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140" windowHeight="12960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1Y Monitor" sheetId="28" r:id="rId6"/>
    <sheet name="Data" sheetId="21" r:id="rId7"/>
  </sheets>
  <externalReferences>
    <externalReference r:id="rId8"/>
  </externalReferences>
  <definedNames>
    <definedName name="_xlnm._FilterDatabase" localSheetId="2" hidden="1">'1M Monitor'!$B$17:$F$3560</definedName>
    <definedName name="_xlnm._FilterDatabase" localSheetId="5" hidden="1">'1Y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6" hidden="1">Data!$H$1:$Q$3537</definedName>
    <definedName name="_xlnm._FilterDatabase" localSheetId="1" hidden="1">'ON Monitor'!$B$17:$F$3560</definedName>
    <definedName name="Calendar">'General Settings'!$D$14</definedName>
    <definedName name="Check1M">'1M Monitor'!$Y$23:$Y$70</definedName>
    <definedName name="Check1Y">'1Y Monitor'!$Y$23:$Y$35</definedName>
    <definedName name="Check3M">'3M Monitor'!$Y$23:$Y$104</definedName>
    <definedName name="Check6M">'6M Monitor'!$Y$23:$Y$401</definedName>
    <definedName name="CheckON">'ON Monitor'!$Y$23:$Y$69</definedName>
    <definedName name="Currency">'General Settings'!$D$12</definedName>
    <definedName name="DataTable" localSheetId="2">'1M Monitor'!$C$3:$K$16</definedName>
    <definedName name="DataTable" localSheetId="5">'1Y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Monitor'!$AD$23</definedName>
    <definedName name="DiscountingCurve">'General Settings'!$I$4</definedName>
    <definedName name="DiscountingEngine" localSheetId="3">'3M Monitor'!$AC$98</definedName>
    <definedName name="EvaluationDate">'General Settings'!$D$6</definedName>
    <definedName name="FirstIMMFUTCheck">'3M Monitor'!$K$25</definedName>
    <definedName name="FirstIMMFUTDates">'3M Monitor'!$S$35:$S$44</definedName>
    <definedName name="FirstIMMFUTNull">'3M Monitor'!$AG$35:$AG$44</definedName>
    <definedName name="FirstIMMFUTQuotes">'3M Monitor'!$V$35:$V$44</definedName>
    <definedName name="FirstIMMFUTSeries">IF(FirstIMMFUTCheck,FirstIMMFUTQuotes,FirstIMMFUTNull)</definedName>
    <definedName name="FixedLegBDC" localSheetId="2">'1M Monitor'!$AD$34</definedName>
    <definedName name="FixedLegBDC" localSheetId="3">'3M Monitor'!$AD$61</definedName>
    <definedName name="FixedLegBDC" localSheetId="4">'6M Monitor'!$AD$41</definedName>
    <definedName name="FixedLegDayCounter" localSheetId="2">'1M Monitor'!$AE$34</definedName>
    <definedName name="FixedLegDayCounter" localSheetId="3">'3M Monitor'!$AE$61</definedName>
    <definedName name="FixedLegDayCounter" localSheetId="4">'6M Monitor'!$AE$41</definedName>
    <definedName name="FixedLegTenor" localSheetId="2">'1M Monitor'!$AC$34</definedName>
    <definedName name="FixedLegTenor" localSheetId="3">'3M Monitor'!$AC$61</definedName>
    <definedName name="FixedLegTenor" localSheetId="4">'6M Monitor'!$AC$41</definedName>
    <definedName name="Flag1M">'1M Monitor'!$W$23:$W$70</definedName>
    <definedName name="Flag1Y">'1Y Monitor'!$W$23:$W$35</definedName>
    <definedName name="Flag3M">'3M Monitor'!$W$23:$W$104</definedName>
    <definedName name="Flag6M">'6M Monitor'!$W$23:$W$401</definedName>
    <definedName name="FlagON">'ON Monitor'!$W$23:$W$69</definedName>
    <definedName name="FRA1YCheck">'1Y Monitor'!$K$22</definedName>
    <definedName name="FRA1YDates">'1Y Monitor'!$S$23:$S$35</definedName>
    <definedName name="FRA1YNull">'1Y Monitor'!$AA$23:$AA$35</definedName>
    <definedName name="FRA1YQuotes">'1Y Monitor'!$V$23:$V$35</definedName>
    <definedName name="FRA1YSeries">IF(FRA1YCheck,FRA1YQuotes,FRA1YNull)</definedName>
    <definedName name="FRA3MCheck">'3M Monitor'!$K$22</definedName>
    <definedName name="FRA3MDates">'3M Monitor'!$S$23:$S$34</definedName>
    <definedName name="FRA3MNull">'3M Monitor'!$AG$23:$AG$34</definedName>
    <definedName name="FRA3MQuotes">'3M Monitor'!$V$23:$V$34</definedName>
    <definedName name="FRA3MSeries">IF(FRA3MCheck,FRA3MQuotes,FRA3MNull)</definedName>
    <definedName name="FRA6MCheck">'6M Monitor'!$K$22</definedName>
    <definedName name="FRA6MDates">'6M Monitor'!$S$23:$S$40</definedName>
    <definedName name="FRA6MNull">'6M Monitor'!$AF$23:$AF$40</definedName>
    <definedName name="FRA6MQuotes">'6M Monitor'!$V$23:$V$40</definedName>
    <definedName name="FRA6MSeries">IF(FRA6MCheck,FRA6MQuotes,FRA6MNull)</definedName>
    <definedName name="Fwd1M">Data!$J$4:$J$3537</definedName>
    <definedName name="Fwd1Y">Data!$M$4:$M$3537</definedName>
    <definedName name="Fwd3M">Data!$K$4:$K$3537</definedName>
    <definedName name="Fwd6M">Data!$L$4:$L$3537</definedName>
    <definedName name="FwdON">Data!$F$4:$F$3537</definedName>
    <definedName name="FwdStart" localSheetId="1">'ON Monitor'!$AC$23</definedName>
    <definedName name="Index1M">'General Settings'!$J$15</definedName>
    <definedName name="Index1Y">'General Settings'!$M$15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LastIMMFUTCheck">'3M Monitor'!$K$31</definedName>
    <definedName name="LastIMMFUTDates">'3M Monitor'!$S$45:$S$58</definedName>
    <definedName name="LastIMMFUTNull">'3M Monitor'!$AG$45:$AG$58</definedName>
    <definedName name="LastIMMFUTQuotes">'3M Monitor'!$V$45:$V$58</definedName>
    <definedName name="LastIMMFUTSeries">IF(LastIMMFUTCheck,LastIMMFUTQuotes,LastIMMFUTNull)</definedName>
    <definedName name="ObjectOverwrite">'General Settings'!$D$17</definedName>
    <definedName name="ONFwd1M">Data!$N$4:$N$3537</definedName>
    <definedName name="ONFwd1Y">Data!$Q$4:$Q$3537</definedName>
    <definedName name="ONFwd3M">Data!$O$4:$O$3537</definedName>
    <definedName name="ONFwd6M">Data!$P$4:$P$3537</definedName>
    <definedName name="ONIndex1M">'General Settings'!$J$21</definedName>
    <definedName name="ONIndex1Y">'General Settings'!$M$21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Settings'!$D$16</definedName>
    <definedName name="QuoteSuffix">'General Settings'!$D$15</definedName>
    <definedName name="RecalcTrigger">Data!$C$1</definedName>
    <definedName name="SERIALFUTCheck">'3M Monitor'!$K$28</definedName>
    <definedName name="SERIALFUTDates">'3M Monitor'!$S$59:$S$60</definedName>
    <definedName name="SERIALFUTNull">'3M Monitor'!$AG$59:$AG$60</definedName>
    <definedName name="SERIALFUTQuotes">'3M Monitor'!$V$59:$V$60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ShortFixedLegBDC" localSheetId="2">'1M Monitor'!$AD$23</definedName>
    <definedName name="ShortFixedLegDayCounter" localSheetId="2">'1M Monitor'!$AE$23</definedName>
    <definedName name="ShortFixedLegTenor" localSheetId="2">'1M Monitor'!$AC$23</definedName>
    <definedName name="Trigger">'General Settings'!$D$4</definedName>
    <definedName name="Trigger1M">'1M Monitor'!$M$19</definedName>
    <definedName name="Trigger1Y">'1Y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AA23" i="28" l="1" a="1"/>
  <c r="AA23" i="28"/>
  <c r="AA24" i="28"/>
  <c r="AA25" i="28"/>
  <c r="AA26" i="28"/>
  <c r="AA27" i="28"/>
  <c r="AA28" i="28"/>
  <c r="AA29" i="28"/>
  <c r="AA30" i="28"/>
  <c r="AA31" i="28"/>
  <c r="AA32" i="28"/>
  <c r="AA33" i="28"/>
  <c r="AA34" i="28"/>
  <c r="AA35" i="28"/>
  <c r="AC23" i="28" a="1"/>
  <c r="AH23" i="26" a="1"/>
  <c r="AI23" i="13" a="1"/>
  <c r="AG23" i="27" a="1"/>
  <c r="AF23" i="29" a="1"/>
  <c r="AC30" i="28" l="1"/>
  <c r="AC38" i="28"/>
  <c r="AC46" i="28"/>
  <c r="AC54" i="28"/>
  <c r="AC62" i="28"/>
  <c r="AC70" i="28"/>
  <c r="AC78" i="28"/>
  <c r="AC23" i="28"/>
  <c r="AC31" i="28"/>
  <c r="AC39" i="28"/>
  <c r="AC47" i="28"/>
  <c r="AC55" i="28"/>
  <c r="AC63" i="28"/>
  <c r="AC71" i="28"/>
  <c r="AC79" i="28"/>
  <c r="AC24" i="28"/>
  <c r="AC32" i="28"/>
  <c r="AC40" i="28"/>
  <c r="AC48" i="28"/>
  <c r="AC56" i="28"/>
  <c r="AC64" i="28"/>
  <c r="AC72" i="28"/>
  <c r="AC80" i="28"/>
  <c r="AC25" i="28"/>
  <c r="AC33" i="28"/>
  <c r="AC41" i="28"/>
  <c r="AC49" i="28"/>
  <c r="AC57" i="28"/>
  <c r="AC65" i="28"/>
  <c r="AC73" i="28"/>
  <c r="AC81" i="28"/>
  <c r="AC26" i="28"/>
  <c r="AC34" i="28"/>
  <c r="AC42" i="28"/>
  <c r="AC50" i="28"/>
  <c r="AC58" i="28"/>
  <c r="AC66" i="28"/>
  <c r="AC74" i="28"/>
  <c r="AC82" i="28"/>
  <c r="AC27" i="28"/>
  <c r="AC35" i="28"/>
  <c r="AC43" i="28"/>
  <c r="AC51" i="28"/>
  <c r="AC59" i="28"/>
  <c r="AC67" i="28"/>
  <c r="AC75" i="28"/>
  <c r="AC28" i="28"/>
  <c r="AC36" i="28"/>
  <c r="AC44" i="28"/>
  <c r="AC52" i="28"/>
  <c r="AC60" i="28"/>
  <c r="AC68" i="28"/>
  <c r="AC76" i="28"/>
  <c r="AC29" i="28"/>
  <c r="AC37" i="28"/>
  <c r="AC45" i="28"/>
  <c r="AC53" i="28"/>
  <c r="AC61" i="28"/>
  <c r="AC69" i="28"/>
  <c r="AC77" i="28"/>
  <c r="AH30" i="26"/>
  <c r="AH38" i="26"/>
  <c r="AH46" i="26"/>
  <c r="AH54" i="26"/>
  <c r="AH62" i="26"/>
  <c r="AH70" i="26"/>
  <c r="AH78" i="26"/>
  <c r="AH86" i="26"/>
  <c r="AH94" i="26"/>
  <c r="AH102" i="26"/>
  <c r="AH110" i="26"/>
  <c r="AH118" i="26"/>
  <c r="AH126" i="26"/>
  <c r="AH134" i="26"/>
  <c r="AH142" i="26"/>
  <c r="AH150" i="26"/>
  <c r="AH158" i="26"/>
  <c r="AH166" i="26"/>
  <c r="AH174" i="26"/>
  <c r="AH182" i="26"/>
  <c r="AH190" i="26"/>
  <c r="AH198" i="26"/>
  <c r="AH206" i="26"/>
  <c r="AH214" i="26"/>
  <c r="AH222" i="26"/>
  <c r="AH230" i="26"/>
  <c r="AH238" i="26"/>
  <c r="AH246" i="26"/>
  <c r="AH254" i="26"/>
  <c r="AH262" i="26"/>
  <c r="AH270" i="26"/>
  <c r="AH278" i="26"/>
  <c r="AH286" i="26"/>
  <c r="AH294" i="26"/>
  <c r="AH302" i="26"/>
  <c r="AH310" i="26"/>
  <c r="AH318" i="26"/>
  <c r="AH326" i="26"/>
  <c r="AH334" i="26"/>
  <c r="AH342" i="26"/>
  <c r="AH350" i="26"/>
  <c r="AH358" i="26"/>
  <c r="AH366" i="26"/>
  <c r="AH374" i="26"/>
  <c r="AH382" i="26"/>
  <c r="AH390" i="26"/>
  <c r="AH398" i="26"/>
  <c r="AH23" i="26"/>
  <c r="AH31" i="26"/>
  <c r="AH39" i="26"/>
  <c r="AH47" i="26"/>
  <c r="AH55" i="26"/>
  <c r="AH63" i="26"/>
  <c r="AH71" i="26"/>
  <c r="AH79" i="26"/>
  <c r="AH87" i="26"/>
  <c r="AH95" i="26"/>
  <c r="AH103" i="26"/>
  <c r="AH111" i="26"/>
  <c r="AH119" i="26"/>
  <c r="AH127" i="26"/>
  <c r="AH135" i="26"/>
  <c r="AH143" i="26"/>
  <c r="AH151" i="26"/>
  <c r="AH159" i="26"/>
  <c r="AH167" i="26"/>
  <c r="AH175" i="26"/>
  <c r="AH183" i="26"/>
  <c r="AH191" i="26"/>
  <c r="AH199" i="26"/>
  <c r="AH207" i="26"/>
  <c r="AH215" i="26"/>
  <c r="AH223" i="26"/>
  <c r="AH231" i="26"/>
  <c r="AH239" i="26"/>
  <c r="AH247" i="26"/>
  <c r="AH255" i="26"/>
  <c r="AH263" i="26"/>
  <c r="AH271" i="26"/>
  <c r="AH279" i="26"/>
  <c r="AH287" i="26"/>
  <c r="AH295" i="26"/>
  <c r="AH303" i="26"/>
  <c r="AH311" i="26"/>
  <c r="AH24" i="26"/>
  <c r="AH34" i="26"/>
  <c r="AH44" i="26"/>
  <c r="AH56" i="26"/>
  <c r="AH66" i="26"/>
  <c r="AH76" i="26"/>
  <c r="AH88" i="26"/>
  <c r="AH98" i="26"/>
  <c r="AH108" i="26"/>
  <c r="AH120" i="26"/>
  <c r="AH130" i="26"/>
  <c r="AH140" i="26"/>
  <c r="AH152" i="26"/>
  <c r="AH162" i="26"/>
  <c r="AH172" i="26"/>
  <c r="AH184" i="26"/>
  <c r="AH194" i="26"/>
  <c r="AH204" i="26"/>
  <c r="AH216" i="26"/>
  <c r="AH226" i="26"/>
  <c r="AH236" i="26"/>
  <c r="AH248" i="26"/>
  <c r="AH258" i="26"/>
  <c r="AH268" i="26"/>
  <c r="AH280" i="26"/>
  <c r="AH290" i="26"/>
  <c r="AH300" i="26"/>
  <c r="AH312" i="26"/>
  <c r="AH321" i="26"/>
  <c r="AH330" i="26"/>
  <c r="AH339" i="26"/>
  <c r="AH348" i="26"/>
  <c r="AH357" i="26"/>
  <c r="AH367" i="26"/>
  <c r="AH376" i="26"/>
  <c r="AH385" i="26"/>
  <c r="AH394" i="26"/>
  <c r="AH25" i="26"/>
  <c r="AH35" i="26"/>
  <c r="AH45" i="26"/>
  <c r="AH57" i="26"/>
  <c r="AH67" i="26"/>
  <c r="AH77" i="26"/>
  <c r="AH89" i="26"/>
  <c r="AH99" i="26"/>
  <c r="AH109" i="26"/>
  <c r="AH121" i="26"/>
  <c r="AH131" i="26"/>
  <c r="AH141" i="26"/>
  <c r="AH153" i="26"/>
  <c r="AH163" i="26"/>
  <c r="AH173" i="26"/>
  <c r="AH185" i="26"/>
  <c r="AH195" i="26"/>
  <c r="AH205" i="26"/>
  <c r="AH217" i="26"/>
  <c r="AH227" i="26"/>
  <c r="AH237" i="26"/>
  <c r="AH249" i="26"/>
  <c r="AH259" i="26"/>
  <c r="AH269" i="26"/>
  <c r="AH281" i="26"/>
  <c r="AH291" i="26"/>
  <c r="AH301" i="26"/>
  <c r="AH313" i="26"/>
  <c r="AH322" i="26"/>
  <c r="AH331" i="26"/>
  <c r="AH340" i="26"/>
  <c r="AH349" i="26"/>
  <c r="AH359" i="26"/>
  <c r="AH368" i="26"/>
  <c r="AH377" i="26"/>
  <c r="AH386" i="26"/>
  <c r="AH395" i="26"/>
  <c r="AH26" i="26"/>
  <c r="AH36" i="26"/>
  <c r="AH48" i="26"/>
  <c r="AH58" i="26"/>
  <c r="AH68" i="26"/>
  <c r="AH80" i="26"/>
  <c r="AH90" i="26"/>
  <c r="AH100" i="26"/>
  <c r="AH112" i="26"/>
  <c r="AH122" i="26"/>
  <c r="AH132" i="26"/>
  <c r="AH144" i="26"/>
  <c r="AH154" i="26"/>
  <c r="AH164" i="26"/>
  <c r="AH176" i="26"/>
  <c r="AH186" i="26"/>
  <c r="AH196" i="26"/>
  <c r="AH208" i="26"/>
  <c r="AH218" i="26"/>
  <c r="AH228" i="26"/>
  <c r="AH240" i="26"/>
  <c r="AH250" i="26"/>
  <c r="AH260" i="26"/>
  <c r="AH272" i="26"/>
  <c r="AH282" i="26"/>
  <c r="AH292" i="26"/>
  <c r="AH304" i="26"/>
  <c r="AH314" i="26"/>
  <c r="AH323" i="26"/>
  <c r="AH332" i="26"/>
  <c r="AH341" i="26"/>
  <c r="AH351" i="26"/>
  <c r="AH360" i="26"/>
  <c r="AH369" i="26"/>
  <c r="AH378" i="26"/>
  <c r="AH387" i="26"/>
  <c r="AH396" i="26"/>
  <c r="AH27" i="26"/>
  <c r="AH37" i="26"/>
  <c r="AH49" i="26"/>
  <c r="AH59" i="26"/>
  <c r="AH69" i="26"/>
  <c r="AH81" i="26"/>
  <c r="AH91" i="26"/>
  <c r="AH101" i="26"/>
  <c r="AH113" i="26"/>
  <c r="AH123" i="26"/>
  <c r="AH133" i="26"/>
  <c r="AH145" i="26"/>
  <c r="AH155" i="26"/>
  <c r="AH165" i="26"/>
  <c r="AH177" i="26"/>
  <c r="AH187" i="26"/>
  <c r="AH197" i="26"/>
  <c r="AH209" i="26"/>
  <c r="AH219" i="26"/>
  <c r="AH229" i="26"/>
  <c r="AH241" i="26"/>
  <c r="AH251" i="26"/>
  <c r="AH261" i="26"/>
  <c r="AH273" i="26"/>
  <c r="AH283" i="26"/>
  <c r="AH293" i="26"/>
  <c r="AH305" i="26"/>
  <c r="AH315" i="26"/>
  <c r="AH324" i="26"/>
  <c r="AH333" i="26"/>
  <c r="AH343" i="26"/>
  <c r="AH352" i="26"/>
  <c r="AH361" i="26"/>
  <c r="AH370" i="26"/>
  <c r="AH379" i="26"/>
  <c r="AH388" i="26"/>
  <c r="AH397" i="26"/>
  <c r="AH28" i="26"/>
  <c r="AH40" i="26"/>
  <c r="AH50" i="26"/>
  <c r="AH60" i="26"/>
  <c r="AH72" i="26"/>
  <c r="AH82" i="26"/>
  <c r="AH92" i="26"/>
  <c r="AH104" i="26"/>
  <c r="AH114" i="26"/>
  <c r="AH124" i="26"/>
  <c r="AH136" i="26"/>
  <c r="AH146" i="26"/>
  <c r="AH156" i="26"/>
  <c r="AH168" i="26"/>
  <c r="AH178" i="26"/>
  <c r="AH188" i="26"/>
  <c r="AH200" i="26"/>
  <c r="AH210" i="26"/>
  <c r="AH220" i="26"/>
  <c r="AH232" i="26"/>
  <c r="AH242" i="26"/>
  <c r="AH252" i="26"/>
  <c r="AH29" i="26"/>
  <c r="AH53" i="26"/>
  <c r="AH84" i="26"/>
  <c r="AH115" i="26"/>
  <c r="AH139" i="26"/>
  <c r="AH170" i="26"/>
  <c r="AH201" i="26"/>
  <c r="AH225" i="26"/>
  <c r="AH256" i="26"/>
  <c r="AH276" i="26"/>
  <c r="AH298" i="26"/>
  <c r="AH319" i="26"/>
  <c r="AH337" i="26"/>
  <c r="AH355" i="26"/>
  <c r="AH373" i="26"/>
  <c r="AH392" i="26"/>
  <c r="AH32" i="26"/>
  <c r="AH61" i="26"/>
  <c r="AH85" i="26"/>
  <c r="AH116" i="26"/>
  <c r="AH147" i="26"/>
  <c r="AH171" i="26"/>
  <c r="AH202" i="26"/>
  <c r="AH233" i="26"/>
  <c r="AH257" i="26"/>
  <c r="AH277" i="26"/>
  <c r="AH299" i="26"/>
  <c r="AH320" i="26"/>
  <c r="AH338" i="26"/>
  <c r="AH356" i="26"/>
  <c r="AH375" i="26"/>
  <c r="AH393" i="26"/>
  <c r="AH33" i="26"/>
  <c r="AH64" i="26"/>
  <c r="AH93" i="26"/>
  <c r="AH117" i="26"/>
  <c r="AH148" i="26"/>
  <c r="AH179" i="26"/>
  <c r="AH203" i="26"/>
  <c r="AH234" i="26"/>
  <c r="AH264" i="26"/>
  <c r="AH284" i="26"/>
  <c r="AH306" i="26"/>
  <c r="AH325" i="26"/>
  <c r="AH344" i="26"/>
  <c r="AH362" i="26"/>
  <c r="AH380" i="26"/>
  <c r="AH399" i="26"/>
  <c r="AH41" i="26"/>
  <c r="AH65" i="26"/>
  <c r="AH96" i="26"/>
  <c r="AH125" i="26"/>
  <c r="AH149" i="26"/>
  <c r="AH180" i="26"/>
  <c r="AH211" i="26"/>
  <c r="AH235" i="26"/>
  <c r="AH265" i="26"/>
  <c r="AH285" i="26"/>
  <c r="AH307" i="26"/>
  <c r="AH327" i="26"/>
  <c r="AH345" i="26"/>
  <c r="AH363" i="26"/>
  <c r="AH381" i="26"/>
  <c r="AH400" i="26"/>
  <c r="AH42" i="26"/>
  <c r="AH73" i="26"/>
  <c r="AH97" i="26"/>
  <c r="AH128" i="26"/>
  <c r="AH157" i="26"/>
  <c r="AH181" i="26"/>
  <c r="AH212" i="26"/>
  <c r="AH243" i="26"/>
  <c r="AH266" i="26"/>
  <c r="AH288" i="26"/>
  <c r="AH308" i="26"/>
  <c r="AH328" i="26"/>
  <c r="AH346" i="26"/>
  <c r="AH364" i="26"/>
  <c r="AH383" i="26"/>
  <c r="AH401" i="26"/>
  <c r="AH43" i="26"/>
  <c r="AH74" i="26"/>
  <c r="AH105" i="26"/>
  <c r="AH129" i="26"/>
  <c r="AH160" i="26"/>
  <c r="AH189" i="26"/>
  <c r="AH213" i="26"/>
  <c r="AH244" i="26"/>
  <c r="AH267" i="26"/>
  <c r="AH289" i="26"/>
  <c r="AH309" i="26"/>
  <c r="AH329" i="26"/>
  <c r="AH347" i="26"/>
  <c r="AH365" i="26"/>
  <c r="AH384" i="26"/>
  <c r="AH51" i="26"/>
  <c r="AH75" i="26"/>
  <c r="AH106" i="26"/>
  <c r="AH137" i="26"/>
  <c r="AH161" i="26"/>
  <c r="AH192" i="26"/>
  <c r="AH221" i="26"/>
  <c r="AH245" i="26"/>
  <c r="AH274" i="26"/>
  <c r="AH296" i="26"/>
  <c r="AH316" i="26"/>
  <c r="AH335" i="26"/>
  <c r="AH353" i="26"/>
  <c r="AH371" i="26"/>
  <c r="AH389" i="26"/>
  <c r="AH52" i="26"/>
  <c r="AH83" i="26"/>
  <c r="AH107" i="26"/>
  <c r="AH138" i="26"/>
  <c r="AH169" i="26"/>
  <c r="AH193" i="26"/>
  <c r="AH224" i="26"/>
  <c r="AH253" i="26"/>
  <c r="AH275" i="26"/>
  <c r="AH297" i="26"/>
  <c r="AH317" i="26"/>
  <c r="AH336" i="26"/>
  <c r="AH354" i="26"/>
  <c r="AH372" i="26"/>
  <c r="AH391" i="26"/>
  <c r="AI30" i="13"/>
  <c r="AI38" i="13"/>
  <c r="AI46" i="13"/>
  <c r="AI54" i="13"/>
  <c r="AI62" i="13"/>
  <c r="AI70" i="13"/>
  <c r="AI78" i="13"/>
  <c r="AI86" i="13"/>
  <c r="AI94" i="13"/>
  <c r="AI102" i="13"/>
  <c r="AI23" i="13"/>
  <c r="AI31" i="13"/>
  <c r="AI39" i="13"/>
  <c r="AI47" i="13"/>
  <c r="AI55" i="13"/>
  <c r="AI63" i="13"/>
  <c r="AI71" i="13"/>
  <c r="AI79" i="13"/>
  <c r="AI87" i="13"/>
  <c r="AI95" i="13"/>
  <c r="AI103" i="13"/>
  <c r="AI24" i="13"/>
  <c r="AI32" i="13"/>
  <c r="AI40" i="13"/>
  <c r="AI48" i="13"/>
  <c r="AI56" i="13"/>
  <c r="AI64" i="13"/>
  <c r="AI72" i="13"/>
  <c r="AI80" i="13"/>
  <c r="AI88" i="13"/>
  <c r="AI96" i="13"/>
  <c r="AI104" i="13"/>
  <c r="AI25" i="13"/>
  <c r="AI33" i="13"/>
  <c r="AI41" i="13"/>
  <c r="AI49" i="13"/>
  <c r="AI57" i="13"/>
  <c r="AI65" i="13"/>
  <c r="AI73" i="13"/>
  <c r="AI81" i="13"/>
  <c r="AI89" i="13"/>
  <c r="AI97" i="13"/>
  <c r="AI26" i="13"/>
  <c r="AI34" i="13"/>
  <c r="AI42" i="13"/>
  <c r="AI50" i="13"/>
  <c r="AI58" i="13"/>
  <c r="AI66" i="13"/>
  <c r="AI74" i="13"/>
  <c r="AI82" i="13"/>
  <c r="AI90" i="13"/>
  <c r="AI98" i="13"/>
  <c r="AI27" i="13"/>
  <c r="AI35" i="13"/>
  <c r="AI43" i="13"/>
  <c r="AI51" i="13"/>
  <c r="AI59" i="13"/>
  <c r="AI67" i="13"/>
  <c r="AI75" i="13"/>
  <c r="AI83" i="13"/>
  <c r="AI91" i="13"/>
  <c r="AI99" i="13"/>
  <c r="AI28" i="13"/>
  <c r="AI36" i="13"/>
  <c r="AI44" i="13"/>
  <c r="AI52" i="13"/>
  <c r="AI60" i="13"/>
  <c r="AI68" i="13"/>
  <c r="AI76" i="13"/>
  <c r="AI84" i="13"/>
  <c r="AI92" i="13"/>
  <c r="AI100" i="13"/>
  <c r="AI29" i="13"/>
  <c r="AI37" i="13"/>
  <c r="AI45" i="13"/>
  <c r="AI53" i="13"/>
  <c r="AI61" i="13"/>
  <c r="AI69" i="13"/>
  <c r="AI77" i="13"/>
  <c r="AI85" i="13"/>
  <c r="AI93" i="13"/>
  <c r="AI101" i="13"/>
  <c r="AG30" i="27"/>
  <c r="AG38" i="27"/>
  <c r="AG46" i="27"/>
  <c r="AG54" i="27"/>
  <c r="AG62" i="27"/>
  <c r="AG70" i="27"/>
  <c r="AG23" i="27"/>
  <c r="AG31" i="27"/>
  <c r="AG39" i="27"/>
  <c r="AG47" i="27"/>
  <c r="AG55" i="27"/>
  <c r="AG63" i="27"/>
  <c r="AG24" i="27"/>
  <c r="AG32" i="27"/>
  <c r="AG40" i="27"/>
  <c r="AG48" i="27"/>
  <c r="AG56" i="27"/>
  <c r="AG64" i="27"/>
  <c r="AG25" i="27"/>
  <c r="AG33" i="27"/>
  <c r="AG41" i="27"/>
  <c r="AG49" i="27"/>
  <c r="AG57" i="27"/>
  <c r="AG65" i="27"/>
  <c r="AG26" i="27"/>
  <c r="AG34" i="27"/>
  <c r="AG42" i="27"/>
  <c r="AG50" i="27"/>
  <c r="AG58" i="27"/>
  <c r="AG66" i="27"/>
  <c r="AG27" i="27"/>
  <c r="AG35" i="27"/>
  <c r="AG43" i="27"/>
  <c r="AG51" i="27"/>
  <c r="AG59" i="27"/>
  <c r="AG67" i="27"/>
  <c r="AG28" i="27"/>
  <c r="AG36" i="27"/>
  <c r="AG44" i="27"/>
  <c r="AG52" i="27"/>
  <c r="AG60" i="27"/>
  <c r="AG68" i="27"/>
  <c r="AG29" i="27"/>
  <c r="AG37" i="27"/>
  <c r="AG45" i="27"/>
  <c r="AG53" i="27"/>
  <c r="AG61" i="27"/>
  <c r="AG69" i="27"/>
  <c r="AF30" i="29"/>
  <c r="AF38" i="29"/>
  <c r="AF46" i="29"/>
  <c r="AF54" i="29"/>
  <c r="AF62" i="29"/>
  <c r="AF23" i="29"/>
  <c r="AF31" i="29"/>
  <c r="AF39" i="29"/>
  <c r="AF47" i="29"/>
  <c r="AF55" i="29"/>
  <c r="AF63" i="29"/>
  <c r="AF24" i="29"/>
  <c r="AF32" i="29"/>
  <c r="AF40" i="29"/>
  <c r="AF48" i="29"/>
  <c r="AF56" i="29"/>
  <c r="AF64" i="29"/>
  <c r="AF25" i="29"/>
  <c r="AF33" i="29"/>
  <c r="AF41" i="29"/>
  <c r="AF49" i="29"/>
  <c r="AF57" i="29"/>
  <c r="AF65" i="29"/>
  <c r="AF26" i="29"/>
  <c r="AF34" i="29"/>
  <c r="AF42" i="29"/>
  <c r="AF50" i="29"/>
  <c r="AF58" i="29"/>
  <c r="AF66" i="29"/>
  <c r="AF27" i="29"/>
  <c r="AF35" i="29"/>
  <c r="AF43" i="29"/>
  <c r="AF51" i="29"/>
  <c r="AF59" i="29"/>
  <c r="AF67" i="29"/>
  <c r="AF28" i="29"/>
  <c r="AF36" i="29"/>
  <c r="AF44" i="29"/>
  <c r="AF52" i="29"/>
  <c r="AF60" i="29"/>
  <c r="AF68" i="29"/>
  <c r="AF29" i="29"/>
  <c r="AF37" i="29"/>
  <c r="AF45" i="29"/>
  <c r="AF53" i="29"/>
  <c r="AF61" i="29"/>
  <c r="AF69" i="29"/>
  <c r="P78" i="26"/>
  <c r="P401" i="26"/>
  <c r="P400" i="26"/>
  <c r="P399" i="26"/>
  <c r="P398" i="26"/>
  <c r="P397" i="26"/>
  <c r="P396" i="26"/>
  <c r="P395" i="26"/>
  <c r="P394" i="26"/>
  <c r="P393" i="26"/>
  <c r="P392" i="26"/>
  <c r="P391" i="26"/>
  <c r="P390" i="26"/>
  <c r="P389" i="26"/>
  <c r="P388" i="26"/>
  <c r="P387" i="26"/>
  <c r="P386" i="26"/>
  <c r="P385" i="26"/>
  <c r="P384" i="26"/>
  <c r="P383" i="26"/>
  <c r="P382" i="26"/>
  <c r="P381" i="26"/>
  <c r="P380" i="26"/>
  <c r="P379" i="26"/>
  <c r="P378" i="26"/>
  <c r="P377" i="26"/>
  <c r="P376" i="26"/>
  <c r="P375" i="26"/>
  <c r="P374" i="26"/>
  <c r="P373" i="26"/>
  <c r="P372" i="26"/>
  <c r="P371" i="26"/>
  <c r="P370" i="26"/>
  <c r="P369" i="26"/>
  <c r="P368" i="26"/>
  <c r="P367" i="26"/>
  <c r="P366" i="26"/>
  <c r="P365" i="26"/>
  <c r="P364" i="26"/>
  <c r="P363" i="26"/>
  <c r="P362" i="26"/>
  <c r="P361" i="26"/>
  <c r="P360" i="26"/>
  <c r="P359" i="26"/>
  <c r="P358" i="26"/>
  <c r="P357" i="26"/>
  <c r="P356" i="26"/>
  <c r="P355" i="26"/>
  <c r="P354" i="26"/>
  <c r="P353" i="26"/>
  <c r="P352" i="26"/>
  <c r="P351" i="26"/>
  <c r="P350" i="26"/>
  <c r="P349" i="26"/>
  <c r="P348" i="26"/>
  <c r="P347" i="26"/>
  <c r="P346" i="26"/>
  <c r="P345" i="26"/>
  <c r="P344" i="26"/>
  <c r="P343" i="26"/>
  <c r="P342" i="26"/>
  <c r="P341" i="26"/>
  <c r="P340" i="26"/>
  <c r="P339" i="26"/>
  <c r="P338" i="26"/>
  <c r="P337" i="26"/>
  <c r="P336" i="26"/>
  <c r="P335" i="26"/>
  <c r="P334" i="26"/>
  <c r="P333" i="26"/>
  <c r="P332" i="26"/>
  <c r="P331" i="26"/>
  <c r="P330" i="26"/>
  <c r="P329" i="26"/>
  <c r="P328" i="26"/>
  <c r="P327" i="26"/>
  <c r="P326" i="26"/>
  <c r="P325" i="26"/>
  <c r="P324" i="26"/>
  <c r="P323" i="26"/>
  <c r="P322" i="26"/>
  <c r="P321" i="26"/>
  <c r="P320" i="26"/>
  <c r="P319" i="26"/>
  <c r="P318" i="26"/>
  <c r="P317" i="26"/>
  <c r="P316" i="26"/>
  <c r="P315" i="26"/>
  <c r="P314" i="26"/>
  <c r="P313" i="26"/>
  <c r="P312" i="26"/>
  <c r="P311" i="26"/>
  <c r="P310" i="26"/>
  <c r="P309" i="26"/>
  <c r="P308" i="26"/>
  <c r="P307" i="26"/>
  <c r="P306" i="26"/>
  <c r="P305" i="26"/>
  <c r="P304" i="26"/>
  <c r="P303" i="26"/>
  <c r="P302" i="26"/>
  <c r="P301" i="26"/>
  <c r="P300" i="26"/>
  <c r="P299" i="26"/>
  <c r="P298" i="26"/>
  <c r="P297" i="26"/>
  <c r="P296" i="26"/>
  <c r="P295" i="26"/>
  <c r="P294" i="26"/>
  <c r="P293" i="26"/>
  <c r="P292" i="26"/>
  <c r="P291" i="26"/>
  <c r="P290" i="26"/>
  <c r="P289" i="26"/>
  <c r="P288" i="26"/>
  <c r="P287" i="26"/>
  <c r="P286" i="26"/>
  <c r="P285" i="26"/>
  <c r="P284" i="26"/>
  <c r="P283" i="26"/>
  <c r="P282" i="26"/>
  <c r="P281" i="26"/>
  <c r="P280" i="26"/>
  <c r="P279" i="26"/>
  <c r="P278" i="26"/>
  <c r="P277" i="26"/>
  <c r="P276" i="26"/>
  <c r="P275" i="26"/>
  <c r="P274" i="26"/>
  <c r="P273" i="26"/>
  <c r="P272" i="26"/>
  <c r="P271" i="26"/>
  <c r="P270" i="26"/>
  <c r="P269" i="26"/>
  <c r="P268" i="26"/>
  <c r="P267" i="26"/>
  <c r="P266" i="26"/>
  <c r="P265" i="26"/>
  <c r="P264" i="26"/>
  <c r="P263" i="26"/>
  <c r="P262" i="26"/>
  <c r="P261" i="26"/>
  <c r="P260" i="26"/>
  <c r="P259" i="26"/>
  <c r="P258" i="26"/>
  <c r="P257" i="26"/>
  <c r="P256" i="26"/>
  <c r="P255" i="26"/>
  <c r="P254" i="26"/>
  <c r="P253" i="26"/>
  <c r="P252" i="26"/>
  <c r="P251" i="26"/>
  <c r="P250" i="26"/>
  <c r="P249" i="26"/>
  <c r="P248" i="26"/>
  <c r="P247" i="26"/>
  <c r="P246" i="26"/>
  <c r="P245" i="26"/>
  <c r="P244" i="26"/>
  <c r="P243" i="26"/>
  <c r="P242" i="26"/>
  <c r="P241" i="26"/>
  <c r="P240" i="26"/>
  <c r="P239" i="26"/>
  <c r="P238" i="26"/>
  <c r="P237" i="26"/>
  <c r="P236" i="26"/>
  <c r="P235" i="26"/>
  <c r="P234" i="26"/>
  <c r="P233" i="26"/>
  <c r="P232" i="26"/>
  <c r="P231" i="26"/>
  <c r="P230" i="26"/>
  <c r="P229" i="26"/>
  <c r="P228" i="26"/>
  <c r="P227" i="26"/>
  <c r="P226" i="26"/>
  <c r="P225" i="26"/>
  <c r="P224" i="26"/>
  <c r="P223" i="26"/>
  <c r="P222" i="26"/>
  <c r="P221" i="26"/>
  <c r="P220" i="26"/>
  <c r="P219" i="26"/>
  <c r="P218" i="26"/>
  <c r="P217" i="26"/>
  <c r="P216" i="26"/>
  <c r="P215" i="26"/>
  <c r="P214" i="26"/>
  <c r="P213" i="26"/>
  <c r="P212" i="26"/>
  <c r="P211" i="26"/>
  <c r="P210" i="26"/>
  <c r="P209" i="26"/>
  <c r="P208" i="26"/>
  <c r="P207" i="26"/>
  <c r="P206" i="26"/>
  <c r="P205" i="26"/>
  <c r="P204" i="26"/>
  <c r="P203" i="26"/>
  <c r="P202" i="26"/>
  <c r="P201" i="26"/>
  <c r="P200" i="26"/>
  <c r="P199" i="26"/>
  <c r="P198" i="26"/>
  <c r="P197" i="26"/>
  <c r="P196" i="26"/>
  <c r="P195" i="26"/>
  <c r="P194" i="26"/>
  <c r="P193" i="26"/>
  <c r="P192" i="26"/>
  <c r="P191" i="26"/>
  <c r="P190" i="26"/>
  <c r="P189" i="26"/>
  <c r="P188" i="26"/>
  <c r="P187" i="26"/>
  <c r="P186" i="26"/>
  <c r="P185" i="26"/>
  <c r="P184" i="26"/>
  <c r="P183" i="26"/>
  <c r="P182" i="26"/>
  <c r="P181" i="26"/>
  <c r="P180" i="26"/>
  <c r="P179" i="26"/>
  <c r="P178" i="26"/>
  <c r="P177" i="26"/>
  <c r="P176" i="26"/>
  <c r="P175" i="26"/>
  <c r="P174" i="26"/>
  <c r="P173" i="26"/>
  <c r="P172" i="26"/>
  <c r="P171" i="26"/>
  <c r="P170" i="26"/>
  <c r="P169" i="26"/>
  <c r="P168" i="26"/>
  <c r="P167" i="26"/>
  <c r="P166" i="26"/>
  <c r="P165" i="26"/>
  <c r="P164" i="26"/>
  <c r="P163" i="26"/>
  <c r="P162" i="26"/>
  <c r="P161" i="26"/>
  <c r="P160" i="26"/>
  <c r="P159" i="26"/>
  <c r="P158" i="26"/>
  <c r="P157" i="26"/>
  <c r="P156" i="26"/>
  <c r="P155" i="26"/>
  <c r="P154" i="26"/>
  <c r="P153" i="26"/>
  <c r="P152" i="26"/>
  <c r="P151" i="26"/>
  <c r="P150" i="26"/>
  <c r="P149" i="26"/>
  <c r="P148" i="26"/>
  <c r="P147" i="26"/>
  <c r="P146" i="26"/>
  <c r="P145" i="26"/>
  <c r="P144" i="26"/>
  <c r="P143" i="26"/>
  <c r="P142" i="26"/>
  <c r="P141" i="26"/>
  <c r="P140" i="26"/>
  <c r="P139" i="26"/>
  <c r="P138" i="26"/>
  <c r="P137" i="26"/>
  <c r="P136" i="26"/>
  <c r="P135" i="26"/>
  <c r="P134" i="26"/>
  <c r="P133" i="26"/>
  <c r="P132" i="26"/>
  <c r="P131" i="26"/>
  <c r="P130" i="26"/>
  <c r="P129" i="26"/>
  <c r="P128" i="26"/>
  <c r="P127" i="26"/>
  <c r="P126" i="26"/>
  <c r="P125" i="26"/>
  <c r="P124" i="26"/>
  <c r="P123" i="26"/>
  <c r="P122" i="26"/>
  <c r="P121" i="26"/>
  <c r="P120" i="26"/>
  <c r="P119" i="26"/>
  <c r="P118" i="26"/>
  <c r="P117" i="26"/>
  <c r="P116" i="26"/>
  <c r="P115" i="26"/>
  <c r="P114" i="26"/>
  <c r="P113" i="26"/>
  <c r="P112" i="26"/>
  <c r="P111" i="26"/>
  <c r="P110" i="26"/>
  <c r="P109" i="26"/>
  <c r="P108" i="26"/>
  <c r="P107" i="26"/>
  <c r="P106" i="26"/>
  <c r="P105" i="26"/>
  <c r="P104" i="26"/>
  <c r="P103" i="26"/>
  <c r="P102" i="26"/>
  <c r="P101" i="26"/>
  <c r="P100" i="26"/>
  <c r="P99" i="26"/>
  <c r="P98" i="26"/>
  <c r="P97" i="26"/>
  <c r="P96" i="26"/>
  <c r="P95" i="26"/>
  <c r="P94" i="26"/>
  <c r="P93" i="26"/>
  <c r="P92" i="26"/>
  <c r="P91" i="26"/>
  <c r="P90" i="26"/>
  <c r="P89" i="26"/>
  <c r="P88" i="26"/>
  <c r="P87" i="26"/>
  <c r="P86" i="26"/>
  <c r="P85" i="26"/>
  <c r="P84" i="26"/>
  <c r="P83" i="26"/>
  <c r="P82" i="26"/>
  <c r="P81" i="26"/>
  <c r="P80" i="26"/>
  <c r="P79" i="26"/>
  <c r="P70" i="27" l="1"/>
  <c r="P69" i="27"/>
  <c r="P68" i="27"/>
  <c r="P67" i="27"/>
  <c r="P66" i="27"/>
  <c r="P65" i="27"/>
  <c r="P64" i="27"/>
  <c r="P63" i="27"/>
  <c r="P62" i="27"/>
  <c r="P61" i="27"/>
  <c r="P60" i="27"/>
  <c r="P59" i="27"/>
  <c r="P58" i="27"/>
  <c r="P57" i="27"/>
  <c r="P56" i="27"/>
  <c r="P55" i="27"/>
  <c r="P54" i="27"/>
  <c r="P53" i="27"/>
  <c r="P52" i="27"/>
  <c r="P51" i="27"/>
  <c r="P50" i="27"/>
  <c r="P49" i="27"/>
  <c r="P48" i="27"/>
  <c r="P47" i="27"/>
  <c r="P46" i="27"/>
  <c r="P45" i="27"/>
  <c r="P44" i="27"/>
  <c r="P43" i="27"/>
  <c r="P42" i="27"/>
  <c r="P41" i="27"/>
  <c r="P40" i="27"/>
  <c r="P39" i="27"/>
  <c r="P38" i="27"/>
  <c r="P37" i="27"/>
  <c r="P36" i="27"/>
  <c r="P35" i="27"/>
  <c r="P34" i="27"/>
  <c r="P77" i="26" l="1"/>
  <c r="P76" i="26"/>
  <c r="P75" i="26"/>
  <c r="P74" i="26"/>
  <c r="P73" i="26"/>
  <c r="P72" i="26"/>
  <c r="P71" i="26"/>
  <c r="P70" i="26"/>
  <c r="P69" i="26"/>
  <c r="P68" i="26"/>
  <c r="P67" i="26"/>
  <c r="P66" i="26"/>
  <c r="P65" i="26"/>
  <c r="P64" i="26"/>
  <c r="P63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P41" i="26"/>
  <c r="AG60" i="13" l="1"/>
  <c r="AG59" i="13"/>
  <c r="AG58" i="13"/>
  <c r="AG57" i="13"/>
  <c r="AG56" i="13"/>
  <c r="AG55" i="13"/>
  <c r="AG54" i="13"/>
  <c r="AG53" i="13"/>
  <c r="AG52" i="13"/>
  <c r="AG51" i="13"/>
  <c r="AG50" i="13"/>
  <c r="AG49" i="13"/>
  <c r="AG48" i="13"/>
  <c r="AG47" i="13"/>
  <c r="AG46" i="13"/>
  <c r="AG45" i="13"/>
  <c r="AG44" i="13"/>
  <c r="AG43" i="13"/>
  <c r="AG42" i="13"/>
  <c r="AG41" i="13"/>
  <c r="AG40" i="13"/>
  <c r="AG39" i="13"/>
  <c r="AG38" i="13"/>
  <c r="AG37" i="13"/>
  <c r="AG36" i="13"/>
  <c r="AG35" i="13"/>
  <c r="AG34" i="13"/>
  <c r="AG33" i="13"/>
  <c r="AG32" i="13"/>
  <c r="AG31" i="13"/>
  <c r="AG30" i="13"/>
  <c r="AG29" i="13"/>
  <c r="AG28" i="13"/>
  <c r="AG27" i="13"/>
  <c r="AG26" i="13"/>
  <c r="AG25" i="13"/>
  <c r="AG24" i="13"/>
  <c r="AG23" i="13"/>
  <c r="P104" i="13" l="1"/>
  <c r="P103" i="13"/>
  <c r="P102" i="13"/>
  <c r="P101" i="13"/>
  <c r="P100" i="13"/>
  <c r="P99" i="13"/>
  <c r="P98" i="13"/>
  <c r="P97" i="13"/>
  <c r="P96" i="13"/>
  <c r="P95" i="13"/>
  <c r="P94" i="13"/>
  <c r="P93" i="13"/>
  <c r="P92" i="13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P71" i="13"/>
  <c r="P70" i="13"/>
  <c r="P69" i="13"/>
  <c r="P68" i="13"/>
  <c r="P67" i="13"/>
  <c r="P66" i="13"/>
  <c r="P65" i="13"/>
  <c r="P64" i="13"/>
  <c r="P63" i="13"/>
  <c r="P62" i="13"/>
  <c r="P61" i="13"/>
  <c r="P34" i="29"/>
  <c r="M15" i="22" l="1"/>
  <c r="L15" i="22"/>
  <c r="K15" i="22"/>
  <c r="J15" i="22"/>
  <c r="I15" i="22"/>
  <c r="AA34" i="29"/>
  <c r="T34" i="29"/>
  <c r="S34" i="29"/>
  <c r="AF23" i="26" l="1" a="1"/>
  <c r="AF23" i="26" s="1"/>
  <c r="AF38" i="26" l="1"/>
  <c r="AF30" i="26"/>
  <c r="AF25" i="26"/>
  <c r="AF37" i="26"/>
  <c r="AF29" i="26"/>
  <c r="AF36" i="26"/>
  <c r="AF28" i="26"/>
  <c r="AF35" i="26"/>
  <c r="AF27" i="26"/>
  <c r="AF34" i="26"/>
  <c r="AF26" i="26"/>
  <c r="AF33" i="26"/>
  <c r="AF40" i="26"/>
  <c r="AF32" i="26"/>
  <c r="AF24" i="26"/>
  <c r="AF39" i="26"/>
  <c r="AF31" i="26"/>
  <c r="O34" i="13" l="1"/>
  <c r="O33" i="13"/>
  <c r="O32" i="13"/>
  <c r="O31" i="13"/>
  <c r="O30" i="13"/>
  <c r="O29" i="13"/>
  <c r="O28" i="13"/>
  <c r="O27" i="13"/>
  <c r="O26" i="13"/>
  <c r="O25" i="13"/>
  <c r="O24" i="13"/>
  <c r="O23" i="13"/>
  <c r="P24" i="13" l="1"/>
  <c r="P28" i="13"/>
  <c r="P29" i="13"/>
  <c r="P30" i="13"/>
  <c r="P23" i="13"/>
  <c r="P31" i="13"/>
  <c r="P32" i="13"/>
  <c r="P25" i="13"/>
  <c r="P33" i="13"/>
  <c r="P26" i="13"/>
  <c r="P34" i="13"/>
  <c r="P27" i="13"/>
  <c r="O24" i="28" l="1"/>
  <c r="P24" i="28" s="1"/>
  <c r="O25" i="28"/>
  <c r="P25" i="28" s="1"/>
  <c r="O26" i="28"/>
  <c r="P26" i="28" s="1"/>
  <c r="O27" i="28"/>
  <c r="P27" i="28" s="1"/>
  <c r="O28" i="28"/>
  <c r="P28" i="28" s="1"/>
  <c r="O29" i="28"/>
  <c r="P29" i="28" s="1"/>
  <c r="O30" i="28"/>
  <c r="P30" i="28" s="1"/>
  <c r="O31" i="28"/>
  <c r="P31" i="28" s="1"/>
  <c r="O32" i="28"/>
  <c r="P32" i="28" s="1"/>
  <c r="O33" i="28"/>
  <c r="P33" i="28" s="1"/>
  <c r="O34" i="28"/>
  <c r="P34" i="28" s="1"/>
  <c r="O35" i="28"/>
  <c r="P35" i="28" s="1"/>
  <c r="O23" i="28"/>
  <c r="P23" i="28" s="1"/>
  <c r="O40" i="26" l="1"/>
  <c r="O39" i="26"/>
  <c r="O38" i="26"/>
  <c r="O37" i="26"/>
  <c r="O36" i="26"/>
  <c r="O35" i="26"/>
  <c r="O34" i="26"/>
  <c r="O33" i="26"/>
  <c r="O32" i="26"/>
  <c r="O31" i="26"/>
  <c r="O30" i="26"/>
  <c r="O29" i="26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33" i="26" l="1"/>
  <c r="P34" i="26"/>
  <c r="P35" i="26"/>
  <c r="P36" i="26"/>
  <c r="P29" i="26"/>
  <c r="P37" i="26"/>
  <c r="P30" i="26"/>
  <c r="P38" i="26"/>
  <c r="P39" i="26"/>
  <c r="P31" i="26"/>
  <c r="P32" i="26"/>
  <c r="P40" i="26"/>
  <c r="P33" i="27"/>
  <c r="P32" i="27"/>
  <c r="P31" i="27"/>
  <c r="P30" i="27"/>
  <c r="P29" i="27"/>
  <c r="P28" i="27"/>
  <c r="P27" i="27"/>
  <c r="P26" i="27"/>
  <c r="P25" i="27"/>
  <c r="P24" i="27"/>
  <c r="P23" i="27"/>
  <c r="P69" i="29" l="1"/>
  <c r="P68" i="29"/>
  <c r="P67" i="29"/>
  <c r="P66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B9" i="29" l="1"/>
  <c r="F8" i="29"/>
  <c r="F7" i="29"/>
  <c r="F6" i="29"/>
  <c r="F5" i="29"/>
  <c r="F4" i="29"/>
  <c r="F3" i="29"/>
  <c r="F16" i="28"/>
  <c r="F15" i="28"/>
  <c r="F14" i="28"/>
  <c r="F13" i="28"/>
  <c r="F12" i="28"/>
  <c r="F11" i="28"/>
  <c r="F10" i="28"/>
  <c r="B9" i="28"/>
  <c r="F9" i="28" s="1"/>
  <c r="F8" i="28"/>
  <c r="F7" i="28"/>
  <c r="F6" i="28"/>
  <c r="F5" i="28"/>
  <c r="F4" i="28"/>
  <c r="F3" i="28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6" i="28"/>
  <c r="C5" i="28"/>
  <c r="C8" i="28"/>
  <c r="C16" i="28"/>
  <c r="C3" i="28"/>
  <c r="C7" i="28"/>
  <c r="C15" i="28"/>
  <c r="C11" i="28"/>
  <c r="C14" i="28"/>
  <c r="C4" i="28"/>
  <c r="C13" i="28"/>
  <c r="C12" i="28"/>
  <c r="C10" i="28"/>
  <c r="C8" i="27"/>
  <c r="C3" i="27"/>
  <c r="C13" i="27"/>
  <c r="C15" i="27"/>
  <c r="C16" i="27"/>
  <c r="C7" i="27"/>
  <c r="C14" i="27"/>
  <c r="C5" i="27"/>
  <c r="C6" i="27"/>
  <c r="C12" i="27"/>
  <c r="C11" i="27"/>
  <c r="C10" i="27"/>
  <c r="C4" i="27"/>
  <c r="C3" i="29"/>
  <c r="C8" i="29"/>
  <c r="C6" i="29"/>
  <c r="C5" i="29"/>
  <c r="C7" i="29"/>
  <c r="C9" i="29"/>
  <c r="C4" i="29"/>
  <c r="D4" i="29"/>
  <c r="D5" i="29"/>
  <c r="D3" i="27"/>
  <c r="D5" i="27"/>
  <c r="D3" i="29"/>
  <c r="D4" i="28"/>
  <c r="D5" i="28"/>
  <c r="D4" i="27"/>
  <c r="D3" i="28"/>
  <c r="D6" i="29" l="1"/>
  <c r="F9" i="29"/>
  <c r="D12" i="28"/>
  <c r="D6" i="28"/>
  <c r="D11" i="28"/>
  <c r="D10" i="28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9" i="28"/>
  <c r="C4" i="26"/>
  <c r="C5" i="26"/>
  <c r="C11" i="26"/>
  <c r="C10" i="26"/>
  <c r="C12" i="26"/>
  <c r="C7" i="26"/>
  <c r="C8" i="26"/>
  <c r="C6" i="26"/>
  <c r="C15" i="26"/>
  <c r="C3" i="26"/>
  <c r="C16" i="26"/>
  <c r="C13" i="26"/>
  <c r="C14" i="26"/>
  <c r="C9" i="27"/>
  <c r="D13" i="28" l="1"/>
  <c r="D13" i="27"/>
  <c r="F2" i="21"/>
  <c r="C9" i="26"/>
  <c r="D7" i="29"/>
  <c r="D7" i="28"/>
  <c r="D7" i="27"/>
  <c r="D8" i="29" l="1"/>
  <c r="D14" i="28"/>
  <c r="D8" i="28"/>
  <c r="D8" i="27"/>
  <c r="D14" i="27"/>
  <c r="D9" i="29" l="1"/>
  <c r="D9" i="28"/>
  <c r="D16" i="28" s="1"/>
  <c r="D15" i="28"/>
  <c r="D9" i="27"/>
  <c r="D16" i="27" s="1"/>
  <c r="D15" i="27"/>
  <c r="M4" i="22" l="1"/>
  <c r="L4" i="22"/>
  <c r="K4" i="22"/>
  <c r="J4" i="22"/>
  <c r="I4" i="22"/>
  <c r="B1" i="22"/>
  <c r="F16" i="13" l="1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10" i="13"/>
  <c r="C7" i="13"/>
  <c r="C3" i="13"/>
  <c r="C4" i="13"/>
  <c r="C5" i="13"/>
  <c r="C16" i="13"/>
  <c r="C6" i="13"/>
  <c r="C8" i="13"/>
  <c r="C9" i="13"/>
  <c r="C11" i="13"/>
  <c r="C15" i="13"/>
  <c r="C13" i="13"/>
  <c r="C14" i="13"/>
  <c r="C12" i="13"/>
  <c r="F9" i="13" l="1"/>
  <c r="AA204" i="26"/>
  <c r="AA84" i="13"/>
  <c r="AA230" i="26"/>
  <c r="AA242" i="26"/>
  <c r="L19" i="22"/>
  <c r="AA174" i="26"/>
  <c r="AA126" i="26"/>
  <c r="AA95" i="13"/>
  <c r="AA74" i="13"/>
  <c r="AA175" i="26"/>
  <c r="AA125" i="26"/>
  <c r="AA93" i="13"/>
  <c r="AA120" i="26"/>
  <c r="AA150" i="26"/>
  <c r="AA295" i="26"/>
  <c r="AA243" i="26"/>
  <c r="AA44" i="26"/>
  <c r="AA399" i="26"/>
  <c r="AA159" i="26"/>
  <c r="AA377" i="26"/>
  <c r="AA40" i="27"/>
  <c r="AA334" i="26"/>
  <c r="AA269" i="26"/>
  <c r="AA237" i="26"/>
  <c r="K17" i="22"/>
  <c r="AA75" i="26"/>
  <c r="I18" i="22"/>
  <c r="AA42" i="29"/>
  <c r="AA285" i="26"/>
  <c r="AA28" i="27"/>
  <c r="AA336" i="26"/>
  <c r="AA294" i="26"/>
  <c r="AA319" i="26"/>
  <c r="AA247" i="26"/>
  <c r="AA40" i="29"/>
  <c r="AA92" i="13"/>
  <c r="AA62" i="13"/>
  <c r="AA50" i="27"/>
  <c r="AA232" i="26"/>
  <c r="AA281" i="26"/>
  <c r="AA41" i="26"/>
  <c r="AA332" i="26"/>
  <c r="T40" i="29"/>
  <c r="AA79" i="13"/>
  <c r="AA76" i="13"/>
  <c r="AA138" i="26"/>
  <c r="AA25" i="27"/>
  <c r="AA339" i="26"/>
  <c r="AA94" i="26"/>
  <c r="AA73" i="26"/>
  <c r="AA375" i="26"/>
  <c r="AA37" i="27"/>
  <c r="AA366" i="26"/>
  <c r="AA311" i="26"/>
  <c r="AA146" i="26"/>
  <c r="AA83" i="26"/>
  <c r="AA99" i="26"/>
  <c r="AA313" i="26"/>
  <c r="AA343" i="26"/>
  <c r="AA194" i="26"/>
  <c r="AA87" i="26"/>
  <c r="AA187" i="26"/>
  <c r="K19" i="22"/>
  <c r="AA63" i="26"/>
  <c r="AA248" i="26"/>
  <c r="AA73" i="13"/>
  <c r="AA67" i="13"/>
  <c r="I16" i="22"/>
  <c r="AA63" i="29"/>
  <c r="AA324" i="26"/>
  <c r="AA264" i="26"/>
  <c r="AA206" i="26"/>
  <c r="AA70" i="27"/>
  <c r="AA378" i="26"/>
  <c r="AA284" i="26"/>
  <c r="AA68" i="29"/>
  <c r="T68" i="29" s="1"/>
  <c r="AA309" i="26"/>
  <c r="AA355" i="26"/>
  <c r="AA345" i="26"/>
  <c r="AA96" i="26"/>
  <c r="AA252" i="26"/>
  <c r="AA48" i="27"/>
  <c r="AA201" i="26"/>
  <c r="AA87" i="13"/>
  <c r="AA202" i="26"/>
  <c r="T42" i="29"/>
  <c r="AA272" i="26"/>
  <c r="AA84" i="26"/>
  <c r="AA216" i="26"/>
  <c r="AA322" i="26"/>
  <c r="AA94" i="13"/>
  <c r="AA292" i="26"/>
  <c r="AA310" i="26"/>
  <c r="AA182" i="26"/>
  <c r="AA359" i="26"/>
  <c r="AA234" i="26"/>
  <c r="AA85" i="13"/>
  <c r="AA348" i="26"/>
  <c r="AA253" i="26"/>
  <c r="AA209" i="26"/>
  <c r="AA342" i="26"/>
  <c r="AA163" i="26"/>
  <c r="AA274" i="26"/>
  <c r="AA121" i="26"/>
  <c r="AA321" i="26"/>
  <c r="AA400" i="26"/>
  <c r="AA74" i="26"/>
  <c r="AA347" i="26"/>
  <c r="AA57" i="27"/>
  <c r="AA149" i="26"/>
  <c r="AA108" i="26"/>
  <c r="AA49" i="29"/>
  <c r="AA218" i="26"/>
  <c r="AA133" i="26"/>
  <c r="AA177" i="26"/>
  <c r="AA124" i="26"/>
  <c r="AA141" i="26"/>
  <c r="AA352" i="26"/>
  <c r="AA188" i="26"/>
  <c r="AA161" i="26"/>
  <c r="AA249" i="26"/>
  <c r="AA262" i="26"/>
  <c r="AA85" i="26"/>
  <c r="AA293" i="26"/>
  <c r="AA90" i="26"/>
  <c r="AA65" i="13"/>
  <c r="AA61" i="13"/>
  <c r="AA69" i="26"/>
  <c r="K18" i="22"/>
  <c r="AA66" i="27"/>
  <c r="AA42" i="26"/>
  <c r="AA301" i="26"/>
  <c r="AA235" i="26"/>
  <c r="AA370" i="26"/>
  <c r="L16" i="22"/>
  <c r="AA158" i="26"/>
  <c r="AA167" i="26"/>
  <c r="AA97" i="26"/>
  <c r="AC98" i="13"/>
  <c r="AA68" i="13"/>
  <c r="AA210" i="26"/>
  <c r="AA50" i="26"/>
  <c r="AA226" i="26"/>
  <c r="AA143" i="26"/>
  <c r="AA290" i="26"/>
  <c r="AA31" i="27"/>
  <c r="AA340" i="26"/>
  <c r="AA379" i="26"/>
  <c r="S40" i="29"/>
  <c r="AA341" i="26"/>
  <c r="AA398" i="26"/>
  <c r="AA64" i="29"/>
  <c r="AA221" i="26"/>
  <c r="AA93" i="26"/>
  <c r="AA72" i="13"/>
  <c r="J16" i="22"/>
  <c r="AA217" i="26"/>
  <c r="AA65" i="27"/>
  <c r="AA91" i="26"/>
  <c r="AA390" i="26"/>
  <c r="AA168" i="26"/>
  <c r="AA132" i="26"/>
  <c r="AA328" i="26"/>
  <c r="AA372" i="26"/>
  <c r="AA128" i="26"/>
  <c r="AA55" i="29"/>
  <c r="AA283" i="26"/>
  <c r="AA331" i="26"/>
  <c r="AA80" i="13"/>
  <c r="AA288" i="26"/>
  <c r="AA77" i="13"/>
  <c r="AA148" i="26"/>
  <c r="AA255" i="26"/>
  <c r="AA222" i="26"/>
  <c r="AA299" i="26"/>
  <c r="T63" i="29"/>
  <c r="AA33" i="27"/>
  <c r="AA109" i="26"/>
  <c r="AA98" i="26"/>
  <c r="AA160" i="26"/>
  <c r="AA172" i="26"/>
  <c r="AA326" i="26"/>
  <c r="AA43" i="29"/>
  <c r="AA58" i="27"/>
  <c r="AA65" i="26"/>
  <c r="AA69" i="13"/>
  <c r="AA271" i="26"/>
  <c r="AA60" i="29"/>
  <c r="AA86" i="26"/>
  <c r="AA302" i="26"/>
  <c r="L18" i="22"/>
  <c r="AA65" i="29"/>
  <c r="AA45" i="26"/>
  <c r="T55" i="29"/>
  <c r="AA196" i="26"/>
  <c r="AA350" i="26"/>
  <c r="AA60" i="27"/>
  <c r="AA56" i="29"/>
  <c r="AA147" i="26"/>
  <c r="AA289" i="26"/>
  <c r="AA178" i="26"/>
  <c r="S55" i="29"/>
  <c r="AA197" i="26"/>
  <c r="AA401" i="26"/>
  <c r="AA80" i="26"/>
  <c r="AA374" i="26"/>
  <c r="AA49" i="27"/>
  <c r="AA389" i="26"/>
  <c r="AA227" i="26"/>
  <c r="AA351" i="26"/>
  <c r="AA265" i="26"/>
  <c r="AA151" i="26"/>
  <c r="AA270" i="26"/>
  <c r="AA157" i="26"/>
  <c r="AA190" i="26"/>
  <c r="AA92" i="26"/>
  <c r="AA45" i="29"/>
  <c r="AA346" i="26"/>
  <c r="AA71" i="26"/>
  <c r="AA203" i="26"/>
  <c r="AA185" i="26"/>
  <c r="AA199" i="26"/>
  <c r="AA36" i="27"/>
  <c r="AA47" i="27"/>
  <c r="AA287" i="26"/>
  <c r="AA364" i="26"/>
  <c r="AA105" i="26"/>
  <c r="AA391" i="26"/>
  <c r="AA100" i="26"/>
  <c r="AA66" i="13"/>
  <c r="AA325" i="26"/>
  <c r="AA241" i="26"/>
  <c r="AA101" i="26"/>
  <c r="AA57" i="26"/>
  <c r="AA257" i="26"/>
  <c r="AA52" i="26"/>
  <c r="AA176" i="26"/>
  <c r="AA63" i="13"/>
  <c r="AA82" i="26"/>
  <c r="AA266" i="26"/>
  <c r="AA380" i="26"/>
  <c r="AA70" i="26"/>
  <c r="AA239" i="26"/>
  <c r="AA68" i="26"/>
  <c r="AA35" i="29"/>
  <c r="T35" i="29" s="1"/>
  <c r="AA282" i="26"/>
  <c r="AA318" i="26"/>
  <c r="AA78" i="13"/>
  <c r="AA67" i="26"/>
  <c r="AA123" i="26"/>
  <c r="AA276" i="26"/>
  <c r="AA154" i="26"/>
  <c r="AA81" i="26"/>
  <c r="AA88" i="13"/>
  <c r="AA64" i="26"/>
  <c r="AA376" i="26"/>
  <c r="AA59" i="27"/>
  <c r="AA208" i="26"/>
  <c r="AA41" i="29"/>
  <c r="S41" i="29" s="1"/>
  <c r="AA228" i="26"/>
  <c r="AA275" i="26"/>
  <c r="AA64" i="13"/>
  <c r="I19" i="22"/>
  <c r="AA95" i="26"/>
  <c r="AA382" i="26"/>
  <c r="AA361" i="26"/>
  <c r="AA39" i="27"/>
  <c r="AA59" i="26"/>
  <c r="AA219" i="26"/>
  <c r="AA354" i="26"/>
  <c r="AA54" i="26"/>
  <c r="AA173" i="26"/>
  <c r="AA27" i="27"/>
  <c r="S60" i="29"/>
  <c r="AA323" i="26"/>
  <c r="S63" i="29"/>
  <c r="S49" i="29"/>
  <c r="AA44" i="27"/>
  <c r="AA165" i="26"/>
  <c r="AA113" i="26"/>
  <c r="AA111" i="26"/>
  <c r="AA47" i="29"/>
  <c r="T47" i="29" s="1"/>
  <c r="AA358" i="26"/>
  <c r="AA353" i="26"/>
  <c r="AA316" i="26"/>
  <c r="AA46" i="29"/>
  <c r="AA103" i="26"/>
  <c r="AA223" i="26"/>
  <c r="AA145" i="26"/>
  <c r="AA394" i="26"/>
  <c r="AA240" i="26"/>
  <c r="AA280" i="26"/>
  <c r="AA155" i="26"/>
  <c r="AA244" i="26"/>
  <c r="AA250" i="26"/>
  <c r="AA233" i="26"/>
  <c r="AA29" i="27"/>
  <c r="AA267" i="26"/>
  <c r="AA193" i="26"/>
  <c r="AA153" i="26"/>
  <c r="AA152" i="26"/>
  <c r="AA330" i="26"/>
  <c r="AA211" i="26"/>
  <c r="S65" i="29"/>
  <c r="AA66" i="26"/>
  <c r="AA179" i="26"/>
  <c r="AA387" i="26"/>
  <c r="AA38" i="27"/>
  <c r="AA314" i="26"/>
  <c r="AA44" i="29"/>
  <c r="AA308" i="26"/>
  <c r="AA397" i="26"/>
  <c r="AA62" i="27"/>
  <c r="J17" i="22"/>
  <c r="AA245" i="26"/>
  <c r="AA36" i="29"/>
  <c r="AA134" i="26"/>
  <c r="AA385" i="26"/>
  <c r="AA386" i="26"/>
  <c r="AA337" i="26"/>
  <c r="AA286" i="26"/>
  <c r="S47" i="29"/>
  <c r="S43" i="29"/>
  <c r="AA356" i="26"/>
  <c r="AA305" i="26"/>
  <c r="AA62" i="29"/>
  <c r="AA45" i="27"/>
  <c r="AA263" i="26"/>
  <c r="AA77" i="26"/>
  <c r="AA67" i="29"/>
  <c r="T67" i="29" s="1"/>
  <c r="AA62" i="26"/>
  <c r="AA296" i="26"/>
  <c r="AA200" i="26"/>
  <c r="AA86" i="13"/>
  <c r="AA381" i="26"/>
  <c r="AA236" i="26"/>
  <c r="AA79" i="26"/>
  <c r="AA268" i="26"/>
  <c r="AA135" i="26"/>
  <c r="AA110" i="26"/>
  <c r="AA251" i="26"/>
  <c r="AA261" i="26"/>
  <c r="AA130" i="26"/>
  <c r="J18" i="22"/>
  <c r="AA89" i="26"/>
  <c r="AA115" i="26"/>
  <c r="AA67" i="27"/>
  <c r="AA393" i="26"/>
  <c r="AA70" i="13"/>
  <c r="AA338" i="26"/>
  <c r="AA260" i="26"/>
  <c r="AA304" i="26"/>
  <c r="AA392" i="26"/>
  <c r="AA142" i="26"/>
  <c r="AA278" i="26"/>
  <c r="AA112" i="26"/>
  <c r="AA368" i="26"/>
  <c r="AA373" i="26"/>
  <c r="AA365" i="26"/>
  <c r="AA63" i="27"/>
  <c r="AA306" i="26"/>
  <c r="AA273" i="26"/>
  <c r="AA83" i="13"/>
  <c r="AA71" i="13"/>
  <c r="AA23" i="27"/>
  <c r="AA181" i="26"/>
  <c r="AA307" i="26"/>
  <c r="K16" i="22"/>
  <c r="AA388" i="26"/>
  <c r="AA180" i="26"/>
  <c r="AA48" i="29"/>
  <c r="T48" i="29" s="1"/>
  <c r="AA254" i="26"/>
  <c r="AA97" i="13"/>
  <c r="AA69" i="29"/>
  <c r="AA207" i="26"/>
  <c r="AA119" i="26"/>
  <c r="AA137" i="26"/>
  <c r="AA38" i="29"/>
  <c r="AA169" i="26"/>
  <c r="AA213" i="26"/>
  <c r="AA127" i="26"/>
  <c r="AA329" i="26"/>
  <c r="AA333" i="26"/>
  <c r="AA52" i="27"/>
  <c r="AA277" i="26"/>
  <c r="AA317" i="26"/>
  <c r="T49" i="29"/>
  <c r="AA69" i="27"/>
  <c r="AA224" i="26"/>
  <c r="AA107" i="26"/>
  <c r="AA54" i="27"/>
  <c r="AA43" i="27"/>
  <c r="AA144" i="26"/>
  <c r="AA53" i="26"/>
  <c r="AA198" i="26"/>
  <c r="AA53" i="29"/>
  <c r="AA41" i="27"/>
  <c r="AA43" i="26"/>
  <c r="AA335" i="26"/>
  <c r="J19" i="22"/>
  <c r="AA59" i="29"/>
  <c r="S59" i="29" s="1"/>
  <c r="AA53" i="27"/>
  <c r="AA327" i="26"/>
  <c r="AA118" i="26"/>
  <c r="AA395" i="26"/>
  <c r="AA34" i="27"/>
  <c r="AA300" i="26"/>
  <c r="AA231" i="26"/>
  <c r="AA140" i="26"/>
  <c r="AA315" i="26"/>
  <c r="AA56" i="26"/>
  <c r="AA192" i="26"/>
  <c r="AA164" i="26"/>
  <c r="S48" i="29"/>
  <c r="AA229" i="26"/>
  <c r="AA26" i="27"/>
  <c r="AA136" i="26"/>
  <c r="AA81" i="13"/>
  <c r="AA362" i="26"/>
  <c r="AA51" i="29"/>
  <c r="S51" i="29" s="1"/>
  <c r="AA51" i="26"/>
  <c r="AA256" i="26"/>
  <c r="S67" i="29"/>
  <c r="AA131" i="26"/>
  <c r="AA215" i="26"/>
  <c r="AA320" i="26"/>
  <c r="AA66" i="29"/>
  <c r="AA39" i="29"/>
  <c r="AA114" i="26"/>
  <c r="AA57" i="29"/>
  <c r="AA61" i="27"/>
  <c r="AA48" i="26"/>
  <c r="AA349" i="26"/>
  <c r="L17" i="22"/>
  <c r="AA171" i="26"/>
  <c r="AA191" i="26"/>
  <c r="D6" i="22"/>
  <c r="AA205" i="26"/>
  <c r="AA58" i="29"/>
  <c r="S58" i="29" s="1"/>
  <c r="AA96" i="13"/>
  <c r="AA78" i="26"/>
  <c r="AA35" i="27"/>
  <c r="AA88" i="26"/>
  <c r="AA183" i="26"/>
  <c r="AA30" i="27"/>
  <c r="AA90" i="13"/>
  <c r="AA72" i="26"/>
  <c r="AA116" i="26"/>
  <c r="AA91" i="13"/>
  <c r="AA312" i="26"/>
  <c r="AA186" i="26"/>
  <c r="AA55" i="27"/>
  <c r="AA246" i="26"/>
  <c r="M17" i="22"/>
  <c r="J21" i="22"/>
  <c r="AA54" i="29"/>
  <c r="AA344" i="26"/>
  <c r="AA32" i="27"/>
  <c r="AA68" i="27"/>
  <c r="AA258" i="26"/>
  <c r="AA371" i="26"/>
  <c r="AA298" i="26"/>
  <c r="AA162" i="26"/>
  <c r="AA56" i="27"/>
  <c r="AA82" i="13"/>
  <c r="AA46" i="26"/>
  <c r="AA64" i="27"/>
  <c r="AA50" i="29"/>
  <c r="AA367" i="26"/>
  <c r="M19" i="22"/>
  <c r="AA297" i="26"/>
  <c r="AA117" i="26"/>
  <c r="AA212" i="26"/>
  <c r="AA24" i="27"/>
  <c r="AA37" i="29"/>
  <c r="AA60" i="26"/>
  <c r="AA51" i="27"/>
  <c r="AA195" i="26"/>
  <c r="AA363" i="26"/>
  <c r="AA122" i="26"/>
  <c r="AA61" i="26"/>
  <c r="AA259" i="26"/>
  <c r="AA106" i="26"/>
  <c r="AA303" i="26"/>
  <c r="AA225" i="26"/>
  <c r="I17" i="22"/>
  <c r="AA220" i="26"/>
  <c r="AA291" i="26"/>
  <c r="AA52" i="29"/>
  <c r="AA139" i="26"/>
  <c r="AA279" i="26"/>
  <c r="AA214" i="26"/>
  <c r="AA156" i="26"/>
  <c r="S52" i="29"/>
  <c r="AA47" i="26"/>
  <c r="AA238" i="26"/>
  <c r="AA76" i="26"/>
  <c r="AA89" i="13"/>
  <c r="AA369" i="26"/>
  <c r="AA184" i="26"/>
  <c r="AA42" i="27"/>
  <c r="AA61" i="29"/>
  <c r="AA49" i="26"/>
  <c r="M16" i="22"/>
  <c r="AA129" i="26"/>
  <c r="AA166" i="26"/>
  <c r="T59" i="29"/>
  <c r="AA102" i="26"/>
  <c r="AA396" i="26"/>
  <c r="S35" i="29"/>
  <c r="T61" i="29"/>
  <c r="M18" i="22"/>
  <c r="AA55" i="26"/>
  <c r="AA357" i="26"/>
  <c r="T41" i="29"/>
  <c r="AA170" i="26"/>
  <c r="AA189" i="26"/>
  <c r="AA383" i="26"/>
  <c r="AA360" i="26"/>
  <c r="AA384" i="26"/>
  <c r="AA75" i="13"/>
  <c r="AA104" i="26"/>
  <c r="T58" i="29"/>
  <c r="AA58" i="26"/>
  <c r="AA46" i="27"/>
  <c r="M21" i="22"/>
  <c r="T52" i="29"/>
  <c r="S61" i="29"/>
  <c r="T60" i="29"/>
  <c r="L21" i="22"/>
  <c r="S68" i="29"/>
  <c r="K21" i="22"/>
  <c r="T51" i="29"/>
  <c r="L24" i="22"/>
  <c r="T43" i="29"/>
  <c r="L25" i="22"/>
  <c r="L23" i="22"/>
  <c r="L22" i="22"/>
  <c r="T64" i="29"/>
  <c r="T56" i="29"/>
  <c r="S45" i="29"/>
  <c r="T45" i="29"/>
  <c r="T46" i="29"/>
  <c r="S44" i="29"/>
  <c r="T36" i="29"/>
  <c r="T62" i="29"/>
  <c r="S62" i="29"/>
  <c r="S69" i="29"/>
  <c r="T69" i="29"/>
  <c r="T38" i="29"/>
  <c r="T53" i="29"/>
  <c r="S53" i="29"/>
  <c r="S66" i="29"/>
  <c r="T39" i="29"/>
  <c r="S39" i="29"/>
  <c r="S57" i="29"/>
  <c r="T57" i="29"/>
  <c r="J23" i="22"/>
  <c r="J25" i="22"/>
  <c r="J22" i="22"/>
  <c r="J24" i="22"/>
  <c r="T54" i="29"/>
  <c r="S54" i="29"/>
  <c r="T50" i="29"/>
  <c r="T37" i="29"/>
  <c r="S37" i="29"/>
  <c r="M24" i="22"/>
  <c r="M23" i="22"/>
  <c r="M25" i="22"/>
  <c r="M22" i="22"/>
  <c r="K24" i="22"/>
  <c r="K25" i="22"/>
  <c r="K23" i="22"/>
  <c r="K22" i="22"/>
  <c r="R66" i="27" l="1"/>
  <c r="R48" i="27"/>
  <c r="R36" i="27"/>
  <c r="R61" i="27"/>
  <c r="R56" i="29"/>
  <c r="R90" i="13"/>
  <c r="R57" i="29"/>
  <c r="R59" i="29"/>
  <c r="R62" i="27"/>
  <c r="R30" i="27"/>
  <c r="R42" i="29"/>
  <c r="R63" i="29"/>
  <c r="R71" i="26"/>
  <c r="R47" i="29"/>
  <c r="R64" i="29"/>
  <c r="R33" i="27"/>
  <c r="R24" i="27"/>
  <c r="R74" i="26"/>
  <c r="R42" i="27"/>
  <c r="R60" i="26"/>
  <c r="R53" i="26"/>
  <c r="R50" i="27"/>
  <c r="R93" i="13"/>
  <c r="R95" i="13"/>
  <c r="R73" i="26"/>
  <c r="R52" i="29"/>
  <c r="R39" i="29"/>
  <c r="R61" i="26"/>
  <c r="H4" i="21"/>
  <c r="R74" i="13"/>
  <c r="R68" i="26"/>
  <c r="R61" i="29"/>
  <c r="R51" i="27"/>
  <c r="R43" i="29"/>
  <c r="R41" i="29"/>
  <c r="R39" i="27"/>
  <c r="R54" i="27"/>
  <c r="R44" i="29"/>
  <c r="R49" i="29"/>
  <c r="R40" i="27"/>
  <c r="R67" i="29"/>
  <c r="R64" i="27"/>
  <c r="R41" i="27"/>
  <c r="R82" i="13"/>
  <c r="R56" i="27"/>
  <c r="R67" i="26"/>
  <c r="R57" i="27"/>
  <c r="R29" i="27"/>
  <c r="R72" i="13"/>
  <c r="R70" i="13"/>
  <c r="R97" i="13"/>
  <c r="R50" i="29"/>
  <c r="R55" i="27"/>
  <c r="R50" i="26"/>
  <c r="R58" i="29"/>
  <c r="R94" i="13"/>
  <c r="R48" i="26"/>
  <c r="R55" i="26"/>
  <c r="R69" i="26"/>
  <c r="R53" i="29"/>
  <c r="R92" i="13"/>
  <c r="R28" i="27"/>
  <c r="R45" i="27"/>
  <c r="R44" i="26"/>
  <c r="R53" i="27"/>
  <c r="R27" i="27"/>
  <c r="R66" i="29"/>
  <c r="R81" i="13"/>
  <c r="R62" i="13"/>
  <c r="R34" i="29"/>
  <c r="R77" i="13"/>
  <c r="R75" i="26"/>
  <c r="R46" i="29"/>
  <c r="R23" i="27"/>
  <c r="R88" i="13"/>
  <c r="R67" i="13"/>
  <c r="R58" i="26"/>
  <c r="R63" i="13"/>
  <c r="R86" i="13"/>
  <c r="R36" i="29"/>
  <c r="R69" i="29"/>
  <c r="R32" i="27"/>
  <c r="R68" i="27"/>
  <c r="R66" i="13"/>
  <c r="R64" i="13"/>
  <c r="R46" i="26"/>
  <c r="R60" i="27"/>
  <c r="R51" i="29"/>
  <c r="R47" i="27"/>
  <c r="R87" i="13"/>
  <c r="R65" i="13"/>
  <c r="R49" i="26"/>
  <c r="R79" i="13"/>
  <c r="R57" i="26"/>
  <c r="R49" i="27"/>
  <c r="R78" i="13"/>
  <c r="R35" i="29"/>
  <c r="R66" i="26"/>
  <c r="R65" i="26"/>
  <c r="R84" i="13"/>
  <c r="R63" i="26"/>
  <c r="R25" i="27"/>
  <c r="R59" i="26"/>
  <c r="R62" i="29"/>
  <c r="R68" i="29"/>
  <c r="R70" i="27"/>
  <c r="R44" i="27"/>
  <c r="R26" i="27"/>
  <c r="R41" i="26"/>
  <c r="R73" i="13"/>
  <c r="R45" i="29"/>
  <c r="D4" i="21"/>
  <c r="R37" i="29"/>
  <c r="R75" i="13"/>
  <c r="R63" i="27"/>
  <c r="R60" i="29"/>
  <c r="R48" i="29"/>
  <c r="R52" i="26"/>
  <c r="R34" i="27"/>
  <c r="R76" i="13"/>
  <c r="R69" i="27"/>
  <c r="R38" i="27"/>
  <c r="R61" i="13"/>
  <c r="R38" i="29"/>
  <c r="R31" i="27"/>
  <c r="R68" i="13"/>
  <c r="R96" i="13"/>
  <c r="R35" i="27"/>
  <c r="R47" i="26"/>
  <c r="R40" i="29"/>
  <c r="R46" i="27"/>
  <c r="R77" i="26"/>
  <c r="R42" i="26"/>
  <c r="R54" i="26"/>
  <c r="R89" i="13"/>
  <c r="R85" i="13"/>
  <c r="R43" i="27"/>
  <c r="R80" i="13"/>
  <c r="R65" i="27"/>
  <c r="R52" i="27"/>
  <c r="R76" i="26"/>
  <c r="R45" i="26"/>
  <c r="R56" i="26"/>
  <c r="R55" i="29"/>
  <c r="R62" i="26"/>
  <c r="R59" i="27"/>
  <c r="R64" i="26"/>
  <c r="R83" i="13"/>
  <c r="R91" i="13"/>
  <c r="R70" i="26"/>
  <c r="R65" i="29"/>
  <c r="R51" i="26"/>
  <c r="R43" i="26"/>
  <c r="R58" i="27"/>
  <c r="R67" i="27"/>
  <c r="R71" i="13"/>
  <c r="R72" i="26"/>
  <c r="R69" i="13"/>
  <c r="R54" i="29"/>
  <c r="R37" i="27"/>
  <c r="S50" i="29"/>
  <c r="S33" i="27"/>
  <c r="T33" i="27" s="1"/>
  <c r="S50" i="27"/>
  <c r="T50" i="27" s="1"/>
  <c r="S74" i="13"/>
  <c r="T74" i="13" s="1"/>
  <c r="S41" i="27"/>
  <c r="T41" i="27" s="1"/>
  <c r="S97" i="13"/>
  <c r="T97" i="13" s="1"/>
  <c r="S69" i="26"/>
  <c r="S53" i="27"/>
  <c r="T53" i="27" s="1"/>
  <c r="O35" i="13"/>
  <c r="S78" i="13"/>
  <c r="E4" i="21"/>
  <c r="F4" i="21"/>
  <c r="D5" i="21"/>
  <c r="S76" i="13"/>
  <c r="T76" i="13" s="1"/>
  <c r="S35" i="27"/>
  <c r="T35" i="27" s="1"/>
  <c r="S85" i="13"/>
  <c r="T85" i="13" s="1"/>
  <c r="S56" i="26"/>
  <c r="T56" i="26" s="1"/>
  <c r="S69" i="13"/>
  <c r="T69" i="13" s="1"/>
  <c r="S56" i="29"/>
  <c r="S66" i="27"/>
  <c r="T66" i="27" s="1"/>
  <c r="S24" i="27"/>
  <c r="T24" i="27" s="1"/>
  <c r="S93" i="13"/>
  <c r="T93" i="13" s="1"/>
  <c r="S82" i="13"/>
  <c r="T82" i="13" s="1"/>
  <c r="S23" i="27"/>
  <c r="T23" i="27" s="1"/>
  <c r="S47" i="27"/>
  <c r="T47" i="27" s="1"/>
  <c r="S69" i="27"/>
  <c r="T69" i="27" s="1"/>
  <c r="S47" i="26"/>
  <c r="T47" i="26" s="1"/>
  <c r="S51" i="26"/>
  <c r="T65" i="29"/>
  <c r="S48" i="27"/>
  <c r="T48" i="27" s="1"/>
  <c r="S74" i="26"/>
  <c r="T74" i="26" s="1"/>
  <c r="S95" i="13"/>
  <c r="T95" i="13" s="1"/>
  <c r="S40" i="27"/>
  <c r="T40" i="27" s="1"/>
  <c r="S56" i="27"/>
  <c r="T56" i="27" s="1"/>
  <c r="D4" i="13"/>
  <c r="S32" i="27"/>
  <c r="T32" i="27" s="1"/>
  <c r="S70" i="27"/>
  <c r="T70" i="27" s="1"/>
  <c r="S38" i="27"/>
  <c r="T38" i="27" s="1"/>
  <c r="S80" i="13"/>
  <c r="T80" i="13" s="1"/>
  <c r="S43" i="26"/>
  <c r="T43" i="26" s="1"/>
  <c r="S64" i="29"/>
  <c r="S36" i="27"/>
  <c r="T36" i="27" s="1"/>
  <c r="S42" i="27"/>
  <c r="T42" i="27" s="1"/>
  <c r="S51" i="27"/>
  <c r="T51" i="27" s="1"/>
  <c r="D4" i="26"/>
  <c r="S67" i="26"/>
  <c r="T67" i="26" s="1"/>
  <c r="S50" i="26"/>
  <c r="AE98" i="13"/>
  <c r="S81" i="13"/>
  <c r="T81" i="13" s="1"/>
  <c r="S68" i="27"/>
  <c r="T68" i="27" s="1"/>
  <c r="S65" i="26"/>
  <c r="S63" i="27"/>
  <c r="T63" i="27" s="1"/>
  <c r="S61" i="13"/>
  <c r="T61" i="13" s="1"/>
  <c r="S65" i="27"/>
  <c r="T65" i="27" s="1"/>
  <c r="S58" i="27"/>
  <c r="T58" i="27" s="1"/>
  <c r="S42" i="29"/>
  <c r="S61" i="27"/>
  <c r="T61" i="27" s="1"/>
  <c r="S60" i="26"/>
  <c r="D5" i="13"/>
  <c r="S92" i="13"/>
  <c r="S58" i="26"/>
  <c r="T58" i="26" s="1"/>
  <c r="S49" i="26"/>
  <c r="S26" i="27"/>
  <c r="T26" i="27" s="1"/>
  <c r="S52" i="27"/>
  <c r="T52" i="27" s="1"/>
  <c r="S67" i="27"/>
  <c r="T67" i="27" s="1"/>
  <c r="D3" i="13"/>
  <c r="S31" i="27"/>
  <c r="S71" i="13"/>
  <c r="T71" i="13" s="1"/>
  <c r="S90" i="13"/>
  <c r="S61" i="26"/>
  <c r="S39" i="27"/>
  <c r="T39" i="27" s="1"/>
  <c r="S72" i="13"/>
  <c r="T72" i="13" s="1"/>
  <c r="S45" i="27"/>
  <c r="T45" i="27" s="1"/>
  <c r="S77" i="13"/>
  <c r="T77" i="13" s="1"/>
  <c r="S46" i="26"/>
  <c r="S25" i="27"/>
  <c r="T25" i="27" s="1"/>
  <c r="S52" i="26"/>
  <c r="S54" i="26"/>
  <c r="S91" i="13"/>
  <c r="T91" i="13" s="1"/>
  <c r="AE102" i="13"/>
  <c r="I4" i="21"/>
  <c r="L4" i="21"/>
  <c r="M4" i="21"/>
  <c r="J4" i="21"/>
  <c r="K4" i="21"/>
  <c r="H5" i="21"/>
  <c r="S54" i="27"/>
  <c r="T54" i="27" s="1"/>
  <c r="S64" i="27"/>
  <c r="T64" i="27" s="1"/>
  <c r="S70" i="13"/>
  <c r="T70" i="13" s="1"/>
  <c r="S55" i="26"/>
  <c r="S49" i="27"/>
  <c r="T49" i="27" s="1"/>
  <c r="S34" i="27"/>
  <c r="T34" i="27" s="1"/>
  <c r="D5" i="26"/>
  <c r="S62" i="27"/>
  <c r="T62" i="27" s="1"/>
  <c r="S68" i="26"/>
  <c r="S27" i="27"/>
  <c r="T27" i="27" s="1"/>
  <c r="S43" i="27"/>
  <c r="T43" i="27" s="1"/>
  <c r="S30" i="27"/>
  <c r="S55" i="27"/>
  <c r="T55" i="27" s="1"/>
  <c r="S88" i="13"/>
  <c r="T88" i="13" s="1"/>
  <c r="S87" i="13"/>
  <c r="T87" i="13" s="1"/>
  <c r="S66" i="26"/>
  <c r="S75" i="13"/>
  <c r="S62" i="26"/>
  <c r="S37" i="27"/>
  <c r="T37" i="27" s="1"/>
  <c r="S73" i="26"/>
  <c r="T73" i="26" s="1"/>
  <c r="S67" i="13"/>
  <c r="T67" i="13" s="1"/>
  <c r="S65" i="13"/>
  <c r="T65" i="13" s="1"/>
  <c r="S44" i="27"/>
  <c r="T44" i="27" s="1"/>
  <c r="S46" i="27"/>
  <c r="T46" i="27" s="1"/>
  <c r="S59" i="27"/>
  <c r="T59" i="27" s="1"/>
  <c r="T66" i="29"/>
  <c r="S57" i="27"/>
  <c r="T57" i="27" s="1"/>
  <c r="S62" i="13"/>
  <c r="T62" i="13" s="1"/>
  <c r="S66" i="13"/>
  <c r="S84" i="13"/>
  <c r="T84" i="13" s="1"/>
  <c r="S77" i="26"/>
  <c r="S64" i="26"/>
  <c r="T64" i="26" s="1"/>
  <c r="S38" i="29"/>
  <c r="S71" i="26"/>
  <c r="T71" i="26" s="1"/>
  <c r="AE104" i="13"/>
  <c r="S104" i="13" s="1"/>
  <c r="S29" i="27"/>
  <c r="T29" i="27" s="1"/>
  <c r="S94" i="13"/>
  <c r="T94" i="13" s="1"/>
  <c r="S63" i="13"/>
  <c r="S64" i="13"/>
  <c r="T64" i="13" s="1"/>
  <c r="S79" i="13"/>
  <c r="S63" i="26"/>
  <c r="T63" i="26" s="1"/>
  <c r="S41" i="26"/>
  <c r="T41" i="26" s="1"/>
  <c r="S42" i="26"/>
  <c r="S76" i="26"/>
  <c r="T76" i="26" s="1"/>
  <c r="S83" i="13"/>
  <c r="T83" i="13" s="1"/>
  <c r="S36" i="29"/>
  <c r="S48" i="26"/>
  <c r="T48" i="26" s="1"/>
  <c r="S86" i="13"/>
  <c r="S57" i="26"/>
  <c r="T57" i="26" s="1"/>
  <c r="S73" i="13"/>
  <c r="T73" i="13" s="1"/>
  <c r="S68" i="13"/>
  <c r="T68" i="13" s="1"/>
  <c r="S45" i="26"/>
  <c r="T45" i="26" s="1"/>
  <c r="T44" i="29"/>
  <c r="S75" i="26"/>
  <c r="T75" i="26" s="1"/>
  <c r="S59" i="26"/>
  <c r="S89" i="13"/>
  <c r="S72" i="26"/>
  <c r="T72" i="26" s="1"/>
  <c r="S28" i="27"/>
  <c r="T28" i="27" s="1"/>
  <c r="D3" i="26"/>
  <c r="S53" i="26"/>
  <c r="T53" i="26" s="1"/>
  <c r="S44" i="26"/>
  <c r="S60" i="27"/>
  <c r="T60" i="27" s="1"/>
  <c r="S96" i="13"/>
  <c r="T96" i="13" s="1"/>
  <c r="S70" i="26"/>
  <c r="S46" i="29"/>
  <c r="O36" i="13"/>
  <c r="S35" i="13"/>
  <c r="F5" i="21"/>
  <c r="E5" i="21"/>
  <c r="D6" i="21"/>
  <c r="S98" i="13"/>
  <c r="AE99" i="13"/>
  <c r="AE103" i="13"/>
  <c r="S103" i="13" s="1"/>
  <c r="S102" i="13"/>
  <c r="S188" i="26"/>
  <c r="S351" i="26"/>
  <c r="S32" i="13"/>
  <c r="R32" i="13" s="1"/>
  <c r="S34" i="26"/>
  <c r="R34" i="26" s="1"/>
  <c r="S398" i="26"/>
  <c r="S105" i="26"/>
  <c r="P4" i="21"/>
  <c r="T37" i="26"/>
  <c r="S111" i="26"/>
  <c r="T23" i="28"/>
  <c r="T26" i="28"/>
  <c r="T26" i="26"/>
  <c r="S346" i="26"/>
  <c r="S343" i="26"/>
  <c r="S133" i="26"/>
  <c r="S223" i="26"/>
  <c r="Q4" i="21"/>
  <c r="S359" i="26"/>
  <c r="S385" i="26"/>
  <c r="S81" i="26"/>
  <c r="T31" i="26"/>
  <c r="S330" i="26"/>
  <c r="S141" i="26"/>
  <c r="S293" i="26"/>
  <c r="S140" i="26"/>
  <c r="S271" i="26"/>
  <c r="S183" i="26"/>
  <c r="S225" i="26"/>
  <c r="S230" i="26"/>
  <c r="S33" i="26"/>
  <c r="R33" i="26" s="1"/>
  <c r="T33" i="13"/>
  <c r="S194" i="26"/>
  <c r="S157" i="26"/>
  <c r="S254" i="26"/>
  <c r="S212" i="26"/>
  <c r="S328" i="26"/>
  <c r="T32" i="13"/>
  <c r="S26" i="28"/>
  <c r="S303" i="26"/>
  <c r="S29" i="13"/>
  <c r="R29" i="13" s="1"/>
  <c r="S292" i="26"/>
  <c r="S282" i="26"/>
  <c r="S320" i="26"/>
  <c r="S268" i="26"/>
  <c r="S199" i="26"/>
  <c r="S151" i="26"/>
  <c r="S142" i="26"/>
  <c r="S33" i="28"/>
  <c r="R33" i="28" s="1"/>
  <c r="T30" i="13"/>
  <c r="S191" i="26"/>
  <c r="S342" i="26"/>
  <c r="S244" i="26"/>
  <c r="S378" i="26"/>
  <c r="S321" i="26"/>
  <c r="S286" i="26"/>
  <c r="T28" i="26"/>
  <c r="S156" i="26"/>
  <c r="T31" i="13"/>
  <c r="S383" i="26"/>
  <c r="S147" i="26"/>
  <c r="S106" i="26"/>
  <c r="S222" i="26"/>
  <c r="S114" i="26"/>
  <c r="S172" i="26"/>
  <c r="S33" i="13"/>
  <c r="R33" i="13" s="1"/>
  <c r="S107" i="26"/>
  <c r="T32" i="28"/>
  <c r="S98" i="26"/>
  <c r="O23" i="29"/>
  <c r="S298" i="26"/>
  <c r="S116" i="26"/>
  <c r="S146" i="26"/>
  <c r="S219" i="26"/>
  <c r="S256" i="26"/>
  <c r="S334" i="26"/>
  <c r="S363" i="26"/>
  <c r="S377" i="26"/>
  <c r="S243" i="26"/>
  <c r="S92" i="26"/>
  <c r="S365" i="26"/>
  <c r="S182" i="26"/>
  <c r="S265" i="26"/>
  <c r="S23" i="26"/>
  <c r="R23" i="26" s="1"/>
  <c r="S167" i="26"/>
  <c r="S178" i="26"/>
  <c r="S104" i="26"/>
  <c r="T29" i="13"/>
  <c r="S360" i="26"/>
  <c r="S241" i="26"/>
  <c r="S246" i="26"/>
  <c r="S260" i="26"/>
  <c r="T38" i="26"/>
  <c r="S95" i="26"/>
  <c r="T27" i="13"/>
  <c r="S326" i="26"/>
  <c r="S37" i="26"/>
  <c r="R37" i="26" s="1"/>
  <c r="T32" i="26"/>
  <c r="S235" i="26"/>
  <c r="S185" i="26"/>
  <c r="S216" i="26"/>
  <c r="T35" i="26"/>
  <c r="S90" i="26"/>
  <c r="S150" i="26"/>
  <c r="S169" i="26"/>
  <c r="S181" i="26"/>
  <c r="S338" i="26"/>
  <c r="S288" i="26"/>
  <c r="S177" i="26"/>
  <c r="T29" i="26"/>
  <c r="S174" i="26"/>
  <c r="S145" i="26"/>
  <c r="S233" i="26"/>
  <c r="S221" i="26"/>
  <c r="S297" i="26"/>
  <c r="S232" i="26"/>
  <c r="S214" i="26"/>
  <c r="S89" i="26"/>
  <c r="S132" i="26"/>
  <c r="S82" i="26"/>
  <c r="S85" i="26"/>
  <c r="S161" i="26"/>
  <c r="O59" i="13"/>
  <c r="S341" i="26"/>
  <c r="S115" i="26"/>
  <c r="S126" i="26"/>
  <c r="S291" i="26"/>
  <c r="S130" i="26"/>
  <c r="S258" i="26"/>
  <c r="S318" i="26"/>
  <c r="T28" i="28"/>
  <c r="S180" i="26"/>
  <c r="S134" i="26"/>
  <c r="S40" i="26"/>
  <c r="R40" i="26" s="1"/>
  <c r="S290" i="26"/>
  <c r="S375" i="26"/>
  <c r="S135" i="26"/>
  <c r="S34" i="28"/>
  <c r="R34" i="28" s="1"/>
  <c r="S361" i="26"/>
  <c r="S388" i="26"/>
  <c r="S207" i="26"/>
  <c r="T23" i="26"/>
  <c r="S364" i="26"/>
  <c r="S247" i="26"/>
  <c r="S30" i="28"/>
  <c r="R30" i="28" s="1"/>
  <c r="S149" i="26"/>
  <c r="S206" i="26"/>
  <c r="S250" i="26"/>
  <c r="S129" i="26"/>
  <c r="S192" i="26"/>
  <c r="S367" i="26"/>
  <c r="S187" i="26"/>
  <c r="S204" i="26"/>
  <c r="S78" i="26"/>
  <c r="S245" i="26"/>
  <c r="T25" i="13"/>
  <c r="S237" i="26"/>
  <c r="T27" i="28"/>
  <c r="S160" i="26"/>
  <c r="S301" i="26"/>
  <c r="S280" i="26"/>
  <c r="O4" i="21"/>
  <c r="S139" i="26"/>
  <c r="S278" i="26"/>
  <c r="S193" i="26"/>
  <c r="S249" i="26"/>
  <c r="S371" i="26"/>
  <c r="S296" i="26"/>
  <c r="S102" i="26"/>
  <c r="S28" i="13"/>
  <c r="R28" i="13" s="1"/>
  <c r="S324" i="26"/>
  <c r="T34" i="26"/>
  <c r="S354" i="26"/>
  <c r="S272" i="26"/>
  <c r="S316" i="26"/>
  <c r="T25" i="28"/>
  <c r="S312" i="26"/>
  <c r="S88" i="26"/>
  <c r="S93" i="26"/>
  <c r="S229" i="26"/>
  <c r="S335" i="26"/>
  <c r="S122" i="26"/>
  <c r="S112" i="26"/>
  <c r="S23" i="28"/>
  <c r="R23" i="28" s="1"/>
  <c r="T35" i="28"/>
  <c r="S179" i="26"/>
  <c r="S39" i="26"/>
  <c r="R39" i="26" s="1"/>
  <c r="S195" i="26"/>
  <c r="S319" i="26"/>
  <c r="S24" i="26"/>
  <c r="R24" i="26" s="1"/>
  <c r="S224" i="26"/>
  <c r="S382" i="26"/>
  <c r="S257" i="26"/>
  <c r="S327" i="26"/>
  <c r="S333" i="26"/>
  <c r="S136" i="26"/>
  <c r="S32" i="28"/>
  <c r="R32" i="28" s="1"/>
  <c r="S299" i="26"/>
  <c r="S381" i="26"/>
  <c r="S27" i="26"/>
  <c r="R27" i="26" s="1"/>
  <c r="N4" i="21"/>
  <c r="S279" i="26"/>
  <c r="S84" i="26"/>
  <c r="S386" i="26"/>
  <c r="S308" i="26"/>
  <c r="S30" i="26"/>
  <c r="R30" i="26" s="1"/>
  <c r="S25" i="13"/>
  <c r="R25" i="13" s="1"/>
  <c r="S123" i="26"/>
  <c r="S200" i="26"/>
  <c r="S26" i="13"/>
  <c r="R26" i="13" s="1"/>
  <c r="S197" i="26"/>
  <c r="S345" i="26"/>
  <c r="T29" i="28"/>
  <c r="S35" i="28"/>
  <c r="R35" i="28" s="1"/>
  <c r="S210" i="26"/>
  <c r="S263" i="26"/>
  <c r="S251" i="26"/>
  <c r="S32" i="26"/>
  <c r="R32" i="26" s="1"/>
  <c r="S267" i="26"/>
  <c r="S121" i="26"/>
  <c r="S355" i="26"/>
  <c r="S124" i="26"/>
  <c r="S332" i="26"/>
  <c r="S97" i="26"/>
  <c r="S170" i="26"/>
  <c r="S29" i="28"/>
  <c r="R29" i="28" s="1"/>
  <c r="S400" i="26"/>
  <c r="S152" i="26"/>
  <c r="S270" i="26"/>
  <c r="S38" i="26"/>
  <c r="R38" i="26" s="1"/>
  <c r="S227" i="26"/>
  <c r="S28" i="28"/>
  <c r="R28" i="28" s="1"/>
  <c r="S276" i="26"/>
  <c r="S113" i="26"/>
  <c r="S110" i="26"/>
  <c r="T39" i="26"/>
  <c r="S154" i="26"/>
  <c r="S218" i="26"/>
  <c r="S379" i="26"/>
  <c r="S79" i="26"/>
  <c r="S374" i="26"/>
  <c r="S368" i="26"/>
  <c r="S369" i="26"/>
  <c r="T27" i="26"/>
  <c r="S317" i="26"/>
  <c r="S287" i="26"/>
  <c r="S127" i="26"/>
  <c r="S387" i="26"/>
  <c r="S118" i="26"/>
  <c r="S248" i="26"/>
  <c r="S131" i="26"/>
  <c r="T34" i="28"/>
  <c r="S211" i="26"/>
  <c r="S373" i="26"/>
  <c r="S34" i="13"/>
  <c r="R34" i="13" s="1"/>
  <c r="S99" i="26"/>
  <c r="T40" i="26"/>
  <c r="S353" i="26"/>
  <c r="S350" i="26"/>
  <c r="S153" i="26"/>
  <c r="S196" i="26"/>
  <c r="S274" i="26"/>
  <c r="S314" i="26"/>
  <c r="S295" i="26"/>
  <c r="S234" i="26"/>
  <c r="S255" i="26"/>
  <c r="S242" i="26"/>
  <c r="S108" i="26"/>
  <c r="S28" i="26"/>
  <c r="R28" i="26" s="1"/>
  <c r="S24" i="13"/>
  <c r="R24" i="13" s="1"/>
  <c r="S148" i="26"/>
  <c r="S27" i="28"/>
  <c r="R27" i="28" s="1"/>
  <c r="S236" i="26"/>
  <c r="S337" i="26"/>
  <c r="S80" i="26"/>
  <c r="S240" i="26"/>
  <c r="T26" i="13"/>
  <c r="S309" i="26"/>
  <c r="S283" i="26"/>
  <c r="S143" i="26"/>
  <c r="T25" i="26"/>
  <c r="S357" i="26"/>
  <c r="S307" i="26"/>
  <c r="S158" i="26"/>
  <c r="S358" i="26"/>
  <c r="S171" i="26"/>
  <c r="S36" i="26"/>
  <c r="R36" i="26" s="1"/>
  <c r="S226" i="26"/>
  <c r="S27" i="13"/>
  <c r="R27" i="13" s="1"/>
  <c r="S165" i="26"/>
  <c r="S370" i="26"/>
  <c r="S201" i="26"/>
  <c r="S362" i="26"/>
  <c r="S397" i="26"/>
  <c r="S159" i="26"/>
  <c r="S220" i="26"/>
  <c r="S31" i="13"/>
  <c r="R31" i="13" s="1"/>
  <c r="S25" i="28"/>
  <c r="R25" i="28" s="1"/>
  <c r="S275" i="26"/>
  <c r="S208" i="26"/>
  <c r="S285" i="26"/>
  <c r="S228" i="26"/>
  <c r="S264" i="26"/>
  <c r="S217" i="26"/>
  <c r="S186" i="26"/>
  <c r="S29" i="26"/>
  <c r="R29" i="26" s="1"/>
  <c r="S392" i="26"/>
  <c r="T24" i="13"/>
  <c r="S315" i="26"/>
  <c r="S393" i="26"/>
  <c r="S163" i="26"/>
  <c r="T33" i="28"/>
  <c r="S372" i="26"/>
  <c r="S87" i="26"/>
  <c r="S311" i="26"/>
  <c r="S202" i="26"/>
  <c r="S331" i="26"/>
  <c r="S390" i="26"/>
  <c r="S26" i="26"/>
  <c r="R26" i="26" s="1"/>
  <c r="T30" i="28"/>
  <c r="T23" i="13"/>
  <c r="T33" i="26"/>
  <c r="S384" i="26"/>
  <c r="S31" i="26"/>
  <c r="R31" i="26" s="1"/>
  <c r="S109" i="26"/>
  <c r="S336" i="26"/>
  <c r="S304" i="26"/>
  <c r="S366" i="26"/>
  <c r="S376" i="26"/>
  <c r="S176" i="26"/>
  <c r="S273" i="26"/>
  <c r="S215" i="26"/>
  <c r="S253" i="26"/>
  <c r="S125" i="26"/>
  <c r="S190" i="26"/>
  <c r="S184" i="26"/>
  <c r="S322" i="26"/>
  <c r="S239" i="26"/>
  <c r="S138" i="26"/>
  <c r="S96" i="26"/>
  <c r="S31" i="28"/>
  <c r="R31" i="28" s="1"/>
  <c r="S352" i="26"/>
  <c r="S300" i="26"/>
  <c r="S91" i="26"/>
  <c r="S231" i="26"/>
  <c r="S281" i="26"/>
  <c r="S252" i="26"/>
  <c r="S401" i="26"/>
  <c r="S166" i="26"/>
  <c r="S128" i="26"/>
  <c r="S35" i="26"/>
  <c r="R35" i="26" s="1"/>
  <c r="S347" i="26"/>
  <c r="S83" i="26"/>
  <c r="S173" i="26"/>
  <c r="S389" i="26"/>
  <c r="S289" i="26"/>
  <c r="S120" i="26"/>
  <c r="S348" i="26"/>
  <c r="S399" i="26"/>
  <c r="S395" i="26"/>
  <c r="T24" i="28"/>
  <c r="S339" i="26"/>
  <c r="S175" i="26"/>
  <c r="S203" i="26"/>
  <c r="S238" i="26"/>
  <c r="S391" i="26"/>
  <c r="T31" i="28"/>
  <c r="S284" i="26"/>
  <c r="S168" i="26"/>
  <c r="T36" i="26"/>
  <c r="S313" i="26"/>
  <c r="S259" i="26"/>
  <c r="S302" i="26"/>
  <c r="S340" i="26"/>
  <c r="S213" i="26"/>
  <c r="S205" i="26"/>
  <c r="S24" i="28"/>
  <c r="R24" i="28" s="1"/>
  <c r="S325" i="26"/>
  <c r="S94" i="26"/>
  <c r="S266" i="26"/>
  <c r="S349" i="26"/>
  <c r="S137" i="26"/>
  <c r="S344" i="26"/>
  <c r="T28" i="13"/>
  <c r="S396" i="26"/>
  <c r="T24" i="26"/>
  <c r="T34" i="13"/>
  <c r="S101" i="26"/>
  <c r="S261" i="26"/>
  <c r="S25" i="26"/>
  <c r="R25" i="26" s="1"/>
  <c r="S144" i="26"/>
  <c r="S23" i="13"/>
  <c r="R23" i="13" s="1"/>
  <c r="S323" i="26"/>
  <c r="S394" i="26"/>
  <c r="S30" i="13"/>
  <c r="R30" i="13" s="1"/>
  <c r="S277" i="26"/>
  <c r="S100" i="26"/>
  <c r="S269" i="26"/>
  <c r="S189" i="26"/>
  <c r="S306" i="26"/>
  <c r="S209" i="26"/>
  <c r="S262" i="26"/>
  <c r="S329" i="26"/>
  <c r="S294" i="26"/>
  <c r="S103" i="26"/>
  <c r="S380" i="26"/>
  <c r="S356" i="26"/>
  <c r="S164" i="26"/>
  <c r="S198" i="26"/>
  <c r="S155" i="26"/>
  <c r="S86" i="26"/>
  <c r="S117" i="26"/>
  <c r="T30" i="26"/>
  <c r="S310" i="26"/>
  <c r="S119" i="26"/>
  <c r="S162" i="26"/>
  <c r="S305" i="26"/>
  <c r="J5" i="21"/>
  <c r="L5" i="21"/>
  <c r="K5" i="21"/>
  <c r="H6" i="21"/>
  <c r="M5" i="21"/>
  <c r="I5" i="21"/>
  <c r="AA104" i="13"/>
  <c r="T104" i="13" s="1"/>
  <c r="R104" i="13"/>
  <c r="S36" i="13"/>
  <c r="O37" i="13"/>
  <c r="R35" i="13"/>
  <c r="T35" i="13"/>
  <c r="E6" i="21"/>
  <c r="F6" i="21"/>
  <c r="D7" i="21"/>
  <c r="R98" i="13"/>
  <c r="AA98" i="13"/>
  <c r="T98" i="13" s="1"/>
  <c r="AE100" i="13"/>
  <c r="S99" i="13"/>
  <c r="R103" i="13"/>
  <c r="AA103" i="13"/>
  <c r="T103" i="13" s="1"/>
  <c r="AA102" i="13"/>
  <c r="T102" i="13" s="1"/>
  <c r="R102" i="13"/>
  <c r="T188" i="26"/>
  <c r="R188" i="26"/>
  <c r="R351" i="26"/>
  <c r="AB351" i="26" s="1"/>
  <c r="T351" i="26"/>
  <c r="T398" i="26"/>
  <c r="R398" i="26"/>
  <c r="AB398" i="26" s="1"/>
  <c r="T105" i="26"/>
  <c r="R105" i="26"/>
  <c r="AB105" i="26" s="1"/>
  <c r="R111" i="26"/>
  <c r="T111" i="26"/>
  <c r="T346" i="26"/>
  <c r="R346" i="26"/>
  <c r="AB346" i="26" s="1"/>
  <c r="T343" i="26"/>
  <c r="R343" i="26"/>
  <c r="AB343" i="26" s="1"/>
  <c r="T133" i="26"/>
  <c r="R133" i="26"/>
  <c r="AB133" i="26" s="1"/>
  <c r="R223" i="26"/>
  <c r="AB223" i="26" s="1"/>
  <c r="T223" i="26"/>
  <c r="R359" i="26"/>
  <c r="AB359" i="26" s="1"/>
  <c r="T359" i="26"/>
  <c r="R385" i="26"/>
  <c r="AB385" i="26" s="1"/>
  <c r="T385" i="26"/>
  <c r="T81" i="26"/>
  <c r="R81" i="26"/>
  <c r="AB81" i="26" s="1"/>
  <c r="R330" i="26"/>
  <c r="AB330" i="26" s="1"/>
  <c r="T330" i="26"/>
  <c r="R141" i="26"/>
  <c r="AB141" i="26" s="1"/>
  <c r="T141" i="26"/>
  <c r="R293" i="26"/>
  <c r="AB293" i="26" s="1"/>
  <c r="T293" i="26"/>
  <c r="T140" i="26"/>
  <c r="R140" i="26"/>
  <c r="AB140" i="26" s="1"/>
  <c r="T271" i="26"/>
  <c r="R271" i="26"/>
  <c r="AB271" i="26" s="1"/>
  <c r="T183" i="26"/>
  <c r="R183" i="26"/>
  <c r="AB183" i="26" s="1"/>
  <c r="R225" i="26"/>
  <c r="AB225" i="26" s="1"/>
  <c r="T225" i="26"/>
  <c r="T230" i="26"/>
  <c r="R230" i="26"/>
  <c r="AB230" i="26" s="1"/>
  <c r="R194" i="26"/>
  <c r="AB194" i="26" s="1"/>
  <c r="T194" i="26"/>
  <c r="T157" i="26"/>
  <c r="R157" i="26"/>
  <c r="AB157" i="26" s="1"/>
  <c r="T254" i="26"/>
  <c r="R254" i="26"/>
  <c r="AB254" i="26" s="1"/>
  <c r="R212" i="26"/>
  <c r="AB212" i="26" s="1"/>
  <c r="T212" i="26"/>
  <c r="R328" i="26"/>
  <c r="AB328" i="26" s="1"/>
  <c r="T328" i="26"/>
  <c r="R303" i="26"/>
  <c r="AB303" i="26" s="1"/>
  <c r="T303" i="26"/>
  <c r="T292" i="26"/>
  <c r="R292" i="26"/>
  <c r="AB292" i="26" s="1"/>
  <c r="T282" i="26"/>
  <c r="R282" i="26"/>
  <c r="AB282" i="26" s="1"/>
  <c r="T320" i="26"/>
  <c r="R320" i="26"/>
  <c r="AB320" i="26" s="1"/>
  <c r="R268" i="26"/>
  <c r="AB268" i="26" s="1"/>
  <c r="T268" i="26"/>
  <c r="R199" i="26"/>
  <c r="AB199" i="26" s="1"/>
  <c r="T199" i="26"/>
  <c r="R151" i="26"/>
  <c r="AB151" i="26" s="1"/>
  <c r="T151" i="26"/>
  <c r="T142" i="26"/>
  <c r="R142" i="26"/>
  <c r="AB142" i="26" s="1"/>
  <c r="T191" i="26"/>
  <c r="R191" i="26"/>
  <c r="AB191" i="26" s="1"/>
  <c r="R342" i="26"/>
  <c r="AB342" i="26" s="1"/>
  <c r="T342" i="26"/>
  <c r="T244" i="26"/>
  <c r="R244" i="26"/>
  <c r="AB244" i="26" s="1"/>
  <c r="T378" i="26"/>
  <c r="R378" i="26"/>
  <c r="AB378" i="26" s="1"/>
  <c r="R321" i="26"/>
  <c r="AB321" i="26" s="1"/>
  <c r="T321" i="26"/>
  <c r="R286" i="26"/>
  <c r="AB286" i="26" s="1"/>
  <c r="T286" i="26"/>
  <c r="T156" i="26"/>
  <c r="R156" i="26"/>
  <c r="AB156" i="26" s="1"/>
  <c r="R383" i="26"/>
  <c r="AB383" i="26" s="1"/>
  <c r="T383" i="26"/>
  <c r="R147" i="26"/>
  <c r="AB147" i="26" s="1"/>
  <c r="T147" i="26"/>
  <c r="T106" i="26"/>
  <c r="R106" i="26"/>
  <c r="AB106" i="26" s="1"/>
  <c r="T222" i="26"/>
  <c r="R222" i="26"/>
  <c r="AB222" i="26" s="1"/>
  <c r="R114" i="26"/>
  <c r="AB114" i="26" s="1"/>
  <c r="T114" i="26"/>
  <c r="R172" i="26"/>
  <c r="AB172" i="26" s="1"/>
  <c r="T172" i="26"/>
  <c r="T107" i="26"/>
  <c r="R107" i="26"/>
  <c r="AB107" i="26" s="1"/>
  <c r="R98" i="26"/>
  <c r="AB98" i="26" s="1"/>
  <c r="T98" i="26"/>
  <c r="S23" i="29"/>
  <c r="T298" i="26"/>
  <c r="R298" i="26"/>
  <c r="AB298" i="26" s="1"/>
  <c r="T116" i="26"/>
  <c r="R116" i="26"/>
  <c r="AB116" i="26" s="1"/>
  <c r="R146" i="26"/>
  <c r="AB146" i="26" s="1"/>
  <c r="T146" i="26"/>
  <c r="R219" i="26"/>
  <c r="AB219" i="26" s="1"/>
  <c r="T219" i="26"/>
  <c r="R256" i="26"/>
  <c r="AB256" i="26" s="1"/>
  <c r="T256" i="26"/>
  <c r="R334" i="26"/>
  <c r="AB334" i="26" s="1"/>
  <c r="T334" i="26"/>
  <c r="T363" i="26"/>
  <c r="R363" i="26"/>
  <c r="AB363" i="26" s="1"/>
  <c r="T377" i="26"/>
  <c r="R377" i="26"/>
  <c r="AB377" i="26" s="1"/>
  <c r="T243" i="26"/>
  <c r="R243" i="26"/>
  <c r="AB243" i="26" s="1"/>
  <c r="T92" i="26"/>
  <c r="R92" i="26"/>
  <c r="AB92" i="26" s="1"/>
  <c r="R365" i="26"/>
  <c r="AB365" i="26" s="1"/>
  <c r="T365" i="26"/>
  <c r="R182" i="26"/>
  <c r="AB182" i="26" s="1"/>
  <c r="T182" i="26"/>
  <c r="T265" i="26"/>
  <c r="R265" i="26"/>
  <c r="AB265" i="26" s="1"/>
  <c r="R167" i="26"/>
  <c r="AB167" i="26" s="1"/>
  <c r="T167" i="26"/>
  <c r="T178" i="26"/>
  <c r="R178" i="26"/>
  <c r="AB178" i="26" s="1"/>
  <c r="T104" i="26"/>
  <c r="R104" i="26"/>
  <c r="AB104" i="26" s="1"/>
  <c r="R360" i="26"/>
  <c r="AB360" i="26" s="1"/>
  <c r="T360" i="26"/>
  <c r="T241" i="26"/>
  <c r="R241" i="26"/>
  <c r="AB241" i="26" s="1"/>
  <c r="R246" i="26"/>
  <c r="AB246" i="26" s="1"/>
  <c r="T246" i="26"/>
  <c r="T260" i="26"/>
  <c r="R260" i="26"/>
  <c r="AB260" i="26" s="1"/>
  <c r="R95" i="26"/>
  <c r="AB95" i="26" s="1"/>
  <c r="T95" i="26"/>
  <c r="R326" i="26"/>
  <c r="AB326" i="26" s="1"/>
  <c r="T326" i="26"/>
  <c r="R235" i="26"/>
  <c r="AB235" i="26" s="1"/>
  <c r="T235" i="26"/>
  <c r="T185" i="26"/>
  <c r="R185" i="26"/>
  <c r="AB185" i="26" s="1"/>
  <c r="T216" i="26"/>
  <c r="R216" i="26"/>
  <c r="AB216" i="26" s="1"/>
  <c r="T90" i="26"/>
  <c r="R90" i="26"/>
  <c r="AB90" i="26" s="1"/>
  <c r="T150" i="26"/>
  <c r="R150" i="26"/>
  <c r="AB150" i="26" s="1"/>
  <c r="T169" i="26"/>
  <c r="R169" i="26"/>
  <c r="AB169" i="26" s="1"/>
  <c r="T181" i="26"/>
  <c r="R181" i="26"/>
  <c r="AB181" i="26" s="1"/>
  <c r="R338" i="26"/>
  <c r="AB338" i="26" s="1"/>
  <c r="T338" i="26"/>
  <c r="R288" i="26"/>
  <c r="AB288" i="26" s="1"/>
  <c r="T288" i="26"/>
  <c r="T177" i="26"/>
  <c r="R177" i="26"/>
  <c r="AB177" i="26" s="1"/>
  <c r="R174" i="26"/>
  <c r="AB174" i="26" s="1"/>
  <c r="T174" i="26"/>
  <c r="T145" i="26"/>
  <c r="R145" i="26"/>
  <c r="AB145" i="26" s="1"/>
  <c r="T233" i="26"/>
  <c r="R233" i="26"/>
  <c r="AB233" i="26" s="1"/>
  <c r="T221" i="26"/>
  <c r="R221" i="26"/>
  <c r="AB221" i="26" s="1"/>
  <c r="R297" i="26"/>
  <c r="AB297" i="26" s="1"/>
  <c r="T297" i="26"/>
  <c r="T232" i="26"/>
  <c r="R232" i="26"/>
  <c r="AB232" i="26" s="1"/>
  <c r="R214" i="26"/>
  <c r="AB214" i="26" s="1"/>
  <c r="T214" i="26"/>
  <c r="T89" i="26"/>
  <c r="R89" i="26"/>
  <c r="AB89" i="26" s="1"/>
  <c r="R132" i="26"/>
  <c r="AB132" i="26" s="1"/>
  <c r="T132" i="26"/>
  <c r="T82" i="26"/>
  <c r="R82" i="26"/>
  <c r="AB82" i="26" s="1"/>
  <c r="R85" i="26"/>
  <c r="AB85" i="26" s="1"/>
  <c r="T85" i="26"/>
  <c r="R161" i="26"/>
  <c r="AB161" i="26" s="1"/>
  <c r="T161" i="26"/>
  <c r="S59" i="13"/>
  <c r="O60" i="13"/>
  <c r="R341" i="26"/>
  <c r="AB341" i="26" s="1"/>
  <c r="T341" i="26"/>
  <c r="R115" i="26"/>
  <c r="AB115" i="26" s="1"/>
  <c r="T115" i="26"/>
  <c r="R126" i="26"/>
  <c r="AB126" i="26" s="1"/>
  <c r="T126" i="26"/>
  <c r="T291" i="26"/>
  <c r="R291" i="26"/>
  <c r="T130" i="26"/>
  <c r="R130" i="26"/>
  <c r="AB130" i="26" s="1"/>
  <c r="T258" i="26"/>
  <c r="R258" i="26"/>
  <c r="AB258" i="26" s="1"/>
  <c r="T318" i="26"/>
  <c r="R318" i="26"/>
  <c r="AB318" i="26" s="1"/>
  <c r="R180" i="26"/>
  <c r="AB180" i="26" s="1"/>
  <c r="T180" i="26"/>
  <c r="R134" i="26"/>
  <c r="T134" i="26"/>
  <c r="T290" i="26"/>
  <c r="R290" i="26"/>
  <c r="AB290" i="26" s="1"/>
  <c r="R375" i="26"/>
  <c r="AB375" i="26" s="1"/>
  <c r="T375" i="26"/>
  <c r="T135" i="26"/>
  <c r="R135" i="26"/>
  <c r="AB135" i="26" s="1"/>
  <c r="R361" i="26"/>
  <c r="AB361" i="26" s="1"/>
  <c r="T361" i="26"/>
  <c r="T388" i="26"/>
  <c r="R388" i="26"/>
  <c r="AB388" i="26" s="1"/>
  <c r="R207" i="26"/>
  <c r="AB207" i="26" s="1"/>
  <c r="T207" i="26"/>
  <c r="T364" i="26"/>
  <c r="R364" i="26"/>
  <c r="AB364" i="26" s="1"/>
  <c r="T247" i="26"/>
  <c r="R247" i="26"/>
  <c r="AB247" i="26" s="1"/>
  <c r="T149" i="26"/>
  <c r="R149" i="26"/>
  <c r="AB149" i="26" s="1"/>
  <c r="R206" i="26"/>
  <c r="AB206" i="26" s="1"/>
  <c r="T206" i="26"/>
  <c r="R250" i="26"/>
  <c r="AB250" i="26" s="1"/>
  <c r="T250" i="26"/>
  <c r="R129" i="26"/>
  <c r="AB129" i="26" s="1"/>
  <c r="T129" i="26"/>
  <c r="T192" i="26"/>
  <c r="R192" i="26"/>
  <c r="AB192" i="26" s="1"/>
  <c r="T367" i="26"/>
  <c r="R367" i="26"/>
  <c r="AB367" i="26" s="1"/>
  <c r="R187" i="26"/>
  <c r="AB187" i="26" s="1"/>
  <c r="T187" i="26"/>
  <c r="T204" i="26"/>
  <c r="R204" i="26"/>
  <c r="AB204" i="26" s="1"/>
  <c r="R78" i="26"/>
  <c r="T78" i="26"/>
  <c r="R245" i="26"/>
  <c r="AB245" i="26" s="1"/>
  <c r="T245" i="26"/>
  <c r="T237" i="26"/>
  <c r="R237" i="26"/>
  <c r="AB237" i="26" s="1"/>
  <c r="R160" i="26"/>
  <c r="AB160" i="26" s="1"/>
  <c r="T160" i="26"/>
  <c r="R301" i="26"/>
  <c r="AB301" i="26" s="1"/>
  <c r="T301" i="26"/>
  <c r="T280" i="26"/>
  <c r="R280" i="26"/>
  <c r="AB280" i="26" s="1"/>
  <c r="T139" i="26"/>
  <c r="R139" i="26"/>
  <c r="AB139" i="26" s="1"/>
  <c r="T278" i="26"/>
  <c r="R278" i="26"/>
  <c r="AB278" i="26" s="1"/>
  <c r="T193" i="26"/>
  <c r="R193" i="26"/>
  <c r="AB193" i="26" s="1"/>
  <c r="T249" i="26"/>
  <c r="R249" i="26"/>
  <c r="AB249" i="26" s="1"/>
  <c r="R371" i="26"/>
  <c r="AB371" i="26" s="1"/>
  <c r="T371" i="26"/>
  <c r="R296" i="26"/>
  <c r="AB296" i="26" s="1"/>
  <c r="T296" i="26"/>
  <c r="T102" i="26"/>
  <c r="R102" i="26"/>
  <c r="AB102" i="26" s="1"/>
  <c r="T324" i="26"/>
  <c r="R324" i="26"/>
  <c r="AB324" i="26" s="1"/>
  <c r="R354" i="26"/>
  <c r="T354" i="26"/>
  <c r="T272" i="26"/>
  <c r="R272" i="26"/>
  <c r="AB272" i="26" s="1"/>
  <c r="T316" i="26"/>
  <c r="R316" i="26"/>
  <c r="AB316" i="26" s="1"/>
  <c r="R312" i="26"/>
  <c r="AB312" i="26" s="1"/>
  <c r="T312" i="26"/>
  <c r="T88" i="26"/>
  <c r="R88" i="26"/>
  <c r="AB88" i="26" s="1"/>
  <c r="R93" i="26"/>
  <c r="AB93" i="26" s="1"/>
  <c r="T93" i="26"/>
  <c r="R229" i="26"/>
  <c r="AB229" i="26" s="1"/>
  <c r="T229" i="26"/>
  <c r="R335" i="26"/>
  <c r="AB335" i="26" s="1"/>
  <c r="T335" i="26"/>
  <c r="R122" i="26"/>
  <c r="AB122" i="26" s="1"/>
  <c r="T122" i="26"/>
  <c r="R112" i="26"/>
  <c r="AB112" i="26" s="1"/>
  <c r="T112" i="26"/>
  <c r="T179" i="26"/>
  <c r="R179" i="26"/>
  <c r="AB179" i="26" s="1"/>
  <c r="R195" i="26"/>
  <c r="AB195" i="26" s="1"/>
  <c r="T195" i="26"/>
  <c r="T319" i="26"/>
  <c r="R319" i="26"/>
  <c r="AB319" i="26" s="1"/>
  <c r="T224" i="26"/>
  <c r="R224" i="26"/>
  <c r="AB224" i="26" s="1"/>
  <c r="T382" i="26"/>
  <c r="R382" i="26"/>
  <c r="AB382" i="26" s="1"/>
  <c r="T257" i="26"/>
  <c r="R257" i="26"/>
  <c r="AB257" i="26" s="1"/>
  <c r="R327" i="26"/>
  <c r="AB327" i="26" s="1"/>
  <c r="T327" i="26"/>
  <c r="T333" i="26"/>
  <c r="R333" i="26"/>
  <c r="AB333" i="26" s="1"/>
  <c r="R136" i="26"/>
  <c r="AB136" i="26" s="1"/>
  <c r="T136" i="26"/>
  <c r="T299" i="26"/>
  <c r="R299" i="26"/>
  <c r="AB299" i="26" s="1"/>
  <c r="R381" i="26"/>
  <c r="AB381" i="26" s="1"/>
  <c r="T381" i="26"/>
  <c r="R279" i="26"/>
  <c r="AB279" i="26" s="1"/>
  <c r="T279" i="26"/>
  <c r="R84" i="26"/>
  <c r="AB84" i="26" s="1"/>
  <c r="T84" i="26"/>
  <c r="T386" i="26"/>
  <c r="R386" i="26"/>
  <c r="AB386" i="26" s="1"/>
  <c r="R308" i="26"/>
  <c r="AB308" i="26" s="1"/>
  <c r="T308" i="26"/>
  <c r="T123" i="26"/>
  <c r="R123" i="26"/>
  <c r="AB123" i="26" s="1"/>
  <c r="T200" i="26"/>
  <c r="R200" i="26"/>
  <c r="AB200" i="26" s="1"/>
  <c r="T197" i="26"/>
  <c r="R197" i="26"/>
  <c r="AB197" i="26" s="1"/>
  <c r="T345" i="26"/>
  <c r="R345" i="26"/>
  <c r="AB345" i="26" s="1"/>
  <c r="R210" i="26"/>
  <c r="AB210" i="26" s="1"/>
  <c r="T210" i="26"/>
  <c r="T263" i="26"/>
  <c r="R263" i="26"/>
  <c r="AB263" i="26" s="1"/>
  <c r="R251" i="26"/>
  <c r="AB251" i="26" s="1"/>
  <c r="T251" i="26"/>
  <c r="T267" i="26"/>
  <c r="R267" i="26"/>
  <c r="AB267" i="26" s="1"/>
  <c r="R121" i="26"/>
  <c r="AB121" i="26" s="1"/>
  <c r="T121" i="26"/>
  <c r="T355" i="26"/>
  <c r="R355" i="26"/>
  <c r="AB355" i="26" s="1"/>
  <c r="R124" i="26"/>
  <c r="AB124" i="26" s="1"/>
  <c r="T124" i="26"/>
  <c r="T332" i="26"/>
  <c r="R332" i="26"/>
  <c r="AB332" i="26" s="1"/>
  <c r="T97" i="26"/>
  <c r="R97" i="26"/>
  <c r="AB97" i="26" s="1"/>
  <c r="R170" i="26"/>
  <c r="AB170" i="26" s="1"/>
  <c r="T170" i="26"/>
  <c r="R400" i="26"/>
  <c r="AB400" i="26" s="1"/>
  <c r="T400" i="26"/>
  <c r="R152" i="26"/>
  <c r="AB152" i="26" s="1"/>
  <c r="T152" i="26"/>
  <c r="T270" i="26"/>
  <c r="R270" i="26"/>
  <c r="AB270" i="26" s="1"/>
  <c r="R227" i="26"/>
  <c r="AB227" i="26" s="1"/>
  <c r="T227" i="26"/>
  <c r="R276" i="26"/>
  <c r="AB276" i="26" s="1"/>
  <c r="T276" i="26"/>
  <c r="R113" i="26"/>
  <c r="AB113" i="26" s="1"/>
  <c r="T113" i="26"/>
  <c r="R110" i="26"/>
  <c r="AB110" i="26" s="1"/>
  <c r="T110" i="26"/>
  <c r="T154" i="26"/>
  <c r="R154" i="26"/>
  <c r="AB154" i="26" s="1"/>
  <c r="R218" i="26"/>
  <c r="AB218" i="26" s="1"/>
  <c r="T218" i="26"/>
  <c r="R379" i="26"/>
  <c r="AB379" i="26" s="1"/>
  <c r="T379" i="26"/>
  <c r="T79" i="26"/>
  <c r="R79" i="26"/>
  <c r="T374" i="26"/>
  <c r="R374" i="26"/>
  <c r="AB374" i="26" s="1"/>
  <c r="R368" i="26"/>
  <c r="AB368" i="26" s="1"/>
  <c r="T368" i="26"/>
  <c r="R369" i="26"/>
  <c r="AB369" i="26" s="1"/>
  <c r="T369" i="26"/>
  <c r="R317" i="26"/>
  <c r="AB317" i="26" s="1"/>
  <c r="T317" i="26"/>
  <c r="T287" i="26"/>
  <c r="R287" i="26"/>
  <c r="AB287" i="26" s="1"/>
  <c r="R127" i="26"/>
  <c r="AB127" i="26" s="1"/>
  <c r="T127" i="26"/>
  <c r="R387" i="26"/>
  <c r="AB387" i="26" s="1"/>
  <c r="T387" i="26"/>
  <c r="R118" i="26"/>
  <c r="AB118" i="26" s="1"/>
  <c r="T118" i="26"/>
  <c r="T248" i="26"/>
  <c r="R248" i="26"/>
  <c r="AB248" i="26" s="1"/>
  <c r="R131" i="26"/>
  <c r="AB131" i="26" s="1"/>
  <c r="T131" i="26"/>
  <c r="R211" i="26"/>
  <c r="AB211" i="26" s="1"/>
  <c r="T211" i="26"/>
  <c r="R373" i="26"/>
  <c r="AB373" i="26" s="1"/>
  <c r="T373" i="26"/>
  <c r="R99" i="26"/>
  <c r="AB99" i="26" s="1"/>
  <c r="T99" i="26"/>
  <c r="T353" i="26"/>
  <c r="R353" i="26"/>
  <c r="AB353" i="26" s="1"/>
  <c r="R350" i="26"/>
  <c r="AB350" i="26" s="1"/>
  <c r="T350" i="26"/>
  <c r="T153" i="26"/>
  <c r="R153" i="26"/>
  <c r="AB153" i="26" s="1"/>
  <c r="R196" i="26"/>
  <c r="AB196" i="26" s="1"/>
  <c r="T196" i="26"/>
  <c r="T274" i="26"/>
  <c r="R274" i="26"/>
  <c r="AB274" i="26" s="1"/>
  <c r="R314" i="26"/>
  <c r="AB314" i="26" s="1"/>
  <c r="T314" i="26"/>
  <c r="R295" i="26"/>
  <c r="T295" i="26"/>
  <c r="T234" i="26"/>
  <c r="R234" i="26"/>
  <c r="AB234" i="26" s="1"/>
  <c r="T255" i="26"/>
  <c r="R255" i="26"/>
  <c r="AB255" i="26" s="1"/>
  <c r="T242" i="26"/>
  <c r="R242" i="26"/>
  <c r="AB242" i="26" s="1"/>
  <c r="R108" i="26"/>
  <c r="AB108" i="26" s="1"/>
  <c r="T108" i="26"/>
  <c r="R148" i="26"/>
  <c r="AB148" i="26" s="1"/>
  <c r="T148" i="26"/>
  <c r="R236" i="26"/>
  <c r="AB236" i="26" s="1"/>
  <c r="T236" i="26"/>
  <c r="T337" i="26"/>
  <c r="R337" i="26"/>
  <c r="AB337" i="26" s="1"/>
  <c r="R80" i="26"/>
  <c r="AB80" i="26" s="1"/>
  <c r="T80" i="26"/>
  <c r="T240" i="26"/>
  <c r="R240" i="26"/>
  <c r="AB240" i="26" s="1"/>
  <c r="T309" i="26"/>
  <c r="R309" i="26"/>
  <c r="AB309" i="26" s="1"/>
  <c r="R283" i="26"/>
  <c r="AB283" i="26" s="1"/>
  <c r="T283" i="26"/>
  <c r="R143" i="26"/>
  <c r="AB143" i="26" s="1"/>
  <c r="T143" i="26"/>
  <c r="R357" i="26"/>
  <c r="AB357" i="26" s="1"/>
  <c r="T357" i="26"/>
  <c r="T307" i="26"/>
  <c r="R307" i="26"/>
  <c r="AB307" i="26" s="1"/>
  <c r="R158" i="26"/>
  <c r="AB158" i="26" s="1"/>
  <c r="T158" i="26"/>
  <c r="R358" i="26"/>
  <c r="AB358" i="26" s="1"/>
  <c r="T358" i="26"/>
  <c r="T171" i="26"/>
  <c r="R171" i="26"/>
  <c r="T226" i="26"/>
  <c r="R226" i="26"/>
  <c r="AB226" i="26" s="1"/>
  <c r="R165" i="26"/>
  <c r="AB165" i="26" s="1"/>
  <c r="T165" i="26"/>
  <c r="R370" i="26"/>
  <c r="AB370" i="26" s="1"/>
  <c r="T370" i="26"/>
  <c r="R201" i="26"/>
  <c r="T201" i="26"/>
  <c r="T362" i="26"/>
  <c r="R362" i="26"/>
  <c r="AB362" i="26" s="1"/>
  <c r="T397" i="26"/>
  <c r="R397" i="26"/>
  <c r="AB397" i="26" s="1"/>
  <c r="R159" i="26"/>
  <c r="AB159" i="26" s="1"/>
  <c r="T159" i="26"/>
  <c r="R220" i="26"/>
  <c r="AB220" i="26" s="1"/>
  <c r="T220" i="26"/>
  <c r="T275" i="26"/>
  <c r="R275" i="26"/>
  <c r="AB275" i="26" s="1"/>
  <c r="R208" i="26"/>
  <c r="AB208" i="26" s="1"/>
  <c r="T208" i="26"/>
  <c r="T285" i="26"/>
  <c r="R285" i="26"/>
  <c r="AB285" i="26" s="1"/>
  <c r="R228" i="26"/>
  <c r="AB228" i="26" s="1"/>
  <c r="T228" i="26"/>
  <c r="R264" i="26"/>
  <c r="AB264" i="26" s="1"/>
  <c r="T264" i="26"/>
  <c r="T217" i="26"/>
  <c r="R217" i="26"/>
  <c r="AB217" i="26" s="1"/>
  <c r="T186" i="26"/>
  <c r="R186" i="26"/>
  <c r="AB186" i="26" s="1"/>
  <c r="T392" i="26"/>
  <c r="R392" i="26"/>
  <c r="AB392" i="26" s="1"/>
  <c r="T315" i="26"/>
  <c r="R315" i="26"/>
  <c r="AB315" i="26" s="1"/>
  <c r="T393" i="26"/>
  <c r="R393" i="26"/>
  <c r="AB393" i="26" s="1"/>
  <c r="T163" i="26"/>
  <c r="R163" i="26"/>
  <c r="AB163" i="26" s="1"/>
  <c r="R372" i="26"/>
  <c r="AB372" i="26" s="1"/>
  <c r="T372" i="26"/>
  <c r="T87" i="26"/>
  <c r="R87" i="26"/>
  <c r="AB87" i="26" s="1"/>
  <c r="T311" i="26"/>
  <c r="R311" i="26"/>
  <c r="AB311" i="26" s="1"/>
  <c r="R202" i="26"/>
  <c r="AB202" i="26" s="1"/>
  <c r="T202" i="26"/>
  <c r="T331" i="26"/>
  <c r="R331" i="26"/>
  <c r="AB331" i="26" s="1"/>
  <c r="R390" i="26"/>
  <c r="AB390" i="26" s="1"/>
  <c r="T390" i="26"/>
  <c r="R384" i="26"/>
  <c r="AB384" i="26" s="1"/>
  <c r="T384" i="26"/>
  <c r="R109" i="26"/>
  <c r="AB109" i="26" s="1"/>
  <c r="T109" i="26"/>
  <c r="T336" i="26"/>
  <c r="R336" i="26"/>
  <c r="AB336" i="26" s="1"/>
  <c r="R304" i="26"/>
  <c r="AB304" i="26" s="1"/>
  <c r="T304" i="26"/>
  <c r="R366" i="26"/>
  <c r="AB366" i="26" s="1"/>
  <c r="T366" i="26"/>
  <c r="T376" i="26"/>
  <c r="R376" i="26"/>
  <c r="AB376" i="26" s="1"/>
  <c r="R176" i="26"/>
  <c r="AB176" i="26" s="1"/>
  <c r="T176" i="26"/>
  <c r="T273" i="26"/>
  <c r="R273" i="26"/>
  <c r="AB273" i="26" s="1"/>
  <c r="T215" i="26"/>
  <c r="R215" i="26"/>
  <c r="AB215" i="26" s="1"/>
  <c r="R253" i="26"/>
  <c r="AB253" i="26" s="1"/>
  <c r="T253" i="26"/>
  <c r="T125" i="26"/>
  <c r="R125" i="26"/>
  <c r="AB125" i="26" s="1"/>
  <c r="T190" i="26"/>
  <c r="R190" i="26"/>
  <c r="R184" i="26"/>
  <c r="AB184" i="26" s="1"/>
  <c r="T184" i="26"/>
  <c r="R322" i="26"/>
  <c r="AB322" i="26" s="1"/>
  <c r="T322" i="26"/>
  <c r="R239" i="26"/>
  <c r="AB239" i="26" s="1"/>
  <c r="T239" i="26"/>
  <c r="R138" i="26"/>
  <c r="AB138" i="26" s="1"/>
  <c r="T138" i="26"/>
  <c r="T96" i="26"/>
  <c r="R96" i="26"/>
  <c r="AB96" i="26" s="1"/>
  <c r="T352" i="26"/>
  <c r="R352" i="26"/>
  <c r="AB352" i="26" s="1"/>
  <c r="T300" i="26"/>
  <c r="R300" i="26"/>
  <c r="AB300" i="26" s="1"/>
  <c r="T91" i="26"/>
  <c r="R91" i="26"/>
  <c r="AB91" i="26" s="1"/>
  <c r="T231" i="26"/>
  <c r="R231" i="26"/>
  <c r="AB231" i="26" s="1"/>
  <c r="R281" i="26"/>
  <c r="AB281" i="26" s="1"/>
  <c r="T281" i="26"/>
  <c r="R252" i="26"/>
  <c r="AB252" i="26" s="1"/>
  <c r="T252" i="26"/>
  <c r="R401" i="26"/>
  <c r="AB401" i="26" s="1"/>
  <c r="T401" i="26"/>
  <c r="T166" i="26"/>
  <c r="R166" i="26"/>
  <c r="AB166" i="26" s="1"/>
  <c r="T128" i="26"/>
  <c r="R128" i="26"/>
  <c r="AB128" i="26" s="1"/>
  <c r="R347" i="26"/>
  <c r="AB347" i="26" s="1"/>
  <c r="T347" i="26"/>
  <c r="R83" i="26"/>
  <c r="AB83" i="26" s="1"/>
  <c r="T83" i="26"/>
  <c r="T173" i="26"/>
  <c r="R173" i="26"/>
  <c r="AB173" i="26" s="1"/>
  <c r="T389" i="26"/>
  <c r="R389" i="26"/>
  <c r="AB389" i="26" s="1"/>
  <c r="T289" i="26"/>
  <c r="R289" i="26"/>
  <c r="AB289" i="26" s="1"/>
  <c r="R120" i="26"/>
  <c r="AB120" i="26" s="1"/>
  <c r="T120" i="26"/>
  <c r="R348" i="26"/>
  <c r="AB348" i="26" s="1"/>
  <c r="T348" i="26"/>
  <c r="T399" i="26"/>
  <c r="R399" i="26"/>
  <c r="T395" i="26"/>
  <c r="R395" i="26"/>
  <c r="AB395" i="26" s="1"/>
  <c r="R339" i="26"/>
  <c r="AB339" i="26" s="1"/>
  <c r="T339" i="26"/>
  <c r="R175" i="26"/>
  <c r="AB175" i="26" s="1"/>
  <c r="T175" i="26"/>
  <c r="T203" i="26"/>
  <c r="R203" i="26"/>
  <c r="AB203" i="26" s="1"/>
  <c r="R238" i="26"/>
  <c r="AB238" i="26" s="1"/>
  <c r="T238" i="26"/>
  <c r="R391" i="26"/>
  <c r="AB391" i="26" s="1"/>
  <c r="T391" i="26"/>
  <c r="T284" i="26"/>
  <c r="R284" i="26"/>
  <c r="AB284" i="26" s="1"/>
  <c r="T168" i="26"/>
  <c r="R168" i="26"/>
  <c r="AB168" i="26" s="1"/>
  <c r="T313" i="26"/>
  <c r="R313" i="26"/>
  <c r="AB313" i="26" s="1"/>
  <c r="R259" i="26"/>
  <c r="AB259" i="26" s="1"/>
  <c r="T259" i="26"/>
  <c r="R302" i="26"/>
  <c r="AB302" i="26" s="1"/>
  <c r="T302" i="26"/>
  <c r="R340" i="26"/>
  <c r="AB340" i="26" s="1"/>
  <c r="T340" i="26"/>
  <c r="R213" i="26"/>
  <c r="AB213" i="26" s="1"/>
  <c r="T213" i="26"/>
  <c r="T205" i="26"/>
  <c r="R205" i="26"/>
  <c r="AB205" i="26" s="1"/>
  <c r="T325" i="26"/>
  <c r="R325" i="26"/>
  <c r="AB325" i="26" s="1"/>
  <c r="T94" i="26"/>
  <c r="R94" i="26"/>
  <c r="AB94" i="26" s="1"/>
  <c r="T266" i="26"/>
  <c r="R266" i="26"/>
  <c r="AB266" i="26" s="1"/>
  <c r="R349" i="26"/>
  <c r="AB349" i="26" s="1"/>
  <c r="T349" i="26"/>
  <c r="T137" i="26"/>
  <c r="R137" i="26"/>
  <c r="AB137" i="26" s="1"/>
  <c r="R344" i="26"/>
  <c r="AB344" i="26" s="1"/>
  <c r="T344" i="26"/>
  <c r="T396" i="26"/>
  <c r="R396" i="26"/>
  <c r="AB396" i="26" s="1"/>
  <c r="R101" i="26"/>
  <c r="AB101" i="26" s="1"/>
  <c r="T101" i="26"/>
  <c r="R261" i="26"/>
  <c r="AB261" i="26" s="1"/>
  <c r="T261" i="26"/>
  <c r="T144" i="26"/>
  <c r="R144" i="26"/>
  <c r="AB144" i="26" s="1"/>
  <c r="R323" i="26"/>
  <c r="AB323" i="26" s="1"/>
  <c r="T323" i="26"/>
  <c r="R394" i="26"/>
  <c r="AB394" i="26" s="1"/>
  <c r="T394" i="26"/>
  <c r="R277" i="26"/>
  <c r="AB277" i="26" s="1"/>
  <c r="T277" i="26"/>
  <c r="R100" i="26"/>
  <c r="AB100" i="26" s="1"/>
  <c r="T100" i="26"/>
  <c r="T269" i="26"/>
  <c r="R269" i="26"/>
  <c r="AB269" i="26" s="1"/>
  <c r="T189" i="26"/>
  <c r="R189" i="26"/>
  <c r="T306" i="26"/>
  <c r="R306" i="26"/>
  <c r="AB306" i="26" s="1"/>
  <c r="R209" i="26"/>
  <c r="AB209" i="26" s="1"/>
  <c r="T209" i="26"/>
  <c r="R262" i="26"/>
  <c r="AB262" i="26" s="1"/>
  <c r="T262" i="26"/>
  <c r="R329" i="26"/>
  <c r="AB329" i="26" s="1"/>
  <c r="T329" i="26"/>
  <c r="T294" i="26"/>
  <c r="R294" i="26"/>
  <c r="AB294" i="26" s="1"/>
  <c r="R103" i="26"/>
  <c r="AB103" i="26" s="1"/>
  <c r="T103" i="26"/>
  <c r="T380" i="26"/>
  <c r="R380" i="26"/>
  <c r="AB380" i="26" s="1"/>
  <c r="R356" i="26"/>
  <c r="AB356" i="26" s="1"/>
  <c r="T356" i="26"/>
  <c r="R164" i="26"/>
  <c r="AB164" i="26" s="1"/>
  <c r="T164" i="26"/>
  <c r="T198" i="26"/>
  <c r="R198" i="26"/>
  <c r="AB198" i="26" s="1"/>
  <c r="R155" i="26"/>
  <c r="AB155" i="26" s="1"/>
  <c r="T155" i="26"/>
  <c r="R86" i="26"/>
  <c r="AB86" i="26" s="1"/>
  <c r="T86" i="26"/>
  <c r="T117" i="26"/>
  <c r="R117" i="26"/>
  <c r="AB117" i="26" s="1"/>
  <c r="T310" i="26"/>
  <c r="R310" i="26"/>
  <c r="AB310" i="26" s="1"/>
  <c r="R119" i="26"/>
  <c r="AB119" i="26" s="1"/>
  <c r="T119" i="26"/>
  <c r="R162" i="26"/>
  <c r="AB162" i="26" s="1"/>
  <c r="T162" i="26"/>
  <c r="T305" i="26"/>
  <c r="R305" i="26"/>
  <c r="AB305" i="26" s="1"/>
  <c r="L6" i="21"/>
  <c r="J6" i="21"/>
  <c r="M6" i="21"/>
  <c r="H7" i="21"/>
  <c r="K6" i="21"/>
  <c r="I6" i="21"/>
  <c r="Q5" i="21"/>
  <c r="O5" i="21"/>
  <c r="N5" i="21"/>
  <c r="P5" i="21"/>
  <c r="T36" i="13"/>
  <c r="R36" i="13"/>
  <c r="O38" i="13"/>
  <c r="S37" i="13"/>
  <c r="F7" i="21"/>
  <c r="D8" i="21"/>
  <c r="E7" i="21"/>
  <c r="S100" i="13"/>
  <c r="AE101" i="13"/>
  <c r="S101" i="13" s="1"/>
  <c r="AA99" i="13"/>
  <c r="T99" i="13" s="1"/>
  <c r="R99" i="13"/>
  <c r="T23" i="29"/>
  <c r="O24" i="29"/>
  <c r="R23" i="29"/>
  <c r="R59" i="13"/>
  <c r="T59" i="13"/>
  <c r="S60" i="13"/>
  <c r="K7" i="21"/>
  <c r="J7" i="21"/>
  <c r="L7" i="21"/>
  <c r="M7" i="21"/>
  <c r="H8" i="21"/>
  <c r="I7" i="21"/>
  <c r="O6" i="21"/>
  <c r="P6" i="21"/>
  <c r="N6" i="21"/>
  <c r="Q6" i="21"/>
  <c r="O39" i="13"/>
  <c r="S38" i="13"/>
  <c r="T37" i="13"/>
  <c r="R37" i="13"/>
  <c r="D9" i="21"/>
  <c r="F8" i="21"/>
  <c r="E8" i="21"/>
  <c r="R100" i="13"/>
  <c r="AA100" i="13"/>
  <c r="T100" i="13" s="1"/>
  <c r="R101" i="13"/>
  <c r="AA101" i="13"/>
  <c r="S24" i="29"/>
  <c r="R60" i="13"/>
  <c r="T60" i="13"/>
  <c r="L8" i="21"/>
  <c r="I8" i="21"/>
  <c r="M8" i="21"/>
  <c r="J8" i="21"/>
  <c r="H9" i="21"/>
  <c r="K8" i="21"/>
  <c r="O7" i="21"/>
  <c r="P7" i="21"/>
  <c r="Q7" i="21"/>
  <c r="N7" i="21"/>
  <c r="O40" i="13"/>
  <c r="S39" i="13"/>
  <c r="T38" i="13"/>
  <c r="R38" i="13"/>
  <c r="D10" i="21"/>
  <c r="E9" i="21"/>
  <c r="F9" i="21"/>
  <c r="T24" i="29"/>
  <c r="O25" i="29"/>
  <c r="R24" i="29"/>
  <c r="Q8" i="21"/>
  <c r="N8" i="21"/>
  <c r="O8" i="21"/>
  <c r="P8" i="21"/>
  <c r="H10" i="21"/>
  <c r="J9" i="21"/>
  <c r="I9" i="21"/>
  <c r="K9" i="21"/>
  <c r="M9" i="21"/>
  <c r="L9" i="21"/>
  <c r="S40" i="13"/>
  <c r="O41" i="13"/>
  <c r="R39" i="13"/>
  <c r="T39" i="13"/>
  <c r="F10" i="21"/>
  <c r="D11" i="21"/>
  <c r="E10" i="21"/>
  <c r="S25" i="29"/>
  <c r="M10" i="21"/>
  <c r="L10" i="21"/>
  <c r="I10" i="21"/>
  <c r="H11" i="21"/>
  <c r="K10" i="21"/>
  <c r="J10" i="21"/>
  <c r="O9" i="21"/>
  <c r="P9" i="21"/>
  <c r="Q9" i="21"/>
  <c r="N9" i="21"/>
  <c r="T40" i="13"/>
  <c r="R40" i="13"/>
  <c r="O42" i="13"/>
  <c r="S41" i="13"/>
  <c r="F11" i="21"/>
  <c r="D12" i="21"/>
  <c r="E11" i="21"/>
  <c r="O26" i="29"/>
  <c r="R25" i="29"/>
  <c r="T25" i="29"/>
  <c r="Q10" i="21"/>
  <c r="N10" i="21"/>
  <c r="O10" i="21"/>
  <c r="P10" i="21"/>
  <c r="K11" i="21"/>
  <c r="I11" i="21"/>
  <c r="J11" i="21"/>
  <c r="H12" i="21"/>
  <c r="L11" i="21"/>
  <c r="M11" i="21"/>
  <c r="S42" i="13"/>
  <c r="O43" i="13"/>
  <c r="R41" i="13"/>
  <c r="T41" i="13"/>
  <c r="D13" i="21"/>
  <c r="E12" i="21"/>
  <c r="F12" i="21"/>
  <c r="S26" i="29"/>
  <c r="Q11" i="21"/>
  <c r="N11" i="21"/>
  <c r="O11" i="21"/>
  <c r="P11" i="21"/>
  <c r="I12" i="21"/>
  <c r="L12" i="21"/>
  <c r="K12" i="21"/>
  <c r="H13" i="21"/>
  <c r="J12" i="21"/>
  <c r="M12" i="21"/>
  <c r="R42" i="13"/>
  <c r="T42" i="13"/>
  <c r="S43" i="13"/>
  <c r="O44" i="13"/>
  <c r="F13" i="21"/>
  <c r="E13" i="21"/>
  <c r="D14" i="21"/>
  <c r="T26" i="29"/>
  <c r="R26" i="29"/>
  <c r="O27" i="29"/>
  <c r="Q12" i="21"/>
  <c r="N12" i="21"/>
  <c r="O12" i="21"/>
  <c r="P12" i="21"/>
  <c r="K13" i="21"/>
  <c r="H14" i="21"/>
  <c r="I13" i="21"/>
  <c r="M13" i="21"/>
  <c r="L13" i="21"/>
  <c r="J13" i="21"/>
  <c r="T43" i="13"/>
  <c r="R43" i="13"/>
  <c r="S44" i="13"/>
  <c r="O45" i="13"/>
  <c r="F14" i="21"/>
  <c r="E14" i="21"/>
  <c r="D15" i="21"/>
  <c r="S27" i="29"/>
  <c r="I14" i="21"/>
  <c r="L14" i="21"/>
  <c r="K14" i="21"/>
  <c r="H15" i="21"/>
  <c r="M14" i="21"/>
  <c r="J14" i="21"/>
  <c r="N13" i="21"/>
  <c r="Q13" i="21"/>
  <c r="O13" i="21"/>
  <c r="P13" i="21"/>
  <c r="T44" i="13"/>
  <c r="R44" i="13"/>
  <c r="S45" i="13"/>
  <c r="O46" i="13"/>
  <c r="F15" i="21"/>
  <c r="E15" i="21"/>
  <c r="D16" i="21"/>
  <c r="O28" i="29"/>
  <c r="T27" i="29"/>
  <c r="R27" i="29"/>
  <c r="O14" i="21"/>
  <c r="P14" i="21"/>
  <c r="Q14" i="21"/>
  <c r="N14" i="21"/>
  <c r="I15" i="21"/>
  <c r="M15" i="21"/>
  <c r="L15" i="21"/>
  <c r="J15" i="21"/>
  <c r="H16" i="21"/>
  <c r="K15" i="21"/>
  <c r="T45" i="13"/>
  <c r="R45" i="13"/>
  <c r="O47" i="13"/>
  <c r="S46" i="13"/>
  <c r="D17" i="21"/>
  <c r="F16" i="21"/>
  <c r="E16" i="21"/>
  <c r="S28" i="29"/>
  <c r="Q15" i="21"/>
  <c r="N15" i="21"/>
  <c r="O15" i="21"/>
  <c r="P15" i="21"/>
  <c r="L16" i="21"/>
  <c r="J16" i="21"/>
  <c r="M16" i="21"/>
  <c r="I16" i="21"/>
  <c r="K16" i="21"/>
  <c r="H17" i="21"/>
  <c r="S47" i="13"/>
  <c r="O48" i="13"/>
  <c r="R46" i="13"/>
  <c r="T46" i="13"/>
  <c r="D18" i="21"/>
  <c r="E17" i="21"/>
  <c r="F17" i="21"/>
  <c r="T28" i="29"/>
  <c r="R28" i="29"/>
  <c r="O29" i="29"/>
  <c r="Q16" i="21"/>
  <c r="N16" i="21"/>
  <c r="O16" i="21"/>
  <c r="P16" i="21"/>
  <c r="H18" i="21"/>
  <c r="L17" i="21"/>
  <c r="J17" i="21"/>
  <c r="I17" i="21"/>
  <c r="M17" i="21"/>
  <c r="K17" i="21"/>
  <c r="R47" i="13"/>
  <c r="T47" i="13"/>
  <c r="O49" i="13"/>
  <c r="S48" i="13"/>
  <c r="F18" i="21"/>
  <c r="D19" i="21"/>
  <c r="E18" i="21"/>
  <c r="S29" i="29"/>
  <c r="H19" i="21"/>
  <c r="L18" i="21"/>
  <c r="K18" i="21"/>
  <c r="I18" i="21"/>
  <c r="J18" i="21"/>
  <c r="M18" i="21"/>
  <c r="P17" i="21"/>
  <c r="O17" i="21"/>
  <c r="Q17" i="21"/>
  <c r="N17" i="21"/>
  <c r="S49" i="13"/>
  <c r="O50" i="13"/>
  <c r="R48" i="13"/>
  <c r="T48" i="13"/>
  <c r="F19" i="21"/>
  <c r="E19" i="21"/>
  <c r="D20" i="21"/>
  <c r="T29" i="29"/>
  <c r="R29" i="29"/>
  <c r="O30" i="29"/>
  <c r="H20" i="21"/>
  <c r="J19" i="21"/>
  <c r="I19" i="21"/>
  <c r="L19" i="21"/>
  <c r="K19" i="21"/>
  <c r="M19" i="21"/>
  <c r="Q18" i="21"/>
  <c r="N18" i="21"/>
  <c r="O18" i="21"/>
  <c r="P18" i="21"/>
  <c r="R49" i="13"/>
  <c r="T49" i="13"/>
  <c r="O51" i="13"/>
  <c r="S50" i="13"/>
  <c r="F20" i="21"/>
  <c r="D21" i="21"/>
  <c r="E20" i="21"/>
  <c r="S30" i="29"/>
  <c r="M20" i="21"/>
  <c r="H21" i="21"/>
  <c r="J20" i="21"/>
  <c r="K20" i="21"/>
  <c r="L20" i="21"/>
  <c r="I20" i="21"/>
  <c r="Q19" i="21"/>
  <c r="N19" i="21"/>
  <c r="O19" i="21"/>
  <c r="P19" i="21"/>
  <c r="S51" i="13"/>
  <c r="O52" i="13"/>
  <c r="R50" i="13"/>
  <c r="T50" i="13"/>
  <c r="F21" i="21"/>
  <c r="E21" i="21"/>
  <c r="D22" i="21"/>
  <c r="R30" i="29"/>
  <c r="O31" i="29"/>
  <c r="T30" i="29"/>
  <c r="H22" i="21"/>
  <c r="J21" i="21"/>
  <c r="M21" i="21"/>
  <c r="L21" i="21"/>
  <c r="I21" i="21"/>
  <c r="K21" i="21"/>
  <c r="P20" i="21"/>
  <c r="O20" i="21"/>
  <c r="N20" i="21"/>
  <c r="Q20" i="21"/>
  <c r="T51" i="13"/>
  <c r="R51" i="13"/>
  <c r="O53" i="13"/>
  <c r="S52" i="13"/>
  <c r="D23" i="21"/>
  <c r="F22" i="21"/>
  <c r="E22" i="21"/>
  <c r="S31" i="29"/>
  <c r="J22" i="21"/>
  <c r="I22" i="21"/>
  <c r="M22" i="21"/>
  <c r="K22" i="21"/>
  <c r="H23" i="21"/>
  <c r="L22" i="21"/>
  <c r="O21" i="21"/>
  <c r="N21" i="21"/>
  <c r="Q21" i="21"/>
  <c r="P21" i="21"/>
  <c r="O54" i="13"/>
  <c r="S53" i="13"/>
  <c r="T52" i="13"/>
  <c r="R52" i="13"/>
  <c r="E23" i="21"/>
  <c r="D24" i="21"/>
  <c r="F23" i="21"/>
  <c r="R31" i="29"/>
  <c r="O32" i="29"/>
  <c r="T31" i="29"/>
  <c r="O22" i="21"/>
  <c r="P22" i="21"/>
  <c r="N22" i="21"/>
  <c r="Q22" i="21"/>
  <c r="I23" i="21"/>
  <c r="H24" i="21"/>
  <c r="M23" i="21"/>
  <c r="J23" i="21"/>
  <c r="K23" i="21"/>
  <c r="L23" i="21"/>
  <c r="O55" i="13"/>
  <c r="S54" i="13"/>
  <c r="R53" i="13"/>
  <c r="T53" i="13"/>
  <c r="D25" i="21"/>
  <c r="F24" i="21"/>
  <c r="E24" i="21"/>
  <c r="S32" i="29"/>
  <c r="Q23" i="21"/>
  <c r="O23" i="21"/>
  <c r="P23" i="21"/>
  <c r="N23" i="21"/>
  <c r="J24" i="21"/>
  <c r="K24" i="21"/>
  <c r="L24" i="21"/>
  <c r="I24" i="21"/>
  <c r="H25" i="21"/>
  <c r="M24" i="21"/>
  <c r="S55" i="13"/>
  <c r="O56" i="13"/>
  <c r="T54" i="13"/>
  <c r="R54" i="13"/>
  <c r="E25" i="21"/>
  <c r="D26" i="21"/>
  <c r="F25" i="21"/>
  <c r="T32" i="29"/>
  <c r="R32" i="29"/>
  <c r="O33" i="29"/>
  <c r="Q24" i="21"/>
  <c r="N24" i="21"/>
  <c r="O24" i="21"/>
  <c r="P24" i="21"/>
  <c r="K25" i="21"/>
  <c r="M25" i="21"/>
  <c r="I25" i="21"/>
  <c r="H26" i="21"/>
  <c r="L25" i="21"/>
  <c r="J25" i="21"/>
  <c r="T55" i="13"/>
  <c r="R55" i="13"/>
  <c r="O57" i="13"/>
  <c r="S56" i="13"/>
  <c r="D27" i="21"/>
  <c r="F26" i="21"/>
  <c r="E26" i="21"/>
  <c r="S33" i="29"/>
  <c r="Q25" i="21"/>
  <c r="N25" i="21"/>
  <c r="O25" i="21"/>
  <c r="P25" i="21"/>
  <c r="L26" i="21"/>
  <c r="H27" i="21"/>
  <c r="I26" i="21"/>
  <c r="M26" i="21"/>
  <c r="J26" i="21"/>
  <c r="K26" i="21"/>
  <c r="O58" i="13"/>
  <c r="S57" i="13"/>
  <c r="R56" i="13"/>
  <c r="T56" i="13"/>
  <c r="E27" i="21"/>
  <c r="D28" i="21"/>
  <c r="F27" i="21"/>
  <c r="T33" i="29"/>
  <c r="R33" i="29"/>
  <c r="I27" i="21"/>
  <c r="H28" i="21"/>
  <c r="M27" i="21"/>
  <c r="J27" i="21"/>
  <c r="L27" i="21"/>
  <c r="K27" i="21"/>
  <c r="N26" i="21"/>
  <c r="P26" i="21"/>
  <c r="Q26" i="21"/>
  <c r="O26" i="21"/>
  <c r="S58" i="13"/>
  <c r="R57" i="13"/>
  <c r="T57" i="13"/>
  <c r="F28" i="21"/>
  <c r="E28" i="21"/>
  <c r="D29" i="21"/>
  <c r="Q27" i="21"/>
  <c r="O27" i="21"/>
  <c r="N27" i="21"/>
  <c r="P27" i="21"/>
  <c r="K28" i="21"/>
  <c r="L28" i="21"/>
  <c r="I28" i="21"/>
  <c r="M28" i="21"/>
  <c r="H29" i="21"/>
  <c r="J28" i="21"/>
  <c r="R58" i="13"/>
  <c r="T58" i="13"/>
  <c r="F29" i="21"/>
  <c r="D30" i="21"/>
  <c r="E29" i="21"/>
  <c r="Q28" i="21"/>
  <c r="O28" i="21"/>
  <c r="N28" i="21"/>
  <c r="P28" i="21"/>
  <c r="L29" i="21"/>
  <c r="I29" i="21"/>
  <c r="J29" i="21"/>
  <c r="H30" i="21"/>
  <c r="K29" i="21"/>
  <c r="M29" i="21"/>
  <c r="D31" i="21"/>
  <c r="F30" i="21"/>
  <c r="E30" i="21"/>
  <c r="P29" i="21"/>
  <c r="Q29" i="21"/>
  <c r="N29" i="21"/>
  <c r="O29" i="21"/>
  <c r="H31" i="21"/>
  <c r="L30" i="21"/>
  <c r="J30" i="21"/>
  <c r="K30" i="21"/>
  <c r="M30" i="21"/>
  <c r="I30" i="21"/>
  <c r="E31" i="21"/>
  <c r="F31" i="21"/>
  <c r="D32" i="21"/>
  <c r="L31" i="21"/>
  <c r="J31" i="21"/>
  <c r="M31" i="21"/>
  <c r="I31" i="21"/>
  <c r="H32" i="21"/>
  <c r="K31" i="21"/>
  <c r="O30" i="21"/>
  <c r="Q30" i="21"/>
  <c r="P30" i="21"/>
  <c r="N30" i="21"/>
  <c r="D33" i="21"/>
  <c r="F32" i="21"/>
  <c r="E32" i="21"/>
  <c r="Q31" i="21"/>
  <c r="N31" i="21"/>
  <c r="P31" i="21"/>
  <c r="O31" i="21"/>
  <c r="J32" i="21"/>
  <c r="M32" i="21"/>
  <c r="I32" i="21"/>
  <c r="H33" i="21"/>
  <c r="K32" i="21"/>
  <c r="L32" i="21"/>
  <c r="F33" i="21"/>
  <c r="E33" i="21"/>
  <c r="D34" i="21"/>
  <c r="N32" i="21"/>
  <c r="O32" i="21"/>
  <c r="Q32" i="21"/>
  <c r="P32" i="21"/>
  <c r="H34" i="21"/>
  <c r="J33" i="21"/>
  <c r="L33" i="21"/>
  <c r="I33" i="21"/>
  <c r="M33" i="21"/>
  <c r="K33" i="21"/>
  <c r="D35" i="21"/>
  <c r="E34" i="21"/>
  <c r="F34" i="21"/>
  <c r="J34" i="21"/>
  <c r="H35" i="21"/>
  <c r="I34" i="21"/>
  <c r="L34" i="21"/>
  <c r="K34" i="21"/>
  <c r="M34" i="21"/>
  <c r="N33" i="21"/>
  <c r="O33" i="21"/>
  <c r="P33" i="21"/>
  <c r="Q33" i="21"/>
  <c r="F35" i="21"/>
  <c r="E35" i="21"/>
  <c r="D36" i="21"/>
  <c r="I35" i="21"/>
  <c r="K35" i="21"/>
  <c r="J35" i="21"/>
  <c r="M35" i="21"/>
  <c r="H36" i="21"/>
  <c r="L35" i="21"/>
  <c r="Q34" i="21"/>
  <c r="N34" i="21"/>
  <c r="O34" i="21"/>
  <c r="P34" i="21"/>
  <c r="F36" i="21"/>
  <c r="D37" i="21"/>
  <c r="E36" i="21"/>
  <c r="Q35" i="21"/>
  <c r="P35" i="21"/>
  <c r="N35" i="21"/>
  <c r="O35" i="21"/>
  <c r="K36" i="21"/>
  <c r="J36" i="21"/>
  <c r="L36" i="21"/>
  <c r="M36" i="21"/>
  <c r="H37" i="21"/>
  <c r="I36" i="21"/>
  <c r="E37" i="21"/>
  <c r="F37" i="21"/>
  <c r="D38" i="21"/>
  <c r="L37" i="21"/>
  <c r="H38" i="21"/>
  <c r="I37" i="21"/>
  <c r="M37" i="21"/>
  <c r="K37" i="21"/>
  <c r="J37" i="21"/>
  <c r="Q36" i="21"/>
  <c r="N36" i="21"/>
  <c r="O36" i="21"/>
  <c r="P36" i="21"/>
  <c r="D39" i="21"/>
  <c r="E38" i="21"/>
  <c r="F38" i="21"/>
  <c r="H39" i="21"/>
  <c r="I38" i="21"/>
  <c r="L38" i="21"/>
  <c r="M38" i="21"/>
  <c r="K38" i="21"/>
  <c r="J38" i="21"/>
  <c r="Q37" i="21"/>
  <c r="P37" i="21"/>
  <c r="N37" i="21"/>
  <c r="O37" i="21"/>
  <c r="F39" i="21"/>
  <c r="E39" i="21"/>
  <c r="D40" i="21"/>
  <c r="J39" i="21"/>
  <c r="K39" i="21"/>
  <c r="H40" i="21"/>
  <c r="M39" i="21"/>
  <c r="I39" i="21"/>
  <c r="L39" i="21"/>
  <c r="N38" i="21"/>
  <c r="O38" i="21"/>
  <c r="P38" i="21"/>
  <c r="Q38" i="21"/>
  <c r="E40" i="21"/>
  <c r="F40" i="21"/>
  <c r="D41" i="21"/>
  <c r="M40" i="21"/>
  <c r="J40" i="21"/>
  <c r="L40" i="21"/>
  <c r="H41" i="21"/>
  <c r="K40" i="21"/>
  <c r="I40" i="21"/>
  <c r="Q39" i="21"/>
  <c r="N39" i="21"/>
  <c r="P39" i="21"/>
  <c r="O39" i="21"/>
  <c r="D42" i="21"/>
  <c r="F41" i="21"/>
  <c r="E41" i="21"/>
  <c r="M41" i="21"/>
  <c r="I41" i="21"/>
  <c r="J41" i="21"/>
  <c r="L41" i="21"/>
  <c r="K41" i="21"/>
  <c r="H42" i="21"/>
  <c r="Q40" i="21"/>
  <c r="O40" i="21"/>
  <c r="P40" i="21"/>
  <c r="N40" i="21"/>
  <c r="F42" i="21"/>
  <c r="E42" i="21"/>
  <c r="D43" i="21"/>
  <c r="N41" i="21"/>
  <c r="O41" i="21"/>
  <c r="P41" i="21"/>
  <c r="Q41" i="21"/>
  <c r="M42" i="21"/>
  <c r="I42" i="21"/>
  <c r="J42" i="21"/>
  <c r="K42" i="21"/>
  <c r="H43" i="21"/>
  <c r="L42" i="21"/>
  <c r="E43" i="21"/>
  <c r="D44" i="21"/>
  <c r="F43" i="21"/>
  <c r="Q42" i="21"/>
  <c r="N42" i="21"/>
  <c r="O42" i="21"/>
  <c r="P42" i="21"/>
  <c r="J43" i="21"/>
  <c r="I43" i="21"/>
  <c r="L43" i="21"/>
  <c r="M43" i="21"/>
  <c r="H44" i="21"/>
  <c r="K43" i="21"/>
  <c r="F44" i="21"/>
  <c r="E44" i="21"/>
  <c r="D45" i="21"/>
  <c r="P43" i="21"/>
  <c r="Q43" i="21"/>
  <c r="N43" i="21"/>
  <c r="O43" i="21"/>
  <c r="I44" i="21"/>
  <c r="H45" i="21"/>
  <c r="M44" i="21"/>
  <c r="K44" i="21"/>
  <c r="L44" i="21"/>
  <c r="J44" i="21"/>
  <c r="F45" i="21"/>
  <c r="D46" i="21"/>
  <c r="E45" i="21"/>
  <c r="Q44" i="21"/>
  <c r="N44" i="21"/>
  <c r="O44" i="21"/>
  <c r="P44" i="21"/>
  <c r="J45" i="21"/>
  <c r="K45" i="21"/>
  <c r="L45" i="21"/>
  <c r="M45" i="21"/>
  <c r="H46" i="21"/>
  <c r="I45" i="21"/>
  <c r="D47" i="21"/>
  <c r="F46" i="21"/>
  <c r="E46" i="21"/>
  <c r="H47" i="21"/>
  <c r="K46" i="21"/>
  <c r="I46" i="21"/>
  <c r="M46" i="21"/>
  <c r="J46" i="21"/>
  <c r="L46" i="21"/>
  <c r="Q45" i="21"/>
  <c r="P45" i="21"/>
  <c r="N45" i="21"/>
  <c r="O45" i="21"/>
  <c r="E47" i="21"/>
  <c r="F47" i="21"/>
  <c r="D48" i="21"/>
  <c r="M47" i="21"/>
  <c r="I47" i="21"/>
  <c r="L47" i="21"/>
  <c r="J47" i="21"/>
  <c r="H48" i="21"/>
  <c r="K47" i="21"/>
  <c r="Q46" i="21"/>
  <c r="O46" i="21"/>
  <c r="P46" i="21"/>
  <c r="N46" i="21"/>
  <c r="D49" i="21"/>
  <c r="F48" i="21"/>
  <c r="E48" i="21"/>
  <c r="N47" i="21"/>
  <c r="P47" i="21"/>
  <c r="Q47" i="21"/>
  <c r="O47" i="21"/>
  <c r="J48" i="21"/>
  <c r="L48" i="21"/>
  <c r="K48" i="21"/>
  <c r="I48" i="21"/>
  <c r="H49" i="21"/>
  <c r="M48" i="21"/>
  <c r="F49" i="21"/>
  <c r="D50" i="21"/>
  <c r="E49" i="21"/>
  <c r="Q48" i="21"/>
  <c r="O48" i="21"/>
  <c r="P48" i="21"/>
  <c r="N48" i="21"/>
  <c r="M49" i="21"/>
  <c r="J49" i="21"/>
  <c r="K49" i="21"/>
  <c r="I49" i="21"/>
  <c r="H50" i="21"/>
  <c r="L49" i="21"/>
  <c r="D51" i="21"/>
  <c r="E50" i="21"/>
  <c r="F50" i="21"/>
  <c r="N49" i="21"/>
  <c r="Q49" i="21"/>
  <c r="O49" i="21"/>
  <c r="P49" i="21"/>
  <c r="K50" i="21"/>
  <c r="L50" i="21"/>
  <c r="M50" i="21"/>
  <c r="I50" i="21"/>
  <c r="J50" i="21"/>
  <c r="H51" i="21"/>
  <c r="F51" i="21"/>
  <c r="D52" i="21"/>
  <c r="E51" i="21"/>
  <c r="Q50" i="21"/>
  <c r="O50" i="21"/>
  <c r="N50" i="21"/>
  <c r="P50" i="21"/>
  <c r="J51" i="21"/>
  <c r="I51" i="21"/>
  <c r="H52" i="21"/>
  <c r="L51" i="21"/>
  <c r="M51" i="21"/>
  <c r="K51" i="21"/>
  <c r="F52" i="21"/>
  <c r="D53" i="21"/>
  <c r="E52" i="21"/>
  <c r="Q51" i="21"/>
  <c r="P51" i="21"/>
  <c r="N51" i="21"/>
  <c r="O51" i="21"/>
  <c r="I52" i="21"/>
  <c r="M52" i="21"/>
  <c r="J52" i="21"/>
  <c r="K52" i="21"/>
  <c r="H53" i="21"/>
  <c r="L52" i="21"/>
  <c r="E53" i="21"/>
  <c r="F53" i="21"/>
  <c r="D54" i="21"/>
  <c r="O52" i="21"/>
  <c r="Q52" i="21"/>
  <c r="N52" i="21"/>
  <c r="P52" i="21"/>
  <c r="L53" i="21"/>
  <c r="H54" i="21"/>
  <c r="M53" i="21"/>
  <c r="J53" i="21"/>
  <c r="I53" i="21"/>
  <c r="K53" i="21"/>
  <c r="E54" i="21"/>
  <c r="F54" i="21"/>
  <c r="D55" i="21"/>
  <c r="L54" i="21"/>
  <c r="H55" i="21"/>
  <c r="K54" i="21"/>
  <c r="J54" i="21"/>
  <c r="I54" i="21"/>
  <c r="M54" i="21"/>
  <c r="N53" i="21"/>
  <c r="Q53" i="21"/>
  <c r="P53" i="21"/>
  <c r="O53" i="21"/>
  <c r="D56" i="21"/>
  <c r="E55" i="21"/>
  <c r="F55" i="21"/>
  <c r="H56" i="21"/>
  <c r="M55" i="21"/>
  <c r="K55" i="21"/>
  <c r="L55" i="21"/>
  <c r="J55" i="21"/>
  <c r="I55" i="21"/>
  <c r="Q54" i="21"/>
  <c r="N54" i="21"/>
  <c r="O54" i="21"/>
  <c r="P54" i="21"/>
  <c r="E56" i="21"/>
  <c r="D57" i="21"/>
  <c r="F56" i="21"/>
  <c r="J56" i="21"/>
  <c r="H57" i="21"/>
  <c r="I56" i="21"/>
  <c r="K56" i="21"/>
  <c r="L56" i="21"/>
  <c r="M56" i="21"/>
  <c r="Q55" i="21"/>
  <c r="N55" i="21"/>
  <c r="P55" i="21"/>
  <c r="O55" i="21"/>
  <c r="E57" i="21"/>
  <c r="F57" i="21"/>
  <c r="D58" i="21"/>
  <c r="I57" i="21"/>
  <c r="J57" i="21"/>
  <c r="L57" i="21"/>
  <c r="M57" i="21"/>
  <c r="H58" i="21"/>
  <c r="K57" i="21"/>
  <c r="O56" i="21"/>
  <c r="P56" i="21"/>
  <c r="Q56" i="21"/>
  <c r="N56" i="21"/>
  <c r="E58" i="21"/>
  <c r="F58" i="21"/>
  <c r="D59" i="21"/>
  <c r="P57" i="21"/>
  <c r="Q57" i="21"/>
  <c r="N57" i="21"/>
  <c r="O57" i="21"/>
  <c r="M58" i="21"/>
  <c r="L58" i="21"/>
  <c r="J58" i="21"/>
  <c r="K58" i="21"/>
  <c r="H59" i="21"/>
  <c r="I58" i="21"/>
  <c r="E59" i="21"/>
  <c r="F59" i="21"/>
  <c r="D60" i="21"/>
  <c r="L59" i="21"/>
  <c r="K59" i="21"/>
  <c r="I59" i="21"/>
  <c r="J59" i="21"/>
  <c r="H60" i="21"/>
  <c r="M59" i="21"/>
  <c r="Q58" i="21"/>
  <c r="N58" i="21"/>
  <c r="O58" i="21"/>
  <c r="P58" i="21"/>
  <c r="F60" i="21"/>
  <c r="E60" i="21"/>
  <c r="D61" i="21"/>
  <c r="P59" i="21"/>
  <c r="Q59" i="21"/>
  <c r="N59" i="21"/>
  <c r="O59" i="21"/>
  <c r="M60" i="21"/>
  <c r="L60" i="21"/>
  <c r="K60" i="21"/>
  <c r="J60" i="21"/>
  <c r="I60" i="21"/>
  <c r="H61" i="21"/>
  <c r="F61" i="21"/>
  <c r="E61" i="21"/>
  <c r="D62" i="21"/>
  <c r="Q60" i="21"/>
  <c r="N60" i="21"/>
  <c r="O60" i="21"/>
  <c r="P60" i="21"/>
  <c r="K61" i="21"/>
  <c r="L61" i="21"/>
  <c r="J61" i="21"/>
  <c r="I61" i="21"/>
  <c r="H62" i="21"/>
  <c r="M61" i="21"/>
  <c r="D63" i="21"/>
  <c r="F62" i="21"/>
  <c r="E62" i="21"/>
  <c r="N61" i="21"/>
  <c r="Q61" i="21"/>
  <c r="P61" i="21"/>
  <c r="O61" i="21"/>
  <c r="I62" i="21"/>
  <c r="J62" i="21"/>
  <c r="M62" i="21"/>
  <c r="L62" i="21"/>
  <c r="H63" i="21"/>
  <c r="K62" i="21"/>
  <c r="D64" i="21"/>
  <c r="F63" i="21"/>
  <c r="E63" i="21"/>
  <c r="Q62" i="21"/>
  <c r="O62" i="21"/>
  <c r="P62" i="21"/>
  <c r="N62" i="21"/>
  <c r="J63" i="21"/>
  <c r="H64" i="21"/>
  <c r="L63" i="21"/>
  <c r="K63" i="21"/>
  <c r="I63" i="21"/>
  <c r="M63" i="21"/>
  <c r="D65" i="21"/>
  <c r="F64" i="21"/>
  <c r="E64" i="21"/>
  <c r="H65" i="21"/>
  <c r="J64" i="21"/>
  <c r="L64" i="21"/>
  <c r="I64" i="21"/>
  <c r="M64" i="21"/>
  <c r="K64" i="21"/>
  <c r="O63" i="21"/>
  <c r="N63" i="21"/>
  <c r="P63" i="21"/>
  <c r="Q63" i="21"/>
  <c r="F65" i="21"/>
  <c r="E65" i="21"/>
  <c r="D66" i="21"/>
  <c r="J65" i="21"/>
  <c r="M65" i="21"/>
  <c r="L65" i="21"/>
  <c r="H66" i="21"/>
  <c r="I65" i="21"/>
  <c r="K65" i="21"/>
  <c r="Q64" i="21"/>
  <c r="N64" i="21"/>
  <c r="O64" i="21"/>
  <c r="P64" i="21"/>
  <c r="E66" i="21"/>
  <c r="F66" i="21"/>
  <c r="D67" i="21"/>
  <c r="I66" i="21"/>
  <c r="J66" i="21"/>
  <c r="L66" i="21"/>
  <c r="M66" i="21"/>
  <c r="H67" i="21"/>
  <c r="K66" i="21"/>
  <c r="O65" i="21"/>
  <c r="P65" i="21"/>
  <c r="N65" i="21"/>
  <c r="Q65" i="21"/>
  <c r="F67" i="21"/>
  <c r="E67" i="21"/>
  <c r="D68" i="21"/>
  <c r="O66" i="21"/>
  <c r="Q66" i="21"/>
  <c r="N66" i="21"/>
  <c r="P66" i="21"/>
  <c r="H68" i="21"/>
  <c r="I67" i="21"/>
  <c r="J67" i="21"/>
  <c r="M67" i="21"/>
  <c r="K67" i="21"/>
  <c r="L67" i="21"/>
  <c r="D69" i="21"/>
  <c r="E68" i="21"/>
  <c r="F68" i="21"/>
  <c r="J68" i="21"/>
  <c r="L68" i="21"/>
  <c r="H69" i="21"/>
  <c r="M68" i="21"/>
  <c r="I68" i="21"/>
  <c r="K68" i="21"/>
  <c r="P67" i="21"/>
  <c r="Q67" i="21"/>
  <c r="N67" i="21"/>
  <c r="O67" i="21"/>
  <c r="F69" i="21"/>
  <c r="D70" i="21"/>
  <c r="E69" i="21"/>
  <c r="M69" i="21"/>
  <c r="H70" i="21"/>
  <c r="I69" i="21"/>
  <c r="L69" i="21"/>
  <c r="K69" i="21"/>
  <c r="J69" i="21"/>
  <c r="Q68" i="21"/>
  <c r="N68" i="21"/>
  <c r="O68" i="21"/>
  <c r="P68" i="21"/>
  <c r="D71" i="21"/>
  <c r="F70" i="21"/>
  <c r="E70" i="21"/>
  <c r="J70" i="21"/>
  <c r="K70" i="21"/>
  <c r="M70" i="21"/>
  <c r="I70" i="21"/>
  <c r="L70" i="21"/>
  <c r="H71" i="21"/>
  <c r="N69" i="21"/>
  <c r="Q69" i="21"/>
  <c r="O69" i="21"/>
  <c r="P69" i="21"/>
  <c r="F71" i="21"/>
  <c r="D72" i="21"/>
  <c r="E71" i="21"/>
  <c r="P70" i="21"/>
  <c r="Q70" i="21"/>
  <c r="O70" i="21"/>
  <c r="N70" i="21"/>
  <c r="M71" i="21"/>
  <c r="J71" i="21"/>
  <c r="I71" i="21"/>
  <c r="K71" i="21"/>
  <c r="L71" i="21"/>
  <c r="H72" i="21"/>
  <c r="E72" i="21"/>
  <c r="D73" i="21"/>
  <c r="F72" i="21"/>
  <c r="P71" i="21"/>
  <c r="N71" i="21"/>
  <c r="Q71" i="21"/>
  <c r="O71" i="21"/>
  <c r="I72" i="21"/>
  <c r="L72" i="21"/>
  <c r="H73" i="21"/>
  <c r="K72" i="21"/>
  <c r="M72" i="21"/>
  <c r="J72" i="21"/>
  <c r="D74" i="21"/>
  <c r="E73" i="21"/>
  <c r="F73" i="21"/>
  <c r="O72" i="21"/>
  <c r="Q72" i="21"/>
  <c r="P72" i="21"/>
  <c r="N72" i="21"/>
  <c r="K73" i="21"/>
  <c r="L73" i="21"/>
  <c r="J73" i="21"/>
  <c r="M73" i="21"/>
  <c r="I73" i="21"/>
  <c r="H74" i="21"/>
  <c r="D75" i="21"/>
  <c r="E74" i="21"/>
  <c r="F74" i="21"/>
  <c r="O73" i="21"/>
  <c r="P73" i="21"/>
  <c r="Q73" i="21"/>
  <c r="N73" i="21"/>
  <c r="K74" i="21"/>
  <c r="I74" i="21"/>
  <c r="L74" i="21"/>
  <c r="M74" i="21"/>
  <c r="H75" i="21"/>
  <c r="J74" i="21"/>
  <c r="E75" i="21"/>
  <c r="D76" i="21"/>
  <c r="F75" i="21"/>
  <c r="Q74" i="21"/>
  <c r="N74" i="21"/>
  <c r="O74" i="21"/>
  <c r="P74" i="21"/>
  <c r="K75" i="21"/>
  <c r="J75" i="21"/>
  <c r="H76" i="21"/>
  <c r="L75" i="21"/>
  <c r="I75" i="21"/>
  <c r="M75" i="21"/>
  <c r="F76" i="21"/>
  <c r="D77" i="21"/>
  <c r="E76" i="21"/>
  <c r="H77" i="21"/>
  <c r="K76" i="21"/>
  <c r="L76" i="21"/>
  <c r="J76" i="21"/>
  <c r="M76" i="21"/>
  <c r="I76" i="21"/>
  <c r="N75" i="21"/>
  <c r="O75" i="21"/>
  <c r="P75" i="21"/>
  <c r="Q75" i="21"/>
  <c r="F77" i="21"/>
  <c r="E77" i="21"/>
  <c r="D78" i="21"/>
  <c r="M77" i="21"/>
  <c r="I77" i="21"/>
  <c r="H78" i="21"/>
  <c r="K77" i="21"/>
  <c r="L77" i="21"/>
  <c r="J77" i="21"/>
  <c r="O76" i="21"/>
  <c r="P76" i="21"/>
  <c r="Q76" i="21"/>
  <c r="N76" i="21"/>
  <c r="F78" i="21"/>
  <c r="D79" i="21"/>
  <c r="E78" i="21"/>
  <c r="P77" i="21"/>
  <c r="O77" i="21"/>
  <c r="Q77" i="21"/>
  <c r="N77" i="21"/>
  <c r="I78" i="21"/>
  <c r="M78" i="21"/>
  <c r="L78" i="21"/>
  <c r="J78" i="21"/>
  <c r="K78" i="21"/>
  <c r="H79" i="21"/>
  <c r="F79" i="21"/>
  <c r="E79" i="21"/>
  <c r="D80" i="21"/>
  <c r="P78" i="21"/>
  <c r="Q78" i="21"/>
  <c r="N78" i="21"/>
  <c r="O78" i="21"/>
  <c r="K79" i="21"/>
  <c r="I79" i="21"/>
  <c r="M79" i="21"/>
  <c r="L79" i="21"/>
  <c r="J79" i="21"/>
  <c r="H80" i="21"/>
  <c r="D81" i="21"/>
  <c r="E80" i="21"/>
  <c r="F80" i="21"/>
  <c r="O79" i="21"/>
  <c r="Q79" i="21"/>
  <c r="N79" i="21"/>
  <c r="P79" i="21"/>
  <c r="L80" i="21"/>
  <c r="J80" i="21"/>
  <c r="M80" i="21"/>
  <c r="I80" i="21"/>
  <c r="K80" i="21"/>
  <c r="H81" i="21"/>
  <c r="F81" i="21"/>
  <c r="E81" i="21"/>
  <c r="D82" i="21"/>
  <c r="Q80" i="21"/>
  <c r="N80" i="21"/>
  <c r="O80" i="21"/>
  <c r="P80" i="21"/>
  <c r="H82" i="21"/>
  <c r="M81" i="21"/>
  <c r="J81" i="21"/>
  <c r="K81" i="21"/>
  <c r="L81" i="21"/>
  <c r="I81" i="21"/>
  <c r="F82" i="21"/>
  <c r="D83" i="21"/>
  <c r="E82" i="21"/>
  <c r="L82" i="21"/>
  <c r="I82" i="21"/>
  <c r="K82" i="21"/>
  <c r="M82" i="21"/>
  <c r="J82" i="21"/>
  <c r="H83" i="21"/>
  <c r="N81" i="21"/>
  <c r="Q81" i="21"/>
  <c r="O81" i="21"/>
  <c r="P81" i="21"/>
  <c r="D84" i="21"/>
  <c r="E83" i="21"/>
  <c r="F83" i="21"/>
  <c r="P82" i="21"/>
  <c r="Q82" i="21"/>
  <c r="N82" i="21"/>
  <c r="O82" i="21"/>
  <c r="J83" i="21"/>
  <c r="M83" i="21"/>
  <c r="L83" i="21"/>
  <c r="K83" i="21"/>
  <c r="H84" i="21"/>
  <c r="I83" i="21"/>
  <c r="F84" i="21"/>
  <c r="D85" i="21"/>
  <c r="E84" i="21"/>
  <c r="J84" i="21"/>
  <c r="I84" i="21"/>
  <c r="H85" i="21"/>
  <c r="M84" i="21"/>
  <c r="L84" i="21"/>
  <c r="K84" i="21"/>
  <c r="Q83" i="21"/>
  <c r="O83" i="21"/>
  <c r="P83" i="21"/>
  <c r="N83" i="21"/>
  <c r="F85" i="21"/>
  <c r="E85" i="21"/>
  <c r="D86" i="21"/>
  <c r="Q84" i="21"/>
  <c r="N84" i="21"/>
  <c r="O84" i="21"/>
  <c r="P84" i="21"/>
  <c r="J85" i="21"/>
  <c r="M85" i="21"/>
  <c r="I85" i="21"/>
  <c r="L85" i="21"/>
  <c r="K85" i="21"/>
  <c r="H86" i="21"/>
  <c r="D87" i="21"/>
  <c r="F86" i="21"/>
  <c r="E86" i="21"/>
  <c r="P85" i="21"/>
  <c r="Q85" i="21"/>
  <c r="N85" i="21"/>
  <c r="O85" i="21"/>
  <c r="J86" i="21"/>
  <c r="M86" i="21"/>
  <c r="H87" i="21"/>
  <c r="I86" i="21"/>
  <c r="K86" i="21"/>
  <c r="L86" i="21"/>
  <c r="F87" i="21"/>
  <c r="D88" i="21"/>
  <c r="E87" i="21"/>
  <c r="L87" i="21"/>
  <c r="I87" i="21"/>
  <c r="K87" i="21"/>
  <c r="M87" i="21"/>
  <c r="H88" i="21"/>
  <c r="J87" i="21"/>
  <c r="O86" i="21"/>
  <c r="P86" i="21"/>
  <c r="Q86" i="21"/>
  <c r="N86" i="21"/>
  <c r="E88" i="21"/>
  <c r="F88" i="21"/>
  <c r="D89" i="21"/>
  <c r="N87" i="21"/>
  <c r="O87" i="21"/>
  <c r="P87" i="21"/>
  <c r="Q87" i="21"/>
  <c r="L88" i="21"/>
  <c r="M88" i="21"/>
  <c r="K88" i="21"/>
  <c r="J88" i="21"/>
  <c r="H89" i="21"/>
  <c r="I88" i="21"/>
  <c r="E89" i="21"/>
  <c r="F89" i="21"/>
  <c r="D90" i="21"/>
  <c r="L89" i="21"/>
  <c r="H90" i="21"/>
  <c r="J89" i="21"/>
  <c r="I89" i="21"/>
  <c r="K89" i="21"/>
  <c r="M89" i="21"/>
  <c r="Q88" i="21"/>
  <c r="O88" i="21"/>
  <c r="P88" i="21"/>
  <c r="N88" i="21"/>
  <c r="F90" i="21"/>
  <c r="E90" i="21"/>
  <c r="D91" i="21"/>
  <c r="I90" i="21"/>
  <c r="H91" i="21"/>
  <c r="M90" i="21"/>
  <c r="J90" i="21"/>
  <c r="L90" i="21"/>
  <c r="K90" i="21"/>
  <c r="P89" i="21"/>
  <c r="N89" i="21"/>
  <c r="O89" i="21"/>
  <c r="Q89" i="21"/>
  <c r="E91" i="21"/>
  <c r="F91" i="21"/>
  <c r="D92" i="21"/>
  <c r="Q90" i="21"/>
  <c r="N90" i="21"/>
  <c r="O90" i="21"/>
  <c r="P90" i="21"/>
  <c r="K91" i="21"/>
  <c r="J91" i="21"/>
  <c r="H92" i="21"/>
  <c r="L91" i="21"/>
  <c r="I91" i="21"/>
  <c r="M91" i="21"/>
  <c r="F92" i="21"/>
  <c r="D93" i="21"/>
  <c r="E92" i="21"/>
  <c r="L92" i="21"/>
  <c r="M92" i="21"/>
  <c r="I92" i="21"/>
  <c r="J92" i="21"/>
  <c r="K92" i="21"/>
  <c r="H93" i="21"/>
  <c r="N91" i="21"/>
  <c r="P91" i="21"/>
  <c r="Q91" i="21"/>
  <c r="O91" i="21"/>
  <c r="D94" i="21"/>
  <c r="E93" i="21"/>
  <c r="F93" i="21"/>
  <c r="Q92" i="21"/>
  <c r="N92" i="21"/>
  <c r="O92" i="21"/>
  <c r="P92" i="21"/>
  <c r="L93" i="21"/>
  <c r="K93" i="21"/>
  <c r="M93" i="21"/>
  <c r="H94" i="21"/>
  <c r="J93" i="21"/>
  <c r="I93" i="21"/>
  <c r="D95" i="21"/>
  <c r="E94" i="21"/>
  <c r="F94" i="21"/>
  <c r="J94" i="21"/>
  <c r="L94" i="21"/>
  <c r="K94" i="21"/>
  <c r="I94" i="21"/>
  <c r="H95" i="21"/>
  <c r="M94" i="21"/>
  <c r="P93" i="21"/>
  <c r="N93" i="21"/>
  <c r="Q93" i="21"/>
  <c r="O93" i="21"/>
  <c r="F95" i="21"/>
  <c r="E95" i="21"/>
  <c r="D96" i="21"/>
  <c r="N94" i="21"/>
  <c r="O94" i="21"/>
  <c r="P94" i="21"/>
  <c r="Q94" i="21"/>
  <c r="I95" i="21"/>
  <c r="K95" i="21"/>
  <c r="M95" i="21"/>
  <c r="J95" i="21"/>
  <c r="H96" i="21"/>
  <c r="L95" i="21"/>
  <c r="F96" i="21"/>
  <c r="D97" i="21"/>
  <c r="E96" i="21"/>
  <c r="Q95" i="21"/>
  <c r="N95" i="21"/>
  <c r="O95" i="21"/>
  <c r="P95" i="21"/>
  <c r="H97" i="21"/>
  <c r="I96" i="21"/>
  <c r="J96" i="21"/>
  <c r="K96" i="21"/>
  <c r="L96" i="21"/>
  <c r="M96" i="21"/>
  <c r="D98" i="21"/>
  <c r="F97" i="21"/>
  <c r="E97" i="21"/>
  <c r="L97" i="21"/>
  <c r="M97" i="21"/>
  <c r="J97" i="21"/>
  <c r="H98" i="21"/>
  <c r="I97" i="21"/>
  <c r="K97" i="21"/>
  <c r="O96" i="21"/>
  <c r="Q96" i="21"/>
  <c r="N96" i="21"/>
  <c r="P96" i="21"/>
  <c r="D99" i="21"/>
  <c r="F98" i="21"/>
  <c r="E98" i="21"/>
  <c r="M98" i="21"/>
  <c r="K98" i="21"/>
  <c r="J98" i="21"/>
  <c r="H99" i="21"/>
  <c r="L98" i="21"/>
  <c r="I98" i="21"/>
  <c r="O97" i="21"/>
  <c r="N97" i="21"/>
  <c r="P97" i="21"/>
  <c r="Q97" i="21"/>
  <c r="F99" i="21"/>
  <c r="D100" i="21"/>
  <c r="E99" i="21"/>
  <c r="K99" i="21"/>
  <c r="M99" i="21"/>
  <c r="L99" i="21"/>
  <c r="I99" i="21"/>
  <c r="H100" i="21"/>
  <c r="J99" i="21"/>
  <c r="N98" i="21"/>
  <c r="O98" i="21"/>
  <c r="P98" i="21"/>
  <c r="Q98" i="21"/>
  <c r="D101" i="21"/>
  <c r="F100" i="21"/>
  <c r="E100" i="21"/>
  <c r="O99" i="21"/>
  <c r="P99" i="21"/>
  <c r="Q99" i="21"/>
  <c r="N99" i="21"/>
  <c r="L100" i="21"/>
  <c r="M100" i="21"/>
  <c r="H101" i="21"/>
  <c r="K100" i="21"/>
  <c r="I100" i="21"/>
  <c r="J100" i="21"/>
  <c r="F101" i="21"/>
  <c r="D102" i="21"/>
  <c r="E101" i="21"/>
  <c r="K101" i="21"/>
  <c r="I101" i="21"/>
  <c r="L101" i="21"/>
  <c r="J101" i="21"/>
  <c r="M101" i="21"/>
  <c r="H102" i="21"/>
  <c r="Q100" i="21"/>
  <c r="N100" i="21"/>
  <c r="O100" i="21"/>
  <c r="P100" i="21"/>
  <c r="E102" i="21"/>
  <c r="D103" i="21"/>
  <c r="F102" i="21"/>
  <c r="P101" i="21"/>
  <c r="Q101" i="21"/>
  <c r="N101" i="21"/>
  <c r="O101" i="21"/>
  <c r="M102" i="21"/>
  <c r="J102" i="21"/>
  <c r="K102" i="21"/>
  <c r="H103" i="21"/>
  <c r="I102" i="21"/>
  <c r="L102" i="21"/>
  <c r="D104" i="21"/>
  <c r="F103" i="21"/>
  <c r="E103" i="21"/>
  <c r="H104" i="21"/>
  <c r="J103" i="21"/>
  <c r="K103" i="21"/>
  <c r="M103" i="21"/>
  <c r="L103" i="21"/>
  <c r="I103" i="21"/>
  <c r="P102" i="21"/>
  <c r="Q102" i="21"/>
  <c r="O102" i="21"/>
  <c r="N102" i="21"/>
  <c r="D105" i="21"/>
  <c r="F104" i="21"/>
  <c r="E104" i="21"/>
  <c r="J104" i="21"/>
  <c r="H105" i="21"/>
  <c r="M104" i="21"/>
  <c r="K104" i="21"/>
  <c r="I104" i="21"/>
  <c r="L104" i="21"/>
  <c r="P103" i="21"/>
  <c r="O103" i="21"/>
  <c r="Q103" i="21"/>
  <c r="N103" i="21"/>
  <c r="E105" i="21"/>
  <c r="F105" i="21"/>
  <c r="D106" i="21"/>
  <c r="H106" i="21"/>
  <c r="L105" i="21"/>
  <c r="M105" i="21"/>
  <c r="J105" i="21"/>
  <c r="K105" i="21"/>
  <c r="I105" i="21"/>
  <c r="N104" i="21"/>
  <c r="O104" i="21"/>
  <c r="Q104" i="21"/>
  <c r="P104" i="21"/>
  <c r="E106" i="21"/>
  <c r="D107" i="21"/>
  <c r="F106" i="21"/>
  <c r="H107" i="21"/>
  <c r="K106" i="21"/>
  <c r="M106" i="21"/>
  <c r="I106" i="21"/>
  <c r="J106" i="21"/>
  <c r="L106" i="21"/>
  <c r="P105" i="21"/>
  <c r="N105" i="21"/>
  <c r="Q105" i="21"/>
  <c r="O105" i="21"/>
  <c r="E107" i="21"/>
  <c r="D108" i="21"/>
  <c r="F107" i="21"/>
  <c r="L107" i="21"/>
  <c r="J107" i="21"/>
  <c r="K107" i="21"/>
  <c r="H108" i="21"/>
  <c r="I107" i="21"/>
  <c r="M107" i="21"/>
  <c r="O106" i="21"/>
  <c r="P106" i="21"/>
  <c r="Q106" i="21"/>
  <c r="N106" i="21"/>
  <c r="D109" i="21"/>
  <c r="E108" i="21"/>
  <c r="F108" i="21"/>
  <c r="J108" i="21"/>
  <c r="M108" i="21"/>
  <c r="H109" i="21"/>
  <c r="I108" i="21"/>
  <c r="L108" i="21"/>
  <c r="K108" i="21"/>
  <c r="N107" i="21"/>
  <c r="Q107" i="21"/>
  <c r="O107" i="21"/>
  <c r="P107" i="21"/>
  <c r="E109" i="21"/>
  <c r="D110" i="21"/>
  <c r="F109" i="21"/>
  <c r="L109" i="21"/>
  <c r="H110" i="21"/>
  <c r="K109" i="21"/>
  <c r="I109" i="21"/>
  <c r="M109" i="21"/>
  <c r="J109" i="21"/>
  <c r="N108" i="21"/>
  <c r="Q108" i="21"/>
  <c r="O108" i="21"/>
  <c r="P108" i="21"/>
  <c r="F110" i="21"/>
  <c r="D111" i="21"/>
  <c r="E110" i="21"/>
  <c r="K110" i="21"/>
  <c r="H111" i="21"/>
  <c r="L110" i="21"/>
  <c r="J110" i="21"/>
  <c r="M110" i="21"/>
  <c r="I110" i="21"/>
  <c r="O109" i="21"/>
  <c r="P109" i="21"/>
  <c r="N109" i="21"/>
  <c r="Q109" i="21"/>
  <c r="E111" i="21"/>
  <c r="D112" i="21"/>
  <c r="F111" i="21"/>
  <c r="I111" i="21"/>
  <c r="H112" i="21"/>
  <c r="K111" i="21"/>
  <c r="J111" i="21"/>
  <c r="M111" i="21"/>
  <c r="L111" i="21"/>
  <c r="Q110" i="21"/>
  <c r="N110" i="21"/>
  <c r="O110" i="21"/>
  <c r="P110" i="21"/>
  <c r="D113" i="21"/>
  <c r="E112" i="21"/>
  <c r="F112" i="21"/>
  <c r="N111" i="21"/>
  <c r="Q111" i="21"/>
  <c r="O111" i="21"/>
  <c r="P111" i="21"/>
  <c r="J112" i="21"/>
  <c r="M112" i="21"/>
  <c r="I112" i="21"/>
  <c r="L112" i="21"/>
  <c r="H113" i="21"/>
  <c r="K112" i="21"/>
  <c r="F113" i="21"/>
  <c r="E113" i="21"/>
  <c r="D114" i="21"/>
  <c r="O112" i="21"/>
  <c r="Q112" i="21"/>
  <c r="N112" i="21"/>
  <c r="P112" i="21"/>
  <c r="L113" i="21"/>
  <c r="H114" i="21"/>
  <c r="M113" i="21"/>
  <c r="I113" i="21"/>
  <c r="K113" i="21"/>
  <c r="J113" i="21"/>
  <c r="F114" i="21"/>
  <c r="E114" i="21"/>
  <c r="D115" i="21"/>
  <c r="M114" i="21"/>
  <c r="I114" i="21"/>
  <c r="H115" i="21"/>
  <c r="K114" i="21"/>
  <c r="L114" i="21"/>
  <c r="J114" i="21"/>
  <c r="O113" i="21"/>
  <c r="N113" i="21"/>
  <c r="P113" i="21"/>
  <c r="Q113" i="21"/>
  <c r="E115" i="21"/>
  <c r="F115" i="21"/>
  <c r="D116" i="21"/>
  <c r="Q114" i="21"/>
  <c r="N114" i="21"/>
  <c r="O114" i="21"/>
  <c r="P114" i="21"/>
  <c r="M115" i="21"/>
  <c r="K115" i="21"/>
  <c r="L115" i="21"/>
  <c r="H116" i="21"/>
  <c r="I115" i="21"/>
  <c r="J115" i="21"/>
  <c r="F116" i="21"/>
  <c r="D117" i="21"/>
  <c r="E116" i="21"/>
  <c r="H117" i="21"/>
  <c r="I116" i="21"/>
  <c r="J116" i="21"/>
  <c r="L116" i="21"/>
  <c r="K116" i="21"/>
  <c r="M116" i="21"/>
  <c r="P115" i="21"/>
  <c r="N115" i="21"/>
  <c r="Q115" i="21"/>
  <c r="O115" i="21"/>
  <c r="E117" i="21"/>
  <c r="F117" i="21"/>
  <c r="D118" i="21"/>
  <c r="I117" i="21"/>
  <c r="K117" i="21"/>
  <c r="M117" i="21"/>
  <c r="J117" i="21"/>
  <c r="L117" i="21"/>
  <c r="H118" i="21"/>
  <c r="O116" i="21"/>
  <c r="P116" i="21"/>
  <c r="Q116" i="21"/>
  <c r="N116" i="21"/>
  <c r="E118" i="21"/>
  <c r="F118" i="21"/>
  <c r="D119" i="21"/>
  <c r="N117" i="21"/>
  <c r="Q117" i="21"/>
  <c r="O117" i="21"/>
  <c r="P117" i="21"/>
  <c r="I118" i="21"/>
  <c r="H119" i="21"/>
  <c r="K118" i="21"/>
  <c r="J118" i="21"/>
  <c r="L118" i="21"/>
  <c r="M118" i="21"/>
  <c r="E119" i="21"/>
  <c r="F119" i="21"/>
  <c r="D120" i="21"/>
  <c r="Q118" i="21"/>
  <c r="N118" i="21"/>
  <c r="O118" i="21"/>
  <c r="P118" i="21"/>
  <c r="L119" i="21"/>
  <c r="J119" i="21"/>
  <c r="I119" i="21"/>
  <c r="H120" i="21"/>
  <c r="K119" i="21"/>
  <c r="M119" i="21"/>
  <c r="E120" i="21"/>
  <c r="F120" i="21"/>
  <c r="D121" i="21"/>
  <c r="O119" i="21"/>
  <c r="N119" i="21"/>
  <c r="Q119" i="21"/>
  <c r="P119" i="21"/>
  <c r="I120" i="21"/>
  <c r="M120" i="21"/>
  <c r="J120" i="21"/>
  <c r="H121" i="21"/>
  <c r="L120" i="21"/>
  <c r="K120" i="21"/>
  <c r="F121" i="21"/>
  <c r="D122" i="21"/>
  <c r="E121" i="21"/>
  <c r="Q120" i="21"/>
  <c r="N120" i="21"/>
  <c r="O120" i="21"/>
  <c r="P120" i="21"/>
  <c r="I121" i="21"/>
  <c r="J121" i="21"/>
  <c r="K121" i="21"/>
  <c r="L121" i="21"/>
  <c r="M121" i="21"/>
  <c r="H122" i="21"/>
  <c r="D123" i="21"/>
  <c r="F122" i="21"/>
  <c r="E122" i="21"/>
  <c r="P121" i="21"/>
  <c r="Q121" i="21"/>
  <c r="O121" i="21"/>
  <c r="N121" i="21"/>
  <c r="H123" i="21"/>
  <c r="J122" i="21"/>
  <c r="L122" i="21"/>
  <c r="K122" i="21"/>
  <c r="M122" i="21"/>
  <c r="I122" i="21"/>
  <c r="E123" i="21"/>
  <c r="F123" i="21"/>
  <c r="D124" i="21"/>
  <c r="M123" i="21"/>
  <c r="I123" i="21"/>
  <c r="J123" i="21"/>
  <c r="K123" i="21"/>
  <c r="H124" i="21"/>
  <c r="L123" i="21"/>
  <c r="Q122" i="21"/>
  <c r="N122" i="21"/>
  <c r="O122" i="21"/>
  <c r="P122" i="21"/>
  <c r="F124" i="21"/>
  <c r="E124" i="21"/>
  <c r="D125" i="21"/>
  <c r="P123" i="21"/>
  <c r="Q123" i="21"/>
  <c r="N123" i="21"/>
  <c r="O123" i="21"/>
  <c r="L124" i="21"/>
  <c r="I124" i="21"/>
  <c r="J124" i="21"/>
  <c r="K124" i="21"/>
  <c r="M124" i="21"/>
  <c r="H125" i="21"/>
  <c r="D126" i="21"/>
  <c r="F125" i="21"/>
  <c r="E125" i="21"/>
  <c r="O124" i="21"/>
  <c r="P124" i="21"/>
  <c r="Q124" i="21"/>
  <c r="N124" i="21"/>
  <c r="L125" i="21"/>
  <c r="K125" i="21"/>
  <c r="M125" i="21"/>
  <c r="J125" i="21"/>
  <c r="I125" i="21"/>
  <c r="H126" i="21"/>
  <c r="F126" i="21"/>
  <c r="E126" i="21"/>
  <c r="D127" i="21"/>
  <c r="Q125" i="21"/>
  <c r="N125" i="21"/>
  <c r="O125" i="21"/>
  <c r="P125" i="21"/>
  <c r="J126" i="21"/>
  <c r="M126" i="21"/>
  <c r="L126" i="21"/>
  <c r="K126" i="21"/>
  <c r="I126" i="21"/>
  <c r="H127" i="21"/>
  <c r="E127" i="21"/>
  <c r="F127" i="21"/>
  <c r="D128" i="21"/>
  <c r="Q126" i="21"/>
  <c r="N126" i="21"/>
  <c r="O126" i="21"/>
  <c r="P126" i="21"/>
  <c r="H128" i="21"/>
  <c r="I127" i="21"/>
  <c r="K127" i="21"/>
  <c r="J127" i="21"/>
  <c r="L127" i="21"/>
  <c r="M127" i="21"/>
  <c r="F128" i="21"/>
  <c r="E128" i="21"/>
  <c r="D129" i="21"/>
  <c r="K128" i="21"/>
  <c r="H129" i="21"/>
  <c r="J128" i="21"/>
  <c r="M128" i="21"/>
  <c r="I128" i="21"/>
  <c r="L128" i="21"/>
  <c r="N127" i="21"/>
  <c r="O127" i="21"/>
  <c r="P127" i="21"/>
  <c r="Q127" i="21"/>
  <c r="D130" i="21"/>
  <c r="E129" i="21"/>
  <c r="F129" i="21"/>
  <c r="H130" i="21"/>
  <c r="L129" i="21"/>
  <c r="I129" i="21"/>
  <c r="J129" i="21"/>
  <c r="M129" i="21"/>
  <c r="K129" i="21"/>
  <c r="N128" i="21"/>
  <c r="Q128" i="21"/>
  <c r="O128" i="21"/>
  <c r="P128" i="21"/>
  <c r="F130" i="21"/>
  <c r="E130" i="21"/>
  <c r="D131" i="21"/>
  <c r="M130" i="21"/>
  <c r="K130" i="21"/>
  <c r="I130" i="21"/>
  <c r="H131" i="21"/>
  <c r="L130" i="21"/>
  <c r="J130" i="21"/>
  <c r="P129" i="21"/>
  <c r="N129" i="21"/>
  <c r="Q129" i="21"/>
  <c r="O129" i="21"/>
  <c r="F131" i="21"/>
  <c r="E131" i="21"/>
  <c r="D132" i="21"/>
  <c r="Q130" i="21"/>
  <c r="N130" i="21"/>
  <c r="O130" i="21"/>
  <c r="P130" i="21"/>
  <c r="J131" i="21"/>
  <c r="M131" i="21"/>
  <c r="H132" i="21"/>
  <c r="I131" i="21"/>
  <c r="K131" i="21"/>
  <c r="L131" i="21"/>
  <c r="D133" i="21"/>
  <c r="F132" i="21"/>
  <c r="E132" i="21"/>
  <c r="J132" i="21"/>
  <c r="L132" i="21"/>
  <c r="I132" i="21"/>
  <c r="H133" i="21"/>
  <c r="K132" i="21"/>
  <c r="M132" i="21"/>
  <c r="Q131" i="21"/>
  <c r="N131" i="21"/>
  <c r="O131" i="21"/>
  <c r="P131" i="21"/>
  <c r="D134" i="21"/>
  <c r="F133" i="21"/>
  <c r="E133" i="21"/>
  <c r="O132" i="21"/>
  <c r="P132" i="21"/>
  <c r="Q132" i="21"/>
  <c r="N132" i="21"/>
  <c r="L133" i="21"/>
  <c r="I133" i="21"/>
  <c r="K133" i="21"/>
  <c r="J133" i="21"/>
  <c r="M133" i="21"/>
  <c r="H134" i="21"/>
  <c r="D135" i="21"/>
  <c r="E134" i="21"/>
  <c r="F134" i="21"/>
  <c r="Q133" i="21"/>
  <c r="N133" i="21"/>
  <c r="O133" i="21"/>
  <c r="P133" i="21"/>
  <c r="I134" i="21"/>
  <c r="J134" i="21"/>
  <c r="L134" i="21"/>
  <c r="M134" i="21"/>
  <c r="H135" i="21"/>
  <c r="K134" i="21"/>
  <c r="E135" i="21"/>
  <c r="F135" i="21"/>
  <c r="D136" i="21"/>
  <c r="O134" i="21"/>
  <c r="P134" i="21"/>
  <c r="Q134" i="21"/>
  <c r="N134" i="21"/>
  <c r="J135" i="21"/>
  <c r="I135" i="21"/>
  <c r="K135" i="21"/>
  <c r="H136" i="21"/>
  <c r="L135" i="21"/>
  <c r="M135" i="21"/>
  <c r="D137" i="21"/>
  <c r="F136" i="21"/>
  <c r="E136" i="21"/>
  <c r="O135" i="21"/>
  <c r="P135" i="21"/>
  <c r="N135" i="21"/>
  <c r="Q135" i="21"/>
  <c r="I136" i="21"/>
  <c r="L136" i="21"/>
  <c r="M136" i="21"/>
  <c r="H137" i="21"/>
  <c r="K136" i="21"/>
  <c r="J136" i="21"/>
  <c r="E137" i="21"/>
  <c r="D138" i="21"/>
  <c r="F137" i="21"/>
  <c r="N136" i="21"/>
  <c r="Q136" i="21"/>
  <c r="O136" i="21"/>
  <c r="P136" i="21"/>
  <c r="K137" i="21"/>
  <c r="M137" i="21"/>
  <c r="I137" i="21"/>
  <c r="J137" i="21"/>
  <c r="L137" i="21"/>
  <c r="H138" i="21"/>
  <c r="D139" i="21"/>
  <c r="E138" i="21"/>
  <c r="F138" i="21"/>
  <c r="P137" i="21"/>
  <c r="Q137" i="21"/>
  <c r="N137" i="21"/>
  <c r="O137" i="21"/>
  <c r="L138" i="21"/>
  <c r="M138" i="21"/>
  <c r="K138" i="21"/>
  <c r="I138" i="21"/>
  <c r="H139" i="21"/>
  <c r="J138" i="21"/>
  <c r="D140" i="21"/>
  <c r="F139" i="21"/>
  <c r="E139" i="21"/>
  <c r="Q138" i="21"/>
  <c r="N138" i="21"/>
  <c r="O138" i="21"/>
  <c r="P138" i="21"/>
  <c r="J139" i="21"/>
  <c r="M139" i="21"/>
  <c r="H140" i="21"/>
  <c r="K139" i="21"/>
  <c r="L139" i="21"/>
  <c r="I139" i="21"/>
  <c r="D141" i="21"/>
  <c r="F140" i="21"/>
  <c r="E140" i="21"/>
  <c r="K140" i="21"/>
  <c r="M140" i="21"/>
  <c r="H141" i="21"/>
  <c r="I140" i="21"/>
  <c r="L140" i="21"/>
  <c r="J140" i="21"/>
  <c r="Q139" i="21"/>
  <c r="N139" i="21"/>
  <c r="O139" i="21"/>
  <c r="P139" i="21"/>
  <c r="F141" i="21"/>
  <c r="D142" i="21"/>
  <c r="E141" i="21"/>
  <c r="J141" i="21"/>
  <c r="H142" i="21"/>
  <c r="M141" i="21"/>
  <c r="I141" i="21"/>
  <c r="L141" i="21"/>
  <c r="K141" i="21"/>
  <c r="O140" i="21"/>
  <c r="P140" i="21"/>
  <c r="Q140" i="21"/>
  <c r="N140" i="21"/>
  <c r="D143" i="21"/>
  <c r="F142" i="21"/>
  <c r="E142" i="21"/>
  <c r="H143" i="21"/>
  <c r="L142" i="21"/>
  <c r="M142" i="21"/>
  <c r="J142" i="21"/>
  <c r="I142" i="21"/>
  <c r="K142" i="21"/>
  <c r="N141" i="21"/>
  <c r="Q141" i="21"/>
  <c r="O141" i="21"/>
  <c r="P141" i="21"/>
  <c r="E143" i="21"/>
  <c r="F143" i="21"/>
  <c r="D144" i="21"/>
  <c r="L143" i="21"/>
  <c r="M143" i="21"/>
  <c r="I143" i="21"/>
  <c r="H144" i="21"/>
  <c r="K143" i="21"/>
  <c r="J143" i="21"/>
  <c r="Q142" i="21"/>
  <c r="N142" i="21"/>
  <c r="O142" i="21"/>
  <c r="P142" i="21"/>
  <c r="F144" i="21"/>
  <c r="D145" i="21"/>
  <c r="E144" i="21"/>
  <c r="N143" i="21"/>
  <c r="O143" i="21"/>
  <c r="P143" i="21"/>
  <c r="Q143" i="21"/>
  <c r="H145" i="21"/>
  <c r="K144" i="21"/>
  <c r="I144" i="21"/>
  <c r="L144" i="21"/>
  <c r="M144" i="21"/>
  <c r="J144" i="21"/>
  <c r="F145" i="21"/>
  <c r="D146" i="21"/>
  <c r="E145" i="21"/>
  <c r="J145" i="21"/>
  <c r="M145" i="21"/>
  <c r="L145" i="21"/>
  <c r="H146" i="21"/>
  <c r="I145" i="21"/>
  <c r="K145" i="21"/>
  <c r="N144" i="21"/>
  <c r="Q144" i="21"/>
  <c r="O144" i="21"/>
  <c r="P144" i="21"/>
  <c r="D147" i="21"/>
  <c r="F146" i="21"/>
  <c r="E146" i="21"/>
  <c r="J146" i="21"/>
  <c r="H147" i="21"/>
  <c r="K146" i="21"/>
  <c r="I146" i="21"/>
  <c r="L146" i="21"/>
  <c r="M146" i="21"/>
  <c r="P145" i="21"/>
  <c r="Q145" i="21"/>
  <c r="N145" i="21"/>
  <c r="O145" i="21"/>
  <c r="E147" i="21"/>
  <c r="D148" i="21"/>
  <c r="F147" i="21"/>
  <c r="J147" i="21"/>
  <c r="H148" i="21"/>
  <c r="L147" i="21"/>
  <c r="K147" i="21"/>
  <c r="I147" i="21"/>
  <c r="M147" i="21"/>
  <c r="P146" i="21"/>
  <c r="N146" i="21"/>
  <c r="Q146" i="21"/>
  <c r="O146" i="21"/>
  <c r="D149" i="21"/>
  <c r="F148" i="21"/>
  <c r="E148" i="21"/>
  <c r="H149" i="21"/>
  <c r="K148" i="21"/>
  <c r="I148" i="21"/>
  <c r="L148" i="21"/>
  <c r="J148" i="21"/>
  <c r="M148" i="21"/>
  <c r="Q147" i="21"/>
  <c r="P147" i="21"/>
  <c r="N147" i="21"/>
  <c r="O147" i="21"/>
  <c r="D150" i="21"/>
  <c r="E149" i="21"/>
  <c r="F149" i="21"/>
  <c r="I149" i="21"/>
  <c r="M149" i="21"/>
  <c r="K149" i="21"/>
  <c r="H150" i="21"/>
  <c r="J149" i="21"/>
  <c r="L149" i="21"/>
  <c r="P148" i="21"/>
  <c r="O148" i="21"/>
  <c r="Q148" i="21"/>
  <c r="N148" i="21"/>
  <c r="D151" i="21"/>
  <c r="F150" i="21"/>
  <c r="E150" i="21"/>
  <c r="Q149" i="21"/>
  <c r="N149" i="21"/>
  <c r="O149" i="21"/>
  <c r="P149" i="21"/>
  <c r="H151" i="21"/>
  <c r="K150" i="21"/>
  <c r="L150" i="21"/>
  <c r="I150" i="21"/>
  <c r="M150" i="21"/>
  <c r="J150" i="21"/>
  <c r="D152" i="21"/>
  <c r="E151" i="21"/>
  <c r="F151" i="21"/>
  <c r="J151" i="21"/>
  <c r="M151" i="21"/>
  <c r="H152" i="21"/>
  <c r="I151" i="21"/>
  <c r="L151" i="21"/>
  <c r="K151" i="21"/>
  <c r="Q150" i="21"/>
  <c r="N150" i="21"/>
  <c r="O150" i="21"/>
  <c r="P150" i="21"/>
  <c r="E152" i="21"/>
  <c r="D153" i="21"/>
  <c r="F152" i="21"/>
  <c r="H153" i="21"/>
  <c r="I152" i="21"/>
  <c r="J152" i="21"/>
  <c r="L152" i="21"/>
  <c r="K152" i="21"/>
  <c r="M152" i="21"/>
  <c r="Q151" i="21"/>
  <c r="N151" i="21"/>
  <c r="O151" i="21"/>
  <c r="P151" i="21"/>
  <c r="D154" i="21"/>
  <c r="F153" i="21"/>
  <c r="E153" i="21"/>
  <c r="I153" i="21"/>
  <c r="H154" i="21"/>
  <c r="L153" i="21"/>
  <c r="J153" i="21"/>
  <c r="M153" i="21"/>
  <c r="K153" i="21"/>
  <c r="Q152" i="21"/>
  <c r="O152" i="21"/>
  <c r="P152" i="21"/>
  <c r="N152" i="21"/>
  <c r="E154" i="21"/>
  <c r="F154" i="21"/>
  <c r="D155" i="21"/>
  <c r="N153" i="21"/>
  <c r="O153" i="21"/>
  <c r="P153" i="21"/>
  <c r="Q153" i="21"/>
  <c r="L154" i="21"/>
  <c r="H155" i="21"/>
  <c r="I154" i="21"/>
  <c r="J154" i="21"/>
  <c r="K154" i="21"/>
  <c r="M154" i="21"/>
  <c r="E155" i="21"/>
  <c r="F155" i="21"/>
  <c r="D156" i="21"/>
  <c r="L155" i="21"/>
  <c r="M155" i="21"/>
  <c r="J155" i="21"/>
  <c r="H156" i="21"/>
  <c r="K155" i="21"/>
  <c r="I155" i="21"/>
  <c r="N154" i="21"/>
  <c r="Q154" i="21"/>
  <c r="O154" i="21"/>
  <c r="P154" i="21"/>
  <c r="E156" i="21"/>
  <c r="F156" i="21"/>
  <c r="D157" i="21"/>
  <c r="K156" i="21"/>
  <c r="M156" i="21"/>
  <c r="I156" i="21"/>
  <c r="H157" i="21"/>
  <c r="L156" i="21"/>
  <c r="J156" i="21"/>
  <c r="N155" i="21"/>
  <c r="Q155" i="21"/>
  <c r="O155" i="21"/>
  <c r="P155" i="21"/>
  <c r="E157" i="21"/>
  <c r="F157" i="21"/>
  <c r="D158" i="21"/>
  <c r="Q156" i="21"/>
  <c r="N156" i="21"/>
  <c r="O156" i="21"/>
  <c r="P156" i="21"/>
  <c r="M157" i="21"/>
  <c r="K157" i="21"/>
  <c r="J157" i="21"/>
  <c r="L157" i="21"/>
  <c r="I157" i="21"/>
  <c r="H158" i="21"/>
  <c r="E158" i="21"/>
  <c r="D159" i="21"/>
  <c r="F158" i="21"/>
  <c r="Q157" i="21"/>
  <c r="N157" i="21"/>
  <c r="O157" i="21"/>
  <c r="P157" i="21"/>
  <c r="L158" i="21"/>
  <c r="K158" i="21"/>
  <c r="M158" i="21"/>
  <c r="I158" i="21"/>
  <c r="J158" i="21"/>
  <c r="H159" i="21"/>
  <c r="F159" i="21"/>
  <c r="E159" i="21"/>
  <c r="D160" i="21"/>
  <c r="Q158" i="21"/>
  <c r="N158" i="21"/>
  <c r="O158" i="21"/>
  <c r="P158" i="21"/>
  <c r="J159" i="21"/>
  <c r="M159" i="21"/>
  <c r="I159" i="21"/>
  <c r="K159" i="21"/>
  <c r="L159" i="21"/>
  <c r="H160" i="21"/>
  <c r="E160" i="21"/>
  <c r="F160" i="21"/>
  <c r="D161" i="21"/>
  <c r="Q159" i="21"/>
  <c r="N159" i="21"/>
  <c r="O159" i="21"/>
  <c r="P159" i="21"/>
  <c r="H161" i="21"/>
  <c r="I160" i="21"/>
  <c r="J160" i="21"/>
  <c r="K160" i="21"/>
  <c r="L160" i="21"/>
  <c r="M160" i="21"/>
  <c r="D162" i="21"/>
  <c r="F161" i="21"/>
  <c r="E161" i="21"/>
  <c r="L161" i="21"/>
  <c r="H162" i="21"/>
  <c r="K161" i="21"/>
  <c r="J161" i="21"/>
  <c r="I161" i="21"/>
  <c r="M161" i="21"/>
  <c r="O160" i="21"/>
  <c r="P160" i="21"/>
  <c r="N160" i="21"/>
  <c r="Q160" i="21"/>
  <c r="D163" i="21"/>
  <c r="F162" i="21"/>
  <c r="E162" i="21"/>
  <c r="J162" i="21"/>
  <c r="K162" i="21"/>
  <c r="I162" i="21"/>
  <c r="L162" i="21"/>
  <c r="M162" i="21"/>
  <c r="H163" i="21"/>
  <c r="Q161" i="21"/>
  <c r="N161" i="21"/>
  <c r="P161" i="21"/>
  <c r="O161" i="21"/>
  <c r="E163" i="21"/>
  <c r="F163" i="21"/>
  <c r="D164" i="21"/>
  <c r="N162" i="21"/>
  <c r="O162" i="21"/>
  <c r="P162" i="21"/>
  <c r="Q162" i="21"/>
  <c r="I163" i="21"/>
  <c r="M163" i="21"/>
  <c r="K163" i="21"/>
  <c r="J163" i="21"/>
  <c r="L163" i="21"/>
  <c r="H164" i="21"/>
  <c r="E164" i="21"/>
  <c r="F164" i="21"/>
  <c r="D165" i="21"/>
  <c r="Q163" i="21"/>
  <c r="P163" i="21"/>
  <c r="N163" i="21"/>
  <c r="O163" i="21"/>
  <c r="I164" i="21"/>
  <c r="J164" i="21"/>
  <c r="K164" i="21"/>
  <c r="L164" i="21"/>
  <c r="M164" i="21"/>
  <c r="H165" i="21"/>
  <c r="E165" i="21"/>
  <c r="F165" i="21"/>
  <c r="D166" i="21"/>
  <c r="Q164" i="21"/>
  <c r="N164" i="21"/>
  <c r="O164" i="21"/>
  <c r="P164" i="21"/>
  <c r="H166" i="21"/>
  <c r="M165" i="21"/>
  <c r="L165" i="21"/>
  <c r="J165" i="21"/>
  <c r="I165" i="21"/>
  <c r="K165" i="21"/>
  <c r="D167" i="21"/>
  <c r="F166" i="21"/>
  <c r="E166" i="21"/>
  <c r="K166" i="21"/>
  <c r="J166" i="21"/>
  <c r="H167" i="21"/>
  <c r="I166" i="21"/>
  <c r="L166" i="21"/>
  <c r="M166" i="21"/>
  <c r="Q165" i="21"/>
  <c r="N165" i="21"/>
  <c r="O165" i="21"/>
  <c r="P165" i="21"/>
  <c r="E167" i="21"/>
  <c r="F167" i="21"/>
  <c r="D168" i="21"/>
  <c r="K167" i="21"/>
  <c r="J167" i="21"/>
  <c r="I167" i="21"/>
  <c r="M167" i="21"/>
  <c r="L167" i="21"/>
  <c r="H168" i="21"/>
  <c r="N166" i="21"/>
  <c r="Q166" i="21"/>
  <c r="O166" i="21"/>
  <c r="P166" i="21"/>
  <c r="F168" i="21"/>
  <c r="E168" i="21"/>
  <c r="D169" i="21"/>
  <c r="P167" i="21"/>
  <c r="Q167" i="21"/>
  <c r="N167" i="21"/>
  <c r="O167" i="21"/>
  <c r="L168" i="21"/>
  <c r="H169" i="21"/>
  <c r="M168" i="21"/>
  <c r="K168" i="21"/>
  <c r="I168" i="21"/>
  <c r="J168" i="21"/>
  <c r="F169" i="21"/>
  <c r="E169" i="21"/>
  <c r="D170" i="21"/>
  <c r="H170" i="21"/>
  <c r="I169" i="21"/>
  <c r="J169" i="21"/>
  <c r="K169" i="21"/>
  <c r="L169" i="21"/>
  <c r="M169" i="21"/>
  <c r="O168" i="21"/>
  <c r="Q168" i="21"/>
  <c r="N168" i="21"/>
  <c r="P168" i="21"/>
  <c r="F170" i="21"/>
  <c r="E170" i="21"/>
  <c r="D171" i="21"/>
  <c r="L170" i="21"/>
  <c r="M170" i="21"/>
  <c r="J170" i="21"/>
  <c r="I170" i="21"/>
  <c r="K170" i="21"/>
  <c r="H171" i="21"/>
  <c r="Q169" i="21"/>
  <c r="N169" i="21"/>
  <c r="P169" i="21"/>
  <c r="O169" i="21"/>
  <c r="F171" i="21"/>
  <c r="D172" i="21"/>
  <c r="E171" i="21"/>
  <c r="Q170" i="21"/>
  <c r="N170" i="21"/>
  <c r="O170" i="21"/>
  <c r="P170" i="21"/>
  <c r="I171" i="21"/>
  <c r="L171" i="21"/>
  <c r="H172" i="21"/>
  <c r="K171" i="21"/>
  <c r="M171" i="21"/>
  <c r="J171" i="21"/>
  <c r="E172" i="21"/>
  <c r="F172" i="21"/>
  <c r="D173" i="21"/>
  <c r="Q171" i="21"/>
  <c r="N171" i="21"/>
  <c r="P171" i="21"/>
  <c r="O171" i="21"/>
  <c r="I172" i="21"/>
  <c r="L172" i="21"/>
  <c r="H173" i="21"/>
  <c r="K172" i="21"/>
  <c r="J172" i="21"/>
  <c r="M172" i="21"/>
  <c r="D174" i="21"/>
  <c r="E173" i="21"/>
  <c r="F173" i="21"/>
  <c r="Q172" i="21"/>
  <c r="N172" i="21"/>
  <c r="O172" i="21"/>
  <c r="P172" i="21"/>
  <c r="H174" i="21"/>
  <c r="I173" i="21"/>
  <c r="L173" i="21"/>
  <c r="M173" i="21"/>
  <c r="J173" i="21"/>
  <c r="K173" i="21"/>
  <c r="F174" i="21"/>
  <c r="D175" i="21"/>
  <c r="E174" i="21"/>
  <c r="L174" i="21"/>
  <c r="M174" i="21"/>
  <c r="I174" i="21"/>
  <c r="H175" i="21"/>
  <c r="K174" i="21"/>
  <c r="J174" i="21"/>
  <c r="O173" i="21"/>
  <c r="Q173" i="21"/>
  <c r="N173" i="21"/>
  <c r="P173" i="21"/>
  <c r="F175" i="21"/>
  <c r="E175" i="21"/>
  <c r="D176" i="21"/>
  <c r="Q174" i="21"/>
  <c r="N174" i="21"/>
  <c r="O174" i="21"/>
  <c r="P174" i="21"/>
  <c r="L175" i="21"/>
  <c r="I175" i="21"/>
  <c r="K175" i="21"/>
  <c r="J175" i="21"/>
  <c r="M175" i="21"/>
  <c r="H176" i="21"/>
  <c r="D177" i="21"/>
  <c r="F176" i="21"/>
  <c r="E176" i="21"/>
  <c r="Q175" i="21"/>
  <c r="N175" i="21"/>
  <c r="O175" i="21"/>
  <c r="P175" i="21"/>
  <c r="H177" i="21"/>
  <c r="K176" i="21"/>
  <c r="L176" i="21"/>
  <c r="I176" i="21"/>
  <c r="M176" i="21"/>
  <c r="J176" i="21"/>
  <c r="D178" i="21"/>
  <c r="F177" i="21"/>
  <c r="E177" i="21"/>
  <c r="J177" i="21"/>
  <c r="I177" i="21"/>
  <c r="K177" i="21"/>
  <c r="H178" i="21"/>
  <c r="L177" i="21"/>
  <c r="M177" i="21"/>
  <c r="N176" i="21"/>
  <c r="O176" i="21"/>
  <c r="P176" i="21"/>
  <c r="Q176" i="21"/>
  <c r="D179" i="21"/>
  <c r="E178" i="21"/>
  <c r="F178" i="21"/>
  <c r="Q177" i="21"/>
  <c r="N177" i="21"/>
  <c r="O177" i="21"/>
  <c r="P177" i="21"/>
  <c r="J178" i="21"/>
  <c r="M178" i="21"/>
  <c r="I178" i="21"/>
  <c r="K178" i="21"/>
  <c r="L178" i="21"/>
  <c r="H179" i="21"/>
  <c r="E179" i="21"/>
  <c r="F179" i="21"/>
  <c r="D180" i="21"/>
  <c r="Q178" i="21"/>
  <c r="N178" i="21"/>
  <c r="O178" i="21"/>
  <c r="P178" i="21"/>
  <c r="K179" i="21"/>
  <c r="J179" i="21"/>
  <c r="I179" i="21"/>
  <c r="L179" i="21"/>
  <c r="M179" i="21"/>
  <c r="H180" i="21"/>
  <c r="F180" i="21"/>
  <c r="D181" i="21"/>
  <c r="E180" i="21"/>
  <c r="P179" i="21"/>
  <c r="O179" i="21"/>
  <c r="N179" i="21"/>
  <c r="Q179" i="21"/>
  <c r="K180" i="21"/>
  <c r="H181" i="21"/>
  <c r="M180" i="21"/>
  <c r="L180" i="21"/>
  <c r="J180" i="21"/>
  <c r="I180" i="21"/>
  <c r="E181" i="21"/>
  <c r="F181" i="21"/>
  <c r="D182" i="21"/>
  <c r="J181" i="21"/>
  <c r="K181" i="21"/>
  <c r="H182" i="21"/>
  <c r="I181" i="21"/>
  <c r="M181" i="21"/>
  <c r="L181" i="21"/>
  <c r="O180" i="21"/>
  <c r="P180" i="21"/>
  <c r="N180" i="21"/>
  <c r="Q180" i="21"/>
  <c r="E182" i="21"/>
  <c r="F182" i="21"/>
  <c r="D183" i="21"/>
  <c r="H183" i="21"/>
  <c r="K182" i="21"/>
  <c r="M182" i="21"/>
  <c r="L182" i="21"/>
  <c r="I182" i="21"/>
  <c r="J182" i="21"/>
  <c r="O181" i="21"/>
  <c r="P181" i="21"/>
  <c r="Q181" i="21"/>
  <c r="N181" i="21"/>
  <c r="E183" i="21"/>
  <c r="F183" i="21"/>
  <c r="D184" i="21"/>
  <c r="J183" i="21"/>
  <c r="L183" i="21"/>
  <c r="I183" i="21"/>
  <c r="M183" i="21"/>
  <c r="K183" i="21"/>
  <c r="H184" i="21"/>
  <c r="P182" i="21"/>
  <c r="N182" i="21"/>
  <c r="O182" i="21"/>
  <c r="Q182" i="21"/>
  <c r="E184" i="21"/>
  <c r="D185" i="21"/>
  <c r="F184" i="21"/>
  <c r="Q183" i="21"/>
  <c r="N183" i="21"/>
  <c r="O183" i="21"/>
  <c r="P183" i="21"/>
  <c r="H185" i="21"/>
  <c r="J184" i="21"/>
  <c r="I184" i="21"/>
  <c r="K184" i="21"/>
  <c r="L184" i="21"/>
  <c r="M184" i="21"/>
  <c r="F185" i="21"/>
  <c r="E185" i="21"/>
  <c r="D186" i="21"/>
  <c r="L185" i="21"/>
  <c r="M185" i="21"/>
  <c r="I185" i="21"/>
  <c r="J185" i="21"/>
  <c r="H186" i="21"/>
  <c r="K185" i="21"/>
  <c r="N184" i="21"/>
  <c r="O184" i="21"/>
  <c r="P184" i="21"/>
  <c r="Q184" i="21"/>
  <c r="E186" i="21"/>
  <c r="D187" i="21"/>
  <c r="F186" i="21"/>
  <c r="P185" i="21"/>
  <c r="Q185" i="21"/>
  <c r="N185" i="21"/>
  <c r="O185" i="21"/>
  <c r="L186" i="21"/>
  <c r="I186" i="21"/>
  <c r="J186" i="21"/>
  <c r="H187" i="21"/>
  <c r="K186" i="21"/>
  <c r="M186" i="21"/>
  <c r="D188" i="21"/>
  <c r="F187" i="21"/>
  <c r="E187" i="21"/>
  <c r="P186" i="21"/>
  <c r="N186" i="21"/>
  <c r="Q186" i="21"/>
  <c r="O186" i="21"/>
  <c r="M187" i="21"/>
  <c r="L187" i="21"/>
  <c r="H188" i="21"/>
  <c r="I187" i="21"/>
  <c r="K187" i="21"/>
  <c r="J187" i="21"/>
  <c r="F188" i="21"/>
  <c r="E188" i="21"/>
  <c r="D189" i="21"/>
  <c r="J188" i="21"/>
  <c r="I188" i="21"/>
  <c r="M188" i="21"/>
  <c r="L188" i="21"/>
  <c r="K188" i="21"/>
  <c r="H189" i="21"/>
  <c r="O187" i="21"/>
  <c r="P187" i="21"/>
  <c r="Q187" i="21"/>
  <c r="N187" i="21"/>
  <c r="F189" i="21"/>
  <c r="E189" i="21"/>
  <c r="D190" i="21"/>
  <c r="N188" i="21"/>
  <c r="Q188" i="21"/>
  <c r="O188" i="21"/>
  <c r="P188" i="21"/>
  <c r="M189" i="21"/>
  <c r="J189" i="21"/>
  <c r="K189" i="21"/>
  <c r="L189" i="21"/>
  <c r="I189" i="21"/>
  <c r="H190" i="21"/>
  <c r="D191" i="21"/>
  <c r="F190" i="21"/>
  <c r="E190" i="21"/>
  <c r="Q189" i="21"/>
  <c r="N189" i="21"/>
  <c r="O189" i="21"/>
  <c r="P189" i="21"/>
  <c r="J190" i="21"/>
  <c r="H191" i="21"/>
  <c r="K190" i="21"/>
  <c r="I190" i="21"/>
  <c r="L190" i="21"/>
  <c r="M190" i="21"/>
  <c r="F191" i="21"/>
  <c r="D192" i="21"/>
  <c r="E191" i="21"/>
  <c r="I191" i="21"/>
  <c r="J191" i="21"/>
  <c r="K191" i="21"/>
  <c r="M191" i="21"/>
  <c r="L191" i="21"/>
  <c r="H192" i="21"/>
  <c r="N190" i="21"/>
  <c r="O190" i="21"/>
  <c r="P190" i="21"/>
  <c r="Q190" i="21"/>
  <c r="F192" i="21"/>
  <c r="E192" i="21"/>
  <c r="D193" i="21"/>
  <c r="Q191" i="21"/>
  <c r="N191" i="21"/>
  <c r="O191" i="21"/>
  <c r="P191" i="21"/>
  <c r="L192" i="21"/>
  <c r="H193" i="21"/>
  <c r="I192" i="21"/>
  <c r="J192" i="21"/>
  <c r="K192" i="21"/>
  <c r="M192" i="21"/>
  <c r="D194" i="21"/>
  <c r="E193" i="21"/>
  <c r="F193" i="21"/>
  <c r="M193" i="21"/>
  <c r="K193" i="21"/>
  <c r="H194" i="21"/>
  <c r="J193" i="21"/>
  <c r="I193" i="21"/>
  <c r="L193" i="21"/>
  <c r="P192" i="21"/>
  <c r="N192" i="21"/>
  <c r="Q192" i="21"/>
  <c r="O192" i="21"/>
  <c r="E194" i="21"/>
  <c r="D195" i="21"/>
  <c r="F194" i="21"/>
  <c r="J194" i="21"/>
  <c r="K194" i="21"/>
  <c r="H195" i="21"/>
  <c r="I194" i="21"/>
  <c r="L194" i="21"/>
  <c r="M194" i="21"/>
  <c r="Q193" i="21"/>
  <c r="N193" i="21"/>
  <c r="O193" i="21"/>
  <c r="P193" i="21"/>
  <c r="E195" i="21"/>
  <c r="F195" i="21"/>
  <c r="D196" i="21"/>
  <c r="I195" i="21"/>
  <c r="L195" i="21"/>
  <c r="H196" i="21"/>
  <c r="M195" i="21"/>
  <c r="J195" i="21"/>
  <c r="K195" i="21"/>
  <c r="N194" i="21"/>
  <c r="Q194" i="21"/>
  <c r="O194" i="21"/>
  <c r="P194" i="21"/>
  <c r="E196" i="21"/>
  <c r="F196" i="21"/>
  <c r="D197" i="21"/>
  <c r="Q195" i="21"/>
  <c r="N195" i="21"/>
  <c r="O195" i="21"/>
  <c r="P195" i="21"/>
  <c r="H197" i="21"/>
  <c r="J196" i="21"/>
  <c r="M196" i="21"/>
  <c r="L196" i="21"/>
  <c r="I196" i="21"/>
  <c r="K196" i="21"/>
  <c r="E197" i="21"/>
  <c r="F197" i="21"/>
  <c r="D198" i="21"/>
  <c r="H198" i="21"/>
  <c r="J197" i="21"/>
  <c r="K197" i="21"/>
  <c r="M197" i="21"/>
  <c r="I197" i="21"/>
  <c r="L197" i="21"/>
  <c r="N196" i="21"/>
  <c r="Q196" i="21"/>
  <c r="O196" i="21"/>
  <c r="P196" i="21"/>
  <c r="E198" i="21"/>
  <c r="F198" i="21"/>
  <c r="D199" i="21"/>
  <c r="K198" i="21"/>
  <c r="J198" i="21"/>
  <c r="H199" i="21"/>
  <c r="M198" i="21"/>
  <c r="I198" i="21"/>
  <c r="L198" i="21"/>
  <c r="Q197" i="21"/>
  <c r="N197" i="21"/>
  <c r="O197" i="21"/>
  <c r="P197" i="21"/>
  <c r="E199" i="21"/>
  <c r="D200" i="21"/>
  <c r="F199" i="21"/>
  <c r="H200" i="21"/>
  <c r="M199" i="21"/>
  <c r="K199" i="21"/>
  <c r="I199" i="21"/>
  <c r="L199" i="21"/>
  <c r="J199" i="21"/>
  <c r="N198" i="21"/>
  <c r="Q198" i="21"/>
  <c r="O198" i="21"/>
  <c r="P198" i="21"/>
  <c r="F200" i="21"/>
  <c r="E200" i="21"/>
  <c r="D201" i="21"/>
  <c r="I200" i="21"/>
  <c r="K200" i="21"/>
  <c r="H201" i="21"/>
  <c r="M200" i="21"/>
  <c r="L200" i="21"/>
  <c r="J200" i="21"/>
  <c r="Q199" i="21"/>
  <c r="N199" i="21"/>
  <c r="O199" i="21"/>
  <c r="P199" i="21"/>
  <c r="D202" i="21"/>
  <c r="F201" i="21"/>
  <c r="E201" i="21"/>
  <c r="O200" i="21"/>
  <c r="Q200" i="21"/>
  <c r="P200" i="21"/>
  <c r="N200" i="21"/>
  <c r="I201" i="21"/>
  <c r="L201" i="21"/>
  <c r="K201" i="21"/>
  <c r="J201" i="21"/>
  <c r="M201" i="21"/>
  <c r="H202" i="21"/>
  <c r="E202" i="21"/>
  <c r="D203" i="21"/>
  <c r="F202" i="21"/>
  <c r="N201" i="21"/>
  <c r="Q201" i="21"/>
  <c r="O201" i="21"/>
  <c r="P201" i="21"/>
  <c r="J202" i="21"/>
  <c r="M202" i="21"/>
  <c r="H203" i="21"/>
  <c r="K202" i="21"/>
  <c r="L202" i="21"/>
  <c r="I202" i="21"/>
  <c r="D204" i="21"/>
  <c r="E203" i="21"/>
  <c r="F203" i="21"/>
  <c r="H204" i="21"/>
  <c r="M203" i="21"/>
  <c r="J203" i="21"/>
  <c r="I203" i="21"/>
  <c r="K203" i="21"/>
  <c r="L203" i="21"/>
  <c r="P202" i="21"/>
  <c r="N202" i="21"/>
  <c r="Q202" i="21"/>
  <c r="O202" i="21"/>
  <c r="F204" i="21"/>
  <c r="D205" i="21"/>
  <c r="E204" i="21"/>
  <c r="J204" i="21"/>
  <c r="H205" i="21"/>
  <c r="I204" i="21"/>
  <c r="M204" i="21"/>
  <c r="L204" i="21"/>
  <c r="K204" i="21"/>
  <c r="O203" i="21"/>
  <c r="P203" i="21"/>
  <c r="Q203" i="21"/>
  <c r="N203" i="21"/>
  <c r="D206" i="21"/>
  <c r="F205" i="21"/>
  <c r="E205" i="21"/>
  <c r="J205" i="21"/>
  <c r="I205" i="21"/>
  <c r="K205" i="21"/>
  <c r="H206" i="21"/>
  <c r="M205" i="21"/>
  <c r="L205" i="21"/>
  <c r="Q204" i="21"/>
  <c r="N204" i="21"/>
  <c r="O204" i="21"/>
  <c r="P204" i="21"/>
  <c r="F206" i="21"/>
  <c r="E206" i="21"/>
  <c r="D207" i="21"/>
  <c r="O205" i="21"/>
  <c r="P205" i="21"/>
  <c r="Q205" i="21"/>
  <c r="N205" i="21"/>
  <c r="J206" i="21"/>
  <c r="L206" i="21"/>
  <c r="M206" i="21"/>
  <c r="K206" i="21"/>
  <c r="H207" i="21"/>
  <c r="I206" i="21"/>
  <c r="E207" i="21"/>
  <c r="F207" i="21"/>
  <c r="D208" i="21"/>
  <c r="M207" i="21"/>
  <c r="J207" i="21"/>
  <c r="L207" i="21"/>
  <c r="K207" i="21"/>
  <c r="I207" i="21"/>
  <c r="H208" i="21"/>
  <c r="N206" i="21"/>
  <c r="O206" i="21"/>
  <c r="P206" i="21"/>
  <c r="Q206" i="21"/>
  <c r="E208" i="21"/>
  <c r="D209" i="21"/>
  <c r="F208" i="21"/>
  <c r="N207" i="21"/>
  <c r="Q207" i="21"/>
  <c r="O207" i="21"/>
  <c r="P207" i="21"/>
  <c r="M208" i="21"/>
  <c r="L208" i="21"/>
  <c r="H209" i="21"/>
  <c r="I208" i="21"/>
  <c r="K208" i="21"/>
  <c r="J208" i="21"/>
  <c r="D210" i="21"/>
  <c r="F209" i="21"/>
  <c r="E209" i="21"/>
  <c r="H210" i="21"/>
  <c r="L209" i="21"/>
  <c r="M209" i="21"/>
  <c r="J209" i="21"/>
  <c r="I209" i="21"/>
  <c r="K209" i="21"/>
  <c r="P208" i="21"/>
  <c r="Q208" i="21"/>
  <c r="N208" i="21"/>
  <c r="O208" i="21"/>
  <c r="F210" i="21"/>
  <c r="D211" i="21"/>
  <c r="E210" i="21"/>
  <c r="H211" i="21"/>
  <c r="L210" i="21"/>
  <c r="K210" i="21"/>
  <c r="J210" i="21"/>
  <c r="I210" i="21"/>
  <c r="M210" i="21"/>
  <c r="Q209" i="21"/>
  <c r="O209" i="21"/>
  <c r="N209" i="21"/>
  <c r="P209" i="21"/>
  <c r="D212" i="21"/>
  <c r="F211" i="21"/>
  <c r="E211" i="21"/>
  <c r="K211" i="21"/>
  <c r="L211" i="21"/>
  <c r="J211" i="21"/>
  <c r="I211" i="21"/>
  <c r="M211" i="21"/>
  <c r="H212" i="21"/>
  <c r="P210" i="21"/>
  <c r="Q210" i="21"/>
  <c r="N210" i="21"/>
  <c r="O210" i="21"/>
  <c r="D213" i="21"/>
  <c r="F212" i="21"/>
  <c r="E212" i="21"/>
  <c r="P211" i="21"/>
  <c r="O211" i="21"/>
  <c r="Q211" i="21"/>
  <c r="N211" i="21"/>
  <c r="I212" i="21"/>
  <c r="K212" i="21"/>
  <c r="J212" i="21"/>
  <c r="L212" i="21"/>
  <c r="M212" i="21"/>
  <c r="H213" i="21"/>
  <c r="E213" i="21"/>
  <c r="D214" i="21"/>
  <c r="F213" i="21"/>
  <c r="N212" i="21"/>
  <c r="Q212" i="21"/>
  <c r="O212" i="21"/>
  <c r="P212" i="21"/>
  <c r="I213" i="21"/>
  <c r="H214" i="21"/>
  <c r="M213" i="21"/>
  <c r="L213" i="21"/>
  <c r="J213" i="21"/>
  <c r="K213" i="21"/>
  <c r="E214" i="21"/>
  <c r="D215" i="21"/>
  <c r="F214" i="21"/>
  <c r="P213" i="21"/>
  <c r="O213" i="21"/>
  <c r="Q213" i="21"/>
  <c r="N213" i="21"/>
  <c r="I214" i="21"/>
  <c r="H215" i="21"/>
  <c r="J214" i="21"/>
  <c r="M214" i="21"/>
  <c r="L214" i="21"/>
  <c r="K214" i="21"/>
  <c r="D216" i="21"/>
  <c r="E215" i="21"/>
  <c r="F215" i="21"/>
  <c r="O214" i="21"/>
  <c r="P214" i="21"/>
  <c r="Q214" i="21"/>
  <c r="N214" i="21"/>
  <c r="J215" i="21"/>
  <c r="I215" i="21"/>
  <c r="H216" i="21"/>
  <c r="L215" i="21"/>
  <c r="M215" i="21"/>
  <c r="K215" i="21"/>
  <c r="E216" i="21"/>
  <c r="F216" i="21"/>
  <c r="D217" i="21"/>
  <c r="N215" i="21"/>
  <c r="Q215" i="21"/>
  <c r="O215" i="21"/>
  <c r="P215" i="21"/>
  <c r="H217" i="21"/>
  <c r="K216" i="21"/>
  <c r="J216" i="21"/>
  <c r="M216" i="21"/>
  <c r="I216" i="21"/>
  <c r="L216" i="21"/>
  <c r="D218" i="21"/>
  <c r="E217" i="21"/>
  <c r="F217" i="21"/>
  <c r="K217" i="21"/>
  <c r="M217" i="21"/>
  <c r="H218" i="21"/>
  <c r="I217" i="21"/>
  <c r="J217" i="21"/>
  <c r="L217" i="21"/>
  <c r="P216" i="21"/>
  <c r="Q216" i="21"/>
  <c r="N216" i="21"/>
  <c r="O216" i="21"/>
  <c r="D219" i="21"/>
  <c r="E218" i="21"/>
  <c r="F218" i="21"/>
  <c r="L218" i="21"/>
  <c r="J218" i="21"/>
  <c r="I218" i="21"/>
  <c r="K218" i="21"/>
  <c r="H219" i="21"/>
  <c r="M218" i="21"/>
  <c r="O217" i="21"/>
  <c r="Q217" i="21"/>
  <c r="N217" i="21"/>
  <c r="P217" i="21"/>
  <c r="F219" i="21"/>
  <c r="D220" i="21"/>
  <c r="E219" i="21"/>
  <c r="Q218" i="21"/>
  <c r="N218" i="21"/>
  <c r="O218" i="21"/>
  <c r="P218" i="21"/>
  <c r="J219" i="21"/>
  <c r="H220" i="21"/>
  <c r="M219" i="21"/>
  <c r="L219" i="21"/>
  <c r="K219" i="21"/>
  <c r="I219" i="21"/>
  <c r="E220" i="21"/>
  <c r="D221" i="21"/>
  <c r="F220" i="21"/>
  <c r="K220" i="21"/>
  <c r="I220" i="21"/>
  <c r="H221" i="21"/>
  <c r="L220" i="21"/>
  <c r="M220" i="21"/>
  <c r="J220" i="21"/>
  <c r="P219" i="21"/>
  <c r="Q219" i="21"/>
  <c r="N219" i="21"/>
  <c r="O219" i="21"/>
  <c r="F221" i="21"/>
  <c r="D222" i="21"/>
  <c r="E221" i="21"/>
  <c r="Q220" i="21"/>
  <c r="N220" i="21"/>
  <c r="O220" i="21"/>
  <c r="P220" i="21"/>
  <c r="H222" i="21"/>
  <c r="J221" i="21"/>
  <c r="I221" i="21"/>
  <c r="K221" i="21"/>
  <c r="M221" i="21"/>
  <c r="L221" i="21"/>
  <c r="E222" i="21"/>
  <c r="F222" i="21"/>
  <c r="D223" i="21"/>
  <c r="J222" i="21"/>
  <c r="M222" i="21"/>
  <c r="I222" i="21"/>
  <c r="H223" i="21"/>
  <c r="L222" i="21"/>
  <c r="K222" i="21"/>
  <c r="O221" i="21"/>
  <c r="P221" i="21"/>
  <c r="N221" i="21"/>
  <c r="Q221" i="21"/>
  <c r="E223" i="21"/>
  <c r="D224" i="21"/>
  <c r="F223" i="21"/>
  <c r="P222" i="21"/>
  <c r="Q222" i="21"/>
  <c r="N222" i="21"/>
  <c r="O222" i="21"/>
  <c r="L223" i="21"/>
  <c r="I223" i="21"/>
  <c r="K223" i="21"/>
  <c r="J223" i="21"/>
  <c r="M223" i="21"/>
  <c r="H224" i="21"/>
  <c r="D225" i="21"/>
  <c r="E224" i="21"/>
  <c r="F224" i="21"/>
  <c r="N223" i="21"/>
  <c r="Q223" i="21"/>
  <c r="O223" i="21"/>
  <c r="P223" i="21"/>
  <c r="H225" i="21"/>
  <c r="L224" i="21"/>
  <c r="J224" i="21"/>
  <c r="M224" i="21"/>
  <c r="K224" i="21"/>
  <c r="I224" i="21"/>
  <c r="E225" i="21"/>
  <c r="D226" i="21"/>
  <c r="F225" i="21"/>
  <c r="I225" i="21"/>
  <c r="L225" i="21"/>
  <c r="M225" i="21"/>
  <c r="K225" i="21"/>
  <c r="H226" i="21"/>
  <c r="J225" i="21"/>
  <c r="Q224" i="21"/>
  <c r="O224" i="21"/>
  <c r="P224" i="21"/>
  <c r="N224" i="21"/>
  <c r="E226" i="21"/>
  <c r="D227" i="21"/>
  <c r="F226" i="21"/>
  <c r="Q225" i="21"/>
  <c r="N225" i="21"/>
  <c r="O225" i="21"/>
  <c r="P225" i="21"/>
  <c r="J226" i="21"/>
  <c r="L226" i="21"/>
  <c r="M226" i="21"/>
  <c r="H227" i="21"/>
  <c r="I226" i="21"/>
  <c r="K226" i="21"/>
  <c r="D228" i="21"/>
  <c r="F227" i="21"/>
  <c r="E227" i="21"/>
  <c r="J227" i="21"/>
  <c r="K227" i="21"/>
  <c r="L227" i="21"/>
  <c r="I227" i="21"/>
  <c r="H228" i="21"/>
  <c r="M227" i="21"/>
  <c r="P226" i="21"/>
  <c r="Q226" i="21"/>
  <c r="N226" i="21"/>
  <c r="O226" i="21"/>
  <c r="F228" i="21"/>
  <c r="D229" i="21"/>
  <c r="E228" i="21"/>
  <c r="Q227" i="21"/>
  <c r="N227" i="21"/>
  <c r="O227" i="21"/>
  <c r="P227" i="21"/>
  <c r="M228" i="21"/>
  <c r="H229" i="21"/>
  <c r="K228" i="21"/>
  <c r="J228" i="21"/>
  <c r="I228" i="21"/>
  <c r="L228" i="21"/>
  <c r="E229" i="21"/>
  <c r="F229" i="21"/>
  <c r="D230" i="21"/>
  <c r="I229" i="21"/>
  <c r="L229" i="21"/>
  <c r="K229" i="21"/>
  <c r="M229" i="21"/>
  <c r="J229" i="21"/>
  <c r="H230" i="21"/>
  <c r="Q228" i="21"/>
  <c r="N228" i="21"/>
  <c r="P228" i="21"/>
  <c r="O228" i="21"/>
  <c r="D231" i="21"/>
  <c r="E230" i="21"/>
  <c r="F230" i="21"/>
  <c r="Q229" i="21"/>
  <c r="O229" i="21"/>
  <c r="N229" i="21"/>
  <c r="P229" i="21"/>
  <c r="M230" i="21"/>
  <c r="I230" i="21"/>
  <c r="K230" i="21"/>
  <c r="H231" i="21"/>
  <c r="J230" i="21"/>
  <c r="L230" i="21"/>
  <c r="D232" i="21"/>
  <c r="F231" i="21"/>
  <c r="E231" i="21"/>
  <c r="N230" i="21"/>
  <c r="O230" i="21"/>
  <c r="P230" i="21"/>
  <c r="Q230" i="21"/>
  <c r="J231" i="21"/>
  <c r="I231" i="21"/>
  <c r="M231" i="21"/>
  <c r="K231" i="21"/>
  <c r="H232" i="21"/>
  <c r="L231" i="21"/>
  <c r="E232" i="21"/>
  <c r="F232" i="21"/>
  <c r="D233" i="21"/>
  <c r="Q231" i="21"/>
  <c r="N231" i="21"/>
  <c r="O231" i="21"/>
  <c r="P231" i="21"/>
  <c r="K232" i="21"/>
  <c r="I232" i="21"/>
  <c r="M232" i="21"/>
  <c r="H233" i="21"/>
  <c r="L232" i="21"/>
  <c r="J232" i="21"/>
  <c r="D234" i="21"/>
  <c r="F233" i="21"/>
  <c r="E233" i="21"/>
  <c r="N232" i="21"/>
  <c r="P232" i="21"/>
  <c r="Q232" i="21"/>
  <c r="O232" i="21"/>
  <c r="L233" i="21"/>
  <c r="M233" i="21"/>
  <c r="I233" i="21"/>
  <c r="K233" i="21"/>
  <c r="J233" i="21"/>
  <c r="H234" i="21"/>
  <c r="D235" i="21"/>
  <c r="F234" i="21"/>
  <c r="E234" i="21"/>
  <c r="O233" i="21"/>
  <c r="P233" i="21"/>
  <c r="Q233" i="21"/>
  <c r="N233" i="21"/>
  <c r="M234" i="21"/>
  <c r="J234" i="21"/>
  <c r="L234" i="21"/>
  <c r="I234" i="21"/>
  <c r="K234" i="21"/>
  <c r="H235" i="21"/>
  <c r="D236" i="21"/>
  <c r="F235" i="21"/>
  <c r="E235" i="21"/>
  <c r="N234" i="21"/>
  <c r="P234" i="21"/>
  <c r="Q234" i="21"/>
  <c r="O234" i="21"/>
  <c r="J235" i="21"/>
  <c r="H236" i="21"/>
  <c r="L235" i="21"/>
  <c r="M235" i="21"/>
  <c r="K235" i="21"/>
  <c r="I235" i="21"/>
  <c r="D237" i="21"/>
  <c r="E236" i="21"/>
  <c r="F236" i="21"/>
  <c r="L236" i="21"/>
  <c r="M236" i="21"/>
  <c r="I236" i="21"/>
  <c r="J236" i="21"/>
  <c r="K236" i="21"/>
  <c r="H237" i="21"/>
  <c r="Q235" i="21"/>
  <c r="O235" i="21"/>
  <c r="P235" i="21"/>
  <c r="N235" i="21"/>
  <c r="E237" i="21"/>
  <c r="F237" i="21"/>
  <c r="D238" i="21"/>
  <c r="Q236" i="21"/>
  <c r="N236" i="21"/>
  <c r="P236" i="21"/>
  <c r="O236" i="21"/>
  <c r="H238" i="21"/>
  <c r="M237" i="21"/>
  <c r="K237" i="21"/>
  <c r="J237" i="21"/>
  <c r="L237" i="21"/>
  <c r="I237" i="21"/>
  <c r="E238" i="21"/>
  <c r="D239" i="21"/>
  <c r="F238" i="21"/>
  <c r="J238" i="21"/>
  <c r="K238" i="21"/>
  <c r="M238" i="21"/>
  <c r="I238" i="21"/>
  <c r="H239" i="21"/>
  <c r="L238" i="21"/>
  <c r="O237" i="21"/>
  <c r="Q237" i="21"/>
  <c r="P237" i="21"/>
  <c r="N237" i="21"/>
  <c r="E239" i="21"/>
  <c r="D240" i="21"/>
  <c r="F239" i="21"/>
  <c r="Q238" i="21"/>
  <c r="N238" i="21"/>
  <c r="O238" i="21"/>
  <c r="P238" i="21"/>
  <c r="H240" i="21"/>
  <c r="J239" i="21"/>
  <c r="K239" i="21"/>
  <c r="M239" i="21"/>
  <c r="L239" i="21"/>
  <c r="I239" i="21"/>
  <c r="D241" i="21"/>
  <c r="E240" i="21"/>
  <c r="F240" i="21"/>
  <c r="K240" i="21"/>
  <c r="M240" i="21"/>
  <c r="L240" i="21"/>
  <c r="I240" i="21"/>
  <c r="H241" i="21"/>
  <c r="J240" i="21"/>
  <c r="N239" i="21"/>
  <c r="Q239" i="21"/>
  <c r="O239" i="21"/>
  <c r="P239" i="21"/>
  <c r="F241" i="21"/>
  <c r="E241" i="21"/>
  <c r="D242" i="21"/>
  <c r="N240" i="21"/>
  <c r="O240" i="21"/>
  <c r="P240" i="21"/>
  <c r="Q240" i="21"/>
  <c r="H242" i="21"/>
  <c r="M241" i="21"/>
  <c r="K241" i="21"/>
  <c r="J241" i="21"/>
  <c r="I241" i="21"/>
  <c r="L241" i="21"/>
  <c r="D243" i="21"/>
  <c r="E242" i="21"/>
  <c r="F242" i="21"/>
  <c r="L242" i="21"/>
  <c r="I242" i="21"/>
  <c r="M242" i="21"/>
  <c r="K242" i="21"/>
  <c r="J242" i="21"/>
  <c r="H243" i="21"/>
  <c r="N241" i="21"/>
  <c r="Q241" i="21"/>
  <c r="O241" i="21"/>
  <c r="P241" i="21"/>
  <c r="F243" i="21"/>
  <c r="D244" i="21"/>
  <c r="E243" i="21"/>
  <c r="P242" i="21"/>
  <c r="Q242" i="21"/>
  <c r="N242" i="21"/>
  <c r="O242" i="21"/>
  <c r="H244" i="21"/>
  <c r="J243" i="21"/>
  <c r="L243" i="21"/>
  <c r="M243" i="21"/>
  <c r="I243" i="21"/>
  <c r="K243" i="21"/>
  <c r="E244" i="21"/>
  <c r="D245" i="21"/>
  <c r="F244" i="21"/>
  <c r="H245" i="21"/>
  <c r="M244" i="21"/>
  <c r="K244" i="21"/>
  <c r="J244" i="21"/>
  <c r="L244" i="21"/>
  <c r="I244" i="21"/>
  <c r="O243" i="21"/>
  <c r="P243" i="21"/>
  <c r="Q243" i="21"/>
  <c r="N243" i="21"/>
  <c r="D246" i="21"/>
  <c r="F245" i="21"/>
  <c r="E245" i="21"/>
  <c r="K245" i="21"/>
  <c r="H246" i="21"/>
  <c r="J245" i="21"/>
  <c r="M245" i="21"/>
  <c r="L245" i="21"/>
  <c r="I245" i="21"/>
  <c r="Q244" i="21"/>
  <c r="N244" i="21"/>
  <c r="O244" i="21"/>
  <c r="P244" i="21"/>
  <c r="D247" i="21"/>
  <c r="E246" i="21"/>
  <c r="F246" i="21"/>
  <c r="I246" i="21"/>
  <c r="H247" i="21"/>
  <c r="M246" i="21"/>
  <c r="L246" i="21"/>
  <c r="J246" i="21"/>
  <c r="K246" i="21"/>
  <c r="Q245" i="21"/>
  <c r="N245" i="21"/>
  <c r="O245" i="21"/>
  <c r="P245" i="21"/>
  <c r="F247" i="21"/>
  <c r="D248" i="21"/>
  <c r="E247" i="21"/>
  <c r="N246" i="21"/>
  <c r="O246" i="21"/>
  <c r="P246" i="21"/>
  <c r="Q246" i="21"/>
  <c r="I247" i="21"/>
  <c r="H248" i="21"/>
  <c r="K247" i="21"/>
  <c r="M247" i="21"/>
  <c r="J247" i="21"/>
  <c r="L247" i="21"/>
  <c r="D249" i="21"/>
  <c r="F248" i="21"/>
  <c r="E248" i="21"/>
  <c r="N247" i="21"/>
  <c r="Q247" i="21"/>
  <c r="O247" i="21"/>
  <c r="P247" i="21"/>
  <c r="H249" i="21"/>
  <c r="I248" i="21"/>
  <c r="J248" i="21"/>
  <c r="M248" i="21"/>
  <c r="K248" i="21"/>
  <c r="L248" i="21"/>
  <c r="F249" i="21"/>
  <c r="E249" i="21"/>
  <c r="D250" i="21"/>
  <c r="I249" i="21"/>
  <c r="L249" i="21"/>
  <c r="K249" i="21"/>
  <c r="M249" i="21"/>
  <c r="H250" i="21"/>
  <c r="J249" i="21"/>
  <c r="P248" i="21"/>
  <c r="Q248" i="21"/>
  <c r="N248" i="21"/>
  <c r="O248" i="21"/>
  <c r="F250" i="21"/>
  <c r="E250" i="21"/>
  <c r="D251" i="21"/>
  <c r="N249" i="21"/>
  <c r="Q249" i="21"/>
  <c r="O249" i="21"/>
  <c r="P249" i="21"/>
  <c r="H251" i="21"/>
  <c r="I250" i="21"/>
  <c r="K250" i="21"/>
  <c r="L250" i="21"/>
  <c r="M250" i="21"/>
  <c r="J250" i="21"/>
  <c r="D252" i="21"/>
  <c r="F251" i="21"/>
  <c r="E251" i="21"/>
  <c r="H252" i="21"/>
  <c r="K251" i="21"/>
  <c r="M251" i="21"/>
  <c r="J251" i="21"/>
  <c r="L251" i="21"/>
  <c r="I251" i="21"/>
  <c r="Q250" i="21"/>
  <c r="N250" i="21"/>
  <c r="O250" i="21"/>
  <c r="P250" i="21"/>
  <c r="D253" i="21"/>
  <c r="E252" i="21"/>
  <c r="F252" i="21"/>
  <c r="L252" i="21"/>
  <c r="M252" i="21"/>
  <c r="H253" i="21"/>
  <c r="K252" i="21"/>
  <c r="I252" i="21"/>
  <c r="J252" i="21"/>
  <c r="O251" i="21"/>
  <c r="P251" i="21"/>
  <c r="Q251" i="21"/>
  <c r="N251" i="21"/>
  <c r="D254" i="21"/>
  <c r="E253" i="21"/>
  <c r="F253" i="21"/>
  <c r="L253" i="21"/>
  <c r="H254" i="21"/>
  <c r="M253" i="21"/>
  <c r="J253" i="21"/>
  <c r="K253" i="21"/>
  <c r="I253" i="21"/>
  <c r="N252" i="21"/>
  <c r="Q252" i="21"/>
  <c r="O252" i="21"/>
  <c r="P252" i="21"/>
  <c r="F254" i="21"/>
  <c r="D255" i="21"/>
  <c r="E254" i="21"/>
  <c r="H255" i="21"/>
  <c r="L254" i="21"/>
  <c r="K254" i="21"/>
  <c r="M254" i="21"/>
  <c r="J254" i="21"/>
  <c r="I254" i="21"/>
  <c r="P253" i="21"/>
  <c r="O253" i="21"/>
  <c r="Q253" i="21"/>
  <c r="N253" i="21"/>
  <c r="E255" i="21"/>
  <c r="F255" i="21"/>
  <c r="D256" i="21"/>
  <c r="I255" i="21"/>
  <c r="M255" i="21"/>
  <c r="L255" i="21"/>
  <c r="J255" i="21"/>
  <c r="K255" i="21"/>
  <c r="H256" i="21"/>
  <c r="N254" i="21"/>
  <c r="O254" i="21"/>
  <c r="P254" i="21"/>
  <c r="Q254" i="21"/>
  <c r="D257" i="21"/>
  <c r="E256" i="21"/>
  <c r="F256" i="21"/>
  <c r="N255" i="21"/>
  <c r="Q255" i="21"/>
  <c r="O255" i="21"/>
  <c r="P255" i="21"/>
  <c r="H257" i="21"/>
  <c r="I256" i="21"/>
  <c r="L256" i="21"/>
  <c r="K256" i="21"/>
  <c r="M256" i="21"/>
  <c r="J256" i="21"/>
  <c r="D258" i="21"/>
  <c r="F257" i="21"/>
  <c r="E257" i="21"/>
  <c r="H258" i="21"/>
  <c r="J257" i="21"/>
  <c r="M257" i="21"/>
  <c r="L257" i="21"/>
  <c r="I257" i="21"/>
  <c r="K257" i="21"/>
  <c r="P256" i="21"/>
  <c r="Q256" i="21"/>
  <c r="N256" i="21"/>
  <c r="O256" i="21"/>
  <c r="D259" i="21"/>
  <c r="F258" i="21"/>
  <c r="E258" i="21"/>
  <c r="I258" i="21"/>
  <c r="H259" i="21"/>
  <c r="L258" i="21"/>
  <c r="M258" i="21"/>
  <c r="K258" i="21"/>
  <c r="J258" i="21"/>
  <c r="O257" i="21"/>
  <c r="Q257" i="21"/>
  <c r="N257" i="21"/>
  <c r="P257" i="21"/>
  <c r="E259" i="21"/>
  <c r="F259" i="21"/>
  <c r="D260" i="21"/>
  <c r="P258" i="21"/>
  <c r="N258" i="21"/>
  <c r="Q258" i="21"/>
  <c r="O258" i="21"/>
  <c r="J259" i="21"/>
  <c r="L259" i="21"/>
  <c r="H260" i="21"/>
  <c r="K259" i="21"/>
  <c r="I259" i="21"/>
  <c r="M259" i="21"/>
  <c r="D261" i="21"/>
  <c r="F260" i="21"/>
  <c r="E260" i="21"/>
  <c r="I260" i="21"/>
  <c r="M260" i="21"/>
  <c r="K260" i="21"/>
  <c r="L260" i="21"/>
  <c r="H261" i="21"/>
  <c r="J260" i="21"/>
  <c r="O259" i="21"/>
  <c r="P259" i="21"/>
  <c r="Q259" i="21"/>
  <c r="N259" i="21"/>
  <c r="E261" i="21"/>
  <c r="F261" i="21"/>
  <c r="D262" i="21"/>
  <c r="Q260" i="21"/>
  <c r="N260" i="21"/>
  <c r="O260" i="21"/>
  <c r="P260" i="21"/>
  <c r="L261" i="21"/>
  <c r="J261" i="21"/>
  <c r="K261" i="21"/>
  <c r="H262" i="21"/>
  <c r="M261" i="21"/>
  <c r="I261" i="21"/>
  <c r="D263" i="21"/>
  <c r="F262" i="21"/>
  <c r="E262" i="21"/>
  <c r="H263" i="21"/>
  <c r="J262" i="21"/>
  <c r="K262" i="21"/>
  <c r="L262" i="21"/>
  <c r="I262" i="21"/>
  <c r="M262" i="21"/>
  <c r="N261" i="21"/>
  <c r="Q261" i="21"/>
  <c r="O261" i="21"/>
  <c r="P261" i="21"/>
  <c r="E263" i="21"/>
  <c r="D264" i="21"/>
  <c r="F263" i="21"/>
  <c r="J263" i="21"/>
  <c r="H264" i="21"/>
  <c r="M263" i="21"/>
  <c r="I263" i="21"/>
  <c r="K263" i="21"/>
  <c r="L263" i="21"/>
  <c r="P262" i="21"/>
  <c r="Q262" i="21"/>
  <c r="N262" i="21"/>
  <c r="O262" i="21"/>
  <c r="F264" i="21"/>
  <c r="D265" i="21"/>
  <c r="E264" i="21"/>
  <c r="H265" i="21"/>
  <c r="L264" i="21"/>
  <c r="I264" i="21"/>
  <c r="M264" i="21"/>
  <c r="K264" i="21"/>
  <c r="J264" i="21"/>
  <c r="N263" i="21"/>
  <c r="Q263" i="21"/>
  <c r="O263" i="21"/>
  <c r="P263" i="21"/>
  <c r="E265" i="21"/>
  <c r="D266" i="21"/>
  <c r="F265" i="21"/>
  <c r="J265" i="21"/>
  <c r="K265" i="21"/>
  <c r="H266" i="21"/>
  <c r="I265" i="21"/>
  <c r="L265" i="21"/>
  <c r="M265" i="21"/>
  <c r="P264" i="21"/>
  <c r="Q264" i="21"/>
  <c r="N264" i="21"/>
  <c r="O264" i="21"/>
  <c r="D267" i="21"/>
  <c r="E266" i="21"/>
  <c r="F266" i="21"/>
  <c r="M266" i="21"/>
  <c r="J266" i="21"/>
  <c r="L266" i="21"/>
  <c r="H267" i="21"/>
  <c r="K266" i="21"/>
  <c r="I266" i="21"/>
  <c r="Q265" i="21"/>
  <c r="N265" i="21"/>
  <c r="O265" i="21"/>
  <c r="P265" i="21"/>
  <c r="F267" i="21"/>
  <c r="D268" i="21"/>
  <c r="E267" i="21"/>
  <c r="L267" i="21"/>
  <c r="I267" i="21"/>
  <c r="H268" i="21"/>
  <c r="M267" i="21"/>
  <c r="K267" i="21"/>
  <c r="J267" i="21"/>
  <c r="Q266" i="21"/>
  <c r="N266" i="21"/>
  <c r="O266" i="21"/>
  <c r="P266" i="21"/>
  <c r="E268" i="21"/>
  <c r="F268" i="21"/>
  <c r="D269" i="21"/>
  <c r="N267" i="21"/>
  <c r="Q267" i="21"/>
  <c r="O267" i="21"/>
  <c r="P267" i="21"/>
  <c r="I268" i="21"/>
  <c r="K268" i="21"/>
  <c r="M268" i="21"/>
  <c r="L268" i="21"/>
  <c r="H269" i="21"/>
  <c r="J268" i="21"/>
  <c r="D270" i="21"/>
  <c r="F269" i="21"/>
  <c r="E269" i="21"/>
  <c r="Q268" i="21"/>
  <c r="N268" i="21"/>
  <c r="O268" i="21"/>
  <c r="P268" i="21"/>
  <c r="I269" i="21"/>
  <c r="K269" i="21"/>
  <c r="J269" i="21"/>
  <c r="M269" i="21"/>
  <c r="H270" i="21"/>
  <c r="L269" i="21"/>
  <c r="E270" i="21"/>
  <c r="D271" i="21"/>
  <c r="F270" i="21"/>
  <c r="Q269" i="21"/>
  <c r="N269" i="21"/>
  <c r="O269" i="21"/>
  <c r="P269" i="21"/>
  <c r="K270" i="21"/>
  <c r="M270" i="21"/>
  <c r="J270" i="21"/>
  <c r="I270" i="21"/>
  <c r="L270" i="21"/>
  <c r="H271" i="21"/>
  <c r="E271" i="21"/>
  <c r="D272" i="21"/>
  <c r="F271" i="21"/>
  <c r="N270" i="21"/>
  <c r="O270" i="21"/>
  <c r="P270" i="21"/>
  <c r="Q270" i="21"/>
  <c r="H272" i="21"/>
  <c r="M271" i="21"/>
  <c r="K271" i="21"/>
  <c r="J271" i="21"/>
  <c r="L271" i="21"/>
  <c r="I271" i="21"/>
  <c r="F272" i="21"/>
  <c r="E272" i="21"/>
  <c r="D273" i="21"/>
  <c r="M272" i="21"/>
  <c r="H273" i="21"/>
  <c r="L272" i="21"/>
  <c r="J272" i="21"/>
  <c r="I272" i="21"/>
  <c r="K272" i="21"/>
  <c r="Q271" i="21"/>
  <c r="N271" i="21"/>
  <c r="O271" i="21"/>
  <c r="P271" i="21"/>
  <c r="D274" i="21"/>
  <c r="F273" i="21"/>
  <c r="E273" i="21"/>
  <c r="L273" i="21"/>
  <c r="K273" i="21"/>
  <c r="J273" i="21"/>
  <c r="I273" i="21"/>
  <c r="H274" i="21"/>
  <c r="M273" i="21"/>
  <c r="N272" i="21"/>
  <c r="O272" i="21"/>
  <c r="P272" i="21"/>
  <c r="Q272" i="21"/>
  <c r="D275" i="21"/>
  <c r="F274" i="21"/>
  <c r="E274" i="21"/>
  <c r="N273" i="21"/>
  <c r="Q273" i="21"/>
  <c r="O273" i="21"/>
  <c r="P273" i="21"/>
  <c r="K274" i="21"/>
  <c r="L274" i="21"/>
  <c r="H275" i="21"/>
  <c r="M274" i="21"/>
  <c r="I274" i="21"/>
  <c r="J274" i="21"/>
  <c r="F275" i="21"/>
  <c r="D276" i="21"/>
  <c r="E275" i="21"/>
  <c r="I275" i="21"/>
  <c r="M275" i="21"/>
  <c r="H276" i="21"/>
  <c r="L275" i="21"/>
  <c r="J275" i="21"/>
  <c r="K275" i="21"/>
  <c r="P274" i="21"/>
  <c r="Q274" i="21"/>
  <c r="N274" i="21"/>
  <c r="O274" i="21"/>
  <c r="F276" i="21"/>
  <c r="D277" i="21"/>
  <c r="E276" i="21"/>
  <c r="O275" i="21"/>
  <c r="P275" i="21"/>
  <c r="Q275" i="21"/>
  <c r="N275" i="21"/>
  <c r="L276" i="21"/>
  <c r="M276" i="21"/>
  <c r="J276" i="21"/>
  <c r="I276" i="21"/>
  <c r="H277" i="21"/>
  <c r="K276" i="21"/>
  <c r="F277" i="21"/>
  <c r="E277" i="21"/>
  <c r="D278" i="21"/>
  <c r="Q276" i="21"/>
  <c r="N276" i="21"/>
  <c r="O276" i="21"/>
  <c r="P276" i="21"/>
  <c r="J277" i="21"/>
  <c r="M277" i="21"/>
  <c r="H278" i="21"/>
  <c r="I277" i="21"/>
  <c r="L277" i="21"/>
  <c r="K277" i="21"/>
  <c r="D279" i="21"/>
  <c r="F278" i="21"/>
  <c r="E278" i="21"/>
  <c r="H279" i="21"/>
  <c r="L278" i="21"/>
  <c r="M278" i="21"/>
  <c r="J278" i="21"/>
  <c r="I278" i="21"/>
  <c r="K278" i="21"/>
  <c r="O277" i="21"/>
  <c r="P277" i="21"/>
  <c r="Q277" i="21"/>
  <c r="N277" i="21"/>
  <c r="F279" i="21"/>
  <c r="E279" i="21"/>
  <c r="D280" i="21"/>
  <c r="J279" i="21"/>
  <c r="K279" i="21"/>
  <c r="M279" i="21"/>
  <c r="L279" i="21"/>
  <c r="H280" i="21"/>
  <c r="I279" i="21"/>
  <c r="O278" i="21"/>
  <c r="P278" i="21"/>
  <c r="N278" i="21"/>
  <c r="Q278" i="21"/>
  <c r="D281" i="21"/>
  <c r="F280" i="21"/>
  <c r="E280" i="21"/>
  <c r="J280" i="21"/>
  <c r="I280" i="21"/>
  <c r="M280" i="21"/>
  <c r="L280" i="21"/>
  <c r="H281" i="21"/>
  <c r="K280" i="21"/>
  <c r="N279" i="21"/>
  <c r="O279" i="21"/>
  <c r="Q279" i="21"/>
  <c r="P279" i="21"/>
  <c r="E281" i="21"/>
  <c r="D282" i="21"/>
  <c r="F281" i="21"/>
  <c r="P280" i="21"/>
  <c r="Q280" i="21"/>
  <c r="N280" i="21"/>
  <c r="O280" i="21"/>
  <c r="K281" i="21"/>
  <c r="I281" i="21"/>
  <c r="J281" i="21"/>
  <c r="M281" i="21"/>
  <c r="L281" i="21"/>
  <c r="H282" i="21"/>
  <c r="D283" i="21"/>
  <c r="E282" i="21"/>
  <c r="F282" i="21"/>
  <c r="O281" i="21"/>
  <c r="P281" i="21"/>
  <c r="Q281" i="21"/>
  <c r="N281" i="21"/>
  <c r="J282" i="21"/>
  <c r="I282" i="21"/>
  <c r="H283" i="21"/>
  <c r="K282" i="21"/>
  <c r="M282" i="21"/>
  <c r="L282" i="21"/>
  <c r="F283" i="21"/>
  <c r="D284" i="21"/>
  <c r="E283" i="21"/>
  <c r="P282" i="21"/>
  <c r="N282" i="21"/>
  <c r="Q282" i="21"/>
  <c r="O282" i="21"/>
  <c r="J283" i="21"/>
  <c r="I283" i="21"/>
  <c r="M283" i="21"/>
  <c r="L283" i="21"/>
  <c r="K283" i="21"/>
  <c r="H284" i="21"/>
  <c r="F284" i="21"/>
  <c r="D285" i="21"/>
  <c r="E284" i="21"/>
  <c r="Q283" i="21"/>
  <c r="N283" i="21"/>
  <c r="O283" i="21"/>
  <c r="P283" i="21"/>
  <c r="J284" i="21"/>
  <c r="L284" i="21"/>
  <c r="I284" i="21"/>
  <c r="M284" i="21"/>
  <c r="K284" i="21"/>
  <c r="H285" i="21"/>
  <c r="D286" i="21"/>
  <c r="E285" i="21"/>
  <c r="F285" i="21"/>
  <c r="O284" i="21"/>
  <c r="P284" i="21"/>
  <c r="Q284" i="21"/>
  <c r="N284" i="21"/>
  <c r="M285" i="21"/>
  <c r="J285" i="21"/>
  <c r="I285" i="21"/>
  <c r="L285" i="21"/>
  <c r="K285" i="21"/>
  <c r="H286" i="21"/>
  <c r="F286" i="21"/>
  <c r="E286" i="21"/>
  <c r="D287" i="21"/>
  <c r="Q285" i="21"/>
  <c r="N285" i="21"/>
  <c r="O285" i="21"/>
  <c r="P285" i="21"/>
  <c r="L286" i="21"/>
  <c r="J286" i="21"/>
  <c r="K286" i="21"/>
  <c r="M286" i="21"/>
  <c r="H287" i="21"/>
  <c r="I286" i="21"/>
  <c r="E287" i="21"/>
  <c r="F287" i="21"/>
  <c r="D288" i="21"/>
  <c r="I287" i="21"/>
  <c r="H288" i="21"/>
  <c r="J287" i="21"/>
  <c r="M287" i="21"/>
  <c r="K287" i="21"/>
  <c r="L287" i="21"/>
  <c r="P286" i="21"/>
  <c r="N286" i="21"/>
  <c r="O286" i="21"/>
  <c r="Q286" i="21"/>
  <c r="D289" i="21"/>
  <c r="E288" i="21"/>
  <c r="F288" i="21"/>
  <c r="N287" i="21"/>
  <c r="Q287" i="21"/>
  <c r="O287" i="21"/>
  <c r="P287" i="21"/>
  <c r="I288" i="21"/>
  <c r="M288" i="21"/>
  <c r="K288" i="21"/>
  <c r="L288" i="21"/>
  <c r="J288" i="21"/>
  <c r="H289" i="21"/>
  <c r="F289" i="21"/>
  <c r="D290" i="21"/>
  <c r="E289" i="21"/>
  <c r="N288" i="21"/>
  <c r="O288" i="21"/>
  <c r="P288" i="21"/>
  <c r="Q288" i="21"/>
  <c r="K289" i="21"/>
  <c r="L289" i="21"/>
  <c r="M289" i="21"/>
  <c r="J289" i="21"/>
  <c r="I289" i="21"/>
  <c r="H290" i="21"/>
  <c r="F290" i="21"/>
  <c r="D291" i="21"/>
  <c r="E290" i="21"/>
  <c r="Q289" i="21"/>
  <c r="N289" i="21"/>
  <c r="O289" i="21"/>
  <c r="P289" i="21"/>
  <c r="L290" i="21"/>
  <c r="K290" i="21"/>
  <c r="H291" i="21"/>
  <c r="M290" i="21"/>
  <c r="I290" i="21"/>
  <c r="J290" i="21"/>
  <c r="E291" i="21"/>
  <c r="D292" i="21"/>
  <c r="F291" i="21"/>
  <c r="L291" i="21"/>
  <c r="H292" i="21"/>
  <c r="M291" i="21"/>
  <c r="I291" i="21"/>
  <c r="K291" i="21"/>
  <c r="J291" i="21"/>
  <c r="P290" i="21"/>
  <c r="Q290" i="21"/>
  <c r="N290" i="21"/>
  <c r="O290" i="21"/>
  <c r="F292" i="21"/>
  <c r="D293" i="21"/>
  <c r="E292" i="21"/>
  <c r="M292" i="21"/>
  <c r="K292" i="21"/>
  <c r="L292" i="21"/>
  <c r="H293" i="21"/>
  <c r="I292" i="21"/>
  <c r="J292" i="21"/>
  <c r="O291" i="21"/>
  <c r="P291" i="21"/>
  <c r="N291" i="21"/>
  <c r="Q291" i="21"/>
  <c r="D294" i="21"/>
  <c r="E293" i="21"/>
  <c r="F293" i="21"/>
  <c r="H294" i="21"/>
  <c r="M293" i="21"/>
  <c r="I293" i="21"/>
  <c r="K293" i="21"/>
  <c r="J293" i="21"/>
  <c r="L293" i="21"/>
  <c r="P292" i="21"/>
  <c r="Q292" i="21"/>
  <c r="N292" i="21"/>
  <c r="O292" i="21"/>
  <c r="E294" i="21"/>
  <c r="F294" i="21"/>
  <c r="D295" i="21"/>
  <c r="I294" i="21"/>
  <c r="K294" i="21"/>
  <c r="L294" i="21"/>
  <c r="H295" i="21"/>
  <c r="J294" i="21"/>
  <c r="M294" i="21"/>
  <c r="Q293" i="21"/>
  <c r="N293" i="21"/>
  <c r="O293" i="21"/>
  <c r="P293" i="21"/>
  <c r="E295" i="21"/>
  <c r="D296" i="21"/>
  <c r="F295" i="21"/>
  <c r="Q294" i="21"/>
  <c r="N294" i="21"/>
  <c r="O294" i="21"/>
  <c r="P294" i="21"/>
  <c r="K295" i="21"/>
  <c r="L295" i="21"/>
  <c r="J295" i="21"/>
  <c r="H296" i="21"/>
  <c r="M295" i="21"/>
  <c r="I295" i="21"/>
  <c r="F296" i="21"/>
  <c r="D297" i="21"/>
  <c r="E296" i="21"/>
  <c r="L296" i="21"/>
  <c r="H297" i="21"/>
  <c r="M296" i="21"/>
  <c r="K296" i="21"/>
  <c r="I296" i="21"/>
  <c r="J296" i="21"/>
  <c r="Q295" i="21"/>
  <c r="N295" i="21"/>
  <c r="O295" i="21"/>
  <c r="P295" i="21"/>
  <c r="F297" i="21"/>
  <c r="E297" i="21"/>
  <c r="D298" i="21"/>
  <c r="I297" i="21"/>
  <c r="L297" i="21"/>
  <c r="H298" i="21"/>
  <c r="K297" i="21"/>
  <c r="J297" i="21"/>
  <c r="M297" i="21"/>
  <c r="N296" i="21"/>
  <c r="O296" i="21"/>
  <c r="P296" i="21"/>
  <c r="Q296" i="21"/>
  <c r="D299" i="21"/>
  <c r="E298" i="21"/>
  <c r="F298" i="21"/>
  <c r="Q297" i="21"/>
  <c r="N297" i="21"/>
  <c r="O297" i="21"/>
  <c r="P297" i="21"/>
  <c r="I298" i="21"/>
  <c r="J298" i="21"/>
  <c r="L298" i="21"/>
  <c r="M298" i="21"/>
  <c r="K298" i="21"/>
  <c r="H299" i="21"/>
  <c r="E299" i="21"/>
  <c r="D300" i="21"/>
  <c r="F299" i="21"/>
  <c r="Q298" i="21"/>
  <c r="N298" i="21"/>
  <c r="O298" i="21"/>
  <c r="P298" i="21"/>
  <c r="L299" i="21"/>
  <c r="M299" i="21"/>
  <c r="H300" i="21"/>
  <c r="J299" i="21"/>
  <c r="I299" i="21"/>
  <c r="K299" i="21"/>
  <c r="D301" i="21"/>
  <c r="E300" i="21"/>
  <c r="F300" i="21"/>
  <c r="M300" i="21"/>
  <c r="L300" i="21"/>
  <c r="H301" i="21"/>
  <c r="J300" i="21"/>
  <c r="K300" i="21"/>
  <c r="I300" i="21"/>
  <c r="Q299" i="21"/>
  <c r="N299" i="21"/>
  <c r="O299" i="21"/>
  <c r="P299" i="21"/>
  <c r="E301" i="21"/>
  <c r="F301" i="21"/>
  <c r="D302" i="21"/>
  <c r="J301" i="21"/>
  <c r="M301" i="21"/>
  <c r="K301" i="21"/>
  <c r="H302" i="21"/>
  <c r="I301" i="21"/>
  <c r="L301" i="21"/>
  <c r="Q300" i="21"/>
  <c r="N300" i="21"/>
  <c r="O300" i="21"/>
  <c r="P300" i="21"/>
  <c r="F302" i="21"/>
  <c r="D303" i="21"/>
  <c r="E302" i="21"/>
  <c r="J302" i="21"/>
  <c r="I302" i="21"/>
  <c r="H303" i="21"/>
  <c r="L302" i="21"/>
  <c r="M302" i="21"/>
  <c r="K302" i="21"/>
  <c r="Q301" i="21"/>
  <c r="N301" i="21"/>
  <c r="O301" i="21"/>
  <c r="P301" i="21"/>
  <c r="F303" i="21"/>
  <c r="E303" i="21"/>
  <c r="D304" i="21"/>
  <c r="Q302" i="21"/>
  <c r="N302" i="21"/>
  <c r="O302" i="21"/>
  <c r="P302" i="21"/>
  <c r="L303" i="21"/>
  <c r="K303" i="21"/>
  <c r="M303" i="21"/>
  <c r="I303" i="21"/>
  <c r="H304" i="21"/>
  <c r="J303" i="21"/>
  <c r="E304" i="21"/>
  <c r="D305" i="21"/>
  <c r="F304" i="21"/>
  <c r="N303" i="21"/>
  <c r="Q303" i="21"/>
  <c r="O303" i="21"/>
  <c r="P303" i="21"/>
  <c r="L304" i="21"/>
  <c r="J304" i="21"/>
  <c r="K304" i="21"/>
  <c r="I304" i="21"/>
  <c r="M304" i="21"/>
  <c r="H305" i="21"/>
  <c r="D306" i="21"/>
  <c r="E305" i="21"/>
  <c r="F305" i="21"/>
  <c r="N304" i="21"/>
  <c r="O304" i="21"/>
  <c r="P304" i="21"/>
  <c r="Q304" i="21"/>
  <c r="J305" i="21"/>
  <c r="I305" i="21"/>
  <c r="M305" i="21"/>
  <c r="H306" i="21"/>
  <c r="K305" i="21"/>
  <c r="L305" i="21"/>
  <c r="E306" i="21"/>
  <c r="D307" i="21"/>
  <c r="F306" i="21"/>
  <c r="N305" i="21"/>
  <c r="Q305" i="21"/>
  <c r="O305" i="21"/>
  <c r="P305" i="21"/>
  <c r="M306" i="21"/>
  <c r="K306" i="21"/>
  <c r="J306" i="21"/>
  <c r="I306" i="21"/>
  <c r="L306" i="21"/>
  <c r="H307" i="21"/>
  <c r="F307" i="21"/>
  <c r="D308" i="21"/>
  <c r="E307" i="21"/>
  <c r="Q306" i="21"/>
  <c r="N306" i="21"/>
  <c r="O306" i="21"/>
  <c r="P306" i="21"/>
  <c r="J307" i="21"/>
  <c r="I307" i="21"/>
  <c r="L307" i="21"/>
  <c r="K307" i="21"/>
  <c r="M307" i="21"/>
  <c r="H308" i="21"/>
  <c r="F308" i="21"/>
  <c r="D309" i="21"/>
  <c r="E308" i="21"/>
  <c r="O307" i="21"/>
  <c r="P307" i="21"/>
  <c r="N307" i="21"/>
  <c r="Q307" i="21"/>
  <c r="K308" i="21"/>
  <c r="L308" i="21"/>
  <c r="I308" i="21"/>
  <c r="J308" i="21"/>
  <c r="H309" i="21"/>
  <c r="M308" i="21"/>
  <c r="D310" i="21"/>
  <c r="F309" i="21"/>
  <c r="E309" i="21"/>
  <c r="Q308" i="21"/>
  <c r="N308" i="21"/>
  <c r="O308" i="21"/>
  <c r="P308" i="21"/>
  <c r="H310" i="21"/>
  <c r="K309" i="21"/>
  <c r="M309" i="21"/>
  <c r="J309" i="21"/>
  <c r="L309" i="21"/>
  <c r="I309" i="21"/>
  <c r="F310" i="21"/>
  <c r="E310" i="21"/>
  <c r="D311" i="21"/>
  <c r="J310" i="21"/>
  <c r="I310" i="21"/>
  <c r="K310" i="21"/>
  <c r="M310" i="21"/>
  <c r="H311" i="21"/>
  <c r="L310" i="21"/>
  <c r="Q309" i="21"/>
  <c r="N309" i="21"/>
  <c r="O309" i="21"/>
  <c r="P309" i="21"/>
  <c r="D312" i="21"/>
  <c r="F311" i="21"/>
  <c r="E311" i="21"/>
  <c r="N310" i="21"/>
  <c r="O310" i="21"/>
  <c r="P310" i="21"/>
  <c r="Q310" i="21"/>
  <c r="L311" i="21"/>
  <c r="K311" i="21"/>
  <c r="M311" i="21"/>
  <c r="H312" i="21"/>
  <c r="I311" i="21"/>
  <c r="J311" i="21"/>
  <c r="F312" i="21"/>
  <c r="E312" i="21"/>
  <c r="D313" i="21"/>
  <c r="L312" i="21"/>
  <c r="I312" i="21"/>
  <c r="H313" i="21"/>
  <c r="K312" i="21"/>
  <c r="J312" i="21"/>
  <c r="M312" i="21"/>
  <c r="Q311" i="21"/>
  <c r="N311" i="21"/>
  <c r="O311" i="21"/>
  <c r="P311" i="21"/>
  <c r="F313" i="21"/>
  <c r="D314" i="21"/>
  <c r="E313" i="21"/>
  <c r="O312" i="21"/>
  <c r="P312" i="21"/>
  <c r="N312" i="21"/>
  <c r="Q312" i="21"/>
  <c r="L313" i="21"/>
  <c r="K313" i="21"/>
  <c r="M313" i="21"/>
  <c r="J313" i="21"/>
  <c r="H314" i="21"/>
  <c r="I313" i="21"/>
  <c r="D315" i="21"/>
  <c r="F314" i="21"/>
  <c r="E314" i="21"/>
  <c r="M314" i="21"/>
  <c r="K314" i="21"/>
  <c r="H315" i="21"/>
  <c r="L314" i="21"/>
  <c r="I314" i="21"/>
  <c r="J314" i="21"/>
  <c r="N313" i="21"/>
  <c r="Q313" i="21"/>
  <c r="O313" i="21"/>
  <c r="P313" i="21"/>
  <c r="E315" i="21"/>
  <c r="D316" i="21"/>
  <c r="F315" i="21"/>
  <c r="I315" i="21"/>
  <c r="K315" i="21"/>
  <c r="H316" i="21"/>
  <c r="M315" i="21"/>
  <c r="J315" i="21"/>
  <c r="L315" i="21"/>
  <c r="Q314" i="21"/>
  <c r="N314" i="21"/>
  <c r="O314" i="21"/>
  <c r="P314" i="21"/>
  <c r="F316" i="21"/>
  <c r="E316" i="21"/>
  <c r="D317" i="21"/>
  <c r="O315" i="21"/>
  <c r="P315" i="21"/>
  <c r="Q315" i="21"/>
  <c r="N315" i="21"/>
  <c r="L316" i="21"/>
  <c r="I316" i="21"/>
  <c r="K316" i="21"/>
  <c r="H317" i="21"/>
  <c r="M316" i="21"/>
  <c r="J316" i="21"/>
  <c r="F317" i="21"/>
  <c r="D318" i="21"/>
  <c r="E317" i="21"/>
  <c r="Q316" i="21"/>
  <c r="N316" i="21"/>
  <c r="O316" i="21"/>
  <c r="P316" i="21"/>
  <c r="K317" i="21"/>
  <c r="L317" i="21"/>
  <c r="M317" i="21"/>
  <c r="H318" i="21"/>
  <c r="J317" i="21"/>
  <c r="I317" i="21"/>
  <c r="D319" i="21"/>
  <c r="E318" i="21"/>
  <c r="F318" i="21"/>
  <c r="H319" i="21"/>
  <c r="J318" i="21"/>
  <c r="L318" i="21"/>
  <c r="K318" i="21"/>
  <c r="I318" i="21"/>
  <c r="M318" i="21"/>
  <c r="Q317" i="21"/>
  <c r="N317" i="21"/>
  <c r="O317" i="21"/>
  <c r="P317" i="21"/>
  <c r="D320" i="21"/>
  <c r="F319" i="21"/>
  <c r="E319" i="21"/>
  <c r="M319" i="21"/>
  <c r="K319" i="21"/>
  <c r="H320" i="21"/>
  <c r="I319" i="21"/>
  <c r="J319" i="21"/>
  <c r="L319" i="21"/>
  <c r="O318" i="21"/>
  <c r="P318" i="21"/>
  <c r="Q318" i="21"/>
  <c r="N318" i="21"/>
  <c r="E320" i="21"/>
  <c r="D321" i="21"/>
  <c r="F320" i="21"/>
  <c r="I320" i="21"/>
  <c r="J320" i="21"/>
  <c r="M320" i="21"/>
  <c r="K320" i="21"/>
  <c r="H321" i="21"/>
  <c r="L320" i="21"/>
  <c r="Q319" i="21"/>
  <c r="N319" i="21"/>
  <c r="O319" i="21"/>
  <c r="P319" i="21"/>
  <c r="F321" i="21"/>
  <c r="D322" i="21"/>
  <c r="E321" i="21"/>
  <c r="P320" i="21"/>
  <c r="N320" i="21"/>
  <c r="O320" i="21"/>
  <c r="Q320" i="21"/>
  <c r="L321" i="21"/>
  <c r="M321" i="21"/>
  <c r="J321" i="21"/>
  <c r="H322" i="21"/>
  <c r="K321" i="21"/>
  <c r="I321" i="21"/>
  <c r="E322" i="21"/>
  <c r="F322" i="21"/>
  <c r="D323" i="21"/>
  <c r="I322" i="21"/>
  <c r="K322" i="21"/>
  <c r="J322" i="21"/>
  <c r="H323" i="21"/>
  <c r="M322" i="21"/>
  <c r="L322" i="21"/>
  <c r="O321" i="21"/>
  <c r="Q321" i="21"/>
  <c r="N321" i="21"/>
  <c r="P321" i="21"/>
  <c r="E323" i="21"/>
  <c r="F323" i="21"/>
  <c r="D324" i="21"/>
  <c r="P322" i="21"/>
  <c r="Q322" i="21"/>
  <c r="N322" i="21"/>
  <c r="O322" i="21"/>
  <c r="I323" i="21"/>
  <c r="J323" i="21"/>
  <c r="H324" i="21"/>
  <c r="M323" i="21"/>
  <c r="L323" i="21"/>
  <c r="K323" i="21"/>
  <c r="F324" i="21"/>
  <c r="E324" i="21"/>
  <c r="D325" i="21"/>
  <c r="P323" i="21"/>
  <c r="Q323" i="21"/>
  <c r="N323" i="21"/>
  <c r="O323" i="21"/>
  <c r="J324" i="21"/>
  <c r="I324" i="21"/>
  <c r="H325" i="21"/>
  <c r="M324" i="21"/>
  <c r="K324" i="21"/>
  <c r="L324" i="21"/>
  <c r="E325" i="21"/>
  <c r="D326" i="21"/>
  <c r="F325" i="21"/>
  <c r="Q324" i="21"/>
  <c r="N324" i="21"/>
  <c r="O324" i="21"/>
  <c r="P324" i="21"/>
  <c r="I325" i="21"/>
  <c r="K325" i="21"/>
  <c r="H326" i="21"/>
  <c r="M325" i="21"/>
  <c r="J325" i="21"/>
  <c r="L325" i="21"/>
  <c r="E326" i="21"/>
  <c r="D327" i="21"/>
  <c r="F326" i="21"/>
  <c r="O325" i="21"/>
  <c r="P325" i="21"/>
  <c r="N325" i="21"/>
  <c r="Q325" i="21"/>
  <c r="J326" i="21"/>
  <c r="I326" i="21"/>
  <c r="H327" i="21"/>
  <c r="L326" i="21"/>
  <c r="M326" i="21"/>
  <c r="K326" i="21"/>
  <c r="D328" i="21"/>
  <c r="F327" i="21"/>
  <c r="E327" i="21"/>
  <c r="P326" i="21"/>
  <c r="Q326" i="21"/>
  <c r="N326" i="21"/>
  <c r="O326" i="21"/>
  <c r="H328" i="21"/>
  <c r="J327" i="21"/>
  <c r="K327" i="21"/>
  <c r="L327" i="21"/>
  <c r="I327" i="21"/>
  <c r="M327" i="21"/>
  <c r="D329" i="21"/>
  <c r="F328" i="21"/>
  <c r="E328" i="21"/>
  <c r="J328" i="21"/>
  <c r="H329" i="21"/>
  <c r="K328" i="21"/>
  <c r="I328" i="21"/>
  <c r="L328" i="21"/>
  <c r="M328" i="21"/>
  <c r="Q327" i="21"/>
  <c r="N327" i="21"/>
  <c r="O327" i="21"/>
  <c r="P327" i="21"/>
  <c r="F329" i="21"/>
  <c r="D330" i="21"/>
  <c r="E329" i="21"/>
  <c r="M329" i="21"/>
  <c r="L329" i="21"/>
  <c r="H330" i="21"/>
  <c r="J329" i="21"/>
  <c r="I329" i="21"/>
  <c r="K329" i="21"/>
  <c r="Q328" i="21"/>
  <c r="O328" i="21"/>
  <c r="P328" i="21"/>
  <c r="N328" i="21"/>
  <c r="E330" i="21"/>
  <c r="D331" i="21"/>
  <c r="F330" i="21"/>
  <c r="K330" i="21"/>
  <c r="L330" i="21"/>
  <c r="J330" i="21"/>
  <c r="M330" i="21"/>
  <c r="H331" i="21"/>
  <c r="I330" i="21"/>
  <c r="Q329" i="21"/>
  <c r="N329" i="21"/>
  <c r="O329" i="21"/>
  <c r="P329" i="21"/>
  <c r="D332" i="21"/>
  <c r="F331" i="21"/>
  <c r="E331" i="21"/>
  <c r="I331" i="21"/>
  <c r="M331" i="21"/>
  <c r="H332" i="21"/>
  <c r="L331" i="21"/>
  <c r="J331" i="21"/>
  <c r="K331" i="21"/>
  <c r="Q330" i="21"/>
  <c r="N330" i="21"/>
  <c r="O330" i="21"/>
  <c r="P330" i="21"/>
  <c r="E332" i="21"/>
  <c r="F332" i="21"/>
  <c r="D333" i="21"/>
  <c r="O331" i="21"/>
  <c r="P331" i="21"/>
  <c r="Q331" i="21"/>
  <c r="N331" i="21"/>
  <c r="J332" i="21"/>
  <c r="I332" i="21"/>
  <c r="M332" i="21"/>
  <c r="H333" i="21"/>
  <c r="L332" i="21"/>
  <c r="K332" i="21"/>
  <c r="E333" i="21"/>
  <c r="F333" i="21"/>
  <c r="D334" i="21"/>
  <c r="N332" i="21"/>
  <c r="Q332" i="21"/>
  <c r="O332" i="21"/>
  <c r="P332" i="21"/>
  <c r="K333" i="21"/>
  <c r="I333" i="21"/>
  <c r="J333" i="21"/>
  <c r="H334" i="21"/>
  <c r="L333" i="21"/>
  <c r="M333" i="21"/>
  <c r="F334" i="21"/>
  <c r="D335" i="21"/>
  <c r="E334" i="21"/>
  <c r="O333" i="21"/>
  <c r="P333" i="21"/>
  <c r="Q333" i="21"/>
  <c r="N333" i="21"/>
  <c r="I334" i="21"/>
  <c r="L334" i="21"/>
  <c r="H335" i="21"/>
  <c r="J334" i="21"/>
  <c r="K334" i="21"/>
  <c r="M334" i="21"/>
  <c r="F335" i="21"/>
  <c r="E335" i="21"/>
  <c r="D336" i="21"/>
  <c r="N334" i="21"/>
  <c r="O334" i="21"/>
  <c r="P334" i="21"/>
  <c r="Q334" i="21"/>
  <c r="J335" i="21"/>
  <c r="M335" i="21"/>
  <c r="I335" i="21"/>
  <c r="H336" i="21"/>
  <c r="L335" i="21"/>
  <c r="K335" i="21"/>
  <c r="D337" i="21"/>
  <c r="E336" i="21"/>
  <c r="F336" i="21"/>
  <c r="Q335" i="21"/>
  <c r="N335" i="21"/>
  <c r="O335" i="21"/>
  <c r="P335" i="21"/>
  <c r="M336" i="21"/>
  <c r="I336" i="21"/>
  <c r="L336" i="21"/>
  <c r="H337" i="21"/>
  <c r="K336" i="21"/>
  <c r="J336" i="21"/>
  <c r="F337" i="21"/>
  <c r="D338" i="21"/>
  <c r="E337" i="21"/>
  <c r="P336" i="21"/>
  <c r="Q336" i="21"/>
  <c r="N336" i="21"/>
  <c r="O336" i="21"/>
  <c r="I337" i="21"/>
  <c r="M337" i="21"/>
  <c r="K337" i="21"/>
  <c r="J337" i="21"/>
  <c r="L337" i="21"/>
  <c r="H338" i="21"/>
  <c r="D339" i="21"/>
  <c r="E338" i="21"/>
  <c r="F338" i="21"/>
  <c r="N337" i="21"/>
  <c r="O337" i="21"/>
  <c r="P337" i="21"/>
  <c r="Q337" i="21"/>
  <c r="J338" i="21"/>
  <c r="I338" i="21"/>
  <c r="L338" i="21"/>
  <c r="H339" i="21"/>
  <c r="K338" i="21"/>
  <c r="M338" i="21"/>
  <c r="E339" i="21"/>
  <c r="D340" i="21"/>
  <c r="F339" i="21"/>
  <c r="P338" i="21"/>
  <c r="N338" i="21"/>
  <c r="Q338" i="21"/>
  <c r="O338" i="21"/>
  <c r="J339" i="21"/>
  <c r="I339" i="21"/>
  <c r="K339" i="21"/>
  <c r="H340" i="21"/>
  <c r="L339" i="21"/>
  <c r="M339" i="21"/>
  <c r="E340" i="21"/>
  <c r="D341" i="21"/>
  <c r="F340" i="21"/>
  <c r="O339" i="21"/>
  <c r="P339" i="21"/>
  <c r="Q339" i="21"/>
  <c r="N339" i="21"/>
  <c r="L340" i="21"/>
  <c r="H341" i="21"/>
  <c r="J340" i="21"/>
  <c r="K340" i="21"/>
  <c r="I340" i="21"/>
  <c r="M340" i="21"/>
  <c r="F341" i="21"/>
  <c r="D342" i="21"/>
  <c r="E341" i="21"/>
  <c r="I341" i="21"/>
  <c r="K341" i="21"/>
  <c r="L341" i="21"/>
  <c r="H342" i="21"/>
  <c r="M341" i="21"/>
  <c r="J341" i="21"/>
  <c r="N340" i="21"/>
  <c r="O340" i="21"/>
  <c r="P340" i="21"/>
  <c r="Q340" i="21"/>
  <c r="E342" i="21"/>
  <c r="D343" i="21"/>
  <c r="F342" i="21"/>
  <c r="O341" i="21"/>
  <c r="P341" i="21"/>
  <c r="Q341" i="21"/>
  <c r="N341" i="21"/>
  <c r="K342" i="21"/>
  <c r="M342" i="21"/>
  <c r="H343" i="21"/>
  <c r="J342" i="21"/>
  <c r="L342" i="21"/>
  <c r="I342" i="21"/>
  <c r="E343" i="21"/>
  <c r="D344" i="21"/>
  <c r="F343" i="21"/>
  <c r="H344" i="21"/>
  <c r="K343" i="21"/>
  <c r="M343" i="21"/>
  <c r="J343" i="21"/>
  <c r="L343" i="21"/>
  <c r="I343" i="21"/>
  <c r="O342" i="21"/>
  <c r="P342" i="21"/>
  <c r="N342" i="21"/>
  <c r="Q342" i="21"/>
  <c r="F344" i="21"/>
  <c r="D345" i="21"/>
  <c r="E344" i="21"/>
  <c r="K344" i="21"/>
  <c r="J344" i="21"/>
  <c r="H345" i="21"/>
  <c r="M344" i="21"/>
  <c r="I344" i="21"/>
  <c r="L344" i="21"/>
  <c r="N343" i="21"/>
  <c r="O343" i="21"/>
  <c r="Q343" i="21"/>
  <c r="P343" i="21"/>
  <c r="E345" i="21"/>
  <c r="D346" i="21"/>
  <c r="F345" i="21"/>
  <c r="J345" i="21"/>
  <c r="L345" i="21"/>
  <c r="I345" i="21"/>
  <c r="K345" i="21"/>
  <c r="M345" i="21"/>
  <c r="H346" i="21"/>
  <c r="N344" i="21"/>
  <c r="O344" i="21"/>
  <c r="P344" i="21"/>
  <c r="Q344" i="21"/>
  <c r="E346" i="21"/>
  <c r="F346" i="21"/>
  <c r="D347" i="21"/>
  <c r="Q345" i="21"/>
  <c r="N345" i="21"/>
  <c r="O345" i="21"/>
  <c r="P345" i="21"/>
  <c r="L346" i="21"/>
  <c r="K346" i="21"/>
  <c r="J346" i="21"/>
  <c r="H347" i="21"/>
  <c r="M346" i="21"/>
  <c r="I346" i="21"/>
  <c r="E347" i="21"/>
  <c r="F347" i="21"/>
  <c r="D348" i="21"/>
  <c r="L347" i="21"/>
  <c r="K347" i="21"/>
  <c r="J347" i="21"/>
  <c r="I347" i="21"/>
  <c r="H348" i="21"/>
  <c r="M347" i="21"/>
  <c r="P346" i="21"/>
  <c r="Q346" i="21"/>
  <c r="N346" i="21"/>
  <c r="O346" i="21"/>
  <c r="D349" i="21"/>
  <c r="F348" i="21"/>
  <c r="E348" i="21"/>
  <c r="Q347" i="21"/>
  <c r="N347" i="21"/>
  <c r="O347" i="21"/>
  <c r="P347" i="21"/>
  <c r="K348" i="21"/>
  <c r="I348" i="21"/>
  <c r="J348" i="21"/>
  <c r="L348" i="21"/>
  <c r="H349" i="21"/>
  <c r="M348" i="21"/>
  <c r="E349" i="21"/>
  <c r="D350" i="21"/>
  <c r="F349" i="21"/>
  <c r="Q348" i="21"/>
  <c r="N348" i="21"/>
  <c r="O348" i="21"/>
  <c r="P348" i="21"/>
  <c r="K349" i="21"/>
  <c r="I349" i="21"/>
  <c r="L349" i="21"/>
  <c r="J349" i="21"/>
  <c r="M349" i="21"/>
  <c r="H350" i="21"/>
  <c r="E350" i="21"/>
  <c r="D351" i="21"/>
  <c r="F350" i="21"/>
  <c r="Q349" i="21"/>
  <c r="N349" i="21"/>
  <c r="O349" i="21"/>
  <c r="P349" i="21"/>
  <c r="L350" i="21"/>
  <c r="J350" i="21"/>
  <c r="K350" i="21"/>
  <c r="I350" i="21"/>
  <c r="H351" i="21"/>
  <c r="M350" i="21"/>
  <c r="D352" i="21"/>
  <c r="F351" i="21"/>
  <c r="E351" i="21"/>
  <c r="P350" i="21"/>
  <c r="N350" i="21"/>
  <c r="O350" i="21"/>
  <c r="Q350" i="21"/>
  <c r="J351" i="21"/>
  <c r="I351" i="21"/>
  <c r="M351" i="21"/>
  <c r="H352" i="21"/>
  <c r="L351" i="21"/>
  <c r="K351" i="21"/>
  <c r="D353" i="21"/>
  <c r="E352" i="21"/>
  <c r="F352" i="21"/>
  <c r="Q351" i="21"/>
  <c r="N351" i="21"/>
  <c r="O351" i="21"/>
  <c r="P351" i="21"/>
  <c r="L352" i="21"/>
  <c r="H353" i="21"/>
  <c r="I352" i="21"/>
  <c r="M352" i="21"/>
  <c r="J352" i="21"/>
  <c r="K352" i="21"/>
  <c r="D354" i="21"/>
  <c r="F353" i="21"/>
  <c r="E353" i="21"/>
  <c r="H354" i="21"/>
  <c r="I353" i="21"/>
  <c r="K353" i="21"/>
  <c r="J353" i="21"/>
  <c r="M353" i="21"/>
  <c r="L353" i="21"/>
  <c r="P352" i="21"/>
  <c r="Q352" i="21"/>
  <c r="N352" i="21"/>
  <c r="O352" i="21"/>
  <c r="F354" i="21"/>
  <c r="E354" i="21"/>
  <c r="D355" i="21"/>
  <c r="L354" i="21"/>
  <c r="M354" i="21"/>
  <c r="J354" i="21"/>
  <c r="I354" i="21"/>
  <c r="K354" i="21"/>
  <c r="H355" i="21"/>
  <c r="Q353" i="21"/>
  <c r="N353" i="21"/>
  <c r="O353" i="21"/>
  <c r="P353" i="21"/>
  <c r="D356" i="21"/>
  <c r="F355" i="21"/>
  <c r="E355" i="21"/>
  <c r="N354" i="21"/>
  <c r="Q354" i="21"/>
  <c r="O354" i="21"/>
  <c r="P354" i="21"/>
  <c r="H356" i="21"/>
  <c r="M355" i="21"/>
  <c r="L355" i="21"/>
  <c r="I355" i="21"/>
  <c r="J355" i="21"/>
  <c r="K355" i="21"/>
  <c r="F356" i="21"/>
  <c r="E356" i="21"/>
  <c r="D357" i="21"/>
  <c r="J356" i="21"/>
  <c r="I356" i="21"/>
  <c r="K356" i="21"/>
  <c r="H357" i="21"/>
  <c r="L356" i="21"/>
  <c r="M356" i="21"/>
  <c r="Q355" i="21"/>
  <c r="N355" i="21"/>
  <c r="O355" i="21"/>
  <c r="P355" i="21"/>
  <c r="D358" i="21"/>
  <c r="F357" i="21"/>
  <c r="E357" i="21"/>
  <c r="P356" i="21"/>
  <c r="N356" i="21"/>
  <c r="Q356" i="21"/>
  <c r="O356" i="21"/>
  <c r="H358" i="21"/>
  <c r="L357" i="21"/>
  <c r="J357" i="21"/>
  <c r="M357" i="21"/>
  <c r="I357" i="21"/>
  <c r="K357" i="21"/>
  <c r="E358" i="21"/>
  <c r="D359" i="21"/>
  <c r="F358" i="21"/>
  <c r="J358" i="21"/>
  <c r="I358" i="21"/>
  <c r="H359" i="21"/>
  <c r="M358" i="21"/>
  <c r="L358" i="21"/>
  <c r="K358" i="21"/>
  <c r="O357" i="21"/>
  <c r="P357" i="21"/>
  <c r="Q357" i="21"/>
  <c r="N357" i="21"/>
  <c r="D360" i="21"/>
  <c r="F359" i="21"/>
  <c r="E359" i="21"/>
  <c r="Q358" i="21"/>
  <c r="N358" i="21"/>
  <c r="O358" i="21"/>
  <c r="P358" i="21"/>
  <c r="J359" i="21"/>
  <c r="M359" i="21"/>
  <c r="I359" i="21"/>
  <c r="H360" i="21"/>
  <c r="L359" i="21"/>
  <c r="K359" i="21"/>
  <c r="D361" i="21"/>
  <c r="E360" i="21"/>
  <c r="F360" i="21"/>
  <c r="Q359" i="21"/>
  <c r="N359" i="21"/>
  <c r="O359" i="21"/>
  <c r="P359" i="21"/>
  <c r="H361" i="21"/>
  <c r="L360" i="21"/>
  <c r="I360" i="21"/>
  <c r="J360" i="21"/>
  <c r="M360" i="21"/>
  <c r="K360" i="21"/>
  <c r="E361" i="21"/>
  <c r="D362" i="21"/>
  <c r="F361" i="21"/>
  <c r="M361" i="21"/>
  <c r="L361" i="21"/>
  <c r="K361" i="21"/>
  <c r="J361" i="21"/>
  <c r="H362" i="21"/>
  <c r="I361" i="21"/>
  <c r="N360" i="21"/>
  <c r="O360" i="21"/>
  <c r="P360" i="21"/>
  <c r="Q360" i="21"/>
  <c r="D363" i="21"/>
  <c r="F362" i="21"/>
  <c r="E362" i="21"/>
  <c r="J362" i="21"/>
  <c r="K362" i="21"/>
  <c r="I362" i="21"/>
  <c r="M362" i="21"/>
  <c r="H363" i="21"/>
  <c r="L362" i="21"/>
  <c r="Q361" i="21"/>
  <c r="N361" i="21"/>
  <c r="O361" i="21"/>
  <c r="P361" i="21"/>
  <c r="F363" i="21"/>
  <c r="E363" i="21"/>
  <c r="D364" i="21"/>
  <c r="P362" i="21"/>
  <c r="N362" i="21"/>
  <c r="Q362" i="21"/>
  <c r="O362" i="21"/>
  <c r="J363" i="21"/>
  <c r="M363" i="21"/>
  <c r="I363" i="21"/>
  <c r="K363" i="21"/>
  <c r="L363" i="21"/>
  <c r="H364" i="21"/>
  <c r="F364" i="21"/>
  <c r="D365" i="21"/>
  <c r="E364" i="21"/>
  <c r="N363" i="21"/>
  <c r="Q363" i="21"/>
  <c r="O363" i="21"/>
  <c r="P363" i="21"/>
  <c r="I364" i="21"/>
  <c r="J364" i="21"/>
  <c r="M364" i="21"/>
  <c r="L364" i="21"/>
  <c r="K364" i="21"/>
  <c r="H365" i="21"/>
  <c r="F365" i="21"/>
  <c r="E365" i="21"/>
  <c r="D366" i="21"/>
  <c r="N364" i="21"/>
  <c r="Q364" i="21"/>
  <c r="O364" i="21"/>
  <c r="P364" i="21"/>
  <c r="K365" i="21"/>
  <c r="H366" i="21"/>
  <c r="L365" i="21"/>
  <c r="I365" i="21"/>
  <c r="J365" i="21"/>
  <c r="M365" i="21"/>
  <c r="D367" i="21"/>
  <c r="E366" i="21"/>
  <c r="F366" i="21"/>
  <c r="K366" i="21"/>
  <c r="L366" i="21"/>
  <c r="J366" i="21"/>
  <c r="M366" i="21"/>
  <c r="H367" i="21"/>
  <c r="I366" i="21"/>
  <c r="Q365" i="21"/>
  <c r="N365" i="21"/>
  <c r="O365" i="21"/>
  <c r="P365" i="21"/>
  <c r="E367" i="21"/>
  <c r="D368" i="21"/>
  <c r="F367" i="21"/>
  <c r="M367" i="21"/>
  <c r="I367" i="21"/>
  <c r="L367" i="21"/>
  <c r="J367" i="21"/>
  <c r="K367" i="21"/>
  <c r="H368" i="21"/>
  <c r="Q366" i="21"/>
  <c r="O366" i="21"/>
  <c r="P366" i="21"/>
  <c r="N366" i="21"/>
  <c r="F368" i="21"/>
  <c r="D369" i="21"/>
  <c r="E368" i="21"/>
  <c r="Q367" i="21"/>
  <c r="N367" i="21"/>
  <c r="O367" i="21"/>
  <c r="P367" i="21"/>
  <c r="I368" i="21"/>
  <c r="M368" i="21"/>
  <c r="H369" i="21"/>
  <c r="L368" i="21"/>
  <c r="J368" i="21"/>
  <c r="K368" i="21"/>
  <c r="F369" i="21"/>
  <c r="E369" i="21"/>
  <c r="D370" i="21"/>
  <c r="P368" i="21"/>
  <c r="N368" i="21"/>
  <c r="Q368" i="21"/>
  <c r="O368" i="21"/>
  <c r="I369" i="21"/>
  <c r="K369" i="21"/>
  <c r="J369" i="21"/>
  <c r="M369" i="21"/>
  <c r="H370" i="21"/>
  <c r="L369" i="21"/>
  <c r="E370" i="21"/>
  <c r="F370" i="21"/>
  <c r="D371" i="21"/>
  <c r="Q369" i="21"/>
  <c r="N369" i="21"/>
  <c r="O369" i="21"/>
  <c r="P369" i="21"/>
  <c r="L370" i="21"/>
  <c r="K370" i="21"/>
  <c r="I370" i="21"/>
  <c r="M370" i="21"/>
  <c r="H371" i="21"/>
  <c r="J370" i="21"/>
  <c r="D372" i="21"/>
  <c r="E371" i="21"/>
  <c r="F371" i="21"/>
  <c r="Q370" i="21"/>
  <c r="N370" i="21"/>
  <c r="O370" i="21"/>
  <c r="P370" i="21"/>
  <c r="I371" i="21"/>
  <c r="L371" i="21"/>
  <c r="K371" i="21"/>
  <c r="M371" i="21"/>
  <c r="H372" i="21"/>
  <c r="J371" i="21"/>
  <c r="D373" i="21"/>
  <c r="F372" i="21"/>
  <c r="E372" i="21"/>
  <c r="O371" i="21"/>
  <c r="P371" i="21"/>
  <c r="Q371" i="21"/>
  <c r="N371" i="21"/>
  <c r="L372" i="21"/>
  <c r="K372" i="21"/>
  <c r="M372" i="21"/>
  <c r="H373" i="21"/>
  <c r="I372" i="21"/>
  <c r="J372" i="21"/>
  <c r="D374" i="21"/>
  <c r="F373" i="21"/>
  <c r="E373" i="21"/>
  <c r="L373" i="21"/>
  <c r="M373" i="21"/>
  <c r="I373" i="21"/>
  <c r="K373" i="21"/>
  <c r="H374" i="21"/>
  <c r="J373" i="21"/>
  <c r="N372" i="21"/>
  <c r="Q372" i="21"/>
  <c r="O372" i="21"/>
  <c r="P372" i="21"/>
  <c r="F374" i="21"/>
  <c r="E374" i="21"/>
  <c r="D375" i="21"/>
  <c r="P373" i="21"/>
  <c r="O373" i="21"/>
  <c r="Q373" i="21"/>
  <c r="N373" i="21"/>
  <c r="K374" i="21"/>
  <c r="J374" i="21"/>
  <c r="M374" i="21"/>
  <c r="L374" i="21"/>
  <c r="I374" i="21"/>
  <c r="H375" i="21"/>
  <c r="F375" i="21"/>
  <c r="E375" i="21"/>
  <c r="D376" i="21"/>
  <c r="N374" i="21"/>
  <c r="O374" i="21"/>
  <c r="P374" i="21"/>
  <c r="Q374" i="21"/>
  <c r="K375" i="21"/>
  <c r="J375" i="21"/>
  <c r="L375" i="21"/>
  <c r="H376" i="21"/>
  <c r="I375" i="21"/>
  <c r="M375" i="21"/>
  <c r="D377" i="21"/>
  <c r="F376" i="21"/>
  <c r="E376" i="21"/>
  <c r="J376" i="21"/>
  <c r="H377" i="21"/>
  <c r="I376" i="21"/>
  <c r="K376" i="21"/>
  <c r="L376" i="21"/>
  <c r="M376" i="21"/>
  <c r="Q375" i="21"/>
  <c r="N375" i="21"/>
  <c r="O375" i="21"/>
  <c r="P375" i="21"/>
  <c r="D378" i="21"/>
  <c r="F377" i="21"/>
  <c r="E377" i="21"/>
  <c r="M377" i="21"/>
  <c r="L377" i="21"/>
  <c r="K377" i="21"/>
  <c r="J377" i="21"/>
  <c r="H378" i="21"/>
  <c r="I377" i="21"/>
  <c r="P376" i="21"/>
  <c r="Q376" i="21"/>
  <c r="N376" i="21"/>
  <c r="O376" i="21"/>
  <c r="E378" i="21"/>
  <c r="D379" i="21"/>
  <c r="F378" i="21"/>
  <c r="J378" i="21"/>
  <c r="K378" i="21"/>
  <c r="L378" i="21"/>
  <c r="M378" i="21"/>
  <c r="I378" i="21"/>
  <c r="H379" i="21"/>
  <c r="N377" i="21"/>
  <c r="O377" i="21"/>
  <c r="Q377" i="21"/>
  <c r="P377" i="21"/>
  <c r="F379" i="21"/>
  <c r="E379" i="21"/>
  <c r="D380" i="21"/>
  <c r="P378" i="21"/>
  <c r="N378" i="21"/>
  <c r="Q378" i="21"/>
  <c r="O378" i="21"/>
  <c r="K379" i="21"/>
  <c r="J379" i="21"/>
  <c r="H380" i="21"/>
  <c r="M379" i="21"/>
  <c r="L379" i="21"/>
  <c r="I379" i="21"/>
  <c r="F380" i="21"/>
  <c r="E380" i="21"/>
  <c r="D381" i="21"/>
  <c r="M380" i="21"/>
  <c r="J380" i="21"/>
  <c r="H381" i="21"/>
  <c r="I380" i="21"/>
  <c r="K380" i="21"/>
  <c r="L380" i="21"/>
  <c r="O379" i="21"/>
  <c r="P379" i="21"/>
  <c r="N379" i="21"/>
  <c r="Q379" i="21"/>
  <c r="E381" i="21"/>
  <c r="D382" i="21"/>
  <c r="F381" i="21"/>
  <c r="H382" i="21"/>
  <c r="L381" i="21"/>
  <c r="J381" i="21"/>
  <c r="K381" i="21"/>
  <c r="I381" i="21"/>
  <c r="M381" i="21"/>
  <c r="N380" i="21"/>
  <c r="Q380" i="21"/>
  <c r="O380" i="21"/>
  <c r="P380" i="21"/>
  <c r="F382" i="21"/>
  <c r="E382" i="21"/>
  <c r="D383" i="21"/>
  <c r="I382" i="21"/>
  <c r="H383" i="21"/>
  <c r="K382" i="21"/>
  <c r="J382" i="21"/>
  <c r="M382" i="21"/>
  <c r="L382" i="21"/>
  <c r="N381" i="21"/>
  <c r="Q381" i="21"/>
  <c r="O381" i="21"/>
  <c r="P381" i="21"/>
  <c r="F383" i="21"/>
  <c r="D384" i="21"/>
  <c r="E383" i="21"/>
  <c r="O382" i="21"/>
  <c r="P382" i="21"/>
  <c r="Q382" i="21"/>
  <c r="N382" i="21"/>
  <c r="H384" i="21"/>
  <c r="M383" i="21"/>
  <c r="L383" i="21"/>
  <c r="K383" i="21"/>
  <c r="J383" i="21"/>
  <c r="I383" i="21"/>
  <c r="F384" i="21"/>
  <c r="D385" i="21"/>
  <c r="E384" i="21"/>
  <c r="H385" i="21"/>
  <c r="L384" i="21"/>
  <c r="I384" i="21"/>
  <c r="M384" i="21"/>
  <c r="K384" i="21"/>
  <c r="J384" i="21"/>
  <c r="Q383" i="21"/>
  <c r="N383" i="21"/>
  <c r="O383" i="21"/>
  <c r="P383" i="21"/>
  <c r="E385" i="21"/>
  <c r="F385" i="21"/>
  <c r="D386" i="21"/>
  <c r="M385" i="21"/>
  <c r="J385" i="21"/>
  <c r="L385" i="21"/>
  <c r="H386" i="21"/>
  <c r="I385" i="21"/>
  <c r="K385" i="21"/>
  <c r="P384" i="21"/>
  <c r="N384" i="21"/>
  <c r="O384" i="21"/>
  <c r="Q384" i="21"/>
  <c r="E386" i="21"/>
  <c r="F386" i="21"/>
  <c r="D387" i="21"/>
  <c r="I386" i="21"/>
  <c r="H387" i="21"/>
  <c r="J386" i="21"/>
  <c r="M386" i="21"/>
  <c r="L386" i="21"/>
  <c r="K386" i="21"/>
  <c r="Q385" i="21"/>
  <c r="N385" i="21"/>
  <c r="O385" i="21"/>
  <c r="P385" i="21"/>
  <c r="E387" i="21"/>
  <c r="F387" i="21"/>
  <c r="D388" i="21"/>
  <c r="Q386" i="21"/>
  <c r="N386" i="21"/>
  <c r="O386" i="21"/>
  <c r="P386" i="21"/>
  <c r="J387" i="21"/>
  <c r="L387" i="21"/>
  <c r="H388" i="21"/>
  <c r="K387" i="21"/>
  <c r="M387" i="21"/>
  <c r="I387" i="21"/>
  <c r="D389" i="21"/>
  <c r="F388" i="21"/>
  <c r="E388" i="21"/>
  <c r="H389" i="21"/>
  <c r="L388" i="21"/>
  <c r="M388" i="21"/>
  <c r="I388" i="21"/>
  <c r="K388" i="21"/>
  <c r="J388" i="21"/>
  <c r="Q387" i="21"/>
  <c r="N387" i="21"/>
  <c r="O387" i="21"/>
  <c r="P387" i="21"/>
  <c r="D390" i="21"/>
  <c r="F389" i="21"/>
  <c r="E389" i="21"/>
  <c r="H390" i="21"/>
  <c r="M389" i="21"/>
  <c r="I389" i="21"/>
  <c r="K389" i="21"/>
  <c r="J389" i="21"/>
  <c r="L389" i="21"/>
  <c r="N388" i="21"/>
  <c r="O388" i="21"/>
  <c r="P388" i="21"/>
  <c r="Q388" i="21"/>
  <c r="F390" i="21"/>
  <c r="E390" i="21"/>
  <c r="D391" i="21"/>
  <c r="K390" i="21"/>
  <c r="M390" i="21"/>
  <c r="L390" i="21"/>
  <c r="J390" i="21"/>
  <c r="I390" i="21"/>
  <c r="H391" i="21"/>
  <c r="Q389" i="21"/>
  <c r="O389" i="21"/>
  <c r="N389" i="21"/>
  <c r="P389" i="21"/>
  <c r="D392" i="21"/>
  <c r="F391" i="21"/>
  <c r="E391" i="21"/>
  <c r="Q390" i="21"/>
  <c r="O390" i="21"/>
  <c r="P390" i="21"/>
  <c r="N390" i="21"/>
  <c r="K391" i="21"/>
  <c r="I391" i="21"/>
  <c r="J391" i="21"/>
  <c r="L391" i="21"/>
  <c r="H392" i="21"/>
  <c r="M391" i="21"/>
  <c r="E392" i="21"/>
  <c r="F392" i="21"/>
  <c r="D393" i="21"/>
  <c r="Q391" i="21"/>
  <c r="N391" i="21"/>
  <c r="O391" i="21"/>
  <c r="P391" i="21"/>
  <c r="K392" i="21"/>
  <c r="J392" i="21"/>
  <c r="L392" i="21"/>
  <c r="I392" i="21"/>
  <c r="H393" i="21"/>
  <c r="M392" i="21"/>
  <c r="E393" i="21"/>
  <c r="F393" i="21"/>
  <c r="D394" i="21"/>
  <c r="N392" i="21"/>
  <c r="P392" i="21"/>
  <c r="Q392" i="21"/>
  <c r="O392" i="21"/>
  <c r="M393" i="21"/>
  <c r="L393" i="21"/>
  <c r="J393" i="21"/>
  <c r="K393" i="21"/>
  <c r="H394" i="21"/>
  <c r="I393" i="21"/>
  <c r="F394" i="21"/>
  <c r="E394" i="21"/>
  <c r="D395" i="21"/>
  <c r="K394" i="21"/>
  <c r="H395" i="21"/>
  <c r="J394" i="21"/>
  <c r="M394" i="21"/>
  <c r="I394" i="21"/>
  <c r="L394" i="21"/>
  <c r="Q393" i="21"/>
  <c r="N393" i="21"/>
  <c r="O393" i="21"/>
  <c r="P393" i="21"/>
  <c r="D396" i="21"/>
  <c r="E395" i="21"/>
  <c r="F395" i="21"/>
  <c r="H396" i="21"/>
  <c r="K395" i="21"/>
  <c r="M395" i="21"/>
  <c r="J395" i="21"/>
  <c r="I395" i="21"/>
  <c r="L395" i="21"/>
  <c r="Q394" i="21"/>
  <c r="P394" i="21"/>
  <c r="N394" i="21"/>
  <c r="O394" i="21"/>
  <c r="F396" i="21"/>
  <c r="D397" i="21"/>
  <c r="E396" i="21"/>
  <c r="K396" i="21"/>
  <c r="L396" i="21"/>
  <c r="H397" i="21"/>
  <c r="M396" i="21"/>
  <c r="J396" i="21"/>
  <c r="I396" i="21"/>
  <c r="Q395" i="21"/>
  <c r="O395" i="21"/>
  <c r="P395" i="21"/>
  <c r="N395" i="21"/>
  <c r="F397" i="21"/>
  <c r="D398" i="21"/>
  <c r="E397" i="21"/>
  <c r="I397" i="21"/>
  <c r="L397" i="21"/>
  <c r="M397" i="21"/>
  <c r="K397" i="21"/>
  <c r="H398" i="21"/>
  <c r="J397" i="21"/>
  <c r="Q396" i="21"/>
  <c r="N396" i="21"/>
  <c r="O396" i="21"/>
  <c r="P396" i="21"/>
  <c r="E398" i="21"/>
  <c r="F398" i="21"/>
  <c r="D399" i="21"/>
  <c r="Q397" i="21"/>
  <c r="O397" i="21"/>
  <c r="N397" i="21"/>
  <c r="P397" i="21"/>
  <c r="M398" i="21"/>
  <c r="I398" i="21"/>
  <c r="K398" i="21"/>
  <c r="H399" i="21"/>
  <c r="J398" i="21"/>
  <c r="L398" i="21"/>
  <c r="E399" i="21"/>
  <c r="F399" i="21"/>
  <c r="D400" i="21"/>
  <c r="Q398" i="21"/>
  <c r="N398" i="21"/>
  <c r="O398" i="21"/>
  <c r="P398" i="21"/>
  <c r="L399" i="21"/>
  <c r="H400" i="21"/>
  <c r="I399" i="21"/>
  <c r="J399" i="21"/>
  <c r="M399" i="21"/>
  <c r="K399" i="21"/>
  <c r="E400" i="21"/>
  <c r="D401" i="21"/>
  <c r="F400" i="21"/>
  <c r="L400" i="21"/>
  <c r="M400" i="21"/>
  <c r="I400" i="21"/>
  <c r="K400" i="21"/>
  <c r="H401" i="21"/>
  <c r="J400" i="21"/>
  <c r="Q399" i="21"/>
  <c r="N399" i="21"/>
  <c r="O399" i="21"/>
  <c r="P399" i="21"/>
  <c r="D402" i="21"/>
  <c r="F401" i="21"/>
  <c r="E401" i="21"/>
  <c r="P400" i="21"/>
  <c r="Q400" i="21"/>
  <c r="N400" i="21"/>
  <c r="O400" i="21"/>
  <c r="J401" i="21"/>
  <c r="L401" i="21"/>
  <c r="M401" i="21"/>
  <c r="K401" i="21"/>
  <c r="I401" i="21"/>
  <c r="H402" i="21"/>
  <c r="F402" i="21"/>
  <c r="D403" i="21"/>
  <c r="E402" i="21"/>
  <c r="Q401" i="21"/>
  <c r="N401" i="21"/>
  <c r="O401" i="21"/>
  <c r="P401" i="21"/>
  <c r="I402" i="21"/>
  <c r="K402" i="21"/>
  <c r="J402" i="21"/>
  <c r="H403" i="21"/>
  <c r="L402" i="21"/>
  <c r="M402" i="21"/>
  <c r="E403" i="21"/>
  <c r="D404" i="21"/>
  <c r="F403" i="21"/>
  <c r="Q402" i="21"/>
  <c r="N402" i="21"/>
  <c r="O402" i="21"/>
  <c r="P402" i="21"/>
  <c r="I403" i="21"/>
  <c r="K403" i="21"/>
  <c r="H404" i="21"/>
  <c r="M403" i="21"/>
  <c r="L403" i="21"/>
  <c r="J403" i="21"/>
  <c r="E404" i="21"/>
  <c r="D405" i="21"/>
  <c r="F404" i="21"/>
  <c r="Q403" i="21"/>
  <c r="O403" i="21"/>
  <c r="P403" i="21"/>
  <c r="N403" i="21"/>
  <c r="K404" i="21"/>
  <c r="J404" i="21"/>
  <c r="H405" i="21"/>
  <c r="I404" i="21"/>
  <c r="L404" i="21"/>
  <c r="M404" i="21"/>
  <c r="F405" i="21"/>
  <c r="D406" i="21"/>
  <c r="E405" i="21"/>
  <c r="M405" i="21"/>
  <c r="J405" i="21"/>
  <c r="I405" i="21"/>
  <c r="H406" i="21"/>
  <c r="K405" i="21"/>
  <c r="L405" i="21"/>
  <c r="Q404" i="21"/>
  <c r="N404" i="21"/>
  <c r="O404" i="21"/>
  <c r="P404" i="21"/>
  <c r="E406" i="21"/>
  <c r="F406" i="21"/>
  <c r="D407" i="21"/>
  <c r="P405" i="21"/>
  <c r="Q405" i="21"/>
  <c r="N405" i="21"/>
  <c r="O405" i="21"/>
  <c r="H407" i="21"/>
  <c r="L406" i="21"/>
  <c r="K406" i="21"/>
  <c r="I406" i="21"/>
  <c r="M406" i="21"/>
  <c r="J406" i="21"/>
  <c r="E407" i="21"/>
  <c r="D408" i="21"/>
  <c r="F407" i="21"/>
  <c r="M407" i="21"/>
  <c r="J407" i="21"/>
  <c r="K407" i="21"/>
  <c r="H408" i="21"/>
  <c r="L407" i="21"/>
  <c r="I407" i="21"/>
  <c r="O406" i="21"/>
  <c r="P406" i="21"/>
  <c r="Q406" i="21"/>
  <c r="N406" i="21"/>
  <c r="D409" i="21"/>
  <c r="F408" i="21"/>
  <c r="E408" i="21"/>
  <c r="K408" i="21"/>
  <c r="M408" i="21"/>
  <c r="L408" i="21"/>
  <c r="H409" i="21"/>
  <c r="J408" i="21"/>
  <c r="I408" i="21"/>
  <c r="Q407" i="21"/>
  <c r="N407" i="21"/>
  <c r="O407" i="21"/>
  <c r="P407" i="21"/>
  <c r="D410" i="21"/>
  <c r="F409" i="21"/>
  <c r="E409" i="21"/>
  <c r="H410" i="21"/>
  <c r="J409" i="21"/>
  <c r="L409" i="21"/>
  <c r="K409" i="21"/>
  <c r="M409" i="21"/>
  <c r="I409" i="21"/>
  <c r="Q408" i="21"/>
  <c r="N408" i="21"/>
  <c r="O408" i="21"/>
  <c r="P408" i="21"/>
  <c r="F410" i="21"/>
  <c r="E410" i="21"/>
  <c r="D411" i="21"/>
  <c r="L410" i="21"/>
  <c r="J410" i="21"/>
  <c r="H411" i="21"/>
  <c r="K410" i="21"/>
  <c r="I410" i="21"/>
  <c r="M410" i="21"/>
  <c r="N409" i="21"/>
  <c r="O409" i="21"/>
  <c r="P409" i="21"/>
  <c r="Q409" i="21"/>
  <c r="F411" i="21"/>
  <c r="E411" i="21"/>
  <c r="D412" i="21"/>
  <c r="L411" i="21"/>
  <c r="I411" i="21"/>
  <c r="H412" i="21"/>
  <c r="M411" i="21"/>
  <c r="K411" i="21"/>
  <c r="J411" i="21"/>
  <c r="N410" i="21"/>
  <c r="Q410" i="21"/>
  <c r="O410" i="21"/>
  <c r="P410" i="21"/>
  <c r="E412" i="21"/>
  <c r="F412" i="21"/>
  <c r="D413" i="21"/>
  <c r="O411" i="21"/>
  <c r="P411" i="21"/>
  <c r="N411" i="21"/>
  <c r="Q411" i="21"/>
  <c r="J412" i="21"/>
  <c r="I412" i="21"/>
  <c r="L412" i="21"/>
  <c r="K412" i="21"/>
  <c r="M412" i="21"/>
  <c r="H413" i="21"/>
  <c r="D414" i="21"/>
  <c r="E413" i="21"/>
  <c r="F413" i="21"/>
  <c r="N412" i="21"/>
  <c r="O412" i="21"/>
  <c r="Q412" i="21"/>
  <c r="P412" i="21"/>
  <c r="M413" i="21"/>
  <c r="L413" i="21"/>
  <c r="J413" i="21"/>
  <c r="H414" i="21"/>
  <c r="K413" i="21"/>
  <c r="I413" i="21"/>
  <c r="F414" i="21"/>
  <c r="D415" i="21"/>
  <c r="E414" i="21"/>
  <c r="I414" i="21"/>
  <c r="H415" i="21"/>
  <c r="J414" i="21"/>
  <c r="M414" i="21"/>
  <c r="K414" i="21"/>
  <c r="L414" i="21"/>
  <c r="P413" i="21"/>
  <c r="Q413" i="21"/>
  <c r="N413" i="21"/>
  <c r="O413" i="21"/>
  <c r="D416" i="21"/>
  <c r="E415" i="21"/>
  <c r="F415" i="21"/>
  <c r="O414" i="21"/>
  <c r="P414" i="21"/>
  <c r="Q414" i="21"/>
  <c r="N414" i="21"/>
  <c r="J415" i="21"/>
  <c r="L415" i="21"/>
  <c r="M415" i="21"/>
  <c r="H416" i="21"/>
  <c r="I415" i="21"/>
  <c r="K415" i="21"/>
  <c r="D417" i="21"/>
  <c r="E416" i="21"/>
  <c r="F416" i="21"/>
  <c r="I416" i="21"/>
  <c r="J416" i="21"/>
  <c r="M416" i="21"/>
  <c r="L416" i="21"/>
  <c r="K416" i="21"/>
  <c r="H417" i="21"/>
  <c r="Q415" i="21"/>
  <c r="N415" i="21"/>
  <c r="O415" i="21"/>
  <c r="P415" i="21"/>
  <c r="E417" i="21"/>
  <c r="F417" i="21"/>
  <c r="D418" i="21"/>
  <c r="P416" i="21"/>
  <c r="O416" i="21"/>
  <c r="Q416" i="21"/>
  <c r="N416" i="21"/>
  <c r="J417" i="21"/>
  <c r="K417" i="21"/>
  <c r="M417" i="21"/>
  <c r="L417" i="21"/>
  <c r="H418" i="21"/>
  <c r="I417" i="21"/>
  <c r="E418" i="21"/>
  <c r="D419" i="21"/>
  <c r="F418" i="21"/>
  <c r="M418" i="21"/>
  <c r="H419" i="21"/>
  <c r="K418" i="21"/>
  <c r="L418" i="21"/>
  <c r="J418" i="21"/>
  <c r="I418" i="21"/>
  <c r="N417" i="21"/>
  <c r="O417" i="21"/>
  <c r="P417" i="21"/>
  <c r="Q417" i="21"/>
  <c r="F419" i="21"/>
  <c r="D420" i="21"/>
  <c r="E419" i="21"/>
  <c r="J419" i="21"/>
  <c r="H420" i="21"/>
  <c r="L419" i="21"/>
  <c r="K419" i="21"/>
  <c r="M419" i="21"/>
  <c r="I419" i="21"/>
  <c r="Q418" i="21"/>
  <c r="N418" i="21"/>
  <c r="O418" i="21"/>
  <c r="P418" i="21"/>
  <c r="F420" i="21"/>
  <c r="D421" i="21"/>
  <c r="E420" i="21"/>
  <c r="I420" i="21"/>
  <c r="M420" i="21"/>
  <c r="J420" i="21"/>
  <c r="H421" i="21"/>
  <c r="L420" i="21"/>
  <c r="K420" i="21"/>
  <c r="P419" i="21"/>
  <c r="N419" i="21"/>
  <c r="O419" i="21"/>
  <c r="Q419" i="21"/>
  <c r="E421" i="21"/>
  <c r="D422" i="21"/>
  <c r="F421" i="21"/>
  <c r="O420" i="21"/>
  <c r="Q420" i="21"/>
  <c r="N420" i="21"/>
  <c r="P420" i="21"/>
  <c r="I421" i="21"/>
  <c r="M421" i="21"/>
  <c r="K421" i="21"/>
  <c r="J421" i="21"/>
  <c r="L421" i="21"/>
  <c r="H422" i="21"/>
  <c r="F422" i="21"/>
  <c r="D423" i="21"/>
  <c r="E422" i="21"/>
  <c r="Q421" i="21"/>
  <c r="N421" i="21"/>
  <c r="O421" i="21"/>
  <c r="P421" i="21"/>
  <c r="J422" i="21"/>
  <c r="L422" i="21"/>
  <c r="M422" i="21"/>
  <c r="I422" i="21"/>
  <c r="K422" i="21"/>
  <c r="H423" i="21"/>
  <c r="D424" i="21"/>
  <c r="E423" i="21"/>
  <c r="F423" i="21"/>
  <c r="P422" i="21"/>
  <c r="Q422" i="21"/>
  <c r="N422" i="21"/>
  <c r="O422" i="21"/>
  <c r="M423" i="21"/>
  <c r="L423" i="21"/>
  <c r="J423" i="21"/>
  <c r="I423" i="21"/>
  <c r="H424" i="21"/>
  <c r="K423" i="21"/>
  <c r="E424" i="21"/>
  <c r="F424" i="21"/>
  <c r="D425" i="21"/>
  <c r="Q423" i="21"/>
  <c r="N423" i="21"/>
  <c r="O423" i="21"/>
  <c r="P423" i="21"/>
  <c r="K424" i="21"/>
  <c r="H425" i="21"/>
  <c r="J424" i="21"/>
  <c r="I424" i="21"/>
  <c r="L424" i="21"/>
  <c r="M424" i="21"/>
  <c r="E425" i="21"/>
  <c r="F425" i="21"/>
  <c r="D426" i="21"/>
  <c r="M425" i="21"/>
  <c r="L425" i="21"/>
  <c r="J425" i="21"/>
  <c r="H426" i="21"/>
  <c r="K425" i="21"/>
  <c r="I425" i="21"/>
  <c r="Q424" i="21"/>
  <c r="N424" i="21"/>
  <c r="O424" i="21"/>
  <c r="P424" i="21"/>
  <c r="E426" i="21"/>
  <c r="F426" i="21"/>
  <c r="D427" i="21"/>
  <c r="H427" i="21"/>
  <c r="L426" i="21"/>
  <c r="K426" i="21"/>
  <c r="M426" i="21"/>
  <c r="J426" i="21"/>
  <c r="I426" i="21"/>
  <c r="P425" i="21"/>
  <c r="Q425" i="21"/>
  <c r="N425" i="21"/>
  <c r="O425" i="21"/>
  <c r="F427" i="21"/>
  <c r="E427" i="21"/>
  <c r="D428" i="21"/>
  <c r="I427" i="21"/>
  <c r="K427" i="21"/>
  <c r="H428" i="21"/>
  <c r="M427" i="21"/>
  <c r="L427" i="21"/>
  <c r="J427" i="21"/>
  <c r="N426" i="21"/>
  <c r="Q426" i="21"/>
  <c r="O426" i="21"/>
  <c r="P426" i="21"/>
  <c r="E428" i="21"/>
  <c r="D429" i="21"/>
  <c r="F428" i="21"/>
  <c r="N427" i="21"/>
  <c r="O427" i="21"/>
  <c r="P427" i="21"/>
  <c r="Q427" i="21"/>
  <c r="H429" i="21"/>
  <c r="L428" i="21"/>
  <c r="I428" i="21"/>
  <c r="K428" i="21"/>
  <c r="J428" i="21"/>
  <c r="M428" i="21"/>
  <c r="E429" i="21"/>
  <c r="D430" i="21"/>
  <c r="F429" i="21"/>
  <c r="J429" i="21"/>
  <c r="H430" i="21"/>
  <c r="M429" i="21"/>
  <c r="K429" i="21"/>
  <c r="L429" i="21"/>
  <c r="I429" i="21"/>
  <c r="Q428" i="21"/>
  <c r="N428" i="21"/>
  <c r="O428" i="21"/>
  <c r="P428" i="21"/>
  <c r="F430" i="21"/>
  <c r="D431" i="21"/>
  <c r="E430" i="21"/>
  <c r="H431" i="21"/>
  <c r="L430" i="21"/>
  <c r="K430" i="21"/>
  <c r="M430" i="21"/>
  <c r="J430" i="21"/>
  <c r="I430" i="21"/>
  <c r="Q429" i="21"/>
  <c r="N429" i="21"/>
  <c r="O429" i="21"/>
  <c r="P429" i="21"/>
  <c r="F431" i="21"/>
  <c r="E431" i="21"/>
  <c r="D432" i="21"/>
  <c r="J431" i="21"/>
  <c r="L431" i="21"/>
  <c r="M431" i="21"/>
  <c r="H432" i="21"/>
  <c r="I431" i="21"/>
  <c r="K431" i="21"/>
  <c r="Q430" i="21"/>
  <c r="N430" i="21"/>
  <c r="O430" i="21"/>
  <c r="P430" i="21"/>
  <c r="F432" i="21"/>
  <c r="D433" i="21"/>
  <c r="E432" i="21"/>
  <c r="L432" i="21"/>
  <c r="M432" i="21"/>
  <c r="K432" i="21"/>
  <c r="J432" i="21"/>
  <c r="I432" i="21"/>
  <c r="H433" i="21"/>
  <c r="N431" i="21"/>
  <c r="Q431" i="21"/>
  <c r="O431" i="21"/>
  <c r="P431" i="21"/>
  <c r="D434" i="21"/>
  <c r="F433" i="21"/>
  <c r="E433" i="21"/>
  <c r="O432" i="21"/>
  <c r="P432" i="21"/>
  <c r="Q432" i="21"/>
  <c r="N432" i="21"/>
  <c r="J433" i="21"/>
  <c r="H434" i="21"/>
  <c r="K433" i="21"/>
  <c r="M433" i="21"/>
  <c r="I433" i="21"/>
  <c r="L433" i="21"/>
  <c r="E434" i="21"/>
  <c r="F434" i="21"/>
  <c r="D435" i="21"/>
  <c r="L434" i="21"/>
  <c r="K434" i="21"/>
  <c r="H435" i="21"/>
  <c r="J434" i="21"/>
  <c r="I434" i="21"/>
  <c r="M434" i="21"/>
  <c r="N433" i="21"/>
  <c r="O433" i="21"/>
  <c r="P433" i="21"/>
  <c r="Q433" i="21"/>
  <c r="E435" i="21"/>
  <c r="D436" i="21"/>
  <c r="F435" i="21"/>
  <c r="M435" i="21"/>
  <c r="H436" i="21"/>
  <c r="J435" i="21"/>
  <c r="L435" i="21"/>
  <c r="I435" i="21"/>
  <c r="K435" i="21"/>
  <c r="N434" i="21"/>
  <c r="Q434" i="21"/>
  <c r="O434" i="21"/>
  <c r="P434" i="21"/>
  <c r="E436" i="21"/>
  <c r="D437" i="21"/>
  <c r="F436" i="21"/>
  <c r="K436" i="21"/>
  <c r="J436" i="21"/>
  <c r="M436" i="21"/>
  <c r="I436" i="21"/>
  <c r="L436" i="21"/>
  <c r="H437" i="21"/>
  <c r="N435" i="21"/>
  <c r="O435" i="21"/>
  <c r="P435" i="21"/>
  <c r="Q435" i="21"/>
  <c r="D438" i="21"/>
  <c r="F437" i="21"/>
  <c r="E437" i="21"/>
  <c r="Q436" i="21"/>
  <c r="N436" i="21"/>
  <c r="O436" i="21"/>
  <c r="P436" i="21"/>
  <c r="K437" i="21"/>
  <c r="J437" i="21"/>
  <c r="H438" i="21"/>
  <c r="L437" i="21"/>
  <c r="I437" i="21"/>
  <c r="M437" i="21"/>
  <c r="F438" i="21"/>
  <c r="E438" i="21"/>
  <c r="D439" i="21"/>
  <c r="M438" i="21"/>
  <c r="H439" i="21"/>
  <c r="K438" i="21"/>
  <c r="J438" i="21"/>
  <c r="I438" i="21"/>
  <c r="L438" i="21"/>
  <c r="P437" i="21"/>
  <c r="N437" i="21"/>
  <c r="Q437" i="21"/>
  <c r="O437" i="21"/>
  <c r="D440" i="21"/>
  <c r="F439" i="21"/>
  <c r="E439" i="21"/>
  <c r="J439" i="21"/>
  <c r="K439" i="21"/>
  <c r="I439" i="21"/>
  <c r="H440" i="21"/>
  <c r="L439" i="21"/>
  <c r="M439" i="21"/>
  <c r="O438" i="21"/>
  <c r="P438" i="21"/>
  <c r="Q438" i="21"/>
  <c r="N438" i="21"/>
  <c r="E440" i="21"/>
  <c r="F440" i="21"/>
  <c r="D441" i="21"/>
  <c r="Q439" i="21"/>
  <c r="N439" i="21"/>
  <c r="O439" i="21"/>
  <c r="P439" i="21"/>
  <c r="K440" i="21"/>
  <c r="J440" i="21"/>
  <c r="L440" i="21"/>
  <c r="M440" i="21"/>
  <c r="I440" i="21"/>
  <c r="H441" i="21"/>
  <c r="E441" i="21"/>
  <c r="D442" i="21"/>
  <c r="F441" i="21"/>
  <c r="Q440" i="21"/>
  <c r="N440" i="21"/>
  <c r="O440" i="21"/>
  <c r="P440" i="21"/>
  <c r="K441" i="21"/>
  <c r="H442" i="21"/>
  <c r="J441" i="21"/>
  <c r="L441" i="21"/>
  <c r="I441" i="21"/>
  <c r="M441" i="21"/>
  <c r="F442" i="21"/>
  <c r="D443" i="21"/>
  <c r="E442" i="21"/>
  <c r="L442" i="21"/>
  <c r="H443" i="21"/>
  <c r="K442" i="21"/>
  <c r="J442" i="21"/>
  <c r="I442" i="21"/>
  <c r="M442" i="21"/>
  <c r="Q441" i="21"/>
  <c r="N441" i="21"/>
  <c r="O441" i="21"/>
  <c r="P441" i="21"/>
  <c r="F443" i="21"/>
  <c r="D444" i="21"/>
  <c r="E443" i="21"/>
  <c r="J443" i="21"/>
  <c r="K443" i="21"/>
  <c r="L443" i="21"/>
  <c r="M443" i="21"/>
  <c r="H444" i="21"/>
  <c r="I443" i="21"/>
  <c r="Q442" i="21"/>
  <c r="N442" i="21"/>
  <c r="O442" i="21"/>
  <c r="P442" i="21"/>
  <c r="F444" i="21"/>
  <c r="D445" i="21"/>
  <c r="E444" i="21"/>
  <c r="I444" i="21"/>
  <c r="K444" i="21"/>
  <c r="H445" i="21"/>
  <c r="J444" i="21"/>
  <c r="M444" i="21"/>
  <c r="L444" i="21"/>
  <c r="P443" i="21"/>
  <c r="Q443" i="21"/>
  <c r="N443" i="21"/>
  <c r="O443" i="21"/>
  <c r="E445" i="21"/>
  <c r="F445" i="21"/>
  <c r="D446" i="21"/>
  <c r="N444" i="21"/>
  <c r="Q444" i="21"/>
  <c r="O444" i="21"/>
  <c r="P444" i="21"/>
  <c r="M445" i="21"/>
  <c r="I445" i="21"/>
  <c r="J445" i="21"/>
  <c r="H446" i="21"/>
  <c r="L445" i="21"/>
  <c r="K445" i="21"/>
  <c r="D447" i="21"/>
  <c r="F446" i="21"/>
  <c r="E446" i="21"/>
  <c r="N445" i="21"/>
  <c r="Q445" i="21"/>
  <c r="O445" i="21"/>
  <c r="P445" i="21"/>
  <c r="H447" i="21"/>
  <c r="I446" i="21"/>
  <c r="K446" i="21"/>
  <c r="J446" i="21"/>
  <c r="L446" i="21"/>
  <c r="M446" i="21"/>
  <c r="E447" i="21"/>
  <c r="D448" i="21"/>
  <c r="F447" i="21"/>
  <c r="L447" i="21"/>
  <c r="M447" i="21"/>
  <c r="J447" i="21"/>
  <c r="H448" i="21"/>
  <c r="K447" i="21"/>
  <c r="I447" i="21"/>
  <c r="P446" i="21"/>
  <c r="O446" i="21"/>
  <c r="Q446" i="21"/>
  <c r="N446" i="21"/>
  <c r="F448" i="21"/>
  <c r="E448" i="21"/>
  <c r="D449" i="21"/>
  <c r="M448" i="21"/>
  <c r="J448" i="21"/>
  <c r="I448" i="21"/>
  <c r="H449" i="21"/>
  <c r="L448" i="21"/>
  <c r="K448" i="21"/>
  <c r="O447" i="21"/>
  <c r="P447" i="21"/>
  <c r="Q447" i="21"/>
  <c r="N447" i="21"/>
  <c r="D450" i="21"/>
  <c r="E449" i="21"/>
  <c r="F449" i="21"/>
  <c r="Q448" i="21"/>
  <c r="N448" i="21"/>
  <c r="O448" i="21"/>
  <c r="P448" i="21"/>
  <c r="M449" i="21"/>
  <c r="H450" i="21"/>
  <c r="J449" i="21"/>
  <c r="K449" i="21"/>
  <c r="L449" i="21"/>
  <c r="I449" i="21"/>
  <c r="E450" i="21"/>
  <c r="F450" i="21"/>
  <c r="D451" i="21"/>
  <c r="M450" i="21"/>
  <c r="I450" i="21"/>
  <c r="J450" i="21"/>
  <c r="L450" i="21"/>
  <c r="H451" i="21"/>
  <c r="K450" i="21"/>
  <c r="Q449" i="21"/>
  <c r="N449" i="21"/>
  <c r="O449" i="21"/>
  <c r="P449" i="21"/>
  <c r="D452" i="21"/>
  <c r="F451" i="21"/>
  <c r="E451" i="21"/>
  <c r="O450" i="21"/>
  <c r="N450" i="21"/>
  <c r="Q450" i="21"/>
  <c r="P450" i="21"/>
  <c r="K451" i="21"/>
  <c r="L451" i="21"/>
  <c r="J451" i="21"/>
  <c r="M451" i="21"/>
  <c r="I451" i="21"/>
  <c r="H452" i="21"/>
  <c r="E452" i="21"/>
  <c r="F452" i="21"/>
  <c r="D453" i="21"/>
  <c r="N451" i="21"/>
  <c r="O451" i="21"/>
  <c r="P451" i="21"/>
  <c r="Q451" i="21"/>
  <c r="L452" i="21"/>
  <c r="I452" i="21"/>
  <c r="K452" i="21"/>
  <c r="J452" i="21"/>
  <c r="H453" i="21"/>
  <c r="M452" i="21"/>
  <c r="E453" i="21"/>
  <c r="F453" i="21"/>
  <c r="D454" i="21"/>
  <c r="Q452" i="21"/>
  <c r="N452" i="21"/>
  <c r="O452" i="21"/>
  <c r="P452" i="21"/>
  <c r="H454" i="21"/>
  <c r="M453" i="21"/>
  <c r="J453" i="21"/>
  <c r="I453" i="21"/>
  <c r="L453" i="21"/>
  <c r="K453" i="21"/>
  <c r="F454" i="21"/>
  <c r="E454" i="21"/>
  <c r="D455" i="21"/>
  <c r="J454" i="21"/>
  <c r="I454" i="21"/>
  <c r="L454" i="21"/>
  <c r="K454" i="21"/>
  <c r="M454" i="21"/>
  <c r="H455" i="21"/>
  <c r="P453" i="21"/>
  <c r="Q453" i="21"/>
  <c r="N453" i="21"/>
  <c r="O453" i="21"/>
  <c r="F455" i="21"/>
  <c r="D456" i="21"/>
  <c r="E455" i="21"/>
  <c r="N454" i="21"/>
  <c r="Q454" i="21"/>
  <c r="O454" i="21"/>
  <c r="P454" i="21"/>
  <c r="M455" i="21"/>
  <c r="H456" i="21"/>
  <c r="L455" i="21"/>
  <c r="J455" i="21"/>
  <c r="I455" i="21"/>
  <c r="K455" i="21"/>
  <c r="D457" i="21"/>
  <c r="E456" i="21"/>
  <c r="F456" i="21"/>
  <c r="I456" i="21"/>
  <c r="K456" i="21"/>
  <c r="J456" i="21"/>
  <c r="H457" i="21"/>
  <c r="M456" i="21"/>
  <c r="L456" i="21"/>
  <c r="Q455" i="21"/>
  <c r="N455" i="21"/>
  <c r="O455" i="21"/>
  <c r="P455" i="21"/>
  <c r="D458" i="21"/>
  <c r="F457" i="21"/>
  <c r="E457" i="21"/>
  <c r="Q456" i="21"/>
  <c r="N456" i="21"/>
  <c r="O456" i="21"/>
  <c r="P456" i="21"/>
  <c r="L457" i="21"/>
  <c r="K457" i="21"/>
  <c r="H458" i="21"/>
  <c r="I457" i="21"/>
  <c r="M457" i="21"/>
  <c r="J457" i="21"/>
  <c r="E458" i="21"/>
  <c r="F458" i="21"/>
  <c r="D459" i="21"/>
  <c r="M458" i="21"/>
  <c r="L458" i="21"/>
  <c r="K458" i="21"/>
  <c r="J458" i="21"/>
  <c r="H459" i="21"/>
  <c r="I458" i="21"/>
  <c r="N457" i="21"/>
  <c r="O457" i="21"/>
  <c r="P457" i="21"/>
  <c r="Q457" i="21"/>
  <c r="E459" i="21"/>
  <c r="D460" i="21"/>
  <c r="F459" i="21"/>
  <c r="L459" i="21"/>
  <c r="H460" i="21"/>
  <c r="J459" i="21"/>
  <c r="K459" i="21"/>
  <c r="M459" i="21"/>
  <c r="I459" i="21"/>
  <c r="Q458" i="21"/>
  <c r="N458" i="21"/>
  <c r="O458" i="21"/>
  <c r="P458" i="21"/>
  <c r="E460" i="21"/>
  <c r="D461" i="21"/>
  <c r="F460" i="21"/>
  <c r="I460" i="21"/>
  <c r="J460" i="21"/>
  <c r="K460" i="21"/>
  <c r="L460" i="21"/>
  <c r="H461" i="21"/>
  <c r="M460" i="21"/>
  <c r="O459" i="21"/>
  <c r="N459" i="21"/>
  <c r="P459" i="21"/>
  <c r="Q459" i="21"/>
  <c r="E461" i="21"/>
  <c r="D462" i="21"/>
  <c r="F461" i="21"/>
  <c r="N460" i="21"/>
  <c r="Q460" i="21"/>
  <c r="O460" i="21"/>
  <c r="P460" i="21"/>
  <c r="H462" i="21"/>
  <c r="M461" i="21"/>
  <c r="K461" i="21"/>
  <c r="L461" i="21"/>
  <c r="J461" i="21"/>
  <c r="I461" i="21"/>
  <c r="E462" i="21"/>
  <c r="D463" i="21"/>
  <c r="F462" i="21"/>
  <c r="M462" i="21"/>
  <c r="K462" i="21"/>
  <c r="I462" i="21"/>
  <c r="H463" i="21"/>
  <c r="J462" i="21"/>
  <c r="L462" i="21"/>
  <c r="P461" i="21"/>
  <c r="N461" i="21"/>
  <c r="Q461" i="21"/>
  <c r="O461" i="21"/>
  <c r="E463" i="21"/>
  <c r="D464" i="21"/>
  <c r="F463" i="21"/>
  <c r="Q462" i="21"/>
  <c r="N462" i="21"/>
  <c r="O462" i="21"/>
  <c r="P462" i="21"/>
  <c r="L463" i="21"/>
  <c r="H464" i="21"/>
  <c r="J463" i="21"/>
  <c r="M463" i="21"/>
  <c r="I463" i="21"/>
  <c r="K463" i="21"/>
  <c r="D465" i="21"/>
  <c r="E464" i="21"/>
  <c r="F464" i="21"/>
  <c r="J464" i="21"/>
  <c r="K464" i="21"/>
  <c r="H465" i="21"/>
  <c r="M464" i="21"/>
  <c r="L464" i="21"/>
  <c r="I464" i="21"/>
  <c r="Q463" i="21"/>
  <c r="N463" i="21"/>
  <c r="O463" i="21"/>
  <c r="P463" i="21"/>
  <c r="F465" i="21"/>
  <c r="E465" i="21"/>
  <c r="D466" i="21"/>
  <c r="K465" i="21"/>
  <c r="I465" i="21"/>
  <c r="M465" i="21"/>
  <c r="J465" i="21"/>
  <c r="L465" i="21"/>
  <c r="H466" i="21"/>
  <c r="P464" i="21"/>
  <c r="O464" i="21"/>
  <c r="Q464" i="21"/>
  <c r="N464" i="21"/>
  <c r="E466" i="21"/>
  <c r="F466" i="21"/>
  <c r="D467" i="21"/>
  <c r="Q465" i="21"/>
  <c r="N465" i="21"/>
  <c r="O465" i="21"/>
  <c r="P465" i="21"/>
  <c r="M466" i="21"/>
  <c r="K466" i="21"/>
  <c r="H467" i="21"/>
  <c r="I466" i="21"/>
  <c r="L466" i="21"/>
  <c r="J466" i="21"/>
  <c r="D468" i="21"/>
  <c r="F467" i="21"/>
  <c r="E467" i="21"/>
  <c r="I467" i="21"/>
  <c r="M467" i="21"/>
  <c r="K467" i="21"/>
  <c r="L467" i="21"/>
  <c r="H468" i="21"/>
  <c r="J467" i="21"/>
  <c r="N466" i="21"/>
  <c r="Q466" i="21"/>
  <c r="O466" i="21"/>
  <c r="P466" i="21"/>
  <c r="F468" i="21"/>
  <c r="D469" i="21"/>
  <c r="E468" i="21"/>
  <c r="N467" i="21"/>
  <c r="O467" i="21"/>
  <c r="P467" i="21"/>
  <c r="Q467" i="21"/>
  <c r="H469" i="21"/>
  <c r="I468" i="21"/>
  <c r="K468" i="21"/>
  <c r="J468" i="21"/>
  <c r="L468" i="21"/>
  <c r="M468" i="21"/>
  <c r="F469" i="21"/>
  <c r="D470" i="21"/>
  <c r="E469" i="21"/>
  <c r="I469" i="21"/>
  <c r="H470" i="21"/>
  <c r="K469" i="21"/>
  <c r="M469" i="21"/>
  <c r="J469" i="21"/>
  <c r="L469" i="21"/>
  <c r="N468" i="21"/>
  <c r="Q468" i="21"/>
  <c r="O468" i="21"/>
  <c r="P468" i="21"/>
  <c r="D471" i="21"/>
  <c r="E470" i="21"/>
  <c r="F470" i="21"/>
  <c r="P469" i="21"/>
  <c r="Q469" i="21"/>
  <c r="N469" i="21"/>
  <c r="O469" i="21"/>
  <c r="M470" i="21"/>
  <c r="K470" i="21"/>
  <c r="I470" i="21"/>
  <c r="H471" i="21"/>
  <c r="J470" i="21"/>
  <c r="L470" i="21"/>
  <c r="D472" i="21"/>
  <c r="F471" i="21"/>
  <c r="E471" i="21"/>
  <c r="N470" i="21"/>
  <c r="O470" i="21"/>
  <c r="P470" i="21"/>
  <c r="Q470" i="21"/>
  <c r="J471" i="21"/>
  <c r="K471" i="21"/>
  <c r="M471" i="21"/>
  <c r="I471" i="21"/>
  <c r="H472" i="21"/>
  <c r="L471" i="21"/>
  <c r="F472" i="21"/>
  <c r="E472" i="21"/>
  <c r="D473" i="21"/>
  <c r="Q471" i="21"/>
  <c r="N471" i="21"/>
  <c r="O471" i="21"/>
  <c r="P471" i="21"/>
  <c r="K472" i="21"/>
  <c r="J472" i="21"/>
  <c r="I472" i="21"/>
  <c r="M472" i="21"/>
  <c r="L472" i="21"/>
  <c r="H473" i="21"/>
  <c r="D474" i="21"/>
  <c r="E473" i="21"/>
  <c r="F473" i="21"/>
  <c r="Q472" i="21"/>
  <c r="N472" i="21"/>
  <c r="O472" i="21"/>
  <c r="P472" i="21"/>
  <c r="M473" i="21"/>
  <c r="K473" i="21"/>
  <c r="H474" i="21"/>
  <c r="J473" i="21"/>
  <c r="I473" i="21"/>
  <c r="L473" i="21"/>
  <c r="F474" i="21"/>
  <c r="E474" i="21"/>
  <c r="D475" i="21"/>
  <c r="L474" i="21"/>
  <c r="M474" i="21"/>
  <c r="K474" i="21"/>
  <c r="H475" i="21"/>
  <c r="I474" i="21"/>
  <c r="J474" i="21"/>
  <c r="N473" i="21"/>
  <c r="O473" i="21"/>
  <c r="P473" i="21"/>
  <c r="Q473" i="21"/>
  <c r="E475" i="21"/>
  <c r="F475" i="21"/>
  <c r="D476" i="21"/>
  <c r="H476" i="21"/>
  <c r="K475" i="21"/>
  <c r="L475" i="21"/>
  <c r="I475" i="21"/>
  <c r="J475" i="21"/>
  <c r="M475" i="21"/>
  <c r="Q474" i="21"/>
  <c r="N474" i="21"/>
  <c r="O474" i="21"/>
  <c r="P474" i="21"/>
  <c r="E476" i="21"/>
  <c r="F476" i="21"/>
  <c r="D477" i="21"/>
  <c r="L476" i="21"/>
  <c r="M476" i="21"/>
  <c r="H477" i="21"/>
  <c r="I476" i="21"/>
  <c r="J476" i="21"/>
  <c r="K476" i="21"/>
  <c r="P475" i="21"/>
  <c r="Q475" i="21"/>
  <c r="N475" i="21"/>
  <c r="O475" i="21"/>
  <c r="D478" i="21"/>
  <c r="F477" i="21"/>
  <c r="E477" i="21"/>
  <c r="I477" i="21"/>
  <c r="H478" i="21"/>
  <c r="L477" i="21"/>
  <c r="M477" i="21"/>
  <c r="J477" i="21"/>
  <c r="K477" i="21"/>
  <c r="Q476" i="21"/>
  <c r="N476" i="21"/>
  <c r="O476" i="21"/>
  <c r="P476" i="21"/>
  <c r="F478" i="21"/>
  <c r="E478" i="21"/>
  <c r="D479" i="21"/>
  <c r="P477" i="21"/>
  <c r="N477" i="21"/>
  <c r="Q477" i="21"/>
  <c r="O477" i="21"/>
  <c r="I478" i="21"/>
  <c r="K478" i="21"/>
  <c r="H479" i="21"/>
  <c r="M478" i="21"/>
  <c r="J478" i="21"/>
  <c r="L478" i="21"/>
  <c r="E479" i="21"/>
  <c r="D480" i="21"/>
  <c r="F479" i="21"/>
  <c r="O478" i="21"/>
  <c r="P478" i="21"/>
  <c r="Q478" i="21"/>
  <c r="N478" i="21"/>
  <c r="M479" i="21"/>
  <c r="H480" i="21"/>
  <c r="I479" i="21"/>
  <c r="K479" i="21"/>
  <c r="J479" i="21"/>
  <c r="L479" i="21"/>
  <c r="D481" i="21"/>
  <c r="E480" i="21"/>
  <c r="F480" i="21"/>
  <c r="J480" i="21"/>
  <c r="K480" i="21"/>
  <c r="M480" i="21"/>
  <c r="H481" i="21"/>
  <c r="I480" i="21"/>
  <c r="L480" i="21"/>
  <c r="N479" i="21"/>
  <c r="Q479" i="21"/>
  <c r="O479" i="21"/>
  <c r="P479" i="21"/>
  <c r="D482" i="21"/>
  <c r="F481" i="21"/>
  <c r="E481" i="21"/>
  <c r="H482" i="21"/>
  <c r="J481" i="21"/>
  <c r="L481" i="21"/>
  <c r="K481" i="21"/>
  <c r="M481" i="21"/>
  <c r="I481" i="21"/>
  <c r="Q480" i="21"/>
  <c r="N480" i="21"/>
  <c r="O480" i="21"/>
  <c r="P480" i="21"/>
  <c r="F482" i="21"/>
  <c r="D483" i="21"/>
  <c r="E482" i="21"/>
  <c r="H483" i="21"/>
  <c r="J482" i="21"/>
  <c r="K482" i="21"/>
  <c r="L482" i="21"/>
  <c r="M482" i="21"/>
  <c r="I482" i="21"/>
  <c r="O481" i="21"/>
  <c r="P481" i="21"/>
  <c r="Q481" i="21"/>
  <c r="N481" i="21"/>
  <c r="E483" i="21"/>
  <c r="D484" i="21"/>
  <c r="F483" i="21"/>
  <c r="K483" i="21"/>
  <c r="H484" i="21"/>
  <c r="J483" i="21"/>
  <c r="L483" i="21"/>
  <c r="I483" i="21"/>
  <c r="M483" i="21"/>
  <c r="Q482" i="21"/>
  <c r="N482" i="21"/>
  <c r="O482" i="21"/>
  <c r="P482" i="21"/>
  <c r="D485" i="21"/>
  <c r="F484" i="21"/>
  <c r="E484" i="21"/>
  <c r="M484" i="21"/>
  <c r="J484" i="21"/>
  <c r="H485" i="21"/>
  <c r="K484" i="21"/>
  <c r="I484" i="21"/>
  <c r="L484" i="21"/>
  <c r="P483" i="21"/>
  <c r="Q483" i="21"/>
  <c r="N483" i="21"/>
  <c r="O483" i="21"/>
  <c r="F485" i="21"/>
  <c r="D486" i="21"/>
  <c r="E485" i="21"/>
  <c r="I485" i="21"/>
  <c r="L485" i="21"/>
  <c r="M485" i="21"/>
  <c r="H486" i="21"/>
  <c r="K485" i="21"/>
  <c r="J485" i="21"/>
  <c r="O484" i="21"/>
  <c r="Q484" i="21"/>
  <c r="N484" i="21"/>
  <c r="P484" i="21"/>
  <c r="D487" i="21"/>
  <c r="E486" i="21"/>
  <c r="F486" i="21"/>
  <c r="P485" i="21"/>
  <c r="N485" i="21"/>
  <c r="Q485" i="21"/>
  <c r="O485" i="21"/>
  <c r="M486" i="21"/>
  <c r="K486" i="21"/>
  <c r="I486" i="21"/>
  <c r="L486" i="21"/>
  <c r="H487" i="21"/>
  <c r="J486" i="21"/>
  <c r="E487" i="21"/>
  <c r="D488" i="21"/>
  <c r="F487" i="21"/>
  <c r="P486" i="21"/>
  <c r="Q486" i="21"/>
  <c r="N486" i="21"/>
  <c r="O486" i="21"/>
  <c r="K487" i="21"/>
  <c r="H488" i="21"/>
  <c r="M487" i="21"/>
  <c r="J487" i="21"/>
  <c r="I487" i="21"/>
  <c r="L487" i="21"/>
  <c r="F488" i="21"/>
  <c r="E488" i="21"/>
  <c r="D489" i="21"/>
  <c r="H489" i="21"/>
  <c r="M488" i="21"/>
  <c r="I488" i="21"/>
  <c r="J488" i="21"/>
  <c r="L488" i="21"/>
  <c r="K488" i="21"/>
  <c r="N487" i="21"/>
  <c r="Q487" i="21"/>
  <c r="O487" i="21"/>
  <c r="P487" i="21"/>
  <c r="D490" i="21"/>
  <c r="F489" i="21"/>
  <c r="E489" i="21"/>
  <c r="L489" i="21"/>
  <c r="J489" i="21"/>
  <c r="M489" i="21"/>
  <c r="H490" i="21"/>
  <c r="I489" i="21"/>
  <c r="K489" i="21"/>
  <c r="Q488" i="21"/>
  <c r="N488" i="21"/>
  <c r="O488" i="21"/>
  <c r="P488" i="21"/>
  <c r="F490" i="21"/>
  <c r="E490" i="21"/>
  <c r="D491" i="21"/>
  <c r="M490" i="21"/>
  <c r="J490" i="21"/>
  <c r="L490" i="21"/>
  <c r="H491" i="21"/>
  <c r="K490" i="21"/>
  <c r="I490" i="21"/>
  <c r="P489" i="21"/>
  <c r="Q489" i="21"/>
  <c r="N489" i="21"/>
  <c r="O489" i="21"/>
  <c r="F491" i="21"/>
  <c r="E491" i="21"/>
  <c r="D492" i="21"/>
  <c r="M491" i="21"/>
  <c r="L491" i="21"/>
  <c r="H492" i="21"/>
  <c r="K491" i="21"/>
  <c r="J491" i="21"/>
  <c r="I491" i="21"/>
  <c r="N490" i="21"/>
  <c r="O490" i="21"/>
  <c r="Q490" i="21"/>
  <c r="P490" i="21"/>
  <c r="E492" i="21"/>
  <c r="F492" i="21"/>
  <c r="D493" i="21"/>
  <c r="I492" i="21"/>
  <c r="L492" i="21"/>
  <c r="K492" i="21"/>
  <c r="M492" i="21"/>
  <c r="J492" i="21"/>
  <c r="H493" i="21"/>
  <c r="N491" i="21"/>
  <c r="O491" i="21"/>
  <c r="P491" i="21"/>
  <c r="Q491" i="21"/>
  <c r="E493" i="21"/>
  <c r="F493" i="21"/>
  <c r="D494" i="21"/>
  <c r="Q492" i="21"/>
  <c r="N492" i="21"/>
  <c r="O492" i="21"/>
  <c r="P492" i="21"/>
  <c r="L493" i="21"/>
  <c r="J493" i="21"/>
  <c r="H494" i="21"/>
  <c r="M493" i="21"/>
  <c r="I493" i="21"/>
  <c r="K493" i="21"/>
  <c r="D495" i="21"/>
  <c r="E494" i="21"/>
  <c r="F494" i="21"/>
  <c r="J494" i="21"/>
  <c r="I494" i="21"/>
  <c r="L494" i="21"/>
  <c r="M494" i="21"/>
  <c r="K494" i="21"/>
  <c r="H495" i="21"/>
  <c r="P493" i="21"/>
  <c r="N493" i="21"/>
  <c r="Q493" i="21"/>
  <c r="O493" i="21"/>
  <c r="D496" i="21"/>
  <c r="F495" i="21"/>
  <c r="E495" i="21"/>
  <c r="Q494" i="21"/>
  <c r="N494" i="21"/>
  <c r="O494" i="21"/>
  <c r="P494" i="21"/>
  <c r="H496" i="21"/>
  <c r="K495" i="21"/>
  <c r="I495" i="21"/>
  <c r="J495" i="21"/>
  <c r="L495" i="21"/>
  <c r="M495" i="21"/>
  <c r="E496" i="21"/>
  <c r="D497" i="21"/>
  <c r="F496" i="21"/>
  <c r="H497" i="21"/>
  <c r="L496" i="21"/>
  <c r="I496" i="21"/>
  <c r="M496" i="21"/>
  <c r="J496" i="21"/>
  <c r="K496" i="21"/>
  <c r="Q495" i="21"/>
  <c r="N495" i="21"/>
  <c r="O495" i="21"/>
  <c r="P495" i="21"/>
  <c r="F497" i="21"/>
  <c r="D498" i="21"/>
  <c r="E497" i="21"/>
  <c r="K497" i="21"/>
  <c r="H498" i="21"/>
  <c r="I497" i="21"/>
  <c r="M497" i="21"/>
  <c r="J497" i="21"/>
  <c r="L497" i="21"/>
  <c r="Q496" i="21"/>
  <c r="N496" i="21"/>
  <c r="O496" i="21"/>
  <c r="P496" i="21"/>
  <c r="F498" i="21"/>
  <c r="E498" i="21"/>
  <c r="D499" i="21"/>
  <c r="K498" i="21"/>
  <c r="L498" i="21"/>
  <c r="M498" i="21"/>
  <c r="I498" i="21"/>
  <c r="J498" i="21"/>
  <c r="H499" i="21"/>
  <c r="N497" i="21"/>
  <c r="O497" i="21"/>
  <c r="P497" i="21"/>
  <c r="Q497" i="21"/>
  <c r="D500" i="21"/>
  <c r="E499" i="21"/>
  <c r="F499" i="21"/>
  <c r="Q498" i="21"/>
  <c r="N498" i="21"/>
  <c r="O498" i="21"/>
  <c r="P498" i="21"/>
  <c r="L499" i="21"/>
  <c r="K499" i="21"/>
  <c r="I499" i="21"/>
  <c r="H500" i="21"/>
  <c r="J499" i="21"/>
  <c r="M499" i="21"/>
  <c r="F500" i="21"/>
  <c r="D501" i="21"/>
  <c r="E500" i="21"/>
  <c r="P499" i="21"/>
  <c r="Q499" i="21"/>
  <c r="N499" i="21"/>
  <c r="O499" i="21"/>
  <c r="L500" i="21"/>
  <c r="H501" i="21"/>
  <c r="J500" i="21"/>
  <c r="M500" i="21"/>
  <c r="I500" i="21"/>
  <c r="K500" i="21"/>
  <c r="D502" i="21"/>
  <c r="F501" i="21"/>
  <c r="E501" i="21"/>
  <c r="L501" i="21"/>
  <c r="K501" i="21"/>
  <c r="I501" i="21"/>
  <c r="M501" i="21"/>
  <c r="J501" i="21"/>
  <c r="H502" i="21"/>
  <c r="P500" i="21"/>
  <c r="N500" i="21"/>
  <c r="O500" i="21"/>
  <c r="Q500" i="21"/>
  <c r="E502" i="21"/>
  <c r="D503" i="21"/>
  <c r="F502" i="21"/>
  <c r="P501" i="21"/>
  <c r="Q501" i="21"/>
  <c r="N501" i="21"/>
  <c r="O501" i="21"/>
  <c r="J502" i="21"/>
  <c r="K502" i="21"/>
  <c r="H503" i="21"/>
  <c r="L502" i="21"/>
  <c r="I502" i="21"/>
  <c r="M502" i="21"/>
  <c r="F503" i="21"/>
  <c r="D504" i="21"/>
  <c r="E503" i="21"/>
  <c r="M503" i="21"/>
  <c r="K503" i="21"/>
  <c r="H504" i="21"/>
  <c r="I503" i="21"/>
  <c r="L503" i="21"/>
  <c r="J503" i="21"/>
  <c r="O502" i="21"/>
  <c r="P502" i="21"/>
  <c r="N502" i="21"/>
  <c r="Q502" i="21"/>
  <c r="D505" i="21"/>
  <c r="F504" i="21"/>
  <c r="E504" i="21"/>
  <c r="L504" i="21"/>
  <c r="M504" i="21"/>
  <c r="I504" i="21"/>
  <c r="K504" i="21"/>
  <c r="H505" i="21"/>
  <c r="J504" i="21"/>
  <c r="N503" i="21"/>
  <c r="O503" i="21"/>
  <c r="P503" i="21"/>
  <c r="Q503" i="21"/>
  <c r="E505" i="21"/>
  <c r="D506" i="21"/>
  <c r="F505" i="21"/>
  <c r="Q504" i="21"/>
  <c r="N504" i="21"/>
  <c r="O504" i="21"/>
  <c r="P504" i="21"/>
  <c r="J505" i="21"/>
  <c r="M505" i="21"/>
  <c r="H506" i="21"/>
  <c r="L505" i="21"/>
  <c r="I505" i="21"/>
  <c r="K505" i="21"/>
  <c r="D507" i="21"/>
  <c r="E506" i="21"/>
  <c r="F506" i="21"/>
  <c r="M506" i="21"/>
  <c r="H507" i="21"/>
  <c r="J506" i="21"/>
  <c r="K506" i="21"/>
  <c r="I506" i="21"/>
  <c r="L506" i="21"/>
  <c r="Q505" i="21"/>
  <c r="O505" i="21"/>
  <c r="N505" i="21"/>
  <c r="P505" i="21"/>
  <c r="E507" i="21"/>
  <c r="D508" i="21"/>
  <c r="F507" i="21"/>
  <c r="L507" i="21"/>
  <c r="I507" i="21"/>
  <c r="M507" i="21"/>
  <c r="J507" i="21"/>
  <c r="K507" i="21"/>
  <c r="H508" i="21"/>
  <c r="Q506" i="21"/>
  <c r="N506" i="21"/>
  <c r="O506" i="21"/>
  <c r="P506" i="21"/>
  <c r="D509" i="21"/>
  <c r="E508" i="21"/>
  <c r="F508" i="21"/>
  <c r="N507" i="21"/>
  <c r="P507" i="21"/>
  <c r="O507" i="21"/>
  <c r="Q507" i="21"/>
  <c r="I508" i="21"/>
  <c r="H509" i="21"/>
  <c r="K508" i="21"/>
  <c r="L508" i="21"/>
  <c r="M508" i="21"/>
  <c r="J508" i="21"/>
  <c r="F509" i="21"/>
  <c r="E509" i="21"/>
  <c r="D510" i="21"/>
  <c r="P508" i="21"/>
  <c r="O508" i="21"/>
  <c r="Q508" i="21"/>
  <c r="N508" i="21"/>
  <c r="K509" i="21"/>
  <c r="J509" i="21"/>
  <c r="H510" i="21"/>
  <c r="L509" i="21"/>
  <c r="I509" i="21"/>
  <c r="M509" i="21"/>
  <c r="E510" i="21"/>
  <c r="F510" i="21"/>
  <c r="D511" i="21"/>
  <c r="L510" i="21"/>
  <c r="M510" i="21"/>
  <c r="I510" i="21"/>
  <c r="J510" i="21"/>
  <c r="H511" i="21"/>
  <c r="K510" i="21"/>
  <c r="N509" i="21"/>
  <c r="Q509" i="21"/>
  <c r="O509" i="21"/>
  <c r="P509" i="21"/>
  <c r="E511" i="21"/>
  <c r="F511" i="21"/>
  <c r="D512" i="21"/>
  <c r="P510" i="21"/>
  <c r="O510" i="21"/>
  <c r="Q510" i="21"/>
  <c r="N510" i="21"/>
  <c r="J511" i="21"/>
  <c r="M511" i="21"/>
  <c r="H512" i="21"/>
  <c r="L511" i="21"/>
  <c r="I511" i="21"/>
  <c r="K511" i="21"/>
  <c r="E512" i="21"/>
  <c r="F512" i="21"/>
  <c r="D513" i="21"/>
  <c r="L512" i="21"/>
  <c r="I512" i="21"/>
  <c r="K512" i="21"/>
  <c r="J512" i="21"/>
  <c r="M512" i="21"/>
  <c r="H513" i="21"/>
  <c r="O511" i="21"/>
  <c r="P511" i="21"/>
  <c r="Q511" i="21"/>
  <c r="N511" i="21"/>
  <c r="F513" i="21"/>
  <c r="D514" i="21"/>
  <c r="E513" i="21"/>
  <c r="P512" i="21"/>
  <c r="O512" i="21"/>
  <c r="Q512" i="21"/>
  <c r="N512" i="21"/>
  <c r="M513" i="21"/>
  <c r="L513" i="21"/>
  <c r="I513" i="21"/>
  <c r="K513" i="21"/>
  <c r="H514" i="21"/>
  <c r="J513" i="21"/>
  <c r="F514" i="21"/>
  <c r="E514" i="21"/>
  <c r="D515" i="21"/>
  <c r="Q513" i="21"/>
  <c r="N513" i="21"/>
  <c r="O513" i="21"/>
  <c r="P513" i="21"/>
  <c r="J514" i="21"/>
  <c r="K514" i="21"/>
  <c r="M514" i="21"/>
  <c r="L514" i="21"/>
  <c r="H515" i="21"/>
  <c r="I514" i="21"/>
  <c r="D516" i="21"/>
  <c r="E515" i="21"/>
  <c r="F515" i="21"/>
  <c r="I515" i="21"/>
  <c r="J515" i="21"/>
  <c r="L515" i="21"/>
  <c r="K515" i="21"/>
  <c r="H516" i="21"/>
  <c r="M515" i="21"/>
  <c r="O514" i="21"/>
  <c r="Q514" i="21"/>
  <c r="N514" i="21"/>
  <c r="P514" i="21"/>
  <c r="D517" i="21"/>
  <c r="E516" i="21"/>
  <c r="F516" i="21"/>
  <c r="N515" i="21"/>
  <c r="O515" i="21"/>
  <c r="P515" i="21"/>
  <c r="Q515" i="21"/>
  <c r="H517" i="21"/>
  <c r="L516" i="21"/>
  <c r="I516" i="21"/>
  <c r="K516" i="21"/>
  <c r="M516" i="21"/>
  <c r="J516" i="21"/>
  <c r="E517" i="21"/>
  <c r="F517" i="21"/>
  <c r="D518" i="21"/>
  <c r="I517" i="21"/>
  <c r="K517" i="21"/>
  <c r="L517" i="21"/>
  <c r="J517" i="21"/>
  <c r="H518" i="21"/>
  <c r="M517" i="21"/>
  <c r="O516" i="21"/>
  <c r="P516" i="21"/>
  <c r="N516" i="21"/>
  <c r="Q516" i="21"/>
  <c r="E518" i="21"/>
  <c r="D519" i="21"/>
  <c r="F518" i="21"/>
  <c r="N517" i="21"/>
  <c r="P517" i="21"/>
  <c r="Q517" i="21"/>
  <c r="O517" i="21"/>
  <c r="I518" i="21"/>
  <c r="K518" i="21"/>
  <c r="M518" i="21"/>
  <c r="J518" i="21"/>
  <c r="H519" i="21"/>
  <c r="L518" i="21"/>
  <c r="F519" i="21"/>
  <c r="E519" i="21"/>
  <c r="D520" i="21"/>
  <c r="O518" i="21"/>
  <c r="P518" i="21"/>
  <c r="N518" i="21"/>
  <c r="Q518" i="21"/>
  <c r="L519" i="21"/>
  <c r="J519" i="21"/>
  <c r="H520" i="21"/>
  <c r="M519" i="21"/>
  <c r="K519" i="21"/>
  <c r="I519" i="21"/>
  <c r="D521" i="21"/>
  <c r="F520" i="21"/>
  <c r="E520" i="21"/>
  <c r="H521" i="21"/>
  <c r="L520" i="21"/>
  <c r="J520" i="21"/>
  <c r="I520" i="21"/>
  <c r="M520" i="21"/>
  <c r="K520" i="21"/>
  <c r="Q519" i="21"/>
  <c r="P519" i="21"/>
  <c r="N519" i="21"/>
  <c r="O519" i="21"/>
  <c r="D522" i="21"/>
  <c r="E521" i="21"/>
  <c r="F521" i="21"/>
  <c r="M521" i="21"/>
  <c r="J521" i="21"/>
  <c r="K521" i="21"/>
  <c r="H522" i="21"/>
  <c r="I521" i="21"/>
  <c r="L521" i="21"/>
  <c r="O520" i="21"/>
  <c r="P520" i="21"/>
  <c r="Q520" i="21"/>
  <c r="N520" i="21"/>
  <c r="E522" i="21"/>
  <c r="D523" i="21"/>
  <c r="F522" i="21"/>
  <c r="K522" i="21"/>
  <c r="L522" i="21"/>
  <c r="M522" i="21"/>
  <c r="I522" i="21"/>
  <c r="H523" i="21"/>
  <c r="J522" i="21"/>
  <c r="P521" i="21"/>
  <c r="N521" i="21"/>
  <c r="Q521" i="21"/>
  <c r="O521" i="21"/>
  <c r="E523" i="21"/>
  <c r="F523" i="21"/>
  <c r="D524" i="21"/>
  <c r="Q522" i="21"/>
  <c r="N522" i="21"/>
  <c r="O522" i="21"/>
  <c r="P522" i="21"/>
  <c r="J523" i="21"/>
  <c r="M523" i="21"/>
  <c r="K523" i="21"/>
  <c r="I523" i="21"/>
  <c r="L523" i="21"/>
  <c r="H524" i="21"/>
  <c r="D525" i="21"/>
  <c r="F524" i="21"/>
  <c r="E524" i="21"/>
  <c r="P523" i="21"/>
  <c r="N523" i="21"/>
  <c r="Q523" i="21"/>
  <c r="O523" i="21"/>
  <c r="L524" i="21"/>
  <c r="I524" i="21"/>
  <c r="H525" i="21"/>
  <c r="J524" i="21"/>
  <c r="K524" i="21"/>
  <c r="M524" i="21"/>
  <c r="F525" i="21"/>
  <c r="D526" i="21"/>
  <c r="E525" i="21"/>
  <c r="N524" i="21"/>
  <c r="Q524" i="21"/>
  <c r="O524" i="21"/>
  <c r="P524" i="21"/>
  <c r="L525" i="21"/>
  <c r="J525" i="21"/>
  <c r="K525" i="21"/>
  <c r="M525" i="21"/>
  <c r="H526" i="21"/>
  <c r="I525" i="21"/>
  <c r="F526" i="21"/>
  <c r="D527" i="21"/>
  <c r="E526" i="21"/>
  <c r="J526" i="21"/>
  <c r="K526" i="21"/>
  <c r="H527" i="21"/>
  <c r="M526" i="21"/>
  <c r="I526" i="21"/>
  <c r="L526" i="21"/>
  <c r="P525" i="21"/>
  <c r="N525" i="21"/>
  <c r="Q525" i="21"/>
  <c r="O525" i="21"/>
  <c r="E527" i="21"/>
  <c r="D528" i="21"/>
  <c r="F527" i="21"/>
  <c r="J527" i="21"/>
  <c r="I527" i="21"/>
  <c r="M527" i="21"/>
  <c r="L527" i="21"/>
  <c r="K527" i="21"/>
  <c r="H528" i="21"/>
  <c r="N526" i="21"/>
  <c r="O526" i="21"/>
  <c r="P526" i="21"/>
  <c r="Q526" i="21"/>
  <c r="E528" i="21"/>
  <c r="D529" i="21"/>
  <c r="F528" i="21"/>
  <c r="Q527" i="21"/>
  <c r="N527" i="21"/>
  <c r="P527" i="21"/>
  <c r="O527" i="21"/>
  <c r="L528" i="21"/>
  <c r="I528" i="21"/>
  <c r="K528" i="21"/>
  <c r="M528" i="21"/>
  <c r="H529" i="21"/>
  <c r="J528" i="21"/>
  <c r="F529" i="21"/>
  <c r="E529" i="21"/>
  <c r="D530" i="21"/>
  <c r="Q528" i="21"/>
  <c r="O528" i="21"/>
  <c r="N528" i="21"/>
  <c r="P528" i="21"/>
  <c r="J529" i="21"/>
  <c r="H530" i="21"/>
  <c r="K529" i="21"/>
  <c r="M529" i="21"/>
  <c r="I529" i="21"/>
  <c r="L529" i="21"/>
  <c r="F530" i="21"/>
  <c r="E530" i="21"/>
  <c r="D531" i="21"/>
  <c r="M530" i="21"/>
  <c r="K530" i="21"/>
  <c r="I530" i="21"/>
  <c r="J530" i="21"/>
  <c r="L530" i="21"/>
  <c r="H531" i="21"/>
  <c r="N529" i="21"/>
  <c r="O529" i="21"/>
  <c r="P529" i="21"/>
  <c r="Q529" i="21"/>
  <c r="D532" i="21"/>
  <c r="E531" i="21"/>
  <c r="F531" i="21"/>
  <c r="Q530" i="21"/>
  <c r="N530" i="21"/>
  <c r="O530" i="21"/>
  <c r="P530" i="21"/>
  <c r="K531" i="21"/>
  <c r="J531" i="21"/>
  <c r="H532" i="21"/>
  <c r="M531" i="21"/>
  <c r="L531" i="21"/>
  <c r="I531" i="21"/>
  <c r="D533" i="21"/>
  <c r="E532" i="21"/>
  <c r="F532" i="21"/>
  <c r="M532" i="21"/>
  <c r="J532" i="21"/>
  <c r="H533" i="21"/>
  <c r="L532" i="21"/>
  <c r="K532" i="21"/>
  <c r="I532" i="21"/>
  <c r="Q531" i="21"/>
  <c r="P531" i="21"/>
  <c r="N531" i="21"/>
  <c r="O531" i="21"/>
  <c r="F533" i="21"/>
  <c r="D534" i="21"/>
  <c r="E533" i="21"/>
  <c r="I533" i="21"/>
  <c r="J533" i="21"/>
  <c r="H534" i="21"/>
  <c r="K533" i="21"/>
  <c r="M533" i="21"/>
  <c r="L533" i="21"/>
  <c r="O532" i="21"/>
  <c r="P532" i="21"/>
  <c r="N532" i="21"/>
  <c r="Q532" i="21"/>
  <c r="D535" i="21"/>
  <c r="F534" i="21"/>
  <c r="E534" i="21"/>
  <c r="Q533" i="21"/>
  <c r="N533" i="21"/>
  <c r="O533" i="21"/>
  <c r="P533" i="21"/>
  <c r="J534" i="21"/>
  <c r="M534" i="21"/>
  <c r="I534" i="21"/>
  <c r="L534" i="21"/>
  <c r="K534" i="21"/>
  <c r="H535" i="21"/>
  <c r="F535" i="21"/>
  <c r="E535" i="21"/>
  <c r="D536" i="21"/>
  <c r="Q534" i="21"/>
  <c r="N534" i="21"/>
  <c r="O534" i="21"/>
  <c r="P534" i="21"/>
  <c r="J535" i="21"/>
  <c r="H536" i="21"/>
  <c r="I535" i="21"/>
  <c r="L535" i="21"/>
  <c r="M535" i="21"/>
  <c r="K535" i="21"/>
  <c r="D537" i="21"/>
  <c r="F536" i="21"/>
  <c r="E536" i="21"/>
  <c r="I536" i="21"/>
  <c r="K536" i="21"/>
  <c r="J536" i="21"/>
  <c r="H537" i="21"/>
  <c r="M536" i="21"/>
  <c r="L536" i="21"/>
  <c r="P535" i="21"/>
  <c r="N535" i="21"/>
  <c r="O535" i="21"/>
  <c r="Q535" i="21"/>
  <c r="F537" i="21"/>
  <c r="E537" i="21"/>
  <c r="D538" i="21"/>
  <c r="O536" i="21"/>
  <c r="Q536" i="21"/>
  <c r="N536" i="21"/>
  <c r="P536" i="21"/>
  <c r="I537" i="21"/>
  <c r="L537" i="21"/>
  <c r="J537" i="21"/>
  <c r="H538" i="21"/>
  <c r="K537" i="21"/>
  <c r="M537" i="21"/>
  <c r="E538" i="21"/>
  <c r="D539" i="21"/>
  <c r="F538" i="21"/>
  <c r="N537" i="21"/>
  <c r="O537" i="21"/>
  <c r="P537" i="21"/>
  <c r="Q537" i="21"/>
  <c r="K538" i="21"/>
  <c r="L538" i="21"/>
  <c r="H539" i="21"/>
  <c r="I538" i="21"/>
  <c r="M538" i="21"/>
  <c r="J538" i="21"/>
  <c r="D540" i="21"/>
  <c r="F539" i="21"/>
  <c r="E539" i="21"/>
  <c r="L539" i="21"/>
  <c r="K539" i="21"/>
  <c r="I539" i="21"/>
  <c r="H540" i="21"/>
  <c r="M539" i="21"/>
  <c r="J539" i="21"/>
  <c r="N538" i="21"/>
  <c r="O538" i="21"/>
  <c r="P538" i="21"/>
  <c r="Q538" i="21"/>
  <c r="F540" i="21"/>
  <c r="E540" i="21"/>
  <c r="D541" i="21"/>
  <c r="Q539" i="21"/>
  <c r="N539" i="21"/>
  <c r="P539" i="21"/>
  <c r="O539" i="21"/>
  <c r="J540" i="21"/>
  <c r="L540" i="21"/>
  <c r="H541" i="21"/>
  <c r="M540" i="21"/>
  <c r="K540" i="21"/>
  <c r="I540" i="21"/>
  <c r="D542" i="21"/>
  <c r="F541" i="21"/>
  <c r="E541" i="21"/>
  <c r="J541" i="21"/>
  <c r="H542" i="21"/>
  <c r="M541" i="21"/>
  <c r="L541" i="21"/>
  <c r="I541" i="21"/>
  <c r="K541" i="21"/>
  <c r="Q540" i="21"/>
  <c r="N540" i="21"/>
  <c r="O540" i="21"/>
  <c r="P540" i="21"/>
  <c r="E542" i="21"/>
  <c r="F542" i="21"/>
  <c r="D543" i="21"/>
  <c r="I542" i="21"/>
  <c r="K542" i="21"/>
  <c r="J542" i="21"/>
  <c r="H543" i="21"/>
  <c r="L542" i="21"/>
  <c r="M542" i="21"/>
  <c r="Q541" i="21"/>
  <c r="N541" i="21"/>
  <c r="O541" i="21"/>
  <c r="P541" i="21"/>
  <c r="D544" i="21"/>
  <c r="F543" i="21"/>
  <c r="E543" i="21"/>
  <c r="Q542" i="21"/>
  <c r="O542" i="21"/>
  <c r="N542" i="21"/>
  <c r="P542" i="21"/>
  <c r="I543" i="21"/>
  <c r="J543" i="21"/>
  <c r="K543" i="21"/>
  <c r="H544" i="21"/>
  <c r="L543" i="21"/>
  <c r="M543" i="21"/>
  <c r="F544" i="21"/>
  <c r="E544" i="21"/>
  <c r="D545" i="21"/>
  <c r="O543" i="21"/>
  <c r="P543" i="21"/>
  <c r="Q543" i="21"/>
  <c r="N543" i="21"/>
  <c r="J544" i="21"/>
  <c r="H545" i="21"/>
  <c r="L544" i="21"/>
  <c r="M544" i="21"/>
  <c r="K544" i="21"/>
  <c r="I544" i="21"/>
  <c r="D546" i="21"/>
  <c r="E545" i="21"/>
  <c r="F545" i="21"/>
  <c r="K545" i="21"/>
  <c r="L545" i="21"/>
  <c r="M545" i="21"/>
  <c r="H546" i="21"/>
  <c r="J545" i="21"/>
  <c r="I545" i="21"/>
  <c r="Q544" i="21"/>
  <c r="N544" i="21"/>
  <c r="O544" i="21"/>
  <c r="P544" i="21"/>
  <c r="F546" i="21"/>
  <c r="E546" i="21"/>
  <c r="D547" i="21"/>
  <c r="L546" i="21"/>
  <c r="J546" i="21"/>
  <c r="K546" i="21"/>
  <c r="M546" i="21"/>
  <c r="I546" i="21"/>
  <c r="H547" i="21"/>
  <c r="N545" i="21"/>
  <c r="O545" i="21"/>
  <c r="P545" i="21"/>
  <c r="Q545" i="21"/>
  <c r="F547" i="21"/>
  <c r="D548" i="21"/>
  <c r="E547" i="21"/>
  <c r="Q546" i="21"/>
  <c r="N546" i="21"/>
  <c r="O546" i="21"/>
  <c r="P546" i="21"/>
  <c r="M547" i="21"/>
  <c r="K547" i="21"/>
  <c r="H548" i="21"/>
  <c r="L547" i="21"/>
  <c r="I547" i="21"/>
  <c r="J547" i="21"/>
  <c r="D549" i="21"/>
  <c r="F548" i="21"/>
  <c r="E548" i="21"/>
  <c r="H549" i="21"/>
  <c r="J548" i="21"/>
  <c r="M548" i="21"/>
  <c r="K548" i="21"/>
  <c r="L548" i="21"/>
  <c r="I548" i="21"/>
  <c r="O547" i="21"/>
  <c r="P547" i="21"/>
  <c r="Q547" i="21"/>
  <c r="N547" i="21"/>
  <c r="E549" i="21"/>
  <c r="D550" i="21"/>
  <c r="F549" i="21"/>
  <c r="I549" i="21"/>
  <c r="J549" i="21"/>
  <c r="K549" i="21"/>
  <c r="L549" i="21"/>
  <c r="M549" i="21"/>
  <c r="H550" i="21"/>
  <c r="Q548" i="21"/>
  <c r="O548" i="21"/>
  <c r="P548" i="21"/>
  <c r="N548" i="21"/>
  <c r="F550" i="21"/>
  <c r="D551" i="21"/>
  <c r="E550" i="21"/>
  <c r="P549" i="21"/>
  <c r="N549" i="21"/>
  <c r="O549" i="21"/>
  <c r="Q549" i="21"/>
  <c r="M550" i="21"/>
  <c r="I550" i="21"/>
  <c r="K550" i="21"/>
  <c r="H551" i="21"/>
  <c r="L550" i="21"/>
  <c r="J550" i="21"/>
  <c r="F551" i="21"/>
  <c r="D552" i="21"/>
  <c r="E551" i="21"/>
  <c r="O550" i="21"/>
  <c r="P550" i="21"/>
  <c r="Q550" i="21"/>
  <c r="N550" i="21"/>
  <c r="K551" i="21"/>
  <c r="L551" i="21"/>
  <c r="H552" i="21"/>
  <c r="I551" i="21"/>
  <c r="J551" i="21"/>
  <c r="M551" i="21"/>
  <c r="F552" i="21"/>
  <c r="E552" i="21"/>
  <c r="D553" i="21"/>
  <c r="K552" i="21"/>
  <c r="H553" i="21"/>
  <c r="L552" i="21"/>
  <c r="I552" i="21"/>
  <c r="M552" i="21"/>
  <c r="J552" i="21"/>
  <c r="O551" i="21"/>
  <c r="Q551" i="21"/>
  <c r="P551" i="21"/>
  <c r="N551" i="21"/>
  <c r="D554" i="21"/>
  <c r="E553" i="21"/>
  <c r="F553" i="21"/>
  <c r="M553" i="21"/>
  <c r="J553" i="21"/>
  <c r="I553" i="21"/>
  <c r="K553" i="21"/>
  <c r="L553" i="21"/>
  <c r="H554" i="21"/>
  <c r="P552" i="21"/>
  <c r="Q552" i="21"/>
  <c r="N552" i="21"/>
  <c r="O552" i="21"/>
  <c r="E554" i="21"/>
  <c r="D555" i="21"/>
  <c r="F554" i="21"/>
  <c r="N553" i="21"/>
  <c r="O553" i="21"/>
  <c r="P553" i="21"/>
  <c r="Q553" i="21"/>
  <c r="J554" i="21"/>
  <c r="H555" i="21"/>
  <c r="L554" i="21"/>
  <c r="I554" i="21"/>
  <c r="K554" i="21"/>
  <c r="M554" i="21"/>
  <c r="E555" i="21"/>
  <c r="D556" i="21"/>
  <c r="F555" i="21"/>
  <c r="K555" i="21"/>
  <c r="J555" i="21"/>
  <c r="M555" i="21"/>
  <c r="H556" i="21"/>
  <c r="I555" i="21"/>
  <c r="L555" i="21"/>
  <c r="O554" i="21"/>
  <c r="P554" i="21"/>
  <c r="N554" i="21"/>
  <c r="Q554" i="21"/>
  <c r="D557" i="21"/>
  <c r="F556" i="21"/>
  <c r="E556" i="21"/>
  <c r="L556" i="21"/>
  <c r="I556" i="21"/>
  <c r="J556" i="21"/>
  <c r="H557" i="21"/>
  <c r="M556" i="21"/>
  <c r="K556" i="21"/>
  <c r="Q555" i="21"/>
  <c r="N555" i="21"/>
  <c r="O555" i="21"/>
  <c r="P555" i="21"/>
  <c r="F557" i="21"/>
  <c r="D558" i="21"/>
  <c r="E557" i="21"/>
  <c r="P556" i="21"/>
  <c r="Q556" i="21"/>
  <c r="O556" i="21"/>
  <c r="N556" i="21"/>
  <c r="I557" i="21"/>
  <c r="H558" i="21"/>
  <c r="M557" i="21"/>
  <c r="L557" i="21"/>
  <c r="J557" i="21"/>
  <c r="K557" i="21"/>
  <c r="F558" i="21"/>
  <c r="D559" i="21"/>
  <c r="E558" i="21"/>
  <c r="P557" i="21"/>
  <c r="Q557" i="21"/>
  <c r="O557" i="21"/>
  <c r="N557" i="21"/>
  <c r="L558" i="21"/>
  <c r="M558" i="21"/>
  <c r="H559" i="21"/>
  <c r="I558" i="21"/>
  <c r="J558" i="21"/>
  <c r="K558" i="21"/>
  <c r="D560" i="21"/>
  <c r="F559" i="21"/>
  <c r="E559" i="21"/>
  <c r="J559" i="21"/>
  <c r="M559" i="21"/>
  <c r="I559" i="21"/>
  <c r="L559" i="21"/>
  <c r="K559" i="21"/>
  <c r="H560" i="21"/>
  <c r="Q558" i="21"/>
  <c r="O558" i="21"/>
  <c r="N558" i="21"/>
  <c r="P558" i="21"/>
  <c r="D561" i="21"/>
  <c r="E560" i="21"/>
  <c r="F560" i="21"/>
  <c r="P559" i="21"/>
  <c r="Q559" i="21"/>
  <c r="O559" i="21"/>
  <c r="N559" i="21"/>
  <c r="M560" i="21"/>
  <c r="J560" i="21"/>
  <c r="K560" i="21"/>
  <c r="I560" i="21"/>
  <c r="H561" i="21"/>
  <c r="L560" i="21"/>
  <c r="F561" i="21"/>
  <c r="E561" i="21"/>
  <c r="D562" i="21"/>
  <c r="N560" i="21"/>
  <c r="Q560" i="21"/>
  <c r="O560" i="21"/>
  <c r="P560" i="21"/>
  <c r="J561" i="21"/>
  <c r="K561" i="21"/>
  <c r="L561" i="21"/>
  <c r="M561" i="21"/>
  <c r="I561" i="21"/>
  <c r="H562" i="21"/>
  <c r="E562" i="21"/>
  <c r="D563" i="21"/>
  <c r="F562" i="21"/>
  <c r="N561" i="21"/>
  <c r="O561" i="21"/>
  <c r="P561" i="21"/>
  <c r="Q561" i="21"/>
  <c r="J562" i="21"/>
  <c r="L562" i="21"/>
  <c r="H563" i="21"/>
  <c r="M562" i="21"/>
  <c r="I562" i="21"/>
  <c r="K562" i="21"/>
  <c r="D564" i="21"/>
  <c r="F563" i="21"/>
  <c r="E563" i="21"/>
  <c r="H564" i="21"/>
  <c r="J563" i="21"/>
  <c r="M563" i="21"/>
  <c r="I563" i="21"/>
  <c r="L563" i="21"/>
  <c r="K563" i="21"/>
  <c r="Q562" i="21"/>
  <c r="N562" i="21"/>
  <c r="O562" i="21"/>
  <c r="P562" i="21"/>
  <c r="E564" i="21"/>
  <c r="F564" i="21"/>
  <c r="D565" i="21"/>
  <c r="M564" i="21"/>
  <c r="I564" i="21"/>
  <c r="H565" i="21"/>
  <c r="L564" i="21"/>
  <c r="K564" i="21"/>
  <c r="J564" i="21"/>
  <c r="Q563" i="21"/>
  <c r="N563" i="21"/>
  <c r="P563" i="21"/>
  <c r="O563" i="21"/>
  <c r="E565" i="21"/>
  <c r="F565" i="21"/>
  <c r="D566" i="21"/>
  <c r="N564" i="21"/>
  <c r="O564" i="21"/>
  <c r="P564" i="21"/>
  <c r="Q564" i="21"/>
  <c r="I565" i="21"/>
  <c r="K565" i="21"/>
  <c r="M565" i="21"/>
  <c r="J565" i="21"/>
  <c r="L565" i="21"/>
  <c r="H566" i="21"/>
  <c r="F566" i="21"/>
  <c r="D567" i="21"/>
  <c r="E566" i="21"/>
  <c r="N565" i="21"/>
  <c r="O565" i="21"/>
  <c r="Q565" i="21"/>
  <c r="P565" i="21"/>
  <c r="K566" i="21"/>
  <c r="M566" i="21"/>
  <c r="H567" i="21"/>
  <c r="J566" i="21"/>
  <c r="L566" i="21"/>
  <c r="I566" i="21"/>
  <c r="F567" i="21"/>
  <c r="D568" i="21"/>
  <c r="E567" i="21"/>
  <c r="K567" i="21"/>
  <c r="L567" i="21"/>
  <c r="J567" i="21"/>
  <c r="I567" i="21"/>
  <c r="H568" i="21"/>
  <c r="M567" i="21"/>
  <c r="O566" i="21"/>
  <c r="N566" i="21"/>
  <c r="Q566" i="21"/>
  <c r="P566" i="21"/>
  <c r="E568" i="21"/>
  <c r="F568" i="21"/>
  <c r="D569" i="21"/>
  <c r="P567" i="21"/>
  <c r="Q567" i="21"/>
  <c r="N567" i="21"/>
  <c r="O567" i="21"/>
  <c r="J568" i="21"/>
  <c r="M568" i="21"/>
  <c r="K568" i="21"/>
  <c r="H569" i="21"/>
  <c r="I568" i="21"/>
  <c r="L568" i="21"/>
  <c r="F569" i="21"/>
  <c r="D570" i="21"/>
  <c r="E569" i="21"/>
  <c r="H570" i="21"/>
  <c r="M569" i="21"/>
  <c r="I569" i="21"/>
  <c r="J569" i="21"/>
  <c r="K569" i="21"/>
  <c r="L569" i="21"/>
  <c r="P568" i="21"/>
  <c r="Q568" i="21"/>
  <c r="O568" i="21"/>
  <c r="N568" i="21"/>
  <c r="F570" i="21"/>
  <c r="E570" i="21"/>
  <c r="D571" i="21"/>
  <c r="L570" i="21"/>
  <c r="I570" i="21"/>
  <c r="K570" i="21"/>
  <c r="M570" i="21"/>
  <c r="H571" i="21"/>
  <c r="J570" i="21"/>
  <c r="Q569" i="21"/>
  <c r="N569" i="21"/>
  <c r="P569" i="21"/>
  <c r="O569" i="21"/>
  <c r="F571" i="21"/>
  <c r="E571" i="21"/>
  <c r="D572" i="21"/>
  <c r="O570" i="21"/>
  <c r="P570" i="21"/>
  <c r="Q570" i="21"/>
  <c r="N570" i="21"/>
  <c r="L571" i="21"/>
  <c r="K571" i="21"/>
  <c r="M571" i="21"/>
  <c r="H572" i="21"/>
  <c r="I571" i="21"/>
  <c r="J571" i="21"/>
  <c r="F572" i="21"/>
  <c r="E572" i="21"/>
  <c r="D573" i="21"/>
  <c r="L572" i="21"/>
  <c r="J572" i="21"/>
  <c r="M572" i="21"/>
  <c r="H573" i="21"/>
  <c r="K572" i="21"/>
  <c r="I572" i="21"/>
  <c r="P571" i="21"/>
  <c r="Q571" i="21"/>
  <c r="N571" i="21"/>
  <c r="O571" i="21"/>
  <c r="E573" i="21"/>
  <c r="D574" i="21"/>
  <c r="F573" i="21"/>
  <c r="I573" i="21"/>
  <c r="K573" i="21"/>
  <c r="J573" i="21"/>
  <c r="L573" i="21"/>
  <c r="H574" i="21"/>
  <c r="M573" i="21"/>
  <c r="Q572" i="21"/>
  <c r="O572" i="21"/>
  <c r="P572" i="21"/>
  <c r="N572" i="21"/>
  <c r="E574" i="21"/>
  <c r="D575" i="21"/>
  <c r="F574" i="21"/>
  <c r="O573" i="21"/>
  <c r="P573" i="21"/>
  <c r="Q573" i="21"/>
  <c r="N573" i="21"/>
  <c r="H575" i="21"/>
  <c r="M574" i="21"/>
  <c r="K574" i="21"/>
  <c r="I574" i="21"/>
  <c r="L574" i="21"/>
  <c r="J574" i="21"/>
  <c r="E575" i="21"/>
  <c r="D576" i="21"/>
  <c r="F575" i="21"/>
  <c r="M575" i="21"/>
  <c r="H576" i="21"/>
  <c r="L575" i="21"/>
  <c r="J575" i="21"/>
  <c r="I575" i="21"/>
  <c r="K575" i="21"/>
  <c r="Q574" i="21"/>
  <c r="N574" i="21"/>
  <c r="O574" i="21"/>
  <c r="P574" i="21"/>
  <c r="D577" i="21"/>
  <c r="E576" i="21"/>
  <c r="F576" i="21"/>
  <c r="J576" i="21"/>
  <c r="H577" i="21"/>
  <c r="K576" i="21"/>
  <c r="M576" i="21"/>
  <c r="L576" i="21"/>
  <c r="I576" i="21"/>
  <c r="N575" i="21"/>
  <c r="Q575" i="21"/>
  <c r="O575" i="21"/>
  <c r="P575" i="21"/>
  <c r="E577" i="21"/>
  <c r="D578" i="21"/>
  <c r="F577" i="21"/>
  <c r="M577" i="21"/>
  <c r="H578" i="21"/>
  <c r="I577" i="21"/>
  <c r="K577" i="21"/>
  <c r="L577" i="21"/>
  <c r="J577" i="21"/>
  <c r="N576" i="21"/>
  <c r="O576" i="21"/>
  <c r="Q576" i="21"/>
  <c r="P576" i="21"/>
  <c r="D579" i="21"/>
  <c r="E578" i="21"/>
  <c r="F578" i="21"/>
  <c r="J578" i="21"/>
  <c r="K578" i="21"/>
  <c r="M578" i="21"/>
  <c r="I578" i="21"/>
  <c r="H579" i="21"/>
  <c r="L578" i="21"/>
  <c r="Q577" i="21"/>
  <c r="P577" i="21"/>
  <c r="N577" i="21"/>
  <c r="O577" i="21"/>
  <c r="D580" i="21"/>
  <c r="F579" i="21"/>
  <c r="E579" i="21"/>
  <c r="O578" i="21"/>
  <c r="P578" i="21"/>
  <c r="Q578" i="21"/>
  <c r="N578" i="21"/>
  <c r="J579" i="21"/>
  <c r="K579" i="21"/>
  <c r="L579" i="21"/>
  <c r="I579" i="21"/>
  <c r="H580" i="21"/>
  <c r="M579" i="21"/>
  <c r="E580" i="21"/>
  <c r="D581" i="21"/>
  <c r="F580" i="21"/>
  <c r="N579" i="21"/>
  <c r="O579" i="21"/>
  <c r="Q579" i="21"/>
  <c r="P579" i="21"/>
  <c r="K580" i="21"/>
  <c r="J580" i="21"/>
  <c r="H581" i="21"/>
  <c r="M580" i="21"/>
  <c r="L580" i="21"/>
  <c r="I580" i="21"/>
  <c r="D582" i="21"/>
  <c r="F581" i="21"/>
  <c r="E581" i="21"/>
  <c r="H582" i="21"/>
  <c r="K581" i="21"/>
  <c r="M581" i="21"/>
  <c r="I581" i="21"/>
  <c r="J581" i="21"/>
  <c r="L581" i="21"/>
  <c r="Q580" i="21"/>
  <c r="N580" i="21"/>
  <c r="O580" i="21"/>
  <c r="P580" i="21"/>
  <c r="F582" i="21"/>
  <c r="E582" i="21"/>
  <c r="D583" i="21"/>
  <c r="L582" i="21"/>
  <c r="M582" i="21"/>
  <c r="I582" i="21"/>
  <c r="H583" i="21"/>
  <c r="K582" i="21"/>
  <c r="J582" i="21"/>
  <c r="P581" i="21"/>
  <c r="N581" i="21"/>
  <c r="O581" i="21"/>
  <c r="Q581" i="21"/>
  <c r="E583" i="21"/>
  <c r="F583" i="21"/>
  <c r="D584" i="21"/>
  <c r="N582" i="21"/>
  <c r="Q582" i="21"/>
  <c r="O582" i="21"/>
  <c r="P582" i="21"/>
  <c r="I583" i="21"/>
  <c r="H584" i="21"/>
  <c r="K583" i="21"/>
  <c r="J583" i="21"/>
  <c r="M583" i="21"/>
  <c r="L583" i="21"/>
  <c r="D585" i="21"/>
  <c r="E584" i="21"/>
  <c r="F584" i="21"/>
  <c r="P583" i="21"/>
  <c r="Q583" i="21"/>
  <c r="N583" i="21"/>
  <c r="O583" i="21"/>
  <c r="K584" i="21"/>
  <c r="H585" i="21"/>
  <c r="J584" i="21"/>
  <c r="I584" i="21"/>
  <c r="M584" i="21"/>
  <c r="L584" i="21"/>
  <c r="E585" i="21"/>
  <c r="D586" i="21"/>
  <c r="F585" i="21"/>
  <c r="H586" i="21"/>
  <c r="M585" i="21"/>
  <c r="K585" i="21"/>
  <c r="L585" i="21"/>
  <c r="J585" i="21"/>
  <c r="I585" i="21"/>
  <c r="O584" i="21"/>
  <c r="P584" i="21"/>
  <c r="N584" i="21"/>
  <c r="Q584" i="21"/>
  <c r="D587" i="21"/>
  <c r="F586" i="21"/>
  <c r="E586" i="21"/>
  <c r="L586" i="21"/>
  <c r="H587" i="21"/>
  <c r="I586" i="21"/>
  <c r="J586" i="21"/>
  <c r="M586" i="21"/>
  <c r="K586" i="21"/>
  <c r="Q585" i="21"/>
  <c r="O585" i="21"/>
  <c r="N585" i="21"/>
  <c r="P585" i="21"/>
  <c r="E587" i="21"/>
  <c r="F587" i="21"/>
  <c r="D588" i="21"/>
  <c r="I587" i="21"/>
  <c r="H588" i="21"/>
  <c r="L587" i="21"/>
  <c r="J587" i="21"/>
  <c r="K587" i="21"/>
  <c r="M587" i="21"/>
  <c r="O586" i="21"/>
  <c r="P586" i="21"/>
  <c r="Q586" i="21"/>
  <c r="N586" i="21"/>
  <c r="F588" i="21"/>
  <c r="E588" i="21"/>
  <c r="D589" i="21"/>
  <c r="Q587" i="21"/>
  <c r="N587" i="21"/>
  <c r="O587" i="21"/>
  <c r="P587" i="21"/>
  <c r="L588" i="21"/>
  <c r="K588" i="21"/>
  <c r="H589" i="21"/>
  <c r="M588" i="21"/>
  <c r="J588" i="21"/>
  <c r="I588" i="21"/>
  <c r="E589" i="21"/>
  <c r="D590" i="21"/>
  <c r="F589" i="21"/>
  <c r="I589" i="21"/>
  <c r="K589" i="21"/>
  <c r="M589" i="21"/>
  <c r="J589" i="21"/>
  <c r="L589" i="21"/>
  <c r="H590" i="21"/>
  <c r="Q588" i="21"/>
  <c r="N588" i="21"/>
  <c r="O588" i="21"/>
  <c r="P588" i="21"/>
  <c r="E590" i="21"/>
  <c r="F590" i="21"/>
  <c r="D591" i="21"/>
  <c r="N589" i="21"/>
  <c r="O589" i="21"/>
  <c r="P589" i="21"/>
  <c r="Q589" i="21"/>
  <c r="M590" i="21"/>
  <c r="K590" i="21"/>
  <c r="I590" i="21"/>
  <c r="H591" i="21"/>
  <c r="J590" i="21"/>
  <c r="L590" i="21"/>
  <c r="F591" i="21"/>
  <c r="D592" i="21"/>
  <c r="E591" i="21"/>
  <c r="Q590" i="21"/>
  <c r="N590" i="21"/>
  <c r="O590" i="21"/>
  <c r="P590" i="21"/>
  <c r="I591" i="21"/>
  <c r="K591" i="21"/>
  <c r="L591" i="21"/>
  <c r="M591" i="21"/>
  <c r="H592" i="21"/>
  <c r="J591" i="21"/>
  <c r="E592" i="21"/>
  <c r="F592" i="21"/>
  <c r="D593" i="21"/>
  <c r="N591" i="21"/>
  <c r="Q591" i="21"/>
  <c r="O591" i="21"/>
  <c r="P591" i="21"/>
  <c r="I592" i="21"/>
  <c r="L592" i="21"/>
  <c r="M592" i="21"/>
  <c r="K592" i="21"/>
  <c r="J592" i="21"/>
  <c r="H593" i="21"/>
  <c r="D594" i="21"/>
  <c r="E593" i="21"/>
  <c r="F593" i="21"/>
  <c r="O592" i="21"/>
  <c r="P592" i="21"/>
  <c r="N592" i="21"/>
  <c r="Q592" i="21"/>
  <c r="J593" i="21"/>
  <c r="K593" i="21"/>
  <c r="L593" i="21"/>
  <c r="H594" i="21"/>
  <c r="M593" i="21"/>
  <c r="I593" i="21"/>
  <c r="E594" i="21"/>
  <c r="F594" i="21"/>
  <c r="D595" i="21"/>
  <c r="I594" i="21"/>
  <c r="L594" i="21"/>
  <c r="H595" i="21"/>
  <c r="M594" i="21"/>
  <c r="K594" i="21"/>
  <c r="J594" i="21"/>
  <c r="O593" i="21"/>
  <c r="N593" i="21"/>
  <c r="Q593" i="21"/>
  <c r="P593" i="21"/>
  <c r="E595" i="21"/>
  <c r="F595" i="21"/>
  <c r="D596" i="21"/>
  <c r="O594" i="21"/>
  <c r="P594" i="21"/>
  <c r="Q594" i="21"/>
  <c r="N594" i="21"/>
  <c r="L595" i="21"/>
  <c r="K595" i="21"/>
  <c r="J595" i="21"/>
  <c r="H596" i="21"/>
  <c r="I595" i="21"/>
  <c r="M595" i="21"/>
  <c r="D597" i="21"/>
  <c r="E596" i="21"/>
  <c r="F596" i="21"/>
  <c r="L596" i="21"/>
  <c r="J596" i="21"/>
  <c r="H597" i="21"/>
  <c r="K596" i="21"/>
  <c r="M596" i="21"/>
  <c r="I596" i="21"/>
  <c r="N595" i="21"/>
  <c r="O595" i="21"/>
  <c r="P595" i="21"/>
  <c r="Q595" i="21"/>
  <c r="F597" i="21"/>
  <c r="D598" i="21"/>
  <c r="E597" i="21"/>
  <c r="M597" i="21"/>
  <c r="I597" i="21"/>
  <c r="J597" i="21"/>
  <c r="H598" i="21"/>
  <c r="K597" i="21"/>
  <c r="L597" i="21"/>
  <c r="Q596" i="21"/>
  <c r="N596" i="21"/>
  <c r="O596" i="21"/>
  <c r="P596" i="21"/>
  <c r="F598" i="21"/>
  <c r="D599" i="21"/>
  <c r="E598" i="21"/>
  <c r="P597" i="21"/>
  <c r="Q597" i="21"/>
  <c r="N597" i="21"/>
  <c r="O597" i="21"/>
  <c r="J598" i="21"/>
  <c r="H599" i="21"/>
  <c r="K598" i="21"/>
  <c r="I598" i="21"/>
  <c r="L598" i="21"/>
  <c r="M598" i="21"/>
  <c r="E599" i="21"/>
  <c r="F599" i="21"/>
  <c r="D600" i="21"/>
  <c r="L599" i="21"/>
  <c r="K599" i="21"/>
  <c r="H600" i="21"/>
  <c r="M599" i="21"/>
  <c r="J599" i="21"/>
  <c r="I599" i="21"/>
  <c r="P598" i="21"/>
  <c r="Q598" i="21"/>
  <c r="N598" i="21"/>
  <c r="O598" i="21"/>
  <c r="E600" i="21"/>
  <c r="D601" i="21"/>
  <c r="F600" i="21"/>
  <c r="L600" i="21"/>
  <c r="J600" i="21"/>
  <c r="I600" i="21"/>
  <c r="H601" i="21"/>
  <c r="M600" i="21"/>
  <c r="K600" i="21"/>
  <c r="Q599" i="21"/>
  <c r="N599" i="21"/>
  <c r="O599" i="21"/>
  <c r="P599" i="21"/>
  <c r="E601" i="21"/>
  <c r="F601" i="21"/>
  <c r="D602" i="21"/>
  <c r="O600" i="21"/>
  <c r="P600" i="21"/>
  <c r="Q600" i="21"/>
  <c r="N600" i="21"/>
  <c r="L601" i="21"/>
  <c r="I601" i="21"/>
  <c r="K601" i="21"/>
  <c r="H602" i="21"/>
  <c r="M601" i="21"/>
  <c r="J601" i="21"/>
  <c r="F602" i="21"/>
  <c r="D603" i="21"/>
  <c r="E602" i="21"/>
  <c r="O601" i="21"/>
  <c r="Q601" i="21"/>
  <c r="N601" i="21"/>
  <c r="P601" i="21"/>
  <c r="J602" i="21"/>
  <c r="H603" i="21"/>
  <c r="L602" i="21"/>
  <c r="M602" i="21"/>
  <c r="I602" i="21"/>
  <c r="K602" i="21"/>
  <c r="F603" i="21"/>
  <c r="D604" i="21"/>
  <c r="E603" i="21"/>
  <c r="L603" i="21"/>
  <c r="M603" i="21"/>
  <c r="H604" i="21"/>
  <c r="I603" i="21"/>
  <c r="J603" i="21"/>
  <c r="K603" i="21"/>
  <c r="N602" i="21"/>
  <c r="Q602" i="21"/>
  <c r="O602" i="21"/>
  <c r="P602" i="21"/>
  <c r="E604" i="21"/>
  <c r="D605" i="21"/>
  <c r="F604" i="21"/>
  <c r="I604" i="21"/>
  <c r="H605" i="21"/>
  <c r="M604" i="21"/>
  <c r="K604" i="21"/>
  <c r="J604" i="21"/>
  <c r="L604" i="21"/>
  <c r="O603" i="21"/>
  <c r="Q603" i="21"/>
  <c r="N603" i="21"/>
  <c r="P603" i="21"/>
  <c r="D606" i="21"/>
  <c r="E605" i="21"/>
  <c r="F605" i="21"/>
  <c r="N604" i="21"/>
  <c r="Q604" i="21"/>
  <c r="O604" i="21"/>
  <c r="P604" i="21"/>
  <c r="K605" i="21"/>
  <c r="I605" i="21"/>
  <c r="J605" i="21"/>
  <c r="H606" i="21"/>
  <c r="L605" i="21"/>
  <c r="M605" i="21"/>
  <c r="F606" i="21"/>
  <c r="E606" i="21"/>
  <c r="D607" i="21"/>
  <c r="P605" i="21"/>
  <c r="N605" i="21"/>
  <c r="O605" i="21"/>
  <c r="Q605" i="21"/>
  <c r="L606" i="21"/>
  <c r="M606" i="21"/>
  <c r="J606" i="21"/>
  <c r="I606" i="21"/>
  <c r="H607" i="21"/>
  <c r="K606" i="21"/>
  <c r="F607" i="21"/>
  <c r="E607" i="21"/>
  <c r="D608" i="21"/>
  <c r="P606" i="21"/>
  <c r="N606" i="21"/>
  <c r="Q606" i="21"/>
  <c r="O606" i="21"/>
  <c r="J607" i="21"/>
  <c r="H608" i="21"/>
  <c r="L607" i="21"/>
  <c r="K607" i="21"/>
  <c r="M607" i="21"/>
  <c r="I607" i="21"/>
  <c r="F608" i="21"/>
  <c r="E608" i="21"/>
  <c r="D609" i="21"/>
  <c r="M608" i="21"/>
  <c r="I608" i="21"/>
  <c r="H609" i="21"/>
  <c r="J608" i="21"/>
  <c r="L608" i="21"/>
  <c r="K608" i="21"/>
  <c r="Q607" i="21"/>
  <c r="P607" i="21"/>
  <c r="N607" i="21"/>
  <c r="O607" i="21"/>
  <c r="D610" i="21"/>
  <c r="F609" i="21"/>
  <c r="E609" i="21"/>
  <c r="P608" i="21"/>
  <c r="N608" i="21"/>
  <c r="Q608" i="21"/>
  <c r="O608" i="21"/>
  <c r="M609" i="21"/>
  <c r="H610" i="21"/>
  <c r="I609" i="21"/>
  <c r="J609" i="21"/>
  <c r="L609" i="21"/>
  <c r="K609" i="21"/>
  <c r="F610" i="21"/>
  <c r="E610" i="21"/>
  <c r="D611" i="21"/>
  <c r="K610" i="21"/>
  <c r="L610" i="21"/>
  <c r="M610" i="21"/>
  <c r="I610" i="21"/>
  <c r="H611" i="21"/>
  <c r="J610" i="21"/>
  <c r="N609" i="21"/>
  <c r="Q609" i="21"/>
  <c r="O609" i="21"/>
  <c r="P609" i="21"/>
  <c r="D612" i="21"/>
  <c r="E611" i="21"/>
  <c r="F611" i="21"/>
  <c r="O610" i="21"/>
  <c r="P610" i="21"/>
  <c r="Q610" i="21"/>
  <c r="N610" i="21"/>
  <c r="J611" i="21"/>
  <c r="H612" i="21"/>
  <c r="K611" i="21"/>
  <c r="L611" i="21"/>
  <c r="I611" i="21"/>
  <c r="M611" i="21"/>
  <c r="F612" i="21"/>
  <c r="E612" i="21"/>
  <c r="D613" i="21"/>
  <c r="J612" i="21"/>
  <c r="I612" i="21"/>
  <c r="M612" i="21"/>
  <c r="K612" i="21"/>
  <c r="H613" i="21"/>
  <c r="L612" i="21"/>
  <c r="N611" i="21"/>
  <c r="O611" i="21"/>
  <c r="P611" i="21"/>
  <c r="Q611" i="21"/>
  <c r="F613" i="21"/>
  <c r="D614" i="21"/>
  <c r="E613" i="21"/>
  <c r="Q612" i="21"/>
  <c r="N612" i="21"/>
  <c r="O612" i="21"/>
  <c r="P612" i="21"/>
  <c r="H614" i="21"/>
  <c r="M613" i="21"/>
  <c r="L613" i="21"/>
  <c r="K613" i="21"/>
  <c r="J613" i="21"/>
  <c r="I613" i="21"/>
  <c r="E614" i="21"/>
  <c r="F614" i="21"/>
  <c r="D615" i="21"/>
  <c r="H615" i="21"/>
  <c r="I614" i="21"/>
  <c r="L614" i="21"/>
  <c r="K614" i="21"/>
  <c r="J614" i="21"/>
  <c r="M614" i="21"/>
  <c r="N613" i="21"/>
  <c r="O613" i="21"/>
  <c r="P613" i="21"/>
  <c r="Q613" i="21"/>
  <c r="E615" i="21"/>
  <c r="F615" i="21"/>
  <c r="D616" i="21"/>
  <c r="J615" i="21"/>
  <c r="H616" i="21"/>
  <c r="M615" i="21"/>
  <c r="L615" i="21"/>
  <c r="K615" i="21"/>
  <c r="I615" i="21"/>
  <c r="Q614" i="21"/>
  <c r="N614" i="21"/>
  <c r="O614" i="21"/>
  <c r="P614" i="21"/>
  <c r="E616" i="21"/>
  <c r="F616" i="21"/>
  <c r="D617" i="21"/>
  <c r="H617" i="21"/>
  <c r="J616" i="21"/>
  <c r="M616" i="21"/>
  <c r="K616" i="21"/>
  <c r="L616" i="21"/>
  <c r="I616" i="21"/>
  <c r="Q615" i="21"/>
  <c r="N615" i="21"/>
  <c r="O615" i="21"/>
  <c r="P615" i="21"/>
  <c r="D618" i="21"/>
  <c r="F617" i="21"/>
  <c r="E617" i="21"/>
  <c r="H618" i="21"/>
  <c r="K617" i="21"/>
  <c r="L617" i="21"/>
  <c r="J617" i="21"/>
  <c r="I617" i="21"/>
  <c r="M617" i="21"/>
  <c r="Q616" i="21"/>
  <c r="N616" i="21"/>
  <c r="O616" i="21"/>
  <c r="P616" i="21"/>
  <c r="F618" i="21"/>
  <c r="D619" i="21"/>
  <c r="E618" i="21"/>
  <c r="K618" i="21"/>
  <c r="H619" i="21"/>
  <c r="M618" i="21"/>
  <c r="I618" i="21"/>
  <c r="L618" i="21"/>
  <c r="J618" i="21"/>
  <c r="P617" i="21"/>
  <c r="Q617" i="21"/>
  <c r="N617" i="21"/>
  <c r="O617" i="21"/>
  <c r="D620" i="21"/>
  <c r="F619" i="21"/>
  <c r="E619" i="21"/>
  <c r="L619" i="21"/>
  <c r="K619" i="21"/>
  <c r="H620" i="21"/>
  <c r="I619" i="21"/>
  <c r="J619" i="21"/>
  <c r="M619" i="21"/>
  <c r="N618" i="21"/>
  <c r="O618" i="21"/>
  <c r="Q618" i="21"/>
  <c r="P618" i="21"/>
  <c r="D621" i="21"/>
  <c r="F620" i="21"/>
  <c r="E620" i="21"/>
  <c r="H621" i="21"/>
  <c r="K620" i="21"/>
  <c r="J620" i="21"/>
  <c r="M620" i="21"/>
  <c r="I620" i="21"/>
  <c r="L620" i="21"/>
  <c r="N619" i="21"/>
  <c r="O619" i="21"/>
  <c r="P619" i="21"/>
  <c r="Q619" i="21"/>
  <c r="D622" i="21"/>
  <c r="E621" i="21"/>
  <c r="F621" i="21"/>
  <c r="L621" i="21"/>
  <c r="M621" i="21"/>
  <c r="H622" i="21"/>
  <c r="J621" i="21"/>
  <c r="K621" i="21"/>
  <c r="I621" i="21"/>
  <c r="Q620" i="21"/>
  <c r="N620" i="21"/>
  <c r="O620" i="21"/>
  <c r="P620" i="21"/>
  <c r="D623" i="21"/>
  <c r="F622" i="21"/>
  <c r="E622" i="21"/>
  <c r="I622" i="21"/>
  <c r="H623" i="21"/>
  <c r="L622" i="21"/>
  <c r="K622" i="21"/>
  <c r="J622" i="21"/>
  <c r="M622" i="21"/>
  <c r="N621" i="21"/>
  <c r="O621" i="21"/>
  <c r="P621" i="21"/>
  <c r="Q621" i="21"/>
  <c r="E623" i="21"/>
  <c r="D624" i="21"/>
  <c r="F623" i="21"/>
  <c r="N622" i="21"/>
  <c r="Q622" i="21"/>
  <c r="O622" i="21"/>
  <c r="P622" i="21"/>
  <c r="M623" i="21"/>
  <c r="K623" i="21"/>
  <c r="I623" i="21"/>
  <c r="H624" i="21"/>
  <c r="L623" i="21"/>
  <c r="J623" i="21"/>
  <c r="E624" i="21"/>
  <c r="D625" i="21"/>
  <c r="F624" i="21"/>
  <c r="Q623" i="21"/>
  <c r="N623" i="21"/>
  <c r="P623" i="21"/>
  <c r="O623" i="21"/>
  <c r="J624" i="21"/>
  <c r="M624" i="21"/>
  <c r="L624" i="21"/>
  <c r="K624" i="21"/>
  <c r="I624" i="21"/>
  <c r="H625" i="21"/>
  <c r="D626" i="21"/>
  <c r="F625" i="21"/>
  <c r="E625" i="21"/>
  <c r="P624" i="21"/>
  <c r="Q624" i="21"/>
  <c r="N624" i="21"/>
  <c r="O624" i="21"/>
  <c r="K625" i="21"/>
  <c r="I625" i="21"/>
  <c r="L625" i="21"/>
  <c r="H626" i="21"/>
  <c r="M625" i="21"/>
  <c r="J625" i="21"/>
  <c r="D627" i="21"/>
  <c r="F626" i="21"/>
  <c r="E626" i="21"/>
  <c r="Q625" i="21"/>
  <c r="N625" i="21"/>
  <c r="O625" i="21"/>
  <c r="P625" i="21"/>
  <c r="L626" i="21"/>
  <c r="K626" i="21"/>
  <c r="J626" i="21"/>
  <c r="M626" i="21"/>
  <c r="I626" i="21"/>
  <c r="H627" i="21"/>
  <c r="D628" i="21"/>
  <c r="E627" i="21"/>
  <c r="F627" i="21"/>
  <c r="Q626" i="21"/>
  <c r="N626" i="21"/>
  <c r="O626" i="21"/>
  <c r="P626" i="21"/>
  <c r="H628" i="21"/>
  <c r="J627" i="21"/>
  <c r="L627" i="21"/>
  <c r="I627" i="21"/>
  <c r="M627" i="21"/>
  <c r="K627" i="21"/>
  <c r="E628" i="21"/>
  <c r="F628" i="21"/>
  <c r="D629" i="21"/>
  <c r="L628" i="21"/>
  <c r="I628" i="21"/>
  <c r="J628" i="21"/>
  <c r="H629" i="21"/>
  <c r="K628" i="21"/>
  <c r="M628" i="21"/>
  <c r="N627" i="21"/>
  <c r="O627" i="21"/>
  <c r="P627" i="21"/>
  <c r="Q627" i="21"/>
  <c r="D630" i="21"/>
  <c r="E629" i="21"/>
  <c r="F629" i="21"/>
  <c r="Q628" i="21"/>
  <c r="N628" i="21"/>
  <c r="O628" i="21"/>
  <c r="P628" i="21"/>
  <c r="I629" i="21"/>
  <c r="M629" i="21"/>
  <c r="H630" i="21"/>
  <c r="J629" i="21"/>
  <c r="L629" i="21"/>
  <c r="K629" i="21"/>
  <c r="E630" i="21"/>
  <c r="D631" i="21"/>
  <c r="F630" i="21"/>
  <c r="Q629" i="21"/>
  <c r="N629" i="21"/>
  <c r="P629" i="21"/>
  <c r="O629" i="21"/>
  <c r="H631" i="21"/>
  <c r="L630" i="21"/>
  <c r="J630" i="21"/>
  <c r="K630" i="21"/>
  <c r="I630" i="21"/>
  <c r="M630" i="21"/>
  <c r="E631" i="21"/>
  <c r="D632" i="21"/>
  <c r="F631" i="21"/>
  <c r="J631" i="21"/>
  <c r="I631" i="21"/>
  <c r="L631" i="21"/>
  <c r="M631" i="21"/>
  <c r="H632" i="21"/>
  <c r="K631" i="21"/>
  <c r="N630" i="21"/>
  <c r="Q630" i="21"/>
  <c r="O630" i="21"/>
  <c r="P630" i="21"/>
  <c r="D633" i="21"/>
  <c r="E632" i="21"/>
  <c r="F632" i="21"/>
  <c r="Q631" i="21"/>
  <c r="N631" i="21"/>
  <c r="O631" i="21"/>
  <c r="P631" i="21"/>
  <c r="J632" i="21"/>
  <c r="L632" i="21"/>
  <c r="H633" i="21"/>
  <c r="M632" i="21"/>
  <c r="K632" i="21"/>
  <c r="I632" i="21"/>
  <c r="F633" i="21"/>
  <c r="D634" i="21"/>
  <c r="E633" i="21"/>
  <c r="I633" i="21"/>
  <c r="H634" i="21"/>
  <c r="J633" i="21"/>
  <c r="L633" i="21"/>
  <c r="M633" i="21"/>
  <c r="K633" i="21"/>
  <c r="N632" i="21"/>
  <c r="Q632" i="21"/>
  <c r="O632" i="21"/>
  <c r="P632" i="21"/>
  <c r="E634" i="21"/>
  <c r="D635" i="21"/>
  <c r="F634" i="21"/>
  <c r="Q633" i="21"/>
  <c r="O633" i="21"/>
  <c r="P633" i="21"/>
  <c r="N633" i="21"/>
  <c r="K634" i="21"/>
  <c r="M634" i="21"/>
  <c r="L634" i="21"/>
  <c r="H635" i="21"/>
  <c r="J634" i="21"/>
  <c r="I634" i="21"/>
  <c r="F635" i="21"/>
  <c r="D636" i="21"/>
  <c r="E635" i="21"/>
  <c r="J635" i="21"/>
  <c r="I635" i="21"/>
  <c r="M635" i="21"/>
  <c r="L635" i="21"/>
  <c r="K635" i="21"/>
  <c r="H636" i="21"/>
  <c r="Q634" i="21"/>
  <c r="O634" i="21"/>
  <c r="P634" i="21"/>
  <c r="N634" i="21"/>
  <c r="D637" i="21"/>
  <c r="E636" i="21"/>
  <c r="F636" i="21"/>
  <c r="Q635" i="21"/>
  <c r="N635" i="21"/>
  <c r="O635" i="21"/>
  <c r="P635" i="21"/>
  <c r="K636" i="21"/>
  <c r="L636" i="21"/>
  <c r="I636" i="21"/>
  <c r="J636" i="21"/>
  <c r="M636" i="21"/>
  <c r="H637" i="21"/>
  <c r="D638" i="21"/>
  <c r="F637" i="21"/>
  <c r="E637" i="21"/>
  <c r="Q636" i="21"/>
  <c r="N636" i="21"/>
  <c r="O636" i="21"/>
  <c r="P636" i="21"/>
  <c r="J637" i="21"/>
  <c r="K637" i="21"/>
  <c r="L637" i="21"/>
  <c r="M637" i="21"/>
  <c r="H638" i="21"/>
  <c r="I637" i="21"/>
  <c r="F638" i="21"/>
  <c r="D639" i="21"/>
  <c r="E638" i="21"/>
  <c r="L638" i="21"/>
  <c r="I638" i="21"/>
  <c r="J638" i="21"/>
  <c r="M638" i="21"/>
  <c r="H639" i="21"/>
  <c r="K638" i="21"/>
  <c r="N637" i="21"/>
  <c r="P637" i="21"/>
  <c r="Q637" i="21"/>
  <c r="O637" i="21"/>
  <c r="F639" i="21"/>
  <c r="D640" i="21"/>
  <c r="E639" i="21"/>
  <c r="O638" i="21"/>
  <c r="P638" i="21"/>
  <c r="N638" i="21"/>
  <c r="Q638" i="21"/>
  <c r="I639" i="21"/>
  <c r="J639" i="21"/>
  <c r="L639" i="21"/>
  <c r="K639" i="21"/>
  <c r="H640" i="21"/>
  <c r="M639" i="21"/>
  <c r="E640" i="21"/>
  <c r="D641" i="21"/>
  <c r="F640" i="21"/>
  <c r="Q639" i="21"/>
  <c r="N639" i="21"/>
  <c r="P639" i="21"/>
  <c r="O639" i="21"/>
  <c r="H641" i="21"/>
  <c r="I640" i="21"/>
  <c r="L640" i="21"/>
  <c r="K640" i="21"/>
  <c r="M640" i="21"/>
  <c r="J640" i="21"/>
  <c r="E641" i="21"/>
  <c r="D642" i="21"/>
  <c r="F641" i="21"/>
  <c r="J641" i="21"/>
  <c r="K641" i="21"/>
  <c r="H642" i="21"/>
  <c r="L641" i="21"/>
  <c r="M641" i="21"/>
  <c r="I641" i="21"/>
  <c r="N640" i="21"/>
  <c r="O640" i="21"/>
  <c r="P640" i="21"/>
  <c r="Q640" i="21"/>
  <c r="F642" i="21"/>
  <c r="D643" i="21"/>
  <c r="E642" i="21"/>
  <c r="K642" i="21"/>
  <c r="H643" i="21"/>
  <c r="I642" i="21"/>
  <c r="J642" i="21"/>
  <c r="M642" i="21"/>
  <c r="L642" i="21"/>
  <c r="Q641" i="21"/>
  <c r="N641" i="21"/>
  <c r="O641" i="21"/>
  <c r="P641" i="21"/>
  <c r="D644" i="21"/>
  <c r="E643" i="21"/>
  <c r="F643" i="21"/>
  <c r="I643" i="21"/>
  <c r="L643" i="21"/>
  <c r="K643" i="21"/>
  <c r="H644" i="21"/>
  <c r="M643" i="21"/>
  <c r="J643" i="21"/>
  <c r="O642" i="21"/>
  <c r="Q642" i="21"/>
  <c r="N642" i="21"/>
  <c r="P642" i="21"/>
  <c r="F644" i="21"/>
  <c r="D645" i="21"/>
  <c r="E644" i="21"/>
  <c r="P643" i="21"/>
  <c r="Q643" i="21"/>
  <c r="N643" i="21"/>
  <c r="O643" i="21"/>
  <c r="L644" i="21"/>
  <c r="H645" i="21"/>
  <c r="M644" i="21"/>
  <c r="K644" i="21"/>
  <c r="J644" i="21"/>
  <c r="I644" i="21"/>
  <c r="F645" i="21"/>
  <c r="E645" i="21"/>
  <c r="D646" i="21"/>
  <c r="M645" i="21"/>
  <c r="K645" i="21"/>
  <c r="I645" i="21"/>
  <c r="L645" i="21"/>
  <c r="H646" i="21"/>
  <c r="J645" i="21"/>
  <c r="N644" i="21"/>
  <c r="O644" i="21"/>
  <c r="P644" i="21"/>
  <c r="Q644" i="21"/>
  <c r="F646" i="21"/>
  <c r="E646" i="21"/>
  <c r="D647" i="21"/>
  <c r="O645" i="21"/>
  <c r="P645" i="21"/>
  <c r="N645" i="21"/>
  <c r="Q645" i="21"/>
  <c r="L646" i="21"/>
  <c r="J646" i="21"/>
  <c r="K646" i="21"/>
  <c r="H647" i="21"/>
  <c r="I646" i="21"/>
  <c r="M646" i="21"/>
  <c r="F647" i="21"/>
  <c r="E647" i="21"/>
  <c r="D648" i="21"/>
  <c r="J647" i="21"/>
  <c r="M647" i="21"/>
  <c r="K647" i="21"/>
  <c r="H648" i="21"/>
  <c r="I647" i="21"/>
  <c r="L647" i="21"/>
  <c r="Q646" i="21"/>
  <c r="N646" i="21"/>
  <c r="O646" i="21"/>
  <c r="P646" i="21"/>
  <c r="E648" i="21"/>
  <c r="D649" i="21"/>
  <c r="F648" i="21"/>
  <c r="I648" i="21"/>
  <c r="M648" i="21"/>
  <c r="K648" i="21"/>
  <c r="J648" i="21"/>
  <c r="L648" i="21"/>
  <c r="H649" i="21"/>
  <c r="P647" i="21"/>
  <c r="Q647" i="21"/>
  <c r="N647" i="21"/>
  <c r="O647" i="21"/>
  <c r="F649" i="21"/>
  <c r="E649" i="21"/>
  <c r="D650" i="21"/>
  <c r="N648" i="21"/>
  <c r="Q648" i="21"/>
  <c r="O648" i="21"/>
  <c r="P648" i="21"/>
  <c r="I649" i="21"/>
  <c r="H650" i="21"/>
  <c r="J649" i="21"/>
  <c r="L649" i="21"/>
  <c r="K649" i="21"/>
  <c r="M649" i="21"/>
  <c r="F650" i="21"/>
  <c r="E650" i="21"/>
  <c r="D651" i="21"/>
  <c r="Q649" i="21"/>
  <c r="N649" i="21"/>
  <c r="O649" i="21"/>
  <c r="P649" i="21"/>
  <c r="M650" i="21"/>
  <c r="L650" i="21"/>
  <c r="H651" i="21"/>
  <c r="I650" i="21"/>
  <c r="J650" i="21"/>
  <c r="K650" i="21"/>
  <c r="E651" i="21"/>
  <c r="D652" i="21"/>
  <c r="F651" i="21"/>
  <c r="J651" i="21"/>
  <c r="L651" i="21"/>
  <c r="I651" i="21"/>
  <c r="M651" i="21"/>
  <c r="H652" i="21"/>
  <c r="K651" i="21"/>
  <c r="Q650" i="21"/>
  <c r="N650" i="21"/>
  <c r="O650" i="21"/>
  <c r="P650" i="21"/>
  <c r="F652" i="21"/>
  <c r="D653" i="21"/>
  <c r="E652" i="21"/>
  <c r="N651" i="21"/>
  <c r="O651" i="21"/>
  <c r="P651" i="21"/>
  <c r="Q651" i="21"/>
  <c r="M652" i="21"/>
  <c r="J652" i="21"/>
  <c r="I652" i="21"/>
  <c r="L652" i="21"/>
  <c r="K652" i="21"/>
  <c r="H653" i="21"/>
  <c r="F653" i="21"/>
  <c r="D654" i="21"/>
  <c r="E653" i="21"/>
  <c r="N652" i="21"/>
  <c r="O652" i="21"/>
  <c r="Q652" i="21"/>
  <c r="P652" i="21"/>
  <c r="L653" i="21"/>
  <c r="H654" i="21"/>
  <c r="J653" i="21"/>
  <c r="M653" i="21"/>
  <c r="I653" i="21"/>
  <c r="K653" i="21"/>
  <c r="F654" i="21"/>
  <c r="D655" i="21"/>
  <c r="E654" i="21"/>
  <c r="I654" i="21"/>
  <c r="L654" i="21"/>
  <c r="H655" i="21"/>
  <c r="K654" i="21"/>
  <c r="J654" i="21"/>
  <c r="M654" i="21"/>
  <c r="Q653" i="21"/>
  <c r="N653" i="21"/>
  <c r="P653" i="21"/>
  <c r="O653" i="21"/>
  <c r="D656" i="21"/>
  <c r="F655" i="21"/>
  <c r="E655" i="21"/>
  <c r="P654" i="21"/>
  <c r="Q654" i="21"/>
  <c r="N654" i="21"/>
  <c r="O654" i="21"/>
  <c r="J655" i="21"/>
  <c r="H656" i="21"/>
  <c r="M655" i="21"/>
  <c r="I655" i="21"/>
  <c r="K655" i="21"/>
  <c r="L655" i="21"/>
  <c r="F656" i="21"/>
  <c r="D657" i="21"/>
  <c r="E656" i="21"/>
  <c r="K656" i="21"/>
  <c r="J656" i="21"/>
  <c r="I656" i="21"/>
  <c r="L656" i="21"/>
  <c r="H657" i="21"/>
  <c r="M656" i="21"/>
  <c r="Q655" i="21"/>
  <c r="N655" i="21"/>
  <c r="O655" i="21"/>
  <c r="P655" i="21"/>
  <c r="F657" i="21"/>
  <c r="E657" i="21"/>
  <c r="D658" i="21"/>
  <c r="N656" i="21"/>
  <c r="O656" i="21"/>
  <c r="P656" i="21"/>
  <c r="Q656" i="21"/>
  <c r="K657" i="21"/>
  <c r="H658" i="21"/>
  <c r="L657" i="21"/>
  <c r="J657" i="21"/>
  <c r="I657" i="21"/>
  <c r="M657" i="21"/>
  <c r="F658" i="21"/>
  <c r="D659" i="21"/>
  <c r="E658" i="21"/>
  <c r="K658" i="21"/>
  <c r="I658" i="21"/>
  <c r="L658" i="21"/>
  <c r="H659" i="21"/>
  <c r="J658" i="21"/>
  <c r="M658" i="21"/>
  <c r="Q657" i="21"/>
  <c r="N657" i="21"/>
  <c r="O657" i="21"/>
  <c r="P657" i="21"/>
  <c r="D660" i="21"/>
  <c r="E659" i="21"/>
  <c r="F659" i="21"/>
  <c r="P658" i="21"/>
  <c r="Q658" i="21"/>
  <c r="N658" i="21"/>
  <c r="O658" i="21"/>
  <c r="J659" i="21"/>
  <c r="M659" i="21"/>
  <c r="L659" i="21"/>
  <c r="H660" i="21"/>
  <c r="K659" i="21"/>
  <c r="I659" i="21"/>
  <c r="F660" i="21"/>
  <c r="E660" i="21"/>
  <c r="D661" i="21"/>
  <c r="K660" i="21"/>
  <c r="L660" i="21"/>
  <c r="H661" i="21"/>
  <c r="I660" i="21"/>
  <c r="J660" i="21"/>
  <c r="M660" i="21"/>
  <c r="O659" i="21"/>
  <c r="P659" i="21"/>
  <c r="Q659" i="21"/>
  <c r="N659" i="21"/>
  <c r="E661" i="21"/>
  <c r="F661" i="21"/>
  <c r="D662" i="21"/>
  <c r="M661" i="21"/>
  <c r="I661" i="21"/>
  <c r="H662" i="21"/>
  <c r="K661" i="21"/>
  <c r="J661" i="21"/>
  <c r="L661" i="21"/>
  <c r="Q660" i="21"/>
  <c r="N660" i="21"/>
  <c r="O660" i="21"/>
  <c r="P660" i="21"/>
  <c r="E662" i="21"/>
  <c r="F662" i="21"/>
  <c r="D663" i="21"/>
  <c r="O661" i="21"/>
  <c r="P661" i="21"/>
  <c r="Q661" i="21"/>
  <c r="N661" i="21"/>
  <c r="M662" i="21"/>
  <c r="K662" i="21"/>
  <c r="L662" i="21"/>
  <c r="J662" i="21"/>
  <c r="I662" i="21"/>
  <c r="H663" i="21"/>
  <c r="D664" i="21"/>
  <c r="F663" i="21"/>
  <c r="E663" i="21"/>
  <c r="N662" i="21"/>
  <c r="Q662" i="21"/>
  <c r="O662" i="21"/>
  <c r="P662" i="21"/>
  <c r="J663" i="21"/>
  <c r="M663" i="21"/>
  <c r="I663" i="21"/>
  <c r="K663" i="21"/>
  <c r="L663" i="21"/>
  <c r="H664" i="21"/>
  <c r="F664" i="21"/>
  <c r="D665" i="21"/>
  <c r="E664" i="21"/>
  <c r="Q663" i="21"/>
  <c r="N663" i="21"/>
  <c r="O663" i="21"/>
  <c r="P663" i="21"/>
  <c r="L664" i="21"/>
  <c r="M664" i="21"/>
  <c r="J664" i="21"/>
  <c r="K664" i="21"/>
  <c r="H665" i="21"/>
  <c r="I664" i="21"/>
  <c r="F665" i="21"/>
  <c r="E665" i="21"/>
  <c r="D666" i="21"/>
  <c r="L665" i="21"/>
  <c r="K665" i="21"/>
  <c r="M665" i="21"/>
  <c r="I665" i="21"/>
  <c r="H666" i="21"/>
  <c r="J665" i="21"/>
  <c r="P664" i="21"/>
  <c r="N664" i="21"/>
  <c r="Q664" i="21"/>
  <c r="O664" i="21"/>
  <c r="F666" i="21"/>
  <c r="E666" i="21"/>
  <c r="D667" i="21"/>
  <c r="Q665" i="21"/>
  <c r="N665" i="21"/>
  <c r="O665" i="21"/>
  <c r="P665" i="21"/>
  <c r="K666" i="21"/>
  <c r="J666" i="21"/>
  <c r="H667" i="21"/>
  <c r="L666" i="21"/>
  <c r="M666" i="21"/>
  <c r="I666" i="21"/>
  <c r="D668" i="21"/>
  <c r="F667" i="21"/>
  <c r="E667" i="21"/>
  <c r="J667" i="21"/>
  <c r="H668" i="21"/>
  <c r="M667" i="21"/>
  <c r="L667" i="21"/>
  <c r="I667" i="21"/>
  <c r="K667" i="21"/>
  <c r="P666" i="21"/>
  <c r="Q666" i="21"/>
  <c r="N666" i="21"/>
  <c r="O666" i="21"/>
  <c r="E668" i="21"/>
  <c r="F668" i="21"/>
  <c r="D669" i="21"/>
  <c r="K668" i="21"/>
  <c r="H669" i="21"/>
  <c r="L668" i="21"/>
  <c r="I668" i="21"/>
  <c r="M668" i="21"/>
  <c r="J668" i="21"/>
  <c r="O667" i="21"/>
  <c r="P667" i="21"/>
  <c r="N667" i="21"/>
  <c r="Q667" i="21"/>
  <c r="E669" i="21"/>
  <c r="D670" i="21"/>
  <c r="F669" i="21"/>
  <c r="M669" i="21"/>
  <c r="J669" i="21"/>
  <c r="I669" i="21"/>
  <c r="K669" i="21"/>
  <c r="L669" i="21"/>
  <c r="H670" i="21"/>
  <c r="Q668" i="21"/>
  <c r="N668" i="21"/>
  <c r="O668" i="21"/>
  <c r="P668" i="21"/>
  <c r="E670" i="21"/>
  <c r="F670" i="21"/>
  <c r="D671" i="21"/>
  <c r="O669" i="21"/>
  <c r="P669" i="21"/>
  <c r="Q669" i="21"/>
  <c r="N669" i="21"/>
  <c r="I670" i="21"/>
  <c r="K670" i="21"/>
  <c r="M670" i="21"/>
  <c r="J670" i="21"/>
  <c r="H671" i="21"/>
  <c r="L670" i="21"/>
  <c r="E671" i="21"/>
  <c r="F671" i="21"/>
  <c r="D672" i="21"/>
  <c r="N670" i="21"/>
  <c r="Q670" i="21"/>
  <c r="O670" i="21"/>
  <c r="P670" i="21"/>
  <c r="J671" i="21"/>
  <c r="K671" i="21"/>
  <c r="L671" i="21"/>
  <c r="I671" i="21"/>
  <c r="H672" i="21"/>
  <c r="M671" i="21"/>
  <c r="E672" i="21"/>
  <c r="F672" i="21"/>
  <c r="D673" i="21"/>
  <c r="Q671" i="21"/>
  <c r="N671" i="21"/>
  <c r="O671" i="21"/>
  <c r="P671" i="21"/>
  <c r="H673" i="21"/>
  <c r="M672" i="21"/>
  <c r="L672" i="21"/>
  <c r="J672" i="21"/>
  <c r="I672" i="21"/>
  <c r="K672" i="21"/>
  <c r="E673" i="21"/>
  <c r="D674" i="21"/>
  <c r="F673" i="21"/>
  <c r="K673" i="21"/>
  <c r="M673" i="21"/>
  <c r="H674" i="21"/>
  <c r="I673" i="21"/>
  <c r="J673" i="21"/>
  <c r="L673" i="21"/>
  <c r="P672" i="21"/>
  <c r="Q672" i="21"/>
  <c r="N672" i="21"/>
  <c r="O672" i="21"/>
  <c r="E674" i="21"/>
  <c r="D675" i="21"/>
  <c r="F674" i="21"/>
  <c r="H675" i="21"/>
  <c r="I674" i="21"/>
  <c r="L674" i="21"/>
  <c r="K674" i="21"/>
  <c r="M674" i="21"/>
  <c r="J674" i="21"/>
  <c r="Q673" i="21"/>
  <c r="N673" i="21"/>
  <c r="O673" i="21"/>
  <c r="P673" i="21"/>
  <c r="F675" i="21"/>
  <c r="D676" i="21"/>
  <c r="E675" i="21"/>
  <c r="J675" i="21"/>
  <c r="H676" i="21"/>
  <c r="I675" i="21"/>
  <c r="K675" i="21"/>
  <c r="M675" i="21"/>
  <c r="L675" i="21"/>
  <c r="Q674" i="21"/>
  <c r="N674" i="21"/>
  <c r="O674" i="21"/>
  <c r="P674" i="21"/>
  <c r="F676" i="21"/>
  <c r="D677" i="21"/>
  <c r="E676" i="21"/>
  <c r="K676" i="21"/>
  <c r="J676" i="21"/>
  <c r="H677" i="21"/>
  <c r="M676" i="21"/>
  <c r="L676" i="21"/>
  <c r="I676" i="21"/>
  <c r="O675" i="21"/>
  <c r="P675" i="21"/>
  <c r="Q675" i="21"/>
  <c r="N675" i="21"/>
  <c r="F677" i="21"/>
  <c r="D678" i="21"/>
  <c r="E677" i="21"/>
  <c r="H678" i="21"/>
  <c r="I677" i="21"/>
  <c r="M677" i="21"/>
  <c r="L677" i="21"/>
  <c r="J677" i="21"/>
  <c r="K677" i="21"/>
  <c r="N676" i="21"/>
  <c r="Q676" i="21"/>
  <c r="O676" i="21"/>
  <c r="P676" i="21"/>
  <c r="D679" i="21"/>
  <c r="E678" i="21"/>
  <c r="F678" i="21"/>
  <c r="I678" i="21"/>
  <c r="H679" i="21"/>
  <c r="J678" i="21"/>
  <c r="M678" i="21"/>
  <c r="L678" i="21"/>
  <c r="K678" i="21"/>
  <c r="O677" i="21"/>
  <c r="P677" i="21"/>
  <c r="Q677" i="21"/>
  <c r="N677" i="21"/>
  <c r="F679" i="21"/>
  <c r="D680" i="21"/>
  <c r="E679" i="21"/>
  <c r="N678" i="21"/>
  <c r="Q678" i="21"/>
  <c r="O678" i="21"/>
  <c r="P678" i="21"/>
  <c r="M679" i="21"/>
  <c r="L679" i="21"/>
  <c r="J679" i="21"/>
  <c r="H680" i="21"/>
  <c r="K679" i="21"/>
  <c r="I679" i="21"/>
  <c r="D681" i="21"/>
  <c r="F680" i="21"/>
  <c r="E680" i="21"/>
  <c r="K680" i="21"/>
  <c r="L680" i="21"/>
  <c r="I680" i="21"/>
  <c r="J680" i="21"/>
  <c r="M680" i="21"/>
  <c r="H681" i="21"/>
  <c r="Q679" i="21"/>
  <c r="N679" i="21"/>
  <c r="O679" i="21"/>
  <c r="P679" i="21"/>
  <c r="D682" i="21"/>
  <c r="F681" i="21"/>
  <c r="E681" i="21"/>
  <c r="N680" i="21"/>
  <c r="O680" i="21"/>
  <c r="P680" i="21"/>
  <c r="Q680" i="21"/>
  <c r="H682" i="21"/>
  <c r="I681" i="21"/>
  <c r="K681" i="21"/>
  <c r="L681" i="21"/>
  <c r="J681" i="21"/>
  <c r="M681" i="21"/>
  <c r="E682" i="21"/>
  <c r="D683" i="21"/>
  <c r="F682" i="21"/>
  <c r="H683" i="21"/>
  <c r="I682" i="21"/>
  <c r="M682" i="21"/>
  <c r="K682" i="21"/>
  <c r="J682" i="21"/>
  <c r="L682" i="21"/>
  <c r="Q681" i="21"/>
  <c r="N681" i="21"/>
  <c r="O681" i="21"/>
  <c r="P681" i="21"/>
  <c r="E683" i="21"/>
  <c r="D684" i="21"/>
  <c r="F683" i="21"/>
  <c r="H684" i="21"/>
  <c r="K683" i="21"/>
  <c r="M683" i="21"/>
  <c r="I683" i="21"/>
  <c r="J683" i="21"/>
  <c r="L683" i="21"/>
  <c r="Q682" i="21"/>
  <c r="N682" i="21"/>
  <c r="O682" i="21"/>
  <c r="P682" i="21"/>
  <c r="D685" i="21"/>
  <c r="E684" i="21"/>
  <c r="F684" i="21"/>
  <c r="J684" i="21"/>
  <c r="H685" i="21"/>
  <c r="M684" i="21"/>
  <c r="L684" i="21"/>
  <c r="I684" i="21"/>
  <c r="K684" i="21"/>
  <c r="Q683" i="21"/>
  <c r="O683" i="21"/>
  <c r="N683" i="21"/>
  <c r="P683" i="21"/>
  <c r="F685" i="21"/>
  <c r="D686" i="21"/>
  <c r="E685" i="21"/>
  <c r="K685" i="21"/>
  <c r="M685" i="21"/>
  <c r="J685" i="21"/>
  <c r="L685" i="21"/>
  <c r="I685" i="21"/>
  <c r="H686" i="21"/>
  <c r="Q684" i="21"/>
  <c r="N684" i="21"/>
  <c r="O684" i="21"/>
  <c r="P684" i="21"/>
  <c r="D687" i="21"/>
  <c r="E686" i="21"/>
  <c r="F686" i="21"/>
  <c r="Q685" i="21"/>
  <c r="N685" i="21"/>
  <c r="O685" i="21"/>
  <c r="P685" i="21"/>
  <c r="J686" i="21"/>
  <c r="H687" i="21"/>
  <c r="M686" i="21"/>
  <c r="I686" i="21"/>
  <c r="L686" i="21"/>
  <c r="K686" i="21"/>
  <c r="F687" i="21"/>
  <c r="E687" i="21"/>
  <c r="D688" i="21"/>
  <c r="H688" i="21"/>
  <c r="I687" i="21"/>
  <c r="K687" i="21"/>
  <c r="L687" i="21"/>
  <c r="M687" i="21"/>
  <c r="J687" i="21"/>
  <c r="N686" i="21"/>
  <c r="P686" i="21"/>
  <c r="O686" i="21"/>
  <c r="Q686" i="21"/>
  <c r="E688" i="21"/>
  <c r="F688" i="21"/>
  <c r="D689" i="21"/>
  <c r="K688" i="21"/>
  <c r="J688" i="21"/>
  <c r="L688" i="21"/>
  <c r="M688" i="21"/>
  <c r="I688" i="21"/>
  <c r="H689" i="21"/>
  <c r="Q687" i="21"/>
  <c r="N687" i="21"/>
  <c r="O687" i="21"/>
  <c r="P687" i="21"/>
  <c r="F689" i="21"/>
  <c r="E689" i="21"/>
  <c r="D690" i="21"/>
  <c r="N688" i="21"/>
  <c r="P688" i="21"/>
  <c r="O688" i="21"/>
  <c r="Q688" i="21"/>
  <c r="K689" i="21"/>
  <c r="L689" i="21"/>
  <c r="M689" i="21"/>
  <c r="J689" i="21"/>
  <c r="I689" i="21"/>
  <c r="H690" i="21"/>
  <c r="F690" i="21"/>
  <c r="D691" i="21"/>
  <c r="E690" i="21"/>
  <c r="Q689" i="21"/>
  <c r="N689" i="21"/>
  <c r="O689" i="21"/>
  <c r="P689" i="21"/>
  <c r="I690" i="21"/>
  <c r="M690" i="21"/>
  <c r="K690" i="21"/>
  <c r="L690" i="21"/>
  <c r="H691" i="21"/>
  <c r="J690" i="21"/>
  <c r="D692" i="21"/>
  <c r="E691" i="21"/>
  <c r="F691" i="21"/>
  <c r="Q690" i="21"/>
  <c r="N690" i="21"/>
  <c r="O690" i="21"/>
  <c r="P690" i="21"/>
  <c r="J691" i="21"/>
  <c r="L691" i="21"/>
  <c r="M691" i="21"/>
  <c r="I691" i="21"/>
  <c r="H692" i="21"/>
  <c r="K691" i="21"/>
  <c r="F692" i="21"/>
  <c r="E692" i="21"/>
  <c r="D693" i="21"/>
  <c r="Q691" i="21"/>
  <c r="O691" i="21"/>
  <c r="N691" i="21"/>
  <c r="P691" i="21"/>
  <c r="M692" i="21"/>
  <c r="H693" i="21"/>
  <c r="J692" i="21"/>
  <c r="I692" i="21"/>
  <c r="L692" i="21"/>
  <c r="K692" i="21"/>
  <c r="D694" i="21"/>
  <c r="E693" i="21"/>
  <c r="F693" i="21"/>
  <c r="L693" i="21"/>
  <c r="J693" i="21"/>
  <c r="K693" i="21"/>
  <c r="M693" i="21"/>
  <c r="I693" i="21"/>
  <c r="H694" i="21"/>
  <c r="Q692" i="21"/>
  <c r="N692" i="21"/>
  <c r="O692" i="21"/>
  <c r="P692" i="21"/>
  <c r="E694" i="21"/>
  <c r="F694" i="21"/>
  <c r="D695" i="21"/>
  <c r="Q693" i="21"/>
  <c r="N693" i="21"/>
  <c r="O693" i="21"/>
  <c r="P693" i="21"/>
  <c r="M694" i="21"/>
  <c r="H695" i="21"/>
  <c r="I694" i="21"/>
  <c r="L694" i="21"/>
  <c r="K694" i="21"/>
  <c r="J694" i="21"/>
  <c r="F695" i="21"/>
  <c r="E695" i="21"/>
  <c r="D696" i="21"/>
  <c r="K695" i="21"/>
  <c r="L695" i="21"/>
  <c r="M695" i="21"/>
  <c r="I695" i="21"/>
  <c r="J695" i="21"/>
  <c r="H696" i="21"/>
  <c r="N694" i="21"/>
  <c r="Q694" i="21"/>
  <c r="O694" i="21"/>
  <c r="P694" i="21"/>
  <c r="E696" i="21"/>
  <c r="F696" i="21"/>
  <c r="D697" i="21"/>
  <c r="Q695" i="21"/>
  <c r="N695" i="21"/>
  <c r="O695" i="21"/>
  <c r="P695" i="21"/>
  <c r="L696" i="21"/>
  <c r="M696" i="21"/>
  <c r="I696" i="21"/>
  <c r="K696" i="21"/>
  <c r="H697" i="21"/>
  <c r="J696" i="21"/>
  <c r="D698" i="21"/>
  <c r="E697" i="21"/>
  <c r="F697" i="21"/>
  <c r="N696" i="21"/>
  <c r="O696" i="21"/>
  <c r="P696" i="21"/>
  <c r="Q696" i="21"/>
  <c r="K697" i="21"/>
  <c r="L697" i="21"/>
  <c r="M697" i="21"/>
  <c r="I697" i="21"/>
  <c r="H698" i="21"/>
  <c r="J697" i="21"/>
  <c r="F698" i="21"/>
  <c r="D699" i="21"/>
  <c r="E698" i="21"/>
  <c r="Q697" i="21"/>
  <c r="N697" i="21"/>
  <c r="O697" i="21"/>
  <c r="P697" i="21"/>
  <c r="K698" i="21"/>
  <c r="M698" i="21"/>
  <c r="H699" i="21"/>
  <c r="L698" i="21"/>
  <c r="J698" i="21"/>
  <c r="I698" i="21"/>
  <c r="F699" i="21"/>
  <c r="E699" i="21"/>
  <c r="D700" i="21"/>
  <c r="I699" i="21"/>
  <c r="K699" i="21"/>
  <c r="H700" i="21"/>
  <c r="L699" i="21"/>
  <c r="M699" i="21"/>
  <c r="J699" i="21"/>
  <c r="P698" i="21"/>
  <c r="Q698" i="21"/>
  <c r="N698" i="21"/>
  <c r="O698" i="21"/>
  <c r="D701" i="21"/>
  <c r="E700" i="21"/>
  <c r="F700" i="21"/>
  <c r="O699" i="21"/>
  <c r="Q699" i="21"/>
  <c r="N699" i="21"/>
  <c r="P699" i="21"/>
  <c r="K700" i="21"/>
  <c r="M700" i="21"/>
  <c r="J700" i="21"/>
  <c r="L700" i="21"/>
  <c r="I700" i="21"/>
  <c r="H701" i="21"/>
  <c r="D702" i="21"/>
  <c r="F701" i="21"/>
  <c r="E701" i="21"/>
  <c r="N700" i="21"/>
  <c r="Q700" i="21"/>
  <c r="O700" i="21"/>
  <c r="P700" i="21"/>
  <c r="J701" i="21"/>
  <c r="I701" i="21"/>
  <c r="K701" i="21"/>
  <c r="M701" i="21"/>
  <c r="L701" i="21"/>
  <c r="H702" i="21"/>
  <c r="E702" i="21"/>
  <c r="F702" i="21"/>
  <c r="D703" i="21"/>
  <c r="Q701" i="21"/>
  <c r="N701" i="21"/>
  <c r="O701" i="21"/>
  <c r="P701" i="21"/>
  <c r="M702" i="21"/>
  <c r="K702" i="21"/>
  <c r="I702" i="21"/>
  <c r="J702" i="21"/>
  <c r="H703" i="21"/>
  <c r="L702" i="21"/>
  <c r="F703" i="21"/>
  <c r="D704" i="21"/>
  <c r="E703" i="21"/>
  <c r="N702" i="21"/>
  <c r="O702" i="21"/>
  <c r="P702" i="21"/>
  <c r="Q702" i="21"/>
  <c r="K703" i="21"/>
  <c r="J703" i="21"/>
  <c r="H704" i="21"/>
  <c r="I703" i="21"/>
  <c r="M703" i="21"/>
  <c r="L703" i="21"/>
  <c r="F704" i="21"/>
  <c r="D705" i="21"/>
  <c r="E704" i="21"/>
  <c r="M704" i="21"/>
  <c r="L704" i="21"/>
  <c r="H705" i="21"/>
  <c r="J704" i="21"/>
  <c r="K704" i="21"/>
  <c r="I704" i="21"/>
  <c r="Q703" i="21"/>
  <c r="N703" i="21"/>
  <c r="O703" i="21"/>
  <c r="P703" i="21"/>
  <c r="D706" i="21"/>
  <c r="F705" i="21"/>
  <c r="E705" i="21"/>
  <c r="H706" i="21"/>
  <c r="J705" i="21"/>
  <c r="I705" i="21"/>
  <c r="K705" i="21"/>
  <c r="L705" i="21"/>
  <c r="M705" i="21"/>
  <c r="P704" i="21"/>
  <c r="N704" i="21"/>
  <c r="Q704" i="21"/>
  <c r="O704" i="21"/>
  <c r="F706" i="21"/>
  <c r="D707" i="21"/>
  <c r="E706" i="21"/>
  <c r="J706" i="21"/>
  <c r="M706" i="21"/>
  <c r="K706" i="21"/>
  <c r="L706" i="21"/>
  <c r="I706" i="21"/>
  <c r="H707" i="21"/>
  <c r="Q705" i="21"/>
  <c r="N705" i="21"/>
  <c r="O705" i="21"/>
  <c r="P705" i="21"/>
  <c r="D708" i="21"/>
  <c r="E707" i="21"/>
  <c r="F707" i="21"/>
  <c r="P706" i="21"/>
  <c r="Q706" i="21"/>
  <c r="N706" i="21"/>
  <c r="O706" i="21"/>
  <c r="L707" i="21"/>
  <c r="I707" i="21"/>
  <c r="K707" i="21"/>
  <c r="H708" i="21"/>
  <c r="J707" i="21"/>
  <c r="M707" i="21"/>
  <c r="E708" i="21"/>
  <c r="D709" i="21"/>
  <c r="F708" i="21"/>
  <c r="N707" i="21"/>
  <c r="O707" i="21"/>
  <c r="Q707" i="21"/>
  <c r="P707" i="21"/>
  <c r="L708" i="21"/>
  <c r="I708" i="21"/>
  <c r="K708" i="21"/>
  <c r="J708" i="21"/>
  <c r="M708" i="21"/>
  <c r="H709" i="21"/>
  <c r="F709" i="21"/>
  <c r="E709" i="21"/>
  <c r="D710" i="21"/>
  <c r="Q708" i="21"/>
  <c r="N708" i="21"/>
  <c r="O708" i="21"/>
  <c r="P708" i="21"/>
  <c r="J709" i="21"/>
  <c r="I709" i="21"/>
  <c r="H710" i="21"/>
  <c r="K709" i="21"/>
  <c r="M709" i="21"/>
  <c r="L709" i="21"/>
  <c r="D711" i="21"/>
  <c r="E710" i="21"/>
  <c r="F710" i="21"/>
  <c r="O709" i="21"/>
  <c r="P709" i="21"/>
  <c r="Q709" i="21"/>
  <c r="N709" i="21"/>
  <c r="J710" i="21"/>
  <c r="M710" i="21"/>
  <c r="K710" i="21"/>
  <c r="H711" i="21"/>
  <c r="L710" i="21"/>
  <c r="I710" i="21"/>
  <c r="D712" i="21"/>
  <c r="E711" i="21"/>
  <c r="F711" i="21"/>
  <c r="M711" i="21"/>
  <c r="I711" i="21"/>
  <c r="K711" i="21"/>
  <c r="J711" i="21"/>
  <c r="L711" i="21"/>
  <c r="H712" i="21"/>
  <c r="Q710" i="21"/>
  <c r="O710" i="21"/>
  <c r="P710" i="21"/>
  <c r="N710" i="21"/>
  <c r="E712" i="21"/>
  <c r="F712" i="21"/>
  <c r="D713" i="21"/>
  <c r="N711" i="21"/>
  <c r="Q711" i="21"/>
  <c r="O711" i="21"/>
  <c r="P711" i="21"/>
  <c r="J712" i="21"/>
  <c r="L712" i="21"/>
  <c r="I712" i="21"/>
  <c r="M712" i="21"/>
  <c r="H713" i="21"/>
  <c r="K712" i="21"/>
  <c r="F713" i="21"/>
  <c r="D714" i="21"/>
  <c r="E713" i="21"/>
  <c r="N712" i="21"/>
  <c r="P712" i="21"/>
  <c r="Q712" i="21"/>
  <c r="O712" i="21"/>
  <c r="I713" i="21"/>
  <c r="J713" i="21"/>
  <c r="K713" i="21"/>
  <c r="M713" i="21"/>
  <c r="H714" i="21"/>
  <c r="L713" i="21"/>
  <c r="D715" i="21"/>
  <c r="E714" i="21"/>
  <c r="F714" i="21"/>
  <c r="N713" i="21"/>
  <c r="Q713" i="21"/>
  <c r="P713" i="21"/>
  <c r="O713" i="21"/>
  <c r="K714" i="21"/>
  <c r="J714" i="21"/>
  <c r="H715" i="21"/>
  <c r="I714" i="21"/>
  <c r="L714" i="21"/>
  <c r="M714" i="21"/>
  <c r="E715" i="21"/>
  <c r="F715" i="21"/>
  <c r="D716" i="21"/>
  <c r="I715" i="21"/>
  <c r="J715" i="21"/>
  <c r="H716" i="21"/>
  <c r="L715" i="21"/>
  <c r="K715" i="21"/>
  <c r="M715" i="21"/>
  <c r="N714" i="21"/>
  <c r="O714" i="21"/>
  <c r="Q714" i="21"/>
  <c r="P714" i="21"/>
  <c r="E716" i="21"/>
  <c r="D717" i="21"/>
  <c r="F716" i="21"/>
  <c r="O715" i="21"/>
  <c r="P715" i="21"/>
  <c r="Q715" i="21"/>
  <c r="N715" i="21"/>
  <c r="J716" i="21"/>
  <c r="H717" i="21"/>
  <c r="I716" i="21"/>
  <c r="M716" i="21"/>
  <c r="L716" i="21"/>
  <c r="K716" i="21"/>
  <c r="D718" i="21"/>
  <c r="E717" i="21"/>
  <c r="F717" i="21"/>
  <c r="K717" i="21"/>
  <c r="I717" i="21"/>
  <c r="J717" i="21"/>
  <c r="H718" i="21"/>
  <c r="L717" i="21"/>
  <c r="M717" i="21"/>
  <c r="Q716" i="21"/>
  <c r="N716" i="21"/>
  <c r="O716" i="21"/>
  <c r="P716" i="21"/>
  <c r="D719" i="21"/>
  <c r="E718" i="21"/>
  <c r="F718" i="21"/>
  <c r="N717" i="21"/>
  <c r="Q717" i="21"/>
  <c r="O717" i="21"/>
  <c r="P717" i="21"/>
  <c r="I718" i="21"/>
  <c r="J718" i="21"/>
  <c r="M718" i="21"/>
  <c r="K718" i="21"/>
  <c r="L718" i="21"/>
  <c r="H719" i="21"/>
  <c r="D720" i="21"/>
  <c r="F719" i="21"/>
  <c r="E719" i="21"/>
  <c r="N718" i="21"/>
  <c r="O718" i="21"/>
  <c r="P718" i="21"/>
  <c r="Q718" i="21"/>
  <c r="H720" i="21"/>
  <c r="L719" i="21"/>
  <c r="M719" i="21"/>
  <c r="I719" i="21"/>
  <c r="J719" i="21"/>
  <c r="K719" i="21"/>
  <c r="F720" i="21"/>
  <c r="D721" i="21"/>
  <c r="E720" i="21"/>
  <c r="I720" i="21"/>
  <c r="H721" i="21"/>
  <c r="L720" i="21"/>
  <c r="J720" i="21"/>
  <c r="K720" i="21"/>
  <c r="M720" i="21"/>
  <c r="Q719" i="21"/>
  <c r="N719" i="21"/>
  <c r="P719" i="21"/>
  <c r="O719" i="21"/>
  <c r="D722" i="21"/>
  <c r="F721" i="21"/>
  <c r="E721" i="21"/>
  <c r="N720" i="21"/>
  <c r="O720" i="21"/>
  <c r="P720" i="21"/>
  <c r="Q720" i="21"/>
  <c r="K721" i="21"/>
  <c r="M721" i="21"/>
  <c r="J721" i="21"/>
  <c r="L721" i="21"/>
  <c r="I721" i="21"/>
  <c r="H722" i="21"/>
  <c r="F722" i="21"/>
  <c r="D723" i="21"/>
  <c r="E722" i="21"/>
  <c r="Q721" i="21"/>
  <c r="N721" i="21"/>
  <c r="P721" i="21"/>
  <c r="O721" i="21"/>
  <c r="L722" i="21"/>
  <c r="K722" i="21"/>
  <c r="I722" i="21"/>
  <c r="M722" i="21"/>
  <c r="H723" i="21"/>
  <c r="J722" i="21"/>
  <c r="D724" i="21"/>
  <c r="F723" i="21"/>
  <c r="E723" i="21"/>
  <c r="P722" i="21"/>
  <c r="N722" i="21"/>
  <c r="Q722" i="21"/>
  <c r="O722" i="21"/>
  <c r="J723" i="21"/>
  <c r="K723" i="21"/>
  <c r="L723" i="21"/>
  <c r="M723" i="21"/>
  <c r="I723" i="21"/>
  <c r="H724" i="21"/>
  <c r="D725" i="21"/>
  <c r="F724" i="21"/>
  <c r="E724" i="21"/>
  <c r="N723" i="21"/>
  <c r="O723" i="21"/>
  <c r="P723" i="21"/>
  <c r="Q723" i="21"/>
  <c r="M724" i="21"/>
  <c r="H725" i="21"/>
  <c r="K724" i="21"/>
  <c r="J724" i="21"/>
  <c r="L724" i="21"/>
  <c r="I724" i="21"/>
  <c r="D726" i="21"/>
  <c r="E725" i="21"/>
  <c r="F725" i="21"/>
  <c r="L725" i="21"/>
  <c r="J725" i="21"/>
  <c r="I725" i="21"/>
  <c r="K725" i="21"/>
  <c r="M725" i="21"/>
  <c r="H726" i="21"/>
  <c r="Q724" i="21"/>
  <c r="O724" i="21"/>
  <c r="N724" i="21"/>
  <c r="P724" i="21"/>
  <c r="D727" i="21"/>
  <c r="E726" i="21"/>
  <c r="F726" i="21"/>
  <c r="Q725" i="21"/>
  <c r="O725" i="21"/>
  <c r="P725" i="21"/>
  <c r="N725" i="21"/>
  <c r="M726" i="21"/>
  <c r="I726" i="21"/>
  <c r="K726" i="21"/>
  <c r="H727" i="21"/>
  <c r="L726" i="21"/>
  <c r="J726" i="21"/>
  <c r="E727" i="21"/>
  <c r="D728" i="21"/>
  <c r="F727" i="21"/>
  <c r="N726" i="21"/>
  <c r="O726" i="21"/>
  <c r="Q726" i="21"/>
  <c r="P726" i="21"/>
  <c r="H728" i="21"/>
  <c r="M727" i="21"/>
  <c r="I727" i="21"/>
  <c r="K727" i="21"/>
  <c r="J727" i="21"/>
  <c r="L727" i="21"/>
  <c r="E728" i="21"/>
  <c r="D729" i="21"/>
  <c r="F728" i="21"/>
  <c r="K728" i="21"/>
  <c r="I728" i="21"/>
  <c r="H729" i="21"/>
  <c r="J728" i="21"/>
  <c r="L728" i="21"/>
  <c r="M728" i="21"/>
  <c r="Q727" i="21"/>
  <c r="N727" i="21"/>
  <c r="P727" i="21"/>
  <c r="O727" i="21"/>
  <c r="F729" i="21"/>
  <c r="E729" i="21"/>
  <c r="D730" i="21"/>
  <c r="Q728" i="21"/>
  <c r="N728" i="21"/>
  <c r="P728" i="21"/>
  <c r="O728" i="21"/>
  <c r="L729" i="21"/>
  <c r="I729" i="21"/>
  <c r="J729" i="21"/>
  <c r="K729" i="21"/>
  <c r="H730" i="21"/>
  <c r="M729" i="21"/>
  <c r="D731" i="21"/>
  <c r="F730" i="21"/>
  <c r="E730" i="21"/>
  <c r="N729" i="21"/>
  <c r="Q729" i="21"/>
  <c r="P729" i="21"/>
  <c r="O729" i="21"/>
  <c r="H731" i="21"/>
  <c r="I730" i="21"/>
  <c r="M730" i="21"/>
  <c r="L730" i="21"/>
  <c r="K730" i="21"/>
  <c r="J730" i="21"/>
  <c r="F731" i="21"/>
  <c r="E731" i="21"/>
  <c r="D732" i="21"/>
  <c r="I731" i="21"/>
  <c r="H732" i="21"/>
  <c r="M731" i="21"/>
  <c r="J731" i="21"/>
  <c r="K731" i="21"/>
  <c r="L731" i="21"/>
  <c r="Q730" i="21"/>
  <c r="O730" i="21"/>
  <c r="P730" i="21"/>
  <c r="N730" i="21"/>
  <c r="D733" i="21"/>
  <c r="F732" i="21"/>
  <c r="E732" i="21"/>
  <c r="O731" i="21"/>
  <c r="P731" i="21"/>
  <c r="Q731" i="21"/>
  <c r="N731" i="21"/>
  <c r="K732" i="21"/>
  <c r="L732" i="21"/>
  <c r="M732" i="21"/>
  <c r="H733" i="21"/>
  <c r="I732" i="21"/>
  <c r="J732" i="21"/>
  <c r="D734" i="21"/>
  <c r="F733" i="21"/>
  <c r="E733" i="21"/>
  <c r="H734" i="21"/>
  <c r="J733" i="21"/>
  <c r="M733" i="21"/>
  <c r="I733" i="21"/>
  <c r="K733" i="21"/>
  <c r="L733" i="21"/>
  <c r="N732" i="21"/>
  <c r="O732" i="21"/>
  <c r="P732" i="21"/>
  <c r="Q732" i="21"/>
  <c r="E734" i="21"/>
  <c r="D735" i="21"/>
  <c r="F734" i="21"/>
  <c r="J734" i="21"/>
  <c r="M734" i="21"/>
  <c r="H735" i="21"/>
  <c r="L734" i="21"/>
  <c r="I734" i="21"/>
  <c r="K734" i="21"/>
  <c r="N733" i="21"/>
  <c r="O733" i="21"/>
  <c r="Q733" i="21"/>
  <c r="P733" i="21"/>
  <c r="E735" i="21"/>
  <c r="F735" i="21"/>
  <c r="D736" i="21"/>
  <c r="L735" i="21"/>
  <c r="H736" i="21"/>
  <c r="I735" i="21"/>
  <c r="M735" i="21"/>
  <c r="J735" i="21"/>
  <c r="K735" i="21"/>
  <c r="P734" i="21"/>
  <c r="N734" i="21"/>
  <c r="O734" i="21"/>
  <c r="Q734" i="21"/>
  <c r="D737" i="21"/>
  <c r="F736" i="21"/>
  <c r="E736" i="21"/>
  <c r="H737" i="21"/>
  <c r="M736" i="21"/>
  <c r="L736" i="21"/>
  <c r="K736" i="21"/>
  <c r="I736" i="21"/>
  <c r="J736" i="21"/>
  <c r="Q735" i="21"/>
  <c r="N735" i="21"/>
  <c r="P735" i="21"/>
  <c r="O735" i="21"/>
  <c r="D738" i="21"/>
  <c r="F737" i="21"/>
  <c r="E737" i="21"/>
  <c r="H738" i="21"/>
  <c r="I737" i="21"/>
  <c r="J737" i="21"/>
  <c r="L737" i="21"/>
  <c r="M737" i="21"/>
  <c r="K737" i="21"/>
  <c r="N736" i="21"/>
  <c r="O736" i="21"/>
  <c r="P736" i="21"/>
  <c r="Q736" i="21"/>
  <c r="E738" i="21"/>
  <c r="F738" i="21"/>
  <c r="D739" i="21"/>
  <c r="M738" i="21"/>
  <c r="K738" i="21"/>
  <c r="J738" i="21"/>
  <c r="H739" i="21"/>
  <c r="I738" i="21"/>
  <c r="L738" i="21"/>
  <c r="P737" i="21"/>
  <c r="Q737" i="21"/>
  <c r="N737" i="21"/>
  <c r="O737" i="21"/>
  <c r="F739" i="21"/>
  <c r="D740" i="21"/>
  <c r="E739" i="21"/>
  <c r="M739" i="21"/>
  <c r="J739" i="21"/>
  <c r="L739" i="21"/>
  <c r="I739" i="21"/>
  <c r="K739" i="21"/>
  <c r="H740" i="21"/>
  <c r="Q738" i="21"/>
  <c r="N738" i="21"/>
  <c r="O738" i="21"/>
  <c r="P738" i="21"/>
  <c r="D741" i="21"/>
  <c r="E740" i="21"/>
  <c r="F740" i="21"/>
  <c r="N739" i="21"/>
  <c r="Q739" i="21"/>
  <c r="O739" i="21"/>
  <c r="P739" i="21"/>
  <c r="M740" i="21"/>
  <c r="I740" i="21"/>
  <c r="J740" i="21"/>
  <c r="L740" i="21"/>
  <c r="K740" i="21"/>
  <c r="H741" i="21"/>
  <c r="F741" i="21"/>
  <c r="D742" i="21"/>
  <c r="E741" i="21"/>
  <c r="Q740" i="21"/>
  <c r="N740" i="21"/>
  <c r="O740" i="21"/>
  <c r="P740" i="21"/>
  <c r="I741" i="21"/>
  <c r="H742" i="21"/>
  <c r="M741" i="21"/>
  <c r="K741" i="21"/>
  <c r="J741" i="21"/>
  <c r="L741" i="21"/>
  <c r="E742" i="21"/>
  <c r="F742" i="21"/>
  <c r="D743" i="21"/>
  <c r="Q741" i="21"/>
  <c r="O741" i="21"/>
  <c r="P741" i="21"/>
  <c r="N741" i="21"/>
  <c r="H743" i="21"/>
  <c r="K742" i="21"/>
  <c r="J742" i="21"/>
  <c r="I742" i="21"/>
  <c r="L742" i="21"/>
  <c r="M742" i="21"/>
  <c r="E743" i="21"/>
  <c r="D744" i="21"/>
  <c r="F743" i="21"/>
  <c r="J743" i="21"/>
  <c r="L743" i="21"/>
  <c r="K743" i="21"/>
  <c r="M743" i="21"/>
  <c r="H744" i="21"/>
  <c r="I743" i="21"/>
  <c r="N742" i="21"/>
  <c r="O742" i="21"/>
  <c r="P742" i="21"/>
  <c r="Q742" i="21"/>
  <c r="E744" i="21"/>
  <c r="F744" i="21"/>
  <c r="D745" i="21"/>
  <c r="J744" i="21"/>
  <c r="I744" i="21"/>
  <c r="K744" i="21"/>
  <c r="H745" i="21"/>
  <c r="L744" i="21"/>
  <c r="M744" i="21"/>
  <c r="Q743" i="21"/>
  <c r="N743" i="21"/>
  <c r="O743" i="21"/>
  <c r="P743" i="21"/>
  <c r="F745" i="21"/>
  <c r="D746" i="21"/>
  <c r="E745" i="21"/>
  <c r="N744" i="21"/>
  <c r="O744" i="21"/>
  <c r="P744" i="21"/>
  <c r="Q744" i="21"/>
  <c r="K745" i="21"/>
  <c r="L745" i="21"/>
  <c r="H746" i="21"/>
  <c r="I745" i="21"/>
  <c r="J745" i="21"/>
  <c r="M745" i="21"/>
  <c r="F746" i="21"/>
  <c r="E746" i="21"/>
  <c r="D747" i="21"/>
  <c r="J746" i="21"/>
  <c r="L746" i="21"/>
  <c r="K746" i="21"/>
  <c r="I746" i="21"/>
  <c r="H747" i="21"/>
  <c r="M746" i="21"/>
  <c r="Q745" i="21"/>
  <c r="N745" i="21"/>
  <c r="O745" i="21"/>
  <c r="P745" i="21"/>
  <c r="E747" i="21"/>
  <c r="D748" i="21"/>
  <c r="F747" i="21"/>
  <c r="Q746" i="21"/>
  <c r="N746" i="21"/>
  <c r="P746" i="21"/>
  <c r="O746" i="21"/>
  <c r="I747" i="21"/>
  <c r="L747" i="21"/>
  <c r="M747" i="21"/>
  <c r="K747" i="21"/>
  <c r="H748" i="21"/>
  <c r="J747" i="21"/>
  <c r="F748" i="21"/>
  <c r="D749" i="21"/>
  <c r="E748" i="21"/>
  <c r="N747" i="21"/>
  <c r="O747" i="21"/>
  <c r="P747" i="21"/>
  <c r="Q747" i="21"/>
  <c r="J748" i="21"/>
  <c r="K748" i="21"/>
  <c r="M748" i="21"/>
  <c r="H749" i="21"/>
  <c r="L748" i="21"/>
  <c r="I748" i="21"/>
  <c r="D750" i="21"/>
  <c r="E749" i="21"/>
  <c r="F749" i="21"/>
  <c r="H750" i="21"/>
  <c r="L749" i="21"/>
  <c r="J749" i="21"/>
  <c r="M749" i="21"/>
  <c r="K749" i="21"/>
  <c r="I749" i="21"/>
  <c r="Q748" i="21"/>
  <c r="N748" i="21"/>
  <c r="O748" i="21"/>
  <c r="P748" i="21"/>
  <c r="E750" i="21"/>
  <c r="D751" i="21"/>
  <c r="F750" i="21"/>
  <c r="K750" i="21"/>
  <c r="J750" i="21"/>
  <c r="I750" i="21"/>
  <c r="L750" i="21"/>
  <c r="M750" i="21"/>
  <c r="H751" i="21"/>
  <c r="Q749" i="21"/>
  <c r="O749" i="21"/>
  <c r="P749" i="21"/>
  <c r="N749" i="21"/>
  <c r="E751" i="21"/>
  <c r="D752" i="21"/>
  <c r="F751" i="21"/>
  <c r="Q750" i="21"/>
  <c r="N750" i="21"/>
  <c r="O750" i="21"/>
  <c r="P750" i="21"/>
  <c r="L751" i="21"/>
  <c r="K751" i="21"/>
  <c r="I751" i="21"/>
  <c r="M751" i="21"/>
  <c r="J751" i="21"/>
  <c r="H752" i="21"/>
  <c r="F752" i="21"/>
  <c r="E752" i="21"/>
  <c r="D753" i="21"/>
  <c r="O751" i="21"/>
  <c r="P751" i="21"/>
  <c r="Q751" i="21"/>
  <c r="N751" i="21"/>
  <c r="M752" i="21"/>
  <c r="J752" i="21"/>
  <c r="K752" i="21"/>
  <c r="L752" i="21"/>
  <c r="H753" i="21"/>
  <c r="I752" i="21"/>
  <c r="D754" i="21"/>
  <c r="E753" i="21"/>
  <c r="F753" i="21"/>
  <c r="I753" i="21"/>
  <c r="M753" i="21"/>
  <c r="L753" i="21"/>
  <c r="K753" i="21"/>
  <c r="J753" i="21"/>
  <c r="H754" i="21"/>
  <c r="P752" i="21"/>
  <c r="N752" i="21"/>
  <c r="O752" i="21"/>
  <c r="Q752" i="21"/>
  <c r="D755" i="21"/>
  <c r="E754" i="21"/>
  <c r="F754" i="21"/>
  <c r="N753" i="21"/>
  <c r="Q753" i="21"/>
  <c r="O753" i="21"/>
  <c r="P753" i="21"/>
  <c r="L754" i="21"/>
  <c r="M754" i="21"/>
  <c r="I754" i="21"/>
  <c r="J754" i="21"/>
  <c r="H755" i="21"/>
  <c r="K754" i="21"/>
  <c r="E755" i="21"/>
  <c r="F755" i="21"/>
  <c r="D756" i="21"/>
  <c r="Q754" i="21"/>
  <c r="N754" i="21"/>
  <c r="O754" i="21"/>
  <c r="P754" i="21"/>
  <c r="M755" i="21"/>
  <c r="K755" i="21"/>
  <c r="H756" i="21"/>
  <c r="L755" i="21"/>
  <c r="J755" i="21"/>
  <c r="I755" i="21"/>
  <c r="E756" i="21"/>
  <c r="F756" i="21"/>
  <c r="D757" i="21"/>
  <c r="H757" i="21"/>
  <c r="L756" i="21"/>
  <c r="J756" i="21"/>
  <c r="K756" i="21"/>
  <c r="M756" i="21"/>
  <c r="I756" i="21"/>
  <c r="N755" i="21"/>
  <c r="Q755" i="21"/>
  <c r="O755" i="21"/>
  <c r="P755" i="21"/>
  <c r="F757" i="21"/>
  <c r="E757" i="21"/>
  <c r="D758" i="21"/>
  <c r="M757" i="21"/>
  <c r="H758" i="21"/>
  <c r="J757" i="21"/>
  <c r="K757" i="21"/>
  <c r="L757" i="21"/>
  <c r="I757" i="21"/>
  <c r="P756" i="21"/>
  <c r="Q756" i="21"/>
  <c r="N756" i="21"/>
  <c r="O756" i="21"/>
  <c r="E758" i="21"/>
  <c r="D759" i="21"/>
  <c r="F758" i="21"/>
  <c r="L758" i="21"/>
  <c r="I758" i="21"/>
  <c r="H759" i="21"/>
  <c r="K758" i="21"/>
  <c r="J758" i="21"/>
  <c r="M758" i="21"/>
  <c r="Q757" i="21"/>
  <c r="N757" i="21"/>
  <c r="O757" i="21"/>
  <c r="P757" i="21"/>
  <c r="F759" i="21"/>
  <c r="E759" i="21"/>
  <c r="D760" i="21"/>
  <c r="O758" i="21"/>
  <c r="P758" i="21"/>
  <c r="N758" i="21"/>
  <c r="Q758" i="21"/>
  <c r="M759" i="21"/>
  <c r="I759" i="21"/>
  <c r="L759" i="21"/>
  <c r="J759" i="21"/>
  <c r="K759" i="21"/>
  <c r="H760" i="21"/>
  <c r="D761" i="21"/>
  <c r="E760" i="21"/>
  <c r="F760" i="21"/>
  <c r="O759" i="21"/>
  <c r="Q759" i="21"/>
  <c r="N759" i="21"/>
  <c r="P759" i="21"/>
  <c r="J760" i="21"/>
  <c r="M760" i="21"/>
  <c r="K760" i="21"/>
  <c r="L760" i="21"/>
  <c r="I760" i="21"/>
  <c r="H761" i="21"/>
  <c r="F761" i="21"/>
  <c r="D762" i="21"/>
  <c r="E761" i="21"/>
  <c r="N760" i="21"/>
  <c r="O760" i="21"/>
  <c r="P760" i="21"/>
  <c r="Q760" i="21"/>
  <c r="K761" i="21"/>
  <c r="I761" i="21"/>
  <c r="L761" i="21"/>
  <c r="M761" i="21"/>
  <c r="H762" i="21"/>
  <c r="J761" i="21"/>
  <c r="F762" i="21"/>
  <c r="E762" i="21"/>
  <c r="D763" i="21"/>
  <c r="Q761" i="21"/>
  <c r="N761" i="21"/>
  <c r="O761" i="21"/>
  <c r="P761" i="21"/>
  <c r="J762" i="21"/>
  <c r="K762" i="21"/>
  <c r="I762" i="21"/>
  <c r="H763" i="21"/>
  <c r="L762" i="21"/>
  <c r="M762" i="21"/>
  <c r="E763" i="21"/>
  <c r="F763" i="21"/>
  <c r="D764" i="21"/>
  <c r="N762" i="21"/>
  <c r="Q762" i="21"/>
  <c r="P762" i="21"/>
  <c r="O762" i="21"/>
  <c r="I763" i="21"/>
  <c r="L763" i="21"/>
  <c r="J763" i="21"/>
  <c r="H764" i="21"/>
  <c r="K763" i="21"/>
  <c r="M763" i="21"/>
  <c r="E764" i="21"/>
  <c r="D765" i="21"/>
  <c r="F764" i="21"/>
  <c r="Q763" i="21"/>
  <c r="N763" i="21"/>
  <c r="O763" i="21"/>
  <c r="P763" i="21"/>
  <c r="M764" i="21"/>
  <c r="L764" i="21"/>
  <c r="H765" i="21"/>
  <c r="J764" i="21"/>
  <c r="K764" i="21"/>
  <c r="I764" i="21"/>
  <c r="F765" i="21"/>
  <c r="D766" i="21"/>
  <c r="E765" i="21"/>
  <c r="M765" i="21"/>
  <c r="H766" i="21"/>
  <c r="L765" i="21"/>
  <c r="K765" i="21"/>
  <c r="J765" i="21"/>
  <c r="I765" i="21"/>
  <c r="Q764" i="21"/>
  <c r="N764" i="21"/>
  <c r="O764" i="21"/>
  <c r="P764" i="21"/>
  <c r="F766" i="21"/>
  <c r="E766" i="21"/>
  <c r="D767" i="21"/>
  <c r="K766" i="21"/>
  <c r="H767" i="21"/>
  <c r="L766" i="21"/>
  <c r="J766" i="21"/>
  <c r="M766" i="21"/>
  <c r="I766" i="21"/>
  <c r="N765" i="21"/>
  <c r="O765" i="21"/>
  <c r="P765" i="21"/>
  <c r="Q765" i="21"/>
  <c r="D768" i="21"/>
  <c r="F767" i="21"/>
  <c r="E767" i="21"/>
  <c r="I767" i="21"/>
  <c r="L767" i="21"/>
  <c r="M767" i="21"/>
  <c r="K767" i="21"/>
  <c r="H768" i="21"/>
  <c r="J767" i="21"/>
  <c r="N766" i="21"/>
  <c r="O766" i="21"/>
  <c r="P766" i="21"/>
  <c r="Q766" i="21"/>
  <c r="E768" i="21"/>
  <c r="F768" i="21"/>
  <c r="D769" i="21"/>
  <c r="Q767" i="21"/>
  <c r="N767" i="21"/>
  <c r="O767" i="21"/>
  <c r="P767" i="21"/>
  <c r="M768" i="21"/>
  <c r="L768" i="21"/>
  <c r="J768" i="21"/>
  <c r="K768" i="21"/>
  <c r="H769" i="21"/>
  <c r="I768" i="21"/>
  <c r="F769" i="21"/>
  <c r="D770" i="21"/>
  <c r="E769" i="21"/>
  <c r="I769" i="21"/>
  <c r="H770" i="21"/>
  <c r="K769" i="21"/>
  <c r="L769" i="21"/>
  <c r="M769" i="21"/>
  <c r="J769" i="21"/>
  <c r="N768" i="21"/>
  <c r="O768" i="21"/>
  <c r="P768" i="21"/>
  <c r="Q768" i="21"/>
  <c r="E770" i="21"/>
  <c r="D771" i="21"/>
  <c r="F770" i="21"/>
  <c r="N769" i="21"/>
  <c r="Q769" i="21"/>
  <c r="O769" i="21"/>
  <c r="P769" i="21"/>
  <c r="H771" i="21"/>
  <c r="M770" i="21"/>
  <c r="J770" i="21"/>
  <c r="L770" i="21"/>
  <c r="I770" i="21"/>
  <c r="K770" i="21"/>
  <c r="D772" i="21"/>
  <c r="E771" i="21"/>
  <c r="F771" i="21"/>
  <c r="M771" i="21"/>
  <c r="K771" i="21"/>
  <c r="I771" i="21"/>
  <c r="H772" i="21"/>
  <c r="L771" i="21"/>
  <c r="J771" i="21"/>
  <c r="O770" i="21"/>
  <c r="P770" i="21"/>
  <c r="Q770" i="21"/>
  <c r="N770" i="21"/>
  <c r="E772" i="21"/>
  <c r="F772" i="21"/>
  <c r="D773" i="21"/>
  <c r="Q771" i="21"/>
  <c r="N771" i="21"/>
  <c r="O771" i="21"/>
  <c r="P771" i="21"/>
  <c r="L772" i="21"/>
  <c r="I772" i="21"/>
  <c r="M772" i="21"/>
  <c r="H773" i="21"/>
  <c r="J772" i="21"/>
  <c r="K772" i="21"/>
  <c r="E773" i="21"/>
  <c r="F773" i="21"/>
  <c r="D774" i="21"/>
  <c r="O772" i="21"/>
  <c r="P772" i="21"/>
  <c r="Q772" i="21"/>
  <c r="N772" i="21"/>
  <c r="I773" i="21"/>
  <c r="H774" i="21"/>
  <c r="L773" i="21"/>
  <c r="M773" i="21"/>
  <c r="J773" i="21"/>
  <c r="K773" i="21"/>
  <c r="E774" i="21"/>
  <c r="F774" i="21"/>
  <c r="D775" i="21"/>
  <c r="Q773" i="21"/>
  <c r="N773" i="21"/>
  <c r="O773" i="21"/>
  <c r="P773" i="21"/>
  <c r="M774" i="21"/>
  <c r="L774" i="21"/>
  <c r="K774" i="21"/>
  <c r="J774" i="21"/>
  <c r="I774" i="21"/>
  <c r="H775" i="21"/>
  <c r="F775" i="21"/>
  <c r="E775" i="21"/>
  <c r="D776" i="21"/>
  <c r="Q774" i="21"/>
  <c r="N774" i="21"/>
  <c r="O774" i="21"/>
  <c r="P774" i="21"/>
  <c r="M775" i="21"/>
  <c r="H776" i="21"/>
  <c r="L775" i="21"/>
  <c r="J775" i="21"/>
  <c r="I775" i="21"/>
  <c r="K775" i="21"/>
  <c r="D777" i="21"/>
  <c r="F776" i="21"/>
  <c r="E776" i="21"/>
  <c r="J776" i="21"/>
  <c r="K776" i="21"/>
  <c r="M776" i="21"/>
  <c r="H777" i="21"/>
  <c r="I776" i="21"/>
  <c r="L776" i="21"/>
  <c r="P775" i="21"/>
  <c r="Q775" i="21"/>
  <c r="N775" i="21"/>
  <c r="O775" i="21"/>
  <c r="D778" i="21"/>
  <c r="E777" i="21"/>
  <c r="F777" i="21"/>
  <c r="L777" i="21"/>
  <c r="K777" i="21"/>
  <c r="I777" i="21"/>
  <c r="J777" i="21"/>
  <c r="M777" i="21"/>
  <c r="H778" i="21"/>
  <c r="Q776" i="21"/>
  <c r="N776" i="21"/>
  <c r="O776" i="21"/>
  <c r="P776" i="21"/>
  <c r="E778" i="21"/>
  <c r="F778" i="21"/>
  <c r="D779" i="21"/>
  <c r="P777" i="21"/>
  <c r="N777" i="21"/>
  <c r="Q777" i="21"/>
  <c r="O777" i="21"/>
  <c r="K778" i="21"/>
  <c r="H779" i="21"/>
  <c r="M778" i="21"/>
  <c r="J778" i="21"/>
  <c r="L778" i="21"/>
  <c r="I778" i="21"/>
  <c r="D780" i="21"/>
  <c r="F779" i="21"/>
  <c r="E779" i="21"/>
  <c r="L779" i="21"/>
  <c r="J779" i="21"/>
  <c r="I779" i="21"/>
  <c r="M779" i="21"/>
  <c r="H780" i="21"/>
  <c r="K779" i="21"/>
  <c r="O778" i="21"/>
  <c r="P778" i="21"/>
  <c r="Q778" i="21"/>
  <c r="N778" i="21"/>
  <c r="D781" i="21"/>
  <c r="F780" i="21"/>
  <c r="E780" i="21"/>
  <c r="Q779" i="21"/>
  <c r="N779" i="21"/>
  <c r="O779" i="21"/>
  <c r="P779" i="21"/>
  <c r="K780" i="21"/>
  <c r="M780" i="21"/>
  <c r="L780" i="21"/>
  <c r="H781" i="21"/>
  <c r="I780" i="21"/>
  <c r="J780" i="21"/>
  <c r="E781" i="21"/>
  <c r="D782" i="21"/>
  <c r="F781" i="21"/>
  <c r="L781" i="21"/>
  <c r="M781" i="21"/>
  <c r="K781" i="21"/>
  <c r="I781" i="21"/>
  <c r="J781" i="21"/>
  <c r="H782" i="21"/>
  <c r="Q780" i="21"/>
  <c r="N780" i="21"/>
  <c r="O780" i="21"/>
  <c r="P780" i="21"/>
  <c r="D783" i="21"/>
  <c r="F782" i="21"/>
  <c r="E782" i="21"/>
  <c r="N781" i="21"/>
  <c r="O781" i="21"/>
  <c r="P781" i="21"/>
  <c r="Q781" i="21"/>
  <c r="M782" i="21"/>
  <c r="K782" i="21"/>
  <c r="I782" i="21"/>
  <c r="J782" i="21"/>
  <c r="L782" i="21"/>
  <c r="H783" i="21"/>
  <c r="F783" i="21"/>
  <c r="E783" i="21"/>
  <c r="D784" i="21"/>
  <c r="Q782" i="21"/>
  <c r="N782" i="21"/>
  <c r="O782" i="21"/>
  <c r="P782" i="21"/>
  <c r="H784" i="21"/>
  <c r="L783" i="21"/>
  <c r="M783" i="21"/>
  <c r="K783" i="21"/>
  <c r="J783" i="21"/>
  <c r="I783" i="21"/>
  <c r="F784" i="21"/>
  <c r="E784" i="21"/>
  <c r="D785" i="21"/>
  <c r="I784" i="21"/>
  <c r="H785" i="21"/>
  <c r="K784" i="21"/>
  <c r="M784" i="21"/>
  <c r="L784" i="21"/>
  <c r="J784" i="21"/>
  <c r="P783" i="21"/>
  <c r="Q783" i="21"/>
  <c r="N783" i="21"/>
  <c r="O783" i="21"/>
  <c r="F785" i="21"/>
  <c r="E785" i="21"/>
  <c r="D786" i="21"/>
  <c r="Q784" i="21"/>
  <c r="N784" i="21"/>
  <c r="O784" i="21"/>
  <c r="P784" i="21"/>
  <c r="L785" i="21"/>
  <c r="J785" i="21"/>
  <c r="I785" i="21"/>
  <c r="M785" i="21"/>
  <c r="K785" i="21"/>
  <c r="H786" i="21"/>
  <c r="F786" i="21"/>
  <c r="D787" i="21"/>
  <c r="E786" i="21"/>
  <c r="N785" i="21"/>
  <c r="Q785" i="21"/>
  <c r="O785" i="21"/>
  <c r="P785" i="21"/>
  <c r="L786" i="21"/>
  <c r="H787" i="21"/>
  <c r="I786" i="21"/>
  <c r="J786" i="21"/>
  <c r="K786" i="21"/>
  <c r="M786" i="21"/>
  <c r="F787" i="21"/>
  <c r="E787" i="21"/>
  <c r="D788" i="21"/>
  <c r="H788" i="21"/>
  <c r="I787" i="21"/>
  <c r="L787" i="21"/>
  <c r="M787" i="21"/>
  <c r="J787" i="21"/>
  <c r="K787" i="21"/>
  <c r="O786" i="21"/>
  <c r="P786" i="21"/>
  <c r="Q786" i="21"/>
  <c r="N786" i="21"/>
  <c r="F788" i="21"/>
  <c r="D789" i="21"/>
  <c r="E788" i="21"/>
  <c r="J788" i="21"/>
  <c r="L788" i="21"/>
  <c r="K788" i="21"/>
  <c r="M788" i="21"/>
  <c r="I788" i="21"/>
  <c r="H789" i="21"/>
  <c r="N787" i="21"/>
  <c r="Q787" i="21"/>
  <c r="O787" i="21"/>
  <c r="P787" i="21"/>
  <c r="D790" i="21"/>
  <c r="F789" i="21"/>
  <c r="E789" i="21"/>
  <c r="O788" i="21"/>
  <c r="P788" i="21"/>
  <c r="Q788" i="21"/>
  <c r="N788" i="21"/>
  <c r="M789" i="21"/>
  <c r="L789" i="21"/>
  <c r="H790" i="21"/>
  <c r="J789" i="21"/>
  <c r="K789" i="21"/>
  <c r="I789" i="21"/>
  <c r="F790" i="21"/>
  <c r="D791" i="21"/>
  <c r="E790" i="21"/>
  <c r="M790" i="21"/>
  <c r="I790" i="21"/>
  <c r="L790" i="21"/>
  <c r="K790" i="21"/>
  <c r="H791" i="21"/>
  <c r="J790" i="21"/>
  <c r="N789" i="21"/>
  <c r="O789" i="21"/>
  <c r="P789" i="21"/>
  <c r="Q789" i="21"/>
  <c r="D792" i="21"/>
  <c r="F791" i="21"/>
  <c r="E791" i="21"/>
  <c r="N790" i="21"/>
  <c r="Q790" i="21"/>
  <c r="O790" i="21"/>
  <c r="P790" i="21"/>
  <c r="K791" i="21"/>
  <c r="J791" i="21"/>
  <c r="M791" i="21"/>
  <c r="H792" i="21"/>
  <c r="L791" i="21"/>
  <c r="I791" i="21"/>
  <c r="F792" i="21"/>
  <c r="E792" i="21"/>
  <c r="D793" i="21"/>
  <c r="I792" i="21"/>
  <c r="J792" i="21"/>
  <c r="K792" i="21"/>
  <c r="M792" i="21"/>
  <c r="L792" i="21"/>
  <c r="H793" i="21"/>
  <c r="P791" i="21"/>
  <c r="Q791" i="21"/>
  <c r="N791" i="21"/>
  <c r="O791" i="21"/>
  <c r="F793" i="21"/>
  <c r="D794" i="21"/>
  <c r="E793" i="21"/>
  <c r="P792" i="21"/>
  <c r="Q792" i="21"/>
  <c r="N792" i="21"/>
  <c r="O792" i="21"/>
  <c r="H794" i="21"/>
  <c r="M793" i="21"/>
  <c r="J793" i="21"/>
  <c r="L793" i="21"/>
  <c r="I793" i="21"/>
  <c r="K793" i="21"/>
  <c r="D795" i="21"/>
  <c r="E794" i="21"/>
  <c r="F794" i="21"/>
  <c r="I794" i="21"/>
  <c r="K794" i="21"/>
  <c r="H795" i="21"/>
  <c r="L794" i="21"/>
  <c r="J794" i="21"/>
  <c r="M794" i="21"/>
  <c r="N793" i="21"/>
  <c r="Q793" i="21"/>
  <c r="O793" i="21"/>
  <c r="P793" i="21"/>
  <c r="F795" i="21"/>
  <c r="E795" i="21"/>
  <c r="D796" i="21"/>
  <c r="P794" i="21"/>
  <c r="Q794" i="21"/>
  <c r="N794" i="21"/>
  <c r="O794" i="21"/>
  <c r="I795" i="21"/>
  <c r="L795" i="21"/>
  <c r="K795" i="21"/>
  <c r="H796" i="21"/>
  <c r="J795" i="21"/>
  <c r="M795" i="21"/>
  <c r="F796" i="21"/>
  <c r="E796" i="21"/>
  <c r="D797" i="21"/>
  <c r="O795" i="21"/>
  <c r="N795" i="21"/>
  <c r="Q795" i="21"/>
  <c r="P795" i="21"/>
  <c r="I796" i="21"/>
  <c r="K796" i="21"/>
  <c r="H797" i="21"/>
  <c r="L796" i="21"/>
  <c r="M796" i="21"/>
  <c r="J796" i="21"/>
  <c r="E797" i="21"/>
  <c r="D798" i="21"/>
  <c r="F797" i="21"/>
  <c r="O796" i="21"/>
  <c r="P796" i="21"/>
  <c r="Q796" i="21"/>
  <c r="N796" i="21"/>
  <c r="I797" i="21"/>
  <c r="M797" i="21"/>
  <c r="K797" i="21"/>
  <c r="H798" i="21"/>
  <c r="J797" i="21"/>
  <c r="L797" i="21"/>
  <c r="F798" i="21"/>
  <c r="E798" i="21"/>
  <c r="D799" i="21"/>
  <c r="O797" i="21"/>
  <c r="Q797" i="21"/>
  <c r="N797" i="21"/>
  <c r="P797" i="21"/>
  <c r="J798" i="21"/>
  <c r="H799" i="21"/>
  <c r="I798" i="21"/>
  <c r="K798" i="21"/>
  <c r="M798" i="21"/>
  <c r="L798" i="21"/>
  <c r="E799" i="21"/>
  <c r="D800" i="21"/>
  <c r="F799" i="21"/>
  <c r="L799" i="21"/>
  <c r="I799" i="21"/>
  <c r="J799" i="21"/>
  <c r="K799" i="21"/>
  <c r="M799" i="21"/>
  <c r="H800" i="21"/>
  <c r="N798" i="21"/>
  <c r="Q798" i="21"/>
  <c r="O798" i="21"/>
  <c r="P798" i="21"/>
  <c r="D801" i="21"/>
  <c r="F800" i="21"/>
  <c r="E800" i="21"/>
  <c r="P799" i="21"/>
  <c r="Q799" i="21"/>
  <c r="N799" i="21"/>
  <c r="O799" i="21"/>
  <c r="H801" i="21"/>
  <c r="I800" i="21"/>
  <c r="J800" i="21"/>
  <c r="M800" i="21"/>
  <c r="K800" i="21"/>
  <c r="L800" i="21"/>
  <c r="E801" i="21"/>
  <c r="F801" i="21"/>
  <c r="D802" i="21"/>
  <c r="K801" i="21"/>
  <c r="H802" i="21"/>
  <c r="M801" i="21"/>
  <c r="J801" i="21"/>
  <c r="L801" i="21"/>
  <c r="I801" i="21"/>
  <c r="N800" i="21"/>
  <c r="Q800" i="21"/>
  <c r="O800" i="21"/>
  <c r="P800" i="21"/>
  <c r="E802" i="21"/>
  <c r="D803" i="21"/>
  <c r="F802" i="21"/>
  <c r="K802" i="21"/>
  <c r="I802" i="21"/>
  <c r="M802" i="21"/>
  <c r="L802" i="21"/>
  <c r="J802" i="21"/>
  <c r="H803" i="21"/>
  <c r="P801" i="21"/>
  <c r="N801" i="21"/>
  <c r="Q801" i="21"/>
  <c r="O801" i="21"/>
  <c r="E803" i="21"/>
  <c r="F803" i="21"/>
  <c r="D804" i="21"/>
  <c r="P802" i="21"/>
  <c r="Q802" i="21"/>
  <c r="N802" i="21"/>
  <c r="O802" i="21"/>
  <c r="M803" i="21"/>
  <c r="H804" i="21"/>
  <c r="I803" i="21"/>
  <c r="J803" i="21"/>
  <c r="K803" i="21"/>
  <c r="L803" i="21"/>
  <c r="F804" i="21"/>
  <c r="E804" i="21"/>
  <c r="D805" i="21"/>
  <c r="H805" i="21"/>
  <c r="J804" i="21"/>
  <c r="M804" i="21"/>
  <c r="K804" i="21"/>
  <c r="I804" i="21"/>
  <c r="L804" i="21"/>
  <c r="N803" i="21"/>
  <c r="Q803" i="21"/>
  <c r="O803" i="21"/>
  <c r="P803" i="21"/>
  <c r="D806" i="21"/>
  <c r="E805" i="21"/>
  <c r="F805" i="21"/>
  <c r="K805" i="21"/>
  <c r="I805" i="21"/>
  <c r="H806" i="21"/>
  <c r="L805" i="21"/>
  <c r="J805" i="21"/>
  <c r="M805" i="21"/>
  <c r="Q804" i="21"/>
  <c r="N804" i="21"/>
  <c r="O804" i="21"/>
  <c r="P804" i="21"/>
  <c r="E806" i="21"/>
  <c r="F806" i="21"/>
  <c r="D807" i="21"/>
  <c r="N805" i="21"/>
  <c r="O805" i="21"/>
  <c r="Q805" i="21"/>
  <c r="P805" i="21"/>
  <c r="I806" i="21"/>
  <c r="K806" i="21"/>
  <c r="L806" i="21"/>
  <c r="J806" i="21"/>
  <c r="H807" i="21"/>
  <c r="M806" i="21"/>
  <c r="D808" i="21"/>
  <c r="F807" i="21"/>
  <c r="E807" i="21"/>
  <c r="Q806" i="21"/>
  <c r="N806" i="21"/>
  <c r="O806" i="21"/>
  <c r="P806" i="21"/>
  <c r="K807" i="21"/>
  <c r="H808" i="21"/>
  <c r="L807" i="21"/>
  <c r="M807" i="21"/>
  <c r="I807" i="21"/>
  <c r="J807" i="21"/>
  <c r="E808" i="21"/>
  <c r="D809" i="21"/>
  <c r="F808" i="21"/>
  <c r="J808" i="21"/>
  <c r="L808" i="21"/>
  <c r="K808" i="21"/>
  <c r="H809" i="21"/>
  <c r="I808" i="21"/>
  <c r="M808" i="21"/>
  <c r="P807" i="21"/>
  <c r="N807" i="21"/>
  <c r="O807" i="21"/>
  <c r="Q807" i="21"/>
  <c r="E809" i="21"/>
  <c r="D810" i="21"/>
  <c r="F809" i="21"/>
  <c r="M809" i="21"/>
  <c r="H810" i="21"/>
  <c r="L809" i="21"/>
  <c r="I809" i="21"/>
  <c r="J809" i="21"/>
  <c r="K809" i="21"/>
  <c r="O808" i="21"/>
  <c r="P808" i="21"/>
  <c r="Q808" i="21"/>
  <c r="N808" i="21"/>
  <c r="D811" i="21"/>
  <c r="F810" i="21"/>
  <c r="E810" i="21"/>
  <c r="I810" i="21"/>
  <c r="M810" i="21"/>
  <c r="H811" i="21"/>
  <c r="K810" i="21"/>
  <c r="L810" i="21"/>
  <c r="J810" i="21"/>
  <c r="N809" i="21"/>
  <c r="Q809" i="21"/>
  <c r="O809" i="21"/>
  <c r="P809" i="21"/>
  <c r="F811" i="21"/>
  <c r="D812" i="21"/>
  <c r="E811" i="21"/>
  <c r="O810" i="21"/>
  <c r="P810" i="21"/>
  <c r="Q810" i="21"/>
  <c r="N810" i="21"/>
  <c r="I811" i="21"/>
  <c r="H812" i="21"/>
  <c r="J811" i="21"/>
  <c r="M811" i="21"/>
  <c r="L811" i="21"/>
  <c r="K811" i="21"/>
  <c r="F812" i="21"/>
  <c r="E812" i="21"/>
  <c r="D813" i="21"/>
  <c r="Q811" i="21"/>
  <c r="N811" i="21"/>
  <c r="O811" i="21"/>
  <c r="P811" i="21"/>
  <c r="M812" i="21"/>
  <c r="J812" i="21"/>
  <c r="I812" i="21"/>
  <c r="H813" i="21"/>
  <c r="L812" i="21"/>
  <c r="K812" i="21"/>
  <c r="E813" i="21"/>
  <c r="D814" i="21"/>
  <c r="F813" i="21"/>
  <c r="O812" i="21"/>
  <c r="P812" i="21"/>
  <c r="Q812" i="21"/>
  <c r="N812" i="21"/>
  <c r="K813" i="21"/>
  <c r="I813" i="21"/>
  <c r="J813" i="21"/>
  <c r="M813" i="21"/>
  <c r="L813" i="21"/>
  <c r="H814" i="21"/>
  <c r="E814" i="21"/>
  <c r="F814" i="21"/>
  <c r="D815" i="21"/>
  <c r="N813" i="21"/>
  <c r="O813" i="21"/>
  <c r="Q813" i="21"/>
  <c r="P813" i="21"/>
  <c r="H815" i="21"/>
  <c r="I814" i="21"/>
  <c r="M814" i="21"/>
  <c r="K814" i="21"/>
  <c r="L814" i="21"/>
  <c r="J814" i="21"/>
  <c r="D816" i="21"/>
  <c r="F815" i="21"/>
  <c r="E815" i="21"/>
  <c r="J815" i="21"/>
  <c r="M815" i="21"/>
  <c r="K815" i="21"/>
  <c r="I815" i="21"/>
  <c r="L815" i="21"/>
  <c r="H816" i="21"/>
  <c r="Q814" i="21"/>
  <c r="N814" i="21"/>
  <c r="O814" i="21"/>
  <c r="P814" i="21"/>
  <c r="E816" i="21"/>
  <c r="F816" i="21"/>
  <c r="D817" i="21"/>
  <c r="N815" i="21"/>
  <c r="P815" i="21"/>
  <c r="O815" i="21"/>
  <c r="Q815" i="21"/>
  <c r="L816" i="21"/>
  <c r="J816" i="21"/>
  <c r="M816" i="21"/>
  <c r="I816" i="21"/>
  <c r="H817" i="21"/>
  <c r="K816" i="21"/>
  <c r="E817" i="21"/>
  <c r="D818" i="21"/>
  <c r="F817" i="21"/>
  <c r="Q816" i="21"/>
  <c r="N816" i="21"/>
  <c r="O816" i="21"/>
  <c r="P816" i="21"/>
  <c r="H818" i="21"/>
  <c r="K817" i="21"/>
  <c r="J817" i="21"/>
  <c r="M817" i="21"/>
  <c r="I817" i="21"/>
  <c r="L817" i="21"/>
  <c r="E818" i="21"/>
  <c r="D819" i="21"/>
  <c r="F818" i="21"/>
  <c r="J818" i="21"/>
  <c r="M818" i="21"/>
  <c r="H819" i="21"/>
  <c r="K818" i="21"/>
  <c r="L818" i="21"/>
  <c r="I818" i="21"/>
  <c r="P817" i="21"/>
  <c r="N817" i="21"/>
  <c r="Q817" i="21"/>
  <c r="O817" i="21"/>
  <c r="E819" i="21"/>
  <c r="D820" i="21"/>
  <c r="F819" i="21"/>
  <c r="I819" i="21"/>
  <c r="M819" i="21"/>
  <c r="K819" i="21"/>
  <c r="L819" i="21"/>
  <c r="J819" i="21"/>
  <c r="H820" i="21"/>
  <c r="O818" i="21"/>
  <c r="P818" i="21"/>
  <c r="Q818" i="21"/>
  <c r="N818" i="21"/>
  <c r="F820" i="21"/>
  <c r="E820" i="21"/>
  <c r="D821" i="21"/>
  <c r="Q819" i="21"/>
  <c r="N819" i="21"/>
  <c r="O819" i="21"/>
  <c r="P819" i="21"/>
  <c r="M820" i="21"/>
  <c r="H821" i="21"/>
  <c r="K820" i="21"/>
  <c r="J820" i="21"/>
  <c r="L820" i="21"/>
  <c r="I820" i="21"/>
  <c r="F821" i="21"/>
  <c r="D822" i="21"/>
  <c r="E821" i="21"/>
  <c r="J821" i="21"/>
  <c r="L821" i="21"/>
  <c r="M821" i="21"/>
  <c r="H822" i="21"/>
  <c r="I821" i="21"/>
  <c r="K821" i="21"/>
  <c r="O820" i="21"/>
  <c r="P820" i="21"/>
  <c r="Q820" i="21"/>
  <c r="N820" i="21"/>
  <c r="F822" i="21"/>
  <c r="D823" i="21"/>
  <c r="E822" i="21"/>
  <c r="K822" i="21"/>
  <c r="I822" i="21"/>
  <c r="H823" i="21"/>
  <c r="J822" i="21"/>
  <c r="L822" i="21"/>
  <c r="M822" i="21"/>
  <c r="N821" i="21"/>
  <c r="P821" i="21"/>
  <c r="O821" i="21"/>
  <c r="Q821" i="21"/>
  <c r="D824" i="21"/>
  <c r="F823" i="21"/>
  <c r="E823" i="21"/>
  <c r="Q822" i="21"/>
  <c r="N822" i="21"/>
  <c r="O822" i="21"/>
  <c r="P822" i="21"/>
  <c r="K823" i="21"/>
  <c r="L823" i="21"/>
  <c r="M823" i="21"/>
  <c r="H824" i="21"/>
  <c r="I823" i="21"/>
  <c r="J823" i="21"/>
  <c r="D825" i="21"/>
  <c r="E824" i="21"/>
  <c r="F824" i="21"/>
  <c r="J824" i="21"/>
  <c r="M824" i="21"/>
  <c r="I824" i="21"/>
  <c r="L824" i="21"/>
  <c r="H825" i="21"/>
  <c r="K824" i="21"/>
  <c r="P823" i="21"/>
  <c r="N823" i="21"/>
  <c r="Q823" i="21"/>
  <c r="O823" i="21"/>
  <c r="D826" i="21"/>
  <c r="E825" i="21"/>
  <c r="F825" i="21"/>
  <c r="Q824" i="21"/>
  <c r="N824" i="21"/>
  <c r="O824" i="21"/>
  <c r="P824" i="21"/>
  <c r="L825" i="21"/>
  <c r="J825" i="21"/>
  <c r="I825" i="21"/>
  <c r="M825" i="21"/>
  <c r="H826" i="21"/>
  <c r="K825" i="21"/>
  <c r="D827" i="21"/>
  <c r="F826" i="21"/>
  <c r="E826" i="21"/>
  <c r="N825" i="21"/>
  <c r="Q825" i="21"/>
  <c r="O825" i="21"/>
  <c r="P825" i="21"/>
  <c r="H827" i="21"/>
  <c r="I826" i="21"/>
  <c r="J826" i="21"/>
  <c r="L826" i="21"/>
  <c r="M826" i="21"/>
  <c r="K826" i="21"/>
  <c r="D828" i="21"/>
  <c r="E827" i="21"/>
  <c r="F827" i="21"/>
  <c r="M827" i="21"/>
  <c r="I827" i="21"/>
  <c r="H828" i="21"/>
  <c r="J827" i="21"/>
  <c r="L827" i="21"/>
  <c r="K827" i="21"/>
  <c r="O826" i="21"/>
  <c r="P826" i="21"/>
  <c r="Q826" i="21"/>
  <c r="N826" i="21"/>
  <c r="F828" i="21"/>
  <c r="D829" i="21"/>
  <c r="E828" i="21"/>
  <c r="N827" i="21"/>
  <c r="O827" i="21"/>
  <c r="P827" i="21"/>
  <c r="Q827" i="21"/>
  <c r="H829" i="21"/>
  <c r="M828" i="21"/>
  <c r="J828" i="21"/>
  <c r="K828" i="21"/>
  <c r="L828" i="21"/>
  <c r="I828" i="21"/>
  <c r="E829" i="21"/>
  <c r="D830" i="21"/>
  <c r="F829" i="21"/>
  <c r="I829" i="21"/>
  <c r="K829" i="21"/>
  <c r="L829" i="21"/>
  <c r="H830" i="21"/>
  <c r="M829" i="21"/>
  <c r="J829" i="21"/>
  <c r="Q828" i="21"/>
  <c r="N828" i="21"/>
  <c r="O828" i="21"/>
  <c r="P828" i="21"/>
  <c r="E830" i="21"/>
  <c r="D831" i="21"/>
  <c r="F830" i="21"/>
  <c r="Q829" i="21"/>
  <c r="O829" i="21"/>
  <c r="P829" i="21"/>
  <c r="N829" i="21"/>
  <c r="K830" i="21"/>
  <c r="J830" i="21"/>
  <c r="H831" i="21"/>
  <c r="I830" i="21"/>
  <c r="L830" i="21"/>
  <c r="M830" i="21"/>
  <c r="E831" i="21"/>
  <c r="D832" i="21"/>
  <c r="F831" i="21"/>
  <c r="H832" i="21"/>
  <c r="M831" i="21"/>
  <c r="L831" i="21"/>
  <c r="I831" i="21"/>
  <c r="J831" i="21"/>
  <c r="K831" i="21"/>
  <c r="Q830" i="21"/>
  <c r="N830" i="21"/>
  <c r="O830" i="21"/>
  <c r="P830" i="21"/>
  <c r="F832" i="21"/>
  <c r="D833" i="21"/>
  <c r="E832" i="21"/>
  <c r="K832" i="21"/>
  <c r="J832" i="21"/>
  <c r="L832" i="21"/>
  <c r="H833" i="21"/>
  <c r="M832" i="21"/>
  <c r="I832" i="21"/>
  <c r="N831" i="21"/>
  <c r="O831" i="21"/>
  <c r="P831" i="21"/>
  <c r="Q831" i="21"/>
  <c r="F833" i="21"/>
  <c r="E833" i="21"/>
  <c r="D834" i="21"/>
  <c r="K833" i="21"/>
  <c r="M833" i="21"/>
  <c r="I833" i="21"/>
  <c r="J833" i="21"/>
  <c r="L833" i="21"/>
  <c r="H834" i="21"/>
  <c r="N832" i="21"/>
  <c r="O832" i="21"/>
  <c r="P832" i="21"/>
  <c r="Q832" i="21"/>
  <c r="F834" i="21"/>
  <c r="D835" i="21"/>
  <c r="E834" i="21"/>
  <c r="P833" i="21"/>
  <c r="N833" i="21"/>
  <c r="Q833" i="21"/>
  <c r="O833" i="21"/>
  <c r="I834" i="21"/>
  <c r="H835" i="21"/>
  <c r="J834" i="21"/>
  <c r="K834" i="21"/>
  <c r="M834" i="21"/>
  <c r="L834" i="21"/>
  <c r="D836" i="21"/>
  <c r="F835" i="21"/>
  <c r="E835" i="21"/>
  <c r="Q834" i="21"/>
  <c r="N834" i="21"/>
  <c r="O834" i="21"/>
  <c r="P834" i="21"/>
  <c r="M835" i="21"/>
  <c r="H836" i="21"/>
  <c r="K835" i="21"/>
  <c r="I835" i="21"/>
  <c r="L835" i="21"/>
  <c r="J835" i="21"/>
  <c r="F836" i="21"/>
  <c r="E836" i="21"/>
  <c r="D837" i="21"/>
  <c r="L836" i="21"/>
  <c r="H837" i="21"/>
  <c r="K836" i="21"/>
  <c r="J836" i="21"/>
  <c r="M836" i="21"/>
  <c r="I836" i="21"/>
  <c r="Q835" i="21"/>
  <c r="N835" i="21"/>
  <c r="O835" i="21"/>
  <c r="P835" i="21"/>
  <c r="E837" i="21"/>
  <c r="D838" i="21"/>
  <c r="F837" i="21"/>
  <c r="J837" i="21"/>
  <c r="M837" i="21"/>
  <c r="I837" i="21"/>
  <c r="K837" i="21"/>
  <c r="L837" i="21"/>
  <c r="H838" i="21"/>
  <c r="O836" i="21"/>
  <c r="P836" i="21"/>
  <c r="Q836" i="21"/>
  <c r="N836" i="21"/>
  <c r="E838" i="21"/>
  <c r="F838" i="21"/>
  <c r="D839" i="21"/>
  <c r="Q837" i="21"/>
  <c r="N837" i="21"/>
  <c r="O837" i="21"/>
  <c r="P837" i="21"/>
  <c r="M838" i="21"/>
  <c r="I838" i="21"/>
  <c r="J838" i="21"/>
  <c r="H839" i="21"/>
  <c r="K838" i="21"/>
  <c r="L838" i="21"/>
  <c r="E839" i="21"/>
  <c r="F839" i="21"/>
  <c r="D840" i="21"/>
  <c r="N838" i="21"/>
  <c r="O838" i="21"/>
  <c r="Q838" i="21"/>
  <c r="P838" i="21"/>
  <c r="H840" i="21"/>
  <c r="J839" i="21"/>
  <c r="M839" i="21"/>
  <c r="L839" i="21"/>
  <c r="I839" i="21"/>
  <c r="K839" i="21"/>
  <c r="E840" i="21"/>
  <c r="F840" i="21"/>
  <c r="D841" i="21"/>
  <c r="I840" i="21"/>
  <c r="J840" i="21"/>
  <c r="M840" i="21"/>
  <c r="K840" i="21"/>
  <c r="H841" i="21"/>
  <c r="L840" i="21"/>
  <c r="P839" i="21"/>
  <c r="Q839" i="21"/>
  <c r="N839" i="21"/>
  <c r="O839" i="21"/>
  <c r="F841" i="21"/>
  <c r="E841" i="21"/>
  <c r="D842" i="21"/>
  <c r="Q840" i="21"/>
  <c r="N840" i="21"/>
  <c r="O840" i="21"/>
  <c r="P840" i="21"/>
  <c r="L841" i="21"/>
  <c r="I841" i="21"/>
  <c r="M841" i="21"/>
  <c r="J841" i="21"/>
  <c r="H842" i="21"/>
  <c r="K841" i="21"/>
  <c r="D843" i="21"/>
  <c r="F842" i="21"/>
  <c r="E842" i="21"/>
  <c r="N841" i="21"/>
  <c r="Q841" i="21"/>
  <c r="O841" i="21"/>
  <c r="P841" i="21"/>
  <c r="H843" i="21"/>
  <c r="J842" i="21"/>
  <c r="M842" i="21"/>
  <c r="I842" i="21"/>
  <c r="K842" i="21"/>
  <c r="L842" i="21"/>
  <c r="D844" i="21"/>
  <c r="E843" i="21"/>
  <c r="F843" i="21"/>
  <c r="J843" i="21"/>
  <c r="M843" i="21"/>
  <c r="L843" i="21"/>
  <c r="H844" i="21"/>
  <c r="K843" i="21"/>
  <c r="I843" i="21"/>
  <c r="Q842" i="21"/>
  <c r="N842" i="21"/>
  <c r="O842" i="21"/>
  <c r="P842" i="21"/>
  <c r="F844" i="21"/>
  <c r="D845" i="21"/>
  <c r="E844" i="21"/>
  <c r="J844" i="21"/>
  <c r="H845" i="21"/>
  <c r="M844" i="21"/>
  <c r="K844" i="21"/>
  <c r="I844" i="21"/>
  <c r="L844" i="21"/>
  <c r="O843" i="21"/>
  <c r="P843" i="21"/>
  <c r="Q843" i="21"/>
  <c r="N843" i="21"/>
  <c r="D846" i="21"/>
  <c r="F845" i="21"/>
  <c r="E845" i="21"/>
  <c r="H846" i="21"/>
  <c r="L845" i="21"/>
  <c r="K845" i="21"/>
  <c r="J845" i="21"/>
  <c r="M845" i="21"/>
  <c r="I845" i="21"/>
  <c r="Q844" i="21"/>
  <c r="N844" i="21"/>
  <c r="O844" i="21"/>
  <c r="P844" i="21"/>
  <c r="F846" i="21"/>
  <c r="D847" i="21"/>
  <c r="E846" i="21"/>
  <c r="M846" i="21"/>
  <c r="L846" i="21"/>
  <c r="J846" i="21"/>
  <c r="K846" i="21"/>
  <c r="H847" i="21"/>
  <c r="I846" i="21"/>
  <c r="Q845" i="21"/>
  <c r="N845" i="21"/>
  <c r="O845" i="21"/>
  <c r="P845" i="21"/>
  <c r="E847" i="21"/>
  <c r="D848" i="21"/>
  <c r="F847" i="21"/>
  <c r="K847" i="21"/>
  <c r="L847" i="21"/>
  <c r="H848" i="21"/>
  <c r="I847" i="21"/>
  <c r="J847" i="21"/>
  <c r="M847" i="21"/>
  <c r="O846" i="21"/>
  <c r="Q846" i="21"/>
  <c r="N846" i="21"/>
  <c r="P846" i="21"/>
  <c r="D849" i="21"/>
  <c r="E848" i="21"/>
  <c r="F848" i="21"/>
  <c r="M848" i="21"/>
  <c r="H849" i="21"/>
  <c r="J848" i="21"/>
  <c r="L848" i="21"/>
  <c r="I848" i="21"/>
  <c r="K848" i="21"/>
  <c r="N847" i="21"/>
  <c r="O847" i="21"/>
  <c r="P847" i="21"/>
  <c r="Q847" i="21"/>
  <c r="D850" i="21"/>
  <c r="F849" i="21"/>
  <c r="E849" i="21"/>
  <c r="K849" i="21"/>
  <c r="I849" i="21"/>
  <c r="J849" i="21"/>
  <c r="H850" i="21"/>
  <c r="M849" i="21"/>
  <c r="L849" i="21"/>
  <c r="P848" i="21"/>
  <c r="Q848" i="21"/>
  <c r="N848" i="21"/>
  <c r="O848" i="21"/>
  <c r="D851" i="21"/>
  <c r="F850" i="21"/>
  <c r="E850" i="21"/>
  <c r="P849" i="21"/>
  <c r="N849" i="21"/>
  <c r="Q849" i="21"/>
  <c r="O849" i="21"/>
  <c r="L850" i="21"/>
  <c r="I850" i="21"/>
  <c r="M850" i="21"/>
  <c r="K850" i="21"/>
  <c r="H851" i="21"/>
  <c r="J850" i="21"/>
  <c r="D852" i="21"/>
  <c r="F851" i="21"/>
  <c r="E851" i="21"/>
  <c r="Q850" i="21"/>
  <c r="N850" i="21"/>
  <c r="O850" i="21"/>
  <c r="P850" i="21"/>
  <c r="H852" i="21"/>
  <c r="M851" i="21"/>
  <c r="K851" i="21"/>
  <c r="J851" i="21"/>
  <c r="I851" i="21"/>
  <c r="L851" i="21"/>
  <c r="F852" i="21"/>
  <c r="D853" i="21"/>
  <c r="E852" i="21"/>
  <c r="I852" i="21"/>
  <c r="H853" i="21"/>
  <c r="L852" i="21"/>
  <c r="K852" i="21"/>
  <c r="J852" i="21"/>
  <c r="M852" i="21"/>
  <c r="P851" i="21"/>
  <c r="Q851" i="21"/>
  <c r="N851" i="21"/>
  <c r="O851" i="21"/>
  <c r="D854" i="21"/>
  <c r="E853" i="21"/>
  <c r="F853" i="21"/>
  <c r="O852" i="21"/>
  <c r="P852" i="21"/>
  <c r="Q852" i="21"/>
  <c r="N852" i="21"/>
  <c r="L853" i="21"/>
  <c r="J853" i="21"/>
  <c r="K853" i="21"/>
  <c r="M853" i="21"/>
  <c r="I853" i="21"/>
  <c r="H854" i="21"/>
  <c r="D855" i="21"/>
  <c r="E854" i="21"/>
  <c r="F854" i="21"/>
  <c r="Q853" i="21"/>
  <c r="N853" i="21"/>
  <c r="O853" i="21"/>
  <c r="P853" i="21"/>
  <c r="J854" i="21"/>
  <c r="H855" i="21"/>
  <c r="L854" i="21"/>
  <c r="K854" i="21"/>
  <c r="I854" i="21"/>
  <c r="M854" i="21"/>
  <c r="E855" i="21"/>
  <c r="F855" i="21"/>
  <c r="D856" i="21"/>
  <c r="I855" i="21"/>
  <c r="L855" i="21"/>
  <c r="H856" i="21"/>
  <c r="K855" i="21"/>
  <c r="J855" i="21"/>
  <c r="M855" i="21"/>
  <c r="N854" i="21"/>
  <c r="Q854" i="21"/>
  <c r="O854" i="21"/>
  <c r="P854" i="21"/>
  <c r="F856" i="21"/>
  <c r="D857" i="21"/>
  <c r="E856" i="21"/>
  <c r="N855" i="21"/>
  <c r="O855" i="21"/>
  <c r="P855" i="21"/>
  <c r="Q855" i="21"/>
  <c r="K856" i="21"/>
  <c r="L856" i="21"/>
  <c r="H857" i="21"/>
  <c r="I856" i="21"/>
  <c r="J856" i="21"/>
  <c r="M856" i="21"/>
  <c r="E857" i="21"/>
  <c r="D858" i="21"/>
  <c r="F857" i="21"/>
  <c r="K857" i="21"/>
  <c r="M857" i="21"/>
  <c r="I857" i="21"/>
  <c r="J857" i="21"/>
  <c r="H858" i="21"/>
  <c r="L857" i="21"/>
  <c r="Q856" i="21"/>
  <c r="N856" i="21"/>
  <c r="O856" i="21"/>
  <c r="P856" i="21"/>
  <c r="F858" i="21"/>
  <c r="E858" i="21"/>
  <c r="D859" i="21"/>
  <c r="N857" i="21"/>
  <c r="Q857" i="21"/>
  <c r="O857" i="21"/>
  <c r="P857" i="21"/>
  <c r="I858" i="21"/>
  <c r="J858" i="21"/>
  <c r="L858" i="21"/>
  <c r="H859" i="21"/>
  <c r="M858" i="21"/>
  <c r="K858" i="21"/>
  <c r="E859" i="21"/>
  <c r="F859" i="21"/>
  <c r="D860" i="21"/>
  <c r="O858" i="21"/>
  <c r="P858" i="21"/>
  <c r="Q858" i="21"/>
  <c r="N858" i="21"/>
  <c r="H860" i="21"/>
  <c r="J859" i="21"/>
  <c r="K859" i="21"/>
  <c r="M859" i="21"/>
  <c r="I859" i="21"/>
  <c r="L859" i="21"/>
  <c r="E860" i="21"/>
  <c r="F860" i="21"/>
  <c r="D861" i="21"/>
  <c r="M860" i="21"/>
  <c r="K860" i="21"/>
  <c r="I860" i="21"/>
  <c r="J860" i="21"/>
  <c r="H861" i="21"/>
  <c r="L860" i="21"/>
  <c r="N859" i="21"/>
  <c r="Q859" i="21"/>
  <c r="O859" i="21"/>
  <c r="P859" i="21"/>
  <c r="F861" i="21"/>
  <c r="E861" i="21"/>
  <c r="D862" i="21"/>
  <c r="N860" i="21"/>
  <c r="Q860" i="21"/>
  <c r="O860" i="21"/>
  <c r="P860" i="21"/>
  <c r="I861" i="21"/>
  <c r="K861" i="21"/>
  <c r="J861" i="21"/>
  <c r="M861" i="21"/>
  <c r="H862" i="21"/>
  <c r="L861" i="21"/>
  <c r="F862" i="21"/>
  <c r="E862" i="21"/>
  <c r="D863" i="21"/>
  <c r="N861" i="21"/>
  <c r="O861" i="21"/>
  <c r="P861" i="21"/>
  <c r="Q861" i="21"/>
  <c r="H863" i="21"/>
  <c r="J862" i="21"/>
  <c r="I862" i="21"/>
  <c r="K862" i="21"/>
  <c r="L862" i="21"/>
  <c r="M862" i="21"/>
  <c r="F863" i="21"/>
  <c r="D864" i="21"/>
  <c r="E863" i="21"/>
  <c r="I863" i="21"/>
  <c r="H864" i="21"/>
  <c r="K863" i="21"/>
  <c r="M863" i="21"/>
  <c r="J863" i="21"/>
  <c r="L863" i="21"/>
  <c r="Q862" i="21"/>
  <c r="N862" i="21"/>
  <c r="O862" i="21"/>
  <c r="P862" i="21"/>
  <c r="F864" i="21"/>
  <c r="E864" i="21"/>
  <c r="D865" i="21"/>
  <c r="Q863" i="21"/>
  <c r="O863" i="21"/>
  <c r="P863" i="21"/>
  <c r="N863" i="21"/>
  <c r="I864" i="21"/>
  <c r="J864" i="21"/>
  <c r="M864" i="21"/>
  <c r="H865" i="21"/>
  <c r="L864" i="21"/>
  <c r="K864" i="21"/>
  <c r="F865" i="21"/>
  <c r="E865" i="21"/>
  <c r="D866" i="21"/>
  <c r="Q864" i="21"/>
  <c r="N864" i="21"/>
  <c r="O864" i="21"/>
  <c r="P864" i="21"/>
  <c r="I865" i="21"/>
  <c r="K865" i="21"/>
  <c r="L865" i="21"/>
  <c r="M865" i="21"/>
  <c r="H866" i="21"/>
  <c r="J865" i="21"/>
  <c r="F866" i="21"/>
  <c r="D867" i="21"/>
  <c r="E866" i="21"/>
  <c r="Q865" i="21"/>
  <c r="N865" i="21"/>
  <c r="O865" i="21"/>
  <c r="P865" i="21"/>
  <c r="I866" i="21"/>
  <c r="H867" i="21"/>
  <c r="L866" i="21"/>
  <c r="K866" i="21"/>
  <c r="J866" i="21"/>
  <c r="M866" i="21"/>
  <c r="F867" i="21"/>
  <c r="E867" i="21"/>
  <c r="D868" i="21"/>
  <c r="N866" i="21"/>
  <c r="O866" i="21"/>
  <c r="P866" i="21"/>
  <c r="Q866" i="21"/>
  <c r="K867" i="21"/>
  <c r="J867" i="21"/>
  <c r="M867" i="21"/>
  <c r="I867" i="21"/>
  <c r="L867" i="21"/>
  <c r="H868" i="21"/>
  <c r="D869" i="21"/>
  <c r="E868" i="21"/>
  <c r="F868" i="21"/>
  <c r="Q867" i="21"/>
  <c r="N867" i="21"/>
  <c r="O867" i="21"/>
  <c r="P867" i="21"/>
  <c r="M868" i="21"/>
  <c r="K868" i="21"/>
  <c r="I868" i="21"/>
  <c r="H869" i="21"/>
  <c r="J868" i="21"/>
  <c r="L868" i="21"/>
  <c r="E869" i="21"/>
  <c r="F869" i="21"/>
  <c r="D870" i="21"/>
  <c r="O868" i="21"/>
  <c r="P868" i="21"/>
  <c r="Q868" i="21"/>
  <c r="N868" i="21"/>
  <c r="I869" i="21"/>
  <c r="M869" i="21"/>
  <c r="K869" i="21"/>
  <c r="L869" i="21"/>
  <c r="H870" i="21"/>
  <c r="J869" i="21"/>
  <c r="E870" i="21"/>
  <c r="F870" i="21"/>
  <c r="D871" i="21"/>
  <c r="N869" i="21"/>
  <c r="O869" i="21"/>
  <c r="P869" i="21"/>
  <c r="Q869" i="21"/>
  <c r="K870" i="21"/>
  <c r="J870" i="21"/>
  <c r="L870" i="21"/>
  <c r="H871" i="21"/>
  <c r="I870" i="21"/>
  <c r="M870" i="21"/>
  <c r="E871" i="21"/>
  <c r="D872" i="21"/>
  <c r="F871" i="21"/>
  <c r="K871" i="21"/>
  <c r="J871" i="21"/>
  <c r="I871" i="21"/>
  <c r="H872" i="21"/>
  <c r="L871" i="21"/>
  <c r="M871" i="21"/>
  <c r="Q870" i="21"/>
  <c r="N870" i="21"/>
  <c r="O870" i="21"/>
  <c r="P870" i="21"/>
  <c r="F872" i="21"/>
  <c r="E872" i="21"/>
  <c r="D873" i="21"/>
  <c r="P871" i="21"/>
  <c r="Q871" i="21"/>
  <c r="N871" i="21"/>
  <c r="O871" i="21"/>
  <c r="M872" i="21"/>
  <c r="L872" i="21"/>
  <c r="H873" i="21"/>
  <c r="I872" i="21"/>
  <c r="K872" i="21"/>
  <c r="J872" i="21"/>
  <c r="D874" i="21"/>
  <c r="F873" i="21"/>
  <c r="E873" i="21"/>
  <c r="J873" i="21"/>
  <c r="L873" i="21"/>
  <c r="H874" i="21"/>
  <c r="M873" i="21"/>
  <c r="K873" i="21"/>
  <c r="I873" i="21"/>
  <c r="Q872" i="21"/>
  <c r="N872" i="21"/>
  <c r="O872" i="21"/>
  <c r="P872" i="21"/>
  <c r="F874" i="21"/>
  <c r="D875" i="21"/>
  <c r="E874" i="21"/>
  <c r="L874" i="21"/>
  <c r="M874" i="21"/>
  <c r="I874" i="21"/>
  <c r="K874" i="21"/>
  <c r="J874" i="21"/>
  <c r="H875" i="21"/>
  <c r="Q873" i="21"/>
  <c r="N873" i="21"/>
  <c r="O873" i="21"/>
  <c r="P873" i="21"/>
  <c r="F875" i="21"/>
  <c r="E875" i="21"/>
  <c r="D876" i="21"/>
  <c r="O874" i="21"/>
  <c r="P874" i="21"/>
  <c r="Q874" i="21"/>
  <c r="N874" i="21"/>
  <c r="J875" i="21"/>
  <c r="I875" i="21"/>
  <c r="H876" i="21"/>
  <c r="K875" i="21"/>
  <c r="L875" i="21"/>
  <c r="M875" i="21"/>
  <c r="F876" i="21"/>
  <c r="D877" i="21"/>
  <c r="E876" i="21"/>
  <c r="N875" i="21"/>
  <c r="Q875" i="21"/>
  <c r="O875" i="21"/>
  <c r="P875" i="21"/>
  <c r="J876" i="21"/>
  <c r="H877" i="21"/>
  <c r="M876" i="21"/>
  <c r="L876" i="21"/>
  <c r="I876" i="21"/>
  <c r="K876" i="21"/>
  <c r="E877" i="21"/>
  <c r="F877" i="21"/>
  <c r="D878" i="21"/>
  <c r="K877" i="21"/>
  <c r="L877" i="21"/>
  <c r="M877" i="21"/>
  <c r="I877" i="21"/>
  <c r="J877" i="21"/>
  <c r="H878" i="21"/>
  <c r="Q876" i="21"/>
  <c r="N876" i="21"/>
  <c r="O876" i="21"/>
  <c r="P876" i="21"/>
  <c r="E878" i="21"/>
  <c r="F878" i="21"/>
  <c r="D879" i="21"/>
  <c r="N877" i="21"/>
  <c r="O877" i="21"/>
  <c r="P877" i="21"/>
  <c r="Q877" i="21"/>
  <c r="I878" i="21"/>
  <c r="J878" i="21"/>
  <c r="M878" i="21"/>
  <c r="L878" i="21"/>
  <c r="H879" i="21"/>
  <c r="K878" i="21"/>
  <c r="D880" i="21"/>
  <c r="E879" i="21"/>
  <c r="F879" i="21"/>
  <c r="Q878" i="21"/>
  <c r="N878" i="21"/>
  <c r="O878" i="21"/>
  <c r="P878" i="21"/>
  <c r="K879" i="21"/>
  <c r="I879" i="21"/>
  <c r="H880" i="21"/>
  <c r="J879" i="21"/>
  <c r="M879" i="21"/>
  <c r="L879" i="21"/>
  <c r="E880" i="21"/>
  <c r="D881" i="21"/>
  <c r="F880" i="21"/>
  <c r="P879" i="21"/>
  <c r="N879" i="21"/>
  <c r="O879" i="21"/>
  <c r="Q879" i="21"/>
  <c r="K880" i="21"/>
  <c r="M880" i="21"/>
  <c r="H881" i="21"/>
  <c r="J880" i="21"/>
  <c r="L880" i="21"/>
  <c r="I880" i="21"/>
  <c r="F881" i="21"/>
  <c r="E881" i="21"/>
  <c r="D882" i="21"/>
  <c r="J881" i="21"/>
  <c r="M881" i="21"/>
  <c r="I881" i="21"/>
  <c r="L881" i="21"/>
  <c r="H882" i="21"/>
  <c r="K881" i="21"/>
  <c r="O880" i="21"/>
  <c r="Q880" i="21"/>
  <c r="N880" i="21"/>
  <c r="P880" i="21"/>
  <c r="D883" i="21"/>
  <c r="F882" i="21"/>
  <c r="E882" i="21"/>
  <c r="N881" i="21"/>
  <c r="Q881" i="21"/>
  <c r="O881" i="21"/>
  <c r="P881" i="21"/>
  <c r="L882" i="21"/>
  <c r="H883" i="21"/>
  <c r="J882" i="21"/>
  <c r="I882" i="21"/>
  <c r="K882" i="21"/>
  <c r="M882" i="21"/>
  <c r="D884" i="21"/>
  <c r="F883" i="21"/>
  <c r="E883" i="21"/>
  <c r="K883" i="21"/>
  <c r="H884" i="21"/>
  <c r="L883" i="21"/>
  <c r="M883" i="21"/>
  <c r="J883" i="21"/>
  <c r="I883" i="21"/>
  <c r="P882" i="21"/>
  <c r="Q882" i="21"/>
  <c r="N882" i="21"/>
  <c r="O882" i="21"/>
  <c r="F884" i="21"/>
  <c r="D885" i="21"/>
  <c r="E884" i="21"/>
  <c r="J884" i="21"/>
  <c r="H885" i="21"/>
  <c r="L884" i="21"/>
  <c r="K884" i="21"/>
  <c r="M884" i="21"/>
  <c r="I884" i="21"/>
  <c r="N883" i="21"/>
  <c r="Q883" i="21"/>
  <c r="O883" i="21"/>
  <c r="P883" i="21"/>
  <c r="D886" i="21"/>
  <c r="E885" i="21"/>
  <c r="F885" i="21"/>
  <c r="I885" i="21"/>
  <c r="L885" i="21"/>
  <c r="M885" i="21"/>
  <c r="J885" i="21"/>
  <c r="K885" i="21"/>
  <c r="H886" i="21"/>
  <c r="O884" i="21"/>
  <c r="P884" i="21"/>
  <c r="N884" i="21"/>
  <c r="Q884" i="21"/>
  <c r="F886" i="21"/>
  <c r="E886" i="21"/>
  <c r="D887" i="21"/>
  <c r="P885" i="21"/>
  <c r="Q885" i="21"/>
  <c r="N885" i="21"/>
  <c r="O885" i="21"/>
  <c r="M886" i="21"/>
  <c r="K886" i="21"/>
  <c r="J886" i="21"/>
  <c r="L886" i="21"/>
  <c r="I886" i="21"/>
  <c r="H887" i="21"/>
  <c r="F887" i="21"/>
  <c r="D888" i="21"/>
  <c r="E887" i="21"/>
  <c r="Q886" i="21"/>
  <c r="N886" i="21"/>
  <c r="O886" i="21"/>
  <c r="P886" i="21"/>
  <c r="L887" i="21"/>
  <c r="M887" i="21"/>
  <c r="J887" i="21"/>
  <c r="K887" i="21"/>
  <c r="I887" i="21"/>
  <c r="H888" i="21"/>
  <c r="D889" i="21"/>
  <c r="E888" i="21"/>
  <c r="F888" i="21"/>
  <c r="N887" i="21"/>
  <c r="O887" i="21"/>
  <c r="P887" i="21"/>
  <c r="Q887" i="21"/>
  <c r="J888" i="21"/>
  <c r="H889" i="21"/>
  <c r="M888" i="21"/>
  <c r="L888" i="21"/>
  <c r="I888" i="21"/>
  <c r="K888" i="21"/>
  <c r="D890" i="21"/>
  <c r="E889" i="21"/>
  <c r="F889" i="21"/>
  <c r="J889" i="21"/>
  <c r="L889" i="21"/>
  <c r="H890" i="21"/>
  <c r="I889" i="21"/>
  <c r="K889" i="21"/>
  <c r="M889" i="21"/>
  <c r="Q888" i="21"/>
  <c r="N888" i="21"/>
  <c r="O888" i="21"/>
  <c r="P888" i="21"/>
  <c r="D891" i="21"/>
  <c r="F890" i="21"/>
  <c r="E890" i="21"/>
  <c r="I890" i="21"/>
  <c r="K890" i="21"/>
  <c r="L890" i="21"/>
  <c r="J890" i="21"/>
  <c r="H891" i="21"/>
  <c r="M890" i="21"/>
  <c r="N889" i="21"/>
  <c r="Q889" i="21"/>
  <c r="O889" i="21"/>
  <c r="P889" i="21"/>
  <c r="F891" i="21"/>
  <c r="E891" i="21"/>
  <c r="D892" i="21"/>
  <c r="O890" i="21"/>
  <c r="P890" i="21"/>
  <c r="Q890" i="21"/>
  <c r="N890" i="21"/>
  <c r="L891" i="21"/>
  <c r="I891" i="21"/>
  <c r="J891" i="21"/>
  <c r="H892" i="21"/>
  <c r="M891" i="21"/>
  <c r="K891" i="21"/>
  <c r="D893" i="21"/>
  <c r="F892" i="21"/>
  <c r="E892" i="21"/>
  <c r="N891" i="21"/>
  <c r="Q891" i="21"/>
  <c r="O891" i="21"/>
  <c r="P891" i="21"/>
  <c r="K892" i="21"/>
  <c r="J892" i="21"/>
  <c r="L892" i="21"/>
  <c r="M892" i="21"/>
  <c r="H893" i="21"/>
  <c r="I892" i="21"/>
  <c r="E893" i="21"/>
  <c r="D894" i="21"/>
  <c r="F893" i="21"/>
  <c r="L893" i="21"/>
  <c r="I893" i="21"/>
  <c r="M893" i="21"/>
  <c r="H894" i="21"/>
  <c r="J893" i="21"/>
  <c r="K893" i="21"/>
  <c r="O892" i="21"/>
  <c r="P892" i="21"/>
  <c r="Q892" i="21"/>
  <c r="N892" i="21"/>
  <c r="D895" i="21"/>
  <c r="E894" i="21"/>
  <c r="F894" i="21"/>
  <c r="Q893" i="21"/>
  <c r="N893" i="21"/>
  <c r="O893" i="21"/>
  <c r="P893" i="21"/>
  <c r="M894" i="21"/>
  <c r="I894" i="21"/>
  <c r="L894" i="21"/>
  <c r="K894" i="21"/>
  <c r="J894" i="21"/>
  <c r="H895" i="21"/>
  <c r="F895" i="21"/>
  <c r="E895" i="21"/>
  <c r="D896" i="21"/>
  <c r="N894" i="21"/>
  <c r="Q894" i="21"/>
  <c r="O894" i="21"/>
  <c r="P894" i="21"/>
  <c r="M895" i="21"/>
  <c r="I895" i="21"/>
  <c r="H896" i="21"/>
  <c r="K895" i="21"/>
  <c r="L895" i="21"/>
  <c r="J895" i="21"/>
  <c r="E896" i="21"/>
  <c r="D897" i="21"/>
  <c r="F896" i="21"/>
  <c r="N895" i="21"/>
  <c r="O895" i="21"/>
  <c r="P895" i="21"/>
  <c r="Q895" i="21"/>
  <c r="H897" i="21"/>
  <c r="J896" i="21"/>
  <c r="L896" i="21"/>
  <c r="I896" i="21"/>
  <c r="K896" i="21"/>
  <c r="M896" i="21"/>
  <c r="E897" i="21"/>
  <c r="F897" i="21"/>
  <c r="D898" i="21"/>
  <c r="I897" i="21"/>
  <c r="K897" i="21"/>
  <c r="J897" i="21"/>
  <c r="M897" i="21"/>
  <c r="H898" i="21"/>
  <c r="L897" i="21"/>
  <c r="N896" i="21"/>
  <c r="O896" i="21"/>
  <c r="P896" i="21"/>
  <c r="Q896" i="21"/>
  <c r="D899" i="21"/>
  <c r="F898" i="21"/>
  <c r="E898" i="21"/>
  <c r="P897" i="21"/>
  <c r="N897" i="21"/>
  <c r="Q897" i="21"/>
  <c r="O897" i="21"/>
  <c r="L898" i="21"/>
  <c r="I898" i="21"/>
  <c r="J898" i="21"/>
  <c r="M898" i="21"/>
  <c r="K898" i="21"/>
  <c r="H899" i="21"/>
  <c r="D900" i="21"/>
  <c r="F899" i="21"/>
  <c r="E899" i="21"/>
  <c r="Q898" i="21"/>
  <c r="N898" i="21"/>
  <c r="O898" i="21"/>
  <c r="P898" i="21"/>
  <c r="K899" i="21"/>
  <c r="M899" i="21"/>
  <c r="H900" i="21"/>
  <c r="L899" i="21"/>
  <c r="I899" i="21"/>
  <c r="J899" i="21"/>
  <c r="E900" i="21"/>
  <c r="D901" i="21"/>
  <c r="F900" i="21"/>
  <c r="J900" i="21"/>
  <c r="K900" i="21"/>
  <c r="H901" i="21"/>
  <c r="M900" i="21"/>
  <c r="I900" i="21"/>
  <c r="L900" i="21"/>
  <c r="Q899" i="21"/>
  <c r="O899" i="21"/>
  <c r="P899" i="21"/>
  <c r="N899" i="21"/>
  <c r="F901" i="21"/>
  <c r="D902" i="21"/>
  <c r="E901" i="21"/>
  <c r="M901" i="21"/>
  <c r="J901" i="21"/>
  <c r="L901" i="21"/>
  <c r="K901" i="21"/>
  <c r="I901" i="21"/>
  <c r="H902" i="21"/>
  <c r="O900" i="21"/>
  <c r="P900" i="21"/>
  <c r="Q900" i="21"/>
  <c r="N900" i="21"/>
  <c r="D903" i="21"/>
  <c r="E902" i="21"/>
  <c r="F902" i="21"/>
  <c r="Q901" i="21"/>
  <c r="N901" i="21"/>
  <c r="O901" i="21"/>
  <c r="P901" i="21"/>
  <c r="I902" i="21"/>
  <c r="J902" i="21"/>
  <c r="L902" i="21"/>
  <c r="K902" i="21"/>
  <c r="H903" i="21"/>
  <c r="M902" i="21"/>
  <c r="E903" i="21"/>
  <c r="F903" i="21"/>
  <c r="D904" i="21"/>
  <c r="N902" i="21"/>
  <c r="O902" i="21"/>
  <c r="Q902" i="21"/>
  <c r="P902" i="21"/>
  <c r="J903" i="21"/>
  <c r="H904" i="21"/>
  <c r="K903" i="21"/>
  <c r="M903" i="21"/>
  <c r="I903" i="21"/>
  <c r="L903" i="21"/>
  <c r="E904" i="21"/>
  <c r="D905" i="21"/>
  <c r="F904" i="21"/>
  <c r="M904" i="21"/>
  <c r="I904" i="21"/>
  <c r="J904" i="21"/>
  <c r="L904" i="21"/>
  <c r="K904" i="21"/>
  <c r="H905" i="21"/>
  <c r="N903" i="21"/>
  <c r="O903" i="21"/>
  <c r="P903" i="21"/>
  <c r="Q903" i="21"/>
  <c r="F905" i="21"/>
  <c r="E905" i="21"/>
  <c r="D906" i="21"/>
  <c r="Q904" i="21"/>
  <c r="N904" i="21"/>
  <c r="O904" i="21"/>
  <c r="P904" i="21"/>
  <c r="M905" i="21"/>
  <c r="J905" i="21"/>
  <c r="H906" i="21"/>
  <c r="K905" i="21"/>
  <c r="I905" i="21"/>
  <c r="L905" i="21"/>
  <c r="D907" i="21"/>
  <c r="E906" i="21"/>
  <c r="F906" i="21"/>
  <c r="J906" i="21"/>
  <c r="L906" i="21"/>
  <c r="M906" i="21"/>
  <c r="K906" i="21"/>
  <c r="I906" i="21"/>
  <c r="H907" i="21"/>
  <c r="P905" i="21"/>
  <c r="N905" i="21"/>
  <c r="Q905" i="21"/>
  <c r="O905" i="21"/>
  <c r="E907" i="21"/>
  <c r="D908" i="21"/>
  <c r="F907" i="21"/>
  <c r="N906" i="21"/>
  <c r="Q906" i="21"/>
  <c r="O906" i="21"/>
  <c r="P906" i="21"/>
  <c r="I907" i="21"/>
  <c r="L907" i="21"/>
  <c r="K907" i="21"/>
  <c r="M907" i="21"/>
  <c r="H908" i="21"/>
  <c r="J907" i="21"/>
  <c r="E908" i="21"/>
  <c r="D909" i="21"/>
  <c r="F908" i="21"/>
  <c r="O907" i="21"/>
  <c r="P907" i="21"/>
  <c r="N907" i="21"/>
  <c r="Q907" i="21"/>
  <c r="M908" i="21"/>
  <c r="H909" i="21"/>
  <c r="I908" i="21"/>
  <c r="K908" i="21"/>
  <c r="L908" i="21"/>
  <c r="J908" i="21"/>
  <c r="D910" i="21"/>
  <c r="F909" i="21"/>
  <c r="E909" i="21"/>
  <c r="L909" i="21"/>
  <c r="I909" i="21"/>
  <c r="H910" i="21"/>
  <c r="J909" i="21"/>
  <c r="M909" i="21"/>
  <c r="K909" i="21"/>
  <c r="Q908" i="21"/>
  <c r="N908" i="21"/>
  <c r="O908" i="21"/>
  <c r="P908" i="21"/>
  <c r="F910" i="21"/>
  <c r="E910" i="21"/>
  <c r="D911" i="21"/>
  <c r="Q909" i="21"/>
  <c r="N909" i="21"/>
  <c r="O909" i="21"/>
  <c r="P909" i="21"/>
  <c r="H911" i="21"/>
  <c r="I910" i="21"/>
  <c r="L910" i="21"/>
  <c r="M910" i="21"/>
  <c r="K910" i="21"/>
  <c r="J910" i="21"/>
  <c r="E911" i="21"/>
  <c r="F911" i="21"/>
  <c r="D912" i="21"/>
  <c r="L911" i="21"/>
  <c r="H912" i="21"/>
  <c r="M911" i="21"/>
  <c r="J911" i="21"/>
  <c r="I911" i="21"/>
  <c r="K911" i="21"/>
  <c r="Q910" i="21"/>
  <c r="N910" i="21"/>
  <c r="O910" i="21"/>
  <c r="P910" i="21"/>
  <c r="F912" i="21"/>
  <c r="E912" i="21"/>
  <c r="D913" i="21"/>
  <c r="J912" i="21"/>
  <c r="H913" i="21"/>
  <c r="L912" i="21"/>
  <c r="I912" i="21"/>
  <c r="K912" i="21"/>
  <c r="M912" i="21"/>
  <c r="P911" i="21"/>
  <c r="Q911" i="21"/>
  <c r="N911" i="21"/>
  <c r="O911" i="21"/>
  <c r="E913" i="21"/>
  <c r="F913" i="21"/>
  <c r="D914" i="21"/>
  <c r="K913" i="21"/>
  <c r="I913" i="21"/>
  <c r="M913" i="21"/>
  <c r="J913" i="21"/>
  <c r="L913" i="21"/>
  <c r="H914" i="21"/>
  <c r="P912" i="21"/>
  <c r="Q912" i="21"/>
  <c r="N912" i="21"/>
  <c r="O912" i="21"/>
  <c r="D915" i="21"/>
  <c r="F914" i="21"/>
  <c r="E914" i="21"/>
  <c r="P913" i="21"/>
  <c r="N913" i="21"/>
  <c r="Q913" i="21"/>
  <c r="O913" i="21"/>
  <c r="J914" i="21"/>
  <c r="I914" i="21"/>
  <c r="H915" i="21"/>
  <c r="M914" i="21"/>
  <c r="L914" i="21"/>
  <c r="K914" i="21"/>
  <c r="F915" i="21"/>
  <c r="D916" i="21"/>
  <c r="E915" i="21"/>
  <c r="Q914" i="21"/>
  <c r="N914" i="21"/>
  <c r="O914" i="21"/>
  <c r="P914" i="21"/>
  <c r="H916" i="21"/>
  <c r="M915" i="21"/>
  <c r="K915" i="21"/>
  <c r="I915" i="21"/>
  <c r="J915" i="21"/>
  <c r="L915" i="21"/>
  <c r="F916" i="21"/>
  <c r="D917" i="21"/>
  <c r="E916" i="21"/>
  <c r="K916" i="21"/>
  <c r="M916" i="21"/>
  <c r="L916" i="21"/>
  <c r="J916" i="21"/>
  <c r="H917" i="21"/>
  <c r="I916" i="21"/>
  <c r="P915" i="21"/>
  <c r="N915" i="21"/>
  <c r="Q915" i="21"/>
  <c r="O915" i="21"/>
  <c r="D918" i="21"/>
  <c r="F917" i="21"/>
  <c r="E917" i="21"/>
  <c r="L917" i="21"/>
  <c r="J917" i="21"/>
  <c r="I917" i="21"/>
  <c r="K917" i="21"/>
  <c r="M917" i="21"/>
  <c r="H918" i="21"/>
  <c r="Q916" i="21"/>
  <c r="N916" i="21"/>
  <c r="O916" i="21"/>
  <c r="P916" i="21"/>
  <c r="E918" i="21"/>
  <c r="D919" i="21"/>
  <c r="F918" i="21"/>
  <c r="N917" i="21"/>
  <c r="O917" i="21"/>
  <c r="P917" i="21"/>
  <c r="Q917" i="21"/>
  <c r="H919" i="21"/>
  <c r="K918" i="21"/>
  <c r="I918" i="21"/>
  <c r="L918" i="21"/>
  <c r="M918" i="21"/>
  <c r="J918" i="21"/>
  <c r="D920" i="21"/>
  <c r="F919" i="21"/>
  <c r="E919" i="21"/>
  <c r="I919" i="21"/>
  <c r="J919" i="21"/>
  <c r="L919" i="21"/>
  <c r="H920" i="21"/>
  <c r="K919" i="21"/>
  <c r="M919" i="21"/>
  <c r="Q918" i="21"/>
  <c r="N918" i="21"/>
  <c r="O918" i="21"/>
  <c r="P918" i="21"/>
  <c r="D921" i="21"/>
  <c r="F920" i="21"/>
  <c r="E920" i="21"/>
  <c r="N919" i="21"/>
  <c r="O919" i="21"/>
  <c r="P919" i="21"/>
  <c r="Q919" i="21"/>
  <c r="I920" i="21"/>
  <c r="L920" i="21"/>
  <c r="J920" i="21"/>
  <c r="M920" i="21"/>
  <c r="K920" i="21"/>
  <c r="H921" i="21"/>
  <c r="F921" i="21"/>
  <c r="E921" i="21"/>
  <c r="D922" i="21"/>
  <c r="Q920" i="21"/>
  <c r="N920" i="21"/>
  <c r="O920" i="21"/>
  <c r="P920" i="21"/>
  <c r="I921" i="21"/>
  <c r="L921" i="21"/>
  <c r="J921" i="21"/>
  <c r="H922" i="21"/>
  <c r="K921" i="21"/>
  <c r="M921" i="21"/>
  <c r="E922" i="21"/>
  <c r="D923" i="21"/>
  <c r="F922" i="21"/>
  <c r="P921" i="21"/>
  <c r="N921" i="21"/>
  <c r="Q921" i="21"/>
  <c r="O921" i="21"/>
  <c r="M922" i="21"/>
  <c r="L922" i="21"/>
  <c r="I922" i="21"/>
  <c r="H923" i="21"/>
  <c r="J922" i="21"/>
  <c r="K922" i="21"/>
  <c r="E923" i="21"/>
  <c r="F923" i="21"/>
  <c r="D924" i="21"/>
  <c r="Q922" i="21"/>
  <c r="N922" i="21"/>
  <c r="O922" i="21"/>
  <c r="P922" i="21"/>
  <c r="J923" i="21"/>
  <c r="I923" i="21"/>
  <c r="L923" i="21"/>
  <c r="K923" i="21"/>
  <c r="M923" i="21"/>
  <c r="H924" i="21"/>
  <c r="E924" i="21"/>
  <c r="F924" i="21"/>
  <c r="D925" i="21"/>
  <c r="N923" i="21"/>
  <c r="Q923" i="21"/>
  <c r="O923" i="21"/>
  <c r="P923" i="21"/>
  <c r="H925" i="21"/>
  <c r="L924" i="21"/>
  <c r="K924" i="21"/>
  <c r="M924" i="21"/>
  <c r="J924" i="21"/>
  <c r="I924" i="21"/>
  <c r="F925" i="21"/>
  <c r="D926" i="21"/>
  <c r="E925" i="21"/>
  <c r="M925" i="21"/>
  <c r="K925" i="21"/>
  <c r="J925" i="21"/>
  <c r="L925" i="21"/>
  <c r="H926" i="21"/>
  <c r="I925" i="21"/>
  <c r="Q924" i="21"/>
  <c r="N924" i="21"/>
  <c r="O924" i="21"/>
  <c r="P924" i="21"/>
  <c r="E926" i="21"/>
  <c r="F926" i="21"/>
  <c r="D927" i="21"/>
  <c r="M926" i="21"/>
  <c r="I926" i="21"/>
  <c r="J926" i="21"/>
  <c r="H927" i="21"/>
  <c r="K926" i="21"/>
  <c r="L926" i="21"/>
  <c r="N925" i="21"/>
  <c r="O925" i="21"/>
  <c r="P925" i="21"/>
  <c r="Q925" i="21"/>
  <c r="D928" i="21"/>
  <c r="E927" i="21"/>
  <c r="F927" i="21"/>
  <c r="Q926" i="21"/>
  <c r="N926" i="21"/>
  <c r="O926" i="21"/>
  <c r="P926" i="21"/>
  <c r="I927" i="21"/>
  <c r="K927" i="21"/>
  <c r="J927" i="21"/>
  <c r="L927" i="21"/>
  <c r="H928" i="21"/>
  <c r="M927" i="21"/>
  <c r="E928" i="21"/>
  <c r="D929" i="21"/>
  <c r="F928" i="21"/>
  <c r="N927" i="21"/>
  <c r="O927" i="21"/>
  <c r="P927" i="21"/>
  <c r="Q927" i="21"/>
  <c r="K928" i="21"/>
  <c r="J928" i="21"/>
  <c r="I928" i="21"/>
  <c r="M928" i="21"/>
  <c r="H929" i="21"/>
  <c r="L928" i="21"/>
  <c r="F929" i="21"/>
  <c r="D930" i="21"/>
  <c r="E929" i="21"/>
  <c r="Q928" i="21"/>
  <c r="N928" i="21"/>
  <c r="O928" i="21"/>
  <c r="P928" i="21"/>
  <c r="J929" i="21"/>
  <c r="M929" i="21"/>
  <c r="L929" i="21"/>
  <c r="K929" i="21"/>
  <c r="I929" i="21"/>
  <c r="H930" i="21"/>
  <c r="F930" i="21"/>
  <c r="E930" i="21"/>
  <c r="D931" i="21"/>
  <c r="P929" i="21"/>
  <c r="Q929" i="21"/>
  <c r="N929" i="21"/>
  <c r="O929" i="21"/>
  <c r="J930" i="21"/>
  <c r="H931" i="21"/>
  <c r="M930" i="21"/>
  <c r="L930" i="21"/>
  <c r="K930" i="21"/>
  <c r="I930" i="21"/>
  <c r="D932" i="21"/>
  <c r="F931" i="21"/>
  <c r="E931" i="21"/>
  <c r="J931" i="21"/>
  <c r="L931" i="21"/>
  <c r="M931" i="21"/>
  <c r="I931" i="21"/>
  <c r="H932" i="21"/>
  <c r="K931" i="21"/>
  <c r="O930" i="21"/>
  <c r="P930" i="21"/>
  <c r="Q930" i="21"/>
  <c r="N930" i="21"/>
  <c r="D933" i="21"/>
  <c r="F932" i="21"/>
  <c r="E932" i="21"/>
  <c r="Q931" i="21"/>
  <c r="N931" i="21"/>
  <c r="O931" i="21"/>
  <c r="P931" i="21"/>
  <c r="L932" i="21"/>
  <c r="J932" i="21"/>
  <c r="I932" i="21"/>
  <c r="K932" i="21"/>
  <c r="M932" i="21"/>
  <c r="H933" i="21"/>
  <c r="E933" i="21"/>
  <c r="F933" i="21"/>
  <c r="D934" i="21"/>
  <c r="Q932" i="21"/>
  <c r="N932" i="21"/>
  <c r="O932" i="21"/>
  <c r="P932" i="21"/>
  <c r="H934" i="21"/>
  <c r="I933" i="21"/>
  <c r="L933" i="21"/>
  <c r="M933" i="21"/>
  <c r="J933" i="21"/>
  <c r="K933" i="21"/>
  <c r="D935" i="21"/>
  <c r="E934" i="21"/>
  <c r="F934" i="21"/>
  <c r="H935" i="21"/>
  <c r="J934" i="21"/>
  <c r="L934" i="21"/>
  <c r="K934" i="21"/>
  <c r="I934" i="21"/>
  <c r="M934" i="21"/>
  <c r="N933" i="21"/>
  <c r="O933" i="21"/>
  <c r="P933" i="21"/>
  <c r="Q933" i="21"/>
  <c r="D936" i="21"/>
  <c r="E935" i="21"/>
  <c r="F935" i="21"/>
  <c r="I935" i="21"/>
  <c r="L935" i="21"/>
  <c r="K935" i="21"/>
  <c r="H936" i="21"/>
  <c r="J935" i="21"/>
  <c r="M935" i="21"/>
  <c r="Q934" i="21"/>
  <c r="N934" i="21"/>
  <c r="O934" i="21"/>
  <c r="P934" i="21"/>
  <c r="D937" i="21"/>
  <c r="F936" i="21"/>
  <c r="E936" i="21"/>
  <c r="O935" i="21"/>
  <c r="P935" i="21"/>
  <c r="N935" i="21"/>
  <c r="Q935" i="21"/>
  <c r="K936" i="21"/>
  <c r="M936" i="21"/>
  <c r="H937" i="21"/>
  <c r="I936" i="21"/>
  <c r="J936" i="21"/>
  <c r="L936" i="21"/>
  <c r="E937" i="21"/>
  <c r="D938" i="21"/>
  <c r="F937" i="21"/>
  <c r="L937" i="21"/>
  <c r="I937" i="21"/>
  <c r="M937" i="21"/>
  <c r="J937" i="21"/>
  <c r="H938" i="21"/>
  <c r="K937" i="21"/>
  <c r="Q936" i="21"/>
  <c r="O936" i="21"/>
  <c r="N936" i="21"/>
  <c r="P936" i="21"/>
  <c r="D939" i="21"/>
  <c r="F938" i="21"/>
  <c r="E938" i="21"/>
  <c r="Q937" i="21"/>
  <c r="N937" i="21"/>
  <c r="O937" i="21"/>
  <c r="P937" i="21"/>
  <c r="M938" i="21"/>
  <c r="J938" i="21"/>
  <c r="I938" i="21"/>
  <c r="L938" i="21"/>
  <c r="K938" i="21"/>
  <c r="H939" i="21"/>
  <c r="F939" i="21"/>
  <c r="E939" i="21"/>
  <c r="D940" i="21"/>
  <c r="O938" i="21"/>
  <c r="P938" i="21"/>
  <c r="N938" i="21"/>
  <c r="Q938" i="21"/>
  <c r="M939" i="21"/>
  <c r="H940" i="21"/>
  <c r="J939" i="21"/>
  <c r="I939" i="21"/>
  <c r="K939" i="21"/>
  <c r="L939" i="21"/>
  <c r="F940" i="21"/>
  <c r="D941" i="21"/>
  <c r="E940" i="21"/>
  <c r="J940" i="21"/>
  <c r="M940" i="21"/>
  <c r="K940" i="21"/>
  <c r="L940" i="21"/>
  <c r="I940" i="21"/>
  <c r="H941" i="21"/>
  <c r="N939" i="21"/>
  <c r="Q939" i="21"/>
  <c r="O939" i="21"/>
  <c r="P939" i="21"/>
  <c r="D942" i="21"/>
  <c r="E941" i="21"/>
  <c r="F941" i="21"/>
  <c r="Q940" i="21"/>
  <c r="N940" i="21"/>
  <c r="O940" i="21"/>
  <c r="P940" i="21"/>
  <c r="M941" i="21"/>
  <c r="K941" i="21"/>
  <c r="I941" i="21"/>
  <c r="J941" i="21"/>
  <c r="L941" i="21"/>
  <c r="H942" i="21"/>
  <c r="E942" i="21"/>
  <c r="F942" i="21"/>
  <c r="D943" i="21"/>
  <c r="N941" i="21"/>
  <c r="O941" i="21"/>
  <c r="P941" i="21"/>
  <c r="Q941" i="21"/>
  <c r="L942" i="21"/>
  <c r="M942" i="21"/>
  <c r="J942" i="21"/>
  <c r="H943" i="21"/>
  <c r="I942" i="21"/>
  <c r="K942" i="21"/>
  <c r="D944" i="21"/>
  <c r="F943" i="21"/>
  <c r="E943" i="21"/>
  <c r="H944" i="21"/>
  <c r="I943" i="21"/>
  <c r="K943" i="21"/>
  <c r="L943" i="21"/>
  <c r="J943" i="21"/>
  <c r="M943" i="21"/>
  <c r="Q942" i="21"/>
  <c r="N942" i="21"/>
  <c r="O942" i="21"/>
  <c r="P942" i="21"/>
  <c r="E944" i="21"/>
  <c r="D945" i="21"/>
  <c r="F944" i="21"/>
  <c r="I944" i="21"/>
  <c r="J944" i="21"/>
  <c r="L944" i="21"/>
  <c r="M944" i="21"/>
  <c r="H945" i="21"/>
  <c r="K944" i="21"/>
  <c r="P943" i="21"/>
  <c r="Q943" i="21"/>
  <c r="N943" i="21"/>
  <c r="O943" i="21"/>
  <c r="D946" i="21"/>
  <c r="E945" i="21"/>
  <c r="F945" i="21"/>
  <c r="O944" i="21"/>
  <c r="Q944" i="21"/>
  <c r="N944" i="21"/>
  <c r="P944" i="21"/>
  <c r="J945" i="21"/>
  <c r="L945" i="21"/>
  <c r="I945" i="21"/>
  <c r="K945" i="21"/>
  <c r="M945" i="21"/>
  <c r="H946" i="21"/>
  <c r="D947" i="21"/>
  <c r="E946" i="21"/>
  <c r="F946" i="21"/>
  <c r="P945" i="21"/>
  <c r="Q945" i="21"/>
  <c r="N945" i="21"/>
  <c r="O945" i="21"/>
  <c r="J946" i="21"/>
  <c r="L946" i="21"/>
  <c r="M946" i="21"/>
  <c r="K946" i="21"/>
  <c r="H947" i="21"/>
  <c r="I946" i="21"/>
  <c r="F947" i="21"/>
  <c r="D948" i="21"/>
  <c r="E947" i="21"/>
  <c r="K947" i="21"/>
  <c r="H948" i="21"/>
  <c r="L947" i="21"/>
  <c r="J947" i="21"/>
  <c r="I947" i="21"/>
  <c r="M947" i="21"/>
  <c r="P946" i="21"/>
  <c r="O946" i="21"/>
  <c r="N946" i="21"/>
  <c r="Q946" i="21"/>
  <c r="D949" i="21"/>
  <c r="F948" i="21"/>
  <c r="E948" i="21"/>
  <c r="H949" i="21"/>
  <c r="M948" i="21"/>
  <c r="I948" i="21"/>
  <c r="J948" i="21"/>
  <c r="L948" i="21"/>
  <c r="K948" i="21"/>
  <c r="Q947" i="21"/>
  <c r="N947" i="21"/>
  <c r="O947" i="21"/>
  <c r="P947" i="21"/>
  <c r="F949" i="21"/>
  <c r="E949" i="21"/>
  <c r="D950" i="21"/>
  <c r="H950" i="21"/>
  <c r="J949" i="21"/>
  <c r="M949" i="21"/>
  <c r="I949" i="21"/>
  <c r="K949" i="21"/>
  <c r="L949" i="21"/>
  <c r="O948" i="21"/>
  <c r="P948" i="21"/>
  <c r="Q948" i="21"/>
  <c r="N948" i="21"/>
  <c r="E950" i="21"/>
  <c r="D951" i="21"/>
  <c r="F950" i="21"/>
  <c r="J950" i="21"/>
  <c r="L950" i="21"/>
  <c r="H951" i="21"/>
  <c r="I950" i="21"/>
  <c r="K950" i="21"/>
  <c r="M950" i="21"/>
  <c r="P949" i="21"/>
  <c r="N949" i="21"/>
  <c r="O949" i="21"/>
  <c r="Q949" i="21"/>
  <c r="F951" i="21"/>
  <c r="E951" i="21"/>
  <c r="D952" i="21"/>
  <c r="H952" i="21"/>
  <c r="M951" i="21"/>
  <c r="J951" i="21"/>
  <c r="K951" i="21"/>
  <c r="L951" i="21"/>
  <c r="I951" i="21"/>
  <c r="O950" i="21"/>
  <c r="N950" i="21"/>
  <c r="Q950" i="21"/>
  <c r="P950" i="21"/>
  <c r="D953" i="21"/>
  <c r="F952" i="21"/>
  <c r="E952" i="21"/>
  <c r="K952" i="21"/>
  <c r="H953" i="21"/>
  <c r="M952" i="21"/>
  <c r="L952" i="21"/>
  <c r="I952" i="21"/>
  <c r="J952" i="21"/>
  <c r="N951" i="21"/>
  <c r="O951" i="21"/>
  <c r="P951" i="21"/>
  <c r="Q951" i="21"/>
  <c r="E953" i="21"/>
  <c r="F953" i="21"/>
  <c r="D954" i="21"/>
  <c r="I953" i="21"/>
  <c r="K953" i="21"/>
  <c r="H954" i="21"/>
  <c r="L953" i="21"/>
  <c r="J953" i="21"/>
  <c r="M953" i="21"/>
  <c r="P952" i="21"/>
  <c r="N952" i="21"/>
  <c r="Q952" i="21"/>
  <c r="O952" i="21"/>
  <c r="D955" i="21"/>
  <c r="F954" i="21"/>
  <c r="E954" i="21"/>
  <c r="P953" i="21"/>
  <c r="Q953" i="21"/>
  <c r="N953" i="21"/>
  <c r="O953" i="21"/>
  <c r="K954" i="21"/>
  <c r="I954" i="21"/>
  <c r="L954" i="21"/>
  <c r="J954" i="21"/>
  <c r="H955" i="21"/>
  <c r="M954" i="21"/>
  <c r="E955" i="21"/>
  <c r="F955" i="21"/>
  <c r="D956" i="21"/>
  <c r="N954" i="21"/>
  <c r="Q954" i="21"/>
  <c r="O954" i="21"/>
  <c r="P954" i="21"/>
  <c r="J955" i="21"/>
  <c r="H956" i="21"/>
  <c r="I955" i="21"/>
  <c r="K955" i="21"/>
  <c r="L955" i="21"/>
  <c r="M955" i="21"/>
  <c r="F956" i="21"/>
  <c r="D957" i="21"/>
  <c r="E956" i="21"/>
  <c r="H957" i="21"/>
  <c r="M956" i="21"/>
  <c r="I956" i="21"/>
  <c r="K956" i="21"/>
  <c r="L956" i="21"/>
  <c r="J956" i="21"/>
  <c r="P955" i="21"/>
  <c r="Q955" i="21"/>
  <c r="N955" i="21"/>
  <c r="O955" i="21"/>
  <c r="F957" i="21"/>
  <c r="E957" i="21"/>
  <c r="D958" i="21"/>
  <c r="J957" i="21"/>
  <c r="I957" i="21"/>
  <c r="H958" i="21"/>
  <c r="K957" i="21"/>
  <c r="L957" i="21"/>
  <c r="M957" i="21"/>
  <c r="N956" i="21"/>
  <c r="Q956" i="21"/>
  <c r="O956" i="21"/>
  <c r="P956" i="21"/>
  <c r="E958" i="21"/>
  <c r="D959" i="21"/>
  <c r="F958" i="21"/>
  <c r="Q957" i="21"/>
  <c r="N957" i="21"/>
  <c r="O957" i="21"/>
  <c r="P957" i="21"/>
  <c r="M958" i="21"/>
  <c r="L958" i="21"/>
  <c r="I958" i="21"/>
  <c r="K958" i="21"/>
  <c r="H959" i="21"/>
  <c r="J958" i="21"/>
  <c r="D960" i="21"/>
  <c r="F959" i="21"/>
  <c r="E959" i="21"/>
  <c r="Q958" i="21"/>
  <c r="N958" i="21"/>
  <c r="O958" i="21"/>
  <c r="P958" i="21"/>
  <c r="K959" i="21"/>
  <c r="L959" i="21"/>
  <c r="J959" i="21"/>
  <c r="M959" i="21"/>
  <c r="I959" i="21"/>
  <c r="H960" i="21"/>
  <c r="E960" i="21"/>
  <c r="D961" i="21"/>
  <c r="F960" i="21"/>
  <c r="N959" i="21"/>
  <c r="O959" i="21"/>
  <c r="P959" i="21"/>
  <c r="Q959" i="21"/>
  <c r="I960" i="21"/>
  <c r="M960" i="21"/>
  <c r="K960" i="21"/>
  <c r="L960" i="21"/>
  <c r="J960" i="21"/>
  <c r="H961" i="21"/>
  <c r="E961" i="21"/>
  <c r="F961" i="21"/>
  <c r="D962" i="21"/>
  <c r="Q960" i="21"/>
  <c r="N960" i="21"/>
  <c r="O960" i="21"/>
  <c r="P960" i="21"/>
  <c r="M961" i="21"/>
  <c r="I961" i="21"/>
  <c r="H962" i="21"/>
  <c r="J961" i="21"/>
  <c r="K961" i="21"/>
  <c r="L961" i="21"/>
  <c r="F962" i="21"/>
  <c r="E962" i="21"/>
  <c r="D963" i="21"/>
  <c r="P961" i="21"/>
  <c r="Q961" i="21"/>
  <c r="N961" i="21"/>
  <c r="O961" i="21"/>
  <c r="J962" i="21"/>
  <c r="M962" i="21"/>
  <c r="K962" i="21"/>
  <c r="H963" i="21"/>
  <c r="L962" i="21"/>
  <c r="I962" i="21"/>
  <c r="E963" i="21"/>
  <c r="D964" i="21"/>
  <c r="F963" i="21"/>
  <c r="M963" i="21"/>
  <c r="I963" i="21"/>
  <c r="K963" i="21"/>
  <c r="J963" i="21"/>
  <c r="H964" i="21"/>
  <c r="L963" i="21"/>
  <c r="O962" i="21"/>
  <c r="P962" i="21"/>
  <c r="Q962" i="21"/>
  <c r="N962" i="21"/>
  <c r="E964" i="21"/>
  <c r="F964" i="21"/>
  <c r="D965" i="21"/>
  <c r="Q963" i="21"/>
  <c r="N963" i="21"/>
  <c r="O963" i="21"/>
  <c r="P963" i="21"/>
  <c r="M964" i="21"/>
  <c r="L964" i="21"/>
  <c r="K964" i="21"/>
  <c r="J964" i="21"/>
  <c r="H965" i="21"/>
  <c r="I964" i="21"/>
  <c r="E965" i="21"/>
  <c r="F965" i="21"/>
  <c r="D966" i="21"/>
  <c r="L965" i="21"/>
  <c r="M965" i="21"/>
  <c r="J965" i="21"/>
  <c r="I965" i="21"/>
  <c r="H966" i="21"/>
  <c r="K965" i="21"/>
  <c r="O964" i="21"/>
  <c r="P964" i="21"/>
  <c r="Q964" i="21"/>
  <c r="N964" i="21"/>
  <c r="D967" i="21"/>
  <c r="F966" i="21"/>
  <c r="E966" i="21"/>
  <c r="Q965" i="21"/>
  <c r="N965" i="21"/>
  <c r="O965" i="21"/>
  <c r="P965" i="21"/>
  <c r="J966" i="21"/>
  <c r="I966" i="21"/>
  <c r="M966" i="21"/>
  <c r="L966" i="21"/>
  <c r="H967" i="21"/>
  <c r="K966" i="21"/>
  <c r="E967" i="21"/>
  <c r="D968" i="21"/>
  <c r="F967" i="21"/>
  <c r="Q966" i="21"/>
  <c r="O966" i="21"/>
  <c r="N966" i="21"/>
  <c r="P966" i="21"/>
  <c r="M967" i="21"/>
  <c r="H968" i="21"/>
  <c r="I967" i="21"/>
  <c r="L967" i="21"/>
  <c r="J967" i="21"/>
  <c r="K967" i="21"/>
  <c r="E968" i="21"/>
  <c r="F968" i="21"/>
  <c r="D969" i="21"/>
  <c r="L968" i="21"/>
  <c r="M968" i="21"/>
  <c r="J968" i="21"/>
  <c r="H969" i="21"/>
  <c r="I968" i="21"/>
  <c r="K968" i="21"/>
  <c r="P967" i="21"/>
  <c r="Q967" i="21"/>
  <c r="N967" i="21"/>
  <c r="O967" i="21"/>
  <c r="D970" i="21"/>
  <c r="E969" i="21"/>
  <c r="F969" i="21"/>
  <c r="I969" i="21"/>
  <c r="J969" i="21"/>
  <c r="K969" i="21"/>
  <c r="H970" i="21"/>
  <c r="L969" i="21"/>
  <c r="M969" i="21"/>
  <c r="O968" i="21"/>
  <c r="P968" i="21"/>
  <c r="N968" i="21"/>
  <c r="Q968" i="21"/>
  <c r="F970" i="21"/>
  <c r="D971" i="21"/>
  <c r="E970" i="21"/>
  <c r="P969" i="21"/>
  <c r="Q969" i="21"/>
  <c r="N969" i="21"/>
  <c r="O969" i="21"/>
  <c r="M970" i="21"/>
  <c r="L970" i="21"/>
  <c r="K970" i="21"/>
  <c r="I970" i="21"/>
  <c r="J970" i="21"/>
  <c r="H971" i="21"/>
  <c r="D972" i="21"/>
  <c r="F971" i="21"/>
  <c r="E971" i="21"/>
  <c r="Q970" i="21"/>
  <c r="N970" i="21"/>
  <c r="O970" i="21"/>
  <c r="P970" i="21"/>
  <c r="M971" i="21"/>
  <c r="L971" i="21"/>
  <c r="J971" i="21"/>
  <c r="H972" i="21"/>
  <c r="I971" i="21"/>
  <c r="K971" i="21"/>
  <c r="E972" i="21"/>
  <c r="F972" i="21"/>
  <c r="D973" i="21"/>
  <c r="J972" i="21"/>
  <c r="L972" i="21"/>
  <c r="M972" i="21"/>
  <c r="K972" i="21"/>
  <c r="H973" i="21"/>
  <c r="I972" i="21"/>
  <c r="O971" i="21"/>
  <c r="P971" i="21"/>
  <c r="Q971" i="21"/>
  <c r="N971" i="21"/>
  <c r="F973" i="21"/>
  <c r="E973" i="21"/>
  <c r="D974" i="21"/>
  <c r="H974" i="21"/>
  <c r="M973" i="21"/>
  <c r="L973" i="21"/>
  <c r="I973" i="21"/>
  <c r="K973" i="21"/>
  <c r="J973" i="21"/>
  <c r="Q972" i="21"/>
  <c r="N972" i="21"/>
  <c r="O972" i="21"/>
  <c r="P972" i="21"/>
  <c r="D975" i="21"/>
  <c r="E974" i="21"/>
  <c r="F974" i="21"/>
  <c r="M974" i="21"/>
  <c r="J974" i="21"/>
  <c r="I974" i="21"/>
  <c r="L974" i="21"/>
  <c r="H975" i="21"/>
  <c r="K974" i="21"/>
  <c r="P973" i="21"/>
  <c r="N973" i="21"/>
  <c r="O973" i="21"/>
  <c r="Q973" i="21"/>
  <c r="D976" i="21"/>
  <c r="E975" i="21"/>
  <c r="F975" i="21"/>
  <c r="Q974" i="21"/>
  <c r="N974" i="21"/>
  <c r="O974" i="21"/>
  <c r="P974" i="21"/>
  <c r="I975" i="21"/>
  <c r="J975" i="21"/>
  <c r="H976" i="21"/>
  <c r="M975" i="21"/>
  <c r="L975" i="21"/>
  <c r="K975" i="21"/>
  <c r="D977" i="21"/>
  <c r="F976" i="21"/>
  <c r="E976" i="21"/>
  <c r="P975" i="21"/>
  <c r="Q975" i="21"/>
  <c r="N975" i="21"/>
  <c r="O975" i="21"/>
  <c r="I976" i="21"/>
  <c r="J976" i="21"/>
  <c r="L976" i="21"/>
  <c r="M976" i="21"/>
  <c r="H977" i="21"/>
  <c r="K976" i="21"/>
  <c r="E977" i="21"/>
  <c r="F977" i="21"/>
  <c r="D978" i="21"/>
  <c r="Q976" i="21"/>
  <c r="N976" i="21"/>
  <c r="O976" i="21"/>
  <c r="P976" i="21"/>
  <c r="H978" i="21"/>
  <c r="L977" i="21"/>
  <c r="I977" i="21"/>
  <c r="J977" i="21"/>
  <c r="M977" i="21"/>
  <c r="K977" i="21"/>
  <c r="E978" i="21"/>
  <c r="F978" i="21"/>
  <c r="D979" i="21"/>
  <c r="H979" i="21"/>
  <c r="K978" i="21"/>
  <c r="M978" i="21"/>
  <c r="I978" i="21"/>
  <c r="L978" i="21"/>
  <c r="J978" i="21"/>
  <c r="P977" i="21"/>
  <c r="Q977" i="21"/>
  <c r="N977" i="21"/>
  <c r="O977" i="21"/>
  <c r="E979" i="21"/>
  <c r="F979" i="21"/>
  <c r="D980" i="21"/>
  <c r="H980" i="21"/>
  <c r="M979" i="21"/>
  <c r="K979" i="21"/>
  <c r="L979" i="21"/>
  <c r="J979" i="21"/>
  <c r="I979" i="21"/>
  <c r="O978" i="21"/>
  <c r="P978" i="21"/>
  <c r="Q978" i="21"/>
  <c r="N978" i="21"/>
  <c r="F980" i="21"/>
  <c r="E980" i="21"/>
  <c r="D981" i="21"/>
  <c r="L980" i="21"/>
  <c r="I980" i="21"/>
  <c r="H981" i="21"/>
  <c r="M980" i="21"/>
  <c r="K980" i="21"/>
  <c r="J980" i="21"/>
  <c r="P979" i="21"/>
  <c r="Q979" i="21"/>
  <c r="N979" i="21"/>
  <c r="O979" i="21"/>
  <c r="E981" i="21"/>
  <c r="D982" i="21"/>
  <c r="F981" i="21"/>
  <c r="P980" i="21"/>
  <c r="O980" i="21"/>
  <c r="Q980" i="21"/>
  <c r="N980" i="21"/>
  <c r="J981" i="21"/>
  <c r="K981" i="21"/>
  <c r="I981" i="21"/>
  <c r="L981" i="21"/>
  <c r="M981" i="21"/>
  <c r="H982" i="21"/>
  <c r="E982" i="21"/>
  <c r="D983" i="21"/>
  <c r="F982" i="21"/>
  <c r="Q981" i="21"/>
  <c r="O981" i="21"/>
  <c r="N981" i="21"/>
  <c r="P981" i="21"/>
  <c r="I982" i="21"/>
  <c r="H983" i="21"/>
  <c r="L982" i="21"/>
  <c r="M982" i="21"/>
  <c r="J982" i="21"/>
  <c r="K982" i="21"/>
  <c r="D984" i="21"/>
  <c r="F983" i="21"/>
  <c r="E983" i="21"/>
  <c r="Q982" i="21"/>
  <c r="N982" i="21"/>
  <c r="O982" i="21"/>
  <c r="P982" i="21"/>
  <c r="K983" i="21"/>
  <c r="H984" i="21"/>
  <c r="J983" i="21"/>
  <c r="M983" i="21"/>
  <c r="I983" i="21"/>
  <c r="L983" i="21"/>
  <c r="D985" i="21"/>
  <c r="F984" i="21"/>
  <c r="E984" i="21"/>
  <c r="J984" i="21"/>
  <c r="I984" i="21"/>
  <c r="K984" i="21"/>
  <c r="H985" i="21"/>
  <c r="L984" i="21"/>
  <c r="M984" i="21"/>
  <c r="P983" i="21"/>
  <c r="Q983" i="21"/>
  <c r="N983" i="21"/>
  <c r="O983" i="21"/>
  <c r="F985" i="21"/>
  <c r="E985" i="21"/>
  <c r="D986" i="21"/>
  <c r="N984" i="21"/>
  <c r="Q984" i="21"/>
  <c r="O984" i="21"/>
  <c r="P984" i="21"/>
  <c r="H986" i="21"/>
  <c r="L985" i="21"/>
  <c r="J985" i="21"/>
  <c r="M985" i="21"/>
  <c r="K985" i="21"/>
  <c r="I985" i="21"/>
  <c r="F986" i="21"/>
  <c r="D987" i="21"/>
  <c r="E986" i="21"/>
  <c r="I986" i="21"/>
  <c r="K986" i="21"/>
  <c r="J986" i="21"/>
  <c r="H987" i="21"/>
  <c r="M986" i="21"/>
  <c r="L986" i="21"/>
  <c r="P985" i="21"/>
  <c r="Q985" i="21"/>
  <c r="N985" i="21"/>
  <c r="O985" i="21"/>
  <c r="F987" i="21"/>
  <c r="E987" i="21"/>
  <c r="D988" i="21"/>
  <c r="Q986" i="21"/>
  <c r="N986" i="21"/>
  <c r="O986" i="21"/>
  <c r="P986" i="21"/>
  <c r="L987" i="21"/>
  <c r="K987" i="21"/>
  <c r="J987" i="21"/>
  <c r="H988" i="21"/>
  <c r="M987" i="21"/>
  <c r="I987" i="21"/>
  <c r="F988" i="21"/>
  <c r="E988" i="21"/>
  <c r="D989" i="21"/>
  <c r="K988" i="21"/>
  <c r="L988" i="21"/>
  <c r="H989" i="21"/>
  <c r="J988" i="21"/>
  <c r="I988" i="21"/>
  <c r="M988" i="21"/>
  <c r="Q987" i="21"/>
  <c r="N987" i="21"/>
  <c r="O987" i="21"/>
  <c r="P987" i="21"/>
  <c r="D990" i="21"/>
  <c r="E989" i="21"/>
  <c r="F989" i="21"/>
  <c r="I989" i="21"/>
  <c r="K989" i="21"/>
  <c r="H990" i="21"/>
  <c r="M989" i="21"/>
  <c r="L989" i="21"/>
  <c r="J989" i="21"/>
  <c r="Q988" i="21"/>
  <c r="N988" i="21"/>
  <c r="O988" i="21"/>
  <c r="P988" i="21"/>
  <c r="D991" i="21"/>
  <c r="E990" i="21"/>
  <c r="F990" i="21"/>
  <c r="P989" i="21"/>
  <c r="Q989" i="21"/>
  <c r="N989" i="21"/>
  <c r="O989" i="21"/>
  <c r="K990" i="21"/>
  <c r="I990" i="21"/>
  <c r="J990" i="21"/>
  <c r="L990" i="21"/>
  <c r="H991" i="21"/>
  <c r="M990" i="21"/>
  <c r="E991" i="21"/>
  <c r="F991" i="21"/>
  <c r="D992" i="21"/>
  <c r="Q990" i="21"/>
  <c r="N990" i="21"/>
  <c r="O990" i="21"/>
  <c r="P990" i="21"/>
  <c r="J991" i="21"/>
  <c r="H992" i="21"/>
  <c r="I991" i="21"/>
  <c r="M991" i="21"/>
  <c r="L991" i="21"/>
  <c r="K991" i="21"/>
  <c r="F992" i="21"/>
  <c r="E992" i="21"/>
  <c r="D993" i="21"/>
  <c r="I992" i="21"/>
  <c r="M992" i="21"/>
  <c r="L992" i="21"/>
  <c r="H993" i="21"/>
  <c r="K992" i="21"/>
  <c r="J992" i="21"/>
  <c r="P991" i="21"/>
  <c r="Q991" i="21"/>
  <c r="N991" i="21"/>
  <c r="O991" i="21"/>
  <c r="D994" i="21"/>
  <c r="F993" i="21"/>
  <c r="E993" i="21"/>
  <c r="Q992" i="21"/>
  <c r="N992" i="21"/>
  <c r="O992" i="21"/>
  <c r="P992" i="21"/>
  <c r="I993" i="21"/>
  <c r="L993" i="21"/>
  <c r="J993" i="21"/>
  <c r="K993" i="21"/>
  <c r="H994" i="21"/>
  <c r="M993" i="21"/>
  <c r="E994" i="21"/>
  <c r="F994" i="21"/>
  <c r="D995" i="21"/>
  <c r="P993" i="21"/>
  <c r="Q993" i="21"/>
  <c r="N993" i="21"/>
  <c r="O993" i="21"/>
  <c r="K994" i="21"/>
  <c r="M994" i="21"/>
  <c r="I994" i="21"/>
  <c r="J994" i="21"/>
  <c r="L994" i="21"/>
  <c r="H995" i="21"/>
  <c r="F995" i="21"/>
  <c r="D996" i="21"/>
  <c r="E995" i="21"/>
  <c r="N994" i="21"/>
  <c r="O994" i="21"/>
  <c r="P994" i="21"/>
  <c r="Q994" i="21"/>
  <c r="H996" i="21"/>
  <c r="L995" i="21"/>
  <c r="J995" i="21"/>
  <c r="I995" i="21"/>
  <c r="K995" i="21"/>
  <c r="M995" i="21"/>
  <c r="E996" i="21"/>
  <c r="D997" i="21"/>
  <c r="F996" i="21"/>
  <c r="I996" i="21"/>
  <c r="M996" i="21"/>
  <c r="K996" i="21"/>
  <c r="H997" i="21"/>
  <c r="L996" i="21"/>
  <c r="J996" i="21"/>
  <c r="Q995" i="21"/>
  <c r="N995" i="21"/>
  <c r="O995" i="21"/>
  <c r="P995" i="21"/>
  <c r="D998" i="21"/>
  <c r="F997" i="21"/>
  <c r="E997" i="21"/>
  <c r="O996" i="21"/>
  <c r="P996" i="21"/>
  <c r="Q996" i="21"/>
  <c r="N996" i="21"/>
  <c r="K997" i="21"/>
  <c r="L997" i="21"/>
  <c r="I997" i="21"/>
  <c r="J997" i="21"/>
  <c r="M997" i="21"/>
  <c r="H998" i="21"/>
  <c r="E998" i="21"/>
  <c r="F998" i="21"/>
  <c r="D999" i="21"/>
  <c r="N997" i="21"/>
  <c r="O997" i="21"/>
  <c r="P997" i="21"/>
  <c r="Q997" i="21"/>
  <c r="M998" i="21"/>
  <c r="I998" i="21"/>
  <c r="K998" i="21"/>
  <c r="J998" i="21"/>
  <c r="H999" i="21"/>
  <c r="L998" i="21"/>
  <c r="F999" i="21"/>
  <c r="E999" i="21"/>
  <c r="D1000" i="21"/>
  <c r="Q998" i="21"/>
  <c r="N998" i="21"/>
  <c r="O998" i="21"/>
  <c r="P998" i="21"/>
  <c r="K999" i="21"/>
  <c r="H1000" i="21"/>
  <c r="J999" i="21"/>
  <c r="L999" i="21"/>
  <c r="M999" i="21"/>
  <c r="I999" i="21"/>
  <c r="D1001" i="21"/>
  <c r="F1000" i="21"/>
  <c r="E1000" i="21"/>
  <c r="I1000" i="21"/>
  <c r="K1000" i="21"/>
  <c r="L1000" i="21"/>
  <c r="H1001" i="21"/>
  <c r="M1000" i="21"/>
  <c r="J1000" i="21"/>
  <c r="O999" i="21"/>
  <c r="P999" i="21"/>
  <c r="N999" i="21"/>
  <c r="Q999" i="21"/>
  <c r="E1001" i="21"/>
  <c r="F1001" i="21"/>
  <c r="D1002" i="21"/>
  <c r="Q1000" i="21"/>
  <c r="O1000" i="21"/>
  <c r="N1000" i="21"/>
  <c r="P1000" i="21"/>
  <c r="J1001" i="21"/>
  <c r="L1001" i="21"/>
  <c r="M1001" i="21"/>
  <c r="K1001" i="21"/>
  <c r="I1001" i="21"/>
  <c r="H1002" i="21"/>
  <c r="E1002" i="21"/>
  <c r="F1002" i="21"/>
  <c r="D1003" i="21"/>
  <c r="P1001" i="21"/>
  <c r="Q1001" i="21"/>
  <c r="N1001" i="21"/>
  <c r="O1001" i="21"/>
  <c r="H1003" i="21"/>
  <c r="K1002" i="21"/>
  <c r="M1002" i="21"/>
  <c r="L1002" i="21"/>
  <c r="I1002" i="21"/>
  <c r="J1002" i="21"/>
  <c r="E1003" i="21"/>
  <c r="F1003" i="21"/>
  <c r="D1004" i="21"/>
  <c r="I1003" i="21"/>
  <c r="M1003" i="21"/>
  <c r="K1003" i="21"/>
  <c r="H1004" i="21"/>
  <c r="L1003" i="21"/>
  <c r="J1003" i="21"/>
  <c r="P1002" i="21"/>
  <c r="O1002" i="21"/>
  <c r="Q1002" i="21"/>
  <c r="N1002" i="21"/>
  <c r="D1005" i="21"/>
  <c r="E1004" i="21"/>
  <c r="F1004" i="21"/>
  <c r="N1003" i="21"/>
  <c r="Q1003" i="21"/>
  <c r="O1003" i="21"/>
  <c r="P1003" i="21"/>
  <c r="L1004" i="21"/>
  <c r="M1004" i="21"/>
  <c r="K1004" i="21"/>
  <c r="J1004" i="21"/>
  <c r="I1004" i="21"/>
  <c r="H1005" i="21"/>
  <c r="F1005" i="21"/>
  <c r="D1006" i="21"/>
  <c r="E1005" i="21"/>
  <c r="P1004" i="21"/>
  <c r="O1004" i="21"/>
  <c r="Q1004" i="21"/>
  <c r="N1004" i="21"/>
  <c r="I1005" i="21"/>
  <c r="L1005" i="21"/>
  <c r="J1005" i="21"/>
  <c r="M1005" i="21"/>
  <c r="K1005" i="21"/>
  <c r="H1006" i="21"/>
  <c r="D1007" i="21"/>
  <c r="F1006" i="21"/>
  <c r="E1006" i="21"/>
  <c r="O1005" i="21"/>
  <c r="P1005" i="21"/>
  <c r="Q1005" i="21"/>
  <c r="N1005" i="21"/>
  <c r="J1006" i="21"/>
  <c r="I1006" i="21"/>
  <c r="K1006" i="21"/>
  <c r="H1007" i="21"/>
  <c r="M1006" i="21"/>
  <c r="L1006" i="21"/>
  <c r="E1007" i="21"/>
  <c r="F1007" i="21"/>
  <c r="D1008" i="21"/>
  <c r="N1006" i="21"/>
  <c r="Q1006" i="21"/>
  <c r="O1006" i="21"/>
  <c r="P1006" i="21"/>
  <c r="J1007" i="21"/>
  <c r="K1007" i="21"/>
  <c r="I1007" i="21"/>
  <c r="M1007" i="21"/>
  <c r="H1008" i="21"/>
  <c r="L1007" i="21"/>
  <c r="F1008" i="21"/>
  <c r="D1009" i="21"/>
  <c r="E1008" i="21"/>
  <c r="N1007" i="21"/>
  <c r="P1007" i="21"/>
  <c r="Q1007" i="21"/>
  <c r="O1007" i="21"/>
  <c r="K1008" i="21"/>
  <c r="H1009" i="21"/>
  <c r="L1008" i="21"/>
  <c r="M1008" i="21"/>
  <c r="I1008" i="21"/>
  <c r="J1008" i="21"/>
  <c r="E1009" i="21"/>
  <c r="D1010" i="21"/>
  <c r="F1009" i="21"/>
  <c r="H1010" i="21"/>
  <c r="J1009" i="21"/>
  <c r="K1009" i="21"/>
  <c r="I1009" i="21"/>
  <c r="M1009" i="21"/>
  <c r="L1009" i="21"/>
  <c r="P1008" i="21"/>
  <c r="N1008" i="21"/>
  <c r="Q1008" i="21"/>
  <c r="O1008" i="21"/>
  <c r="D1011" i="21"/>
  <c r="F1010" i="21"/>
  <c r="E1010" i="21"/>
  <c r="I1010" i="21"/>
  <c r="L1010" i="21"/>
  <c r="H1011" i="21"/>
  <c r="M1010" i="21"/>
  <c r="J1010" i="21"/>
  <c r="K1010" i="21"/>
  <c r="Q1009" i="21"/>
  <c r="N1009" i="21"/>
  <c r="P1009" i="21"/>
  <c r="O1009" i="21"/>
  <c r="D1012" i="21"/>
  <c r="E1011" i="21"/>
  <c r="F1011" i="21"/>
  <c r="P1010" i="21"/>
  <c r="Q1010" i="21"/>
  <c r="N1010" i="21"/>
  <c r="O1010" i="21"/>
  <c r="I1011" i="21"/>
  <c r="M1011" i="21"/>
  <c r="K1011" i="21"/>
  <c r="J1011" i="21"/>
  <c r="H1012" i="21"/>
  <c r="L1011" i="21"/>
  <c r="E1012" i="21"/>
  <c r="F1012" i="21"/>
  <c r="D1013" i="21"/>
  <c r="N1011" i="21"/>
  <c r="Q1011" i="21"/>
  <c r="P1011" i="21"/>
  <c r="O1011" i="21"/>
  <c r="I1012" i="21"/>
  <c r="J1012" i="21"/>
  <c r="H1013" i="21"/>
  <c r="L1012" i="21"/>
  <c r="K1012" i="21"/>
  <c r="M1012" i="21"/>
  <c r="D1014" i="21"/>
  <c r="F1013" i="21"/>
  <c r="E1013" i="21"/>
  <c r="Q1012" i="21"/>
  <c r="O1012" i="21"/>
  <c r="P1012" i="21"/>
  <c r="N1012" i="21"/>
  <c r="H1014" i="21"/>
  <c r="I1013" i="21"/>
  <c r="L1013" i="21"/>
  <c r="K1013" i="21"/>
  <c r="M1013" i="21"/>
  <c r="J1013" i="21"/>
  <c r="F1014" i="21"/>
  <c r="E1014" i="21"/>
  <c r="D1015" i="21"/>
  <c r="I1014" i="21"/>
  <c r="K1014" i="21"/>
  <c r="H1015" i="21"/>
  <c r="J1014" i="21"/>
  <c r="L1014" i="21"/>
  <c r="M1014" i="21"/>
  <c r="Q1013" i="21"/>
  <c r="N1013" i="21"/>
  <c r="O1013" i="21"/>
  <c r="P1013" i="21"/>
  <c r="F1015" i="21"/>
  <c r="E1015" i="21"/>
  <c r="D1016" i="21"/>
  <c r="O1014" i="21"/>
  <c r="N1014" i="21"/>
  <c r="Q1014" i="21"/>
  <c r="P1014" i="21"/>
  <c r="K1015" i="21"/>
  <c r="I1015" i="21"/>
  <c r="L1015" i="21"/>
  <c r="H1016" i="21"/>
  <c r="J1015" i="21"/>
  <c r="M1015" i="21"/>
  <c r="E1016" i="21"/>
  <c r="D1017" i="21"/>
  <c r="F1016" i="21"/>
  <c r="N1015" i="21"/>
  <c r="P1015" i="21"/>
  <c r="Q1015" i="21"/>
  <c r="O1015" i="21"/>
  <c r="J1016" i="21"/>
  <c r="M1016" i="21"/>
  <c r="H1017" i="21"/>
  <c r="K1016" i="21"/>
  <c r="L1016" i="21"/>
  <c r="I1016" i="21"/>
  <c r="E1017" i="21"/>
  <c r="D1018" i="21"/>
  <c r="F1017" i="21"/>
  <c r="M1017" i="21"/>
  <c r="L1017" i="21"/>
  <c r="K1017" i="21"/>
  <c r="H1018" i="21"/>
  <c r="J1017" i="21"/>
  <c r="I1017" i="21"/>
  <c r="N1016" i="21"/>
  <c r="Q1016" i="21"/>
  <c r="O1016" i="21"/>
  <c r="P1016" i="21"/>
  <c r="F1018" i="21"/>
  <c r="E1018" i="21"/>
  <c r="D1019" i="21"/>
  <c r="I1018" i="21"/>
  <c r="H1019" i="21"/>
  <c r="L1018" i="21"/>
  <c r="M1018" i="21"/>
  <c r="J1018" i="21"/>
  <c r="K1018" i="21"/>
  <c r="P1017" i="21"/>
  <c r="N1017" i="21"/>
  <c r="Q1017" i="21"/>
  <c r="O1017" i="21"/>
  <c r="E1019" i="21"/>
  <c r="D1020" i="21"/>
  <c r="F1019" i="21"/>
  <c r="N1018" i="21"/>
  <c r="O1018" i="21"/>
  <c r="P1018" i="21"/>
  <c r="Q1018" i="21"/>
  <c r="K1019" i="21"/>
  <c r="I1019" i="21"/>
  <c r="J1019" i="21"/>
  <c r="H1020" i="21"/>
  <c r="M1019" i="21"/>
  <c r="L1019" i="21"/>
  <c r="F1020" i="21"/>
  <c r="E1020" i="21"/>
  <c r="D1021" i="21"/>
  <c r="P1019" i="21"/>
  <c r="Q1019" i="21"/>
  <c r="N1019" i="21"/>
  <c r="O1019" i="21"/>
  <c r="I1020" i="21"/>
  <c r="L1020" i="21"/>
  <c r="J1020" i="21"/>
  <c r="M1020" i="21"/>
  <c r="K1020" i="21"/>
  <c r="H1021" i="21"/>
  <c r="F1021" i="21"/>
  <c r="D1022" i="21"/>
  <c r="E1021" i="21"/>
  <c r="Q1020" i="21"/>
  <c r="O1020" i="21"/>
  <c r="N1020" i="21"/>
  <c r="P1020" i="21"/>
  <c r="K1021" i="21"/>
  <c r="I1021" i="21"/>
  <c r="J1021" i="21"/>
  <c r="L1021" i="21"/>
  <c r="H1022" i="21"/>
  <c r="M1021" i="21"/>
  <c r="F1022" i="21"/>
  <c r="E1022" i="21"/>
  <c r="D1023" i="21"/>
  <c r="O1021" i="21"/>
  <c r="P1021" i="21"/>
  <c r="N1021" i="21"/>
  <c r="Q1021" i="21"/>
  <c r="L1022" i="21"/>
  <c r="J1022" i="21"/>
  <c r="K1022" i="21"/>
  <c r="I1022" i="21"/>
  <c r="M1022" i="21"/>
  <c r="H1023" i="21"/>
  <c r="D1024" i="21"/>
  <c r="F1023" i="21"/>
  <c r="E1023" i="21"/>
  <c r="Q1022" i="21"/>
  <c r="O1022" i="21"/>
  <c r="N1022" i="21"/>
  <c r="P1022" i="21"/>
  <c r="L1023" i="21"/>
  <c r="J1023" i="21"/>
  <c r="H1024" i="21"/>
  <c r="I1023" i="21"/>
  <c r="M1023" i="21"/>
  <c r="K1023" i="21"/>
  <c r="D1025" i="21"/>
  <c r="F1024" i="21"/>
  <c r="E1024" i="21"/>
  <c r="L1024" i="21"/>
  <c r="M1024" i="21"/>
  <c r="I1024" i="21"/>
  <c r="J1024" i="21"/>
  <c r="K1024" i="21"/>
  <c r="H1025" i="21"/>
  <c r="N1023" i="21"/>
  <c r="P1023" i="21"/>
  <c r="Q1023" i="21"/>
  <c r="O1023" i="21"/>
  <c r="D1026" i="21"/>
  <c r="E1025" i="21"/>
  <c r="F1025" i="21"/>
  <c r="Q1024" i="21"/>
  <c r="N1024" i="21"/>
  <c r="O1024" i="21"/>
  <c r="P1024" i="21"/>
  <c r="M1025" i="21"/>
  <c r="J1025" i="21"/>
  <c r="L1025" i="21"/>
  <c r="K1025" i="21"/>
  <c r="H1026" i="21"/>
  <c r="I1025" i="21"/>
  <c r="E1026" i="21"/>
  <c r="D1027" i="21"/>
  <c r="F1026" i="21"/>
  <c r="K1026" i="21"/>
  <c r="M1026" i="21"/>
  <c r="I1026" i="21"/>
  <c r="H1027" i="21"/>
  <c r="J1026" i="21"/>
  <c r="L1026" i="21"/>
  <c r="Q1025" i="21"/>
  <c r="N1025" i="21"/>
  <c r="P1025" i="21"/>
  <c r="O1025" i="21"/>
  <c r="F1027" i="21"/>
  <c r="E1027" i="21"/>
  <c r="D1028" i="21"/>
  <c r="N1026" i="21"/>
  <c r="O1026" i="21"/>
  <c r="P1026" i="21"/>
  <c r="Q1026" i="21"/>
  <c r="M1027" i="21"/>
  <c r="L1027" i="21"/>
  <c r="H1028" i="21"/>
  <c r="I1027" i="21"/>
  <c r="K1027" i="21"/>
  <c r="J1027" i="21"/>
  <c r="E1028" i="21"/>
  <c r="D1029" i="21"/>
  <c r="F1028" i="21"/>
  <c r="L1028" i="21"/>
  <c r="M1028" i="21"/>
  <c r="K1028" i="21"/>
  <c r="H1029" i="21"/>
  <c r="I1028" i="21"/>
  <c r="J1028" i="21"/>
  <c r="O1027" i="21"/>
  <c r="P1027" i="21"/>
  <c r="Q1027" i="21"/>
  <c r="N1027" i="21"/>
  <c r="F1029" i="21"/>
  <c r="D1030" i="21"/>
  <c r="E1029" i="21"/>
  <c r="M1029" i="21"/>
  <c r="I1029" i="21"/>
  <c r="K1029" i="21"/>
  <c r="L1029" i="21"/>
  <c r="H1030" i="21"/>
  <c r="J1029" i="21"/>
  <c r="N1028" i="21"/>
  <c r="Q1028" i="21"/>
  <c r="O1028" i="21"/>
  <c r="P1028" i="21"/>
  <c r="F1030" i="21"/>
  <c r="D1031" i="21"/>
  <c r="E1030" i="21"/>
  <c r="P1029" i="21"/>
  <c r="O1029" i="21"/>
  <c r="Q1029" i="21"/>
  <c r="N1029" i="21"/>
  <c r="J1030" i="21"/>
  <c r="I1030" i="21"/>
  <c r="M1030" i="21"/>
  <c r="K1030" i="21"/>
  <c r="H1031" i="21"/>
  <c r="L1030" i="21"/>
  <c r="F1031" i="21"/>
  <c r="D1032" i="21"/>
  <c r="E1031" i="21"/>
  <c r="Q1030" i="21"/>
  <c r="N1030" i="21"/>
  <c r="O1030" i="21"/>
  <c r="P1030" i="21"/>
  <c r="K1031" i="21"/>
  <c r="I1031" i="21"/>
  <c r="J1031" i="21"/>
  <c r="H1032" i="21"/>
  <c r="M1031" i="21"/>
  <c r="L1031" i="21"/>
  <c r="E1032" i="21"/>
  <c r="F1032" i="21"/>
  <c r="D1033" i="21"/>
  <c r="Q1031" i="21"/>
  <c r="N1031" i="21"/>
  <c r="O1031" i="21"/>
  <c r="P1031" i="21"/>
  <c r="L1032" i="21"/>
  <c r="I1032" i="21"/>
  <c r="K1032" i="21"/>
  <c r="M1032" i="21"/>
  <c r="J1032" i="21"/>
  <c r="H1033" i="21"/>
  <c r="D1034" i="21"/>
  <c r="F1033" i="21"/>
  <c r="E1033" i="21"/>
  <c r="P1032" i="21"/>
  <c r="Q1032" i="21"/>
  <c r="O1032" i="21"/>
  <c r="N1032" i="21"/>
  <c r="H1034" i="21"/>
  <c r="M1033" i="21"/>
  <c r="K1033" i="21"/>
  <c r="I1033" i="21"/>
  <c r="J1033" i="21"/>
  <c r="L1033" i="21"/>
  <c r="E1034" i="21"/>
  <c r="D1035" i="21"/>
  <c r="F1034" i="21"/>
  <c r="K1034" i="21"/>
  <c r="I1034" i="21"/>
  <c r="J1034" i="21"/>
  <c r="H1035" i="21"/>
  <c r="L1034" i="21"/>
  <c r="M1034" i="21"/>
  <c r="O1033" i="21"/>
  <c r="N1033" i="21"/>
  <c r="Q1033" i="21"/>
  <c r="P1033" i="21"/>
  <c r="D1036" i="21"/>
  <c r="E1035" i="21"/>
  <c r="F1035" i="21"/>
  <c r="P1034" i="21"/>
  <c r="N1034" i="21"/>
  <c r="Q1034" i="21"/>
  <c r="O1034" i="21"/>
  <c r="H1036" i="21"/>
  <c r="K1035" i="21"/>
  <c r="L1035" i="21"/>
  <c r="J1035" i="21"/>
  <c r="I1035" i="21"/>
  <c r="M1035" i="21"/>
  <c r="F1036" i="21"/>
  <c r="D1037" i="21"/>
  <c r="E1036" i="21"/>
  <c r="K1036" i="21"/>
  <c r="L1036" i="21"/>
  <c r="J1036" i="21"/>
  <c r="H1037" i="21"/>
  <c r="I1036" i="21"/>
  <c r="M1036" i="21"/>
  <c r="P1035" i="21"/>
  <c r="Q1035" i="21"/>
  <c r="N1035" i="21"/>
  <c r="O1035" i="21"/>
  <c r="F1037" i="21"/>
  <c r="D1038" i="21"/>
  <c r="E1037" i="21"/>
  <c r="K1037" i="21"/>
  <c r="J1037" i="21"/>
  <c r="L1037" i="21"/>
  <c r="H1038" i="21"/>
  <c r="I1037" i="21"/>
  <c r="M1037" i="21"/>
  <c r="Q1036" i="21"/>
  <c r="N1036" i="21"/>
  <c r="O1036" i="21"/>
  <c r="P1036" i="21"/>
  <c r="E1038" i="21"/>
  <c r="D1039" i="21"/>
  <c r="F1038" i="21"/>
  <c r="I1038" i="21"/>
  <c r="M1038" i="21"/>
  <c r="H1039" i="21"/>
  <c r="K1038" i="21"/>
  <c r="J1038" i="21"/>
  <c r="L1038" i="21"/>
  <c r="O1037" i="21"/>
  <c r="P1037" i="21"/>
  <c r="Q1037" i="21"/>
  <c r="N1037" i="21"/>
  <c r="D1040" i="21"/>
  <c r="F1039" i="21"/>
  <c r="E1039" i="21"/>
  <c r="Q1038" i="21"/>
  <c r="N1038" i="21"/>
  <c r="O1038" i="21"/>
  <c r="P1038" i="21"/>
  <c r="H1040" i="21"/>
  <c r="L1039" i="21"/>
  <c r="M1039" i="21"/>
  <c r="K1039" i="21"/>
  <c r="I1039" i="21"/>
  <c r="J1039" i="21"/>
  <c r="D1041" i="21"/>
  <c r="F1040" i="21"/>
  <c r="E1040" i="21"/>
  <c r="J1040" i="21"/>
  <c r="M1040" i="21"/>
  <c r="K1040" i="21"/>
  <c r="I1040" i="21"/>
  <c r="H1041" i="21"/>
  <c r="L1040" i="21"/>
  <c r="O1039" i="21"/>
  <c r="P1039" i="21"/>
  <c r="Q1039" i="21"/>
  <c r="N1039" i="21"/>
  <c r="D1042" i="21"/>
  <c r="E1041" i="21"/>
  <c r="F1041" i="21"/>
  <c r="N1040" i="21"/>
  <c r="Q1040" i="21"/>
  <c r="O1040" i="21"/>
  <c r="P1040" i="21"/>
  <c r="K1041" i="21"/>
  <c r="H1042" i="21"/>
  <c r="M1041" i="21"/>
  <c r="L1041" i="21"/>
  <c r="I1041" i="21"/>
  <c r="J1041" i="21"/>
  <c r="D1043" i="21"/>
  <c r="F1042" i="21"/>
  <c r="E1042" i="21"/>
  <c r="H1043" i="21"/>
  <c r="K1042" i="21"/>
  <c r="L1042" i="21"/>
  <c r="I1042" i="21"/>
  <c r="J1042" i="21"/>
  <c r="M1042" i="21"/>
  <c r="Q1041" i="21"/>
  <c r="N1041" i="21"/>
  <c r="O1041" i="21"/>
  <c r="P1041" i="21"/>
  <c r="E1043" i="21"/>
  <c r="F1043" i="21"/>
  <c r="D1044" i="21"/>
  <c r="I1043" i="21"/>
  <c r="K1043" i="21"/>
  <c r="M1043" i="21"/>
  <c r="L1043" i="21"/>
  <c r="J1043" i="21"/>
  <c r="H1044" i="21"/>
  <c r="P1042" i="21"/>
  <c r="Q1042" i="21"/>
  <c r="N1042" i="21"/>
  <c r="O1042" i="21"/>
  <c r="F1044" i="21"/>
  <c r="E1044" i="21"/>
  <c r="D1045" i="21"/>
  <c r="Q1043" i="21"/>
  <c r="N1043" i="21"/>
  <c r="O1043" i="21"/>
  <c r="P1043" i="21"/>
  <c r="L1044" i="21"/>
  <c r="I1044" i="21"/>
  <c r="M1044" i="21"/>
  <c r="K1044" i="21"/>
  <c r="H1045" i="21"/>
  <c r="J1044" i="21"/>
  <c r="D1046" i="21"/>
  <c r="F1045" i="21"/>
  <c r="E1045" i="21"/>
  <c r="P1044" i="21"/>
  <c r="Q1044" i="21"/>
  <c r="N1044" i="21"/>
  <c r="O1044" i="21"/>
  <c r="J1045" i="21"/>
  <c r="K1045" i="21"/>
  <c r="L1045" i="21"/>
  <c r="H1046" i="21"/>
  <c r="M1045" i="21"/>
  <c r="I1045" i="21"/>
  <c r="D1047" i="21"/>
  <c r="E1046" i="21"/>
  <c r="F1046" i="21"/>
  <c r="K1046" i="21"/>
  <c r="H1047" i="21"/>
  <c r="M1046" i="21"/>
  <c r="J1046" i="21"/>
  <c r="I1046" i="21"/>
  <c r="L1046" i="21"/>
  <c r="O1045" i="21"/>
  <c r="P1045" i="21"/>
  <c r="N1045" i="21"/>
  <c r="Q1045" i="21"/>
  <c r="E1047" i="21"/>
  <c r="F1047" i="21"/>
  <c r="D1048" i="21"/>
  <c r="K1047" i="21"/>
  <c r="I1047" i="21"/>
  <c r="H1048" i="21"/>
  <c r="M1047" i="21"/>
  <c r="J1047" i="21"/>
  <c r="L1047" i="21"/>
  <c r="Q1046" i="21"/>
  <c r="N1046" i="21"/>
  <c r="O1046" i="21"/>
  <c r="P1046" i="21"/>
  <c r="F1048" i="21"/>
  <c r="E1048" i="21"/>
  <c r="D1049" i="21"/>
  <c r="O1047" i="21"/>
  <c r="P1047" i="21"/>
  <c r="Q1047" i="21"/>
  <c r="N1047" i="21"/>
  <c r="I1048" i="21"/>
  <c r="M1048" i="21"/>
  <c r="L1048" i="21"/>
  <c r="K1048" i="21"/>
  <c r="H1049" i="21"/>
  <c r="J1048" i="21"/>
  <c r="E1049" i="21"/>
  <c r="D1050" i="21"/>
  <c r="F1049" i="21"/>
  <c r="N1048" i="21"/>
  <c r="Q1048" i="21"/>
  <c r="O1048" i="21"/>
  <c r="P1048" i="21"/>
  <c r="J1049" i="21"/>
  <c r="L1049" i="21"/>
  <c r="K1049" i="21"/>
  <c r="H1050" i="21"/>
  <c r="M1049" i="21"/>
  <c r="I1049" i="21"/>
  <c r="D1051" i="21"/>
  <c r="E1050" i="21"/>
  <c r="F1050" i="21"/>
  <c r="I1050" i="21"/>
  <c r="L1050" i="21"/>
  <c r="M1050" i="21"/>
  <c r="J1050" i="21"/>
  <c r="H1051" i="21"/>
  <c r="K1050" i="21"/>
  <c r="Q1049" i="21"/>
  <c r="N1049" i="21"/>
  <c r="O1049" i="21"/>
  <c r="P1049" i="21"/>
  <c r="D1052" i="21"/>
  <c r="F1051" i="21"/>
  <c r="E1051" i="21"/>
  <c r="N1050" i="21"/>
  <c r="O1050" i="21"/>
  <c r="P1050" i="21"/>
  <c r="Q1050" i="21"/>
  <c r="J1051" i="21"/>
  <c r="H1052" i="21"/>
  <c r="K1051" i="21"/>
  <c r="M1051" i="21"/>
  <c r="I1051" i="21"/>
  <c r="L1051" i="21"/>
  <c r="F1052" i="21"/>
  <c r="E1052" i="21"/>
  <c r="D1053" i="21"/>
  <c r="L1052" i="21"/>
  <c r="J1052" i="21"/>
  <c r="K1052" i="21"/>
  <c r="H1053" i="21"/>
  <c r="I1052" i="21"/>
  <c r="M1052" i="21"/>
  <c r="Q1051" i="21"/>
  <c r="N1051" i="21"/>
  <c r="O1051" i="21"/>
  <c r="P1051" i="21"/>
  <c r="F1053" i="21"/>
  <c r="D1054" i="21"/>
  <c r="E1053" i="21"/>
  <c r="M1053" i="21"/>
  <c r="H1054" i="21"/>
  <c r="L1053" i="21"/>
  <c r="K1053" i="21"/>
  <c r="I1053" i="21"/>
  <c r="J1053" i="21"/>
  <c r="Q1052" i="21"/>
  <c r="N1052" i="21"/>
  <c r="O1052" i="21"/>
  <c r="P1052" i="21"/>
  <c r="F1054" i="21"/>
  <c r="D1055" i="21"/>
  <c r="E1054" i="21"/>
  <c r="J1054" i="21"/>
  <c r="L1054" i="21"/>
  <c r="K1054" i="21"/>
  <c r="M1054" i="21"/>
  <c r="I1054" i="21"/>
  <c r="H1055" i="21"/>
  <c r="N1053" i="21"/>
  <c r="O1053" i="21"/>
  <c r="P1053" i="21"/>
  <c r="Q1053" i="21"/>
  <c r="F1055" i="21"/>
  <c r="D1056" i="21"/>
  <c r="E1055" i="21"/>
  <c r="Q1054" i="21"/>
  <c r="N1054" i="21"/>
  <c r="O1054" i="21"/>
  <c r="P1054" i="21"/>
  <c r="M1055" i="21"/>
  <c r="L1055" i="21"/>
  <c r="K1055" i="21"/>
  <c r="I1055" i="21"/>
  <c r="J1055" i="21"/>
  <c r="H1056" i="21"/>
  <c r="D1057" i="21"/>
  <c r="E1056" i="21"/>
  <c r="F1056" i="21"/>
  <c r="Q1055" i="21"/>
  <c r="N1055" i="21"/>
  <c r="O1055" i="21"/>
  <c r="P1055" i="21"/>
  <c r="K1056" i="21"/>
  <c r="M1056" i="21"/>
  <c r="J1056" i="21"/>
  <c r="L1056" i="21"/>
  <c r="H1057" i="21"/>
  <c r="I1056" i="21"/>
  <c r="E1057" i="21"/>
  <c r="D1058" i="21"/>
  <c r="F1057" i="21"/>
  <c r="K1057" i="21"/>
  <c r="H1058" i="21"/>
  <c r="M1057" i="21"/>
  <c r="L1057" i="21"/>
  <c r="I1057" i="21"/>
  <c r="J1057" i="21"/>
  <c r="N1056" i="21"/>
  <c r="O1056" i="21"/>
  <c r="P1056" i="21"/>
  <c r="Q1056" i="21"/>
  <c r="D1059" i="21"/>
  <c r="E1058" i="21"/>
  <c r="F1058" i="21"/>
  <c r="I1058" i="21"/>
  <c r="L1058" i="21"/>
  <c r="H1059" i="21"/>
  <c r="J1058" i="21"/>
  <c r="M1058" i="21"/>
  <c r="K1058" i="21"/>
  <c r="Q1057" i="21"/>
  <c r="N1057" i="21"/>
  <c r="O1057" i="21"/>
  <c r="P1057" i="21"/>
  <c r="F1059" i="21"/>
  <c r="D1060" i="21"/>
  <c r="E1059" i="21"/>
  <c r="O1058" i="21"/>
  <c r="P1058" i="21"/>
  <c r="Q1058" i="21"/>
  <c r="N1058" i="21"/>
  <c r="I1059" i="21"/>
  <c r="H1060" i="21"/>
  <c r="K1059" i="21"/>
  <c r="M1059" i="21"/>
  <c r="J1059" i="21"/>
  <c r="L1059" i="21"/>
  <c r="D1061" i="21"/>
  <c r="E1060" i="21"/>
  <c r="F1060" i="21"/>
  <c r="N1059" i="21"/>
  <c r="O1059" i="21"/>
  <c r="Q1059" i="21"/>
  <c r="P1059" i="21"/>
  <c r="K1060" i="21"/>
  <c r="J1060" i="21"/>
  <c r="L1060" i="21"/>
  <c r="H1061" i="21"/>
  <c r="I1060" i="21"/>
  <c r="M1060" i="21"/>
  <c r="F1061" i="21"/>
  <c r="E1061" i="21"/>
  <c r="D1062" i="21"/>
  <c r="M1061" i="21"/>
  <c r="L1061" i="21"/>
  <c r="J1061" i="21"/>
  <c r="H1062" i="21"/>
  <c r="K1061" i="21"/>
  <c r="I1061" i="21"/>
  <c r="P1060" i="21"/>
  <c r="Q1060" i="21"/>
  <c r="N1060" i="21"/>
  <c r="O1060" i="21"/>
  <c r="E1062" i="21"/>
  <c r="D1063" i="21"/>
  <c r="F1062" i="21"/>
  <c r="H1063" i="21"/>
  <c r="K1062" i="21"/>
  <c r="I1062" i="21"/>
  <c r="J1062" i="21"/>
  <c r="M1062" i="21"/>
  <c r="L1062" i="21"/>
  <c r="O1061" i="21"/>
  <c r="P1061" i="21"/>
  <c r="Q1061" i="21"/>
  <c r="N1061" i="21"/>
  <c r="D1064" i="21"/>
  <c r="E1063" i="21"/>
  <c r="F1063" i="21"/>
  <c r="L1063" i="21"/>
  <c r="M1063" i="21"/>
  <c r="K1063" i="21"/>
  <c r="H1064" i="21"/>
  <c r="J1063" i="21"/>
  <c r="I1063" i="21"/>
  <c r="Q1062" i="21"/>
  <c r="N1062" i="21"/>
  <c r="O1062" i="21"/>
  <c r="P1062" i="21"/>
  <c r="D1065" i="21"/>
  <c r="E1064" i="21"/>
  <c r="F1064" i="21"/>
  <c r="I1064" i="21"/>
  <c r="M1064" i="21"/>
  <c r="J1064" i="21"/>
  <c r="L1064" i="21"/>
  <c r="H1065" i="21"/>
  <c r="K1064" i="21"/>
  <c r="Q1063" i="21"/>
  <c r="N1063" i="21"/>
  <c r="O1063" i="21"/>
  <c r="P1063" i="21"/>
  <c r="E1065" i="21"/>
  <c r="D1066" i="21"/>
  <c r="F1065" i="21"/>
  <c r="Q1064" i="21"/>
  <c r="O1064" i="21"/>
  <c r="P1064" i="21"/>
  <c r="N1064" i="21"/>
  <c r="K1065" i="21"/>
  <c r="L1065" i="21"/>
  <c r="I1065" i="21"/>
  <c r="J1065" i="21"/>
  <c r="H1066" i="21"/>
  <c r="M1065" i="21"/>
  <c r="E1066" i="21"/>
  <c r="D1067" i="21"/>
  <c r="F1066" i="21"/>
  <c r="Q1065" i="21"/>
  <c r="N1065" i="21"/>
  <c r="O1065" i="21"/>
  <c r="P1065" i="21"/>
  <c r="K1066" i="21"/>
  <c r="L1066" i="21"/>
  <c r="H1067" i="21"/>
  <c r="J1066" i="21"/>
  <c r="I1066" i="21"/>
  <c r="M1066" i="21"/>
  <c r="E1067" i="21"/>
  <c r="D1068" i="21"/>
  <c r="F1067" i="21"/>
  <c r="H1068" i="21"/>
  <c r="L1067" i="21"/>
  <c r="I1067" i="21"/>
  <c r="M1067" i="21"/>
  <c r="K1067" i="21"/>
  <c r="J1067" i="21"/>
  <c r="P1066" i="21"/>
  <c r="Q1066" i="21"/>
  <c r="N1066" i="21"/>
  <c r="O1066" i="21"/>
  <c r="E1068" i="21"/>
  <c r="F1068" i="21"/>
  <c r="D1069" i="21"/>
  <c r="J1068" i="21"/>
  <c r="M1068" i="21"/>
  <c r="K1068" i="21"/>
  <c r="H1069" i="21"/>
  <c r="L1068" i="21"/>
  <c r="I1068" i="21"/>
  <c r="Q1067" i="21"/>
  <c r="N1067" i="21"/>
  <c r="O1067" i="21"/>
  <c r="P1067" i="21"/>
  <c r="D1070" i="21"/>
  <c r="F1069" i="21"/>
  <c r="E1069" i="21"/>
  <c r="J1069" i="21"/>
  <c r="M1069" i="21"/>
  <c r="H1070" i="21"/>
  <c r="I1069" i="21"/>
  <c r="K1069" i="21"/>
  <c r="L1069" i="21"/>
  <c r="Q1068" i="21"/>
  <c r="N1068" i="21"/>
  <c r="O1068" i="21"/>
  <c r="P1068" i="21"/>
  <c r="F1070" i="21"/>
  <c r="E1070" i="21"/>
  <c r="D1071" i="21"/>
  <c r="L1070" i="21"/>
  <c r="M1070" i="21"/>
  <c r="J1070" i="21"/>
  <c r="H1071" i="21"/>
  <c r="I1070" i="21"/>
  <c r="K1070" i="21"/>
  <c r="P1069" i="21"/>
  <c r="Q1069" i="21"/>
  <c r="N1069" i="21"/>
  <c r="O1069" i="21"/>
  <c r="F1071" i="21"/>
  <c r="E1071" i="21"/>
  <c r="D1072" i="21"/>
  <c r="I1071" i="21"/>
  <c r="J1071" i="21"/>
  <c r="L1071" i="21"/>
  <c r="K1071" i="21"/>
  <c r="H1072" i="21"/>
  <c r="M1071" i="21"/>
  <c r="N1070" i="21"/>
  <c r="Q1070" i="21"/>
  <c r="O1070" i="21"/>
  <c r="P1070" i="21"/>
  <c r="E1072" i="21"/>
  <c r="D1073" i="21"/>
  <c r="F1072" i="21"/>
  <c r="Q1071" i="21"/>
  <c r="N1071" i="21"/>
  <c r="O1071" i="21"/>
  <c r="P1071" i="21"/>
  <c r="I1072" i="21"/>
  <c r="H1073" i="21"/>
  <c r="K1072" i="21"/>
  <c r="M1072" i="21"/>
  <c r="L1072" i="21"/>
  <c r="J1072" i="21"/>
  <c r="F1073" i="21"/>
  <c r="D1074" i="21"/>
  <c r="E1073" i="21"/>
  <c r="P1072" i="21"/>
  <c r="Q1072" i="21"/>
  <c r="N1072" i="21"/>
  <c r="O1072" i="21"/>
  <c r="I1073" i="21"/>
  <c r="M1073" i="21"/>
  <c r="J1073" i="21"/>
  <c r="H1074" i="21"/>
  <c r="L1073" i="21"/>
  <c r="K1073" i="21"/>
  <c r="D1075" i="21"/>
  <c r="E1074" i="21"/>
  <c r="F1074" i="21"/>
  <c r="Q1073" i="21"/>
  <c r="N1073" i="21"/>
  <c r="O1073" i="21"/>
  <c r="P1073" i="21"/>
  <c r="L1074" i="21"/>
  <c r="J1074" i="21"/>
  <c r="K1074" i="21"/>
  <c r="I1074" i="21"/>
  <c r="H1075" i="21"/>
  <c r="M1074" i="21"/>
  <c r="E1075" i="21"/>
  <c r="D1076" i="21"/>
  <c r="F1075" i="21"/>
  <c r="Q1074" i="21"/>
  <c r="O1074" i="21"/>
  <c r="P1074" i="21"/>
  <c r="N1074" i="21"/>
  <c r="K1075" i="21"/>
  <c r="H1076" i="21"/>
  <c r="J1075" i="21"/>
  <c r="M1075" i="21"/>
  <c r="I1075" i="21"/>
  <c r="L1075" i="21"/>
  <c r="D1077" i="21"/>
  <c r="E1076" i="21"/>
  <c r="F1076" i="21"/>
  <c r="L1076" i="21"/>
  <c r="J1076" i="21"/>
  <c r="K1076" i="21"/>
  <c r="M1076" i="21"/>
  <c r="I1076" i="21"/>
  <c r="H1077" i="21"/>
  <c r="Q1075" i="21"/>
  <c r="N1075" i="21"/>
  <c r="O1075" i="21"/>
  <c r="P1075" i="21"/>
  <c r="E1077" i="21"/>
  <c r="D1078" i="21"/>
  <c r="F1077" i="21"/>
  <c r="P1076" i="21"/>
  <c r="Q1076" i="21"/>
  <c r="N1076" i="21"/>
  <c r="O1076" i="21"/>
  <c r="H1078" i="21"/>
  <c r="J1077" i="21"/>
  <c r="M1077" i="21"/>
  <c r="L1077" i="21"/>
  <c r="I1077" i="21"/>
  <c r="K1077" i="21"/>
  <c r="E1078" i="21"/>
  <c r="D1079" i="21"/>
  <c r="F1078" i="21"/>
  <c r="H1079" i="21"/>
  <c r="L1078" i="21"/>
  <c r="M1078" i="21"/>
  <c r="K1078" i="21"/>
  <c r="I1078" i="21"/>
  <c r="J1078" i="21"/>
  <c r="O1077" i="21"/>
  <c r="P1077" i="21"/>
  <c r="Q1077" i="21"/>
  <c r="N1077" i="21"/>
  <c r="E1079" i="21"/>
  <c r="F1079" i="21"/>
  <c r="D1080" i="21"/>
  <c r="L1079" i="21"/>
  <c r="H1080" i="21"/>
  <c r="I1079" i="21"/>
  <c r="K1079" i="21"/>
  <c r="M1079" i="21"/>
  <c r="J1079" i="21"/>
  <c r="Q1078" i="21"/>
  <c r="N1078" i="21"/>
  <c r="O1078" i="21"/>
  <c r="P1078" i="21"/>
  <c r="D1081" i="21"/>
  <c r="F1080" i="21"/>
  <c r="E1080" i="21"/>
  <c r="K1080" i="21"/>
  <c r="M1080" i="21"/>
  <c r="I1080" i="21"/>
  <c r="H1081" i="21"/>
  <c r="J1080" i="21"/>
  <c r="L1080" i="21"/>
  <c r="Q1079" i="21"/>
  <c r="N1079" i="21"/>
  <c r="O1079" i="21"/>
  <c r="P1079" i="21"/>
  <c r="F1081" i="21"/>
  <c r="D1082" i="21"/>
  <c r="E1081" i="21"/>
  <c r="N1080" i="21"/>
  <c r="Q1080" i="21"/>
  <c r="O1080" i="21"/>
  <c r="P1080" i="21"/>
  <c r="J1081" i="21"/>
  <c r="K1081" i="21"/>
  <c r="H1082" i="21"/>
  <c r="I1081" i="21"/>
  <c r="M1081" i="21"/>
  <c r="L1081" i="21"/>
  <c r="D1083" i="21"/>
  <c r="F1082" i="21"/>
  <c r="E1082" i="21"/>
  <c r="L1082" i="21"/>
  <c r="I1082" i="21"/>
  <c r="H1083" i="21"/>
  <c r="M1082" i="21"/>
  <c r="J1082" i="21"/>
  <c r="K1082" i="21"/>
  <c r="Q1081" i="21"/>
  <c r="N1081" i="21"/>
  <c r="O1081" i="21"/>
  <c r="P1081" i="21"/>
  <c r="F1083" i="21"/>
  <c r="D1084" i="21"/>
  <c r="E1083" i="21"/>
  <c r="N1082" i="21"/>
  <c r="O1082" i="21"/>
  <c r="P1082" i="21"/>
  <c r="Q1082" i="21"/>
  <c r="I1083" i="21"/>
  <c r="K1083" i="21"/>
  <c r="M1083" i="21"/>
  <c r="J1083" i="21"/>
  <c r="H1084" i="21"/>
  <c r="L1083" i="21"/>
  <c r="E1084" i="21"/>
  <c r="F1084" i="21"/>
  <c r="D1085" i="21"/>
  <c r="Q1083" i="21"/>
  <c r="N1083" i="21"/>
  <c r="O1083" i="21"/>
  <c r="P1083" i="21"/>
  <c r="K1084" i="21"/>
  <c r="L1084" i="21"/>
  <c r="J1084" i="21"/>
  <c r="M1084" i="21"/>
  <c r="I1084" i="21"/>
  <c r="H1085" i="21"/>
  <c r="E1085" i="21"/>
  <c r="F1085" i="21"/>
  <c r="D1086" i="21"/>
  <c r="P1084" i="21"/>
  <c r="N1084" i="21"/>
  <c r="Q1084" i="21"/>
  <c r="O1084" i="21"/>
  <c r="J1085" i="21"/>
  <c r="L1085" i="21"/>
  <c r="I1085" i="21"/>
  <c r="H1086" i="21"/>
  <c r="M1085" i="21"/>
  <c r="K1085" i="21"/>
  <c r="D1087" i="21"/>
  <c r="E1086" i="21"/>
  <c r="F1086" i="21"/>
  <c r="Q1085" i="21"/>
  <c r="N1085" i="21"/>
  <c r="O1085" i="21"/>
  <c r="P1085" i="21"/>
  <c r="H1087" i="21"/>
  <c r="K1086" i="21"/>
  <c r="J1086" i="21"/>
  <c r="M1086" i="21"/>
  <c r="L1086" i="21"/>
  <c r="I1086" i="21"/>
  <c r="E1087" i="21"/>
  <c r="D1088" i="21"/>
  <c r="F1087" i="21"/>
  <c r="I1087" i="21"/>
  <c r="J1087" i="21"/>
  <c r="M1087" i="21"/>
  <c r="K1087" i="21"/>
  <c r="L1087" i="21"/>
  <c r="H1088" i="21"/>
  <c r="Q1086" i="21"/>
  <c r="N1086" i="21"/>
  <c r="O1086" i="21"/>
  <c r="P1086" i="21"/>
  <c r="E1088" i="21"/>
  <c r="F1088" i="21"/>
  <c r="D1089" i="21"/>
  <c r="Q1087" i="21"/>
  <c r="N1087" i="21"/>
  <c r="O1087" i="21"/>
  <c r="P1087" i="21"/>
  <c r="H1089" i="21"/>
  <c r="L1088" i="21"/>
  <c r="M1088" i="21"/>
  <c r="K1088" i="21"/>
  <c r="J1088" i="21"/>
  <c r="I1088" i="21"/>
  <c r="F1089" i="21"/>
  <c r="D1090" i="21"/>
  <c r="E1089" i="21"/>
  <c r="L1089" i="21"/>
  <c r="J1089" i="21"/>
  <c r="K1089" i="21"/>
  <c r="M1089" i="21"/>
  <c r="H1090" i="21"/>
  <c r="I1089" i="21"/>
  <c r="Q1088" i="21"/>
  <c r="N1088" i="21"/>
  <c r="O1088" i="21"/>
  <c r="P1088" i="21"/>
  <c r="D1091" i="21"/>
  <c r="E1090" i="21"/>
  <c r="F1090" i="21"/>
  <c r="K1090" i="21"/>
  <c r="H1091" i="21"/>
  <c r="L1090" i="21"/>
  <c r="M1090" i="21"/>
  <c r="I1090" i="21"/>
  <c r="J1090" i="21"/>
  <c r="N1089" i="21"/>
  <c r="O1089" i="21"/>
  <c r="Q1089" i="21"/>
  <c r="P1089" i="21"/>
  <c r="D1092" i="21"/>
  <c r="F1091" i="21"/>
  <c r="E1091" i="21"/>
  <c r="J1091" i="21"/>
  <c r="H1092" i="21"/>
  <c r="K1091" i="21"/>
  <c r="I1091" i="21"/>
  <c r="L1091" i="21"/>
  <c r="M1091" i="21"/>
  <c r="Q1090" i="21"/>
  <c r="O1090" i="21"/>
  <c r="P1090" i="21"/>
  <c r="N1090" i="21"/>
  <c r="D1093" i="21"/>
  <c r="E1092" i="21"/>
  <c r="F1092" i="21"/>
  <c r="H1093" i="21"/>
  <c r="K1092" i="21"/>
  <c r="M1092" i="21"/>
  <c r="L1092" i="21"/>
  <c r="I1092" i="21"/>
  <c r="J1092" i="21"/>
  <c r="O1091" i="21"/>
  <c r="P1091" i="21"/>
  <c r="Q1091" i="21"/>
  <c r="N1091" i="21"/>
  <c r="F1093" i="21"/>
  <c r="D1094" i="21"/>
  <c r="E1093" i="21"/>
  <c r="J1093" i="21"/>
  <c r="K1093" i="21"/>
  <c r="M1093" i="21"/>
  <c r="H1094" i="21"/>
  <c r="L1093" i="21"/>
  <c r="I1093" i="21"/>
  <c r="Q1092" i="21"/>
  <c r="N1092" i="21"/>
  <c r="O1092" i="21"/>
  <c r="P1092" i="21"/>
  <c r="F1094" i="21"/>
  <c r="D1095" i="21"/>
  <c r="E1094" i="21"/>
  <c r="L1094" i="21"/>
  <c r="J1094" i="21"/>
  <c r="H1095" i="21"/>
  <c r="I1094" i="21"/>
  <c r="K1094" i="21"/>
  <c r="M1094" i="21"/>
  <c r="P1093" i="21"/>
  <c r="O1093" i="21"/>
  <c r="Q1093" i="21"/>
  <c r="N1093" i="21"/>
  <c r="E1095" i="21"/>
  <c r="F1095" i="21"/>
  <c r="D1096" i="21"/>
  <c r="H1096" i="21"/>
  <c r="J1095" i="21"/>
  <c r="M1095" i="21"/>
  <c r="I1095" i="21"/>
  <c r="L1095" i="21"/>
  <c r="K1095" i="21"/>
  <c r="O1094" i="21"/>
  <c r="P1094" i="21"/>
  <c r="Q1094" i="21"/>
  <c r="N1094" i="21"/>
  <c r="F1096" i="21"/>
  <c r="D1097" i="21"/>
  <c r="E1096" i="21"/>
  <c r="H1097" i="21"/>
  <c r="I1096" i="21"/>
  <c r="J1096" i="21"/>
  <c r="L1096" i="21"/>
  <c r="M1096" i="21"/>
  <c r="K1096" i="21"/>
  <c r="Q1095" i="21"/>
  <c r="N1095" i="21"/>
  <c r="O1095" i="21"/>
  <c r="P1095" i="21"/>
  <c r="D1098" i="21"/>
  <c r="E1097" i="21"/>
  <c r="F1097" i="21"/>
  <c r="K1097" i="21"/>
  <c r="M1097" i="21"/>
  <c r="J1097" i="21"/>
  <c r="I1097" i="21"/>
  <c r="L1097" i="21"/>
  <c r="H1098" i="21"/>
  <c r="P1096" i="21"/>
  <c r="N1096" i="21"/>
  <c r="O1096" i="21"/>
  <c r="Q1096" i="21"/>
  <c r="E1098" i="21"/>
  <c r="D1099" i="21"/>
  <c r="F1098" i="21"/>
  <c r="Q1097" i="21"/>
  <c r="N1097" i="21"/>
  <c r="O1097" i="21"/>
  <c r="P1097" i="21"/>
  <c r="I1098" i="21"/>
  <c r="L1098" i="21"/>
  <c r="K1098" i="21"/>
  <c r="H1099" i="21"/>
  <c r="M1098" i="21"/>
  <c r="J1098" i="21"/>
  <c r="F1099" i="21"/>
  <c r="E1099" i="21"/>
  <c r="D1100" i="21"/>
  <c r="P1098" i="21"/>
  <c r="N1098" i="21"/>
  <c r="Q1098" i="21"/>
  <c r="O1098" i="21"/>
  <c r="H1100" i="21"/>
  <c r="I1099" i="21"/>
  <c r="M1099" i="21"/>
  <c r="L1099" i="21"/>
  <c r="J1099" i="21"/>
  <c r="K1099" i="21"/>
  <c r="F1100" i="21"/>
  <c r="D1101" i="21"/>
  <c r="E1100" i="21"/>
  <c r="K1100" i="21"/>
  <c r="J1100" i="21"/>
  <c r="L1100" i="21"/>
  <c r="M1100" i="21"/>
  <c r="H1101" i="21"/>
  <c r="I1100" i="21"/>
  <c r="P1099" i="21"/>
  <c r="N1099" i="21"/>
  <c r="Q1099" i="21"/>
  <c r="O1099" i="21"/>
  <c r="D1102" i="21"/>
  <c r="E1101" i="21"/>
  <c r="F1101" i="21"/>
  <c r="H1102" i="21"/>
  <c r="M1101" i="21"/>
  <c r="I1101" i="21"/>
  <c r="L1101" i="21"/>
  <c r="J1101" i="21"/>
  <c r="K1101" i="21"/>
  <c r="N1100" i="21"/>
  <c r="Q1100" i="21"/>
  <c r="O1100" i="21"/>
  <c r="P1100" i="21"/>
  <c r="D1103" i="21"/>
  <c r="F1102" i="21"/>
  <c r="E1102" i="21"/>
  <c r="L1102" i="21"/>
  <c r="I1102" i="21"/>
  <c r="J1102" i="21"/>
  <c r="M1102" i="21"/>
  <c r="K1102" i="21"/>
  <c r="H1103" i="21"/>
  <c r="O1101" i="21"/>
  <c r="P1101" i="21"/>
  <c r="Q1101" i="21"/>
  <c r="N1101" i="21"/>
  <c r="F1103" i="21"/>
  <c r="E1103" i="21"/>
  <c r="D1104" i="21"/>
  <c r="Q1102" i="21"/>
  <c r="N1102" i="21"/>
  <c r="O1102" i="21"/>
  <c r="P1102" i="21"/>
  <c r="M1103" i="21"/>
  <c r="H1104" i="21"/>
  <c r="L1103" i="21"/>
  <c r="I1103" i="21"/>
  <c r="K1103" i="21"/>
  <c r="J1103" i="21"/>
  <c r="D1105" i="21"/>
  <c r="E1104" i="21"/>
  <c r="F1104" i="21"/>
  <c r="H1105" i="21"/>
  <c r="L1104" i="21"/>
  <c r="M1104" i="21"/>
  <c r="J1104" i="21"/>
  <c r="I1104" i="21"/>
  <c r="K1104" i="21"/>
  <c r="Q1103" i="21"/>
  <c r="N1103" i="21"/>
  <c r="O1103" i="21"/>
  <c r="P1103" i="21"/>
  <c r="F1105" i="21"/>
  <c r="D1106" i="21"/>
  <c r="E1105" i="21"/>
  <c r="H1106" i="21"/>
  <c r="M1105" i="21"/>
  <c r="L1105" i="21"/>
  <c r="I1105" i="21"/>
  <c r="K1105" i="21"/>
  <c r="J1105" i="21"/>
  <c r="N1104" i="21"/>
  <c r="Q1104" i="21"/>
  <c r="O1104" i="21"/>
  <c r="P1104" i="21"/>
  <c r="D1107" i="21"/>
  <c r="E1106" i="21"/>
  <c r="F1106" i="21"/>
  <c r="I1106" i="21"/>
  <c r="H1107" i="21"/>
  <c r="L1106" i="21"/>
  <c r="M1106" i="21"/>
  <c r="K1106" i="21"/>
  <c r="J1106" i="21"/>
  <c r="Q1105" i="21"/>
  <c r="N1105" i="21"/>
  <c r="O1105" i="21"/>
  <c r="P1105" i="21"/>
  <c r="D1108" i="21"/>
  <c r="E1107" i="21"/>
  <c r="F1107" i="21"/>
  <c r="N1106" i="21"/>
  <c r="O1106" i="21"/>
  <c r="P1106" i="21"/>
  <c r="Q1106" i="21"/>
  <c r="J1107" i="21"/>
  <c r="K1107" i="21"/>
  <c r="H1108" i="21"/>
  <c r="I1107" i="21"/>
  <c r="L1107" i="21"/>
  <c r="M1107" i="21"/>
  <c r="F1108" i="21"/>
  <c r="D1109" i="21"/>
  <c r="E1108" i="21"/>
  <c r="H1109" i="21"/>
  <c r="L1108" i="21"/>
  <c r="M1108" i="21"/>
  <c r="K1108" i="21"/>
  <c r="J1108" i="21"/>
  <c r="I1108" i="21"/>
  <c r="Q1107" i="21"/>
  <c r="N1107" i="21"/>
  <c r="O1107" i="21"/>
  <c r="P1107" i="21"/>
  <c r="D1110" i="21"/>
  <c r="F1109" i="21"/>
  <c r="E1109" i="21"/>
  <c r="L1109" i="21"/>
  <c r="K1109" i="21"/>
  <c r="H1110" i="21"/>
  <c r="I1109" i="21"/>
  <c r="J1109" i="21"/>
  <c r="M1109" i="21"/>
  <c r="P1108" i="21"/>
  <c r="Q1108" i="21"/>
  <c r="N1108" i="21"/>
  <c r="O1108" i="21"/>
  <c r="E1110" i="21"/>
  <c r="F1110" i="21"/>
  <c r="D1111" i="21"/>
  <c r="L1110" i="21"/>
  <c r="H1111" i="21"/>
  <c r="I1110" i="21"/>
  <c r="J1110" i="21"/>
  <c r="K1110" i="21"/>
  <c r="M1110" i="21"/>
  <c r="O1109" i="21"/>
  <c r="P1109" i="21"/>
  <c r="N1109" i="21"/>
  <c r="Q1109" i="21"/>
  <c r="D1112" i="21"/>
  <c r="E1111" i="21"/>
  <c r="F1111" i="21"/>
  <c r="K1111" i="21"/>
  <c r="L1111" i="21"/>
  <c r="H1112" i="21"/>
  <c r="I1111" i="21"/>
  <c r="J1111" i="21"/>
  <c r="M1111" i="21"/>
  <c r="Q1110" i="21"/>
  <c r="N1110" i="21"/>
  <c r="O1110" i="21"/>
  <c r="P1110" i="21"/>
  <c r="E1112" i="21"/>
  <c r="F1112" i="21"/>
  <c r="D1113" i="21"/>
  <c r="J1112" i="21"/>
  <c r="L1112" i="21"/>
  <c r="K1112" i="21"/>
  <c r="M1112" i="21"/>
  <c r="I1112" i="21"/>
  <c r="H1113" i="21"/>
  <c r="O1111" i="21"/>
  <c r="P1111" i="21"/>
  <c r="N1111" i="21"/>
  <c r="Q1111" i="21"/>
  <c r="F1113" i="21"/>
  <c r="E1113" i="21"/>
  <c r="D1114" i="21"/>
  <c r="Q1112" i="21"/>
  <c r="N1112" i="21"/>
  <c r="O1112" i="21"/>
  <c r="P1112" i="21"/>
  <c r="I1113" i="21"/>
  <c r="M1113" i="21"/>
  <c r="J1113" i="21"/>
  <c r="K1113" i="21"/>
  <c r="L1113" i="21"/>
  <c r="H1114" i="21"/>
  <c r="D1115" i="21"/>
  <c r="E1114" i="21"/>
  <c r="F1114" i="21"/>
  <c r="N1113" i="21"/>
  <c r="Q1113" i="21"/>
  <c r="O1113" i="21"/>
  <c r="P1113" i="21"/>
  <c r="H1115" i="21"/>
  <c r="I1114" i="21"/>
  <c r="K1114" i="21"/>
  <c r="J1114" i="21"/>
  <c r="L1114" i="21"/>
  <c r="M1114" i="21"/>
  <c r="F1115" i="21"/>
  <c r="D1116" i="21"/>
  <c r="E1115" i="21"/>
  <c r="H1116" i="21"/>
  <c r="L1115" i="21"/>
  <c r="J1115" i="21"/>
  <c r="I1115" i="21"/>
  <c r="M1115" i="21"/>
  <c r="K1115" i="21"/>
  <c r="P1114" i="21"/>
  <c r="Q1114" i="21"/>
  <c r="N1114" i="21"/>
  <c r="O1114" i="21"/>
  <c r="D1117" i="21"/>
  <c r="E1116" i="21"/>
  <c r="F1116" i="21"/>
  <c r="I1116" i="21"/>
  <c r="H1117" i="21"/>
  <c r="J1116" i="21"/>
  <c r="M1116" i="21"/>
  <c r="K1116" i="21"/>
  <c r="L1116" i="21"/>
  <c r="Q1115" i="21"/>
  <c r="N1115" i="21"/>
  <c r="O1115" i="21"/>
  <c r="P1115" i="21"/>
  <c r="E1117" i="21"/>
  <c r="D1118" i="21"/>
  <c r="F1117" i="21"/>
  <c r="P1116" i="21"/>
  <c r="Q1116" i="21"/>
  <c r="N1116" i="21"/>
  <c r="O1116" i="21"/>
  <c r="K1117" i="21"/>
  <c r="L1117" i="21"/>
  <c r="J1117" i="21"/>
  <c r="H1118" i="21"/>
  <c r="M1117" i="21"/>
  <c r="I1117" i="21"/>
  <c r="D1119" i="21"/>
  <c r="E1118" i="21"/>
  <c r="F1118" i="21"/>
  <c r="H1119" i="21"/>
  <c r="L1118" i="21"/>
  <c r="J1118" i="21"/>
  <c r="K1118" i="21"/>
  <c r="M1118" i="21"/>
  <c r="I1118" i="21"/>
  <c r="O1117" i="21"/>
  <c r="P1117" i="21"/>
  <c r="N1117" i="21"/>
  <c r="Q1117" i="21"/>
  <c r="F1119" i="21"/>
  <c r="E1119" i="21"/>
  <c r="D1120" i="21"/>
  <c r="M1119" i="21"/>
  <c r="J1119" i="21"/>
  <c r="H1120" i="21"/>
  <c r="I1119" i="21"/>
  <c r="L1119" i="21"/>
  <c r="K1119" i="21"/>
  <c r="Q1118" i="21"/>
  <c r="N1118" i="21"/>
  <c r="O1118" i="21"/>
  <c r="P1118" i="21"/>
  <c r="F1120" i="21"/>
  <c r="E1120" i="21"/>
  <c r="D1121" i="21"/>
  <c r="K1120" i="21"/>
  <c r="I1120" i="21"/>
  <c r="J1120" i="21"/>
  <c r="H1121" i="21"/>
  <c r="M1120" i="21"/>
  <c r="L1120" i="21"/>
  <c r="O1119" i="21"/>
  <c r="P1119" i="21"/>
  <c r="Q1119" i="21"/>
  <c r="N1119" i="21"/>
  <c r="D1122" i="21"/>
  <c r="F1121" i="21"/>
  <c r="E1121" i="21"/>
  <c r="N1120" i="21"/>
  <c r="O1120" i="21"/>
  <c r="P1120" i="21"/>
  <c r="Q1120" i="21"/>
  <c r="L1121" i="21"/>
  <c r="K1121" i="21"/>
  <c r="M1121" i="21"/>
  <c r="J1121" i="21"/>
  <c r="H1122" i="21"/>
  <c r="I1121" i="21"/>
  <c r="F1122" i="21"/>
  <c r="E1122" i="21"/>
  <c r="D1123" i="21"/>
  <c r="I1122" i="21"/>
  <c r="L1122" i="21"/>
  <c r="H1123" i="21"/>
  <c r="J1122" i="21"/>
  <c r="M1122" i="21"/>
  <c r="K1122" i="21"/>
  <c r="N1121" i="21"/>
  <c r="Q1121" i="21"/>
  <c r="O1121" i="21"/>
  <c r="P1121" i="21"/>
  <c r="F1123" i="21"/>
  <c r="E1123" i="21"/>
  <c r="D1124" i="21"/>
  <c r="O1122" i="21"/>
  <c r="P1122" i="21"/>
  <c r="N1122" i="21"/>
  <c r="Q1122" i="21"/>
  <c r="J1123" i="21"/>
  <c r="M1123" i="21"/>
  <c r="K1123" i="21"/>
  <c r="H1124" i="21"/>
  <c r="L1123" i="21"/>
  <c r="I1123" i="21"/>
  <c r="E1124" i="21"/>
  <c r="F1124" i="21"/>
  <c r="D1125" i="21"/>
  <c r="H1125" i="21"/>
  <c r="K1124" i="21"/>
  <c r="L1124" i="21"/>
  <c r="J1124" i="21"/>
  <c r="M1124" i="21"/>
  <c r="I1124" i="21"/>
  <c r="Q1123" i="21"/>
  <c r="N1123" i="21"/>
  <c r="O1123" i="21"/>
  <c r="P1123" i="21"/>
  <c r="E1125" i="21"/>
  <c r="D1126" i="21"/>
  <c r="F1125" i="21"/>
  <c r="J1125" i="21"/>
  <c r="L1125" i="21"/>
  <c r="H1126" i="21"/>
  <c r="I1125" i="21"/>
  <c r="M1125" i="21"/>
  <c r="K1125" i="21"/>
  <c r="Q1124" i="21"/>
  <c r="N1124" i="21"/>
  <c r="O1124" i="21"/>
  <c r="P1124" i="21"/>
  <c r="E1126" i="21"/>
  <c r="D1127" i="21"/>
  <c r="F1126" i="21"/>
  <c r="I1126" i="21"/>
  <c r="M1126" i="21"/>
  <c r="J1126" i="21"/>
  <c r="L1126" i="21"/>
  <c r="H1127" i="21"/>
  <c r="K1126" i="21"/>
  <c r="O1125" i="21"/>
  <c r="P1125" i="21"/>
  <c r="N1125" i="21"/>
  <c r="Q1125" i="21"/>
  <c r="D1128" i="21"/>
  <c r="E1127" i="21"/>
  <c r="F1127" i="21"/>
  <c r="N1126" i="21"/>
  <c r="Q1126" i="21"/>
  <c r="O1126" i="21"/>
  <c r="P1126" i="21"/>
  <c r="L1127" i="21"/>
  <c r="J1127" i="21"/>
  <c r="M1127" i="21"/>
  <c r="K1127" i="21"/>
  <c r="I1127" i="21"/>
  <c r="H1128" i="21"/>
  <c r="E1128" i="21"/>
  <c r="F1128" i="21"/>
  <c r="D1129" i="21"/>
  <c r="Q1127" i="21"/>
  <c r="N1127" i="21"/>
  <c r="O1127" i="21"/>
  <c r="P1127" i="21"/>
  <c r="K1128" i="21"/>
  <c r="M1128" i="21"/>
  <c r="L1128" i="21"/>
  <c r="I1128" i="21"/>
  <c r="J1128" i="21"/>
  <c r="H1129" i="21"/>
  <c r="E1129" i="21"/>
  <c r="F1129" i="21"/>
  <c r="D1130" i="21"/>
  <c r="Q1128" i="21"/>
  <c r="O1128" i="21"/>
  <c r="P1128" i="21"/>
  <c r="N1128" i="21"/>
  <c r="J1129" i="21"/>
  <c r="K1129" i="21"/>
  <c r="M1129" i="21"/>
  <c r="I1129" i="21"/>
  <c r="H1130" i="21"/>
  <c r="L1129" i="21"/>
  <c r="D1131" i="21"/>
  <c r="F1130" i="21"/>
  <c r="E1130" i="21"/>
  <c r="Q1129" i="21"/>
  <c r="N1129" i="21"/>
  <c r="O1129" i="21"/>
  <c r="P1129" i="21"/>
  <c r="I1130" i="21"/>
  <c r="J1130" i="21"/>
  <c r="M1130" i="21"/>
  <c r="L1130" i="21"/>
  <c r="K1130" i="21"/>
  <c r="H1131" i="21"/>
  <c r="F1131" i="21"/>
  <c r="D1132" i="21"/>
  <c r="E1131" i="21"/>
  <c r="P1130" i="21"/>
  <c r="N1130" i="21"/>
  <c r="O1130" i="21"/>
  <c r="Q1130" i="21"/>
  <c r="H1132" i="21"/>
  <c r="I1131" i="21"/>
  <c r="J1131" i="21"/>
  <c r="M1131" i="21"/>
  <c r="K1131" i="21"/>
  <c r="L1131" i="21"/>
  <c r="D1133" i="21"/>
  <c r="F1132" i="21"/>
  <c r="E1132" i="21"/>
  <c r="I1132" i="21"/>
  <c r="L1132" i="21"/>
  <c r="M1132" i="21"/>
  <c r="J1132" i="21"/>
  <c r="H1133" i="21"/>
  <c r="K1132" i="21"/>
  <c r="Q1131" i="21"/>
  <c r="N1131" i="21"/>
  <c r="O1131" i="21"/>
  <c r="P1131" i="21"/>
  <c r="F1133" i="21"/>
  <c r="D1134" i="21"/>
  <c r="E1133" i="21"/>
  <c r="P1132" i="21"/>
  <c r="N1132" i="21"/>
  <c r="Q1132" i="21"/>
  <c r="O1132" i="21"/>
  <c r="K1133" i="21"/>
  <c r="I1133" i="21"/>
  <c r="L1133" i="21"/>
  <c r="M1133" i="21"/>
  <c r="J1133" i="21"/>
  <c r="H1134" i="21"/>
  <c r="D1135" i="21"/>
  <c r="F1134" i="21"/>
  <c r="E1134" i="21"/>
  <c r="P1133" i="21"/>
  <c r="Q1133" i="21"/>
  <c r="N1133" i="21"/>
  <c r="O1133" i="21"/>
  <c r="J1134" i="21"/>
  <c r="M1134" i="21"/>
  <c r="L1134" i="21"/>
  <c r="K1134" i="21"/>
  <c r="I1134" i="21"/>
  <c r="H1135" i="21"/>
  <c r="D1136" i="21"/>
  <c r="F1135" i="21"/>
  <c r="E1135" i="21"/>
  <c r="Q1134" i="21"/>
  <c r="N1134" i="21"/>
  <c r="O1134" i="21"/>
  <c r="P1134" i="21"/>
  <c r="L1135" i="21"/>
  <c r="K1135" i="21"/>
  <c r="M1135" i="21"/>
  <c r="I1135" i="21"/>
  <c r="J1135" i="21"/>
  <c r="H1136" i="21"/>
  <c r="D1137" i="21"/>
  <c r="F1136" i="21"/>
  <c r="E1136" i="21"/>
  <c r="Q1135" i="21"/>
  <c r="N1135" i="21"/>
  <c r="O1135" i="21"/>
  <c r="P1135" i="21"/>
  <c r="J1136" i="21"/>
  <c r="M1136" i="21"/>
  <c r="K1136" i="21"/>
  <c r="L1136" i="21"/>
  <c r="I1136" i="21"/>
  <c r="H1137" i="21"/>
  <c r="E1137" i="21"/>
  <c r="F1137" i="21"/>
  <c r="D1138" i="21"/>
  <c r="P1136" i="21"/>
  <c r="Q1136" i="21"/>
  <c r="N1136" i="21"/>
  <c r="O1136" i="21"/>
  <c r="L1137" i="21"/>
  <c r="I1137" i="21"/>
  <c r="M1137" i="21"/>
  <c r="J1137" i="21"/>
  <c r="K1137" i="21"/>
  <c r="H1138" i="21"/>
  <c r="D1139" i="21"/>
  <c r="E1138" i="21"/>
  <c r="F1138" i="21"/>
  <c r="O1137" i="21"/>
  <c r="Q1137" i="21"/>
  <c r="N1137" i="21"/>
  <c r="P1137" i="21"/>
  <c r="J1138" i="21"/>
  <c r="K1138" i="21"/>
  <c r="M1138" i="21"/>
  <c r="I1138" i="21"/>
  <c r="L1138" i="21"/>
  <c r="H1139" i="21"/>
  <c r="F1139" i="21"/>
  <c r="D1140" i="21"/>
  <c r="E1139" i="21"/>
  <c r="N1138" i="21"/>
  <c r="O1138" i="21"/>
  <c r="P1138" i="21"/>
  <c r="Q1138" i="21"/>
  <c r="K1139" i="21"/>
  <c r="H1140" i="21"/>
  <c r="I1139" i="21"/>
  <c r="J1139" i="21"/>
  <c r="L1139" i="21"/>
  <c r="M1139" i="21"/>
  <c r="D1141" i="21"/>
  <c r="E1140" i="21"/>
  <c r="F1140" i="21"/>
  <c r="L1140" i="21"/>
  <c r="M1140" i="21"/>
  <c r="H1141" i="21"/>
  <c r="K1140" i="21"/>
  <c r="I1140" i="21"/>
  <c r="J1140" i="21"/>
  <c r="P1139" i="21"/>
  <c r="N1139" i="21"/>
  <c r="Q1139" i="21"/>
  <c r="O1139" i="21"/>
  <c r="D1142" i="21"/>
  <c r="F1141" i="21"/>
  <c r="E1141" i="21"/>
  <c r="K1141" i="21"/>
  <c r="I1141" i="21"/>
  <c r="M1141" i="21"/>
  <c r="H1142" i="21"/>
  <c r="L1141" i="21"/>
  <c r="J1141" i="21"/>
  <c r="N1140" i="21"/>
  <c r="Q1140" i="21"/>
  <c r="O1140" i="21"/>
  <c r="P1140" i="21"/>
  <c r="F1142" i="21"/>
  <c r="E1142" i="21"/>
  <c r="D1143" i="21"/>
  <c r="O1141" i="21"/>
  <c r="P1141" i="21"/>
  <c r="Q1141" i="21"/>
  <c r="N1141" i="21"/>
  <c r="I1142" i="21"/>
  <c r="M1142" i="21"/>
  <c r="L1142" i="21"/>
  <c r="H1143" i="21"/>
  <c r="K1142" i="21"/>
  <c r="J1142" i="21"/>
  <c r="E1143" i="21"/>
  <c r="D1144" i="21"/>
  <c r="F1143" i="21"/>
  <c r="P1142" i="21"/>
  <c r="Q1142" i="21"/>
  <c r="N1142" i="21"/>
  <c r="O1142" i="21"/>
  <c r="I1143" i="21"/>
  <c r="H1144" i="21"/>
  <c r="K1143" i="21"/>
  <c r="L1143" i="21"/>
  <c r="M1143" i="21"/>
  <c r="J1143" i="21"/>
  <c r="E1144" i="21"/>
  <c r="D1145" i="21"/>
  <c r="F1144" i="21"/>
  <c r="O1143" i="21"/>
  <c r="P1143" i="21"/>
  <c r="Q1143" i="21"/>
  <c r="N1143" i="21"/>
  <c r="J1144" i="21"/>
  <c r="L1144" i="21"/>
  <c r="H1145" i="21"/>
  <c r="I1144" i="21"/>
  <c r="K1144" i="21"/>
  <c r="M1144" i="21"/>
  <c r="D1146" i="21"/>
  <c r="E1145" i="21"/>
  <c r="F1145" i="21"/>
  <c r="L1145" i="21"/>
  <c r="K1145" i="21"/>
  <c r="M1145" i="21"/>
  <c r="J1145" i="21"/>
  <c r="H1146" i="21"/>
  <c r="I1145" i="21"/>
  <c r="N1144" i="21"/>
  <c r="O1144" i="21"/>
  <c r="P1144" i="21"/>
  <c r="Q1144" i="21"/>
  <c r="E1146" i="21"/>
  <c r="D1147" i="21"/>
  <c r="F1146" i="21"/>
  <c r="K1146" i="21"/>
  <c r="H1147" i="21"/>
  <c r="J1146" i="21"/>
  <c r="M1146" i="21"/>
  <c r="L1146" i="21"/>
  <c r="I1146" i="21"/>
  <c r="Q1145" i="21"/>
  <c r="N1145" i="21"/>
  <c r="O1145" i="21"/>
  <c r="P1145" i="21"/>
  <c r="E1147" i="21"/>
  <c r="D1148" i="21"/>
  <c r="F1147" i="21"/>
  <c r="J1147" i="21"/>
  <c r="H1148" i="21"/>
  <c r="K1147" i="21"/>
  <c r="L1147" i="21"/>
  <c r="M1147" i="21"/>
  <c r="I1147" i="21"/>
  <c r="N1146" i="21"/>
  <c r="O1146" i="21"/>
  <c r="P1146" i="21"/>
  <c r="Q1146" i="21"/>
  <c r="D1149" i="21"/>
  <c r="E1148" i="21"/>
  <c r="F1148" i="21"/>
  <c r="J1148" i="21"/>
  <c r="H1149" i="21"/>
  <c r="L1148" i="21"/>
  <c r="M1148" i="21"/>
  <c r="I1148" i="21"/>
  <c r="K1148" i="21"/>
  <c r="Q1147" i="21"/>
  <c r="N1147" i="21"/>
  <c r="O1147" i="21"/>
  <c r="P1147" i="21"/>
  <c r="F1149" i="21"/>
  <c r="D1150" i="21"/>
  <c r="E1149" i="21"/>
  <c r="M1149" i="21"/>
  <c r="K1149" i="21"/>
  <c r="H1150" i="21"/>
  <c r="J1149" i="21"/>
  <c r="I1149" i="21"/>
  <c r="L1149" i="21"/>
  <c r="P1148" i="21"/>
  <c r="Q1148" i="21"/>
  <c r="N1148" i="21"/>
  <c r="O1148" i="21"/>
  <c r="F1150" i="21"/>
  <c r="E1150" i="21"/>
  <c r="D1151" i="21"/>
  <c r="J1150" i="21"/>
  <c r="M1150" i="21"/>
  <c r="I1150" i="21"/>
  <c r="H1151" i="21"/>
  <c r="L1150" i="21"/>
  <c r="K1150" i="21"/>
  <c r="O1149" i="21"/>
  <c r="P1149" i="21"/>
  <c r="Q1149" i="21"/>
  <c r="N1149" i="21"/>
  <c r="E1151" i="21"/>
  <c r="D1152" i="21"/>
  <c r="F1151" i="21"/>
  <c r="Q1150" i="21"/>
  <c r="N1150" i="21"/>
  <c r="O1150" i="21"/>
  <c r="P1150" i="21"/>
  <c r="M1151" i="21"/>
  <c r="H1152" i="21"/>
  <c r="I1151" i="21"/>
  <c r="L1151" i="21"/>
  <c r="J1151" i="21"/>
  <c r="K1151" i="21"/>
  <c r="F1152" i="21"/>
  <c r="E1152" i="21"/>
  <c r="D1153" i="21"/>
  <c r="M1152" i="21"/>
  <c r="K1152" i="21"/>
  <c r="I1152" i="21"/>
  <c r="L1152" i="21"/>
  <c r="J1152" i="21"/>
  <c r="H1153" i="21"/>
  <c r="Q1151" i="21"/>
  <c r="N1151" i="21"/>
  <c r="O1151" i="21"/>
  <c r="P1151" i="21"/>
  <c r="D1154" i="21"/>
  <c r="E1153" i="21"/>
  <c r="F1153" i="21"/>
  <c r="O1152" i="21"/>
  <c r="P1152" i="21"/>
  <c r="N1152" i="21"/>
  <c r="Q1152" i="21"/>
  <c r="J1153" i="21"/>
  <c r="M1153" i="21"/>
  <c r="K1153" i="21"/>
  <c r="H1154" i="21"/>
  <c r="L1153" i="21"/>
  <c r="I1153" i="21"/>
  <c r="D1155" i="21"/>
  <c r="E1154" i="21"/>
  <c r="F1154" i="21"/>
  <c r="I1154" i="21"/>
  <c r="H1155" i="21"/>
  <c r="L1154" i="21"/>
  <c r="M1154" i="21"/>
  <c r="K1154" i="21"/>
  <c r="J1154" i="21"/>
  <c r="N1153" i="21"/>
  <c r="O1153" i="21"/>
  <c r="Q1153" i="21"/>
  <c r="P1153" i="21"/>
  <c r="E1155" i="21"/>
  <c r="D1156" i="21"/>
  <c r="F1155" i="21"/>
  <c r="N1154" i="21"/>
  <c r="O1154" i="21"/>
  <c r="P1154" i="21"/>
  <c r="Q1154" i="21"/>
  <c r="I1155" i="21"/>
  <c r="L1155" i="21"/>
  <c r="H1156" i="21"/>
  <c r="J1155" i="21"/>
  <c r="K1155" i="21"/>
  <c r="M1155" i="21"/>
  <c r="D1157" i="21"/>
  <c r="F1156" i="21"/>
  <c r="E1156" i="21"/>
  <c r="O1155" i="21"/>
  <c r="P1155" i="21"/>
  <c r="Q1155" i="21"/>
  <c r="N1155" i="21"/>
  <c r="M1156" i="21"/>
  <c r="J1156" i="21"/>
  <c r="H1157" i="21"/>
  <c r="K1156" i="21"/>
  <c r="I1156" i="21"/>
  <c r="L1156" i="21"/>
  <c r="D1158" i="21"/>
  <c r="F1157" i="21"/>
  <c r="E1157" i="21"/>
  <c r="M1157" i="21"/>
  <c r="J1157" i="21"/>
  <c r="K1157" i="21"/>
  <c r="L1157" i="21"/>
  <c r="H1158" i="21"/>
  <c r="I1157" i="21"/>
  <c r="N1156" i="21"/>
  <c r="Q1156" i="21"/>
  <c r="O1156" i="21"/>
  <c r="P1156" i="21"/>
  <c r="E1158" i="21"/>
  <c r="D1159" i="21"/>
  <c r="F1158" i="21"/>
  <c r="J1158" i="21"/>
  <c r="M1158" i="21"/>
  <c r="L1158" i="21"/>
  <c r="K1158" i="21"/>
  <c r="I1158" i="21"/>
  <c r="H1159" i="21"/>
  <c r="P1157" i="21"/>
  <c r="O1157" i="21"/>
  <c r="Q1157" i="21"/>
  <c r="N1157" i="21"/>
  <c r="F1159" i="21"/>
  <c r="D1160" i="21"/>
  <c r="E1159" i="21"/>
  <c r="Q1158" i="21"/>
  <c r="N1158" i="21"/>
  <c r="O1158" i="21"/>
  <c r="P1158" i="21"/>
  <c r="I1159" i="21"/>
  <c r="J1159" i="21"/>
  <c r="M1159" i="21"/>
  <c r="K1159" i="21"/>
  <c r="H1160" i="21"/>
  <c r="L1159" i="21"/>
  <c r="E1160" i="21"/>
  <c r="D1161" i="21"/>
  <c r="F1160" i="21"/>
  <c r="Q1159" i="21"/>
  <c r="N1159" i="21"/>
  <c r="O1159" i="21"/>
  <c r="P1159" i="21"/>
  <c r="I1160" i="21"/>
  <c r="L1160" i="21"/>
  <c r="K1160" i="21"/>
  <c r="J1160" i="21"/>
  <c r="M1160" i="21"/>
  <c r="H1161" i="21"/>
  <c r="E1161" i="21"/>
  <c r="F1161" i="21"/>
  <c r="D1162" i="21"/>
  <c r="P1160" i="21"/>
  <c r="N1160" i="21"/>
  <c r="O1160" i="21"/>
  <c r="Q1160" i="21"/>
  <c r="H1162" i="21"/>
  <c r="J1161" i="21"/>
  <c r="K1161" i="21"/>
  <c r="M1161" i="21"/>
  <c r="L1161" i="21"/>
  <c r="I1161" i="21"/>
  <c r="D1163" i="21"/>
  <c r="F1162" i="21"/>
  <c r="E1162" i="21"/>
  <c r="H1163" i="21"/>
  <c r="I1162" i="21"/>
  <c r="L1162" i="21"/>
  <c r="M1162" i="21"/>
  <c r="K1162" i="21"/>
  <c r="J1162" i="21"/>
  <c r="O1161" i="21"/>
  <c r="Q1161" i="21"/>
  <c r="N1161" i="21"/>
  <c r="P1161" i="21"/>
  <c r="E1163" i="21"/>
  <c r="D1164" i="21"/>
  <c r="F1163" i="21"/>
  <c r="I1163" i="21"/>
  <c r="K1163" i="21"/>
  <c r="J1163" i="21"/>
  <c r="H1164" i="21"/>
  <c r="M1163" i="21"/>
  <c r="L1163" i="21"/>
  <c r="P1162" i="21"/>
  <c r="N1162" i="21"/>
  <c r="Q1162" i="21"/>
  <c r="O1162" i="21"/>
  <c r="E1164" i="21"/>
  <c r="D1165" i="21"/>
  <c r="F1164" i="21"/>
  <c r="N1163" i="21"/>
  <c r="Q1163" i="21"/>
  <c r="O1163" i="21"/>
  <c r="P1163" i="21"/>
  <c r="J1164" i="21"/>
  <c r="H1165" i="21"/>
  <c r="K1164" i="21"/>
  <c r="I1164" i="21"/>
  <c r="M1164" i="21"/>
  <c r="L1164" i="21"/>
  <c r="E1165" i="21"/>
  <c r="D1166" i="21"/>
  <c r="F1165" i="21"/>
  <c r="J1165" i="21"/>
  <c r="L1165" i="21"/>
  <c r="I1165" i="21"/>
  <c r="H1166" i="21"/>
  <c r="M1165" i="21"/>
  <c r="K1165" i="21"/>
  <c r="Q1164" i="21"/>
  <c r="N1164" i="21"/>
  <c r="O1164" i="21"/>
  <c r="P1164" i="21"/>
  <c r="F1166" i="21"/>
  <c r="D1167" i="21"/>
  <c r="E1166" i="21"/>
  <c r="O1165" i="21"/>
  <c r="P1165" i="21"/>
  <c r="Q1165" i="21"/>
  <c r="N1165" i="21"/>
  <c r="J1166" i="21"/>
  <c r="H1167" i="21"/>
  <c r="M1166" i="21"/>
  <c r="K1166" i="21"/>
  <c r="I1166" i="21"/>
  <c r="L1166" i="21"/>
  <c r="D1168" i="21"/>
  <c r="E1167" i="21"/>
  <c r="F1167" i="21"/>
  <c r="J1167" i="21"/>
  <c r="M1167" i="21"/>
  <c r="L1167" i="21"/>
  <c r="H1168" i="21"/>
  <c r="K1167" i="21"/>
  <c r="I1167" i="21"/>
  <c r="P1166" i="21"/>
  <c r="Q1166" i="21"/>
  <c r="N1166" i="21"/>
  <c r="O1166" i="21"/>
  <c r="D1169" i="21"/>
  <c r="F1168" i="21"/>
  <c r="E1168" i="21"/>
  <c r="M1168" i="21"/>
  <c r="I1168" i="21"/>
  <c r="J1168" i="21"/>
  <c r="H1169" i="21"/>
  <c r="K1168" i="21"/>
  <c r="L1168" i="21"/>
  <c r="Q1167" i="21"/>
  <c r="N1167" i="21"/>
  <c r="O1167" i="21"/>
  <c r="P1167" i="21"/>
  <c r="E1169" i="21"/>
  <c r="F1169" i="21"/>
  <c r="D1170" i="21"/>
  <c r="O1168" i="21"/>
  <c r="N1168" i="21"/>
  <c r="Q1168" i="21"/>
  <c r="P1168" i="21"/>
  <c r="H1170" i="21"/>
  <c r="K1169" i="21"/>
  <c r="L1169" i="21"/>
  <c r="J1169" i="21"/>
  <c r="M1169" i="21"/>
  <c r="I1169" i="21"/>
  <c r="E1170" i="21"/>
  <c r="F1170" i="21"/>
  <c r="D1171" i="21"/>
  <c r="I1170" i="21"/>
  <c r="M1170" i="21"/>
  <c r="L1170" i="21"/>
  <c r="J1170" i="21"/>
  <c r="H1171" i="21"/>
  <c r="K1170" i="21"/>
  <c r="Q1169" i="21"/>
  <c r="N1169" i="21"/>
  <c r="O1169" i="21"/>
  <c r="P1169" i="21"/>
  <c r="E1171" i="21"/>
  <c r="F1171" i="21"/>
  <c r="D1172" i="21"/>
  <c r="P1170" i="21"/>
  <c r="N1170" i="21"/>
  <c r="O1170" i="21"/>
  <c r="Q1170" i="21"/>
  <c r="L1171" i="21"/>
  <c r="M1171" i="21"/>
  <c r="H1172" i="21"/>
  <c r="J1171" i="21"/>
  <c r="K1171" i="21"/>
  <c r="I1171" i="21"/>
  <c r="E1172" i="21"/>
  <c r="D1173" i="21"/>
  <c r="F1172" i="21"/>
  <c r="K1172" i="21"/>
  <c r="M1172" i="21"/>
  <c r="I1172" i="21"/>
  <c r="J1172" i="21"/>
  <c r="H1173" i="21"/>
  <c r="L1172" i="21"/>
  <c r="O1171" i="21"/>
  <c r="Q1171" i="21"/>
  <c r="N1171" i="21"/>
  <c r="P1171" i="21"/>
  <c r="E1173" i="21"/>
  <c r="F1173" i="21"/>
  <c r="D1174" i="21"/>
  <c r="Q1172" i="21"/>
  <c r="N1172" i="21"/>
  <c r="O1172" i="21"/>
  <c r="P1172" i="21"/>
  <c r="I1173" i="21"/>
  <c r="L1173" i="21"/>
  <c r="H1174" i="21"/>
  <c r="J1173" i="21"/>
  <c r="K1173" i="21"/>
  <c r="M1173" i="21"/>
  <c r="D1175" i="21"/>
  <c r="E1174" i="21"/>
  <c r="F1174" i="21"/>
  <c r="P1173" i="21"/>
  <c r="Q1173" i="21"/>
  <c r="N1173" i="21"/>
  <c r="O1173" i="21"/>
  <c r="K1174" i="21"/>
  <c r="L1174" i="21"/>
  <c r="M1174" i="21"/>
  <c r="J1174" i="21"/>
  <c r="I1174" i="21"/>
  <c r="H1175" i="21"/>
  <c r="F1175" i="21"/>
  <c r="D1176" i="21"/>
  <c r="E1175" i="21"/>
  <c r="Q1174" i="21"/>
  <c r="N1174" i="21"/>
  <c r="O1174" i="21"/>
  <c r="P1174" i="21"/>
  <c r="I1175" i="21"/>
  <c r="L1175" i="21"/>
  <c r="M1175" i="21"/>
  <c r="K1175" i="21"/>
  <c r="J1175" i="21"/>
  <c r="H1176" i="21"/>
  <c r="E1176" i="21"/>
  <c r="D1177" i="21"/>
  <c r="F1176" i="21"/>
  <c r="Q1175" i="21"/>
  <c r="N1175" i="21"/>
  <c r="O1175" i="21"/>
  <c r="P1175" i="21"/>
  <c r="I1176" i="21"/>
  <c r="M1176" i="21"/>
  <c r="K1176" i="21"/>
  <c r="L1176" i="21"/>
  <c r="H1177" i="21"/>
  <c r="J1176" i="21"/>
  <c r="E1177" i="21"/>
  <c r="F1177" i="21"/>
  <c r="D1178" i="21"/>
  <c r="N1176" i="21"/>
  <c r="O1176" i="21"/>
  <c r="P1176" i="21"/>
  <c r="Q1176" i="21"/>
  <c r="K1177" i="21"/>
  <c r="I1177" i="21"/>
  <c r="H1178" i="21"/>
  <c r="M1177" i="21"/>
  <c r="L1177" i="21"/>
  <c r="J1177" i="21"/>
  <c r="E1178" i="21"/>
  <c r="D1179" i="21"/>
  <c r="F1178" i="21"/>
  <c r="Q1177" i="21"/>
  <c r="N1177" i="21"/>
  <c r="O1177" i="21"/>
  <c r="P1177" i="21"/>
  <c r="J1178" i="21"/>
  <c r="M1178" i="21"/>
  <c r="L1178" i="21"/>
  <c r="I1178" i="21"/>
  <c r="K1178" i="21"/>
  <c r="H1179" i="21"/>
  <c r="E1179" i="21"/>
  <c r="F1179" i="21"/>
  <c r="D1180" i="21"/>
  <c r="N1178" i="21"/>
  <c r="O1178" i="21"/>
  <c r="P1178" i="21"/>
  <c r="Q1178" i="21"/>
  <c r="M1179" i="21"/>
  <c r="I1179" i="21"/>
  <c r="K1179" i="21"/>
  <c r="L1179" i="21"/>
  <c r="J1179" i="21"/>
  <c r="H1180" i="21"/>
  <c r="F1180" i="21"/>
  <c r="E1180" i="21"/>
  <c r="D1181" i="21"/>
  <c r="Q1179" i="21"/>
  <c r="N1179" i="21"/>
  <c r="O1179" i="21"/>
  <c r="P1179" i="21"/>
  <c r="J1180" i="21"/>
  <c r="H1181" i="21"/>
  <c r="I1180" i="21"/>
  <c r="M1180" i="21"/>
  <c r="L1180" i="21"/>
  <c r="K1180" i="21"/>
  <c r="E1181" i="21"/>
  <c r="F1181" i="21"/>
  <c r="D1182" i="21"/>
  <c r="J1181" i="21"/>
  <c r="L1181" i="21"/>
  <c r="M1181" i="21"/>
  <c r="H1182" i="21"/>
  <c r="K1181" i="21"/>
  <c r="I1181" i="21"/>
  <c r="Q1180" i="21"/>
  <c r="N1180" i="21"/>
  <c r="O1180" i="21"/>
  <c r="P1180" i="21"/>
  <c r="F1182" i="21"/>
  <c r="D1183" i="21"/>
  <c r="E1182" i="21"/>
  <c r="J1182" i="21"/>
  <c r="I1182" i="21"/>
  <c r="K1182" i="21"/>
  <c r="L1182" i="21"/>
  <c r="H1183" i="21"/>
  <c r="M1182" i="21"/>
  <c r="Q1181" i="21"/>
  <c r="O1181" i="21"/>
  <c r="P1181" i="21"/>
  <c r="N1181" i="21"/>
  <c r="E1183" i="21"/>
  <c r="F1183" i="21"/>
  <c r="D1184" i="21"/>
  <c r="O1182" i="21"/>
  <c r="Q1182" i="21"/>
  <c r="N1182" i="21"/>
  <c r="P1182" i="21"/>
  <c r="M1183" i="21"/>
  <c r="K1183" i="21"/>
  <c r="J1183" i="21"/>
  <c r="I1183" i="21"/>
  <c r="H1184" i="21"/>
  <c r="L1183" i="21"/>
  <c r="D1185" i="21"/>
  <c r="F1184" i="21"/>
  <c r="E1184" i="21"/>
  <c r="Q1183" i="21"/>
  <c r="O1183" i="21"/>
  <c r="N1183" i="21"/>
  <c r="P1183" i="21"/>
  <c r="K1184" i="21"/>
  <c r="L1184" i="21"/>
  <c r="J1184" i="21"/>
  <c r="I1184" i="21"/>
  <c r="H1185" i="21"/>
  <c r="M1184" i="21"/>
  <c r="E1185" i="21"/>
  <c r="F1185" i="21"/>
  <c r="D1186" i="21"/>
  <c r="O1184" i="21"/>
  <c r="Q1184" i="21"/>
  <c r="N1184" i="21"/>
  <c r="P1184" i="21"/>
  <c r="M1185" i="21"/>
  <c r="I1185" i="21"/>
  <c r="H1186" i="21"/>
  <c r="K1185" i="21"/>
  <c r="L1185" i="21"/>
  <c r="J1185" i="21"/>
  <c r="F1186" i="21"/>
  <c r="E1186" i="21"/>
  <c r="D1187" i="21"/>
  <c r="Q1185" i="21"/>
  <c r="O1185" i="21"/>
  <c r="N1185" i="21"/>
  <c r="P1185" i="21"/>
  <c r="H1187" i="21"/>
  <c r="M1186" i="21"/>
  <c r="L1186" i="21"/>
  <c r="I1186" i="21"/>
  <c r="J1186" i="21"/>
  <c r="K1186" i="21"/>
  <c r="F1187" i="21"/>
  <c r="D1188" i="21"/>
  <c r="E1187" i="21"/>
  <c r="L1187" i="21"/>
  <c r="M1187" i="21"/>
  <c r="I1187" i="21"/>
  <c r="H1188" i="21"/>
  <c r="J1187" i="21"/>
  <c r="K1187" i="21"/>
  <c r="Q1186" i="21"/>
  <c r="P1186" i="21"/>
  <c r="N1186" i="21"/>
  <c r="O1186" i="21"/>
  <c r="E1188" i="21"/>
  <c r="F1188" i="21"/>
  <c r="D1189" i="21"/>
  <c r="Q1187" i="21"/>
  <c r="N1187" i="21"/>
  <c r="O1187" i="21"/>
  <c r="P1187" i="21"/>
  <c r="J1188" i="21"/>
  <c r="K1188" i="21"/>
  <c r="H1189" i="21"/>
  <c r="M1188" i="21"/>
  <c r="I1188" i="21"/>
  <c r="L1188" i="21"/>
  <c r="E1189" i="21"/>
  <c r="D1190" i="21"/>
  <c r="F1189" i="21"/>
  <c r="H1190" i="21"/>
  <c r="J1189" i="21"/>
  <c r="M1189" i="21"/>
  <c r="L1189" i="21"/>
  <c r="K1189" i="21"/>
  <c r="I1189" i="21"/>
  <c r="N1188" i="21"/>
  <c r="P1188" i="21"/>
  <c r="Q1188" i="21"/>
  <c r="O1188" i="21"/>
  <c r="D1191" i="21"/>
  <c r="F1190" i="21"/>
  <c r="E1190" i="21"/>
  <c r="L1190" i="21"/>
  <c r="H1191" i="21"/>
  <c r="I1190" i="21"/>
  <c r="M1190" i="21"/>
  <c r="J1190" i="21"/>
  <c r="K1190" i="21"/>
  <c r="Q1189" i="21"/>
  <c r="O1189" i="21"/>
  <c r="P1189" i="21"/>
  <c r="N1189" i="21"/>
  <c r="E1191" i="21"/>
  <c r="F1191" i="21"/>
  <c r="D1192" i="21"/>
  <c r="H1192" i="21"/>
  <c r="K1191" i="21"/>
  <c r="I1191" i="21"/>
  <c r="J1191" i="21"/>
  <c r="M1191" i="21"/>
  <c r="L1191" i="21"/>
  <c r="Q1190" i="21"/>
  <c r="N1190" i="21"/>
  <c r="O1190" i="21"/>
  <c r="P1190" i="21"/>
  <c r="D1193" i="21"/>
  <c r="F1192" i="21"/>
  <c r="E1192" i="21"/>
  <c r="K1192" i="21"/>
  <c r="L1192" i="21"/>
  <c r="J1192" i="21"/>
  <c r="M1192" i="21"/>
  <c r="H1193" i="21"/>
  <c r="I1192" i="21"/>
  <c r="Q1191" i="21"/>
  <c r="O1191" i="21"/>
  <c r="N1191" i="21"/>
  <c r="P1191" i="21"/>
  <c r="E1193" i="21"/>
  <c r="D1194" i="21"/>
  <c r="F1193" i="21"/>
  <c r="J1193" i="21"/>
  <c r="M1193" i="21"/>
  <c r="K1193" i="21"/>
  <c r="I1193" i="21"/>
  <c r="H1194" i="21"/>
  <c r="L1193" i="21"/>
  <c r="N1192" i="21"/>
  <c r="Q1192" i="21"/>
  <c r="O1192" i="21"/>
  <c r="P1192" i="21"/>
  <c r="F1194" i="21"/>
  <c r="D1195" i="21"/>
  <c r="E1194" i="21"/>
  <c r="O1193" i="21"/>
  <c r="Q1193" i="21"/>
  <c r="N1193" i="21"/>
  <c r="P1193" i="21"/>
  <c r="M1194" i="21"/>
  <c r="I1194" i="21"/>
  <c r="L1194" i="21"/>
  <c r="J1194" i="21"/>
  <c r="H1195" i="21"/>
  <c r="K1194" i="21"/>
  <c r="E1195" i="21"/>
  <c r="D1196" i="21"/>
  <c r="F1195" i="21"/>
  <c r="Q1194" i="21"/>
  <c r="P1194" i="21"/>
  <c r="N1194" i="21"/>
  <c r="O1194" i="21"/>
  <c r="H1196" i="21"/>
  <c r="J1195" i="21"/>
  <c r="K1195" i="21"/>
  <c r="I1195" i="21"/>
  <c r="M1195" i="21"/>
  <c r="L1195" i="21"/>
  <c r="D1197" i="21"/>
  <c r="F1196" i="21"/>
  <c r="E1196" i="21"/>
  <c r="K1196" i="21"/>
  <c r="L1196" i="21"/>
  <c r="H1197" i="21"/>
  <c r="M1196" i="21"/>
  <c r="J1196" i="21"/>
  <c r="I1196" i="21"/>
  <c r="O1195" i="21"/>
  <c r="Q1195" i="21"/>
  <c r="N1195" i="21"/>
  <c r="P1195" i="21"/>
  <c r="F1197" i="21"/>
  <c r="D1198" i="21"/>
  <c r="E1197" i="21"/>
  <c r="L1197" i="21"/>
  <c r="M1197" i="21"/>
  <c r="K1197" i="21"/>
  <c r="J1197" i="21"/>
  <c r="H1198" i="21"/>
  <c r="I1197" i="21"/>
  <c r="N1196" i="21"/>
  <c r="P1196" i="21"/>
  <c r="Q1196" i="21"/>
  <c r="O1196" i="21"/>
  <c r="E1198" i="21"/>
  <c r="D1199" i="21"/>
  <c r="F1198" i="21"/>
  <c r="M1198" i="21"/>
  <c r="J1198" i="21"/>
  <c r="H1199" i="21"/>
  <c r="K1198" i="21"/>
  <c r="I1198" i="21"/>
  <c r="L1198" i="21"/>
  <c r="O1197" i="21"/>
  <c r="P1197" i="21"/>
  <c r="Q1197" i="21"/>
  <c r="N1197" i="21"/>
  <c r="F1199" i="21"/>
  <c r="E1199" i="21"/>
  <c r="D1200" i="21"/>
  <c r="J1199" i="21"/>
  <c r="I1199" i="21"/>
  <c r="H1200" i="21"/>
  <c r="K1199" i="21"/>
  <c r="M1199" i="21"/>
  <c r="L1199" i="21"/>
  <c r="P1198" i="21"/>
  <c r="Q1198" i="21"/>
  <c r="N1198" i="21"/>
  <c r="O1198" i="21"/>
  <c r="F1200" i="21"/>
  <c r="D1201" i="21"/>
  <c r="E1200" i="21"/>
  <c r="O1199" i="21"/>
  <c r="P1199" i="21"/>
  <c r="Q1199" i="21"/>
  <c r="N1199" i="21"/>
  <c r="I1200" i="21"/>
  <c r="H1201" i="21"/>
  <c r="L1200" i="21"/>
  <c r="J1200" i="21"/>
  <c r="M1200" i="21"/>
  <c r="K1200" i="21"/>
  <c r="E1201" i="21"/>
  <c r="D1202" i="21"/>
  <c r="F1201" i="21"/>
  <c r="P1200" i="21"/>
  <c r="N1200" i="21"/>
  <c r="Q1200" i="21"/>
  <c r="O1200" i="21"/>
  <c r="K1201" i="21"/>
  <c r="M1201" i="21"/>
  <c r="H1202" i="21"/>
  <c r="L1201" i="21"/>
  <c r="J1201" i="21"/>
  <c r="I1201" i="21"/>
  <c r="F1202" i="21"/>
  <c r="E1202" i="21"/>
  <c r="D1203" i="21"/>
  <c r="J1202" i="21"/>
  <c r="K1202" i="21"/>
  <c r="I1202" i="21"/>
  <c r="H1203" i="21"/>
  <c r="M1202" i="21"/>
  <c r="L1202" i="21"/>
  <c r="Q1201" i="21"/>
  <c r="O1201" i="21"/>
  <c r="N1201" i="21"/>
  <c r="P1201" i="21"/>
  <c r="E1203" i="21"/>
  <c r="D1204" i="21"/>
  <c r="F1203" i="21"/>
  <c r="P1202" i="21"/>
  <c r="Q1202" i="21"/>
  <c r="N1202" i="21"/>
  <c r="O1202" i="21"/>
  <c r="K1203" i="21"/>
  <c r="M1203" i="21"/>
  <c r="H1204" i="21"/>
  <c r="I1203" i="21"/>
  <c r="J1203" i="21"/>
  <c r="L1203" i="21"/>
  <c r="D1205" i="21"/>
  <c r="E1204" i="21"/>
  <c r="F1204" i="21"/>
  <c r="J1204" i="21"/>
  <c r="H1205" i="21"/>
  <c r="I1204" i="21"/>
  <c r="L1204" i="21"/>
  <c r="K1204" i="21"/>
  <c r="M1204" i="21"/>
  <c r="Q1203" i="21"/>
  <c r="N1203" i="21"/>
  <c r="O1203" i="21"/>
  <c r="P1203" i="21"/>
  <c r="E1205" i="21"/>
  <c r="F1205" i="21"/>
  <c r="D1206" i="21"/>
  <c r="H1206" i="21"/>
  <c r="J1205" i="21"/>
  <c r="M1205" i="21"/>
  <c r="L1205" i="21"/>
  <c r="I1205" i="21"/>
  <c r="K1205" i="21"/>
  <c r="N1204" i="21"/>
  <c r="Q1204" i="21"/>
  <c r="P1204" i="21"/>
  <c r="O1204" i="21"/>
  <c r="F1206" i="21"/>
  <c r="D1207" i="21"/>
  <c r="E1206" i="21"/>
  <c r="M1206" i="21"/>
  <c r="I1206" i="21"/>
  <c r="H1207" i="21"/>
  <c r="J1206" i="21"/>
  <c r="L1206" i="21"/>
  <c r="K1206" i="21"/>
  <c r="N1205" i="21"/>
  <c r="O1205" i="21"/>
  <c r="P1205" i="21"/>
  <c r="Q1205" i="21"/>
  <c r="D1208" i="21"/>
  <c r="E1207" i="21"/>
  <c r="F1207" i="21"/>
  <c r="N1206" i="21"/>
  <c r="Q1206" i="21"/>
  <c r="O1206" i="21"/>
  <c r="P1206" i="21"/>
  <c r="H1208" i="21"/>
  <c r="I1207" i="21"/>
  <c r="M1207" i="21"/>
  <c r="L1207" i="21"/>
  <c r="J1207" i="21"/>
  <c r="K1207" i="21"/>
  <c r="F1208" i="21"/>
  <c r="D1209" i="21"/>
  <c r="E1208" i="21"/>
  <c r="J1208" i="21"/>
  <c r="I1208" i="21"/>
  <c r="M1208" i="21"/>
  <c r="K1208" i="21"/>
  <c r="H1209" i="21"/>
  <c r="L1208" i="21"/>
  <c r="P1207" i="21"/>
  <c r="Q1207" i="21"/>
  <c r="N1207" i="21"/>
  <c r="O1207" i="21"/>
  <c r="E1209" i="21"/>
  <c r="F1209" i="21"/>
  <c r="D1210" i="21"/>
  <c r="N1208" i="21"/>
  <c r="Q1208" i="21"/>
  <c r="O1208" i="21"/>
  <c r="P1208" i="21"/>
  <c r="I1209" i="21"/>
  <c r="M1209" i="21"/>
  <c r="K1209" i="21"/>
  <c r="J1209" i="21"/>
  <c r="H1210" i="21"/>
  <c r="L1209" i="21"/>
  <c r="E1210" i="21"/>
  <c r="F1210" i="21"/>
  <c r="D1211" i="21"/>
  <c r="P1209" i="21"/>
  <c r="Q1209" i="21"/>
  <c r="N1209" i="21"/>
  <c r="O1209" i="21"/>
  <c r="J1210" i="21"/>
  <c r="M1210" i="21"/>
  <c r="H1211" i="21"/>
  <c r="L1210" i="21"/>
  <c r="I1210" i="21"/>
  <c r="K1210" i="21"/>
  <c r="F1211" i="21"/>
  <c r="D1212" i="21"/>
  <c r="E1211" i="21"/>
  <c r="M1211" i="21"/>
  <c r="K1211" i="21"/>
  <c r="H1212" i="21"/>
  <c r="L1211" i="21"/>
  <c r="J1211" i="21"/>
  <c r="I1211" i="21"/>
  <c r="O1210" i="21"/>
  <c r="P1210" i="21"/>
  <c r="N1210" i="21"/>
  <c r="Q1210" i="21"/>
  <c r="E1212" i="21"/>
  <c r="D1213" i="21"/>
  <c r="F1212" i="21"/>
  <c r="K1212" i="21"/>
  <c r="H1213" i="21"/>
  <c r="I1212" i="21"/>
  <c r="J1212" i="21"/>
  <c r="L1212" i="21"/>
  <c r="M1212" i="21"/>
  <c r="Q1211" i="21"/>
  <c r="N1211" i="21"/>
  <c r="O1211" i="21"/>
  <c r="P1211" i="21"/>
  <c r="F1213" i="21"/>
  <c r="E1213" i="21"/>
  <c r="D1214" i="21"/>
  <c r="M1213" i="21"/>
  <c r="J1213" i="21"/>
  <c r="L1213" i="21"/>
  <c r="I1213" i="21"/>
  <c r="H1214" i="21"/>
  <c r="K1213" i="21"/>
  <c r="P1212" i="21"/>
  <c r="O1212" i="21"/>
  <c r="Q1212" i="21"/>
  <c r="N1212" i="21"/>
  <c r="E1214" i="21"/>
  <c r="D1215" i="21"/>
  <c r="F1214" i="21"/>
  <c r="O1213" i="21"/>
  <c r="P1213" i="21"/>
  <c r="Q1213" i="21"/>
  <c r="N1213" i="21"/>
  <c r="M1214" i="21"/>
  <c r="I1214" i="21"/>
  <c r="K1214" i="21"/>
  <c r="H1215" i="21"/>
  <c r="J1214" i="21"/>
  <c r="L1214" i="21"/>
  <c r="E1215" i="21"/>
  <c r="F1215" i="21"/>
  <c r="D1216" i="21"/>
  <c r="N1214" i="21"/>
  <c r="Q1214" i="21"/>
  <c r="O1214" i="21"/>
  <c r="P1214" i="21"/>
  <c r="J1215" i="21"/>
  <c r="L1215" i="21"/>
  <c r="M1215" i="21"/>
  <c r="H1216" i="21"/>
  <c r="I1215" i="21"/>
  <c r="K1215" i="21"/>
  <c r="D1217" i="21"/>
  <c r="F1216" i="21"/>
  <c r="E1216" i="21"/>
  <c r="H1217" i="21"/>
  <c r="K1216" i="21"/>
  <c r="M1216" i="21"/>
  <c r="I1216" i="21"/>
  <c r="L1216" i="21"/>
  <c r="J1216" i="21"/>
  <c r="P1215" i="21"/>
  <c r="Q1215" i="21"/>
  <c r="N1215" i="21"/>
  <c r="O1215" i="21"/>
  <c r="D1218" i="21"/>
  <c r="E1217" i="21"/>
  <c r="F1217" i="21"/>
  <c r="H1218" i="21"/>
  <c r="I1217" i="21"/>
  <c r="J1217" i="21"/>
  <c r="K1217" i="21"/>
  <c r="L1217" i="21"/>
  <c r="M1217" i="21"/>
  <c r="O1216" i="21"/>
  <c r="N1216" i="21"/>
  <c r="Q1216" i="21"/>
  <c r="P1216" i="21"/>
  <c r="F1218" i="21"/>
  <c r="E1218" i="21"/>
  <c r="D1219" i="21"/>
  <c r="H1219" i="21"/>
  <c r="J1218" i="21"/>
  <c r="M1218" i="21"/>
  <c r="I1218" i="21"/>
  <c r="L1218" i="21"/>
  <c r="K1218" i="21"/>
  <c r="Q1217" i="21"/>
  <c r="N1217" i="21"/>
  <c r="O1217" i="21"/>
  <c r="P1217" i="21"/>
  <c r="D1220" i="21"/>
  <c r="F1219" i="21"/>
  <c r="E1219" i="21"/>
  <c r="H1220" i="21"/>
  <c r="K1219" i="21"/>
  <c r="L1219" i="21"/>
  <c r="J1219" i="21"/>
  <c r="I1219" i="21"/>
  <c r="M1219" i="21"/>
  <c r="P1218" i="21"/>
  <c r="N1218" i="21"/>
  <c r="Q1218" i="21"/>
  <c r="O1218" i="21"/>
  <c r="F1220" i="21"/>
  <c r="D1221" i="21"/>
  <c r="E1220" i="21"/>
  <c r="J1220" i="21"/>
  <c r="I1220" i="21"/>
  <c r="M1220" i="21"/>
  <c r="L1220" i="21"/>
  <c r="K1220" i="21"/>
  <c r="H1221" i="21"/>
  <c r="Q1219" i="21"/>
  <c r="N1219" i="21"/>
  <c r="O1219" i="21"/>
  <c r="P1219" i="21"/>
  <c r="E1221" i="21"/>
  <c r="F1221" i="21"/>
  <c r="D1222" i="21"/>
  <c r="O1220" i="21"/>
  <c r="P1220" i="21"/>
  <c r="N1220" i="21"/>
  <c r="Q1220" i="21"/>
  <c r="L1221" i="21"/>
  <c r="J1221" i="21"/>
  <c r="I1221" i="21"/>
  <c r="K1221" i="21"/>
  <c r="H1222" i="21"/>
  <c r="M1221" i="21"/>
  <c r="D1223" i="21"/>
  <c r="E1222" i="21"/>
  <c r="F1222" i="21"/>
  <c r="P1221" i="21"/>
  <c r="Q1221" i="21"/>
  <c r="N1221" i="21"/>
  <c r="O1221" i="21"/>
  <c r="H1223" i="21"/>
  <c r="L1222" i="21"/>
  <c r="I1222" i="21"/>
  <c r="J1222" i="21"/>
  <c r="M1222" i="21"/>
  <c r="K1222" i="21"/>
  <c r="F1223" i="21"/>
  <c r="D1224" i="21"/>
  <c r="E1223" i="21"/>
  <c r="L1223" i="21"/>
  <c r="J1223" i="21"/>
  <c r="M1223" i="21"/>
  <c r="H1224" i="21"/>
  <c r="I1223" i="21"/>
  <c r="K1223" i="21"/>
  <c r="N1222" i="21"/>
  <c r="Q1222" i="21"/>
  <c r="O1222" i="21"/>
  <c r="P1222" i="21"/>
  <c r="F1224" i="21"/>
  <c r="E1224" i="21"/>
  <c r="D1225" i="21"/>
  <c r="J1224" i="21"/>
  <c r="H1225" i="21"/>
  <c r="I1224" i="21"/>
  <c r="M1224" i="21"/>
  <c r="L1224" i="21"/>
  <c r="K1224" i="21"/>
  <c r="P1223" i="21"/>
  <c r="Q1223" i="21"/>
  <c r="N1223" i="21"/>
  <c r="O1223" i="21"/>
  <c r="E1225" i="21"/>
  <c r="D1226" i="21"/>
  <c r="F1225" i="21"/>
  <c r="K1225" i="21"/>
  <c r="H1226" i="21"/>
  <c r="I1225" i="21"/>
  <c r="L1225" i="21"/>
  <c r="M1225" i="21"/>
  <c r="J1225" i="21"/>
  <c r="N1224" i="21"/>
  <c r="Q1224" i="21"/>
  <c r="O1224" i="21"/>
  <c r="P1224" i="21"/>
  <c r="E1226" i="21"/>
  <c r="D1227" i="21"/>
  <c r="F1226" i="21"/>
  <c r="L1226" i="21"/>
  <c r="M1226" i="21"/>
  <c r="H1227" i="21"/>
  <c r="I1226" i="21"/>
  <c r="K1226" i="21"/>
  <c r="J1226" i="21"/>
  <c r="Q1225" i="21"/>
  <c r="N1225" i="21"/>
  <c r="O1225" i="21"/>
  <c r="P1225" i="21"/>
  <c r="D1228" i="21"/>
  <c r="E1227" i="21"/>
  <c r="F1227" i="21"/>
  <c r="M1227" i="21"/>
  <c r="L1227" i="21"/>
  <c r="K1227" i="21"/>
  <c r="J1227" i="21"/>
  <c r="I1227" i="21"/>
  <c r="H1228" i="21"/>
  <c r="N1226" i="21"/>
  <c r="Q1226" i="21"/>
  <c r="O1226" i="21"/>
  <c r="P1226" i="21"/>
  <c r="D1229" i="21"/>
  <c r="E1228" i="21"/>
  <c r="F1228" i="21"/>
  <c r="Q1227" i="21"/>
  <c r="N1227" i="21"/>
  <c r="O1227" i="21"/>
  <c r="P1227" i="21"/>
  <c r="J1228" i="21"/>
  <c r="L1228" i="21"/>
  <c r="I1228" i="21"/>
  <c r="M1228" i="21"/>
  <c r="K1228" i="21"/>
  <c r="H1229" i="21"/>
  <c r="E1229" i="21"/>
  <c r="D1230" i="21"/>
  <c r="F1229" i="21"/>
  <c r="N1228" i="21"/>
  <c r="Q1228" i="21"/>
  <c r="O1228" i="21"/>
  <c r="P1228" i="21"/>
  <c r="I1229" i="21"/>
  <c r="K1229" i="21"/>
  <c r="M1229" i="21"/>
  <c r="H1230" i="21"/>
  <c r="J1229" i="21"/>
  <c r="L1229" i="21"/>
  <c r="E1230" i="21"/>
  <c r="D1231" i="21"/>
  <c r="F1230" i="21"/>
  <c r="N1229" i="21"/>
  <c r="O1229" i="21"/>
  <c r="P1229" i="21"/>
  <c r="Q1229" i="21"/>
  <c r="H1231" i="21"/>
  <c r="K1230" i="21"/>
  <c r="J1230" i="21"/>
  <c r="M1230" i="21"/>
  <c r="L1230" i="21"/>
  <c r="I1230" i="21"/>
  <c r="F1231" i="21"/>
  <c r="D1232" i="21"/>
  <c r="E1231" i="21"/>
  <c r="K1231" i="21"/>
  <c r="I1231" i="21"/>
  <c r="M1231" i="21"/>
  <c r="J1231" i="21"/>
  <c r="L1231" i="21"/>
  <c r="H1232" i="21"/>
  <c r="Q1230" i="21"/>
  <c r="N1230" i="21"/>
  <c r="O1230" i="21"/>
  <c r="P1230" i="21"/>
  <c r="F1232" i="21"/>
  <c r="E1232" i="21"/>
  <c r="D1233" i="21"/>
  <c r="P1231" i="21"/>
  <c r="Q1231" i="21"/>
  <c r="N1231" i="21"/>
  <c r="O1231" i="21"/>
  <c r="J1232" i="21"/>
  <c r="H1233" i="21"/>
  <c r="L1232" i="21"/>
  <c r="I1232" i="21"/>
  <c r="M1232" i="21"/>
  <c r="K1232" i="21"/>
  <c r="E1233" i="21"/>
  <c r="F1233" i="21"/>
  <c r="D1234" i="21"/>
  <c r="M1233" i="21"/>
  <c r="K1233" i="21"/>
  <c r="J1233" i="21"/>
  <c r="I1233" i="21"/>
  <c r="H1234" i="21"/>
  <c r="L1233" i="21"/>
  <c r="Q1232" i="21"/>
  <c r="O1232" i="21"/>
  <c r="P1232" i="21"/>
  <c r="N1232" i="21"/>
  <c r="E1234" i="21"/>
  <c r="D1235" i="21"/>
  <c r="F1234" i="21"/>
  <c r="P1233" i="21"/>
  <c r="N1233" i="21"/>
  <c r="Q1233" i="21"/>
  <c r="O1233" i="21"/>
  <c r="M1234" i="21"/>
  <c r="J1234" i="21"/>
  <c r="H1235" i="21"/>
  <c r="K1234" i="21"/>
  <c r="L1234" i="21"/>
  <c r="I1234" i="21"/>
  <c r="E1235" i="21"/>
  <c r="F1235" i="21"/>
  <c r="D1236" i="21"/>
  <c r="H1236" i="21"/>
  <c r="J1235" i="21"/>
  <c r="M1235" i="21"/>
  <c r="L1235" i="21"/>
  <c r="I1235" i="21"/>
  <c r="K1235" i="21"/>
  <c r="O1234" i="21"/>
  <c r="P1234" i="21"/>
  <c r="N1234" i="21"/>
  <c r="Q1234" i="21"/>
  <c r="E1236" i="21"/>
  <c r="F1236" i="21"/>
  <c r="D1237" i="21"/>
  <c r="I1236" i="21"/>
  <c r="L1236" i="21"/>
  <c r="M1236" i="21"/>
  <c r="H1237" i="21"/>
  <c r="J1236" i="21"/>
  <c r="K1236" i="21"/>
  <c r="N1235" i="21"/>
  <c r="O1235" i="21"/>
  <c r="P1235" i="21"/>
  <c r="Q1235" i="21"/>
  <c r="D1238" i="21"/>
  <c r="E1237" i="21"/>
  <c r="F1237" i="21"/>
  <c r="O1236" i="21"/>
  <c r="P1236" i="21"/>
  <c r="N1236" i="21"/>
  <c r="Q1236" i="21"/>
  <c r="H1238" i="21"/>
  <c r="J1237" i="21"/>
  <c r="K1237" i="21"/>
  <c r="L1237" i="21"/>
  <c r="I1237" i="21"/>
  <c r="M1237" i="21"/>
  <c r="D1239" i="21"/>
  <c r="F1238" i="21"/>
  <c r="E1238" i="21"/>
  <c r="M1238" i="21"/>
  <c r="K1238" i="21"/>
  <c r="H1239" i="21"/>
  <c r="L1238" i="21"/>
  <c r="I1238" i="21"/>
  <c r="J1238" i="21"/>
  <c r="O1237" i="21"/>
  <c r="P1237" i="21"/>
  <c r="N1237" i="21"/>
  <c r="Q1237" i="21"/>
  <c r="F1239" i="21"/>
  <c r="D1240" i="21"/>
  <c r="E1239" i="21"/>
  <c r="J1239" i="21"/>
  <c r="I1239" i="21"/>
  <c r="H1240" i="21"/>
  <c r="L1239" i="21"/>
  <c r="M1239" i="21"/>
  <c r="K1239" i="21"/>
  <c r="N1238" i="21"/>
  <c r="O1238" i="21"/>
  <c r="Q1238" i="21"/>
  <c r="P1238" i="21"/>
  <c r="D1241" i="21"/>
  <c r="F1240" i="21"/>
  <c r="E1240" i="21"/>
  <c r="N1239" i="21"/>
  <c r="O1239" i="21"/>
  <c r="P1239" i="21"/>
  <c r="Q1239" i="21"/>
  <c r="L1240" i="21"/>
  <c r="M1240" i="21"/>
  <c r="H1241" i="21"/>
  <c r="K1240" i="21"/>
  <c r="I1240" i="21"/>
  <c r="J1240" i="21"/>
  <c r="D1242" i="21"/>
  <c r="F1241" i="21"/>
  <c r="E1241" i="21"/>
  <c r="L1241" i="21"/>
  <c r="I1241" i="21"/>
  <c r="H1242" i="21"/>
  <c r="M1241" i="21"/>
  <c r="K1241" i="21"/>
  <c r="J1241" i="21"/>
  <c r="O1240" i="21"/>
  <c r="P1240" i="21"/>
  <c r="N1240" i="21"/>
  <c r="Q1240" i="21"/>
  <c r="E1242" i="21"/>
  <c r="F1242" i="21"/>
  <c r="D1243" i="21"/>
  <c r="P1241" i="21"/>
  <c r="Q1241" i="21"/>
  <c r="N1241" i="21"/>
  <c r="O1241" i="21"/>
  <c r="J1242" i="21"/>
  <c r="K1242" i="21"/>
  <c r="H1243" i="21"/>
  <c r="L1242" i="21"/>
  <c r="I1242" i="21"/>
  <c r="M1242" i="21"/>
  <c r="D1244" i="21"/>
  <c r="E1243" i="21"/>
  <c r="F1243" i="21"/>
  <c r="J1243" i="21"/>
  <c r="I1243" i="21"/>
  <c r="K1243" i="21"/>
  <c r="M1243" i="21"/>
  <c r="H1244" i="21"/>
  <c r="L1243" i="21"/>
  <c r="P1242" i="21"/>
  <c r="O1242" i="21"/>
  <c r="N1242" i="21"/>
  <c r="Q1242" i="21"/>
  <c r="D1245" i="21"/>
  <c r="F1244" i="21"/>
  <c r="E1244" i="21"/>
  <c r="Q1243" i="21"/>
  <c r="N1243" i="21"/>
  <c r="O1243" i="21"/>
  <c r="P1243" i="21"/>
  <c r="K1244" i="21"/>
  <c r="J1244" i="21"/>
  <c r="H1245" i="21"/>
  <c r="M1244" i="21"/>
  <c r="I1244" i="21"/>
  <c r="L1244" i="21"/>
  <c r="E1245" i="21"/>
  <c r="F1245" i="21"/>
  <c r="D1246" i="21"/>
  <c r="H1246" i="21"/>
  <c r="M1245" i="21"/>
  <c r="J1245" i="21"/>
  <c r="K1245" i="21"/>
  <c r="L1245" i="21"/>
  <c r="I1245" i="21"/>
  <c r="Q1244" i="21"/>
  <c r="N1244" i="21"/>
  <c r="O1244" i="21"/>
  <c r="P1244" i="21"/>
  <c r="F1246" i="21"/>
  <c r="E1246" i="21"/>
  <c r="D1247" i="21"/>
  <c r="H1247" i="21"/>
  <c r="M1246" i="21"/>
  <c r="J1246" i="21"/>
  <c r="I1246" i="21"/>
  <c r="K1246" i="21"/>
  <c r="L1246" i="21"/>
  <c r="Q1245" i="21"/>
  <c r="N1245" i="21"/>
  <c r="O1245" i="21"/>
  <c r="P1245" i="21"/>
  <c r="F1247" i="21"/>
  <c r="D1248" i="21"/>
  <c r="E1247" i="21"/>
  <c r="I1247" i="21"/>
  <c r="L1247" i="21"/>
  <c r="J1247" i="21"/>
  <c r="M1247" i="21"/>
  <c r="H1248" i="21"/>
  <c r="K1247" i="21"/>
  <c r="N1246" i="21"/>
  <c r="Q1246" i="21"/>
  <c r="O1246" i="21"/>
  <c r="P1246" i="21"/>
  <c r="D1249" i="21"/>
  <c r="E1248" i="21"/>
  <c r="F1248" i="21"/>
  <c r="P1247" i="21"/>
  <c r="Q1247" i="21"/>
  <c r="N1247" i="21"/>
  <c r="O1247" i="21"/>
  <c r="H1249" i="21"/>
  <c r="M1248" i="21"/>
  <c r="L1248" i="21"/>
  <c r="J1248" i="21"/>
  <c r="K1248" i="21"/>
  <c r="I1248" i="21"/>
  <c r="E1249" i="21"/>
  <c r="F1249" i="21"/>
  <c r="D1250" i="21"/>
  <c r="H1250" i="21"/>
  <c r="J1249" i="21"/>
  <c r="L1249" i="21"/>
  <c r="I1249" i="21"/>
  <c r="K1249" i="21"/>
  <c r="M1249" i="21"/>
  <c r="N1248" i="21"/>
  <c r="Q1248" i="21"/>
  <c r="O1248" i="21"/>
  <c r="P1248" i="21"/>
  <c r="E1250" i="21"/>
  <c r="F1250" i="21"/>
  <c r="D1251" i="21"/>
  <c r="K1250" i="21"/>
  <c r="I1250" i="21"/>
  <c r="L1250" i="21"/>
  <c r="H1251" i="21"/>
  <c r="J1250" i="21"/>
  <c r="M1250" i="21"/>
  <c r="P1249" i="21"/>
  <c r="Q1249" i="21"/>
  <c r="N1249" i="21"/>
  <c r="O1249" i="21"/>
  <c r="F1251" i="21"/>
  <c r="E1251" i="21"/>
  <c r="D1252" i="21"/>
  <c r="N1250" i="21"/>
  <c r="Q1250" i="21"/>
  <c r="O1250" i="21"/>
  <c r="P1250" i="21"/>
  <c r="M1251" i="21"/>
  <c r="H1252" i="21"/>
  <c r="L1251" i="21"/>
  <c r="I1251" i="21"/>
  <c r="J1251" i="21"/>
  <c r="K1251" i="21"/>
  <c r="F1252" i="21"/>
  <c r="E1252" i="21"/>
  <c r="D1253" i="21"/>
  <c r="M1252" i="21"/>
  <c r="J1252" i="21"/>
  <c r="K1252" i="21"/>
  <c r="H1253" i="21"/>
  <c r="I1252" i="21"/>
  <c r="L1252" i="21"/>
  <c r="Q1251" i="21"/>
  <c r="N1251" i="21"/>
  <c r="O1251" i="21"/>
  <c r="P1251" i="21"/>
  <c r="D1254" i="21"/>
  <c r="F1253" i="21"/>
  <c r="E1253" i="21"/>
  <c r="J1253" i="21"/>
  <c r="L1253" i="21"/>
  <c r="M1253" i="21"/>
  <c r="H1254" i="21"/>
  <c r="I1253" i="21"/>
  <c r="K1253" i="21"/>
  <c r="N1252" i="21"/>
  <c r="Q1252" i="21"/>
  <c r="O1252" i="21"/>
  <c r="P1252" i="21"/>
  <c r="F1254" i="21"/>
  <c r="E1254" i="21"/>
  <c r="D1255" i="21"/>
  <c r="L1254" i="21"/>
  <c r="M1254" i="21"/>
  <c r="K1254" i="21"/>
  <c r="H1255" i="21"/>
  <c r="I1254" i="21"/>
  <c r="J1254" i="21"/>
  <c r="Q1253" i="21"/>
  <c r="N1253" i="21"/>
  <c r="O1253" i="21"/>
  <c r="P1253" i="21"/>
  <c r="F1255" i="21"/>
  <c r="D1256" i="21"/>
  <c r="E1255" i="21"/>
  <c r="M1255" i="21"/>
  <c r="L1255" i="21"/>
  <c r="I1255" i="21"/>
  <c r="J1255" i="21"/>
  <c r="K1255" i="21"/>
  <c r="H1256" i="21"/>
  <c r="Q1254" i="21"/>
  <c r="N1254" i="21"/>
  <c r="O1254" i="21"/>
  <c r="P1254" i="21"/>
  <c r="D1257" i="21"/>
  <c r="E1256" i="21"/>
  <c r="F1256" i="21"/>
  <c r="P1255" i="21"/>
  <c r="Q1255" i="21"/>
  <c r="N1255" i="21"/>
  <c r="O1255" i="21"/>
  <c r="M1256" i="21"/>
  <c r="I1256" i="21"/>
  <c r="H1257" i="21"/>
  <c r="K1256" i="21"/>
  <c r="L1256" i="21"/>
  <c r="J1256" i="21"/>
  <c r="E1257" i="21"/>
  <c r="D1258" i="21"/>
  <c r="F1257" i="21"/>
  <c r="N1256" i="21"/>
  <c r="Q1256" i="21"/>
  <c r="O1256" i="21"/>
  <c r="P1256" i="21"/>
  <c r="K1257" i="21"/>
  <c r="M1257" i="21"/>
  <c r="L1257" i="21"/>
  <c r="H1258" i="21"/>
  <c r="I1257" i="21"/>
  <c r="J1257" i="21"/>
  <c r="E1258" i="21"/>
  <c r="F1258" i="21"/>
  <c r="D1259" i="21"/>
  <c r="I1258" i="21"/>
  <c r="J1258" i="21"/>
  <c r="H1259" i="21"/>
  <c r="L1258" i="21"/>
  <c r="K1258" i="21"/>
  <c r="M1258" i="21"/>
  <c r="P1257" i="21"/>
  <c r="Q1257" i="21"/>
  <c r="N1257" i="21"/>
  <c r="O1257" i="21"/>
  <c r="E1259" i="21"/>
  <c r="D1260" i="21"/>
  <c r="F1259" i="21"/>
  <c r="N1258" i="21"/>
  <c r="Q1258" i="21"/>
  <c r="O1258" i="21"/>
  <c r="P1258" i="21"/>
  <c r="J1259" i="21"/>
  <c r="M1259" i="21"/>
  <c r="I1259" i="21"/>
  <c r="L1259" i="21"/>
  <c r="H1260" i="21"/>
  <c r="K1259" i="21"/>
  <c r="F1260" i="21"/>
  <c r="E1260" i="21"/>
  <c r="D1261" i="21"/>
  <c r="N1259" i="21"/>
  <c r="Q1259" i="21"/>
  <c r="O1259" i="21"/>
  <c r="P1259" i="21"/>
  <c r="M1260" i="21"/>
  <c r="H1261" i="21"/>
  <c r="K1260" i="21"/>
  <c r="L1260" i="21"/>
  <c r="I1260" i="21"/>
  <c r="J1260" i="21"/>
  <c r="D1262" i="21"/>
  <c r="E1261" i="21"/>
  <c r="F1261" i="21"/>
  <c r="K1261" i="21"/>
  <c r="L1261" i="21"/>
  <c r="H1262" i="21"/>
  <c r="I1261" i="21"/>
  <c r="J1261" i="21"/>
  <c r="M1261" i="21"/>
  <c r="Q1260" i="21"/>
  <c r="N1260" i="21"/>
  <c r="O1260" i="21"/>
  <c r="P1260" i="21"/>
  <c r="F1262" i="21"/>
  <c r="D1263" i="21"/>
  <c r="E1262" i="21"/>
  <c r="J1262" i="21"/>
  <c r="L1262" i="21"/>
  <c r="M1262" i="21"/>
  <c r="K1262" i="21"/>
  <c r="I1262" i="21"/>
  <c r="H1263" i="21"/>
  <c r="N1261" i="21"/>
  <c r="O1261" i="21"/>
  <c r="P1261" i="21"/>
  <c r="Q1261" i="21"/>
  <c r="F1263" i="21"/>
  <c r="D1264" i="21"/>
  <c r="E1263" i="21"/>
  <c r="N1262" i="21"/>
  <c r="Q1262" i="21"/>
  <c r="O1262" i="21"/>
  <c r="P1262" i="21"/>
  <c r="K1263" i="21"/>
  <c r="I1263" i="21"/>
  <c r="H1264" i="21"/>
  <c r="M1263" i="21"/>
  <c r="J1263" i="21"/>
  <c r="L1263" i="21"/>
  <c r="D1265" i="21"/>
  <c r="F1264" i="21"/>
  <c r="E1264" i="21"/>
  <c r="N1263" i="21"/>
  <c r="O1263" i="21"/>
  <c r="P1263" i="21"/>
  <c r="Q1263" i="21"/>
  <c r="L1264" i="21"/>
  <c r="H1265" i="21"/>
  <c r="M1264" i="21"/>
  <c r="J1264" i="21"/>
  <c r="K1264" i="21"/>
  <c r="I1264" i="21"/>
  <c r="F1265" i="21"/>
  <c r="D1266" i="21"/>
  <c r="E1265" i="21"/>
  <c r="M1265" i="21"/>
  <c r="J1265" i="21"/>
  <c r="K1265" i="21"/>
  <c r="I1265" i="21"/>
  <c r="H1266" i="21"/>
  <c r="L1265" i="21"/>
  <c r="N1264" i="21"/>
  <c r="Q1264" i="21"/>
  <c r="O1264" i="21"/>
  <c r="P1264" i="21"/>
  <c r="D1267" i="21"/>
  <c r="F1266" i="21"/>
  <c r="E1266" i="21"/>
  <c r="P1265" i="21"/>
  <c r="Q1265" i="21"/>
  <c r="N1265" i="21"/>
  <c r="O1265" i="21"/>
  <c r="K1266" i="21"/>
  <c r="L1266" i="21"/>
  <c r="H1267" i="21"/>
  <c r="J1266" i="21"/>
  <c r="I1266" i="21"/>
  <c r="M1266" i="21"/>
  <c r="F1267" i="21"/>
  <c r="E1267" i="21"/>
  <c r="D1268" i="21"/>
  <c r="L1267" i="21"/>
  <c r="I1267" i="21"/>
  <c r="M1267" i="21"/>
  <c r="H1268" i="21"/>
  <c r="K1267" i="21"/>
  <c r="J1267" i="21"/>
  <c r="O1266" i="21"/>
  <c r="P1266" i="21"/>
  <c r="Q1266" i="21"/>
  <c r="N1266" i="21"/>
  <c r="E1268" i="21"/>
  <c r="F1268" i="21"/>
  <c r="D1269" i="21"/>
  <c r="N1267" i="21"/>
  <c r="Q1267" i="21"/>
  <c r="O1267" i="21"/>
  <c r="P1267" i="21"/>
  <c r="I1268" i="21"/>
  <c r="L1268" i="21"/>
  <c r="K1268" i="21"/>
  <c r="H1269" i="21"/>
  <c r="M1268" i="21"/>
  <c r="J1268" i="21"/>
  <c r="E1269" i="21"/>
  <c r="F1269" i="21"/>
  <c r="D1270" i="21"/>
  <c r="O1268" i="21"/>
  <c r="P1268" i="21"/>
  <c r="Q1268" i="21"/>
  <c r="N1268" i="21"/>
  <c r="M1269" i="21"/>
  <c r="J1269" i="21"/>
  <c r="H1270" i="21"/>
  <c r="K1269" i="21"/>
  <c r="L1269" i="21"/>
  <c r="I1269" i="21"/>
  <c r="D1271" i="21"/>
  <c r="E1270" i="21"/>
  <c r="F1270" i="21"/>
  <c r="H1271" i="21"/>
  <c r="K1270" i="21"/>
  <c r="M1270" i="21"/>
  <c r="J1270" i="21"/>
  <c r="I1270" i="21"/>
  <c r="L1270" i="21"/>
  <c r="N1269" i="21"/>
  <c r="O1269" i="21"/>
  <c r="P1269" i="21"/>
  <c r="Q1269" i="21"/>
  <c r="F1271" i="21"/>
  <c r="E1271" i="21"/>
  <c r="D1272" i="21"/>
  <c r="K1271" i="21"/>
  <c r="H1272" i="21"/>
  <c r="M1271" i="21"/>
  <c r="L1271" i="21"/>
  <c r="J1271" i="21"/>
  <c r="I1271" i="21"/>
  <c r="Q1270" i="21"/>
  <c r="N1270" i="21"/>
  <c r="O1270" i="21"/>
  <c r="P1270" i="21"/>
  <c r="D1273" i="21"/>
  <c r="F1272" i="21"/>
  <c r="E1272" i="21"/>
  <c r="K1272" i="21"/>
  <c r="J1272" i="21"/>
  <c r="L1272" i="21"/>
  <c r="M1272" i="21"/>
  <c r="H1273" i="21"/>
  <c r="I1272" i="21"/>
  <c r="O1271" i="21"/>
  <c r="P1271" i="21"/>
  <c r="Q1271" i="21"/>
  <c r="N1271" i="21"/>
  <c r="F1273" i="21"/>
  <c r="E1273" i="21"/>
  <c r="D1274" i="21"/>
  <c r="K1273" i="21"/>
  <c r="M1273" i="21"/>
  <c r="H1274" i="21"/>
  <c r="L1273" i="21"/>
  <c r="I1273" i="21"/>
  <c r="J1273" i="21"/>
  <c r="N1272" i="21"/>
  <c r="Q1272" i="21"/>
  <c r="O1272" i="21"/>
  <c r="P1272" i="21"/>
  <c r="D1275" i="21"/>
  <c r="F1274" i="21"/>
  <c r="E1274" i="21"/>
  <c r="M1274" i="21"/>
  <c r="H1275" i="21"/>
  <c r="I1274" i="21"/>
  <c r="K1274" i="21"/>
  <c r="J1274" i="21"/>
  <c r="L1274" i="21"/>
  <c r="Q1273" i="21"/>
  <c r="N1273" i="21"/>
  <c r="O1273" i="21"/>
  <c r="P1273" i="21"/>
  <c r="D1276" i="21"/>
  <c r="F1275" i="21"/>
  <c r="E1275" i="21"/>
  <c r="I1275" i="21"/>
  <c r="L1275" i="21"/>
  <c r="M1275" i="21"/>
  <c r="K1275" i="21"/>
  <c r="H1276" i="21"/>
  <c r="J1275" i="21"/>
  <c r="O1274" i="21"/>
  <c r="P1274" i="21"/>
  <c r="Q1274" i="21"/>
  <c r="N1274" i="21"/>
  <c r="D1277" i="21"/>
  <c r="F1276" i="21"/>
  <c r="E1276" i="21"/>
  <c r="Q1275" i="21"/>
  <c r="N1275" i="21"/>
  <c r="O1275" i="21"/>
  <c r="P1275" i="21"/>
  <c r="L1276" i="21"/>
  <c r="H1277" i="21"/>
  <c r="I1276" i="21"/>
  <c r="M1276" i="21"/>
  <c r="J1276" i="21"/>
  <c r="K1276" i="21"/>
  <c r="F1277" i="21"/>
  <c r="D1278" i="21"/>
  <c r="E1277" i="21"/>
  <c r="K1277" i="21"/>
  <c r="J1277" i="21"/>
  <c r="L1277" i="21"/>
  <c r="H1278" i="21"/>
  <c r="I1277" i="21"/>
  <c r="M1277" i="21"/>
  <c r="P1276" i="21"/>
  <c r="O1276" i="21"/>
  <c r="Q1276" i="21"/>
  <c r="N1276" i="21"/>
  <c r="F1278" i="21"/>
  <c r="E1278" i="21"/>
  <c r="D1279" i="21"/>
  <c r="J1278" i="21"/>
  <c r="M1278" i="21"/>
  <c r="H1279" i="21"/>
  <c r="I1278" i="21"/>
  <c r="L1278" i="21"/>
  <c r="K1278" i="21"/>
  <c r="N1277" i="21"/>
  <c r="O1277" i="21"/>
  <c r="P1277" i="21"/>
  <c r="Q1277" i="21"/>
  <c r="E1279" i="21"/>
  <c r="D1280" i="21"/>
  <c r="F1279" i="21"/>
  <c r="L1279" i="21"/>
  <c r="M1279" i="21"/>
  <c r="I1279" i="21"/>
  <c r="K1279" i="21"/>
  <c r="J1279" i="21"/>
  <c r="H1280" i="21"/>
  <c r="N1278" i="21"/>
  <c r="Q1278" i="21"/>
  <c r="O1278" i="21"/>
  <c r="P1278" i="21"/>
  <c r="E1280" i="21"/>
  <c r="D1281" i="21"/>
  <c r="F1280" i="21"/>
  <c r="P1279" i="21"/>
  <c r="Q1279" i="21"/>
  <c r="O1279" i="21"/>
  <c r="N1279" i="21"/>
  <c r="M1280" i="21"/>
  <c r="K1280" i="21"/>
  <c r="J1280" i="21"/>
  <c r="I1280" i="21"/>
  <c r="H1281" i="21"/>
  <c r="L1280" i="21"/>
  <c r="E1281" i="21"/>
  <c r="F1281" i="21"/>
  <c r="D1282" i="21"/>
  <c r="O1280" i="21"/>
  <c r="Q1280" i="21"/>
  <c r="N1280" i="21"/>
  <c r="P1280" i="21"/>
  <c r="M1281" i="21"/>
  <c r="K1281" i="21"/>
  <c r="I1281" i="21"/>
  <c r="L1281" i="21"/>
  <c r="J1281" i="21"/>
  <c r="H1282" i="21"/>
  <c r="D1283" i="21"/>
  <c r="F1282" i="21"/>
  <c r="E1282" i="21"/>
  <c r="Q1281" i="21"/>
  <c r="N1281" i="21"/>
  <c r="O1281" i="21"/>
  <c r="P1281" i="21"/>
  <c r="J1282" i="21"/>
  <c r="L1282" i="21"/>
  <c r="I1282" i="21"/>
  <c r="M1282" i="21"/>
  <c r="H1283" i="21"/>
  <c r="K1282" i="21"/>
  <c r="D1284" i="21"/>
  <c r="E1283" i="21"/>
  <c r="F1283" i="21"/>
  <c r="O1282" i="21"/>
  <c r="P1282" i="21"/>
  <c r="Q1282" i="21"/>
  <c r="N1282" i="21"/>
  <c r="I1283" i="21"/>
  <c r="K1283" i="21"/>
  <c r="L1283" i="21"/>
  <c r="J1283" i="21"/>
  <c r="M1283" i="21"/>
  <c r="H1284" i="21"/>
  <c r="D1285" i="21"/>
  <c r="E1284" i="21"/>
  <c r="F1284" i="21"/>
  <c r="Q1283" i="21"/>
  <c r="N1283" i="21"/>
  <c r="O1283" i="21"/>
  <c r="P1283" i="21"/>
  <c r="L1284" i="21"/>
  <c r="K1284" i="21"/>
  <c r="H1285" i="21"/>
  <c r="J1284" i="21"/>
  <c r="I1284" i="21"/>
  <c r="M1284" i="21"/>
  <c r="F1285" i="21"/>
  <c r="D1286" i="21"/>
  <c r="E1285" i="21"/>
  <c r="L1285" i="21"/>
  <c r="M1285" i="21"/>
  <c r="I1285" i="21"/>
  <c r="K1285" i="21"/>
  <c r="H1286" i="21"/>
  <c r="J1285" i="21"/>
  <c r="Q1284" i="21"/>
  <c r="N1284" i="21"/>
  <c r="O1284" i="21"/>
  <c r="P1284" i="21"/>
  <c r="E1286" i="21"/>
  <c r="D1287" i="21"/>
  <c r="F1286" i="21"/>
  <c r="N1285" i="21"/>
  <c r="O1285" i="21"/>
  <c r="P1285" i="21"/>
  <c r="Q1285" i="21"/>
  <c r="M1286" i="21"/>
  <c r="I1286" i="21"/>
  <c r="J1286" i="21"/>
  <c r="K1286" i="21"/>
  <c r="L1286" i="21"/>
  <c r="H1287" i="21"/>
  <c r="F1287" i="21"/>
  <c r="E1287" i="21"/>
  <c r="D1288" i="21"/>
  <c r="N1286" i="21"/>
  <c r="Q1286" i="21"/>
  <c r="O1286" i="21"/>
  <c r="P1286" i="21"/>
  <c r="M1287" i="21"/>
  <c r="H1288" i="21"/>
  <c r="I1287" i="21"/>
  <c r="K1287" i="21"/>
  <c r="J1287" i="21"/>
  <c r="L1287" i="21"/>
  <c r="E1288" i="21"/>
  <c r="D1289" i="21"/>
  <c r="F1288" i="21"/>
  <c r="J1288" i="21"/>
  <c r="M1288" i="21"/>
  <c r="H1289" i="21"/>
  <c r="I1288" i="21"/>
  <c r="K1288" i="21"/>
  <c r="L1288" i="21"/>
  <c r="P1287" i="21"/>
  <c r="Q1287" i="21"/>
  <c r="N1287" i="21"/>
  <c r="O1287" i="21"/>
  <c r="E1289" i="21"/>
  <c r="D1290" i="21"/>
  <c r="F1289" i="21"/>
  <c r="L1289" i="21"/>
  <c r="J1289" i="21"/>
  <c r="M1289" i="21"/>
  <c r="K1289" i="21"/>
  <c r="I1289" i="21"/>
  <c r="H1290" i="21"/>
  <c r="N1288" i="21"/>
  <c r="Q1288" i="21"/>
  <c r="O1288" i="21"/>
  <c r="P1288" i="21"/>
  <c r="F1290" i="21"/>
  <c r="E1290" i="21"/>
  <c r="D1291" i="21"/>
  <c r="P1289" i="21"/>
  <c r="Q1289" i="21"/>
  <c r="N1289" i="21"/>
  <c r="O1289" i="21"/>
  <c r="I1290" i="21"/>
  <c r="J1290" i="21"/>
  <c r="K1290" i="21"/>
  <c r="H1291" i="21"/>
  <c r="M1290" i="21"/>
  <c r="L1290" i="21"/>
  <c r="E1291" i="21"/>
  <c r="D1292" i="21"/>
  <c r="F1291" i="21"/>
  <c r="O1290" i="21"/>
  <c r="P1290" i="21"/>
  <c r="Q1290" i="21"/>
  <c r="N1290" i="21"/>
  <c r="M1291" i="21"/>
  <c r="J1291" i="21"/>
  <c r="H1292" i="21"/>
  <c r="L1291" i="21"/>
  <c r="K1291" i="21"/>
  <c r="I1291" i="21"/>
  <c r="E1292" i="21"/>
  <c r="F1292" i="21"/>
  <c r="D1293" i="21"/>
  <c r="M1292" i="21"/>
  <c r="H1293" i="21"/>
  <c r="K1292" i="21"/>
  <c r="J1292" i="21"/>
  <c r="I1292" i="21"/>
  <c r="L1292" i="21"/>
  <c r="Q1291" i="21"/>
  <c r="N1291" i="21"/>
  <c r="O1291" i="21"/>
  <c r="P1291" i="21"/>
  <c r="E1293" i="21"/>
  <c r="D1294" i="21"/>
  <c r="F1293" i="21"/>
  <c r="J1293" i="21"/>
  <c r="H1294" i="21"/>
  <c r="I1293" i="21"/>
  <c r="K1293" i="21"/>
  <c r="M1293" i="21"/>
  <c r="L1293" i="21"/>
  <c r="Q1292" i="21"/>
  <c r="N1292" i="21"/>
  <c r="O1292" i="21"/>
  <c r="P1292" i="21"/>
  <c r="E1294" i="21"/>
  <c r="D1295" i="21"/>
  <c r="F1294" i="21"/>
  <c r="J1294" i="21"/>
  <c r="K1294" i="21"/>
  <c r="L1294" i="21"/>
  <c r="M1294" i="21"/>
  <c r="H1295" i="21"/>
  <c r="I1294" i="21"/>
  <c r="N1293" i="21"/>
  <c r="O1293" i="21"/>
  <c r="P1293" i="21"/>
  <c r="Q1293" i="21"/>
  <c r="D1296" i="21"/>
  <c r="F1295" i="21"/>
  <c r="E1295" i="21"/>
  <c r="K1295" i="21"/>
  <c r="L1295" i="21"/>
  <c r="M1295" i="21"/>
  <c r="J1295" i="21"/>
  <c r="H1296" i="21"/>
  <c r="I1295" i="21"/>
  <c r="Q1294" i="21"/>
  <c r="N1294" i="21"/>
  <c r="O1294" i="21"/>
  <c r="P1294" i="21"/>
  <c r="E1296" i="21"/>
  <c r="F1296" i="21"/>
  <c r="D1297" i="21"/>
  <c r="L1296" i="21"/>
  <c r="M1296" i="21"/>
  <c r="J1296" i="21"/>
  <c r="H1297" i="21"/>
  <c r="I1296" i="21"/>
  <c r="K1296" i="21"/>
  <c r="P1295" i="21"/>
  <c r="Q1295" i="21"/>
  <c r="N1295" i="21"/>
  <c r="O1295" i="21"/>
  <c r="D1298" i="21"/>
  <c r="E1297" i="21"/>
  <c r="F1297" i="21"/>
  <c r="I1297" i="21"/>
  <c r="M1297" i="21"/>
  <c r="H1298" i="21"/>
  <c r="L1297" i="21"/>
  <c r="K1297" i="21"/>
  <c r="J1297" i="21"/>
  <c r="Q1296" i="21"/>
  <c r="O1296" i="21"/>
  <c r="P1296" i="21"/>
  <c r="N1296" i="21"/>
  <c r="F1298" i="21"/>
  <c r="D1299" i="21"/>
  <c r="E1298" i="21"/>
  <c r="P1297" i="21"/>
  <c r="Q1297" i="21"/>
  <c r="N1297" i="21"/>
  <c r="O1297" i="21"/>
  <c r="J1298" i="21"/>
  <c r="M1298" i="21"/>
  <c r="H1299" i="21"/>
  <c r="L1298" i="21"/>
  <c r="I1298" i="21"/>
  <c r="K1298" i="21"/>
  <c r="F1299" i="21"/>
  <c r="E1299" i="21"/>
  <c r="D1300" i="21"/>
  <c r="L1299" i="21"/>
  <c r="J1299" i="21"/>
  <c r="H1300" i="21"/>
  <c r="I1299" i="21"/>
  <c r="K1299" i="21"/>
  <c r="M1299" i="21"/>
  <c r="O1298" i="21"/>
  <c r="P1298" i="21"/>
  <c r="N1298" i="21"/>
  <c r="Q1298" i="21"/>
  <c r="F1300" i="21"/>
  <c r="D1301" i="21"/>
  <c r="E1300" i="21"/>
  <c r="M1300" i="21"/>
  <c r="H1301" i="21"/>
  <c r="I1300" i="21"/>
  <c r="K1300" i="21"/>
  <c r="J1300" i="21"/>
  <c r="L1300" i="21"/>
  <c r="N1299" i="21"/>
  <c r="O1299" i="21"/>
  <c r="P1299" i="21"/>
  <c r="Q1299" i="21"/>
  <c r="D1302" i="21"/>
  <c r="F1301" i="21"/>
  <c r="E1301" i="21"/>
  <c r="L1301" i="21"/>
  <c r="M1301" i="21"/>
  <c r="J1301" i="21"/>
  <c r="H1302" i="21"/>
  <c r="K1301" i="21"/>
  <c r="I1301" i="21"/>
  <c r="Q1300" i="21"/>
  <c r="N1300" i="21"/>
  <c r="O1300" i="21"/>
  <c r="P1300" i="21"/>
  <c r="F1302" i="21"/>
  <c r="D1303" i="21"/>
  <c r="E1302" i="21"/>
  <c r="M1302" i="21"/>
  <c r="J1302" i="21"/>
  <c r="K1302" i="21"/>
  <c r="H1303" i="21"/>
  <c r="I1302" i="21"/>
  <c r="L1302" i="21"/>
  <c r="Q1301" i="21"/>
  <c r="N1301" i="21"/>
  <c r="O1301" i="21"/>
  <c r="P1301" i="21"/>
  <c r="D1304" i="21"/>
  <c r="F1303" i="21"/>
  <c r="E1303" i="21"/>
  <c r="I1303" i="21"/>
  <c r="J1303" i="21"/>
  <c r="H1304" i="21"/>
  <c r="L1303" i="21"/>
  <c r="M1303" i="21"/>
  <c r="K1303" i="21"/>
  <c r="N1302" i="21"/>
  <c r="O1302" i="21"/>
  <c r="Q1302" i="21"/>
  <c r="P1302" i="21"/>
  <c r="D1305" i="21"/>
  <c r="F1304" i="21"/>
  <c r="E1304" i="21"/>
  <c r="N1303" i="21"/>
  <c r="O1303" i="21"/>
  <c r="P1303" i="21"/>
  <c r="Q1303" i="21"/>
  <c r="H1305" i="21"/>
  <c r="J1304" i="21"/>
  <c r="L1304" i="21"/>
  <c r="M1304" i="21"/>
  <c r="I1304" i="21"/>
  <c r="K1304" i="21"/>
  <c r="D1306" i="21"/>
  <c r="E1305" i="21"/>
  <c r="F1305" i="21"/>
  <c r="K1305" i="21"/>
  <c r="I1305" i="21"/>
  <c r="L1305" i="21"/>
  <c r="H1306" i="21"/>
  <c r="M1305" i="21"/>
  <c r="J1305" i="21"/>
  <c r="N1304" i="21"/>
  <c r="Q1304" i="21"/>
  <c r="O1304" i="21"/>
  <c r="P1304" i="21"/>
  <c r="F1306" i="21"/>
  <c r="E1306" i="21"/>
  <c r="D1307" i="21"/>
  <c r="N1305" i="21"/>
  <c r="Q1305" i="21"/>
  <c r="O1305" i="21"/>
  <c r="P1305" i="21"/>
  <c r="L1306" i="21"/>
  <c r="I1306" i="21"/>
  <c r="H1307" i="21"/>
  <c r="K1306" i="21"/>
  <c r="J1306" i="21"/>
  <c r="M1306" i="21"/>
  <c r="F1307" i="21"/>
  <c r="D1308" i="21"/>
  <c r="E1307" i="21"/>
  <c r="Q1306" i="21"/>
  <c r="N1306" i="21"/>
  <c r="O1306" i="21"/>
  <c r="P1306" i="21"/>
  <c r="H1308" i="21"/>
  <c r="J1307" i="21"/>
  <c r="K1307" i="21"/>
  <c r="L1307" i="21"/>
  <c r="I1307" i="21"/>
  <c r="M1307" i="21"/>
  <c r="E1308" i="21"/>
  <c r="D1309" i="21"/>
  <c r="F1308" i="21"/>
  <c r="L1308" i="21"/>
  <c r="K1308" i="21"/>
  <c r="J1308" i="21"/>
  <c r="H1309" i="21"/>
  <c r="M1308" i="21"/>
  <c r="I1308" i="21"/>
  <c r="Q1307" i="21"/>
  <c r="N1307" i="21"/>
  <c r="O1307" i="21"/>
  <c r="P1307" i="21"/>
  <c r="F1309" i="21"/>
  <c r="E1309" i="21"/>
  <c r="D1310" i="21"/>
  <c r="M1309" i="21"/>
  <c r="I1309" i="21"/>
  <c r="L1309" i="21"/>
  <c r="K1309" i="21"/>
  <c r="H1310" i="21"/>
  <c r="J1309" i="21"/>
  <c r="O1308" i="21"/>
  <c r="P1308" i="21"/>
  <c r="Q1308" i="21"/>
  <c r="N1308" i="21"/>
  <c r="E1310" i="21"/>
  <c r="F1310" i="21"/>
  <c r="D1311" i="21"/>
  <c r="Q1309" i="21"/>
  <c r="N1309" i="21"/>
  <c r="O1309" i="21"/>
  <c r="P1309" i="21"/>
  <c r="M1310" i="21"/>
  <c r="J1310" i="21"/>
  <c r="H1311" i="21"/>
  <c r="L1310" i="21"/>
  <c r="K1310" i="21"/>
  <c r="I1310" i="21"/>
  <c r="D1312" i="21"/>
  <c r="F1311" i="21"/>
  <c r="E1311" i="21"/>
  <c r="H1312" i="21"/>
  <c r="I1311" i="21"/>
  <c r="L1311" i="21"/>
  <c r="J1311" i="21"/>
  <c r="K1311" i="21"/>
  <c r="M1311" i="21"/>
  <c r="N1310" i="21"/>
  <c r="Q1310" i="21"/>
  <c r="O1310" i="21"/>
  <c r="P1310" i="21"/>
  <c r="F1312" i="21"/>
  <c r="D1313" i="21"/>
  <c r="E1312" i="21"/>
  <c r="M1312" i="21"/>
  <c r="K1312" i="21"/>
  <c r="I1312" i="21"/>
  <c r="L1312" i="21"/>
  <c r="J1312" i="21"/>
  <c r="H1313" i="21"/>
  <c r="N1311" i="21"/>
  <c r="O1311" i="21"/>
  <c r="P1311" i="21"/>
  <c r="Q1311" i="21"/>
  <c r="F1313" i="21"/>
  <c r="E1313" i="21"/>
  <c r="D1314" i="21"/>
  <c r="P1312" i="21"/>
  <c r="N1312" i="21"/>
  <c r="Q1312" i="21"/>
  <c r="O1312" i="21"/>
  <c r="L1313" i="21"/>
  <c r="H1314" i="21"/>
  <c r="K1313" i="21"/>
  <c r="M1313" i="21"/>
  <c r="J1313" i="21"/>
  <c r="I1313" i="21"/>
  <c r="F1314" i="21"/>
  <c r="D1315" i="21"/>
  <c r="E1314" i="21"/>
  <c r="K1314" i="21"/>
  <c r="M1314" i="21"/>
  <c r="L1314" i="21"/>
  <c r="H1315" i="21"/>
  <c r="J1314" i="21"/>
  <c r="I1314" i="21"/>
  <c r="Q1313" i="21"/>
  <c r="N1313" i="21"/>
  <c r="O1313" i="21"/>
  <c r="P1313" i="21"/>
  <c r="D1316" i="21"/>
  <c r="E1315" i="21"/>
  <c r="F1315" i="21"/>
  <c r="H1316" i="21"/>
  <c r="J1315" i="21"/>
  <c r="K1315" i="21"/>
  <c r="L1315" i="21"/>
  <c r="I1315" i="21"/>
  <c r="M1315" i="21"/>
  <c r="O1314" i="21"/>
  <c r="P1314" i="21"/>
  <c r="Q1314" i="21"/>
  <c r="N1314" i="21"/>
  <c r="E1316" i="21"/>
  <c r="F1316" i="21"/>
  <c r="D1317" i="21"/>
  <c r="L1316" i="21"/>
  <c r="I1316" i="21"/>
  <c r="H1317" i="21"/>
  <c r="M1316" i="21"/>
  <c r="K1316" i="21"/>
  <c r="J1316" i="21"/>
  <c r="P1315" i="21"/>
  <c r="Q1315" i="21"/>
  <c r="N1315" i="21"/>
  <c r="O1315" i="21"/>
  <c r="D1318" i="21"/>
  <c r="E1317" i="21"/>
  <c r="F1317" i="21"/>
  <c r="O1316" i="21"/>
  <c r="P1316" i="21"/>
  <c r="Q1316" i="21"/>
  <c r="N1316" i="21"/>
  <c r="M1317" i="21"/>
  <c r="K1317" i="21"/>
  <c r="L1317" i="21"/>
  <c r="I1317" i="21"/>
  <c r="H1318" i="21"/>
  <c r="J1317" i="21"/>
  <c r="E1318" i="21"/>
  <c r="D1319" i="21"/>
  <c r="F1318" i="21"/>
  <c r="Q1317" i="21"/>
  <c r="N1317" i="21"/>
  <c r="O1317" i="21"/>
  <c r="P1317" i="21"/>
  <c r="J1318" i="21"/>
  <c r="K1318" i="21"/>
  <c r="L1318" i="21"/>
  <c r="H1319" i="21"/>
  <c r="M1318" i="21"/>
  <c r="I1318" i="21"/>
  <c r="E1319" i="21"/>
  <c r="F1319" i="21"/>
  <c r="D1320" i="21"/>
  <c r="I1319" i="21"/>
  <c r="J1319" i="21"/>
  <c r="M1319" i="21"/>
  <c r="L1319" i="21"/>
  <c r="H1320" i="21"/>
  <c r="K1319" i="21"/>
  <c r="Q1318" i="21"/>
  <c r="N1318" i="21"/>
  <c r="O1318" i="21"/>
  <c r="P1318" i="21"/>
  <c r="F1320" i="21"/>
  <c r="E1320" i="21"/>
  <c r="D1321" i="21"/>
  <c r="N1319" i="21"/>
  <c r="O1319" i="21"/>
  <c r="P1319" i="21"/>
  <c r="Q1319" i="21"/>
  <c r="J1320" i="21"/>
  <c r="L1320" i="21"/>
  <c r="H1321" i="21"/>
  <c r="K1320" i="21"/>
  <c r="I1320" i="21"/>
  <c r="M1320" i="21"/>
  <c r="E1321" i="21"/>
  <c r="F1321" i="21"/>
  <c r="D1322" i="21"/>
  <c r="H1322" i="21"/>
  <c r="L1321" i="21"/>
  <c r="J1321" i="21"/>
  <c r="K1321" i="21"/>
  <c r="M1321" i="21"/>
  <c r="I1321" i="21"/>
  <c r="Q1320" i="21"/>
  <c r="N1320" i="21"/>
  <c r="O1320" i="21"/>
  <c r="P1320" i="21"/>
  <c r="D1323" i="21"/>
  <c r="E1322" i="21"/>
  <c r="F1322" i="21"/>
  <c r="K1322" i="21"/>
  <c r="H1323" i="21"/>
  <c r="I1322" i="21"/>
  <c r="J1322" i="21"/>
  <c r="M1322" i="21"/>
  <c r="L1322" i="21"/>
  <c r="P1321" i="21"/>
  <c r="Q1321" i="21"/>
  <c r="N1321" i="21"/>
  <c r="O1321" i="21"/>
  <c r="F1323" i="21"/>
  <c r="E1323" i="21"/>
  <c r="D1324" i="21"/>
  <c r="M1323" i="21"/>
  <c r="J1323" i="21"/>
  <c r="H1324" i="21"/>
  <c r="K1323" i="21"/>
  <c r="I1323" i="21"/>
  <c r="L1323" i="21"/>
  <c r="O1322" i="21"/>
  <c r="P1322" i="21"/>
  <c r="Q1322" i="21"/>
  <c r="N1322" i="21"/>
  <c r="F1324" i="21"/>
  <c r="D1325" i="21"/>
  <c r="E1324" i="21"/>
  <c r="M1324" i="21"/>
  <c r="I1324" i="21"/>
  <c r="H1325" i="21"/>
  <c r="J1324" i="21"/>
  <c r="K1324" i="21"/>
  <c r="L1324" i="21"/>
  <c r="N1323" i="21"/>
  <c r="Q1323" i="21"/>
  <c r="O1323" i="21"/>
  <c r="P1323" i="21"/>
  <c r="E1325" i="21"/>
  <c r="F1325" i="21"/>
  <c r="D1326" i="21"/>
  <c r="O1324" i="21"/>
  <c r="P1324" i="21"/>
  <c r="N1324" i="21"/>
  <c r="Q1324" i="21"/>
  <c r="K1325" i="21"/>
  <c r="I1325" i="21"/>
  <c r="L1325" i="21"/>
  <c r="J1325" i="21"/>
  <c r="H1326" i="21"/>
  <c r="M1325" i="21"/>
  <c r="D1327" i="21"/>
  <c r="E1326" i="21"/>
  <c r="F1326" i="21"/>
  <c r="Q1325" i="21"/>
  <c r="N1325" i="21"/>
  <c r="O1325" i="21"/>
  <c r="P1325" i="21"/>
  <c r="H1327" i="21"/>
  <c r="K1326" i="21"/>
  <c r="I1326" i="21"/>
  <c r="M1326" i="21"/>
  <c r="J1326" i="21"/>
  <c r="L1326" i="21"/>
  <c r="F1327" i="21"/>
  <c r="D1328" i="21"/>
  <c r="E1327" i="21"/>
  <c r="I1327" i="21"/>
  <c r="J1327" i="21"/>
  <c r="M1327" i="21"/>
  <c r="H1328" i="21"/>
  <c r="K1327" i="21"/>
  <c r="L1327" i="21"/>
  <c r="Q1326" i="21"/>
  <c r="N1326" i="21"/>
  <c r="O1326" i="21"/>
  <c r="P1326" i="21"/>
  <c r="F1328" i="21"/>
  <c r="E1328" i="21"/>
  <c r="D1329" i="21"/>
  <c r="N1327" i="21"/>
  <c r="O1327" i="21"/>
  <c r="P1327" i="21"/>
  <c r="Q1327" i="21"/>
  <c r="I1328" i="21"/>
  <c r="M1328" i="21"/>
  <c r="L1328" i="21"/>
  <c r="J1328" i="21"/>
  <c r="K1328" i="21"/>
  <c r="H1329" i="21"/>
  <c r="D1330" i="21"/>
  <c r="F1329" i="21"/>
  <c r="E1329" i="21"/>
  <c r="N1328" i="21"/>
  <c r="Q1328" i="21"/>
  <c r="O1328" i="21"/>
  <c r="P1328" i="21"/>
  <c r="I1329" i="21"/>
  <c r="H1330" i="21"/>
  <c r="J1329" i="21"/>
  <c r="M1329" i="21"/>
  <c r="K1329" i="21"/>
  <c r="L1329" i="21"/>
  <c r="F1330" i="21"/>
  <c r="E1330" i="21"/>
  <c r="D1331" i="21"/>
  <c r="P1329" i="21"/>
  <c r="Q1329" i="21"/>
  <c r="N1329" i="21"/>
  <c r="O1329" i="21"/>
  <c r="K1330" i="21"/>
  <c r="J1330" i="21"/>
  <c r="L1330" i="21"/>
  <c r="M1330" i="21"/>
  <c r="I1330" i="21"/>
  <c r="H1331" i="21"/>
  <c r="D1332" i="21"/>
  <c r="F1331" i="21"/>
  <c r="E1331" i="21"/>
  <c r="N1330" i="21"/>
  <c r="O1330" i="21"/>
  <c r="P1330" i="21"/>
  <c r="Q1330" i="21"/>
  <c r="M1331" i="21"/>
  <c r="L1331" i="21"/>
  <c r="I1331" i="21"/>
  <c r="J1331" i="21"/>
  <c r="K1331" i="21"/>
  <c r="H1332" i="21"/>
  <c r="E1332" i="21"/>
  <c r="D1333" i="21"/>
  <c r="F1332" i="21"/>
  <c r="Q1331" i="21"/>
  <c r="N1331" i="21"/>
  <c r="O1331" i="21"/>
  <c r="P1331" i="21"/>
  <c r="H1333" i="21"/>
  <c r="J1332" i="21"/>
  <c r="I1332" i="21"/>
  <c r="M1332" i="21"/>
  <c r="L1332" i="21"/>
  <c r="K1332" i="21"/>
  <c r="E1333" i="21"/>
  <c r="D1334" i="21"/>
  <c r="F1333" i="21"/>
  <c r="M1333" i="21"/>
  <c r="L1333" i="21"/>
  <c r="J1333" i="21"/>
  <c r="I1333" i="21"/>
  <c r="H1334" i="21"/>
  <c r="K1333" i="21"/>
  <c r="Q1332" i="21"/>
  <c r="N1332" i="21"/>
  <c r="O1332" i="21"/>
  <c r="P1332" i="21"/>
  <c r="D1335" i="21"/>
  <c r="F1334" i="21"/>
  <c r="E1334" i="21"/>
  <c r="N1333" i="21"/>
  <c r="O1333" i="21"/>
  <c r="P1333" i="21"/>
  <c r="Q1333" i="21"/>
  <c r="M1334" i="21"/>
  <c r="K1334" i="21"/>
  <c r="I1334" i="21"/>
  <c r="J1334" i="21"/>
  <c r="L1334" i="21"/>
  <c r="H1335" i="21"/>
  <c r="E1335" i="21"/>
  <c r="F1335" i="21"/>
  <c r="D1336" i="21"/>
  <c r="N1334" i="21"/>
  <c r="Q1334" i="21"/>
  <c r="O1334" i="21"/>
  <c r="P1334" i="21"/>
  <c r="J1335" i="21"/>
  <c r="H1336" i="21"/>
  <c r="M1335" i="21"/>
  <c r="L1335" i="21"/>
  <c r="K1335" i="21"/>
  <c r="I1335" i="21"/>
  <c r="F1336" i="21"/>
  <c r="D1337" i="21"/>
  <c r="E1336" i="21"/>
  <c r="L1336" i="21"/>
  <c r="K1336" i="21"/>
  <c r="M1336" i="21"/>
  <c r="J1336" i="21"/>
  <c r="H1337" i="21"/>
  <c r="I1336" i="21"/>
  <c r="P1335" i="21"/>
  <c r="N1335" i="21"/>
  <c r="Q1335" i="21"/>
  <c r="O1335" i="21"/>
  <c r="E1337" i="21"/>
  <c r="F1337" i="21"/>
  <c r="D1338" i="21"/>
  <c r="I1337" i="21"/>
  <c r="M1337" i="21"/>
  <c r="J1337" i="21"/>
  <c r="L1337" i="21"/>
  <c r="H1338" i="21"/>
  <c r="K1337" i="21"/>
  <c r="N1336" i="21"/>
  <c r="O1336" i="21"/>
  <c r="Q1336" i="21"/>
  <c r="P1336" i="21"/>
  <c r="E1338" i="21"/>
  <c r="D1339" i="21"/>
  <c r="F1338" i="21"/>
  <c r="Q1337" i="21"/>
  <c r="N1337" i="21"/>
  <c r="O1337" i="21"/>
  <c r="P1337" i="21"/>
  <c r="I1338" i="21"/>
  <c r="H1339" i="21"/>
  <c r="L1338" i="21"/>
  <c r="K1338" i="21"/>
  <c r="J1338" i="21"/>
  <c r="M1338" i="21"/>
  <c r="E1339" i="21"/>
  <c r="F1339" i="21"/>
  <c r="D1340" i="21"/>
  <c r="O1338" i="21"/>
  <c r="P1338" i="21"/>
  <c r="Q1338" i="21"/>
  <c r="N1338" i="21"/>
  <c r="J1339" i="21"/>
  <c r="H1340" i="21"/>
  <c r="L1339" i="21"/>
  <c r="I1339" i="21"/>
  <c r="M1339" i="21"/>
  <c r="K1339" i="21"/>
  <c r="D1341" i="21"/>
  <c r="F1340" i="21"/>
  <c r="E1340" i="21"/>
  <c r="K1340" i="21"/>
  <c r="L1340" i="21"/>
  <c r="J1340" i="21"/>
  <c r="I1340" i="21"/>
  <c r="M1340" i="21"/>
  <c r="H1341" i="21"/>
  <c r="N1339" i="21"/>
  <c r="Q1339" i="21"/>
  <c r="O1339" i="21"/>
  <c r="P1339" i="21"/>
  <c r="F1341" i="21"/>
  <c r="E1341" i="21"/>
  <c r="D1342" i="21"/>
  <c r="N1340" i="21"/>
  <c r="Q1340" i="21"/>
  <c r="O1340" i="21"/>
  <c r="P1340" i="21"/>
  <c r="M1341" i="21"/>
  <c r="I1341" i="21"/>
  <c r="H1342" i="21"/>
  <c r="L1341" i="21"/>
  <c r="J1341" i="21"/>
  <c r="K1341" i="21"/>
  <c r="F1342" i="21"/>
  <c r="E1342" i="21"/>
  <c r="D1343" i="21"/>
  <c r="O1341" i="21"/>
  <c r="P1341" i="21"/>
  <c r="Q1341" i="21"/>
  <c r="N1341" i="21"/>
  <c r="I1342" i="21"/>
  <c r="H1343" i="21"/>
  <c r="M1342" i="21"/>
  <c r="L1342" i="21"/>
  <c r="K1342" i="21"/>
  <c r="J1342" i="21"/>
  <c r="D1344" i="21"/>
  <c r="F1343" i="21"/>
  <c r="E1343" i="21"/>
  <c r="Q1342" i="21"/>
  <c r="N1342" i="21"/>
  <c r="O1342" i="21"/>
  <c r="P1342" i="21"/>
  <c r="H1344" i="21"/>
  <c r="I1343" i="21"/>
  <c r="L1343" i="21"/>
  <c r="J1343" i="21"/>
  <c r="M1343" i="21"/>
  <c r="K1343" i="21"/>
  <c r="E1344" i="21"/>
  <c r="F1344" i="21"/>
  <c r="D1345" i="21"/>
  <c r="L1344" i="21"/>
  <c r="M1344" i="21"/>
  <c r="H1345" i="21"/>
  <c r="K1344" i="21"/>
  <c r="J1344" i="21"/>
  <c r="I1344" i="21"/>
  <c r="P1343" i="21"/>
  <c r="N1343" i="21"/>
  <c r="Q1343" i="21"/>
  <c r="O1343" i="21"/>
  <c r="E1345" i="21"/>
  <c r="D1346" i="21"/>
  <c r="F1345" i="21"/>
  <c r="K1345" i="21"/>
  <c r="H1346" i="21"/>
  <c r="M1345" i="21"/>
  <c r="J1345" i="21"/>
  <c r="I1345" i="21"/>
  <c r="L1345" i="21"/>
  <c r="O1344" i="21"/>
  <c r="Q1344" i="21"/>
  <c r="N1344" i="21"/>
  <c r="P1344" i="21"/>
  <c r="D1347" i="21"/>
  <c r="E1346" i="21"/>
  <c r="F1346" i="21"/>
  <c r="L1346" i="21"/>
  <c r="M1346" i="21"/>
  <c r="J1346" i="21"/>
  <c r="K1346" i="21"/>
  <c r="I1346" i="21"/>
  <c r="H1347" i="21"/>
  <c r="P1345" i="21"/>
  <c r="Q1345" i="21"/>
  <c r="N1345" i="21"/>
  <c r="O1345" i="21"/>
  <c r="F1347" i="21"/>
  <c r="E1347" i="21"/>
  <c r="D1348" i="21"/>
  <c r="P1346" i="21"/>
  <c r="Q1346" i="21"/>
  <c r="N1346" i="21"/>
  <c r="O1346" i="21"/>
  <c r="L1347" i="21"/>
  <c r="J1347" i="21"/>
  <c r="I1347" i="21"/>
  <c r="M1347" i="21"/>
  <c r="K1347" i="21"/>
  <c r="H1348" i="21"/>
  <c r="F1348" i="21"/>
  <c r="D1349" i="21"/>
  <c r="E1348" i="21"/>
  <c r="Q1347" i="21"/>
  <c r="N1347" i="21"/>
  <c r="O1347" i="21"/>
  <c r="P1347" i="21"/>
  <c r="K1348" i="21"/>
  <c r="I1348" i="21"/>
  <c r="L1348" i="21"/>
  <c r="J1348" i="21"/>
  <c r="M1348" i="21"/>
  <c r="H1349" i="21"/>
  <c r="E1349" i="21"/>
  <c r="D1350" i="21"/>
  <c r="F1349" i="21"/>
  <c r="O1348" i="21"/>
  <c r="P1348" i="21"/>
  <c r="N1348" i="21"/>
  <c r="Q1348" i="21"/>
  <c r="K1349" i="21"/>
  <c r="I1349" i="21"/>
  <c r="J1349" i="21"/>
  <c r="H1350" i="21"/>
  <c r="L1349" i="21"/>
  <c r="M1349" i="21"/>
  <c r="D1351" i="21"/>
  <c r="F1350" i="21"/>
  <c r="E1350" i="21"/>
  <c r="P1349" i="21"/>
  <c r="N1349" i="21"/>
  <c r="Q1349" i="21"/>
  <c r="O1349" i="21"/>
  <c r="K1350" i="21"/>
  <c r="H1351" i="21"/>
  <c r="I1350" i="21"/>
  <c r="M1350" i="21"/>
  <c r="L1350" i="21"/>
  <c r="J1350" i="21"/>
  <c r="D1352" i="21"/>
  <c r="F1351" i="21"/>
  <c r="E1351" i="21"/>
  <c r="L1351" i="21"/>
  <c r="I1351" i="21"/>
  <c r="M1351" i="21"/>
  <c r="H1352" i="21"/>
  <c r="J1351" i="21"/>
  <c r="K1351" i="21"/>
  <c r="Q1350" i="21"/>
  <c r="N1350" i="21"/>
  <c r="O1350" i="21"/>
  <c r="P1350" i="21"/>
  <c r="D1353" i="21"/>
  <c r="F1352" i="21"/>
  <c r="E1352" i="21"/>
  <c r="N1351" i="21"/>
  <c r="O1351" i="21"/>
  <c r="P1351" i="21"/>
  <c r="Q1351" i="21"/>
  <c r="L1352" i="21"/>
  <c r="I1352" i="21"/>
  <c r="K1352" i="21"/>
  <c r="M1352" i="21"/>
  <c r="H1353" i="21"/>
  <c r="J1352" i="21"/>
  <c r="D1354" i="21"/>
  <c r="F1353" i="21"/>
  <c r="E1353" i="21"/>
  <c r="Q1352" i="21"/>
  <c r="N1352" i="21"/>
  <c r="O1352" i="21"/>
  <c r="P1352" i="21"/>
  <c r="M1353" i="21"/>
  <c r="I1353" i="21"/>
  <c r="H1354" i="21"/>
  <c r="L1353" i="21"/>
  <c r="J1353" i="21"/>
  <c r="K1353" i="21"/>
  <c r="F1354" i="21"/>
  <c r="E1354" i="21"/>
  <c r="D1355" i="21"/>
  <c r="P1353" i="21"/>
  <c r="Q1353" i="21"/>
  <c r="N1353" i="21"/>
  <c r="O1353" i="21"/>
  <c r="J1354" i="21"/>
  <c r="I1354" i="21"/>
  <c r="K1354" i="21"/>
  <c r="M1354" i="21"/>
  <c r="H1355" i="21"/>
  <c r="L1354" i="21"/>
  <c r="F1355" i="21"/>
  <c r="D1356" i="21"/>
  <c r="E1355" i="21"/>
  <c r="Q1354" i="21"/>
  <c r="N1354" i="21"/>
  <c r="O1354" i="21"/>
  <c r="P1354" i="21"/>
  <c r="M1355" i="21"/>
  <c r="H1356" i="21"/>
  <c r="I1355" i="21"/>
  <c r="J1355" i="21"/>
  <c r="L1355" i="21"/>
  <c r="K1355" i="21"/>
  <c r="E1356" i="21"/>
  <c r="F1356" i="21"/>
  <c r="D1357" i="21"/>
  <c r="J1356" i="21"/>
  <c r="K1356" i="21"/>
  <c r="L1356" i="21"/>
  <c r="M1356" i="21"/>
  <c r="I1356" i="21"/>
  <c r="H1357" i="21"/>
  <c r="Q1355" i="21"/>
  <c r="N1355" i="21"/>
  <c r="O1355" i="21"/>
  <c r="P1355" i="21"/>
  <c r="D1358" i="21"/>
  <c r="F1357" i="21"/>
  <c r="E1357" i="21"/>
  <c r="O1356" i="21"/>
  <c r="P1356" i="21"/>
  <c r="N1356" i="21"/>
  <c r="Q1356" i="21"/>
  <c r="M1357" i="21"/>
  <c r="J1357" i="21"/>
  <c r="L1357" i="21"/>
  <c r="I1357" i="21"/>
  <c r="H1358" i="21"/>
  <c r="K1357" i="21"/>
  <c r="F1358" i="21"/>
  <c r="D1359" i="21"/>
  <c r="E1358" i="21"/>
  <c r="N1357" i="21"/>
  <c r="Q1357" i="21"/>
  <c r="O1357" i="21"/>
  <c r="P1357" i="21"/>
  <c r="M1358" i="21"/>
  <c r="K1358" i="21"/>
  <c r="J1358" i="21"/>
  <c r="H1359" i="21"/>
  <c r="L1358" i="21"/>
  <c r="I1358" i="21"/>
  <c r="E1359" i="21"/>
  <c r="D1360" i="21"/>
  <c r="F1359" i="21"/>
  <c r="I1359" i="21"/>
  <c r="H1360" i="21"/>
  <c r="L1359" i="21"/>
  <c r="J1359" i="21"/>
  <c r="K1359" i="21"/>
  <c r="M1359" i="21"/>
  <c r="N1358" i="21"/>
  <c r="Q1358" i="21"/>
  <c r="O1358" i="21"/>
  <c r="P1358" i="21"/>
  <c r="E1360" i="21"/>
  <c r="D1361" i="21"/>
  <c r="F1360" i="21"/>
  <c r="N1359" i="21"/>
  <c r="O1359" i="21"/>
  <c r="P1359" i="21"/>
  <c r="Q1359" i="21"/>
  <c r="H1361" i="21"/>
  <c r="J1360" i="21"/>
  <c r="I1360" i="21"/>
  <c r="L1360" i="21"/>
  <c r="M1360" i="21"/>
  <c r="K1360" i="21"/>
  <c r="E1361" i="21"/>
  <c r="F1361" i="21"/>
  <c r="D1362" i="21"/>
  <c r="M1361" i="21"/>
  <c r="I1361" i="21"/>
  <c r="L1361" i="21"/>
  <c r="J1361" i="21"/>
  <c r="H1362" i="21"/>
  <c r="K1361" i="21"/>
  <c r="Q1360" i="21"/>
  <c r="N1360" i="21"/>
  <c r="O1360" i="21"/>
  <c r="P1360" i="21"/>
  <c r="F1362" i="21"/>
  <c r="D1363" i="21"/>
  <c r="E1362" i="21"/>
  <c r="Q1361" i="21"/>
  <c r="N1361" i="21"/>
  <c r="O1361" i="21"/>
  <c r="P1361" i="21"/>
  <c r="K1362" i="21"/>
  <c r="H1363" i="21"/>
  <c r="J1362" i="21"/>
  <c r="L1362" i="21"/>
  <c r="I1362" i="21"/>
  <c r="M1362" i="21"/>
  <c r="D1364" i="21"/>
  <c r="F1363" i="21"/>
  <c r="E1363" i="21"/>
  <c r="J1363" i="21"/>
  <c r="K1363" i="21"/>
  <c r="M1363" i="21"/>
  <c r="I1363" i="21"/>
  <c r="H1364" i="21"/>
  <c r="L1363" i="21"/>
  <c r="Q1362" i="21"/>
  <c r="N1362" i="21"/>
  <c r="O1362" i="21"/>
  <c r="P1362" i="21"/>
  <c r="F1364" i="21"/>
  <c r="E1364" i="21"/>
  <c r="D1365" i="21"/>
  <c r="Q1363" i="21"/>
  <c r="N1363" i="21"/>
  <c r="O1363" i="21"/>
  <c r="P1363" i="21"/>
  <c r="K1364" i="21"/>
  <c r="J1364" i="21"/>
  <c r="I1364" i="21"/>
  <c r="L1364" i="21"/>
  <c r="H1365" i="21"/>
  <c r="M1364" i="21"/>
  <c r="F1365" i="21"/>
  <c r="D1366" i="21"/>
  <c r="E1365" i="21"/>
  <c r="Q1364" i="21"/>
  <c r="N1364" i="21"/>
  <c r="O1364" i="21"/>
  <c r="P1364" i="21"/>
  <c r="K1365" i="21"/>
  <c r="I1365" i="21"/>
  <c r="M1365" i="21"/>
  <c r="H1366" i="21"/>
  <c r="L1365" i="21"/>
  <c r="J1365" i="21"/>
  <c r="D1367" i="21"/>
  <c r="E1366" i="21"/>
  <c r="F1366" i="21"/>
  <c r="Q1365" i="21"/>
  <c r="N1365" i="21"/>
  <c r="O1365" i="21"/>
  <c r="P1365" i="21"/>
  <c r="L1366" i="21"/>
  <c r="K1366" i="21"/>
  <c r="J1366" i="21"/>
  <c r="M1366" i="21"/>
  <c r="I1366" i="21"/>
  <c r="H1367" i="21"/>
  <c r="D1368" i="21"/>
  <c r="E1367" i="21"/>
  <c r="F1367" i="21"/>
  <c r="N1366" i="21"/>
  <c r="Q1366" i="21"/>
  <c r="O1366" i="21"/>
  <c r="P1366" i="21"/>
  <c r="I1367" i="21"/>
  <c r="M1367" i="21"/>
  <c r="K1367" i="21"/>
  <c r="L1367" i="21"/>
  <c r="J1367" i="21"/>
  <c r="H1368" i="21"/>
  <c r="D1369" i="21"/>
  <c r="F1368" i="21"/>
  <c r="E1368" i="21"/>
  <c r="N1367" i="21"/>
  <c r="O1367" i="21"/>
  <c r="P1367" i="21"/>
  <c r="Q1367" i="21"/>
  <c r="I1368" i="21"/>
  <c r="J1368" i="21"/>
  <c r="M1368" i="21"/>
  <c r="K1368" i="21"/>
  <c r="L1368" i="21"/>
  <c r="H1369" i="21"/>
  <c r="D1370" i="21"/>
  <c r="F1369" i="21"/>
  <c r="E1369" i="21"/>
  <c r="O1368" i="21"/>
  <c r="P1368" i="21"/>
  <c r="Q1368" i="21"/>
  <c r="N1368" i="21"/>
  <c r="K1369" i="21"/>
  <c r="L1369" i="21"/>
  <c r="J1369" i="21"/>
  <c r="I1369" i="21"/>
  <c r="H1370" i="21"/>
  <c r="M1369" i="21"/>
  <c r="E1370" i="21"/>
  <c r="D1371" i="21"/>
  <c r="F1370" i="21"/>
  <c r="P1369" i="21"/>
  <c r="Q1369" i="21"/>
  <c r="N1369" i="21"/>
  <c r="O1369" i="21"/>
  <c r="H1371" i="21"/>
  <c r="I1370" i="21"/>
  <c r="K1370" i="21"/>
  <c r="M1370" i="21"/>
  <c r="L1370" i="21"/>
  <c r="J1370" i="21"/>
  <c r="E1371" i="21"/>
  <c r="D1372" i="21"/>
  <c r="F1371" i="21"/>
  <c r="K1371" i="21"/>
  <c r="H1372" i="21"/>
  <c r="J1371" i="21"/>
  <c r="I1371" i="21"/>
  <c r="L1371" i="21"/>
  <c r="M1371" i="21"/>
  <c r="N1370" i="21"/>
  <c r="Q1370" i="21"/>
  <c r="O1370" i="21"/>
  <c r="P1370" i="21"/>
  <c r="E1372" i="21"/>
  <c r="D1373" i="21"/>
  <c r="F1372" i="21"/>
  <c r="M1372" i="21"/>
  <c r="I1372" i="21"/>
  <c r="L1372" i="21"/>
  <c r="H1373" i="21"/>
  <c r="K1372" i="21"/>
  <c r="J1372" i="21"/>
  <c r="O1371" i="21"/>
  <c r="P1371" i="21"/>
  <c r="Q1371" i="21"/>
  <c r="N1371" i="21"/>
  <c r="D1374" i="21"/>
  <c r="E1373" i="21"/>
  <c r="F1373" i="21"/>
  <c r="O1372" i="21"/>
  <c r="P1372" i="21"/>
  <c r="N1372" i="21"/>
  <c r="Q1372" i="21"/>
  <c r="L1373" i="21"/>
  <c r="K1373" i="21"/>
  <c r="I1373" i="21"/>
  <c r="J1373" i="21"/>
  <c r="H1374" i="21"/>
  <c r="M1373" i="21"/>
  <c r="D1375" i="21"/>
  <c r="E1374" i="21"/>
  <c r="F1374" i="21"/>
  <c r="Q1373" i="21"/>
  <c r="N1373" i="21"/>
  <c r="O1373" i="21"/>
  <c r="P1373" i="21"/>
  <c r="J1374" i="21"/>
  <c r="I1374" i="21"/>
  <c r="H1375" i="21"/>
  <c r="K1374" i="21"/>
  <c r="L1374" i="21"/>
  <c r="M1374" i="21"/>
  <c r="F1375" i="21"/>
  <c r="E1375" i="21"/>
  <c r="D1376" i="21"/>
  <c r="Q1374" i="21"/>
  <c r="N1374" i="21"/>
  <c r="O1374" i="21"/>
  <c r="P1374" i="21"/>
  <c r="M1375" i="21"/>
  <c r="K1375" i="21"/>
  <c r="I1375" i="21"/>
  <c r="H1376" i="21"/>
  <c r="L1375" i="21"/>
  <c r="J1375" i="21"/>
  <c r="E1376" i="21"/>
  <c r="D1377" i="21"/>
  <c r="F1376" i="21"/>
  <c r="O1375" i="21"/>
  <c r="N1375" i="21"/>
  <c r="P1375" i="21"/>
  <c r="Q1375" i="21"/>
  <c r="M1376" i="21"/>
  <c r="H1377" i="21"/>
  <c r="K1376" i="21"/>
  <c r="I1376" i="21"/>
  <c r="L1376" i="21"/>
  <c r="J1376" i="21"/>
  <c r="F1377" i="21"/>
  <c r="E1377" i="21"/>
  <c r="D1378" i="21"/>
  <c r="H1378" i="21"/>
  <c r="M1377" i="21"/>
  <c r="K1377" i="21"/>
  <c r="J1377" i="21"/>
  <c r="I1377" i="21"/>
  <c r="L1377" i="21"/>
  <c r="P1376" i="21"/>
  <c r="Q1376" i="21"/>
  <c r="N1376" i="21"/>
  <c r="O1376" i="21"/>
  <c r="E1378" i="21"/>
  <c r="F1378" i="21"/>
  <c r="D1379" i="21"/>
  <c r="J1378" i="21"/>
  <c r="K1378" i="21"/>
  <c r="L1378" i="21"/>
  <c r="H1379" i="21"/>
  <c r="I1378" i="21"/>
  <c r="M1378" i="21"/>
  <c r="Q1377" i="21"/>
  <c r="N1377" i="21"/>
  <c r="O1377" i="21"/>
  <c r="P1377" i="21"/>
  <c r="F1379" i="21"/>
  <c r="E1379" i="21"/>
  <c r="D1380" i="21"/>
  <c r="I1379" i="21"/>
  <c r="H1380" i="21"/>
  <c r="M1379" i="21"/>
  <c r="K1379" i="21"/>
  <c r="J1379" i="21"/>
  <c r="L1379" i="21"/>
  <c r="O1378" i="21"/>
  <c r="P1378" i="21"/>
  <c r="Q1378" i="21"/>
  <c r="N1378" i="21"/>
  <c r="F1380" i="21"/>
  <c r="D1381" i="21"/>
  <c r="E1380" i="21"/>
  <c r="P1379" i="21"/>
  <c r="Q1379" i="21"/>
  <c r="N1379" i="21"/>
  <c r="O1379" i="21"/>
  <c r="I1380" i="21"/>
  <c r="L1380" i="21"/>
  <c r="J1380" i="21"/>
  <c r="K1380" i="21"/>
  <c r="H1381" i="21"/>
  <c r="M1380" i="21"/>
  <c r="D1382" i="21"/>
  <c r="F1381" i="21"/>
  <c r="E1381" i="21"/>
  <c r="P1380" i="21"/>
  <c r="O1380" i="21"/>
  <c r="N1380" i="21"/>
  <c r="Q1380" i="21"/>
  <c r="L1381" i="21"/>
  <c r="J1381" i="21"/>
  <c r="H1382" i="21"/>
  <c r="M1381" i="21"/>
  <c r="I1381" i="21"/>
  <c r="K1381" i="21"/>
  <c r="E1382" i="21"/>
  <c r="D1383" i="21"/>
  <c r="F1382" i="21"/>
  <c r="H1383" i="21"/>
  <c r="L1382" i="21"/>
  <c r="K1382" i="21"/>
  <c r="M1382" i="21"/>
  <c r="I1382" i="21"/>
  <c r="J1382" i="21"/>
  <c r="N1381" i="21"/>
  <c r="O1381" i="21"/>
  <c r="P1381" i="21"/>
  <c r="Q1381" i="21"/>
  <c r="E1383" i="21"/>
  <c r="D1384" i="21"/>
  <c r="F1383" i="21"/>
  <c r="I1383" i="21"/>
  <c r="H1384" i="21"/>
  <c r="J1383" i="21"/>
  <c r="K1383" i="21"/>
  <c r="M1383" i="21"/>
  <c r="L1383" i="21"/>
  <c r="N1382" i="21"/>
  <c r="Q1382" i="21"/>
  <c r="O1382" i="21"/>
  <c r="P1382" i="21"/>
  <c r="D1385" i="21"/>
  <c r="E1384" i="21"/>
  <c r="F1384" i="21"/>
  <c r="N1383" i="21"/>
  <c r="P1383" i="21"/>
  <c r="Q1383" i="21"/>
  <c r="O1383" i="21"/>
  <c r="M1384" i="21"/>
  <c r="I1384" i="21"/>
  <c r="J1384" i="21"/>
  <c r="L1384" i="21"/>
  <c r="H1385" i="21"/>
  <c r="K1384" i="21"/>
  <c r="D1386" i="21"/>
  <c r="E1385" i="21"/>
  <c r="F1385" i="21"/>
  <c r="O1384" i="21"/>
  <c r="Q1384" i="21"/>
  <c r="N1384" i="21"/>
  <c r="P1384" i="21"/>
  <c r="L1385" i="21"/>
  <c r="J1385" i="21"/>
  <c r="I1385" i="21"/>
  <c r="K1385" i="21"/>
  <c r="H1386" i="21"/>
  <c r="M1385" i="21"/>
  <c r="E1386" i="21"/>
  <c r="F1386" i="21"/>
  <c r="D1387" i="21"/>
  <c r="N1385" i="21"/>
  <c r="P1385" i="21"/>
  <c r="Q1385" i="21"/>
  <c r="O1385" i="21"/>
  <c r="J1386" i="21"/>
  <c r="L1386" i="21"/>
  <c r="I1386" i="21"/>
  <c r="K1386" i="21"/>
  <c r="M1386" i="21"/>
  <c r="H1387" i="21"/>
  <c r="E1387" i="21"/>
  <c r="D1388" i="21"/>
  <c r="F1387" i="21"/>
  <c r="N1386" i="21"/>
  <c r="Q1386" i="21"/>
  <c r="O1386" i="21"/>
  <c r="P1386" i="21"/>
  <c r="M1387" i="21"/>
  <c r="J1387" i="21"/>
  <c r="K1387" i="21"/>
  <c r="H1388" i="21"/>
  <c r="I1387" i="21"/>
  <c r="L1387" i="21"/>
  <c r="F1388" i="21"/>
  <c r="E1388" i="21"/>
  <c r="D1389" i="21"/>
  <c r="I1388" i="21"/>
  <c r="H1389" i="21"/>
  <c r="J1388" i="21"/>
  <c r="M1388" i="21"/>
  <c r="L1388" i="21"/>
  <c r="K1388" i="21"/>
  <c r="P1387" i="21"/>
  <c r="Q1387" i="21"/>
  <c r="N1387" i="21"/>
  <c r="O1387" i="21"/>
  <c r="E1389" i="21"/>
  <c r="F1389" i="21"/>
  <c r="D1390" i="21"/>
  <c r="Q1388" i="21"/>
  <c r="O1388" i="21"/>
  <c r="N1388" i="21"/>
  <c r="P1388" i="21"/>
  <c r="K1389" i="21"/>
  <c r="H1390" i="21"/>
  <c r="J1389" i="21"/>
  <c r="I1389" i="21"/>
  <c r="L1389" i="21"/>
  <c r="M1389" i="21"/>
  <c r="E1390" i="21"/>
  <c r="D1391" i="21"/>
  <c r="F1390" i="21"/>
  <c r="J1390" i="21"/>
  <c r="I1390" i="21"/>
  <c r="M1390" i="21"/>
  <c r="H1391" i="21"/>
  <c r="L1390" i="21"/>
  <c r="K1390" i="21"/>
  <c r="O1389" i="21"/>
  <c r="N1389" i="21"/>
  <c r="P1389" i="21"/>
  <c r="Q1389" i="21"/>
  <c r="F1391" i="21"/>
  <c r="E1391" i="21"/>
  <c r="D1392" i="21"/>
  <c r="Q1390" i="21"/>
  <c r="N1390" i="21"/>
  <c r="O1390" i="21"/>
  <c r="P1390" i="21"/>
  <c r="K1391" i="21"/>
  <c r="M1391" i="21"/>
  <c r="I1391" i="21"/>
  <c r="J1391" i="21"/>
  <c r="L1391" i="21"/>
  <c r="H1392" i="21"/>
  <c r="E1392" i="21"/>
  <c r="F1392" i="21"/>
  <c r="D1393" i="21"/>
  <c r="P1391" i="21"/>
  <c r="N1391" i="21"/>
  <c r="Q1391" i="21"/>
  <c r="O1391" i="21"/>
  <c r="L1392" i="21"/>
  <c r="J1392" i="21"/>
  <c r="M1392" i="21"/>
  <c r="K1392" i="21"/>
  <c r="H1393" i="21"/>
  <c r="I1392" i="21"/>
  <c r="E1393" i="21"/>
  <c r="D1394" i="21"/>
  <c r="F1393" i="21"/>
  <c r="M1393" i="21"/>
  <c r="H1394" i="21"/>
  <c r="J1393" i="21"/>
  <c r="K1393" i="21"/>
  <c r="I1393" i="21"/>
  <c r="L1393" i="21"/>
  <c r="Q1392" i="21"/>
  <c r="N1392" i="21"/>
  <c r="O1392" i="21"/>
  <c r="P1392" i="21"/>
  <c r="F1394" i="21"/>
  <c r="D1395" i="21"/>
  <c r="E1394" i="21"/>
  <c r="J1394" i="21"/>
  <c r="M1394" i="21"/>
  <c r="I1394" i="21"/>
  <c r="L1394" i="21"/>
  <c r="K1394" i="21"/>
  <c r="H1395" i="21"/>
  <c r="Q1393" i="21"/>
  <c r="N1393" i="21"/>
  <c r="P1393" i="21"/>
  <c r="O1393" i="21"/>
  <c r="F1395" i="21"/>
  <c r="E1395" i="21"/>
  <c r="D1396" i="21"/>
  <c r="P1394" i="21"/>
  <c r="Q1394" i="21"/>
  <c r="O1394" i="21"/>
  <c r="N1394" i="21"/>
  <c r="M1395" i="21"/>
  <c r="H1396" i="21"/>
  <c r="J1395" i="21"/>
  <c r="K1395" i="21"/>
  <c r="L1395" i="21"/>
  <c r="I1395" i="21"/>
  <c r="E1396" i="21"/>
  <c r="D1397" i="21"/>
  <c r="F1396" i="21"/>
  <c r="H1397" i="21"/>
  <c r="M1396" i="21"/>
  <c r="I1396" i="21"/>
  <c r="J1396" i="21"/>
  <c r="L1396" i="21"/>
  <c r="K1396" i="21"/>
  <c r="N1395" i="21"/>
  <c r="O1395" i="21"/>
  <c r="P1395" i="21"/>
  <c r="Q1395" i="21"/>
  <c r="E1397" i="21"/>
  <c r="D1398" i="21"/>
  <c r="F1397" i="21"/>
  <c r="K1397" i="21"/>
  <c r="J1397" i="21"/>
  <c r="H1398" i="21"/>
  <c r="L1397" i="21"/>
  <c r="M1397" i="21"/>
  <c r="I1397" i="21"/>
  <c r="N1396" i="21"/>
  <c r="O1396" i="21"/>
  <c r="Q1396" i="21"/>
  <c r="P1396" i="21"/>
  <c r="D1399" i="21"/>
  <c r="E1398" i="21"/>
  <c r="F1398" i="21"/>
  <c r="M1398" i="21"/>
  <c r="I1398" i="21"/>
  <c r="K1398" i="21"/>
  <c r="H1399" i="21"/>
  <c r="J1398" i="21"/>
  <c r="L1398" i="21"/>
  <c r="N1397" i="21"/>
  <c r="O1397" i="21"/>
  <c r="P1397" i="21"/>
  <c r="Q1397" i="21"/>
  <c r="F1399" i="21"/>
  <c r="D1400" i="21"/>
  <c r="E1399" i="21"/>
  <c r="Q1398" i="21"/>
  <c r="O1398" i="21"/>
  <c r="N1398" i="21"/>
  <c r="P1398" i="21"/>
  <c r="M1399" i="21"/>
  <c r="I1399" i="21"/>
  <c r="K1399" i="21"/>
  <c r="H1400" i="21"/>
  <c r="J1399" i="21"/>
  <c r="L1399" i="21"/>
  <c r="F1400" i="21"/>
  <c r="D1401" i="21"/>
  <c r="E1400" i="21"/>
  <c r="N1399" i="21"/>
  <c r="O1399" i="21"/>
  <c r="P1399" i="21"/>
  <c r="Q1399" i="21"/>
  <c r="M1400" i="21"/>
  <c r="I1400" i="21"/>
  <c r="H1401" i="21"/>
  <c r="L1400" i="21"/>
  <c r="J1400" i="21"/>
  <c r="K1400" i="21"/>
  <c r="F1401" i="21"/>
  <c r="D1402" i="21"/>
  <c r="E1401" i="21"/>
  <c r="N1400" i="21"/>
  <c r="Q1400" i="21"/>
  <c r="O1400" i="21"/>
  <c r="P1400" i="21"/>
  <c r="J1401" i="21"/>
  <c r="K1401" i="21"/>
  <c r="I1401" i="21"/>
  <c r="H1402" i="21"/>
  <c r="M1401" i="21"/>
  <c r="L1401" i="21"/>
  <c r="D1403" i="21"/>
  <c r="E1402" i="21"/>
  <c r="F1402" i="21"/>
  <c r="N1401" i="21"/>
  <c r="P1401" i="21"/>
  <c r="Q1401" i="21"/>
  <c r="O1401" i="21"/>
  <c r="I1402" i="21"/>
  <c r="K1402" i="21"/>
  <c r="M1402" i="21"/>
  <c r="J1402" i="21"/>
  <c r="L1402" i="21"/>
  <c r="H1403" i="21"/>
  <c r="F1403" i="21"/>
  <c r="D1404" i="21"/>
  <c r="E1403" i="21"/>
  <c r="O1402" i="21"/>
  <c r="P1402" i="21"/>
  <c r="Q1402" i="21"/>
  <c r="N1402" i="21"/>
  <c r="K1403" i="21"/>
  <c r="H1404" i="21"/>
  <c r="I1403" i="21"/>
  <c r="L1403" i="21"/>
  <c r="J1403" i="21"/>
  <c r="M1403" i="21"/>
  <c r="F1404" i="21"/>
  <c r="D1405" i="21"/>
  <c r="E1404" i="21"/>
  <c r="H1405" i="21"/>
  <c r="K1404" i="21"/>
  <c r="M1404" i="21"/>
  <c r="J1404" i="21"/>
  <c r="L1404" i="21"/>
  <c r="I1404" i="21"/>
  <c r="O1403" i="21"/>
  <c r="Q1403" i="21"/>
  <c r="N1403" i="21"/>
  <c r="P1403" i="21"/>
  <c r="E1405" i="21"/>
  <c r="F1405" i="21"/>
  <c r="D1406" i="21"/>
  <c r="L1405" i="21"/>
  <c r="J1405" i="21"/>
  <c r="I1405" i="21"/>
  <c r="M1405" i="21"/>
  <c r="H1406" i="21"/>
  <c r="K1405" i="21"/>
  <c r="N1404" i="21"/>
  <c r="O1404" i="21"/>
  <c r="P1404" i="21"/>
  <c r="Q1404" i="21"/>
  <c r="D1407" i="21"/>
  <c r="F1406" i="21"/>
  <c r="E1406" i="21"/>
  <c r="O1405" i="21"/>
  <c r="Q1405" i="21"/>
  <c r="N1405" i="21"/>
  <c r="P1405" i="21"/>
  <c r="J1406" i="21"/>
  <c r="I1406" i="21"/>
  <c r="M1406" i="21"/>
  <c r="K1406" i="21"/>
  <c r="L1406" i="21"/>
  <c r="H1407" i="21"/>
  <c r="E1407" i="21"/>
  <c r="F1407" i="21"/>
  <c r="D1408" i="21"/>
  <c r="N1406" i="21"/>
  <c r="O1406" i="21"/>
  <c r="Q1406" i="21"/>
  <c r="P1406" i="21"/>
  <c r="J1407" i="21"/>
  <c r="I1407" i="21"/>
  <c r="L1407" i="21"/>
  <c r="M1407" i="21"/>
  <c r="H1408" i="21"/>
  <c r="K1407" i="21"/>
  <c r="D1409" i="21"/>
  <c r="F1408" i="21"/>
  <c r="E1408" i="21"/>
  <c r="P1407" i="21"/>
  <c r="N1407" i="21"/>
  <c r="O1407" i="21"/>
  <c r="Q1407" i="21"/>
  <c r="K1408" i="21"/>
  <c r="M1408" i="21"/>
  <c r="J1408" i="21"/>
  <c r="L1408" i="21"/>
  <c r="H1409" i="21"/>
  <c r="I1408" i="21"/>
  <c r="E1409" i="21"/>
  <c r="F1409" i="21"/>
  <c r="D1410" i="21"/>
  <c r="L1409" i="21"/>
  <c r="J1409" i="21"/>
  <c r="H1410" i="21"/>
  <c r="I1409" i="21"/>
  <c r="K1409" i="21"/>
  <c r="M1409" i="21"/>
  <c r="Q1408" i="21"/>
  <c r="P1408" i="21"/>
  <c r="N1408" i="21"/>
  <c r="O1408" i="21"/>
  <c r="F1410" i="21"/>
  <c r="E1410" i="21"/>
  <c r="D1411" i="21"/>
  <c r="M1410" i="21"/>
  <c r="J1410" i="21"/>
  <c r="L1410" i="21"/>
  <c r="I1410" i="21"/>
  <c r="K1410" i="21"/>
  <c r="H1411" i="21"/>
  <c r="N1409" i="21"/>
  <c r="P1409" i="21"/>
  <c r="Q1409" i="21"/>
  <c r="O1409" i="21"/>
  <c r="D1412" i="21"/>
  <c r="F1411" i="21"/>
  <c r="E1411" i="21"/>
  <c r="N1410" i="21"/>
  <c r="O1410" i="21"/>
  <c r="P1410" i="21"/>
  <c r="Q1410" i="21"/>
  <c r="M1411" i="21"/>
  <c r="K1411" i="21"/>
  <c r="J1411" i="21"/>
  <c r="I1411" i="21"/>
  <c r="L1411" i="21"/>
  <c r="H1412" i="21"/>
  <c r="D1413" i="21"/>
  <c r="E1412" i="21"/>
  <c r="F1412" i="21"/>
  <c r="N1411" i="21"/>
  <c r="P1411" i="21"/>
  <c r="Q1411" i="21"/>
  <c r="O1411" i="21"/>
  <c r="H1413" i="21"/>
  <c r="J1412" i="21"/>
  <c r="M1412" i="21"/>
  <c r="I1412" i="21"/>
  <c r="L1412" i="21"/>
  <c r="K1412" i="21"/>
  <c r="D1414" i="21"/>
  <c r="F1413" i="21"/>
  <c r="E1413" i="21"/>
  <c r="M1413" i="21"/>
  <c r="L1413" i="21"/>
  <c r="H1414" i="21"/>
  <c r="I1413" i="21"/>
  <c r="K1413" i="21"/>
  <c r="J1413" i="21"/>
  <c r="O1412" i="21"/>
  <c r="Q1412" i="21"/>
  <c r="N1412" i="21"/>
  <c r="P1412" i="21"/>
  <c r="E1414" i="21"/>
  <c r="F1414" i="21"/>
  <c r="D1415" i="21"/>
  <c r="J1414" i="21"/>
  <c r="H1415" i="21"/>
  <c r="L1414" i="21"/>
  <c r="M1414" i="21"/>
  <c r="K1414" i="21"/>
  <c r="I1414" i="21"/>
  <c r="N1413" i="21"/>
  <c r="O1413" i="21"/>
  <c r="P1413" i="21"/>
  <c r="Q1413" i="21"/>
  <c r="D1416" i="21"/>
  <c r="F1415" i="21"/>
  <c r="E1415" i="21"/>
  <c r="M1415" i="21"/>
  <c r="I1415" i="21"/>
  <c r="H1416" i="21"/>
  <c r="J1415" i="21"/>
  <c r="K1415" i="21"/>
  <c r="L1415" i="21"/>
  <c r="O1414" i="21"/>
  <c r="Q1414" i="21"/>
  <c r="N1414" i="21"/>
  <c r="P1414" i="21"/>
  <c r="D1417" i="21"/>
  <c r="F1416" i="21"/>
  <c r="E1416" i="21"/>
  <c r="P1415" i="21"/>
  <c r="O1415" i="21"/>
  <c r="Q1415" i="21"/>
  <c r="N1415" i="21"/>
  <c r="J1416" i="21"/>
  <c r="I1416" i="21"/>
  <c r="K1416" i="21"/>
  <c r="L1416" i="21"/>
  <c r="M1416" i="21"/>
  <c r="H1417" i="21"/>
  <c r="F1417" i="21"/>
  <c r="D1418" i="21"/>
  <c r="E1417" i="21"/>
  <c r="Q1416" i="21"/>
  <c r="N1416" i="21"/>
  <c r="O1416" i="21"/>
  <c r="P1416" i="21"/>
  <c r="H1418" i="21"/>
  <c r="J1417" i="21"/>
  <c r="L1417" i="21"/>
  <c r="I1417" i="21"/>
  <c r="K1417" i="21"/>
  <c r="M1417" i="21"/>
  <c r="D1419" i="21"/>
  <c r="E1418" i="21"/>
  <c r="F1418" i="21"/>
  <c r="H1419" i="21"/>
  <c r="K1418" i="21"/>
  <c r="I1418" i="21"/>
  <c r="J1418" i="21"/>
  <c r="M1418" i="21"/>
  <c r="L1418" i="21"/>
  <c r="Q1417" i="21"/>
  <c r="N1417" i="21"/>
  <c r="O1417" i="21"/>
  <c r="P1417" i="21"/>
  <c r="D1420" i="21"/>
  <c r="E1419" i="21"/>
  <c r="F1419" i="21"/>
  <c r="J1419" i="21"/>
  <c r="H1420" i="21"/>
  <c r="K1419" i="21"/>
  <c r="M1419" i="21"/>
  <c r="L1419" i="21"/>
  <c r="I1419" i="21"/>
  <c r="P1418" i="21"/>
  <c r="Q1418" i="21"/>
  <c r="N1418" i="21"/>
  <c r="O1418" i="21"/>
  <c r="D1421" i="21"/>
  <c r="F1420" i="21"/>
  <c r="E1420" i="21"/>
  <c r="K1420" i="21"/>
  <c r="M1420" i="21"/>
  <c r="J1420" i="21"/>
  <c r="H1421" i="21"/>
  <c r="L1420" i="21"/>
  <c r="I1420" i="21"/>
  <c r="Q1419" i="21"/>
  <c r="N1419" i="21"/>
  <c r="O1419" i="21"/>
  <c r="P1419" i="21"/>
  <c r="D1422" i="21"/>
  <c r="E1421" i="21"/>
  <c r="F1421" i="21"/>
  <c r="I1421" i="21"/>
  <c r="J1421" i="21"/>
  <c r="H1422" i="21"/>
  <c r="L1421" i="21"/>
  <c r="M1421" i="21"/>
  <c r="K1421" i="21"/>
  <c r="P1420" i="21"/>
  <c r="N1420" i="21"/>
  <c r="Q1420" i="21"/>
  <c r="O1420" i="21"/>
  <c r="D1423" i="21"/>
  <c r="F1422" i="21"/>
  <c r="E1422" i="21"/>
  <c r="N1421" i="21"/>
  <c r="O1421" i="21"/>
  <c r="P1421" i="21"/>
  <c r="Q1421" i="21"/>
  <c r="H1423" i="21"/>
  <c r="K1422" i="21"/>
  <c r="J1422" i="21"/>
  <c r="L1422" i="21"/>
  <c r="M1422" i="21"/>
  <c r="I1422" i="21"/>
  <c r="F1423" i="21"/>
  <c r="E1423" i="21"/>
  <c r="D1424" i="21"/>
  <c r="J1423" i="21"/>
  <c r="M1423" i="21"/>
  <c r="L1423" i="21"/>
  <c r="H1424" i="21"/>
  <c r="I1423" i="21"/>
  <c r="K1423" i="21"/>
  <c r="Q1422" i="21"/>
  <c r="N1422" i="21"/>
  <c r="O1422" i="21"/>
  <c r="P1422" i="21"/>
  <c r="F1424" i="21"/>
  <c r="D1425" i="21"/>
  <c r="E1424" i="21"/>
  <c r="H1425" i="21"/>
  <c r="K1424" i="21"/>
  <c r="L1424" i="21"/>
  <c r="J1424" i="21"/>
  <c r="I1424" i="21"/>
  <c r="M1424" i="21"/>
  <c r="Q1423" i="21"/>
  <c r="N1423" i="21"/>
  <c r="O1423" i="21"/>
  <c r="P1423" i="21"/>
  <c r="F1425" i="21"/>
  <c r="E1425" i="21"/>
  <c r="D1426" i="21"/>
  <c r="H1426" i="21"/>
  <c r="I1425" i="21"/>
  <c r="L1425" i="21"/>
  <c r="J1425" i="21"/>
  <c r="K1425" i="21"/>
  <c r="M1425" i="21"/>
  <c r="Q1424" i="21"/>
  <c r="N1424" i="21"/>
  <c r="O1424" i="21"/>
  <c r="P1424" i="21"/>
  <c r="D1427" i="21"/>
  <c r="F1426" i="21"/>
  <c r="E1426" i="21"/>
  <c r="M1426" i="21"/>
  <c r="I1426" i="21"/>
  <c r="L1426" i="21"/>
  <c r="J1426" i="21"/>
  <c r="K1426" i="21"/>
  <c r="H1427" i="21"/>
  <c r="Q1425" i="21"/>
  <c r="N1425" i="21"/>
  <c r="O1425" i="21"/>
  <c r="P1425" i="21"/>
  <c r="D1428" i="21"/>
  <c r="E1427" i="21"/>
  <c r="F1427" i="21"/>
  <c r="P1426" i="21"/>
  <c r="Q1426" i="21"/>
  <c r="N1426" i="21"/>
  <c r="O1426" i="21"/>
  <c r="J1427" i="21"/>
  <c r="M1427" i="21"/>
  <c r="K1427" i="21"/>
  <c r="H1428" i="21"/>
  <c r="I1427" i="21"/>
  <c r="L1427" i="21"/>
  <c r="F1428" i="21"/>
  <c r="D1429" i="21"/>
  <c r="E1428" i="21"/>
  <c r="I1428" i="21"/>
  <c r="K1428" i="21"/>
  <c r="L1428" i="21"/>
  <c r="M1428" i="21"/>
  <c r="J1428" i="21"/>
  <c r="H1429" i="21"/>
  <c r="Q1427" i="21"/>
  <c r="N1427" i="21"/>
  <c r="O1427" i="21"/>
  <c r="P1427" i="21"/>
  <c r="E1429" i="21"/>
  <c r="D1430" i="21"/>
  <c r="F1429" i="21"/>
  <c r="P1428" i="21"/>
  <c r="N1428" i="21"/>
  <c r="Q1428" i="21"/>
  <c r="O1428" i="21"/>
  <c r="J1429" i="21"/>
  <c r="I1429" i="21"/>
  <c r="L1429" i="21"/>
  <c r="H1430" i="21"/>
  <c r="K1429" i="21"/>
  <c r="M1429" i="21"/>
  <c r="E1430" i="21"/>
  <c r="F1430" i="21"/>
  <c r="D1431" i="21"/>
  <c r="Q1429" i="21"/>
  <c r="N1429" i="21"/>
  <c r="O1429" i="21"/>
  <c r="P1429" i="21"/>
  <c r="J1430" i="21"/>
  <c r="H1431" i="21"/>
  <c r="M1430" i="21"/>
  <c r="I1430" i="21"/>
  <c r="L1430" i="21"/>
  <c r="K1430" i="21"/>
  <c r="F1431" i="21"/>
  <c r="D1432" i="21"/>
  <c r="E1431" i="21"/>
  <c r="K1431" i="21"/>
  <c r="H1432" i="21"/>
  <c r="L1431" i="21"/>
  <c r="M1431" i="21"/>
  <c r="J1431" i="21"/>
  <c r="I1431" i="21"/>
  <c r="Q1430" i="21"/>
  <c r="N1430" i="21"/>
  <c r="O1430" i="21"/>
  <c r="P1430" i="21"/>
  <c r="E1432" i="21"/>
  <c r="D1433" i="21"/>
  <c r="F1432" i="21"/>
  <c r="M1432" i="21"/>
  <c r="L1432" i="21"/>
  <c r="I1432" i="21"/>
  <c r="H1433" i="21"/>
  <c r="J1432" i="21"/>
  <c r="K1432" i="21"/>
  <c r="O1431" i="21"/>
  <c r="P1431" i="21"/>
  <c r="N1431" i="21"/>
  <c r="Q1431" i="21"/>
  <c r="D1434" i="21"/>
  <c r="F1433" i="21"/>
  <c r="E1433" i="21"/>
  <c r="Q1432" i="21"/>
  <c r="N1432" i="21"/>
  <c r="O1432" i="21"/>
  <c r="P1432" i="21"/>
  <c r="M1433" i="21"/>
  <c r="I1433" i="21"/>
  <c r="H1434" i="21"/>
  <c r="L1433" i="21"/>
  <c r="K1433" i="21"/>
  <c r="J1433" i="21"/>
  <c r="D1435" i="21"/>
  <c r="E1434" i="21"/>
  <c r="F1434" i="21"/>
  <c r="Q1433" i="21"/>
  <c r="N1433" i="21"/>
  <c r="O1433" i="21"/>
  <c r="P1433" i="21"/>
  <c r="I1434" i="21"/>
  <c r="M1434" i="21"/>
  <c r="K1434" i="21"/>
  <c r="L1434" i="21"/>
  <c r="J1434" i="21"/>
  <c r="H1435" i="21"/>
  <c r="D1436" i="21"/>
  <c r="E1435" i="21"/>
  <c r="F1435" i="21"/>
  <c r="N1434" i="21"/>
  <c r="O1434" i="21"/>
  <c r="P1434" i="21"/>
  <c r="Q1434" i="21"/>
  <c r="I1435" i="21"/>
  <c r="K1435" i="21"/>
  <c r="M1435" i="21"/>
  <c r="L1435" i="21"/>
  <c r="J1435" i="21"/>
  <c r="H1436" i="21"/>
  <c r="F1436" i="21"/>
  <c r="D1437" i="21"/>
  <c r="E1436" i="21"/>
  <c r="Q1435" i="21"/>
  <c r="N1435" i="21"/>
  <c r="O1435" i="21"/>
  <c r="P1435" i="21"/>
  <c r="M1436" i="21"/>
  <c r="H1437" i="21"/>
  <c r="K1436" i="21"/>
  <c r="J1436" i="21"/>
  <c r="L1436" i="21"/>
  <c r="I1436" i="21"/>
  <c r="F1437" i="21"/>
  <c r="D1438" i="21"/>
  <c r="E1437" i="21"/>
  <c r="J1437" i="21"/>
  <c r="I1437" i="21"/>
  <c r="K1437" i="21"/>
  <c r="M1437" i="21"/>
  <c r="L1437" i="21"/>
  <c r="H1438" i="21"/>
  <c r="P1436" i="21"/>
  <c r="N1436" i="21"/>
  <c r="Q1436" i="21"/>
  <c r="O1436" i="21"/>
  <c r="F1438" i="21"/>
  <c r="E1438" i="21"/>
  <c r="D1439" i="21"/>
  <c r="Q1437" i="21"/>
  <c r="O1437" i="21"/>
  <c r="P1437" i="21"/>
  <c r="N1437" i="21"/>
  <c r="I1438" i="21"/>
  <c r="J1438" i="21"/>
  <c r="H1439" i="21"/>
  <c r="L1438" i="21"/>
  <c r="M1438" i="21"/>
  <c r="K1438" i="21"/>
  <c r="E1439" i="21"/>
  <c r="D1440" i="21"/>
  <c r="F1439" i="21"/>
  <c r="Q1438" i="21"/>
  <c r="N1438" i="21"/>
  <c r="O1438" i="21"/>
  <c r="P1438" i="21"/>
  <c r="M1439" i="21"/>
  <c r="I1439" i="21"/>
  <c r="L1439" i="21"/>
  <c r="J1439" i="21"/>
  <c r="H1440" i="21"/>
  <c r="K1439" i="21"/>
  <c r="F1440" i="21"/>
  <c r="D1441" i="21"/>
  <c r="E1440" i="21"/>
  <c r="O1439" i="21"/>
  <c r="P1439" i="21"/>
  <c r="Q1439" i="21"/>
  <c r="N1439" i="21"/>
  <c r="H1441" i="21"/>
  <c r="J1440" i="21"/>
  <c r="M1440" i="21"/>
  <c r="I1440" i="21"/>
  <c r="K1440" i="21"/>
  <c r="L1440" i="21"/>
  <c r="E1441" i="21"/>
  <c r="D1442" i="21"/>
  <c r="F1441" i="21"/>
  <c r="L1441" i="21"/>
  <c r="I1441" i="21"/>
  <c r="H1442" i="21"/>
  <c r="K1441" i="21"/>
  <c r="M1441" i="21"/>
  <c r="J1441" i="21"/>
  <c r="Q1440" i="21"/>
  <c r="O1440" i="21"/>
  <c r="P1440" i="21"/>
  <c r="N1440" i="21"/>
  <c r="D1443" i="21"/>
  <c r="F1442" i="21"/>
  <c r="E1442" i="21"/>
  <c r="Q1441" i="21"/>
  <c r="N1441" i="21"/>
  <c r="O1441" i="21"/>
  <c r="P1441" i="21"/>
  <c r="J1442" i="21"/>
  <c r="L1442" i="21"/>
  <c r="I1442" i="21"/>
  <c r="M1442" i="21"/>
  <c r="H1443" i="21"/>
  <c r="K1442" i="21"/>
  <c r="D1444" i="21"/>
  <c r="F1443" i="21"/>
  <c r="E1443" i="21"/>
  <c r="O1442" i="21"/>
  <c r="P1442" i="21"/>
  <c r="N1442" i="21"/>
  <c r="Q1442" i="21"/>
  <c r="H1444" i="21"/>
  <c r="M1443" i="21"/>
  <c r="J1443" i="21"/>
  <c r="K1443" i="21"/>
  <c r="I1443" i="21"/>
  <c r="L1443" i="21"/>
  <c r="E1444" i="21"/>
  <c r="F1444" i="21"/>
  <c r="D1445" i="21"/>
  <c r="M1444" i="21"/>
  <c r="I1444" i="21"/>
  <c r="K1444" i="21"/>
  <c r="H1445" i="21"/>
  <c r="L1444" i="21"/>
  <c r="J1444" i="21"/>
  <c r="Q1443" i="21"/>
  <c r="N1443" i="21"/>
  <c r="O1443" i="21"/>
  <c r="P1443" i="21"/>
  <c r="D1446" i="21"/>
  <c r="E1445" i="21"/>
  <c r="F1445" i="21"/>
  <c r="P1444" i="21"/>
  <c r="N1444" i="21"/>
  <c r="Q1444" i="21"/>
  <c r="O1444" i="21"/>
  <c r="M1445" i="21"/>
  <c r="J1445" i="21"/>
  <c r="K1445" i="21"/>
  <c r="L1445" i="21"/>
  <c r="H1446" i="21"/>
  <c r="I1445" i="21"/>
  <c r="E1446" i="21"/>
  <c r="F1446" i="21"/>
  <c r="D1447" i="21"/>
  <c r="K1446" i="21"/>
  <c r="I1446" i="21"/>
  <c r="H1447" i="21"/>
  <c r="J1446" i="21"/>
  <c r="M1446" i="21"/>
  <c r="L1446" i="21"/>
  <c r="O1445" i="21"/>
  <c r="P1445" i="21"/>
  <c r="Q1445" i="21"/>
  <c r="N1445" i="21"/>
  <c r="F1447" i="21"/>
  <c r="D1448" i="21"/>
  <c r="E1447" i="21"/>
  <c r="N1446" i="21"/>
  <c r="Q1446" i="21"/>
  <c r="O1446" i="21"/>
  <c r="P1446" i="21"/>
  <c r="H1448" i="21"/>
  <c r="K1447" i="21"/>
  <c r="L1447" i="21"/>
  <c r="I1447" i="21"/>
  <c r="M1447" i="21"/>
  <c r="J1447" i="21"/>
  <c r="D1449" i="21"/>
  <c r="E1448" i="21"/>
  <c r="F1448" i="21"/>
  <c r="M1448" i="21"/>
  <c r="H1449" i="21"/>
  <c r="I1448" i="21"/>
  <c r="L1448" i="21"/>
  <c r="J1448" i="21"/>
  <c r="K1448" i="21"/>
  <c r="Q1447" i="21"/>
  <c r="N1447" i="21"/>
  <c r="O1447" i="21"/>
  <c r="P1447" i="21"/>
  <c r="D1450" i="21"/>
  <c r="F1449" i="21"/>
  <c r="E1449" i="21"/>
  <c r="M1449" i="21"/>
  <c r="I1449" i="21"/>
  <c r="J1449" i="21"/>
  <c r="H1450" i="21"/>
  <c r="L1449" i="21"/>
  <c r="K1449" i="21"/>
  <c r="N1448" i="21"/>
  <c r="O1448" i="21"/>
  <c r="P1448" i="21"/>
  <c r="Q1448" i="21"/>
  <c r="D1451" i="21"/>
  <c r="F1450" i="21"/>
  <c r="E1450" i="21"/>
  <c r="Q1449" i="21"/>
  <c r="N1449" i="21"/>
  <c r="O1449" i="21"/>
  <c r="P1449" i="21"/>
  <c r="J1450" i="21"/>
  <c r="L1450" i="21"/>
  <c r="H1451" i="21"/>
  <c r="M1450" i="21"/>
  <c r="I1450" i="21"/>
  <c r="K1450" i="21"/>
  <c r="D1452" i="21"/>
  <c r="F1451" i="21"/>
  <c r="E1451" i="21"/>
  <c r="J1451" i="21"/>
  <c r="H1452" i="21"/>
  <c r="K1451" i="21"/>
  <c r="L1451" i="21"/>
  <c r="M1451" i="21"/>
  <c r="I1451" i="21"/>
  <c r="P1450" i="21"/>
  <c r="Q1450" i="21"/>
  <c r="N1450" i="21"/>
  <c r="O1450" i="21"/>
  <c r="F1452" i="21"/>
  <c r="D1453" i="21"/>
  <c r="E1452" i="21"/>
  <c r="H1453" i="21"/>
  <c r="M1452" i="21"/>
  <c r="J1452" i="21"/>
  <c r="K1452" i="21"/>
  <c r="L1452" i="21"/>
  <c r="I1452" i="21"/>
  <c r="O1451" i="21"/>
  <c r="Q1451" i="21"/>
  <c r="N1451" i="21"/>
  <c r="P1451" i="21"/>
  <c r="F1453" i="21"/>
  <c r="E1453" i="21"/>
  <c r="D1454" i="21"/>
  <c r="I1453" i="21"/>
  <c r="J1453" i="21"/>
  <c r="K1453" i="21"/>
  <c r="L1453" i="21"/>
  <c r="H1454" i="21"/>
  <c r="M1453" i="21"/>
  <c r="P1452" i="21"/>
  <c r="N1452" i="21"/>
  <c r="Q1452" i="21"/>
  <c r="O1452" i="21"/>
  <c r="F1454" i="21"/>
  <c r="E1454" i="21"/>
  <c r="D1455" i="21"/>
  <c r="P1453" i="21"/>
  <c r="Q1453" i="21"/>
  <c r="N1453" i="21"/>
  <c r="O1453" i="21"/>
  <c r="H1455" i="21"/>
  <c r="J1454" i="21"/>
  <c r="M1454" i="21"/>
  <c r="L1454" i="21"/>
  <c r="K1454" i="21"/>
  <c r="I1454" i="21"/>
  <c r="E1455" i="21"/>
  <c r="F1455" i="21"/>
  <c r="D1456" i="21"/>
  <c r="J1455" i="21"/>
  <c r="I1455" i="21"/>
  <c r="K1455" i="21"/>
  <c r="M1455" i="21"/>
  <c r="L1455" i="21"/>
  <c r="H1456" i="21"/>
  <c r="Q1454" i="21"/>
  <c r="N1454" i="21"/>
  <c r="O1454" i="21"/>
  <c r="P1454" i="21"/>
  <c r="F1456" i="21"/>
  <c r="E1456" i="21"/>
  <c r="D1457" i="21"/>
  <c r="O1455" i="21"/>
  <c r="P1455" i="21"/>
  <c r="Q1455" i="21"/>
  <c r="N1455" i="21"/>
  <c r="M1456" i="21"/>
  <c r="K1456" i="21"/>
  <c r="H1457" i="21"/>
  <c r="I1456" i="21"/>
  <c r="J1456" i="21"/>
  <c r="L1456" i="21"/>
  <c r="E1457" i="21"/>
  <c r="D1458" i="21"/>
  <c r="F1457" i="21"/>
  <c r="M1457" i="21"/>
  <c r="L1457" i="21"/>
  <c r="K1457" i="21"/>
  <c r="H1458" i="21"/>
  <c r="I1457" i="21"/>
  <c r="J1457" i="21"/>
  <c r="N1456" i="21"/>
  <c r="O1456" i="21"/>
  <c r="P1456" i="21"/>
  <c r="Q1456" i="21"/>
  <c r="E1458" i="21"/>
  <c r="F1458" i="21"/>
  <c r="D1459" i="21"/>
  <c r="I1458" i="21"/>
  <c r="J1458" i="21"/>
  <c r="M1458" i="21"/>
  <c r="L1458" i="21"/>
  <c r="K1458" i="21"/>
  <c r="H1459" i="21"/>
  <c r="Q1457" i="21"/>
  <c r="N1457" i="21"/>
  <c r="O1457" i="21"/>
  <c r="P1457" i="21"/>
  <c r="D1460" i="21"/>
  <c r="E1459" i="21"/>
  <c r="F1459" i="21"/>
  <c r="P1458" i="21"/>
  <c r="Q1458" i="21"/>
  <c r="N1458" i="21"/>
  <c r="O1458" i="21"/>
  <c r="L1459" i="21"/>
  <c r="M1459" i="21"/>
  <c r="K1459" i="21"/>
  <c r="I1459" i="21"/>
  <c r="H1460" i="21"/>
  <c r="J1459" i="21"/>
  <c r="E1460" i="21"/>
  <c r="F1460" i="21"/>
  <c r="D1461" i="21"/>
  <c r="Q1459" i="21"/>
  <c r="N1459" i="21"/>
  <c r="O1459" i="21"/>
  <c r="P1459" i="21"/>
  <c r="L1460" i="21"/>
  <c r="H1461" i="21"/>
  <c r="J1460" i="21"/>
  <c r="I1460" i="21"/>
  <c r="K1460" i="21"/>
  <c r="M1460" i="21"/>
  <c r="E1461" i="21"/>
  <c r="F1461" i="21"/>
  <c r="D1462" i="21"/>
  <c r="M1461" i="21"/>
  <c r="H1462" i="21"/>
  <c r="L1461" i="21"/>
  <c r="J1461" i="21"/>
  <c r="I1461" i="21"/>
  <c r="K1461" i="21"/>
  <c r="Q1460" i="21"/>
  <c r="N1460" i="21"/>
  <c r="O1460" i="21"/>
  <c r="P1460" i="21"/>
  <c r="D1463" i="21"/>
  <c r="F1462" i="21"/>
  <c r="E1462" i="21"/>
  <c r="K1462" i="21"/>
  <c r="J1462" i="21"/>
  <c r="L1462" i="21"/>
  <c r="I1462" i="21"/>
  <c r="M1462" i="21"/>
  <c r="H1463" i="21"/>
  <c r="Q1461" i="21"/>
  <c r="N1461" i="21"/>
  <c r="O1461" i="21"/>
  <c r="P1461" i="21"/>
  <c r="F1463" i="21"/>
  <c r="E1463" i="21"/>
  <c r="D1464" i="21"/>
  <c r="N1462" i="21"/>
  <c r="Q1462" i="21"/>
  <c r="O1462" i="21"/>
  <c r="P1462" i="21"/>
  <c r="M1463" i="21"/>
  <c r="L1463" i="21"/>
  <c r="I1463" i="21"/>
  <c r="J1463" i="21"/>
  <c r="K1463" i="21"/>
  <c r="H1464" i="21"/>
  <c r="F1464" i="21"/>
  <c r="E1464" i="21"/>
  <c r="D1465" i="21"/>
  <c r="Q1463" i="21"/>
  <c r="N1463" i="21"/>
  <c r="O1463" i="21"/>
  <c r="P1463" i="21"/>
  <c r="K1464" i="21"/>
  <c r="L1464" i="21"/>
  <c r="J1464" i="21"/>
  <c r="I1464" i="21"/>
  <c r="M1464" i="21"/>
  <c r="H1465" i="21"/>
  <c r="D1466" i="21"/>
  <c r="F1465" i="21"/>
  <c r="E1465" i="21"/>
  <c r="N1464" i="21"/>
  <c r="O1464" i="21"/>
  <c r="P1464" i="21"/>
  <c r="Q1464" i="21"/>
  <c r="J1465" i="21"/>
  <c r="H1466" i="21"/>
  <c r="L1465" i="21"/>
  <c r="K1465" i="21"/>
  <c r="M1465" i="21"/>
  <c r="I1465" i="21"/>
  <c r="F1466" i="21"/>
  <c r="E1466" i="21"/>
  <c r="D1467" i="21"/>
  <c r="L1466" i="21"/>
  <c r="J1466" i="21"/>
  <c r="K1466" i="21"/>
  <c r="M1466" i="21"/>
  <c r="H1467" i="21"/>
  <c r="I1466" i="21"/>
  <c r="N1465" i="21"/>
  <c r="Q1465" i="21"/>
  <c r="O1465" i="21"/>
  <c r="P1465" i="21"/>
  <c r="F1467" i="21"/>
  <c r="D1468" i="21"/>
  <c r="E1467" i="21"/>
  <c r="J1467" i="21"/>
  <c r="H1468" i="21"/>
  <c r="L1467" i="21"/>
  <c r="I1467" i="21"/>
  <c r="K1467" i="21"/>
  <c r="M1467" i="21"/>
  <c r="P1466" i="21"/>
  <c r="Q1466" i="21"/>
  <c r="N1466" i="21"/>
  <c r="O1466" i="21"/>
  <c r="E1468" i="21"/>
  <c r="F1468" i="21"/>
  <c r="D1469" i="21"/>
  <c r="M1468" i="21"/>
  <c r="L1468" i="21"/>
  <c r="K1468" i="21"/>
  <c r="I1468" i="21"/>
  <c r="J1468" i="21"/>
  <c r="H1469" i="21"/>
  <c r="N1467" i="21"/>
  <c r="O1467" i="21"/>
  <c r="P1467" i="21"/>
  <c r="Q1467" i="21"/>
  <c r="D1470" i="21"/>
  <c r="E1469" i="21"/>
  <c r="F1469" i="21"/>
  <c r="P1468" i="21"/>
  <c r="N1468" i="21"/>
  <c r="Q1468" i="21"/>
  <c r="O1468" i="21"/>
  <c r="J1469" i="21"/>
  <c r="L1469" i="21"/>
  <c r="M1469" i="21"/>
  <c r="H1470" i="21"/>
  <c r="K1469" i="21"/>
  <c r="I1469" i="21"/>
  <c r="E1470" i="21"/>
  <c r="D1471" i="21"/>
  <c r="F1470" i="21"/>
  <c r="M1470" i="21"/>
  <c r="J1470" i="21"/>
  <c r="L1470" i="21"/>
  <c r="I1470" i="21"/>
  <c r="K1470" i="21"/>
  <c r="H1471" i="21"/>
  <c r="O1469" i="21"/>
  <c r="P1469" i="21"/>
  <c r="Q1469" i="21"/>
  <c r="N1469" i="21"/>
  <c r="E1471" i="21"/>
  <c r="D1472" i="21"/>
  <c r="F1471" i="21"/>
  <c r="Q1470" i="21"/>
  <c r="N1470" i="21"/>
  <c r="O1470" i="21"/>
  <c r="P1470" i="21"/>
  <c r="M1471" i="21"/>
  <c r="L1471" i="21"/>
  <c r="I1471" i="21"/>
  <c r="H1472" i="21"/>
  <c r="J1471" i="21"/>
  <c r="K1471" i="21"/>
  <c r="E1472" i="21"/>
  <c r="F1472" i="21"/>
  <c r="D1473" i="21"/>
  <c r="Q1471" i="21"/>
  <c r="N1471" i="21"/>
  <c r="O1471" i="21"/>
  <c r="P1471" i="21"/>
  <c r="L1472" i="21"/>
  <c r="M1472" i="21"/>
  <c r="I1472" i="21"/>
  <c r="H1473" i="21"/>
  <c r="K1472" i="21"/>
  <c r="J1472" i="21"/>
  <c r="F1473" i="21"/>
  <c r="E1473" i="21"/>
  <c r="D1474" i="21"/>
  <c r="Q1472" i="21"/>
  <c r="N1472" i="21"/>
  <c r="O1472" i="21"/>
  <c r="P1472" i="21"/>
  <c r="K1473" i="21"/>
  <c r="J1473" i="21"/>
  <c r="M1473" i="21"/>
  <c r="H1474" i="21"/>
  <c r="I1473" i="21"/>
  <c r="L1473" i="21"/>
  <c r="E1474" i="21"/>
  <c r="D1475" i="21"/>
  <c r="F1474" i="21"/>
  <c r="H1475" i="21"/>
  <c r="I1474" i="21"/>
  <c r="K1474" i="21"/>
  <c r="L1474" i="21"/>
  <c r="M1474" i="21"/>
  <c r="J1474" i="21"/>
  <c r="N1473" i="21"/>
  <c r="O1473" i="21"/>
  <c r="Q1473" i="21"/>
  <c r="P1473" i="21"/>
  <c r="D1476" i="21"/>
  <c r="E1475" i="21"/>
  <c r="F1475" i="21"/>
  <c r="J1475" i="21"/>
  <c r="M1475" i="21"/>
  <c r="H1476" i="21"/>
  <c r="I1475" i="21"/>
  <c r="L1475" i="21"/>
  <c r="K1475" i="21"/>
  <c r="P1474" i="21"/>
  <c r="N1474" i="21"/>
  <c r="Q1474" i="21"/>
  <c r="O1474" i="21"/>
  <c r="F1476" i="21"/>
  <c r="E1476" i="21"/>
  <c r="D1477" i="21"/>
  <c r="H1477" i="21"/>
  <c r="J1476" i="21"/>
  <c r="L1476" i="21"/>
  <c r="K1476" i="21"/>
  <c r="M1476" i="21"/>
  <c r="I1476" i="21"/>
  <c r="O1475" i="21"/>
  <c r="P1475" i="21"/>
  <c r="Q1475" i="21"/>
  <c r="N1475" i="21"/>
  <c r="E1477" i="21"/>
  <c r="F1477" i="21"/>
  <c r="D1478" i="21"/>
  <c r="H1478" i="21"/>
  <c r="K1477" i="21"/>
  <c r="L1477" i="21"/>
  <c r="J1477" i="21"/>
  <c r="M1477" i="21"/>
  <c r="I1477" i="21"/>
  <c r="N1476" i="21"/>
  <c r="Q1476" i="21"/>
  <c r="O1476" i="21"/>
  <c r="P1476" i="21"/>
  <c r="F1478" i="21"/>
  <c r="E1478" i="21"/>
  <c r="D1479" i="21"/>
  <c r="K1478" i="21"/>
  <c r="I1478" i="21"/>
  <c r="J1478" i="21"/>
  <c r="M1478" i="21"/>
  <c r="H1479" i="21"/>
  <c r="L1478" i="21"/>
  <c r="Q1477" i="21"/>
  <c r="N1477" i="21"/>
  <c r="O1477" i="21"/>
  <c r="P1477" i="21"/>
  <c r="D1480" i="21"/>
  <c r="E1479" i="21"/>
  <c r="F1479" i="21"/>
  <c r="N1478" i="21"/>
  <c r="Q1478" i="21"/>
  <c r="O1478" i="21"/>
  <c r="P1478" i="21"/>
  <c r="J1479" i="21"/>
  <c r="K1479" i="21"/>
  <c r="H1480" i="21"/>
  <c r="I1479" i="21"/>
  <c r="L1479" i="21"/>
  <c r="M1479" i="21"/>
  <c r="D1481" i="21"/>
  <c r="E1480" i="21"/>
  <c r="F1480" i="21"/>
  <c r="M1480" i="21"/>
  <c r="K1480" i="21"/>
  <c r="L1480" i="21"/>
  <c r="H1481" i="21"/>
  <c r="I1480" i="21"/>
  <c r="J1480" i="21"/>
  <c r="Q1479" i="21"/>
  <c r="N1479" i="21"/>
  <c r="O1479" i="21"/>
  <c r="P1479" i="21"/>
  <c r="D1482" i="21"/>
  <c r="E1481" i="21"/>
  <c r="F1481" i="21"/>
  <c r="I1481" i="21"/>
  <c r="K1481" i="21"/>
  <c r="M1481" i="21"/>
  <c r="J1481" i="21"/>
  <c r="H1482" i="21"/>
  <c r="L1481" i="21"/>
  <c r="Q1480" i="21"/>
  <c r="N1480" i="21"/>
  <c r="O1480" i="21"/>
  <c r="P1480" i="21"/>
  <c r="D1483" i="21"/>
  <c r="E1482" i="21"/>
  <c r="F1482" i="21"/>
  <c r="O1481" i="21"/>
  <c r="Q1481" i="21"/>
  <c r="N1481" i="21"/>
  <c r="P1481" i="21"/>
  <c r="H1483" i="21"/>
  <c r="J1482" i="21"/>
  <c r="I1482" i="21"/>
  <c r="L1482" i="21"/>
  <c r="M1482" i="21"/>
  <c r="K1482" i="21"/>
  <c r="F1483" i="21"/>
  <c r="D1484" i="21"/>
  <c r="E1483" i="21"/>
  <c r="I1483" i="21"/>
  <c r="K1483" i="21"/>
  <c r="L1483" i="21"/>
  <c r="M1483" i="21"/>
  <c r="H1484" i="21"/>
  <c r="J1483" i="21"/>
  <c r="P1482" i="21"/>
  <c r="Q1482" i="21"/>
  <c r="N1482" i="21"/>
  <c r="O1482" i="21"/>
  <c r="E1484" i="21"/>
  <c r="D1485" i="21"/>
  <c r="F1484" i="21"/>
  <c r="Q1483" i="21"/>
  <c r="N1483" i="21"/>
  <c r="O1483" i="21"/>
  <c r="P1483" i="21"/>
  <c r="L1484" i="21"/>
  <c r="M1484" i="21"/>
  <c r="K1484" i="21"/>
  <c r="I1484" i="21"/>
  <c r="H1485" i="21"/>
  <c r="J1484" i="21"/>
  <c r="E1485" i="21"/>
  <c r="F1485" i="21"/>
  <c r="D1486" i="21"/>
  <c r="Q1484" i="21"/>
  <c r="N1484" i="21"/>
  <c r="O1484" i="21"/>
  <c r="P1484" i="21"/>
  <c r="M1485" i="21"/>
  <c r="H1486" i="21"/>
  <c r="J1485" i="21"/>
  <c r="I1485" i="21"/>
  <c r="L1485" i="21"/>
  <c r="K1485" i="21"/>
  <c r="E1486" i="21"/>
  <c r="F1486" i="21"/>
  <c r="D1487" i="21"/>
  <c r="H1487" i="21"/>
  <c r="J1486" i="21"/>
  <c r="L1486" i="21"/>
  <c r="K1486" i="21"/>
  <c r="M1486" i="21"/>
  <c r="I1486" i="21"/>
  <c r="Q1485" i="21"/>
  <c r="N1485" i="21"/>
  <c r="O1485" i="21"/>
  <c r="P1485" i="21"/>
  <c r="D1488" i="21"/>
  <c r="E1487" i="21"/>
  <c r="F1487" i="21"/>
  <c r="J1487" i="21"/>
  <c r="H1488" i="21"/>
  <c r="M1487" i="21"/>
  <c r="L1487" i="21"/>
  <c r="I1487" i="21"/>
  <c r="K1487" i="21"/>
  <c r="P1486" i="21"/>
  <c r="Q1486" i="21"/>
  <c r="N1486" i="21"/>
  <c r="O1486" i="21"/>
  <c r="E1488" i="21"/>
  <c r="F1488" i="21"/>
  <c r="D1489" i="21"/>
  <c r="K1488" i="21"/>
  <c r="H1489" i="21"/>
  <c r="L1488" i="21"/>
  <c r="J1488" i="21"/>
  <c r="M1488" i="21"/>
  <c r="I1488" i="21"/>
  <c r="Q1487" i="21"/>
  <c r="N1487" i="21"/>
  <c r="O1487" i="21"/>
  <c r="P1487" i="21"/>
  <c r="D1490" i="21"/>
  <c r="E1489" i="21"/>
  <c r="F1489" i="21"/>
  <c r="L1489" i="21"/>
  <c r="M1489" i="21"/>
  <c r="K1489" i="21"/>
  <c r="I1489" i="21"/>
  <c r="H1490" i="21"/>
  <c r="J1489" i="21"/>
  <c r="Q1488" i="21"/>
  <c r="N1488" i="21"/>
  <c r="O1488" i="21"/>
  <c r="P1488" i="21"/>
  <c r="D1491" i="21"/>
  <c r="F1490" i="21"/>
  <c r="E1490" i="21"/>
  <c r="Q1489" i="21"/>
  <c r="N1489" i="21"/>
  <c r="O1489" i="21"/>
  <c r="P1489" i="21"/>
  <c r="I1490" i="21"/>
  <c r="J1490" i="21"/>
  <c r="L1490" i="21"/>
  <c r="K1490" i="21"/>
  <c r="M1490" i="21"/>
  <c r="H1491" i="21"/>
  <c r="D1492" i="21"/>
  <c r="E1491" i="21"/>
  <c r="F1491" i="21"/>
  <c r="N1490" i="21"/>
  <c r="O1490" i="21"/>
  <c r="P1490" i="21"/>
  <c r="Q1490" i="21"/>
  <c r="I1491" i="21"/>
  <c r="L1491" i="21"/>
  <c r="K1491" i="21"/>
  <c r="H1492" i="21"/>
  <c r="M1491" i="21"/>
  <c r="J1491" i="21"/>
  <c r="E1492" i="21"/>
  <c r="F1492" i="21"/>
  <c r="D1493" i="21"/>
  <c r="Q1491" i="21"/>
  <c r="N1491" i="21"/>
  <c r="O1491" i="21"/>
  <c r="P1491" i="21"/>
  <c r="K1492" i="21"/>
  <c r="M1492" i="21"/>
  <c r="L1492" i="21"/>
  <c r="I1492" i="21"/>
  <c r="J1492" i="21"/>
  <c r="H1493" i="21"/>
  <c r="E1493" i="21"/>
  <c r="F1493" i="21"/>
  <c r="D1494" i="21"/>
  <c r="Q1492" i="21"/>
  <c r="N1492" i="21"/>
  <c r="O1492" i="21"/>
  <c r="P1492" i="21"/>
  <c r="J1493" i="21"/>
  <c r="M1493" i="21"/>
  <c r="K1493" i="21"/>
  <c r="L1493" i="21"/>
  <c r="I1493" i="21"/>
  <c r="H1494" i="21"/>
  <c r="E1494" i="21"/>
  <c r="D1495" i="21"/>
  <c r="F1494" i="21"/>
  <c r="Q1493" i="21"/>
  <c r="N1493" i="21"/>
  <c r="O1493" i="21"/>
  <c r="P1493" i="21"/>
  <c r="H1495" i="21"/>
  <c r="J1494" i="21"/>
  <c r="M1494" i="21"/>
  <c r="I1494" i="21"/>
  <c r="K1494" i="21"/>
  <c r="L1494" i="21"/>
  <c r="F1495" i="21"/>
  <c r="E1495" i="21"/>
  <c r="D1496" i="21"/>
  <c r="I1495" i="21"/>
  <c r="L1495" i="21"/>
  <c r="K1495" i="21"/>
  <c r="H1496" i="21"/>
  <c r="M1495" i="21"/>
  <c r="J1495" i="21"/>
  <c r="N1494" i="21"/>
  <c r="Q1494" i="21"/>
  <c r="O1494" i="21"/>
  <c r="P1494" i="21"/>
  <c r="F1496" i="21"/>
  <c r="D1497" i="21"/>
  <c r="E1496" i="21"/>
  <c r="O1495" i="21"/>
  <c r="P1495" i="21"/>
  <c r="N1495" i="21"/>
  <c r="Q1495" i="21"/>
  <c r="K1496" i="21"/>
  <c r="H1497" i="21"/>
  <c r="I1496" i="21"/>
  <c r="L1496" i="21"/>
  <c r="M1496" i="21"/>
  <c r="J1496" i="21"/>
  <c r="E1497" i="21"/>
  <c r="D1498" i="21"/>
  <c r="F1497" i="21"/>
  <c r="I1497" i="21"/>
  <c r="L1497" i="21"/>
  <c r="M1497" i="21"/>
  <c r="J1497" i="21"/>
  <c r="H1498" i="21"/>
  <c r="K1497" i="21"/>
  <c r="N1496" i="21"/>
  <c r="O1496" i="21"/>
  <c r="P1496" i="21"/>
  <c r="Q1496" i="21"/>
  <c r="F1498" i="21"/>
  <c r="E1498" i="21"/>
  <c r="D1499" i="21"/>
  <c r="Q1497" i="21"/>
  <c r="N1497" i="21"/>
  <c r="O1497" i="21"/>
  <c r="P1497" i="21"/>
  <c r="H1499" i="21"/>
  <c r="K1498" i="21"/>
  <c r="I1498" i="21"/>
  <c r="J1498" i="21"/>
  <c r="M1498" i="21"/>
  <c r="L1498" i="21"/>
  <c r="D1500" i="21"/>
  <c r="F1499" i="21"/>
  <c r="E1499" i="21"/>
  <c r="M1499" i="21"/>
  <c r="K1499" i="21"/>
  <c r="I1499" i="21"/>
  <c r="J1499" i="21"/>
  <c r="L1499" i="21"/>
  <c r="H1500" i="21"/>
  <c r="P1498" i="21"/>
  <c r="Q1498" i="21"/>
  <c r="N1498" i="21"/>
  <c r="O1498" i="21"/>
  <c r="E1500" i="21"/>
  <c r="D1501" i="21"/>
  <c r="F1500" i="21"/>
  <c r="Q1499" i="21"/>
  <c r="N1499" i="21"/>
  <c r="O1499" i="21"/>
  <c r="P1499" i="21"/>
  <c r="M1500" i="21"/>
  <c r="H1501" i="21"/>
  <c r="K1500" i="21"/>
  <c r="I1500" i="21"/>
  <c r="L1500" i="21"/>
  <c r="J1500" i="21"/>
  <c r="E1501" i="21"/>
  <c r="F1501" i="21"/>
  <c r="D1502" i="21"/>
  <c r="K1501" i="21"/>
  <c r="L1501" i="21"/>
  <c r="J1501" i="21"/>
  <c r="H1502" i="21"/>
  <c r="M1501" i="21"/>
  <c r="I1501" i="21"/>
  <c r="N1500" i="21"/>
  <c r="Q1500" i="21"/>
  <c r="O1500" i="21"/>
  <c r="P1500" i="21"/>
  <c r="D1503" i="21"/>
  <c r="E1502" i="21"/>
  <c r="F1502" i="21"/>
  <c r="K1502" i="21"/>
  <c r="J1502" i="21"/>
  <c r="H1503" i="21"/>
  <c r="I1502" i="21"/>
  <c r="L1502" i="21"/>
  <c r="M1502" i="21"/>
  <c r="O1501" i="21"/>
  <c r="P1501" i="21"/>
  <c r="N1501" i="21"/>
  <c r="Q1501" i="21"/>
  <c r="D1504" i="21"/>
  <c r="E1503" i="21"/>
  <c r="F1503" i="21"/>
  <c r="H1504" i="21"/>
  <c r="I1503" i="21"/>
  <c r="L1503" i="21"/>
  <c r="J1503" i="21"/>
  <c r="K1503" i="21"/>
  <c r="M1503" i="21"/>
  <c r="N1502" i="21"/>
  <c r="Q1502" i="21"/>
  <c r="O1502" i="21"/>
  <c r="P1502" i="21"/>
  <c r="E1504" i="21"/>
  <c r="D1505" i="21"/>
  <c r="F1504" i="21"/>
  <c r="J1504" i="21"/>
  <c r="L1504" i="21"/>
  <c r="K1504" i="21"/>
  <c r="M1504" i="21"/>
  <c r="I1504" i="21"/>
  <c r="H1505" i="21"/>
  <c r="Q1503" i="21"/>
  <c r="N1503" i="21"/>
  <c r="O1503" i="21"/>
  <c r="P1503" i="21"/>
  <c r="F1505" i="21"/>
  <c r="D1506" i="21"/>
  <c r="E1505" i="21"/>
  <c r="Q1504" i="21"/>
  <c r="O1504" i="21"/>
  <c r="P1504" i="21"/>
  <c r="N1504" i="21"/>
  <c r="H1506" i="21"/>
  <c r="I1505" i="21"/>
  <c r="L1505" i="21"/>
  <c r="J1505" i="21"/>
  <c r="K1505" i="21"/>
  <c r="M1505" i="21"/>
  <c r="D1507" i="21"/>
  <c r="E1506" i="21"/>
  <c r="F1506" i="21"/>
  <c r="K1506" i="21"/>
  <c r="M1506" i="21"/>
  <c r="H1507" i="21"/>
  <c r="I1506" i="21"/>
  <c r="L1506" i="21"/>
  <c r="J1506" i="21"/>
  <c r="N1505" i="21"/>
  <c r="Q1505" i="21"/>
  <c r="O1505" i="21"/>
  <c r="P1505" i="21"/>
  <c r="F1507" i="21"/>
  <c r="D1508" i="21"/>
  <c r="E1507" i="21"/>
  <c r="M1507" i="21"/>
  <c r="H1508" i="21"/>
  <c r="K1507" i="21"/>
  <c r="I1507" i="21"/>
  <c r="L1507" i="21"/>
  <c r="J1507" i="21"/>
  <c r="O1506" i="21"/>
  <c r="P1506" i="21"/>
  <c r="N1506" i="21"/>
  <c r="Q1506" i="21"/>
  <c r="F1508" i="21"/>
  <c r="E1508" i="21"/>
  <c r="D1509" i="21"/>
  <c r="H1509" i="21"/>
  <c r="L1508" i="21"/>
  <c r="J1508" i="21"/>
  <c r="K1508" i="21"/>
  <c r="I1508" i="21"/>
  <c r="M1508" i="21"/>
  <c r="Q1507" i="21"/>
  <c r="N1507" i="21"/>
  <c r="O1507" i="21"/>
  <c r="P1507" i="21"/>
  <c r="E1509" i="21"/>
  <c r="D1510" i="21"/>
  <c r="F1509" i="21"/>
  <c r="M1509" i="21"/>
  <c r="H1510" i="21"/>
  <c r="J1509" i="21"/>
  <c r="L1509" i="21"/>
  <c r="I1509" i="21"/>
  <c r="K1509" i="21"/>
  <c r="N1508" i="21"/>
  <c r="Q1508" i="21"/>
  <c r="O1508" i="21"/>
  <c r="P1508" i="21"/>
  <c r="F1510" i="21"/>
  <c r="E1510" i="21"/>
  <c r="D1511" i="21"/>
  <c r="K1510" i="21"/>
  <c r="I1510" i="21"/>
  <c r="J1510" i="21"/>
  <c r="L1510" i="21"/>
  <c r="M1510" i="21"/>
  <c r="H1511" i="21"/>
  <c r="O1509" i="21"/>
  <c r="P1509" i="21"/>
  <c r="Q1509" i="21"/>
  <c r="N1509" i="21"/>
  <c r="E1511" i="21"/>
  <c r="D1512" i="21"/>
  <c r="F1511" i="21"/>
  <c r="N1510" i="21"/>
  <c r="Q1510" i="21"/>
  <c r="O1510" i="21"/>
  <c r="P1510" i="21"/>
  <c r="H1512" i="21"/>
  <c r="K1511" i="21"/>
  <c r="M1511" i="21"/>
  <c r="L1511" i="21"/>
  <c r="J1511" i="21"/>
  <c r="I1511" i="21"/>
  <c r="D1513" i="21"/>
  <c r="E1512" i="21"/>
  <c r="F1512" i="21"/>
  <c r="M1512" i="21"/>
  <c r="L1512" i="21"/>
  <c r="J1512" i="21"/>
  <c r="I1512" i="21"/>
  <c r="K1512" i="21"/>
  <c r="H1513" i="21"/>
  <c r="N1511" i="21"/>
  <c r="Q1511" i="21"/>
  <c r="O1511" i="21"/>
  <c r="P1511" i="21"/>
  <c r="D1514" i="21"/>
  <c r="F1513" i="21"/>
  <c r="E1513" i="21"/>
  <c r="N1512" i="21"/>
  <c r="O1512" i="21"/>
  <c r="P1512" i="21"/>
  <c r="Q1512" i="21"/>
  <c r="H1514" i="21"/>
  <c r="L1513" i="21"/>
  <c r="M1513" i="21"/>
  <c r="J1513" i="21"/>
  <c r="K1513" i="21"/>
  <c r="I1513" i="21"/>
  <c r="D1515" i="21"/>
  <c r="E1514" i="21"/>
  <c r="F1514" i="21"/>
  <c r="L1514" i="21"/>
  <c r="I1514" i="21"/>
  <c r="K1514" i="21"/>
  <c r="M1514" i="21"/>
  <c r="J1514" i="21"/>
  <c r="H1515" i="21"/>
  <c r="Q1513" i="21"/>
  <c r="N1513" i="21"/>
  <c r="O1513" i="21"/>
  <c r="P1513" i="21"/>
  <c r="E1515" i="21"/>
  <c r="F1515" i="21"/>
  <c r="D1516" i="21"/>
  <c r="P1514" i="21"/>
  <c r="N1514" i="21"/>
  <c r="Q1514" i="21"/>
  <c r="O1514" i="21"/>
  <c r="M1515" i="21"/>
  <c r="K1515" i="21"/>
  <c r="L1515" i="21"/>
  <c r="H1516" i="21"/>
  <c r="I1515" i="21"/>
  <c r="J1515" i="21"/>
  <c r="F1516" i="21"/>
  <c r="D1517" i="21"/>
  <c r="E1516" i="21"/>
  <c r="M1516" i="21"/>
  <c r="K1516" i="21"/>
  <c r="L1516" i="21"/>
  <c r="J1516" i="21"/>
  <c r="I1516" i="21"/>
  <c r="H1517" i="21"/>
  <c r="Q1515" i="21"/>
  <c r="N1515" i="21"/>
  <c r="O1515" i="21"/>
  <c r="P1515" i="21"/>
  <c r="F1517" i="21"/>
  <c r="D1518" i="21"/>
  <c r="E1517" i="21"/>
  <c r="P1516" i="21"/>
  <c r="Q1516" i="21"/>
  <c r="N1516" i="21"/>
  <c r="O1516" i="21"/>
  <c r="H1518" i="21"/>
  <c r="K1517" i="21"/>
  <c r="J1517" i="21"/>
  <c r="M1517" i="21"/>
  <c r="L1517" i="21"/>
  <c r="I1517" i="21"/>
  <c r="D1519" i="21"/>
  <c r="F1518" i="21"/>
  <c r="E1518" i="21"/>
  <c r="H1519" i="21"/>
  <c r="L1518" i="21"/>
  <c r="K1518" i="21"/>
  <c r="I1518" i="21"/>
  <c r="M1518" i="21"/>
  <c r="J1518" i="21"/>
  <c r="O1517" i="21"/>
  <c r="P1517" i="21"/>
  <c r="Q1517" i="21"/>
  <c r="N1517" i="21"/>
  <c r="E1519" i="21"/>
  <c r="F1519" i="21"/>
  <c r="D1520" i="21"/>
  <c r="L1519" i="21"/>
  <c r="K1519" i="21"/>
  <c r="M1519" i="21"/>
  <c r="H1520" i="21"/>
  <c r="J1519" i="21"/>
  <c r="I1519" i="21"/>
  <c r="N1518" i="21"/>
  <c r="Q1518" i="21"/>
  <c r="O1518" i="21"/>
  <c r="P1518" i="21"/>
  <c r="D1521" i="21"/>
  <c r="E1520" i="21"/>
  <c r="F1520" i="21"/>
  <c r="K1520" i="21"/>
  <c r="M1520" i="21"/>
  <c r="H1521" i="21"/>
  <c r="I1520" i="21"/>
  <c r="J1520" i="21"/>
  <c r="L1520" i="21"/>
  <c r="O1519" i="21"/>
  <c r="P1519" i="21"/>
  <c r="Q1519" i="21"/>
  <c r="N1519" i="21"/>
  <c r="E1521" i="21"/>
  <c r="F1521" i="21"/>
  <c r="D1522" i="21"/>
  <c r="J1521" i="21"/>
  <c r="H1522" i="21"/>
  <c r="L1521" i="21"/>
  <c r="I1521" i="21"/>
  <c r="M1521" i="21"/>
  <c r="K1521" i="21"/>
  <c r="N1520" i="21"/>
  <c r="O1520" i="21"/>
  <c r="P1520" i="21"/>
  <c r="Q1520" i="21"/>
  <c r="D1523" i="21"/>
  <c r="E1522" i="21"/>
  <c r="F1522" i="21"/>
  <c r="I1522" i="21"/>
  <c r="H1523" i="21"/>
  <c r="M1522" i="21"/>
  <c r="J1522" i="21"/>
  <c r="K1522" i="21"/>
  <c r="L1522" i="21"/>
  <c r="Q1521" i="21"/>
  <c r="N1521" i="21"/>
  <c r="O1521" i="21"/>
  <c r="P1521" i="21"/>
  <c r="F1523" i="21"/>
  <c r="E1523" i="21"/>
  <c r="D1524" i="21"/>
  <c r="P1522" i="21"/>
  <c r="Q1522" i="21"/>
  <c r="N1522" i="21"/>
  <c r="O1522" i="21"/>
  <c r="I1523" i="21"/>
  <c r="J1523" i="21"/>
  <c r="K1523" i="21"/>
  <c r="H1524" i="21"/>
  <c r="M1523" i="21"/>
  <c r="L1523" i="21"/>
  <c r="D1525" i="21"/>
  <c r="F1524" i="21"/>
  <c r="E1524" i="21"/>
  <c r="Q1523" i="21"/>
  <c r="N1523" i="21"/>
  <c r="O1523" i="21"/>
  <c r="P1523" i="21"/>
  <c r="M1524" i="21"/>
  <c r="H1525" i="21"/>
  <c r="J1524" i="21"/>
  <c r="K1524" i="21"/>
  <c r="I1524" i="21"/>
  <c r="L1524" i="21"/>
  <c r="E1525" i="21"/>
  <c r="F1525" i="21"/>
  <c r="D1526" i="21"/>
  <c r="K1525" i="21"/>
  <c r="L1525" i="21"/>
  <c r="H1526" i="21"/>
  <c r="J1525" i="21"/>
  <c r="M1525" i="21"/>
  <c r="I1525" i="21"/>
  <c r="Q1524" i="21"/>
  <c r="N1524" i="21"/>
  <c r="O1524" i="21"/>
  <c r="P1524" i="21"/>
  <c r="F1526" i="21"/>
  <c r="E1526" i="21"/>
  <c r="D1527" i="21"/>
  <c r="I1526" i="21"/>
  <c r="H1527" i="21"/>
  <c r="M1526" i="21"/>
  <c r="K1526" i="21"/>
  <c r="L1526" i="21"/>
  <c r="J1526" i="21"/>
  <c r="Q1525" i="21"/>
  <c r="N1525" i="21"/>
  <c r="O1525" i="21"/>
  <c r="P1525" i="21"/>
  <c r="D1528" i="21"/>
  <c r="F1527" i="21"/>
  <c r="E1527" i="21"/>
  <c r="N1526" i="21"/>
  <c r="Q1526" i="21"/>
  <c r="O1526" i="21"/>
  <c r="P1526" i="21"/>
  <c r="I1527" i="21"/>
  <c r="J1527" i="21"/>
  <c r="K1527" i="21"/>
  <c r="L1527" i="21"/>
  <c r="H1528" i="21"/>
  <c r="M1527" i="21"/>
  <c r="E1528" i="21"/>
  <c r="D1529" i="21"/>
  <c r="F1528" i="21"/>
  <c r="Q1527" i="21"/>
  <c r="N1527" i="21"/>
  <c r="O1527" i="21"/>
  <c r="P1527" i="21"/>
  <c r="K1528" i="21"/>
  <c r="J1528" i="21"/>
  <c r="M1528" i="21"/>
  <c r="L1528" i="21"/>
  <c r="H1529" i="21"/>
  <c r="I1528" i="21"/>
  <c r="F1529" i="21"/>
  <c r="D1530" i="21"/>
  <c r="E1529" i="21"/>
  <c r="I1529" i="21"/>
  <c r="H1530" i="21"/>
  <c r="J1529" i="21"/>
  <c r="M1529" i="21"/>
  <c r="K1529" i="21"/>
  <c r="L1529" i="21"/>
  <c r="Q1528" i="21"/>
  <c r="O1528" i="21"/>
  <c r="P1528" i="21"/>
  <c r="N1528" i="21"/>
  <c r="F1530" i="21"/>
  <c r="E1530" i="21"/>
  <c r="D1531" i="21"/>
  <c r="Q1529" i="21"/>
  <c r="N1529" i="21"/>
  <c r="O1529" i="21"/>
  <c r="P1529" i="21"/>
  <c r="J1530" i="21"/>
  <c r="I1530" i="21"/>
  <c r="L1530" i="21"/>
  <c r="K1530" i="21"/>
  <c r="M1530" i="21"/>
  <c r="H1531" i="21"/>
  <c r="E1531" i="21"/>
  <c r="D1532" i="21"/>
  <c r="F1531" i="21"/>
  <c r="Q1530" i="21"/>
  <c r="O1530" i="21"/>
  <c r="P1530" i="21"/>
  <c r="N1530" i="21"/>
  <c r="J1531" i="21"/>
  <c r="K1531" i="21"/>
  <c r="H1532" i="21"/>
  <c r="L1531" i="21"/>
  <c r="I1531" i="21"/>
  <c r="M1531" i="21"/>
  <c r="F1532" i="21"/>
  <c r="E1532" i="21"/>
  <c r="D1533" i="21"/>
  <c r="M1532" i="21"/>
  <c r="K1532" i="21"/>
  <c r="I1532" i="21"/>
  <c r="J1532" i="21"/>
  <c r="H1533" i="21"/>
  <c r="L1532" i="21"/>
  <c r="N1531" i="21"/>
  <c r="O1531" i="21"/>
  <c r="P1531" i="21"/>
  <c r="Q1531" i="21"/>
  <c r="E1533" i="21"/>
  <c r="F1533" i="21"/>
  <c r="D1534" i="21"/>
  <c r="P1532" i="21"/>
  <c r="Q1532" i="21"/>
  <c r="N1532" i="21"/>
  <c r="O1532" i="21"/>
  <c r="L1533" i="21"/>
  <c r="H1534" i="21"/>
  <c r="K1533" i="21"/>
  <c r="M1533" i="21"/>
  <c r="J1533" i="21"/>
  <c r="I1533" i="21"/>
  <c r="D1535" i="21"/>
  <c r="F1534" i="21"/>
  <c r="E1534" i="21"/>
  <c r="H1535" i="21"/>
  <c r="J1534" i="21"/>
  <c r="M1534" i="21"/>
  <c r="K1534" i="21"/>
  <c r="L1534" i="21"/>
  <c r="I1534" i="21"/>
  <c r="O1533" i="21"/>
  <c r="P1533" i="21"/>
  <c r="Q1533" i="21"/>
  <c r="N1533" i="21"/>
  <c r="F1535" i="21"/>
  <c r="E1535" i="21"/>
  <c r="D1536" i="21"/>
  <c r="L1535" i="21"/>
  <c r="J1535" i="21"/>
  <c r="K1535" i="21"/>
  <c r="M1535" i="21"/>
  <c r="I1535" i="21"/>
  <c r="H1536" i="21"/>
  <c r="Q1534" i="21"/>
  <c r="O1534" i="21"/>
  <c r="P1534" i="21"/>
  <c r="N1534" i="21"/>
  <c r="F1536" i="21"/>
  <c r="D1537" i="21"/>
  <c r="E1536" i="21"/>
  <c r="O1535" i="21"/>
  <c r="P1535" i="21"/>
  <c r="Q1535" i="21"/>
  <c r="N1535" i="21"/>
  <c r="M1536" i="21"/>
  <c r="K1536" i="21"/>
  <c r="H1537" i="21"/>
  <c r="I1536" i="21"/>
  <c r="J1536" i="21"/>
  <c r="L1536" i="21"/>
  <c r="F1537" i="21"/>
  <c r="E1537" i="21"/>
  <c r="D1538" i="21"/>
  <c r="K1537" i="21"/>
  <c r="I1537" i="21"/>
  <c r="M1537" i="21"/>
  <c r="L1537" i="21"/>
  <c r="J1537" i="21"/>
  <c r="H1538" i="21"/>
  <c r="O1536" i="21"/>
  <c r="P1536" i="21"/>
  <c r="N1536" i="21"/>
  <c r="Q1536" i="21"/>
  <c r="F1538" i="21"/>
  <c r="E1538" i="21"/>
  <c r="D1539" i="21"/>
  <c r="Q1537" i="21"/>
  <c r="N1537" i="21"/>
  <c r="O1537" i="21"/>
  <c r="P1537" i="21"/>
  <c r="K1538" i="21"/>
  <c r="J1538" i="21"/>
  <c r="L1538" i="21"/>
  <c r="H1539" i="21"/>
  <c r="M1538" i="21"/>
  <c r="I1538" i="21"/>
  <c r="D1540" i="21"/>
  <c r="F1539" i="21"/>
  <c r="E1539" i="21"/>
  <c r="H1540" i="21"/>
  <c r="K1539" i="21"/>
  <c r="I1539" i="21"/>
  <c r="L1539" i="21"/>
  <c r="M1539" i="21"/>
  <c r="J1539" i="21"/>
  <c r="P1538" i="21"/>
  <c r="Q1538" i="21"/>
  <c r="N1538" i="21"/>
  <c r="O1538" i="21"/>
  <c r="D1541" i="21"/>
  <c r="F1540" i="21"/>
  <c r="E1540" i="21"/>
  <c r="L1540" i="21"/>
  <c r="I1540" i="21"/>
  <c r="K1540" i="21"/>
  <c r="J1540" i="21"/>
  <c r="H1541" i="21"/>
  <c r="M1540" i="21"/>
  <c r="O1539" i="21"/>
  <c r="P1539" i="21"/>
  <c r="Q1539" i="21"/>
  <c r="N1539" i="21"/>
  <c r="D1542" i="21"/>
  <c r="E1541" i="21"/>
  <c r="F1541" i="21"/>
  <c r="P1540" i="21"/>
  <c r="N1540" i="21"/>
  <c r="Q1540" i="21"/>
  <c r="O1540" i="21"/>
  <c r="H1542" i="21"/>
  <c r="L1541" i="21"/>
  <c r="M1541" i="21"/>
  <c r="J1541" i="21"/>
  <c r="I1541" i="21"/>
  <c r="K1541" i="21"/>
  <c r="D1543" i="21"/>
  <c r="E1542" i="21"/>
  <c r="F1542" i="21"/>
  <c r="K1542" i="21"/>
  <c r="H1543" i="21"/>
  <c r="L1542" i="21"/>
  <c r="J1542" i="21"/>
  <c r="I1542" i="21"/>
  <c r="M1542" i="21"/>
  <c r="P1541" i="21"/>
  <c r="O1541" i="21"/>
  <c r="N1541" i="21"/>
  <c r="Q1541" i="21"/>
  <c r="D1544" i="21"/>
  <c r="E1543" i="21"/>
  <c r="F1543" i="21"/>
  <c r="H1544" i="21"/>
  <c r="L1543" i="21"/>
  <c r="M1543" i="21"/>
  <c r="K1543" i="21"/>
  <c r="J1543" i="21"/>
  <c r="I1543" i="21"/>
  <c r="O1542" i="21"/>
  <c r="P1542" i="21"/>
  <c r="Q1542" i="21"/>
  <c r="N1542" i="21"/>
  <c r="F1544" i="21"/>
  <c r="E1544" i="21"/>
  <c r="D1545" i="21"/>
  <c r="J1544" i="21"/>
  <c r="M1544" i="21"/>
  <c r="H1545" i="21"/>
  <c r="L1544" i="21"/>
  <c r="I1544" i="21"/>
  <c r="K1544" i="21"/>
  <c r="Q1543" i="21"/>
  <c r="N1543" i="21"/>
  <c r="O1543" i="21"/>
  <c r="P1543" i="21"/>
  <c r="E1545" i="21"/>
  <c r="F1545" i="21"/>
  <c r="D1546" i="21"/>
  <c r="K1545" i="21"/>
  <c r="H1546" i="21"/>
  <c r="L1545" i="21"/>
  <c r="J1545" i="21"/>
  <c r="M1545" i="21"/>
  <c r="I1545" i="21"/>
  <c r="Q1544" i="21"/>
  <c r="N1544" i="21"/>
  <c r="O1544" i="21"/>
  <c r="P1544" i="21"/>
  <c r="D1547" i="21"/>
  <c r="F1546" i="21"/>
  <c r="E1546" i="21"/>
  <c r="I1546" i="21"/>
  <c r="J1546" i="21"/>
  <c r="H1547" i="21"/>
  <c r="K1546" i="21"/>
  <c r="M1546" i="21"/>
  <c r="L1546" i="21"/>
  <c r="Q1545" i="21"/>
  <c r="N1545" i="21"/>
  <c r="O1545" i="21"/>
  <c r="P1545" i="21"/>
  <c r="D1548" i="21"/>
  <c r="F1547" i="21"/>
  <c r="E1547" i="21"/>
  <c r="P1546" i="21"/>
  <c r="Q1546" i="21"/>
  <c r="N1546" i="21"/>
  <c r="O1546" i="21"/>
  <c r="H1548" i="21"/>
  <c r="L1547" i="21"/>
  <c r="I1547" i="21"/>
  <c r="M1547" i="21"/>
  <c r="K1547" i="21"/>
  <c r="J1547" i="21"/>
  <c r="D1549" i="21"/>
  <c r="F1548" i="21"/>
  <c r="E1548" i="21"/>
  <c r="L1548" i="21"/>
  <c r="H1549" i="21"/>
  <c r="K1548" i="21"/>
  <c r="M1548" i="21"/>
  <c r="I1548" i="21"/>
  <c r="J1548" i="21"/>
  <c r="P1547" i="21"/>
  <c r="Q1547" i="21"/>
  <c r="N1547" i="21"/>
  <c r="O1547" i="21"/>
  <c r="E1549" i="21"/>
  <c r="F1549" i="21"/>
  <c r="D1550" i="21"/>
  <c r="M1549" i="21"/>
  <c r="I1549" i="21"/>
  <c r="K1549" i="21"/>
  <c r="J1549" i="21"/>
  <c r="H1550" i="21"/>
  <c r="L1549" i="21"/>
  <c r="Q1548" i="21"/>
  <c r="N1548" i="21"/>
  <c r="O1548" i="21"/>
  <c r="P1548" i="21"/>
  <c r="F1550" i="21"/>
  <c r="D1551" i="21"/>
  <c r="E1550" i="21"/>
  <c r="O1549" i="21"/>
  <c r="P1549" i="21"/>
  <c r="N1549" i="21"/>
  <c r="Q1549" i="21"/>
  <c r="K1550" i="21"/>
  <c r="J1550" i="21"/>
  <c r="L1550" i="21"/>
  <c r="I1550" i="21"/>
  <c r="M1550" i="21"/>
  <c r="H1551" i="21"/>
  <c r="F1551" i="21"/>
  <c r="D1552" i="21"/>
  <c r="E1551" i="21"/>
  <c r="Q1550" i="21"/>
  <c r="N1550" i="21"/>
  <c r="O1550" i="21"/>
  <c r="P1550" i="21"/>
  <c r="K1551" i="21"/>
  <c r="J1551" i="21"/>
  <c r="L1551" i="21"/>
  <c r="H1552" i="21"/>
  <c r="M1551" i="21"/>
  <c r="I1551" i="21"/>
  <c r="D1553" i="21"/>
  <c r="F1552" i="21"/>
  <c r="E1552" i="21"/>
  <c r="I1552" i="21"/>
  <c r="H1553" i="21"/>
  <c r="K1552" i="21"/>
  <c r="L1552" i="21"/>
  <c r="J1552" i="21"/>
  <c r="M1552" i="21"/>
  <c r="O1551" i="21"/>
  <c r="P1551" i="21"/>
  <c r="N1551" i="21"/>
  <c r="Q1551" i="21"/>
  <c r="E1553" i="21"/>
  <c r="F1553" i="21"/>
  <c r="D1554" i="21"/>
  <c r="Q1552" i="21"/>
  <c r="N1552" i="21"/>
  <c r="O1552" i="21"/>
  <c r="P1552" i="21"/>
  <c r="H1554" i="21"/>
  <c r="K1553" i="21"/>
  <c r="M1553" i="21"/>
  <c r="I1553" i="21"/>
  <c r="L1553" i="21"/>
  <c r="J1553" i="21"/>
  <c r="D1555" i="21"/>
  <c r="F1554" i="21"/>
  <c r="E1554" i="21"/>
  <c r="L1554" i="21"/>
  <c r="K1554" i="21"/>
  <c r="I1554" i="21"/>
  <c r="J1554" i="21"/>
  <c r="H1555" i="21"/>
  <c r="M1554" i="21"/>
  <c r="Q1553" i="21"/>
  <c r="N1553" i="21"/>
  <c r="O1553" i="21"/>
  <c r="P1553" i="21"/>
  <c r="D1556" i="21"/>
  <c r="E1555" i="21"/>
  <c r="F1555" i="21"/>
  <c r="N1554" i="21"/>
  <c r="O1554" i="21"/>
  <c r="P1554" i="21"/>
  <c r="Q1554" i="21"/>
  <c r="M1555" i="21"/>
  <c r="I1555" i="21"/>
  <c r="K1555" i="21"/>
  <c r="H1556" i="21"/>
  <c r="L1555" i="21"/>
  <c r="J1555" i="21"/>
  <c r="E1556" i="21"/>
  <c r="F1556" i="21"/>
  <c r="D1557" i="21"/>
  <c r="N1555" i="21"/>
  <c r="Q1555" i="21"/>
  <c r="O1555" i="21"/>
  <c r="P1555" i="21"/>
  <c r="H1557" i="21"/>
  <c r="M1556" i="21"/>
  <c r="K1556" i="21"/>
  <c r="J1556" i="21"/>
  <c r="L1556" i="21"/>
  <c r="I1556" i="21"/>
  <c r="D1558" i="21"/>
  <c r="F1557" i="21"/>
  <c r="E1557" i="21"/>
  <c r="H1558" i="21"/>
  <c r="J1557" i="21"/>
  <c r="I1557" i="21"/>
  <c r="M1557" i="21"/>
  <c r="K1557" i="21"/>
  <c r="L1557" i="21"/>
  <c r="P1556" i="21"/>
  <c r="Q1556" i="21"/>
  <c r="N1556" i="21"/>
  <c r="O1556" i="21"/>
  <c r="D1559" i="21"/>
  <c r="F1558" i="21"/>
  <c r="E1558" i="21"/>
  <c r="K1558" i="21"/>
  <c r="I1558" i="21"/>
  <c r="L1558" i="21"/>
  <c r="J1558" i="21"/>
  <c r="M1558" i="21"/>
  <c r="H1559" i="21"/>
  <c r="O1557" i="21"/>
  <c r="P1557" i="21"/>
  <c r="N1557" i="21"/>
  <c r="Q1557" i="21"/>
  <c r="D1560" i="21"/>
  <c r="E1559" i="21"/>
  <c r="F1559" i="21"/>
  <c r="Q1558" i="21"/>
  <c r="N1558" i="21"/>
  <c r="O1558" i="21"/>
  <c r="P1558" i="21"/>
  <c r="M1559" i="21"/>
  <c r="H1560" i="21"/>
  <c r="K1559" i="21"/>
  <c r="J1559" i="21"/>
  <c r="I1559" i="21"/>
  <c r="L1559" i="21"/>
  <c r="F1560" i="21"/>
  <c r="E1560" i="21"/>
  <c r="D1561" i="21"/>
  <c r="H1561" i="21"/>
  <c r="K1560" i="21"/>
  <c r="J1560" i="21"/>
  <c r="M1560" i="21"/>
  <c r="I1560" i="21"/>
  <c r="L1560" i="21"/>
  <c r="N1559" i="21"/>
  <c r="Q1559" i="21"/>
  <c r="O1559" i="21"/>
  <c r="P1559" i="21"/>
  <c r="D1562" i="21"/>
  <c r="F1561" i="21"/>
  <c r="E1561" i="21"/>
  <c r="H1562" i="21"/>
  <c r="I1561" i="21"/>
  <c r="M1561" i="21"/>
  <c r="L1561" i="21"/>
  <c r="K1561" i="21"/>
  <c r="J1561" i="21"/>
  <c r="N1560" i="21"/>
  <c r="Q1560" i="21"/>
  <c r="O1560" i="21"/>
  <c r="P1560" i="21"/>
  <c r="F1562" i="21"/>
  <c r="E1562" i="21"/>
  <c r="D1563" i="21"/>
  <c r="J1562" i="21"/>
  <c r="L1562" i="21"/>
  <c r="H1563" i="21"/>
  <c r="I1562" i="21"/>
  <c r="K1562" i="21"/>
  <c r="M1562" i="21"/>
  <c r="Q1561" i="21"/>
  <c r="N1561" i="21"/>
  <c r="O1561" i="21"/>
  <c r="P1561" i="21"/>
  <c r="E1563" i="21"/>
  <c r="D1564" i="21"/>
  <c r="F1563" i="21"/>
  <c r="H1564" i="21"/>
  <c r="J1563" i="21"/>
  <c r="M1563" i="21"/>
  <c r="I1563" i="21"/>
  <c r="L1563" i="21"/>
  <c r="K1563" i="21"/>
  <c r="Q1562" i="21"/>
  <c r="O1562" i="21"/>
  <c r="P1562" i="21"/>
  <c r="N1562" i="21"/>
  <c r="E1564" i="21"/>
  <c r="D1565" i="21"/>
  <c r="F1564" i="21"/>
  <c r="K1564" i="21"/>
  <c r="M1564" i="21"/>
  <c r="J1564" i="21"/>
  <c r="I1564" i="21"/>
  <c r="L1564" i="21"/>
  <c r="H1565" i="21"/>
  <c r="Q1563" i="21"/>
  <c r="N1563" i="21"/>
  <c r="O1563" i="21"/>
  <c r="P1563" i="21"/>
  <c r="F1565" i="21"/>
  <c r="E1565" i="21"/>
  <c r="D1566" i="21"/>
  <c r="P1564" i="21"/>
  <c r="Q1564" i="21"/>
  <c r="N1564" i="21"/>
  <c r="O1564" i="21"/>
  <c r="K1565" i="21"/>
  <c r="J1565" i="21"/>
  <c r="H1566" i="21"/>
  <c r="L1565" i="21"/>
  <c r="I1565" i="21"/>
  <c r="M1565" i="21"/>
  <c r="F1566" i="21"/>
  <c r="E1566" i="21"/>
  <c r="D1567" i="21"/>
  <c r="I1566" i="21"/>
  <c r="J1566" i="21"/>
  <c r="H1567" i="21"/>
  <c r="L1566" i="21"/>
  <c r="M1566" i="21"/>
  <c r="K1566" i="21"/>
  <c r="O1565" i="21"/>
  <c r="P1565" i="21"/>
  <c r="N1565" i="21"/>
  <c r="Q1565" i="21"/>
  <c r="E1567" i="21"/>
  <c r="F1567" i="21"/>
  <c r="D1568" i="21"/>
  <c r="Q1566" i="21"/>
  <c r="N1566" i="21"/>
  <c r="O1566" i="21"/>
  <c r="P1566" i="21"/>
  <c r="H1568" i="21"/>
  <c r="J1567" i="21"/>
  <c r="M1567" i="21"/>
  <c r="K1567" i="21"/>
  <c r="L1567" i="21"/>
  <c r="I1567" i="21"/>
  <c r="E1568" i="21"/>
  <c r="F1568" i="21"/>
  <c r="D1569" i="21"/>
  <c r="J1568" i="21"/>
  <c r="K1568" i="21"/>
  <c r="H1569" i="21"/>
  <c r="M1568" i="21"/>
  <c r="L1568" i="21"/>
  <c r="I1568" i="21"/>
  <c r="O1567" i="21"/>
  <c r="P1567" i="21"/>
  <c r="N1567" i="21"/>
  <c r="Q1567" i="21"/>
  <c r="E1569" i="21"/>
  <c r="F1569" i="21"/>
  <c r="D1570" i="21"/>
  <c r="I1569" i="21"/>
  <c r="K1569" i="21"/>
  <c r="J1569" i="21"/>
  <c r="H1570" i="21"/>
  <c r="M1569" i="21"/>
  <c r="L1569" i="21"/>
  <c r="N1568" i="21"/>
  <c r="O1568" i="21"/>
  <c r="P1568" i="21"/>
  <c r="Q1568" i="21"/>
  <c r="E1570" i="21"/>
  <c r="D1571" i="21"/>
  <c r="F1570" i="21"/>
  <c r="Q1569" i="21"/>
  <c r="N1569" i="21"/>
  <c r="O1569" i="21"/>
  <c r="P1569" i="21"/>
  <c r="H1571" i="21"/>
  <c r="K1570" i="21"/>
  <c r="M1570" i="21"/>
  <c r="I1570" i="21"/>
  <c r="L1570" i="21"/>
  <c r="J1570" i="21"/>
  <c r="E1571" i="21"/>
  <c r="D1572" i="21"/>
  <c r="F1571" i="21"/>
  <c r="K1571" i="21"/>
  <c r="I1571" i="21"/>
  <c r="L1571" i="21"/>
  <c r="M1571" i="21"/>
  <c r="J1571" i="21"/>
  <c r="H1572" i="21"/>
  <c r="P1570" i="21"/>
  <c r="Q1570" i="21"/>
  <c r="N1570" i="21"/>
  <c r="O1570" i="21"/>
  <c r="D1573" i="21"/>
  <c r="E1572" i="21"/>
  <c r="F1572" i="21"/>
  <c r="Q1571" i="21"/>
  <c r="N1571" i="21"/>
  <c r="O1571" i="21"/>
  <c r="P1571" i="21"/>
  <c r="I1572" i="21"/>
  <c r="H1573" i="21"/>
  <c r="K1572" i="21"/>
  <c r="M1572" i="21"/>
  <c r="L1572" i="21"/>
  <c r="J1572" i="21"/>
  <c r="D1574" i="21"/>
  <c r="E1573" i="21"/>
  <c r="F1573" i="21"/>
  <c r="P1572" i="21"/>
  <c r="Q1572" i="21"/>
  <c r="N1572" i="21"/>
  <c r="O1572" i="21"/>
  <c r="I1573" i="21"/>
  <c r="K1573" i="21"/>
  <c r="H1574" i="21"/>
  <c r="M1573" i="21"/>
  <c r="L1573" i="21"/>
  <c r="J1573" i="21"/>
  <c r="E1574" i="21"/>
  <c r="F1574" i="21"/>
  <c r="D1575" i="21"/>
  <c r="O1573" i="21"/>
  <c r="P1573" i="21"/>
  <c r="N1573" i="21"/>
  <c r="Q1573" i="21"/>
  <c r="J1574" i="21"/>
  <c r="L1574" i="21"/>
  <c r="M1574" i="21"/>
  <c r="K1574" i="21"/>
  <c r="I1574" i="21"/>
  <c r="H1575" i="21"/>
  <c r="F1575" i="21"/>
  <c r="D1576" i="21"/>
  <c r="E1575" i="21"/>
  <c r="N1574" i="21"/>
  <c r="Q1574" i="21"/>
  <c r="O1574" i="21"/>
  <c r="P1574" i="21"/>
  <c r="H1576" i="21"/>
  <c r="M1575" i="21"/>
  <c r="I1575" i="21"/>
  <c r="L1575" i="21"/>
  <c r="J1575" i="21"/>
  <c r="K1575" i="21"/>
  <c r="E1576" i="21"/>
  <c r="D1577" i="21"/>
  <c r="F1576" i="21"/>
  <c r="M1576" i="21"/>
  <c r="L1576" i="21"/>
  <c r="K1576" i="21"/>
  <c r="J1576" i="21"/>
  <c r="I1576" i="21"/>
  <c r="H1577" i="21"/>
  <c r="Q1575" i="21"/>
  <c r="N1575" i="21"/>
  <c r="O1575" i="21"/>
  <c r="P1575" i="21"/>
  <c r="E1577" i="21"/>
  <c r="F1577" i="21"/>
  <c r="D1578" i="21"/>
  <c r="O1576" i="21"/>
  <c r="P1576" i="21"/>
  <c r="N1576" i="21"/>
  <c r="Q1576" i="21"/>
  <c r="K1577" i="21"/>
  <c r="M1577" i="21"/>
  <c r="L1577" i="21"/>
  <c r="H1578" i="21"/>
  <c r="I1577" i="21"/>
  <c r="J1577" i="21"/>
  <c r="F1578" i="21"/>
  <c r="E1578" i="21"/>
  <c r="D1579" i="21"/>
  <c r="M1578" i="21"/>
  <c r="H1579" i="21"/>
  <c r="L1578" i="21"/>
  <c r="J1578" i="21"/>
  <c r="K1578" i="21"/>
  <c r="I1578" i="21"/>
  <c r="Q1577" i="21"/>
  <c r="N1577" i="21"/>
  <c r="O1577" i="21"/>
  <c r="P1577" i="21"/>
  <c r="D1580" i="21"/>
  <c r="F1579" i="21"/>
  <c r="E1579" i="21"/>
  <c r="H1580" i="21"/>
  <c r="M1579" i="21"/>
  <c r="I1579" i="21"/>
  <c r="K1579" i="21"/>
  <c r="L1579" i="21"/>
  <c r="J1579" i="21"/>
  <c r="P1578" i="21"/>
  <c r="N1578" i="21"/>
  <c r="O1578" i="21"/>
  <c r="Q1578" i="21"/>
  <c r="D1581" i="21"/>
  <c r="E1580" i="21"/>
  <c r="F1580" i="21"/>
  <c r="M1580" i="21"/>
  <c r="J1580" i="21"/>
  <c r="I1580" i="21"/>
  <c r="H1581" i="21"/>
  <c r="K1580" i="21"/>
  <c r="L1580" i="21"/>
  <c r="Q1579" i="21"/>
  <c r="N1579" i="21"/>
  <c r="O1579" i="21"/>
  <c r="P1579" i="21"/>
  <c r="E1581" i="21"/>
  <c r="F1581" i="21"/>
  <c r="D1582" i="21"/>
  <c r="P1580" i="21"/>
  <c r="N1580" i="21"/>
  <c r="Q1580" i="21"/>
  <c r="O1580" i="21"/>
  <c r="H1582" i="21"/>
  <c r="I1581" i="21"/>
  <c r="L1581" i="21"/>
  <c r="J1581" i="21"/>
  <c r="K1581" i="21"/>
  <c r="M1581" i="21"/>
  <c r="D1583" i="21"/>
  <c r="F1582" i="21"/>
  <c r="E1582" i="21"/>
  <c r="M1582" i="21"/>
  <c r="J1582" i="21"/>
  <c r="I1582" i="21"/>
  <c r="L1582" i="21"/>
  <c r="H1583" i="21"/>
  <c r="K1582" i="21"/>
  <c r="O1581" i="21"/>
  <c r="P1581" i="21"/>
  <c r="Q1581" i="21"/>
  <c r="N1581" i="21"/>
  <c r="E1583" i="21"/>
  <c r="D1584" i="21"/>
  <c r="F1583" i="21"/>
  <c r="N1582" i="21"/>
  <c r="Q1582" i="21"/>
  <c r="O1582" i="21"/>
  <c r="P1582" i="21"/>
  <c r="J1583" i="21"/>
  <c r="H1584" i="21"/>
  <c r="I1583" i="21"/>
  <c r="M1583" i="21"/>
  <c r="K1583" i="21"/>
  <c r="L1583" i="21"/>
  <c r="D1585" i="21"/>
  <c r="F1584" i="21"/>
  <c r="E1584" i="21"/>
  <c r="J1584" i="21"/>
  <c r="I1584" i="21"/>
  <c r="H1585" i="21"/>
  <c r="L1584" i="21"/>
  <c r="K1584" i="21"/>
  <c r="M1584" i="21"/>
  <c r="Q1583" i="21"/>
  <c r="N1583" i="21"/>
  <c r="O1583" i="21"/>
  <c r="P1583" i="21"/>
  <c r="E1585" i="21"/>
  <c r="F1585" i="21"/>
  <c r="D1586" i="21"/>
  <c r="P1584" i="21"/>
  <c r="N1584" i="21"/>
  <c r="O1584" i="21"/>
  <c r="Q1584" i="21"/>
  <c r="H1586" i="21"/>
  <c r="M1585" i="21"/>
  <c r="K1585" i="21"/>
  <c r="J1585" i="21"/>
  <c r="I1585" i="21"/>
  <c r="L1585" i="21"/>
  <c r="E1586" i="21"/>
  <c r="F1586" i="21"/>
  <c r="D1587" i="21"/>
  <c r="M1586" i="21"/>
  <c r="J1586" i="21"/>
  <c r="I1586" i="21"/>
  <c r="L1586" i="21"/>
  <c r="H1587" i="21"/>
  <c r="K1586" i="21"/>
  <c r="O1585" i="21"/>
  <c r="Q1585" i="21"/>
  <c r="N1585" i="21"/>
  <c r="P1585" i="21"/>
  <c r="F1587" i="21"/>
  <c r="D1588" i="21"/>
  <c r="E1587" i="21"/>
  <c r="P1586" i="21"/>
  <c r="Q1586" i="21"/>
  <c r="N1586" i="21"/>
  <c r="O1586" i="21"/>
  <c r="K1587" i="21"/>
  <c r="L1587" i="21"/>
  <c r="H1588" i="21"/>
  <c r="J1587" i="21"/>
  <c r="I1587" i="21"/>
  <c r="M1587" i="21"/>
  <c r="D1589" i="21"/>
  <c r="F1588" i="21"/>
  <c r="E1588" i="21"/>
  <c r="J1588" i="21"/>
  <c r="K1588" i="21"/>
  <c r="I1588" i="21"/>
  <c r="L1588" i="21"/>
  <c r="M1588" i="21"/>
  <c r="H1589" i="21"/>
  <c r="P1587" i="21"/>
  <c r="Q1587" i="21"/>
  <c r="N1587" i="21"/>
  <c r="O1587" i="21"/>
  <c r="F1589" i="21"/>
  <c r="D1590" i="21"/>
  <c r="E1589" i="21"/>
  <c r="P1588" i="21"/>
  <c r="Q1588" i="21"/>
  <c r="N1588" i="21"/>
  <c r="O1588" i="21"/>
  <c r="I1589" i="21"/>
  <c r="J1589" i="21"/>
  <c r="M1589" i="21"/>
  <c r="H1590" i="21"/>
  <c r="K1589" i="21"/>
  <c r="L1589" i="21"/>
  <c r="D1591" i="21"/>
  <c r="E1590" i="21"/>
  <c r="F1590" i="21"/>
  <c r="O1589" i="21"/>
  <c r="P1589" i="21"/>
  <c r="Q1589" i="21"/>
  <c r="N1589" i="21"/>
  <c r="K1590" i="21"/>
  <c r="I1590" i="21"/>
  <c r="J1590" i="21"/>
  <c r="H1591" i="21"/>
  <c r="L1590" i="21"/>
  <c r="M1590" i="21"/>
  <c r="D1592" i="21"/>
  <c r="F1591" i="21"/>
  <c r="E1591" i="21"/>
  <c r="Q1590" i="21"/>
  <c r="N1590" i="21"/>
  <c r="O1590" i="21"/>
  <c r="P1590" i="21"/>
  <c r="H1592" i="21"/>
  <c r="J1591" i="21"/>
  <c r="K1591" i="21"/>
  <c r="M1591" i="21"/>
  <c r="L1591" i="21"/>
  <c r="I1591" i="21"/>
  <c r="E1592" i="21"/>
  <c r="D1593" i="21"/>
  <c r="F1592" i="21"/>
  <c r="L1592" i="21"/>
  <c r="I1592" i="21"/>
  <c r="H1593" i="21"/>
  <c r="J1592" i="21"/>
  <c r="K1592" i="21"/>
  <c r="M1592" i="21"/>
  <c r="O1591" i="21"/>
  <c r="P1591" i="21"/>
  <c r="Q1591" i="21"/>
  <c r="N1591" i="21"/>
  <c r="F1593" i="21"/>
  <c r="D1594" i="21"/>
  <c r="E1593" i="21"/>
  <c r="N1592" i="21"/>
  <c r="O1592" i="21"/>
  <c r="P1592" i="21"/>
  <c r="Q1592" i="21"/>
  <c r="K1593" i="21"/>
  <c r="J1593" i="21"/>
  <c r="H1594" i="21"/>
  <c r="M1593" i="21"/>
  <c r="L1593" i="21"/>
  <c r="I1593" i="21"/>
  <c r="F1594" i="21"/>
  <c r="E1594" i="21"/>
  <c r="D1595" i="21"/>
  <c r="J1594" i="21"/>
  <c r="H1595" i="21"/>
  <c r="K1594" i="21"/>
  <c r="M1594" i="21"/>
  <c r="L1594" i="21"/>
  <c r="I1594" i="21"/>
  <c r="Q1593" i="21"/>
  <c r="N1593" i="21"/>
  <c r="O1593" i="21"/>
  <c r="P1593" i="21"/>
  <c r="F1595" i="21"/>
  <c r="E1595" i="21"/>
  <c r="D1596" i="21"/>
  <c r="I1595" i="21"/>
  <c r="J1595" i="21"/>
  <c r="K1595" i="21"/>
  <c r="M1595" i="21"/>
  <c r="L1595" i="21"/>
  <c r="H1596" i="21"/>
  <c r="Q1594" i="21"/>
  <c r="O1594" i="21"/>
  <c r="P1594" i="21"/>
  <c r="N1594" i="21"/>
  <c r="E1596" i="21"/>
  <c r="D1597" i="21"/>
  <c r="F1596" i="21"/>
  <c r="Q1595" i="21"/>
  <c r="N1595" i="21"/>
  <c r="O1595" i="21"/>
  <c r="P1595" i="21"/>
  <c r="J1596" i="21"/>
  <c r="M1596" i="21"/>
  <c r="H1597" i="21"/>
  <c r="L1596" i="21"/>
  <c r="I1596" i="21"/>
  <c r="K1596" i="21"/>
  <c r="F1597" i="21"/>
  <c r="D1598" i="21"/>
  <c r="E1597" i="21"/>
  <c r="I1597" i="21"/>
  <c r="M1597" i="21"/>
  <c r="L1597" i="21"/>
  <c r="H1598" i="21"/>
  <c r="K1597" i="21"/>
  <c r="J1597" i="21"/>
  <c r="P1596" i="21"/>
  <c r="Q1596" i="21"/>
  <c r="N1596" i="21"/>
  <c r="O1596" i="21"/>
  <c r="D1599" i="21"/>
  <c r="E1598" i="21"/>
  <c r="F1598" i="21"/>
  <c r="O1597" i="21"/>
  <c r="P1597" i="21"/>
  <c r="Q1597" i="21"/>
  <c r="N1597" i="21"/>
  <c r="I1598" i="21"/>
  <c r="J1598" i="21"/>
  <c r="H1599" i="21"/>
  <c r="M1598" i="21"/>
  <c r="K1598" i="21"/>
  <c r="L1598" i="21"/>
  <c r="F1599" i="21"/>
  <c r="D1600" i="21"/>
  <c r="E1599" i="21"/>
  <c r="Q1598" i="21"/>
  <c r="N1598" i="21"/>
  <c r="O1598" i="21"/>
  <c r="P1598" i="21"/>
  <c r="H1600" i="21"/>
  <c r="J1599" i="21"/>
  <c r="L1599" i="21"/>
  <c r="M1599" i="21"/>
  <c r="K1599" i="21"/>
  <c r="I1599" i="21"/>
  <c r="E1600" i="21"/>
  <c r="D1601" i="21"/>
  <c r="F1600" i="21"/>
  <c r="K1600" i="21"/>
  <c r="I1600" i="21"/>
  <c r="L1600" i="21"/>
  <c r="J1600" i="21"/>
  <c r="H1601" i="21"/>
  <c r="M1600" i="21"/>
  <c r="O1599" i="21"/>
  <c r="P1599" i="21"/>
  <c r="Q1599" i="21"/>
  <c r="N1599" i="21"/>
  <c r="E1601" i="21"/>
  <c r="F1601" i="21"/>
  <c r="D1602" i="21"/>
  <c r="Q1600" i="21"/>
  <c r="N1600" i="21"/>
  <c r="O1600" i="21"/>
  <c r="P1600" i="21"/>
  <c r="L1601" i="21"/>
  <c r="J1601" i="21"/>
  <c r="H1602" i="21"/>
  <c r="I1601" i="21"/>
  <c r="K1601" i="21"/>
  <c r="M1601" i="21"/>
  <c r="F1602" i="21"/>
  <c r="D1603" i="21"/>
  <c r="E1602" i="21"/>
  <c r="L1602" i="21"/>
  <c r="H1603" i="21"/>
  <c r="M1602" i="21"/>
  <c r="I1602" i="21"/>
  <c r="J1602" i="21"/>
  <c r="K1602" i="21"/>
  <c r="Q1601" i="21"/>
  <c r="N1601" i="21"/>
  <c r="O1601" i="21"/>
  <c r="P1601" i="21"/>
  <c r="E1603" i="21"/>
  <c r="D1604" i="21"/>
  <c r="F1603" i="21"/>
  <c r="L1603" i="21"/>
  <c r="K1603" i="21"/>
  <c r="I1603" i="21"/>
  <c r="J1603" i="21"/>
  <c r="M1603" i="21"/>
  <c r="H1604" i="21"/>
  <c r="N1602" i="21"/>
  <c r="O1602" i="21"/>
  <c r="P1602" i="21"/>
  <c r="Q1602" i="21"/>
  <c r="F1604" i="21"/>
  <c r="E1604" i="21"/>
  <c r="D1605" i="21"/>
  <c r="Q1603" i="21"/>
  <c r="N1603" i="21"/>
  <c r="O1603" i="21"/>
  <c r="P1603" i="21"/>
  <c r="M1604" i="21"/>
  <c r="L1604" i="21"/>
  <c r="J1604" i="21"/>
  <c r="K1604" i="21"/>
  <c r="H1605" i="21"/>
  <c r="I1604" i="21"/>
  <c r="E1605" i="21"/>
  <c r="F1605" i="21"/>
  <c r="D1606" i="21"/>
  <c r="L1605" i="21"/>
  <c r="K1605" i="21"/>
  <c r="H1606" i="21"/>
  <c r="M1605" i="21"/>
  <c r="I1605" i="21"/>
  <c r="J1605" i="21"/>
  <c r="Q1604" i="21"/>
  <c r="N1604" i="21"/>
  <c r="O1604" i="21"/>
  <c r="P1604" i="21"/>
  <c r="E1606" i="21"/>
  <c r="D1607" i="21"/>
  <c r="F1606" i="21"/>
  <c r="L1606" i="21"/>
  <c r="K1606" i="21"/>
  <c r="J1606" i="21"/>
  <c r="I1606" i="21"/>
  <c r="H1607" i="21"/>
  <c r="M1606" i="21"/>
  <c r="N1605" i="21"/>
  <c r="Q1605" i="21"/>
  <c r="O1605" i="21"/>
  <c r="P1605" i="21"/>
  <c r="E1607" i="21"/>
  <c r="D1608" i="21"/>
  <c r="F1607" i="21"/>
  <c r="Q1606" i="21"/>
  <c r="N1606" i="21"/>
  <c r="O1606" i="21"/>
  <c r="P1606" i="21"/>
  <c r="H1608" i="21"/>
  <c r="J1607" i="21"/>
  <c r="I1607" i="21"/>
  <c r="M1607" i="21"/>
  <c r="K1607" i="21"/>
  <c r="L1607" i="21"/>
  <c r="D1609" i="21"/>
  <c r="E1608" i="21"/>
  <c r="F1608" i="21"/>
  <c r="K1608" i="21"/>
  <c r="M1608" i="21"/>
  <c r="L1608" i="21"/>
  <c r="I1608" i="21"/>
  <c r="H1609" i="21"/>
  <c r="J1608" i="21"/>
  <c r="O1607" i="21"/>
  <c r="P1607" i="21"/>
  <c r="N1607" i="21"/>
  <c r="Q1607" i="21"/>
  <c r="F1609" i="21"/>
  <c r="E1609" i="21"/>
  <c r="D1610" i="21"/>
  <c r="N1608" i="21"/>
  <c r="Q1608" i="21"/>
  <c r="O1608" i="21"/>
  <c r="P1608" i="21"/>
  <c r="M1609" i="21"/>
  <c r="L1609" i="21"/>
  <c r="I1609" i="21"/>
  <c r="J1609" i="21"/>
  <c r="H1610" i="21"/>
  <c r="K1609" i="21"/>
  <c r="D1611" i="21"/>
  <c r="E1610" i="21"/>
  <c r="F1610" i="21"/>
  <c r="O1609" i="21"/>
  <c r="Q1609" i="21"/>
  <c r="N1609" i="21"/>
  <c r="P1609" i="21"/>
  <c r="H1611" i="21"/>
  <c r="J1610" i="21"/>
  <c r="I1610" i="21"/>
  <c r="M1610" i="21"/>
  <c r="L1610" i="21"/>
  <c r="K1610" i="21"/>
  <c r="F1611" i="21"/>
  <c r="D1612" i="21"/>
  <c r="E1611" i="21"/>
  <c r="L1611" i="21"/>
  <c r="K1611" i="21"/>
  <c r="M1611" i="21"/>
  <c r="I1611" i="21"/>
  <c r="H1612" i="21"/>
  <c r="J1611" i="21"/>
  <c r="P1610" i="21"/>
  <c r="N1610" i="21"/>
  <c r="Q1610" i="21"/>
  <c r="O1610" i="21"/>
  <c r="E1612" i="21"/>
  <c r="D1613" i="21"/>
  <c r="F1612" i="21"/>
  <c r="N1611" i="21"/>
  <c r="Q1611" i="21"/>
  <c r="O1611" i="21"/>
  <c r="P1611" i="21"/>
  <c r="I1612" i="21"/>
  <c r="M1612" i="21"/>
  <c r="J1612" i="21"/>
  <c r="H1613" i="21"/>
  <c r="K1612" i="21"/>
  <c r="L1612" i="21"/>
  <c r="D1614" i="21"/>
  <c r="F1613" i="21"/>
  <c r="E1613" i="21"/>
  <c r="Q1612" i="21"/>
  <c r="N1612" i="21"/>
  <c r="O1612" i="21"/>
  <c r="P1612" i="21"/>
  <c r="L1613" i="21"/>
  <c r="K1613" i="21"/>
  <c r="H1614" i="21"/>
  <c r="M1613" i="21"/>
  <c r="J1613" i="21"/>
  <c r="I1613" i="21"/>
  <c r="D1615" i="21"/>
  <c r="E1614" i="21"/>
  <c r="F1614" i="21"/>
  <c r="L1614" i="21"/>
  <c r="I1614" i="21"/>
  <c r="M1614" i="21"/>
  <c r="J1614" i="21"/>
  <c r="K1614" i="21"/>
  <c r="H1615" i="21"/>
  <c r="O1613" i="21"/>
  <c r="N1613" i="21"/>
  <c r="Q1613" i="21"/>
  <c r="P1613" i="21"/>
  <c r="E1615" i="21"/>
  <c r="D1616" i="21"/>
  <c r="F1615" i="21"/>
  <c r="P1614" i="21"/>
  <c r="Q1614" i="21"/>
  <c r="N1614" i="21"/>
  <c r="O1614" i="21"/>
  <c r="L1615" i="21"/>
  <c r="J1615" i="21"/>
  <c r="H1616" i="21"/>
  <c r="I1615" i="21"/>
  <c r="M1615" i="21"/>
  <c r="K1615" i="21"/>
  <c r="F1616" i="21"/>
  <c r="E1616" i="21"/>
  <c r="D1617" i="21"/>
  <c r="I1616" i="21"/>
  <c r="H1617" i="21"/>
  <c r="J1616" i="21"/>
  <c r="L1616" i="21"/>
  <c r="K1616" i="21"/>
  <c r="M1616" i="21"/>
  <c r="P1615" i="21"/>
  <c r="O1615" i="21"/>
  <c r="Q1615" i="21"/>
  <c r="N1615" i="21"/>
  <c r="E1617" i="21"/>
  <c r="D1618" i="21"/>
  <c r="F1617" i="21"/>
  <c r="O1616" i="21"/>
  <c r="Q1616" i="21"/>
  <c r="N1616" i="21"/>
  <c r="P1616" i="21"/>
  <c r="L1617" i="21"/>
  <c r="K1617" i="21"/>
  <c r="J1617" i="21"/>
  <c r="I1617" i="21"/>
  <c r="H1618" i="21"/>
  <c r="M1617" i="21"/>
  <c r="E1618" i="21"/>
  <c r="F1618" i="21"/>
  <c r="D1619" i="21"/>
  <c r="Q1617" i="21"/>
  <c r="N1617" i="21"/>
  <c r="O1617" i="21"/>
  <c r="P1617" i="21"/>
  <c r="L1618" i="21"/>
  <c r="J1618" i="21"/>
  <c r="I1618" i="21"/>
  <c r="K1618" i="21"/>
  <c r="M1618" i="21"/>
  <c r="H1619" i="21"/>
  <c r="E1619" i="21"/>
  <c r="D1620" i="21"/>
  <c r="F1619" i="21"/>
  <c r="P1618" i="21"/>
  <c r="N1618" i="21"/>
  <c r="O1618" i="21"/>
  <c r="Q1618" i="21"/>
  <c r="I1619" i="21"/>
  <c r="M1619" i="21"/>
  <c r="J1619" i="21"/>
  <c r="K1619" i="21"/>
  <c r="H1620" i="21"/>
  <c r="L1619" i="21"/>
  <c r="F1620" i="21"/>
  <c r="D1621" i="21"/>
  <c r="E1620" i="21"/>
  <c r="O1619" i="21"/>
  <c r="Q1619" i="21"/>
  <c r="N1619" i="21"/>
  <c r="P1619" i="21"/>
  <c r="M1620" i="21"/>
  <c r="J1620" i="21"/>
  <c r="I1620" i="21"/>
  <c r="L1620" i="21"/>
  <c r="K1620" i="21"/>
  <c r="H1621" i="21"/>
  <c r="D1622" i="21"/>
  <c r="F1621" i="21"/>
  <c r="E1621" i="21"/>
  <c r="Q1620" i="21"/>
  <c r="N1620" i="21"/>
  <c r="O1620" i="21"/>
  <c r="P1620" i="21"/>
  <c r="H1622" i="21"/>
  <c r="L1621" i="21"/>
  <c r="K1621" i="21"/>
  <c r="I1621" i="21"/>
  <c r="M1621" i="21"/>
  <c r="J1621" i="21"/>
  <c r="E1622" i="21"/>
  <c r="F1622" i="21"/>
  <c r="D1623" i="21"/>
  <c r="H1623" i="21"/>
  <c r="K1622" i="21"/>
  <c r="J1622" i="21"/>
  <c r="I1622" i="21"/>
  <c r="M1622" i="21"/>
  <c r="L1622" i="21"/>
  <c r="P1621" i="21"/>
  <c r="Q1621" i="21"/>
  <c r="N1621" i="21"/>
  <c r="O1621" i="21"/>
  <c r="E1623" i="21"/>
  <c r="D1624" i="21"/>
  <c r="F1623" i="21"/>
  <c r="K1623" i="21"/>
  <c r="L1623" i="21"/>
  <c r="H1624" i="21"/>
  <c r="I1623" i="21"/>
  <c r="M1623" i="21"/>
  <c r="J1623" i="21"/>
  <c r="Q1622" i="21"/>
  <c r="N1622" i="21"/>
  <c r="O1622" i="21"/>
  <c r="P1622" i="21"/>
  <c r="F1624" i="21"/>
  <c r="D1625" i="21"/>
  <c r="E1624" i="21"/>
  <c r="H1625" i="21"/>
  <c r="L1624" i="21"/>
  <c r="J1624" i="21"/>
  <c r="I1624" i="21"/>
  <c r="M1624" i="21"/>
  <c r="K1624" i="21"/>
  <c r="Q1623" i="21"/>
  <c r="N1623" i="21"/>
  <c r="O1623" i="21"/>
  <c r="P1623" i="21"/>
  <c r="E1625" i="21"/>
  <c r="F1625" i="21"/>
  <c r="D1626" i="21"/>
  <c r="L1625" i="21"/>
  <c r="H1626" i="21"/>
  <c r="J1625" i="21"/>
  <c r="M1625" i="21"/>
  <c r="I1625" i="21"/>
  <c r="K1625" i="21"/>
  <c r="N1624" i="21"/>
  <c r="O1624" i="21"/>
  <c r="P1624" i="21"/>
  <c r="Q1624" i="21"/>
  <c r="F1626" i="21"/>
  <c r="D1627" i="21"/>
  <c r="E1626" i="21"/>
  <c r="H1627" i="21"/>
  <c r="J1626" i="21"/>
  <c r="L1626" i="21"/>
  <c r="K1626" i="21"/>
  <c r="I1626" i="21"/>
  <c r="M1626" i="21"/>
  <c r="Q1625" i="21"/>
  <c r="N1625" i="21"/>
  <c r="O1625" i="21"/>
  <c r="P1625" i="21"/>
  <c r="D1628" i="21"/>
  <c r="E1627" i="21"/>
  <c r="F1627" i="21"/>
  <c r="I1627" i="21"/>
  <c r="J1627" i="21"/>
  <c r="H1628" i="21"/>
  <c r="L1627" i="21"/>
  <c r="K1627" i="21"/>
  <c r="M1627" i="21"/>
  <c r="N1626" i="21"/>
  <c r="O1626" i="21"/>
  <c r="P1626" i="21"/>
  <c r="Q1626" i="21"/>
  <c r="F1628" i="21"/>
  <c r="D1629" i="21"/>
  <c r="E1628" i="21"/>
  <c r="Q1627" i="21"/>
  <c r="N1627" i="21"/>
  <c r="O1627" i="21"/>
  <c r="P1627" i="21"/>
  <c r="K1628" i="21"/>
  <c r="M1628" i="21"/>
  <c r="J1628" i="21"/>
  <c r="L1628" i="21"/>
  <c r="H1629" i="21"/>
  <c r="I1628" i="21"/>
  <c r="E1629" i="21"/>
  <c r="D1630" i="21"/>
  <c r="F1629" i="21"/>
  <c r="I1629" i="21"/>
  <c r="H1630" i="21"/>
  <c r="M1629" i="21"/>
  <c r="J1629" i="21"/>
  <c r="L1629" i="21"/>
  <c r="K1629" i="21"/>
  <c r="N1628" i="21"/>
  <c r="Q1628" i="21"/>
  <c r="O1628" i="21"/>
  <c r="P1628" i="21"/>
  <c r="D1631" i="21"/>
  <c r="F1630" i="21"/>
  <c r="E1630" i="21"/>
  <c r="O1629" i="21"/>
  <c r="P1629" i="21"/>
  <c r="Q1629" i="21"/>
  <c r="N1629" i="21"/>
  <c r="J1630" i="21"/>
  <c r="I1630" i="21"/>
  <c r="L1630" i="21"/>
  <c r="H1631" i="21"/>
  <c r="K1630" i="21"/>
  <c r="M1630" i="21"/>
  <c r="E1631" i="21"/>
  <c r="D1632" i="21"/>
  <c r="F1631" i="21"/>
  <c r="Q1630" i="21"/>
  <c r="N1630" i="21"/>
  <c r="O1630" i="21"/>
  <c r="P1630" i="21"/>
  <c r="J1631" i="21"/>
  <c r="I1631" i="21"/>
  <c r="M1631" i="21"/>
  <c r="H1632" i="21"/>
  <c r="L1631" i="21"/>
  <c r="K1631" i="21"/>
  <c r="E1632" i="21"/>
  <c r="D1633" i="21"/>
  <c r="F1632" i="21"/>
  <c r="O1631" i="21"/>
  <c r="P1631" i="21"/>
  <c r="Q1631" i="21"/>
  <c r="N1631" i="21"/>
  <c r="K1632" i="21"/>
  <c r="M1632" i="21"/>
  <c r="I1632" i="21"/>
  <c r="J1632" i="21"/>
  <c r="H1633" i="21"/>
  <c r="L1632" i="21"/>
  <c r="F1633" i="21"/>
  <c r="E1633" i="21"/>
  <c r="D1634" i="21"/>
  <c r="N1632" i="21"/>
  <c r="O1632" i="21"/>
  <c r="P1632" i="21"/>
  <c r="Q1632" i="21"/>
  <c r="I1633" i="21"/>
  <c r="L1633" i="21"/>
  <c r="M1633" i="21"/>
  <c r="H1634" i="21"/>
  <c r="K1633" i="21"/>
  <c r="J1633" i="21"/>
  <c r="E1634" i="21"/>
  <c r="D1635" i="21"/>
  <c r="F1634" i="21"/>
  <c r="Q1633" i="21"/>
  <c r="N1633" i="21"/>
  <c r="O1633" i="21"/>
  <c r="P1633" i="21"/>
  <c r="H1635" i="21"/>
  <c r="K1634" i="21"/>
  <c r="I1634" i="21"/>
  <c r="L1634" i="21"/>
  <c r="J1634" i="21"/>
  <c r="M1634" i="21"/>
  <c r="F1635" i="21"/>
  <c r="D1636" i="21"/>
  <c r="E1635" i="21"/>
  <c r="M1635" i="21"/>
  <c r="K1635" i="21"/>
  <c r="I1635" i="21"/>
  <c r="J1635" i="21"/>
  <c r="L1635" i="21"/>
  <c r="H1636" i="21"/>
  <c r="P1634" i="21"/>
  <c r="Q1634" i="21"/>
  <c r="N1634" i="21"/>
  <c r="O1634" i="21"/>
  <c r="F1636" i="21"/>
  <c r="D1637" i="21"/>
  <c r="E1636" i="21"/>
  <c r="N1635" i="21"/>
  <c r="Q1635" i="21"/>
  <c r="O1635" i="21"/>
  <c r="P1635" i="21"/>
  <c r="H1637" i="21"/>
  <c r="K1636" i="21"/>
  <c r="I1636" i="21"/>
  <c r="L1636" i="21"/>
  <c r="J1636" i="21"/>
  <c r="M1636" i="21"/>
  <c r="F1637" i="21"/>
  <c r="D1638" i="21"/>
  <c r="E1637" i="21"/>
  <c r="K1637" i="21"/>
  <c r="I1637" i="21"/>
  <c r="J1637" i="21"/>
  <c r="L1637" i="21"/>
  <c r="H1638" i="21"/>
  <c r="M1637" i="21"/>
  <c r="P1636" i="21"/>
  <c r="Q1636" i="21"/>
  <c r="N1636" i="21"/>
  <c r="O1636" i="21"/>
  <c r="F1638" i="21"/>
  <c r="E1638" i="21"/>
  <c r="D1639" i="21"/>
  <c r="O1637" i="21"/>
  <c r="P1637" i="21"/>
  <c r="Q1637" i="21"/>
  <c r="N1637" i="21"/>
  <c r="L1638" i="21"/>
  <c r="K1638" i="21"/>
  <c r="M1638" i="21"/>
  <c r="I1638" i="21"/>
  <c r="J1638" i="21"/>
  <c r="H1639" i="21"/>
  <c r="D1640" i="21"/>
  <c r="E1639" i="21"/>
  <c r="F1639" i="21"/>
  <c r="N1638" i="21"/>
  <c r="Q1638" i="21"/>
  <c r="O1638" i="21"/>
  <c r="P1638" i="21"/>
  <c r="H1640" i="21"/>
  <c r="J1639" i="21"/>
  <c r="K1639" i="21"/>
  <c r="I1639" i="21"/>
  <c r="L1639" i="21"/>
  <c r="M1639" i="21"/>
  <c r="F1640" i="21"/>
  <c r="D1641" i="21"/>
  <c r="E1640" i="21"/>
  <c r="L1640" i="21"/>
  <c r="M1640" i="21"/>
  <c r="J1640" i="21"/>
  <c r="I1640" i="21"/>
  <c r="H1641" i="21"/>
  <c r="K1640" i="21"/>
  <c r="Q1639" i="21"/>
  <c r="N1639" i="21"/>
  <c r="O1639" i="21"/>
  <c r="P1639" i="21"/>
  <c r="F1641" i="21"/>
  <c r="E1641" i="21"/>
  <c r="D1642" i="21"/>
  <c r="O1640" i="21"/>
  <c r="Q1640" i="21"/>
  <c r="P1640" i="21"/>
  <c r="N1640" i="21"/>
  <c r="I1641" i="21"/>
  <c r="H1642" i="21"/>
  <c r="M1641" i="21"/>
  <c r="L1641" i="21"/>
  <c r="K1641" i="21"/>
  <c r="J1641" i="21"/>
  <c r="D1643" i="21"/>
  <c r="F1642" i="21"/>
  <c r="E1642" i="21"/>
  <c r="Q1641" i="21"/>
  <c r="N1641" i="21"/>
  <c r="O1641" i="21"/>
  <c r="P1641" i="21"/>
  <c r="M1642" i="21"/>
  <c r="K1642" i="21"/>
  <c r="J1642" i="21"/>
  <c r="I1642" i="21"/>
  <c r="L1642" i="21"/>
  <c r="H1643" i="21"/>
  <c r="D1644" i="21"/>
  <c r="E1643" i="21"/>
  <c r="F1643" i="21"/>
  <c r="P1642" i="21"/>
  <c r="Q1642" i="21"/>
  <c r="O1642" i="21"/>
  <c r="N1642" i="21"/>
  <c r="I1643" i="21"/>
  <c r="M1643" i="21"/>
  <c r="H1644" i="21"/>
  <c r="L1643" i="21"/>
  <c r="K1643" i="21"/>
  <c r="J1643" i="21"/>
  <c r="D1645" i="21"/>
  <c r="E1644" i="21"/>
  <c r="F1644" i="21"/>
  <c r="P1643" i="21"/>
  <c r="Q1643" i="21"/>
  <c r="N1643" i="21"/>
  <c r="O1643" i="21"/>
  <c r="J1644" i="21"/>
  <c r="I1644" i="21"/>
  <c r="M1644" i="21"/>
  <c r="L1644" i="21"/>
  <c r="H1645" i="21"/>
  <c r="K1644" i="21"/>
  <c r="D1646" i="21"/>
  <c r="F1645" i="21"/>
  <c r="E1645" i="21"/>
  <c r="Q1644" i="21"/>
  <c r="P1644" i="21"/>
  <c r="N1644" i="21"/>
  <c r="O1644" i="21"/>
  <c r="K1645" i="21"/>
  <c r="M1645" i="21"/>
  <c r="I1645" i="21"/>
  <c r="H1646" i="21"/>
  <c r="J1645" i="21"/>
  <c r="L1645" i="21"/>
  <c r="E1646" i="21"/>
  <c r="D1647" i="21"/>
  <c r="F1646" i="21"/>
  <c r="P1645" i="21"/>
  <c r="Q1645" i="21"/>
  <c r="N1645" i="21"/>
  <c r="O1645" i="21"/>
  <c r="L1646" i="21"/>
  <c r="J1646" i="21"/>
  <c r="I1646" i="21"/>
  <c r="H1647" i="21"/>
  <c r="M1646" i="21"/>
  <c r="K1646" i="21"/>
  <c r="E1647" i="21"/>
  <c r="D1648" i="21"/>
  <c r="F1647" i="21"/>
  <c r="Q1646" i="21"/>
  <c r="P1646" i="21"/>
  <c r="N1646" i="21"/>
  <c r="O1646" i="21"/>
  <c r="L1647" i="21"/>
  <c r="M1647" i="21"/>
  <c r="K1647" i="21"/>
  <c r="I1647" i="21"/>
  <c r="H1648" i="21"/>
  <c r="J1647" i="21"/>
  <c r="F1648" i="21"/>
  <c r="E1648" i="21"/>
  <c r="D1649" i="21"/>
  <c r="Q1647" i="21"/>
  <c r="O1647" i="21"/>
  <c r="P1647" i="21"/>
  <c r="N1647" i="21"/>
  <c r="H1649" i="21"/>
  <c r="L1648" i="21"/>
  <c r="J1648" i="21"/>
  <c r="I1648" i="21"/>
  <c r="M1648" i="21"/>
  <c r="K1648" i="21"/>
  <c r="E1649" i="21"/>
  <c r="D1650" i="21"/>
  <c r="F1649" i="21"/>
  <c r="L1649" i="21"/>
  <c r="M1649" i="21"/>
  <c r="J1649" i="21"/>
  <c r="H1650" i="21"/>
  <c r="I1649" i="21"/>
  <c r="K1649" i="21"/>
  <c r="N1648" i="21"/>
  <c r="P1648" i="21"/>
  <c r="O1648" i="21"/>
  <c r="Q1648" i="21"/>
  <c r="D1651" i="21"/>
  <c r="F1650" i="21"/>
  <c r="E1650" i="21"/>
  <c r="J1650" i="21"/>
  <c r="K1650" i="21"/>
  <c r="L1650" i="21"/>
  <c r="M1650" i="21"/>
  <c r="I1650" i="21"/>
  <c r="H1651" i="21"/>
  <c r="O1649" i="21"/>
  <c r="Q1649" i="21"/>
  <c r="N1649" i="21"/>
  <c r="P1649" i="21"/>
  <c r="F1651" i="21"/>
  <c r="D1652" i="21"/>
  <c r="E1651" i="21"/>
  <c r="Q1650" i="21"/>
  <c r="P1650" i="21"/>
  <c r="O1650" i="21"/>
  <c r="N1650" i="21"/>
  <c r="M1651" i="21"/>
  <c r="J1651" i="21"/>
  <c r="K1651" i="21"/>
  <c r="I1651" i="21"/>
  <c r="L1651" i="21"/>
  <c r="H1652" i="21"/>
  <c r="F1652" i="21"/>
  <c r="D1653" i="21"/>
  <c r="E1652" i="21"/>
  <c r="Q1651" i="21"/>
  <c r="N1651" i="21"/>
  <c r="O1651" i="21"/>
  <c r="P1651" i="21"/>
  <c r="J1652" i="21"/>
  <c r="I1652" i="21"/>
  <c r="M1652" i="21"/>
  <c r="K1652" i="21"/>
  <c r="H1653" i="21"/>
  <c r="L1652" i="21"/>
  <c r="D1654" i="21"/>
  <c r="E1653" i="21"/>
  <c r="F1653" i="21"/>
  <c r="Q1652" i="21"/>
  <c r="P1652" i="21"/>
  <c r="N1652" i="21"/>
  <c r="O1652" i="21"/>
  <c r="M1653" i="21"/>
  <c r="L1653" i="21"/>
  <c r="K1653" i="21"/>
  <c r="H1654" i="21"/>
  <c r="J1653" i="21"/>
  <c r="I1653" i="21"/>
  <c r="F1654" i="21"/>
  <c r="E1654" i="21"/>
  <c r="D1655" i="21"/>
  <c r="M1654" i="21"/>
  <c r="L1654" i="21"/>
  <c r="K1654" i="21"/>
  <c r="I1654" i="21"/>
  <c r="H1655" i="21"/>
  <c r="J1654" i="21"/>
  <c r="Q1653" i="21"/>
  <c r="N1653" i="21"/>
  <c r="O1653" i="21"/>
  <c r="P1653" i="21"/>
  <c r="F1655" i="21"/>
  <c r="E1655" i="21"/>
  <c r="D1656" i="21"/>
  <c r="P1654" i="21"/>
  <c r="Q1654" i="21"/>
  <c r="N1654" i="21"/>
  <c r="O1654" i="21"/>
  <c r="M1655" i="21"/>
  <c r="K1655" i="21"/>
  <c r="J1655" i="21"/>
  <c r="L1655" i="21"/>
  <c r="H1656" i="21"/>
  <c r="I1655" i="21"/>
  <c r="F1656" i="21"/>
  <c r="E1656" i="21"/>
  <c r="D1657" i="21"/>
  <c r="M1656" i="21"/>
  <c r="L1656" i="21"/>
  <c r="J1656" i="21"/>
  <c r="I1656" i="21"/>
  <c r="H1657" i="21"/>
  <c r="K1656" i="21"/>
  <c r="Q1655" i="21"/>
  <c r="O1655" i="21"/>
  <c r="N1655" i="21"/>
  <c r="P1655" i="21"/>
  <c r="E1657" i="21"/>
  <c r="F1657" i="21"/>
  <c r="D1658" i="21"/>
  <c r="P1656" i="21"/>
  <c r="N1656" i="21"/>
  <c r="O1656" i="21"/>
  <c r="Q1656" i="21"/>
  <c r="I1657" i="21"/>
  <c r="M1657" i="21"/>
  <c r="H1658" i="21"/>
  <c r="L1657" i="21"/>
  <c r="J1657" i="21"/>
  <c r="K1657" i="21"/>
  <c r="F1658" i="21"/>
  <c r="D1659" i="21"/>
  <c r="E1658" i="21"/>
  <c r="N1657" i="21"/>
  <c r="O1657" i="21"/>
  <c r="Q1657" i="21"/>
  <c r="P1657" i="21"/>
  <c r="M1658" i="21"/>
  <c r="H1659" i="21"/>
  <c r="K1658" i="21"/>
  <c r="L1658" i="21"/>
  <c r="I1658" i="21"/>
  <c r="J1658" i="21"/>
  <c r="F1659" i="21"/>
  <c r="E1659" i="21"/>
  <c r="D1660" i="21"/>
  <c r="H1660" i="21"/>
  <c r="J1659" i="21"/>
  <c r="M1659" i="21"/>
  <c r="L1659" i="21"/>
  <c r="I1659" i="21"/>
  <c r="K1659" i="21"/>
  <c r="O1658" i="21"/>
  <c r="P1658" i="21"/>
  <c r="Q1658" i="21"/>
  <c r="N1658" i="21"/>
  <c r="D1661" i="21"/>
  <c r="F1660" i="21"/>
  <c r="E1660" i="21"/>
  <c r="M1660" i="21"/>
  <c r="K1660" i="21"/>
  <c r="I1660" i="21"/>
  <c r="H1661" i="21"/>
  <c r="J1660" i="21"/>
  <c r="L1660" i="21"/>
  <c r="Q1659" i="21"/>
  <c r="N1659" i="21"/>
  <c r="O1659" i="21"/>
  <c r="P1659" i="21"/>
  <c r="E1661" i="21"/>
  <c r="F1661" i="21"/>
  <c r="D1662" i="21"/>
  <c r="P1660" i="21"/>
  <c r="N1660" i="21"/>
  <c r="Q1660" i="21"/>
  <c r="O1660" i="21"/>
  <c r="M1661" i="21"/>
  <c r="J1661" i="21"/>
  <c r="L1661" i="21"/>
  <c r="I1661" i="21"/>
  <c r="H1662" i="21"/>
  <c r="K1661" i="21"/>
  <c r="F1662" i="21"/>
  <c r="D1663" i="21"/>
  <c r="E1662" i="21"/>
  <c r="Q1661" i="21"/>
  <c r="N1661" i="21"/>
  <c r="O1661" i="21"/>
  <c r="P1661" i="21"/>
  <c r="L1662" i="21"/>
  <c r="M1662" i="21"/>
  <c r="K1662" i="21"/>
  <c r="H1663" i="21"/>
  <c r="I1662" i="21"/>
  <c r="J1662" i="21"/>
  <c r="F1663" i="21"/>
  <c r="E1663" i="21"/>
  <c r="D1664" i="21"/>
  <c r="I1663" i="21"/>
  <c r="L1663" i="21"/>
  <c r="M1663" i="21"/>
  <c r="J1663" i="21"/>
  <c r="H1664" i="21"/>
  <c r="K1663" i="21"/>
  <c r="N1662" i="21"/>
  <c r="Q1662" i="21"/>
  <c r="P1662" i="21"/>
  <c r="O1662" i="21"/>
  <c r="F1664" i="21"/>
  <c r="D1665" i="21"/>
  <c r="E1664" i="21"/>
  <c r="Q1663" i="21"/>
  <c r="O1663" i="21"/>
  <c r="N1663" i="21"/>
  <c r="P1663" i="21"/>
  <c r="L1664" i="21"/>
  <c r="K1664" i="21"/>
  <c r="I1664" i="21"/>
  <c r="H1665" i="21"/>
  <c r="M1664" i="21"/>
  <c r="J1664" i="21"/>
  <c r="D1666" i="21"/>
  <c r="E1665" i="21"/>
  <c r="F1665" i="21"/>
  <c r="N1664" i="21"/>
  <c r="O1664" i="21"/>
  <c r="P1664" i="21"/>
  <c r="Q1664" i="21"/>
  <c r="M1665" i="21"/>
  <c r="I1665" i="21"/>
  <c r="L1665" i="21"/>
  <c r="J1665" i="21"/>
  <c r="K1665" i="21"/>
  <c r="H1666" i="21"/>
  <c r="D1667" i="21"/>
  <c r="E1666" i="21"/>
  <c r="F1666" i="21"/>
  <c r="N1665" i="21"/>
  <c r="O1665" i="21"/>
  <c r="Q1665" i="21"/>
  <c r="P1665" i="21"/>
  <c r="I1666" i="21"/>
  <c r="H1667" i="21"/>
  <c r="L1666" i="21"/>
  <c r="K1666" i="21"/>
  <c r="M1666" i="21"/>
  <c r="J1666" i="21"/>
  <c r="F1667" i="21"/>
  <c r="E1667" i="21"/>
  <c r="D1668" i="21"/>
  <c r="Q1666" i="21"/>
  <c r="O1666" i="21"/>
  <c r="P1666" i="21"/>
  <c r="N1666" i="21"/>
  <c r="K1667" i="21"/>
  <c r="J1667" i="21"/>
  <c r="H1668" i="21"/>
  <c r="M1667" i="21"/>
  <c r="L1667" i="21"/>
  <c r="I1667" i="21"/>
  <c r="E1668" i="21"/>
  <c r="F1668" i="21"/>
  <c r="D1669" i="21"/>
  <c r="L1668" i="21"/>
  <c r="J1668" i="21"/>
  <c r="H1669" i="21"/>
  <c r="K1668" i="21"/>
  <c r="I1668" i="21"/>
  <c r="M1668" i="21"/>
  <c r="Q1667" i="21"/>
  <c r="N1667" i="21"/>
  <c r="O1667" i="21"/>
  <c r="P1667" i="21"/>
  <c r="F1669" i="21"/>
  <c r="E1669" i="21"/>
  <c r="D1670" i="21"/>
  <c r="M1669" i="21"/>
  <c r="J1669" i="21"/>
  <c r="K1669" i="21"/>
  <c r="H1670" i="21"/>
  <c r="I1669" i="21"/>
  <c r="L1669" i="21"/>
  <c r="N1668" i="21"/>
  <c r="Q1668" i="21"/>
  <c r="P1668" i="21"/>
  <c r="O1668" i="21"/>
  <c r="D1671" i="21"/>
  <c r="F1670" i="21"/>
  <c r="E1670" i="21"/>
  <c r="H1671" i="21"/>
  <c r="I1670" i="21"/>
  <c r="K1670" i="21"/>
  <c r="L1670" i="21"/>
  <c r="J1670" i="21"/>
  <c r="M1670" i="21"/>
  <c r="O1669" i="21"/>
  <c r="P1669" i="21"/>
  <c r="Q1669" i="21"/>
  <c r="N1669" i="21"/>
  <c r="D1672" i="21"/>
  <c r="E1671" i="21"/>
  <c r="F1671" i="21"/>
  <c r="I1671" i="21"/>
  <c r="J1671" i="21"/>
  <c r="H1672" i="21"/>
  <c r="L1671" i="21"/>
  <c r="K1671" i="21"/>
  <c r="M1671" i="21"/>
  <c r="Q1670" i="21"/>
  <c r="N1670" i="21"/>
  <c r="P1670" i="21"/>
  <c r="O1670" i="21"/>
  <c r="E1672" i="21"/>
  <c r="D1673" i="21"/>
  <c r="F1672" i="21"/>
  <c r="N1671" i="21"/>
  <c r="O1671" i="21"/>
  <c r="P1671" i="21"/>
  <c r="Q1671" i="21"/>
  <c r="M1672" i="21"/>
  <c r="H1673" i="21"/>
  <c r="I1672" i="21"/>
  <c r="K1672" i="21"/>
  <c r="L1672" i="21"/>
  <c r="J1672" i="21"/>
  <c r="F1673" i="21"/>
  <c r="D1674" i="21"/>
  <c r="E1673" i="21"/>
  <c r="H1674" i="21"/>
  <c r="L1673" i="21"/>
  <c r="J1673" i="21"/>
  <c r="M1673" i="21"/>
  <c r="K1673" i="21"/>
  <c r="I1673" i="21"/>
  <c r="N1672" i="21"/>
  <c r="O1672" i="21"/>
  <c r="P1672" i="21"/>
  <c r="Q1672" i="21"/>
  <c r="E1674" i="21"/>
  <c r="D1675" i="21"/>
  <c r="F1674" i="21"/>
  <c r="H1675" i="21"/>
  <c r="K1674" i="21"/>
  <c r="J1674" i="21"/>
  <c r="M1674" i="21"/>
  <c r="L1674" i="21"/>
  <c r="I1674" i="21"/>
  <c r="Q1673" i="21"/>
  <c r="N1673" i="21"/>
  <c r="O1673" i="21"/>
  <c r="P1673" i="21"/>
  <c r="E1675" i="21"/>
  <c r="F1675" i="21"/>
  <c r="D1676" i="21"/>
  <c r="J1675" i="21"/>
  <c r="K1675" i="21"/>
  <c r="I1675" i="21"/>
  <c r="H1676" i="21"/>
  <c r="L1675" i="21"/>
  <c r="M1675" i="21"/>
  <c r="N1674" i="21"/>
  <c r="Q1674" i="21"/>
  <c r="O1674" i="21"/>
  <c r="P1674" i="21"/>
  <c r="E1676" i="21"/>
  <c r="D1677" i="21"/>
  <c r="F1676" i="21"/>
  <c r="O1675" i="21"/>
  <c r="P1675" i="21"/>
  <c r="Q1675" i="21"/>
  <c r="N1675" i="21"/>
  <c r="I1676" i="21"/>
  <c r="L1676" i="21"/>
  <c r="H1677" i="21"/>
  <c r="M1676" i="21"/>
  <c r="J1676" i="21"/>
  <c r="K1676" i="21"/>
  <c r="F1677" i="21"/>
  <c r="E1677" i="21"/>
  <c r="D1678" i="21"/>
  <c r="N1676" i="21"/>
  <c r="Q1676" i="21"/>
  <c r="O1676" i="21"/>
  <c r="P1676" i="21"/>
  <c r="J1677" i="21"/>
  <c r="L1677" i="21"/>
  <c r="I1677" i="21"/>
  <c r="M1677" i="21"/>
  <c r="H1678" i="21"/>
  <c r="K1677" i="21"/>
  <c r="E1678" i="21"/>
  <c r="D1679" i="21"/>
  <c r="F1678" i="21"/>
  <c r="O1677" i="21"/>
  <c r="P1677" i="21"/>
  <c r="Q1677" i="21"/>
  <c r="N1677" i="21"/>
  <c r="K1678" i="21"/>
  <c r="I1678" i="21"/>
  <c r="L1678" i="21"/>
  <c r="H1679" i="21"/>
  <c r="J1678" i="21"/>
  <c r="M1678" i="21"/>
  <c r="F1679" i="21"/>
  <c r="E1679" i="21"/>
  <c r="D1680" i="21"/>
  <c r="N1678" i="21"/>
  <c r="O1678" i="21"/>
  <c r="P1678" i="21"/>
  <c r="Q1678" i="21"/>
  <c r="L1679" i="21"/>
  <c r="M1679" i="21"/>
  <c r="I1679" i="21"/>
  <c r="K1679" i="21"/>
  <c r="J1679" i="21"/>
  <c r="H1680" i="21"/>
  <c r="D1681" i="21"/>
  <c r="F1680" i="21"/>
  <c r="E1680" i="21"/>
  <c r="Q1679" i="21"/>
  <c r="N1679" i="21"/>
  <c r="O1679" i="21"/>
  <c r="P1679" i="21"/>
  <c r="M1680" i="21"/>
  <c r="J1680" i="21"/>
  <c r="H1681" i="21"/>
  <c r="K1680" i="21"/>
  <c r="I1680" i="21"/>
  <c r="L1680" i="21"/>
  <c r="D1682" i="21"/>
  <c r="E1681" i="21"/>
  <c r="F1681" i="21"/>
  <c r="H1682" i="21"/>
  <c r="J1681" i="21"/>
  <c r="M1681" i="21"/>
  <c r="K1681" i="21"/>
  <c r="L1681" i="21"/>
  <c r="I1681" i="21"/>
  <c r="O1680" i="21"/>
  <c r="P1680" i="21"/>
  <c r="Q1680" i="21"/>
  <c r="N1680" i="21"/>
  <c r="D1683" i="21"/>
  <c r="E1682" i="21"/>
  <c r="F1682" i="21"/>
  <c r="L1682" i="21"/>
  <c r="I1682" i="21"/>
  <c r="K1682" i="21"/>
  <c r="J1682" i="21"/>
  <c r="H1683" i="21"/>
  <c r="M1682" i="21"/>
  <c r="Q1681" i="21"/>
  <c r="N1681" i="21"/>
  <c r="O1681" i="21"/>
  <c r="P1681" i="21"/>
  <c r="E1683" i="21"/>
  <c r="D1684" i="21"/>
  <c r="F1683" i="21"/>
  <c r="P1682" i="21"/>
  <c r="N1682" i="21"/>
  <c r="Q1682" i="21"/>
  <c r="O1682" i="21"/>
  <c r="L1683" i="21"/>
  <c r="M1683" i="21"/>
  <c r="K1683" i="21"/>
  <c r="H1684" i="21"/>
  <c r="I1683" i="21"/>
  <c r="J1683" i="21"/>
  <c r="D1685" i="21"/>
  <c r="F1684" i="21"/>
  <c r="E1684" i="21"/>
  <c r="L1684" i="21"/>
  <c r="M1684" i="21"/>
  <c r="J1684" i="21"/>
  <c r="I1684" i="21"/>
  <c r="H1685" i="21"/>
  <c r="K1684" i="21"/>
  <c r="O1683" i="21"/>
  <c r="P1683" i="21"/>
  <c r="Q1683" i="21"/>
  <c r="N1683" i="21"/>
  <c r="F1685" i="21"/>
  <c r="E1685" i="21"/>
  <c r="D1686" i="21"/>
  <c r="N1684" i="21"/>
  <c r="Q1684" i="21"/>
  <c r="O1684" i="21"/>
  <c r="P1684" i="21"/>
  <c r="L1685" i="21"/>
  <c r="J1685" i="21"/>
  <c r="K1685" i="21"/>
  <c r="H1686" i="21"/>
  <c r="I1685" i="21"/>
  <c r="M1685" i="21"/>
  <c r="E1686" i="21"/>
  <c r="F1686" i="21"/>
  <c r="D1687" i="21"/>
  <c r="M1686" i="21"/>
  <c r="I1686" i="21"/>
  <c r="K1686" i="21"/>
  <c r="L1686" i="21"/>
  <c r="H1687" i="21"/>
  <c r="J1686" i="21"/>
  <c r="Q1685" i="21"/>
  <c r="N1685" i="21"/>
  <c r="O1685" i="21"/>
  <c r="P1685" i="21"/>
  <c r="E1687" i="21"/>
  <c r="F1687" i="21"/>
  <c r="D1688" i="21"/>
  <c r="N1686" i="21"/>
  <c r="O1686" i="21"/>
  <c r="P1686" i="21"/>
  <c r="Q1686" i="21"/>
  <c r="K1687" i="21"/>
  <c r="M1687" i="21"/>
  <c r="J1687" i="21"/>
  <c r="I1687" i="21"/>
  <c r="L1687" i="21"/>
  <c r="H1688" i="21"/>
  <c r="E1688" i="21"/>
  <c r="F1688" i="21"/>
  <c r="D1689" i="21"/>
  <c r="Q1687" i="21"/>
  <c r="N1687" i="21"/>
  <c r="O1687" i="21"/>
  <c r="P1687" i="21"/>
  <c r="J1688" i="21"/>
  <c r="I1688" i="21"/>
  <c r="L1688" i="21"/>
  <c r="H1689" i="21"/>
  <c r="K1688" i="21"/>
  <c r="M1688" i="21"/>
  <c r="F1689" i="21"/>
  <c r="D1690" i="21"/>
  <c r="E1689" i="21"/>
  <c r="P1688" i="21"/>
  <c r="N1688" i="21"/>
  <c r="O1688" i="21"/>
  <c r="Q1688" i="21"/>
  <c r="M1689" i="21"/>
  <c r="K1689" i="21"/>
  <c r="J1689" i="21"/>
  <c r="L1689" i="21"/>
  <c r="I1689" i="21"/>
  <c r="H1690" i="21"/>
  <c r="D1691" i="21"/>
  <c r="E1690" i="21"/>
  <c r="F1690" i="21"/>
  <c r="O1689" i="21"/>
  <c r="Q1689" i="21"/>
  <c r="N1689" i="21"/>
  <c r="P1689" i="21"/>
  <c r="L1690" i="21"/>
  <c r="K1690" i="21"/>
  <c r="M1690" i="21"/>
  <c r="I1690" i="21"/>
  <c r="H1691" i="21"/>
  <c r="J1690" i="21"/>
  <c r="E1691" i="21"/>
  <c r="F1691" i="21"/>
  <c r="D1692" i="21"/>
  <c r="Q1690" i="21"/>
  <c r="N1690" i="21"/>
  <c r="O1690" i="21"/>
  <c r="P1690" i="21"/>
  <c r="M1691" i="21"/>
  <c r="J1691" i="21"/>
  <c r="K1691" i="21"/>
  <c r="L1691" i="21"/>
  <c r="H1692" i="21"/>
  <c r="I1691" i="21"/>
  <c r="E1692" i="21"/>
  <c r="F1692" i="21"/>
  <c r="D1693" i="21"/>
  <c r="I1692" i="21"/>
  <c r="L1692" i="21"/>
  <c r="M1692" i="21"/>
  <c r="J1692" i="21"/>
  <c r="H1693" i="21"/>
  <c r="K1692" i="21"/>
  <c r="O1691" i="21"/>
  <c r="P1691" i="21"/>
  <c r="Q1691" i="21"/>
  <c r="N1691" i="21"/>
  <c r="E1693" i="21"/>
  <c r="D1694" i="21"/>
  <c r="F1693" i="21"/>
  <c r="Q1692" i="21"/>
  <c r="N1692" i="21"/>
  <c r="O1692" i="21"/>
  <c r="P1692" i="21"/>
  <c r="K1693" i="21"/>
  <c r="L1693" i="21"/>
  <c r="H1694" i="21"/>
  <c r="J1693" i="21"/>
  <c r="I1693" i="21"/>
  <c r="M1693" i="21"/>
  <c r="D1695" i="21"/>
  <c r="E1694" i="21"/>
  <c r="F1694" i="21"/>
  <c r="M1694" i="21"/>
  <c r="J1694" i="21"/>
  <c r="H1695" i="21"/>
  <c r="K1694" i="21"/>
  <c r="L1694" i="21"/>
  <c r="I1694" i="21"/>
  <c r="Q1693" i="21"/>
  <c r="N1693" i="21"/>
  <c r="O1693" i="21"/>
  <c r="P1693" i="21"/>
  <c r="D1696" i="21"/>
  <c r="F1695" i="21"/>
  <c r="E1695" i="21"/>
  <c r="L1695" i="21"/>
  <c r="H1696" i="21"/>
  <c r="J1695" i="21"/>
  <c r="I1695" i="21"/>
  <c r="K1695" i="21"/>
  <c r="M1695" i="21"/>
  <c r="P1694" i="21"/>
  <c r="Q1694" i="21"/>
  <c r="N1694" i="21"/>
  <c r="O1694" i="21"/>
  <c r="D1697" i="21"/>
  <c r="E1696" i="21"/>
  <c r="F1696" i="21"/>
  <c r="I1696" i="21"/>
  <c r="J1696" i="21"/>
  <c r="L1696" i="21"/>
  <c r="M1696" i="21"/>
  <c r="H1697" i="21"/>
  <c r="K1696" i="21"/>
  <c r="Q1695" i="21"/>
  <c r="N1695" i="21"/>
  <c r="O1695" i="21"/>
  <c r="P1695" i="21"/>
  <c r="D1698" i="21"/>
  <c r="F1697" i="21"/>
  <c r="E1697" i="21"/>
  <c r="P1696" i="21"/>
  <c r="Q1696" i="21"/>
  <c r="N1696" i="21"/>
  <c r="O1696" i="21"/>
  <c r="K1697" i="21"/>
  <c r="L1697" i="21"/>
  <c r="I1697" i="21"/>
  <c r="M1697" i="21"/>
  <c r="H1698" i="21"/>
  <c r="J1697" i="21"/>
  <c r="D1699" i="21"/>
  <c r="F1698" i="21"/>
  <c r="E1698" i="21"/>
  <c r="Q1697" i="21"/>
  <c r="N1697" i="21"/>
  <c r="O1697" i="21"/>
  <c r="P1697" i="21"/>
  <c r="I1698" i="21"/>
  <c r="M1698" i="21"/>
  <c r="K1698" i="21"/>
  <c r="J1698" i="21"/>
  <c r="L1698" i="21"/>
  <c r="H1699" i="21"/>
  <c r="D1700" i="21"/>
  <c r="F1699" i="21"/>
  <c r="E1699" i="21"/>
  <c r="Q1698" i="21"/>
  <c r="N1698" i="21"/>
  <c r="O1698" i="21"/>
  <c r="P1698" i="21"/>
  <c r="H1700" i="21"/>
  <c r="J1699" i="21"/>
  <c r="I1699" i="21"/>
  <c r="L1699" i="21"/>
  <c r="M1699" i="21"/>
  <c r="K1699" i="21"/>
  <c r="D1701" i="21"/>
  <c r="F1700" i="21"/>
  <c r="E1700" i="21"/>
  <c r="M1700" i="21"/>
  <c r="L1700" i="21"/>
  <c r="I1700" i="21"/>
  <c r="H1701" i="21"/>
  <c r="K1700" i="21"/>
  <c r="J1700" i="21"/>
  <c r="Q1699" i="21"/>
  <c r="N1699" i="21"/>
  <c r="O1699" i="21"/>
  <c r="P1699" i="21"/>
  <c r="E1701" i="21"/>
  <c r="D1702" i="21"/>
  <c r="F1701" i="21"/>
  <c r="Q1700" i="21"/>
  <c r="N1700" i="21"/>
  <c r="O1700" i="21"/>
  <c r="P1700" i="21"/>
  <c r="J1701" i="21"/>
  <c r="I1701" i="21"/>
  <c r="L1701" i="21"/>
  <c r="K1701" i="21"/>
  <c r="M1701" i="21"/>
  <c r="H1702" i="21"/>
  <c r="F1702" i="21"/>
  <c r="D1703" i="21"/>
  <c r="E1702" i="21"/>
  <c r="O1701" i="21"/>
  <c r="P1701" i="21"/>
  <c r="Q1701" i="21"/>
  <c r="N1701" i="21"/>
  <c r="M1702" i="21"/>
  <c r="J1702" i="21"/>
  <c r="K1702" i="21"/>
  <c r="H1703" i="21"/>
  <c r="L1702" i="21"/>
  <c r="I1702" i="21"/>
  <c r="E1703" i="21"/>
  <c r="D1704" i="21"/>
  <c r="F1703" i="21"/>
  <c r="I1703" i="21"/>
  <c r="M1703" i="21"/>
  <c r="L1703" i="21"/>
  <c r="K1703" i="21"/>
  <c r="H1704" i="21"/>
  <c r="J1703" i="21"/>
  <c r="Q1702" i="21"/>
  <c r="O1702" i="21"/>
  <c r="P1702" i="21"/>
  <c r="N1702" i="21"/>
  <c r="E1704" i="21"/>
  <c r="D1705" i="21"/>
  <c r="F1704" i="21"/>
  <c r="Q1703" i="21"/>
  <c r="N1703" i="21"/>
  <c r="O1703" i="21"/>
  <c r="P1703" i="21"/>
  <c r="I1704" i="21"/>
  <c r="M1704" i="21"/>
  <c r="J1704" i="21"/>
  <c r="L1704" i="21"/>
  <c r="K1704" i="21"/>
  <c r="H1705" i="21"/>
  <c r="D1706" i="21"/>
  <c r="E1705" i="21"/>
  <c r="F1705" i="21"/>
  <c r="N1704" i="21"/>
  <c r="O1704" i="21"/>
  <c r="P1704" i="21"/>
  <c r="Q1704" i="21"/>
  <c r="I1705" i="21"/>
  <c r="J1705" i="21"/>
  <c r="H1706" i="21"/>
  <c r="M1705" i="21"/>
  <c r="K1705" i="21"/>
  <c r="L1705" i="21"/>
  <c r="E1706" i="21"/>
  <c r="F1706" i="21"/>
  <c r="D1707" i="21"/>
  <c r="N1705" i="21"/>
  <c r="O1705" i="21"/>
  <c r="P1705" i="21"/>
  <c r="Q1705" i="21"/>
  <c r="H1707" i="21"/>
  <c r="K1706" i="21"/>
  <c r="L1706" i="21"/>
  <c r="I1706" i="21"/>
  <c r="J1706" i="21"/>
  <c r="M1706" i="21"/>
  <c r="F1707" i="21"/>
  <c r="E1707" i="21"/>
  <c r="D1708" i="21"/>
  <c r="M1707" i="21"/>
  <c r="I1707" i="21"/>
  <c r="J1707" i="21"/>
  <c r="K1707" i="21"/>
  <c r="H1708" i="21"/>
  <c r="L1707" i="21"/>
  <c r="N1706" i="21"/>
  <c r="Q1706" i="21"/>
  <c r="O1706" i="21"/>
  <c r="P1706" i="21"/>
  <c r="E1708" i="21"/>
  <c r="D1709" i="21"/>
  <c r="F1708" i="21"/>
  <c r="O1707" i="21"/>
  <c r="P1707" i="21"/>
  <c r="Q1707" i="21"/>
  <c r="N1707" i="21"/>
  <c r="M1708" i="21"/>
  <c r="K1708" i="21"/>
  <c r="H1709" i="21"/>
  <c r="I1708" i="21"/>
  <c r="L1708" i="21"/>
  <c r="J1708" i="21"/>
  <c r="D1710" i="21"/>
  <c r="F1709" i="21"/>
  <c r="E1709" i="21"/>
  <c r="K1709" i="21"/>
  <c r="M1709" i="21"/>
  <c r="I1709" i="21"/>
  <c r="L1709" i="21"/>
  <c r="H1710" i="21"/>
  <c r="J1709" i="21"/>
  <c r="Q1708" i="21"/>
  <c r="O1708" i="21"/>
  <c r="P1708" i="21"/>
  <c r="N1708" i="21"/>
  <c r="D1711" i="21"/>
  <c r="F1710" i="21"/>
  <c r="E1710" i="21"/>
  <c r="Q1709" i="21"/>
  <c r="N1709" i="21"/>
  <c r="O1709" i="21"/>
  <c r="P1709" i="21"/>
  <c r="H1711" i="21"/>
  <c r="M1710" i="21"/>
  <c r="J1710" i="21"/>
  <c r="L1710" i="21"/>
  <c r="I1710" i="21"/>
  <c r="K1710" i="21"/>
  <c r="D1712" i="21"/>
  <c r="F1711" i="21"/>
  <c r="E1711" i="21"/>
  <c r="M1711" i="21"/>
  <c r="I1711" i="21"/>
  <c r="L1711" i="21"/>
  <c r="K1711" i="21"/>
  <c r="J1711" i="21"/>
  <c r="H1712" i="21"/>
  <c r="N1710" i="21"/>
  <c r="Q1710" i="21"/>
  <c r="O1710" i="21"/>
  <c r="P1710" i="21"/>
  <c r="E1712" i="21"/>
  <c r="D1713" i="21"/>
  <c r="F1712" i="21"/>
  <c r="N1711" i="21"/>
  <c r="O1711" i="21"/>
  <c r="Q1711" i="21"/>
  <c r="P1711" i="21"/>
  <c r="M1712" i="21"/>
  <c r="L1712" i="21"/>
  <c r="K1712" i="21"/>
  <c r="H1713" i="21"/>
  <c r="I1712" i="21"/>
  <c r="J1712" i="21"/>
  <c r="E1713" i="21"/>
  <c r="D1714" i="21"/>
  <c r="F1713" i="21"/>
  <c r="J1713" i="21"/>
  <c r="M1713" i="21"/>
  <c r="H1714" i="21"/>
  <c r="L1713" i="21"/>
  <c r="I1713" i="21"/>
  <c r="K1713" i="21"/>
  <c r="P1712" i="21"/>
  <c r="Q1712" i="21"/>
  <c r="N1712" i="21"/>
  <c r="O1712" i="21"/>
  <c r="D1715" i="21"/>
  <c r="F1714" i="21"/>
  <c r="E1714" i="21"/>
  <c r="M1714" i="21"/>
  <c r="K1714" i="21"/>
  <c r="L1714" i="21"/>
  <c r="H1715" i="21"/>
  <c r="J1714" i="21"/>
  <c r="I1714" i="21"/>
  <c r="O1713" i="21"/>
  <c r="P1713" i="21"/>
  <c r="Q1713" i="21"/>
  <c r="N1713" i="21"/>
  <c r="E1715" i="21"/>
  <c r="D1716" i="21"/>
  <c r="F1715" i="21"/>
  <c r="J1715" i="21"/>
  <c r="L1715" i="21"/>
  <c r="K1715" i="21"/>
  <c r="M1715" i="21"/>
  <c r="I1715" i="21"/>
  <c r="H1716" i="21"/>
  <c r="N1714" i="21"/>
  <c r="Q1714" i="21"/>
  <c r="O1714" i="21"/>
  <c r="P1714" i="21"/>
  <c r="D1717" i="21"/>
  <c r="E1716" i="21"/>
  <c r="F1716" i="21"/>
  <c r="Q1715" i="21"/>
  <c r="N1715" i="21"/>
  <c r="O1715" i="21"/>
  <c r="P1715" i="21"/>
  <c r="K1716" i="21"/>
  <c r="J1716" i="21"/>
  <c r="H1717" i="21"/>
  <c r="L1716" i="21"/>
  <c r="M1716" i="21"/>
  <c r="I1716" i="21"/>
  <c r="F1717" i="21"/>
  <c r="D1718" i="21"/>
  <c r="E1717" i="21"/>
  <c r="L1717" i="21"/>
  <c r="K1717" i="21"/>
  <c r="J1717" i="21"/>
  <c r="H1718" i="21"/>
  <c r="M1717" i="21"/>
  <c r="I1717" i="21"/>
  <c r="N1716" i="21"/>
  <c r="Q1716" i="21"/>
  <c r="O1716" i="21"/>
  <c r="P1716" i="21"/>
  <c r="F1718" i="21"/>
  <c r="E1718" i="21"/>
  <c r="D1719" i="21"/>
  <c r="M1718" i="21"/>
  <c r="J1718" i="21"/>
  <c r="H1719" i="21"/>
  <c r="K1718" i="21"/>
  <c r="L1718" i="21"/>
  <c r="I1718" i="21"/>
  <c r="O1717" i="21"/>
  <c r="P1717" i="21"/>
  <c r="N1717" i="21"/>
  <c r="Q1717" i="21"/>
  <c r="D1720" i="21"/>
  <c r="E1719" i="21"/>
  <c r="F1719" i="21"/>
  <c r="L1719" i="21"/>
  <c r="J1719" i="21"/>
  <c r="K1719" i="21"/>
  <c r="M1719" i="21"/>
  <c r="I1719" i="21"/>
  <c r="H1720" i="21"/>
  <c r="P1718" i="21"/>
  <c r="Q1718" i="21"/>
  <c r="O1718" i="21"/>
  <c r="N1718" i="21"/>
  <c r="D1721" i="21"/>
  <c r="E1720" i="21"/>
  <c r="F1720" i="21"/>
  <c r="N1719" i="21"/>
  <c r="Q1719" i="21"/>
  <c r="O1719" i="21"/>
  <c r="P1719" i="21"/>
  <c r="J1720" i="21"/>
  <c r="M1720" i="21"/>
  <c r="K1720" i="21"/>
  <c r="I1720" i="21"/>
  <c r="H1721" i="21"/>
  <c r="L1720" i="21"/>
  <c r="E1721" i="21"/>
  <c r="D1722" i="21"/>
  <c r="F1721" i="21"/>
  <c r="N1720" i="21"/>
  <c r="O1720" i="21"/>
  <c r="P1720" i="21"/>
  <c r="Q1720" i="21"/>
  <c r="M1721" i="21"/>
  <c r="I1721" i="21"/>
  <c r="H1722" i="21"/>
  <c r="J1721" i="21"/>
  <c r="L1721" i="21"/>
  <c r="K1721" i="21"/>
  <c r="F1722" i="21"/>
  <c r="E1722" i="21"/>
  <c r="D1723" i="21"/>
  <c r="Q1721" i="21"/>
  <c r="N1721" i="21"/>
  <c r="O1721" i="21"/>
  <c r="P1721" i="21"/>
  <c r="I1722" i="21"/>
  <c r="L1722" i="21"/>
  <c r="J1722" i="21"/>
  <c r="M1722" i="21"/>
  <c r="H1723" i="21"/>
  <c r="K1722" i="21"/>
  <c r="E1723" i="21"/>
  <c r="F1723" i="21"/>
  <c r="D1724" i="21"/>
  <c r="Q1722" i="21"/>
  <c r="N1722" i="21"/>
  <c r="O1722" i="21"/>
  <c r="P1722" i="21"/>
  <c r="M1723" i="21"/>
  <c r="H1724" i="21"/>
  <c r="I1723" i="21"/>
  <c r="J1723" i="21"/>
  <c r="K1723" i="21"/>
  <c r="L1723" i="21"/>
  <c r="F1724" i="21"/>
  <c r="D1725" i="21"/>
  <c r="E1724" i="21"/>
  <c r="J1724" i="21"/>
  <c r="L1724" i="21"/>
  <c r="M1724" i="21"/>
  <c r="H1725" i="21"/>
  <c r="K1724" i="21"/>
  <c r="I1724" i="21"/>
  <c r="O1723" i="21"/>
  <c r="P1723" i="21"/>
  <c r="Q1723" i="21"/>
  <c r="N1723" i="21"/>
  <c r="F1725" i="21"/>
  <c r="D1726" i="21"/>
  <c r="E1725" i="21"/>
  <c r="M1725" i="21"/>
  <c r="H1726" i="21"/>
  <c r="I1725" i="21"/>
  <c r="K1725" i="21"/>
  <c r="L1725" i="21"/>
  <c r="J1725" i="21"/>
  <c r="P1724" i="21"/>
  <c r="N1724" i="21"/>
  <c r="Q1724" i="21"/>
  <c r="O1724" i="21"/>
  <c r="F1726" i="21"/>
  <c r="E1726" i="21"/>
  <c r="D1727" i="21"/>
  <c r="I1726" i="21"/>
  <c r="L1726" i="21"/>
  <c r="K1726" i="21"/>
  <c r="J1726" i="21"/>
  <c r="H1727" i="21"/>
  <c r="M1726" i="21"/>
  <c r="Q1725" i="21"/>
  <c r="N1725" i="21"/>
  <c r="O1725" i="21"/>
  <c r="P1725" i="21"/>
  <c r="D1728" i="21"/>
  <c r="F1727" i="21"/>
  <c r="E1727" i="21"/>
  <c r="N1726" i="21"/>
  <c r="O1726" i="21"/>
  <c r="P1726" i="21"/>
  <c r="Q1726" i="21"/>
  <c r="K1727" i="21"/>
  <c r="H1728" i="21"/>
  <c r="L1727" i="21"/>
  <c r="M1727" i="21"/>
  <c r="J1727" i="21"/>
  <c r="I1727" i="21"/>
  <c r="D1729" i="21"/>
  <c r="E1728" i="21"/>
  <c r="F1728" i="21"/>
  <c r="L1728" i="21"/>
  <c r="H1729" i="21"/>
  <c r="M1728" i="21"/>
  <c r="K1728" i="21"/>
  <c r="I1728" i="21"/>
  <c r="J1728" i="21"/>
  <c r="Q1727" i="21"/>
  <c r="N1727" i="21"/>
  <c r="O1727" i="21"/>
  <c r="P1727" i="21"/>
  <c r="E1729" i="21"/>
  <c r="D1730" i="21"/>
  <c r="F1729" i="21"/>
  <c r="I1729" i="21"/>
  <c r="H1730" i="21"/>
  <c r="M1729" i="21"/>
  <c r="L1729" i="21"/>
  <c r="J1729" i="21"/>
  <c r="K1729" i="21"/>
  <c r="N1728" i="21"/>
  <c r="O1728" i="21"/>
  <c r="P1728" i="21"/>
  <c r="Q1728" i="21"/>
  <c r="D1731" i="21"/>
  <c r="E1730" i="21"/>
  <c r="F1730" i="21"/>
  <c r="Q1729" i="21"/>
  <c r="N1729" i="21"/>
  <c r="O1729" i="21"/>
  <c r="P1729" i="21"/>
  <c r="H1731" i="21"/>
  <c r="K1730" i="21"/>
  <c r="I1730" i="21"/>
  <c r="L1730" i="21"/>
  <c r="J1730" i="21"/>
  <c r="M1730" i="21"/>
  <c r="D1732" i="21"/>
  <c r="F1731" i="21"/>
  <c r="E1731" i="21"/>
  <c r="H1732" i="21"/>
  <c r="L1731" i="21"/>
  <c r="K1731" i="21"/>
  <c r="M1731" i="21"/>
  <c r="I1731" i="21"/>
  <c r="J1731" i="21"/>
  <c r="Q1730" i="21"/>
  <c r="N1730" i="21"/>
  <c r="O1730" i="21"/>
  <c r="P1730" i="21"/>
  <c r="F1732" i="21"/>
  <c r="D1733" i="21"/>
  <c r="E1732" i="21"/>
  <c r="K1732" i="21"/>
  <c r="H1733" i="21"/>
  <c r="M1732" i="21"/>
  <c r="L1732" i="21"/>
  <c r="I1732" i="21"/>
  <c r="J1732" i="21"/>
  <c r="Q1731" i="21"/>
  <c r="N1731" i="21"/>
  <c r="O1731" i="21"/>
  <c r="P1731" i="21"/>
  <c r="D1734" i="21"/>
  <c r="F1733" i="21"/>
  <c r="E1733" i="21"/>
  <c r="H1734" i="21"/>
  <c r="J1733" i="21"/>
  <c r="K1733" i="21"/>
  <c r="L1733" i="21"/>
  <c r="M1733" i="21"/>
  <c r="I1733" i="21"/>
  <c r="N1732" i="21"/>
  <c r="Q1732" i="21"/>
  <c r="O1732" i="21"/>
  <c r="P1732" i="21"/>
  <c r="F1734" i="21"/>
  <c r="D1735" i="21"/>
  <c r="E1734" i="21"/>
  <c r="K1734" i="21"/>
  <c r="H1735" i="21"/>
  <c r="M1734" i="21"/>
  <c r="I1734" i="21"/>
  <c r="L1734" i="21"/>
  <c r="J1734" i="21"/>
  <c r="O1733" i="21"/>
  <c r="P1733" i="21"/>
  <c r="Q1733" i="21"/>
  <c r="N1733" i="21"/>
  <c r="E1735" i="21"/>
  <c r="F1735" i="21"/>
  <c r="D1736" i="21"/>
  <c r="L1735" i="21"/>
  <c r="M1735" i="21"/>
  <c r="J1735" i="21"/>
  <c r="I1735" i="21"/>
  <c r="H1736" i="21"/>
  <c r="K1735" i="21"/>
  <c r="N1734" i="21"/>
  <c r="O1734" i="21"/>
  <c r="P1734" i="21"/>
  <c r="Q1734" i="21"/>
  <c r="E1736" i="21"/>
  <c r="F1736" i="21"/>
  <c r="D1737" i="21"/>
  <c r="Q1735" i="21"/>
  <c r="N1735" i="21"/>
  <c r="O1735" i="21"/>
  <c r="P1735" i="21"/>
  <c r="I1736" i="21"/>
  <c r="K1736" i="21"/>
  <c r="J1736" i="21"/>
  <c r="H1737" i="21"/>
  <c r="L1736" i="21"/>
  <c r="M1736" i="21"/>
  <c r="E1737" i="21"/>
  <c r="D1738" i="21"/>
  <c r="F1737" i="21"/>
  <c r="N1736" i="21"/>
  <c r="O1736" i="21"/>
  <c r="P1736" i="21"/>
  <c r="Q1736" i="21"/>
  <c r="H1738" i="21"/>
  <c r="K1737" i="21"/>
  <c r="J1737" i="21"/>
  <c r="L1737" i="21"/>
  <c r="I1737" i="21"/>
  <c r="M1737" i="21"/>
  <c r="F1738" i="21"/>
  <c r="E1738" i="21"/>
  <c r="D1739" i="21"/>
  <c r="H1739" i="21"/>
  <c r="M1738" i="21"/>
  <c r="K1738" i="21"/>
  <c r="I1738" i="21"/>
  <c r="J1738" i="21"/>
  <c r="L1738" i="21"/>
  <c r="Q1737" i="21"/>
  <c r="N1737" i="21"/>
  <c r="O1737" i="21"/>
  <c r="P1737" i="21"/>
  <c r="D1740" i="21"/>
  <c r="E1739" i="21"/>
  <c r="F1739" i="21"/>
  <c r="M1739" i="21"/>
  <c r="I1739" i="21"/>
  <c r="K1739" i="21"/>
  <c r="H1740" i="21"/>
  <c r="J1739" i="21"/>
  <c r="L1739" i="21"/>
  <c r="Q1738" i="21"/>
  <c r="N1738" i="21"/>
  <c r="O1738" i="21"/>
  <c r="P1738" i="21"/>
  <c r="E1740" i="21"/>
  <c r="F1740" i="21"/>
  <c r="D1741" i="21"/>
  <c r="O1739" i="21"/>
  <c r="P1739" i="21"/>
  <c r="Q1739" i="21"/>
  <c r="N1739" i="21"/>
  <c r="H1741" i="21"/>
  <c r="I1740" i="21"/>
  <c r="K1740" i="21"/>
  <c r="J1740" i="21"/>
  <c r="M1740" i="21"/>
  <c r="L1740" i="21"/>
  <c r="E1741" i="21"/>
  <c r="F1741" i="21"/>
  <c r="D1742" i="21"/>
  <c r="K1741" i="21"/>
  <c r="M1741" i="21"/>
  <c r="J1741" i="21"/>
  <c r="H1742" i="21"/>
  <c r="I1741" i="21"/>
  <c r="L1741" i="21"/>
  <c r="Q1740" i="21"/>
  <c r="N1740" i="21"/>
  <c r="O1740" i="21"/>
  <c r="P1740" i="21"/>
  <c r="F1742" i="21"/>
  <c r="E1742" i="21"/>
  <c r="D1743" i="21"/>
  <c r="K1742" i="21"/>
  <c r="L1742" i="21"/>
  <c r="H1743" i="21"/>
  <c r="J1742" i="21"/>
  <c r="M1742" i="21"/>
  <c r="I1742" i="21"/>
  <c r="Q1741" i="21"/>
  <c r="N1741" i="21"/>
  <c r="O1741" i="21"/>
  <c r="P1741" i="21"/>
  <c r="F1743" i="21"/>
  <c r="D1744" i="21"/>
  <c r="E1743" i="21"/>
  <c r="M1743" i="21"/>
  <c r="H1744" i="21"/>
  <c r="J1743" i="21"/>
  <c r="K1743" i="21"/>
  <c r="L1743" i="21"/>
  <c r="I1743" i="21"/>
  <c r="Q1742" i="21"/>
  <c r="O1742" i="21"/>
  <c r="P1742" i="21"/>
  <c r="N1742" i="21"/>
  <c r="E1744" i="21"/>
  <c r="F1744" i="21"/>
  <c r="D1745" i="21"/>
  <c r="K1744" i="21"/>
  <c r="L1744" i="21"/>
  <c r="M1744" i="21"/>
  <c r="H1745" i="21"/>
  <c r="I1744" i="21"/>
  <c r="J1744" i="21"/>
  <c r="Q1743" i="21"/>
  <c r="N1743" i="21"/>
  <c r="O1743" i="21"/>
  <c r="P1743" i="21"/>
  <c r="E1745" i="21"/>
  <c r="D1746" i="21"/>
  <c r="F1745" i="21"/>
  <c r="L1745" i="21"/>
  <c r="H1746" i="21"/>
  <c r="J1745" i="21"/>
  <c r="I1745" i="21"/>
  <c r="M1745" i="21"/>
  <c r="K1745" i="21"/>
  <c r="P1744" i="21"/>
  <c r="Q1744" i="21"/>
  <c r="N1744" i="21"/>
  <c r="O1744" i="21"/>
  <c r="F1746" i="21"/>
  <c r="D1747" i="21"/>
  <c r="E1746" i="21"/>
  <c r="K1746" i="21"/>
  <c r="H1747" i="21"/>
  <c r="M1746" i="21"/>
  <c r="I1746" i="21"/>
  <c r="L1746" i="21"/>
  <c r="J1746" i="21"/>
  <c r="Q1745" i="21"/>
  <c r="N1745" i="21"/>
  <c r="O1745" i="21"/>
  <c r="P1745" i="21"/>
  <c r="E1747" i="21"/>
  <c r="F1747" i="21"/>
  <c r="D1748" i="21"/>
  <c r="K1747" i="21"/>
  <c r="I1747" i="21"/>
  <c r="L1747" i="21"/>
  <c r="J1747" i="21"/>
  <c r="M1747" i="21"/>
  <c r="H1748" i="21"/>
  <c r="Q1746" i="21"/>
  <c r="N1746" i="21"/>
  <c r="O1746" i="21"/>
  <c r="P1746" i="21"/>
  <c r="F1748" i="21"/>
  <c r="D1749" i="21"/>
  <c r="E1748" i="21"/>
  <c r="O1747" i="21"/>
  <c r="P1747" i="21"/>
  <c r="Q1747" i="21"/>
  <c r="N1747" i="21"/>
  <c r="J1748" i="21"/>
  <c r="H1749" i="21"/>
  <c r="I1748" i="21"/>
  <c r="L1748" i="21"/>
  <c r="K1748" i="21"/>
  <c r="M1748" i="21"/>
  <c r="F1749" i="21"/>
  <c r="E1749" i="21"/>
  <c r="D1750" i="21"/>
  <c r="J1749" i="21"/>
  <c r="M1749" i="21"/>
  <c r="L1749" i="21"/>
  <c r="H1750" i="21"/>
  <c r="K1749" i="21"/>
  <c r="I1749" i="21"/>
  <c r="N1748" i="21"/>
  <c r="Q1748" i="21"/>
  <c r="O1748" i="21"/>
  <c r="P1748" i="21"/>
  <c r="F1750" i="21"/>
  <c r="D1751" i="21"/>
  <c r="E1750" i="21"/>
  <c r="K1750" i="21"/>
  <c r="J1750" i="21"/>
  <c r="L1750" i="21"/>
  <c r="M1750" i="21"/>
  <c r="H1751" i="21"/>
  <c r="I1750" i="21"/>
  <c r="Q1749" i="21"/>
  <c r="N1749" i="21"/>
  <c r="O1749" i="21"/>
  <c r="P1749" i="21"/>
  <c r="F1751" i="21"/>
  <c r="D1752" i="21"/>
  <c r="E1751" i="21"/>
  <c r="H1752" i="21"/>
  <c r="K1751" i="21"/>
  <c r="J1751" i="21"/>
  <c r="I1751" i="21"/>
  <c r="M1751" i="21"/>
  <c r="L1751" i="21"/>
  <c r="Q1750" i="21"/>
  <c r="O1750" i="21"/>
  <c r="P1750" i="21"/>
  <c r="N1750" i="21"/>
  <c r="F1752" i="21"/>
  <c r="E1752" i="21"/>
  <c r="D1753" i="21"/>
  <c r="M1752" i="21"/>
  <c r="K1752" i="21"/>
  <c r="I1752" i="21"/>
  <c r="H1753" i="21"/>
  <c r="J1752" i="21"/>
  <c r="L1752" i="21"/>
  <c r="Q1751" i="21"/>
  <c r="N1751" i="21"/>
  <c r="O1751" i="21"/>
  <c r="P1751" i="21"/>
  <c r="E1753" i="21"/>
  <c r="D1754" i="21"/>
  <c r="F1753" i="21"/>
  <c r="P1752" i="21"/>
  <c r="N1752" i="21"/>
  <c r="O1752" i="21"/>
  <c r="Q1752" i="21"/>
  <c r="M1753" i="21"/>
  <c r="H1754" i="21"/>
  <c r="K1753" i="21"/>
  <c r="I1753" i="21"/>
  <c r="J1753" i="21"/>
  <c r="L1753" i="21"/>
  <c r="E1754" i="21"/>
  <c r="D1755" i="21"/>
  <c r="F1754" i="21"/>
  <c r="K1754" i="21"/>
  <c r="L1754" i="21"/>
  <c r="M1754" i="21"/>
  <c r="J1754" i="21"/>
  <c r="I1754" i="21"/>
  <c r="H1755" i="21"/>
  <c r="Q1753" i="21"/>
  <c r="N1753" i="21"/>
  <c r="O1753" i="21"/>
  <c r="P1753" i="21"/>
  <c r="F1755" i="21"/>
  <c r="D1756" i="21"/>
  <c r="E1755" i="21"/>
  <c r="P1754" i="21"/>
  <c r="Q1754" i="21"/>
  <c r="N1754" i="21"/>
  <c r="O1754" i="21"/>
  <c r="L1755" i="21"/>
  <c r="H1756" i="21"/>
  <c r="I1755" i="21"/>
  <c r="M1755" i="21"/>
  <c r="J1755" i="21"/>
  <c r="K1755" i="21"/>
  <c r="F1756" i="21"/>
  <c r="D1757" i="21"/>
  <c r="E1756" i="21"/>
  <c r="J1756" i="21"/>
  <c r="K1756" i="21"/>
  <c r="I1756" i="21"/>
  <c r="M1756" i="21"/>
  <c r="H1757" i="21"/>
  <c r="L1756" i="21"/>
  <c r="O1755" i="21"/>
  <c r="P1755" i="21"/>
  <c r="Q1755" i="21"/>
  <c r="N1755" i="21"/>
  <c r="D1758" i="21"/>
  <c r="E1757" i="21"/>
  <c r="F1757" i="21"/>
  <c r="N1756" i="21"/>
  <c r="Q1756" i="21"/>
  <c r="O1756" i="21"/>
  <c r="P1756" i="21"/>
  <c r="L1757" i="21"/>
  <c r="H1758" i="21"/>
  <c r="M1757" i="21"/>
  <c r="I1757" i="21"/>
  <c r="J1757" i="21"/>
  <c r="K1757" i="21"/>
  <c r="F1758" i="21"/>
  <c r="E1758" i="21"/>
  <c r="D1759" i="21"/>
  <c r="I1758" i="21"/>
  <c r="H1759" i="21"/>
  <c r="K1758" i="21"/>
  <c r="M1758" i="21"/>
  <c r="J1758" i="21"/>
  <c r="L1758" i="21"/>
  <c r="Q1757" i="21"/>
  <c r="N1757" i="21"/>
  <c r="O1757" i="21"/>
  <c r="P1757" i="21"/>
  <c r="E1759" i="21"/>
  <c r="D1760" i="21"/>
  <c r="F1759" i="21"/>
  <c r="P1758" i="21"/>
  <c r="Q1758" i="21"/>
  <c r="N1758" i="21"/>
  <c r="O1758" i="21"/>
  <c r="I1759" i="21"/>
  <c r="K1759" i="21"/>
  <c r="M1759" i="21"/>
  <c r="H1760" i="21"/>
  <c r="L1759" i="21"/>
  <c r="J1759" i="21"/>
  <c r="D1761" i="21"/>
  <c r="F1760" i="21"/>
  <c r="E1760" i="21"/>
  <c r="Q1759" i="21"/>
  <c r="N1759" i="21"/>
  <c r="O1759" i="21"/>
  <c r="P1759" i="21"/>
  <c r="J1760" i="21"/>
  <c r="I1760" i="21"/>
  <c r="M1760" i="21"/>
  <c r="K1760" i="21"/>
  <c r="L1760" i="21"/>
  <c r="H1761" i="21"/>
  <c r="D1762" i="21"/>
  <c r="F1761" i="21"/>
  <c r="E1761" i="21"/>
  <c r="N1760" i="21"/>
  <c r="O1760" i="21"/>
  <c r="P1760" i="21"/>
  <c r="Q1760" i="21"/>
  <c r="K1761" i="21"/>
  <c r="M1761" i="21"/>
  <c r="J1761" i="21"/>
  <c r="I1761" i="21"/>
  <c r="H1762" i="21"/>
  <c r="L1761" i="21"/>
  <c r="F1762" i="21"/>
  <c r="D1763" i="21"/>
  <c r="E1762" i="21"/>
  <c r="Q1761" i="21"/>
  <c r="N1761" i="21"/>
  <c r="O1761" i="21"/>
  <c r="P1761" i="21"/>
  <c r="J1762" i="21"/>
  <c r="H1763" i="21"/>
  <c r="L1762" i="21"/>
  <c r="K1762" i="21"/>
  <c r="M1762" i="21"/>
  <c r="I1762" i="21"/>
  <c r="D1764" i="21"/>
  <c r="E1763" i="21"/>
  <c r="F1763" i="21"/>
  <c r="I1763" i="21"/>
  <c r="J1763" i="21"/>
  <c r="K1763" i="21"/>
  <c r="M1763" i="21"/>
  <c r="L1763" i="21"/>
  <c r="H1764" i="21"/>
  <c r="P1762" i="21"/>
  <c r="Q1762" i="21"/>
  <c r="N1762" i="21"/>
  <c r="O1762" i="21"/>
  <c r="F1764" i="21"/>
  <c r="D1765" i="21"/>
  <c r="E1764" i="21"/>
  <c r="Q1763" i="21"/>
  <c r="N1763" i="21"/>
  <c r="O1763" i="21"/>
  <c r="P1763" i="21"/>
  <c r="K1764" i="21"/>
  <c r="L1764" i="21"/>
  <c r="H1765" i="21"/>
  <c r="J1764" i="21"/>
  <c r="I1764" i="21"/>
  <c r="M1764" i="21"/>
  <c r="E1765" i="21"/>
  <c r="F1765" i="21"/>
  <c r="D1766" i="21"/>
  <c r="J1765" i="21"/>
  <c r="H1766" i="21"/>
  <c r="I1765" i="21"/>
  <c r="M1765" i="21"/>
  <c r="L1765" i="21"/>
  <c r="K1765" i="21"/>
  <c r="N1764" i="21"/>
  <c r="Q1764" i="21"/>
  <c r="O1764" i="21"/>
  <c r="P1764" i="21"/>
  <c r="D1767" i="21"/>
  <c r="E1766" i="21"/>
  <c r="F1766" i="21"/>
  <c r="K1766" i="21"/>
  <c r="I1766" i="21"/>
  <c r="H1767" i="21"/>
  <c r="M1766" i="21"/>
  <c r="L1766" i="21"/>
  <c r="J1766" i="21"/>
  <c r="Q1765" i="21"/>
  <c r="N1765" i="21"/>
  <c r="O1765" i="21"/>
  <c r="P1765" i="21"/>
  <c r="E1767" i="21"/>
  <c r="D1768" i="21"/>
  <c r="F1767" i="21"/>
  <c r="Q1766" i="21"/>
  <c r="N1766" i="21"/>
  <c r="O1766" i="21"/>
  <c r="P1766" i="21"/>
  <c r="J1767" i="21"/>
  <c r="K1767" i="21"/>
  <c r="M1767" i="21"/>
  <c r="H1768" i="21"/>
  <c r="I1767" i="21"/>
  <c r="L1767" i="21"/>
  <c r="D1769" i="21"/>
  <c r="E1768" i="21"/>
  <c r="F1768" i="21"/>
  <c r="L1768" i="21"/>
  <c r="J1768" i="21"/>
  <c r="K1768" i="21"/>
  <c r="H1769" i="21"/>
  <c r="M1768" i="21"/>
  <c r="I1768" i="21"/>
  <c r="Q1767" i="21"/>
  <c r="N1767" i="21"/>
  <c r="O1767" i="21"/>
  <c r="P1767" i="21"/>
  <c r="E1769" i="21"/>
  <c r="D1770" i="21"/>
  <c r="F1769" i="21"/>
  <c r="L1769" i="21"/>
  <c r="I1769" i="21"/>
  <c r="K1769" i="21"/>
  <c r="M1769" i="21"/>
  <c r="J1769" i="21"/>
  <c r="H1770" i="21"/>
  <c r="P1768" i="21"/>
  <c r="Q1768" i="21"/>
  <c r="N1768" i="21"/>
  <c r="O1768" i="21"/>
  <c r="E1770" i="21"/>
  <c r="F1770" i="21"/>
  <c r="D1771" i="21"/>
  <c r="N1769" i="21"/>
  <c r="O1769" i="21"/>
  <c r="P1769" i="21"/>
  <c r="Q1769" i="21"/>
  <c r="L1770" i="21"/>
  <c r="I1770" i="21"/>
  <c r="H1771" i="21"/>
  <c r="J1770" i="21"/>
  <c r="M1770" i="21"/>
  <c r="K1770" i="21"/>
  <c r="E1771" i="21"/>
  <c r="D1772" i="21"/>
  <c r="F1771" i="21"/>
  <c r="P1770" i="21"/>
  <c r="Q1770" i="21"/>
  <c r="N1770" i="21"/>
  <c r="O1770" i="21"/>
  <c r="H1772" i="21"/>
  <c r="L1771" i="21"/>
  <c r="K1771" i="21"/>
  <c r="I1771" i="21"/>
  <c r="J1771" i="21"/>
  <c r="M1771" i="21"/>
  <c r="E1772" i="21"/>
  <c r="D1773" i="21"/>
  <c r="F1772" i="21"/>
  <c r="I1772" i="21"/>
  <c r="J1772" i="21"/>
  <c r="L1772" i="21"/>
  <c r="H1773" i="21"/>
  <c r="M1772" i="21"/>
  <c r="K1772" i="21"/>
  <c r="Q1771" i="21"/>
  <c r="N1771" i="21"/>
  <c r="O1771" i="21"/>
  <c r="P1771" i="21"/>
  <c r="D1774" i="21"/>
  <c r="E1773" i="21"/>
  <c r="F1773" i="21"/>
  <c r="N1772" i="21"/>
  <c r="O1772" i="21"/>
  <c r="P1772" i="21"/>
  <c r="Q1772" i="21"/>
  <c r="H1774" i="21"/>
  <c r="K1773" i="21"/>
  <c r="L1773" i="21"/>
  <c r="J1773" i="21"/>
  <c r="M1773" i="21"/>
  <c r="I1773" i="21"/>
  <c r="D1775" i="21"/>
  <c r="E1774" i="21"/>
  <c r="F1774" i="21"/>
  <c r="J1774" i="21"/>
  <c r="M1774" i="21"/>
  <c r="K1774" i="21"/>
  <c r="I1774" i="21"/>
  <c r="H1775" i="21"/>
  <c r="L1774" i="21"/>
  <c r="Q1773" i="21"/>
  <c r="N1773" i="21"/>
  <c r="O1773" i="21"/>
  <c r="P1773" i="21"/>
  <c r="E1775" i="21"/>
  <c r="D1776" i="21"/>
  <c r="F1775" i="21"/>
  <c r="O1774" i="21"/>
  <c r="P1774" i="21"/>
  <c r="N1774" i="21"/>
  <c r="Q1774" i="21"/>
  <c r="H1776" i="21"/>
  <c r="I1775" i="21"/>
  <c r="L1775" i="21"/>
  <c r="K1775" i="21"/>
  <c r="J1775" i="21"/>
  <c r="M1775" i="21"/>
  <c r="D1777" i="21"/>
  <c r="F1776" i="21"/>
  <c r="E1776" i="21"/>
  <c r="K1776" i="21"/>
  <c r="I1776" i="21"/>
  <c r="M1776" i="21"/>
  <c r="J1776" i="21"/>
  <c r="L1776" i="21"/>
  <c r="H1777" i="21"/>
  <c r="N1775" i="21"/>
  <c r="O1775" i="21"/>
  <c r="Q1775" i="21"/>
  <c r="P1775" i="21"/>
  <c r="E1777" i="21"/>
  <c r="D1778" i="21"/>
  <c r="F1777" i="21"/>
  <c r="P1776" i="21"/>
  <c r="N1776" i="21"/>
  <c r="Q1776" i="21"/>
  <c r="O1776" i="21"/>
  <c r="I1777" i="21"/>
  <c r="H1778" i="21"/>
  <c r="M1777" i="21"/>
  <c r="K1777" i="21"/>
  <c r="J1777" i="21"/>
  <c r="L1777" i="21"/>
  <c r="E1778" i="21"/>
  <c r="F1778" i="21"/>
  <c r="D1779" i="21"/>
  <c r="Q1777" i="21"/>
  <c r="N1777" i="21"/>
  <c r="O1777" i="21"/>
  <c r="P1777" i="21"/>
  <c r="L1778" i="21"/>
  <c r="K1778" i="21"/>
  <c r="H1779" i="21"/>
  <c r="J1778" i="21"/>
  <c r="M1778" i="21"/>
  <c r="I1778" i="21"/>
  <c r="F1779" i="21"/>
  <c r="D1780" i="21"/>
  <c r="E1779" i="21"/>
  <c r="I1779" i="21"/>
  <c r="K1779" i="21"/>
  <c r="J1779" i="21"/>
  <c r="H1780" i="21"/>
  <c r="M1779" i="21"/>
  <c r="L1779" i="21"/>
  <c r="P1778" i="21"/>
  <c r="Q1778" i="21"/>
  <c r="N1778" i="21"/>
  <c r="O1778" i="21"/>
  <c r="E1780" i="21"/>
  <c r="D1781" i="21"/>
  <c r="F1780" i="21"/>
  <c r="P1779" i="21"/>
  <c r="O1779" i="21"/>
  <c r="Q1779" i="21"/>
  <c r="N1779" i="21"/>
  <c r="M1780" i="21"/>
  <c r="L1780" i="21"/>
  <c r="I1780" i="21"/>
  <c r="K1780" i="21"/>
  <c r="J1780" i="21"/>
  <c r="H1781" i="21"/>
  <c r="D1782" i="21"/>
  <c r="E1781" i="21"/>
  <c r="F1781" i="21"/>
  <c r="Q1780" i="21"/>
  <c r="N1780" i="21"/>
  <c r="O1780" i="21"/>
  <c r="P1780" i="21"/>
  <c r="I1781" i="21"/>
  <c r="K1781" i="21"/>
  <c r="M1781" i="21"/>
  <c r="H1782" i="21"/>
  <c r="L1781" i="21"/>
  <c r="J1781" i="21"/>
  <c r="D1783" i="21"/>
  <c r="E1782" i="21"/>
  <c r="F1782" i="21"/>
  <c r="Q1781" i="21"/>
  <c r="N1781" i="21"/>
  <c r="O1781" i="21"/>
  <c r="P1781" i="21"/>
  <c r="M1782" i="21"/>
  <c r="L1782" i="21"/>
  <c r="J1782" i="21"/>
  <c r="K1782" i="21"/>
  <c r="I1782" i="21"/>
  <c r="H1783" i="21"/>
  <c r="F1783" i="21"/>
  <c r="E1783" i="21"/>
  <c r="D1784" i="21"/>
  <c r="N1782" i="21"/>
  <c r="Q1782" i="21"/>
  <c r="O1782" i="21"/>
  <c r="P1782" i="21"/>
  <c r="I1783" i="21"/>
  <c r="L1783" i="21"/>
  <c r="M1783" i="21"/>
  <c r="J1783" i="21"/>
  <c r="H1784" i="21"/>
  <c r="K1783" i="21"/>
  <c r="D1785" i="21"/>
  <c r="F1784" i="21"/>
  <c r="E1784" i="21"/>
  <c r="O1783" i="21"/>
  <c r="Q1783" i="21"/>
  <c r="N1783" i="21"/>
  <c r="P1783" i="21"/>
  <c r="H1785" i="21"/>
  <c r="M1784" i="21"/>
  <c r="K1784" i="21"/>
  <c r="J1784" i="21"/>
  <c r="I1784" i="21"/>
  <c r="L1784" i="21"/>
  <c r="D1786" i="21"/>
  <c r="E1785" i="21"/>
  <c r="F1785" i="21"/>
  <c r="J1785" i="21"/>
  <c r="K1785" i="21"/>
  <c r="I1785" i="21"/>
  <c r="H1786" i="21"/>
  <c r="M1785" i="21"/>
  <c r="L1785" i="21"/>
  <c r="P1784" i="21"/>
  <c r="Q1784" i="21"/>
  <c r="N1784" i="21"/>
  <c r="O1784" i="21"/>
  <c r="D1787" i="21"/>
  <c r="F1786" i="21"/>
  <c r="E1786" i="21"/>
  <c r="N1785" i="21"/>
  <c r="Q1785" i="21"/>
  <c r="O1785" i="21"/>
  <c r="P1785" i="21"/>
  <c r="L1786" i="21"/>
  <c r="H1787" i="21"/>
  <c r="K1786" i="21"/>
  <c r="M1786" i="21"/>
  <c r="I1786" i="21"/>
  <c r="J1786" i="21"/>
  <c r="D1788" i="21"/>
  <c r="F1787" i="21"/>
  <c r="E1787" i="21"/>
  <c r="J1787" i="21"/>
  <c r="M1787" i="21"/>
  <c r="H1788" i="21"/>
  <c r="I1787" i="21"/>
  <c r="K1787" i="21"/>
  <c r="L1787" i="21"/>
  <c r="P1786" i="21"/>
  <c r="Q1786" i="21"/>
  <c r="N1786" i="21"/>
  <c r="O1786" i="21"/>
  <c r="D1789" i="21"/>
  <c r="F1788" i="21"/>
  <c r="E1788" i="21"/>
  <c r="K1788" i="21"/>
  <c r="I1788" i="21"/>
  <c r="M1788" i="21"/>
  <c r="H1789" i="21"/>
  <c r="L1788" i="21"/>
  <c r="J1788" i="21"/>
  <c r="O1787" i="21"/>
  <c r="P1787" i="21"/>
  <c r="Q1787" i="21"/>
  <c r="N1787" i="21"/>
  <c r="E1789" i="21"/>
  <c r="F1789" i="21"/>
  <c r="D1790" i="21"/>
  <c r="Q1788" i="21"/>
  <c r="N1788" i="21"/>
  <c r="O1788" i="21"/>
  <c r="P1788" i="21"/>
  <c r="J1789" i="21"/>
  <c r="I1789" i="21"/>
  <c r="K1789" i="21"/>
  <c r="M1789" i="21"/>
  <c r="L1789" i="21"/>
  <c r="H1790" i="21"/>
  <c r="D1791" i="21"/>
  <c r="F1790" i="21"/>
  <c r="E1790" i="21"/>
  <c r="Q1789" i="21"/>
  <c r="N1789" i="21"/>
  <c r="O1789" i="21"/>
  <c r="P1789" i="21"/>
  <c r="I1790" i="21"/>
  <c r="H1791" i="21"/>
  <c r="K1790" i="21"/>
  <c r="M1790" i="21"/>
  <c r="J1790" i="21"/>
  <c r="L1790" i="21"/>
  <c r="F1791" i="21"/>
  <c r="E1791" i="21"/>
  <c r="D1792" i="21"/>
  <c r="N1790" i="21"/>
  <c r="Q1790" i="21"/>
  <c r="O1790" i="21"/>
  <c r="P1790" i="21"/>
  <c r="J1791" i="21"/>
  <c r="L1791" i="21"/>
  <c r="K1791" i="21"/>
  <c r="I1791" i="21"/>
  <c r="M1791" i="21"/>
  <c r="H1792" i="21"/>
  <c r="F1792" i="21"/>
  <c r="E1792" i="21"/>
  <c r="D1793" i="21"/>
  <c r="Q1791" i="21"/>
  <c r="N1791" i="21"/>
  <c r="O1791" i="21"/>
  <c r="P1791" i="21"/>
  <c r="M1792" i="21"/>
  <c r="L1792" i="21"/>
  <c r="J1792" i="21"/>
  <c r="H1793" i="21"/>
  <c r="I1792" i="21"/>
  <c r="K1792" i="21"/>
  <c r="D1794" i="21"/>
  <c r="E1793" i="21"/>
  <c r="F1793" i="21"/>
  <c r="K1793" i="21"/>
  <c r="J1793" i="21"/>
  <c r="H1794" i="21"/>
  <c r="I1793" i="21"/>
  <c r="L1793" i="21"/>
  <c r="M1793" i="21"/>
  <c r="P1792" i="21"/>
  <c r="N1792" i="21"/>
  <c r="Q1792" i="21"/>
  <c r="O1792" i="21"/>
  <c r="E1794" i="21"/>
  <c r="D1795" i="21"/>
  <c r="F1794" i="21"/>
  <c r="K1794" i="21"/>
  <c r="J1794" i="21"/>
  <c r="H1795" i="21"/>
  <c r="M1794" i="21"/>
  <c r="L1794" i="21"/>
  <c r="I1794" i="21"/>
  <c r="Q1793" i="21"/>
  <c r="N1793" i="21"/>
  <c r="O1793" i="21"/>
  <c r="P1793" i="21"/>
  <c r="F1795" i="21"/>
  <c r="E1795" i="21"/>
  <c r="D1796" i="21"/>
  <c r="L1795" i="21"/>
  <c r="M1795" i="21"/>
  <c r="H1796" i="21"/>
  <c r="I1795" i="21"/>
  <c r="K1795" i="21"/>
  <c r="J1795" i="21"/>
  <c r="Q1794" i="21"/>
  <c r="N1794" i="21"/>
  <c r="O1794" i="21"/>
  <c r="P1794" i="21"/>
  <c r="F1796" i="21"/>
  <c r="D1797" i="21"/>
  <c r="E1796" i="21"/>
  <c r="K1796" i="21"/>
  <c r="M1796" i="21"/>
  <c r="L1796" i="21"/>
  <c r="J1796" i="21"/>
  <c r="I1796" i="21"/>
  <c r="H1797" i="21"/>
  <c r="Q1795" i="21"/>
  <c r="N1795" i="21"/>
  <c r="O1795" i="21"/>
  <c r="P1795" i="21"/>
  <c r="F1797" i="21"/>
  <c r="D1798" i="21"/>
  <c r="E1797" i="21"/>
  <c r="Q1796" i="21"/>
  <c r="N1796" i="21"/>
  <c r="O1796" i="21"/>
  <c r="P1796" i="21"/>
  <c r="L1797" i="21"/>
  <c r="I1797" i="21"/>
  <c r="K1797" i="21"/>
  <c r="M1797" i="21"/>
  <c r="J1797" i="21"/>
  <c r="H1798" i="21"/>
  <c r="E1798" i="21"/>
  <c r="D1799" i="21"/>
  <c r="F1798" i="21"/>
  <c r="Q1797" i="21"/>
  <c r="N1797" i="21"/>
  <c r="O1797" i="21"/>
  <c r="P1797" i="21"/>
  <c r="L1798" i="21"/>
  <c r="I1798" i="21"/>
  <c r="H1799" i="21"/>
  <c r="K1798" i="21"/>
  <c r="M1798" i="21"/>
  <c r="J1798" i="21"/>
  <c r="D1800" i="21"/>
  <c r="E1799" i="21"/>
  <c r="F1799" i="21"/>
  <c r="N1798" i="21"/>
  <c r="Q1798" i="21"/>
  <c r="O1798" i="21"/>
  <c r="P1798" i="21"/>
  <c r="M1799" i="21"/>
  <c r="J1799" i="21"/>
  <c r="I1799" i="21"/>
  <c r="L1799" i="21"/>
  <c r="K1799" i="21"/>
  <c r="H1800" i="21"/>
  <c r="E1800" i="21"/>
  <c r="D1801" i="21"/>
  <c r="F1800" i="21"/>
  <c r="Q1799" i="21"/>
  <c r="N1799" i="21"/>
  <c r="O1799" i="21"/>
  <c r="P1799" i="21"/>
  <c r="L1800" i="21"/>
  <c r="J1800" i="21"/>
  <c r="M1800" i="21"/>
  <c r="I1800" i="21"/>
  <c r="K1800" i="21"/>
  <c r="H1801" i="21"/>
  <c r="D1802" i="21"/>
  <c r="E1801" i="21"/>
  <c r="F1801" i="21"/>
  <c r="Q1800" i="21"/>
  <c r="O1800" i="21"/>
  <c r="P1800" i="21"/>
  <c r="N1800" i="21"/>
  <c r="H1802" i="21"/>
  <c r="M1801" i="21"/>
  <c r="L1801" i="21"/>
  <c r="J1801" i="21"/>
  <c r="K1801" i="21"/>
  <c r="I1801" i="21"/>
  <c r="F1802" i="21"/>
  <c r="D1803" i="21"/>
  <c r="E1802" i="21"/>
  <c r="H1803" i="21"/>
  <c r="J1802" i="21"/>
  <c r="I1802" i="21"/>
  <c r="M1802" i="21"/>
  <c r="L1802" i="21"/>
  <c r="K1802" i="21"/>
  <c r="Q1801" i="21"/>
  <c r="N1801" i="21"/>
  <c r="O1801" i="21"/>
  <c r="P1801" i="21"/>
  <c r="E1803" i="21"/>
  <c r="D1804" i="21"/>
  <c r="F1803" i="21"/>
  <c r="I1803" i="21"/>
  <c r="J1803" i="21"/>
  <c r="K1803" i="21"/>
  <c r="M1803" i="21"/>
  <c r="L1803" i="21"/>
  <c r="H1804" i="21"/>
  <c r="Q1802" i="21"/>
  <c r="N1802" i="21"/>
  <c r="O1802" i="21"/>
  <c r="P1802" i="21"/>
  <c r="E1804" i="21"/>
  <c r="F1804" i="21"/>
  <c r="D1805" i="21"/>
  <c r="O1803" i="21"/>
  <c r="P1803" i="21"/>
  <c r="Q1803" i="21"/>
  <c r="N1803" i="21"/>
  <c r="M1804" i="21"/>
  <c r="H1805" i="21"/>
  <c r="J1804" i="21"/>
  <c r="I1804" i="21"/>
  <c r="L1804" i="21"/>
  <c r="K1804" i="21"/>
  <c r="D1806" i="21"/>
  <c r="F1805" i="21"/>
  <c r="E1805" i="21"/>
  <c r="L1805" i="21"/>
  <c r="K1805" i="21"/>
  <c r="H1806" i="21"/>
  <c r="J1805" i="21"/>
  <c r="M1805" i="21"/>
  <c r="I1805" i="21"/>
  <c r="Q1804" i="21"/>
  <c r="N1804" i="21"/>
  <c r="O1804" i="21"/>
  <c r="P1804" i="21"/>
  <c r="D1807" i="21"/>
  <c r="F1806" i="21"/>
  <c r="E1806" i="21"/>
  <c r="H1807" i="21"/>
  <c r="K1806" i="21"/>
  <c r="I1806" i="21"/>
  <c r="M1806" i="21"/>
  <c r="J1806" i="21"/>
  <c r="L1806" i="21"/>
  <c r="O1805" i="21"/>
  <c r="P1805" i="21"/>
  <c r="Q1805" i="21"/>
  <c r="N1805" i="21"/>
  <c r="F1807" i="21"/>
  <c r="D1808" i="21"/>
  <c r="E1807" i="21"/>
  <c r="M1807" i="21"/>
  <c r="H1808" i="21"/>
  <c r="I1807" i="21"/>
  <c r="K1807" i="21"/>
  <c r="J1807" i="21"/>
  <c r="L1807" i="21"/>
  <c r="N1806" i="21"/>
  <c r="O1806" i="21"/>
  <c r="P1806" i="21"/>
  <c r="Q1806" i="21"/>
  <c r="D1809" i="21"/>
  <c r="E1808" i="21"/>
  <c r="F1808" i="21"/>
  <c r="L1808" i="21"/>
  <c r="K1808" i="21"/>
  <c r="J1808" i="21"/>
  <c r="H1809" i="21"/>
  <c r="I1808" i="21"/>
  <c r="M1808" i="21"/>
  <c r="Q1807" i="21"/>
  <c r="N1807" i="21"/>
  <c r="O1807" i="21"/>
  <c r="P1807" i="21"/>
  <c r="D1810" i="21"/>
  <c r="F1809" i="21"/>
  <c r="E1809" i="21"/>
  <c r="I1809" i="21"/>
  <c r="L1809" i="21"/>
  <c r="K1809" i="21"/>
  <c r="J1809" i="21"/>
  <c r="M1809" i="21"/>
  <c r="H1810" i="21"/>
  <c r="P1808" i="21"/>
  <c r="N1808" i="21"/>
  <c r="Q1808" i="21"/>
  <c r="O1808" i="21"/>
  <c r="F1810" i="21"/>
  <c r="E1810" i="21"/>
  <c r="D1811" i="21"/>
  <c r="Q1809" i="21"/>
  <c r="N1809" i="21"/>
  <c r="O1809" i="21"/>
  <c r="P1809" i="21"/>
  <c r="J1810" i="21"/>
  <c r="L1810" i="21"/>
  <c r="M1810" i="21"/>
  <c r="K1810" i="21"/>
  <c r="I1810" i="21"/>
  <c r="H1811" i="21"/>
  <c r="D1812" i="21"/>
  <c r="F1811" i="21"/>
  <c r="E1811" i="21"/>
  <c r="P1810" i="21"/>
  <c r="Q1810" i="21"/>
  <c r="N1810" i="21"/>
  <c r="O1810" i="21"/>
  <c r="L1811" i="21"/>
  <c r="K1811" i="21"/>
  <c r="J1811" i="21"/>
  <c r="M1811" i="21"/>
  <c r="H1812" i="21"/>
  <c r="I1811" i="21"/>
  <c r="D1813" i="21"/>
  <c r="F1812" i="21"/>
  <c r="E1812" i="21"/>
  <c r="M1812" i="21"/>
  <c r="K1812" i="21"/>
  <c r="L1812" i="21"/>
  <c r="H1813" i="21"/>
  <c r="I1812" i="21"/>
  <c r="J1812" i="21"/>
  <c r="O1811" i="21"/>
  <c r="P1811" i="21"/>
  <c r="Q1811" i="21"/>
  <c r="N1811" i="21"/>
  <c r="D1814" i="21"/>
  <c r="E1813" i="21"/>
  <c r="F1813" i="21"/>
  <c r="K1813" i="21"/>
  <c r="J1813" i="21"/>
  <c r="H1814" i="21"/>
  <c r="M1813" i="21"/>
  <c r="L1813" i="21"/>
  <c r="I1813" i="21"/>
  <c r="Q1812" i="21"/>
  <c r="N1812" i="21"/>
  <c r="O1812" i="21"/>
  <c r="P1812" i="21"/>
  <c r="D1815" i="21"/>
  <c r="F1814" i="21"/>
  <c r="E1814" i="21"/>
  <c r="L1814" i="21"/>
  <c r="K1814" i="21"/>
  <c r="I1814" i="21"/>
  <c r="H1815" i="21"/>
  <c r="J1814" i="21"/>
  <c r="M1814" i="21"/>
  <c r="Q1813" i="21"/>
  <c r="N1813" i="21"/>
  <c r="O1813" i="21"/>
  <c r="P1813" i="21"/>
  <c r="F1815" i="21"/>
  <c r="E1815" i="21"/>
  <c r="D1816" i="21"/>
  <c r="N1814" i="21"/>
  <c r="O1814" i="21"/>
  <c r="P1814" i="21"/>
  <c r="Q1814" i="21"/>
  <c r="M1815" i="21"/>
  <c r="I1815" i="21"/>
  <c r="H1816" i="21"/>
  <c r="K1815" i="21"/>
  <c r="L1815" i="21"/>
  <c r="J1815" i="21"/>
  <c r="D1817" i="21"/>
  <c r="F1816" i="21"/>
  <c r="E1816" i="21"/>
  <c r="Q1815" i="21"/>
  <c r="N1815" i="21"/>
  <c r="O1815" i="21"/>
  <c r="P1815" i="21"/>
  <c r="K1816" i="21"/>
  <c r="L1816" i="21"/>
  <c r="M1816" i="21"/>
  <c r="I1816" i="21"/>
  <c r="H1817" i="21"/>
  <c r="J1816" i="21"/>
  <c r="D1818" i="21"/>
  <c r="F1817" i="21"/>
  <c r="E1817" i="21"/>
  <c r="P1816" i="21"/>
  <c r="N1816" i="21"/>
  <c r="O1816" i="21"/>
  <c r="Q1816" i="21"/>
  <c r="M1817" i="21"/>
  <c r="K1817" i="21"/>
  <c r="H1818" i="21"/>
  <c r="L1817" i="21"/>
  <c r="J1817" i="21"/>
  <c r="I1817" i="21"/>
  <c r="D1819" i="21"/>
  <c r="E1818" i="21"/>
  <c r="F1818" i="21"/>
  <c r="L1818" i="21"/>
  <c r="H1819" i="21"/>
  <c r="I1818" i="21"/>
  <c r="K1818" i="21"/>
  <c r="J1818" i="21"/>
  <c r="M1818" i="21"/>
  <c r="O1817" i="21"/>
  <c r="Q1817" i="21"/>
  <c r="N1817" i="21"/>
  <c r="P1817" i="21"/>
  <c r="D1820" i="21"/>
  <c r="E1819" i="21"/>
  <c r="F1819" i="21"/>
  <c r="J1819" i="21"/>
  <c r="K1819" i="21"/>
  <c r="L1819" i="21"/>
  <c r="M1819" i="21"/>
  <c r="H1820" i="21"/>
  <c r="I1819" i="21"/>
  <c r="Q1818" i="21"/>
  <c r="N1818" i="21"/>
  <c r="O1818" i="21"/>
  <c r="P1818" i="21"/>
  <c r="D1821" i="21"/>
  <c r="E1820" i="21"/>
  <c r="F1820" i="21"/>
  <c r="K1820" i="21"/>
  <c r="J1820" i="21"/>
  <c r="M1820" i="21"/>
  <c r="I1820" i="21"/>
  <c r="L1820" i="21"/>
  <c r="H1821" i="21"/>
  <c r="O1819" i="21"/>
  <c r="P1819" i="21"/>
  <c r="N1819" i="21"/>
  <c r="Q1819" i="21"/>
  <c r="D1822" i="21"/>
  <c r="E1821" i="21"/>
  <c r="F1821" i="21"/>
  <c r="Q1820" i="21"/>
  <c r="N1820" i="21"/>
  <c r="O1820" i="21"/>
  <c r="P1820" i="21"/>
  <c r="J1821" i="21"/>
  <c r="L1821" i="21"/>
  <c r="M1821" i="21"/>
  <c r="H1822" i="21"/>
  <c r="K1821" i="21"/>
  <c r="I1821" i="21"/>
  <c r="D1823" i="21"/>
  <c r="F1822" i="21"/>
  <c r="E1822" i="21"/>
  <c r="K1822" i="21"/>
  <c r="J1822" i="21"/>
  <c r="M1822" i="21"/>
  <c r="L1822" i="21"/>
  <c r="I1822" i="21"/>
  <c r="H1823" i="21"/>
  <c r="O1821" i="21"/>
  <c r="P1821" i="21"/>
  <c r="Q1821" i="21"/>
  <c r="N1821" i="21"/>
  <c r="F1823" i="21"/>
  <c r="E1823" i="21"/>
  <c r="D1824" i="21"/>
  <c r="P1822" i="21"/>
  <c r="N1822" i="21"/>
  <c r="Q1822" i="21"/>
  <c r="O1822" i="21"/>
  <c r="I1823" i="21"/>
  <c r="M1823" i="21"/>
  <c r="H1824" i="21"/>
  <c r="K1823" i="21"/>
  <c r="J1823" i="21"/>
  <c r="L1823" i="21"/>
  <c r="D1825" i="21"/>
  <c r="F1824" i="21"/>
  <c r="E1824" i="21"/>
  <c r="Q1823" i="21"/>
  <c r="N1823" i="21"/>
  <c r="O1823" i="21"/>
  <c r="P1823" i="21"/>
  <c r="H1825" i="21"/>
  <c r="M1824" i="21"/>
  <c r="L1824" i="21"/>
  <c r="I1824" i="21"/>
  <c r="J1824" i="21"/>
  <c r="K1824" i="21"/>
  <c r="D1826" i="21"/>
  <c r="E1825" i="21"/>
  <c r="F1825" i="21"/>
  <c r="M1825" i="21"/>
  <c r="J1825" i="21"/>
  <c r="I1825" i="21"/>
  <c r="H1826" i="21"/>
  <c r="K1825" i="21"/>
  <c r="L1825" i="21"/>
  <c r="P1824" i="21"/>
  <c r="N1824" i="21"/>
  <c r="Q1824" i="21"/>
  <c r="O1824" i="21"/>
  <c r="D1827" i="21"/>
  <c r="F1826" i="21"/>
  <c r="E1826" i="21"/>
  <c r="Q1825" i="21"/>
  <c r="N1825" i="21"/>
  <c r="O1825" i="21"/>
  <c r="P1825" i="21"/>
  <c r="M1826" i="21"/>
  <c r="H1827" i="21"/>
  <c r="I1826" i="21"/>
  <c r="L1826" i="21"/>
  <c r="J1826" i="21"/>
  <c r="K1826" i="21"/>
  <c r="D1828" i="21"/>
  <c r="F1827" i="21"/>
  <c r="E1827" i="21"/>
  <c r="K1827" i="21"/>
  <c r="I1827" i="21"/>
  <c r="M1827" i="21"/>
  <c r="L1827" i="21"/>
  <c r="J1827" i="21"/>
  <c r="H1828" i="21"/>
  <c r="Q1826" i="21"/>
  <c r="N1826" i="21"/>
  <c r="O1826" i="21"/>
  <c r="P1826" i="21"/>
  <c r="D1829" i="21"/>
  <c r="F1828" i="21"/>
  <c r="E1828" i="21"/>
  <c r="O1827" i="21"/>
  <c r="P1827" i="21"/>
  <c r="Q1827" i="21"/>
  <c r="N1827" i="21"/>
  <c r="J1828" i="21"/>
  <c r="M1828" i="21"/>
  <c r="L1828" i="21"/>
  <c r="I1828" i="21"/>
  <c r="K1828" i="21"/>
  <c r="H1829" i="21"/>
  <c r="F1829" i="21"/>
  <c r="D1830" i="21"/>
  <c r="E1829" i="21"/>
  <c r="Q1828" i="21"/>
  <c r="N1828" i="21"/>
  <c r="O1828" i="21"/>
  <c r="P1828" i="21"/>
  <c r="K1829" i="21"/>
  <c r="H1830" i="21"/>
  <c r="M1829" i="21"/>
  <c r="I1829" i="21"/>
  <c r="L1829" i="21"/>
  <c r="J1829" i="21"/>
  <c r="D1831" i="21"/>
  <c r="F1830" i="21"/>
  <c r="E1830" i="21"/>
  <c r="I1830" i="21"/>
  <c r="J1830" i="21"/>
  <c r="L1830" i="21"/>
  <c r="H1831" i="21"/>
  <c r="M1830" i="21"/>
  <c r="K1830" i="21"/>
  <c r="Q1829" i="21"/>
  <c r="N1829" i="21"/>
  <c r="O1829" i="21"/>
  <c r="P1829" i="21"/>
  <c r="F1831" i="21"/>
  <c r="D1832" i="21"/>
  <c r="E1831" i="21"/>
  <c r="N1830" i="21"/>
  <c r="O1830" i="21"/>
  <c r="P1830" i="21"/>
  <c r="Q1830" i="21"/>
  <c r="M1831" i="21"/>
  <c r="L1831" i="21"/>
  <c r="I1831" i="21"/>
  <c r="H1832" i="21"/>
  <c r="K1831" i="21"/>
  <c r="J1831" i="21"/>
  <c r="F1832" i="21"/>
  <c r="D1833" i="21"/>
  <c r="E1832" i="21"/>
  <c r="Q1831" i="21"/>
  <c r="N1831" i="21"/>
  <c r="O1831" i="21"/>
  <c r="P1831" i="21"/>
  <c r="L1832" i="21"/>
  <c r="M1832" i="21"/>
  <c r="I1832" i="21"/>
  <c r="J1832" i="21"/>
  <c r="H1833" i="21"/>
  <c r="K1832" i="21"/>
  <c r="F1833" i="21"/>
  <c r="D1834" i="21"/>
  <c r="E1833" i="21"/>
  <c r="P1832" i="21"/>
  <c r="Q1832" i="21"/>
  <c r="N1832" i="21"/>
  <c r="O1832" i="21"/>
  <c r="J1833" i="21"/>
  <c r="H1834" i="21"/>
  <c r="K1833" i="21"/>
  <c r="I1833" i="21"/>
  <c r="L1833" i="21"/>
  <c r="M1833" i="21"/>
  <c r="D1835" i="21"/>
  <c r="F1834" i="21"/>
  <c r="E1834" i="21"/>
  <c r="J1834" i="21"/>
  <c r="I1834" i="21"/>
  <c r="K1834" i="21"/>
  <c r="M1834" i="21"/>
  <c r="L1834" i="21"/>
  <c r="H1835" i="21"/>
  <c r="N1833" i="21"/>
  <c r="O1833" i="21"/>
  <c r="P1833" i="21"/>
  <c r="Q1833" i="21"/>
  <c r="D1836" i="21"/>
  <c r="E1835" i="21"/>
  <c r="F1835" i="21"/>
  <c r="P1834" i="21"/>
  <c r="Q1834" i="21"/>
  <c r="N1834" i="21"/>
  <c r="O1834" i="21"/>
  <c r="M1835" i="21"/>
  <c r="I1835" i="21"/>
  <c r="H1836" i="21"/>
  <c r="L1835" i="21"/>
  <c r="J1835" i="21"/>
  <c r="K1835" i="21"/>
  <c r="E1836" i="21"/>
  <c r="D1837" i="21"/>
  <c r="F1836" i="21"/>
  <c r="O1835" i="21"/>
  <c r="P1835" i="21"/>
  <c r="Q1835" i="21"/>
  <c r="N1835" i="21"/>
  <c r="K1836" i="21"/>
  <c r="J1836" i="21"/>
  <c r="M1836" i="21"/>
  <c r="H1837" i="21"/>
  <c r="I1836" i="21"/>
  <c r="L1836" i="21"/>
  <c r="F1837" i="21"/>
  <c r="D1838" i="21"/>
  <c r="E1837" i="21"/>
  <c r="H1838" i="21"/>
  <c r="K1837" i="21"/>
  <c r="J1837" i="21"/>
  <c r="M1837" i="21"/>
  <c r="L1837" i="21"/>
  <c r="I1837" i="21"/>
  <c r="N1836" i="21"/>
  <c r="O1836" i="21"/>
  <c r="P1836" i="21"/>
  <c r="Q1836" i="21"/>
  <c r="E1838" i="21"/>
  <c r="D1839" i="21"/>
  <c r="F1838" i="21"/>
  <c r="K1838" i="21"/>
  <c r="L1838" i="21"/>
  <c r="M1838" i="21"/>
  <c r="H1839" i="21"/>
  <c r="J1838" i="21"/>
  <c r="I1838" i="21"/>
  <c r="Q1837" i="21"/>
  <c r="N1837" i="21"/>
  <c r="O1837" i="21"/>
  <c r="P1837" i="21"/>
  <c r="D1840" i="21"/>
  <c r="F1839" i="21"/>
  <c r="E1839" i="21"/>
  <c r="I1839" i="21"/>
  <c r="H1840" i="21"/>
  <c r="J1839" i="21"/>
  <c r="K1839" i="21"/>
  <c r="M1839" i="21"/>
  <c r="L1839" i="21"/>
  <c r="N1838" i="21"/>
  <c r="Q1838" i="21"/>
  <c r="O1838" i="21"/>
  <c r="P1838" i="21"/>
  <c r="F1840" i="21"/>
  <c r="D1841" i="21"/>
  <c r="E1840" i="21"/>
  <c r="Q1839" i="21"/>
  <c r="N1839" i="21"/>
  <c r="O1839" i="21"/>
  <c r="P1839" i="21"/>
  <c r="I1840" i="21"/>
  <c r="L1840" i="21"/>
  <c r="M1840" i="21"/>
  <c r="K1840" i="21"/>
  <c r="J1840" i="21"/>
  <c r="H1841" i="21"/>
  <c r="E1841" i="21"/>
  <c r="D1842" i="21"/>
  <c r="F1841" i="21"/>
  <c r="N1840" i="21"/>
  <c r="O1840" i="21"/>
  <c r="P1840" i="21"/>
  <c r="Q1840" i="21"/>
  <c r="M1841" i="21"/>
  <c r="L1841" i="21"/>
  <c r="I1841" i="21"/>
  <c r="J1841" i="21"/>
  <c r="K1841" i="21"/>
  <c r="H1842" i="21"/>
  <c r="E1842" i="21"/>
  <c r="F1842" i="21"/>
  <c r="D1843" i="21"/>
  <c r="Q1841" i="21"/>
  <c r="N1841" i="21"/>
  <c r="O1841" i="21"/>
  <c r="P1841" i="21"/>
  <c r="K1842" i="21"/>
  <c r="H1843" i="21"/>
  <c r="L1842" i="21"/>
  <c r="I1842" i="21"/>
  <c r="J1842" i="21"/>
  <c r="M1842" i="21"/>
  <c r="F1843" i="21"/>
  <c r="D1844" i="21"/>
  <c r="E1843" i="21"/>
  <c r="I1843" i="21"/>
  <c r="L1843" i="21"/>
  <c r="J1843" i="21"/>
  <c r="H1844" i="21"/>
  <c r="M1843" i="21"/>
  <c r="K1843" i="21"/>
  <c r="P1842" i="21"/>
  <c r="Q1842" i="21"/>
  <c r="N1842" i="21"/>
  <c r="O1842" i="21"/>
  <c r="E1844" i="21"/>
  <c r="D1845" i="21"/>
  <c r="F1844" i="21"/>
  <c r="P1843" i="21"/>
  <c r="O1843" i="21"/>
  <c r="Q1843" i="21"/>
  <c r="N1843" i="21"/>
  <c r="L1844" i="21"/>
  <c r="M1844" i="21"/>
  <c r="K1844" i="21"/>
  <c r="I1844" i="21"/>
  <c r="J1844" i="21"/>
  <c r="H1845" i="21"/>
  <c r="D1846" i="21"/>
  <c r="E1845" i="21"/>
  <c r="F1845" i="21"/>
  <c r="Q1844" i="21"/>
  <c r="N1844" i="21"/>
  <c r="O1844" i="21"/>
  <c r="P1844" i="21"/>
  <c r="K1845" i="21"/>
  <c r="J1845" i="21"/>
  <c r="L1845" i="21"/>
  <c r="M1845" i="21"/>
  <c r="H1846" i="21"/>
  <c r="I1845" i="21"/>
  <c r="D1847" i="21"/>
  <c r="E1846" i="21"/>
  <c r="F1846" i="21"/>
  <c r="I1846" i="21"/>
  <c r="K1846" i="21"/>
  <c r="M1846" i="21"/>
  <c r="H1847" i="21"/>
  <c r="J1846" i="21"/>
  <c r="L1846" i="21"/>
  <c r="O1845" i="21"/>
  <c r="P1845" i="21"/>
  <c r="Q1845" i="21"/>
  <c r="N1845" i="21"/>
  <c r="E1847" i="21"/>
  <c r="D1848" i="21"/>
  <c r="F1847" i="21"/>
  <c r="N1846" i="21"/>
  <c r="Q1846" i="21"/>
  <c r="O1846" i="21"/>
  <c r="P1846" i="21"/>
  <c r="J1847" i="21"/>
  <c r="H1848" i="21"/>
  <c r="K1847" i="21"/>
  <c r="L1847" i="21"/>
  <c r="M1847" i="21"/>
  <c r="I1847" i="21"/>
  <c r="D1849" i="21"/>
  <c r="F1848" i="21"/>
  <c r="E1848" i="21"/>
  <c r="H1849" i="21"/>
  <c r="I1848" i="21"/>
  <c r="M1848" i="21"/>
  <c r="K1848" i="21"/>
  <c r="L1848" i="21"/>
  <c r="J1848" i="21"/>
  <c r="Q1847" i="21"/>
  <c r="N1847" i="21"/>
  <c r="O1847" i="21"/>
  <c r="P1847" i="21"/>
  <c r="D1850" i="21"/>
  <c r="E1849" i="21"/>
  <c r="F1849" i="21"/>
  <c r="I1849" i="21"/>
  <c r="J1849" i="21"/>
  <c r="M1849" i="21"/>
  <c r="L1849" i="21"/>
  <c r="K1849" i="21"/>
  <c r="H1850" i="21"/>
  <c r="O1848" i="21"/>
  <c r="N1848" i="21"/>
  <c r="P1848" i="21"/>
  <c r="Q1848" i="21"/>
  <c r="D1851" i="21"/>
  <c r="F1850" i="21"/>
  <c r="E1850" i="21"/>
  <c r="N1849" i="21"/>
  <c r="Q1849" i="21"/>
  <c r="O1849" i="21"/>
  <c r="P1849" i="21"/>
  <c r="J1850" i="21"/>
  <c r="H1851" i="21"/>
  <c r="L1850" i="21"/>
  <c r="K1850" i="21"/>
  <c r="M1850" i="21"/>
  <c r="I1850" i="21"/>
  <c r="D1852" i="21"/>
  <c r="F1851" i="21"/>
  <c r="E1851" i="21"/>
  <c r="I1851" i="21"/>
  <c r="M1851" i="21"/>
  <c r="K1851" i="21"/>
  <c r="H1852" i="21"/>
  <c r="L1851" i="21"/>
  <c r="J1851" i="21"/>
  <c r="P1850" i="21"/>
  <c r="Q1850" i="21"/>
  <c r="N1850" i="21"/>
  <c r="O1850" i="21"/>
  <c r="F1852" i="21"/>
  <c r="E1852" i="21"/>
  <c r="D1853" i="21"/>
  <c r="O1851" i="21"/>
  <c r="Q1851" i="21"/>
  <c r="N1851" i="21"/>
  <c r="P1851" i="21"/>
  <c r="M1852" i="21"/>
  <c r="L1852" i="21"/>
  <c r="I1852" i="21"/>
  <c r="H1853" i="21"/>
  <c r="K1852" i="21"/>
  <c r="J1852" i="21"/>
  <c r="E1853" i="21"/>
  <c r="F1853" i="21"/>
  <c r="D1854" i="21"/>
  <c r="P1852" i="21"/>
  <c r="Q1852" i="21"/>
  <c r="N1852" i="21"/>
  <c r="O1852" i="21"/>
  <c r="K1853" i="21"/>
  <c r="L1853" i="21"/>
  <c r="M1853" i="21"/>
  <c r="H1854" i="21"/>
  <c r="J1853" i="21"/>
  <c r="I1853" i="21"/>
  <c r="D1855" i="21"/>
  <c r="F1854" i="21"/>
  <c r="E1854" i="21"/>
  <c r="K1854" i="21"/>
  <c r="L1854" i="21"/>
  <c r="J1854" i="21"/>
  <c r="H1855" i="21"/>
  <c r="M1854" i="21"/>
  <c r="I1854" i="21"/>
  <c r="Q1853" i="21"/>
  <c r="N1853" i="21"/>
  <c r="O1853" i="21"/>
  <c r="P1853" i="21"/>
  <c r="F1855" i="21"/>
  <c r="E1855" i="21"/>
  <c r="D1856" i="21"/>
  <c r="M1855" i="21"/>
  <c r="H1856" i="21"/>
  <c r="L1855" i="21"/>
  <c r="K1855" i="21"/>
  <c r="J1855" i="21"/>
  <c r="I1855" i="21"/>
  <c r="O1854" i="21"/>
  <c r="N1854" i="21"/>
  <c r="Q1854" i="21"/>
  <c r="P1854" i="21"/>
  <c r="F1856" i="21"/>
  <c r="E1856" i="21"/>
  <c r="D1857" i="21"/>
  <c r="H1857" i="21"/>
  <c r="J1856" i="21"/>
  <c r="L1856" i="21"/>
  <c r="K1856" i="21"/>
  <c r="M1856" i="21"/>
  <c r="I1856" i="21"/>
  <c r="N1855" i="21"/>
  <c r="Q1855" i="21"/>
  <c r="O1855" i="21"/>
  <c r="P1855" i="21"/>
  <c r="F1857" i="21"/>
  <c r="E1857" i="21"/>
  <c r="D1858" i="21"/>
  <c r="L1857" i="21"/>
  <c r="M1857" i="21"/>
  <c r="I1857" i="21"/>
  <c r="J1857" i="21"/>
  <c r="H1858" i="21"/>
  <c r="K1857" i="21"/>
  <c r="P1856" i="21"/>
  <c r="N1856" i="21"/>
  <c r="Q1856" i="21"/>
  <c r="O1856" i="21"/>
  <c r="D1859" i="21"/>
  <c r="F1858" i="21"/>
  <c r="E1858" i="21"/>
  <c r="O1857" i="21"/>
  <c r="Q1857" i="21"/>
  <c r="N1857" i="21"/>
  <c r="P1857" i="21"/>
  <c r="K1858" i="21"/>
  <c r="H1859" i="21"/>
  <c r="J1858" i="21"/>
  <c r="M1858" i="21"/>
  <c r="L1858" i="21"/>
  <c r="I1858" i="21"/>
  <c r="F1859" i="21"/>
  <c r="E1859" i="21"/>
  <c r="D1860" i="21"/>
  <c r="J1859" i="21"/>
  <c r="H1860" i="21"/>
  <c r="K1859" i="21"/>
  <c r="L1859" i="21"/>
  <c r="M1859" i="21"/>
  <c r="I1859" i="21"/>
  <c r="P1858" i="21"/>
  <c r="N1858" i="21"/>
  <c r="Q1858" i="21"/>
  <c r="O1858" i="21"/>
  <c r="F1860" i="21"/>
  <c r="D1861" i="21"/>
  <c r="E1860" i="21"/>
  <c r="H1861" i="21"/>
  <c r="M1860" i="21"/>
  <c r="L1860" i="21"/>
  <c r="I1860" i="21"/>
  <c r="K1860" i="21"/>
  <c r="J1860" i="21"/>
  <c r="O1859" i="21"/>
  <c r="P1859" i="21"/>
  <c r="Q1859" i="21"/>
  <c r="N1859" i="21"/>
  <c r="E1861" i="21"/>
  <c r="D1862" i="21"/>
  <c r="F1861" i="21"/>
  <c r="I1861" i="21"/>
  <c r="M1861" i="21"/>
  <c r="K1861" i="21"/>
  <c r="H1862" i="21"/>
  <c r="L1861" i="21"/>
  <c r="J1861" i="21"/>
  <c r="Q1860" i="21"/>
  <c r="N1860" i="21"/>
  <c r="O1860" i="21"/>
  <c r="P1860" i="21"/>
  <c r="E1862" i="21"/>
  <c r="D1863" i="21"/>
  <c r="F1862" i="21"/>
  <c r="O1861" i="21"/>
  <c r="P1861" i="21"/>
  <c r="Q1861" i="21"/>
  <c r="N1861" i="21"/>
  <c r="K1862" i="21"/>
  <c r="J1862" i="21"/>
  <c r="H1863" i="21"/>
  <c r="L1862" i="21"/>
  <c r="M1862" i="21"/>
  <c r="I1862" i="21"/>
  <c r="F1863" i="21"/>
  <c r="D1864" i="21"/>
  <c r="E1863" i="21"/>
  <c r="K1863" i="21"/>
  <c r="M1863" i="21"/>
  <c r="L1863" i="21"/>
  <c r="H1864" i="21"/>
  <c r="I1863" i="21"/>
  <c r="J1863" i="21"/>
  <c r="N1862" i="21"/>
  <c r="O1862" i="21"/>
  <c r="P1862" i="21"/>
  <c r="Q1862" i="21"/>
  <c r="F1864" i="21"/>
  <c r="D1865" i="21"/>
  <c r="E1864" i="21"/>
  <c r="H1865" i="21"/>
  <c r="I1864" i="21"/>
  <c r="J1864" i="21"/>
  <c r="M1864" i="21"/>
  <c r="K1864" i="21"/>
  <c r="L1864" i="21"/>
  <c r="Q1863" i="21"/>
  <c r="N1863" i="21"/>
  <c r="O1863" i="21"/>
  <c r="P1863" i="21"/>
  <c r="D1866" i="21"/>
  <c r="E1865" i="21"/>
  <c r="F1865" i="21"/>
  <c r="J1865" i="21"/>
  <c r="K1865" i="21"/>
  <c r="M1865" i="21"/>
  <c r="L1865" i="21"/>
  <c r="I1865" i="21"/>
  <c r="H1866" i="21"/>
  <c r="Q1864" i="21"/>
  <c r="O1864" i="21"/>
  <c r="P1864" i="21"/>
  <c r="N1864" i="21"/>
  <c r="D1867" i="21"/>
  <c r="E1866" i="21"/>
  <c r="F1866" i="21"/>
  <c r="Q1865" i="21"/>
  <c r="N1865" i="21"/>
  <c r="O1865" i="21"/>
  <c r="P1865" i="21"/>
  <c r="K1866" i="21"/>
  <c r="L1866" i="21"/>
  <c r="J1866" i="21"/>
  <c r="H1867" i="21"/>
  <c r="I1866" i="21"/>
  <c r="M1866" i="21"/>
  <c r="E1867" i="21"/>
  <c r="D1868" i="21"/>
  <c r="F1867" i="21"/>
  <c r="J1867" i="21"/>
  <c r="M1867" i="21"/>
  <c r="I1867" i="21"/>
  <c r="H1868" i="21"/>
  <c r="L1867" i="21"/>
  <c r="K1867" i="21"/>
  <c r="P1866" i="21"/>
  <c r="Q1866" i="21"/>
  <c r="N1866" i="21"/>
  <c r="O1866" i="21"/>
  <c r="D1869" i="21"/>
  <c r="E1868" i="21"/>
  <c r="F1868" i="21"/>
  <c r="N1867" i="21"/>
  <c r="O1867" i="21"/>
  <c r="P1867" i="21"/>
  <c r="Q1867" i="21"/>
  <c r="M1868" i="21"/>
  <c r="K1868" i="21"/>
  <c r="J1868" i="21"/>
  <c r="L1868" i="21"/>
  <c r="I1868" i="21"/>
  <c r="H1869" i="21"/>
  <c r="D1870" i="21"/>
  <c r="F1869" i="21"/>
  <c r="E1869" i="21"/>
  <c r="Q1868" i="21"/>
  <c r="N1868" i="21"/>
  <c r="O1868" i="21"/>
  <c r="P1868" i="21"/>
  <c r="H1870" i="21"/>
  <c r="L1869" i="21"/>
  <c r="I1869" i="21"/>
  <c r="J1869" i="21"/>
  <c r="M1869" i="21"/>
  <c r="K1869" i="21"/>
  <c r="E1870" i="21"/>
  <c r="F1870" i="21"/>
  <c r="D1871" i="21"/>
  <c r="L1870" i="21"/>
  <c r="H1871" i="21"/>
  <c r="I1870" i="21"/>
  <c r="K1870" i="21"/>
  <c r="M1870" i="21"/>
  <c r="J1870" i="21"/>
  <c r="Q1869" i="21"/>
  <c r="N1869" i="21"/>
  <c r="O1869" i="21"/>
  <c r="P1869" i="21"/>
  <c r="E1871" i="21"/>
  <c r="D1872" i="21"/>
  <c r="F1871" i="21"/>
  <c r="I1871" i="21"/>
  <c r="M1871" i="21"/>
  <c r="L1871" i="21"/>
  <c r="K1871" i="21"/>
  <c r="J1871" i="21"/>
  <c r="H1872" i="21"/>
  <c r="N1870" i="21"/>
  <c r="O1870" i="21"/>
  <c r="P1870" i="21"/>
  <c r="Q1870" i="21"/>
  <c r="D1873" i="21"/>
  <c r="E1872" i="21"/>
  <c r="F1872" i="21"/>
  <c r="Q1871" i="21"/>
  <c r="N1871" i="21"/>
  <c r="O1871" i="21"/>
  <c r="P1871" i="21"/>
  <c r="L1872" i="21"/>
  <c r="H1873" i="21"/>
  <c r="I1872" i="21"/>
  <c r="M1872" i="21"/>
  <c r="J1872" i="21"/>
  <c r="K1872" i="21"/>
  <c r="D1874" i="21"/>
  <c r="F1873" i="21"/>
  <c r="E1873" i="21"/>
  <c r="L1873" i="21"/>
  <c r="I1873" i="21"/>
  <c r="K1873" i="21"/>
  <c r="M1873" i="21"/>
  <c r="J1873" i="21"/>
  <c r="H1874" i="21"/>
  <c r="P1872" i="21"/>
  <c r="N1872" i="21"/>
  <c r="Q1872" i="21"/>
  <c r="O1872" i="21"/>
  <c r="D1875" i="21"/>
  <c r="F1874" i="21"/>
  <c r="E1874" i="21"/>
  <c r="N1873" i="21"/>
  <c r="Q1873" i="21"/>
  <c r="O1873" i="21"/>
  <c r="P1873" i="21"/>
  <c r="M1874" i="21"/>
  <c r="I1874" i="21"/>
  <c r="K1874" i="21"/>
  <c r="H1875" i="21"/>
  <c r="L1874" i="21"/>
  <c r="J1874" i="21"/>
  <c r="D1876" i="21"/>
  <c r="F1875" i="21"/>
  <c r="E1875" i="21"/>
  <c r="P1874" i="21"/>
  <c r="Q1874" i="21"/>
  <c r="N1874" i="21"/>
  <c r="O1874" i="21"/>
  <c r="M1875" i="21"/>
  <c r="J1875" i="21"/>
  <c r="I1875" i="21"/>
  <c r="L1875" i="21"/>
  <c r="H1876" i="21"/>
  <c r="K1875" i="21"/>
  <c r="E1876" i="21"/>
  <c r="D1877" i="21"/>
  <c r="F1876" i="21"/>
  <c r="O1875" i="21"/>
  <c r="P1875" i="21"/>
  <c r="Q1875" i="21"/>
  <c r="N1875" i="21"/>
  <c r="I1876" i="21"/>
  <c r="M1876" i="21"/>
  <c r="H1877" i="21"/>
  <c r="J1876" i="21"/>
  <c r="K1876" i="21"/>
  <c r="L1876" i="21"/>
  <c r="D1878" i="21"/>
  <c r="E1877" i="21"/>
  <c r="F1877" i="21"/>
  <c r="N1876" i="21"/>
  <c r="Q1876" i="21"/>
  <c r="O1876" i="21"/>
  <c r="P1876" i="21"/>
  <c r="M1877" i="21"/>
  <c r="H1878" i="21"/>
  <c r="L1877" i="21"/>
  <c r="I1877" i="21"/>
  <c r="K1877" i="21"/>
  <c r="J1877" i="21"/>
  <c r="E1878" i="21"/>
  <c r="D1879" i="21"/>
  <c r="F1878" i="21"/>
  <c r="J1878" i="21"/>
  <c r="M1878" i="21"/>
  <c r="K1878" i="21"/>
  <c r="H1879" i="21"/>
  <c r="I1878" i="21"/>
  <c r="L1878" i="21"/>
  <c r="O1877" i="21"/>
  <c r="Q1877" i="21"/>
  <c r="N1877" i="21"/>
  <c r="P1877" i="21"/>
  <c r="F1879" i="21"/>
  <c r="D1880" i="21"/>
  <c r="E1879" i="21"/>
  <c r="M1879" i="21"/>
  <c r="K1879" i="21"/>
  <c r="H1880" i="21"/>
  <c r="J1879" i="21"/>
  <c r="L1879" i="21"/>
  <c r="I1879" i="21"/>
  <c r="N1878" i="21"/>
  <c r="O1878" i="21"/>
  <c r="P1878" i="21"/>
  <c r="Q1878" i="21"/>
  <c r="F1880" i="21"/>
  <c r="E1880" i="21"/>
  <c r="D1881" i="21"/>
  <c r="K1880" i="21"/>
  <c r="J1880" i="21"/>
  <c r="H1881" i="21"/>
  <c r="I1880" i="21"/>
  <c r="M1880" i="21"/>
  <c r="L1880" i="21"/>
  <c r="O1879" i="21"/>
  <c r="Q1879" i="21"/>
  <c r="N1879" i="21"/>
  <c r="P1879" i="21"/>
  <c r="D1882" i="21"/>
  <c r="F1881" i="21"/>
  <c r="E1881" i="21"/>
  <c r="J1881" i="21"/>
  <c r="M1881" i="21"/>
  <c r="I1881" i="21"/>
  <c r="H1882" i="21"/>
  <c r="K1881" i="21"/>
  <c r="L1881" i="21"/>
  <c r="Q1880" i="21"/>
  <c r="P1880" i="21"/>
  <c r="N1880" i="21"/>
  <c r="O1880" i="21"/>
  <c r="D1883" i="21"/>
  <c r="E1882" i="21"/>
  <c r="F1882" i="21"/>
  <c r="O1881" i="21"/>
  <c r="Q1881" i="21"/>
  <c r="N1881" i="21"/>
  <c r="P1881" i="21"/>
  <c r="L1882" i="21"/>
  <c r="H1883" i="21"/>
  <c r="J1882" i="21"/>
  <c r="M1882" i="21"/>
  <c r="K1882" i="21"/>
  <c r="I1882" i="21"/>
  <c r="E1883" i="21"/>
  <c r="D1884" i="21"/>
  <c r="F1883" i="21"/>
  <c r="K1883" i="21"/>
  <c r="H1884" i="21"/>
  <c r="I1883" i="21"/>
  <c r="M1883" i="21"/>
  <c r="J1883" i="21"/>
  <c r="L1883" i="21"/>
  <c r="P1882" i="21"/>
  <c r="Q1882" i="21"/>
  <c r="N1882" i="21"/>
  <c r="O1882" i="21"/>
  <c r="E1884" i="21"/>
  <c r="F1884" i="21"/>
  <c r="D1885" i="21"/>
  <c r="J1884" i="21"/>
  <c r="I1884" i="21"/>
  <c r="M1884" i="21"/>
  <c r="K1884" i="21"/>
  <c r="H1885" i="21"/>
  <c r="L1884" i="21"/>
  <c r="O1883" i="21"/>
  <c r="P1883" i="21"/>
  <c r="N1883" i="21"/>
  <c r="Q1883" i="21"/>
  <c r="F1885" i="21"/>
  <c r="D1886" i="21"/>
  <c r="E1885" i="21"/>
  <c r="P1884" i="21"/>
  <c r="Q1884" i="21"/>
  <c r="N1884" i="21"/>
  <c r="O1884" i="21"/>
  <c r="M1885" i="21"/>
  <c r="J1885" i="21"/>
  <c r="L1885" i="21"/>
  <c r="H1886" i="21"/>
  <c r="K1885" i="21"/>
  <c r="I1885" i="21"/>
  <c r="E1886" i="21"/>
  <c r="D1887" i="21"/>
  <c r="F1886" i="21"/>
  <c r="L1886" i="21"/>
  <c r="J1886" i="21"/>
  <c r="H1887" i="21"/>
  <c r="M1886" i="21"/>
  <c r="K1886" i="21"/>
  <c r="I1886" i="21"/>
  <c r="O1885" i="21"/>
  <c r="P1885" i="21"/>
  <c r="Q1885" i="21"/>
  <c r="N1885" i="21"/>
  <c r="D1888" i="21"/>
  <c r="E1887" i="21"/>
  <c r="F1887" i="21"/>
  <c r="I1887" i="21"/>
  <c r="L1887" i="21"/>
  <c r="H1888" i="21"/>
  <c r="M1887" i="21"/>
  <c r="J1887" i="21"/>
  <c r="K1887" i="21"/>
  <c r="O1886" i="21"/>
  <c r="Q1886" i="21"/>
  <c r="P1886" i="21"/>
  <c r="N1886" i="21"/>
  <c r="E1888" i="21"/>
  <c r="D1889" i="21"/>
  <c r="F1888" i="21"/>
  <c r="Q1887" i="21"/>
  <c r="N1887" i="21"/>
  <c r="O1887" i="21"/>
  <c r="P1887" i="21"/>
  <c r="K1888" i="21"/>
  <c r="H1889" i="21"/>
  <c r="I1888" i="21"/>
  <c r="M1888" i="21"/>
  <c r="J1888" i="21"/>
  <c r="L1888" i="21"/>
  <c r="D1890" i="21"/>
  <c r="F1889" i="21"/>
  <c r="E1889" i="21"/>
  <c r="K1889" i="21"/>
  <c r="I1889" i="21"/>
  <c r="L1889" i="21"/>
  <c r="H1890" i="21"/>
  <c r="J1889" i="21"/>
  <c r="M1889" i="21"/>
  <c r="P1888" i="21"/>
  <c r="Q1888" i="21"/>
  <c r="N1888" i="21"/>
  <c r="O1888" i="21"/>
  <c r="D1891" i="21"/>
  <c r="F1890" i="21"/>
  <c r="E1890" i="21"/>
  <c r="Q1889" i="21"/>
  <c r="N1889" i="21"/>
  <c r="O1889" i="21"/>
  <c r="P1889" i="21"/>
  <c r="M1890" i="21"/>
  <c r="H1891" i="21"/>
  <c r="J1890" i="21"/>
  <c r="L1890" i="21"/>
  <c r="I1890" i="21"/>
  <c r="K1890" i="21"/>
  <c r="F1891" i="21"/>
  <c r="E1891" i="21"/>
  <c r="D1892" i="21"/>
  <c r="I1891" i="21"/>
  <c r="K1891" i="21"/>
  <c r="L1891" i="21"/>
  <c r="H1892" i="21"/>
  <c r="M1891" i="21"/>
  <c r="J1891" i="21"/>
  <c r="Q1890" i="21"/>
  <c r="N1890" i="21"/>
  <c r="P1890" i="21"/>
  <c r="O1890" i="21"/>
  <c r="E1892" i="21"/>
  <c r="F1892" i="21"/>
  <c r="D1893" i="21"/>
  <c r="P1891" i="21"/>
  <c r="Q1891" i="21"/>
  <c r="O1891" i="21"/>
  <c r="N1891" i="21"/>
  <c r="H1893" i="21"/>
  <c r="L1892" i="21"/>
  <c r="I1892" i="21"/>
  <c r="K1892" i="21"/>
  <c r="J1892" i="21"/>
  <c r="M1892" i="21"/>
  <c r="D1894" i="21"/>
  <c r="E1893" i="21"/>
  <c r="F1893" i="21"/>
  <c r="I1893" i="21"/>
  <c r="H1894" i="21"/>
  <c r="L1893" i="21"/>
  <c r="M1893" i="21"/>
  <c r="J1893" i="21"/>
  <c r="K1893" i="21"/>
  <c r="Q1892" i="21"/>
  <c r="N1892" i="21"/>
  <c r="P1892" i="21"/>
  <c r="O1892" i="21"/>
  <c r="F1894" i="21"/>
  <c r="D1895" i="21"/>
  <c r="E1894" i="21"/>
  <c r="P1893" i="21"/>
  <c r="Q1893" i="21"/>
  <c r="O1893" i="21"/>
  <c r="N1893" i="21"/>
  <c r="J1894" i="21"/>
  <c r="M1894" i="21"/>
  <c r="L1894" i="21"/>
  <c r="I1894" i="21"/>
  <c r="K1894" i="21"/>
  <c r="H1895" i="21"/>
  <c r="E1895" i="21"/>
  <c r="F1895" i="21"/>
  <c r="D1896" i="21"/>
  <c r="N1894" i="21"/>
  <c r="O1894" i="21"/>
  <c r="P1894" i="21"/>
  <c r="Q1894" i="21"/>
  <c r="I1895" i="21"/>
  <c r="J1895" i="21"/>
  <c r="H1896" i="21"/>
  <c r="M1895" i="21"/>
  <c r="K1895" i="21"/>
  <c r="L1895" i="21"/>
  <c r="D1897" i="21"/>
  <c r="F1896" i="21"/>
  <c r="E1896" i="21"/>
  <c r="Q1895" i="21"/>
  <c r="O1895" i="21"/>
  <c r="N1895" i="21"/>
  <c r="P1895" i="21"/>
  <c r="K1896" i="21"/>
  <c r="M1896" i="21"/>
  <c r="L1896" i="21"/>
  <c r="I1896" i="21"/>
  <c r="J1896" i="21"/>
  <c r="H1897" i="21"/>
  <c r="F1897" i="21"/>
  <c r="D1898" i="21"/>
  <c r="E1897" i="21"/>
  <c r="N1896" i="21"/>
  <c r="O1896" i="21"/>
  <c r="P1896" i="21"/>
  <c r="Q1896" i="21"/>
  <c r="L1897" i="21"/>
  <c r="I1897" i="21"/>
  <c r="H1898" i="21"/>
  <c r="M1897" i="21"/>
  <c r="K1897" i="21"/>
  <c r="J1897" i="21"/>
  <c r="D1899" i="21"/>
  <c r="E1898" i="21"/>
  <c r="F1898" i="21"/>
  <c r="Q1897" i="21"/>
  <c r="N1897" i="21"/>
  <c r="O1897" i="21"/>
  <c r="P1897" i="21"/>
  <c r="J1898" i="21"/>
  <c r="K1898" i="21"/>
  <c r="L1898" i="21"/>
  <c r="M1898" i="21"/>
  <c r="H1899" i="21"/>
  <c r="I1898" i="21"/>
  <c r="E1899" i="21"/>
  <c r="D1900" i="21"/>
  <c r="F1899" i="21"/>
  <c r="L1899" i="21"/>
  <c r="H1900" i="21"/>
  <c r="M1899" i="21"/>
  <c r="J1899" i="21"/>
  <c r="I1899" i="21"/>
  <c r="K1899" i="21"/>
  <c r="N1898" i="21"/>
  <c r="P1898" i="21"/>
  <c r="Q1898" i="21"/>
  <c r="O1898" i="21"/>
  <c r="F1900" i="21"/>
  <c r="E1900" i="21"/>
  <c r="D1901" i="21"/>
  <c r="K1900" i="21"/>
  <c r="J1900" i="21"/>
  <c r="L1900" i="21"/>
  <c r="H1901" i="21"/>
  <c r="M1900" i="21"/>
  <c r="I1900" i="21"/>
  <c r="Q1899" i="21"/>
  <c r="O1899" i="21"/>
  <c r="P1899" i="21"/>
  <c r="N1899" i="21"/>
  <c r="D1902" i="21"/>
  <c r="E1901" i="21"/>
  <c r="F1901" i="21"/>
  <c r="K1901" i="21"/>
  <c r="L1901" i="21"/>
  <c r="J1901" i="21"/>
  <c r="I1901" i="21"/>
  <c r="M1901" i="21"/>
  <c r="H1902" i="21"/>
  <c r="O1900" i="21"/>
  <c r="Q1900" i="21"/>
  <c r="N1900" i="21"/>
  <c r="P1900" i="21"/>
  <c r="D1903" i="21"/>
  <c r="E1902" i="21"/>
  <c r="F1902" i="21"/>
  <c r="Q1901" i="21"/>
  <c r="O1901" i="21"/>
  <c r="P1901" i="21"/>
  <c r="N1901" i="21"/>
  <c r="J1902" i="21"/>
  <c r="M1902" i="21"/>
  <c r="K1902" i="21"/>
  <c r="I1902" i="21"/>
  <c r="L1902" i="21"/>
  <c r="H1903" i="21"/>
  <c r="F1903" i="21"/>
  <c r="E1903" i="21"/>
  <c r="D1904" i="21"/>
  <c r="N1902" i="21"/>
  <c r="Q1902" i="21"/>
  <c r="O1902" i="21"/>
  <c r="P1902" i="21"/>
  <c r="M1903" i="21"/>
  <c r="H1904" i="21"/>
  <c r="I1903" i="21"/>
  <c r="K1903" i="21"/>
  <c r="L1903" i="21"/>
  <c r="J1903" i="21"/>
  <c r="D1905" i="21"/>
  <c r="E1904" i="21"/>
  <c r="F1904" i="21"/>
  <c r="J1904" i="21"/>
  <c r="K1904" i="21"/>
  <c r="I1904" i="21"/>
  <c r="L1904" i="21"/>
  <c r="M1904" i="21"/>
  <c r="H1905" i="21"/>
  <c r="Q1903" i="21"/>
  <c r="N1903" i="21"/>
  <c r="O1903" i="21"/>
  <c r="P1903" i="21"/>
  <c r="D1906" i="21"/>
  <c r="E1905" i="21"/>
  <c r="F1905" i="21"/>
  <c r="Q1904" i="21"/>
  <c r="P1904" i="21"/>
  <c r="N1904" i="21"/>
  <c r="O1904" i="21"/>
  <c r="I1905" i="21"/>
  <c r="L1905" i="21"/>
  <c r="M1905" i="21"/>
  <c r="H1906" i="21"/>
  <c r="J1905" i="21"/>
  <c r="K1905" i="21"/>
  <c r="F1906" i="21"/>
  <c r="E1906" i="21"/>
  <c r="D1907" i="21"/>
  <c r="Q1905" i="21"/>
  <c r="N1905" i="21"/>
  <c r="O1905" i="21"/>
  <c r="P1905" i="21"/>
  <c r="L1906" i="21"/>
  <c r="I1906" i="21"/>
  <c r="H1907" i="21"/>
  <c r="J1906" i="21"/>
  <c r="K1906" i="21"/>
  <c r="M1906" i="21"/>
  <c r="D1908" i="21"/>
  <c r="F1907" i="21"/>
  <c r="E1907" i="21"/>
  <c r="N1906" i="21"/>
  <c r="P1906" i="21"/>
  <c r="Q1906" i="21"/>
  <c r="O1906" i="21"/>
  <c r="K1907" i="21"/>
  <c r="M1907" i="21"/>
  <c r="L1907" i="21"/>
  <c r="I1907" i="21"/>
  <c r="J1907" i="21"/>
  <c r="H1908" i="21"/>
  <c r="E1908" i="21"/>
  <c r="F1908" i="21"/>
  <c r="D1909" i="21"/>
  <c r="Q1907" i="21"/>
  <c r="N1907" i="21"/>
  <c r="O1907" i="21"/>
  <c r="P1907" i="21"/>
  <c r="K1908" i="21"/>
  <c r="L1908" i="21"/>
  <c r="J1908" i="21"/>
  <c r="M1908" i="21"/>
  <c r="I1908" i="21"/>
  <c r="H1909" i="21"/>
  <c r="D1910" i="21"/>
  <c r="E1909" i="21"/>
  <c r="F1909" i="21"/>
  <c r="N1908" i="21"/>
  <c r="P1908" i="21"/>
  <c r="Q1908" i="21"/>
  <c r="O1908" i="21"/>
  <c r="M1909" i="21"/>
  <c r="I1909" i="21"/>
  <c r="L1909" i="21"/>
  <c r="H1910" i="21"/>
  <c r="J1909" i="21"/>
  <c r="K1909" i="21"/>
  <c r="E1910" i="21"/>
  <c r="D1911" i="21"/>
  <c r="F1910" i="21"/>
  <c r="Q1909" i="21"/>
  <c r="O1909" i="21"/>
  <c r="P1909" i="21"/>
  <c r="N1909" i="21"/>
  <c r="M1910" i="21"/>
  <c r="L1910" i="21"/>
  <c r="H1911" i="21"/>
  <c r="K1910" i="21"/>
  <c r="J1910" i="21"/>
  <c r="I1910" i="21"/>
  <c r="D1912" i="21"/>
  <c r="E1911" i="21"/>
  <c r="F1911" i="21"/>
  <c r="K1911" i="21"/>
  <c r="H1912" i="21"/>
  <c r="I1911" i="21"/>
  <c r="J1911" i="21"/>
  <c r="L1911" i="21"/>
  <c r="M1911" i="21"/>
  <c r="Q1910" i="21"/>
  <c r="O1910" i="21"/>
  <c r="P1910" i="21"/>
  <c r="N1910" i="21"/>
  <c r="D1913" i="21"/>
  <c r="F1912" i="21"/>
  <c r="E1912" i="21"/>
  <c r="J1912" i="21"/>
  <c r="M1912" i="21"/>
  <c r="L1912" i="21"/>
  <c r="K1912" i="21"/>
  <c r="H1913" i="21"/>
  <c r="I1912" i="21"/>
  <c r="O1911" i="21"/>
  <c r="Q1911" i="21"/>
  <c r="N1911" i="21"/>
  <c r="P1911" i="21"/>
  <c r="F1913" i="21"/>
  <c r="E1913" i="21"/>
  <c r="D1914" i="21"/>
  <c r="H1914" i="21"/>
  <c r="J1913" i="21"/>
  <c r="K1913" i="21"/>
  <c r="M1913" i="21"/>
  <c r="L1913" i="21"/>
  <c r="I1913" i="21"/>
  <c r="N1912" i="21"/>
  <c r="P1912" i="21"/>
  <c r="Q1912" i="21"/>
  <c r="O1912" i="21"/>
  <c r="D1915" i="21"/>
  <c r="E1914" i="21"/>
  <c r="F1914" i="21"/>
  <c r="M1914" i="21"/>
  <c r="I1914" i="21"/>
  <c r="H1915" i="21"/>
  <c r="K1914" i="21"/>
  <c r="J1914" i="21"/>
  <c r="L1914" i="21"/>
  <c r="O1913" i="21"/>
  <c r="Q1913" i="21"/>
  <c r="N1913" i="21"/>
  <c r="P1913" i="21"/>
  <c r="D1916" i="21"/>
  <c r="E1915" i="21"/>
  <c r="F1915" i="21"/>
  <c r="N1914" i="21"/>
  <c r="P1914" i="21"/>
  <c r="Q1914" i="21"/>
  <c r="O1914" i="21"/>
  <c r="I1915" i="21"/>
  <c r="L1915" i="21"/>
  <c r="H1916" i="21"/>
  <c r="J1915" i="21"/>
  <c r="M1915" i="21"/>
  <c r="K1915" i="21"/>
  <c r="F1916" i="21"/>
  <c r="D1917" i="21"/>
  <c r="E1916" i="21"/>
  <c r="Q1915" i="21"/>
  <c r="N1915" i="21"/>
  <c r="O1915" i="21"/>
  <c r="P1915" i="21"/>
  <c r="L1916" i="21"/>
  <c r="H1917" i="21"/>
  <c r="J1916" i="21"/>
  <c r="I1916" i="21"/>
  <c r="M1916" i="21"/>
  <c r="K1916" i="21"/>
  <c r="E1917" i="21"/>
  <c r="D1918" i="21"/>
  <c r="F1917" i="21"/>
  <c r="I1917" i="21"/>
  <c r="J1917" i="21"/>
  <c r="K1917" i="21"/>
  <c r="M1917" i="21"/>
  <c r="L1917" i="21"/>
  <c r="H1918" i="21"/>
  <c r="N1916" i="21"/>
  <c r="Q1916" i="21"/>
  <c r="P1916" i="21"/>
  <c r="O1916" i="21"/>
  <c r="E1918" i="21"/>
  <c r="F1918" i="21"/>
  <c r="D1919" i="21"/>
  <c r="Q1917" i="21"/>
  <c r="O1917" i="21"/>
  <c r="N1917" i="21"/>
  <c r="P1917" i="21"/>
  <c r="H1919" i="21"/>
  <c r="I1918" i="21"/>
  <c r="J1918" i="21"/>
  <c r="K1918" i="21"/>
  <c r="L1918" i="21"/>
  <c r="M1918" i="21"/>
  <c r="E1919" i="21"/>
  <c r="D1920" i="21"/>
  <c r="F1919" i="21"/>
  <c r="J1919" i="21"/>
  <c r="H1920" i="21"/>
  <c r="I1919" i="21"/>
  <c r="M1919" i="21"/>
  <c r="L1919" i="21"/>
  <c r="K1919" i="21"/>
  <c r="N1918" i="21"/>
  <c r="O1918" i="21"/>
  <c r="P1918" i="21"/>
  <c r="Q1918" i="21"/>
  <c r="D1921" i="21"/>
  <c r="F1920" i="21"/>
  <c r="E1920" i="21"/>
  <c r="H1921" i="21"/>
  <c r="L1920" i="21"/>
  <c r="I1920" i="21"/>
  <c r="K1920" i="21"/>
  <c r="M1920" i="21"/>
  <c r="J1920" i="21"/>
  <c r="N1919" i="21"/>
  <c r="Q1919" i="21"/>
  <c r="O1919" i="21"/>
  <c r="P1919" i="21"/>
  <c r="F1921" i="21"/>
  <c r="E1921" i="21"/>
  <c r="D1922" i="21"/>
  <c r="J1921" i="21"/>
  <c r="K1921" i="21"/>
  <c r="H1922" i="21"/>
  <c r="L1921" i="21"/>
  <c r="I1921" i="21"/>
  <c r="M1921" i="21"/>
  <c r="N1920" i="21"/>
  <c r="Q1920" i="21"/>
  <c r="O1920" i="21"/>
  <c r="P1920" i="21"/>
  <c r="D1923" i="21"/>
  <c r="F1922" i="21"/>
  <c r="E1922" i="21"/>
  <c r="H1923" i="21"/>
  <c r="L1922" i="21"/>
  <c r="J1922" i="21"/>
  <c r="M1922" i="21"/>
  <c r="I1922" i="21"/>
  <c r="K1922" i="21"/>
  <c r="O1921" i="21"/>
  <c r="P1921" i="21"/>
  <c r="Q1921" i="21"/>
  <c r="N1921" i="21"/>
  <c r="E1923" i="21"/>
  <c r="D1924" i="21"/>
  <c r="F1923" i="21"/>
  <c r="M1923" i="21"/>
  <c r="K1923" i="21"/>
  <c r="H1924" i="21"/>
  <c r="L1923" i="21"/>
  <c r="I1923" i="21"/>
  <c r="J1923" i="21"/>
  <c r="N1922" i="21"/>
  <c r="O1922" i="21"/>
  <c r="P1922" i="21"/>
  <c r="Q1922" i="21"/>
  <c r="D1925" i="21"/>
  <c r="E1924" i="21"/>
  <c r="F1924" i="21"/>
  <c r="L1924" i="21"/>
  <c r="H1925" i="21"/>
  <c r="I1924" i="21"/>
  <c r="J1924" i="21"/>
  <c r="K1924" i="21"/>
  <c r="M1924" i="21"/>
  <c r="Q1923" i="21"/>
  <c r="N1923" i="21"/>
  <c r="O1923" i="21"/>
  <c r="P1923" i="21"/>
  <c r="F1925" i="21"/>
  <c r="D1926" i="21"/>
  <c r="E1925" i="21"/>
  <c r="J1925" i="21"/>
  <c r="K1925" i="21"/>
  <c r="H1926" i="21"/>
  <c r="L1925" i="21"/>
  <c r="I1925" i="21"/>
  <c r="M1925" i="21"/>
  <c r="P1924" i="21"/>
  <c r="Q1924" i="21"/>
  <c r="N1924" i="21"/>
  <c r="O1924" i="21"/>
  <c r="E1926" i="21"/>
  <c r="D1927" i="21"/>
  <c r="F1926" i="21"/>
  <c r="M1926" i="21"/>
  <c r="L1926" i="21"/>
  <c r="J1926" i="21"/>
  <c r="K1926" i="21"/>
  <c r="H1927" i="21"/>
  <c r="I1926" i="21"/>
  <c r="Q1925" i="21"/>
  <c r="N1925" i="21"/>
  <c r="O1925" i="21"/>
  <c r="P1925" i="21"/>
  <c r="F1927" i="21"/>
  <c r="E1927" i="21"/>
  <c r="D1928" i="21"/>
  <c r="J1927" i="21"/>
  <c r="H1928" i="21"/>
  <c r="K1927" i="21"/>
  <c r="I1927" i="21"/>
  <c r="L1927" i="21"/>
  <c r="M1927" i="21"/>
  <c r="Q1926" i="21"/>
  <c r="N1926" i="21"/>
  <c r="O1926" i="21"/>
  <c r="P1926" i="21"/>
  <c r="D1929" i="21"/>
  <c r="E1928" i="21"/>
  <c r="F1928" i="21"/>
  <c r="M1928" i="21"/>
  <c r="H1929" i="21"/>
  <c r="J1928" i="21"/>
  <c r="K1928" i="21"/>
  <c r="I1928" i="21"/>
  <c r="L1928" i="21"/>
  <c r="N1927" i="21"/>
  <c r="O1927" i="21"/>
  <c r="P1927" i="21"/>
  <c r="Q1927" i="21"/>
  <c r="D1930" i="21"/>
  <c r="F1929" i="21"/>
  <c r="E1929" i="21"/>
  <c r="I1929" i="21"/>
  <c r="M1929" i="21"/>
  <c r="J1929" i="21"/>
  <c r="H1930" i="21"/>
  <c r="K1929" i="21"/>
  <c r="L1929" i="21"/>
  <c r="N1928" i="21"/>
  <c r="Q1928" i="21"/>
  <c r="O1928" i="21"/>
  <c r="P1928" i="21"/>
  <c r="E1930" i="21"/>
  <c r="F1930" i="21"/>
  <c r="D1931" i="21"/>
  <c r="O1929" i="21"/>
  <c r="P1929" i="21"/>
  <c r="N1929" i="21"/>
  <c r="Q1929" i="21"/>
  <c r="K1930" i="21"/>
  <c r="M1930" i="21"/>
  <c r="I1930" i="21"/>
  <c r="L1930" i="21"/>
  <c r="H1931" i="21"/>
  <c r="J1930" i="21"/>
  <c r="D1932" i="21"/>
  <c r="E1931" i="21"/>
  <c r="F1931" i="21"/>
  <c r="Q1930" i="21"/>
  <c r="O1930" i="21"/>
  <c r="P1930" i="21"/>
  <c r="N1930" i="21"/>
  <c r="I1931" i="21"/>
  <c r="M1931" i="21"/>
  <c r="L1931" i="21"/>
  <c r="K1931" i="21"/>
  <c r="J1931" i="21"/>
  <c r="H1932" i="21"/>
  <c r="F1932" i="21"/>
  <c r="D1933" i="21"/>
  <c r="E1932" i="21"/>
  <c r="Q1931" i="21"/>
  <c r="N1931" i="21"/>
  <c r="O1931" i="21"/>
  <c r="P1931" i="21"/>
  <c r="I1932" i="21"/>
  <c r="H1933" i="21"/>
  <c r="J1932" i="21"/>
  <c r="M1932" i="21"/>
  <c r="L1932" i="21"/>
  <c r="K1932" i="21"/>
  <c r="D1934" i="21"/>
  <c r="E1933" i="21"/>
  <c r="F1933" i="21"/>
  <c r="O1932" i="21"/>
  <c r="P1932" i="21"/>
  <c r="N1932" i="21"/>
  <c r="Q1932" i="21"/>
  <c r="H1934" i="21"/>
  <c r="I1933" i="21"/>
  <c r="K1933" i="21"/>
  <c r="J1933" i="21"/>
  <c r="M1933" i="21"/>
  <c r="L1933" i="21"/>
  <c r="E1934" i="21"/>
  <c r="D1935" i="21"/>
  <c r="F1934" i="21"/>
  <c r="L1934" i="21"/>
  <c r="J1934" i="21"/>
  <c r="M1934" i="21"/>
  <c r="H1935" i="21"/>
  <c r="K1934" i="21"/>
  <c r="I1934" i="21"/>
  <c r="Q1933" i="21"/>
  <c r="N1933" i="21"/>
  <c r="O1933" i="21"/>
  <c r="P1933" i="21"/>
  <c r="E1935" i="21"/>
  <c r="F1935" i="21"/>
  <c r="D1936" i="21"/>
  <c r="L1935" i="21"/>
  <c r="K1935" i="21"/>
  <c r="M1935" i="21"/>
  <c r="H1936" i="21"/>
  <c r="I1935" i="21"/>
  <c r="J1935" i="21"/>
  <c r="Q1934" i="21"/>
  <c r="N1934" i="21"/>
  <c r="O1934" i="21"/>
  <c r="P1934" i="21"/>
  <c r="E1936" i="21"/>
  <c r="F1936" i="21"/>
  <c r="D1937" i="21"/>
  <c r="I1936" i="21"/>
  <c r="M1936" i="21"/>
  <c r="J1936" i="21"/>
  <c r="H1937" i="21"/>
  <c r="K1936" i="21"/>
  <c r="L1936" i="21"/>
  <c r="O1935" i="21"/>
  <c r="P1935" i="21"/>
  <c r="Q1935" i="21"/>
  <c r="N1935" i="21"/>
  <c r="E1937" i="21"/>
  <c r="D1938" i="21"/>
  <c r="F1937" i="21"/>
  <c r="N1936" i="21"/>
  <c r="Q1936" i="21"/>
  <c r="O1936" i="21"/>
  <c r="P1936" i="21"/>
  <c r="M1937" i="21"/>
  <c r="L1937" i="21"/>
  <c r="I1937" i="21"/>
  <c r="K1937" i="21"/>
  <c r="H1938" i="21"/>
  <c r="J1937" i="21"/>
  <c r="D1939" i="21"/>
  <c r="E1938" i="21"/>
  <c r="F1938" i="21"/>
  <c r="P1937" i="21"/>
  <c r="O1937" i="21"/>
  <c r="Q1937" i="21"/>
  <c r="N1937" i="21"/>
  <c r="K1938" i="21"/>
  <c r="J1938" i="21"/>
  <c r="L1938" i="21"/>
  <c r="I1938" i="21"/>
  <c r="H1939" i="21"/>
  <c r="M1938" i="21"/>
  <c r="E1939" i="21"/>
  <c r="F1939" i="21"/>
  <c r="D1940" i="21"/>
  <c r="O1938" i="21"/>
  <c r="P1938" i="21"/>
  <c r="Q1938" i="21"/>
  <c r="N1938" i="21"/>
  <c r="I1939" i="21"/>
  <c r="K1939" i="21"/>
  <c r="H1940" i="21"/>
  <c r="J1939" i="21"/>
  <c r="L1939" i="21"/>
  <c r="M1939" i="21"/>
  <c r="E1940" i="21"/>
  <c r="F1940" i="21"/>
  <c r="D1941" i="21"/>
  <c r="Q1939" i="21"/>
  <c r="N1939" i="21"/>
  <c r="O1939" i="21"/>
  <c r="P1939" i="21"/>
  <c r="L1940" i="21"/>
  <c r="H1941" i="21"/>
  <c r="K1940" i="21"/>
  <c r="I1940" i="21"/>
  <c r="M1940" i="21"/>
  <c r="J1940" i="21"/>
  <c r="E1941" i="21"/>
  <c r="D1942" i="21"/>
  <c r="F1941" i="21"/>
  <c r="M1941" i="21"/>
  <c r="L1941" i="21"/>
  <c r="K1941" i="21"/>
  <c r="I1941" i="21"/>
  <c r="J1941" i="21"/>
  <c r="H1942" i="21"/>
  <c r="P1940" i="21"/>
  <c r="Q1940" i="21"/>
  <c r="N1940" i="21"/>
  <c r="O1940" i="21"/>
  <c r="E1942" i="21"/>
  <c r="D1943" i="21"/>
  <c r="F1942" i="21"/>
  <c r="Q1941" i="21"/>
  <c r="N1941" i="21"/>
  <c r="O1941" i="21"/>
  <c r="P1941" i="21"/>
  <c r="K1942" i="21"/>
  <c r="L1942" i="21"/>
  <c r="H1943" i="21"/>
  <c r="M1942" i="21"/>
  <c r="J1942" i="21"/>
  <c r="I1942" i="21"/>
  <c r="D1944" i="21"/>
  <c r="F1943" i="21"/>
  <c r="E1943" i="21"/>
  <c r="L1943" i="21"/>
  <c r="J1943" i="21"/>
  <c r="H1944" i="21"/>
  <c r="K1943" i="21"/>
  <c r="I1943" i="21"/>
  <c r="M1943" i="21"/>
  <c r="N1942" i="21"/>
  <c r="Q1942" i="21"/>
  <c r="O1942" i="21"/>
  <c r="P1942" i="21"/>
  <c r="D1945" i="21"/>
  <c r="E1944" i="21"/>
  <c r="F1944" i="21"/>
  <c r="K1944" i="21"/>
  <c r="J1944" i="21"/>
  <c r="H1945" i="21"/>
  <c r="I1944" i="21"/>
  <c r="M1944" i="21"/>
  <c r="L1944" i="21"/>
  <c r="P1943" i="21"/>
  <c r="Q1943" i="21"/>
  <c r="N1943" i="21"/>
  <c r="O1943" i="21"/>
  <c r="F1945" i="21"/>
  <c r="D1946" i="21"/>
  <c r="E1945" i="21"/>
  <c r="H1946" i="21"/>
  <c r="J1945" i="21"/>
  <c r="K1945" i="21"/>
  <c r="M1945" i="21"/>
  <c r="L1945" i="21"/>
  <c r="I1945" i="21"/>
  <c r="Q1944" i="21"/>
  <c r="N1944" i="21"/>
  <c r="O1944" i="21"/>
  <c r="P1944" i="21"/>
  <c r="F1946" i="21"/>
  <c r="D1947" i="21"/>
  <c r="E1946" i="21"/>
  <c r="L1946" i="21"/>
  <c r="I1946" i="21"/>
  <c r="H1947" i="21"/>
  <c r="M1946" i="21"/>
  <c r="J1946" i="21"/>
  <c r="K1946" i="21"/>
  <c r="O1945" i="21"/>
  <c r="P1945" i="21"/>
  <c r="N1945" i="21"/>
  <c r="Q1945" i="21"/>
  <c r="E1947" i="21"/>
  <c r="F1947" i="21"/>
  <c r="D1948" i="21"/>
  <c r="P1946" i="21"/>
  <c r="N1946" i="21"/>
  <c r="Q1946" i="21"/>
  <c r="O1946" i="21"/>
  <c r="H1948" i="21"/>
  <c r="J1947" i="21"/>
  <c r="I1947" i="21"/>
  <c r="K1947" i="21"/>
  <c r="M1947" i="21"/>
  <c r="L1947" i="21"/>
  <c r="F1948" i="21"/>
  <c r="D1949" i="21"/>
  <c r="E1948" i="21"/>
  <c r="H1949" i="21"/>
  <c r="I1948" i="21"/>
  <c r="L1948" i="21"/>
  <c r="J1948" i="21"/>
  <c r="M1948" i="21"/>
  <c r="K1948" i="21"/>
  <c r="N1947" i="21"/>
  <c r="Q1947" i="21"/>
  <c r="O1947" i="21"/>
  <c r="P1947" i="21"/>
  <c r="E1949" i="21"/>
  <c r="D1950" i="21"/>
  <c r="F1949" i="21"/>
  <c r="M1949" i="21"/>
  <c r="J1949" i="21"/>
  <c r="K1949" i="21"/>
  <c r="H1950" i="21"/>
  <c r="I1949" i="21"/>
  <c r="L1949" i="21"/>
  <c r="N1948" i="21"/>
  <c r="O1948" i="21"/>
  <c r="P1948" i="21"/>
  <c r="Q1948" i="21"/>
  <c r="E1950" i="21"/>
  <c r="D1951" i="21"/>
  <c r="F1950" i="21"/>
  <c r="I1950" i="21"/>
  <c r="M1950" i="21"/>
  <c r="L1950" i="21"/>
  <c r="K1950" i="21"/>
  <c r="J1950" i="21"/>
  <c r="H1951" i="21"/>
  <c r="Q1949" i="21"/>
  <c r="N1949" i="21"/>
  <c r="O1949" i="21"/>
  <c r="P1949" i="21"/>
  <c r="E1951" i="21"/>
  <c r="F1951" i="21"/>
  <c r="D1952" i="21"/>
  <c r="P1950" i="21"/>
  <c r="Q1950" i="21"/>
  <c r="N1950" i="21"/>
  <c r="O1950" i="21"/>
  <c r="M1951" i="21"/>
  <c r="J1951" i="21"/>
  <c r="K1951" i="21"/>
  <c r="I1951" i="21"/>
  <c r="H1952" i="21"/>
  <c r="L1951" i="21"/>
  <c r="D1953" i="21"/>
  <c r="F1952" i="21"/>
  <c r="E1952" i="21"/>
  <c r="Q1951" i="21"/>
  <c r="N1951" i="21"/>
  <c r="O1951" i="21"/>
  <c r="P1951" i="21"/>
  <c r="J1952" i="21"/>
  <c r="K1952" i="21"/>
  <c r="I1952" i="21"/>
  <c r="M1952" i="21"/>
  <c r="H1953" i="21"/>
  <c r="L1952" i="21"/>
  <c r="E1953" i="21"/>
  <c r="F1953" i="21"/>
  <c r="D1954" i="21"/>
  <c r="Q1952" i="21"/>
  <c r="N1952" i="21"/>
  <c r="O1952" i="21"/>
  <c r="P1952" i="21"/>
  <c r="I1953" i="21"/>
  <c r="J1953" i="21"/>
  <c r="L1953" i="21"/>
  <c r="K1953" i="21"/>
  <c r="H1954" i="21"/>
  <c r="M1953" i="21"/>
  <c r="F1954" i="21"/>
  <c r="E1954" i="21"/>
  <c r="D1955" i="21"/>
  <c r="O1953" i="21"/>
  <c r="P1953" i="21"/>
  <c r="N1953" i="21"/>
  <c r="Q1953" i="21"/>
  <c r="I1954" i="21"/>
  <c r="L1954" i="21"/>
  <c r="J1954" i="21"/>
  <c r="H1955" i="21"/>
  <c r="M1954" i="21"/>
  <c r="K1954" i="21"/>
  <c r="D1956" i="21"/>
  <c r="E1955" i="21"/>
  <c r="F1955" i="21"/>
  <c r="N1954" i="21"/>
  <c r="Q1954" i="21"/>
  <c r="O1954" i="21"/>
  <c r="P1954" i="21"/>
  <c r="J1955" i="21"/>
  <c r="I1955" i="21"/>
  <c r="M1955" i="21"/>
  <c r="H1956" i="21"/>
  <c r="K1955" i="21"/>
  <c r="L1955" i="21"/>
  <c r="E1956" i="21"/>
  <c r="D1957" i="21"/>
  <c r="F1956" i="21"/>
  <c r="N1955" i="21"/>
  <c r="Q1955" i="21"/>
  <c r="O1955" i="21"/>
  <c r="P1955" i="21"/>
  <c r="M1956" i="21"/>
  <c r="L1956" i="21"/>
  <c r="K1956" i="21"/>
  <c r="J1956" i="21"/>
  <c r="I1956" i="21"/>
  <c r="H1957" i="21"/>
  <c r="D1958" i="21"/>
  <c r="F1957" i="21"/>
  <c r="E1957" i="21"/>
  <c r="N1956" i="21"/>
  <c r="O1956" i="21"/>
  <c r="P1956" i="21"/>
  <c r="Q1956" i="21"/>
  <c r="J1957" i="21"/>
  <c r="L1957" i="21"/>
  <c r="H1958" i="21"/>
  <c r="M1957" i="21"/>
  <c r="I1957" i="21"/>
  <c r="K1957" i="21"/>
  <c r="F1958" i="21"/>
  <c r="E1958" i="21"/>
  <c r="D1959" i="21"/>
  <c r="K1958" i="21"/>
  <c r="L1958" i="21"/>
  <c r="I1958" i="21"/>
  <c r="J1958" i="21"/>
  <c r="H1959" i="21"/>
  <c r="M1958" i="21"/>
  <c r="N1957" i="21"/>
  <c r="O1957" i="21"/>
  <c r="P1957" i="21"/>
  <c r="Q1957" i="21"/>
  <c r="E1959" i="21"/>
  <c r="D1960" i="21"/>
  <c r="F1959" i="21"/>
  <c r="P1958" i="21"/>
  <c r="Q1958" i="21"/>
  <c r="N1958" i="21"/>
  <c r="O1958" i="21"/>
  <c r="M1959" i="21"/>
  <c r="H1960" i="21"/>
  <c r="I1959" i="21"/>
  <c r="J1959" i="21"/>
  <c r="K1959" i="21"/>
  <c r="L1959" i="21"/>
  <c r="D1961" i="21"/>
  <c r="E1960" i="21"/>
  <c r="F1960" i="21"/>
  <c r="H1961" i="21"/>
  <c r="K1960" i="21"/>
  <c r="I1960" i="21"/>
  <c r="J1960" i="21"/>
  <c r="M1960" i="21"/>
  <c r="L1960" i="21"/>
  <c r="Q1959" i="21"/>
  <c r="N1959" i="21"/>
  <c r="O1959" i="21"/>
  <c r="P1959" i="21"/>
  <c r="E1961" i="21"/>
  <c r="D1962" i="21"/>
  <c r="F1961" i="21"/>
  <c r="L1961" i="21"/>
  <c r="I1961" i="21"/>
  <c r="M1961" i="21"/>
  <c r="H1962" i="21"/>
  <c r="J1961" i="21"/>
  <c r="K1961" i="21"/>
  <c r="Q1960" i="21"/>
  <c r="N1960" i="21"/>
  <c r="O1960" i="21"/>
  <c r="P1960" i="21"/>
  <c r="D1963" i="21"/>
  <c r="E1962" i="21"/>
  <c r="F1962" i="21"/>
  <c r="Q1961" i="21"/>
  <c r="N1961" i="21"/>
  <c r="O1961" i="21"/>
  <c r="P1961" i="21"/>
  <c r="J1962" i="21"/>
  <c r="L1962" i="21"/>
  <c r="I1962" i="21"/>
  <c r="H1963" i="21"/>
  <c r="M1962" i="21"/>
  <c r="K1962" i="21"/>
  <c r="F1963" i="21"/>
  <c r="E1963" i="21"/>
  <c r="D1964" i="21"/>
  <c r="N1962" i="21"/>
  <c r="Q1962" i="21"/>
  <c r="O1962" i="21"/>
  <c r="P1962" i="21"/>
  <c r="L1963" i="21"/>
  <c r="M1963" i="21"/>
  <c r="H1964" i="21"/>
  <c r="K1963" i="21"/>
  <c r="I1963" i="21"/>
  <c r="J1963" i="21"/>
  <c r="F1964" i="21"/>
  <c r="D1965" i="21"/>
  <c r="E1964" i="21"/>
  <c r="H1965" i="21"/>
  <c r="L1964" i="21"/>
  <c r="J1964" i="21"/>
  <c r="K1964" i="21"/>
  <c r="M1964" i="21"/>
  <c r="I1964" i="21"/>
  <c r="Q1963" i="21"/>
  <c r="N1963" i="21"/>
  <c r="O1963" i="21"/>
  <c r="P1963" i="21"/>
  <c r="D1966" i="21"/>
  <c r="F1965" i="21"/>
  <c r="E1965" i="21"/>
  <c r="L1965" i="21"/>
  <c r="M1965" i="21"/>
  <c r="H1966" i="21"/>
  <c r="I1965" i="21"/>
  <c r="J1965" i="21"/>
  <c r="K1965" i="21"/>
  <c r="P1964" i="21"/>
  <c r="N1964" i="21"/>
  <c r="Q1964" i="21"/>
  <c r="O1964" i="21"/>
  <c r="E1966" i="21"/>
  <c r="F1966" i="21"/>
  <c r="D1967" i="21"/>
  <c r="M1966" i="21"/>
  <c r="H1967" i="21"/>
  <c r="I1966" i="21"/>
  <c r="K1966" i="21"/>
  <c r="L1966" i="21"/>
  <c r="J1966" i="21"/>
  <c r="O1965" i="21"/>
  <c r="P1965" i="21"/>
  <c r="Q1965" i="21"/>
  <c r="N1965" i="21"/>
  <c r="F1967" i="21"/>
  <c r="D1968" i="21"/>
  <c r="E1967" i="21"/>
  <c r="I1967" i="21"/>
  <c r="M1967" i="21"/>
  <c r="J1967" i="21"/>
  <c r="H1968" i="21"/>
  <c r="L1967" i="21"/>
  <c r="K1967" i="21"/>
  <c r="N1966" i="21"/>
  <c r="Q1966" i="21"/>
  <c r="O1966" i="21"/>
  <c r="P1966" i="21"/>
  <c r="D1969" i="21"/>
  <c r="F1968" i="21"/>
  <c r="E1968" i="21"/>
  <c r="P1967" i="21"/>
  <c r="O1967" i="21"/>
  <c r="Q1967" i="21"/>
  <c r="N1967" i="21"/>
  <c r="I1968" i="21"/>
  <c r="M1968" i="21"/>
  <c r="K1968" i="21"/>
  <c r="J1968" i="21"/>
  <c r="L1968" i="21"/>
  <c r="H1969" i="21"/>
  <c r="E1969" i="21"/>
  <c r="D1970" i="21"/>
  <c r="F1969" i="21"/>
  <c r="Q1968" i="21"/>
  <c r="N1968" i="21"/>
  <c r="O1968" i="21"/>
  <c r="P1968" i="21"/>
  <c r="H1970" i="21"/>
  <c r="K1969" i="21"/>
  <c r="I1969" i="21"/>
  <c r="J1969" i="21"/>
  <c r="M1969" i="21"/>
  <c r="L1969" i="21"/>
  <c r="D1971" i="21"/>
  <c r="E1970" i="21"/>
  <c r="F1970" i="21"/>
  <c r="M1970" i="21"/>
  <c r="L1970" i="21"/>
  <c r="J1970" i="21"/>
  <c r="I1970" i="21"/>
  <c r="H1971" i="21"/>
  <c r="K1970" i="21"/>
  <c r="O1969" i="21"/>
  <c r="P1969" i="21"/>
  <c r="N1969" i="21"/>
  <c r="Q1969" i="21"/>
  <c r="E1971" i="21"/>
  <c r="F1971" i="21"/>
  <c r="D1972" i="21"/>
  <c r="N1970" i="21"/>
  <c r="Q1970" i="21"/>
  <c r="O1970" i="21"/>
  <c r="P1970" i="21"/>
  <c r="L1971" i="21"/>
  <c r="K1971" i="21"/>
  <c r="H1972" i="21"/>
  <c r="J1971" i="21"/>
  <c r="I1971" i="21"/>
  <c r="M1971" i="21"/>
  <c r="E1972" i="21"/>
  <c r="D1973" i="21"/>
  <c r="F1972" i="21"/>
  <c r="M1972" i="21"/>
  <c r="I1972" i="21"/>
  <c r="J1972" i="21"/>
  <c r="H1973" i="21"/>
  <c r="L1972" i="21"/>
  <c r="K1972" i="21"/>
  <c r="Q1971" i="21"/>
  <c r="N1971" i="21"/>
  <c r="O1971" i="21"/>
  <c r="P1971" i="21"/>
  <c r="D1974" i="21"/>
  <c r="F1973" i="21"/>
  <c r="E1973" i="21"/>
  <c r="N1972" i="21"/>
  <c r="O1972" i="21"/>
  <c r="P1972" i="21"/>
  <c r="Q1972" i="21"/>
  <c r="M1973" i="21"/>
  <c r="H1974" i="21"/>
  <c r="I1973" i="21"/>
  <c r="K1973" i="21"/>
  <c r="J1973" i="21"/>
  <c r="L1973" i="21"/>
  <c r="F1974" i="21"/>
  <c r="E1974" i="21"/>
  <c r="D1975" i="21"/>
  <c r="K1974" i="21"/>
  <c r="H1975" i="21"/>
  <c r="M1974" i="21"/>
  <c r="L1974" i="21"/>
  <c r="I1974" i="21"/>
  <c r="J1974" i="21"/>
  <c r="P1973" i="21"/>
  <c r="Q1973" i="21"/>
  <c r="N1973" i="21"/>
  <c r="O1973" i="21"/>
  <c r="F1975" i="21"/>
  <c r="D1976" i="21"/>
  <c r="E1975" i="21"/>
  <c r="M1975" i="21"/>
  <c r="I1975" i="21"/>
  <c r="J1975" i="21"/>
  <c r="H1976" i="21"/>
  <c r="K1975" i="21"/>
  <c r="L1975" i="21"/>
  <c r="Q1974" i="21"/>
  <c r="N1974" i="21"/>
  <c r="O1974" i="21"/>
  <c r="P1974" i="21"/>
  <c r="D1977" i="21"/>
  <c r="F1976" i="21"/>
  <c r="E1976" i="21"/>
  <c r="O1975" i="21"/>
  <c r="P1975" i="21"/>
  <c r="Q1975" i="21"/>
  <c r="N1975" i="21"/>
  <c r="H1977" i="21"/>
  <c r="L1976" i="21"/>
  <c r="I1976" i="21"/>
  <c r="K1976" i="21"/>
  <c r="M1976" i="21"/>
  <c r="J1976" i="21"/>
  <c r="D1978" i="21"/>
  <c r="E1977" i="21"/>
  <c r="F1977" i="21"/>
  <c r="J1977" i="21"/>
  <c r="H1978" i="21"/>
  <c r="L1977" i="21"/>
  <c r="K1977" i="21"/>
  <c r="M1977" i="21"/>
  <c r="I1977" i="21"/>
  <c r="P1976" i="21"/>
  <c r="Q1976" i="21"/>
  <c r="N1976" i="21"/>
  <c r="O1976" i="21"/>
  <c r="E1978" i="21"/>
  <c r="F1978" i="21"/>
  <c r="D1979" i="21"/>
  <c r="H1979" i="21"/>
  <c r="J1978" i="21"/>
  <c r="L1978" i="21"/>
  <c r="I1978" i="21"/>
  <c r="K1978" i="21"/>
  <c r="M1978" i="21"/>
  <c r="N1977" i="21"/>
  <c r="Q1977" i="21"/>
  <c r="O1977" i="21"/>
  <c r="P1977" i="21"/>
  <c r="F1979" i="21"/>
  <c r="E1979" i="21"/>
  <c r="D1980" i="21"/>
  <c r="M1979" i="21"/>
  <c r="L1979" i="21"/>
  <c r="K1979" i="21"/>
  <c r="H1980" i="21"/>
  <c r="J1979" i="21"/>
  <c r="I1979" i="21"/>
  <c r="N1978" i="21"/>
  <c r="O1978" i="21"/>
  <c r="P1978" i="21"/>
  <c r="Q1978" i="21"/>
  <c r="D1981" i="21"/>
  <c r="F1980" i="21"/>
  <c r="E1980" i="21"/>
  <c r="K1980" i="21"/>
  <c r="M1980" i="21"/>
  <c r="J1980" i="21"/>
  <c r="I1980" i="21"/>
  <c r="H1981" i="21"/>
  <c r="L1980" i="21"/>
  <c r="N1979" i="21"/>
  <c r="Q1979" i="21"/>
  <c r="O1979" i="21"/>
  <c r="P1979" i="21"/>
  <c r="D1982" i="21"/>
  <c r="E1981" i="21"/>
  <c r="F1981" i="21"/>
  <c r="N1980" i="21"/>
  <c r="O1980" i="21"/>
  <c r="P1980" i="21"/>
  <c r="Q1980" i="21"/>
  <c r="M1981" i="21"/>
  <c r="H1982" i="21"/>
  <c r="K1981" i="21"/>
  <c r="J1981" i="21"/>
  <c r="I1981" i="21"/>
  <c r="L1981" i="21"/>
  <c r="E1982" i="21"/>
  <c r="F1982" i="21"/>
  <c r="D1983" i="21"/>
  <c r="J1982" i="21"/>
  <c r="H1983" i="21"/>
  <c r="K1982" i="21"/>
  <c r="L1982" i="21"/>
  <c r="I1982" i="21"/>
  <c r="M1982" i="21"/>
  <c r="Q1981" i="21"/>
  <c r="N1981" i="21"/>
  <c r="O1981" i="21"/>
  <c r="P1981" i="21"/>
  <c r="D1984" i="21"/>
  <c r="E1983" i="21"/>
  <c r="F1983" i="21"/>
  <c r="J1983" i="21"/>
  <c r="M1983" i="21"/>
  <c r="K1983" i="21"/>
  <c r="I1983" i="21"/>
  <c r="L1983" i="21"/>
  <c r="H1984" i="21"/>
  <c r="Q1982" i="21"/>
  <c r="N1982" i="21"/>
  <c r="O1982" i="21"/>
  <c r="P1982" i="21"/>
  <c r="D1985" i="21"/>
  <c r="E1984" i="21"/>
  <c r="F1984" i="21"/>
  <c r="Q1983" i="21"/>
  <c r="N1983" i="21"/>
  <c r="O1983" i="21"/>
  <c r="P1983" i="21"/>
  <c r="M1984" i="21"/>
  <c r="H1985" i="21"/>
  <c r="J1984" i="21"/>
  <c r="L1984" i="21"/>
  <c r="K1984" i="21"/>
  <c r="I1984" i="21"/>
  <c r="F1985" i="21"/>
  <c r="E1985" i="21"/>
  <c r="D1986" i="21"/>
  <c r="L1985" i="21"/>
  <c r="K1985" i="21"/>
  <c r="J1985" i="21"/>
  <c r="M1985" i="21"/>
  <c r="H1986" i="21"/>
  <c r="I1985" i="21"/>
  <c r="Q1984" i="21"/>
  <c r="N1984" i="21"/>
  <c r="O1984" i="21"/>
  <c r="P1984" i="21"/>
  <c r="D1987" i="21"/>
  <c r="E1986" i="21"/>
  <c r="F1986" i="21"/>
  <c r="J1986" i="21"/>
  <c r="I1986" i="21"/>
  <c r="M1986" i="21"/>
  <c r="H1987" i="21"/>
  <c r="K1986" i="21"/>
  <c r="L1986" i="21"/>
  <c r="O1985" i="21"/>
  <c r="P1985" i="21"/>
  <c r="N1985" i="21"/>
  <c r="Q1985" i="21"/>
  <c r="F1987" i="21"/>
  <c r="E1987" i="21"/>
  <c r="D1988" i="21"/>
  <c r="N1986" i="21"/>
  <c r="Q1986" i="21"/>
  <c r="O1986" i="21"/>
  <c r="P1986" i="21"/>
  <c r="J1987" i="21"/>
  <c r="M1987" i="21"/>
  <c r="I1987" i="21"/>
  <c r="K1987" i="21"/>
  <c r="L1987" i="21"/>
  <c r="H1988" i="21"/>
  <c r="E1988" i="21"/>
  <c r="F1988" i="21"/>
  <c r="D1989" i="21"/>
  <c r="N1987" i="21"/>
  <c r="Q1987" i="21"/>
  <c r="O1987" i="21"/>
  <c r="P1987" i="21"/>
  <c r="M1988" i="21"/>
  <c r="K1988" i="21"/>
  <c r="L1988" i="21"/>
  <c r="J1988" i="21"/>
  <c r="H1989" i="21"/>
  <c r="I1988" i="21"/>
  <c r="D1990" i="21"/>
  <c r="E1989" i="21"/>
  <c r="F1989" i="21"/>
  <c r="J1989" i="21"/>
  <c r="L1989" i="21"/>
  <c r="I1989" i="21"/>
  <c r="H1990" i="21"/>
  <c r="M1989" i="21"/>
  <c r="K1989" i="21"/>
  <c r="P1988" i="21"/>
  <c r="Q1988" i="21"/>
  <c r="N1988" i="21"/>
  <c r="O1988" i="21"/>
  <c r="F1990" i="21"/>
  <c r="E1990" i="21"/>
  <c r="D1991" i="21"/>
  <c r="N1989" i="21"/>
  <c r="Q1989" i="21"/>
  <c r="O1989" i="21"/>
  <c r="P1989" i="21"/>
  <c r="H1991" i="21"/>
  <c r="L1990" i="21"/>
  <c r="M1990" i="21"/>
  <c r="J1990" i="21"/>
  <c r="I1990" i="21"/>
  <c r="K1990" i="21"/>
  <c r="D1992" i="21"/>
  <c r="F1991" i="21"/>
  <c r="E1991" i="21"/>
  <c r="K1991" i="21"/>
  <c r="L1991" i="21"/>
  <c r="H1992" i="21"/>
  <c r="I1991" i="21"/>
  <c r="J1991" i="21"/>
  <c r="M1991" i="21"/>
  <c r="P1990" i="21"/>
  <c r="Q1990" i="21"/>
  <c r="N1990" i="21"/>
  <c r="O1990" i="21"/>
  <c r="D1993" i="21"/>
  <c r="F1992" i="21"/>
  <c r="E1992" i="21"/>
  <c r="K1992" i="21"/>
  <c r="J1992" i="21"/>
  <c r="L1992" i="21"/>
  <c r="I1992" i="21"/>
  <c r="H1993" i="21"/>
  <c r="M1992" i="21"/>
  <c r="O1991" i="21"/>
  <c r="P1991" i="21"/>
  <c r="Q1991" i="21"/>
  <c r="N1991" i="21"/>
  <c r="F1993" i="21"/>
  <c r="E1993" i="21"/>
  <c r="D1994" i="21"/>
  <c r="Q1992" i="21"/>
  <c r="N1992" i="21"/>
  <c r="O1992" i="21"/>
  <c r="P1992" i="21"/>
  <c r="I1993" i="21"/>
  <c r="J1993" i="21"/>
  <c r="M1993" i="21"/>
  <c r="H1994" i="21"/>
  <c r="L1993" i="21"/>
  <c r="K1993" i="21"/>
  <c r="E1994" i="21"/>
  <c r="F1994" i="21"/>
  <c r="D1995" i="21"/>
  <c r="O1993" i="21"/>
  <c r="P1993" i="21"/>
  <c r="N1993" i="21"/>
  <c r="Q1993" i="21"/>
  <c r="H1995" i="21"/>
  <c r="J1994" i="21"/>
  <c r="L1994" i="21"/>
  <c r="K1994" i="21"/>
  <c r="I1994" i="21"/>
  <c r="M1994" i="21"/>
  <c r="F1995" i="21"/>
  <c r="E1995" i="21"/>
  <c r="D1996" i="21"/>
  <c r="K1995" i="21"/>
  <c r="M1995" i="21"/>
  <c r="I1995" i="21"/>
  <c r="J1995" i="21"/>
  <c r="L1995" i="21"/>
  <c r="H1996" i="21"/>
  <c r="N1994" i="21"/>
  <c r="O1994" i="21"/>
  <c r="P1994" i="21"/>
  <c r="Q1994" i="21"/>
  <c r="D1997" i="21"/>
  <c r="F1996" i="21"/>
  <c r="E1996" i="21"/>
  <c r="Q1995" i="21"/>
  <c r="N1995" i="21"/>
  <c r="O1995" i="21"/>
  <c r="P1995" i="21"/>
  <c r="L1996" i="21"/>
  <c r="H1997" i="21"/>
  <c r="I1996" i="21"/>
  <c r="M1996" i="21"/>
  <c r="K1996" i="21"/>
  <c r="J1996" i="21"/>
  <c r="D1998" i="21"/>
  <c r="E1997" i="21"/>
  <c r="F1997" i="21"/>
  <c r="J1997" i="21"/>
  <c r="K1997" i="21"/>
  <c r="I1997" i="21"/>
  <c r="H1998" i="21"/>
  <c r="M1997" i="21"/>
  <c r="L1997" i="21"/>
  <c r="P1996" i="21"/>
  <c r="Q1996" i="21"/>
  <c r="N1996" i="21"/>
  <c r="O1996" i="21"/>
  <c r="D1999" i="21"/>
  <c r="E1998" i="21"/>
  <c r="F1998" i="21"/>
  <c r="N1997" i="21"/>
  <c r="O1997" i="21"/>
  <c r="Q1997" i="21"/>
  <c r="P1997" i="21"/>
  <c r="L1998" i="21"/>
  <c r="K1998" i="21"/>
  <c r="H1999" i="21"/>
  <c r="I1998" i="21"/>
  <c r="M1998" i="21"/>
  <c r="J1998" i="21"/>
  <c r="D2000" i="21"/>
  <c r="E1999" i="21"/>
  <c r="F1999" i="21"/>
  <c r="I1999" i="21"/>
  <c r="M1999" i="21"/>
  <c r="K1999" i="21"/>
  <c r="J1999" i="21"/>
  <c r="L1999" i="21"/>
  <c r="H2000" i="21"/>
  <c r="Q1998" i="21"/>
  <c r="N1998" i="21"/>
  <c r="O1998" i="21"/>
  <c r="P1998" i="21"/>
  <c r="E2000" i="21"/>
  <c r="F2000" i="21"/>
  <c r="D2001" i="21"/>
  <c r="O1999" i="21"/>
  <c r="P1999" i="21"/>
  <c r="Q1999" i="21"/>
  <c r="N1999" i="21"/>
  <c r="M2000" i="21"/>
  <c r="L2000" i="21"/>
  <c r="H2001" i="21"/>
  <c r="K2000" i="21"/>
  <c r="I2000" i="21"/>
  <c r="J2000" i="21"/>
  <c r="F2001" i="21"/>
  <c r="E2001" i="21"/>
  <c r="D2002" i="21"/>
  <c r="H2002" i="21"/>
  <c r="K2001" i="21"/>
  <c r="I2001" i="21"/>
  <c r="L2001" i="21"/>
  <c r="M2001" i="21"/>
  <c r="J2001" i="21"/>
  <c r="N2000" i="21"/>
  <c r="Q2000" i="21"/>
  <c r="O2000" i="21"/>
  <c r="P2000" i="21"/>
  <c r="D2003" i="21"/>
  <c r="F2002" i="21"/>
  <c r="E2002" i="21"/>
  <c r="L2002" i="21"/>
  <c r="K2002" i="21"/>
  <c r="J2002" i="21"/>
  <c r="M2002" i="21"/>
  <c r="H2003" i="21"/>
  <c r="I2002" i="21"/>
  <c r="Q2001" i="21"/>
  <c r="N2001" i="21"/>
  <c r="O2001" i="21"/>
  <c r="P2001" i="21"/>
  <c r="D2004" i="21"/>
  <c r="F2003" i="21"/>
  <c r="E2003" i="21"/>
  <c r="J2003" i="21"/>
  <c r="H2004" i="21"/>
  <c r="L2003" i="21"/>
  <c r="K2003" i="21"/>
  <c r="M2003" i="21"/>
  <c r="I2003" i="21"/>
  <c r="N2002" i="21"/>
  <c r="O2002" i="21"/>
  <c r="P2002" i="21"/>
  <c r="Q2002" i="21"/>
  <c r="E2004" i="21"/>
  <c r="D2005" i="21"/>
  <c r="F2004" i="21"/>
  <c r="H2005" i="21"/>
  <c r="I2004" i="21"/>
  <c r="M2004" i="21"/>
  <c r="K2004" i="21"/>
  <c r="L2004" i="21"/>
  <c r="J2004" i="21"/>
  <c r="N2003" i="21"/>
  <c r="Q2003" i="21"/>
  <c r="O2003" i="21"/>
  <c r="P2003" i="21"/>
  <c r="E2005" i="21"/>
  <c r="F2005" i="21"/>
  <c r="D2006" i="21"/>
  <c r="L2005" i="21"/>
  <c r="M2005" i="21"/>
  <c r="K2005" i="21"/>
  <c r="H2006" i="21"/>
  <c r="I2005" i="21"/>
  <c r="J2005" i="21"/>
  <c r="P2004" i="21"/>
  <c r="Q2004" i="21"/>
  <c r="N2004" i="21"/>
  <c r="O2004" i="21"/>
  <c r="D2007" i="21"/>
  <c r="E2006" i="21"/>
  <c r="F2006" i="21"/>
  <c r="K2006" i="21"/>
  <c r="M2006" i="21"/>
  <c r="H2007" i="21"/>
  <c r="L2006" i="21"/>
  <c r="I2006" i="21"/>
  <c r="J2006" i="21"/>
  <c r="Q2005" i="21"/>
  <c r="N2005" i="21"/>
  <c r="O2005" i="21"/>
  <c r="P2005" i="21"/>
  <c r="D2008" i="21"/>
  <c r="F2007" i="21"/>
  <c r="E2007" i="21"/>
  <c r="I2007" i="21"/>
  <c r="K2007" i="21"/>
  <c r="H2008" i="21"/>
  <c r="J2007" i="21"/>
  <c r="L2007" i="21"/>
  <c r="M2007" i="21"/>
  <c r="Q2006" i="21"/>
  <c r="N2006" i="21"/>
  <c r="O2006" i="21"/>
  <c r="P2006" i="21"/>
  <c r="F2008" i="21"/>
  <c r="D2009" i="21"/>
  <c r="E2008" i="21"/>
  <c r="O2007" i="21"/>
  <c r="P2007" i="21"/>
  <c r="Q2007" i="21"/>
  <c r="N2007" i="21"/>
  <c r="L2008" i="21"/>
  <c r="J2008" i="21"/>
  <c r="I2008" i="21"/>
  <c r="M2008" i="21"/>
  <c r="H2009" i="21"/>
  <c r="K2008" i="21"/>
  <c r="F2009" i="21"/>
  <c r="D2010" i="21"/>
  <c r="E2009" i="21"/>
  <c r="Q2008" i="21"/>
  <c r="N2008" i="21"/>
  <c r="O2008" i="21"/>
  <c r="P2008" i="21"/>
  <c r="M2009" i="21"/>
  <c r="L2009" i="21"/>
  <c r="J2009" i="21"/>
  <c r="I2009" i="21"/>
  <c r="H2010" i="21"/>
  <c r="K2009" i="21"/>
  <c r="D2011" i="21"/>
  <c r="E2010" i="21"/>
  <c r="F2010" i="21"/>
  <c r="O2009" i="21"/>
  <c r="P2009" i="21"/>
  <c r="N2009" i="21"/>
  <c r="Q2009" i="21"/>
  <c r="L2010" i="21"/>
  <c r="H2011" i="21"/>
  <c r="J2010" i="21"/>
  <c r="M2010" i="21"/>
  <c r="I2010" i="21"/>
  <c r="K2010" i="21"/>
  <c r="E2011" i="21"/>
  <c r="F2011" i="21"/>
  <c r="D2012" i="21"/>
  <c r="L2011" i="21"/>
  <c r="K2011" i="21"/>
  <c r="H2012" i="21"/>
  <c r="J2011" i="21"/>
  <c r="I2011" i="21"/>
  <c r="M2011" i="21"/>
  <c r="N2010" i="21"/>
  <c r="O2010" i="21"/>
  <c r="P2010" i="21"/>
  <c r="Q2010" i="21"/>
  <c r="F2012" i="21"/>
  <c r="D2013" i="21"/>
  <c r="E2012" i="21"/>
  <c r="I2012" i="21"/>
  <c r="K2012" i="21"/>
  <c r="H2013" i="21"/>
  <c r="L2012" i="21"/>
  <c r="M2012" i="21"/>
  <c r="J2012" i="21"/>
  <c r="N2011" i="21"/>
  <c r="Q2011" i="21"/>
  <c r="O2011" i="21"/>
  <c r="P2011" i="21"/>
  <c r="E2013" i="21"/>
  <c r="F2013" i="21"/>
  <c r="D2014" i="21"/>
  <c r="P2012" i="21"/>
  <c r="Q2012" i="21"/>
  <c r="N2012" i="21"/>
  <c r="O2012" i="21"/>
  <c r="J2013" i="21"/>
  <c r="I2013" i="21"/>
  <c r="K2013" i="21"/>
  <c r="M2013" i="21"/>
  <c r="L2013" i="21"/>
  <c r="H2014" i="21"/>
  <c r="E2014" i="21"/>
  <c r="F2014" i="21"/>
  <c r="D2015" i="21"/>
  <c r="Q2013" i="21"/>
  <c r="N2013" i="21"/>
  <c r="O2013" i="21"/>
  <c r="P2013" i="21"/>
  <c r="J2014" i="21"/>
  <c r="K2014" i="21"/>
  <c r="M2014" i="21"/>
  <c r="L2014" i="21"/>
  <c r="I2014" i="21"/>
  <c r="H2015" i="21"/>
  <c r="F2015" i="21"/>
  <c r="D2016" i="21"/>
  <c r="E2015" i="21"/>
  <c r="P2014" i="21"/>
  <c r="Q2014" i="21"/>
  <c r="N2014" i="21"/>
  <c r="O2014" i="21"/>
  <c r="L2015" i="21"/>
  <c r="H2016" i="21"/>
  <c r="M2015" i="21"/>
  <c r="I2015" i="21"/>
  <c r="K2015" i="21"/>
  <c r="J2015" i="21"/>
  <c r="D2017" i="21"/>
  <c r="E2016" i="21"/>
  <c r="F2016" i="21"/>
  <c r="I2016" i="21"/>
  <c r="L2016" i="21"/>
  <c r="H2017" i="21"/>
  <c r="K2016" i="21"/>
  <c r="M2016" i="21"/>
  <c r="J2016" i="21"/>
  <c r="Q2015" i="21"/>
  <c r="N2015" i="21"/>
  <c r="O2015" i="21"/>
  <c r="P2015" i="21"/>
  <c r="E2017" i="21"/>
  <c r="D2018" i="21"/>
  <c r="F2017" i="21"/>
  <c r="Q2016" i="21"/>
  <c r="N2016" i="21"/>
  <c r="O2016" i="21"/>
  <c r="P2016" i="21"/>
  <c r="K2017" i="21"/>
  <c r="I2017" i="21"/>
  <c r="J2017" i="21"/>
  <c r="H2018" i="21"/>
  <c r="L2017" i="21"/>
  <c r="M2017" i="21"/>
  <c r="D2019" i="21"/>
  <c r="F2018" i="21"/>
  <c r="E2018" i="21"/>
  <c r="O2017" i="21"/>
  <c r="P2017" i="21"/>
  <c r="N2017" i="21"/>
  <c r="Q2017" i="21"/>
  <c r="L2018" i="21"/>
  <c r="H2019" i="21"/>
  <c r="M2018" i="21"/>
  <c r="I2018" i="21"/>
  <c r="K2018" i="21"/>
  <c r="J2018" i="21"/>
  <c r="D2020" i="21"/>
  <c r="F2019" i="21"/>
  <c r="E2019" i="21"/>
  <c r="H2020" i="21"/>
  <c r="I2019" i="21"/>
  <c r="M2019" i="21"/>
  <c r="K2019" i="21"/>
  <c r="J2019" i="21"/>
  <c r="L2019" i="21"/>
  <c r="N2018" i="21"/>
  <c r="O2018" i="21"/>
  <c r="P2018" i="21"/>
  <c r="Q2018" i="21"/>
  <c r="E2020" i="21"/>
  <c r="F2020" i="21"/>
  <c r="D2021" i="21"/>
  <c r="K2020" i="21"/>
  <c r="H2021" i="21"/>
  <c r="M2020" i="21"/>
  <c r="J2020" i="21"/>
  <c r="L2020" i="21"/>
  <c r="I2020" i="21"/>
  <c r="N2019" i="21"/>
  <c r="Q2019" i="21"/>
  <c r="O2019" i="21"/>
  <c r="P2019" i="21"/>
  <c r="E2021" i="21"/>
  <c r="D2022" i="21"/>
  <c r="F2021" i="21"/>
  <c r="L2021" i="21"/>
  <c r="M2021" i="21"/>
  <c r="K2021" i="21"/>
  <c r="H2022" i="21"/>
  <c r="I2021" i="21"/>
  <c r="J2021" i="21"/>
  <c r="N2020" i="21"/>
  <c r="O2020" i="21"/>
  <c r="P2020" i="21"/>
  <c r="Q2020" i="21"/>
  <c r="E2022" i="21"/>
  <c r="D2023" i="21"/>
  <c r="F2022" i="21"/>
  <c r="L2022" i="21"/>
  <c r="H2023" i="21"/>
  <c r="J2022" i="21"/>
  <c r="K2022" i="21"/>
  <c r="M2022" i="21"/>
  <c r="I2022" i="21"/>
  <c r="N2021" i="21"/>
  <c r="O2021" i="21"/>
  <c r="P2021" i="21"/>
  <c r="Q2021" i="21"/>
  <c r="E2023" i="21"/>
  <c r="F2023" i="21"/>
  <c r="D2024" i="21"/>
  <c r="J2023" i="21"/>
  <c r="I2023" i="21"/>
  <c r="H2024" i="21"/>
  <c r="K2023" i="21"/>
  <c r="M2023" i="21"/>
  <c r="L2023" i="21"/>
  <c r="Q2022" i="21"/>
  <c r="N2022" i="21"/>
  <c r="O2022" i="21"/>
  <c r="P2022" i="21"/>
  <c r="F2024" i="21"/>
  <c r="D2025" i="21"/>
  <c r="E2024" i="21"/>
  <c r="Q2023" i="21"/>
  <c r="N2023" i="21"/>
  <c r="O2023" i="21"/>
  <c r="P2023" i="21"/>
  <c r="L2024" i="21"/>
  <c r="H2025" i="21"/>
  <c r="I2024" i="21"/>
  <c r="K2024" i="21"/>
  <c r="M2024" i="21"/>
  <c r="J2024" i="21"/>
  <c r="F2025" i="21"/>
  <c r="D2026" i="21"/>
  <c r="E2025" i="21"/>
  <c r="L2025" i="21"/>
  <c r="M2025" i="21"/>
  <c r="I2025" i="21"/>
  <c r="H2026" i="21"/>
  <c r="K2025" i="21"/>
  <c r="J2025" i="21"/>
  <c r="Q2024" i="21"/>
  <c r="N2024" i="21"/>
  <c r="O2024" i="21"/>
  <c r="P2024" i="21"/>
  <c r="D2027" i="21"/>
  <c r="E2026" i="21"/>
  <c r="F2026" i="21"/>
  <c r="N2025" i="21"/>
  <c r="Q2025" i="21"/>
  <c r="O2025" i="21"/>
  <c r="P2025" i="21"/>
  <c r="M2026" i="21"/>
  <c r="H2027" i="21"/>
  <c r="I2026" i="21"/>
  <c r="K2026" i="21"/>
  <c r="L2026" i="21"/>
  <c r="J2026" i="21"/>
  <c r="F2027" i="21"/>
  <c r="D2028" i="21"/>
  <c r="E2027" i="21"/>
  <c r="L2027" i="21"/>
  <c r="H2028" i="21"/>
  <c r="I2027" i="21"/>
  <c r="J2027" i="21"/>
  <c r="K2027" i="21"/>
  <c r="M2027" i="21"/>
  <c r="O2026" i="21"/>
  <c r="P2026" i="21"/>
  <c r="N2026" i="21"/>
  <c r="Q2026" i="21"/>
  <c r="F2028" i="21"/>
  <c r="E2028" i="21"/>
  <c r="D2029" i="21"/>
  <c r="J2028" i="21"/>
  <c r="H2029" i="21"/>
  <c r="I2028" i="21"/>
  <c r="M2028" i="21"/>
  <c r="K2028" i="21"/>
  <c r="L2028" i="21"/>
  <c r="Q2027" i="21"/>
  <c r="O2027" i="21"/>
  <c r="N2027" i="21"/>
  <c r="P2027" i="21"/>
  <c r="E2029" i="21"/>
  <c r="D2030" i="21"/>
  <c r="F2029" i="21"/>
  <c r="M2029" i="21"/>
  <c r="K2029" i="21"/>
  <c r="J2029" i="21"/>
  <c r="L2029" i="21"/>
  <c r="I2029" i="21"/>
  <c r="H2030" i="21"/>
  <c r="P2028" i="21"/>
  <c r="Q2028" i="21"/>
  <c r="N2028" i="21"/>
  <c r="O2028" i="21"/>
  <c r="D2031" i="21"/>
  <c r="E2030" i="21"/>
  <c r="F2030" i="21"/>
  <c r="O2029" i="21"/>
  <c r="P2029" i="21"/>
  <c r="Q2029" i="21"/>
  <c r="N2029" i="21"/>
  <c r="J2030" i="21"/>
  <c r="H2031" i="21"/>
  <c r="M2030" i="21"/>
  <c r="L2030" i="21"/>
  <c r="K2030" i="21"/>
  <c r="I2030" i="21"/>
  <c r="E2031" i="21"/>
  <c r="F2031" i="21"/>
  <c r="D2032" i="21"/>
  <c r="L2031" i="21"/>
  <c r="K2031" i="21"/>
  <c r="I2031" i="21"/>
  <c r="J2031" i="21"/>
  <c r="H2032" i="21"/>
  <c r="M2031" i="21"/>
  <c r="N2030" i="21"/>
  <c r="Q2030" i="21"/>
  <c r="O2030" i="21"/>
  <c r="P2030" i="21"/>
  <c r="E2032" i="21"/>
  <c r="D2033" i="21"/>
  <c r="F2032" i="21"/>
  <c r="P2031" i="21"/>
  <c r="O2031" i="21"/>
  <c r="Q2031" i="21"/>
  <c r="N2031" i="21"/>
  <c r="J2032" i="21"/>
  <c r="H2033" i="21"/>
  <c r="M2032" i="21"/>
  <c r="L2032" i="21"/>
  <c r="K2032" i="21"/>
  <c r="I2032" i="21"/>
  <c r="D2034" i="21"/>
  <c r="F2033" i="21"/>
  <c r="E2033" i="21"/>
  <c r="K2033" i="21"/>
  <c r="I2033" i="21"/>
  <c r="M2033" i="21"/>
  <c r="H2034" i="21"/>
  <c r="L2033" i="21"/>
  <c r="J2033" i="21"/>
  <c r="O2032" i="21"/>
  <c r="P2032" i="21"/>
  <c r="Q2032" i="21"/>
  <c r="N2032" i="21"/>
  <c r="D2035" i="21"/>
  <c r="E2034" i="21"/>
  <c r="F2034" i="21"/>
  <c r="O2033" i="21"/>
  <c r="P2033" i="21"/>
  <c r="N2033" i="21"/>
  <c r="Q2033" i="21"/>
  <c r="J2034" i="21"/>
  <c r="M2034" i="21"/>
  <c r="I2034" i="21"/>
  <c r="K2034" i="21"/>
  <c r="H2035" i="21"/>
  <c r="L2034" i="21"/>
  <c r="F2035" i="21"/>
  <c r="D2036" i="21"/>
  <c r="E2035" i="21"/>
  <c r="Q2034" i="21"/>
  <c r="N2034" i="21"/>
  <c r="O2034" i="21"/>
  <c r="P2034" i="21"/>
  <c r="L2035" i="21"/>
  <c r="I2035" i="21"/>
  <c r="J2035" i="21"/>
  <c r="K2035" i="21"/>
  <c r="M2035" i="21"/>
  <c r="H2036" i="21"/>
  <c r="E2036" i="21"/>
  <c r="F2036" i="21"/>
  <c r="D2037" i="21"/>
  <c r="O2035" i="21"/>
  <c r="N2035" i="21"/>
  <c r="Q2035" i="21"/>
  <c r="P2035" i="21"/>
  <c r="H2037" i="21"/>
  <c r="M2036" i="21"/>
  <c r="K2036" i="21"/>
  <c r="L2036" i="21"/>
  <c r="J2036" i="21"/>
  <c r="I2036" i="21"/>
  <c r="D2038" i="21"/>
  <c r="F2037" i="21"/>
  <c r="E2037" i="21"/>
  <c r="J2037" i="21"/>
  <c r="L2037" i="21"/>
  <c r="H2038" i="21"/>
  <c r="K2037" i="21"/>
  <c r="I2037" i="21"/>
  <c r="M2037" i="21"/>
  <c r="P2036" i="21"/>
  <c r="Q2036" i="21"/>
  <c r="N2036" i="21"/>
  <c r="O2036" i="21"/>
  <c r="D2039" i="21"/>
  <c r="F2038" i="21"/>
  <c r="E2038" i="21"/>
  <c r="J2038" i="21"/>
  <c r="K2038" i="21"/>
  <c r="H2039" i="21"/>
  <c r="I2038" i="21"/>
  <c r="L2038" i="21"/>
  <c r="M2038" i="21"/>
  <c r="P2037" i="21"/>
  <c r="Q2037" i="21"/>
  <c r="N2037" i="21"/>
  <c r="O2037" i="21"/>
  <c r="F2039" i="21"/>
  <c r="E2039" i="21"/>
  <c r="D2040" i="21"/>
  <c r="K2039" i="21"/>
  <c r="L2039" i="21"/>
  <c r="M2039" i="21"/>
  <c r="J2039" i="21"/>
  <c r="H2040" i="21"/>
  <c r="I2039" i="21"/>
  <c r="Q2038" i="21"/>
  <c r="N2038" i="21"/>
  <c r="O2038" i="21"/>
  <c r="P2038" i="21"/>
  <c r="F2040" i="21"/>
  <c r="E2040" i="21"/>
  <c r="D2041" i="21"/>
  <c r="I2040" i="21"/>
  <c r="K2040" i="21"/>
  <c r="M2040" i="21"/>
  <c r="L2040" i="21"/>
  <c r="J2040" i="21"/>
  <c r="H2041" i="21"/>
  <c r="O2039" i="21"/>
  <c r="P2039" i="21"/>
  <c r="Q2039" i="21"/>
  <c r="N2039" i="21"/>
  <c r="F2041" i="21"/>
  <c r="E2041" i="21"/>
  <c r="D2042" i="21"/>
  <c r="Q2040" i="21"/>
  <c r="N2040" i="21"/>
  <c r="O2040" i="21"/>
  <c r="P2040" i="21"/>
  <c r="L2041" i="21"/>
  <c r="M2041" i="21"/>
  <c r="I2041" i="21"/>
  <c r="H2042" i="21"/>
  <c r="K2041" i="21"/>
  <c r="J2041" i="21"/>
  <c r="F2042" i="21"/>
  <c r="E2042" i="21"/>
  <c r="D2043" i="21"/>
  <c r="O2041" i="21"/>
  <c r="P2041" i="21"/>
  <c r="Q2041" i="21"/>
  <c r="N2041" i="21"/>
  <c r="K2042" i="21"/>
  <c r="I2042" i="21"/>
  <c r="J2042" i="21"/>
  <c r="M2042" i="21"/>
  <c r="L2042" i="21"/>
  <c r="H2043" i="21"/>
  <c r="D2044" i="21"/>
  <c r="E2043" i="21"/>
  <c r="F2043" i="21"/>
  <c r="Q2042" i="21"/>
  <c r="N2042" i="21"/>
  <c r="O2042" i="21"/>
  <c r="P2042" i="21"/>
  <c r="M2043" i="21"/>
  <c r="L2043" i="21"/>
  <c r="K2043" i="21"/>
  <c r="H2044" i="21"/>
  <c r="I2043" i="21"/>
  <c r="J2043" i="21"/>
  <c r="D2045" i="21"/>
  <c r="E2044" i="21"/>
  <c r="F2044" i="21"/>
  <c r="M2044" i="21"/>
  <c r="J2044" i="21"/>
  <c r="I2044" i="21"/>
  <c r="L2044" i="21"/>
  <c r="H2045" i="21"/>
  <c r="K2044" i="21"/>
  <c r="N2043" i="21"/>
  <c r="Q2043" i="21"/>
  <c r="O2043" i="21"/>
  <c r="P2043" i="21"/>
  <c r="D2046" i="21"/>
  <c r="F2045" i="21"/>
  <c r="E2045" i="21"/>
  <c r="P2044" i="21"/>
  <c r="N2044" i="21"/>
  <c r="Q2044" i="21"/>
  <c r="O2044" i="21"/>
  <c r="L2045" i="21"/>
  <c r="I2045" i="21"/>
  <c r="J2045" i="21"/>
  <c r="M2045" i="21"/>
  <c r="K2045" i="21"/>
  <c r="H2046" i="21"/>
  <c r="F2046" i="21"/>
  <c r="D2047" i="21"/>
  <c r="E2046" i="21"/>
  <c r="Q2045" i="21"/>
  <c r="N2045" i="21"/>
  <c r="O2045" i="21"/>
  <c r="P2045" i="21"/>
  <c r="M2046" i="21"/>
  <c r="I2046" i="21"/>
  <c r="J2046" i="21"/>
  <c r="K2046" i="21"/>
  <c r="L2046" i="21"/>
  <c r="H2047" i="21"/>
  <c r="E2047" i="21"/>
  <c r="D2048" i="21"/>
  <c r="F2047" i="21"/>
  <c r="P2046" i="21"/>
  <c r="Q2046" i="21"/>
  <c r="N2046" i="21"/>
  <c r="O2046" i="21"/>
  <c r="I2047" i="21"/>
  <c r="J2047" i="21"/>
  <c r="L2047" i="21"/>
  <c r="H2048" i="21"/>
  <c r="K2047" i="21"/>
  <c r="M2047" i="21"/>
  <c r="D2049" i="21"/>
  <c r="F2048" i="21"/>
  <c r="E2048" i="21"/>
  <c r="N2047" i="21"/>
  <c r="Q2047" i="21"/>
  <c r="O2047" i="21"/>
  <c r="P2047" i="21"/>
  <c r="J2048" i="21"/>
  <c r="H2049" i="21"/>
  <c r="M2048" i="21"/>
  <c r="I2048" i="21"/>
  <c r="L2048" i="21"/>
  <c r="K2048" i="21"/>
  <c r="F2049" i="21"/>
  <c r="E2049" i="21"/>
  <c r="D2050" i="21"/>
  <c r="K2049" i="21"/>
  <c r="M2049" i="21"/>
  <c r="H2050" i="21"/>
  <c r="I2049" i="21"/>
  <c r="L2049" i="21"/>
  <c r="J2049" i="21"/>
  <c r="Q2048" i="21"/>
  <c r="N2048" i="21"/>
  <c r="O2048" i="21"/>
  <c r="P2048" i="21"/>
  <c r="D2051" i="21"/>
  <c r="E2050" i="21"/>
  <c r="F2050" i="21"/>
  <c r="I2050" i="21"/>
  <c r="K2050" i="21"/>
  <c r="H2051" i="21"/>
  <c r="M2050" i="21"/>
  <c r="J2050" i="21"/>
  <c r="L2050" i="21"/>
  <c r="Q2049" i="21"/>
  <c r="N2049" i="21"/>
  <c r="O2049" i="21"/>
  <c r="P2049" i="21"/>
  <c r="F2051" i="21"/>
  <c r="D2052" i="21"/>
  <c r="E2051" i="21"/>
  <c r="N2050" i="21"/>
  <c r="Q2050" i="21"/>
  <c r="O2050" i="21"/>
  <c r="P2050" i="21"/>
  <c r="J2051" i="21"/>
  <c r="K2051" i="21"/>
  <c r="L2051" i="21"/>
  <c r="I2051" i="21"/>
  <c r="M2051" i="21"/>
  <c r="H2052" i="21"/>
  <c r="D2053" i="21"/>
  <c r="F2052" i="21"/>
  <c r="E2052" i="21"/>
  <c r="Q2051" i="21"/>
  <c r="N2051" i="21"/>
  <c r="O2051" i="21"/>
  <c r="P2051" i="21"/>
  <c r="J2052" i="21"/>
  <c r="L2052" i="21"/>
  <c r="H2053" i="21"/>
  <c r="M2052" i="21"/>
  <c r="K2052" i="21"/>
  <c r="I2052" i="21"/>
  <c r="E2053" i="21"/>
  <c r="D2054" i="21"/>
  <c r="F2053" i="21"/>
  <c r="L2053" i="21"/>
  <c r="M2053" i="21"/>
  <c r="H2054" i="21"/>
  <c r="I2053" i="21"/>
  <c r="K2053" i="21"/>
  <c r="J2053" i="21"/>
  <c r="P2052" i="21"/>
  <c r="Q2052" i="21"/>
  <c r="N2052" i="21"/>
  <c r="O2052" i="21"/>
  <c r="F2054" i="21"/>
  <c r="D2055" i="21"/>
  <c r="E2054" i="21"/>
  <c r="K2054" i="21"/>
  <c r="H2055" i="21"/>
  <c r="I2054" i="21"/>
  <c r="J2054" i="21"/>
  <c r="L2054" i="21"/>
  <c r="M2054" i="21"/>
  <c r="Q2053" i="21"/>
  <c r="N2053" i="21"/>
  <c r="O2053" i="21"/>
  <c r="P2053" i="21"/>
  <c r="D2056" i="21"/>
  <c r="F2055" i="21"/>
  <c r="E2055" i="21"/>
  <c r="H2056" i="21"/>
  <c r="L2055" i="21"/>
  <c r="I2055" i="21"/>
  <c r="M2055" i="21"/>
  <c r="J2055" i="21"/>
  <c r="K2055" i="21"/>
  <c r="Q2054" i="21"/>
  <c r="N2054" i="21"/>
  <c r="O2054" i="21"/>
  <c r="P2054" i="21"/>
  <c r="E2056" i="21"/>
  <c r="D2057" i="21"/>
  <c r="F2056" i="21"/>
  <c r="H2057" i="21"/>
  <c r="J2056" i="21"/>
  <c r="L2056" i="21"/>
  <c r="K2056" i="21"/>
  <c r="I2056" i="21"/>
  <c r="M2056" i="21"/>
  <c r="O2055" i="21"/>
  <c r="P2055" i="21"/>
  <c r="Q2055" i="21"/>
  <c r="N2055" i="21"/>
  <c r="F2057" i="21"/>
  <c r="D2058" i="21"/>
  <c r="E2057" i="21"/>
  <c r="L2057" i="21"/>
  <c r="J2057" i="21"/>
  <c r="K2057" i="21"/>
  <c r="H2058" i="21"/>
  <c r="I2057" i="21"/>
  <c r="M2057" i="21"/>
  <c r="Q2056" i="21"/>
  <c r="N2056" i="21"/>
  <c r="O2056" i="21"/>
  <c r="P2056" i="21"/>
  <c r="E2058" i="21"/>
  <c r="D2059" i="21"/>
  <c r="F2058" i="21"/>
  <c r="J2058" i="21"/>
  <c r="I2058" i="21"/>
  <c r="K2058" i="21"/>
  <c r="M2058" i="21"/>
  <c r="L2058" i="21"/>
  <c r="H2059" i="21"/>
  <c r="Q2057" i="21"/>
  <c r="N2057" i="21"/>
  <c r="O2057" i="21"/>
  <c r="P2057" i="21"/>
  <c r="E2059" i="21"/>
  <c r="D2060" i="21"/>
  <c r="F2059" i="21"/>
  <c r="N2058" i="21"/>
  <c r="O2058" i="21"/>
  <c r="P2058" i="21"/>
  <c r="Q2058" i="21"/>
  <c r="L2059" i="21"/>
  <c r="J2059" i="21"/>
  <c r="M2059" i="21"/>
  <c r="H2060" i="21"/>
  <c r="K2059" i="21"/>
  <c r="I2059" i="21"/>
  <c r="F2060" i="21"/>
  <c r="E2060" i="21"/>
  <c r="D2061" i="21"/>
  <c r="L2060" i="21"/>
  <c r="K2060" i="21"/>
  <c r="J2060" i="21"/>
  <c r="H2061" i="21"/>
  <c r="M2060" i="21"/>
  <c r="I2060" i="21"/>
  <c r="N2059" i="21"/>
  <c r="Q2059" i="21"/>
  <c r="O2059" i="21"/>
  <c r="P2059" i="21"/>
  <c r="F2061" i="21"/>
  <c r="E2061" i="21"/>
  <c r="D2062" i="21"/>
  <c r="K2061" i="21"/>
  <c r="H2062" i="21"/>
  <c r="J2061" i="21"/>
  <c r="L2061" i="21"/>
  <c r="M2061" i="21"/>
  <c r="I2061" i="21"/>
  <c r="P2060" i="21"/>
  <c r="Q2060" i="21"/>
  <c r="N2060" i="21"/>
  <c r="O2060" i="21"/>
  <c r="E2062" i="21"/>
  <c r="F2062" i="21"/>
  <c r="D2063" i="21"/>
  <c r="K2062" i="21"/>
  <c r="L2062" i="21"/>
  <c r="I2062" i="21"/>
  <c r="J2062" i="21"/>
  <c r="H2063" i="21"/>
  <c r="M2062" i="21"/>
  <c r="N2061" i="21"/>
  <c r="O2061" i="21"/>
  <c r="Q2061" i="21"/>
  <c r="P2061" i="21"/>
  <c r="E2063" i="21"/>
  <c r="F2063" i="21"/>
  <c r="D2064" i="21"/>
  <c r="Q2062" i="21"/>
  <c r="N2062" i="21"/>
  <c r="O2062" i="21"/>
  <c r="P2062" i="21"/>
  <c r="K2063" i="21"/>
  <c r="H2064" i="21"/>
  <c r="M2063" i="21"/>
  <c r="L2063" i="21"/>
  <c r="I2063" i="21"/>
  <c r="J2063" i="21"/>
  <c r="F2064" i="21"/>
  <c r="E2064" i="21"/>
  <c r="D2065" i="21"/>
  <c r="J2064" i="21"/>
  <c r="M2064" i="21"/>
  <c r="H2065" i="21"/>
  <c r="I2064" i="21"/>
  <c r="K2064" i="21"/>
  <c r="L2064" i="21"/>
  <c r="O2063" i="21"/>
  <c r="P2063" i="21"/>
  <c r="Q2063" i="21"/>
  <c r="N2063" i="21"/>
  <c r="E2065" i="21"/>
  <c r="D2066" i="21"/>
  <c r="F2065" i="21"/>
  <c r="I2065" i="21"/>
  <c r="H2066" i="21"/>
  <c r="L2065" i="21"/>
  <c r="K2065" i="21"/>
  <c r="J2065" i="21"/>
  <c r="M2065" i="21"/>
  <c r="N2064" i="21"/>
  <c r="Q2064" i="21"/>
  <c r="O2064" i="21"/>
  <c r="P2064" i="21"/>
  <c r="F2066" i="21"/>
  <c r="E2066" i="21"/>
  <c r="D2067" i="21"/>
  <c r="P2065" i="21"/>
  <c r="O2065" i="21"/>
  <c r="N2065" i="21"/>
  <c r="Q2065" i="21"/>
  <c r="M2066" i="21"/>
  <c r="K2066" i="21"/>
  <c r="J2066" i="21"/>
  <c r="L2066" i="21"/>
  <c r="H2067" i="21"/>
  <c r="I2066" i="21"/>
  <c r="F2067" i="21"/>
  <c r="D2068" i="21"/>
  <c r="E2067" i="21"/>
  <c r="L2067" i="21"/>
  <c r="I2067" i="21"/>
  <c r="K2067" i="21"/>
  <c r="M2067" i="21"/>
  <c r="J2067" i="21"/>
  <c r="H2068" i="21"/>
  <c r="N2066" i="21"/>
  <c r="O2066" i="21"/>
  <c r="P2066" i="21"/>
  <c r="Q2066" i="21"/>
  <c r="D2069" i="21"/>
  <c r="E2068" i="21"/>
  <c r="F2068" i="21"/>
  <c r="Q2067" i="21"/>
  <c r="N2067" i="21"/>
  <c r="O2067" i="21"/>
  <c r="P2067" i="21"/>
  <c r="L2068" i="21"/>
  <c r="K2068" i="21"/>
  <c r="I2068" i="21"/>
  <c r="H2069" i="21"/>
  <c r="J2068" i="21"/>
  <c r="M2068" i="21"/>
  <c r="F2069" i="21"/>
  <c r="D2070" i="21"/>
  <c r="E2069" i="21"/>
  <c r="P2068" i="21"/>
  <c r="N2068" i="21"/>
  <c r="O2068" i="21"/>
  <c r="Q2068" i="21"/>
  <c r="L2069" i="21"/>
  <c r="K2069" i="21"/>
  <c r="J2069" i="21"/>
  <c r="H2070" i="21"/>
  <c r="M2069" i="21"/>
  <c r="I2069" i="21"/>
  <c r="F2070" i="21"/>
  <c r="D2071" i="21"/>
  <c r="E2070" i="21"/>
  <c r="J2070" i="21"/>
  <c r="K2070" i="21"/>
  <c r="I2070" i="21"/>
  <c r="L2070" i="21"/>
  <c r="M2070" i="21"/>
  <c r="H2071" i="21"/>
  <c r="Q2069" i="21"/>
  <c r="N2069" i="21"/>
  <c r="O2069" i="21"/>
  <c r="P2069" i="21"/>
  <c r="F2071" i="21"/>
  <c r="E2071" i="21"/>
  <c r="D2072" i="21"/>
  <c r="P2070" i="21"/>
  <c r="Q2070" i="21"/>
  <c r="N2070" i="21"/>
  <c r="O2070" i="21"/>
  <c r="M2071" i="21"/>
  <c r="L2071" i="21"/>
  <c r="H2072" i="21"/>
  <c r="I2071" i="21"/>
  <c r="K2071" i="21"/>
  <c r="J2071" i="21"/>
  <c r="E2072" i="21"/>
  <c r="F2072" i="21"/>
  <c r="D2073" i="21"/>
  <c r="M2072" i="21"/>
  <c r="H2073" i="21"/>
  <c r="K2072" i="21"/>
  <c r="J2072" i="21"/>
  <c r="L2072" i="21"/>
  <c r="I2072" i="21"/>
  <c r="O2071" i="21"/>
  <c r="P2071" i="21"/>
  <c r="Q2071" i="21"/>
  <c r="N2071" i="21"/>
  <c r="F2073" i="21"/>
  <c r="E2073" i="21"/>
  <c r="D2074" i="21"/>
  <c r="L2073" i="21"/>
  <c r="K2073" i="21"/>
  <c r="J2073" i="21"/>
  <c r="I2073" i="21"/>
  <c r="H2074" i="21"/>
  <c r="M2073" i="21"/>
  <c r="Q2072" i="21"/>
  <c r="N2072" i="21"/>
  <c r="O2072" i="21"/>
  <c r="P2072" i="21"/>
  <c r="D2075" i="21"/>
  <c r="F2074" i="21"/>
  <c r="E2074" i="21"/>
  <c r="O2073" i="21"/>
  <c r="P2073" i="21"/>
  <c r="N2073" i="21"/>
  <c r="Q2073" i="21"/>
  <c r="J2074" i="21"/>
  <c r="I2074" i="21"/>
  <c r="H2075" i="21"/>
  <c r="L2074" i="21"/>
  <c r="K2074" i="21"/>
  <c r="M2074" i="21"/>
  <c r="F2075" i="21"/>
  <c r="D2076" i="21"/>
  <c r="E2075" i="21"/>
  <c r="P2074" i="21"/>
  <c r="Q2074" i="21"/>
  <c r="N2074" i="21"/>
  <c r="O2074" i="21"/>
  <c r="M2075" i="21"/>
  <c r="L2075" i="21"/>
  <c r="K2075" i="21"/>
  <c r="J2075" i="21"/>
  <c r="H2076" i="21"/>
  <c r="I2075" i="21"/>
  <c r="E2076" i="21"/>
  <c r="F2076" i="21"/>
  <c r="D2077" i="21"/>
  <c r="L2076" i="21"/>
  <c r="J2076" i="21"/>
  <c r="M2076" i="21"/>
  <c r="H2077" i="21"/>
  <c r="I2076" i="21"/>
  <c r="K2076" i="21"/>
  <c r="Q2075" i="21"/>
  <c r="N2075" i="21"/>
  <c r="O2075" i="21"/>
  <c r="P2075" i="21"/>
  <c r="F2077" i="21"/>
  <c r="E2077" i="21"/>
  <c r="D2078" i="21"/>
  <c r="J2077" i="21"/>
  <c r="K2077" i="21"/>
  <c r="I2077" i="21"/>
  <c r="H2078" i="21"/>
  <c r="L2077" i="21"/>
  <c r="M2077" i="21"/>
  <c r="P2076" i="21"/>
  <c r="Q2076" i="21"/>
  <c r="N2076" i="21"/>
  <c r="O2076" i="21"/>
  <c r="E2078" i="21"/>
  <c r="F2078" i="21"/>
  <c r="D2079" i="21"/>
  <c r="Q2077" i="21"/>
  <c r="N2077" i="21"/>
  <c r="O2077" i="21"/>
  <c r="P2077" i="21"/>
  <c r="I2078" i="21"/>
  <c r="H2079" i="21"/>
  <c r="M2078" i="21"/>
  <c r="K2078" i="21"/>
  <c r="L2078" i="21"/>
  <c r="J2078" i="21"/>
  <c r="E2079" i="21"/>
  <c r="D2080" i="21"/>
  <c r="F2079" i="21"/>
  <c r="P2078" i="21"/>
  <c r="Q2078" i="21"/>
  <c r="N2078" i="21"/>
  <c r="O2078" i="21"/>
  <c r="J2079" i="21"/>
  <c r="M2079" i="21"/>
  <c r="K2079" i="21"/>
  <c r="H2080" i="21"/>
  <c r="L2079" i="21"/>
  <c r="I2079" i="21"/>
  <c r="F2080" i="21"/>
  <c r="D2081" i="21"/>
  <c r="E2080" i="21"/>
  <c r="I2080" i="21"/>
  <c r="H2081" i="21"/>
  <c r="L2080" i="21"/>
  <c r="K2080" i="21"/>
  <c r="M2080" i="21"/>
  <c r="J2080" i="21"/>
  <c r="O2079" i="21"/>
  <c r="P2079" i="21"/>
  <c r="Q2079" i="21"/>
  <c r="N2079" i="21"/>
  <c r="F2081" i="21"/>
  <c r="D2082" i="21"/>
  <c r="E2081" i="21"/>
  <c r="Q2080" i="21"/>
  <c r="N2080" i="21"/>
  <c r="O2080" i="21"/>
  <c r="P2080" i="21"/>
  <c r="H2082" i="21"/>
  <c r="K2081" i="21"/>
  <c r="L2081" i="21"/>
  <c r="J2081" i="21"/>
  <c r="I2081" i="21"/>
  <c r="M2081" i="21"/>
  <c r="F2082" i="21"/>
  <c r="E2082" i="21"/>
  <c r="D2083" i="21"/>
  <c r="M2082" i="21"/>
  <c r="I2082" i="21"/>
  <c r="K2082" i="21"/>
  <c r="L2082" i="21"/>
  <c r="J2082" i="21"/>
  <c r="H2083" i="21"/>
  <c r="N2081" i="21"/>
  <c r="Q2081" i="21"/>
  <c r="O2081" i="21"/>
  <c r="P2081" i="21"/>
  <c r="E2083" i="21"/>
  <c r="D2084" i="21"/>
  <c r="F2083" i="21"/>
  <c r="N2082" i="21"/>
  <c r="O2082" i="21"/>
  <c r="P2082" i="21"/>
  <c r="Q2082" i="21"/>
  <c r="J2083" i="21"/>
  <c r="K2083" i="21"/>
  <c r="M2083" i="21"/>
  <c r="L2083" i="21"/>
  <c r="H2084" i="21"/>
  <c r="I2083" i="21"/>
  <c r="F2084" i="21"/>
  <c r="E2084" i="21"/>
  <c r="D2085" i="21"/>
  <c r="J2084" i="21"/>
  <c r="L2084" i="21"/>
  <c r="M2084" i="21"/>
  <c r="I2084" i="21"/>
  <c r="K2084" i="21"/>
  <c r="H2085" i="21"/>
  <c r="N2083" i="21"/>
  <c r="Q2083" i="21"/>
  <c r="O2083" i="21"/>
  <c r="P2083" i="21"/>
  <c r="E2085" i="21"/>
  <c r="F2085" i="21"/>
  <c r="D2086" i="21"/>
  <c r="N2084" i="21"/>
  <c r="O2084" i="21"/>
  <c r="P2084" i="21"/>
  <c r="Q2084" i="21"/>
  <c r="H2086" i="21"/>
  <c r="K2085" i="21"/>
  <c r="L2085" i="21"/>
  <c r="I2085" i="21"/>
  <c r="M2085" i="21"/>
  <c r="J2085" i="21"/>
  <c r="D2087" i="21"/>
  <c r="F2086" i="21"/>
  <c r="E2086" i="21"/>
  <c r="L2086" i="21"/>
  <c r="J2086" i="21"/>
  <c r="I2086" i="21"/>
  <c r="M2086" i="21"/>
  <c r="K2086" i="21"/>
  <c r="H2087" i="21"/>
  <c r="N2085" i="21"/>
  <c r="O2085" i="21"/>
  <c r="P2085" i="21"/>
  <c r="Q2085" i="21"/>
  <c r="F2087" i="21"/>
  <c r="E2087" i="21"/>
  <c r="D2088" i="21"/>
  <c r="P2086" i="21"/>
  <c r="Q2086" i="21"/>
  <c r="N2086" i="21"/>
  <c r="O2086" i="21"/>
  <c r="I2087" i="21"/>
  <c r="H2088" i="21"/>
  <c r="L2087" i="21"/>
  <c r="K2087" i="21"/>
  <c r="J2087" i="21"/>
  <c r="M2087" i="21"/>
  <c r="E2088" i="21"/>
  <c r="F2088" i="21"/>
  <c r="D2089" i="21"/>
  <c r="Q2087" i="21"/>
  <c r="N2087" i="21"/>
  <c r="O2087" i="21"/>
  <c r="P2087" i="21"/>
  <c r="K2088" i="21"/>
  <c r="J2088" i="21"/>
  <c r="I2088" i="21"/>
  <c r="H2089" i="21"/>
  <c r="M2088" i="21"/>
  <c r="L2088" i="21"/>
  <c r="D2090" i="21"/>
  <c r="E2089" i="21"/>
  <c r="F2089" i="21"/>
  <c r="Q2088" i="21"/>
  <c r="N2088" i="21"/>
  <c r="O2088" i="21"/>
  <c r="P2088" i="21"/>
  <c r="L2089" i="21"/>
  <c r="H2090" i="21"/>
  <c r="M2089" i="21"/>
  <c r="K2089" i="21"/>
  <c r="J2089" i="21"/>
  <c r="I2089" i="21"/>
  <c r="E2090" i="21"/>
  <c r="F2090" i="21"/>
  <c r="D2091" i="21"/>
  <c r="I2090" i="21"/>
  <c r="J2090" i="21"/>
  <c r="K2090" i="21"/>
  <c r="H2091" i="21"/>
  <c r="L2090" i="21"/>
  <c r="M2090" i="21"/>
  <c r="O2089" i="21"/>
  <c r="P2089" i="21"/>
  <c r="N2089" i="21"/>
  <c r="Q2089" i="21"/>
  <c r="E2091" i="21"/>
  <c r="D2092" i="21"/>
  <c r="F2091" i="21"/>
  <c r="Q2090" i="21"/>
  <c r="N2090" i="21"/>
  <c r="O2090" i="21"/>
  <c r="P2090" i="21"/>
  <c r="M2091" i="21"/>
  <c r="J2091" i="21"/>
  <c r="K2091" i="21"/>
  <c r="H2092" i="21"/>
  <c r="L2091" i="21"/>
  <c r="I2091" i="21"/>
  <c r="D2093" i="21"/>
  <c r="F2092" i="21"/>
  <c r="E2092" i="21"/>
  <c r="L2092" i="21"/>
  <c r="J2092" i="21"/>
  <c r="K2092" i="21"/>
  <c r="H2093" i="21"/>
  <c r="M2092" i="21"/>
  <c r="I2092" i="21"/>
  <c r="Q2091" i="21"/>
  <c r="O2091" i="21"/>
  <c r="N2091" i="21"/>
  <c r="P2091" i="21"/>
  <c r="E2093" i="21"/>
  <c r="F2093" i="21"/>
  <c r="D2094" i="21"/>
  <c r="H2094" i="21"/>
  <c r="K2093" i="21"/>
  <c r="M2093" i="21"/>
  <c r="I2093" i="21"/>
  <c r="J2093" i="21"/>
  <c r="L2093" i="21"/>
  <c r="P2092" i="21"/>
  <c r="Q2092" i="21"/>
  <c r="N2092" i="21"/>
  <c r="O2092" i="21"/>
  <c r="F2094" i="21"/>
  <c r="E2094" i="21"/>
  <c r="D2095" i="21"/>
  <c r="J2094" i="21"/>
  <c r="L2094" i="21"/>
  <c r="K2094" i="21"/>
  <c r="M2094" i="21"/>
  <c r="H2095" i="21"/>
  <c r="I2094" i="21"/>
  <c r="O2093" i="21"/>
  <c r="P2093" i="21"/>
  <c r="Q2093" i="21"/>
  <c r="N2093" i="21"/>
  <c r="F2095" i="21"/>
  <c r="E2095" i="21"/>
  <c r="D2096" i="21"/>
  <c r="K2095" i="21"/>
  <c r="L2095" i="21"/>
  <c r="I2095" i="21"/>
  <c r="H2096" i="21"/>
  <c r="M2095" i="21"/>
  <c r="J2095" i="21"/>
  <c r="N2094" i="21"/>
  <c r="Q2094" i="21"/>
  <c r="O2094" i="21"/>
  <c r="P2094" i="21"/>
  <c r="E2096" i="21"/>
  <c r="D2097" i="21"/>
  <c r="F2096" i="21"/>
  <c r="P2095" i="21"/>
  <c r="O2095" i="21"/>
  <c r="Q2095" i="21"/>
  <c r="N2095" i="21"/>
  <c r="J2096" i="21"/>
  <c r="K2096" i="21"/>
  <c r="L2096" i="21"/>
  <c r="M2096" i="21"/>
  <c r="I2096" i="21"/>
  <c r="H2097" i="21"/>
  <c r="D2098" i="21"/>
  <c r="E2097" i="21"/>
  <c r="F2097" i="21"/>
  <c r="Q2096" i="21"/>
  <c r="N2096" i="21"/>
  <c r="O2096" i="21"/>
  <c r="P2096" i="21"/>
  <c r="H2098" i="21"/>
  <c r="I2097" i="21"/>
  <c r="K2097" i="21"/>
  <c r="L2097" i="21"/>
  <c r="J2097" i="21"/>
  <c r="M2097" i="21"/>
  <c r="E2098" i="21"/>
  <c r="F2098" i="21"/>
  <c r="D2099" i="21"/>
  <c r="L2098" i="21"/>
  <c r="H2099" i="21"/>
  <c r="M2098" i="21"/>
  <c r="J2098" i="21"/>
  <c r="K2098" i="21"/>
  <c r="I2098" i="21"/>
  <c r="Q2097" i="21"/>
  <c r="N2097" i="21"/>
  <c r="O2097" i="21"/>
  <c r="P2097" i="21"/>
  <c r="F2099" i="21"/>
  <c r="D2100" i="21"/>
  <c r="E2099" i="21"/>
  <c r="H2100" i="21"/>
  <c r="M2099" i="21"/>
  <c r="L2099" i="21"/>
  <c r="K2099" i="21"/>
  <c r="J2099" i="21"/>
  <c r="I2099" i="21"/>
  <c r="N2098" i="21"/>
  <c r="Q2098" i="21"/>
  <c r="O2098" i="21"/>
  <c r="P2098" i="21"/>
  <c r="E2100" i="21"/>
  <c r="F2100" i="21"/>
  <c r="D2101" i="21"/>
  <c r="M2100" i="21"/>
  <c r="L2100" i="21"/>
  <c r="K2100" i="21"/>
  <c r="J2100" i="21"/>
  <c r="H2101" i="21"/>
  <c r="I2100" i="21"/>
  <c r="Q2099" i="21"/>
  <c r="N2099" i="21"/>
  <c r="O2099" i="21"/>
  <c r="P2099" i="21"/>
  <c r="E2101" i="21"/>
  <c r="F2101" i="21"/>
  <c r="D2102" i="21"/>
  <c r="L2101" i="21"/>
  <c r="J2101" i="21"/>
  <c r="H2102" i="21"/>
  <c r="K2101" i="21"/>
  <c r="M2101" i="21"/>
  <c r="I2101" i="21"/>
  <c r="P2100" i="21"/>
  <c r="Q2100" i="21"/>
  <c r="N2100" i="21"/>
  <c r="O2100" i="21"/>
  <c r="E2102" i="21"/>
  <c r="D2103" i="21"/>
  <c r="F2102" i="21"/>
  <c r="I2102" i="21"/>
  <c r="H2103" i="21"/>
  <c r="J2102" i="21"/>
  <c r="K2102" i="21"/>
  <c r="M2102" i="21"/>
  <c r="L2102" i="21"/>
  <c r="N2101" i="21"/>
  <c r="Q2101" i="21"/>
  <c r="O2101" i="21"/>
  <c r="P2101" i="21"/>
  <c r="F2103" i="21"/>
  <c r="D2104" i="21"/>
  <c r="E2103" i="21"/>
  <c r="Q2102" i="21"/>
  <c r="N2102" i="21"/>
  <c r="O2102" i="21"/>
  <c r="P2102" i="21"/>
  <c r="M2103" i="21"/>
  <c r="K2103" i="21"/>
  <c r="H2104" i="21"/>
  <c r="I2103" i="21"/>
  <c r="J2103" i="21"/>
  <c r="L2103" i="21"/>
  <c r="E2104" i="21"/>
  <c r="F2104" i="21"/>
  <c r="D2105" i="21"/>
  <c r="H2105" i="21"/>
  <c r="M2104" i="21"/>
  <c r="K2104" i="21"/>
  <c r="J2104" i="21"/>
  <c r="L2104" i="21"/>
  <c r="I2104" i="21"/>
  <c r="O2103" i="21"/>
  <c r="Q2103" i="21"/>
  <c r="N2103" i="21"/>
  <c r="P2103" i="21"/>
  <c r="F2105" i="21"/>
  <c r="D2106" i="21"/>
  <c r="E2105" i="21"/>
  <c r="I2105" i="21"/>
  <c r="L2105" i="21"/>
  <c r="H2106" i="21"/>
  <c r="M2105" i="21"/>
  <c r="K2105" i="21"/>
  <c r="J2105" i="21"/>
  <c r="P2104" i="21"/>
  <c r="Q2104" i="21"/>
  <c r="N2104" i="21"/>
  <c r="O2104" i="21"/>
  <c r="D2107" i="21"/>
  <c r="F2106" i="21"/>
  <c r="E2106" i="21"/>
  <c r="P2105" i="21"/>
  <c r="O2105" i="21"/>
  <c r="Q2105" i="21"/>
  <c r="N2105" i="21"/>
  <c r="H2107" i="21"/>
  <c r="K2106" i="21"/>
  <c r="J2106" i="21"/>
  <c r="L2106" i="21"/>
  <c r="M2106" i="21"/>
  <c r="I2106" i="21"/>
  <c r="E2107" i="21"/>
  <c r="D2108" i="21"/>
  <c r="F2107" i="21"/>
  <c r="I2107" i="21"/>
  <c r="K2107" i="21"/>
  <c r="J2107" i="21"/>
  <c r="H2108" i="21"/>
  <c r="L2107" i="21"/>
  <c r="M2107" i="21"/>
  <c r="N2106" i="21"/>
  <c r="O2106" i="21"/>
  <c r="P2106" i="21"/>
  <c r="Q2106" i="21"/>
  <c r="E2108" i="21"/>
  <c r="D2109" i="21"/>
  <c r="F2108" i="21"/>
  <c r="Q2107" i="21"/>
  <c r="N2107" i="21"/>
  <c r="O2107" i="21"/>
  <c r="P2107" i="21"/>
  <c r="H2109" i="21"/>
  <c r="M2108" i="21"/>
  <c r="J2108" i="21"/>
  <c r="L2108" i="21"/>
  <c r="I2108" i="21"/>
  <c r="K2108" i="21"/>
  <c r="E2109" i="21"/>
  <c r="F2109" i="21"/>
  <c r="D2110" i="21"/>
  <c r="K2109" i="21"/>
  <c r="I2109" i="21"/>
  <c r="J2109" i="21"/>
  <c r="M2109" i="21"/>
  <c r="L2109" i="21"/>
  <c r="H2110" i="21"/>
  <c r="P2108" i="21"/>
  <c r="N2108" i="21"/>
  <c r="Q2108" i="21"/>
  <c r="O2108" i="21"/>
  <c r="D2111" i="21"/>
  <c r="E2110" i="21"/>
  <c r="F2110" i="21"/>
  <c r="Q2109" i="21"/>
  <c r="N2109" i="21"/>
  <c r="O2109" i="21"/>
  <c r="P2109" i="21"/>
  <c r="H2111" i="21"/>
  <c r="L2110" i="21"/>
  <c r="M2110" i="21"/>
  <c r="I2110" i="21"/>
  <c r="K2110" i="21"/>
  <c r="J2110" i="21"/>
  <c r="F2111" i="21"/>
  <c r="D2112" i="21"/>
  <c r="E2111" i="21"/>
  <c r="J2111" i="21"/>
  <c r="L2111" i="21"/>
  <c r="M2111" i="21"/>
  <c r="I2111" i="21"/>
  <c r="K2111" i="21"/>
  <c r="H2112" i="21"/>
  <c r="Q2110" i="21"/>
  <c r="N2110" i="21"/>
  <c r="O2110" i="21"/>
  <c r="P2110" i="21"/>
  <c r="D2113" i="21"/>
  <c r="F2112" i="21"/>
  <c r="E2112" i="21"/>
  <c r="P2111" i="21"/>
  <c r="N2111" i="21"/>
  <c r="Q2111" i="21"/>
  <c r="O2111" i="21"/>
  <c r="L2112" i="21"/>
  <c r="H2113" i="21"/>
  <c r="I2112" i="21"/>
  <c r="K2112" i="21"/>
  <c r="M2112" i="21"/>
  <c r="J2112" i="21"/>
  <c r="D2114" i="21"/>
  <c r="F2113" i="21"/>
  <c r="E2113" i="21"/>
  <c r="L2113" i="21"/>
  <c r="K2113" i="21"/>
  <c r="H2114" i="21"/>
  <c r="M2113" i="21"/>
  <c r="I2113" i="21"/>
  <c r="J2113" i="21"/>
  <c r="Q2112" i="21"/>
  <c r="N2112" i="21"/>
  <c r="O2112" i="21"/>
  <c r="P2112" i="21"/>
  <c r="F2114" i="21"/>
  <c r="E2114" i="21"/>
  <c r="D2115" i="21"/>
  <c r="K2114" i="21"/>
  <c r="L2114" i="21"/>
  <c r="I2114" i="21"/>
  <c r="H2115" i="21"/>
  <c r="J2114" i="21"/>
  <c r="M2114" i="21"/>
  <c r="Q2113" i="21"/>
  <c r="N2113" i="21"/>
  <c r="O2113" i="21"/>
  <c r="P2113" i="21"/>
  <c r="F2115" i="21"/>
  <c r="D2116" i="21"/>
  <c r="E2115" i="21"/>
  <c r="P2114" i="21"/>
  <c r="N2114" i="21"/>
  <c r="Q2114" i="21"/>
  <c r="O2114" i="21"/>
  <c r="H2116" i="21"/>
  <c r="I2115" i="21"/>
  <c r="L2115" i="21"/>
  <c r="J2115" i="21"/>
  <c r="M2115" i="21"/>
  <c r="K2115" i="21"/>
  <c r="D2117" i="21"/>
  <c r="E2116" i="21"/>
  <c r="F2116" i="21"/>
  <c r="M2116" i="21"/>
  <c r="I2116" i="21"/>
  <c r="K2116" i="21"/>
  <c r="J2116" i="21"/>
  <c r="L2116" i="21"/>
  <c r="H2117" i="21"/>
  <c r="N2115" i="21"/>
  <c r="Q2115" i="21"/>
  <c r="O2115" i="21"/>
  <c r="P2115" i="21"/>
  <c r="E2117" i="21"/>
  <c r="D2118" i="21"/>
  <c r="F2117" i="21"/>
  <c r="N2116" i="21"/>
  <c r="O2116" i="21"/>
  <c r="P2116" i="21"/>
  <c r="Q2116" i="21"/>
  <c r="L2117" i="21"/>
  <c r="H2118" i="21"/>
  <c r="M2117" i="21"/>
  <c r="I2117" i="21"/>
  <c r="J2117" i="21"/>
  <c r="K2117" i="21"/>
  <c r="F2118" i="21"/>
  <c r="D2119" i="21"/>
  <c r="E2118" i="21"/>
  <c r="H2119" i="21"/>
  <c r="J2118" i="21"/>
  <c r="K2118" i="21"/>
  <c r="I2118" i="21"/>
  <c r="M2118" i="21"/>
  <c r="L2118" i="21"/>
  <c r="Q2117" i="21"/>
  <c r="N2117" i="21"/>
  <c r="O2117" i="21"/>
  <c r="P2117" i="21"/>
  <c r="D2120" i="21"/>
  <c r="F2119" i="21"/>
  <c r="E2119" i="21"/>
  <c r="M2119" i="21"/>
  <c r="H2120" i="21"/>
  <c r="I2119" i="21"/>
  <c r="L2119" i="21"/>
  <c r="J2119" i="21"/>
  <c r="K2119" i="21"/>
  <c r="Q2118" i="21"/>
  <c r="N2118" i="21"/>
  <c r="O2118" i="21"/>
  <c r="P2118" i="21"/>
  <c r="F2120" i="21"/>
  <c r="D2121" i="21"/>
  <c r="E2120" i="21"/>
  <c r="K2120" i="21"/>
  <c r="I2120" i="21"/>
  <c r="L2120" i="21"/>
  <c r="M2120" i="21"/>
  <c r="H2121" i="21"/>
  <c r="J2120" i="21"/>
  <c r="O2119" i="21"/>
  <c r="P2119" i="21"/>
  <c r="Q2119" i="21"/>
  <c r="N2119" i="21"/>
  <c r="D2122" i="21"/>
  <c r="F2121" i="21"/>
  <c r="E2121" i="21"/>
  <c r="Q2120" i="21"/>
  <c r="N2120" i="21"/>
  <c r="O2120" i="21"/>
  <c r="P2120" i="21"/>
  <c r="J2121" i="21"/>
  <c r="L2121" i="21"/>
  <c r="M2121" i="21"/>
  <c r="I2121" i="21"/>
  <c r="K2121" i="21"/>
  <c r="H2122" i="21"/>
  <c r="D2123" i="21"/>
  <c r="F2122" i="21"/>
  <c r="E2122" i="21"/>
  <c r="O2121" i="21"/>
  <c r="P2121" i="21"/>
  <c r="N2121" i="21"/>
  <c r="Q2121" i="21"/>
  <c r="I2122" i="21"/>
  <c r="J2122" i="21"/>
  <c r="K2122" i="21"/>
  <c r="H2123" i="21"/>
  <c r="M2122" i="21"/>
  <c r="L2122" i="21"/>
  <c r="E2123" i="21"/>
  <c r="D2124" i="21"/>
  <c r="F2123" i="21"/>
  <c r="N2122" i="21"/>
  <c r="O2122" i="21"/>
  <c r="P2122" i="21"/>
  <c r="Q2122" i="21"/>
  <c r="K2123" i="21"/>
  <c r="J2123" i="21"/>
  <c r="L2123" i="21"/>
  <c r="I2123" i="21"/>
  <c r="M2123" i="21"/>
  <c r="H2124" i="21"/>
  <c r="E2124" i="21"/>
  <c r="D2125" i="21"/>
  <c r="F2124" i="21"/>
  <c r="Q2123" i="21"/>
  <c r="N2123" i="21"/>
  <c r="O2123" i="21"/>
  <c r="P2123" i="21"/>
  <c r="K2124" i="21"/>
  <c r="I2124" i="21"/>
  <c r="H2125" i="21"/>
  <c r="L2124" i="21"/>
  <c r="J2124" i="21"/>
  <c r="M2124" i="21"/>
  <c r="D2126" i="21"/>
  <c r="F2125" i="21"/>
  <c r="E2125" i="21"/>
  <c r="O2124" i="21"/>
  <c r="P2124" i="21"/>
  <c r="N2124" i="21"/>
  <c r="Q2124" i="21"/>
  <c r="I2125" i="21"/>
  <c r="J2125" i="21"/>
  <c r="M2125" i="21"/>
  <c r="L2125" i="21"/>
  <c r="H2126" i="21"/>
  <c r="K2125" i="21"/>
  <c r="D2127" i="21"/>
  <c r="F2126" i="21"/>
  <c r="E2126" i="21"/>
  <c r="N2125" i="21"/>
  <c r="O2125" i="21"/>
  <c r="Q2125" i="21"/>
  <c r="P2125" i="21"/>
  <c r="K2126" i="21"/>
  <c r="I2126" i="21"/>
  <c r="J2126" i="21"/>
  <c r="H2127" i="21"/>
  <c r="M2126" i="21"/>
  <c r="L2126" i="21"/>
  <c r="F2127" i="21"/>
  <c r="E2127" i="21"/>
  <c r="D2128" i="21"/>
  <c r="P2126" i="21"/>
  <c r="Q2126" i="21"/>
  <c r="N2126" i="21"/>
  <c r="O2126" i="21"/>
  <c r="J2127" i="21"/>
  <c r="K2127" i="21"/>
  <c r="M2127" i="21"/>
  <c r="L2127" i="21"/>
  <c r="H2128" i="21"/>
  <c r="I2127" i="21"/>
  <c r="F2128" i="21"/>
  <c r="E2128" i="21"/>
  <c r="D2129" i="21"/>
  <c r="I2128" i="21"/>
  <c r="L2128" i="21"/>
  <c r="J2128" i="21"/>
  <c r="K2128" i="21"/>
  <c r="H2129" i="21"/>
  <c r="M2128" i="21"/>
  <c r="O2127" i="21"/>
  <c r="P2127" i="21"/>
  <c r="Q2127" i="21"/>
  <c r="N2127" i="21"/>
  <c r="F2129" i="21"/>
  <c r="E2129" i="21"/>
  <c r="D2130" i="21"/>
  <c r="N2128" i="21"/>
  <c r="Q2128" i="21"/>
  <c r="O2128" i="21"/>
  <c r="P2128" i="21"/>
  <c r="K2129" i="21"/>
  <c r="H2130" i="21"/>
  <c r="I2129" i="21"/>
  <c r="M2129" i="21"/>
  <c r="L2129" i="21"/>
  <c r="J2129" i="21"/>
  <c r="F2130" i="21"/>
  <c r="E2130" i="21"/>
  <c r="D2131" i="21"/>
  <c r="J2130" i="21"/>
  <c r="L2130" i="21"/>
  <c r="H2131" i="21"/>
  <c r="I2130" i="21"/>
  <c r="K2130" i="21"/>
  <c r="M2130" i="21"/>
  <c r="P2129" i="21"/>
  <c r="O2129" i="21"/>
  <c r="N2129" i="21"/>
  <c r="Q2129" i="21"/>
  <c r="D2132" i="21"/>
  <c r="F2131" i="21"/>
  <c r="E2131" i="21"/>
  <c r="K2131" i="21"/>
  <c r="M2131" i="21"/>
  <c r="L2131" i="21"/>
  <c r="I2131" i="21"/>
  <c r="J2131" i="21"/>
  <c r="H2132" i="21"/>
  <c r="O2130" i="21"/>
  <c r="N2130" i="21"/>
  <c r="P2130" i="21"/>
  <c r="Q2130" i="21"/>
  <c r="E2132" i="21"/>
  <c r="D2133" i="21"/>
  <c r="F2132" i="21"/>
  <c r="N2131" i="21"/>
  <c r="Q2131" i="21"/>
  <c r="O2131" i="21"/>
  <c r="P2131" i="21"/>
  <c r="M2132" i="21"/>
  <c r="I2132" i="21"/>
  <c r="K2132" i="21"/>
  <c r="L2132" i="21"/>
  <c r="J2132" i="21"/>
  <c r="H2133" i="21"/>
  <c r="D2134" i="21"/>
  <c r="E2133" i="21"/>
  <c r="F2133" i="21"/>
  <c r="P2132" i="21"/>
  <c r="N2132" i="21"/>
  <c r="O2132" i="21"/>
  <c r="Q2132" i="21"/>
  <c r="J2133" i="21"/>
  <c r="I2133" i="21"/>
  <c r="H2134" i="21"/>
  <c r="L2133" i="21"/>
  <c r="M2133" i="21"/>
  <c r="K2133" i="21"/>
  <c r="E2134" i="21"/>
  <c r="D2135" i="21"/>
  <c r="F2134" i="21"/>
  <c r="O2133" i="21"/>
  <c r="Q2133" i="21"/>
  <c r="N2133" i="21"/>
  <c r="P2133" i="21"/>
  <c r="M2134" i="21"/>
  <c r="I2134" i="21"/>
  <c r="J2134" i="21"/>
  <c r="H2135" i="21"/>
  <c r="L2134" i="21"/>
  <c r="K2134" i="21"/>
  <c r="D2136" i="21"/>
  <c r="E2135" i="21"/>
  <c r="F2135" i="21"/>
  <c r="N2134" i="21"/>
  <c r="P2134" i="21"/>
  <c r="Q2134" i="21"/>
  <c r="O2134" i="21"/>
  <c r="K2135" i="21"/>
  <c r="M2135" i="21"/>
  <c r="H2136" i="21"/>
  <c r="J2135" i="21"/>
  <c r="L2135" i="21"/>
  <c r="I2135" i="21"/>
  <c r="E2136" i="21"/>
  <c r="D2137" i="21"/>
  <c r="F2136" i="21"/>
  <c r="H2137" i="21"/>
  <c r="I2136" i="21"/>
  <c r="M2136" i="21"/>
  <c r="L2136" i="21"/>
  <c r="J2136" i="21"/>
  <c r="K2136" i="21"/>
  <c r="O2135" i="21"/>
  <c r="P2135" i="21"/>
  <c r="Q2135" i="21"/>
  <c r="N2135" i="21"/>
  <c r="E2137" i="21"/>
  <c r="F2137" i="21"/>
  <c r="D2138" i="21"/>
  <c r="J2137" i="21"/>
  <c r="K2137" i="21"/>
  <c r="L2137" i="21"/>
  <c r="H2138" i="21"/>
  <c r="M2137" i="21"/>
  <c r="I2137" i="21"/>
  <c r="P2136" i="21"/>
  <c r="Q2136" i="21"/>
  <c r="N2136" i="21"/>
  <c r="O2136" i="21"/>
  <c r="D2139" i="21"/>
  <c r="E2138" i="21"/>
  <c r="F2138" i="21"/>
  <c r="H2139" i="21"/>
  <c r="K2138" i="21"/>
  <c r="J2138" i="21"/>
  <c r="M2138" i="21"/>
  <c r="L2138" i="21"/>
  <c r="I2138" i="21"/>
  <c r="O2137" i="21"/>
  <c r="P2137" i="21"/>
  <c r="Q2137" i="21"/>
  <c r="N2137" i="21"/>
  <c r="D2140" i="21"/>
  <c r="F2139" i="21"/>
  <c r="E2139" i="21"/>
  <c r="L2139" i="21"/>
  <c r="I2139" i="21"/>
  <c r="M2139" i="21"/>
  <c r="K2139" i="21"/>
  <c r="J2139" i="21"/>
  <c r="H2140" i="21"/>
  <c r="O2138" i="21"/>
  <c r="N2138" i="21"/>
  <c r="P2138" i="21"/>
  <c r="Q2138" i="21"/>
  <c r="E2140" i="21"/>
  <c r="D2141" i="21"/>
  <c r="F2140" i="21"/>
  <c r="N2139" i="21"/>
  <c r="Q2139" i="21"/>
  <c r="O2139" i="21"/>
  <c r="P2139" i="21"/>
  <c r="L2140" i="21"/>
  <c r="I2140" i="21"/>
  <c r="M2140" i="21"/>
  <c r="K2140" i="21"/>
  <c r="H2141" i="21"/>
  <c r="J2140" i="21"/>
  <c r="E2141" i="21"/>
  <c r="F2141" i="21"/>
  <c r="D2142" i="21"/>
  <c r="P2140" i="21"/>
  <c r="N2140" i="21"/>
  <c r="Q2140" i="21"/>
  <c r="O2140" i="21"/>
  <c r="M2141" i="21"/>
  <c r="K2141" i="21"/>
  <c r="H2142" i="21"/>
  <c r="J2141" i="21"/>
  <c r="L2141" i="21"/>
  <c r="I2141" i="21"/>
  <c r="E2142" i="21"/>
  <c r="D2143" i="21"/>
  <c r="F2142" i="21"/>
  <c r="L2142" i="21"/>
  <c r="K2142" i="21"/>
  <c r="I2142" i="21"/>
  <c r="H2143" i="21"/>
  <c r="J2142" i="21"/>
  <c r="M2142" i="21"/>
  <c r="Q2141" i="21"/>
  <c r="N2141" i="21"/>
  <c r="O2141" i="21"/>
  <c r="P2141" i="21"/>
  <c r="E2143" i="21"/>
  <c r="D2144" i="21"/>
  <c r="F2143" i="21"/>
  <c r="P2142" i="21"/>
  <c r="N2142" i="21"/>
  <c r="Q2142" i="21"/>
  <c r="O2142" i="21"/>
  <c r="H2144" i="21"/>
  <c r="J2143" i="21"/>
  <c r="L2143" i="21"/>
  <c r="I2143" i="21"/>
  <c r="M2143" i="21"/>
  <c r="K2143" i="21"/>
  <c r="F2144" i="21"/>
  <c r="D2145" i="21"/>
  <c r="E2144" i="21"/>
  <c r="M2144" i="21"/>
  <c r="I2144" i="21"/>
  <c r="K2144" i="21"/>
  <c r="L2144" i="21"/>
  <c r="J2144" i="21"/>
  <c r="H2145" i="21"/>
  <c r="O2143" i="21"/>
  <c r="P2143" i="21"/>
  <c r="Q2143" i="21"/>
  <c r="N2143" i="21"/>
  <c r="E2145" i="21"/>
  <c r="F2145" i="21"/>
  <c r="D2146" i="21"/>
  <c r="Q2144" i="21"/>
  <c r="N2144" i="21"/>
  <c r="P2144" i="21"/>
  <c r="O2144" i="21"/>
  <c r="H2146" i="21"/>
  <c r="J2145" i="21"/>
  <c r="K2145" i="21"/>
  <c r="L2145" i="21"/>
  <c r="I2145" i="21"/>
  <c r="M2145" i="21"/>
  <c r="E2146" i="21"/>
  <c r="F2146" i="21"/>
  <c r="D2147" i="21"/>
  <c r="I2146" i="21"/>
  <c r="J2146" i="21"/>
  <c r="L2146" i="21"/>
  <c r="K2146" i="21"/>
  <c r="H2147" i="21"/>
  <c r="M2146" i="21"/>
  <c r="O2145" i="21"/>
  <c r="P2145" i="21"/>
  <c r="N2145" i="21"/>
  <c r="Q2145" i="21"/>
  <c r="D2148" i="21"/>
  <c r="E2147" i="21"/>
  <c r="F2147" i="21"/>
  <c r="N2146" i="21"/>
  <c r="P2146" i="21"/>
  <c r="O2146" i="21"/>
  <c r="Q2146" i="21"/>
  <c r="K2147" i="21"/>
  <c r="L2147" i="21"/>
  <c r="H2148" i="21"/>
  <c r="M2147" i="21"/>
  <c r="J2147" i="21"/>
  <c r="I2147" i="21"/>
  <c r="D2149" i="21"/>
  <c r="E2148" i="21"/>
  <c r="F2148" i="21"/>
  <c r="K2148" i="21"/>
  <c r="H2149" i="21"/>
  <c r="M2148" i="21"/>
  <c r="J2148" i="21"/>
  <c r="L2148" i="21"/>
  <c r="I2148" i="21"/>
  <c r="Q2147" i="21"/>
  <c r="O2147" i="21"/>
  <c r="N2147" i="21"/>
  <c r="P2147" i="21"/>
  <c r="F2149" i="21"/>
  <c r="E2149" i="21"/>
  <c r="D2150" i="21"/>
  <c r="L2149" i="21"/>
  <c r="M2149" i="21"/>
  <c r="J2149" i="21"/>
  <c r="H2150" i="21"/>
  <c r="K2149" i="21"/>
  <c r="I2149" i="21"/>
  <c r="P2148" i="21"/>
  <c r="N2148" i="21"/>
  <c r="Q2148" i="21"/>
  <c r="O2148" i="21"/>
  <c r="F2150" i="21"/>
  <c r="D2151" i="21"/>
  <c r="E2150" i="21"/>
  <c r="H2151" i="21"/>
  <c r="M2150" i="21"/>
  <c r="J2150" i="21"/>
  <c r="I2150" i="21"/>
  <c r="L2150" i="21"/>
  <c r="K2150" i="21"/>
  <c r="Q2149" i="21"/>
  <c r="N2149" i="21"/>
  <c r="O2149" i="21"/>
  <c r="P2149" i="21"/>
  <c r="D2152" i="21"/>
  <c r="E2151" i="21"/>
  <c r="F2151" i="21"/>
  <c r="K2151" i="21"/>
  <c r="I2151" i="21"/>
  <c r="H2152" i="21"/>
  <c r="L2151" i="21"/>
  <c r="M2151" i="21"/>
  <c r="J2151" i="21"/>
  <c r="P2150" i="21"/>
  <c r="N2150" i="21"/>
  <c r="Q2150" i="21"/>
  <c r="O2150" i="21"/>
  <c r="F2152" i="21"/>
  <c r="D2153" i="21"/>
  <c r="E2152" i="21"/>
  <c r="O2151" i="21"/>
  <c r="P2151" i="21"/>
  <c r="N2151" i="21"/>
  <c r="Q2151" i="21"/>
  <c r="L2152" i="21"/>
  <c r="J2152" i="21"/>
  <c r="H2153" i="21"/>
  <c r="M2152" i="21"/>
  <c r="I2152" i="21"/>
  <c r="K2152" i="21"/>
  <c r="F2153" i="21"/>
  <c r="D2154" i="21"/>
  <c r="E2153" i="21"/>
  <c r="L2153" i="21"/>
  <c r="J2153" i="21"/>
  <c r="H2154" i="21"/>
  <c r="M2153" i="21"/>
  <c r="K2153" i="21"/>
  <c r="I2153" i="21"/>
  <c r="Q2152" i="21"/>
  <c r="N2152" i="21"/>
  <c r="P2152" i="21"/>
  <c r="O2152" i="21"/>
  <c r="E2154" i="21"/>
  <c r="F2154" i="21"/>
  <c r="D2155" i="21"/>
  <c r="I2154" i="21"/>
  <c r="J2154" i="21"/>
  <c r="L2154" i="21"/>
  <c r="H2155" i="21"/>
  <c r="M2154" i="21"/>
  <c r="K2154" i="21"/>
  <c r="N2153" i="21"/>
  <c r="O2153" i="21"/>
  <c r="P2153" i="21"/>
  <c r="Q2153" i="21"/>
  <c r="D2156" i="21"/>
  <c r="E2155" i="21"/>
  <c r="F2155" i="21"/>
  <c r="P2154" i="21"/>
  <c r="N2154" i="21"/>
  <c r="O2154" i="21"/>
  <c r="Q2154" i="21"/>
  <c r="H2156" i="21"/>
  <c r="I2155" i="21"/>
  <c r="J2155" i="21"/>
  <c r="L2155" i="21"/>
  <c r="K2155" i="21"/>
  <c r="M2155" i="21"/>
  <c r="F2156" i="21"/>
  <c r="E2156" i="21"/>
  <c r="D2157" i="21"/>
  <c r="M2156" i="21"/>
  <c r="J2156" i="21"/>
  <c r="L2156" i="21"/>
  <c r="H2157" i="21"/>
  <c r="I2156" i="21"/>
  <c r="K2156" i="21"/>
  <c r="N2155" i="21"/>
  <c r="Q2155" i="21"/>
  <c r="O2155" i="21"/>
  <c r="P2155" i="21"/>
  <c r="E2157" i="21"/>
  <c r="F2157" i="21"/>
  <c r="D2158" i="21"/>
  <c r="H2158" i="21"/>
  <c r="J2157" i="21"/>
  <c r="K2157" i="21"/>
  <c r="I2157" i="21"/>
  <c r="M2157" i="21"/>
  <c r="L2157" i="21"/>
  <c r="P2156" i="21"/>
  <c r="N2156" i="21"/>
  <c r="O2156" i="21"/>
  <c r="Q2156" i="21"/>
  <c r="E2158" i="21"/>
  <c r="D2159" i="21"/>
  <c r="F2158" i="21"/>
  <c r="J2158" i="21"/>
  <c r="M2158" i="21"/>
  <c r="H2159" i="21"/>
  <c r="L2158" i="21"/>
  <c r="K2158" i="21"/>
  <c r="I2158" i="21"/>
  <c r="Q2157" i="21"/>
  <c r="N2157" i="21"/>
  <c r="O2157" i="21"/>
  <c r="P2157" i="21"/>
  <c r="F2159" i="21"/>
  <c r="D2160" i="21"/>
  <c r="E2159" i="21"/>
  <c r="M2159" i="21"/>
  <c r="L2159" i="21"/>
  <c r="H2160" i="21"/>
  <c r="K2159" i="21"/>
  <c r="J2159" i="21"/>
  <c r="I2159" i="21"/>
  <c r="N2158" i="21"/>
  <c r="O2158" i="21"/>
  <c r="P2158" i="21"/>
  <c r="Q2158" i="21"/>
  <c r="D2161" i="21"/>
  <c r="E2160" i="21"/>
  <c r="F2160" i="21"/>
  <c r="K2160" i="21"/>
  <c r="M2160" i="21"/>
  <c r="J2160" i="21"/>
  <c r="I2160" i="21"/>
  <c r="H2161" i="21"/>
  <c r="L2160" i="21"/>
  <c r="Q2159" i="21"/>
  <c r="N2159" i="21"/>
  <c r="O2159" i="21"/>
  <c r="P2159" i="21"/>
  <c r="D2162" i="21"/>
  <c r="F2161" i="21"/>
  <c r="E2161" i="21"/>
  <c r="Q2160" i="21"/>
  <c r="N2160" i="21"/>
  <c r="O2160" i="21"/>
  <c r="P2160" i="21"/>
  <c r="L2161" i="21"/>
  <c r="J2161" i="21"/>
  <c r="I2161" i="21"/>
  <c r="H2162" i="21"/>
  <c r="M2161" i="21"/>
  <c r="K2161" i="21"/>
  <c r="E2162" i="21"/>
  <c r="F2162" i="21"/>
  <c r="D2163" i="21"/>
  <c r="Q2161" i="21"/>
  <c r="N2161" i="21"/>
  <c r="O2161" i="21"/>
  <c r="P2161" i="21"/>
  <c r="H2163" i="21"/>
  <c r="J2162" i="21"/>
  <c r="K2162" i="21"/>
  <c r="I2162" i="21"/>
  <c r="M2162" i="21"/>
  <c r="L2162" i="21"/>
  <c r="E2163" i="21"/>
  <c r="D2164" i="21"/>
  <c r="F2163" i="21"/>
  <c r="L2163" i="21"/>
  <c r="K2163" i="21"/>
  <c r="I2163" i="21"/>
  <c r="H2164" i="21"/>
  <c r="J2163" i="21"/>
  <c r="M2163" i="21"/>
  <c r="P2162" i="21"/>
  <c r="Q2162" i="21"/>
  <c r="N2162" i="21"/>
  <c r="O2162" i="21"/>
  <c r="D2165" i="21"/>
  <c r="E2164" i="21"/>
  <c r="F2164" i="21"/>
  <c r="N2163" i="21"/>
  <c r="Q2163" i="21"/>
  <c r="O2163" i="21"/>
  <c r="P2163" i="21"/>
  <c r="I2164" i="21"/>
  <c r="J2164" i="21"/>
  <c r="K2164" i="21"/>
  <c r="L2164" i="21"/>
  <c r="H2165" i="21"/>
  <c r="M2164" i="21"/>
  <c r="D2166" i="21"/>
  <c r="F2165" i="21"/>
  <c r="E2165" i="21"/>
  <c r="Q2164" i="21"/>
  <c r="N2164" i="21"/>
  <c r="O2164" i="21"/>
  <c r="P2164" i="21"/>
  <c r="H2166" i="21"/>
  <c r="I2165" i="21"/>
  <c r="K2165" i="21"/>
  <c r="J2165" i="21"/>
  <c r="M2165" i="21"/>
  <c r="L2165" i="21"/>
  <c r="F2166" i="21"/>
  <c r="E2166" i="21"/>
  <c r="D2167" i="21"/>
  <c r="K2166" i="21"/>
  <c r="H2167" i="21"/>
  <c r="J2166" i="21"/>
  <c r="M2166" i="21"/>
  <c r="I2166" i="21"/>
  <c r="L2166" i="21"/>
  <c r="O2165" i="21"/>
  <c r="P2165" i="21"/>
  <c r="N2165" i="21"/>
  <c r="Q2165" i="21"/>
  <c r="F2167" i="21"/>
  <c r="D2168" i="21"/>
  <c r="E2167" i="21"/>
  <c r="H2168" i="21"/>
  <c r="J2167" i="21"/>
  <c r="L2167" i="21"/>
  <c r="K2167" i="21"/>
  <c r="I2167" i="21"/>
  <c r="M2167" i="21"/>
  <c r="Q2166" i="21"/>
  <c r="N2166" i="21"/>
  <c r="O2166" i="21"/>
  <c r="P2166" i="21"/>
  <c r="D2169" i="21"/>
  <c r="F2168" i="21"/>
  <c r="E2168" i="21"/>
  <c r="K2168" i="21"/>
  <c r="J2168" i="21"/>
  <c r="L2168" i="21"/>
  <c r="H2169" i="21"/>
  <c r="I2168" i="21"/>
  <c r="M2168" i="21"/>
  <c r="N2167" i="21"/>
  <c r="Q2167" i="21"/>
  <c r="O2167" i="21"/>
  <c r="P2167" i="21"/>
  <c r="E2169" i="21"/>
  <c r="D2170" i="21"/>
  <c r="F2169" i="21"/>
  <c r="M2169" i="21"/>
  <c r="K2169" i="21"/>
  <c r="J2169" i="21"/>
  <c r="L2169" i="21"/>
  <c r="H2170" i="21"/>
  <c r="I2169" i="21"/>
  <c r="Q2168" i="21"/>
  <c r="N2168" i="21"/>
  <c r="O2168" i="21"/>
  <c r="P2168" i="21"/>
  <c r="F2170" i="21"/>
  <c r="E2170" i="21"/>
  <c r="D2171" i="21"/>
  <c r="I2170" i="21"/>
  <c r="L2170" i="21"/>
  <c r="M2170" i="21"/>
  <c r="H2171" i="21"/>
  <c r="K2170" i="21"/>
  <c r="J2170" i="21"/>
  <c r="N2169" i="21"/>
  <c r="Q2169" i="21"/>
  <c r="O2169" i="21"/>
  <c r="P2169" i="21"/>
  <c r="E2171" i="21"/>
  <c r="D2172" i="21"/>
  <c r="F2171" i="21"/>
  <c r="N2170" i="21"/>
  <c r="O2170" i="21"/>
  <c r="P2170" i="21"/>
  <c r="Q2170" i="21"/>
  <c r="J2171" i="21"/>
  <c r="L2171" i="21"/>
  <c r="K2171" i="21"/>
  <c r="M2171" i="21"/>
  <c r="I2171" i="21"/>
  <c r="H2172" i="21"/>
  <c r="D2173" i="21"/>
  <c r="E2172" i="21"/>
  <c r="F2172" i="21"/>
  <c r="N2171" i="21"/>
  <c r="Q2171" i="21"/>
  <c r="O2171" i="21"/>
  <c r="P2171" i="21"/>
  <c r="I2172" i="21"/>
  <c r="L2172" i="21"/>
  <c r="K2172" i="21"/>
  <c r="M2172" i="21"/>
  <c r="H2173" i="21"/>
  <c r="J2172" i="21"/>
  <c r="E2173" i="21"/>
  <c r="D2174" i="21"/>
  <c r="F2173" i="21"/>
  <c r="Q2172" i="21"/>
  <c r="N2172" i="21"/>
  <c r="O2172" i="21"/>
  <c r="P2172" i="21"/>
  <c r="I2173" i="21"/>
  <c r="J2173" i="21"/>
  <c r="K2173" i="21"/>
  <c r="M2173" i="21"/>
  <c r="L2173" i="21"/>
  <c r="H2174" i="21"/>
  <c r="D2175" i="21"/>
  <c r="F2174" i="21"/>
  <c r="E2174" i="21"/>
  <c r="O2173" i="21"/>
  <c r="P2173" i="21"/>
  <c r="N2173" i="21"/>
  <c r="Q2173" i="21"/>
  <c r="L2174" i="21"/>
  <c r="J2174" i="21"/>
  <c r="K2174" i="21"/>
  <c r="I2174" i="21"/>
  <c r="M2174" i="21"/>
  <c r="H2175" i="21"/>
  <c r="E2175" i="21"/>
  <c r="D2176" i="21"/>
  <c r="F2175" i="21"/>
  <c r="Q2174" i="21"/>
  <c r="N2174" i="21"/>
  <c r="O2174" i="21"/>
  <c r="P2174" i="21"/>
  <c r="J2175" i="21"/>
  <c r="H2176" i="21"/>
  <c r="I2175" i="21"/>
  <c r="K2175" i="21"/>
  <c r="L2175" i="21"/>
  <c r="M2175" i="21"/>
  <c r="D2177" i="21"/>
  <c r="F2176" i="21"/>
  <c r="E2176" i="21"/>
  <c r="I2176" i="21"/>
  <c r="M2176" i="21"/>
  <c r="L2176" i="21"/>
  <c r="J2176" i="21"/>
  <c r="K2176" i="21"/>
  <c r="H2177" i="21"/>
  <c r="Q2175" i="21"/>
  <c r="N2175" i="21"/>
  <c r="O2175" i="21"/>
  <c r="P2175" i="21"/>
  <c r="D2178" i="21"/>
  <c r="F2177" i="21"/>
  <c r="E2177" i="21"/>
  <c r="N2176" i="21"/>
  <c r="O2176" i="21"/>
  <c r="P2176" i="21"/>
  <c r="Q2176" i="21"/>
  <c r="M2177" i="21"/>
  <c r="J2177" i="21"/>
  <c r="H2178" i="21"/>
  <c r="K2177" i="21"/>
  <c r="L2177" i="21"/>
  <c r="I2177" i="21"/>
  <c r="D2179" i="21"/>
  <c r="E2178" i="21"/>
  <c r="F2178" i="21"/>
  <c r="I2178" i="21"/>
  <c r="M2178" i="21"/>
  <c r="L2178" i="21"/>
  <c r="J2178" i="21"/>
  <c r="K2178" i="21"/>
  <c r="H2179" i="21"/>
  <c r="N2177" i="21"/>
  <c r="Q2177" i="21"/>
  <c r="O2177" i="21"/>
  <c r="P2177" i="21"/>
  <c r="E2179" i="21"/>
  <c r="D2180" i="21"/>
  <c r="F2179" i="21"/>
  <c r="O2178" i="21"/>
  <c r="P2178" i="21"/>
  <c r="N2178" i="21"/>
  <c r="Q2178" i="21"/>
  <c r="M2179" i="21"/>
  <c r="J2179" i="21"/>
  <c r="H2180" i="21"/>
  <c r="I2179" i="21"/>
  <c r="K2179" i="21"/>
  <c r="L2179" i="21"/>
  <c r="D2181" i="21"/>
  <c r="F2180" i="21"/>
  <c r="E2180" i="21"/>
  <c r="K2180" i="21"/>
  <c r="I2180" i="21"/>
  <c r="H2181" i="21"/>
  <c r="M2180" i="21"/>
  <c r="L2180" i="21"/>
  <c r="J2180" i="21"/>
  <c r="Q2179" i="21"/>
  <c r="O2179" i="21"/>
  <c r="N2179" i="21"/>
  <c r="P2179" i="21"/>
  <c r="E2181" i="21"/>
  <c r="F2181" i="21"/>
  <c r="D2182" i="21"/>
  <c r="P2180" i="21"/>
  <c r="Q2180" i="21"/>
  <c r="N2180" i="21"/>
  <c r="O2180" i="21"/>
  <c r="K2181" i="21"/>
  <c r="H2182" i="21"/>
  <c r="J2181" i="21"/>
  <c r="M2181" i="21"/>
  <c r="I2181" i="21"/>
  <c r="L2181" i="21"/>
  <c r="F2182" i="21"/>
  <c r="E2182" i="21"/>
  <c r="D2183" i="21"/>
  <c r="K2182" i="21"/>
  <c r="L2182" i="21"/>
  <c r="M2182" i="21"/>
  <c r="I2182" i="21"/>
  <c r="H2183" i="21"/>
  <c r="J2182" i="21"/>
  <c r="O2181" i="21"/>
  <c r="P2181" i="21"/>
  <c r="N2181" i="21"/>
  <c r="Q2181" i="21"/>
  <c r="F2183" i="21"/>
  <c r="E2183" i="21"/>
  <c r="D2184" i="21"/>
  <c r="N2182" i="21"/>
  <c r="Q2182" i="21"/>
  <c r="O2182" i="21"/>
  <c r="P2182" i="21"/>
  <c r="J2183" i="21"/>
  <c r="L2183" i="21"/>
  <c r="K2183" i="21"/>
  <c r="I2183" i="21"/>
  <c r="H2184" i="21"/>
  <c r="M2183" i="21"/>
  <c r="D2185" i="21"/>
  <c r="E2184" i="21"/>
  <c r="F2184" i="21"/>
  <c r="P2183" i="21"/>
  <c r="O2183" i="21"/>
  <c r="Q2183" i="21"/>
  <c r="N2183" i="21"/>
  <c r="I2184" i="21"/>
  <c r="J2184" i="21"/>
  <c r="K2184" i="21"/>
  <c r="M2184" i="21"/>
  <c r="L2184" i="21"/>
  <c r="H2185" i="21"/>
  <c r="F2185" i="21"/>
  <c r="E2185" i="21"/>
  <c r="D2186" i="21"/>
  <c r="O2184" i="21"/>
  <c r="P2184" i="21"/>
  <c r="Q2184" i="21"/>
  <c r="N2184" i="21"/>
  <c r="K2185" i="21"/>
  <c r="M2185" i="21"/>
  <c r="I2185" i="21"/>
  <c r="J2185" i="21"/>
  <c r="H2186" i="21"/>
  <c r="L2185" i="21"/>
  <c r="E2186" i="21"/>
  <c r="F2186" i="21"/>
  <c r="D2187" i="21"/>
  <c r="Q2185" i="21"/>
  <c r="N2185" i="21"/>
  <c r="O2185" i="21"/>
  <c r="P2185" i="21"/>
  <c r="M2186" i="21"/>
  <c r="J2186" i="21"/>
  <c r="K2186" i="21"/>
  <c r="L2186" i="21"/>
  <c r="H2187" i="21"/>
  <c r="I2186" i="21"/>
  <c r="D2188" i="21"/>
  <c r="F2187" i="21"/>
  <c r="E2187" i="21"/>
  <c r="H2188" i="21"/>
  <c r="J2187" i="21"/>
  <c r="M2187" i="21"/>
  <c r="I2187" i="21"/>
  <c r="L2187" i="21"/>
  <c r="K2187" i="21"/>
  <c r="P2186" i="21"/>
  <c r="Q2186" i="21"/>
  <c r="N2186" i="21"/>
  <c r="O2186" i="21"/>
  <c r="F2188" i="21"/>
  <c r="E2188" i="21"/>
  <c r="D2189" i="21"/>
  <c r="J2188" i="21"/>
  <c r="M2188" i="21"/>
  <c r="K2188" i="21"/>
  <c r="H2189" i="21"/>
  <c r="L2188" i="21"/>
  <c r="I2188" i="21"/>
  <c r="O2187" i="21"/>
  <c r="Q2187" i="21"/>
  <c r="N2187" i="21"/>
  <c r="P2187" i="21"/>
  <c r="F2189" i="21"/>
  <c r="E2189" i="21"/>
  <c r="D2190" i="21"/>
  <c r="H2190" i="21"/>
  <c r="M2189" i="21"/>
  <c r="K2189" i="21"/>
  <c r="J2189" i="21"/>
  <c r="I2189" i="21"/>
  <c r="L2189" i="21"/>
  <c r="P2188" i="21"/>
  <c r="Q2188" i="21"/>
  <c r="N2188" i="21"/>
  <c r="O2188" i="21"/>
  <c r="F2190" i="21"/>
  <c r="D2191" i="21"/>
  <c r="E2190" i="21"/>
  <c r="J2190" i="21"/>
  <c r="H2191" i="21"/>
  <c r="K2190" i="21"/>
  <c r="M2190" i="21"/>
  <c r="I2190" i="21"/>
  <c r="L2190" i="21"/>
  <c r="O2189" i="21"/>
  <c r="P2189" i="21"/>
  <c r="N2189" i="21"/>
  <c r="Q2189" i="21"/>
  <c r="D2192" i="21"/>
  <c r="F2191" i="21"/>
  <c r="E2191" i="21"/>
  <c r="L2191" i="21"/>
  <c r="H2192" i="21"/>
  <c r="M2191" i="21"/>
  <c r="J2191" i="21"/>
  <c r="I2191" i="21"/>
  <c r="K2191" i="21"/>
  <c r="Q2190" i="21"/>
  <c r="N2190" i="21"/>
  <c r="O2190" i="21"/>
  <c r="P2190" i="21"/>
  <c r="F2192" i="21"/>
  <c r="D2193" i="21"/>
  <c r="E2192" i="21"/>
  <c r="I2192" i="21"/>
  <c r="H2193" i="21"/>
  <c r="J2192" i="21"/>
  <c r="K2192" i="21"/>
  <c r="M2192" i="21"/>
  <c r="L2192" i="21"/>
  <c r="N2191" i="21"/>
  <c r="Q2191" i="21"/>
  <c r="O2191" i="21"/>
  <c r="P2191" i="21"/>
  <c r="D2194" i="21"/>
  <c r="E2193" i="21"/>
  <c r="F2193" i="21"/>
  <c r="P2192" i="21"/>
  <c r="Q2192" i="21"/>
  <c r="N2192" i="21"/>
  <c r="O2192" i="21"/>
  <c r="I2193" i="21"/>
  <c r="J2193" i="21"/>
  <c r="K2193" i="21"/>
  <c r="L2193" i="21"/>
  <c r="M2193" i="21"/>
  <c r="H2194" i="21"/>
  <c r="E2194" i="21"/>
  <c r="F2194" i="21"/>
  <c r="D2195" i="21"/>
  <c r="Q2193" i="21"/>
  <c r="N2193" i="21"/>
  <c r="O2193" i="21"/>
  <c r="P2193" i="21"/>
  <c r="I2194" i="21"/>
  <c r="K2194" i="21"/>
  <c r="L2194" i="21"/>
  <c r="M2194" i="21"/>
  <c r="H2195" i="21"/>
  <c r="J2194" i="21"/>
  <c r="D2196" i="21"/>
  <c r="F2195" i="21"/>
  <c r="E2195" i="21"/>
  <c r="P2194" i="21"/>
  <c r="Q2194" i="21"/>
  <c r="N2194" i="21"/>
  <c r="O2194" i="21"/>
  <c r="M2195" i="21"/>
  <c r="H2196" i="21"/>
  <c r="K2195" i="21"/>
  <c r="L2195" i="21"/>
  <c r="J2195" i="21"/>
  <c r="I2195" i="21"/>
  <c r="E2196" i="21"/>
  <c r="D2197" i="21"/>
  <c r="F2196" i="21"/>
  <c r="J2196" i="21"/>
  <c r="L2196" i="21"/>
  <c r="H2197" i="21"/>
  <c r="M2196" i="21"/>
  <c r="I2196" i="21"/>
  <c r="K2196" i="21"/>
  <c r="Q2195" i="21"/>
  <c r="N2195" i="21"/>
  <c r="O2195" i="21"/>
  <c r="P2195" i="21"/>
  <c r="D2198" i="21"/>
  <c r="E2197" i="21"/>
  <c r="F2197" i="21"/>
  <c r="H2198" i="21"/>
  <c r="M2197" i="21"/>
  <c r="K2197" i="21"/>
  <c r="J2197" i="21"/>
  <c r="L2197" i="21"/>
  <c r="I2197" i="21"/>
  <c r="P2196" i="21"/>
  <c r="Q2196" i="21"/>
  <c r="N2196" i="21"/>
  <c r="O2196" i="21"/>
  <c r="E2198" i="21"/>
  <c r="D2199" i="21"/>
  <c r="F2198" i="21"/>
  <c r="J2198" i="21"/>
  <c r="I2198" i="21"/>
  <c r="M2198" i="21"/>
  <c r="L2198" i="21"/>
  <c r="H2199" i="21"/>
  <c r="K2198" i="21"/>
  <c r="O2197" i="21"/>
  <c r="P2197" i="21"/>
  <c r="N2197" i="21"/>
  <c r="Q2197" i="21"/>
  <c r="E2199" i="21"/>
  <c r="F2199" i="21"/>
  <c r="D2200" i="21"/>
  <c r="Q2198" i="21"/>
  <c r="N2198" i="21"/>
  <c r="O2198" i="21"/>
  <c r="P2198" i="21"/>
  <c r="K2199" i="21"/>
  <c r="M2199" i="21"/>
  <c r="J2199" i="21"/>
  <c r="I2199" i="21"/>
  <c r="H2200" i="21"/>
  <c r="L2199" i="21"/>
  <c r="D2201" i="21"/>
  <c r="E2200" i="21"/>
  <c r="F2200" i="21"/>
  <c r="Q2199" i="21"/>
  <c r="N2199" i="21"/>
  <c r="O2199" i="21"/>
  <c r="P2199" i="21"/>
  <c r="H2201" i="21"/>
  <c r="M2200" i="21"/>
  <c r="J2200" i="21"/>
  <c r="L2200" i="21"/>
  <c r="I2200" i="21"/>
  <c r="K2200" i="21"/>
  <c r="F2201" i="21"/>
  <c r="E2201" i="21"/>
  <c r="D2202" i="21"/>
  <c r="H2202" i="21"/>
  <c r="I2201" i="21"/>
  <c r="J2201" i="21"/>
  <c r="K2201" i="21"/>
  <c r="L2201" i="21"/>
  <c r="M2201" i="21"/>
  <c r="N2200" i="21"/>
  <c r="Q2200" i="21"/>
  <c r="O2200" i="21"/>
  <c r="P2200" i="21"/>
  <c r="D2203" i="21"/>
  <c r="F2202" i="21"/>
  <c r="E2202" i="21"/>
  <c r="M2202" i="21"/>
  <c r="I2202" i="21"/>
  <c r="K2202" i="21"/>
  <c r="L2202" i="21"/>
  <c r="H2203" i="21"/>
  <c r="J2202" i="21"/>
  <c r="Q2201" i="21"/>
  <c r="N2201" i="21"/>
  <c r="O2201" i="21"/>
  <c r="P2201" i="21"/>
  <c r="F2203" i="21"/>
  <c r="D2204" i="21"/>
  <c r="E2203" i="21"/>
  <c r="P2202" i="21"/>
  <c r="Q2202" i="21"/>
  <c r="N2202" i="21"/>
  <c r="O2202" i="21"/>
  <c r="L2203" i="21"/>
  <c r="K2203" i="21"/>
  <c r="M2203" i="21"/>
  <c r="I2203" i="21"/>
  <c r="J2203" i="21"/>
  <c r="H2204" i="21"/>
  <c r="E2204" i="21"/>
  <c r="D2205" i="21"/>
  <c r="F2204" i="21"/>
  <c r="N2203" i="21"/>
  <c r="O2203" i="21"/>
  <c r="P2203" i="21"/>
  <c r="Q2203" i="21"/>
  <c r="J2204" i="21"/>
  <c r="H2205" i="21"/>
  <c r="L2204" i="21"/>
  <c r="K2204" i="21"/>
  <c r="M2204" i="21"/>
  <c r="I2204" i="21"/>
  <c r="E2205" i="21"/>
  <c r="F2205" i="21"/>
  <c r="D2206" i="21"/>
  <c r="K2205" i="21"/>
  <c r="M2205" i="21"/>
  <c r="J2205" i="21"/>
  <c r="H2206" i="21"/>
  <c r="L2205" i="21"/>
  <c r="I2205" i="21"/>
  <c r="Q2204" i="21"/>
  <c r="N2204" i="21"/>
  <c r="O2204" i="21"/>
  <c r="P2204" i="21"/>
  <c r="D2207" i="21"/>
  <c r="E2206" i="21"/>
  <c r="F2206" i="21"/>
  <c r="H2207" i="21"/>
  <c r="J2206" i="21"/>
  <c r="K2206" i="21"/>
  <c r="L2206" i="21"/>
  <c r="I2206" i="21"/>
  <c r="M2206" i="21"/>
  <c r="O2205" i="21"/>
  <c r="P2205" i="21"/>
  <c r="Q2205" i="21"/>
  <c r="N2205" i="21"/>
  <c r="F2207" i="21"/>
  <c r="D2208" i="21"/>
  <c r="E2207" i="21"/>
  <c r="L2207" i="21"/>
  <c r="K2207" i="21"/>
  <c r="M2207" i="21"/>
  <c r="J2207" i="21"/>
  <c r="I2207" i="21"/>
  <c r="H2208" i="21"/>
  <c r="Q2206" i="21"/>
  <c r="O2206" i="21"/>
  <c r="P2206" i="21"/>
  <c r="N2206" i="21"/>
  <c r="F2208" i="21"/>
  <c r="E2208" i="21"/>
  <c r="D2209" i="21"/>
  <c r="O2207" i="21"/>
  <c r="P2207" i="21"/>
  <c r="Q2207" i="21"/>
  <c r="N2207" i="21"/>
  <c r="L2208" i="21"/>
  <c r="K2208" i="21"/>
  <c r="M2208" i="21"/>
  <c r="H2209" i="21"/>
  <c r="J2208" i="21"/>
  <c r="I2208" i="21"/>
  <c r="D2210" i="21"/>
  <c r="E2209" i="21"/>
  <c r="F2209" i="21"/>
  <c r="L2209" i="21"/>
  <c r="J2209" i="21"/>
  <c r="M2209" i="21"/>
  <c r="K2209" i="21"/>
  <c r="H2210" i="21"/>
  <c r="I2209" i="21"/>
  <c r="O2208" i="21"/>
  <c r="P2208" i="21"/>
  <c r="Q2208" i="21"/>
  <c r="N2208" i="21"/>
  <c r="E2210" i="21"/>
  <c r="F2210" i="21"/>
  <c r="D2211" i="21"/>
  <c r="H2211" i="21"/>
  <c r="M2210" i="21"/>
  <c r="K2210" i="21"/>
  <c r="L2210" i="21"/>
  <c r="J2210" i="21"/>
  <c r="I2210" i="21"/>
  <c r="N2209" i="21"/>
  <c r="O2209" i="21"/>
  <c r="Q2209" i="21"/>
  <c r="P2209" i="21"/>
  <c r="D2212" i="21"/>
  <c r="E2211" i="21"/>
  <c r="F2211" i="21"/>
  <c r="K2211" i="21"/>
  <c r="J2211" i="21"/>
  <c r="L2211" i="21"/>
  <c r="M2211" i="21"/>
  <c r="I2211" i="21"/>
  <c r="H2212" i="21"/>
  <c r="P2210" i="21"/>
  <c r="Q2210" i="21"/>
  <c r="N2210" i="21"/>
  <c r="O2210" i="21"/>
  <c r="F2212" i="21"/>
  <c r="D2213" i="21"/>
  <c r="E2212" i="21"/>
  <c r="O2211" i="21"/>
  <c r="P2211" i="21"/>
  <c r="Q2211" i="21"/>
  <c r="N2211" i="21"/>
  <c r="L2212" i="21"/>
  <c r="H2213" i="21"/>
  <c r="J2212" i="21"/>
  <c r="K2212" i="21"/>
  <c r="I2212" i="21"/>
  <c r="M2212" i="21"/>
  <c r="D2214" i="21"/>
  <c r="E2213" i="21"/>
  <c r="F2213" i="21"/>
  <c r="I2213" i="21"/>
  <c r="L2213" i="21"/>
  <c r="K2213" i="21"/>
  <c r="J2213" i="21"/>
  <c r="M2213" i="21"/>
  <c r="H2214" i="21"/>
  <c r="N2212" i="21"/>
  <c r="Q2212" i="21"/>
  <c r="O2212" i="21"/>
  <c r="P2212" i="21"/>
  <c r="E2214" i="21"/>
  <c r="D2215" i="21"/>
  <c r="F2214" i="21"/>
  <c r="P2213" i="21"/>
  <c r="O2213" i="21"/>
  <c r="Q2213" i="21"/>
  <c r="N2213" i="21"/>
  <c r="I2214" i="21"/>
  <c r="H2215" i="21"/>
  <c r="L2214" i="21"/>
  <c r="K2214" i="21"/>
  <c r="J2214" i="21"/>
  <c r="M2214" i="21"/>
  <c r="D2216" i="21"/>
  <c r="F2215" i="21"/>
  <c r="E2215" i="21"/>
  <c r="N2214" i="21"/>
  <c r="Q2214" i="21"/>
  <c r="O2214" i="21"/>
  <c r="P2214" i="21"/>
  <c r="L2215" i="21"/>
  <c r="M2215" i="21"/>
  <c r="K2215" i="21"/>
  <c r="J2215" i="21"/>
  <c r="I2215" i="21"/>
  <c r="H2216" i="21"/>
  <c r="D2217" i="21"/>
  <c r="E2216" i="21"/>
  <c r="F2216" i="21"/>
  <c r="N2215" i="21"/>
  <c r="Q2215" i="21"/>
  <c r="O2215" i="21"/>
  <c r="P2215" i="21"/>
  <c r="M2216" i="21"/>
  <c r="I2216" i="21"/>
  <c r="H2217" i="21"/>
  <c r="L2216" i="21"/>
  <c r="J2216" i="21"/>
  <c r="K2216" i="21"/>
  <c r="E2217" i="21"/>
  <c r="F2217" i="21"/>
  <c r="D2218" i="21"/>
  <c r="Q2216" i="21"/>
  <c r="N2216" i="21"/>
  <c r="O2216" i="21"/>
  <c r="P2216" i="21"/>
  <c r="K2217" i="21"/>
  <c r="M2217" i="21"/>
  <c r="L2217" i="21"/>
  <c r="J2217" i="21"/>
  <c r="I2217" i="21"/>
  <c r="H2218" i="21"/>
  <c r="D2219" i="21"/>
  <c r="E2218" i="21"/>
  <c r="F2218" i="21"/>
  <c r="Q2217" i="21"/>
  <c r="N2217" i="21"/>
  <c r="O2217" i="21"/>
  <c r="P2217" i="21"/>
  <c r="K2218" i="21"/>
  <c r="L2218" i="21"/>
  <c r="M2218" i="21"/>
  <c r="J2218" i="21"/>
  <c r="H2219" i="21"/>
  <c r="I2218" i="21"/>
  <c r="F2219" i="21"/>
  <c r="D2220" i="21"/>
  <c r="E2219" i="21"/>
  <c r="L2219" i="21"/>
  <c r="K2219" i="21"/>
  <c r="J2219" i="21"/>
  <c r="H2220" i="21"/>
  <c r="I2219" i="21"/>
  <c r="M2219" i="21"/>
  <c r="P2218" i="21"/>
  <c r="Q2218" i="21"/>
  <c r="N2218" i="21"/>
  <c r="O2218" i="21"/>
  <c r="F2220" i="21"/>
  <c r="E2220" i="21"/>
  <c r="D2221" i="21"/>
  <c r="J2220" i="21"/>
  <c r="M2220" i="21"/>
  <c r="L2220" i="21"/>
  <c r="I2220" i="21"/>
  <c r="H2221" i="21"/>
  <c r="K2220" i="21"/>
  <c r="P2219" i="21"/>
  <c r="Q2219" i="21"/>
  <c r="N2219" i="21"/>
  <c r="O2219" i="21"/>
  <c r="D2222" i="21"/>
  <c r="F2221" i="21"/>
  <c r="E2221" i="21"/>
  <c r="P2220" i="21"/>
  <c r="Q2220" i="21"/>
  <c r="N2220" i="21"/>
  <c r="O2220" i="21"/>
  <c r="J2221" i="21"/>
  <c r="I2221" i="21"/>
  <c r="K2221" i="21"/>
  <c r="H2222" i="21"/>
  <c r="L2221" i="21"/>
  <c r="M2221" i="21"/>
  <c r="E2222" i="21"/>
  <c r="D2223" i="21"/>
  <c r="F2222" i="21"/>
  <c r="N2221" i="21"/>
  <c r="Q2221" i="21"/>
  <c r="O2221" i="21"/>
  <c r="P2221" i="21"/>
  <c r="M2222" i="21"/>
  <c r="L2222" i="21"/>
  <c r="J2222" i="21"/>
  <c r="I2222" i="21"/>
  <c r="K2222" i="21"/>
  <c r="H2223" i="21"/>
  <c r="E2223" i="21"/>
  <c r="F2223" i="21"/>
  <c r="D2224" i="21"/>
  <c r="N2222" i="21"/>
  <c r="Q2222" i="21"/>
  <c r="O2222" i="21"/>
  <c r="P2222" i="21"/>
  <c r="L2223" i="21"/>
  <c r="I2223" i="21"/>
  <c r="M2223" i="21"/>
  <c r="J2223" i="21"/>
  <c r="H2224" i="21"/>
  <c r="K2223" i="21"/>
  <c r="E2224" i="21"/>
  <c r="D2225" i="21"/>
  <c r="F2224" i="21"/>
  <c r="O2223" i="21"/>
  <c r="P2223" i="21"/>
  <c r="Q2223" i="21"/>
  <c r="N2223" i="21"/>
  <c r="I2224" i="21"/>
  <c r="L2224" i="21"/>
  <c r="K2224" i="21"/>
  <c r="H2225" i="21"/>
  <c r="M2224" i="21"/>
  <c r="J2224" i="21"/>
  <c r="D2226" i="21"/>
  <c r="E2225" i="21"/>
  <c r="F2225" i="21"/>
  <c r="N2224" i="21"/>
  <c r="Q2224" i="21"/>
  <c r="O2224" i="21"/>
  <c r="P2224" i="21"/>
  <c r="L2225" i="21"/>
  <c r="H2226" i="21"/>
  <c r="K2225" i="21"/>
  <c r="M2225" i="21"/>
  <c r="I2225" i="21"/>
  <c r="J2225" i="21"/>
  <c r="D2227" i="21"/>
  <c r="E2226" i="21"/>
  <c r="F2226" i="21"/>
  <c r="M2226" i="21"/>
  <c r="H2227" i="21"/>
  <c r="K2226" i="21"/>
  <c r="I2226" i="21"/>
  <c r="J2226" i="21"/>
  <c r="L2226" i="21"/>
  <c r="Q2225" i="21"/>
  <c r="N2225" i="21"/>
  <c r="O2225" i="21"/>
  <c r="P2225" i="21"/>
  <c r="F2227" i="21"/>
  <c r="D2228" i="21"/>
  <c r="E2227" i="21"/>
  <c r="K2227" i="21"/>
  <c r="J2227" i="21"/>
  <c r="H2228" i="21"/>
  <c r="L2227" i="21"/>
  <c r="M2227" i="21"/>
  <c r="I2227" i="21"/>
  <c r="P2226" i="21"/>
  <c r="Q2226" i="21"/>
  <c r="N2226" i="21"/>
  <c r="O2226" i="21"/>
  <c r="F2228" i="21"/>
  <c r="D2229" i="21"/>
  <c r="E2228" i="21"/>
  <c r="J2228" i="21"/>
  <c r="L2228" i="21"/>
  <c r="M2228" i="21"/>
  <c r="I2228" i="21"/>
  <c r="H2229" i="21"/>
  <c r="K2228" i="21"/>
  <c r="Q2227" i="21"/>
  <c r="N2227" i="21"/>
  <c r="O2227" i="21"/>
  <c r="P2227" i="21"/>
  <c r="D2230" i="21"/>
  <c r="E2229" i="21"/>
  <c r="F2229" i="21"/>
  <c r="Q2228" i="21"/>
  <c r="N2228" i="21"/>
  <c r="O2228" i="21"/>
  <c r="P2228" i="21"/>
  <c r="I2229" i="21"/>
  <c r="H2230" i="21"/>
  <c r="M2229" i="21"/>
  <c r="K2229" i="21"/>
  <c r="J2229" i="21"/>
  <c r="L2229" i="21"/>
  <c r="E2230" i="21"/>
  <c r="F2230" i="21"/>
  <c r="D2231" i="21"/>
  <c r="N2229" i="21"/>
  <c r="Q2229" i="21"/>
  <c r="O2229" i="21"/>
  <c r="P2229" i="21"/>
  <c r="K2230" i="21"/>
  <c r="M2230" i="21"/>
  <c r="L2230" i="21"/>
  <c r="H2231" i="21"/>
  <c r="J2230" i="21"/>
  <c r="I2230" i="21"/>
  <c r="F2231" i="21"/>
  <c r="D2232" i="21"/>
  <c r="E2231" i="21"/>
  <c r="I2231" i="21"/>
  <c r="L2231" i="21"/>
  <c r="H2232" i="21"/>
  <c r="M2231" i="21"/>
  <c r="K2231" i="21"/>
  <c r="J2231" i="21"/>
  <c r="Q2230" i="21"/>
  <c r="N2230" i="21"/>
  <c r="O2230" i="21"/>
  <c r="P2230" i="21"/>
  <c r="D2233" i="21"/>
  <c r="F2232" i="21"/>
  <c r="E2232" i="21"/>
  <c r="O2231" i="21"/>
  <c r="P2231" i="21"/>
  <c r="N2231" i="21"/>
  <c r="Q2231" i="21"/>
  <c r="K2232" i="21"/>
  <c r="J2232" i="21"/>
  <c r="H2233" i="21"/>
  <c r="M2232" i="21"/>
  <c r="I2232" i="21"/>
  <c r="L2232" i="21"/>
  <c r="D2234" i="21"/>
  <c r="F2233" i="21"/>
  <c r="E2233" i="21"/>
  <c r="L2233" i="21"/>
  <c r="H2234" i="21"/>
  <c r="I2233" i="21"/>
  <c r="M2233" i="21"/>
  <c r="J2233" i="21"/>
  <c r="K2233" i="21"/>
  <c r="Q2232" i="21"/>
  <c r="O2232" i="21"/>
  <c r="P2232" i="21"/>
  <c r="N2232" i="21"/>
  <c r="E2234" i="21"/>
  <c r="D2235" i="21"/>
  <c r="F2234" i="21"/>
  <c r="L2234" i="21"/>
  <c r="H2235" i="21"/>
  <c r="J2234" i="21"/>
  <c r="M2234" i="21"/>
  <c r="I2234" i="21"/>
  <c r="K2234" i="21"/>
  <c r="Q2233" i="21"/>
  <c r="N2233" i="21"/>
  <c r="O2233" i="21"/>
  <c r="P2233" i="21"/>
  <c r="D2236" i="21"/>
  <c r="F2235" i="21"/>
  <c r="E2235" i="21"/>
  <c r="K2235" i="21"/>
  <c r="L2235" i="21"/>
  <c r="M2235" i="21"/>
  <c r="J2235" i="21"/>
  <c r="H2236" i="21"/>
  <c r="I2235" i="21"/>
  <c r="N2234" i="21"/>
  <c r="O2234" i="21"/>
  <c r="P2234" i="21"/>
  <c r="Q2234" i="21"/>
  <c r="E2236" i="21"/>
  <c r="D2237" i="21"/>
  <c r="F2236" i="21"/>
  <c r="L2236" i="21"/>
  <c r="M2236" i="21"/>
  <c r="J2236" i="21"/>
  <c r="K2236" i="21"/>
  <c r="I2236" i="21"/>
  <c r="H2237" i="21"/>
  <c r="Q2235" i="21"/>
  <c r="N2235" i="21"/>
  <c r="O2235" i="21"/>
  <c r="P2235" i="21"/>
  <c r="E2237" i="21"/>
  <c r="D2238" i="21"/>
  <c r="F2237" i="21"/>
  <c r="P2236" i="21"/>
  <c r="Q2236" i="21"/>
  <c r="N2236" i="21"/>
  <c r="O2236" i="21"/>
  <c r="J2237" i="21"/>
  <c r="L2237" i="21"/>
  <c r="M2237" i="21"/>
  <c r="K2237" i="21"/>
  <c r="H2238" i="21"/>
  <c r="I2237" i="21"/>
  <c r="E2238" i="21"/>
  <c r="D2239" i="21"/>
  <c r="F2238" i="21"/>
  <c r="M2238" i="21"/>
  <c r="K2238" i="21"/>
  <c r="H2239" i="21"/>
  <c r="L2238" i="21"/>
  <c r="J2238" i="21"/>
  <c r="I2238" i="21"/>
  <c r="O2237" i="21"/>
  <c r="P2237" i="21"/>
  <c r="Q2237" i="21"/>
  <c r="N2237" i="21"/>
  <c r="D2240" i="21"/>
  <c r="F2239" i="21"/>
  <c r="E2239" i="21"/>
  <c r="K2239" i="21"/>
  <c r="M2239" i="21"/>
  <c r="J2239" i="21"/>
  <c r="H2240" i="21"/>
  <c r="I2239" i="21"/>
  <c r="L2239" i="21"/>
  <c r="Q2238" i="21"/>
  <c r="N2238" i="21"/>
  <c r="O2238" i="21"/>
  <c r="P2238" i="21"/>
  <c r="F2240" i="21"/>
  <c r="D2241" i="21"/>
  <c r="E2240" i="21"/>
  <c r="I2240" i="21"/>
  <c r="M2240" i="21"/>
  <c r="J2240" i="21"/>
  <c r="K2240" i="21"/>
  <c r="H2241" i="21"/>
  <c r="L2240" i="21"/>
  <c r="N2239" i="21"/>
  <c r="Q2239" i="21"/>
  <c r="O2239" i="21"/>
  <c r="P2239" i="21"/>
  <c r="D2242" i="21"/>
  <c r="F2241" i="21"/>
  <c r="E2241" i="21"/>
  <c r="Q2240" i="21"/>
  <c r="O2240" i="21"/>
  <c r="P2240" i="21"/>
  <c r="N2240" i="21"/>
  <c r="H2242" i="21"/>
  <c r="J2241" i="21"/>
  <c r="M2241" i="21"/>
  <c r="I2241" i="21"/>
  <c r="L2241" i="21"/>
  <c r="K2241" i="21"/>
  <c r="F2242" i="21"/>
  <c r="D2243" i="21"/>
  <c r="E2242" i="21"/>
  <c r="I2242" i="21"/>
  <c r="M2242" i="21"/>
  <c r="L2242" i="21"/>
  <c r="K2242" i="21"/>
  <c r="H2243" i="21"/>
  <c r="J2242" i="21"/>
  <c r="Q2241" i="21"/>
  <c r="N2241" i="21"/>
  <c r="O2241" i="21"/>
  <c r="P2241" i="21"/>
  <c r="D2244" i="21"/>
  <c r="F2243" i="21"/>
  <c r="E2243" i="21"/>
  <c r="O2242" i="21"/>
  <c r="P2242" i="21"/>
  <c r="N2242" i="21"/>
  <c r="Q2242" i="21"/>
  <c r="J2243" i="21"/>
  <c r="M2243" i="21"/>
  <c r="H2244" i="21"/>
  <c r="L2243" i="21"/>
  <c r="K2243" i="21"/>
  <c r="I2243" i="21"/>
  <c r="F2244" i="21"/>
  <c r="E2244" i="21"/>
  <c r="D2245" i="21"/>
  <c r="L2244" i="21"/>
  <c r="J2244" i="21"/>
  <c r="H2245" i="21"/>
  <c r="K2244" i="21"/>
  <c r="I2244" i="21"/>
  <c r="M2244" i="21"/>
  <c r="N2243" i="21"/>
  <c r="O2243" i="21"/>
  <c r="Q2243" i="21"/>
  <c r="P2243" i="21"/>
  <c r="D2246" i="21"/>
  <c r="F2245" i="21"/>
  <c r="E2245" i="21"/>
  <c r="M2245" i="21"/>
  <c r="L2245" i="21"/>
  <c r="K2245" i="21"/>
  <c r="J2245" i="21"/>
  <c r="H2246" i="21"/>
  <c r="I2245" i="21"/>
  <c r="P2244" i="21"/>
  <c r="Q2244" i="21"/>
  <c r="N2244" i="21"/>
  <c r="O2244" i="21"/>
  <c r="E2246" i="21"/>
  <c r="F2246" i="21"/>
  <c r="D2247" i="21"/>
  <c r="J2246" i="21"/>
  <c r="K2246" i="21"/>
  <c r="I2246" i="21"/>
  <c r="L2246" i="21"/>
  <c r="M2246" i="21"/>
  <c r="H2247" i="21"/>
  <c r="O2245" i="21"/>
  <c r="P2245" i="21"/>
  <c r="N2245" i="21"/>
  <c r="Q2245" i="21"/>
  <c r="D2248" i="21"/>
  <c r="F2247" i="21"/>
  <c r="E2247" i="21"/>
  <c r="N2246" i="21"/>
  <c r="Q2246" i="21"/>
  <c r="O2246" i="21"/>
  <c r="P2246" i="21"/>
  <c r="L2247" i="21"/>
  <c r="K2247" i="21"/>
  <c r="M2247" i="21"/>
  <c r="J2247" i="21"/>
  <c r="H2248" i="21"/>
  <c r="I2247" i="21"/>
  <c r="F2248" i="21"/>
  <c r="D2249" i="21"/>
  <c r="E2248" i="21"/>
  <c r="H2249" i="21"/>
  <c r="K2248" i="21"/>
  <c r="J2248" i="21"/>
  <c r="I2248" i="21"/>
  <c r="M2248" i="21"/>
  <c r="L2248" i="21"/>
  <c r="P2247" i="21"/>
  <c r="O2247" i="21"/>
  <c r="N2247" i="21"/>
  <c r="Q2247" i="21"/>
  <c r="E2249" i="21"/>
  <c r="D2250" i="21"/>
  <c r="F2249" i="21"/>
  <c r="M2249" i="21"/>
  <c r="K2249" i="21"/>
  <c r="L2249" i="21"/>
  <c r="I2249" i="21"/>
  <c r="J2249" i="21"/>
  <c r="H2250" i="21"/>
  <c r="Q2248" i="21"/>
  <c r="O2248" i="21"/>
  <c r="P2248" i="21"/>
  <c r="N2248" i="21"/>
  <c r="E2250" i="21"/>
  <c r="D2251" i="21"/>
  <c r="F2250" i="21"/>
  <c r="Q2249" i="21"/>
  <c r="N2249" i="21"/>
  <c r="O2249" i="21"/>
  <c r="P2249" i="21"/>
  <c r="I2250" i="21"/>
  <c r="K2250" i="21"/>
  <c r="J2250" i="21"/>
  <c r="H2251" i="21"/>
  <c r="M2250" i="21"/>
  <c r="L2250" i="21"/>
  <c r="F2251" i="21"/>
  <c r="E2251" i="21"/>
  <c r="D2252" i="21"/>
  <c r="P2250" i="21"/>
  <c r="N2250" i="21"/>
  <c r="O2250" i="21"/>
  <c r="Q2250" i="21"/>
  <c r="H2252" i="21"/>
  <c r="J2251" i="21"/>
  <c r="K2251" i="21"/>
  <c r="I2251" i="21"/>
  <c r="M2251" i="21"/>
  <c r="L2251" i="21"/>
  <c r="D2253" i="21"/>
  <c r="F2252" i="21"/>
  <c r="E2252" i="21"/>
  <c r="J2252" i="21"/>
  <c r="M2252" i="21"/>
  <c r="K2252" i="21"/>
  <c r="I2252" i="21"/>
  <c r="L2252" i="21"/>
  <c r="H2253" i="21"/>
  <c r="Q2251" i="21"/>
  <c r="N2251" i="21"/>
  <c r="O2251" i="21"/>
  <c r="P2251" i="21"/>
  <c r="D2254" i="21"/>
  <c r="F2253" i="21"/>
  <c r="E2253" i="21"/>
  <c r="P2252" i="21"/>
  <c r="Q2252" i="21"/>
  <c r="N2252" i="21"/>
  <c r="O2252" i="21"/>
  <c r="H2254" i="21"/>
  <c r="L2253" i="21"/>
  <c r="I2253" i="21"/>
  <c r="K2253" i="21"/>
  <c r="M2253" i="21"/>
  <c r="J2253" i="21"/>
  <c r="E2254" i="21"/>
  <c r="F2254" i="21"/>
  <c r="D2255" i="21"/>
  <c r="M2254" i="21"/>
  <c r="K2254" i="21"/>
  <c r="H2255" i="21"/>
  <c r="J2254" i="21"/>
  <c r="I2254" i="21"/>
  <c r="L2254" i="21"/>
  <c r="O2253" i="21"/>
  <c r="P2253" i="21"/>
  <c r="Q2253" i="21"/>
  <c r="N2253" i="21"/>
  <c r="E2255" i="21"/>
  <c r="D2256" i="21"/>
  <c r="F2255" i="21"/>
  <c r="I2255" i="21"/>
  <c r="H2256" i="21"/>
  <c r="K2255" i="21"/>
  <c r="M2255" i="21"/>
  <c r="L2255" i="21"/>
  <c r="J2255" i="21"/>
  <c r="Q2254" i="21"/>
  <c r="N2254" i="21"/>
  <c r="O2254" i="21"/>
  <c r="P2254" i="21"/>
  <c r="D2257" i="21"/>
  <c r="E2256" i="21"/>
  <c r="F2256" i="21"/>
  <c r="Q2255" i="21"/>
  <c r="N2255" i="21"/>
  <c r="O2255" i="21"/>
  <c r="P2255" i="21"/>
  <c r="I2256" i="21"/>
  <c r="M2256" i="21"/>
  <c r="H2257" i="21"/>
  <c r="K2256" i="21"/>
  <c r="J2256" i="21"/>
  <c r="L2256" i="21"/>
  <c r="E2257" i="21"/>
  <c r="D2258" i="21"/>
  <c r="F2257" i="21"/>
  <c r="N2256" i="21"/>
  <c r="O2256" i="21"/>
  <c r="P2256" i="21"/>
  <c r="Q2256" i="21"/>
  <c r="J2257" i="21"/>
  <c r="I2257" i="21"/>
  <c r="K2257" i="21"/>
  <c r="H2258" i="21"/>
  <c r="M2257" i="21"/>
  <c r="L2257" i="21"/>
  <c r="F2258" i="21"/>
  <c r="D2259" i="21"/>
  <c r="E2258" i="21"/>
  <c r="Q2257" i="21"/>
  <c r="N2257" i="21"/>
  <c r="O2257" i="21"/>
  <c r="P2257" i="21"/>
  <c r="M2258" i="21"/>
  <c r="J2258" i="21"/>
  <c r="K2258" i="21"/>
  <c r="I2258" i="21"/>
  <c r="H2259" i="21"/>
  <c r="L2258" i="21"/>
  <c r="F2259" i="21"/>
  <c r="D2260" i="21"/>
  <c r="E2259" i="21"/>
  <c r="P2258" i="21"/>
  <c r="Q2258" i="21"/>
  <c r="N2258" i="21"/>
  <c r="O2258" i="21"/>
  <c r="I2259" i="21"/>
  <c r="K2259" i="21"/>
  <c r="H2260" i="21"/>
  <c r="J2259" i="21"/>
  <c r="L2259" i="21"/>
  <c r="M2259" i="21"/>
  <c r="F2260" i="21"/>
  <c r="D2261" i="21"/>
  <c r="E2260" i="21"/>
  <c r="Q2259" i="21"/>
  <c r="N2259" i="21"/>
  <c r="O2259" i="21"/>
  <c r="P2259" i="21"/>
  <c r="L2260" i="21"/>
  <c r="M2260" i="21"/>
  <c r="H2261" i="21"/>
  <c r="I2260" i="21"/>
  <c r="J2260" i="21"/>
  <c r="K2260" i="21"/>
  <c r="D2262" i="21"/>
  <c r="F2261" i="21"/>
  <c r="E2261" i="21"/>
  <c r="I2261" i="21"/>
  <c r="L2261" i="21"/>
  <c r="H2262" i="21"/>
  <c r="K2261" i="21"/>
  <c r="M2261" i="21"/>
  <c r="J2261" i="21"/>
  <c r="Q2260" i="21"/>
  <c r="N2260" i="21"/>
  <c r="O2260" i="21"/>
  <c r="P2260" i="21"/>
  <c r="F2262" i="21"/>
  <c r="D2263" i="21"/>
  <c r="E2262" i="21"/>
  <c r="O2261" i="21"/>
  <c r="P2261" i="21"/>
  <c r="N2261" i="21"/>
  <c r="Q2261" i="21"/>
  <c r="K2262" i="21"/>
  <c r="H2263" i="21"/>
  <c r="M2262" i="21"/>
  <c r="J2262" i="21"/>
  <c r="I2262" i="21"/>
  <c r="L2262" i="21"/>
  <c r="E2263" i="21"/>
  <c r="D2264" i="21"/>
  <c r="F2263" i="21"/>
  <c r="I2263" i="21"/>
  <c r="L2263" i="21"/>
  <c r="J2263" i="21"/>
  <c r="H2264" i="21"/>
  <c r="K2263" i="21"/>
  <c r="M2263" i="21"/>
  <c r="N2262" i="21"/>
  <c r="Q2262" i="21"/>
  <c r="O2262" i="21"/>
  <c r="P2262" i="21"/>
  <c r="F2264" i="21"/>
  <c r="E2264" i="21"/>
  <c r="D2265" i="21"/>
  <c r="O2263" i="21"/>
  <c r="P2263" i="21"/>
  <c r="Q2263" i="21"/>
  <c r="N2263" i="21"/>
  <c r="K2264" i="21"/>
  <c r="L2264" i="21"/>
  <c r="M2264" i="21"/>
  <c r="J2264" i="21"/>
  <c r="H2265" i="21"/>
  <c r="I2264" i="21"/>
  <c r="D2266" i="21"/>
  <c r="F2265" i="21"/>
  <c r="E2265" i="21"/>
  <c r="K2265" i="21"/>
  <c r="L2265" i="21"/>
  <c r="J2265" i="21"/>
  <c r="H2266" i="21"/>
  <c r="I2265" i="21"/>
  <c r="M2265" i="21"/>
  <c r="Q2264" i="21"/>
  <c r="O2264" i="21"/>
  <c r="P2264" i="21"/>
  <c r="N2264" i="21"/>
  <c r="F2266" i="21"/>
  <c r="D2267" i="21"/>
  <c r="E2266" i="21"/>
  <c r="I2266" i="21"/>
  <c r="K2266" i="21"/>
  <c r="L2266" i="21"/>
  <c r="J2266" i="21"/>
  <c r="H2267" i="21"/>
  <c r="M2266" i="21"/>
  <c r="Q2265" i="21"/>
  <c r="N2265" i="21"/>
  <c r="O2265" i="21"/>
  <c r="P2265" i="21"/>
  <c r="D2268" i="21"/>
  <c r="F2267" i="21"/>
  <c r="E2267" i="21"/>
  <c r="N2266" i="21"/>
  <c r="O2266" i="21"/>
  <c r="P2266" i="21"/>
  <c r="Q2266" i="21"/>
  <c r="I2267" i="21"/>
  <c r="L2267" i="21"/>
  <c r="J2267" i="21"/>
  <c r="K2267" i="21"/>
  <c r="M2267" i="21"/>
  <c r="H2268" i="21"/>
  <c r="D2269" i="21"/>
  <c r="E2268" i="21"/>
  <c r="F2268" i="21"/>
  <c r="N2267" i="21"/>
  <c r="Q2267" i="21"/>
  <c r="O2267" i="21"/>
  <c r="P2267" i="21"/>
  <c r="M2268" i="21"/>
  <c r="K2268" i="21"/>
  <c r="H2269" i="21"/>
  <c r="J2268" i="21"/>
  <c r="L2268" i="21"/>
  <c r="I2268" i="21"/>
  <c r="F2269" i="21"/>
  <c r="E2269" i="21"/>
  <c r="D2270" i="21"/>
  <c r="H2270" i="21"/>
  <c r="K2269" i="21"/>
  <c r="J2269" i="21"/>
  <c r="L2269" i="21"/>
  <c r="M2269" i="21"/>
  <c r="I2269" i="21"/>
  <c r="P2268" i="21"/>
  <c r="Q2268" i="21"/>
  <c r="N2268" i="21"/>
  <c r="O2268" i="21"/>
  <c r="F2270" i="21"/>
  <c r="D2271" i="21"/>
  <c r="E2270" i="21"/>
  <c r="H2271" i="21"/>
  <c r="L2270" i="21"/>
  <c r="M2270" i="21"/>
  <c r="K2270" i="21"/>
  <c r="J2270" i="21"/>
  <c r="I2270" i="21"/>
  <c r="O2269" i="21"/>
  <c r="P2269" i="21"/>
  <c r="N2269" i="21"/>
  <c r="Q2269" i="21"/>
  <c r="E2271" i="21"/>
  <c r="D2272" i="21"/>
  <c r="F2271" i="21"/>
  <c r="L2271" i="21"/>
  <c r="K2271" i="21"/>
  <c r="M2271" i="21"/>
  <c r="H2272" i="21"/>
  <c r="I2271" i="21"/>
  <c r="J2271" i="21"/>
  <c r="Q2270" i="21"/>
  <c r="O2270" i="21"/>
  <c r="P2270" i="21"/>
  <c r="N2270" i="21"/>
  <c r="E2272" i="21"/>
  <c r="D2273" i="21"/>
  <c r="F2272" i="21"/>
  <c r="J2272" i="21"/>
  <c r="I2272" i="21"/>
  <c r="H2273" i="21"/>
  <c r="K2272" i="21"/>
  <c r="M2272" i="21"/>
  <c r="L2272" i="21"/>
  <c r="N2271" i="21"/>
  <c r="Q2271" i="21"/>
  <c r="O2271" i="21"/>
  <c r="P2271" i="21"/>
  <c r="F2273" i="21"/>
  <c r="E2273" i="21"/>
  <c r="D2274" i="21"/>
  <c r="N2272" i="21"/>
  <c r="Q2272" i="21"/>
  <c r="O2272" i="21"/>
  <c r="P2272" i="21"/>
  <c r="K2273" i="21"/>
  <c r="H2274" i="21"/>
  <c r="L2273" i="21"/>
  <c r="I2273" i="21"/>
  <c r="J2273" i="21"/>
  <c r="M2273" i="21"/>
  <c r="F2274" i="21"/>
  <c r="E2274" i="21"/>
  <c r="D2275" i="21"/>
  <c r="L2274" i="21"/>
  <c r="I2274" i="21"/>
  <c r="H2275" i="21"/>
  <c r="J2274" i="21"/>
  <c r="M2274" i="21"/>
  <c r="K2274" i="21"/>
  <c r="Q2273" i="21"/>
  <c r="N2273" i="21"/>
  <c r="O2273" i="21"/>
  <c r="P2273" i="21"/>
  <c r="D2276" i="21"/>
  <c r="E2275" i="21"/>
  <c r="F2275" i="21"/>
  <c r="P2274" i="21"/>
  <c r="Q2274" i="21"/>
  <c r="N2274" i="21"/>
  <c r="O2274" i="21"/>
  <c r="I2275" i="21"/>
  <c r="M2275" i="21"/>
  <c r="L2275" i="21"/>
  <c r="J2275" i="21"/>
  <c r="K2275" i="21"/>
  <c r="H2276" i="21"/>
  <c r="F2276" i="21"/>
  <c r="D2277" i="21"/>
  <c r="E2276" i="21"/>
  <c r="O2275" i="21"/>
  <c r="P2275" i="21"/>
  <c r="Q2275" i="21"/>
  <c r="N2275" i="21"/>
  <c r="I2276" i="21"/>
  <c r="H2277" i="21"/>
  <c r="K2276" i="21"/>
  <c r="L2276" i="21"/>
  <c r="M2276" i="21"/>
  <c r="J2276" i="21"/>
  <c r="F2277" i="21"/>
  <c r="D2278" i="21"/>
  <c r="E2277" i="21"/>
  <c r="P2276" i="21"/>
  <c r="Q2276" i="21"/>
  <c r="N2276" i="21"/>
  <c r="O2276" i="21"/>
  <c r="L2277" i="21"/>
  <c r="H2278" i="21"/>
  <c r="K2277" i="21"/>
  <c r="J2277" i="21"/>
  <c r="I2277" i="21"/>
  <c r="M2277" i="21"/>
  <c r="E2278" i="21"/>
  <c r="F2278" i="21"/>
  <c r="D2279" i="21"/>
  <c r="K2278" i="21"/>
  <c r="I2278" i="21"/>
  <c r="L2278" i="21"/>
  <c r="J2278" i="21"/>
  <c r="H2279" i="21"/>
  <c r="M2278" i="21"/>
  <c r="P2277" i="21"/>
  <c r="O2277" i="21"/>
  <c r="N2277" i="21"/>
  <c r="Q2277" i="21"/>
  <c r="F2279" i="21"/>
  <c r="D2280" i="21"/>
  <c r="E2279" i="21"/>
  <c r="Q2278" i="21"/>
  <c r="N2278" i="21"/>
  <c r="O2278" i="21"/>
  <c r="P2278" i="21"/>
  <c r="I2279" i="21"/>
  <c r="J2279" i="21"/>
  <c r="M2279" i="21"/>
  <c r="H2280" i="21"/>
  <c r="K2279" i="21"/>
  <c r="L2279" i="21"/>
  <c r="F2280" i="21"/>
  <c r="D2281" i="21"/>
  <c r="E2280" i="21"/>
  <c r="Q2279" i="21"/>
  <c r="N2279" i="21"/>
  <c r="O2279" i="21"/>
  <c r="P2279" i="21"/>
  <c r="H2281" i="21"/>
  <c r="M2280" i="21"/>
  <c r="J2280" i="21"/>
  <c r="L2280" i="21"/>
  <c r="K2280" i="21"/>
  <c r="I2280" i="21"/>
  <c r="F2281" i="21"/>
  <c r="E2281" i="21"/>
  <c r="D2282" i="21"/>
  <c r="H2282" i="21"/>
  <c r="L2281" i="21"/>
  <c r="I2281" i="21"/>
  <c r="M2281" i="21"/>
  <c r="K2281" i="21"/>
  <c r="J2281" i="21"/>
  <c r="Q2280" i="21"/>
  <c r="N2280" i="21"/>
  <c r="O2280" i="21"/>
  <c r="P2280" i="21"/>
  <c r="F2282" i="21"/>
  <c r="D2283" i="21"/>
  <c r="E2282" i="21"/>
  <c r="L2282" i="21"/>
  <c r="K2282" i="21"/>
  <c r="J2282" i="21"/>
  <c r="I2282" i="21"/>
  <c r="M2282" i="21"/>
  <c r="H2283" i="21"/>
  <c r="Q2281" i="21"/>
  <c r="N2281" i="21"/>
  <c r="O2281" i="21"/>
  <c r="P2281" i="21"/>
  <c r="F2283" i="21"/>
  <c r="E2283" i="21"/>
  <c r="D2284" i="21"/>
  <c r="N2282" i="21"/>
  <c r="O2282" i="21"/>
  <c r="P2282" i="21"/>
  <c r="Q2282" i="21"/>
  <c r="I2283" i="21"/>
  <c r="J2283" i="21"/>
  <c r="K2283" i="21"/>
  <c r="L2283" i="21"/>
  <c r="H2284" i="21"/>
  <c r="M2283" i="21"/>
  <c r="D2285" i="21"/>
  <c r="F2284" i="21"/>
  <c r="E2284" i="21"/>
  <c r="Q2283" i="21"/>
  <c r="N2283" i="21"/>
  <c r="O2283" i="21"/>
  <c r="P2283" i="21"/>
  <c r="H2285" i="21"/>
  <c r="I2284" i="21"/>
  <c r="M2284" i="21"/>
  <c r="L2284" i="21"/>
  <c r="K2284" i="21"/>
  <c r="J2284" i="21"/>
  <c r="E2285" i="21"/>
  <c r="F2285" i="21"/>
  <c r="D2286" i="21"/>
  <c r="L2285" i="21"/>
  <c r="K2285" i="21"/>
  <c r="H2286" i="21"/>
  <c r="M2285" i="21"/>
  <c r="J2285" i="21"/>
  <c r="I2285" i="21"/>
  <c r="P2284" i="21"/>
  <c r="Q2284" i="21"/>
  <c r="N2284" i="21"/>
  <c r="O2284" i="21"/>
  <c r="E2286" i="21"/>
  <c r="F2286" i="21"/>
  <c r="D2287" i="21"/>
  <c r="J2286" i="21"/>
  <c r="I2286" i="21"/>
  <c r="M2286" i="21"/>
  <c r="K2286" i="21"/>
  <c r="L2286" i="21"/>
  <c r="H2287" i="21"/>
  <c r="O2285" i="21"/>
  <c r="P2285" i="21"/>
  <c r="N2285" i="21"/>
  <c r="Q2285" i="21"/>
  <c r="E2287" i="21"/>
  <c r="D2288" i="21"/>
  <c r="F2287" i="21"/>
  <c r="N2286" i="21"/>
  <c r="Q2286" i="21"/>
  <c r="O2286" i="21"/>
  <c r="P2286" i="21"/>
  <c r="I2287" i="21"/>
  <c r="L2287" i="21"/>
  <c r="H2288" i="21"/>
  <c r="K2287" i="21"/>
  <c r="J2287" i="21"/>
  <c r="M2287" i="21"/>
  <c r="E2288" i="21"/>
  <c r="D2289" i="21"/>
  <c r="F2288" i="21"/>
  <c r="N2287" i="21"/>
  <c r="Q2287" i="21"/>
  <c r="O2287" i="21"/>
  <c r="P2287" i="21"/>
  <c r="H2289" i="21"/>
  <c r="M2288" i="21"/>
  <c r="K2288" i="21"/>
  <c r="L2288" i="21"/>
  <c r="J2288" i="21"/>
  <c r="I2288" i="21"/>
  <c r="E2289" i="21"/>
  <c r="D2290" i="21"/>
  <c r="F2289" i="21"/>
  <c r="I2289" i="21"/>
  <c r="M2289" i="21"/>
  <c r="K2289" i="21"/>
  <c r="L2289" i="21"/>
  <c r="H2290" i="21"/>
  <c r="J2289" i="21"/>
  <c r="Q2288" i="21"/>
  <c r="N2288" i="21"/>
  <c r="O2288" i="21"/>
  <c r="P2288" i="21"/>
  <c r="D2291" i="21"/>
  <c r="F2290" i="21"/>
  <c r="E2290" i="21"/>
  <c r="Q2289" i="21"/>
  <c r="N2289" i="21"/>
  <c r="O2289" i="21"/>
  <c r="P2289" i="21"/>
  <c r="I2290" i="21"/>
  <c r="J2290" i="21"/>
  <c r="M2290" i="21"/>
  <c r="H2291" i="21"/>
  <c r="L2290" i="21"/>
  <c r="K2290" i="21"/>
  <c r="D2292" i="21"/>
  <c r="E2291" i="21"/>
  <c r="F2291" i="21"/>
  <c r="N2290" i="21"/>
  <c r="O2290" i="21"/>
  <c r="P2290" i="21"/>
  <c r="Q2290" i="21"/>
  <c r="L2291" i="21"/>
  <c r="I2291" i="21"/>
  <c r="M2291" i="21"/>
  <c r="K2291" i="21"/>
  <c r="J2291" i="21"/>
  <c r="H2292" i="21"/>
  <c r="D2293" i="21"/>
  <c r="F2292" i="21"/>
  <c r="E2292" i="21"/>
  <c r="N2291" i="21"/>
  <c r="Q2291" i="21"/>
  <c r="O2291" i="21"/>
  <c r="P2291" i="21"/>
  <c r="H2293" i="21"/>
  <c r="J2292" i="21"/>
  <c r="L2292" i="21"/>
  <c r="I2292" i="21"/>
  <c r="K2292" i="21"/>
  <c r="M2292" i="21"/>
  <c r="E2293" i="21"/>
  <c r="D2294" i="21"/>
  <c r="F2293" i="21"/>
  <c r="L2293" i="21"/>
  <c r="J2293" i="21"/>
  <c r="M2293" i="21"/>
  <c r="H2294" i="21"/>
  <c r="K2293" i="21"/>
  <c r="I2293" i="21"/>
  <c r="Q2292" i="21"/>
  <c r="N2292" i="21"/>
  <c r="O2292" i="21"/>
  <c r="P2292" i="21"/>
  <c r="F2294" i="21"/>
  <c r="D2295" i="21"/>
  <c r="E2294" i="21"/>
  <c r="I2294" i="21"/>
  <c r="K2294" i="21"/>
  <c r="L2294" i="21"/>
  <c r="J2294" i="21"/>
  <c r="H2295" i="21"/>
  <c r="M2294" i="21"/>
  <c r="O2293" i="21"/>
  <c r="P2293" i="21"/>
  <c r="N2293" i="21"/>
  <c r="Q2293" i="21"/>
  <c r="D2296" i="21"/>
  <c r="F2295" i="21"/>
  <c r="E2295" i="21"/>
  <c r="Q2294" i="21"/>
  <c r="N2294" i="21"/>
  <c r="O2294" i="21"/>
  <c r="P2294" i="21"/>
  <c r="H2296" i="21"/>
  <c r="J2295" i="21"/>
  <c r="K2295" i="21"/>
  <c r="L2295" i="21"/>
  <c r="I2295" i="21"/>
  <c r="M2295" i="21"/>
  <c r="D2297" i="21"/>
  <c r="F2296" i="21"/>
  <c r="E2296" i="21"/>
  <c r="I2296" i="21"/>
  <c r="K2296" i="21"/>
  <c r="J2296" i="21"/>
  <c r="L2296" i="21"/>
  <c r="H2297" i="21"/>
  <c r="M2296" i="21"/>
  <c r="N2295" i="21"/>
  <c r="Q2295" i="21"/>
  <c r="O2295" i="21"/>
  <c r="P2295" i="21"/>
  <c r="F2297" i="21"/>
  <c r="D2298" i="21"/>
  <c r="E2297" i="21"/>
  <c r="N2296" i="21"/>
  <c r="O2296" i="21"/>
  <c r="P2296" i="21"/>
  <c r="Q2296" i="21"/>
  <c r="I2297" i="21"/>
  <c r="K2297" i="21"/>
  <c r="H2298" i="21"/>
  <c r="M2297" i="21"/>
  <c r="L2297" i="21"/>
  <c r="J2297" i="21"/>
  <c r="D2299" i="21"/>
  <c r="E2298" i="21"/>
  <c r="F2298" i="21"/>
  <c r="Q2297" i="21"/>
  <c r="N2297" i="21"/>
  <c r="O2297" i="21"/>
  <c r="P2297" i="21"/>
  <c r="I2298" i="21"/>
  <c r="J2298" i="21"/>
  <c r="M2298" i="21"/>
  <c r="K2298" i="21"/>
  <c r="L2298" i="21"/>
  <c r="H2299" i="21"/>
  <c r="F2299" i="21"/>
  <c r="D2300" i="21"/>
  <c r="E2299" i="21"/>
  <c r="N2298" i="21"/>
  <c r="O2298" i="21"/>
  <c r="P2298" i="21"/>
  <c r="Q2298" i="21"/>
  <c r="M2299" i="21"/>
  <c r="H2300" i="21"/>
  <c r="J2299" i="21"/>
  <c r="L2299" i="21"/>
  <c r="K2299" i="21"/>
  <c r="I2299" i="21"/>
  <c r="F2300" i="21"/>
  <c r="E2300" i="21"/>
  <c r="D2301" i="21"/>
  <c r="I2300" i="21"/>
  <c r="L2300" i="21"/>
  <c r="H2301" i="21"/>
  <c r="J2300" i="21"/>
  <c r="M2300" i="21"/>
  <c r="K2300" i="21"/>
  <c r="Q2299" i="21"/>
  <c r="N2299" i="21"/>
  <c r="O2299" i="21"/>
  <c r="P2299" i="21"/>
  <c r="E2301" i="21"/>
  <c r="F2301" i="21"/>
  <c r="D2302" i="21"/>
  <c r="P2300" i="21"/>
  <c r="Q2300" i="21"/>
  <c r="N2300" i="21"/>
  <c r="O2300" i="21"/>
  <c r="J2301" i="21"/>
  <c r="M2301" i="21"/>
  <c r="L2301" i="21"/>
  <c r="K2301" i="21"/>
  <c r="H2302" i="21"/>
  <c r="I2301" i="21"/>
  <c r="F2302" i="21"/>
  <c r="D2303" i="21"/>
  <c r="E2302" i="21"/>
  <c r="K2302" i="21"/>
  <c r="M2302" i="21"/>
  <c r="L2302" i="21"/>
  <c r="H2303" i="21"/>
  <c r="I2302" i="21"/>
  <c r="J2302" i="21"/>
  <c r="O2301" i="21"/>
  <c r="P2301" i="21"/>
  <c r="N2301" i="21"/>
  <c r="Q2301" i="21"/>
  <c r="F2303" i="21"/>
  <c r="D2304" i="21"/>
  <c r="E2303" i="21"/>
  <c r="L2303" i="21"/>
  <c r="I2303" i="21"/>
  <c r="K2303" i="21"/>
  <c r="M2303" i="21"/>
  <c r="H2304" i="21"/>
  <c r="J2303" i="21"/>
  <c r="Q2302" i="21"/>
  <c r="N2302" i="21"/>
  <c r="O2302" i="21"/>
  <c r="P2302" i="21"/>
  <c r="D2305" i="21"/>
  <c r="E2304" i="21"/>
  <c r="F2304" i="21"/>
  <c r="O2303" i="21"/>
  <c r="P2303" i="21"/>
  <c r="Q2303" i="21"/>
  <c r="N2303" i="21"/>
  <c r="J2304" i="21"/>
  <c r="H2305" i="21"/>
  <c r="K2304" i="21"/>
  <c r="L2304" i="21"/>
  <c r="I2304" i="21"/>
  <c r="M2304" i="21"/>
  <c r="D2306" i="21"/>
  <c r="E2305" i="21"/>
  <c r="F2305" i="21"/>
  <c r="K2305" i="21"/>
  <c r="J2305" i="21"/>
  <c r="L2305" i="21"/>
  <c r="M2305" i="21"/>
  <c r="I2305" i="21"/>
  <c r="H2306" i="21"/>
  <c r="N2304" i="21"/>
  <c r="O2304" i="21"/>
  <c r="P2304" i="21"/>
  <c r="Q2304" i="21"/>
  <c r="E2306" i="21"/>
  <c r="D2307" i="21"/>
  <c r="F2306" i="21"/>
  <c r="Q2305" i="21"/>
  <c r="N2305" i="21"/>
  <c r="O2305" i="21"/>
  <c r="P2305" i="21"/>
  <c r="I2306" i="21"/>
  <c r="L2306" i="21"/>
  <c r="K2306" i="21"/>
  <c r="J2306" i="21"/>
  <c r="H2307" i="21"/>
  <c r="M2306" i="21"/>
  <c r="D2308" i="21"/>
  <c r="F2307" i="21"/>
  <c r="E2307" i="21"/>
  <c r="O2306" i="21"/>
  <c r="P2306" i="21"/>
  <c r="N2306" i="21"/>
  <c r="Q2306" i="21"/>
  <c r="K2307" i="21"/>
  <c r="J2307" i="21"/>
  <c r="H2308" i="21"/>
  <c r="I2307" i="21"/>
  <c r="L2307" i="21"/>
  <c r="M2307" i="21"/>
  <c r="F2308" i="21"/>
  <c r="E2308" i="21"/>
  <c r="D2309" i="21"/>
  <c r="J2308" i="21"/>
  <c r="H2309" i="21"/>
  <c r="M2308" i="21"/>
  <c r="L2308" i="21"/>
  <c r="K2308" i="21"/>
  <c r="I2308" i="21"/>
  <c r="Q2307" i="21"/>
  <c r="O2307" i="21"/>
  <c r="N2307" i="21"/>
  <c r="P2307" i="21"/>
  <c r="E2309" i="21"/>
  <c r="D2310" i="21"/>
  <c r="F2309" i="21"/>
  <c r="K2309" i="21"/>
  <c r="M2309" i="21"/>
  <c r="J2309" i="21"/>
  <c r="H2310" i="21"/>
  <c r="L2309" i="21"/>
  <c r="I2309" i="21"/>
  <c r="P2308" i="21"/>
  <c r="Q2308" i="21"/>
  <c r="N2308" i="21"/>
  <c r="O2308" i="21"/>
  <c r="F2310" i="21"/>
  <c r="D2311" i="21"/>
  <c r="E2310" i="21"/>
  <c r="J2310" i="21"/>
  <c r="L2310" i="21"/>
  <c r="I2310" i="21"/>
  <c r="K2310" i="21"/>
  <c r="M2310" i="21"/>
  <c r="H2311" i="21"/>
  <c r="O2309" i="21"/>
  <c r="P2309" i="21"/>
  <c r="Q2309" i="21"/>
  <c r="N2309" i="21"/>
  <c r="F2311" i="21"/>
  <c r="E2311" i="21"/>
  <c r="D2312" i="21"/>
  <c r="N2310" i="21"/>
  <c r="Q2310" i="21"/>
  <c r="O2310" i="21"/>
  <c r="P2310" i="21"/>
  <c r="M2311" i="21"/>
  <c r="L2311" i="21"/>
  <c r="J2311" i="21"/>
  <c r="K2311" i="21"/>
  <c r="H2312" i="21"/>
  <c r="I2311" i="21"/>
  <c r="F2312" i="21"/>
  <c r="E2312" i="21"/>
  <c r="D2313" i="21"/>
  <c r="K2312" i="21"/>
  <c r="M2312" i="21"/>
  <c r="H2313" i="21"/>
  <c r="J2312" i="21"/>
  <c r="L2312" i="21"/>
  <c r="I2312" i="21"/>
  <c r="P2311" i="21"/>
  <c r="O2311" i="21"/>
  <c r="Q2311" i="21"/>
  <c r="N2311" i="21"/>
  <c r="D2314" i="21"/>
  <c r="F2313" i="21"/>
  <c r="E2313" i="21"/>
  <c r="K2313" i="21"/>
  <c r="L2313" i="21"/>
  <c r="M2313" i="21"/>
  <c r="J2313" i="21"/>
  <c r="H2314" i="21"/>
  <c r="I2313" i="21"/>
  <c r="N2312" i="21"/>
  <c r="O2312" i="21"/>
  <c r="P2312" i="21"/>
  <c r="Q2312" i="21"/>
  <c r="D2315" i="21"/>
  <c r="F2314" i="21"/>
  <c r="E2314" i="21"/>
  <c r="I2314" i="21"/>
  <c r="K2314" i="21"/>
  <c r="L2314" i="21"/>
  <c r="M2314" i="21"/>
  <c r="H2315" i="21"/>
  <c r="J2314" i="21"/>
  <c r="Q2313" i="21"/>
  <c r="N2313" i="21"/>
  <c r="O2313" i="21"/>
  <c r="P2313" i="21"/>
  <c r="F2315" i="21"/>
  <c r="E2315" i="21"/>
  <c r="D2316" i="21"/>
  <c r="P2314" i="21"/>
  <c r="Q2314" i="21"/>
  <c r="N2314" i="21"/>
  <c r="O2314" i="21"/>
  <c r="L2315" i="21"/>
  <c r="K2315" i="21"/>
  <c r="H2316" i="21"/>
  <c r="J2315" i="21"/>
  <c r="I2315" i="21"/>
  <c r="M2315" i="21"/>
  <c r="E2316" i="21"/>
  <c r="F2316" i="21"/>
  <c r="D2317" i="21"/>
  <c r="H2317" i="21"/>
  <c r="L2316" i="21"/>
  <c r="K2316" i="21"/>
  <c r="I2316" i="21"/>
  <c r="J2316" i="21"/>
  <c r="M2316" i="21"/>
  <c r="O2315" i="21"/>
  <c r="Q2315" i="21"/>
  <c r="N2315" i="21"/>
  <c r="P2315" i="21"/>
  <c r="E2317" i="21"/>
  <c r="F2317" i="21"/>
  <c r="D2318" i="21"/>
  <c r="M2317" i="21"/>
  <c r="I2317" i="21"/>
  <c r="K2317" i="21"/>
  <c r="J2317" i="21"/>
  <c r="H2318" i="21"/>
  <c r="L2317" i="21"/>
  <c r="Q2316" i="21"/>
  <c r="N2316" i="21"/>
  <c r="O2316" i="21"/>
  <c r="P2316" i="21"/>
  <c r="E2318" i="21"/>
  <c r="D2319" i="21"/>
  <c r="F2318" i="21"/>
  <c r="O2317" i="21"/>
  <c r="P2317" i="21"/>
  <c r="N2317" i="21"/>
  <c r="Q2317" i="21"/>
  <c r="J2318" i="21"/>
  <c r="I2318" i="21"/>
  <c r="L2318" i="21"/>
  <c r="H2319" i="21"/>
  <c r="K2318" i="21"/>
  <c r="M2318" i="21"/>
  <c r="E2319" i="21"/>
  <c r="F2319" i="21"/>
  <c r="D2320" i="21"/>
  <c r="Q2318" i="21"/>
  <c r="N2318" i="21"/>
  <c r="O2318" i="21"/>
  <c r="P2318" i="21"/>
  <c r="I2319" i="21"/>
  <c r="J2319" i="21"/>
  <c r="K2319" i="21"/>
  <c r="H2320" i="21"/>
  <c r="L2319" i="21"/>
  <c r="M2319" i="21"/>
  <c r="E2320" i="21"/>
  <c r="F2320" i="21"/>
  <c r="D2321" i="21"/>
  <c r="Q2319" i="21"/>
  <c r="N2319" i="21"/>
  <c r="O2319" i="21"/>
  <c r="P2319" i="21"/>
  <c r="M2320" i="21"/>
  <c r="H2321" i="21"/>
  <c r="I2320" i="21"/>
  <c r="J2320" i="21"/>
  <c r="L2320" i="21"/>
  <c r="K2320" i="21"/>
  <c r="E2321" i="21"/>
  <c r="D2322" i="21"/>
  <c r="F2321" i="21"/>
  <c r="L2321" i="21"/>
  <c r="K2321" i="21"/>
  <c r="I2321" i="21"/>
  <c r="H2322" i="21"/>
  <c r="M2321" i="21"/>
  <c r="J2321" i="21"/>
  <c r="P2320" i="21"/>
  <c r="Q2320" i="21"/>
  <c r="N2320" i="21"/>
  <c r="O2320" i="21"/>
  <c r="F2322" i="21"/>
  <c r="E2322" i="21"/>
  <c r="D2323" i="21"/>
  <c r="Q2321" i="21"/>
  <c r="N2321" i="21"/>
  <c r="O2321" i="21"/>
  <c r="P2321" i="21"/>
  <c r="L2322" i="21"/>
  <c r="J2322" i="21"/>
  <c r="H2323" i="21"/>
  <c r="I2322" i="21"/>
  <c r="M2322" i="21"/>
  <c r="K2322" i="21"/>
  <c r="F2323" i="21"/>
  <c r="D2324" i="21"/>
  <c r="E2323" i="21"/>
  <c r="K2323" i="21"/>
  <c r="J2323" i="21"/>
  <c r="I2323" i="21"/>
  <c r="M2323" i="21"/>
  <c r="H2324" i="21"/>
  <c r="L2323" i="21"/>
  <c r="N2322" i="21"/>
  <c r="O2322" i="21"/>
  <c r="P2322" i="21"/>
  <c r="Q2322" i="21"/>
  <c r="F2324" i="21"/>
  <c r="D2325" i="21"/>
  <c r="E2324" i="21"/>
  <c r="Q2323" i="21"/>
  <c r="N2323" i="21"/>
  <c r="O2323" i="21"/>
  <c r="P2323" i="21"/>
  <c r="M2324" i="21"/>
  <c r="J2324" i="21"/>
  <c r="H2325" i="21"/>
  <c r="L2324" i="21"/>
  <c r="K2324" i="21"/>
  <c r="I2324" i="21"/>
  <c r="D2326" i="21"/>
  <c r="F2325" i="21"/>
  <c r="E2325" i="21"/>
  <c r="M2325" i="21"/>
  <c r="J2325" i="21"/>
  <c r="I2325" i="21"/>
  <c r="K2325" i="21"/>
  <c r="L2325" i="21"/>
  <c r="H2326" i="21"/>
  <c r="Q2324" i="21"/>
  <c r="N2324" i="21"/>
  <c r="O2324" i="21"/>
  <c r="P2324" i="21"/>
  <c r="D2327" i="21"/>
  <c r="F2326" i="21"/>
  <c r="E2326" i="21"/>
  <c r="O2325" i="21"/>
  <c r="P2325" i="21"/>
  <c r="N2325" i="21"/>
  <c r="Q2325" i="21"/>
  <c r="M2326" i="21"/>
  <c r="H2327" i="21"/>
  <c r="I2326" i="21"/>
  <c r="K2326" i="21"/>
  <c r="J2326" i="21"/>
  <c r="L2326" i="21"/>
  <c r="E2327" i="21"/>
  <c r="F2327" i="21"/>
  <c r="D2328" i="21"/>
  <c r="I2327" i="21"/>
  <c r="K2327" i="21"/>
  <c r="M2327" i="21"/>
  <c r="L2327" i="21"/>
  <c r="J2327" i="21"/>
  <c r="H2328" i="21"/>
  <c r="Q2326" i="21"/>
  <c r="N2326" i="21"/>
  <c r="O2326" i="21"/>
  <c r="P2326" i="21"/>
  <c r="D2329" i="21"/>
  <c r="F2328" i="21"/>
  <c r="E2328" i="21"/>
  <c r="O2327" i="21"/>
  <c r="P2327" i="21"/>
  <c r="Q2327" i="21"/>
  <c r="N2327" i="21"/>
  <c r="J2328" i="21"/>
  <c r="H2329" i="21"/>
  <c r="I2328" i="21"/>
  <c r="K2328" i="21"/>
  <c r="M2328" i="21"/>
  <c r="L2328" i="21"/>
  <c r="D2330" i="21"/>
  <c r="F2329" i="21"/>
  <c r="E2329" i="21"/>
  <c r="L2329" i="21"/>
  <c r="M2329" i="21"/>
  <c r="H2330" i="21"/>
  <c r="K2329" i="21"/>
  <c r="I2329" i="21"/>
  <c r="J2329" i="21"/>
  <c r="N2328" i="21"/>
  <c r="Q2328" i="21"/>
  <c r="O2328" i="21"/>
  <c r="P2328" i="21"/>
  <c r="E2330" i="21"/>
  <c r="F2330" i="21"/>
  <c r="D2331" i="21"/>
  <c r="K2330" i="21"/>
  <c r="J2330" i="21"/>
  <c r="M2330" i="21"/>
  <c r="I2330" i="21"/>
  <c r="H2331" i="21"/>
  <c r="L2330" i="21"/>
  <c r="Q2329" i="21"/>
  <c r="N2329" i="21"/>
  <c r="O2329" i="21"/>
  <c r="P2329" i="21"/>
  <c r="D2332" i="21"/>
  <c r="F2331" i="21"/>
  <c r="E2331" i="21"/>
  <c r="N2330" i="21"/>
  <c r="O2330" i="21"/>
  <c r="P2330" i="21"/>
  <c r="Q2330" i="21"/>
  <c r="K2331" i="21"/>
  <c r="I2331" i="21"/>
  <c r="L2331" i="21"/>
  <c r="J2331" i="21"/>
  <c r="M2331" i="21"/>
  <c r="H2332" i="21"/>
  <c r="E2332" i="21"/>
  <c r="F2332" i="21"/>
  <c r="D2333" i="21"/>
  <c r="N2331" i="21"/>
  <c r="O2331" i="21"/>
  <c r="P2331" i="21"/>
  <c r="Q2331" i="21"/>
  <c r="I2332" i="21"/>
  <c r="J2332" i="21"/>
  <c r="H2333" i="21"/>
  <c r="L2332" i="21"/>
  <c r="K2332" i="21"/>
  <c r="M2332" i="21"/>
  <c r="F2333" i="21"/>
  <c r="D2334" i="21"/>
  <c r="E2333" i="21"/>
  <c r="P2332" i="21"/>
  <c r="Q2332" i="21"/>
  <c r="N2332" i="21"/>
  <c r="O2332" i="21"/>
  <c r="H2334" i="21"/>
  <c r="L2333" i="21"/>
  <c r="M2333" i="21"/>
  <c r="J2333" i="21"/>
  <c r="K2333" i="21"/>
  <c r="I2333" i="21"/>
  <c r="D2335" i="21"/>
  <c r="E2334" i="21"/>
  <c r="F2334" i="21"/>
  <c r="J2334" i="21"/>
  <c r="M2334" i="21"/>
  <c r="L2334" i="21"/>
  <c r="K2334" i="21"/>
  <c r="H2335" i="21"/>
  <c r="I2334" i="21"/>
  <c r="O2333" i="21"/>
  <c r="P2333" i="21"/>
  <c r="Q2333" i="21"/>
  <c r="N2333" i="21"/>
  <c r="F2335" i="21"/>
  <c r="D2336" i="21"/>
  <c r="E2335" i="21"/>
  <c r="M2335" i="21"/>
  <c r="H2336" i="21"/>
  <c r="L2335" i="21"/>
  <c r="K2335" i="21"/>
  <c r="I2335" i="21"/>
  <c r="J2335" i="21"/>
  <c r="N2334" i="21"/>
  <c r="O2334" i="21"/>
  <c r="P2334" i="21"/>
  <c r="Q2334" i="21"/>
  <c r="D2337" i="21"/>
  <c r="E2336" i="21"/>
  <c r="F2336" i="21"/>
  <c r="M2336" i="21"/>
  <c r="J2336" i="21"/>
  <c r="I2336" i="21"/>
  <c r="K2336" i="21"/>
  <c r="L2336" i="21"/>
  <c r="H2337" i="21"/>
  <c r="Q2335" i="21"/>
  <c r="N2335" i="21"/>
  <c r="O2335" i="21"/>
  <c r="P2335" i="21"/>
  <c r="E2337" i="21"/>
  <c r="F2337" i="21"/>
  <c r="D2338" i="21"/>
  <c r="O2336" i="21"/>
  <c r="P2336" i="21"/>
  <c r="N2336" i="21"/>
  <c r="Q2336" i="21"/>
  <c r="M2337" i="21"/>
  <c r="I2337" i="21"/>
  <c r="K2337" i="21"/>
  <c r="L2337" i="21"/>
  <c r="H2338" i="21"/>
  <c r="J2337" i="21"/>
  <c r="D2339" i="21"/>
  <c r="E2338" i="21"/>
  <c r="F2338" i="21"/>
  <c r="N2337" i="21"/>
  <c r="Q2337" i="21"/>
  <c r="O2337" i="21"/>
  <c r="P2337" i="21"/>
  <c r="J2338" i="21"/>
  <c r="L2338" i="21"/>
  <c r="K2338" i="21"/>
  <c r="I2338" i="21"/>
  <c r="H2339" i="21"/>
  <c r="M2338" i="21"/>
  <c r="D2340" i="21"/>
  <c r="E2339" i="21"/>
  <c r="F2339" i="21"/>
  <c r="N2338" i="21"/>
  <c r="O2338" i="21"/>
  <c r="P2338" i="21"/>
  <c r="Q2338" i="21"/>
  <c r="L2339" i="21"/>
  <c r="K2339" i="21"/>
  <c r="M2339" i="21"/>
  <c r="I2339" i="21"/>
  <c r="J2339" i="21"/>
  <c r="H2340" i="21"/>
  <c r="F2340" i="21"/>
  <c r="E2340" i="21"/>
  <c r="D2341" i="21"/>
  <c r="Q2339" i="21"/>
  <c r="N2339" i="21"/>
  <c r="O2339" i="21"/>
  <c r="P2339" i="21"/>
  <c r="M2340" i="21"/>
  <c r="I2340" i="21"/>
  <c r="H2341" i="21"/>
  <c r="L2340" i="21"/>
  <c r="J2340" i="21"/>
  <c r="K2340" i="21"/>
  <c r="E2341" i="21"/>
  <c r="D2342" i="21"/>
  <c r="F2341" i="21"/>
  <c r="N2340" i="21"/>
  <c r="Q2340" i="21"/>
  <c r="O2340" i="21"/>
  <c r="P2340" i="21"/>
  <c r="K2341" i="21"/>
  <c r="H2342" i="21"/>
  <c r="I2341" i="21"/>
  <c r="L2341" i="21"/>
  <c r="M2341" i="21"/>
  <c r="J2341" i="21"/>
  <c r="F2342" i="21"/>
  <c r="E2342" i="21"/>
  <c r="D2343" i="21"/>
  <c r="H2343" i="21"/>
  <c r="J2342" i="21"/>
  <c r="K2342" i="21"/>
  <c r="I2342" i="21"/>
  <c r="M2342" i="21"/>
  <c r="L2342" i="21"/>
  <c r="P2341" i="21"/>
  <c r="O2341" i="21"/>
  <c r="Q2341" i="21"/>
  <c r="N2341" i="21"/>
  <c r="E2343" i="21"/>
  <c r="D2344" i="21"/>
  <c r="F2343" i="21"/>
  <c r="I2343" i="21"/>
  <c r="L2343" i="21"/>
  <c r="M2343" i="21"/>
  <c r="J2343" i="21"/>
  <c r="K2343" i="21"/>
  <c r="H2344" i="21"/>
  <c r="O2342" i="21"/>
  <c r="P2342" i="21"/>
  <c r="Q2342" i="21"/>
  <c r="N2342" i="21"/>
  <c r="E2344" i="21"/>
  <c r="F2344" i="21"/>
  <c r="D2345" i="21"/>
  <c r="O2343" i="21"/>
  <c r="P2343" i="21"/>
  <c r="Q2343" i="21"/>
  <c r="N2343" i="21"/>
  <c r="L2344" i="21"/>
  <c r="J2344" i="21"/>
  <c r="I2344" i="21"/>
  <c r="M2344" i="21"/>
  <c r="H2345" i="21"/>
  <c r="K2344" i="21"/>
  <c r="D2346" i="21"/>
  <c r="E2345" i="21"/>
  <c r="F2345" i="21"/>
  <c r="Q2344" i="21"/>
  <c r="N2344" i="21"/>
  <c r="O2344" i="21"/>
  <c r="P2344" i="21"/>
  <c r="H2346" i="21"/>
  <c r="I2345" i="21"/>
  <c r="J2345" i="21"/>
  <c r="M2345" i="21"/>
  <c r="L2345" i="21"/>
  <c r="K2345" i="21"/>
  <c r="D2347" i="21"/>
  <c r="E2346" i="21"/>
  <c r="F2346" i="21"/>
  <c r="M2346" i="21"/>
  <c r="I2346" i="21"/>
  <c r="J2346" i="21"/>
  <c r="K2346" i="21"/>
  <c r="L2346" i="21"/>
  <c r="H2347" i="21"/>
  <c r="Q2345" i="21"/>
  <c r="N2345" i="21"/>
  <c r="O2345" i="21"/>
  <c r="P2345" i="21"/>
  <c r="E2347" i="21"/>
  <c r="D2348" i="21"/>
  <c r="F2347" i="21"/>
  <c r="N2346" i="21"/>
  <c r="O2346" i="21"/>
  <c r="P2346" i="21"/>
  <c r="Q2346" i="21"/>
  <c r="M2347" i="21"/>
  <c r="J2347" i="21"/>
  <c r="H2348" i="21"/>
  <c r="I2347" i="21"/>
  <c r="K2347" i="21"/>
  <c r="L2347" i="21"/>
  <c r="F2348" i="21"/>
  <c r="E2348" i="21"/>
  <c r="D2349" i="21"/>
  <c r="M2348" i="21"/>
  <c r="L2348" i="21"/>
  <c r="I2348" i="21"/>
  <c r="J2348" i="21"/>
  <c r="K2348" i="21"/>
  <c r="H2349" i="21"/>
  <c r="Q2347" i="21"/>
  <c r="N2347" i="21"/>
  <c r="O2347" i="21"/>
  <c r="P2347" i="21"/>
  <c r="D2350" i="21"/>
  <c r="E2349" i="21"/>
  <c r="F2349" i="21"/>
  <c r="Q2348" i="21"/>
  <c r="N2348" i="21"/>
  <c r="O2348" i="21"/>
  <c r="P2348" i="21"/>
  <c r="I2349" i="21"/>
  <c r="H2350" i="21"/>
  <c r="L2349" i="21"/>
  <c r="J2349" i="21"/>
  <c r="K2349" i="21"/>
  <c r="M2349" i="21"/>
  <c r="E2350" i="21"/>
  <c r="D2351" i="21"/>
  <c r="F2350" i="21"/>
  <c r="N2349" i="21"/>
  <c r="Q2349" i="21"/>
  <c r="O2349" i="21"/>
  <c r="P2349" i="21"/>
  <c r="M2350" i="21"/>
  <c r="H2351" i="21"/>
  <c r="K2350" i="21"/>
  <c r="J2350" i="21"/>
  <c r="I2350" i="21"/>
  <c r="L2350" i="21"/>
  <c r="F2351" i="21"/>
  <c r="D2352" i="21"/>
  <c r="E2351" i="21"/>
  <c r="H2352" i="21"/>
  <c r="I2351" i="21"/>
  <c r="K2351" i="21"/>
  <c r="M2351" i="21"/>
  <c r="L2351" i="21"/>
  <c r="J2351" i="21"/>
  <c r="Q2350" i="21"/>
  <c r="N2350" i="21"/>
  <c r="O2350" i="21"/>
  <c r="P2350" i="21"/>
  <c r="D2353" i="21"/>
  <c r="F2352" i="21"/>
  <c r="E2352" i="21"/>
  <c r="I2352" i="21"/>
  <c r="J2352" i="21"/>
  <c r="H2353" i="21"/>
  <c r="M2352" i="21"/>
  <c r="L2352" i="21"/>
  <c r="K2352" i="21"/>
  <c r="O2351" i="21"/>
  <c r="P2351" i="21"/>
  <c r="Q2351" i="21"/>
  <c r="N2351" i="21"/>
  <c r="F2353" i="21"/>
  <c r="E2353" i="21"/>
  <c r="D2354" i="21"/>
  <c r="Q2352" i="21"/>
  <c r="N2352" i="21"/>
  <c r="O2352" i="21"/>
  <c r="P2352" i="21"/>
  <c r="K2353" i="21"/>
  <c r="M2353" i="21"/>
  <c r="H2354" i="21"/>
  <c r="I2353" i="21"/>
  <c r="J2353" i="21"/>
  <c r="L2353" i="21"/>
  <c r="F2354" i="21"/>
  <c r="E2354" i="21"/>
  <c r="D2355" i="21"/>
  <c r="J2354" i="21"/>
  <c r="M2354" i="21"/>
  <c r="H2355" i="21"/>
  <c r="L2354" i="21"/>
  <c r="K2354" i="21"/>
  <c r="I2354" i="21"/>
  <c r="Q2353" i="21"/>
  <c r="N2353" i="21"/>
  <c r="O2353" i="21"/>
  <c r="P2353" i="21"/>
  <c r="F2355" i="21"/>
  <c r="D2356" i="21"/>
  <c r="E2355" i="21"/>
  <c r="I2355" i="21"/>
  <c r="K2355" i="21"/>
  <c r="M2355" i="21"/>
  <c r="J2355" i="21"/>
  <c r="H2356" i="21"/>
  <c r="L2355" i="21"/>
  <c r="P2354" i="21"/>
  <c r="Q2354" i="21"/>
  <c r="N2354" i="21"/>
  <c r="O2354" i="21"/>
  <c r="F2356" i="21"/>
  <c r="E2356" i="21"/>
  <c r="D2357" i="21"/>
  <c r="Q2355" i="21"/>
  <c r="N2355" i="21"/>
  <c r="O2355" i="21"/>
  <c r="P2355" i="21"/>
  <c r="I2356" i="21"/>
  <c r="K2356" i="21"/>
  <c r="H2357" i="21"/>
  <c r="J2356" i="21"/>
  <c r="L2356" i="21"/>
  <c r="M2356" i="21"/>
  <c r="F2357" i="21"/>
  <c r="D2358" i="21"/>
  <c r="E2357" i="21"/>
  <c r="P2356" i="21"/>
  <c r="Q2356" i="21"/>
  <c r="N2356" i="21"/>
  <c r="O2356" i="21"/>
  <c r="J2357" i="21"/>
  <c r="K2357" i="21"/>
  <c r="H2358" i="21"/>
  <c r="I2357" i="21"/>
  <c r="L2357" i="21"/>
  <c r="M2357" i="21"/>
  <c r="D2359" i="21"/>
  <c r="E2358" i="21"/>
  <c r="F2358" i="21"/>
  <c r="L2358" i="21"/>
  <c r="H2359" i="21"/>
  <c r="K2358" i="21"/>
  <c r="M2358" i="21"/>
  <c r="I2358" i="21"/>
  <c r="J2358" i="21"/>
  <c r="O2357" i="21"/>
  <c r="P2357" i="21"/>
  <c r="Q2357" i="21"/>
  <c r="N2357" i="21"/>
  <c r="E2359" i="21"/>
  <c r="F2359" i="21"/>
  <c r="D2360" i="21"/>
  <c r="M2359" i="21"/>
  <c r="I2359" i="21"/>
  <c r="L2359" i="21"/>
  <c r="K2359" i="21"/>
  <c r="J2359" i="21"/>
  <c r="H2360" i="21"/>
  <c r="Q2358" i="21"/>
  <c r="N2358" i="21"/>
  <c r="O2358" i="21"/>
  <c r="P2358" i="21"/>
  <c r="E2360" i="21"/>
  <c r="D2361" i="21"/>
  <c r="F2360" i="21"/>
  <c r="O2359" i="21"/>
  <c r="P2359" i="21"/>
  <c r="N2359" i="21"/>
  <c r="Q2359" i="21"/>
  <c r="H2361" i="21"/>
  <c r="K2360" i="21"/>
  <c r="L2360" i="21"/>
  <c r="J2360" i="21"/>
  <c r="I2360" i="21"/>
  <c r="M2360" i="21"/>
  <c r="F2361" i="21"/>
  <c r="E2361" i="21"/>
  <c r="D2362" i="21"/>
  <c r="J2361" i="21"/>
  <c r="K2361" i="21"/>
  <c r="I2361" i="21"/>
  <c r="H2362" i="21"/>
  <c r="M2361" i="21"/>
  <c r="L2361" i="21"/>
  <c r="N2360" i="21"/>
  <c r="O2360" i="21"/>
  <c r="P2360" i="21"/>
  <c r="Q2360" i="21"/>
  <c r="E2362" i="21"/>
  <c r="D2363" i="21"/>
  <c r="F2362" i="21"/>
  <c r="Q2361" i="21"/>
  <c r="N2361" i="21"/>
  <c r="O2361" i="21"/>
  <c r="P2361" i="21"/>
  <c r="H2363" i="21"/>
  <c r="I2362" i="21"/>
  <c r="M2362" i="21"/>
  <c r="J2362" i="21"/>
  <c r="L2362" i="21"/>
  <c r="K2362" i="21"/>
  <c r="F2363" i="21"/>
  <c r="E2363" i="21"/>
  <c r="D2364" i="21"/>
  <c r="M2363" i="21"/>
  <c r="K2363" i="21"/>
  <c r="I2363" i="21"/>
  <c r="H2364" i="21"/>
  <c r="L2363" i="21"/>
  <c r="J2363" i="21"/>
  <c r="P2362" i="21"/>
  <c r="Q2362" i="21"/>
  <c r="N2362" i="21"/>
  <c r="O2362" i="21"/>
  <c r="F2364" i="21"/>
  <c r="E2364" i="21"/>
  <c r="D2365" i="21"/>
  <c r="Q2363" i="21"/>
  <c r="N2363" i="21"/>
  <c r="O2363" i="21"/>
  <c r="P2363" i="21"/>
  <c r="H2365" i="21"/>
  <c r="J2364" i="21"/>
  <c r="M2364" i="21"/>
  <c r="K2364" i="21"/>
  <c r="I2364" i="21"/>
  <c r="L2364" i="21"/>
  <c r="D2366" i="21"/>
  <c r="E2365" i="21"/>
  <c r="F2365" i="21"/>
  <c r="L2365" i="21"/>
  <c r="I2365" i="21"/>
  <c r="M2365" i="21"/>
  <c r="H2366" i="21"/>
  <c r="K2365" i="21"/>
  <c r="J2365" i="21"/>
  <c r="P2364" i="21"/>
  <c r="Q2364" i="21"/>
  <c r="N2364" i="21"/>
  <c r="O2364" i="21"/>
  <c r="F2366" i="21"/>
  <c r="E2366" i="21"/>
  <c r="D2367" i="21"/>
  <c r="Q2365" i="21"/>
  <c r="O2365" i="21"/>
  <c r="P2365" i="21"/>
  <c r="N2365" i="21"/>
  <c r="I2366" i="21"/>
  <c r="H2367" i="21"/>
  <c r="J2366" i="21"/>
  <c r="L2366" i="21"/>
  <c r="M2366" i="21"/>
  <c r="K2366" i="21"/>
  <c r="D2368" i="21"/>
  <c r="E2367" i="21"/>
  <c r="F2367" i="21"/>
  <c r="Q2366" i="21"/>
  <c r="N2366" i="21"/>
  <c r="O2366" i="21"/>
  <c r="P2366" i="21"/>
  <c r="K2367" i="21"/>
  <c r="H2368" i="21"/>
  <c r="L2367" i="21"/>
  <c r="J2367" i="21"/>
  <c r="I2367" i="21"/>
  <c r="M2367" i="21"/>
  <c r="E2368" i="21"/>
  <c r="F2368" i="21"/>
  <c r="D2369" i="21"/>
  <c r="J2368" i="21"/>
  <c r="H2369" i="21"/>
  <c r="K2368" i="21"/>
  <c r="M2368" i="21"/>
  <c r="I2368" i="21"/>
  <c r="L2368" i="21"/>
  <c r="N2367" i="21"/>
  <c r="Q2367" i="21"/>
  <c r="O2367" i="21"/>
  <c r="P2367" i="21"/>
  <c r="E2369" i="21"/>
  <c r="D2370" i="21"/>
  <c r="F2369" i="21"/>
  <c r="H2370" i="21"/>
  <c r="I2369" i="21"/>
  <c r="J2369" i="21"/>
  <c r="K2369" i="21"/>
  <c r="M2369" i="21"/>
  <c r="L2369" i="21"/>
  <c r="N2368" i="21"/>
  <c r="O2368" i="21"/>
  <c r="P2368" i="21"/>
  <c r="Q2368" i="21"/>
  <c r="D2371" i="21"/>
  <c r="E2370" i="21"/>
  <c r="F2370" i="21"/>
  <c r="L2370" i="21"/>
  <c r="I2370" i="21"/>
  <c r="J2370" i="21"/>
  <c r="H2371" i="21"/>
  <c r="M2370" i="21"/>
  <c r="K2370" i="21"/>
  <c r="Q2369" i="21"/>
  <c r="N2369" i="21"/>
  <c r="O2369" i="21"/>
  <c r="P2369" i="21"/>
  <c r="E2371" i="21"/>
  <c r="F2371" i="21"/>
  <c r="D2372" i="21"/>
  <c r="P2370" i="21"/>
  <c r="Q2370" i="21"/>
  <c r="N2370" i="21"/>
  <c r="O2370" i="21"/>
  <c r="L2371" i="21"/>
  <c r="M2371" i="21"/>
  <c r="K2371" i="21"/>
  <c r="H2372" i="21"/>
  <c r="I2371" i="21"/>
  <c r="J2371" i="21"/>
  <c r="E2372" i="21"/>
  <c r="D2373" i="21"/>
  <c r="F2372" i="21"/>
  <c r="K2372" i="21"/>
  <c r="J2372" i="21"/>
  <c r="H2373" i="21"/>
  <c r="I2372" i="21"/>
  <c r="M2372" i="21"/>
  <c r="L2372" i="21"/>
  <c r="N2371" i="21"/>
  <c r="O2371" i="21"/>
  <c r="Q2371" i="21"/>
  <c r="P2371" i="21"/>
  <c r="D2374" i="21"/>
  <c r="E2373" i="21"/>
  <c r="F2373" i="21"/>
  <c r="J2373" i="21"/>
  <c r="M2373" i="21"/>
  <c r="I2373" i="21"/>
  <c r="K2373" i="21"/>
  <c r="H2374" i="21"/>
  <c r="L2373" i="21"/>
  <c r="Q2372" i="21"/>
  <c r="N2372" i="21"/>
  <c r="O2372" i="21"/>
  <c r="P2372" i="21"/>
  <c r="F2374" i="21"/>
  <c r="E2374" i="21"/>
  <c r="D2375" i="21"/>
  <c r="O2373" i="21"/>
  <c r="P2373" i="21"/>
  <c r="N2373" i="21"/>
  <c r="Q2373" i="21"/>
  <c r="J2374" i="21"/>
  <c r="I2374" i="21"/>
  <c r="H2375" i="21"/>
  <c r="K2374" i="21"/>
  <c r="L2374" i="21"/>
  <c r="M2374" i="21"/>
  <c r="F2375" i="21"/>
  <c r="D2376" i="21"/>
  <c r="E2375" i="21"/>
  <c r="N2374" i="21"/>
  <c r="Q2374" i="21"/>
  <c r="O2374" i="21"/>
  <c r="P2374" i="21"/>
  <c r="I2375" i="21"/>
  <c r="L2375" i="21"/>
  <c r="H2376" i="21"/>
  <c r="K2375" i="21"/>
  <c r="M2375" i="21"/>
  <c r="J2375" i="21"/>
  <c r="F2376" i="21"/>
  <c r="E2376" i="21"/>
  <c r="D2377" i="21"/>
  <c r="P2375" i="21"/>
  <c r="O2375" i="21"/>
  <c r="N2375" i="21"/>
  <c r="Q2375" i="21"/>
  <c r="M2376" i="21"/>
  <c r="L2376" i="21"/>
  <c r="H2377" i="21"/>
  <c r="I2376" i="21"/>
  <c r="K2376" i="21"/>
  <c r="J2376" i="21"/>
  <c r="D2378" i="21"/>
  <c r="E2377" i="21"/>
  <c r="F2377" i="21"/>
  <c r="M2377" i="21"/>
  <c r="H2378" i="21"/>
  <c r="L2377" i="21"/>
  <c r="I2377" i="21"/>
  <c r="J2377" i="21"/>
  <c r="K2377" i="21"/>
  <c r="N2376" i="21"/>
  <c r="O2376" i="21"/>
  <c r="P2376" i="21"/>
  <c r="Q2376" i="21"/>
  <c r="E2378" i="21"/>
  <c r="D2379" i="21"/>
  <c r="F2378" i="21"/>
  <c r="J2378" i="21"/>
  <c r="I2378" i="21"/>
  <c r="H2379" i="21"/>
  <c r="M2378" i="21"/>
  <c r="K2378" i="21"/>
  <c r="L2378" i="21"/>
  <c r="Q2377" i="21"/>
  <c r="N2377" i="21"/>
  <c r="O2377" i="21"/>
  <c r="P2377" i="21"/>
  <c r="E2379" i="21"/>
  <c r="F2379" i="21"/>
  <c r="D2380" i="21"/>
  <c r="P2378" i="21"/>
  <c r="N2378" i="21"/>
  <c r="O2378" i="21"/>
  <c r="Q2378" i="21"/>
  <c r="J2379" i="21"/>
  <c r="K2379" i="21"/>
  <c r="L2379" i="21"/>
  <c r="M2379" i="21"/>
  <c r="I2379" i="21"/>
  <c r="H2380" i="21"/>
  <c r="F2380" i="21"/>
  <c r="D2381" i="21"/>
  <c r="E2380" i="21"/>
  <c r="O2379" i="21"/>
  <c r="Q2379" i="21"/>
  <c r="N2379" i="21"/>
  <c r="P2379" i="21"/>
  <c r="K2380" i="21"/>
  <c r="J2380" i="21"/>
  <c r="M2380" i="21"/>
  <c r="H2381" i="21"/>
  <c r="I2380" i="21"/>
  <c r="L2380" i="21"/>
  <c r="E2381" i="21"/>
  <c r="F2381" i="21"/>
  <c r="D2382" i="21"/>
  <c r="K2381" i="21"/>
  <c r="I2381" i="21"/>
  <c r="L2381" i="21"/>
  <c r="M2381" i="21"/>
  <c r="J2381" i="21"/>
  <c r="H2382" i="21"/>
  <c r="P2380" i="21"/>
  <c r="Q2380" i="21"/>
  <c r="N2380" i="21"/>
  <c r="O2380" i="21"/>
  <c r="D2383" i="21"/>
  <c r="F2382" i="21"/>
  <c r="E2382" i="21"/>
  <c r="P2381" i="21"/>
  <c r="N2381" i="21"/>
  <c r="Q2381" i="21"/>
  <c r="O2381" i="21"/>
  <c r="M2382" i="21"/>
  <c r="K2382" i="21"/>
  <c r="J2382" i="21"/>
  <c r="I2382" i="21"/>
  <c r="L2382" i="21"/>
  <c r="H2383" i="21"/>
  <c r="D2384" i="21"/>
  <c r="E2383" i="21"/>
  <c r="F2383" i="21"/>
  <c r="Q2382" i="21"/>
  <c r="N2382" i="21"/>
  <c r="O2382" i="21"/>
  <c r="P2382" i="21"/>
  <c r="I2383" i="21"/>
  <c r="M2383" i="21"/>
  <c r="L2383" i="21"/>
  <c r="H2384" i="21"/>
  <c r="J2383" i="21"/>
  <c r="K2383" i="21"/>
  <c r="E2384" i="21"/>
  <c r="F2384" i="21"/>
  <c r="D2385" i="21"/>
  <c r="O2383" i="21"/>
  <c r="P2383" i="21"/>
  <c r="Q2383" i="21"/>
  <c r="N2383" i="21"/>
  <c r="L2384" i="21"/>
  <c r="K2384" i="21"/>
  <c r="J2384" i="21"/>
  <c r="H2385" i="21"/>
  <c r="M2384" i="21"/>
  <c r="I2384" i="21"/>
  <c r="E2385" i="21"/>
  <c r="D2386" i="21"/>
  <c r="F2385" i="21"/>
  <c r="M2385" i="21"/>
  <c r="L2385" i="21"/>
  <c r="J2385" i="21"/>
  <c r="K2385" i="21"/>
  <c r="H2386" i="21"/>
  <c r="I2385" i="21"/>
  <c r="N2384" i="21"/>
  <c r="O2384" i="21"/>
  <c r="P2384" i="21"/>
  <c r="Q2384" i="21"/>
  <c r="E2386" i="21"/>
  <c r="F2386" i="21"/>
  <c r="D2387" i="21"/>
  <c r="I2386" i="21"/>
  <c r="M2386" i="21"/>
  <c r="J2386" i="21"/>
  <c r="K2386" i="21"/>
  <c r="H2387" i="21"/>
  <c r="L2386" i="21"/>
  <c r="Q2385" i="21"/>
  <c r="N2385" i="21"/>
  <c r="O2385" i="21"/>
  <c r="P2385" i="21"/>
  <c r="E2387" i="21"/>
  <c r="D2388" i="21"/>
  <c r="F2387" i="21"/>
  <c r="P2386" i="21"/>
  <c r="Q2386" i="21"/>
  <c r="N2386" i="21"/>
  <c r="O2386" i="21"/>
  <c r="J2387" i="21"/>
  <c r="K2387" i="21"/>
  <c r="I2387" i="21"/>
  <c r="M2387" i="21"/>
  <c r="H2388" i="21"/>
  <c r="L2387" i="21"/>
  <c r="E2388" i="21"/>
  <c r="F2388" i="21"/>
  <c r="D2389" i="21"/>
  <c r="Q2387" i="21"/>
  <c r="N2387" i="21"/>
  <c r="O2387" i="21"/>
  <c r="P2387" i="21"/>
  <c r="I2388" i="21"/>
  <c r="L2388" i="21"/>
  <c r="K2388" i="21"/>
  <c r="J2388" i="21"/>
  <c r="M2388" i="21"/>
  <c r="H2389" i="21"/>
  <c r="D2390" i="21"/>
  <c r="F2389" i="21"/>
  <c r="E2389" i="21"/>
  <c r="Q2388" i="21"/>
  <c r="N2388" i="21"/>
  <c r="O2388" i="21"/>
  <c r="P2388" i="21"/>
  <c r="J2389" i="21"/>
  <c r="M2389" i="21"/>
  <c r="I2389" i="21"/>
  <c r="L2389" i="21"/>
  <c r="K2389" i="21"/>
  <c r="H2390" i="21"/>
  <c r="F2390" i="21"/>
  <c r="D2391" i="21"/>
  <c r="E2390" i="21"/>
  <c r="O2389" i="21"/>
  <c r="P2389" i="21"/>
  <c r="N2389" i="21"/>
  <c r="Q2389" i="21"/>
  <c r="K2390" i="21"/>
  <c r="H2391" i="21"/>
  <c r="L2390" i="21"/>
  <c r="I2390" i="21"/>
  <c r="J2390" i="21"/>
  <c r="M2390" i="21"/>
  <c r="F2391" i="21"/>
  <c r="D2392" i="21"/>
  <c r="E2391" i="21"/>
  <c r="K2391" i="21"/>
  <c r="L2391" i="21"/>
  <c r="H2392" i="21"/>
  <c r="J2391" i="21"/>
  <c r="I2391" i="21"/>
  <c r="M2391" i="21"/>
  <c r="Q2390" i="21"/>
  <c r="N2390" i="21"/>
  <c r="O2390" i="21"/>
  <c r="P2390" i="21"/>
  <c r="F2392" i="21"/>
  <c r="E2392" i="21"/>
  <c r="D2393" i="21"/>
  <c r="H2393" i="21"/>
  <c r="M2392" i="21"/>
  <c r="J2392" i="21"/>
  <c r="L2392" i="21"/>
  <c r="I2392" i="21"/>
  <c r="K2392" i="21"/>
  <c r="O2391" i="21"/>
  <c r="P2391" i="21"/>
  <c r="Q2391" i="21"/>
  <c r="N2391" i="21"/>
  <c r="D2394" i="21"/>
  <c r="E2393" i="21"/>
  <c r="F2393" i="21"/>
  <c r="L2393" i="21"/>
  <c r="I2393" i="21"/>
  <c r="H2394" i="21"/>
  <c r="K2393" i="21"/>
  <c r="M2393" i="21"/>
  <c r="J2393" i="21"/>
  <c r="Q2392" i="21"/>
  <c r="O2392" i="21"/>
  <c r="P2392" i="21"/>
  <c r="N2392" i="21"/>
  <c r="F2394" i="21"/>
  <c r="E2394" i="21"/>
  <c r="D2395" i="21"/>
  <c r="Q2393" i="21"/>
  <c r="O2393" i="21"/>
  <c r="N2393" i="21"/>
  <c r="P2393" i="21"/>
  <c r="L2394" i="21"/>
  <c r="J2394" i="21"/>
  <c r="M2394" i="21"/>
  <c r="H2395" i="21"/>
  <c r="K2394" i="21"/>
  <c r="I2394" i="21"/>
  <c r="E2395" i="21"/>
  <c r="D2396" i="21"/>
  <c r="F2395" i="21"/>
  <c r="M2395" i="21"/>
  <c r="H2396" i="21"/>
  <c r="J2395" i="21"/>
  <c r="L2395" i="21"/>
  <c r="K2395" i="21"/>
  <c r="I2395" i="21"/>
  <c r="N2394" i="21"/>
  <c r="P2394" i="21"/>
  <c r="Q2394" i="21"/>
  <c r="O2394" i="21"/>
  <c r="E2396" i="21"/>
  <c r="F2396" i="21"/>
  <c r="D2397" i="21"/>
  <c r="H2397" i="21"/>
  <c r="L2396" i="21"/>
  <c r="J2396" i="21"/>
  <c r="M2396" i="21"/>
  <c r="I2396" i="21"/>
  <c r="K2396" i="21"/>
  <c r="Q2395" i="21"/>
  <c r="O2395" i="21"/>
  <c r="N2395" i="21"/>
  <c r="P2395" i="21"/>
  <c r="D2398" i="21"/>
  <c r="F2397" i="21"/>
  <c r="E2397" i="21"/>
  <c r="I2397" i="21"/>
  <c r="M2397" i="21"/>
  <c r="K2397" i="21"/>
  <c r="J2397" i="21"/>
  <c r="H2398" i="21"/>
  <c r="L2397" i="21"/>
  <c r="N2396" i="21"/>
  <c r="Q2396" i="21"/>
  <c r="P2396" i="21"/>
  <c r="O2396" i="21"/>
  <c r="D2399" i="21"/>
  <c r="E2398" i="21"/>
  <c r="F2398" i="21"/>
  <c r="Q2397" i="21"/>
  <c r="O2397" i="21"/>
  <c r="P2397" i="21"/>
  <c r="N2397" i="21"/>
  <c r="H2399" i="21"/>
  <c r="M2398" i="21"/>
  <c r="K2398" i="21"/>
  <c r="I2398" i="21"/>
  <c r="L2398" i="21"/>
  <c r="J2398" i="21"/>
  <c r="E2399" i="21"/>
  <c r="D2400" i="21"/>
  <c r="F2399" i="21"/>
  <c r="K2399" i="21"/>
  <c r="I2399" i="21"/>
  <c r="H2400" i="21"/>
  <c r="M2399" i="21"/>
  <c r="J2399" i="21"/>
  <c r="L2399" i="21"/>
  <c r="O2398" i="21"/>
  <c r="P2398" i="21"/>
  <c r="N2398" i="21"/>
  <c r="Q2398" i="21"/>
  <c r="F2400" i="21"/>
  <c r="E2400" i="21"/>
  <c r="D2401" i="21"/>
  <c r="Q2399" i="21"/>
  <c r="O2399" i="21"/>
  <c r="P2399" i="21"/>
  <c r="N2399" i="21"/>
  <c r="H2401" i="21"/>
  <c r="K2400" i="21"/>
  <c r="L2400" i="21"/>
  <c r="J2400" i="21"/>
  <c r="M2400" i="21"/>
  <c r="I2400" i="21"/>
  <c r="E2401" i="21"/>
  <c r="D2402" i="21"/>
  <c r="F2401" i="21"/>
  <c r="K2401" i="21"/>
  <c r="M2401" i="21"/>
  <c r="I2401" i="21"/>
  <c r="H2402" i="21"/>
  <c r="L2401" i="21"/>
  <c r="J2401" i="21"/>
  <c r="N2400" i="21"/>
  <c r="O2400" i="21"/>
  <c r="P2400" i="21"/>
  <c r="Q2400" i="21"/>
  <c r="E2402" i="21"/>
  <c r="D2403" i="21"/>
  <c r="F2402" i="21"/>
  <c r="O2401" i="21"/>
  <c r="Q2401" i="21"/>
  <c r="N2401" i="21"/>
  <c r="P2401" i="21"/>
  <c r="K2402" i="21"/>
  <c r="H2403" i="21"/>
  <c r="L2402" i="21"/>
  <c r="I2402" i="21"/>
  <c r="M2402" i="21"/>
  <c r="J2402" i="21"/>
  <c r="D2404" i="21"/>
  <c r="E2403" i="21"/>
  <c r="F2403" i="21"/>
  <c r="L2403" i="21"/>
  <c r="M2403" i="21"/>
  <c r="H2404" i="21"/>
  <c r="I2403" i="21"/>
  <c r="J2403" i="21"/>
  <c r="K2403" i="21"/>
  <c r="N2402" i="21"/>
  <c r="P2402" i="21"/>
  <c r="Q2402" i="21"/>
  <c r="O2402" i="21"/>
  <c r="F2404" i="21"/>
  <c r="D2405" i="21"/>
  <c r="E2404" i="21"/>
  <c r="I2404" i="21"/>
  <c r="M2404" i="21"/>
  <c r="H2405" i="21"/>
  <c r="K2404" i="21"/>
  <c r="J2404" i="21"/>
  <c r="L2404" i="21"/>
  <c r="P2403" i="21"/>
  <c r="Q2403" i="21"/>
  <c r="N2403" i="21"/>
  <c r="O2403" i="21"/>
  <c r="D2406" i="21"/>
  <c r="F2405" i="21"/>
  <c r="E2405" i="21"/>
  <c r="Q2404" i="21"/>
  <c r="N2404" i="21"/>
  <c r="P2404" i="21"/>
  <c r="O2404" i="21"/>
  <c r="K2405" i="21"/>
  <c r="I2405" i="21"/>
  <c r="J2405" i="21"/>
  <c r="H2406" i="21"/>
  <c r="L2405" i="21"/>
  <c r="M2405" i="21"/>
  <c r="D2407" i="21"/>
  <c r="F2406" i="21"/>
  <c r="E2406" i="21"/>
  <c r="P2405" i="21"/>
  <c r="N2405" i="21"/>
  <c r="Q2405" i="21"/>
  <c r="O2405" i="21"/>
  <c r="H2407" i="21"/>
  <c r="L2406" i="21"/>
  <c r="K2406" i="21"/>
  <c r="M2406" i="21"/>
  <c r="I2406" i="21"/>
  <c r="J2406" i="21"/>
  <c r="D2408" i="21"/>
  <c r="F2407" i="21"/>
  <c r="E2407" i="21"/>
  <c r="J2407" i="21"/>
  <c r="I2407" i="21"/>
  <c r="H2408" i="21"/>
  <c r="L2407" i="21"/>
  <c r="M2407" i="21"/>
  <c r="K2407" i="21"/>
  <c r="Q2406" i="21"/>
  <c r="N2406" i="21"/>
  <c r="P2406" i="21"/>
  <c r="O2406" i="21"/>
  <c r="E2408" i="21"/>
  <c r="D2409" i="21"/>
  <c r="F2408" i="21"/>
  <c r="O2407" i="21"/>
  <c r="Q2407" i="21"/>
  <c r="P2407" i="21"/>
  <c r="N2407" i="21"/>
  <c r="M2408" i="21"/>
  <c r="K2408" i="21"/>
  <c r="L2408" i="21"/>
  <c r="J2408" i="21"/>
  <c r="I2408" i="21"/>
  <c r="H2409" i="21"/>
  <c r="E2409" i="21"/>
  <c r="D2410" i="21"/>
  <c r="F2409" i="21"/>
  <c r="P2408" i="21"/>
  <c r="Q2408" i="21"/>
  <c r="N2408" i="21"/>
  <c r="O2408" i="21"/>
  <c r="H2410" i="21"/>
  <c r="J2409" i="21"/>
  <c r="M2409" i="21"/>
  <c r="I2409" i="21"/>
  <c r="L2409" i="21"/>
  <c r="K2409" i="21"/>
  <c r="E2410" i="21"/>
  <c r="F2410" i="21"/>
  <c r="D2411" i="21"/>
  <c r="H2411" i="21"/>
  <c r="L2410" i="21"/>
  <c r="I2410" i="21"/>
  <c r="J2410" i="21"/>
  <c r="M2410" i="21"/>
  <c r="K2410" i="21"/>
  <c r="Q2409" i="21"/>
  <c r="N2409" i="21"/>
  <c r="O2409" i="21"/>
  <c r="P2409" i="21"/>
  <c r="F2411" i="21"/>
  <c r="E2411" i="21"/>
  <c r="D2412" i="21"/>
  <c r="K2411" i="21"/>
  <c r="I2411" i="21"/>
  <c r="L2411" i="21"/>
  <c r="H2412" i="21"/>
  <c r="M2411" i="21"/>
  <c r="J2411" i="21"/>
  <c r="P2410" i="21"/>
  <c r="N2410" i="21"/>
  <c r="Q2410" i="21"/>
  <c r="O2410" i="21"/>
  <c r="D2413" i="21"/>
  <c r="F2412" i="21"/>
  <c r="E2412" i="21"/>
  <c r="N2411" i="21"/>
  <c r="O2411" i="21"/>
  <c r="P2411" i="21"/>
  <c r="Q2411" i="21"/>
  <c r="L2412" i="21"/>
  <c r="I2412" i="21"/>
  <c r="M2412" i="21"/>
  <c r="H2413" i="21"/>
  <c r="K2412" i="21"/>
  <c r="J2412" i="21"/>
  <c r="E2413" i="21"/>
  <c r="F2413" i="21"/>
  <c r="D2414" i="21"/>
  <c r="P2412" i="21"/>
  <c r="N2412" i="21"/>
  <c r="Q2412" i="21"/>
  <c r="O2412" i="21"/>
  <c r="K2413" i="21"/>
  <c r="M2413" i="21"/>
  <c r="L2413" i="21"/>
  <c r="H2414" i="21"/>
  <c r="J2413" i="21"/>
  <c r="I2413" i="21"/>
  <c r="F2414" i="21"/>
  <c r="D2415" i="21"/>
  <c r="E2414" i="21"/>
  <c r="J2414" i="21"/>
  <c r="M2414" i="21"/>
  <c r="K2414" i="21"/>
  <c r="H2415" i="21"/>
  <c r="I2414" i="21"/>
  <c r="L2414" i="21"/>
  <c r="Q2413" i="21"/>
  <c r="O2413" i="21"/>
  <c r="P2413" i="21"/>
  <c r="N2413" i="21"/>
  <c r="D2416" i="21"/>
  <c r="F2415" i="21"/>
  <c r="E2415" i="21"/>
  <c r="L2415" i="21"/>
  <c r="M2415" i="21"/>
  <c r="J2415" i="21"/>
  <c r="H2416" i="21"/>
  <c r="K2415" i="21"/>
  <c r="I2415" i="21"/>
  <c r="P2414" i="21"/>
  <c r="Q2414" i="21"/>
  <c r="N2414" i="21"/>
  <c r="O2414" i="21"/>
  <c r="D2417" i="21"/>
  <c r="E2416" i="21"/>
  <c r="F2416" i="21"/>
  <c r="L2416" i="21"/>
  <c r="H2417" i="21"/>
  <c r="M2416" i="21"/>
  <c r="K2416" i="21"/>
  <c r="J2416" i="21"/>
  <c r="I2416" i="21"/>
  <c r="N2415" i="21"/>
  <c r="O2415" i="21"/>
  <c r="P2415" i="21"/>
  <c r="Q2415" i="21"/>
  <c r="E2417" i="21"/>
  <c r="D2418" i="21"/>
  <c r="F2417" i="21"/>
  <c r="K2417" i="21"/>
  <c r="I2417" i="21"/>
  <c r="M2417" i="21"/>
  <c r="J2417" i="21"/>
  <c r="L2417" i="21"/>
  <c r="H2418" i="21"/>
  <c r="O2416" i="21"/>
  <c r="P2416" i="21"/>
  <c r="N2416" i="21"/>
  <c r="Q2416" i="21"/>
  <c r="E2418" i="21"/>
  <c r="D2419" i="21"/>
  <c r="F2418" i="21"/>
  <c r="Q2417" i="21"/>
  <c r="O2417" i="21"/>
  <c r="N2417" i="21"/>
  <c r="P2417" i="21"/>
  <c r="M2418" i="21"/>
  <c r="J2418" i="21"/>
  <c r="H2419" i="21"/>
  <c r="L2418" i="21"/>
  <c r="I2418" i="21"/>
  <c r="K2418" i="21"/>
  <c r="F2419" i="21"/>
  <c r="D2420" i="21"/>
  <c r="E2419" i="21"/>
  <c r="H2420" i="21"/>
  <c r="M2419" i="21"/>
  <c r="I2419" i="21"/>
  <c r="L2419" i="21"/>
  <c r="K2419" i="21"/>
  <c r="J2419" i="21"/>
  <c r="N2418" i="21"/>
  <c r="P2418" i="21"/>
  <c r="Q2418" i="21"/>
  <c r="O2418" i="21"/>
  <c r="E2420" i="21"/>
  <c r="D2421" i="21"/>
  <c r="F2420" i="21"/>
  <c r="H2421" i="21"/>
  <c r="J2420" i="21"/>
  <c r="K2420" i="21"/>
  <c r="M2420" i="21"/>
  <c r="I2420" i="21"/>
  <c r="L2420" i="21"/>
  <c r="Q2419" i="21"/>
  <c r="N2419" i="21"/>
  <c r="O2419" i="21"/>
  <c r="P2419" i="21"/>
  <c r="E2421" i="21"/>
  <c r="D2422" i="21"/>
  <c r="F2421" i="21"/>
  <c r="M2421" i="21"/>
  <c r="L2421" i="21"/>
  <c r="H2422" i="21"/>
  <c r="K2421" i="21"/>
  <c r="I2421" i="21"/>
  <c r="J2421" i="21"/>
  <c r="Q2420" i="21"/>
  <c r="N2420" i="21"/>
  <c r="P2420" i="21"/>
  <c r="O2420" i="21"/>
  <c r="F2422" i="21"/>
  <c r="D2423" i="21"/>
  <c r="E2422" i="21"/>
  <c r="L2422" i="21"/>
  <c r="I2422" i="21"/>
  <c r="M2422" i="21"/>
  <c r="J2422" i="21"/>
  <c r="H2423" i="21"/>
  <c r="K2422" i="21"/>
  <c r="O2421" i="21"/>
  <c r="N2421" i="21"/>
  <c r="Q2421" i="21"/>
  <c r="P2421" i="21"/>
  <c r="D2424" i="21"/>
  <c r="E2423" i="21"/>
  <c r="F2423" i="21"/>
  <c r="Q2422" i="21"/>
  <c r="N2422" i="21"/>
  <c r="P2422" i="21"/>
  <c r="O2422" i="21"/>
  <c r="K2423" i="21"/>
  <c r="L2423" i="21"/>
  <c r="I2423" i="21"/>
  <c r="H2424" i="21"/>
  <c r="J2423" i="21"/>
  <c r="M2423" i="21"/>
  <c r="F2424" i="21"/>
  <c r="D2425" i="21"/>
  <c r="E2424" i="21"/>
  <c r="P2423" i="21"/>
  <c r="Q2423" i="21"/>
  <c r="O2423" i="21"/>
  <c r="N2423" i="21"/>
  <c r="K2424" i="21"/>
  <c r="I2424" i="21"/>
  <c r="H2425" i="21"/>
  <c r="L2424" i="21"/>
  <c r="J2424" i="21"/>
  <c r="M2424" i="21"/>
  <c r="F2425" i="21"/>
  <c r="D2426" i="21"/>
  <c r="E2425" i="21"/>
  <c r="Q2424" i="21"/>
  <c r="N2424" i="21"/>
  <c r="O2424" i="21"/>
  <c r="P2424" i="21"/>
  <c r="J2425" i="21"/>
  <c r="L2425" i="21"/>
  <c r="K2425" i="21"/>
  <c r="M2425" i="21"/>
  <c r="H2426" i="21"/>
  <c r="I2425" i="21"/>
  <c r="F2426" i="21"/>
  <c r="E2426" i="21"/>
  <c r="D2427" i="21"/>
  <c r="M2426" i="21"/>
  <c r="H2427" i="21"/>
  <c r="I2426" i="21"/>
  <c r="J2426" i="21"/>
  <c r="L2426" i="21"/>
  <c r="K2426" i="21"/>
  <c r="N2425" i="21"/>
  <c r="O2425" i="21"/>
  <c r="Q2425" i="21"/>
  <c r="P2425" i="21"/>
  <c r="E2427" i="21"/>
  <c r="F2427" i="21"/>
  <c r="D2428" i="21"/>
  <c r="I2427" i="21"/>
  <c r="L2427" i="21"/>
  <c r="J2427" i="21"/>
  <c r="H2428" i="21"/>
  <c r="M2427" i="21"/>
  <c r="K2427" i="21"/>
  <c r="Q2426" i="21"/>
  <c r="P2426" i="21"/>
  <c r="N2426" i="21"/>
  <c r="O2426" i="21"/>
  <c r="D2429" i="21"/>
  <c r="F2428" i="21"/>
  <c r="E2428" i="21"/>
  <c r="N2427" i="21"/>
  <c r="O2427" i="21"/>
  <c r="Q2427" i="21"/>
  <c r="P2427" i="21"/>
  <c r="H2429" i="21"/>
  <c r="K2428" i="21"/>
  <c r="I2428" i="21"/>
  <c r="M2428" i="21"/>
  <c r="L2428" i="21"/>
  <c r="J2428" i="21"/>
  <c r="F2429" i="21"/>
  <c r="E2429" i="21"/>
  <c r="D2430" i="21"/>
  <c r="J2429" i="21"/>
  <c r="M2429" i="21"/>
  <c r="K2429" i="21"/>
  <c r="H2430" i="21"/>
  <c r="I2429" i="21"/>
  <c r="L2429" i="21"/>
  <c r="N2428" i="21"/>
  <c r="Q2428" i="21"/>
  <c r="P2428" i="21"/>
  <c r="O2428" i="21"/>
  <c r="D2431" i="21"/>
  <c r="F2430" i="21"/>
  <c r="E2430" i="21"/>
  <c r="H2431" i="21"/>
  <c r="J2430" i="21"/>
  <c r="L2430" i="21"/>
  <c r="I2430" i="21"/>
  <c r="K2430" i="21"/>
  <c r="M2430" i="21"/>
  <c r="N2429" i="21"/>
  <c r="Q2429" i="21"/>
  <c r="O2429" i="21"/>
  <c r="P2429" i="21"/>
  <c r="D2432" i="21"/>
  <c r="E2431" i="21"/>
  <c r="F2431" i="21"/>
  <c r="K2431" i="21"/>
  <c r="J2431" i="21"/>
  <c r="H2432" i="21"/>
  <c r="M2431" i="21"/>
  <c r="I2431" i="21"/>
  <c r="L2431" i="21"/>
  <c r="N2430" i="21"/>
  <c r="Q2430" i="21"/>
  <c r="P2430" i="21"/>
  <c r="O2430" i="21"/>
  <c r="F2432" i="21"/>
  <c r="D2433" i="21"/>
  <c r="E2432" i="21"/>
  <c r="H2433" i="21"/>
  <c r="I2432" i="21"/>
  <c r="J2432" i="21"/>
  <c r="K2432" i="21"/>
  <c r="M2432" i="21"/>
  <c r="L2432" i="21"/>
  <c r="Q2431" i="21"/>
  <c r="N2431" i="21"/>
  <c r="O2431" i="21"/>
  <c r="P2431" i="21"/>
  <c r="D2434" i="21"/>
  <c r="F2433" i="21"/>
  <c r="E2433" i="21"/>
  <c r="K2433" i="21"/>
  <c r="M2433" i="21"/>
  <c r="J2433" i="21"/>
  <c r="L2433" i="21"/>
  <c r="I2433" i="21"/>
  <c r="H2434" i="21"/>
  <c r="O2432" i="21"/>
  <c r="N2432" i="21"/>
  <c r="Q2432" i="21"/>
  <c r="P2432" i="21"/>
  <c r="D2435" i="21"/>
  <c r="E2434" i="21"/>
  <c r="F2434" i="21"/>
  <c r="Q2433" i="21"/>
  <c r="N2433" i="21"/>
  <c r="O2433" i="21"/>
  <c r="P2433" i="21"/>
  <c r="K2434" i="21"/>
  <c r="H2435" i="21"/>
  <c r="L2434" i="21"/>
  <c r="M2434" i="21"/>
  <c r="J2434" i="21"/>
  <c r="I2434" i="21"/>
  <c r="D2436" i="21"/>
  <c r="E2435" i="21"/>
  <c r="F2435" i="21"/>
  <c r="I2435" i="21"/>
  <c r="J2435" i="21"/>
  <c r="L2435" i="21"/>
  <c r="H2436" i="21"/>
  <c r="K2435" i="21"/>
  <c r="M2435" i="21"/>
  <c r="P2434" i="21"/>
  <c r="Q2434" i="21"/>
  <c r="N2434" i="21"/>
  <c r="O2434" i="21"/>
  <c r="F2436" i="21"/>
  <c r="D2437" i="21"/>
  <c r="E2436" i="21"/>
  <c r="P2435" i="21"/>
  <c r="Q2435" i="21"/>
  <c r="N2435" i="21"/>
  <c r="O2435" i="21"/>
  <c r="L2436" i="21"/>
  <c r="M2436" i="21"/>
  <c r="I2436" i="21"/>
  <c r="K2436" i="21"/>
  <c r="H2437" i="21"/>
  <c r="J2436" i="21"/>
  <c r="D2438" i="21"/>
  <c r="E2437" i="21"/>
  <c r="F2437" i="21"/>
  <c r="P2436" i="21"/>
  <c r="Q2436" i="21"/>
  <c r="N2436" i="21"/>
  <c r="O2436" i="21"/>
  <c r="H2438" i="21"/>
  <c r="M2437" i="21"/>
  <c r="K2437" i="21"/>
  <c r="J2437" i="21"/>
  <c r="L2437" i="21"/>
  <c r="I2437" i="21"/>
  <c r="D2439" i="21"/>
  <c r="E2438" i="21"/>
  <c r="F2438" i="21"/>
  <c r="M2438" i="21"/>
  <c r="I2438" i="21"/>
  <c r="J2438" i="21"/>
  <c r="K2438" i="21"/>
  <c r="H2439" i="21"/>
  <c r="L2438" i="21"/>
  <c r="O2437" i="21"/>
  <c r="P2437" i="21"/>
  <c r="N2437" i="21"/>
  <c r="Q2437" i="21"/>
  <c r="E2439" i="21"/>
  <c r="F2439" i="21"/>
  <c r="D2440" i="21"/>
  <c r="Q2438" i="21"/>
  <c r="N2438" i="21"/>
  <c r="O2438" i="21"/>
  <c r="P2438" i="21"/>
  <c r="I2439" i="21"/>
  <c r="K2439" i="21"/>
  <c r="H2440" i="21"/>
  <c r="M2439" i="21"/>
  <c r="L2439" i="21"/>
  <c r="J2439" i="21"/>
  <c r="D2441" i="21"/>
  <c r="F2440" i="21"/>
  <c r="E2440" i="21"/>
  <c r="N2439" i="21"/>
  <c r="Q2439" i="21"/>
  <c r="O2439" i="21"/>
  <c r="P2439" i="21"/>
  <c r="L2440" i="21"/>
  <c r="J2440" i="21"/>
  <c r="K2440" i="21"/>
  <c r="I2440" i="21"/>
  <c r="H2441" i="21"/>
  <c r="M2440" i="21"/>
  <c r="D2442" i="21"/>
  <c r="F2441" i="21"/>
  <c r="E2441" i="21"/>
  <c r="N2440" i="21"/>
  <c r="O2440" i="21"/>
  <c r="P2440" i="21"/>
  <c r="Q2440" i="21"/>
  <c r="J2441" i="21"/>
  <c r="L2441" i="21"/>
  <c r="K2441" i="21"/>
  <c r="I2441" i="21"/>
  <c r="H2442" i="21"/>
  <c r="M2441" i="21"/>
  <c r="E2442" i="21"/>
  <c r="D2443" i="21"/>
  <c r="F2442" i="21"/>
  <c r="Q2441" i="21"/>
  <c r="N2441" i="21"/>
  <c r="O2441" i="21"/>
  <c r="P2441" i="21"/>
  <c r="K2442" i="21"/>
  <c r="H2443" i="21"/>
  <c r="J2442" i="21"/>
  <c r="M2442" i="21"/>
  <c r="I2442" i="21"/>
  <c r="L2442" i="21"/>
  <c r="D2444" i="21"/>
  <c r="E2443" i="21"/>
  <c r="F2443" i="21"/>
  <c r="M2443" i="21"/>
  <c r="J2443" i="21"/>
  <c r="H2444" i="21"/>
  <c r="I2443" i="21"/>
  <c r="K2443" i="21"/>
  <c r="L2443" i="21"/>
  <c r="P2442" i="21"/>
  <c r="Q2442" i="21"/>
  <c r="N2442" i="21"/>
  <c r="O2442" i="21"/>
  <c r="E2444" i="21"/>
  <c r="D2445" i="21"/>
  <c r="F2444" i="21"/>
  <c r="L2444" i="21"/>
  <c r="J2444" i="21"/>
  <c r="K2444" i="21"/>
  <c r="H2445" i="21"/>
  <c r="I2444" i="21"/>
  <c r="M2444" i="21"/>
  <c r="P2443" i="21"/>
  <c r="Q2443" i="21"/>
  <c r="N2443" i="21"/>
  <c r="O2443" i="21"/>
  <c r="F2445" i="21"/>
  <c r="E2445" i="21"/>
  <c r="D2446" i="21"/>
  <c r="H2446" i="21"/>
  <c r="J2445" i="21"/>
  <c r="I2445" i="21"/>
  <c r="M2445" i="21"/>
  <c r="L2445" i="21"/>
  <c r="K2445" i="21"/>
  <c r="Q2444" i="21"/>
  <c r="N2444" i="21"/>
  <c r="O2444" i="21"/>
  <c r="P2444" i="21"/>
  <c r="E2446" i="21"/>
  <c r="F2446" i="21"/>
  <c r="D2447" i="21"/>
  <c r="K2446" i="21"/>
  <c r="L2446" i="21"/>
  <c r="M2446" i="21"/>
  <c r="J2446" i="21"/>
  <c r="I2446" i="21"/>
  <c r="H2447" i="21"/>
  <c r="O2445" i="21"/>
  <c r="P2445" i="21"/>
  <c r="Q2445" i="21"/>
  <c r="N2445" i="21"/>
  <c r="F2447" i="21"/>
  <c r="D2448" i="21"/>
  <c r="E2447" i="21"/>
  <c r="Q2446" i="21"/>
  <c r="N2446" i="21"/>
  <c r="O2446" i="21"/>
  <c r="P2446" i="21"/>
  <c r="M2447" i="21"/>
  <c r="J2447" i="21"/>
  <c r="I2447" i="21"/>
  <c r="H2448" i="21"/>
  <c r="L2447" i="21"/>
  <c r="K2447" i="21"/>
  <c r="E2448" i="21"/>
  <c r="D2449" i="21"/>
  <c r="F2448" i="21"/>
  <c r="O2447" i="21"/>
  <c r="P2447" i="21"/>
  <c r="Q2447" i="21"/>
  <c r="N2447" i="21"/>
  <c r="J2448" i="21"/>
  <c r="M2448" i="21"/>
  <c r="H2449" i="21"/>
  <c r="I2448" i="21"/>
  <c r="K2448" i="21"/>
  <c r="L2448" i="21"/>
  <c r="F2449" i="21"/>
  <c r="E2449" i="21"/>
  <c r="D2450" i="21"/>
  <c r="H2450" i="21"/>
  <c r="K2449" i="21"/>
  <c r="I2449" i="21"/>
  <c r="M2449" i="21"/>
  <c r="J2449" i="21"/>
  <c r="L2449" i="21"/>
  <c r="N2448" i="21"/>
  <c r="O2448" i="21"/>
  <c r="P2448" i="21"/>
  <c r="Q2448" i="21"/>
  <c r="E2450" i="21"/>
  <c r="F2450" i="21"/>
  <c r="D2451" i="21"/>
  <c r="J2450" i="21"/>
  <c r="H2451" i="21"/>
  <c r="I2450" i="21"/>
  <c r="M2450" i="21"/>
  <c r="L2450" i="21"/>
  <c r="K2450" i="21"/>
  <c r="Q2449" i="21"/>
  <c r="N2449" i="21"/>
  <c r="O2449" i="21"/>
  <c r="P2449" i="21"/>
  <c r="D2452" i="21"/>
  <c r="F2451" i="21"/>
  <c r="E2451" i="21"/>
  <c r="M2451" i="21"/>
  <c r="J2451" i="21"/>
  <c r="K2451" i="21"/>
  <c r="L2451" i="21"/>
  <c r="H2452" i="21"/>
  <c r="I2451" i="21"/>
  <c r="P2450" i="21"/>
  <c r="Q2450" i="21"/>
  <c r="N2450" i="21"/>
  <c r="O2450" i="21"/>
  <c r="D2453" i="21"/>
  <c r="E2452" i="21"/>
  <c r="F2452" i="21"/>
  <c r="J2452" i="21"/>
  <c r="H2453" i="21"/>
  <c r="M2452" i="21"/>
  <c r="I2452" i="21"/>
  <c r="L2452" i="21"/>
  <c r="K2452" i="21"/>
  <c r="N2451" i="21"/>
  <c r="Q2451" i="21"/>
  <c r="O2451" i="21"/>
  <c r="P2451" i="21"/>
  <c r="E2453" i="21"/>
  <c r="D2454" i="21"/>
  <c r="F2453" i="21"/>
  <c r="K2453" i="21"/>
  <c r="L2453" i="21"/>
  <c r="M2453" i="21"/>
  <c r="H2454" i="21"/>
  <c r="J2453" i="21"/>
  <c r="I2453" i="21"/>
  <c r="Q2452" i="21"/>
  <c r="N2452" i="21"/>
  <c r="O2452" i="21"/>
  <c r="P2452" i="21"/>
  <c r="D2455" i="21"/>
  <c r="F2454" i="21"/>
  <c r="E2454" i="21"/>
  <c r="H2455" i="21"/>
  <c r="I2454" i="21"/>
  <c r="L2454" i="21"/>
  <c r="M2454" i="21"/>
  <c r="K2454" i="21"/>
  <c r="J2454" i="21"/>
  <c r="O2453" i="21"/>
  <c r="P2453" i="21"/>
  <c r="Q2453" i="21"/>
  <c r="N2453" i="21"/>
  <c r="F2455" i="21"/>
  <c r="D2456" i="21"/>
  <c r="E2455" i="21"/>
  <c r="J2455" i="21"/>
  <c r="I2455" i="21"/>
  <c r="M2455" i="21"/>
  <c r="H2456" i="21"/>
  <c r="L2455" i="21"/>
  <c r="K2455" i="21"/>
  <c r="Q2454" i="21"/>
  <c r="N2454" i="21"/>
  <c r="O2454" i="21"/>
  <c r="P2454" i="21"/>
  <c r="F2456" i="21"/>
  <c r="D2457" i="21"/>
  <c r="E2456" i="21"/>
  <c r="O2455" i="21"/>
  <c r="P2455" i="21"/>
  <c r="Q2455" i="21"/>
  <c r="N2455" i="21"/>
  <c r="J2456" i="21"/>
  <c r="H2457" i="21"/>
  <c r="K2456" i="21"/>
  <c r="M2456" i="21"/>
  <c r="L2456" i="21"/>
  <c r="I2456" i="21"/>
  <c r="E2457" i="21"/>
  <c r="D2458" i="21"/>
  <c r="F2457" i="21"/>
  <c r="K2457" i="21"/>
  <c r="J2457" i="21"/>
  <c r="L2457" i="21"/>
  <c r="H2458" i="21"/>
  <c r="I2457" i="21"/>
  <c r="M2457" i="21"/>
  <c r="Q2456" i="21"/>
  <c r="O2456" i="21"/>
  <c r="P2456" i="21"/>
  <c r="N2456" i="21"/>
  <c r="F2458" i="21"/>
  <c r="D2459" i="21"/>
  <c r="E2458" i="21"/>
  <c r="J2458" i="21"/>
  <c r="M2458" i="21"/>
  <c r="I2458" i="21"/>
  <c r="H2459" i="21"/>
  <c r="K2458" i="21"/>
  <c r="L2458" i="21"/>
  <c r="N2457" i="21"/>
  <c r="Q2457" i="21"/>
  <c r="O2457" i="21"/>
  <c r="P2457" i="21"/>
  <c r="E2459" i="21"/>
  <c r="F2459" i="21"/>
  <c r="D2460" i="21"/>
  <c r="N2458" i="21"/>
  <c r="O2458" i="21"/>
  <c r="P2458" i="21"/>
  <c r="Q2458" i="21"/>
  <c r="M2459" i="21"/>
  <c r="J2459" i="21"/>
  <c r="H2460" i="21"/>
  <c r="K2459" i="21"/>
  <c r="I2459" i="21"/>
  <c r="L2459" i="21"/>
  <c r="E2460" i="21"/>
  <c r="D2461" i="21"/>
  <c r="F2460" i="21"/>
  <c r="I2460" i="21"/>
  <c r="M2460" i="21"/>
  <c r="K2460" i="21"/>
  <c r="L2460" i="21"/>
  <c r="J2460" i="21"/>
  <c r="H2461" i="21"/>
  <c r="P2459" i="21"/>
  <c r="Q2459" i="21"/>
  <c r="N2459" i="21"/>
  <c r="O2459" i="21"/>
  <c r="E2461" i="21"/>
  <c r="F2461" i="21"/>
  <c r="D2462" i="21"/>
  <c r="P2460" i="21"/>
  <c r="Q2460" i="21"/>
  <c r="N2460" i="21"/>
  <c r="O2460" i="21"/>
  <c r="J2461" i="21"/>
  <c r="L2461" i="21"/>
  <c r="M2461" i="21"/>
  <c r="K2461" i="21"/>
  <c r="I2461" i="21"/>
  <c r="H2462" i="21"/>
  <c r="D2463" i="21"/>
  <c r="E2462" i="21"/>
  <c r="F2462" i="21"/>
  <c r="P2461" i="21"/>
  <c r="Q2461" i="21"/>
  <c r="N2461" i="21"/>
  <c r="O2461" i="21"/>
  <c r="M2462" i="21"/>
  <c r="I2462" i="21"/>
  <c r="J2462" i="21"/>
  <c r="K2462" i="21"/>
  <c r="H2463" i="21"/>
  <c r="L2462" i="21"/>
  <c r="F2463" i="21"/>
  <c r="D2464" i="21"/>
  <c r="E2463" i="21"/>
  <c r="O2462" i="21"/>
  <c r="Q2462" i="21"/>
  <c r="N2462" i="21"/>
  <c r="P2462" i="21"/>
  <c r="I2463" i="21"/>
  <c r="M2463" i="21"/>
  <c r="K2463" i="21"/>
  <c r="J2463" i="21"/>
  <c r="H2464" i="21"/>
  <c r="L2463" i="21"/>
  <c r="E2464" i="21"/>
  <c r="F2464" i="21"/>
  <c r="D2465" i="21"/>
  <c r="O2463" i="21"/>
  <c r="P2463" i="21"/>
  <c r="N2463" i="21"/>
  <c r="Q2463" i="21"/>
  <c r="I2464" i="21"/>
  <c r="L2464" i="21"/>
  <c r="M2464" i="21"/>
  <c r="J2464" i="21"/>
  <c r="K2464" i="21"/>
  <c r="H2465" i="21"/>
  <c r="E2465" i="21"/>
  <c r="F2465" i="21"/>
  <c r="D2466" i="21"/>
  <c r="O2464" i="21"/>
  <c r="Q2464" i="21"/>
  <c r="N2464" i="21"/>
  <c r="P2464" i="21"/>
  <c r="K2465" i="21"/>
  <c r="H2466" i="21"/>
  <c r="M2465" i="21"/>
  <c r="J2465" i="21"/>
  <c r="L2465" i="21"/>
  <c r="I2465" i="21"/>
  <c r="D2467" i="21"/>
  <c r="E2466" i="21"/>
  <c r="F2466" i="21"/>
  <c r="H2467" i="21"/>
  <c r="L2466" i="21"/>
  <c r="I2466" i="21"/>
  <c r="K2466" i="21"/>
  <c r="M2466" i="21"/>
  <c r="J2466" i="21"/>
  <c r="N2465" i="21"/>
  <c r="Q2465" i="21"/>
  <c r="O2465" i="21"/>
  <c r="P2465" i="21"/>
  <c r="D2468" i="21"/>
  <c r="F2467" i="21"/>
  <c r="E2467" i="21"/>
  <c r="K2467" i="21"/>
  <c r="J2467" i="21"/>
  <c r="I2467" i="21"/>
  <c r="H2468" i="21"/>
  <c r="M2467" i="21"/>
  <c r="L2467" i="21"/>
  <c r="N2466" i="21"/>
  <c r="O2466" i="21"/>
  <c r="P2466" i="21"/>
  <c r="Q2466" i="21"/>
  <c r="F2468" i="21"/>
  <c r="D2469" i="21"/>
  <c r="E2468" i="21"/>
  <c r="Q2467" i="21"/>
  <c r="N2467" i="21"/>
  <c r="O2467" i="21"/>
  <c r="P2467" i="21"/>
  <c r="L2468" i="21"/>
  <c r="J2468" i="21"/>
  <c r="M2468" i="21"/>
  <c r="K2468" i="21"/>
  <c r="H2469" i="21"/>
  <c r="I2468" i="21"/>
  <c r="D2470" i="21"/>
  <c r="F2469" i="21"/>
  <c r="E2469" i="21"/>
  <c r="J2469" i="21"/>
  <c r="H2470" i="21"/>
  <c r="I2469" i="21"/>
  <c r="L2469" i="21"/>
  <c r="M2469" i="21"/>
  <c r="K2469" i="21"/>
  <c r="Q2468" i="21"/>
  <c r="N2468" i="21"/>
  <c r="O2468" i="21"/>
  <c r="P2468" i="21"/>
  <c r="F2470" i="21"/>
  <c r="E2470" i="21"/>
  <c r="D2471" i="21"/>
  <c r="L2470" i="21"/>
  <c r="I2470" i="21"/>
  <c r="J2470" i="21"/>
  <c r="K2470" i="21"/>
  <c r="H2471" i="21"/>
  <c r="M2470" i="21"/>
  <c r="O2469" i="21"/>
  <c r="P2469" i="21"/>
  <c r="Q2469" i="21"/>
  <c r="N2469" i="21"/>
  <c r="E2471" i="21"/>
  <c r="F2471" i="21"/>
  <c r="D2472" i="21"/>
  <c r="Q2470" i="21"/>
  <c r="N2470" i="21"/>
  <c r="O2470" i="21"/>
  <c r="P2470" i="21"/>
  <c r="I2471" i="21"/>
  <c r="L2471" i="21"/>
  <c r="K2471" i="21"/>
  <c r="H2472" i="21"/>
  <c r="J2471" i="21"/>
  <c r="M2471" i="21"/>
  <c r="E2472" i="21"/>
  <c r="D2473" i="21"/>
  <c r="F2472" i="21"/>
  <c r="N2471" i="21"/>
  <c r="Q2471" i="21"/>
  <c r="O2471" i="21"/>
  <c r="P2471" i="21"/>
  <c r="M2472" i="21"/>
  <c r="H2473" i="21"/>
  <c r="I2472" i="21"/>
  <c r="J2472" i="21"/>
  <c r="L2472" i="21"/>
  <c r="K2472" i="21"/>
  <c r="F2473" i="21"/>
  <c r="D2474" i="21"/>
  <c r="E2473" i="21"/>
  <c r="L2473" i="21"/>
  <c r="I2473" i="21"/>
  <c r="K2473" i="21"/>
  <c r="J2473" i="21"/>
  <c r="M2473" i="21"/>
  <c r="H2474" i="21"/>
  <c r="Q2472" i="21"/>
  <c r="O2472" i="21"/>
  <c r="N2472" i="21"/>
  <c r="P2472" i="21"/>
  <c r="F2474" i="21"/>
  <c r="D2475" i="21"/>
  <c r="E2474" i="21"/>
  <c r="N2473" i="21"/>
  <c r="Q2473" i="21"/>
  <c r="O2473" i="21"/>
  <c r="P2473" i="21"/>
  <c r="I2474" i="21"/>
  <c r="H2475" i="21"/>
  <c r="L2474" i="21"/>
  <c r="M2474" i="21"/>
  <c r="K2474" i="21"/>
  <c r="J2474" i="21"/>
  <c r="E2475" i="21"/>
  <c r="D2476" i="21"/>
  <c r="F2475" i="21"/>
  <c r="N2474" i="21"/>
  <c r="O2474" i="21"/>
  <c r="P2474" i="21"/>
  <c r="Q2474" i="21"/>
  <c r="I2475" i="21"/>
  <c r="J2475" i="21"/>
  <c r="K2475" i="21"/>
  <c r="L2475" i="21"/>
  <c r="M2475" i="21"/>
  <c r="H2476" i="21"/>
  <c r="D2477" i="21"/>
  <c r="F2476" i="21"/>
  <c r="E2476" i="21"/>
  <c r="N2475" i="21"/>
  <c r="Q2475" i="21"/>
  <c r="O2475" i="21"/>
  <c r="P2475" i="21"/>
  <c r="J2476" i="21"/>
  <c r="K2476" i="21"/>
  <c r="M2476" i="21"/>
  <c r="I2476" i="21"/>
  <c r="H2477" i="21"/>
  <c r="L2476" i="21"/>
  <c r="E2477" i="21"/>
  <c r="D2478" i="21"/>
  <c r="F2477" i="21"/>
  <c r="Q2476" i="21"/>
  <c r="N2476" i="21"/>
  <c r="O2476" i="21"/>
  <c r="P2476" i="21"/>
  <c r="I2477" i="21"/>
  <c r="J2477" i="21"/>
  <c r="M2477" i="21"/>
  <c r="L2477" i="21"/>
  <c r="K2477" i="21"/>
  <c r="H2478" i="21"/>
  <c r="D2479" i="21"/>
  <c r="F2478" i="21"/>
  <c r="E2478" i="21"/>
  <c r="O2477" i="21"/>
  <c r="P2477" i="21"/>
  <c r="N2477" i="21"/>
  <c r="Q2477" i="21"/>
  <c r="L2478" i="21"/>
  <c r="H2479" i="21"/>
  <c r="I2478" i="21"/>
  <c r="J2478" i="21"/>
  <c r="M2478" i="21"/>
  <c r="K2478" i="21"/>
  <c r="D2480" i="21"/>
  <c r="F2479" i="21"/>
  <c r="E2479" i="21"/>
  <c r="M2479" i="21"/>
  <c r="H2480" i="21"/>
  <c r="I2479" i="21"/>
  <c r="L2479" i="21"/>
  <c r="K2479" i="21"/>
  <c r="J2479" i="21"/>
  <c r="Q2478" i="21"/>
  <c r="N2478" i="21"/>
  <c r="O2478" i="21"/>
  <c r="P2478" i="21"/>
  <c r="F2480" i="21"/>
  <c r="D2481" i="21"/>
  <c r="E2480" i="21"/>
  <c r="J2480" i="21"/>
  <c r="L2480" i="21"/>
  <c r="H2481" i="21"/>
  <c r="M2480" i="21"/>
  <c r="I2480" i="21"/>
  <c r="K2480" i="21"/>
  <c r="Q2479" i="21"/>
  <c r="N2479" i="21"/>
  <c r="O2479" i="21"/>
  <c r="P2479" i="21"/>
  <c r="F2481" i="21"/>
  <c r="D2482" i="21"/>
  <c r="E2481" i="21"/>
  <c r="I2481" i="21"/>
  <c r="K2481" i="21"/>
  <c r="H2482" i="21"/>
  <c r="M2481" i="21"/>
  <c r="J2481" i="21"/>
  <c r="L2481" i="21"/>
  <c r="Q2480" i="21"/>
  <c r="N2480" i="21"/>
  <c r="O2480" i="21"/>
  <c r="P2480" i="21"/>
  <c r="D2483" i="21"/>
  <c r="F2482" i="21"/>
  <c r="E2482" i="21"/>
  <c r="Q2481" i="21"/>
  <c r="N2481" i="21"/>
  <c r="O2481" i="21"/>
  <c r="P2481" i="21"/>
  <c r="J2482" i="21"/>
  <c r="M2482" i="21"/>
  <c r="K2482" i="21"/>
  <c r="L2482" i="21"/>
  <c r="H2483" i="21"/>
  <c r="I2482" i="21"/>
  <c r="D2484" i="21"/>
  <c r="F2483" i="21"/>
  <c r="E2483" i="21"/>
  <c r="L2483" i="21"/>
  <c r="H2484" i="21"/>
  <c r="K2483" i="21"/>
  <c r="J2483" i="21"/>
  <c r="I2483" i="21"/>
  <c r="M2483" i="21"/>
  <c r="P2482" i="21"/>
  <c r="Q2482" i="21"/>
  <c r="N2482" i="21"/>
  <c r="O2482" i="21"/>
  <c r="D2485" i="21"/>
  <c r="E2484" i="21"/>
  <c r="F2484" i="21"/>
  <c r="I2484" i="21"/>
  <c r="K2484" i="21"/>
  <c r="L2484" i="21"/>
  <c r="H2485" i="21"/>
  <c r="J2484" i="21"/>
  <c r="M2484" i="21"/>
  <c r="Q2483" i="21"/>
  <c r="N2483" i="21"/>
  <c r="O2483" i="21"/>
  <c r="P2483" i="21"/>
  <c r="F2485" i="21"/>
  <c r="D2486" i="21"/>
  <c r="E2485" i="21"/>
  <c r="P2484" i="21"/>
  <c r="Q2484" i="21"/>
  <c r="N2484" i="21"/>
  <c r="O2484" i="21"/>
  <c r="I2485" i="21"/>
  <c r="K2485" i="21"/>
  <c r="H2486" i="21"/>
  <c r="L2485" i="21"/>
  <c r="J2485" i="21"/>
  <c r="M2485" i="21"/>
  <c r="E2486" i="21"/>
  <c r="D2487" i="21"/>
  <c r="F2486" i="21"/>
  <c r="Q2485" i="21"/>
  <c r="O2485" i="21"/>
  <c r="P2485" i="21"/>
  <c r="N2485" i="21"/>
  <c r="I2486" i="21"/>
  <c r="K2486" i="21"/>
  <c r="L2486" i="21"/>
  <c r="J2486" i="21"/>
  <c r="M2486" i="21"/>
  <c r="H2487" i="21"/>
  <c r="F2487" i="21"/>
  <c r="E2487" i="21"/>
  <c r="D2488" i="21"/>
  <c r="Q2486" i="21"/>
  <c r="N2486" i="21"/>
  <c r="O2486" i="21"/>
  <c r="P2486" i="21"/>
  <c r="I2487" i="21"/>
  <c r="L2487" i="21"/>
  <c r="J2487" i="21"/>
  <c r="M2487" i="21"/>
  <c r="K2487" i="21"/>
  <c r="H2488" i="21"/>
  <c r="D2489" i="21"/>
  <c r="F2488" i="21"/>
  <c r="E2488" i="21"/>
  <c r="N2487" i="21"/>
  <c r="Q2487" i="21"/>
  <c r="O2487" i="21"/>
  <c r="P2487" i="21"/>
  <c r="L2488" i="21"/>
  <c r="H2489" i="21"/>
  <c r="M2488" i="21"/>
  <c r="K2488" i="21"/>
  <c r="J2488" i="21"/>
  <c r="I2488" i="21"/>
  <c r="D2490" i="21"/>
  <c r="F2489" i="21"/>
  <c r="E2489" i="21"/>
  <c r="H2490" i="21"/>
  <c r="J2489" i="21"/>
  <c r="M2489" i="21"/>
  <c r="I2489" i="21"/>
  <c r="K2489" i="21"/>
  <c r="L2489" i="21"/>
  <c r="N2488" i="21"/>
  <c r="O2488" i="21"/>
  <c r="P2488" i="21"/>
  <c r="Q2488" i="21"/>
  <c r="E2490" i="21"/>
  <c r="D2491" i="21"/>
  <c r="F2490" i="21"/>
  <c r="M2490" i="21"/>
  <c r="L2490" i="21"/>
  <c r="J2490" i="21"/>
  <c r="K2490" i="21"/>
  <c r="H2491" i="21"/>
  <c r="I2490" i="21"/>
  <c r="N2489" i="21"/>
  <c r="Q2489" i="21"/>
  <c r="O2489" i="21"/>
  <c r="P2489" i="21"/>
  <c r="E2491" i="21"/>
  <c r="D2492" i="21"/>
  <c r="F2491" i="21"/>
  <c r="I2491" i="21"/>
  <c r="J2491" i="21"/>
  <c r="H2492" i="21"/>
  <c r="M2491" i="21"/>
  <c r="K2491" i="21"/>
  <c r="L2491" i="21"/>
  <c r="P2490" i="21"/>
  <c r="N2490" i="21"/>
  <c r="Q2490" i="21"/>
  <c r="O2490" i="21"/>
  <c r="D2493" i="21"/>
  <c r="F2492" i="21"/>
  <c r="E2492" i="21"/>
  <c r="N2491" i="21"/>
  <c r="O2491" i="21"/>
  <c r="Q2491" i="21"/>
  <c r="P2491" i="21"/>
  <c r="K2492" i="21"/>
  <c r="J2492" i="21"/>
  <c r="L2492" i="21"/>
  <c r="M2492" i="21"/>
  <c r="H2493" i="21"/>
  <c r="I2492" i="21"/>
  <c r="F2493" i="21"/>
  <c r="E2493" i="21"/>
  <c r="D2494" i="21"/>
  <c r="M2493" i="21"/>
  <c r="I2493" i="21"/>
  <c r="K2493" i="21"/>
  <c r="J2493" i="21"/>
  <c r="L2493" i="21"/>
  <c r="H2494" i="21"/>
  <c r="Q2492" i="21"/>
  <c r="N2492" i="21"/>
  <c r="O2492" i="21"/>
  <c r="P2492" i="21"/>
  <c r="E2494" i="21"/>
  <c r="D2495" i="21"/>
  <c r="F2494" i="21"/>
  <c r="O2493" i="21"/>
  <c r="P2493" i="21"/>
  <c r="N2493" i="21"/>
  <c r="Q2493" i="21"/>
  <c r="K2494" i="21"/>
  <c r="I2494" i="21"/>
  <c r="H2495" i="21"/>
  <c r="M2494" i="21"/>
  <c r="J2494" i="21"/>
  <c r="L2494" i="21"/>
  <c r="F2495" i="21"/>
  <c r="E2495" i="21"/>
  <c r="D2496" i="21"/>
  <c r="Q2494" i="21"/>
  <c r="N2494" i="21"/>
  <c r="O2494" i="21"/>
  <c r="P2494" i="21"/>
  <c r="K2495" i="21"/>
  <c r="I2495" i="21"/>
  <c r="J2495" i="21"/>
  <c r="L2495" i="21"/>
  <c r="H2496" i="21"/>
  <c r="M2495" i="21"/>
  <c r="E2496" i="21"/>
  <c r="D2497" i="21"/>
  <c r="F2496" i="21"/>
  <c r="P2495" i="21"/>
  <c r="O2495" i="21"/>
  <c r="Q2495" i="21"/>
  <c r="N2495" i="21"/>
  <c r="L2496" i="21"/>
  <c r="M2496" i="21"/>
  <c r="K2496" i="21"/>
  <c r="J2496" i="21"/>
  <c r="I2496" i="21"/>
  <c r="H2497" i="21"/>
  <c r="E2497" i="21"/>
  <c r="F2497" i="21"/>
  <c r="D2498" i="21"/>
  <c r="O2496" i="21"/>
  <c r="P2496" i="21"/>
  <c r="Q2496" i="21"/>
  <c r="N2496" i="21"/>
  <c r="M2497" i="21"/>
  <c r="K2497" i="21"/>
  <c r="L2497" i="21"/>
  <c r="J2497" i="21"/>
  <c r="I2497" i="21"/>
  <c r="H2498" i="21"/>
  <c r="D2499" i="21"/>
  <c r="F2498" i="21"/>
  <c r="E2498" i="21"/>
  <c r="Q2497" i="21"/>
  <c r="N2497" i="21"/>
  <c r="O2497" i="21"/>
  <c r="P2497" i="21"/>
  <c r="K2498" i="21"/>
  <c r="M2498" i="21"/>
  <c r="J2498" i="21"/>
  <c r="H2499" i="21"/>
  <c r="L2498" i="21"/>
  <c r="I2498" i="21"/>
  <c r="F2499" i="21"/>
  <c r="D2500" i="21"/>
  <c r="E2499" i="21"/>
  <c r="J2499" i="21"/>
  <c r="H2500" i="21"/>
  <c r="L2499" i="21"/>
  <c r="I2499" i="21"/>
  <c r="K2499" i="21"/>
  <c r="M2499" i="21"/>
  <c r="P2498" i="21"/>
  <c r="Q2498" i="21"/>
  <c r="N2498" i="21"/>
  <c r="O2498" i="21"/>
  <c r="F2500" i="21"/>
  <c r="E2500" i="21"/>
  <c r="D2501" i="21"/>
  <c r="J2500" i="21"/>
  <c r="K2500" i="21"/>
  <c r="L2500" i="21"/>
  <c r="M2500" i="21"/>
  <c r="H2501" i="21"/>
  <c r="I2500" i="21"/>
  <c r="O2499" i="21"/>
  <c r="N2499" i="21"/>
  <c r="Q2499" i="21"/>
  <c r="P2499" i="21"/>
  <c r="E2501" i="21"/>
  <c r="D2502" i="21"/>
  <c r="F2501" i="21"/>
  <c r="H2502" i="21"/>
  <c r="L2501" i="21"/>
  <c r="K2501" i="21"/>
  <c r="M2501" i="21"/>
  <c r="J2501" i="21"/>
  <c r="I2501" i="21"/>
  <c r="Q2500" i="21"/>
  <c r="N2500" i="21"/>
  <c r="O2500" i="21"/>
  <c r="P2500" i="21"/>
  <c r="E2502" i="21"/>
  <c r="D2503" i="21"/>
  <c r="F2502" i="21"/>
  <c r="H2503" i="21"/>
  <c r="J2502" i="21"/>
  <c r="M2502" i="21"/>
  <c r="K2502" i="21"/>
  <c r="I2502" i="21"/>
  <c r="L2502" i="21"/>
  <c r="P2501" i="21"/>
  <c r="N2501" i="21"/>
  <c r="Q2501" i="21"/>
  <c r="O2501" i="21"/>
  <c r="F2503" i="21"/>
  <c r="D2504" i="21"/>
  <c r="E2503" i="21"/>
  <c r="I2503" i="21"/>
  <c r="J2503" i="21"/>
  <c r="L2503" i="21"/>
  <c r="H2504" i="21"/>
  <c r="M2503" i="21"/>
  <c r="K2503" i="21"/>
  <c r="Q2502" i="21"/>
  <c r="N2502" i="21"/>
  <c r="O2502" i="21"/>
  <c r="P2502" i="21"/>
  <c r="E2504" i="21"/>
  <c r="D2505" i="21"/>
  <c r="F2504" i="21"/>
  <c r="N2503" i="21"/>
  <c r="Q2503" i="21"/>
  <c r="O2503" i="21"/>
  <c r="P2503" i="21"/>
  <c r="M2504" i="21"/>
  <c r="H2505" i="21"/>
  <c r="L2504" i="21"/>
  <c r="I2504" i="21"/>
  <c r="K2504" i="21"/>
  <c r="J2504" i="21"/>
  <c r="D2506" i="21"/>
  <c r="F2505" i="21"/>
  <c r="E2505" i="21"/>
  <c r="K2505" i="21"/>
  <c r="J2505" i="21"/>
  <c r="L2505" i="21"/>
  <c r="M2505" i="21"/>
  <c r="H2506" i="21"/>
  <c r="I2505" i="21"/>
  <c r="P2504" i="21"/>
  <c r="Q2504" i="21"/>
  <c r="N2504" i="21"/>
  <c r="O2504" i="21"/>
  <c r="E2506" i="21"/>
  <c r="F2506" i="21"/>
  <c r="D2507" i="21"/>
  <c r="I2506" i="21"/>
  <c r="J2506" i="21"/>
  <c r="M2506" i="21"/>
  <c r="L2506" i="21"/>
  <c r="K2506" i="21"/>
  <c r="H2507" i="21"/>
  <c r="Q2505" i="21"/>
  <c r="N2505" i="21"/>
  <c r="O2505" i="21"/>
  <c r="P2505" i="21"/>
  <c r="F2507" i="21"/>
  <c r="E2507" i="21"/>
  <c r="D2508" i="21"/>
  <c r="P2506" i="21"/>
  <c r="Q2506" i="21"/>
  <c r="N2506" i="21"/>
  <c r="O2506" i="21"/>
  <c r="K2507" i="21"/>
  <c r="I2507" i="21"/>
  <c r="H2508" i="21"/>
  <c r="M2507" i="21"/>
  <c r="L2507" i="21"/>
  <c r="J2507" i="21"/>
  <c r="F2508" i="21"/>
  <c r="E2508" i="21"/>
  <c r="D2509" i="21"/>
  <c r="Q2507" i="21"/>
  <c r="N2507" i="21"/>
  <c r="O2507" i="21"/>
  <c r="P2507" i="21"/>
  <c r="I2508" i="21"/>
  <c r="K2508" i="21"/>
  <c r="M2508" i="21"/>
  <c r="L2508" i="21"/>
  <c r="J2508" i="21"/>
  <c r="H2509" i="21"/>
  <c r="D2510" i="21"/>
  <c r="E2509" i="21"/>
  <c r="F2509" i="21"/>
  <c r="P2508" i="21"/>
  <c r="Q2508" i="21"/>
  <c r="N2508" i="21"/>
  <c r="O2508" i="21"/>
  <c r="H2510" i="21"/>
  <c r="I2509" i="21"/>
  <c r="J2509" i="21"/>
  <c r="L2509" i="21"/>
  <c r="M2509" i="21"/>
  <c r="K2509" i="21"/>
  <c r="D2511" i="21"/>
  <c r="F2510" i="21"/>
  <c r="E2510" i="21"/>
  <c r="M2510" i="21"/>
  <c r="J2510" i="21"/>
  <c r="H2511" i="21"/>
  <c r="I2510" i="21"/>
  <c r="L2510" i="21"/>
  <c r="K2510" i="21"/>
  <c r="O2509" i="21"/>
  <c r="P2509" i="21"/>
  <c r="Q2509" i="21"/>
  <c r="N2509" i="21"/>
  <c r="D2512" i="21"/>
  <c r="E2511" i="21"/>
  <c r="F2511" i="21"/>
  <c r="J2511" i="21"/>
  <c r="K2511" i="21"/>
  <c r="I2511" i="21"/>
  <c r="H2512" i="21"/>
  <c r="M2511" i="21"/>
  <c r="L2511" i="21"/>
  <c r="Q2510" i="21"/>
  <c r="N2510" i="21"/>
  <c r="O2510" i="21"/>
  <c r="P2510" i="21"/>
  <c r="E2512" i="21"/>
  <c r="F2512" i="21"/>
  <c r="D2513" i="21"/>
  <c r="Q2511" i="21"/>
  <c r="N2511" i="21"/>
  <c r="O2511" i="21"/>
  <c r="P2511" i="21"/>
  <c r="M2512" i="21"/>
  <c r="H2513" i="21"/>
  <c r="I2512" i="21"/>
  <c r="K2512" i="21"/>
  <c r="J2512" i="21"/>
  <c r="L2512" i="21"/>
  <c r="D2514" i="21"/>
  <c r="F2513" i="21"/>
  <c r="E2513" i="21"/>
  <c r="J2513" i="21"/>
  <c r="H2514" i="21"/>
  <c r="L2513" i="21"/>
  <c r="I2513" i="21"/>
  <c r="M2513" i="21"/>
  <c r="K2513" i="21"/>
  <c r="N2512" i="21"/>
  <c r="O2512" i="21"/>
  <c r="P2512" i="21"/>
  <c r="Q2512" i="21"/>
  <c r="D2515" i="21"/>
  <c r="F2514" i="21"/>
  <c r="E2514" i="21"/>
  <c r="J2514" i="21"/>
  <c r="I2514" i="21"/>
  <c r="L2514" i="21"/>
  <c r="M2514" i="21"/>
  <c r="K2514" i="21"/>
  <c r="H2515" i="21"/>
  <c r="Q2513" i="21"/>
  <c r="N2513" i="21"/>
  <c r="O2513" i="21"/>
  <c r="P2513" i="21"/>
  <c r="E2515" i="21"/>
  <c r="F2515" i="21"/>
  <c r="D2516" i="21"/>
  <c r="P2514" i="21"/>
  <c r="N2514" i="21"/>
  <c r="Q2514" i="21"/>
  <c r="O2514" i="21"/>
  <c r="M2515" i="21"/>
  <c r="L2515" i="21"/>
  <c r="J2515" i="21"/>
  <c r="H2516" i="21"/>
  <c r="I2515" i="21"/>
  <c r="K2515" i="21"/>
  <c r="F2516" i="21"/>
  <c r="D2517" i="21"/>
  <c r="E2516" i="21"/>
  <c r="J2516" i="21"/>
  <c r="M2516" i="21"/>
  <c r="H2517" i="21"/>
  <c r="K2516" i="21"/>
  <c r="L2516" i="21"/>
  <c r="I2516" i="21"/>
  <c r="N2515" i="21"/>
  <c r="O2515" i="21"/>
  <c r="P2515" i="21"/>
  <c r="Q2515" i="21"/>
  <c r="D2518" i="21"/>
  <c r="E2517" i="21"/>
  <c r="F2517" i="21"/>
  <c r="L2517" i="21"/>
  <c r="K2517" i="21"/>
  <c r="H2518" i="21"/>
  <c r="I2517" i="21"/>
  <c r="M2517" i="21"/>
  <c r="J2517" i="21"/>
  <c r="Q2516" i="21"/>
  <c r="N2516" i="21"/>
  <c r="O2516" i="21"/>
  <c r="P2516" i="21"/>
  <c r="F2518" i="21"/>
  <c r="D2519" i="21"/>
  <c r="E2518" i="21"/>
  <c r="L2518" i="21"/>
  <c r="M2518" i="21"/>
  <c r="J2518" i="21"/>
  <c r="K2518" i="21"/>
  <c r="I2518" i="21"/>
  <c r="H2519" i="21"/>
  <c r="N2517" i="21"/>
  <c r="Q2517" i="21"/>
  <c r="O2517" i="21"/>
  <c r="P2517" i="21"/>
  <c r="E2519" i="21"/>
  <c r="F2519" i="21"/>
  <c r="D2520" i="21"/>
  <c r="Q2518" i="21"/>
  <c r="N2518" i="21"/>
  <c r="O2518" i="21"/>
  <c r="P2518" i="21"/>
  <c r="J2519" i="21"/>
  <c r="K2519" i="21"/>
  <c r="M2519" i="21"/>
  <c r="L2519" i="21"/>
  <c r="I2519" i="21"/>
  <c r="H2520" i="21"/>
  <c r="F2520" i="21"/>
  <c r="D2521" i="21"/>
  <c r="E2520" i="21"/>
  <c r="N2519" i="21"/>
  <c r="Q2519" i="21"/>
  <c r="O2519" i="21"/>
  <c r="P2519" i="21"/>
  <c r="H2521" i="21"/>
  <c r="J2520" i="21"/>
  <c r="L2520" i="21"/>
  <c r="M2520" i="21"/>
  <c r="K2520" i="21"/>
  <c r="I2520" i="21"/>
  <c r="E2521" i="21"/>
  <c r="F2521" i="21"/>
  <c r="D2522" i="21"/>
  <c r="L2521" i="21"/>
  <c r="J2521" i="21"/>
  <c r="M2521" i="21"/>
  <c r="K2521" i="21"/>
  <c r="I2521" i="21"/>
  <c r="H2522" i="21"/>
  <c r="Q2520" i="21"/>
  <c r="N2520" i="21"/>
  <c r="O2520" i="21"/>
  <c r="P2520" i="21"/>
  <c r="D2523" i="21"/>
  <c r="E2522" i="21"/>
  <c r="F2522" i="21"/>
  <c r="Q2521" i="21"/>
  <c r="N2521" i="21"/>
  <c r="O2521" i="21"/>
  <c r="P2521" i="21"/>
  <c r="M2522" i="21"/>
  <c r="H2523" i="21"/>
  <c r="J2522" i="21"/>
  <c r="I2522" i="21"/>
  <c r="K2522" i="21"/>
  <c r="L2522" i="21"/>
  <c r="E2523" i="21"/>
  <c r="F2523" i="21"/>
  <c r="D2524" i="21"/>
  <c r="M2523" i="21"/>
  <c r="L2523" i="21"/>
  <c r="K2523" i="21"/>
  <c r="J2523" i="21"/>
  <c r="I2523" i="21"/>
  <c r="H2524" i="21"/>
  <c r="N2522" i="21"/>
  <c r="O2522" i="21"/>
  <c r="P2522" i="21"/>
  <c r="Q2522" i="21"/>
  <c r="F2524" i="21"/>
  <c r="D2525" i="21"/>
  <c r="E2524" i="21"/>
  <c r="Q2523" i="21"/>
  <c r="N2523" i="21"/>
  <c r="O2523" i="21"/>
  <c r="P2523" i="21"/>
  <c r="L2524" i="21"/>
  <c r="J2524" i="21"/>
  <c r="K2524" i="21"/>
  <c r="H2525" i="21"/>
  <c r="I2524" i="21"/>
  <c r="M2524" i="21"/>
  <c r="E2525" i="21"/>
  <c r="D2526" i="21"/>
  <c r="F2525" i="21"/>
  <c r="M2525" i="21"/>
  <c r="L2525" i="21"/>
  <c r="I2525" i="21"/>
  <c r="J2525" i="21"/>
  <c r="H2526" i="21"/>
  <c r="K2525" i="21"/>
  <c r="P2524" i="21"/>
  <c r="Q2524" i="21"/>
  <c r="N2524" i="21"/>
  <c r="O2524" i="21"/>
  <c r="D2527" i="21"/>
  <c r="F2526" i="21"/>
  <c r="E2526" i="21"/>
  <c r="N2525" i="21"/>
  <c r="Q2525" i="21"/>
  <c r="O2525" i="21"/>
  <c r="P2525" i="21"/>
  <c r="H2527" i="21"/>
  <c r="J2526" i="21"/>
  <c r="K2526" i="21"/>
  <c r="M2526" i="21"/>
  <c r="I2526" i="21"/>
  <c r="L2526" i="21"/>
  <c r="E2527" i="21"/>
  <c r="D2528" i="21"/>
  <c r="F2527" i="21"/>
  <c r="I2527" i="21"/>
  <c r="K2527" i="21"/>
  <c r="M2527" i="21"/>
  <c r="J2527" i="21"/>
  <c r="H2528" i="21"/>
  <c r="L2527" i="21"/>
  <c r="Q2526" i="21"/>
  <c r="N2526" i="21"/>
  <c r="O2526" i="21"/>
  <c r="P2526" i="21"/>
  <c r="D2529" i="21"/>
  <c r="E2528" i="21"/>
  <c r="F2528" i="21"/>
  <c r="N2527" i="21"/>
  <c r="Q2527" i="21"/>
  <c r="O2527" i="21"/>
  <c r="P2527" i="21"/>
  <c r="H2529" i="21"/>
  <c r="K2528" i="21"/>
  <c r="L2528" i="21"/>
  <c r="I2528" i="21"/>
  <c r="J2528" i="21"/>
  <c r="M2528" i="21"/>
  <c r="F2529" i="21"/>
  <c r="E2529" i="21"/>
  <c r="D2530" i="21"/>
  <c r="M2529" i="21"/>
  <c r="I2529" i="21"/>
  <c r="H2530" i="21"/>
  <c r="L2529" i="21"/>
  <c r="K2529" i="21"/>
  <c r="J2529" i="21"/>
  <c r="P2528" i="21"/>
  <c r="Q2528" i="21"/>
  <c r="O2528" i="21"/>
  <c r="N2528" i="21"/>
  <c r="E2530" i="21"/>
  <c r="F2530" i="21"/>
  <c r="D2531" i="21"/>
  <c r="N2529" i="21"/>
  <c r="Q2529" i="21"/>
  <c r="O2529" i="21"/>
  <c r="P2529" i="21"/>
  <c r="K2530" i="21"/>
  <c r="J2530" i="21"/>
  <c r="M2530" i="21"/>
  <c r="H2531" i="21"/>
  <c r="I2530" i="21"/>
  <c r="L2530" i="21"/>
  <c r="E2531" i="21"/>
  <c r="D2532" i="21"/>
  <c r="F2531" i="21"/>
  <c r="K2531" i="21"/>
  <c r="H2532" i="21"/>
  <c r="M2531" i="21"/>
  <c r="J2531" i="21"/>
  <c r="L2531" i="21"/>
  <c r="I2531" i="21"/>
  <c r="P2530" i="21"/>
  <c r="Q2530" i="21"/>
  <c r="N2530" i="21"/>
  <c r="O2530" i="21"/>
  <c r="E2532" i="21"/>
  <c r="D2533" i="21"/>
  <c r="F2532" i="21"/>
  <c r="K2532" i="21"/>
  <c r="L2532" i="21"/>
  <c r="M2532" i="21"/>
  <c r="I2532" i="21"/>
  <c r="J2532" i="21"/>
  <c r="H2533" i="21"/>
  <c r="Q2531" i="21"/>
  <c r="N2531" i="21"/>
  <c r="O2531" i="21"/>
  <c r="P2531" i="21"/>
  <c r="E2533" i="21"/>
  <c r="F2533" i="21"/>
  <c r="D2534" i="21"/>
  <c r="Q2532" i="21"/>
  <c r="N2532" i="21"/>
  <c r="O2532" i="21"/>
  <c r="P2532" i="21"/>
  <c r="M2533" i="21"/>
  <c r="L2533" i="21"/>
  <c r="I2533" i="21"/>
  <c r="J2533" i="21"/>
  <c r="H2534" i="21"/>
  <c r="K2533" i="21"/>
  <c r="D2535" i="21"/>
  <c r="E2534" i="21"/>
  <c r="F2534" i="21"/>
  <c r="O2533" i="21"/>
  <c r="P2533" i="21"/>
  <c r="Q2533" i="21"/>
  <c r="N2533" i="21"/>
  <c r="M2534" i="21"/>
  <c r="L2534" i="21"/>
  <c r="I2534" i="21"/>
  <c r="K2534" i="21"/>
  <c r="J2534" i="21"/>
  <c r="H2535" i="21"/>
  <c r="F2535" i="21"/>
  <c r="E2535" i="21"/>
  <c r="D2536" i="21"/>
  <c r="Q2534" i="21"/>
  <c r="N2534" i="21"/>
  <c r="O2534" i="21"/>
  <c r="P2534" i="21"/>
  <c r="J2535" i="21"/>
  <c r="H2536" i="21"/>
  <c r="K2535" i="21"/>
  <c r="I2535" i="21"/>
  <c r="M2535" i="21"/>
  <c r="L2535" i="21"/>
  <c r="E2536" i="21"/>
  <c r="F2536" i="21"/>
  <c r="D2537" i="21"/>
  <c r="I2536" i="21"/>
  <c r="K2536" i="21"/>
  <c r="H2537" i="21"/>
  <c r="M2536" i="21"/>
  <c r="L2536" i="21"/>
  <c r="J2536" i="21"/>
  <c r="N2535" i="21"/>
  <c r="Q2535" i="21"/>
  <c r="O2535" i="21"/>
  <c r="P2535" i="21"/>
  <c r="D2538" i="21"/>
  <c r="E2537" i="21"/>
  <c r="F2537" i="21"/>
  <c r="Q2536" i="21"/>
  <c r="N2536" i="21"/>
  <c r="O2536" i="21"/>
  <c r="P2536" i="21"/>
  <c r="J2537" i="21"/>
  <c r="M2537" i="21"/>
  <c r="H2538" i="21"/>
  <c r="I2537" i="21"/>
  <c r="L2537" i="21"/>
  <c r="K2537" i="21"/>
  <c r="D2539" i="21"/>
  <c r="E2538" i="21"/>
  <c r="F2538" i="21"/>
  <c r="J2538" i="21"/>
  <c r="I2538" i="21"/>
  <c r="H2539" i="21"/>
  <c r="M2538" i="21"/>
  <c r="K2538" i="21"/>
  <c r="L2538" i="21"/>
  <c r="Q2537" i="21"/>
  <c r="N2537" i="21"/>
  <c r="O2537" i="21"/>
  <c r="P2537" i="21"/>
  <c r="D2540" i="21"/>
  <c r="E2539" i="21"/>
  <c r="F2539" i="21"/>
  <c r="N2538" i="21"/>
  <c r="O2538" i="21"/>
  <c r="P2538" i="21"/>
  <c r="Q2538" i="21"/>
  <c r="M2539" i="21"/>
  <c r="H2540" i="21"/>
  <c r="K2539" i="21"/>
  <c r="J2539" i="21"/>
  <c r="L2539" i="21"/>
  <c r="I2539" i="21"/>
  <c r="E2540" i="21"/>
  <c r="F2540" i="21"/>
  <c r="D2541" i="21"/>
  <c r="I2540" i="21"/>
  <c r="J2540" i="21"/>
  <c r="L2540" i="21"/>
  <c r="H2541" i="21"/>
  <c r="M2540" i="21"/>
  <c r="K2540" i="21"/>
  <c r="N2539" i="21"/>
  <c r="Q2539" i="21"/>
  <c r="O2539" i="21"/>
  <c r="P2539" i="21"/>
  <c r="D2542" i="21"/>
  <c r="E2541" i="21"/>
  <c r="F2541" i="21"/>
  <c r="P2540" i="21"/>
  <c r="Q2540" i="21"/>
  <c r="N2540" i="21"/>
  <c r="O2540" i="21"/>
  <c r="J2541" i="21"/>
  <c r="L2541" i="21"/>
  <c r="I2541" i="21"/>
  <c r="K2541" i="21"/>
  <c r="H2542" i="21"/>
  <c r="M2541" i="21"/>
  <c r="F2542" i="21"/>
  <c r="D2543" i="21"/>
  <c r="E2542" i="21"/>
  <c r="N2541" i="21"/>
  <c r="Q2541" i="21"/>
  <c r="O2541" i="21"/>
  <c r="P2541" i="21"/>
  <c r="K2542" i="21"/>
  <c r="L2542" i="21"/>
  <c r="H2543" i="21"/>
  <c r="J2542" i="21"/>
  <c r="I2542" i="21"/>
  <c r="M2542" i="21"/>
  <c r="D2544" i="21"/>
  <c r="F2543" i="21"/>
  <c r="E2543" i="21"/>
  <c r="L2543" i="21"/>
  <c r="K2543" i="21"/>
  <c r="H2544" i="21"/>
  <c r="M2543" i="21"/>
  <c r="I2543" i="21"/>
  <c r="J2543" i="21"/>
  <c r="Q2542" i="21"/>
  <c r="N2542" i="21"/>
  <c r="O2542" i="21"/>
  <c r="P2542" i="21"/>
  <c r="E2544" i="21"/>
  <c r="F2544" i="21"/>
  <c r="D2545" i="21"/>
  <c r="L2544" i="21"/>
  <c r="I2544" i="21"/>
  <c r="H2545" i="21"/>
  <c r="J2544" i="21"/>
  <c r="M2544" i="21"/>
  <c r="K2544" i="21"/>
  <c r="Q2543" i="21"/>
  <c r="N2543" i="21"/>
  <c r="O2543" i="21"/>
  <c r="P2543" i="21"/>
  <c r="F2545" i="21"/>
  <c r="D2546" i="21"/>
  <c r="E2545" i="21"/>
  <c r="N2544" i="21"/>
  <c r="Q2544" i="21"/>
  <c r="O2544" i="21"/>
  <c r="P2544" i="21"/>
  <c r="L2545" i="21"/>
  <c r="J2545" i="21"/>
  <c r="M2545" i="21"/>
  <c r="H2546" i="21"/>
  <c r="I2545" i="21"/>
  <c r="K2545" i="21"/>
  <c r="F2546" i="21"/>
  <c r="E2546" i="21"/>
  <c r="D2547" i="21"/>
  <c r="I2546" i="21"/>
  <c r="L2546" i="21"/>
  <c r="J2546" i="21"/>
  <c r="K2546" i="21"/>
  <c r="M2546" i="21"/>
  <c r="H2547" i="21"/>
  <c r="Q2545" i="21"/>
  <c r="N2545" i="21"/>
  <c r="O2545" i="21"/>
  <c r="P2545" i="21"/>
  <c r="F2547" i="21"/>
  <c r="D2548" i="21"/>
  <c r="E2547" i="21"/>
  <c r="N2546" i="21"/>
  <c r="O2546" i="21"/>
  <c r="P2546" i="21"/>
  <c r="Q2546" i="21"/>
  <c r="L2547" i="21"/>
  <c r="M2547" i="21"/>
  <c r="I2547" i="21"/>
  <c r="K2547" i="21"/>
  <c r="J2547" i="21"/>
  <c r="H2548" i="21"/>
  <c r="E2548" i="21"/>
  <c r="D2549" i="21"/>
  <c r="F2548" i="21"/>
  <c r="Q2547" i="21"/>
  <c r="N2547" i="21"/>
  <c r="O2547" i="21"/>
  <c r="P2547" i="21"/>
  <c r="M2548" i="21"/>
  <c r="I2548" i="21"/>
  <c r="J2548" i="21"/>
  <c r="H2549" i="21"/>
  <c r="L2548" i="21"/>
  <c r="K2548" i="21"/>
  <c r="F2549" i="21"/>
  <c r="E2549" i="21"/>
  <c r="D2550" i="21"/>
  <c r="P2548" i="21"/>
  <c r="N2548" i="21"/>
  <c r="Q2548" i="21"/>
  <c r="O2548" i="21"/>
  <c r="K2549" i="21"/>
  <c r="I2549" i="21"/>
  <c r="L2549" i="21"/>
  <c r="H2550" i="21"/>
  <c r="J2549" i="21"/>
  <c r="M2549" i="21"/>
  <c r="E2550" i="21"/>
  <c r="D2551" i="21"/>
  <c r="F2550" i="21"/>
  <c r="N2549" i="21"/>
  <c r="O2549" i="21"/>
  <c r="P2549" i="21"/>
  <c r="Q2549" i="21"/>
  <c r="H2551" i="21"/>
  <c r="M2550" i="21"/>
  <c r="L2550" i="21"/>
  <c r="J2550" i="21"/>
  <c r="K2550" i="21"/>
  <c r="I2550" i="21"/>
  <c r="D2552" i="21"/>
  <c r="F2551" i="21"/>
  <c r="E2551" i="21"/>
  <c r="L2551" i="21"/>
  <c r="I2551" i="21"/>
  <c r="H2552" i="21"/>
  <c r="J2551" i="21"/>
  <c r="K2551" i="21"/>
  <c r="M2551" i="21"/>
  <c r="N2550" i="21"/>
  <c r="Q2550" i="21"/>
  <c r="O2550" i="21"/>
  <c r="P2550" i="21"/>
  <c r="E2552" i="21"/>
  <c r="D2553" i="21"/>
  <c r="F2552" i="21"/>
  <c r="O2551" i="21"/>
  <c r="P2551" i="21"/>
  <c r="Q2551" i="21"/>
  <c r="N2551" i="21"/>
  <c r="H2553" i="21"/>
  <c r="J2552" i="21"/>
  <c r="I2552" i="21"/>
  <c r="L2552" i="21"/>
  <c r="K2552" i="21"/>
  <c r="M2552" i="21"/>
  <c r="D2554" i="21"/>
  <c r="E2553" i="21"/>
  <c r="F2553" i="21"/>
  <c r="K2553" i="21"/>
  <c r="H2554" i="21"/>
  <c r="J2553" i="21"/>
  <c r="M2553" i="21"/>
  <c r="L2553" i="21"/>
  <c r="I2553" i="21"/>
  <c r="N2552" i="21"/>
  <c r="O2552" i="21"/>
  <c r="P2552" i="21"/>
  <c r="Q2552" i="21"/>
  <c r="D2555" i="21"/>
  <c r="E2554" i="21"/>
  <c r="F2554" i="21"/>
  <c r="L2554" i="21"/>
  <c r="I2554" i="21"/>
  <c r="M2554" i="21"/>
  <c r="H2555" i="21"/>
  <c r="K2554" i="21"/>
  <c r="J2554" i="21"/>
  <c r="Q2553" i="21"/>
  <c r="N2553" i="21"/>
  <c r="O2553" i="21"/>
  <c r="P2553" i="21"/>
  <c r="E2555" i="21"/>
  <c r="F2555" i="21"/>
  <c r="D2556" i="21"/>
  <c r="P2554" i="21"/>
  <c r="Q2554" i="21"/>
  <c r="N2554" i="21"/>
  <c r="O2554" i="21"/>
  <c r="K2555" i="21"/>
  <c r="I2555" i="21"/>
  <c r="J2555" i="21"/>
  <c r="H2556" i="21"/>
  <c r="L2555" i="21"/>
  <c r="M2555" i="21"/>
  <c r="D2557" i="21"/>
  <c r="F2556" i="21"/>
  <c r="E2556" i="21"/>
  <c r="N2555" i="21"/>
  <c r="O2555" i="21"/>
  <c r="Q2555" i="21"/>
  <c r="P2555" i="21"/>
  <c r="I2556" i="21"/>
  <c r="L2556" i="21"/>
  <c r="M2556" i="21"/>
  <c r="H2557" i="21"/>
  <c r="J2556" i="21"/>
  <c r="K2556" i="21"/>
  <c r="F2557" i="21"/>
  <c r="E2557" i="21"/>
  <c r="D2558" i="21"/>
  <c r="P2556" i="21"/>
  <c r="Q2556" i="21"/>
  <c r="N2556" i="21"/>
  <c r="O2556" i="21"/>
  <c r="L2557" i="21"/>
  <c r="J2557" i="21"/>
  <c r="I2557" i="21"/>
  <c r="H2558" i="21"/>
  <c r="K2557" i="21"/>
  <c r="M2557" i="21"/>
  <c r="D2559" i="21"/>
  <c r="F2558" i="21"/>
  <c r="E2558" i="21"/>
  <c r="O2557" i="21"/>
  <c r="P2557" i="21"/>
  <c r="Q2557" i="21"/>
  <c r="N2557" i="21"/>
  <c r="H2559" i="21"/>
  <c r="M2558" i="21"/>
  <c r="L2558" i="21"/>
  <c r="J2558" i="21"/>
  <c r="K2558" i="21"/>
  <c r="I2558" i="21"/>
  <c r="E2559" i="21"/>
  <c r="D2560" i="21"/>
  <c r="F2559" i="21"/>
  <c r="L2559" i="21"/>
  <c r="M2559" i="21"/>
  <c r="J2559" i="21"/>
  <c r="I2559" i="21"/>
  <c r="H2560" i="21"/>
  <c r="K2559" i="21"/>
  <c r="N2558" i="21"/>
  <c r="Q2558" i="21"/>
  <c r="O2558" i="21"/>
  <c r="P2558" i="21"/>
  <c r="D2561" i="21"/>
  <c r="E2560" i="21"/>
  <c r="F2560" i="21"/>
  <c r="P2559" i="21"/>
  <c r="O2559" i="21"/>
  <c r="Q2559" i="21"/>
  <c r="N2559" i="21"/>
  <c r="I2560" i="21"/>
  <c r="K2560" i="21"/>
  <c r="L2560" i="21"/>
  <c r="H2561" i="21"/>
  <c r="M2560" i="21"/>
  <c r="J2560" i="21"/>
  <c r="D2562" i="21"/>
  <c r="F2561" i="21"/>
  <c r="E2561" i="21"/>
  <c r="O2560" i="21"/>
  <c r="P2560" i="21"/>
  <c r="N2560" i="21"/>
  <c r="Q2560" i="21"/>
  <c r="H2562" i="21"/>
  <c r="I2561" i="21"/>
  <c r="J2561" i="21"/>
  <c r="L2561" i="21"/>
  <c r="M2561" i="21"/>
  <c r="K2561" i="21"/>
  <c r="D2563" i="21"/>
  <c r="E2562" i="21"/>
  <c r="F2562" i="21"/>
  <c r="J2562" i="21"/>
  <c r="H2563" i="21"/>
  <c r="K2562" i="21"/>
  <c r="M2562" i="21"/>
  <c r="I2562" i="21"/>
  <c r="L2562" i="21"/>
  <c r="Q2561" i="21"/>
  <c r="N2561" i="21"/>
  <c r="O2561" i="21"/>
  <c r="P2561" i="21"/>
  <c r="D2564" i="21"/>
  <c r="F2563" i="21"/>
  <c r="E2563" i="21"/>
  <c r="K2563" i="21"/>
  <c r="J2563" i="21"/>
  <c r="H2564" i="21"/>
  <c r="M2563" i="21"/>
  <c r="I2563" i="21"/>
  <c r="L2563" i="21"/>
  <c r="P2562" i="21"/>
  <c r="N2562" i="21"/>
  <c r="O2562" i="21"/>
  <c r="Q2562" i="21"/>
  <c r="D2565" i="21"/>
  <c r="F2564" i="21"/>
  <c r="E2564" i="21"/>
  <c r="H2565" i="21"/>
  <c r="J2564" i="21"/>
  <c r="I2564" i="21"/>
  <c r="K2564" i="21"/>
  <c r="M2564" i="21"/>
  <c r="L2564" i="21"/>
  <c r="O2563" i="21"/>
  <c r="N2563" i="21"/>
  <c r="Q2563" i="21"/>
  <c r="P2563" i="21"/>
  <c r="D2566" i="21"/>
  <c r="E2565" i="21"/>
  <c r="F2565" i="21"/>
  <c r="H2566" i="21"/>
  <c r="I2565" i="21"/>
  <c r="J2565" i="21"/>
  <c r="M2565" i="21"/>
  <c r="L2565" i="21"/>
  <c r="K2565" i="21"/>
  <c r="N2564" i="21"/>
  <c r="Q2564" i="21"/>
  <c r="O2564" i="21"/>
  <c r="P2564" i="21"/>
  <c r="D2567" i="21"/>
  <c r="F2566" i="21"/>
  <c r="E2566" i="21"/>
  <c r="M2566" i="21"/>
  <c r="K2566" i="21"/>
  <c r="I2566" i="21"/>
  <c r="J2566" i="21"/>
  <c r="L2566" i="21"/>
  <c r="H2567" i="21"/>
  <c r="O2565" i="21"/>
  <c r="P2565" i="21"/>
  <c r="N2565" i="21"/>
  <c r="Q2565" i="21"/>
  <c r="F2567" i="21"/>
  <c r="E2567" i="21"/>
  <c r="D2568" i="21"/>
  <c r="N2566" i="21"/>
  <c r="Q2566" i="21"/>
  <c r="O2566" i="21"/>
  <c r="P2566" i="21"/>
  <c r="L2567" i="21"/>
  <c r="J2567" i="21"/>
  <c r="H2568" i="21"/>
  <c r="I2567" i="21"/>
  <c r="M2567" i="21"/>
  <c r="K2567" i="21"/>
  <c r="D2569" i="21"/>
  <c r="E2568" i="21"/>
  <c r="F2568" i="21"/>
  <c r="K2568" i="21"/>
  <c r="J2568" i="21"/>
  <c r="I2568" i="21"/>
  <c r="H2569" i="21"/>
  <c r="L2568" i="21"/>
  <c r="M2568" i="21"/>
  <c r="Q2567" i="21"/>
  <c r="N2567" i="21"/>
  <c r="O2567" i="21"/>
  <c r="P2567" i="21"/>
  <c r="F2569" i="21"/>
  <c r="E2569" i="21"/>
  <c r="D2570" i="21"/>
  <c r="P2568" i="21"/>
  <c r="Q2568" i="21"/>
  <c r="N2568" i="21"/>
  <c r="O2568" i="21"/>
  <c r="I2569" i="21"/>
  <c r="M2569" i="21"/>
  <c r="J2569" i="21"/>
  <c r="K2569" i="21"/>
  <c r="L2569" i="21"/>
  <c r="H2570" i="21"/>
  <c r="D2571" i="21"/>
  <c r="F2570" i="21"/>
  <c r="E2570" i="21"/>
  <c r="Q2569" i="21"/>
  <c r="N2569" i="21"/>
  <c r="O2569" i="21"/>
  <c r="P2569" i="21"/>
  <c r="M2570" i="21"/>
  <c r="L2570" i="21"/>
  <c r="H2571" i="21"/>
  <c r="I2570" i="21"/>
  <c r="J2570" i="21"/>
  <c r="K2570" i="21"/>
  <c r="F2571" i="21"/>
  <c r="E2571" i="21"/>
  <c r="D2572" i="21"/>
  <c r="I2571" i="21"/>
  <c r="J2571" i="21"/>
  <c r="L2571" i="21"/>
  <c r="M2571" i="21"/>
  <c r="K2571" i="21"/>
  <c r="H2572" i="21"/>
  <c r="N2570" i="21"/>
  <c r="O2570" i="21"/>
  <c r="P2570" i="21"/>
  <c r="Q2570" i="21"/>
  <c r="F2572" i="21"/>
  <c r="D2573" i="21"/>
  <c r="E2572" i="21"/>
  <c r="N2571" i="21"/>
  <c r="Q2571" i="21"/>
  <c r="O2571" i="21"/>
  <c r="P2571" i="21"/>
  <c r="I2572" i="21"/>
  <c r="J2572" i="21"/>
  <c r="K2572" i="21"/>
  <c r="M2572" i="21"/>
  <c r="H2573" i="21"/>
  <c r="L2572" i="21"/>
  <c r="E2573" i="21"/>
  <c r="D2574" i="21"/>
  <c r="F2573" i="21"/>
  <c r="Q2572" i="21"/>
  <c r="N2572" i="21"/>
  <c r="O2572" i="21"/>
  <c r="P2572" i="21"/>
  <c r="I2573" i="21"/>
  <c r="J2573" i="21"/>
  <c r="H2574" i="21"/>
  <c r="L2573" i="21"/>
  <c r="K2573" i="21"/>
  <c r="M2573" i="21"/>
  <c r="E2574" i="21"/>
  <c r="D2575" i="21"/>
  <c r="F2574" i="21"/>
  <c r="O2573" i="21"/>
  <c r="P2573" i="21"/>
  <c r="Q2573" i="21"/>
  <c r="N2573" i="21"/>
  <c r="M2574" i="21"/>
  <c r="H2575" i="21"/>
  <c r="I2574" i="21"/>
  <c r="K2574" i="21"/>
  <c r="L2574" i="21"/>
  <c r="J2574" i="21"/>
  <c r="F2575" i="21"/>
  <c r="D2576" i="21"/>
  <c r="E2575" i="21"/>
  <c r="J2575" i="21"/>
  <c r="K2575" i="21"/>
  <c r="H2576" i="21"/>
  <c r="I2575" i="21"/>
  <c r="L2575" i="21"/>
  <c r="M2575" i="21"/>
  <c r="N2574" i="21"/>
  <c r="Q2574" i="21"/>
  <c r="O2574" i="21"/>
  <c r="P2574" i="21"/>
  <c r="E2576" i="21"/>
  <c r="F2576" i="21"/>
  <c r="D2577" i="21"/>
  <c r="H2577" i="21"/>
  <c r="L2576" i="21"/>
  <c r="J2576" i="21"/>
  <c r="K2576" i="21"/>
  <c r="I2576" i="21"/>
  <c r="M2576" i="21"/>
  <c r="O2575" i="21"/>
  <c r="P2575" i="21"/>
  <c r="Q2575" i="21"/>
  <c r="N2575" i="21"/>
  <c r="E2577" i="21"/>
  <c r="F2577" i="21"/>
  <c r="D2578" i="21"/>
  <c r="M2577" i="21"/>
  <c r="H2578" i="21"/>
  <c r="L2577" i="21"/>
  <c r="I2577" i="21"/>
  <c r="J2577" i="21"/>
  <c r="K2577" i="21"/>
  <c r="N2576" i="21"/>
  <c r="O2576" i="21"/>
  <c r="P2576" i="21"/>
  <c r="Q2576" i="21"/>
  <c r="E2578" i="21"/>
  <c r="F2578" i="21"/>
  <c r="D2579" i="21"/>
  <c r="I2578" i="21"/>
  <c r="M2578" i="21"/>
  <c r="K2578" i="21"/>
  <c r="L2578" i="21"/>
  <c r="J2578" i="21"/>
  <c r="H2579" i="21"/>
  <c r="Q2577" i="21"/>
  <c r="N2577" i="21"/>
  <c r="O2577" i="21"/>
  <c r="P2577" i="21"/>
  <c r="F2579" i="21"/>
  <c r="E2579" i="21"/>
  <c r="D2580" i="21"/>
  <c r="N2578" i="21"/>
  <c r="O2578" i="21"/>
  <c r="P2578" i="21"/>
  <c r="Q2578" i="21"/>
  <c r="H2580" i="21"/>
  <c r="L2579" i="21"/>
  <c r="M2579" i="21"/>
  <c r="I2579" i="21"/>
  <c r="J2579" i="21"/>
  <c r="K2579" i="21"/>
  <c r="F2580" i="21"/>
  <c r="E2580" i="21"/>
  <c r="D2581" i="21"/>
  <c r="I2580" i="21"/>
  <c r="M2580" i="21"/>
  <c r="H2581" i="21"/>
  <c r="L2580" i="21"/>
  <c r="K2580" i="21"/>
  <c r="J2580" i="21"/>
  <c r="N2579" i="21"/>
  <c r="O2579" i="21"/>
  <c r="P2579" i="21"/>
  <c r="Q2579" i="21"/>
  <c r="E2581" i="21"/>
  <c r="D2582" i="21"/>
  <c r="F2581" i="21"/>
  <c r="P2580" i="21"/>
  <c r="Q2580" i="21"/>
  <c r="N2580" i="21"/>
  <c r="O2580" i="21"/>
  <c r="J2581" i="21"/>
  <c r="M2581" i="21"/>
  <c r="L2581" i="21"/>
  <c r="H2582" i="21"/>
  <c r="I2581" i="21"/>
  <c r="K2581" i="21"/>
  <c r="F2582" i="21"/>
  <c r="E2582" i="21"/>
  <c r="D2583" i="21"/>
  <c r="L2582" i="21"/>
  <c r="J2582" i="21"/>
  <c r="M2582" i="21"/>
  <c r="K2582" i="21"/>
  <c r="I2582" i="21"/>
  <c r="H2583" i="21"/>
  <c r="O2581" i="21"/>
  <c r="P2581" i="21"/>
  <c r="Q2581" i="21"/>
  <c r="N2581" i="21"/>
  <c r="E2583" i="21"/>
  <c r="F2583" i="21"/>
  <c r="D2584" i="21"/>
  <c r="Q2582" i="21"/>
  <c r="N2582" i="21"/>
  <c r="O2582" i="21"/>
  <c r="P2582" i="21"/>
  <c r="K2583" i="21"/>
  <c r="M2583" i="21"/>
  <c r="L2583" i="21"/>
  <c r="H2584" i="21"/>
  <c r="I2583" i="21"/>
  <c r="J2583" i="21"/>
  <c r="E2584" i="21"/>
  <c r="F2584" i="21"/>
  <c r="D2585" i="21"/>
  <c r="K2584" i="21"/>
  <c r="J2584" i="21"/>
  <c r="I2584" i="21"/>
  <c r="H2585" i="21"/>
  <c r="L2584" i="21"/>
  <c r="M2584" i="21"/>
  <c r="Q2583" i="21"/>
  <c r="N2583" i="21"/>
  <c r="O2583" i="21"/>
  <c r="P2583" i="21"/>
  <c r="E2585" i="21"/>
  <c r="F2585" i="21"/>
  <c r="D2586" i="21"/>
  <c r="Q2584" i="21"/>
  <c r="N2584" i="21"/>
  <c r="O2584" i="21"/>
  <c r="P2584" i="21"/>
  <c r="J2585" i="21"/>
  <c r="I2585" i="21"/>
  <c r="L2585" i="21"/>
  <c r="M2585" i="21"/>
  <c r="H2586" i="21"/>
  <c r="K2585" i="21"/>
  <c r="D2587" i="21"/>
  <c r="F2586" i="21"/>
  <c r="E2586" i="21"/>
  <c r="N2585" i="21"/>
  <c r="O2585" i="21"/>
  <c r="Q2585" i="21"/>
  <c r="P2585" i="21"/>
  <c r="H2587" i="21"/>
  <c r="M2586" i="21"/>
  <c r="J2586" i="21"/>
  <c r="K2586" i="21"/>
  <c r="I2586" i="21"/>
  <c r="L2586" i="21"/>
  <c r="D2588" i="21"/>
  <c r="E2587" i="21"/>
  <c r="F2587" i="21"/>
  <c r="I2587" i="21"/>
  <c r="K2587" i="21"/>
  <c r="L2587" i="21"/>
  <c r="M2587" i="21"/>
  <c r="J2587" i="21"/>
  <c r="H2588" i="21"/>
  <c r="P2586" i="21"/>
  <c r="Q2586" i="21"/>
  <c r="N2586" i="21"/>
  <c r="O2586" i="21"/>
  <c r="F2588" i="21"/>
  <c r="D2589" i="21"/>
  <c r="E2588" i="21"/>
  <c r="O2587" i="21"/>
  <c r="P2587" i="21"/>
  <c r="Q2587" i="21"/>
  <c r="N2587" i="21"/>
  <c r="J2588" i="21"/>
  <c r="H2589" i="21"/>
  <c r="L2588" i="21"/>
  <c r="M2588" i="21"/>
  <c r="I2588" i="21"/>
  <c r="K2588" i="21"/>
  <c r="D2590" i="21"/>
  <c r="E2589" i="21"/>
  <c r="F2589" i="21"/>
  <c r="I2589" i="21"/>
  <c r="J2589" i="21"/>
  <c r="L2589" i="21"/>
  <c r="K2589" i="21"/>
  <c r="M2589" i="21"/>
  <c r="H2590" i="21"/>
  <c r="N2588" i="21"/>
  <c r="Q2588" i="21"/>
  <c r="O2588" i="21"/>
  <c r="P2588" i="21"/>
  <c r="D2591" i="21"/>
  <c r="E2590" i="21"/>
  <c r="F2590" i="21"/>
  <c r="P2589" i="21"/>
  <c r="O2589" i="21"/>
  <c r="N2589" i="21"/>
  <c r="Q2589" i="21"/>
  <c r="H2591" i="21"/>
  <c r="I2590" i="21"/>
  <c r="J2590" i="21"/>
  <c r="K2590" i="21"/>
  <c r="M2590" i="21"/>
  <c r="L2590" i="21"/>
  <c r="E2591" i="21"/>
  <c r="F2591" i="21"/>
  <c r="D2592" i="21"/>
  <c r="M2591" i="21"/>
  <c r="K2591" i="21"/>
  <c r="H2592" i="21"/>
  <c r="L2591" i="21"/>
  <c r="J2591" i="21"/>
  <c r="I2591" i="21"/>
  <c r="O2590" i="21"/>
  <c r="P2590" i="21"/>
  <c r="N2590" i="21"/>
  <c r="Q2590" i="21"/>
  <c r="D2593" i="21"/>
  <c r="F2592" i="21"/>
  <c r="E2592" i="21"/>
  <c r="K2592" i="21"/>
  <c r="J2592" i="21"/>
  <c r="I2592" i="21"/>
  <c r="M2592" i="21"/>
  <c r="L2592" i="21"/>
  <c r="H2593" i="21"/>
  <c r="O2591" i="21"/>
  <c r="P2591" i="21"/>
  <c r="Q2591" i="21"/>
  <c r="N2591" i="21"/>
  <c r="F2593" i="21"/>
  <c r="D2594" i="21"/>
  <c r="E2593" i="21"/>
  <c r="N2592" i="21"/>
  <c r="Q2592" i="21"/>
  <c r="O2592" i="21"/>
  <c r="P2592" i="21"/>
  <c r="L2593" i="21"/>
  <c r="H2594" i="21"/>
  <c r="I2593" i="21"/>
  <c r="K2593" i="21"/>
  <c r="M2593" i="21"/>
  <c r="J2593" i="21"/>
  <c r="F2594" i="21"/>
  <c r="D2595" i="21"/>
  <c r="E2594" i="21"/>
  <c r="I2594" i="21"/>
  <c r="K2594" i="21"/>
  <c r="J2594" i="21"/>
  <c r="M2594" i="21"/>
  <c r="H2595" i="21"/>
  <c r="L2594" i="21"/>
  <c r="O2593" i="21"/>
  <c r="Q2593" i="21"/>
  <c r="N2593" i="21"/>
  <c r="P2593" i="21"/>
  <c r="E2595" i="21"/>
  <c r="F2595" i="21"/>
  <c r="D2596" i="21"/>
  <c r="N2594" i="21"/>
  <c r="O2594" i="21"/>
  <c r="P2594" i="21"/>
  <c r="Q2594" i="21"/>
  <c r="L2595" i="21"/>
  <c r="H2596" i="21"/>
  <c r="I2595" i="21"/>
  <c r="K2595" i="21"/>
  <c r="J2595" i="21"/>
  <c r="M2595" i="21"/>
  <c r="F2596" i="21"/>
  <c r="D2597" i="21"/>
  <c r="E2596" i="21"/>
  <c r="M2596" i="21"/>
  <c r="K2596" i="21"/>
  <c r="J2596" i="21"/>
  <c r="L2596" i="21"/>
  <c r="I2596" i="21"/>
  <c r="H2597" i="21"/>
  <c r="P2595" i="21"/>
  <c r="Q2595" i="21"/>
  <c r="N2595" i="21"/>
  <c r="O2595" i="21"/>
  <c r="D2598" i="21"/>
  <c r="E2597" i="21"/>
  <c r="F2597" i="21"/>
  <c r="P2596" i="21"/>
  <c r="N2596" i="21"/>
  <c r="Q2596" i="21"/>
  <c r="O2596" i="21"/>
  <c r="I2597" i="21"/>
  <c r="M2597" i="21"/>
  <c r="L2597" i="21"/>
  <c r="J2597" i="21"/>
  <c r="K2597" i="21"/>
  <c r="H2598" i="21"/>
  <c r="D2599" i="21"/>
  <c r="F2598" i="21"/>
  <c r="E2598" i="21"/>
  <c r="Q2597" i="21"/>
  <c r="N2597" i="21"/>
  <c r="O2597" i="21"/>
  <c r="P2597" i="21"/>
  <c r="K2598" i="21"/>
  <c r="L2598" i="21"/>
  <c r="H2599" i="21"/>
  <c r="I2598" i="21"/>
  <c r="M2598" i="21"/>
  <c r="J2598" i="21"/>
  <c r="F2599" i="21"/>
  <c r="D2600" i="21"/>
  <c r="E2599" i="21"/>
  <c r="K2599" i="21"/>
  <c r="J2599" i="21"/>
  <c r="M2599" i="21"/>
  <c r="H2600" i="21"/>
  <c r="I2599" i="21"/>
  <c r="L2599" i="21"/>
  <c r="Q2598" i="21"/>
  <c r="N2598" i="21"/>
  <c r="O2598" i="21"/>
  <c r="P2598" i="21"/>
  <c r="E2600" i="21"/>
  <c r="F2600" i="21"/>
  <c r="D2601" i="21"/>
  <c r="K2600" i="21"/>
  <c r="I2600" i="21"/>
  <c r="J2600" i="21"/>
  <c r="M2600" i="21"/>
  <c r="L2600" i="21"/>
  <c r="H2601" i="21"/>
  <c r="N2599" i="21"/>
  <c r="Q2599" i="21"/>
  <c r="O2599" i="21"/>
  <c r="P2599" i="21"/>
  <c r="E2601" i="21"/>
  <c r="F2601" i="21"/>
  <c r="D2602" i="21"/>
  <c r="N2600" i="21"/>
  <c r="O2600" i="21"/>
  <c r="P2600" i="21"/>
  <c r="Q2600" i="21"/>
  <c r="J2601" i="21"/>
  <c r="L2601" i="21"/>
  <c r="H2602" i="21"/>
  <c r="M2601" i="21"/>
  <c r="I2601" i="21"/>
  <c r="K2601" i="21"/>
  <c r="F2602" i="21"/>
  <c r="E2602" i="21"/>
  <c r="D2603" i="21"/>
  <c r="M2602" i="21"/>
  <c r="K2602" i="21"/>
  <c r="J2602" i="21"/>
  <c r="H2603" i="21"/>
  <c r="I2602" i="21"/>
  <c r="L2602" i="21"/>
  <c r="Q2601" i="21"/>
  <c r="N2601" i="21"/>
  <c r="O2601" i="21"/>
  <c r="P2601" i="21"/>
  <c r="E2603" i="21"/>
  <c r="D2604" i="21"/>
  <c r="F2603" i="21"/>
  <c r="M2603" i="21"/>
  <c r="I2603" i="21"/>
  <c r="H2604" i="21"/>
  <c r="K2603" i="21"/>
  <c r="L2603" i="21"/>
  <c r="J2603" i="21"/>
  <c r="P2602" i="21"/>
  <c r="Q2602" i="21"/>
  <c r="N2602" i="21"/>
  <c r="O2602" i="21"/>
  <c r="D2605" i="21"/>
  <c r="F2604" i="21"/>
  <c r="E2604" i="21"/>
  <c r="N2603" i="21"/>
  <c r="Q2603" i="21"/>
  <c r="O2603" i="21"/>
  <c r="P2603" i="21"/>
  <c r="H2605" i="21"/>
  <c r="I2604" i="21"/>
  <c r="M2604" i="21"/>
  <c r="K2604" i="21"/>
  <c r="J2604" i="21"/>
  <c r="L2604" i="21"/>
  <c r="D2606" i="21"/>
  <c r="F2605" i="21"/>
  <c r="E2605" i="21"/>
  <c r="J2605" i="21"/>
  <c r="M2605" i="21"/>
  <c r="K2605" i="21"/>
  <c r="I2605" i="21"/>
  <c r="L2605" i="21"/>
  <c r="H2606" i="21"/>
  <c r="N2604" i="21"/>
  <c r="Q2604" i="21"/>
  <c r="O2604" i="21"/>
  <c r="P2604" i="21"/>
  <c r="D2607" i="21"/>
  <c r="F2606" i="21"/>
  <c r="E2606" i="21"/>
  <c r="Q2605" i="21"/>
  <c r="N2605" i="21"/>
  <c r="O2605" i="21"/>
  <c r="P2605" i="21"/>
  <c r="H2607" i="21"/>
  <c r="K2606" i="21"/>
  <c r="M2606" i="21"/>
  <c r="L2606" i="21"/>
  <c r="J2606" i="21"/>
  <c r="I2606" i="21"/>
  <c r="E2607" i="21"/>
  <c r="D2608" i="21"/>
  <c r="F2607" i="21"/>
  <c r="J2607" i="21"/>
  <c r="H2608" i="21"/>
  <c r="L2607" i="21"/>
  <c r="M2607" i="21"/>
  <c r="I2607" i="21"/>
  <c r="K2607" i="21"/>
  <c r="N2606" i="21"/>
  <c r="Q2606" i="21"/>
  <c r="O2606" i="21"/>
  <c r="P2606" i="21"/>
  <c r="F2608" i="21"/>
  <c r="D2609" i="21"/>
  <c r="E2608" i="21"/>
  <c r="J2608" i="21"/>
  <c r="K2608" i="21"/>
  <c r="L2608" i="21"/>
  <c r="M2608" i="21"/>
  <c r="I2608" i="21"/>
  <c r="H2609" i="21"/>
  <c r="N2607" i="21"/>
  <c r="Q2607" i="21"/>
  <c r="O2607" i="21"/>
  <c r="P2607" i="21"/>
  <c r="E2609" i="21"/>
  <c r="D2610" i="21"/>
  <c r="F2609" i="21"/>
  <c r="N2608" i="21"/>
  <c r="Q2608" i="21"/>
  <c r="O2608" i="21"/>
  <c r="P2608" i="21"/>
  <c r="K2609" i="21"/>
  <c r="H2610" i="21"/>
  <c r="J2609" i="21"/>
  <c r="I2609" i="21"/>
  <c r="M2609" i="21"/>
  <c r="L2609" i="21"/>
  <c r="E2610" i="21"/>
  <c r="F2610" i="21"/>
  <c r="D2611" i="21"/>
  <c r="I2610" i="21"/>
  <c r="M2610" i="21"/>
  <c r="L2610" i="21"/>
  <c r="H2611" i="21"/>
  <c r="J2610" i="21"/>
  <c r="K2610" i="21"/>
  <c r="Q2609" i="21"/>
  <c r="N2609" i="21"/>
  <c r="O2609" i="21"/>
  <c r="P2609" i="21"/>
  <c r="E2611" i="21"/>
  <c r="D2612" i="21"/>
  <c r="F2611" i="21"/>
  <c r="N2610" i="21"/>
  <c r="O2610" i="21"/>
  <c r="P2610" i="21"/>
  <c r="Q2610" i="21"/>
  <c r="M2611" i="21"/>
  <c r="L2611" i="21"/>
  <c r="H2612" i="21"/>
  <c r="J2611" i="21"/>
  <c r="I2611" i="21"/>
  <c r="K2611" i="21"/>
  <c r="F2612" i="21"/>
  <c r="D2613" i="21"/>
  <c r="E2612" i="21"/>
  <c r="K2612" i="21"/>
  <c r="M2612" i="21"/>
  <c r="L2612" i="21"/>
  <c r="J2612" i="21"/>
  <c r="I2612" i="21"/>
  <c r="H2613" i="21"/>
  <c r="Q2611" i="21"/>
  <c r="N2611" i="21"/>
  <c r="O2611" i="21"/>
  <c r="P2611" i="21"/>
  <c r="E2613" i="21"/>
  <c r="D2614" i="21"/>
  <c r="F2613" i="21"/>
  <c r="P2612" i="21"/>
  <c r="N2612" i="21"/>
  <c r="Q2612" i="21"/>
  <c r="O2612" i="21"/>
  <c r="H2614" i="21"/>
  <c r="I2613" i="21"/>
  <c r="L2613" i="21"/>
  <c r="M2613" i="21"/>
  <c r="J2613" i="21"/>
  <c r="K2613" i="21"/>
  <c r="E2614" i="21"/>
  <c r="D2615" i="21"/>
  <c r="F2614" i="21"/>
  <c r="I2614" i="21"/>
  <c r="J2614" i="21"/>
  <c r="H2615" i="21"/>
  <c r="K2614" i="21"/>
  <c r="L2614" i="21"/>
  <c r="M2614" i="21"/>
  <c r="O2613" i="21"/>
  <c r="P2613" i="21"/>
  <c r="N2613" i="21"/>
  <c r="Q2613" i="21"/>
  <c r="D2616" i="21"/>
  <c r="E2615" i="21"/>
  <c r="F2615" i="21"/>
  <c r="N2614" i="21"/>
  <c r="Q2614" i="21"/>
  <c r="O2614" i="21"/>
  <c r="P2614" i="21"/>
  <c r="M2615" i="21"/>
  <c r="J2615" i="21"/>
  <c r="I2615" i="21"/>
  <c r="H2616" i="21"/>
  <c r="L2615" i="21"/>
  <c r="K2615" i="21"/>
  <c r="D2617" i="21"/>
  <c r="E2616" i="21"/>
  <c r="F2616" i="21"/>
  <c r="O2615" i="21"/>
  <c r="P2615" i="21"/>
  <c r="Q2615" i="21"/>
  <c r="N2615" i="21"/>
  <c r="I2616" i="21"/>
  <c r="M2616" i="21"/>
  <c r="L2616" i="21"/>
  <c r="J2616" i="21"/>
  <c r="K2616" i="21"/>
  <c r="H2617" i="21"/>
  <c r="E2617" i="21"/>
  <c r="F2617" i="21"/>
  <c r="D2618" i="21"/>
  <c r="N2616" i="21"/>
  <c r="O2616" i="21"/>
  <c r="P2616" i="21"/>
  <c r="Q2616" i="21"/>
  <c r="K2617" i="21"/>
  <c r="M2617" i="21"/>
  <c r="J2617" i="21"/>
  <c r="L2617" i="21"/>
  <c r="I2617" i="21"/>
  <c r="H2618" i="21"/>
  <c r="E2618" i="21"/>
  <c r="F2618" i="21"/>
  <c r="D2619" i="21"/>
  <c r="N2617" i="21"/>
  <c r="Q2617" i="21"/>
  <c r="O2617" i="21"/>
  <c r="P2617" i="21"/>
  <c r="H2619" i="21"/>
  <c r="J2618" i="21"/>
  <c r="M2618" i="21"/>
  <c r="K2618" i="21"/>
  <c r="L2618" i="21"/>
  <c r="I2618" i="21"/>
  <c r="D2620" i="21"/>
  <c r="E2619" i="21"/>
  <c r="F2619" i="21"/>
  <c r="M2619" i="21"/>
  <c r="J2619" i="21"/>
  <c r="L2619" i="21"/>
  <c r="K2619" i="21"/>
  <c r="H2620" i="21"/>
  <c r="I2619" i="21"/>
  <c r="P2618" i="21"/>
  <c r="N2618" i="21"/>
  <c r="Q2618" i="21"/>
  <c r="O2618" i="21"/>
  <c r="F2620" i="21"/>
  <c r="E2620" i="21"/>
  <c r="D2621" i="21"/>
  <c r="M2620" i="21"/>
  <c r="J2620" i="21"/>
  <c r="I2620" i="21"/>
  <c r="H2621" i="21"/>
  <c r="K2620" i="21"/>
  <c r="L2620" i="21"/>
  <c r="N2619" i="21"/>
  <c r="O2619" i="21"/>
  <c r="Q2619" i="21"/>
  <c r="P2619" i="21"/>
  <c r="E2621" i="21"/>
  <c r="F2621" i="21"/>
  <c r="D2622" i="21"/>
  <c r="P2620" i="21"/>
  <c r="N2620" i="21"/>
  <c r="Q2620" i="21"/>
  <c r="O2620" i="21"/>
  <c r="L2621" i="21"/>
  <c r="K2621" i="21"/>
  <c r="M2621" i="21"/>
  <c r="J2621" i="21"/>
  <c r="I2621" i="21"/>
  <c r="H2622" i="21"/>
  <c r="F2622" i="21"/>
  <c r="E2622" i="21"/>
  <c r="D2623" i="21"/>
  <c r="O2621" i="21"/>
  <c r="P2621" i="21"/>
  <c r="Q2621" i="21"/>
  <c r="N2621" i="21"/>
  <c r="K2622" i="21"/>
  <c r="L2622" i="21"/>
  <c r="J2622" i="21"/>
  <c r="M2622" i="21"/>
  <c r="I2622" i="21"/>
  <c r="H2623" i="21"/>
  <c r="F2623" i="21"/>
  <c r="D2624" i="21"/>
  <c r="E2623" i="21"/>
  <c r="Q2622" i="21"/>
  <c r="N2622" i="21"/>
  <c r="O2622" i="21"/>
  <c r="P2622" i="21"/>
  <c r="H2624" i="21"/>
  <c r="M2623" i="21"/>
  <c r="K2623" i="21"/>
  <c r="I2623" i="21"/>
  <c r="L2623" i="21"/>
  <c r="J2623" i="21"/>
  <c r="E2624" i="21"/>
  <c r="F2624" i="21"/>
  <c r="D2625" i="21"/>
  <c r="I2624" i="21"/>
  <c r="H2625" i="21"/>
  <c r="K2624" i="21"/>
  <c r="M2624" i="21"/>
  <c r="J2624" i="21"/>
  <c r="L2624" i="21"/>
  <c r="Q2623" i="21"/>
  <c r="N2623" i="21"/>
  <c r="O2623" i="21"/>
  <c r="P2623" i="21"/>
  <c r="E2625" i="21"/>
  <c r="D2626" i="21"/>
  <c r="F2625" i="21"/>
  <c r="O2624" i="21"/>
  <c r="P2624" i="21"/>
  <c r="Q2624" i="21"/>
  <c r="N2624" i="21"/>
  <c r="H2626" i="21"/>
  <c r="L2625" i="21"/>
  <c r="J2625" i="21"/>
  <c r="I2625" i="21"/>
  <c r="K2625" i="21"/>
  <c r="M2625" i="21"/>
  <c r="E2626" i="21"/>
  <c r="F2626" i="21"/>
  <c r="D2627" i="21"/>
  <c r="M2626" i="21"/>
  <c r="J2626" i="21"/>
  <c r="K2626" i="21"/>
  <c r="L2626" i="21"/>
  <c r="I2626" i="21"/>
  <c r="H2627" i="21"/>
  <c r="Q2625" i="21"/>
  <c r="N2625" i="21"/>
  <c r="O2625" i="21"/>
  <c r="P2625" i="21"/>
  <c r="F2627" i="21"/>
  <c r="D2628" i="21"/>
  <c r="E2627" i="21"/>
  <c r="P2626" i="21"/>
  <c r="N2626" i="21"/>
  <c r="O2626" i="21"/>
  <c r="Q2626" i="21"/>
  <c r="H2628" i="21"/>
  <c r="I2627" i="21"/>
  <c r="L2627" i="21"/>
  <c r="M2627" i="21"/>
  <c r="K2627" i="21"/>
  <c r="J2627" i="21"/>
  <c r="F2628" i="21"/>
  <c r="E2628" i="21"/>
  <c r="D2629" i="21"/>
  <c r="L2628" i="21"/>
  <c r="I2628" i="21"/>
  <c r="J2628" i="21"/>
  <c r="K2628" i="21"/>
  <c r="H2629" i="21"/>
  <c r="M2628" i="21"/>
  <c r="Q2627" i="21"/>
  <c r="N2627" i="21"/>
  <c r="O2627" i="21"/>
  <c r="P2627" i="21"/>
  <c r="E2629" i="21"/>
  <c r="F2629" i="21"/>
  <c r="D2630" i="21"/>
  <c r="P2628" i="21"/>
  <c r="N2628" i="21"/>
  <c r="Q2628" i="21"/>
  <c r="O2628" i="21"/>
  <c r="K2629" i="21"/>
  <c r="I2629" i="21"/>
  <c r="L2629" i="21"/>
  <c r="M2629" i="21"/>
  <c r="J2629" i="21"/>
  <c r="H2630" i="21"/>
  <c r="D2631" i="21"/>
  <c r="E2630" i="21"/>
  <c r="F2630" i="21"/>
  <c r="P2629" i="21"/>
  <c r="N2629" i="21"/>
  <c r="Q2629" i="21"/>
  <c r="O2629" i="21"/>
  <c r="J2630" i="21"/>
  <c r="H2631" i="21"/>
  <c r="K2630" i="21"/>
  <c r="L2630" i="21"/>
  <c r="M2630" i="21"/>
  <c r="I2630" i="21"/>
  <c r="F2631" i="21"/>
  <c r="E2631" i="21"/>
  <c r="D2632" i="21"/>
  <c r="I2631" i="21"/>
  <c r="J2631" i="21"/>
  <c r="H2632" i="21"/>
  <c r="M2631" i="21"/>
  <c r="L2631" i="21"/>
  <c r="K2631" i="21"/>
  <c r="Q2630" i="21"/>
  <c r="N2630" i="21"/>
  <c r="O2630" i="21"/>
  <c r="P2630" i="21"/>
  <c r="F2632" i="21"/>
  <c r="D2633" i="21"/>
  <c r="E2632" i="21"/>
  <c r="O2631" i="21"/>
  <c r="P2631" i="21"/>
  <c r="Q2631" i="21"/>
  <c r="N2631" i="21"/>
  <c r="J2632" i="21"/>
  <c r="I2632" i="21"/>
  <c r="K2632" i="21"/>
  <c r="H2633" i="21"/>
  <c r="L2632" i="21"/>
  <c r="M2632" i="21"/>
  <c r="D2634" i="21"/>
  <c r="E2633" i="21"/>
  <c r="F2633" i="21"/>
  <c r="P2632" i="21"/>
  <c r="Q2632" i="21"/>
  <c r="N2632" i="21"/>
  <c r="O2632" i="21"/>
  <c r="K2633" i="21"/>
  <c r="H2634" i="21"/>
  <c r="M2633" i="21"/>
  <c r="L2633" i="21"/>
  <c r="I2633" i="21"/>
  <c r="J2633" i="21"/>
  <c r="D2635" i="21"/>
  <c r="F2634" i="21"/>
  <c r="E2634" i="21"/>
  <c r="K2634" i="21"/>
  <c r="H2635" i="21"/>
  <c r="J2634" i="21"/>
  <c r="I2634" i="21"/>
  <c r="M2634" i="21"/>
  <c r="L2634" i="21"/>
  <c r="Q2633" i="21"/>
  <c r="N2633" i="21"/>
  <c r="O2633" i="21"/>
  <c r="P2633" i="21"/>
  <c r="E2635" i="21"/>
  <c r="D2636" i="21"/>
  <c r="F2635" i="21"/>
  <c r="M2635" i="21"/>
  <c r="L2635" i="21"/>
  <c r="K2635" i="21"/>
  <c r="H2636" i="21"/>
  <c r="J2635" i="21"/>
  <c r="I2635" i="21"/>
  <c r="P2634" i="21"/>
  <c r="Q2634" i="21"/>
  <c r="N2634" i="21"/>
  <c r="O2634" i="21"/>
  <c r="D2637" i="21"/>
  <c r="E2636" i="21"/>
  <c r="F2636" i="21"/>
  <c r="I2636" i="21"/>
  <c r="J2636" i="21"/>
  <c r="H2637" i="21"/>
  <c r="K2636" i="21"/>
  <c r="L2636" i="21"/>
  <c r="M2636" i="21"/>
  <c r="Q2635" i="21"/>
  <c r="N2635" i="21"/>
  <c r="O2635" i="21"/>
  <c r="P2635" i="21"/>
  <c r="E2637" i="21"/>
  <c r="D2638" i="21"/>
  <c r="F2637" i="21"/>
  <c r="P2636" i="21"/>
  <c r="N2636" i="21"/>
  <c r="Q2636" i="21"/>
  <c r="O2636" i="21"/>
  <c r="M2637" i="21"/>
  <c r="L2637" i="21"/>
  <c r="I2637" i="21"/>
  <c r="K2637" i="21"/>
  <c r="J2637" i="21"/>
  <c r="H2638" i="21"/>
  <c r="F2638" i="21"/>
  <c r="D2639" i="21"/>
  <c r="E2638" i="21"/>
  <c r="Q2637" i="21"/>
  <c r="N2637" i="21"/>
  <c r="O2637" i="21"/>
  <c r="P2637" i="21"/>
  <c r="L2638" i="21"/>
  <c r="M2638" i="21"/>
  <c r="K2638" i="21"/>
  <c r="H2639" i="21"/>
  <c r="I2638" i="21"/>
  <c r="J2638" i="21"/>
  <c r="E2639" i="21"/>
  <c r="F2639" i="21"/>
  <c r="D2640" i="21"/>
  <c r="I2639" i="21"/>
  <c r="L2639" i="21"/>
  <c r="K2639" i="21"/>
  <c r="H2640" i="21"/>
  <c r="M2639" i="21"/>
  <c r="J2639" i="21"/>
  <c r="N2638" i="21"/>
  <c r="Q2638" i="21"/>
  <c r="O2638" i="21"/>
  <c r="P2638" i="21"/>
  <c r="F2640" i="21"/>
  <c r="D2641" i="21"/>
  <c r="E2640" i="21"/>
  <c r="O2639" i="21"/>
  <c r="P2639" i="21"/>
  <c r="N2639" i="21"/>
  <c r="Q2639" i="21"/>
  <c r="M2640" i="21"/>
  <c r="L2640" i="21"/>
  <c r="I2640" i="21"/>
  <c r="H2641" i="21"/>
  <c r="J2640" i="21"/>
  <c r="K2640" i="21"/>
  <c r="E2641" i="21"/>
  <c r="D2642" i="21"/>
  <c r="F2641" i="21"/>
  <c r="Q2640" i="21"/>
  <c r="N2640" i="21"/>
  <c r="O2640" i="21"/>
  <c r="P2640" i="21"/>
  <c r="I2641" i="21"/>
  <c r="J2641" i="21"/>
  <c r="H2642" i="21"/>
  <c r="L2641" i="21"/>
  <c r="K2641" i="21"/>
  <c r="M2641" i="21"/>
  <c r="F2642" i="21"/>
  <c r="E2642" i="21"/>
  <c r="D2643" i="21"/>
  <c r="Q2641" i="21"/>
  <c r="N2641" i="21"/>
  <c r="O2641" i="21"/>
  <c r="P2641" i="21"/>
  <c r="L2642" i="21"/>
  <c r="M2642" i="21"/>
  <c r="J2642" i="21"/>
  <c r="I2642" i="21"/>
  <c r="H2643" i="21"/>
  <c r="K2642" i="21"/>
  <c r="D2644" i="21"/>
  <c r="F2643" i="21"/>
  <c r="E2643" i="21"/>
  <c r="N2642" i="21"/>
  <c r="O2642" i="21"/>
  <c r="P2642" i="21"/>
  <c r="Q2642" i="21"/>
  <c r="M2643" i="21"/>
  <c r="J2643" i="21"/>
  <c r="I2643" i="21"/>
  <c r="K2643" i="21"/>
  <c r="H2644" i="21"/>
  <c r="L2643" i="21"/>
  <c r="E2644" i="21"/>
  <c r="F2644" i="21"/>
  <c r="D2645" i="21"/>
  <c r="Q2643" i="21"/>
  <c r="N2643" i="21"/>
  <c r="O2643" i="21"/>
  <c r="P2643" i="21"/>
  <c r="L2644" i="21"/>
  <c r="H2645" i="21"/>
  <c r="J2644" i="21"/>
  <c r="K2644" i="21"/>
  <c r="M2644" i="21"/>
  <c r="I2644" i="21"/>
  <c r="D2646" i="21"/>
  <c r="F2645" i="21"/>
  <c r="E2645" i="21"/>
  <c r="I2645" i="21"/>
  <c r="H2646" i="21"/>
  <c r="L2645" i="21"/>
  <c r="K2645" i="21"/>
  <c r="J2645" i="21"/>
  <c r="M2645" i="21"/>
  <c r="P2644" i="21"/>
  <c r="Q2644" i="21"/>
  <c r="N2644" i="21"/>
  <c r="O2644" i="21"/>
  <c r="E2646" i="21"/>
  <c r="D2647" i="21"/>
  <c r="F2646" i="21"/>
  <c r="N2645" i="21"/>
  <c r="Q2645" i="21"/>
  <c r="O2645" i="21"/>
  <c r="P2645" i="21"/>
  <c r="L2646" i="21"/>
  <c r="M2646" i="21"/>
  <c r="I2646" i="21"/>
  <c r="J2646" i="21"/>
  <c r="H2647" i="21"/>
  <c r="K2646" i="21"/>
  <c r="D2648" i="21"/>
  <c r="E2647" i="21"/>
  <c r="F2647" i="21"/>
  <c r="Q2646" i="21"/>
  <c r="N2646" i="21"/>
  <c r="O2646" i="21"/>
  <c r="P2646" i="21"/>
  <c r="L2647" i="21"/>
  <c r="K2647" i="21"/>
  <c r="I2647" i="21"/>
  <c r="M2647" i="21"/>
  <c r="H2648" i="21"/>
  <c r="J2647" i="21"/>
  <c r="E2648" i="21"/>
  <c r="F2648" i="21"/>
  <c r="D2649" i="21"/>
  <c r="N2647" i="21"/>
  <c r="Q2647" i="21"/>
  <c r="O2647" i="21"/>
  <c r="P2647" i="21"/>
  <c r="K2648" i="21"/>
  <c r="J2648" i="21"/>
  <c r="M2648" i="21"/>
  <c r="I2648" i="21"/>
  <c r="H2649" i="21"/>
  <c r="L2648" i="21"/>
  <c r="D2650" i="21"/>
  <c r="F2649" i="21"/>
  <c r="E2649" i="21"/>
  <c r="O2648" i="21"/>
  <c r="P2648" i="21"/>
  <c r="N2648" i="21"/>
  <c r="Q2648" i="21"/>
  <c r="M2649" i="21"/>
  <c r="J2649" i="21"/>
  <c r="H2650" i="21"/>
  <c r="K2649" i="21"/>
  <c r="I2649" i="21"/>
  <c r="L2649" i="21"/>
  <c r="D2651" i="21"/>
  <c r="F2650" i="21"/>
  <c r="E2650" i="21"/>
  <c r="M2650" i="21"/>
  <c r="K2650" i="21"/>
  <c r="I2650" i="21"/>
  <c r="L2650" i="21"/>
  <c r="H2651" i="21"/>
  <c r="J2650" i="21"/>
  <c r="N2649" i="21"/>
  <c r="O2649" i="21"/>
  <c r="Q2649" i="21"/>
  <c r="P2649" i="21"/>
  <c r="F2651" i="21"/>
  <c r="D2652" i="21"/>
  <c r="E2651" i="21"/>
  <c r="P2650" i="21"/>
  <c r="N2650" i="21"/>
  <c r="Q2650" i="21"/>
  <c r="O2650" i="21"/>
  <c r="M2651" i="21"/>
  <c r="K2651" i="21"/>
  <c r="L2651" i="21"/>
  <c r="I2651" i="21"/>
  <c r="H2652" i="21"/>
  <c r="J2651" i="21"/>
  <c r="D2653" i="21"/>
  <c r="F2652" i="21"/>
  <c r="E2652" i="21"/>
  <c r="Q2651" i="21"/>
  <c r="N2651" i="21"/>
  <c r="O2651" i="21"/>
  <c r="P2651" i="21"/>
  <c r="L2652" i="21"/>
  <c r="J2652" i="21"/>
  <c r="H2653" i="21"/>
  <c r="M2652" i="21"/>
  <c r="I2652" i="21"/>
  <c r="K2652" i="21"/>
  <c r="D2654" i="21"/>
  <c r="E2653" i="21"/>
  <c r="F2653" i="21"/>
  <c r="H2654" i="21"/>
  <c r="L2653" i="21"/>
  <c r="I2653" i="21"/>
  <c r="J2653" i="21"/>
  <c r="M2653" i="21"/>
  <c r="K2653" i="21"/>
  <c r="O2652" i="21"/>
  <c r="P2652" i="21"/>
  <c r="Q2652" i="21"/>
  <c r="N2652" i="21"/>
  <c r="E2654" i="21"/>
  <c r="D2655" i="21"/>
  <c r="F2654" i="21"/>
  <c r="K2654" i="21"/>
  <c r="M2654" i="21"/>
  <c r="L2654" i="21"/>
  <c r="H2655" i="21"/>
  <c r="J2654" i="21"/>
  <c r="I2654" i="21"/>
  <c r="Q2653" i="21"/>
  <c r="N2653" i="21"/>
  <c r="O2653" i="21"/>
  <c r="P2653" i="21"/>
  <c r="F2655" i="21"/>
  <c r="D2656" i="21"/>
  <c r="E2655" i="21"/>
  <c r="M2655" i="21"/>
  <c r="K2655" i="21"/>
  <c r="L2655" i="21"/>
  <c r="J2655" i="21"/>
  <c r="I2655" i="21"/>
  <c r="H2656" i="21"/>
  <c r="Q2654" i="21"/>
  <c r="N2654" i="21"/>
  <c r="O2654" i="21"/>
  <c r="P2654" i="21"/>
  <c r="D2657" i="21"/>
  <c r="E2656" i="21"/>
  <c r="F2656" i="21"/>
  <c r="N2655" i="21"/>
  <c r="Q2655" i="21"/>
  <c r="O2655" i="21"/>
  <c r="P2655" i="21"/>
  <c r="M2656" i="21"/>
  <c r="J2656" i="21"/>
  <c r="K2656" i="21"/>
  <c r="I2656" i="21"/>
  <c r="L2656" i="21"/>
  <c r="H2657" i="21"/>
  <c r="E2657" i="21"/>
  <c r="D2658" i="21"/>
  <c r="F2657" i="21"/>
  <c r="O2656" i="21"/>
  <c r="P2656" i="21"/>
  <c r="N2656" i="21"/>
  <c r="Q2656" i="21"/>
  <c r="M2657" i="21"/>
  <c r="I2657" i="21"/>
  <c r="J2657" i="21"/>
  <c r="H2658" i="21"/>
  <c r="K2657" i="21"/>
  <c r="L2657" i="21"/>
  <c r="F2658" i="21"/>
  <c r="D2659" i="21"/>
  <c r="E2658" i="21"/>
  <c r="N2657" i="21"/>
  <c r="Q2657" i="21"/>
  <c r="O2657" i="21"/>
  <c r="P2657" i="21"/>
  <c r="J2658" i="21"/>
  <c r="M2658" i="21"/>
  <c r="I2658" i="21"/>
  <c r="K2658" i="21"/>
  <c r="L2658" i="21"/>
  <c r="H2659" i="21"/>
  <c r="F2659" i="21"/>
  <c r="E2659" i="21"/>
  <c r="D2660" i="21"/>
  <c r="O2658" i="21"/>
  <c r="N2658" i="21"/>
  <c r="Q2658" i="21"/>
  <c r="P2658" i="21"/>
  <c r="K2659" i="21"/>
  <c r="H2660" i="21"/>
  <c r="J2659" i="21"/>
  <c r="I2659" i="21"/>
  <c r="L2659" i="21"/>
  <c r="M2659" i="21"/>
  <c r="E2660" i="21"/>
  <c r="F2660" i="21"/>
  <c r="D2661" i="21"/>
  <c r="H2661" i="21"/>
  <c r="I2660" i="21"/>
  <c r="M2660" i="21"/>
  <c r="L2660" i="21"/>
  <c r="J2660" i="21"/>
  <c r="K2660" i="21"/>
  <c r="O2659" i="21"/>
  <c r="P2659" i="21"/>
  <c r="Q2659" i="21"/>
  <c r="N2659" i="21"/>
  <c r="D2662" i="21"/>
  <c r="E2661" i="21"/>
  <c r="F2661" i="21"/>
  <c r="I2661" i="21"/>
  <c r="H2662" i="21"/>
  <c r="M2661" i="21"/>
  <c r="L2661" i="21"/>
  <c r="K2661" i="21"/>
  <c r="J2661" i="21"/>
  <c r="Q2660" i="21"/>
  <c r="N2660" i="21"/>
  <c r="O2660" i="21"/>
  <c r="P2660" i="21"/>
  <c r="F2662" i="21"/>
  <c r="D2663" i="21"/>
  <c r="E2662" i="21"/>
  <c r="N2661" i="21"/>
  <c r="Q2661" i="21"/>
  <c r="O2661" i="21"/>
  <c r="P2661" i="21"/>
  <c r="K2662" i="21"/>
  <c r="L2662" i="21"/>
  <c r="H2663" i="21"/>
  <c r="I2662" i="21"/>
  <c r="M2662" i="21"/>
  <c r="J2662" i="21"/>
  <c r="F2663" i="21"/>
  <c r="D2664" i="21"/>
  <c r="E2663" i="21"/>
  <c r="L2663" i="21"/>
  <c r="K2663" i="21"/>
  <c r="J2663" i="21"/>
  <c r="I2663" i="21"/>
  <c r="H2664" i="21"/>
  <c r="M2663" i="21"/>
  <c r="N2662" i="21"/>
  <c r="Q2662" i="21"/>
  <c r="O2662" i="21"/>
  <c r="P2662" i="21"/>
  <c r="D2665" i="21"/>
  <c r="F2664" i="21"/>
  <c r="E2664" i="21"/>
  <c r="O2663" i="21"/>
  <c r="P2663" i="21"/>
  <c r="N2663" i="21"/>
  <c r="Q2663" i="21"/>
  <c r="H2665" i="21"/>
  <c r="L2664" i="21"/>
  <c r="K2664" i="21"/>
  <c r="J2664" i="21"/>
  <c r="I2664" i="21"/>
  <c r="M2664" i="21"/>
  <c r="E2665" i="21"/>
  <c r="D2666" i="21"/>
  <c r="F2665" i="21"/>
  <c r="K2665" i="21"/>
  <c r="H2666" i="21"/>
  <c r="M2665" i="21"/>
  <c r="I2665" i="21"/>
  <c r="L2665" i="21"/>
  <c r="J2665" i="21"/>
  <c r="N2664" i="21"/>
  <c r="Q2664" i="21"/>
  <c r="O2664" i="21"/>
  <c r="P2664" i="21"/>
  <c r="F2666" i="21"/>
  <c r="D2667" i="21"/>
  <c r="E2666" i="21"/>
  <c r="M2666" i="21"/>
  <c r="K2666" i="21"/>
  <c r="I2666" i="21"/>
  <c r="H2667" i="21"/>
  <c r="L2666" i="21"/>
  <c r="J2666" i="21"/>
  <c r="O2665" i="21"/>
  <c r="N2665" i="21"/>
  <c r="Q2665" i="21"/>
  <c r="P2665" i="21"/>
  <c r="F2667" i="21"/>
  <c r="E2667" i="21"/>
  <c r="D2668" i="21"/>
  <c r="Q2666" i="21"/>
  <c r="O2666" i="21"/>
  <c r="P2666" i="21"/>
  <c r="N2666" i="21"/>
  <c r="K2667" i="21"/>
  <c r="J2667" i="21"/>
  <c r="I2667" i="21"/>
  <c r="H2668" i="21"/>
  <c r="L2667" i="21"/>
  <c r="M2667" i="21"/>
  <c r="E2668" i="21"/>
  <c r="F2668" i="21"/>
  <c r="D2669" i="21"/>
  <c r="P2667" i="21"/>
  <c r="N2667" i="21"/>
  <c r="Q2667" i="21"/>
  <c r="O2667" i="21"/>
  <c r="I2668" i="21"/>
  <c r="J2668" i="21"/>
  <c r="H2669" i="21"/>
  <c r="M2668" i="21"/>
  <c r="L2668" i="21"/>
  <c r="K2668" i="21"/>
  <c r="D2670" i="21"/>
  <c r="F2669" i="21"/>
  <c r="E2669" i="21"/>
  <c r="O2668" i="21"/>
  <c r="P2668" i="21"/>
  <c r="N2668" i="21"/>
  <c r="Q2668" i="21"/>
  <c r="J2669" i="21"/>
  <c r="M2669" i="21"/>
  <c r="I2669" i="21"/>
  <c r="L2669" i="21"/>
  <c r="H2670" i="21"/>
  <c r="K2669" i="21"/>
  <c r="F2670" i="21"/>
  <c r="D2671" i="21"/>
  <c r="E2670" i="21"/>
  <c r="Q2669" i="21"/>
  <c r="N2669" i="21"/>
  <c r="O2669" i="21"/>
  <c r="P2669" i="21"/>
  <c r="I2670" i="21"/>
  <c r="M2670" i="21"/>
  <c r="K2670" i="21"/>
  <c r="L2670" i="21"/>
  <c r="J2670" i="21"/>
  <c r="H2671" i="21"/>
  <c r="F2671" i="21"/>
  <c r="D2672" i="21"/>
  <c r="E2671" i="21"/>
  <c r="Q2670" i="21"/>
  <c r="N2670" i="21"/>
  <c r="O2670" i="21"/>
  <c r="P2670" i="21"/>
  <c r="J2671" i="21"/>
  <c r="I2671" i="21"/>
  <c r="L2671" i="21"/>
  <c r="K2671" i="21"/>
  <c r="H2672" i="21"/>
  <c r="M2671" i="21"/>
  <c r="D2673" i="21"/>
  <c r="E2672" i="21"/>
  <c r="F2672" i="21"/>
  <c r="O2671" i="21"/>
  <c r="P2671" i="21"/>
  <c r="N2671" i="21"/>
  <c r="Q2671" i="21"/>
  <c r="L2672" i="21"/>
  <c r="H2673" i="21"/>
  <c r="J2672" i="21"/>
  <c r="I2672" i="21"/>
  <c r="M2672" i="21"/>
  <c r="K2672" i="21"/>
  <c r="F2673" i="21"/>
  <c r="D2674" i="21"/>
  <c r="E2673" i="21"/>
  <c r="H2674" i="21"/>
  <c r="M2673" i="21"/>
  <c r="I2673" i="21"/>
  <c r="J2673" i="21"/>
  <c r="L2673" i="21"/>
  <c r="K2673" i="21"/>
  <c r="Q2672" i="21"/>
  <c r="N2672" i="21"/>
  <c r="O2672" i="21"/>
  <c r="P2672" i="21"/>
  <c r="E2674" i="21"/>
  <c r="D2675" i="21"/>
  <c r="F2674" i="21"/>
  <c r="M2674" i="21"/>
  <c r="K2674" i="21"/>
  <c r="I2674" i="21"/>
  <c r="H2675" i="21"/>
  <c r="L2674" i="21"/>
  <c r="J2674" i="21"/>
  <c r="N2673" i="21"/>
  <c r="Q2673" i="21"/>
  <c r="O2673" i="21"/>
  <c r="P2673" i="21"/>
  <c r="F2675" i="21"/>
  <c r="E2675" i="21"/>
  <c r="D2676" i="21"/>
  <c r="P2674" i="21"/>
  <c r="N2674" i="21"/>
  <c r="Q2674" i="21"/>
  <c r="O2674" i="21"/>
  <c r="K2675" i="21"/>
  <c r="J2675" i="21"/>
  <c r="I2675" i="21"/>
  <c r="H2676" i="21"/>
  <c r="L2675" i="21"/>
  <c r="M2675" i="21"/>
  <c r="F2676" i="21"/>
  <c r="E2676" i="21"/>
  <c r="D2677" i="21"/>
  <c r="N2675" i="21"/>
  <c r="Q2675" i="21"/>
  <c r="O2675" i="21"/>
  <c r="P2675" i="21"/>
  <c r="J2676" i="21"/>
  <c r="H2677" i="21"/>
  <c r="I2676" i="21"/>
  <c r="M2676" i="21"/>
  <c r="L2676" i="21"/>
  <c r="K2676" i="21"/>
  <c r="D2678" i="21"/>
  <c r="E2677" i="21"/>
  <c r="F2677" i="21"/>
  <c r="J2677" i="21"/>
  <c r="M2677" i="21"/>
  <c r="I2677" i="21"/>
  <c r="L2677" i="21"/>
  <c r="H2678" i="21"/>
  <c r="K2677" i="21"/>
  <c r="O2676" i="21"/>
  <c r="P2676" i="21"/>
  <c r="N2676" i="21"/>
  <c r="Q2676" i="21"/>
  <c r="E2678" i="21"/>
  <c r="D2679" i="21"/>
  <c r="F2678" i="21"/>
  <c r="Q2677" i="21"/>
  <c r="N2677" i="21"/>
  <c r="O2677" i="21"/>
  <c r="P2677" i="21"/>
  <c r="I2678" i="21"/>
  <c r="M2678" i="21"/>
  <c r="K2678" i="21"/>
  <c r="L2678" i="21"/>
  <c r="J2678" i="21"/>
  <c r="H2679" i="21"/>
  <c r="F2679" i="21"/>
  <c r="D2680" i="21"/>
  <c r="E2679" i="21"/>
  <c r="Q2678" i="21"/>
  <c r="N2678" i="21"/>
  <c r="O2678" i="21"/>
  <c r="P2678" i="21"/>
  <c r="L2679" i="21"/>
  <c r="K2679" i="21"/>
  <c r="J2679" i="21"/>
  <c r="I2679" i="21"/>
  <c r="H2680" i="21"/>
  <c r="M2679" i="21"/>
  <c r="D2681" i="21"/>
  <c r="E2680" i="21"/>
  <c r="F2680" i="21"/>
  <c r="P2679" i="21"/>
  <c r="O2679" i="21"/>
  <c r="N2679" i="21"/>
  <c r="Q2679" i="21"/>
  <c r="H2681" i="21"/>
  <c r="J2680" i="21"/>
  <c r="I2680" i="21"/>
  <c r="M2680" i="21"/>
  <c r="L2680" i="21"/>
  <c r="K2680" i="21"/>
  <c r="E2681" i="21"/>
  <c r="D2682" i="21"/>
  <c r="F2681" i="21"/>
  <c r="I2681" i="21"/>
  <c r="J2681" i="21"/>
  <c r="H2682" i="21"/>
  <c r="M2681" i="21"/>
  <c r="L2681" i="21"/>
  <c r="K2681" i="21"/>
  <c r="N2680" i="21"/>
  <c r="Q2680" i="21"/>
  <c r="O2680" i="21"/>
  <c r="P2680" i="21"/>
  <c r="F2682" i="21"/>
  <c r="D2683" i="21"/>
  <c r="E2682" i="21"/>
  <c r="N2681" i="21"/>
  <c r="Q2681" i="21"/>
  <c r="O2681" i="21"/>
  <c r="P2681" i="21"/>
  <c r="K2682" i="21"/>
  <c r="I2682" i="21"/>
  <c r="M2682" i="21"/>
  <c r="H2683" i="21"/>
  <c r="L2682" i="21"/>
  <c r="J2682" i="21"/>
  <c r="F2683" i="21"/>
  <c r="E2683" i="21"/>
  <c r="D2684" i="21"/>
  <c r="N2682" i="21"/>
  <c r="Q2682" i="21"/>
  <c r="O2682" i="21"/>
  <c r="P2682" i="21"/>
  <c r="K2683" i="21"/>
  <c r="J2683" i="21"/>
  <c r="I2683" i="21"/>
  <c r="H2684" i="21"/>
  <c r="L2683" i="21"/>
  <c r="M2683" i="21"/>
  <c r="F2684" i="21"/>
  <c r="E2684" i="21"/>
  <c r="D2685" i="21"/>
  <c r="N2683" i="21"/>
  <c r="Q2683" i="21"/>
  <c r="O2683" i="21"/>
  <c r="P2683" i="21"/>
  <c r="I2684" i="21"/>
  <c r="J2684" i="21"/>
  <c r="H2685" i="21"/>
  <c r="M2684" i="21"/>
  <c r="L2684" i="21"/>
  <c r="K2684" i="21"/>
  <c r="D2686" i="21"/>
  <c r="E2685" i="21"/>
  <c r="F2685" i="21"/>
  <c r="O2684" i="21"/>
  <c r="P2684" i="21"/>
  <c r="N2684" i="21"/>
  <c r="Q2684" i="21"/>
  <c r="I2685" i="21"/>
  <c r="J2685" i="21"/>
  <c r="M2685" i="21"/>
  <c r="L2685" i="21"/>
  <c r="H2686" i="21"/>
  <c r="K2685" i="21"/>
  <c r="F2686" i="21"/>
  <c r="D2687" i="21"/>
  <c r="E2686" i="21"/>
  <c r="Q2685" i="21"/>
  <c r="N2685" i="21"/>
  <c r="O2685" i="21"/>
  <c r="P2685" i="21"/>
  <c r="M2686" i="21"/>
  <c r="K2686" i="21"/>
  <c r="L2686" i="21"/>
  <c r="J2686" i="21"/>
  <c r="I2686" i="21"/>
  <c r="H2687" i="21"/>
  <c r="F2687" i="21"/>
  <c r="D2688" i="21"/>
  <c r="E2687" i="21"/>
  <c r="N2686" i="21"/>
  <c r="O2686" i="21"/>
  <c r="Q2686" i="21"/>
  <c r="P2686" i="21"/>
  <c r="L2687" i="21"/>
  <c r="K2687" i="21"/>
  <c r="J2687" i="21"/>
  <c r="I2687" i="21"/>
  <c r="H2688" i="21"/>
  <c r="M2687" i="21"/>
  <c r="D2689" i="21"/>
  <c r="E2688" i="21"/>
  <c r="F2688" i="21"/>
  <c r="O2687" i="21"/>
  <c r="P2687" i="21"/>
  <c r="N2687" i="21"/>
  <c r="Q2687" i="21"/>
  <c r="H2689" i="21"/>
  <c r="J2688" i="21"/>
  <c r="I2688" i="21"/>
  <c r="M2688" i="21"/>
  <c r="L2688" i="21"/>
  <c r="K2688" i="21"/>
  <c r="E2689" i="21"/>
  <c r="D2690" i="21"/>
  <c r="F2689" i="21"/>
  <c r="J2689" i="21"/>
  <c r="H2690" i="21"/>
  <c r="M2689" i="21"/>
  <c r="I2689" i="21"/>
  <c r="L2689" i="21"/>
  <c r="K2689" i="21"/>
  <c r="Q2688" i="21"/>
  <c r="N2688" i="21"/>
  <c r="O2688" i="21"/>
  <c r="P2688" i="21"/>
  <c r="E2690" i="21"/>
  <c r="D2691" i="21"/>
  <c r="F2690" i="21"/>
  <c r="M2690" i="21"/>
  <c r="K2690" i="21"/>
  <c r="I2690" i="21"/>
  <c r="H2691" i="21"/>
  <c r="L2690" i="21"/>
  <c r="J2690" i="21"/>
  <c r="N2689" i="21"/>
  <c r="Q2689" i="21"/>
  <c r="O2689" i="21"/>
  <c r="P2689" i="21"/>
  <c r="E2691" i="21"/>
  <c r="F2691" i="21"/>
  <c r="D2692" i="21"/>
  <c r="N2690" i="21"/>
  <c r="Q2690" i="21"/>
  <c r="O2690" i="21"/>
  <c r="P2690" i="21"/>
  <c r="I2691" i="21"/>
  <c r="K2691" i="21"/>
  <c r="J2691" i="21"/>
  <c r="H2692" i="21"/>
  <c r="L2691" i="21"/>
  <c r="M2691" i="21"/>
  <c r="E2692" i="21"/>
  <c r="F2692" i="21"/>
  <c r="D2693" i="21"/>
  <c r="Q2691" i="21"/>
  <c r="O2691" i="21"/>
  <c r="P2691" i="21"/>
  <c r="N2691" i="21"/>
  <c r="I2692" i="21"/>
  <c r="J2692" i="21"/>
  <c r="H2693" i="21"/>
  <c r="M2692" i="21"/>
  <c r="L2692" i="21"/>
  <c r="K2692" i="21"/>
  <c r="D2694" i="21"/>
  <c r="F2693" i="21"/>
  <c r="E2693" i="21"/>
  <c r="O2692" i="21"/>
  <c r="P2692" i="21"/>
  <c r="N2692" i="21"/>
  <c r="Q2692" i="21"/>
  <c r="J2693" i="21"/>
  <c r="M2693" i="21"/>
  <c r="I2693" i="21"/>
  <c r="L2693" i="21"/>
  <c r="H2694" i="21"/>
  <c r="K2693" i="21"/>
  <c r="F2694" i="21"/>
  <c r="D2695" i="21"/>
  <c r="E2694" i="21"/>
  <c r="Q2693" i="21"/>
  <c r="N2693" i="21"/>
  <c r="O2693" i="21"/>
  <c r="P2693" i="21"/>
  <c r="L2694" i="21"/>
  <c r="J2694" i="21"/>
  <c r="I2694" i="21"/>
  <c r="M2694" i="21"/>
  <c r="K2694" i="21"/>
  <c r="H2695" i="21"/>
  <c r="E2695" i="21"/>
  <c r="D2696" i="21"/>
  <c r="F2695" i="21"/>
  <c r="Q2694" i="21"/>
  <c r="N2694" i="21"/>
  <c r="O2694" i="21"/>
  <c r="P2694" i="21"/>
  <c r="L2695" i="21"/>
  <c r="K2695" i="21"/>
  <c r="J2695" i="21"/>
  <c r="I2695" i="21"/>
  <c r="H2696" i="21"/>
  <c r="M2695" i="21"/>
  <c r="D2697" i="21"/>
  <c r="E2696" i="21"/>
  <c r="F2696" i="21"/>
  <c r="O2695" i="21"/>
  <c r="P2695" i="21"/>
  <c r="N2695" i="21"/>
  <c r="Q2695" i="21"/>
  <c r="I2696" i="21"/>
  <c r="M2696" i="21"/>
  <c r="L2696" i="21"/>
  <c r="H2697" i="21"/>
  <c r="J2696" i="21"/>
  <c r="K2696" i="21"/>
  <c r="E2697" i="21"/>
  <c r="D2698" i="21"/>
  <c r="F2697" i="21"/>
  <c r="N2696" i="21"/>
  <c r="Q2696" i="21"/>
  <c r="O2696" i="21"/>
  <c r="P2696" i="21"/>
  <c r="J2697" i="21"/>
  <c r="H2698" i="21"/>
  <c r="M2697" i="21"/>
  <c r="I2697" i="21"/>
  <c r="L2697" i="21"/>
  <c r="K2697" i="21"/>
  <c r="E2698" i="21"/>
  <c r="D2699" i="21"/>
  <c r="F2698" i="21"/>
  <c r="M2698" i="21"/>
  <c r="K2698" i="21"/>
  <c r="I2698" i="21"/>
  <c r="H2699" i="21"/>
  <c r="L2698" i="21"/>
  <c r="J2698" i="21"/>
  <c r="O2697" i="21"/>
  <c r="N2697" i="21"/>
  <c r="Q2697" i="21"/>
  <c r="P2697" i="21"/>
  <c r="E2699" i="21"/>
  <c r="F2699" i="21"/>
  <c r="D2700" i="21"/>
  <c r="Q2698" i="21"/>
  <c r="O2698" i="21"/>
  <c r="P2698" i="21"/>
  <c r="N2698" i="21"/>
  <c r="K2699" i="21"/>
  <c r="J2699" i="21"/>
  <c r="I2699" i="21"/>
  <c r="H2700" i="21"/>
  <c r="L2699" i="21"/>
  <c r="M2699" i="21"/>
  <c r="E2700" i="21"/>
  <c r="F2700" i="21"/>
  <c r="D2701" i="21"/>
  <c r="P2699" i="21"/>
  <c r="N2699" i="21"/>
  <c r="Q2699" i="21"/>
  <c r="O2699" i="21"/>
  <c r="I2700" i="21"/>
  <c r="J2700" i="21"/>
  <c r="H2701" i="21"/>
  <c r="M2700" i="21"/>
  <c r="L2700" i="21"/>
  <c r="K2700" i="21"/>
  <c r="D2702" i="21"/>
  <c r="F2701" i="21"/>
  <c r="E2701" i="21"/>
  <c r="O2700" i="21"/>
  <c r="P2700" i="21"/>
  <c r="N2700" i="21"/>
  <c r="Q2700" i="21"/>
  <c r="J2701" i="21"/>
  <c r="M2701" i="21"/>
  <c r="I2701" i="21"/>
  <c r="L2701" i="21"/>
  <c r="H2702" i="21"/>
  <c r="K2701" i="21"/>
  <c r="E2702" i="21"/>
  <c r="D2703" i="21"/>
  <c r="F2702" i="21"/>
  <c r="Q2701" i="21"/>
  <c r="N2701" i="21"/>
  <c r="O2701" i="21"/>
  <c r="P2701" i="21"/>
  <c r="I2702" i="21"/>
  <c r="M2702" i="21"/>
  <c r="K2702" i="21"/>
  <c r="L2702" i="21"/>
  <c r="J2702" i="21"/>
  <c r="H2703" i="21"/>
  <c r="F2703" i="21"/>
  <c r="D2704" i="21"/>
  <c r="E2703" i="21"/>
  <c r="Q2702" i="21"/>
  <c r="N2702" i="21"/>
  <c r="O2702" i="21"/>
  <c r="P2702" i="21"/>
  <c r="J2703" i="21"/>
  <c r="I2703" i="21"/>
  <c r="L2703" i="21"/>
  <c r="K2703" i="21"/>
  <c r="H2704" i="21"/>
  <c r="M2703" i="21"/>
  <c r="D2705" i="21"/>
  <c r="F2704" i="21"/>
  <c r="E2704" i="21"/>
  <c r="O2703" i="21"/>
  <c r="P2703" i="21"/>
  <c r="N2703" i="21"/>
  <c r="Q2703" i="21"/>
  <c r="L2704" i="21"/>
  <c r="H2705" i="21"/>
  <c r="J2704" i="21"/>
  <c r="I2704" i="21"/>
  <c r="M2704" i="21"/>
  <c r="K2704" i="21"/>
  <c r="E2705" i="21"/>
  <c r="D2706" i="21"/>
  <c r="F2705" i="21"/>
  <c r="H2706" i="21"/>
  <c r="M2705" i="21"/>
  <c r="I2705" i="21"/>
  <c r="J2705" i="21"/>
  <c r="L2705" i="21"/>
  <c r="K2705" i="21"/>
  <c r="Q2704" i="21"/>
  <c r="N2704" i="21"/>
  <c r="O2704" i="21"/>
  <c r="P2704" i="21"/>
  <c r="F2706" i="21"/>
  <c r="D2707" i="21"/>
  <c r="E2706" i="21"/>
  <c r="M2706" i="21"/>
  <c r="K2706" i="21"/>
  <c r="I2706" i="21"/>
  <c r="H2707" i="21"/>
  <c r="L2706" i="21"/>
  <c r="J2706" i="21"/>
  <c r="N2705" i="21"/>
  <c r="Q2705" i="21"/>
  <c r="O2705" i="21"/>
  <c r="P2705" i="21"/>
  <c r="F2707" i="21"/>
  <c r="E2707" i="21"/>
  <c r="D2708" i="21"/>
  <c r="P2706" i="21"/>
  <c r="N2706" i="21"/>
  <c r="Q2706" i="21"/>
  <c r="O2706" i="21"/>
  <c r="K2707" i="21"/>
  <c r="J2707" i="21"/>
  <c r="I2707" i="21"/>
  <c r="H2708" i="21"/>
  <c r="L2707" i="21"/>
  <c r="M2707" i="21"/>
  <c r="E2708" i="21"/>
  <c r="F2708" i="21"/>
  <c r="D2709" i="21"/>
  <c r="N2707" i="21"/>
  <c r="Q2707" i="21"/>
  <c r="O2707" i="21"/>
  <c r="P2707" i="21"/>
  <c r="J2708" i="21"/>
  <c r="H2709" i="21"/>
  <c r="I2708" i="21"/>
  <c r="M2708" i="21"/>
  <c r="L2708" i="21"/>
  <c r="K2708" i="21"/>
  <c r="D2710" i="21"/>
  <c r="F2709" i="21"/>
  <c r="E2709" i="21"/>
  <c r="J2709" i="21"/>
  <c r="M2709" i="21"/>
  <c r="I2709" i="21"/>
  <c r="H2710" i="21"/>
  <c r="L2709" i="21"/>
  <c r="K2709" i="21"/>
  <c r="O2708" i="21"/>
  <c r="P2708" i="21"/>
  <c r="N2708" i="21"/>
  <c r="Q2708" i="21"/>
  <c r="F2710" i="21"/>
  <c r="D2711" i="21"/>
  <c r="E2710" i="21"/>
  <c r="Q2709" i="21"/>
  <c r="N2709" i="21"/>
  <c r="O2709" i="21"/>
  <c r="P2709" i="21"/>
  <c r="L2710" i="21"/>
  <c r="K2710" i="21"/>
  <c r="I2710" i="21"/>
  <c r="J2710" i="21"/>
  <c r="M2710" i="21"/>
  <c r="H2711" i="21"/>
  <c r="F2711" i="21"/>
  <c r="D2712" i="21"/>
  <c r="E2711" i="21"/>
  <c r="Q2710" i="21"/>
  <c r="N2710" i="21"/>
  <c r="O2710" i="21"/>
  <c r="P2710" i="21"/>
  <c r="I2711" i="21"/>
  <c r="J2711" i="21"/>
  <c r="M2711" i="21"/>
  <c r="H2712" i="21"/>
  <c r="L2711" i="21"/>
  <c r="K2711" i="21"/>
  <c r="D2713" i="21"/>
  <c r="E2712" i="21"/>
  <c r="F2712" i="21"/>
  <c r="N2711" i="21"/>
  <c r="Q2711" i="21"/>
  <c r="O2711" i="21"/>
  <c r="P2711" i="21"/>
  <c r="I2712" i="21"/>
  <c r="M2712" i="21"/>
  <c r="J2712" i="21"/>
  <c r="L2712" i="21"/>
  <c r="K2712" i="21"/>
  <c r="H2713" i="21"/>
  <c r="F2713" i="21"/>
  <c r="D2714" i="21"/>
  <c r="E2713" i="21"/>
  <c r="N2712" i="21"/>
  <c r="Q2712" i="21"/>
  <c r="O2712" i="21"/>
  <c r="P2712" i="21"/>
  <c r="J2713" i="21"/>
  <c r="I2713" i="21"/>
  <c r="L2713" i="21"/>
  <c r="K2713" i="21"/>
  <c r="H2714" i="21"/>
  <c r="M2713" i="21"/>
  <c r="F2714" i="21"/>
  <c r="D2715" i="21"/>
  <c r="E2714" i="21"/>
  <c r="N2713" i="21"/>
  <c r="Q2713" i="21"/>
  <c r="O2713" i="21"/>
  <c r="P2713" i="21"/>
  <c r="K2714" i="21"/>
  <c r="I2714" i="21"/>
  <c r="M2714" i="21"/>
  <c r="H2715" i="21"/>
  <c r="L2714" i="21"/>
  <c r="J2714" i="21"/>
  <c r="F2715" i="21"/>
  <c r="E2715" i="21"/>
  <c r="D2716" i="21"/>
  <c r="N2714" i="21"/>
  <c r="Q2714" i="21"/>
  <c r="O2714" i="21"/>
  <c r="P2714" i="21"/>
  <c r="K2715" i="21"/>
  <c r="J2715" i="21"/>
  <c r="I2715" i="21"/>
  <c r="H2716" i="21"/>
  <c r="L2715" i="21"/>
  <c r="M2715" i="21"/>
  <c r="F2716" i="21"/>
  <c r="E2716" i="21"/>
  <c r="D2717" i="21"/>
  <c r="N2715" i="21"/>
  <c r="Q2715" i="21"/>
  <c r="O2715" i="21"/>
  <c r="P2715" i="21"/>
  <c r="I2716" i="21"/>
  <c r="J2716" i="21"/>
  <c r="H2717" i="21"/>
  <c r="M2716" i="21"/>
  <c r="L2716" i="21"/>
  <c r="K2716" i="21"/>
  <c r="D2718" i="21"/>
  <c r="F2717" i="21"/>
  <c r="E2717" i="21"/>
  <c r="O2716" i="21"/>
  <c r="P2716" i="21"/>
  <c r="N2716" i="21"/>
  <c r="Q2716" i="21"/>
  <c r="I2717" i="21"/>
  <c r="J2717" i="21"/>
  <c r="M2717" i="21"/>
  <c r="L2717" i="21"/>
  <c r="H2718" i="21"/>
  <c r="K2717" i="21"/>
  <c r="D2719" i="21"/>
  <c r="E2718" i="21"/>
  <c r="F2718" i="21"/>
  <c r="Q2717" i="21"/>
  <c r="N2717" i="21"/>
  <c r="O2717" i="21"/>
  <c r="P2717" i="21"/>
  <c r="M2718" i="21"/>
  <c r="K2718" i="21"/>
  <c r="L2718" i="21"/>
  <c r="J2718" i="21"/>
  <c r="I2718" i="21"/>
  <c r="H2719" i="21"/>
  <c r="F2719" i="21"/>
  <c r="D2720" i="21"/>
  <c r="E2719" i="21"/>
  <c r="N2718" i="21"/>
  <c r="O2718" i="21"/>
  <c r="Q2718" i="21"/>
  <c r="P2718" i="21"/>
  <c r="L2719" i="21"/>
  <c r="K2719" i="21"/>
  <c r="J2719" i="21"/>
  <c r="I2719" i="21"/>
  <c r="H2720" i="21"/>
  <c r="M2719" i="21"/>
  <c r="D2721" i="21"/>
  <c r="E2720" i="21"/>
  <c r="F2720" i="21"/>
  <c r="O2719" i="21"/>
  <c r="P2719" i="21"/>
  <c r="N2719" i="21"/>
  <c r="Q2719" i="21"/>
  <c r="H2721" i="21"/>
  <c r="I2720" i="21"/>
  <c r="J2720" i="21"/>
  <c r="M2720" i="21"/>
  <c r="L2720" i="21"/>
  <c r="K2720" i="21"/>
  <c r="E2721" i="21"/>
  <c r="D2722" i="21"/>
  <c r="F2721" i="21"/>
  <c r="I2721" i="21"/>
  <c r="J2721" i="21"/>
  <c r="H2722" i="21"/>
  <c r="M2721" i="21"/>
  <c r="L2721" i="21"/>
  <c r="K2721" i="21"/>
  <c r="N2720" i="21"/>
  <c r="Q2720" i="21"/>
  <c r="O2720" i="21"/>
  <c r="P2720" i="21"/>
  <c r="F2722" i="21"/>
  <c r="D2723" i="21"/>
  <c r="E2722" i="21"/>
  <c r="Q2721" i="21"/>
  <c r="N2721" i="21"/>
  <c r="O2721" i="21"/>
  <c r="P2721" i="21"/>
  <c r="J2722" i="21"/>
  <c r="H2723" i="21"/>
  <c r="M2722" i="21"/>
  <c r="L2722" i="21"/>
  <c r="K2722" i="21"/>
  <c r="I2722" i="21"/>
  <c r="F2723" i="21"/>
  <c r="E2723" i="21"/>
  <c r="D2724" i="21"/>
  <c r="M2723" i="21"/>
  <c r="H2724" i="21"/>
  <c r="I2723" i="21"/>
  <c r="L2723" i="21"/>
  <c r="K2723" i="21"/>
  <c r="J2723" i="21"/>
  <c r="N2722" i="21"/>
  <c r="Q2722" i="21"/>
  <c r="O2722" i="21"/>
  <c r="P2722" i="21"/>
  <c r="E2724" i="21"/>
  <c r="F2724" i="21"/>
  <c r="D2725" i="21"/>
  <c r="M2724" i="21"/>
  <c r="L2724" i="21"/>
  <c r="J2724" i="21"/>
  <c r="H2725" i="21"/>
  <c r="I2724" i="21"/>
  <c r="K2724" i="21"/>
  <c r="O2723" i="21"/>
  <c r="P2723" i="21"/>
  <c r="N2723" i="21"/>
  <c r="Q2723" i="21"/>
  <c r="D2726" i="21"/>
  <c r="E2725" i="21"/>
  <c r="F2725" i="21"/>
  <c r="I2725" i="21"/>
  <c r="L2725" i="21"/>
  <c r="H2726" i="21"/>
  <c r="K2725" i="21"/>
  <c r="J2725" i="21"/>
  <c r="M2725" i="21"/>
  <c r="O2724" i="21"/>
  <c r="P2724" i="21"/>
  <c r="Q2724" i="21"/>
  <c r="N2724" i="21"/>
  <c r="F2726" i="21"/>
  <c r="D2727" i="21"/>
  <c r="E2726" i="21"/>
  <c r="Q2725" i="21"/>
  <c r="N2725" i="21"/>
  <c r="O2725" i="21"/>
  <c r="P2725" i="21"/>
  <c r="H2727" i="21"/>
  <c r="I2726" i="21"/>
  <c r="K2726" i="21"/>
  <c r="L2726" i="21"/>
  <c r="J2726" i="21"/>
  <c r="M2726" i="21"/>
  <c r="E2727" i="21"/>
  <c r="D2728" i="21"/>
  <c r="F2727" i="21"/>
  <c r="H2728" i="21"/>
  <c r="M2727" i="21"/>
  <c r="L2727" i="21"/>
  <c r="K2727" i="21"/>
  <c r="I2727" i="21"/>
  <c r="J2727" i="21"/>
  <c r="N2726" i="21"/>
  <c r="Q2726" i="21"/>
  <c r="O2726" i="21"/>
  <c r="P2726" i="21"/>
  <c r="D2729" i="21"/>
  <c r="E2728" i="21"/>
  <c r="F2728" i="21"/>
  <c r="J2728" i="21"/>
  <c r="M2728" i="21"/>
  <c r="L2728" i="21"/>
  <c r="H2729" i="21"/>
  <c r="I2728" i="21"/>
  <c r="K2728" i="21"/>
  <c r="O2727" i="21"/>
  <c r="P2727" i="21"/>
  <c r="N2727" i="21"/>
  <c r="Q2727" i="21"/>
  <c r="F2729" i="21"/>
  <c r="D2730" i="21"/>
  <c r="E2729" i="21"/>
  <c r="K2729" i="21"/>
  <c r="J2729" i="21"/>
  <c r="H2730" i="21"/>
  <c r="M2729" i="21"/>
  <c r="I2729" i="21"/>
  <c r="L2729" i="21"/>
  <c r="Q2728" i="21"/>
  <c r="N2728" i="21"/>
  <c r="O2728" i="21"/>
  <c r="P2728" i="21"/>
  <c r="F2730" i="21"/>
  <c r="D2731" i="21"/>
  <c r="E2730" i="21"/>
  <c r="J2730" i="21"/>
  <c r="L2730" i="21"/>
  <c r="M2730" i="21"/>
  <c r="K2730" i="21"/>
  <c r="H2731" i="21"/>
  <c r="I2730" i="21"/>
  <c r="N2729" i="21"/>
  <c r="Q2729" i="21"/>
  <c r="O2729" i="21"/>
  <c r="P2729" i="21"/>
  <c r="E2731" i="21"/>
  <c r="F2731" i="21"/>
  <c r="D2732" i="21"/>
  <c r="H2732" i="21"/>
  <c r="I2731" i="21"/>
  <c r="M2731" i="21"/>
  <c r="L2731" i="21"/>
  <c r="K2731" i="21"/>
  <c r="J2731" i="21"/>
  <c r="Q2730" i="21"/>
  <c r="O2730" i="21"/>
  <c r="P2730" i="21"/>
  <c r="N2730" i="21"/>
  <c r="E2732" i="21"/>
  <c r="F2732" i="21"/>
  <c r="D2733" i="21"/>
  <c r="K2732" i="21"/>
  <c r="H2733" i="21"/>
  <c r="I2732" i="21"/>
  <c r="M2732" i="21"/>
  <c r="L2732" i="21"/>
  <c r="J2732" i="21"/>
  <c r="O2731" i="21"/>
  <c r="P2731" i="21"/>
  <c r="Q2731" i="21"/>
  <c r="N2731" i="21"/>
  <c r="D2734" i="21"/>
  <c r="F2733" i="21"/>
  <c r="E2733" i="21"/>
  <c r="I2733" i="21"/>
  <c r="H2734" i="21"/>
  <c r="L2733" i="21"/>
  <c r="K2733" i="21"/>
  <c r="J2733" i="21"/>
  <c r="M2733" i="21"/>
  <c r="O2732" i="21"/>
  <c r="P2732" i="21"/>
  <c r="Q2732" i="21"/>
  <c r="N2732" i="21"/>
  <c r="F2734" i="21"/>
  <c r="D2735" i="21"/>
  <c r="E2734" i="21"/>
  <c r="Q2733" i="21"/>
  <c r="N2733" i="21"/>
  <c r="O2733" i="21"/>
  <c r="P2733" i="21"/>
  <c r="K2734" i="21"/>
  <c r="L2734" i="21"/>
  <c r="J2734" i="21"/>
  <c r="H2735" i="21"/>
  <c r="I2734" i="21"/>
  <c r="M2734" i="21"/>
  <c r="F2735" i="21"/>
  <c r="D2736" i="21"/>
  <c r="E2735" i="21"/>
  <c r="H2736" i="21"/>
  <c r="M2735" i="21"/>
  <c r="L2735" i="21"/>
  <c r="K2735" i="21"/>
  <c r="I2735" i="21"/>
  <c r="J2735" i="21"/>
  <c r="O2734" i="21"/>
  <c r="P2734" i="21"/>
  <c r="Q2734" i="21"/>
  <c r="N2734" i="21"/>
  <c r="D2737" i="21"/>
  <c r="F2736" i="21"/>
  <c r="E2736" i="21"/>
  <c r="L2736" i="21"/>
  <c r="H2737" i="21"/>
  <c r="I2736" i="21"/>
  <c r="J2736" i="21"/>
  <c r="M2736" i="21"/>
  <c r="K2736" i="21"/>
  <c r="O2735" i="21"/>
  <c r="P2735" i="21"/>
  <c r="N2735" i="21"/>
  <c r="Q2735" i="21"/>
  <c r="F2737" i="21"/>
  <c r="D2738" i="21"/>
  <c r="E2737" i="21"/>
  <c r="J2737" i="21"/>
  <c r="H2738" i="21"/>
  <c r="M2737" i="21"/>
  <c r="K2737" i="21"/>
  <c r="I2737" i="21"/>
  <c r="L2737" i="21"/>
  <c r="Q2736" i="21"/>
  <c r="N2736" i="21"/>
  <c r="O2736" i="21"/>
  <c r="P2736" i="21"/>
  <c r="F2738" i="21"/>
  <c r="D2739" i="21"/>
  <c r="E2738" i="21"/>
  <c r="L2738" i="21"/>
  <c r="K2738" i="21"/>
  <c r="J2738" i="21"/>
  <c r="M2738" i="21"/>
  <c r="H2739" i="21"/>
  <c r="I2738" i="21"/>
  <c r="N2737" i="21"/>
  <c r="Q2737" i="21"/>
  <c r="O2737" i="21"/>
  <c r="P2737" i="21"/>
  <c r="F2739" i="21"/>
  <c r="E2739" i="21"/>
  <c r="D2740" i="21"/>
  <c r="H2740" i="21"/>
  <c r="I2739" i="21"/>
  <c r="M2739" i="21"/>
  <c r="L2739" i="21"/>
  <c r="K2739" i="21"/>
  <c r="J2739" i="21"/>
  <c r="P2738" i="21"/>
  <c r="N2738" i="21"/>
  <c r="Q2738" i="21"/>
  <c r="O2738" i="21"/>
  <c r="F2740" i="21"/>
  <c r="E2740" i="21"/>
  <c r="D2741" i="21"/>
  <c r="I2740" i="21"/>
  <c r="M2740" i="21"/>
  <c r="L2740" i="21"/>
  <c r="K2740" i="21"/>
  <c r="H2741" i="21"/>
  <c r="J2740" i="21"/>
  <c r="O2739" i="21"/>
  <c r="P2739" i="21"/>
  <c r="N2739" i="21"/>
  <c r="Q2739" i="21"/>
  <c r="D2742" i="21"/>
  <c r="F2741" i="21"/>
  <c r="E2741" i="21"/>
  <c r="O2740" i="21"/>
  <c r="P2740" i="21"/>
  <c r="Q2740" i="21"/>
  <c r="N2740" i="21"/>
  <c r="I2741" i="21"/>
  <c r="H2742" i="21"/>
  <c r="L2741" i="21"/>
  <c r="K2741" i="21"/>
  <c r="J2741" i="21"/>
  <c r="M2741" i="21"/>
  <c r="F2742" i="21"/>
  <c r="D2743" i="21"/>
  <c r="E2742" i="21"/>
  <c r="Q2741" i="21"/>
  <c r="N2741" i="21"/>
  <c r="O2741" i="21"/>
  <c r="P2741" i="21"/>
  <c r="J2742" i="21"/>
  <c r="K2742" i="21"/>
  <c r="L2742" i="21"/>
  <c r="H2743" i="21"/>
  <c r="I2742" i="21"/>
  <c r="M2742" i="21"/>
  <c r="E2743" i="21"/>
  <c r="D2744" i="21"/>
  <c r="F2743" i="21"/>
  <c r="M2743" i="21"/>
  <c r="J2743" i="21"/>
  <c r="H2744" i="21"/>
  <c r="L2743" i="21"/>
  <c r="K2743" i="21"/>
  <c r="I2743" i="21"/>
  <c r="Q2742" i="21"/>
  <c r="N2742" i="21"/>
  <c r="O2742" i="21"/>
  <c r="P2742" i="21"/>
  <c r="D2745" i="21"/>
  <c r="E2744" i="21"/>
  <c r="F2744" i="21"/>
  <c r="K2744" i="21"/>
  <c r="J2744" i="21"/>
  <c r="I2744" i="21"/>
  <c r="M2744" i="21"/>
  <c r="L2744" i="21"/>
  <c r="H2745" i="21"/>
  <c r="P2743" i="21"/>
  <c r="O2743" i="21"/>
  <c r="N2743" i="21"/>
  <c r="Q2743" i="21"/>
  <c r="D2746" i="21"/>
  <c r="F2745" i="21"/>
  <c r="E2745" i="21"/>
  <c r="O2744" i="21"/>
  <c r="P2744" i="21"/>
  <c r="N2744" i="21"/>
  <c r="Q2744" i="21"/>
  <c r="M2745" i="21"/>
  <c r="I2745" i="21"/>
  <c r="H2746" i="21"/>
  <c r="K2745" i="21"/>
  <c r="L2745" i="21"/>
  <c r="J2745" i="21"/>
  <c r="F2746" i="21"/>
  <c r="D2747" i="21"/>
  <c r="E2746" i="21"/>
  <c r="Q2745" i="21"/>
  <c r="N2745" i="21"/>
  <c r="O2745" i="21"/>
  <c r="P2745" i="21"/>
  <c r="J2746" i="21"/>
  <c r="L2746" i="21"/>
  <c r="I2746" i="21"/>
  <c r="M2746" i="21"/>
  <c r="K2746" i="21"/>
  <c r="H2747" i="21"/>
  <c r="F2747" i="21"/>
  <c r="E2747" i="21"/>
  <c r="D2748" i="21"/>
  <c r="N2746" i="21"/>
  <c r="Q2746" i="21"/>
  <c r="O2746" i="21"/>
  <c r="P2746" i="21"/>
  <c r="M2747" i="21"/>
  <c r="K2747" i="21"/>
  <c r="H2748" i="21"/>
  <c r="I2747" i="21"/>
  <c r="J2747" i="21"/>
  <c r="L2747" i="21"/>
  <c r="F2748" i="21"/>
  <c r="E2748" i="21"/>
  <c r="D2749" i="21"/>
  <c r="M2748" i="21"/>
  <c r="I2748" i="21"/>
  <c r="K2748" i="21"/>
  <c r="J2748" i="21"/>
  <c r="H2749" i="21"/>
  <c r="L2748" i="21"/>
  <c r="O2747" i="21"/>
  <c r="P2747" i="21"/>
  <c r="N2747" i="21"/>
  <c r="Q2747" i="21"/>
  <c r="D2750" i="21"/>
  <c r="F2749" i="21"/>
  <c r="E2749" i="21"/>
  <c r="O2748" i="21"/>
  <c r="P2748" i="21"/>
  <c r="Q2748" i="21"/>
  <c r="N2748" i="21"/>
  <c r="L2749" i="21"/>
  <c r="M2749" i="21"/>
  <c r="H2750" i="21"/>
  <c r="I2749" i="21"/>
  <c r="K2749" i="21"/>
  <c r="J2749" i="21"/>
  <c r="E2750" i="21"/>
  <c r="F2750" i="21"/>
  <c r="D2751" i="21"/>
  <c r="M2750" i="21"/>
  <c r="K2750" i="21"/>
  <c r="I2750" i="21"/>
  <c r="L2750" i="21"/>
  <c r="J2750" i="21"/>
  <c r="H2751" i="21"/>
  <c r="O2749" i="21"/>
  <c r="Q2749" i="21"/>
  <c r="N2749" i="21"/>
  <c r="P2749" i="21"/>
  <c r="D2752" i="21"/>
  <c r="E2751" i="21"/>
  <c r="F2751" i="21"/>
  <c r="Q2750" i="21"/>
  <c r="N2750" i="21"/>
  <c r="O2750" i="21"/>
  <c r="P2750" i="21"/>
  <c r="M2751" i="21"/>
  <c r="I2751" i="21"/>
  <c r="H2752" i="21"/>
  <c r="L2751" i="21"/>
  <c r="K2751" i="21"/>
  <c r="J2751" i="21"/>
  <c r="D2753" i="21"/>
  <c r="E2752" i="21"/>
  <c r="F2752" i="21"/>
  <c r="O2751" i="21"/>
  <c r="P2751" i="21"/>
  <c r="N2751" i="21"/>
  <c r="Q2751" i="21"/>
  <c r="I2752" i="21"/>
  <c r="H2753" i="21"/>
  <c r="J2752" i="21"/>
  <c r="K2752" i="21"/>
  <c r="M2752" i="21"/>
  <c r="L2752" i="21"/>
  <c r="E2753" i="21"/>
  <c r="D2754" i="21"/>
  <c r="F2753" i="21"/>
  <c r="Q2752" i="21"/>
  <c r="N2752" i="21"/>
  <c r="O2752" i="21"/>
  <c r="P2752" i="21"/>
  <c r="J2753" i="21"/>
  <c r="H2754" i="21"/>
  <c r="I2753" i="21"/>
  <c r="K2753" i="21"/>
  <c r="L2753" i="21"/>
  <c r="M2753" i="21"/>
  <c r="E2754" i="21"/>
  <c r="D2755" i="21"/>
  <c r="F2754" i="21"/>
  <c r="I2754" i="21"/>
  <c r="L2754" i="21"/>
  <c r="H2755" i="21"/>
  <c r="J2754" i="21"/>
  <c r="M2754" i="21"/>
  <c r="K2754" i="21"/>
  <c r="N2753" i="21"/>
  <c r="Q2753" i="21"/>
  <c r="O2753" i="21"/>
  <c r="P2753" i="21"/>
  <c r="D2756" i="21"/>
  <c r="E2755" i="21"/>
  <c r="F2755" i="21"/>
  <c r="O2754" i="21"/>
  <c r="N2754" i="21"/>
  <c r="Q2754" i="21"/>
  <c r="P2754" i="21"/>
  <c r="H2756" i="21"/>
  <c r="L2755" i="21"/>
  <c r="M2755" i="21"/>
  <c r="K2755" i="21"/>
  <c r="J2755" i="21"/>
  <c r="I2755" i="21"/>
  <c r="E2756" i="21"/>
  <c r="F2756" i="21"/>
  <c r="D2757" i="21"/>
  <c r="J2756" i="21"/>
  <c r="H2757" i="21"/>
  <c r="L2756" i="21"/>
  <c r="I2756" i="21"/>
  <c r="K2756" i="21"/>
  <c r="M2756" i="21"/>
  <c r="Q2755" i="21"/>
  <c r="O2755" i="21"/>
  <c r="P2755" i="21"/>
  <c r="N2755" i="21"/>
  <c r="D2758" i="21"/>
  <c r="F2757" i="21"/>
  <c r="E2757" i="21"/>
  <c r="H2758" i="21"/>
  <c r="I2757" i="21"/>
  <c r="K2757" i="21"/>
  <c r="J2757" i="21"/>
  <c r="M2757" i="21"/>
  <c r="L2757" i="21"/>
  <c r="P2756" i="21"/>
  <c r="O2756" i="21"/>
  <c r="Q2756" i="21"/>
  <c r="N2756" i="21"/>
  <c r="D2759" i="21"/>
  <c r="E2758" i="21"/>
  <c r="F2758" i="21"/>
  <c r="J2758" i="21"/>
  <c r="M2758" i="21"/>
  <c r="L2758" i="21"/>
  <c r="H2759" i="21"/>
  <c r="I2758" i="21"/>
  <c r="K2758" i="21"/>
  <c r="N2757" i="21"/>
  <c r="O2757" i="21"/>
  <c r="Q2757" i="21"/>
  <c r="P2757" i="21"/>
  <c r="E2759" i="21"/>
  <c r="F2759" i="21"/>
  <c r="D2760" i="21"/>
  <c r="H2760" i="21"/>
  <c r="J2759" i="21"/>
  <c r="L2759" i="21"/>
  <c r="K2759" i="21"/>
  <c r="M2759" i="21"/>
  <c r="I2759" i="21"/>
  <c r="P2758" i="21"/>
  <c r="Q2758" i="21"/>
  <c r="N2758" i="21"/>
  <c r="O2758" i="21"/>
  <c r="D2761" i="21"/>
  <c r="E2760" i="21"/>
  <c r="F2760" i="21"/>
  <c r="K2760" i="21"/>
  <c r="J2760" i="21"/>
  <c r="I2760" i="21"/>
  <c r="H2761" i="21"/>
  <c r="L2760" i="21"/>
  <c r="M2760" i="21"/>
  <c r="O2759" i="21"/>
  <c r="P2759" i="21"/>
  <c r="N2759" i="21"/>
  <c r="Q2759" i="21"/>
  <c r="E2761" i="21"/>
  <c r="D2762" i="21"/>
  <c r="F2761" i="21"/>
  <c r="N2760" i="21"/>
  <c r="Q2760" i="21"/>
  <c r="O2760" i="21"/>
  <c r="P2760" i="21"/>
  <c r="K2761" i="21"/>
  <c r="H2762" i="21"/>
  <c r="L2761" i="21"/>
  <c r="I2761" i="21"/>
  <c r="M2761" i="21"/>
  <c r="J2761" i="21"/>
  <c r="E2762" i="21"/>
  <c r="D2763" i="21"/>
  <c r="F2762" i="21"/>
  <c r="L2762" i="21"/>
  <c r="M2762" i="21"/>
  <c r="H2763" i="21"/>
  <c r="J2762" i="21"/>
  <c r="K2762" i="21"/>
  <c r="I2762" i="21"/>
  <c r="O2761" i="21"/>
  <c r="Q2761" i="21"/>
  <c r="N2761" i="21"/>
  <c r="P2761" i="21"/>
  <c r="D2764" i="21"/>
  <c r="E2763" i="21"/>
  <c r="F2763" i="21"/>
  <c r="L2763" i="21"/>
  <c r="H2764" i="21"/>
  <c r="K2763" i="21"/>
  <c r="M2763" i="21"/>
  <c r="I2763" i="21"/>
  <c r="J2763" i="21"/>
  <c r="N2762" i="21"/>
  <c r="Q2762" i="21"/>
  <c r="O2762" i="21"/>
  <c r="P2762" i="21"/>
  <c r="E2764" i="21"/>
  <c r="D2765" i="21"/>
  <c r="F2764" i="21"/>
  <c r="H2765" i="21"/>
  <c r="K2764" i="21"/>
  <c r="I2764" i="21"/>
  <c r="M2764" i="21"/>
  <c r="L2764" i="21"/>
  <c r="J2764" i="21"/>
  <c r="P2763" i="21"/>
  <c r="Q2763" i="21"/>
  <c r="N2763" i="21"/>
  <c r="O2763" i="21"/>
  <c r="D2766" i="21"/>
  <c r="E2765" i="21"/>
  <c r="F2765" i="21"/>
  <c r="L2765" i="21"/>
  <c r="I2765" i="21"/>
  <c r="M2765" i="21"/>
  <c r="K2765" i="21"/>
  <c r="J2765" i="21"/>
  <c r="H2766" i="21"/>
  <c r="O2764" i="21"/>
  <c r="P2764" i="21"/>
  <c r="N2764" i="21"/>
  <c r="Q2764" i="21"/>
  <c r="D2767" i="21"/>
  <c r="F2766" i="21"/>
  <c r="E2766" i="21"/>
  <c r="N2765" i="21"/>
  <c r="Q2765" i="21"/>
  <c r="O2765" i="21"/>
  <c r="P2765" i="21"/>
  <c r="K2766" i="21"/>
  <c r="M2766" i="21"/>
  <c r="L2766" i="21"/>
  <c r="I2766" i="21"/>
  <c r="J2766" i="21"/>
  <c r="H2767" i="21"/>
  <c r="D2768" i="21"/>
  <c r="E2767" i="21"/>
  <c r="F2767" i="21"/>
  <c r="N2766" i="21"/>
  <c r="Q2766" i="21"/>
  <c r="O2766" i="21"/>
  <c r="P2766" i="21"/>
  <c r="H2768" i="21"/>
  <c r="J2767" i="21"/>
  <c r="I2767" i="21"/>
  <c r="M2767" i="21"/>
  <c r="L2767" i="21"/>
  <c r="K2767" i="21"/>
  <c r="D2769" i="21"/>
  <c r="F2768" i="21"/>
  <c r="E2768" i="21"/>
  <c r="L2768" i="21"/>
  <c r="I2768" i="21"/>
  <c r="M2768" i="21"/>
  <c r="H2769" i="21"/>
  <c r="K2768" i="21"/>
  <c r="J2768" i="21"/>
  <c r="N2767" i="21"/>
  <c r="Q2767" i="21"/>
  <c r="O2767" i="21"/>
  <c r="P2767" i="21"/>
  <c r="F2769" i="21"/>
  <c r="E2769" i="21"/>
  <c r="D2770" i="21"/>
  <c r="Q2768" i="21"/>
  <c r="N2768" i="21"/>
  <c r="O2768" i="21"/>
  <c r="P2768" i="21"/>
  <c r="J2769" i="21"/>
  <c r="H2770" i="21"/>
  <c r="I2769" i="21"/>
  <c r="K2769" i="21"/>
  <c r="M2769" i="21"/>
  <c r="L2769" i="21"/>
  <c r="D2771" i="21"/>
  <c r="E2770" i="21"/>
  <c r="F2770" i="21"/>
  <c r="I2770" i="21"/>
  <c r="M2770" i="21"/>
  <c r="L2770" i="21"/>
  <c r="H2771" i="21"/>
  <c r="K2770" i="21"/>
  <c r="J2770" i="21"/>
  <c r="N2769" i="21"/>
  <c r="Q2769" i="21"/>
  <c r="O2769" i="21"/>
  <c r="P2769" i="21"/>
  <c r="F2771" i="21"/>
  <c r="E2771" i="21"/>
  <c r="D2772" i="21"/>
  <c r="P2770" i="21"/>
  <c r="Q2770" i="21"/>
  <c r="N2770" i="21"/>
  <c r="O2770" i="21"/>
  <c r="J2771" i="21"/>
  <c r="I2771" i="21"/>
  <c r="L2771" i="21"/>
  <c r="M2771" i="21"/>
  <c r="H2772" i="21"/>
  <c r="K2771" i="21"/>
  <c r="F2772" i="21"/>
  <c r="E2772" i="21"/>
  <c r="D2773" i="21"/>
  <c r="N2771" i="21"/>
  <c r="Q2771" i="21"/>
  <c r="O2771" i="21"/>
  <c r="P2771" i="21"/>
  <c r="L2772" i="21"/>
  <c r="J2772" i="21"/>
  <c r="I2772" i="21"/>
  <c r="K2772" i="21"/>
  <c r="H2773" i="21"/>
  <c r="M2772" i="21"/>
  <c r="D2774" i="21"/>
  <c r="F2773" i="21"/>
  <c r="E2773" i="21"/>
  <c r="O2772" i="21"/>
  <c r="P2772" i="21"/>
  <c r="N2772" i="21"/>
  <c r="Q2772" i="21"/>
  <c r="K2773" i="21"/>
  <c r="H2774" i="21"/>
  <c r="I2773" i="21"/>
  <c r="J2773" i="21"/>
  <c r="L2773" i="21"/>
  <c r="M2773" i="21"/>
  <c r="D2775" i="21"/>
  <c r="E2774" i="21"/>
  <c r="F2774" i="21"/>
  <c r="K2774" i="21"/>
  <c r="M2774" i="21"/>
  <c r="H2775" i="21"/>
  <c r="J2774" i="21"/>
  <c r="I2774" i="21"/>
  <c r="L2774" i="21"/>
  <c r="Q2773" i="21"/>
  <c r="N2773" i="21"/>
  <c r="O2773" i="21"/>
  <c r="P2773" i="21"/>
  <c r="D2776" i="21"/>
  <c r="F2775" i="21"/>
  <c r="E2775" i="21"/>
  <c r="J2775" i="21"/>
  <c r="I2775" i="21"/>
  <c r="M2775" i="21"/>
  <c r="H2776" i="21"/>
  <c r="L2775" i="21"/>
  <c r="K2775" i="21"/>
  <c r="O2774" i="21"/>
  <c r="N2774" i="21"/>
  <c r="Q2774" i="21"/>
  <c r="P2774" i="21"/>
  <c r="D2777" i="21"/>
  <c r="E2776" i="21"/>
  <c r="F2776" i="21"/>
  <c r="N2775" i="21"/>
  <c r="Q2775" i="21"/>
  <c r="O2775" i="21"/>
  <c r="P2775" i="21"/>
  <c r="M2776" i="21"/>
  <c r="I2776" i="21"/>
  <c r="H2777" i="21"/>
  <c r="L2776" i="21"/>
  <c r="K2776" i="21"/>
  <c r="J2776" i="21"/>
  <c r="E2777" i="21"/>
  <c r="F2777" i="21"/>
  <c r="D2778" i="21"/>
  <c r="O2776" i="21"/>
  <c r="P2776" i="21"/>
  <c r="N2776" i="21"/>
  <c r="Q2776" i="21"/>
  <c r="K2777" i="21"/>
  <c r="I2777" i="21"/>
  <c r="L2777" i="21"/>
  <c r="M2777" i="21"/>
  <c r="J2777" i="21"/>
  <c r="H2778" i="21"/>
  <c r="D2779" i="21"/>
  <c r="E2778" i="21"/>
  <c r="F2778" i="21"/>
  <c r="Q2777" i="21"/>
  <c r="N2777" i="21"/>
  <c r="O2777" i="21"/>
  <c r="P2777" i="21"/>
  <c r="M2778" i="21"/>
  <c r="K2778" i="21"/>
  <c r="J2778" i="21"/>
  <c r="L2778" i="21"/>
  <c r="H2779" i="21"/>
  <c r="I2778" i="21"/>
  <c r="F2779" i="21"/>
  <c r="E2779" i="21"/>
  <c r="D2780" i="21"/>
  <c r="H2780" i="21"/>
  <c r="K2779" i="21"/>
  <c r="M2779" i="21"/>
  <c r="L2779" i="21"/>
  <c r="J2779" i="21"/>
  <c r="I2779" i="21"/>
  <c r="Q2778" i="21"/>
  <c r="N2778" i="21"/>
  <c r="O2778" i="21"/>
  <c r="P2778" i="21"/>
  <c r="F2780" i="21"/>
  <c r="D2781" i="21"/>
  <c r="E2780" i="21"/>
  <c r="J2780" i="21"/>
  <c r="I2780" i="21"/>
  <c r="K2780" i="21"/>
  <c r="M2780" i="21"/>
  <c r="L2780" i="21"/>
  <c r="H2781" i="21"/>
  <c r="O2779" i="21"/>
  <c r="P2779" i="21"/>
  <c r="N2779" i="21"/>
  <c r="Q2779" i="21"/>
  <c r="D2782" i="21"/>
  <c r="E2781" i="21"/>
  <c r="F2781" i="21"/>
  <c r="O2780" i="21"/>
  <c r="P2780" i="21"/>
  <c r="N2780" i="21"/>
  <c r="Q2780" i="21"/>
  <c r="H2782" i="21"/>
  <c r="I2781" i="21"/>
  <c r="J2781" i="21"/>
  <c r="K2781" i="21"/>
  <c r="L2781" i="21"/>
  <c r="M2781" i="21"/>
  <c r="D2783" i="21"/>
  <c r="F2782" i="21"/>
  <c r="E2782" i="21"/>
  <c r="J2782" i="21"/>
  <c r="M2782" i="21"/>
  <c r="L2782" i="21"/>
  <c r="H2783" i="21"/>
  <c r="K2782" i="21"/>
  <c r="I2782" i="21"/>
  <c r="N2781" i="21"/>
  <c r="Q2781" i="21"/>
  <c r="O2781" i="21"/>
  <c r="P2781" i="21"/>
  <c r="F2783" i="21"/>
  <c r="E2783" i="21"/>
  <c r="D2784" i="21"/>
  <c r="I2783" i="21"/>
  <c r="K2783" i="21"/>
  <c r="M2783" i="21"/>
  <c r="H2784" i="21"/>
  <c r="J2783" i="21"/>
  <c r="L2783" i="21"/>
  <c r="N2782" i="21"/>
  <c r="Q2782" i="21"/>
  <c r="O2782" i="21"/>
  <c r="P2782" i="21"/>
  <c r="D2785" i="21"/>
  <c r="E2784" i="21"/>
  <c r="F2784" i="21"/>
  <c r="P2783" i="21"/>
  <c r="N2783" i="21"/>
  <c r="Q2783" i="21"/>
  <c r="O2783" i="21"/>
  <c r="H2785" i="21"/>
  <c r="L2784" i="21"/>
  <c r="I2784" i="21"/>
  <c r="M2784" i="21"/>
  <c r="K2784" i="21"/>
  <c r="J2784" i="21"/>
  <c r="F2785" i="21"/>
  <c r="E2785" i="21"/>
  <c r="D2786" i="21"/>
  <c r="M2785" i="21"/>
  <c r="H2786" i="21"/>
  <c r="J2785" i="21"/>
  <c r="L2785" i="21"/>
  <c r="K2785" i="21"/>
  <c r="I2785" i="21"/>
  <c r="Q2784" i="21"/>
  <c r="N2784" i="21"/>
  <c r="O2784" i="21"/>
  <c r="P2784" i="21"/>
  <c r="D2787" i="21"/>
  <c r="F2786" i="21"/>
  <c r="E2786" i="21"/>
  <c r="M2786" i="21"/>
  <c r="H2787" i="21"/>
  <c r="J2786" i="21"/>
  <c r="K2786" i="21"/>
  <c r="I2786" i="21"/>
  <c r="L2786" i="21"/>
  <c r="Q2785" i="21"/>
  <c r="N2785" i="21"/>
  <c r="O2785" i="21"/>
  <c r="P2785" i="21"/>
  <c r="F2787" i="21"/>
  <c r="E2787" i="21"/>
  <c r="D2788" i="21"/>
  <c r="K2787" i="21"/>
  <c r="L2787" i="21"/>
  <c r="I2787" i="21"/>
  <c r="J2787" i="21"/>
  <c r="H2788" i="21"/>
  <c r="M2787" i="21"/>
  <c r="O2786" i="21"/>
  <c r="N2786" i="21"/>
  <c r="Q2786" i="21"/>
  <c r="P2786" i="21"/>
  <c r="E2788" i="21"/>
  <c r="D2789" i="21"/>
  <c r="F2788" i="21"/>
  <c r="O2787" i="21"/>
  <c r="P2787" i="21"/>
  <c r="N2787" i="21"/>
  <c r="Q2787" i="21"/>
  <c r="M2788" i="21"/>
  <c r="J2788" i="21"/>
  <c r="H2789" i="21"/>
  <c r="I2788" i="21"/>
  <c r="K2788" i="21"/>
  <c r="L2788" i="21"/>
  <c r="D2790" i="21"/>
  <c r="E2789" i="21"/>
  <c r="F2789" i="21"/>
  <c r="L2789" i="21"/>
  <c r="H2790" i="21"/>
  <c r="I2789" i="21"/>
  <c r="K2789" i="21"/>
  <c r="M2789" i="21"/>
  <c r="J2789" i="21"/>
  <c r="N2788" i="21"/>
  <c r="Q2788" i="21"/>
  <c r="O2788" i="21"/>
  <c r="P2788" i="21"/>
  <c r="D2791" i="21"/>
  <c r="E2790" i="21"/>
  <c r="F2790" i="21"/>
  <c r="L2790" i="21"/>
  <c r="K2790" i="21"/>
  <c r="M2790" i="21"/>
  <c r="H2791" i="21"/>
  <c r="J2790" i="21"/>
  <c r="I2790" i="21"/>
  <c r="N2789" i="21"/>
  <c r="O2789" i="21"/>
  <c r="Q2789" i="21"/>
  <c r="P2789" i="21"/>
  <c r="E2791" i="21"/>
  <c r="F2791" i="21"/>
  <c r="D2792" i="21"/>
  <c r="L2791" i="21"/>
  <c r="I2791" i="21"/>
  <c r="K2791" i="21"/>
  <c r="H2792" i="21"/>
  <c r="M2791" i="21"/>
  <c r="J2791" i="21"/>
  <c r="P2790" i="21"/>
  <c r="N2790" i="21"/>
  <c r="Q2790" i="21"/>
  <c r="O2790" i="21"/>
  <c r="D2793" i="21"/>
  <c r="F2792" i="21"/>
  <c r="E2792" i="21"/>
  <c r="O2791" i="21"/>
  <c r="P2791" i="21"/>
  <c r="Q2791" i="21"/>
  <c r="N2791" i="21"/>
  <c r="L2792" i="21"/>
  <c r="K2792" i="21"/>
  <c r="M2792" i="21"/>
  <c r="J2792" i="21"/>
  <c r="H2793" i="21"/>
  <c r="I2792" i="21"/>
  <c r="D2794" i="21"/>
  <c r="E2793" i="21"/>
  <c r="F2793" i="21"/>
  <c r="I2793" i="21"/>
  <c r="K2793" i="21"/>
  <c r="H2794" i="21"/>
  <c r="M2793" i="21"/>
  <c r="J2793" i="21"/>
  <c r="L2793" i="21"/>
  <c r="N2792" i="21"/>
  <c r="Q2792" i="21"/>
  <c r="O2792" i="21"/>
  <c r="P2792" i="21"/>
  <c r="E2794" i="21"/>
  <c r="D2795" i="21"/>
  <c r="F2794" i="21"/>
  <c r="O2793" i="21"/>
  <c r="N2793" i="21"/>
  <c r="Q2793" i="21"/>
  <c r="P2793" i="21"/>
  <c r="J2794" i="21"/>
  <c r="M2794" i="21"/>
  <c r="L2794" i="21"/>
  <c r="I2794" i="21"/>
  <c r="K2794" i="21"/>
  <c r="H2795" i="21"/>
  <c r="E2795" i="21"/>
  <c r="F2795" i="21"/>
  <c r="D2796" i="21"/>
  <c r="N2794" i="21"/>
  <c r="Q2794" i="21"/>
  <c r="O2794" i="21"/>
  <c r="P2794" i="21"/>
  <c r="J2795" i="21"/>
  <c r="L2795" i="21"/>
  <c r="M2795" i="21"/>
  <c r="I2795" i="21"/>
  <c r="H2796" i="21"/>
  <c r="K2795" i="21"/>
  <c r="F2796" i="21"/>
  <c r="D2797" i="21"/>
  <c r="E2796" i="21"/>
  <c r="P2795" i="21"/>
  <c r="O2795" i="21"/>
  <c r="N2795" i="21"/>
  <c r="Q2795" i="21"/>
  <c r="I2796" i="21"/>
  <c r="K2796" i="21"/>
  <c r="L2796" i="21"/>
  <c r="H2797" i="21"/>
  <c r="J2796" i="21"/>
  <c r="M2796" i="21"/>
  <c r="E2797" i="21"/>
  <c r="D2798" i="21"/>
  <c r="F2797" i="21"/>
  <c r="N2796" i="21"/>
  <c r="Q2796" i="21"/>
  <c r="O2796" i="21"/>
  <c r="P2796" i="21"/>
  <c r="K2797" i="21"/>
  <c r="H2798" i="21"/>
  <c r="J2797" i="21"/>
  <c r="L2797" i="21"/>
  <c r="I2797" i="21"/>
  <c r="M2797" i="21"/>
  <c r="D2799" i="21"/>
  <c r="E2798" i="21"/>
  <c r="F2798" i="21"/>
  <c r="H2799" i="21"/>
  <c r="M2798" i="21"/>
  <c r="J2798" i="21"/>
  <c r="I2798" i="21"/>
  <c r="L2798" i="21"/>
  <c r="K2798" i="21"/>
  <c r="N2797" i="21"/>
  <c r="Q2797" i="21"/>
  <c r="O2797" i="21"/>
  <c r="P2797" i="21"/>
  <c r="F2799" i="21"/>
  <c r="E2799" i="21"/>
  <c r="D2800" i="21"/>
  <c r="J2799" i="21"/>
  <c r="I2799" i="21"/>
  <c r="L2799" i="21"/>
  <c r="H2800" i="21"/>
  <c r="K2799" i="21"/>
  <c r="M2799" i="21"/>
  <c r="O2798" i="21"/>
  <c r="P2798" i="21"/>
  <c r="N2798" i="21"/>
  <c r="Q2798" i="21"/>
  <c r="D2801" i="21"/>
  <c r="F2800" i="21"/>
  <c r="E2800" i="21"/>
  <c r="Q2799" i="21"/>
  <c r="N2799" i="21"/>
  <c r="O2799" i="21"/>
  <c r="P2799" i="21"/>
  <c r="M2800" i="21"/>
  <c r="L2800" i="21"/>
  <c r="H2801" i="21"/>
  <c r="K2800" i="21"/>
  <c r="I2800" i="21"/>
  <c r="J2800" i="21"/>
  <c r="F2801" i="21"/>
  <c r="D2802" i="21"/>
  <c r="E2801" i="21"/>
  <c r="H2802" i="21"/>
  <c r="L2801" i="21"/>
  <c r="K2801" i="21"/>
  <c r="M2801" i="21"/>
  <c r="I2801" i="21"/>
  <c r="J2801" i="21"/>
  <c r="P2800" i="21"/>
  <c r="O2800" i="21"/>
  <c r="Q2800" i="21"/>
  <c r="N2800" i="21"/>
  <c r="F2802" i="21"/>
  <c r="D2803" i="21"/>
  <c r="E2802" i="21"/>
  <c r="K2802" i="21"/>
  <c r="L2802" i="21"/>
  <c r="M2802" i="21"/>
  <c r="H2803" i="21"/>
  <c r="J2802" i="21"/>
  <c r="I2802" i="21"/>
  <c r="Q2801" i="21"/>
  <c r="N2801" i="21"/>
  <c r="O2801" i="21"/>
  <c r="P2801" i="21"/>
  <c r="E2803" i="21"/>
  <c r="F2803" i="21"/>
  <c r="D2804" i="21"/>
  <c r="J2803" i="21"/>
  <c r="I2803" i="21"/>
  <c r="K2803" i="21"/>
  <c r="M2803" i="21"/>
  <c r="L2803" i="21"/>
  <c r="H2804" i="21"/>
  <c r="P2802" i="21"/>
  <c r="N2802" i="21"/>
  <c r="Q2802" i="21"/>
  <c r="O2802" i="21"/>
  <c r="F2804" i="21"/>
  <c r="D2805" i="21"/>
  <c r="E2804" i="21"/>
  <c r="N2803" i="21"/>
  <c r="Q2803" i="21"/>
  <c r="O2803" i="21"/>
  <c r="P2803" i="21"/>
  <c r="H2805" i="21"/>
  <c r="I2804" i="21"/>
  <c r="L2804" i="21"/>
  <c r="J2804" i="21"/>
  <c r="K2804" i="21"/>
  <c r="M2804" i="21"/>
  <c r="F2805" i="21"/>
  <c r="D2806" i="21"/>
  <c r="E2805" i="21"/>
  <c r="K2805" i="21"/>
  <c r="J2805" i="21"/>
  <c r="L2805" i="21"/>
  <c r="H2806" i="21"/>
  <c r="M2805" i="21"/>
  <c r="I2805" i="21"/>
  <c r="N2804" i="21"/>
  <c r="Q2804" i="21"/>
  <c r="O2804" i="21"/>
  <c r="P2804" i="21"/>
  <c r="E2806" i="21"/>
  <c r="F2806" i="21"/>
  <c r="D2807" i="21"/>
  <c r="M2806" i="21"/>
  <c r="K2806" i="21"/>
  <c r="I2806" i="21"/>
  <c r="L2806" i="21"/>
  <c r="H2807" i="21"/>
  <c r="J2806" i="21"/>
  <c r="N2805" i="21"/>
  <c r="Q2805" i="21"/>
  <c r="O2805" i="21"/>
  <c r="P2805" i="21"/>
  <c r="E2807" i="21"/>
  <c r="F2807" i="21"/>
  <c r="D2808" i="21"/>
  <c r="O2806" i="21"/>
  <c r="N2806" i="21"/>
  <c r="Q2806" i="21"/>
  <c r="P2806" i="21"/>
  <c r="L2807" i="21"/>
  <c r="H2808" i="21"/>
  <c r="I2807" i="21"/>
  <c r="M2807" i="21"/>
  <c r="K2807" i="21"/>
  <c r="J2807" i="21"/>
  <c r="D2809" i="21"/>
  <c r="E2808" i="21"/>
  <c r="F2808" i="21"/>
  <c r="J2808" i="21"/>
  <c r="I2808" i="21"/>
  <c r="L2808" i="21"/>
  <c r="M2808" i="21"/>
  <c r="K2808" i="21"/>
  <c r="H2809" i="21"/>
  <c r="P2807" i="21"/>
  <c r="O2807" i="21"/>
  <c r="Q2807" i="21"/>
  <c r="N2807" i="21"/>
  <c r="F2809" i="21"/>
  <c r="E2809" i="21"/>
  <c r="D2810" i="21"/>
  <c r="O2808" i="21"/>
  <c r="P2808" i="21"/>
  <c r="N2808" i="21"/>
  <c r="Q2808" i="21"/>
  <c r="H2810" i="21"/>
  <c r="L2809" i="21"/>
  <c r="I2809" i="21"/>
  <c r="K2809" i="21"/>
  <c r="J2809" i="21"/>
  <c r="M2809" i="21"/>
  <c r="E2810" i="21"/>
  <c r="D2811" i="21"/>
  <c r="F2810" i="21"/>
  <c r="J2810" i="21"/>
  <c r="K2810" i="21"/>
  <c r="L2810" i="21"/>
  <c r="I2810" i="21"/>
  <c r="M2810" i="21"/>
  <c r="H2811" i="21"/>
  <c r="Q2809" i="21"/>
  <c r="N2809" i="21"/>
  <c r="O2809" i="21"/>
  <c r="P2809" i="21"/>
  <c r="E2811" i="21"/>
  <c r="D2812" i="21"/>
  <c r="F2811" i="21"/>
  <c r="Q2810" i="21"/>
  <c r="N2810" i="21"/>
  <c r="O2810" i="21"/>
  <c r="P2810" i="21"/>
  <c r="M2811" i="21"/>
  <c r="H2812" i="21"/>
  <c r="I2811" i="21"/>
  <c r="J2811" i="21"/>
  <c r="K2811" i="21"/>
  <c r="L2811" i="21"/>
  <c r="F2812" i="21"/>
  <c r="E2812" i="21"/>
  <c r="D2813" i="21"/>
  <c r="M2812" i="21"/>
  <c r="I2812" i="21"/>
  <c r="K2812" i="21"/>
  <c r="J2812" i="21"/>
  <c r="H2813" i="21"/>
  <c r="L2812" i="21"/>
  <c r="O2811" i="21"/>
  <c r="P2811" i="21"/>
  <c r="Q2811" i="21"/>
  <c r="N2811" i="21"/>
  <c r="D2814" i="21"/>
  <c r="E2813" i="21"/>
  <c r="F2813" i="21"/>
  <c r="O2812" i="21"/>
  <c r="P2812" i="21"/>
  <c r="Q2812" i="21"/>
  <c r="N2812" i="21"/>
  <c r="K2813" i="21"/>
  <c r="J2813" i="21"/>
  <c r="I2813" i="21"/>
  <c r="M2813" i="21"/>
  <c r="H2814" i="21"/>
  <c r="L2813" i="21"/>
  <c r="F2814" i="21"/>
  <c r="D2815" i="21"/>
  <c r="E2814" i="21"/>
  <c r="Q2813" i="21"/>
  <c r="N2813" i="21"/>
  <c r="O2813" i="21"/>
  <c r="P2813" i="21"/>
  <c r="K2814" i="21"/>
  <c r="L2814" i="21"/>
  <c r="M2814" i="21"/>
  <c r="I2814" i="21"/>
  <c r="J2814" i="21"/>
  <c r="H2815" i="21"/>
  <c r="E2815" i="21"/>
  <c r="D2816" i="21"/>
  <c r="F2815" i="21"/>
  <c r="N2814" i="21"/>
  <c r="O2814" i="21"/>
  <c r="Q2814" i="21"/>
  <c r="P2814" i="21"/>
  <c r="J2815" i="21"/>
  <c r="H2816" i="21"/>
  <c r="K2815" i="21"/>
  <c r="M2815" i="21"/>
  <c r="I2815" i="21"/>
  <c r="L2815" i="21"/>
  <c r="D2817" i="21"/>
  <c r="E2816" i="21"/>
  <c r="F2816" i="21"/>
  <c r="J2816" i="21"/>
  <c r="K2816" i="21"/>
  <c r="M2816" i="21"/>
  <c r="I2816" i="21"/>
  <c r="L2816" i="21"/>
  <c r="H2817" i="21"/>
  <c r="P2815" i="21"/>
  <c r="N2815" i="21"/>
  <c r="Q2815" i="21"/>
  <c r="O2815" i="21"/>
  <c r="F2817" i="21"/>
  <c r="E2817" i="21"/>
  <c r="D2818" i="21"/>
  <c r="O2816" i="21"/>
  <c r="P2816" i="21"/>
  <c r="N2816" i="21"/>
  <c r="Q2816" i="21"/>
  <c r="K2817" i="21"/>
  <c r="H2818" i="21"/>
  <c r="I2817" i="21"/>
  <c r="J2817" i="21"/>
  <c r="L2817" i="21"/>
  <c r="M2817" i="21"/>
  <c r="F2818" i="21"/>
  <c r="E2818" i="21"/>
  <c r="D2819" i="21"/>
  <c r="K2818" i="21"/>
  <c r="L2818" i="21"/>
  <c r="H2819" i="21"/>
  <c r="M2818" i="21"/>
  <c r="I2818" i="21"/>
  <c r="J2818" i="21"/>
  <c r="N2817" i="21"/>
  <c r="Q2817" i="21"/>
  <c r="O2817" i="21"/>
  <c r="P2817" i="21"/>
  <c r="F2819" i="21"/>
  <c r="D2820" i="21"/>
  <c r="E2819" i="21"/>
  <c r="H2820" i="21"/>
  <c r="J2819" i="21"/>
  <c r="M2819" i="21"/>
  <c r="I2819" i="21"/>
  <c r="K2819" i="21"/>
  <c r="L2819" i="21"/>
  <c r="O2818" i="21"/>
  <c r="Q2818" i="21"/>
  <c r="N2818" i="21"/>
  <c r="P2818" i="21"/>
  <c r="D2821" i="21"/>
  <c r="F2820" i="21"/>
  <c r="E2820" i="21"/>
  <c r="K2820" i="21"/>
  <c r="I2820" i="21"/>
  <c r="M2820" i="21"/>
  <c r="L2820" i="21"/>
  <c r="H2821" i="21"/>
  <c r="J2820" i="21"/>
  <c r="O2819" i="21"/>
  <c r="P2819" i="21"/>
  <c r="N2819" i="21"/>
  <c r="Q2819" i="21"/>
  <c r="D2822" i="21"/>
  <c r="F2821" i="21"/>
  <c r="E2821" i="21"/>
  <c r="Q2820" i="21"/>
  <c r="N2820" i="21"/>
  <c r="O2820" i="21"/>
  <c r="P2820" i="21"/>
  <c r="M2821" i="21"/>
  <c r="J2821" i="21"/>
  <c r="I2821" i="21"/>
  <c r="K2821" i="21"/>
  <c r="H2822" i="21"/>
  <c r="L2821" i="21"/>
  <c r="F2822" i="21"/>
  <c r="D2823" i="21"/>
  <c r="E2822" i="21"/>
  <c r="N2821" i="21"/>
  <c r="O2821" i="21"/>
  <c r="Q2821" i="21"/>
  <c r="P2821" i="21"/>
  <c r="M2822" i="21"/>
  <c r="J2822" i="21"/>
  <c r="H2823" i="21"/>
  <c r="I2822" i="21"/>
  <c r="K2822" i="21"/>
  <c r="L2822" i="21"/>
  <c r="D2824" i="21"/>
  <c r="E2823" i="21"/>
  <c r="F2823" i="21"/>
  <c r="H2824" i="21"/>
  <c r="K2823" i="21"/>
  <c r="M2823" i="21"/>
  <c r="I2823" i="21"/>
  <c r="J2823" i="21"/>
  <c r="L2823" i="21"/>
  <c r="N2822" i="21"/>
  <c r="Q2822" i="21"/>
  <c r="O2822" i="21"/>
  <c r="P2822" i="21"/>
  <c r="D2825" i="21"/>
  <c r="F2824" i="21"/>
  <c r="E2824" i="21"/>
  <c r="M2824" i="21"/>
  <c r="K2824" i="21"/>
  <c r="J2824" i="21"/>
  <c r="I2824" i="21"/>
  <c r="L2824" i="21"/>
  <c r="H2825" i="21"/>
  <c r="O2823" i="21"/>
  <c r="P2823" i="21"/>
  <c r="Q2823" i="21"/>
  <c r="N2823" i="21"/>
  <c r="F2825" i="21"/>
  <c r="E2825" i="21"/>
  <c r="D2826" i="21"/>
  <c r="O2824" i="21"/>
  <c r="P2824" i="21"/>
  <c r="Q2824" i="21"/>
  <c r="N2824" i="21"/>
  <c r="M2825" i="21"/>
  <c r="K2825" i="21"/>
  <c r="H2826" i="21"/>
  <c r="J2825" i="21"/>
  <c r="I2825" i="21"/>
  <c r="L2825" i="21"/>
  <c r="F2826" i="21"/>
  <c r="D2827" i="21"/>
  <c r="E2826" i="21"/>
  <c r="J2826" i="21"/>
  <c r="K2826" i="21"/>
  <c r="H2827" i="21"/>
  <c r="M2826" i="21"/>
  <c r="I2826" i="21"/>
  <c r="L2826" i="21"/>
  <c r="O2825" i="21"/>
  <c r="N2825" i="21"/>
  <c r="Q2825" i="21"/>
  <c r="P2825" i="21"/>
  <c r="F2827" i="21"/>
  <c r="D2828" i="21"/>
  <c r="E2827" i="21"/>
  <c r="J2827" i="21"/>
  <c r="K2827" i="21"/>
  <c r="L2827" i="21"/>
  <c r="H2828" i="21"/>
  <c r="M2827" i="21"/>
  <c r="I2827" i="21"/>
  <c r="Q2826" i="21"/>
  <c r="N2826" i="21"/>
  <c r="O2826" i="21"/>
  <c r="P2826" i="21"/>
  <c r="D2829" i="21"/>
  <c r="E2828" i="21"/>
  <c r="F2828" i="21"/>
  <c r="I2828" i="21"/>
  <c r="L2828" i="21"/>
  <c r="H2829" i="21"/>
  <c r="M2828" i="21"/>
  <c r="J2828" i="21"/>
  <c r="K2828" i="21"/>
  <c r="P2827" i="21"/>
  <c r="N2827" i="21"/>
  <c r="Q2827" i="21"/>
  <c r="O2827" i="21"/>
  <c r="D2830" i="21"/>
  <c r="E2829" i="21"/>
  <c r="F2829" i="21"/>
  <c r="Q2828" i="21"/>
  <c r="N2828" i="21"/>
  <c r="O2828" i="21"/>
  <c r="P2828" i="21"/>
  <c r="I2829" i="21"/>
  <c r="K2829" i="21"/>
  <c r="J2829" i="21"/>
  <c r="L2829" i="21"/>
  <c r="H2830" i="21"/>
  <c r="M2829" i="21"/>
  <c r="F2830" i="21"/>
  <c r="D2831" i="21"/>
  <c r="E2830" i="21"/>
  <c r="N2829" i="21"/>
  <c r="Q2829" i="21"/>
  <c r="O2829" i="21"/>
  <c r="P2829" i="21"/>
  <c r="I2830" i="21"/>
  <c r="M2830" i="21"/>
  <c r="K2830" i="21"/>
  <c r="L2830" i="21"/>
  <c r="H2831" i="21"/>
  <c r="J2830" i="21"/>
  <c r="D2832" i="21"/>
  <c r="E2831" i="21"/>
  <c r="F2831" i="21"/>
  <c r="O2830" i="21"/>
  <c r="P2830" i="21"/>
  <c r="Q2830" i="21"/>
  <c r="N2830" i="21"/>
  <c r="L2831" i="21"/>
  <c r="M2831" i="21"/>
  <c r="H2832" i="21"/>
  <c r="I2831" i="21"/>
  <c r="K2831" i="21"/>
  <c r="J2831" i="21"/>
  <c r="D2833" i="21"/>
  <c r="E2832" i="21"/>
  <c r="F2832" i="21"/>
  <c r="H2833" i="21"/>
  <c r="M2832" i="21"/>
  <c r="L2832" i="21"/>
  <c r="J2832" i="21"/>
  <c r="K2832" i="21"/>
  <c r="I2832" i="21"/>
  <c r="O2831" i="21"/>
  <c r="P2831" i="21"/>
  <c r="Q2831" i="21"/>
  <c r="N2831" i="21"/>
  <c r="D2834" i="21"/>
  <c r="F2833" i="21"/>
  <c r="E2833" i="21"/>
  <c r="I2833" i="21"/>
  <c r="L2833" i="21"/>
  <c r="J2833" i="21"/>
  <c r="M2833" i="21"/>
  <c r="K2833" i="21"/>
  <c r="H2834" i="21"/>
  <c r="Q2832" i="21"/>
  <c r="N2832" i="21"/>
  <c r="O2832" i="21"/>
  <c r="P2832" i="21"/>
  <c r="D2835" i="21"/>
  <c r="F2834" i="21"/>
  <c r="E2834" i="21"/>
  <c r="Q2833" i="21"/>
  <c r="N2833" i="21"/>
  <c r="O2833" i="21"/>
  <c r="P2833" i="21"/>
  <c r="J2834" i="21"/>
  <c r="H2835" i="21"/>
  <c r="L2834" i="21"/>
  <c r="M2834" i="21"/>
  <c r="K2834" i="21"/>
  <c r="I2834" i="21"/>
  <c r="F2835" i="21"/>
  <c r="D2836" i="21"/>
  <c r="E2835" i="21"/>
  <c r="M2835" i="21"/>
  <c r="L2835" i="21"/>
  <c r="H2836" i="21"/>
  <c r="I2835" i="21"/>
  <c r="J2835" i="21"/>
  <c r="K2835" i="21"/>
  <c r="P2834" i="21"/>
  <c r="Q2834" i="21"/>
  <c r="N2834" i="21"/>
  <c r="O2834" i="21"/>
  <c r="E2836" i="21"/>
  <c r="D2837" i="21"/>
  <c r="F2836" i="21"/>
  <c r="J2836" i="21"/>
  <c r="K2836" i="21"/>
  <c r="H2837" i="21"/>
  <c r="L2836" i="21"/>
  <c r="I2836" i="21"/>
  <c r="M2836" i="21"/>
  <c r="O2835" i="21"/>
  <c r="P2835" i="21"/>
  <c r="Q2835" i="21"/>
  <c r="N2835" i="21"/>
  <c r="D2838" i="21"/>
  <c r="F2837" i="21"/>
  <c r="E2837" i="21"/>
  <c r="L2837" i="21"/>
  <c r="I2837" i="21"/>
  <c r="J2837" i="21"/>
  <c r="K2837" i="21"/>
  <c r="H2838" i="21"/>
  <c r="M2837" i="21"/>
  <c r="Q2836" i="21"/>
  <c r="N2836" i="21"/>
  <c r="O2836" i="21"/>
  <c r="P2836" i="21"/>
  <c r="D2839" i="21"/>
  <c r="F2838" i="21"/>
  <c r="E2838" i="21"/>
  <c r="N2837" i="21"/>
  <c r="Q2837" i="21"/>
  <c r="O2837" i="21"/>
  <c r="P2837" i="21"/>
  <c r="H2839" i="21"/>
  <c r="I2838" i="21"/>
  <c r="M2838" i="21"/>
  <c r="J2838" i="21"/>
  <c r="K2838" i="21"/>
  <c r="L2838" i="21"/>
  <c r="E2839" i="21"/>
  <c r="D2840" i="21"/>
  <c r="F2839" i="21"/>
  <c r="J2839" i="21"/>
  <c r="I2839" i="21"/>
  <c r="L2839" i="21"/>
  <c r="K2839" i="21"/>
  <c r="H2840" i="21"/>
  <c r="M2839" i="21"/>
  <c r="N2838" i="21"/>
  <c r="Q2838" i="21"/>
  <c r="O2838" i="21"/>
  <c r="P2838" i="21"/>
  <c r="F2840" i="21"/>
  <c r="E2840" i="21"/>
  <c r="D2841" i="21"/>
  <c r="Q2839" i="21"/>
  <c r="N2839" i="21"/>
  <c r="O2839" i="21"/>
  <c r="P2839" i="21"/>
  <c r="H2841" i="21"/>
  <c r="J2840" i="21"/>
  <c r="K2840" i="21"/>
  <c r="L2840" i="21"/>
  <c r="M2840" i="21"/>
  <c r="I2840" i="21"/>
  <c r="D2842" i="21"/>
  <c r="E2841" i="21"/>
  <c r="F2841" i="21"/>
  <c r="K2841" i="21"/>
  <c r="M2841" i="21"/>
  <c r="H2842" i="21"/>
  <c r="I2841" i="21"/>
  <c r="J2841" i="21"/>
  <c r="L2841" i="21"/>
  <c r="O2840" i="21"/>
  <c r="P2840" i="21"/>
  <c r="Q2840" i="21"/>
  <c r="N2840" i="21"/>
  <c r="F2842" i="21"/>
  <c r="D2843" i="21"/>
  <c r="E2842" i="21"/>
  <c r="I2842" i="21"/>
  <c r="H2843" i="21"/>
  <c r="J2842" i="21"/>
  <c r="M2842" i="21"/>
  <c r="L2842" i="21"/>
  <c r="K2842" i="21"/>
  <c r="Q2841" i="21"/>
  <c r="N2841" i="21"/>
  <c r="O2841" i="21"/>
  <c r="P2841" i="21"/>
  <c r="D2844" i="21"/>
  <c r="F2843" i="21"/>
  <c r="E2843" i="21"/>
  <c r="Q2842" i="21"/>
  <c r="N2842" i="21"/>
  <c r="O2842" i="21"/>
  <c r="P2842" i="21"/>
  <c r="I2843" i="21"/>
  <c r="H2844" i="21"/>
  <c r="K2843" i="21"/>
  <c r="L2843" i="21"/>
  <c r="M2843" i="21"/>
  <c r="J2843" i="21"/>
  <c r="E2844" i="21"/>
  <c r="D2845" i="21"/>
  <c r="F2844" i="21"/>
  <c r="O2843" i="21"/>
  <c r="Q2843" i="21"/>
  <c r="N2843" i="21"/>
  <c r="P2843" i="21"/>
  <c r="H2845" i="21"/>
  <c r="I2844" i="21"/>
  <c r="M2844" i="21"/>
  <c r="L2844" i="21"/>
  <c r="J2844" i="21"/>
  <c r="K2844" i="21"/>
  <c r="E2845" i="21"/>
  <c r="D2846" i="21"/>
  <c r="F2845" i="21"/>
  <c r="M2845" i="21"/>
  <c r="H2846" i="21"/>
  <c r="J2845" i="21"/>
  <c r="L2845" i="21"/>
  <c r="I2845" i="21"/>
  <c r="K2845" i="21"/>
  <c r="Q2844" i="21"/>
  <c r="N2844" i="21"/>
  <c r="O2844" i="21"/>
  <c r="P2844" i="21"/>
  <c r="E2846" i="21"/>
  <c r="F2846" i="21"/>
  <c r="D2847" i="21"/>
  <c r="I2846" i="21"/>
  <c r="J2846" i="21"/>
  <c r="K2846" i="21"/>
  <c r="L2846" i="21"/>
  <c r="H2847" i="21"/>
  <c r="M2846" i="21"/>
  <c r="N2845" i="21"/>
  <c r="O2845" i="21"/>
  <c r="Q2845" i="21"/>
  <c r="P2845" i="21"/>
  <c r="E2847" i="21"/>
  <c r="F2847" i="21"/>
  <c r="D2848" i="21"/>
  <c r="O2846" i="21"/>
  <c r="N2846" i="21"/>
  <c r="Q2846" i="21"/>
  <c r="P2846" i="21"/>
  <c r="I2847" i="21"/>
  <c r="J2847" i="21"/>
  <c r="L2847" i="21"/>
  <c r="K2847" i="21"/>
  <c r="M2847" i="21"/>
  <c r="H2848" i="21"/>
  <c r="D2849" i="21"/>
  <c r="E2848" i="21"/>
  <c r="F2848" i="21"/>
  <c r="P2847" i="21"/>
  <c r="Q2847" i="21"/>
  <c r="N2847" i="21"/>
  <c r="O2847" i="21"/>
  <c r="H2849" i="21"/>
  <c r="L2848" i="21"/>
  <c r="J2848" i="21"/>
  <c r="M2848" i="21"/>
  <c r="K2848" i="21"/>
  <c r="I2848" i="21"/>
  <c r="E2849" i="21"/>
  <c r="D2850" i="21"/>
  <c r="F2849" i="21"/>
  <c r="J2849" i="21"/>
  <c r="H2850" i="21"/>
  <c r="K2849" i="21"/>
  <c r="I2849" i="21"/>
  <c r="M2849" i="21"/>
  <c r="L2849" i="21"/>
  <c r="P2848" i="21"/>
  <c r="N2848" i="21"/>
  <c r="O2848" i="21"/>
  <c r="Q2848" i="21"/>
  <c r="D2851" i="21"/>
  <c r="E2850" i="21"/>
  <c r="F2850" i="21"/>
  <c r="I2850" i="21"/>
  <c r="K2850" i="21"/>
  <c r="J2850" i="21"/>
  <c r="H2851" i="21"/>
  <c r="M2850" i="21"/>
  <c r="L2850" i="21"/>
  <c r="Q2849" i="21"/>
  <c r="N2849" i="21"/>
  <c r="O2849" i="21"/>
  <c r="P2849" i="21"/>
  <c r="F2851" i="21"/>
  <c r="E2851" i="21"/>
  <c r="D2852" i="21"/>
  <c r="N2850" i="21"/>
  <c r="Q2850" i="21"/>
  <c r="O2850" i="21"/>
  <c r="P2850" i="21"/>
  <c r="M2851" i="21"/>
  <c r="H2852" i="21"/>
  <c r="K2851" i="21"/>
  <c r="I2851" i="21"/>
  <c r="J2851" i="21"/>
  <c r="L2851" i="21"/>
  <c r="F2852" i="21"/>
  <c r="D2853" i="21"/>
  <c r="E2852" i="21"/>
  <c r="L2852" i="21"/>
  <c r="M2852" i="21"/>
  <c r="J2852" i="21"/>
  <c r="I2852" i="21"/>
  <c r="K2852" i="21"/>
  <c r="H2853" i="21"/>
  <c r="Q2851" i="21"/>
  <c r="O2851" i="21"/>
  <c r="P2851" i="21"/>
  <c r="N2851" i="21"/>
  <c r="F2853" i="21"/>
  <c r="D2854" i="21"/>
  <c r="E2853" i="21"/>
  <c r="Q2852" i="21"/>
  <c r="O2852" i="21"/>
  <c r="N2852" i="21"/>
  <c r="P2852" i="21"/>
  <c r="I2853" i="21"/>
  <c r="H2854" i="21"/>
  <c r="K2853" i="21"/>
  <c r="J2853" i="21"/>
  <c r="L2853" i="21"/>
  <c r="M2853" i="21"/>
  <c r="D2855" i="21"/>
  <c r="E2854" i="21"/>
  <c r="F2854" i="21"/>
  <c r="N2853" i="21"/>
  <c r="Q2853" i="21"/>
  <c r="O2853" i="21"/>
  <c r="P2853" i="21"/>
  <c r="I2854" i="21"/>
  <c r="L2854" i="21"/>
  <c r="J2854" i="21"/>
  <c r="K2854" i="21"/>
  <c r="M2854" i="21"/>
  <c r="H2855" i="21"/>
  <c r="F2855" i="21"/>
  <c r="D2856" i="21"/>
  <c r="E2855" i="21"/>
  <c r="P2854" i="21"/>
  <c r="Q2854" i="21"/>
  <c r="N2854" i="21"/>
  <c r="O2854" i="21"/>
  <c r="L2855" i="21"/>
  <c r="K2855" i="21"/>
  <c r="I2855" i="21"/>
  <c r="M2855" i="21"/>
  <c r="J2855" i="21"/>
  <c r="H2856" i="21"/>
  <c r="D2857" i="21"/>
  <c r="F2856" i="21"/>
  <c r="E2856" i="21"/>
  <c r="O2855" i="21"/>
  <c r="Q2855" i="21"/>
  <c r="N2855" i="21"/>
  <c r="P2855" i="21"/>
  <c r="H2857" i="21"/>
  <c r="I2856" i="21"/>
  <c r="J2856" i="21"/>
  <c r="M2856" i="21"/>
  <c r="K2856" i="21"/>
  <c r="L2856" i="21"/>
  <c r="F2857" i="21"/>
  <c r="D2858" i="21"/>
  <c r="E2857" i="21"/>
  <c r="J2857" i="21"/>
  <c r="H2858" i="21"/>
  <c r="K2857" i="21"/>
  <c r="I2857" i="21"/>
  <c r="M2857" i="21"/>
  <c r="L2857" i="21"/>
  <c r="O2856" i="21"/>
  <c r="N2856" i="21"/>
  <c r="P2856" i="21"/>
  <c r="Q2856" i="21"/>
  <c r="F2858" i="21"/>
  <c r="D2859" i="21"/>
  <c r="E2858" i="21"/>
  <c r="M2858" i="21"/>
  <c r="J2858" i="21"/>
  <c r="L2858" i="21"/>
  <c r="K2858" i="21"/>
  <c r="H2859" i="21"/>
  <c r="I2858" i="21"/>
  <c r="N2857" i="21"/>
  <c r="O2857" i="21"/>
  <c r="Q2857" i="21"/>
  <c r="P2857" i="21"/>
  <c r="F2859" i="21"/>
  <c r="E2859" i="21"/>
  <c r="D2860" i="21"/>
  <c r="M2859" i="21"/>
  <c r="L2859" i="21"/>
  <c r="K2859" i="21"/>
  <c r="I2859" i="21"/>
  <c r="H2860" i="21"/>
  <c r="J2859" i="21"/>
  <c r="Q2858" i="21"/>
  <c r="O2858" i="21"/>
  <c r="P2858" i="21"/>
  <c r="N2858" i="21"/>
  <c r="D2861" i="21"/>
  <c r="F2860" i="21"/>
  <c r="E2860" i="21"/>
  <c r="N2859" i="21"/>
  <c r="O2859" i="21"/>
  <c r="P2859" i="21"/>
  <c r="Q2859" i="21"/>
  <c r="J2860" i="21"/>
  <c r="M2860" i="21"/>
  <c r="K2860" i="21"/>
  <c r="I2860" i="21"/>
  <c r="H2861" i="21"/>
  <c r="L2860" i="21"/>
  <c r="E2861" i="21"/>
  <c r="D2862" i="21"/>
  <c r="F2861" i="21"/>
  <c r="N2860" i="21"/>
  <c r="O2860" i="21"/>
  <c r="P2860" i="21"/>
  <c r="Q2860" i="21"/>
  <c r="K2861" i="21"/>
  <c r="J2861" i="21"/>
  <c r="I2861" i="21"/>
  <c r="H2862" i="21"/>
  <c r="M2861" i="21"/>
  <c r="L2861" i="21"/>
  <c r="E2862" i="21"/>
  <c r="D2863" i="21"/>
  <c r="F2862" i="21"/>
  <c r="O2861" i="21"/>
  <c r="Q2861" i="21"/>
  <c r="N2861" i="21"/>
  <c r="P2861" i="21"/>
  <c r="J2862" i="21"/>
  <c r="H2863" i="21"/>
  <c r="I2862" i="21"/>
  <c r="K2862" i="21"/>
  <c r="M2862" i="21"/>
  <c r="L2862" i="21"/>
  <c r="E2863" i="21"/>
  <c r="F2863" i="21"/>
  <c r="D2864" i="21"/>
  <c r="H2864" i="21"/>
  <c r="I2863" i="21"/>
  <c r="M2863" i="21"/>
  <c r="L2863" i="21"/>
  <c r="J2863" i="21"/>
  <c r="K2863" i="21"/>
  <c r="O2862" i="21"/>
  <c r="N2862" i="21"/>
  <c r="Q2862" i="21"/>
  <c r="P2862" i="21"/>
  <c r="D2865" i="21"/>
  <c r="F2864" i="21"/>
  <c r="E2864" i="21"/>
  <c r="J2864" i="21"/>
  <c r="I2864" i="21"/>
  <c r="H2865" i="21"/>
  <c r="K2864" i="21"/>
  <c r="M2864" i="21"/>
  <c r="L2864" i="21"/>
  <c r="P2863" i="21"/>
  <c r="N2863" i="21"/>
  <c r="Q2863" i="21"/>
  <c r="O2863" i="21"/>
  <c r="E2865" i="21"/>
  <c r="D2866" i="21"/>
  <c r="F2865" i="21"/>
  <c r="P2864" i="21"/>
  <c r="N2864" i="21"/>
  <c r="O2864" i="21"/>
  <c r="Q2864" i="21"/>
  <c r="K2865" i="21"/>
  <c r="H2866" i="21"/>
  <c r="L2865" i="21"/>
  <c r="J2865" i="21"/>
  <c r="I2865" i="21"/>
  <c r="M2865" i="21"/>
  <c r="E2866" i="21"/>
  <c r="D2867" i="21"/>
  <c r="F2866" i="21"/>
  <c r="L2866" i="21"/>
  <c r="M2866" i="21"/>
  <c r="K2866" i="21"/>
  <c r="H2867" i="21"/>
  <c r="I2866" i="21"/>
  <c r="J2866" i="21"/>
  <c r="Q2865" i="21"/>
  <c r="N2865" i="21"/>
  <c r="O2865" i="21"/>
  <c r="P2865" i="21"/>
  <c r="F2867" i="21"/>
  <c r="E2867" i="21"/>
  <c r="D2868" i="21"/>
  <c r="M2867" i="21"/>
  <c r="K2867" i="21"/>
  <c r="L2867" i="21"/>
  <c r="J2867" i="21"/>
  <c r="I2867" i="21"/>
  <c r="H2868" i="21"/>
  <c r="N2866" i="21"/>
  <c r="Q2866" i="21"/>
  <c r="O2866" i="21"/>
  <c r="P2866" i="21"/>
  <c r="F2868" i="21"/>
  <c r="D2869" i="21"/>
  <c r="E2868" i="21"/>
  <c r="N2867" i="21"/>
  <c r="O2867" i="21"/>
  <c r="P2867" i="21"/>
  <c r="Q2867" i="21"/>
  <c r="M2868" i="21"/>
  <c r="L2868" i="21"/>
  <c r="I2868" i="21"/>
  <c r="K2868" i="21"/>
  <c r="H2869" i="21"/>
  <c r="J2868" i="21"/>
  <c r="D2870" i="21"/>
  <c r="E2869" i="21"/>
  <c r="F2869" i="21"/>
  <c r="N2868" i="21"/>
  <c r="O2868" i="21"/>
  <c r="Q2868" i="21"/>
  <c r="P2868" i="21"/>
  <c r="J2869" i="21"/>
  <c r="L2869" i="21"/>
  <c r="I2869" i="21"/>
  <c r="K2869" i="21"/>
  <c r="M2869" i="21"/>
  <c r="H2870" i="21"/>
  <c r="E2870" i="21"/>
  <c r="F2870" i="21"/>
  <c r="D2871" i="21"/>
  <c r="N2869" i="21"/>
  <c r="O2869" i="21"/>
  <c r="Q2869" i="21"/>
  <c r="P2869" i="21"/>
  <c r="I2870" i="21"/>
  <c r="J2870" i="21"/>
  <c r="M2870" i="21"/>
  <c r="K2870" i="21"/>
  <c r="L2870" i="21"/>
  <c r="H2871" i="21"/>
  <c r="F2871" i="21"/>
  <c r="D2872" i="21"/>
  <c r="E2871" i="21"/>
  <c r="O2870" i="21"/>
  <c r="Q2870" i="21"/>
  <c r="N2870" i="21"/>
  <c r="P2870" i="21"/>
  <c r="K2871" i="21"/>
  <c r="L2871" i="21"/>
  <c r="H2872" i="21"/>
  <c r="M2871" i="21"/>
  <c r="I2871" i="21"/>
  <c r="J2871" i="21"/>
  <c r="D2873" i="21"/>
  <c r="E2872" i="21"/>
  <c r="F2872" i="21"/>
  <c r="I2872" i="21"/>
  <c r="L2872" i="21"/>
  <c r="M2872" i="21"/>
  <c r="J2872" i="21"/>
  <c r="K2872" i="21"/>
  <c r="H2873" i="21"/>
  <c r="P2871" i="21"/>
  <c r="Q2871" i="21"/>
  <c r="O2871" i="21"/>
  <c r="N2871" i="21"/>
  <c r="D2874" i="21"/>
  <c r="F2873" i="21"/>
  <c r="E2873" i="21"/>
  <c r="P2872" i="21"/>
  <c r="O2872" i="21"/>
  <c r="N2872" i="21"/>
  <c r="Q2872" i="21"/>
  <c r="I2873" i="21"/>
  <c r="M2873" i="21"/>
  <c r="H2874" i="21"/>
  <c r="L2873" i="21"/>
  <c r="J2873" i="21"/>
  <c r="K2873" i="21"/>
  <c r="D2875" i="21"/>
  <c r="F2874" i="21"/>
  <c r="E2874" i="21"/>
  <c r="Q2873" i="21"/>
  <c r="O2873" i="21"/>
  <c r="N2873" i="21"/>
  <c r="P2873" i="21"/>
  <c r="J2874" i="21"/>
  <c r="M2874" i="21"/>
  <c r="I2874" i="21"/>
  <c r="H2875" i="21"/>
  <c r="K2874" i="21"/>
  <c r="L2874" i="21"/>
  <c r="E2875" i="21"/>
  <c r="D2876" i="21"/>
  <c r="F2875" i="21"/>
  <c r="N2874" i="21"/>
  <c r="Q2874" i="21"/>
  <c r="O2874" i="21"/>
  <c r="P2874" i="21"/>
  <c r="J2875" i="21"/>
  <c r="H2876" i="21"/>
  <c r="K2875" i="21"/>
  <c r="L2875" i="21"/>
  <c r="M2875" i="21"/>
  <c r="I2875" i="21"/>
  <c r="D2877" i="21"/>
  <c r="F2876" i="21"/>
  <c r="E2876" i="21"/>
  <c r="M2876" i="21"/>
  <c r="H2877" i="21"/>
  <c r="K2876" i="21"/>
  <c r="I2876" i="21"/>
  <c r="J2876" i="21"/>
  <c r="L2876" i="21"/>
  <c r="N2875" i="21"/>
  <c r="Q2875" i="21"/>
  <c r="O2875" i="21"/>
  <c r="P2875" i="21"/>
  <c r="F2877" i="21"/>
  <c r="D2878" i="21"/>
  <c r="E2877" i="21"/>
  <c r="I2877" i="21"/>
  <c r="J2877" i="21"/>
  <c r="L2877" i="21"/>
  <c r="M2877" i="21"/>
  <c r="K2877" i="21"/>
  <c r="H2878" i="21"/>
  <c r="N2876" i="21"/>
  <c r="O2876" i="21"/>
  <c r="P2876" i="21"/>
  <c r="Q2876" i="21"/>
  <c r="E2878" i="21"/>
  <c r="D2879" i="21"/>
  <c r="F2878" i="21"/>
  <c r="N2877" i="21"/>
  <c r="O2877" i="21"/>
  <c r="Q2877" i="21"/>
  <c r="P2877" i="21"/>
  <c r="H2879" i="21"/>
  <c r="I2878" i="21"/>
  <c r="M2878" i="21"/>
  <c r="L2878" i="21"/>
  <c r="K2878" i="21"/>
  <c r="J2878" i="21"/>
  <c r="F2879" i="21"/>
  <c r="E2879" i="21"/>
  <c r="D2880" i="21"/>
  <c r="M2879" i="21"/>
  <c r="H2880" i="21"/>
  <c r="K2879" i="21"/>
  <c r="J2879" i="21"/>
  <c r="I2879" i="21"/>
  <c r="L2879" i="21"/>
  <c r="Q2878" i="21"/>
  <c r="N2878" i="21"/>
  <c r="O2878" i="21"/>
  <c r="P2878" i="21"/>
  <c r="E2880" i="21"/>
  <c r="F2880" i="21"/>
  <c r="D2881" i="21"/>
  <c r="K2880" i="21"/>
  <c r="J2880" i="21"/>
  <c r="M2880" i="21"/>
  <c r="H2881" i="21"/>
  <c r="I2880" i="21"/>
  <c r="L2880" i="21"/>
  <c r="P2879" i="21"/>
  <c r="Q2879" i="21"/>
  <c r="N2879" i="21"/>
  <c r="O2879" i="21"/>
  <c r="E2881" i="21"/>
  <c r="F2881" i="21"/>
  <c r="D2882" i="21"/>
  <c r="M2881" i="21"/>
  <c r="H2882" i="21"/>
  <c r="L2881" i="21"/>
  <c r="J2881" i="21"/>
  <c r="K2881" i="21"/>
  <c r="I2881" i="21"/>
  <c r="P2880" i="21"/>
  <c r="Q2880" i="21"/>
  <c r="O2880" i="21"/>
  <c r="N2880" i="21"/>
  <c r="D2883" i="21"/>
  <c r="F2882" i="21"/>
  <c r="E2882" i="21"/>
  <c r="H2883" i="21"/>
  <c r="L2882" i="21"/>
  <c r="I2882" i="21"/>
  <c r="K2882" i="21"/>
  <c r="J2882" i="21"/>
  <c r="M2882" i="21"/>
  <c r="N2881" i="21"/>
  <c r="Q2881" i="21"/>
  <c r="O2881" i="21"/>
  <c r="P2881" i="21"/>
  <c r="E2883" i="21"/>
  <c r="F2883" i="21"/>
  <c r="D2884" i="21"/>
  <c r="L2883" i="21"/>
  <c r="H2884" i="21"/>
  <c r="M2883" i="21"/>
  <c r="J2883" i="21"/>
  <c r="I2883" i="21"/>
  <c r="K2883" i="21"/>
  <c r="N2882" i="21"/>
  <c r="Q2882" i="21"/>
  <c r="O2882" i="21"/>
  <c r="P2882" i="21"/>
  <c r="D2885" i="21"/>
  <c r="E2884" i="21"/>
  <c r="F2884" i="21"/>
  <c r="H2885" i="21"/>
  <c r="I2884" i="21"/>
  <c r="J2884" i="21"/>
  <c r="K2884" i="21"/>
  <c r="L2884" i="21"/>
  <c r="M2884" i="21"/>
  <c r="N2883" i="21"/>
  <c r="O2883" i="21"/>
  <c r="P2883" i="21"/>
  <c r="Q2883" i="21"/>
  <c r="D2886" i="21"/>
  <c r="E2885" i="21"/>
  <c r="F2885" i="21"/>
  <c r="I2885" i="21"/>
  <c r="H2886" i="21"/>
  <c r="L2885" i="21"/>
  <c r="K2885" i="21"/>
  <c r="M2885" i="21"/>
  <c r="J2885" i="21"/>
  <c r="N2884" i="21"/>
  <c r="O2884" i="21"/>
  <c r="Q2884" i="21"/>
  <c r="P2884" i="21"/>
  <c r="D2887" i="21"/>
  <c r="E2886" i="21"/>
  <c r="F2886" i="21"/>
  <c r="N2885" i="21"/>
  <c r="O2885" i="21"/>
  <c r="Q2885" i="21"/>
  <c r="P2885" i="21"/>
  <c r="H2887" i="21"/>
  <c r="L2886" i="21"/>
  <c r="K2886" i="21"/>
  <c r="J2886" i="21"/>
  <c r="M2886" i="21"/>
  <c r="I2886" i="21"/>
  <c r="E2887" i="21"/>
  <c r="F2887" i="21"/>
  <c r="D2888" i="21"/>
  <c r="I2887" i="21"/>
  <c r="K2887" i="21"/>
  <c r="J2887" i="21"/>
  <c r="M2887" i="21"/>
  <c r="H2888" i="21"/>
  <c r="L2887" i="21"/>
  <c r="P2886" i="21"/>
  <c r="N2886" i="21"/>
  <c r="Q2886" i="21"/>
  <c r="O2886" i="21"/>
  <c r="D2889" i="21"/>
  <c r="E2888" i="21"/>
  <c r="F2888" i="21"/>
  <c r="P2887" i="21"/>
  <c r="O2887" i="21"/>
  <c r="Q2887" i="21"/>
  <c r="N2887" i="21"/>
  <c r="J2888" i="21"/>
  <c r="H2889" i="21"/>
  <c r="M2888" i="21"/>
  <c r="L2888" i="21"/>
  <c r="I2888" i="21"/>
  <c r="K2888" i="21"/>
  <c r="E2889" i="21"/>
  <c r="F2889" i="21"/>
  <c r="D2890" i="21"/>
  <c r="K2889" i="21"/>
  <c r="H2890" i="21"/>
  <c r="J2889" i="21"/>
  <c r="I2889" i="21"/>
  <c r="M2889" i="21"/>
  <c r="L2889" i="21"/>
  <c r="O2888" i="21"/>
  <c r="N2888" i="21"/>
  <c r="Q2888" i="21"/>
  <c r="P2888" i="21"/>
  <c r="F2890" i="21"/>
  <c r="E2890" i="21"/>
  <c r="D2891" i="21"/>
  <c r="I2890" i="21"/>
  <c r="H2891" i="21"/>
  <c r="K2890" i="21"/>
  <c r="L2890" i="21"/>
  <c r="M2890" i="21"/>
  <c r="J2890" i="21"/>
  <c r="N2889" i="21"/>
  <c r="O2889" i="21"/>
  <c r="Q2889" i="21"/>
  <c r="P2889" i="21"/>
  <c r="E2891" i="21"/>
  <c r="F2891" i="21"/>
  <c r="D2892" i="21"/>
  <c r="Q2890" i="21"/>
  <c r="N2890" i="21"/>
  <c r="O2890" i="21"/>
  <c r="P2890" i="21"/>
  <c r="H2892" i="21"/>
  <c r="J2891" i="21"/>
  <c r="M2891" i="21"/>
  <c r="L2891" i="21"/>
  <c r="I2891" i="21"/>
  <c r="K2891" i="21"/>
  <c r="E2892" i="21"/>
  <c r="F2892" i="21"/>
  <c r="D2893" i="21"/>
  <c r="K2892" i="21"/>
  <c r="I2892" i="21"/>
  <c r="J2892" i="21"/>
  <c r="H2893" i="21"/>
  <c r="L2892" i="21"/>
  <c r="M2892" i="21"/>
  <c r="Q2891" i="21"/>
  <c r="N2891" i="21"/>
  <c r="O2891" i="21"/>
  <c r="P2891" i="21"/>
  <c r="E2893" i="21"/>
  <c r="D2894" i="21"/>
  <c r="F2893" i="21"/>
  <c r="O2892" i="21"/>
  <c r="Q2892" i="21"/>
  <c r="N2892" i="21"/>
  <c r="P2892" i="21"/>
  <c r="J2893" i="21"/>
  <c r="M2893" i="21"/>
  <c r="L2893" i="21"/>
  <c r="I2893" i="21"/>
  <c r="H2894" i="21"/>
  <c r="K2893" i="21"/>
  <c r="D2895" i="21"/>
  <c r="E2894" i="21"/>
  <c r="F2894" i="21"/>
  <c r="Q2893" i="21"/>
  <c r="O2893" i="21"/>
  <c r="N2893" i="21"/>
  <c r="P2893" i="21"/>
  <c r="L2894" i="21"/>
  <c r="I2894" i="21"/>
  <c r="K2894" i="21"/>
  <c r="M2894" i="21"/>
  <c r="H2895" i="21"/>
  <c r="J2894" i="21"/>
  <c r="D2896" i="21"/>
  <c r="F2895" i="21"/>
  <c r="E2895" i="21"/>
  <c r="N2894" i="21"/>
  <c r="O2894" i="21"/>
  <c r="P2894" i="21"/>
  <c r="Q2894" i="21"/>
  <c r="J2895" i="21"/>
  <c r="M2895" i="21"/>
  <c r="K2895" i="21"/>
  <c r="I2895" i="21"/>
  <c r="L2895" i="21"/>
  <c r="H2896" i="21"/>
  <c r="F2896" i="21"/>
  <c r="E2896" i="21"/>
  <c r="D2897" i="21"/>
  <c r="P2895" i="21"/>
  <c r="Q2895" i="21"/>
  <c r="N2895" i="21"/>
  <c r="O2895" i="21"/>
  <c r="K2896" i="21"/>
  <c r="J2896" i="21"/>
  <c r="M2896" i="21"/>
  <c r="I2896" i="21"/>
  <c r="L2896" i="21"/>
  <c r="H2897" i="21"/>
  <c r="F2897" i="21"/>
  <c r="E2897" i="21"/>
  <c r="D2898" i="21"/>
  <c r="P2896" i="21"/>
  <c r="Q2896" i="21"/>
  <c r="O2896" i="21"/>
  <c r="N2896" i="21"/>
  <c r="M2897" i="21"/>
  <c r="H2898" i="21"/>
  <c r="K2897" i="21"/>
  <c r="I2897" i="21"/>
  <c r="J2897" i="21"/>
  <c r="L2897" i="21"/>
  <c r="D2899" i="21"/>
  <c r="E2898" i="21"/>
  <c r="F2898" i="21"/>
  <c r="I2898" i="21"/>
  <c r="L2898" i="21"/>
  <c r="K2898" i="21"/>
  <c r="M2898" i="21"/>
  <c r="J2898" i="21"/>
  <c r="H2899" i="21"/>
  <c r="O2897" i="21"/>
  <c r="Q2897" i="21"/>
  <c r="N2897" i="21"/>
  <c r="P2897" i="21"/>
  <c r="D2900" i="21"/>
  <c r="F2899" i="21"/>
  <c r="E2899" i="21"/>
  <c r="O2898" i="21"/>
  <c r="Q2898" i="21"/>
  <c r="N2898" i="21"/>
  <c r="P2898" i="21"/>
  <c r="K2899" i="21"/>
  <c r="H2900" i="21"/>
  <c r="L2899" i="21"/>
  <c r="I2899" i="21"/>
  <c r="J2899" i="21"/>
  <c r="M2899" i="21"/>
  <c r="D2901" i="21"/>
  <c r="F2900" i="21"/>
  <c r="E2900" i="21"/>
  <c r="L2900" i="21"/>
  <c r="K2900" i="21"/>
  <c r="I2900" i="21"/>
  <c r="H2901" i="21"/>
  <c r="M2900" i="21"/>
  <c r="J2900" i="21"/>
  <c r="N2899" i="21"/>
  <c r="O2899" i="21"/>
  <c r="P2899" i="21"/>
  <c r="Q2899" i="21"/>
  <c r="F2901" i="21"/>
  <c r="D2902" i="21"/>
  <c r="E2901" i="21"/>
  <c r="N2900" i="21"/>
  <c r="O2900" i="21"/>
  <c r="P2900" i="21"/>
  <c r="Q2900" i="21"/>
  <c r="L2901" i="21"/>
  <c r="J2901" i="21"/>
  <c r="H2902" i="21"/>
  <c r="M2901" i="21"/>
  <c r="I2901" i="21"/>
  <c r="K2901" i="21"/>
  <c r="E2902" i="21"/>
  <c r="D2903" i="21"/>
  <c r="F2902" i="21"/>
  <c r="I2902" i="21"/>
  <c r="J2902" i="21"/>
  <c r="H2903" i="21"/>
  <c r="M2902" i="21"/>
  <c r="K2902" i="21"/>
  <c r="L2902" i="21"/>
  <c r="N2901" i="21"/>
  <c r="Q2901" i="21"/>
  <c r="O2901" i="21"/>
  <c r="P2901" i="21"/>
  <c r="E2903" i="21"/>
  <c r="F2903" i="21"/>
  <c r="D2904" i="21"/>
  <c r="N2902" i="21"/>
  <c r="Q2902" i="21"/>
  <c r="O2902" i="21"/>
  <c r="P2902" i="21"/>
  <c r="L2903" i="21"/>
  <c r="K2903" i="21"/>
  <c r="I2903" i="21"/>
  <c r="H2904" i="21"/>
  <c r="M2903" i="21"/>
  <c r="J2903" i="21"/>
  <c r="D2905" i="21"/>
  <c r="E2904" i="21"/>
  <c r="F2904" i="21"/>
  <c r="Q2903" i="21"/>
  <c r="O2903" i="21"/>
  <c r="P2903" i="21"/>
  <c r="N2903" i="21"/>
  <c r="I2904" i="21"/>
  <c r="L2904" i="21"/>
  <c r="J2904" i="21"/>
  <c r="H2905" i="21"/>
  <c r="M2904" i="21"/>
  <c r="K2904" i="21"/>
  <c r="E2905" i="21"/>
  <c r="D2906" i="21"/>
  <c r="F2905" i="21"/>
  <c r="P2904" i="21"/>
  <c r="N2904" i="21"/>
  <c r="O2904" i="21"/>
  <c r="Q2904" i="21"/>
  <c r="K2905" i="21"/>
  <c r="H2906" i="21"/>
  <c r="I2905" i="21"/>
  <c r="L2905" i="21"/>
  <c r="M2905" i="21"/>
  <c r="J2905" i="21"/>
  <c r="E2906" i="21"/>
  <c r="D2907" i="21"/>
  <c r="F2906" i="21"/>
  <c r="K2906" i="21"/>
  <c r="I2906" i="21"/>
  <c r="H2907" i="21"/>
  <c r="J2906" i="21"/>
  <c r="M2906" i="21"/>
  <c r="L2906" i="21"/>
  <c r="Q2905" i="21"/>
  <c r="N2905" i="21"/>
  <c r="O2905" i="21"/>
  <c r="P2905" i="21"/>
  <c r="F2907" i="21"/>
  <c r="D2908" i="21"/>
  <c r="E2907" i="21"/>
  <c r="Q2906" i="21"/>
  <c r="N2906" i="21"/>
  <c r="O2906" i="21"/>
  <c r="P2906" i="21"/>
  <c r="J2907" i="21"/>
  <c r="L2907" i="21"/>
  <c r="H2908" i="21"/>
  <c r="M2907" i="21"/>
  <c r="I2907" i="21"/>
  <c r="K2907" i="21"/>
  <c r="F2908" i="21"/>
  <c r="E2908" i="21"/>
  <c r="D2909" i="21"/>
  <c r="M2908" i="21"/>
  <c r="L2908" i="21"/>
  <c r="K2908" i="21"/>
  <c r="I2908" i="21"/>
  <c r="H2909" i="21"/>
  <c r="J2908" i="21"/>
  <c r="Q2907" i="21"/>
  <c r="O2907" i="21"/>
  <c r="N2907" i="21"/>
  <c r="P2907" i="21"/>
  <c r="E2909" i="21"/>
  <c r="D2910" i="21"/>
  <c r="F2909" i="21"/>
  <c r="O2908" i="21"/>
  <c r="P2908" i="21"/>
  <c r="Q2908" i="21"/>
  <c r="N2908" i="21"/>
  <c r="L2909" i="21"/>
  <c r="J2909" i="21"/>
  <c r="M2909" i="21"/>
  <c r="K2909" i="21"/>
  <c r="H2910" i="21"/>
  <c r="I2909" i="21"/>
  <c r="D2911" i="21"/>
  <c r="F2910" i="21"/>
  <c r="E2910" i="21"/>
  <c r="K2910" i="21"/>
  <c r="L2910" i="21"/>
  <c r="M2910" i="21"/>
  <c r="I2910" i="21"/>
  <c r="H2911" i="21"/>
  <c r="J2910" i="21"/>
  <c r="Q2909" i="21"/>
  <c r="N2909" i="21"/>
  <c r="O2909" i="21"/>
  <c r="P2909" i="21"/>
  <c r="F2911" i="21"/>
  <c r="D2912" i="21"/>
  <c r="E2911" i="21"/>
  <c r="Q2910" i="21"/>
  <c r="N2910" i="21"/>
  <c r="O2910" i="21"/>
  <c r="P2910" i="21"/>
  <c r="M2911" i="21"/>
  <c r="K2911" i="21"/>
  <c r="L2911" i="21"/>
  <c r="I2911" i="21"/>
  <c r="H2912" i="21"/>
  <c r="J2911" i="21"/>
  <c r="F2912" i="21"/>
  <c r="D2913" i="21"/>
  <c r="E2912" i="21"/>
  <c r="O2911" i="21"/>
  <c r="N2911" i="21"/>
  <c r="Q2911" i="21"/>
  <c r="P2911" i="21"/>
  <c r="H2913" i="21"/>
  <c r="K2912" i="21"/>
  <c r="M2912" i="21"/>
  <c r="L2912" i="21"/>
  <c r="J2912" i="21"/>
  <c r="I2912" i="21"/>
  <c r="E2913" i="21"/>
  <c r="F2913" i="21"/>
  <c r="D2914" i="21"/>
  <c r="H2914" i="21"/>
  <c r="K2913" i="21"/>
  <c r="J2913" i="21"/>
  <c r="L2913" i="21"/>
  <c r="M2913" i="21"/>
  <c r="I2913" i="21"/>
  <c r="Q2912" i="21"/>
  <c r="O2912" i="21"/>
  <c r="P2912" i="21"/>
  <c r="N2912" i="21"/>
  <c r="E2914" i="21"/>
  <c r="D2915" i="21"/>
  <c r="F2914" i="21"/>
  <c r="M2914" i="21"/>
  <c r="J2914" i="21"/>
  <c r="H2915" i="21"/>
  <c r="L2914" i="21"/>
  <c r="I2914" i="21"/>
  <c r="K2914" i="21"/>
  <c r="N2913" i="21"/>
  <c r="Q2913" i="21"/>
  <c r="O2913" i="21"/>
  <c r="P2913" i="21"/>
  <c r="F2915" i="21"/>
  <c r="D2916" i="21"/>
  <c r="E2915" i="21"/>
  <c r="J2915" i="21"/>
  <c r="M2915" i="21"/>
  <c r="K2915" i="21"/>
  <c r="H2916" i="21"/>
  <c r="L2915" i="21"/>
  <c r="I2915" i="21"/>
  <c r="Q2914" i="21"/>
  <c r="N2914" i="21"/>
  <c r="O2914" i="21"/>
  <c r="P2914" i="21"/>
  <c r="D2917" i="21"/>
  <c r="F2916" i="21"/>
  <c r="E2916" i="21"/>
  <c r="I2916" i="21"/>
  <c r="M2916" i="21"/>
  <c r="H2917" i="21"/>
  <c r="J2916" i="21"/>
  <c r="K2916" i="21"/>
  <c r="L2916" i="21"/>
  <c r="N2915" i="21"/>
  <c r="Q2915" i="21"/>
  <c r="O2915" i="21"/>
  <c r="P2915" i="21"/>
  <c r="D2918" i="21"/>
  <c r="F2917" i="21"/>
  <c r="E2917" i="21"/>
  <c r="O2916" i="21"/>
  <c r="P2916" i="21"/>
  <c r="Q2916" i="21"/>
  <c r="N2916" i="21"/>
  <c r="H2918" i="21"/>
  <c r="M2917" i="21"/>
  <c r="K2917" i="21"/>
  <c r="I2917" i="21"/>
  <c r="L2917" i="21"/>
  <c r="J2917" i="21"/>
  <c r="F2918" i="21"/>
  <c r="D2919" i="21"/>
  <c r="E2918" i="21"/>
  <c r="M2918" i="21"/>
  <c r="K2918" i="21"/>
  <c r="I2918" i="21"/>
  <c r="H2919" i="21"/>
  <c r="L2918" i="21"/>
  <c r="J2918" i="21"/>
  <c r="N2917" i="21"/>
  <c r="Q2917" i="21"/>
  <c r="O2917" i="21"/>
  <c r="P2917" i="21"/>
  <c r="D2920" i="21"/>
  <c r="F2919" i="21"/>
  <c r="E2919" i="21"/>
  <c r="Q2918" i="21"/>
  <c r="N2918" i="21"/>
  <c r="O2918" i="21"/>
  <c r="P2918" i="21"/>
  <c r="L2919" i="21"/>
  <c r="K2919" i="21"/>
  <c r="H2920" i="21"/>
  <c r="J2919" i="21"/>
  <c r="M2919" i="21"/>
  <c r="I2919" i="21"/>
  <c r="D2921" i="21"/>
  <c r="F2920" i="21"/>
  <c r="E2920" i="21"/>
  <c r="J2920" i="21"/>
  <c r="K2920" i="21"/>
  <c r="L2920" i="21"/>
  <c r="I2920" i="21"/>
  <c r="H2921" i="21"/>
  <c r="M2920" i="21"/>
  <c r="N2919" i="21"/>
  <c r="O2919" i="21"/>
  <c r="P2919" i="21"/>
  <c r="Q2919" i="21"/>
  <c r="E2921" i="21"/>
  <c r="D2922" i="21"/>
  <c r="F2921" i="21"/>
  <c r="P2920" i="21"/>
  <c r="Q2920" i="21"/>
  <c r="N2920" i="21"/>
  <c r="O2920" i="21"/>
  <c r="M2921" i="21"/>
  <c r="L2921" i="21"/>
  <c r="K2921" i="21"/>
  <c r="I2921" i="21"/>
  <c r="J2921" i="21"/>
  <c r="H2922" i="21"/>
  <c r="D2923" i="21"/>
  <c r="E2922" i="21"/>
  <c r="F2922" i="21"/>
  <c r="O2921" i="21"/>
  <c r="P2921" i="21"/>
  <c r="Q2921" i="21"/>
  <c r="N2921" i="21"/>
  <c r="K2922" i="21"/>
  <c r="M2922" i="21"/>
  <c r="L2922" i="21"/>
  <c r="I2922" i="21"/>
  <c r="H2923" i="21"/>
  <c r="J2922" i="21"/>
  <c r="E2923" i="21"/>
  <c r="F2923" i="21"/>
  <c r="D2924" i="21"/>
  <c r="N2922" i="21"/>
  <c r="Q2922" i="21"/>
  <c r="O2922" i="21"/>
  <c r="P2922" i="21"/>
  <c r="L2923" i="21"/>
  <c r="M2923" i="21"/>
  <c r="J2923" i="21"/>
  <c r="H2924" i="21"/>
  <c r="K2923" i="21"/>
  <c r="I2923" i="21"/>
  <c r="F2924" i="21"/>
  <c r="D2925" i="21"/>
  <c r="E2924" i="21"/>
  <c r="H2925" i="21"/>
  <c r="M2924" i="21"/>
  <c r="L2924" i="21"/>
  <c r="J2924" i="21"/>
  <c r="I2924" i="21"/>
  <c r="K2924" i="21"/>
  <c r="O2923" i="21"/>
  <c r="P2923" i="21"/>
  <c r="N2923" i="21"/>
  <c r="Q2923" i="21"/>
  <c r="D2926" i="21"/>
  <c r="E2925" i="21"/>
  <c r="F2925" i="21"/>
  <c r="I2925" i="21"/>
  <c r="M2925" i="21"/>
  <c r="K2925" i="21"/>
  <c r="J2925" i="21"/>
  <c r="L2925" i="21"/>
  <c r="H2926" i="21"/>
  <c r="O2924" i="21"/>
  <c r="P2924" i="21"/>
  <c r="N2924" i="21"/>
  <c r="Q2924" i="21"/>
  <c r="F2926" i="21"/>
  <c r="D2927" i="21"/>
  <c r="E2926" i="21"/>
  <c r="P2925" i="21"/>
  <c r="O2925" i="21"/>
  <c r="N2925" i="21"/>
  <c r="Q2925" i="21"/>
  <c r="L2926" i="21"/>
  <c r="J2926" i="21"/>
  <c r="H2927" i="21"/>
  <c r="M2926" i="21"/>
  <c r="I2926" i="21"/>
  <c r="K2926" i="21"/>
  <c r="F2927" i="21"/>
  <c r="D2928" i="21"/>
  <c r="E2927" i="21"/>
  <c r="M2927" i="21"/>
  <c r="L2927" i="21"/>
  <c r="I2927" i="21"/>
  <c r="J2927" i="21"/>
  <c r="H2928" i="21"/>
  <c r="K2927" i="21"/>
  <c r="N2926" i="21"/>
  <c r="Q2926" i="21"/>
  <c r="O2926" i="21"/>
  <c r="P2926" i="21"/>
  <c r="D2929" i="21"/>
  <c r="F2928" i="21"/>
  <c r="E2928" i="21"/>
  <c r="P2927" i="21"/>
  <c r="N2927" i="21"/>
  <c r="Q2927" i="21"/>
  <c r="O2927" i="21"/>
  <c r="M2928" i="21"/>
  <c r="L2928" i="21"/>
  <c r="I2928" i="21"/>
  <c r="H2929" i="21"/>
  <c r="J2928" i="21"/>
  <c r="K2928" i="21"/>
  <c r="D2930" i="21"/>
  <c r="F2929" i="21"/>
  <c r="E2929" i="21"/>
  <c r="N2928" i="21"/>
  <c r="Q2928" i="21"/>
  <c r="O2928" i="21"/>
  <c r="P2928" i="21"/>
  <c r="M2929" i="21"/>
  <c r="J2929" i="21"/>
  <c r="H2930" i="21"/>
  <c r="L2929" i="21"/>
  <c r="K2929" i="21"/>
  <c r="I2929" i="21"/>
  <c r="F2930" i="21"/>
  <c r="D2931" i="21"/>
  <c r="E2930" i="21"/>
  <c r="M2930" i="21"/>
  <c r="I2930" i="21"/>
  <c r="J2930" i="21"/>
  <c r="K2930" i="21"/>
  <c r="H2931" i="21"/>
  <c r="L2930" i="21"/>
  <c r="N2929" i="21"/>
  <c r="Q2929" i="21"/>
  <c r="O2929" i="21"/>
  <c r="P2929" i="21"/>
  <c r="E2931" i="21"/>
  <c r="D2932" i="21"/>
  <c r="F2931" i="21"/>
  <c r="N2930" i="21"/>
  <c r="Q2930" i="21"/>
  <c r="O2930" i="21"/>
  <c r="P2930" i="21"/>
  <c r="M2931" i="21"/>
  <c r="I2931" i="21"/>
  <c r="L2931" i="21"/>
  <c r="J2931" i="21"/>
  <c r="H2932" i="21"/>
  <c r="K2931" i="21"/>
  <c r="D2933" i="21"/>
  <c r="F2932" i="21"/>
  <c r="E2932" i="21"/>
  <c r="Q2931" i="21"/>
  <c r="N2931" i="21"/>
  <c r="O2931" i="21"/>
  <c r="P2931" i="21"/>
  <c r="L2932" i="21"/>
  <c r="H2933" i="21"/>
  <c r="M2932" i="21"/>
  <c r="I2932" i="21"/>
  <c r="K2932" i="21"/>
  <c r="J2932" i="21"/>
  <c r="D2934" i="21"/>
  <c r="E2933" i="21"/>
  <c r="F2933" i="21"/>
  <c r="I2933" i="21"/>
  <c r="M2933" i="21"/>
  <c r="K2933" i="21"/>
  <c r="H2934" i="21"/>
  <c r="J2933" i="21"/>
  <c r="L2933" i="21"/>
  <c r="P2932" i="21"/>
  <c r="O2932" i="21"/>
  <c r="Q2932" i="21"/>
  <c r="N2932" i="21"/>
  <c r="E2934" i="21"/>
  <c r="F2934" i="21"/>
  <c r="D2935" i="21"/>
  <c r="O2933" i="21"/>
  <c r="P2933" i="21"/>
  <c r="N2933" i="21"/>
  <c r="Q2933" i="21"/>
  <c r="I2934" i="21"/>
  <c r="L2934" i="21"/>
  <c r="J2934" i="21"/>
  <c r="M2934" i="21"/>
  <c r="H2935" i="21"/>
  <c r="K2934" i="21"/>
  <c r="E2935" i="21"/>
  <c r="F2935" i="21"/>
  <c r="D2936" i="21"/>
  <c r="N2934" i="21"/>
  <c r="Q2934" i="21"/>
  <c r="O2934" i="21"/>
  <c r="P2934" i="21"/>
  <c r="K2935" i="21"/>
  <c r="H2936" i="21"/>
  <c r="J2935" i="21"/>
  <c r="L2935" i="21"/>
  <c r="I2935" i="21"/>
  <c r="M2935" i="21"/>
  <c r="F2936" i="21"/>
  <c r="D2937" i="21"/>
  <c r="E2936" i="21"/>
  <c r="M2936" i="21"/>
  <c r="K2936" i="21"/>
  <c r="J2936" i="21"/>
  <c r="I2936" i="21"/>
  <c r="L2936" i="21"/>
  <c r="H2937" i="21"/>
  <c r="Q2935" i="21"/>
  <c r="N2935" i="21"/>
  <c r="O2935" i="21"/>
  <c r="P2935" i="21"/>
  <c r="F2937" i="21"/>
  <c r="D2938" i="21"/>
  <c r="E2937" i="21"/>
  <c r="Q2936" i="21"/>
  <c r="N2936" i="21"/>
  <c r="O2936" i="21"/>
  <c r="P2936" i="21"/>
  <c r="L2937" i="21"/>
  <c r="M2937" i="21"/>
  <c r="K2937" i="21"/>
  <c r="H2938" i="21"/>
  <c r="I2937" i="21"/>
  <c r="J2937" i="21"/>
  <c r="D2939" i="21"/>
  <c r="F2938" i="21"/>
  <c r="E2938" i="21"/>
  <c r="M2938" i="21"/>
  <c r="H2939" i="21"/>
  <c r="I2938" i="21"/>
  <c r="L2938" i="21"/>
  <c r="K2938" i="21"/>
  <c r="J2938" i="21"/>
  <c r="Q2937" i="21"/>
  <c r="N2937" i="21"/>
  <c r="O2937" i="21"/>
  <c r="P2937" i="21"/>
  <c r="E2939" i="21"/>
  <c r="D2940" i="21"/>
  <c r="F2939" i="21"/>
  <c r="M2939" i="21"/>
  <c r="J2939" i="21"/>
  <c r="H2940" i="21"/>
  <c r="I2939" i="21"/>
  <c r="L2939" i="21"/>
  <c r="K2939" i="21"/>
  <c r="Q2938" i="21"/>
  <c r="N2938" i="21"/>
  <c r="O2938" i="21"/>
  <c r="P2938" i="21"/>
  <c r="D2941" i="21"/>
  <c r="F2940" i="21"/>
  <c r="E2940" i="21"/>
  <c r="H2941" i="21"/>
  <c r="K2940" i="21"/>
  <c r="M2940" i="21"/>
  <c r="J2940" i="21"/>
  <c r="I2940" i="21"/>
  <c r="L2940" i="21"/>
  <c r="Q2939" i="21"/>
  <c r="O2939" i="21"/>
  <c r="N2939" i="21"/>
  <c r="P2939" i="21"/>
  <c r="D2942" i="21"/>
  <c r="E2941" i="21"/>
  <c r="F2941" i="21"/>
  <c r="J2941" i="21"/>
  <c r="I2941" i="21"/>
  <c r="M2941" i="21"/>
  <c r="K2941" i="21"/>
  <c r="L2941" i="21"/>
  <c r="H2942" i="21"/>
  <c r="N2940" i="21"/>
  <c r="Q2940" i="21"/>
  <c r="O2940" i="21"/>
  <c r="P2940" i="21"/>
  <c r="F2942" i="21"/>
  <c r="E2942" i="21"/>
  <c r="D2943" i="21"/>
  <c r="Q2941" i="21"/>
  <c r="N2941" i="21"/>
  <c r="O2941" i="21"/>
  <c r="P2941" i="21"/>
  <c r="K2942" i="21"/>
  <c r="L2942" i="21"/>
  <c r="H2943" i="21"/>
  <c r="J2942" i="21"/>
  <c r="M2942" i="21"/>
  <c r="I2942" i="21"/>
  <c r="D2944" i="21"/>
  <c r="F2943" i="21"/>
  <c r="E2943" i="21"/>
  <c r="H2944" i="21"/>
  <c r="K2943" i="21"/>
  <c r="I2943" i="21"/>
  <c r="L2943" i="21"/>
  <c r="M2943" i="21"/>
  <c r="J2943" i="21"/>
  <c r="N2942" i="21"/>
  <c r="Q2942" i="21"/>
  <c r="O2942" i="21"/>
  <c r="P2942" i="21"/>
  <c r="E2944" i="21"/>
  <c r="F2944" i="21"/>
  <c r="D2945" i="21"/>
  <c r="M2944" i="21"/>
  <c r="I2944" i="21"/>
  <c r="J2944" i="21"/>
  <c r="H2945" i="21"/>
  <c r="K2944" i="21"/>
  <c r="L2944" i="21"/>
  <c r="Q2943" i="21"/>
  <c r="N2943" i="21"/>
  <c r="O2943" i="21"/>
  <c r="P2943" i="21"/>
  <c r="E2945" i="21"/>
  <c r="D2946" i="21"/>
  <c r="F2945" i="21"/>
  <c r="Q2944" i="21"/>
  <c r="O2944" i="21"/>
  <c r="P2944" i="21"/>
  <c r="N2944" i="21"/>
  <c r="J2945" i="21"/>
  <c r="K2945" i="21"/>
  <c r="I2945" i="21"/>
  <c r="H2946" i="21"/>
  <c r="M2945" i="21"/>
  <c r="L2945" i="21"/>
  <c r="D2947" i="21"/>
  <c r="F2946" i="21"/>
  <c r="E2946" i="21"/>
  <c r="Q2945" i="21"/>
  <c r="N2945" i="21"/>
  <c r="O2945" i="21"/>
  <c r="P2945" i="21"/>
  <c r="K2946" i="21"/>
  <c r="L2946" i="21"/>
  <c r="H2947" i="21"/>
  <c r="I2946" i="21"/>
  <c r="J2946" i="21"/>
  <c r="M2946" i="21"/>
  <c r="F2947" i="21"/>
  <c r="D2948" i="21"/>
  <c r="E2947" i="21"/>
  <c r="K2947" i="21"/>
  <c r="M2947" i="21"/>
  <c r="L2947" i="21"/>
  <c r="J2947" i="21"/>
  <c r="H2948" i="21"/>
  <c r="I2947" i="21"/>
  <c r="N2946" i="21"/>
  <c r="O2946" i="21"/>
  <c r="Q2946" i="21"/>
  <c r="P2946" i="21"/>
  <c r="F2948" i="21"/>
  <c r="D2949" i="21"/>
  <c r="E2948" i="21"/>
  <c r="L2948" i="21"/>
  <c r="K2948" i="21"/>
  <c r="M2948" i="21"/>
  <c r="H2949" i="21"/>
  <c r="I2948" i="21"/>
  <c r="J2948" i="21"/>
  <c r="N2947" i="21"/>
  <c r="Q2947" i="21"/>
  <c r="O2947" i="21"/>
  <c r="P2947" i="21"/>
  <c r="E2949" i="21"/>
  <c r="D2950" i="21"/>
  <c r="F2949" i="21"/>
  <c r="L2949" i="21"/>
  <c r="M2949" i="21"/>
  <c r="H2950" i="21"/>
  <c r="K2949" i="21"/>
  <c r="J2949" i="21"/>
  <c r="I2949" i="21"/>
  <c r="O2948" i="21"/>
  <c r="P2948" i="21"/>
  <c r="Q2948" i="21"/>
  <c r="N2948" i="21"/>
  <c r="D2951" i="21"/>
  <c r="F2950" i="21"/>
  <c r="E2950" i="21"/>
  <c r="K2950" i="21"/>
  <c r="L2950" i="21"/>
  <c r="M2950" i="21"/>
  <c r="J2950" i="21"/>
  <c r="I2950" i="21"/>
  <c r="H2951" i="21"/>
  <c r="N2949" i="21"/>
  <c r="Q2949" i="21"/>
  <c r="O2949" i="21"/>
  <c r="P2949" i="21"/>
  <c r="E2951" i="21"/>
  <c r="F2951" i="21"/>
  <c r="D2952" i="21"/>
  <c r="Q2950" i="21"/>
  <c r="N2950" i="21"/>
  <c r="O2950" i="21"/>
  <c r="P2950" i="21"/>
  <c r="H2952" i="21"/>
  <c r="M2951" i="21"/>
  <c r="L2951" i="21"/>
  <c r="J2951" i="21"/>
  <c r="I2951" i="21"/>
  <c r="K2951" i="21"/>
  <c r="E2952" i="21"/>
  <c r="D2953" i="21"/>
  <c r="F2952" i="21"/>
  <c r="I2952" i="21"/>
  <c r="M2952" i="21"/>
  <c r="J2952" i="21"/>
  <c r="K2952" i="21"/>
  <c r="H2953" i="21"/>
  <c r="L2952" i="21"/>
  <c r="Q2951" i="21"/>
  <c r="N2951" i="21"/>
  <c r="O2951" i="21"/>
  <c r="P2951" i="21"/>
  <c r="E2953" i="21"/>
  <c r="D2954" i="21"/>
  <c r="F2953" i="21"/>
  <c r="O2952" i="21"/>
  <c r="P2952" i="21"/>
  <c r="Q2952" i="21"/>
  <c r="N2952" i="21"/>
  <c r="M2953" i="21"/>
  <c r="J2953" i="21"/>
  <c r="H2954" i="21"/>
  <c r="K2953" i="21"/>
  <c r="L2953" i="21"/>
  <c r="I2953" i="21"/>
  <c r="E2954" i="21"/>
  <c r="F2954" i="21"/>
  <c r="D2955" i="21"/>
  <c r="K2954" i="21"/>
  <c r="J2954" i="21"/>
  <c r="H2955" i="21"/>
  <c r="L2954" i="21"/>
  <c r="I2954" i="21"/>
  <c r="M2954" i="21"/>
  <c r="Q2953" i="21"/>
  <c r="N2953" i="21"/>
  <c r="O2953" i="21"/>
  <c r="P2953" i="21"/>
  <c r="E2955" i="21"/>
  <c r="F2955" i="21"/>
  <c r="D2956" i="21"/>
  <c r="I2955" i="21"/>
  <c r="J2955" i="21"/>
  <c r="H2956" i="21"/>
  <c r="M2955" i="21"/>
  <c r="K2955" i="21"/>
  <c r="L2955" i="21"/>
  <c r="Q2954" i="21"/>
  <c r="N2954" i="21"/>
  <c r="O2954" i="21"/>
  <c r="P2954" i="21"/>
  <c r="F2956" i="21"/>
  <c r="D2957" i="21"/>
  <c r="E2956" i="21"/>
  <c r="Q2955" i="21"/>
  <c r="N2955" i="21"/>
  <c r="O2955" i="21"/>
  <c r="P2955" i="21"/>
  <c r="I2956" i="21"/>
  <c r="L2956" i="21"/>
  <c r="H2957" i="21"/>
  <c r="J2956" i="21"/>
  <c r="M2956" i="21"/>
  <c r="K2956" i="21"/>
  <c r="F2957" i="21"/>
  <c r="D2958" i="21"/>
  <c r="E2957" i="21"/>
  <c r="O2956" i="21"/>
  <c r="P2956" i="21"/>
  <c r="N2956" i="21"/>
  <c r="Q2956" i="21"/>
  <c r="K2957" i="21"/>
  <c r="M2957" i="21"/>
  <c r="L2957" i="21"/>
  <c r="H2958" i="21"/>
  <c r="I2957" i="21"/>
  <c r="J2957" i="21"/>
  <c r="F2958" i="21"/>
  <c r="D2959" i="21"/>
  <c r="E2958" i="21"/>
  <c r="K2958" i="21"/>
  <c r="L2958" i="21"/>
  <c r="I2958" i="21"/>
  <c r="J2958" i="21"/>
  <c r="H2959" i="21"/>
  <c r="M2958" i="21"/>
  <c r="N2957" i="21"/>
  <c r="Q2957" i="21"/>
  <c r="O2957" i="21"/>
  <c r="P2957" i="21"/>
  <c r="D2960" i="21"/>
  <c r="F2959" i="21"/>
  <c r="E2959" i="21"/>
  <c r="Q2958" i="21"/>
  <c r="N2958" i="21"/>
  <c r="O2958" i="21"/>
  <c r="P2958" i="21"/>
  <c r="L2959" i="21"/>
  <c r="K2959" i="21"/>
  <c r="H2960" i="21"/>
  <c r="I2959" i="21"/>
  <c r="J2959" i="21"/>
  <c r="M2959" i="21"/>
  <c r="E2960" i="21"/>
  <c r="F2960" i="21"/>
  <c r="D2961" i="21"/>
  <c r="K2960" i="21"/>
  <c r="H2961" i="21"/>
  <c r="J2960" i="21"/>
  <c r="M2960" i="21"/>
  <c r="I2960" i="21"/>
  <c r="L2960" i="21"/>
  <c r="N2959" i="21"/>
  <c r="Q2959" i="21"/>
  <c r="O2959" i="21"/>
  <c r="P2959" i="21"/>
  <c r="E2961" i="21"/>
  <c r="F2961" i="21"/>
  <c r="D2962" i="21"/>
  <c r="H2962" i="21"/>
  <c r="K2961" i="21"/>
  <c r="L2961" i="21"/>
  <c r="M2961" i="21"/>
  <c r="J2961" i="21"/>
  <c r="I2961" i="21"/>
  <c r="N2960" i="21"/>
  <c r="Q2960" i="21"/>
  <c r="O2960" i="21"/>
  <c r="P2960" i="21"/>
  <c r="F2962" i="21"/>
  <c r="D2963" i="21"/>
  <c r="E2962" i="21"/>
  <c r="L2962" i="21"/>
  <c r="I2962" i="21"/>
  <c r="J2962" i="21"/>
  <c r="K2962" i="21"/>
  <c r="M2962" i="21"/>
  <c r="H2963" i="21"/>
  <c r="O2961" i="21"/>
  <c r="P2961" i="21"/>
  <c r="N2961" i="21"/>
  <c r="Q2961" i="21"/>
  <c r="D2964" i="21"/>
  <c r="F2963" i="21"/>
  <c r="E2963" i="21"/>
  <c r="N2962" i="21"/>
  <c r="Q2962" i="21"/>
  <c r="O2962" i="21"/>
  <c r="P2962" i="21"/>
  <c r="K2963" i="21"/>
  <c r="I2963" i="21"/>
  <c r="M2963" i="21"/>
  <c r="H2964" i="21"/>
  <c r="J2963" i="21"/>
  <c r="L2963" i="21"/>
  <c r="F2964" i="21"/>
  <c r="E2964" i="21"/>
  <c r="D2965" i="21"/>
  <c r="N2963" i="21"/>
  <c r="Q2963" i="21"/>
  <c r="O2963" i="21"/>
  <c r="P2963" i="21"/>
  <c r="J2964" i="21"/>
  <c r="M2964" i="21"/>
  <c r="H2965" i="21"/>
  <c r="L2964" i="21"/>
  <c r="K2964" i="21"/>
  <c r="I2964" i="21"/>
  <c r="F2965" i="21"/>
  <c r="E2965" i="21"/>
  <c r="D2966" i="21"/>
  <c r="I2965" i="21"/>
  <c r="K2965" i="21"/>
  <c r="J2965" i="21"/>
  <c r="M2965" i="21"/>
  <c r="L2965" i="21"/>
  <c r="H2966" i="21"/>
  <c r="N2964" i="21"/>
  <c r="Q2964" i="21"/>
  <c r="O2964" i="21"/>
  <c r="P2964" i="21"/>
  <c r="E2966" i="21"/>
  <c r="F2966" i="21"/>
  <c r="D2967" i="21"/>
  <c r="N2965" i="21"/>
  <c r="Q2965" i="21"/>
  <c r="O2965" i="21"/>
  <c r="P2965" i="21"/>
  <c r="J2966" i="21"/>
  <c r="K2966" i="21"/>
  <c r="I2966" i="21"/>
  <c r="M2966" i="21"/>
  <c r="L2966" i="21"/>
  <c r="H2967" i="21"/>
  <c r="D2968" i="21"/>
  <c r="F2967" i="21"/>
  <c r="E2967" i="21"/>
  <c r="N2966" i="21"/>
  <c r="Q2966" i="21"/>
  <c r="O2966" i="21"/>
  <c r="P2966" i="21"/>
  <c r="H2968" i="21"/>
  <c r="K2967" i="21"/>
  <c r="M2967" i="21"/>
  <c r="L2967" i="21"/>
  <c r="J2967" i="21"/>
  <c r="I2967" i="21"/>
  <c r="F2968" i="21"/>
  <c r="E2968" i="21"/>
  <c r="D2969" i="21"/>
  <c r="J2968" i="21"/>
  <c r="M2968" i="21"/>
  <c r="L2968" i="21"/>
  <c r="H2969" i="21"/>
  <c r="K2968" i="21"/>
  <c r="I2968" i="21"/>
  <c r="N2967" i="21"/>
  <c r="Q2967" i="21"/>
  <c r="O2967" i="21"/>
  <c r="P2967" i="21"/>
  <c r="E2969" i="21"/>
  <c r="F2969" i="21"/>
  <c r="D2970" i="21"/>
  <c r="L2969" i="21"/>
  <c r="M2969" i="21"/>
  <c r="K2969" i="21"/>
  <c r="H2970" i="21"/>
  <c r="I2969" i="21"/>
  <c r="J2969" i="21"/>
  <c r="N2968" i="21"/>
  <c r="Q2968" i="21"/>
  <c r="O2968" i="21"/>
  <c r="P2968" i="21"/>
  <c r="F2970" i="21"/>
  <c r="D2971" i="21"/>
  <c r="E2970" i="21"/>
  <c r="L2970" i="21"/>
  <c r="M2970" i="21"/>
  <c r="I2970" i="21"/>
  <c r="K2970" i="21"/>
  <c r="J2970" i="21"/>
  <c r="H2971" i="21"/>
  <c r="N2969" i="21"/>
  <c r="Q2969" i="21"/>
  <c r="O2969" i="21"/>
  <c r="P2969" i="21"/>
  <c r="F2971" i="21"/>
  <c r="E2971" i="21"/>
  <c r="D2972" i="21"/>
  <c r="Q2970" i="21"/>
  <c r="N2970" i="21"/>
  <c r="O2970" i="21"/>
  <c r="P2970" i="21"/>
  <c r="H2972" i="21"/>
  <c r="M2971" i="21"/>
  <c r="L2971" i="21"/>
  <c r="K2971" i="21"/>
  <c r="I2971" i="21"/>
  <c r="J2971" i="21"/>
  <c r="D2973" i="21"/>
  <c r="F2972" i="21"/>
  <c r="E2972" i="21"/>
  <c r="H2973" i="21"/>
  <c r="L2972" i="21"/>
  <c r="M2972" i="21"/>
  <c r="J2972" i="21"/>
  <c r="I2972" i="21"/>
  <c r="K2972" i="21"/>
  <c r="Q2971" i="21"/>
  <c r="O2971" i="21"/>
  <c r="N2971" i="21"/>
  <c r="P2971" i="21"/>
  <c r="F2973" i="21"/>
  <c r="E2973" i="21"/>
  <c r="D2974" i="21"/>
  <c r="I2973" i="21"/>
  <c r="L2973" i="21"/>
  <c r="M2973" i="21"/>
  <c r="H2974" i="21"/>
  <c r="J2973" i="21"/>
  <c r="K2973" i="21"/>
  <c r="N2972" i="21"/>
  <c r="Q2972" i="21"/>
  <c r="O2972" i="21"/>
  <c r="P2972" i="21"/>
  <c r="E2974" i="21"/>
  <c r="F2974" i="21"/>
  <c r="D2975" i="21"/>
  <c r="O2973" i="21"/>
  <c r="P2973" i="21"/>
  <c r="N2973" i="21"/>
  <c r="Q2973" i="21"/>
  <c r="L2974" i="21"/>
  <c r="K2974" i="21"/>
  <c r="I2974" i="21"/>
  <c r="J2974" i="21"/>
  <c r="H2975" i="21"/>
  <c r="M2974" i="21"/>
  <c r="D2976" i="21"/>
  <c r="E2975" i="21"/>
  <c r="F2975" i="21"/>
  <c r="N2974" i="21"/>
  <c r="Q2974" i="21"/>
  <c r="O2974" i="21"/>
  <c r="P2974" i="21"/>
  <c r="H2976" i="21"/>
  <c r="K2975" i="21"/>
  <c r="J2975" i="21"/>
  <c r="M2975" i="21"/>
  <c r="I2975" i="21"/>
  <c r="L2975" i="21"/>
  <c r="F2976" i="21"/>
  <c r="E2976" i="21"/>
  <c r="D2977" i="21"/>
  <c r="M2976" i="21"/>
  <c r="I2976" i="21"/>
  <c r="K2976" i="21"/>
  <c r="J2976" i="21"/>
  <c r="L2976" i="21"/>
  <c r="H2977" i="21"/>
  <c r="O2975" i="21"/>
  <c r="Q2975" i="21"/>
  <c r="N2975" i="21"/>
  <c r="P2975" i="21"/>
  <c r="D2978" i="21"/>
  <c r="F2977" i="21"/>
  <c r="E2977" i="21"/>
  <c r="O2976" i="21"/>
  <c r="P2976" i="21"/>
  <c r="Q2976" i="21"/>
  <c r="N2976" i="21"/>
  <c r="L2977" i="21"/>
  <c r="I2977" i="21"/>
  <c r="M2977" i="21"/>
  <c r="H2978" i="21"/>
  <c r="K2977" i="21"/>
  <c r="J2977" i="21"/>
  <c r="F2978" i="21"/>
  <c r="D2979" i="21"/>
  <c r="E2978" i="21"/>
  <c r="O2977" i="21"/>
  <c r="P2977" i="21"/>
  <c r="N2977" i="21"/>
  <c r="Q2977" i="21"/>
  <c r="K2978" i="21"/>
  <c r="H2979" i="21"/>
  <c r="M2978" i="21"/>
  <c r="L2978" i="21"/>
  <c r="J2978" i="21"/>
  <c r="I2978" i="21"/>
  <c r="E2979" i="21"/>
  <c r="F2979" i="21"/>
  <c r="D2980" i="21"/>
  <c r="K2979" i="21"/>
  <c r="M2979" i="21"/>
  <c r="I2979" i="21"/>
  <c r="L2979" i="21"/>
  <c r="J2979" i="21"/>
  <c r="H2980" i="21"/>
  <c r="Q2978" i="21"/>
  <c r="O2978" i="21"/>
  <c r="N2978" i="21"/>
  <c r="P2978" i="21"/>
  <c r="D2981" i="21"/>
  <c r="E2980" i="21"/>
  <c r="F2980" i="21"/>
  <c r="Q2979" i="21"/>
  <c r="N2979" i="21"/>
  <c r="O2979" i="21"/>
  <c r="P2979" i="21"/>
  <c r="L2980" i="21"/>
  <c r="K2980" i="21"/>
  <c r="M2980" i="21"/>
  <c r="I2980" i="21"/>
  <c r="H2981" i="21"/>
  <c r="J2980" i="21"/>
  <c r="E2981" i="21"/>
  <c r="D2982" i="21"/>
  <c r="F2981" i="21"/>
  <c r="O2980" i="21"/>
  <c r="P2980" i="21"/>
  <c r="Q2980" i="21"/>
  <c r="N2980" i="21"/>
  <c r="H2982" i="21"/>
  <c r="K2981" i="21"/>
  <c r="I2981" i="21"/>
  <c r="L2981" i="21"/>
  <c r="M2981" i="21"/>
  <c r="J2981" i="21"/>
  <c r="F2982" i="21"/>
  <c r="E2982" i="21"/>
  <c r="D2983" i="21"/>
  <c r="H2983" i="21"/>
  <c r="I2982" i="21"/>
  <c r="J2982" i="21"/>
  <c r="M2982" i="21"/>
  <c r="L2982" i="21"/>
  <c r="K2982" i="21"/>
  <c r="Q2981" i="21"/>
  <c r="N2981" i="21"/>
  <c r="O2981" i="21"/>
  <c r="P2981" i="21"/>
  <c r="F2983" i="21"/>
  <c r="D2984" i="21"/>
  <c r="E2983" i="21"/>
  <c r="J2983" i="21"/>
  <c r="M2983" i="21"/>
  <c r="I2983" i="21"/>
  <c r="L2983" i="21"/>
  <c r="K2983" i="21"/>
  <c r="H2984" i="21"/>
  <c r="O2982" i="21"/>
  <c r="Q2982" i="21"/>
  <c r="N2982" i="21"/>
  <c r="P2982" i="21"/>
  <c r="E2984" i="21"/>
  <c r="F2984" i="21"/>
  <c r="D2985" i="21"/>
  <c r="Q2983" i="21"/>
  <c r="O2983" i="21"/>
  <c r="P2983" i="21"/>
  <c r="N2983" i="21"/>
  <c r="L2984" i="21"/>
  <c r="M2984" i="21"/>
  <c r="H2985" i="21"/>
  <c r="K2984" i="21"/>
  <c r="I2984" i="21"/>
  <c r="J2984" i="21"/>
  <c r="E2985" i="21"/>
  <c r="F2985" i="21"/>
  <c r="D2986" i="21"/>
  <c r="M2985" i="21"/>
  <c r="K2985" i="21"/>
  <c r="L2985" i="21"/>
  <c r="I2985" i="21"/>
  <c r="H2986" i="21"/>
  <c r="J2985" i="21"/>
  <c r="O2984" i="21"/>
  <c r="P2984" i="21"/>
  <c r="Q2984" i="21"/>
  <c r="N2984" i="21"/>
  <c r="F2986" i="21"/>
  <c r="D2987" i="21"/>
  <c r="E2986" i="21"/>
  <c r="O2985" i="21"/>
  <c r="P2985" i="21"/>
  <c r="Q2985" i="21"/>
  <c r="N2985" i="21"/>
  <c r="H2987" i="21"/>
  <c r="J2986" i="21"/>
  <c r="L2986" i="21"/>
  <c r="I2986" i="21"/>
  <c r="M2986" i="21"/>
  <c r="K2986" i="21"/>
  <c r="D2988" i="21"/>
  <c r="F2987" i="21"/>
  <c r="E2987" i="21"/>
  <c r="M2987" i="21"/>
  <c r="L2987" i="21"/>
  <c r="J2987" i="21"/>
  <c r="I2987" i="21"/>
  <c r="K2987" i="21"/>
  <c r="H2988" i="21"/>
  <c r="N2986" i="21"/>
  <c r="Q2986" i="21"/>
  <c r="O2986" i="21"/>
  <c r="P2986" i="21"/>
  <c r="D2989" i="21"/>
  <c r="F2988" i="21"/>
  <c r="E2988" i="21"/>
  <c r="Q2987" i="21"/>
  <c r="N2987" i="21"/>
  <c r="O2987" i="21"/>
  <c r="P2987" i="21"/>
  <c r="J2988" i="21"/>
  <c r="M2988" i="21"/>
  <c r="H2989" i="21"/>
  <c r="K2988" i="21"/>
  <c r="I2988" i="21"/>
  <c r="L2988" i="21"/>
  <c r="F2989" i="21"/>
  <c r="E2989" i="21"/>
  <c r="D2990" i="21"/>
  <c r="H2990" i="21"/>
  <c r="J2989" i="21"/>
  <c r="M2989" i="21"/>
  <c r="K2989" i="21"/>
  <c r="L2989" i="21"/>
  <c r="I2989" i="21"/>
  <c r="N2988" i="21"/>
  <c r="Q2988" i="21"/>
  <c r="O2988" i="21"/>
  <c r="P2988" i="21"/>
  <c r="F2990" i="21"/>
  <c r="D2991" i="21"/>
  <c r="E2990" i="21"/>
  <c r="H2991" i="21"/>
  <c r="K2990" i="21"/>
  <c r="L2990" i="21"/>
  <c r="I2990" i="21"/>
  <c r="J2990" i="21"/>
  <c r="M2990" i="21"/>
  <c r="N2989" i="21"/>
  <c r="Q2989" i="21"/>
  <c r="O2989" i="21"/>
  <c r="P2989" i="21"/>
  <c r="E2991" i="21"/>
  <c r="D2992" i="21"/>
  <c r="F2991" i="21"/>
  <c r="J2991" i="21"/>
  <c r="I2991" i="21"/>
  <c r="L2991" i="21"/>
  <c r="H2992" i="21"/>
  <c r="K2991" i="21"/>
  <c r="M2991" i="21"/>
  <c r="N2990" i="21"/>
  <c r="Q2990" i="21"/>
  <c r="O2990" i="21"/>
  <c r="P2990" i="21"/>
  <c r="F2992" i="21"/>
  <c r="D2993" i="21"/>
  <c r="E2992" i="21"/>
  <c r="N2991" i="21"/>
  <c r="Q2991" i="21"/>
  <c r="O2991" i="21"/>
  <c r="P2991" i="21"/>
  <c r="L2992" i="21"/>
  <c r="H2993" i="21"/>
  <c r="I2992" i="21"/>
  <c r="M2992" i="21"/>
  <c r="J2992" i="21"/>
  <c r="K2992" i="21"/>
  <c r="F2993" i="21"/>
  <c r="D2994" i="21"/>
  <c r="E2993" i="21"/>
  <c r="L2993" i="21"/>
  <c r="M2993" i="21"/>
  <c r="H2994" i="21"/>
  <c r="I2993" i="21"/>
  <c r="K2993" i="21"/>
  <c r="J2993" i="21"/>
  <c r="O2992" i="21"/>
  <c r="P2992" i="21"/>
  <c r="N2992" i="21"/>
  <c r="Q2992" i="21"/>
  <c r="F2994" i="21"/>
  <c r="D2995" i="21"/>
  <c r="E2994" i="21"/>
  <c r="J2994" i="21"/>
  <c r="L2994" i="21"/>
  <c r="H2995" i="21"/>
  <c r="K2994" i="21"/>
  <c r="M2994" i="21"/>
  <c r="I2994" i="21"/>
  <c r="Q2993" i="21"/>
  <c r="N2993" i="21"/>
  <c r="O2993" i="21"/>
  <c r="P2993" i="21"/>
  <c r="D2996" i="21"/>
  <c r="F2995" i="21"/>
  <c r="E2995" i="21"/>
  <c r="H2996" i="21"/>
  <c r="K2995" i="21"/>
  <c r="M2995" i="21"/>
  <c r="I2995" i="21"/>
  <c r="L2995" i="21"/>
  <c r="J2995" i="21"/>
  <c r="Q2994" i="21"/>
  <c r="N2994" i="21"/>
  <c r="O2994" i="21"/>
  <c r="P2994" i="21"/>
  <c r="D2997" i="21"/>
  <c r="F2996" i="21"/>
  <c r="E2996" i="21"/>
  <c r="L2996" i="21"/>
  <c r="H2997" i="21"/>
  <c r="I2996" i="21"/>
  <c r="M2996" i="21"/>
  <c r="J2996" i="21"/>
  <c r="K2996" i="21"/>
  <c r="Q2995" i="21"/>
  <c r="N2995" i="21"/>
  <c r="O2995" i="21"/>
  <c r="P2995" i="21"/>
  <c r="F2997" i="21"/>
  <c r="D2998" i="21"/>
  <c r="E2997" i="21"/>
  <c r="K2997" i="21"/>
  <c r="J2997" i="21"/>
  <c r="L2997" i="21"/>
  <c r="I2997" i="21"/>
  <c r="H2998" i="21"/>
  <c r="M2997" i="21"/>
  <c r="P2996" i="21"/>
  <c r="O2996" i="21"/>
  <c r="Q2996" i="21"/>
  <c r="N2996" i="21"/>
  <c r="F2998" i="21"/>
  <c r="E2998" i="21"/>
  <c r="D2999" i="21"/>
  <c r="O2997" i="21"/>
  <c r="P2997" i="21"/>
  <c r="N2997" i="21"/>
  <c r="Q2997" i="21"/>
  <c r="M2998" i="21"/>
  <c r="J2998" i="21"/>
  <c r="K2998" i="21"/>
  <c r="H2999" i="21"/>
  <c r="L2998" i="21"/>
  <c r="I2998" i="21"/>
  <c r="F2999" i="21"/>
  <c r="D3000" i="21"/>
  <c r="E2999" i="21"/>
  <c r="M2999" i="21"/>
  <c r="K2999" i="21"/>
  <c r="J2999" i="21"/>
  <c r="I2999" i="21"/>
  <c r="H3000" i="21"/>
  <c r="L2999" i="21"/>
  <c r="N2998" i="21"/>
  <c r="Q2998" i="21"/>
  <c r="O2998" i="21"/>
  <c r="P2998" i="21"/>
  <c r="E3000" i="21"/>
  <c r="F3000" i="21"/>
  <c r="D3001" i="21"/>
  <c r="Q2999" i="21"/>
  <c r="N2999" i="21"/>
  <c r="O2999" i="21"/>
  <c r="P2999" i="21"/>
  <c r="H3001" i="21"/>
  <c r="M3000" i="21"/>
  <c r="I3000" i="21"/>
  <c r="L3000" i="21"/>
  <c r="J3000" i="21"/>
  <c r="K3000" i="21"/>
  <c r="F3001" i="21"/>
  <c r="E3001" i="21"/>
  <c r="D3002" i="21"/>
  <c r="H3002" i="21"/>
  <c r="L3001" i="21"/>
  <c r="K3001" i="21"/>
  <c r="M3001" i="21"/>
  <c r="I3001" i="21"/>
  <c r="J3001" i="21"/>
  <c r="O3000" i="21"/>
  <c r="P3000" i="21"/>
  <c r="N3000" i="21"/>
  <c r="Q3000" i="21"/>
  <c r="E3002" i="21"/>
  <c r="D3003" i="21"/>
  <c r="F3002" i="21"/>
  <c r="M3002" i="21"/>
  <c r="L3002" i="21"/>
  <c r="J3002" i="21"/>
  <c r="H3003" i="21"/>
  <c r="K3002" i="21"/>
  <c r="I3002" i="21"/>
  <c r="N3001" i="21"/>
  <c r="Q3001" i="21"/>
  <c r="O3001" i="21"/>
  <c r="P3001" i="21"/>
  <c r="F3003" i="21"/>
  <c r="E3003" i="21"/>
  <c r="D3004" i="21"/>
  <c r="H3004" i="21"/>
  <c r="K3003" i="21"/>
  <c r="I3003" i="21"/>
  <c r="J3003" i="21"/>
  <c r="L3003" i="21"/>
  <c r="M3003" i="21"/>
  <c r="N3002" i="21"/>
  <c r="Q3002" i="21"/>
  <c r="O3002" i="21"/>
  <c r="P3002" i="21"/>
  <c r="D3005" i="21"/>
  <c r="E3004" i="21"/>
  <c r="F3004" i="21"/>
  <c r="I3004" i="21"/>
  <c r="H3005" i="21"/>
  <c r="L3004" i="21"/>
  <c r="K3004" i="21"/>
  <c r="J3004" i="21"/>
  <c r="M3004" i="21"/>
  <c r="N3003" i="21"/>
  <c r="Q3003" i="21"/>
  <c r="O3003" i="21"/>
  <c r="P3003" i="21"/>
  <c r="F3005" i="21"/>
  <c r="E3005" i="21"/>
  <c r="D3006" i="21"/>
  <c r="N3004" i="21"/>
  <c r="Q3004" i="21"/>
  <c r="O3004" i="21"/>
  <c r="P3004" i="21"/>
  <c r="J3005" i="21"/>
  <c r="M3005" i="21"/>
  <c r="K3005" i="21"/>
  <c r="I3005" i="21"/>
  <c r="L3005" i="21"/>
  <c r="H3006" i="21"/>
  <c r="F3006" i="21"/>
  <c r="D3007" i="21"/>
  <c r="E3006" i="21"/>
  <c r="O3005" i="21"/>
  <c r="P3005" i="21"/>
  <c r="N3005" i="21"/>
  <c r="Q3005" i="21"/>
  <c r="M3006" i="21"/>
  <c r="L3006" i="21"/>
  <c r="I3006" i="21"/>
  <c r="J3006" i="21"/>
  <c r="K3006" i="21"/>
  <c r="H3007" i="21"/>
  <c r="E3007" i="21"/>
  <c r="F3007" i="21"/>
  <c r="D3008" i="21"/>
  <c r="N3006" i="21"/>
  <c r="Q3006" i="21"/>
  <c r="O3006" i="21"/>
  <c r="P3006" i="21"/>
  <c r="I3007" i="21"/>
  <c r="H3008" i="21"/>
  <c r="J3007" i="21"/>
  <c r="K3007" i="21"/>
  <c r="L3007" i="21"/>
  <c r="M3007" i="21"/>
  <c r="E3008" i="21"/>
  <c r="D3009" i="21"/>
  <c r="F3008" i="21"/>
  <c r="O3007" i="21"/>
  <c r="Q3007" i="21"/>
  <c r="N3007" i="21"/>
  <c r="P3007" i="21"/>
  <c r="M3008" i="21"/>
  <c r="L3008" i="21"/>
  <c r="J3008" i="21"/>
  <c r="I3008" i="21"/>
  <c r="K3008" i="21"/>
  <c r="H3009" i="21"/>
  <c r="E3009" i="21"/>
  <c r="D3010" i="21"/>
  <c r="F3009" i="21"/>
  <c r="O3008" i="21"/>
  <c r="P3008" i="21"/>
  <c r="N3008" i="21"/>
  <c r="Q3008" i="21"/>
  <c r="H3010" i="21"/>
  <c r="M3009" i="21"/>
  <c r="J3009" i="21"/>
  <c r="L3009" i="21"/>
  <c r="K3009" i="21"/>
  <c r="I3009" i="21"/>
  <c r="D3011" i="21"/>
  <c r="F3010" i="21"/>
  <c r="E3010" i="21"/>
  <c r="M3010" i="21"/>
  <c r="L3010" i="21"/>
  <c r="J3010" i="21"/>
  <c r="H3011" i="21"/>
  <c r="I3010" i="21"/>
  <c r="K3010" i="21"/>
  <c r="Q3009" i="21"/>
  <c r="N3009" i="21"/>
  <c r="O3009" i="21"/>
  <c r="P3009" i="21"/>
  <c r="E3011" i="21"/>
  <c r="D3012" i="21"/>
  <c r="F3011" i="21"/>
  <c r="K3011" i="21"/>
  <c r="M3011" i="21"/>
  <c r="L3011" i="21"/>
  <c r="H3012" i="21"/>
  <c r="J3011" i="21"/>
  <c r="I3011" i="21"/>
  <c r="N3010" i="21"/>
  <c r="Q3010" i="21"/>
  <c r="O3010" i="21"/>
  <c r="P3010" i="21"/>
  <c r="D3013" i="21"/>
  <c r="F3012" i="21"/>
  <c r="E3012" i="21"/>
  <c r="H3013" i="21"/>
  <c r="I3012" i="21"/>
  <c r="M3012" i="21"/>
  <c r="K3012" i="21"/>
  <c r="L3012" i="21"/>
  <c r="J3012" i="21"/>
  <c r="Q3011" i="21"/>
  <c r="N3011" i="21"/>
  <c r="O3011" i="21"/>
  <c r="P3011" i="21"/>
  <c r="F3013" i="21"/>
  <c r="D3014" i="21"/>
  <c r="E3013" i="21"/>
  <c r="I3013" i="21"/>
  <c r="K3013" i="21"/>
  <c r="L3013" i="21"/>
  <c r="M3013" i="21"/>
  <c r="H3014" i="21"/>
  <c r="J3013" i="21"/>
  <c r="O3012" i="21"/>
  <c r="P3012" i="21"/>
  <c r="Q3012" i="21"/>
  <c r="N3012" i="21"/>
  <c r="E3014" i="21"/>
  <c r="F3014" i="21"/>
  <c r="D3015" i="21"/>
  <c r="Q3013" i="21"/>
  <c r="N3013" i="21"/>
  <c r="O3013" i="21"/>
  <c r="P3013" i="21"/>
  <c r="K3014" i="21"/>
  <c r="I3014" i="21"/>
  <c r="H3015" i="21"/>
  <c r="M3014" i="21"/>
  <c r="J3014" i="21"/>
  <c r="L3014" i="21"/>
  <c r="F3015" i="21"/>
  <c r="E3015" i="21"/>
  <c r="D3016" i="21"/>
  <c r="N3014" i="21"/>
  <c r="Q3014" i="21"/>
  <c r="O3014" i="21"/>
  <c r="P3014" i="21"/>
  <c r="M3015" i="21"/>
  <c r="H3016" i="21"/>
  <c r="K3015" i="21"/>
  <c r="I3015" i="21"/>
  <c r="L3015" i="21"/>
  <c r="J3015" i="21"/>
  <c r="F3016" i="21"/>
  <c r="D3017" i="21"/>
  <c r="E3016" i="21"/>
  <c r="I3016" i="21"/>
  <c r="J3016" i="21"/>
  <c r="M3016" i="21"/>
  <c r="L3016" i="21"/>
  <c r="H3017" i="21"/>
  <c r="K3016" i="21"/>
  <c r="Q3015" i="21"/>
  <c r="O3015" i="21"/>
  <c r="P3015" i="21"/>
  <c r="N3015" i="21"/>
  <c r="F3017" i="21"/>
  <c r="E3017" i="21"/>
  <c r="D3018" i="21"/>
  <c r="P3016" i="21"/>
  <c r="Q3016" i="21"/>
  <c r="N3016" i="21"/>
  <c r="O3016" i="21"/>
  <c r="H3018" i="21"/>
  <c r="L3017" i="21"/>
  <c r="J3017" i="21"/>
  <c r="I3017" i="21"/>
  <c r="M3017" i="21"/>
  <c r="K3017" i="21"/>
  <c r="E3018" i="21"/>
  <c r="F3018" i="21"/>
  <c r="D3019" i="21"/>
  <c r="I3018" i="21"/>
  <c r="J3018" i="21"/>
  <c r="M3018" i="21"/>
  <c r="L3018" i="21"/>
  <c r="H3019" i="21"/>
  <c r="K3018" i="21"/>
  <c r="Q3017" i="21"/>
  <c r="N3017" i="21"/>
  <c r="O3017" i="21"/>
  <c r="P3017" i="21"/>
  <c r="F3019" i="21"/>
  <c r="E3019" i="21"/>
  <c r="D3020" i="21"/>
  <c r="N3018" i="21"/>
  <c r="Q3018" i="21"/>
  <c r="O3018" i="21"/>
  <c r="P3018" i="21"/>
  <c r="J3019" i="21"/>
  <c r="K3019" i="21"/>
  <c r="H3020" i="21"/>
  <c r="L3019" i="21"/>
  <c r="M3019" i="21"/>
  <c r="I3019" i="21"/>
  <c r="E3020" i="21"/>
  <c r="F3020" i="21"/>
  <c r="D3021" i="21"/>
  <c r="M3020" i="21"/>
  <c r="J3020" i="21"/>
  <c r="I3020" i="21"/>
  <c r="H3021" i="21"/>
  <c r="K3020" i="21"/>
  <c r="L3020" i="21"/>
  <c r="N3019" i="21"/>
  <c r="Q3019" i="21"/>
  <c r="O3019" i="21"/>
  <c r="P3019" i="21"/>
  <c r="D3022" i="21"/>
  <c r="E3021" i="21"/>
  <c r="F3021" i="21"/>
  <c r="N3020" i="21"/>
  <c r="Q3020" i="21"/>
  <c r="O3020" i="21"/>
  <c r="P3020" i="21"/>
  <c r="H3022" i="21"/>
  <c r="M3021" i="21"/>
  <c r="L3021" i="21"/>
  <c r="I3021" i="21"/>
  <c r="J3021" i="21"/>
  <c r="K3021" i="21"/>
  <c r="E3022" i="21"/>
  <c r="F3022" i="21"/>
  <c r="D3023" i="21"/>
  <c r="H3023" i="21"/>
  <c r="J3022" i="21"/>
  <c r="M3022" i="21"/>
  <c r="K3022" i="21"/>
  <c r="L3022" i="21"/>
  <c r="I3022" i="21"/>
  <c r="N3021" i="21"/>
  <c r="Q3021" i="21"/>
  <c r="O3021" i="21"/>
  <c r="P3021" i="21"/>
  <c r="E3023" i="21"/>
  <c r="D3024" i="21"/>
  <c r="F3023" i="21"/>
  <c r="J3023" i="21"/>
  <c r="K3023" i="21"/>
  <c r="I3023" i="21"/>
  <c r="M3023" i="21"/>
  <c r="L3023" i="21"/>
  <c r="H3024" i="21"/>
  <c r="Q3022" i="21"/>
  <c r="N3022" i="21"/>
  <c r="O3022" i="21"/>
  <c r="P3022" i="21"/>
  <c r="D3025" i="21"/>
  <c r="F3024" i="21"/>
  <c r="E3024" i="21"/>
  <c r="N3023" i="21"/>
  <c r="Q3023" i="21"/>
  <c r="O3023" i="21"/>
  <c r="P3023" i="21"/>
  <c r="J3024" i="21"/>
  <c r="L3024" i="21"/>
  <c r="K3024" i="21"/>
  <c r="I3024" i="21"/>
  <c r="H3025" i="21"/>
  <c r="M3024" i="21"/>
  <c r="D3026" i="21"/>
  <c r="E3025" i="21"/>
  <c r="F3025" i="21"/>
  <c r="O3024" i="21"/>
  <c r="P3024" i="21"/>
  <c r="N3024" i="21"/>
  <c r="Q3024" i="21"/>
  <c r="I3025" i="21"/>
  <c r="H3026" i="21"/>
  <c r="J3025" i="21"/>
  <c r="M3025" i="21"/>
  <c r="K3025" i="21"/>
  <c r="L3025" i="21"/>
  <c r="F3026" i="21"/>
  <c r="E3026" i="21"/>
  <c r="D3027" i="21"/>
  <c r="O3025" i="21"/>
  <c r="P3025" i="21"/>
  <c r="N3025" i="21"/>
  <c r="Q3025" i="21"/>
  <c r="K3026" i="21"/>
  <c r="L3026" i="21"/>
  <c r="I3026" i="21"/>
  <c r="J3026" i="21"/>
  <c r="M3026" i="21"/>
  <c r="H3027" i="21"/>
  <c r="E3027" i="21"/>
  <c r="D3028" i="21"/>
  <c r="F3027" i="21"/>
  <c r="Q3026" i="21"/>
  <c r="N3026" i="21"/>
  <c r="O3026" i="21"/>
  <c r="P3026" i="21"/>
  <c r="L3027" i="21"/>
  <c r="J3027" i="21"/>
  <c r="I3027" i="21"/>
  <c r="K3027" i="21"/>
  <c r="H3028" i="21"/>
  <c r="M3027" i="21"/>
  <c r="F3028" i="21"/>
  <c r="E3028" i="21"/>
  <c r="D3029" i="21"/>
  <c r="Q3027" i="21"/>
  <c r="N3027" i="21"/>
  <c r="O3027" i="21"/>
  <c r="P3027" i="21"/>
  <c r="J3028" i="21"/>
  <c r="L3028" i="21"/>
  <c r="M3028" i="21"/>
  <c r="I3028" i="21"/>
  <c r="H3029" i="21"/>
  <c r="K3028" i="21"/>
  <c r="F3029" i="21"/>
  <c r="E3029" i="21"/>
  <c r="D3030" i="21"/>
  <c r="P3028" i="21"/>
  <c r="O3028" i="21"/>
  <c r="N3028" i="21"/>
  <c r="Q3028" i="21"/>
  <c r="H3030" i="21"/>
  <c r="L3029" i="21"/>
  <c r="I3029" i="21"/>
  <c r="M3029" i="21"/>
  <c r="J3029" i="21"/>
  <c r="K3029" i="21"/>
  <c r="E3030" i="21"/>
  <c r="F3030" i="21"/>
  <c r="D3031" i="21"/>
  <c r="L3030" i="21"/>
  <c r="H3031" i="21"/>
  <c r="M3030" i="21"/>
  <c r="K3030" i="21"/>
  <c r="I3030" i="21"/>
  <c r="J3030" i="21"/>
  <c r="Q3029" i="21"/>
  <c r="N3029" i="21"/>
  <c r="O3029" i="21"/>
  <c r="P3029" i="21"/>
  <c r="E3031" i="21"/>
  <c r="D3032" i="21"/>
  <c r="F3031" i="21"/>
  <c r="M3031" i="21"/>
  <c r="L3031" i="21"/>
  <c r="I3031" i="21"/>
  <c r="K3031" i="21"/>
  <c r="H3032" i="21"/>
  <c r="J3031" i="21"/>
  <c r="N3030" i="21"/>
  <c r="Q3030" i="21"/>
  <c r="O3030" i="21"/>
  <c r="P3030" i="21"/>
  <c r="F3032" i="21"/>
  <c r="E3032" i="21"/>
  <c r="D3033" i="21"/>
  <c r="N3031" i="21"/>
  <c r="Q3031" i="21"/>
  <c r="O3031" i="21"/>
  <c r="P3031" i="21"/>
  <c r="L3032" i="21"/>
  <c r="K3032" i="21"/>
  <c r="J3032" i="21"/>
  <c r="H3033" i="21"/>
  <c r="I3032" i="21"/>
  <c r="M3032" i="21"/>
  <c r="D3034" i="21"/>
  <c r="E3033" i="21"/>
  <c r="F3033" i="21"/>
  <c r="I3033" i="21"/>
  <c r="K3033" i="21"/>
  <c r="H3034" i="21"/>
  <c r="L3033" i="21"/>
  <c r="M3033" i="21"/>
  <c r="J3033" i="21"/>
  <c r="Q3032" i="21"/>
  <c r="N3032" i="21"/>
  <c r="O3032" i="21"/>
  <c r="P3032" i="21"/>
  <c r="E3034" i="21"/>
  <c r="F3034" i="21"/>
  <c r="D3035" i="21"/>
  <c r="O3033" i="21"/>
  <c r="P3033" i="21"/>
  <c r="N3033" i="21"/>
  <c r="Q3033" i="21"/>
  <c r="K3034" i="21"/>
  <c r="I3034" i="21"/>
  <c r="J3034" i="21"/>
  <c r="L3034" i="21"/>
  <c r="H3035" i="21"/>
  <c r="M3034" i="21"/>
  <c r="E3035" i="21"/>
  <c r="D3036" i="21"/>
  <c r="F3035" i="21"/>
  <c r="N3034" i="21"/>
  <c r="Q3034" i="21"/>
  <c r="O3034" i="21"/>
  <c r="P3034" i="21"/>
  <c r="H3036" i="21"/>
  <c r="M3035" i="21"/>
  <c r="K3035" i="21"/>
  <c r="I3035" i="21"/>
  <c r="L3035" i="21"/>
  <c r="J3035" i="21"/>
  <c r="D3037" i="21"/>
  <c r="F3036" i="21"/>
  <c r="E3036" i="21"/>
  <c r="L3036" i="21"/>
  <c r="I3036" i="21"/>
  <c r="K3036" i="21"/>
  <c r="J3036" i="21"/>
  <c r="H3037" i="21"/>
  <c r="M3036" i="21"/>
  <c r="Q3035" i="21"/>
  <c r="N3035" i="21"/>
  <c r="O3035" i="21"/>
  <c r="P3035" i="21"/>
  <c r="E3037" i="21"/>
  <c r="F3037" i="21"/>
  <c r="D3038" i="21"/>
  <c r="N3036" i="21"/>
  <c r="Q3036" i="21"/>
  <c r="O3036" i="21"/>
  <c r="P3036" i="21"/>
  <c r="K3037" i="21"/>
  <c r="J3037" i="21"/>
  <c r="I3037" i="21"/>
  <c r="M3037" i="21"/>
  <c r="H3038" i="21"/>
  <c r="L3037" i="21"/>
  <c r="E3038" i="21"/>
  <c r="F3038" i="21"/>
  <c r="D3039" i="21"/>
  <c r="N3037" i="21"/>
  <c r="Q3037" i="21"/>
  <c r="O3037" i="21"/>
  <c r="P3037" i="21"/>
  <c r="I3038" i="21"/>
  <c r="L3038" i="21"/>
  <c r="K3038" i="21"/>
  <c r="M3038" i="21"/>
  <c r="H3039" i="21"/>
  <c r="J3038" i="21"/>
  <c r="F3039" i="21"/>
  <c r="D3040" i="21"/>
  <c r="E3039" i="21"/>
  <c r="Q3038" i="21"/>
  <c r="N3038" i="21"/>
  <c r="O3038" i="21"/>
  <c r="P3038" i="21"/>
  <c r="K3039" i="21"/>
  <c r="M3039" i="21"/>
  <c r="H3040" i="21"/>
  <c r="J3039" i="21"/>
  <c r="L3039" i="21"/>
  <c r="I3039" i="21"/>
  <c r="E3040" i="21"/>
  <c r="F3040" i="21"/>
  <c r="D3041" i="21"/>
  <c r="I3040" i="21"/>
  <c r="H3041" i="21"/>
  <c r="M3040" i="21"/>
  <c r="K3040" i="21"/>
  <c r="J3040" i="21"/>
  <c r="L3040" i="21"/>
  <c r="O3039" i="21"/>
  <c r="Q3039" i="21"/>
  <c r="N3039" i="21"/>
  <c r="P3039" i="21"/>
  <c r="F3041" i="21"/>
  <c r="E3041" i="21"/>
  <c r="D3042" i="21"/>
  <c r="Q3040" i="21"/>
  <c r="O3040" i="21"/>
  <c r="P3040" i="21"/>
  <c r="N3040" i="21"/>
  <c r="L3041" i="21"/>
  <c r="H3042" i="21"/>
  <c r="I3041" i="21"/>
  <c r="J3041" i="21"/>
  <c r="M3041" i="21"/>
  <c r="K3041" i="21"/>
  <c r="D3043" i="21"/>
  <c r="F3042" i="21"/>
  <c r="E3042" i="21"/>
  <c r="H3043" i="21"/>
  <c r="I3042" i="21"/>
  <c r="L3042" i="21"/>
  <c r="K3042" i="21"/>
  <c r="M3042" i="21"/>
  <c r="J3042" i="21"/>
  <c r="N3041" i="21"/>
  <c r="Q3041" i="21"/>
  <c r="O3041" i="21"/>
  <c r="P3041" i="21"/>
  <c r="F3043" i="21"/>
  <c r="D3044" i="21"/>
  <c r="E3043" i="21"/>
  <c r="K3043" i="21"/>
  <c r="I3043" i="21"/>
  <c r="L3043" i="21"/>
  <c r="H3044" i="21"/>
  <c r="M3043" i="21"/>
  <c r="J3043" i="21"/>
  <c r="Q3042" i="21"/>
  <c r="O3042" i="21"/>
  <c r="N3042" i="21"/>
  <c r="P3042" i="21"/>
  <c r="D3045" i="21"/>
  <c r="E3044" i="21"/>
  <c r="F3044" i="21"/>
  <c r="Q3043" i="21"/>
  <c r="N3043" i="21"/>
  <c r="O3043" i="21"/>
  <c r="P3043" i="21"/>
  <c r="J3044" i="21"/>
  <c r="H3045" i="21"/>
  <c r="L3044" i="21"/>
  <c r="K3044" i="21"/>
  <c r="M3044" i="21"/>
  <c r="I3044" i="21"/>
  <c r="E3045" i="21"/>
  <c r="D3046" i="21"/>
  <c r="F3045" i="21"/>
  <c r="I3045" i="21"/>
  <c r="J3045" i="21"/>
  <c r="H3046" i="21"/>
  <c r="L3045" i="21"/>
  <c r="K3045" i="21"/>
  <c r="M3045" i="21"/>
  <c r="O3044" i="21"/>
  <c r="P3044" i="21"/>
  <c r="Q3044" i="21"/>
  <c r="N3044" i="21"/>
  <c r="E3046" i="21"/>
  <c r="F3046" i="21"/>
  <c r="D3047" i="21"/>
  <c r="O3045" i="21"/>
  <c r="P3045" i="21"/>
  <c r="N3045" i="21"/>
  <c r="Q3045" i="21"/>
  <c r="L3046" i="21"/>
  <c r="J3046" i="21"/>
  <c r="M3046" i="21"/>
  <c r="H3047" i="21"/>
  <c r="I3046" i="21"/>
  <c r="K3046" i="21"/>
  <c r="E3047" i="21"/>
  <c r="D3048" i="21"/>
  <c r="F3047" i="21"/>
  <c r="L3047" i="21"/>
  <c r="I3047" i="21"/>
  <c r="H3048" i="21"/>
  <c r="M3047" i="21"/>
  <c r="J3047" i="21"/>
  <c r="K3047" i="21"/>
  <c r="O3046" i="21"/>
  <c r="Q3046" i="21"/>
  <c r="N3046" i="21"/>
  <c r="P3046" i="21"/>
  <c r="F3048" i="21"/>
  <c r="E3048" i="21"/>
  <c r="D3049" i="21"/>
  <c r="N3047" i="21"/>
  <c r="Q3047" i="21"/>
  <c r="O3047" i="21"/>
  <c r="P3047" i="21"/>
  <c r="H3049" i="21"/>
  <c r="I3048" i="21"/>
  <c r="M3048" i="21"/>
  <c r="K3048" i="21"/>
  <c r="J3048" i="21"/>
  <c r="L3048" i="21"/>
  <c r="F3049" i="21"/>
  <c r="D3050" i="21"/>
  <c r="E3049" i="21"/>
  <c r="M3049" i="21"/>
  <c r="K3049" i="21"/>
  <c r="I3049" i="21"/>
  <c r="L3049" i="21"/>
  <c r="H3050" i="21"/>
  <c r="J3049" i="21"/>
  <c r="O3048" i="21"/>
  <c r="P3048" i="21"/>
  <c r="N3048" i="21"/>
  <c r="Q3048" i="21"/>
  <c r="F3050" i="21"/>
  <c r="D3051" i="21"/>
  <c r="E3050" i="21"/>
  <c r="O3049" i="21"/>
  <c r="P3049" i="21"/>
  <c r="Q3049" i="21"/>
  <c r="N3049" i="21"/>
  <c r="K3050" i="21"/>
  <c r="I3050" i="21"/>
  <c r="M3050" i="21"/>
  <c r="L3050" i="21"/>
  <c r="H3051" i="21"/>
  <c r="J3050" i="21"/>
  <c r="D3052" i="21"/>
  <c r="E3051" i="21"/>
  <c r="F3051" i="21"/>
  <c r="Q3050" i="21"/>
  <c r="N3050" i="21"/>
  <c r="O3050" i="21"/>
  <c r="P3050" i="21"/>
  <c r="J3051" i="21"/>
  <c r="L3051" i="21"/>
  <c r="H3052" i="21"/>
  <c r="K3051" i="21"/>
  <c r="M3051" i="21"/>
  <c r="I3051" i="21"/>
  <c r="D3053" i="21"/>
  <c r="F3052" i="21"/>
  <c r="E3052" i="21"/>
  <c r="H3053" i="21"/>
  <c r="J3052" i="21"/>
  <c r="L3052" i="21"/>
  <c r="I3052" i="21"/>
  <c r="M3052" i="21"/>
  <c r="K3052" i="21"/>
  <c r="O3051" i="21"/>
  <c r="P3051" i="21"/>
  <c r="N3051" i="21"/>
  <c r="Q3051" i="21"/>
  <c r="D3054" i="21"/>
  <c r="E3053" i="21"/>
  <c r="F3053" i="21"/>
  <c r="H3054" i="21"/>
  <c r="L3053" i="21"/>
  <c r="K3053" i="21"/>
  <c r="M3053" i="21"/>
  <c r="I3053" i="21"/>
  <c r="J3053" i="21"/>
  <c r="O3052" i="21"/>
  <c r="P3052" i="21"/>
  <c r="N3052" i="21"/>
  <c r="Q3052" i="21"/>
  <c r="E3054" i="21"/>
  <c r="D3055" i="21"/>
  <c r="F3054" i="21"/>
  <c r="M3054" i="21"/>
  <c r="L3054" i="21"/>
  <c r="K3054" i="21"/>
  <c r="H3055" i="21"/>
  <c r="I3054" i="21"/>
  <c r="J3054" i="21"/>
  <c r="P3053" i="21"/>
  <c r="O3053" i="21"/>
  <c r="N3053" i="21"/>
  <c r="Q3053" i="21"/>
  <c r="E3055" i="21"/>
  <c r="D3056" i="21"/>
  <c r="F3055" i="21"/>
  <c r="K3055" i="21"/>
  <c r="M3055" i="21"/>
  <c r="H3056" i="21"/>
  <c r="J3055" i="21"/>
  <c r="I3055" i="21"/>
  <c r="L3055" i="21"/>
  <c r="N3054" i="21"/>
  <c r="Q3054" i="21"/>
  <c r="O3054" i="21"/>
  <c r="P3054" i="21"/>
  <c r="D3057" i="21"/>
  <c r="E3056" i="21"/>
  <c r="F3056" i="21"/>
  <c r="K3056" i="21"/>
  <c r="H3057" i="21"/>
  <c r="I3056" i="21"/>
  <c r="M3056" i="21"/>
  <c r="J3056" i="21"/>
  <c r="L3056" i="21"/>
  <c r="N3055" i="21"/>
  <c r="Q3055" i="21"/>
  <c r="O3055" i="21"/>
  <c r="P3055" i="21"/>
  <c r="D3058" i="21"/>
  <c r="F3057" i="21"/>
  <c r="E3057" i="21"/>
  <c r="J3057" i="21"/>
  <c r="M3057" i="21"/>
  <c r="H3058" i="21"/>
  <c r="I3057" i="21"/>
  <c r="K3057" i="21"/>
  <c r="L3057" i="21"/>
  <c r="O3056" i="21"/>
  <c r="P3056" i="21"/>
  <c r="Q3056" i="21"/>
  <c r="N3056" i="21"/>
  <c r="F3058" i="21"/>
  <c r="D3059" i="21"/>
  <c r="E3058" i="21"/>
  <c r="H3059" i="21"/>
  <c r="L3058" i="21"/>
  <c r="K3058" i="21"/>
  <c r="M3058" i="21"/>
  <c r="J3058" i="21"/>
  <c r="I3058" i="21"/>
  <c r="Q3057" i="21"/>
  <c r="N3057" i="21"/>
  <c r="O3057" i="21"/>
  <c r="P3057" i="21"/>
  <c r="F3059" i="21"/>
  <c r="D3060" i="21"/>
  <c r="E3059" i="21"/>
  <c r="I3059" i="21"/>
  <c r="J3059" i="21"/>
  <c r="K3059" i="21"/>
  <c r="M3059" i="21"/>
  <c r="H3060" i="21"/>
  <c r="L3059" i="21"/>
  <c r="N3058" i="21"/>
  <c r="Q3058" i="21"/>
  <c r="O3058" i="21"/>
  <c r="P3058" i="21"/>
  <c r="D3061" i="21"/>
  <c r="F3060" i="21"/>
  <c r="E3060" i="21"/>
  <c r="Q3059" i="21"/>
  <c r="N3059" i="21"/>
  <c r="O3059" i="21"/>
  <c r="P3059" i="21"/>
  <c r="K3060" i="21"/>
  <c r="L3060" i="21"/>
  <c r="J3060" i="21"/>
  <c r="I3060" i="21"/>
  <c r="H3061" i="21"/>
  <c r="M3060" i="21"/>
  <c r="D3062" i="21"/>
  <c r="E3061" i="21"/>
  <c r="F3061" i="21"/>
  <c r="P3060" i="21"/>
  <c r="O3060" i="21"/>
  <c r="N3060" i="21"/>
  <c r="Q3060" i="21"/>
  <c r="M3061" i="21"/>
  <c r="H3062" i="21"/>
  <c r="I3061" i="21"/>
  <c r="J3061" i="21"/>
  <c r="L3061" i="21"/>
  <c r="K3061" i="21"/>
  <c r="F3062" i="21"/>
  <c r="E3062" i="21"/>
  <c r="D3063" i="21"/>
  <c r="J3062" i="21"/>
  <c r="H3063" i="21"/>
  <c r="L3062" i="21"/>
  <c r="M3062" i="21"/>
  <c r="K3062" i="21"/>
  <c r="I3062" i="21"/>
  <c r="Q3061" i="21"/>
  <c r="N3061" i="21"/>
  <c r="O3061" i="21"/>
  <c r="P3061" i="21"/>
  <c r="F3063" i="21"/>
  <c r="D3064" i="21"/>
  <c r="E3063" i="21"/>
  <c r="H3064" i="21"/>
  <c r="K3063" i="21"/>
  <c r="I3063" i="21"/>
  <c r="M3063" i="21"/>
  <c r="L3063" i="21"/>
  <c r="J3063" i="21"/>
  <c r="Q3062" i="21"/>
  <c r="N3062" i="21"/>
  <c r="O3062" i="21"/>
  <c r="P3062" i="21"/>
  <c r="F3064" i="21"/>
  <c r="E3064" i="21"/>
  <c r="D3065" i="21"/>
  <c r="H3065" i="21"/>
  <c r="I3064" i="21"/>
  <c r="K3064" i="21"/>
  <c r="M3064" i="21"/>
  <c r="J3064" i="21"/>
  <c r="L3064" i="21"/>
  <c r="Q3063" i="21"/>
  <c r="N3063" i="21"/>
  <c r="O3063" i="21"/>
  <c r="P3063" i="21"/>
  <c r="D3066" i="21"/>
  <c r="F3065" i="21"/>
  <c r="E3065" i="21"/>
  <c r="I3065" i="21"/>
  <c r="J3065" i="21"/>
  <c r="M3065" i="21"/>
  <c r="L3065" i="21"/>
  <c r="K3065" i="21"/>
  <c r="H3066" i="21"/>
  <c r="O3064" i="21"/>
  <c r="P3064" i="21"/>
  <c r="Q3064" i="21"/>
  <c r="N3064" i="21"/>
  <c r="F3066" i="21"/>
  <c r="D3067" i="21"/>
  <c r="E3066" i="21"/>
  <c r="O3065" i="21"/>
  <c r="P3065" i="21"/>
  <c r="N3065" i="21"/>
  <c r="Q3065" i="21"/>
  <c r="I3066" i="21"/>
  <c r="K3066" i="21"/>
  <c r="J3066" i="21"/>
  <c r="L3066" i="21"/>
  <c r="H3067" i="21"/>
  <c r="M3066" i="21"/>
  <c r="F3067" i="21"/>
  <c r="E3067" i="21"/>
  <c r="D3068" i="21"/>
  <c r="Q3066" i="21"/>
  <c r="N3066" i="21"/>
  <c r="O3066" i="21"/>
  <c r="P3066" i="21"/>
  <c r="L3067" i="21"/>
  <c r="K3067" i="21"/>
  <c r="J3067" i="21"/>
  <c r="M3067" i="21"/>
  <c r="H3068" i="21"/>
  <c r="I3067" i="21"/>
  <c r="F3068" i="21"/>
  <c r="E3068" i="21"/>
  <c r="D3069" i="21"/>
  <c r="J3068" i="21"/>
  <c r="I3068" i="21"/>
  <c r="K3068" i="21"/>
  <c r="L3068" i="21"/>
  <c r="H3069" i="21"/>
  <c r="M3068" i="21"/>
  <c r="N3067" i="21"/>
  <c r="Q3067" i="21"/>
  <c r="O3067" i="21"/>
  <c r="P3067" i="21"/>
  <c r="D3070" i="21"/>
  <c r="F3069" i="21"/>
  <c r="E3069" i="21"/>
  <c r="N3068" i="21"/>
  <c r="Q3068" i="21"/>
  <c r="O3068" i="21"/>
  <c r="P3068" i="21"/>
  <c r="L3069" i="21"/>
  <c r="M3069" i="21"/>
  <c r="K3069" i="21"/>
  <c r="I3069" i="21"/>
  <c r="J3069" i="21"/>
  <c r="H3070" i="21"/>
  <c r="E3070" i="21"/>
  <c r="F3070" i="21"/>
  <c r="D3071" i="21"/>
  <c r="O3069" i="21"/>
  <c r="P3069" i="21"/>
  <c r="Q3069" i="21"/>
  <c r="N3069" i="21"/>
  <c r="L3070" i="21"/>
  <c r="H3071" i="21"/>
  <c r="M3070" i="21"/>
  <c r="J3070" i="21"/>
  <c r="K3070" i="21"/>
  <c r="I3070" i="21"/>
  <c r="F3071" i="21"/>
  <c r="D3072" i="21"/>
  <c r="E3071" i="21"/>
  <c r="I3071" i="21"/>
  <c r="L3071" i="21"/>
  <c r="K3071" i="21"/>
  <c r="H3072" i="21"/>
  <c r="M3071" i="21"/>
  <c r="J3071" i="21"/>
  <c r="Q3070" i="21"/>
  <c r="N3070" i="21"/>
  <c r="O3070" i="21"/>
  <c r="P3070" i="21"/>
  <c r="D3073" i="21"/>
  <c r="F3072" i="21"/>
  <c r="E3072" i="21"/>
  <c r="O3071" i="21"/>
  <c r="N3071" i="21"/>
  <c r="Q3071" i="21"/>
  <c r="P3071" i="21"/>
  <c r="J3072" i="21"/>
  <c r="I3072" i="21"/>
  <c r="L3072" i="21"/>
  <c r="M3072" i="21"/>
  <c r="H3073" i="21"/>
  <c r="K3072" i="21"/>
  <c r="E3073" i="21"/>
  <c r="F3073" i="21"/>
  <c r="D3074" i="21"/>
  <c r="O3072" i="21"/>
  <c r="P3072" i="21"/>
  <c r="N3072" i="21"/>
  <c r="Q3072" i="21"/>
  <c r="L3073" i="21"/>
  <c r="K3073" i="21"/>
  <c r="J3073" i="21"/>
  <c r="H3074" i="21"/>
  <c r="I3073" i="21"/>
  <c r="M3073" i="21"/>
  <c r="E3074" i="21"/>
  <c r="F3074" i="21"/>
  <c r="D3075" i="21"/>
  <c r="L3074" i="21"/>
  <c r="M3074" i="21"/>
  <c r="J3074" i="21"/>
  <c r="I3074" i="21"/>
  <c r="K3074" i="21"/>
  <c r="H3075" i="21"/>
  <c r="O3073" i="21"/>
  <c r="P3073" i="21"/>
  <c r="N3073" i="21"/>
  <c r="Q3073" i="21"/>
  <c r="E3075" i="21"/>
  <c r="D3076" i="21"/>
  <c r="F3075" i="21"/>
  <c r="N3074" i="21"/>
  <c r="Q3074" i="21"/>
  <c r="O3074" i="21"/>
  <c r="P3074" i="21"/>
  <c r="J3075" i="21"/>
  <c r="I3075" i="21"/>
  <c r="H3076" i="21"/>
  <c r="M3075" i="21"/>
  <c r="L3075" i="21"/>
  <c r="K3075" i="21"/>
  <c r="E3076" i="21"/>
  <c r="D3077" i="21"/>
  <c r="F3076" i="21"/>
  <c r="N3075" i="21"/>
  <c r="Q3075" i="21"/>
  <c r="O3075" i="21"/>
  <c r="P3075" i="21"/>
  <c r="L3076" i="21"/>
  <c r="J3076" i="21"/>
  <c r="M3076" i="21"/>
  <c r="I3076" i="21"/>
  <c r="K3076" i="21"/>
  <c r="H3077" i="21"/>
  <c r="E3077" i="21"/>
  <c r="D3078" i="21"/>
  <c r="F3077" i="21"/>
  <c r="O3076" i="21"/>
  <c r="P3076" i="21"/>
  <c r="Q3076" i="21"/>
  <c r="N3076" i="21"/>
  <c r="K3077" i="21"/>
  <c r="L3077" i="21"/>
  <c r="H3078" i="21"/>
  <c r="J3077" i="21"/>
  <c r="I3077" i="21"/>
  <c r="M3077" i="21"/>
  <c r="F3078" i="21"/>
  <c r="E3078" i="21"/>
  <c r="D3079" i="21"/>
  <c r="M3078" i="21"/>
  <c r="K3078" i="21"/>
  <c r="J3078" i="21"/>
  <c r="H3079" i="21"/>
  <c r="I3078" i="21"/>
  <c r="L3078" i="21"/>
  <c r="O3077" i="21"/>
  <c r="P3077" i="21"/>
  <c r="Q3077" i="21"/>
  <c r="N3077" i="21"/>
  <c r="D3080" i="21"/>
  <c r="F3079" i="21"/>
  <c r="E3079" i="21"/>
  <c r="K3079" i="21"/>
  <c r="M3079" i="21"/>
  <c r="I3079" i="21"/>
  <c r="J3079" i="21"/>
  <c r="H3080" i="21"/>
  <c r="L3079" i="21"/>
  <c r="O3078" i="21"/>
  <c r="N3078" i="21"/>
  <c r="Q3078" i="21"/>
  <c r="P3078" i="21"/>
  <c r="E3080" i="21"/>
  <c r="F3080" i="21"/>
  <c r="D3081" i="21"/>
  <c r="Q3079" i="21"/>
  <c r="O3079" i="21"/>
  <c r="P3079" i="21"/>
  <c r="N3079" i="21"/>
  <c r="H3081" i="21"/>
  <c r="J3080" i="21"/>
  <c r="L3080" i="21"/>
  <c r="I3080" i="21"/>
  <c r="M3080" i="21"/>
  <c r="K3080" i="21"/>
  <c r="D3082" i="21"/>
  <c r="E3081" i="21"/>
  <c r="F3081" i="21"/>
  <c r="H3082" i="21"/>
  <c r="J3081" i="21"/>
  <c r="I3081" i="21"/>
  <c r="M3081" i="21"/>
  <c r="L3081" i="21"/>
  <c r="K3081" i="21"/>
  <c r="O3080" i="21"/>
  <c r="P3080" i="21"/>
  <c r="Q3080" i="21"/>
  <c r="N3080" i="21"/>
  <c r="D3083" i="21"/>
  <c r="E3082" i="21"/>
  <c r="F3082" i="21"/>
  <c r="H3083" i="21"/>
  <c r="M3082" i="21"/>
  <c r="K3082" i="21"/>
  <c r="J3082" i="21"/>
  <c r="I3082" i="21"/>
  <c r="L3082" i="21"/>
  <c r="O3081" i="21"/>
  <c r="P3081" i="21"/>
  <c r="N3081" i="21"/>
  <c r="Q3081" i="21"/>
  <c r="F3083" i="21"/>
  <c r="D3084" i="21"/>
  <c r="E3083" i="21"/>
  <c r="M3083" i="21"/>
  <c r="J3083" i="21"/>
  <c r="I3083" i="21"/>
  <c r="K3083" i="21"/>
  <c r="H3084" i="21"/>
  <c r="L3083" i="21"/>
  <c r="Q3082" i="21"/>
  <c r="N3082" i="21"/>
  <c r="O3082" i="21"/>
  <c r="P3082" i="21"/>
  <c r="E3084" i="21"/>
  <c r="D3085" i="21"/>
  <c r="F3084" i="21"/>
  <c r="O3083" i="21"/>
  <c r="P3083" i="21"/>
  <c r="N3083" i="21"/>
  <c r="Q3083" i="21"/>
  <c r="M3084" i="21"/>
  <c r="H3085" i="21"/>
  <c r="K3084" i="21"/>
  <c r="L3084" i="21"/>
  <c r="I3084" i="21"/>
  <c r="J3084" i="21"/>
  <c r="D3086" i="21"/>
  <c r="E3085" i="21"/>
  <c r="F3085" i="21"/>
  <c r="H3086" i="21"/>
  <c r="M3085" i="21"/>
  <c r="J3085" i="21"/>
  <c r="I3085" i="21"/>
  <c r="L3085" i="21"/>
  <c r="K3085" i="21"/>
  <c r="O3084" i="21"/>
  <c r="P3084" i="21"/>
  <c r="N3084" i="21"/>
  <c r="Q3084" i="21"/>
  <c r="E3086" i="21"/>
  <c r="F3086" i="21"/>
  <c r="D3087" i="21"/>
  <c r="I3086" i="21"/>
  <c r="H3087" i="21"/>
  <c r="L3086" i="21"/>
  <c r="M3086" i="21"/>
  <c r="J3086" i="21"/>
  <c r="K3086" i="21"/>
  <c r="P3085" i="21"/>
  <c r="O3085" i="21"/>
  <c r="N3085" i="21"/>
  <c r="Q3085" i="21"/>
  <c r="D3088" i="21"/>
  <c r="F3087" i="21"/>
  <c r="E3087" i="21"/>
  <c r="N3086" i="21"/>
  <c r="Q3086" i="21"/>
  <c r="O3086" i="21"/>
  <c r="P3086" i="21"/>
  <c r="I3087" i="21"/>
  <c r="H3088" i="21"/>
  <c r="J3087" i="21"/>
  <c r="L3087" i="21"/>
  <c r="M3087" i="21"/>
  <c r="K3087" i="21"/>
  <c r="F3088" i="21"/>
  <c r="D3089" i="21"/>
  <c r="E3088" i="21"/>
  <c r="N3087" i="21"/>
  <c r="Q3087" i="21"/>
  <c r="O3087" i="21"/>
  <c r="P3087" i="21"/>
  <c r="M3088" i="21"/>
  <c r="I3088" i="21"/>
  <c r="J3088" i="21"/>
  <c r="K3088" i="21"/>
  <c r="H3089" i="21"/>
  <c r="L3088" i="21"/>
  <c r="D3090" i="21"/>
  <c r="F3089" i="21"/>
  <c r="E3089" i="21"/>
  <c r="O3088" i="21"/>
  <c r="P3088" i="21"/>
  <c r="Q3088" i="21"/>
  <c r="N3088" i="21"/>
  <c r="H3090" i="21"/>
  <c r="I3089" i="21"/>
  <c r="M3089" i="21"/>
  <c r="J3089" i="21"/>
  <c r="L3089" i="21"/>
  <c r="K3089" i="21"/>
  <c r="E3090" i="21"/>
  <c r="F3090" i="21"/>
  <c r="D3091" i="21"/>
  <c r="J3090" i="21"/>
  <c r="K3090" i="21"/>
  <c r="L3090" i="21"/>
  <c r="M3090" i="21"/>
  <c r="I3090" i="21"/>
  <c r="H3091" i="21"/>
  <c r="N3089" i="21"/>
  <c r="Q3089" i="21"/>
  <c r="O3089" i="21"/>
  <c r="P3089" i="21"/>
  <c r="E3091" i="21"/>
  <c r="D3092" i="21"/>
  <c r="F3091" i="21"/>
  <c r="N3090" i="21"/>
  <c r="Q3090" i="21"/>
  <c r="O3090" i="21"/>
  <c r="P3090" i="21"/>
  <c r="L3091" i="21"/>
  <c r="K3091" i="21"/>
  <c r="J3091" i="21"/>
  <c r="I3091" i="21"/>
  <c r="H3092" i="21"/>
  <c r="M3091" i="21"/>
  <c r="E3092" i="21"/>
  <c r="F3092" i="21"/>
  <c r="D3093" i="21"/>
  <c r="N3091" i="21"/>
  <c r="Q3091" i="21"/>
  <c r="O3091" i="21"/>
  <c r="P3091" i="21"/>
  <c r="M3092" i="21"/>
  <c r="I3092" i="21"/>
  <c r="H3093" i="21"/>
  <c r="J3092" i="21"/>
  <c r="K3092" i="21"/>
  <c r="L3092" i="21"/>
  <c r="F3093" i="21"/>
  <c r="D3094" i="21"/>
  <c r="E3093" i="21"/>
  <c r="Q3092" i="21"/>
  <c r="N3092" i="21"/>
  <c r="O3092" i="21"/>
  <c r="P3092" i="21"/>
  <c r="K3093" i="21"/>
  <c r="L3093" i="21"/>
  <c r="J3093" i="21"/>
  <c r="H3094" i="21"/>
  <c r="I3093" i="21"/>
  <c r="M3093" i="21"/>
  <c r="E3094" i="21"/>
  <c r="F3094" i="21"/>
  <c r="D3095" i="21"/>
  <c r="J3094" i="21"/>
  <c r="H3095" i="21"/>
  <c r="L3094" i="21"/>
  <c r="I3094" i="21"/>
  <c r="K3094" i="21"/>
  <c r="M3094" i="21"/>
  <c r="N3093" i="21"/>
  <c r="Q3093" i="21"/>
  <c r="O3093" i="21"/>
  <c r="P3093" i="21"/>
  <c r="F3095" i="21"/>
  <c r="E3095" i="21"/>
  <c r="D3096" i="21"/>
  <c r="I3095" i="21"/>
  <c r="J3095" i="21"/>
  <c r="H3096" i="21"/>
  <c r="M3095" i="21"/>
  <c r="K3095" i="21"/>
  <c r="L3095" i="21"/>
  <c r="Q3094" i="21"/>
  <c r="N3094" i="21"/>
  <c r="O3094" i="21"/>
  <c r="P3094" i="21"/>
  <c r="E3096" i="21"/>
  <c r="F3096" i="21"/>
  <c r="D3097" i="21"/>
  <c r="N3095" i="21"/>
  <c r="Q3095" i="21"/>
  <c r="O3095" i="21"/>
  <c r="P3095" i="21"/>
  <c r="J3096" i="21"/>
  <c r="H3097" i="21"/>
  <c r="L3096" i="21"/>
  <c r="K3096" i="21"/>
  <c r="M3096" i="21"/>
  <c r="I3096" i="21"/>
  <c r="E3097" i="21"/>
  <c r="D3098" i="21"/>
  <c r="F3097" i="21"/>
  <c r="I3097" i="21"/>
  <c r="J3097" i="21"/>
  <c r="H3098" i="21"/>
  <c r="K3097" i="21"/>
  <c r="L3097" i="21"/>
  <c r="M3097" i="21"/>
  <c r="O3096" i="21"/>
  <c r="P3096" i="21"/>
  <c r="Q3096" i="21"/>
  <c r="N3096" i="21"/>
  <c r="D3099" i="21"/>
  <c r="F3098" i="21"/>
  <c r="E3098" i="21"/>
  <c r="O3097" i="21"/>
  <c r="P3097" i="21"/>
  <c r="N3097" i="21"/>
  <c r="Q3097" i="21"/>
  <c r="J3098" i="21"/>
  <c r="K3098" i="21"/>
  <c r="M3098" i="21"/>
  <c r="L3098" i="21"/>
  <c r="H3099" i="21"/>
  <c r="I3098" i="21"/>
  <c r="E3099" i="21"/>
  <c r="D3100" i="21"/>
  <c r="F3099" i="21"/>
  <c r="I3099" i="21"/>
  <c r="H3100" i="21"/>
  <c r="M3099" i="21"/>
  <c r="K3099" i="21"/>
  <c r="J3099" i="21"/>
  <c r="L3099" i="21"/>
  <c r="N3098" i="21"/>
  <c r="Q3098" i="21"/>
  <c r="O3098" i="21"/>
  <c r="P3098" i="21"/>
  <c r="E3100" i="21"/>
  <c r="D3101" i="21"/>
  <c r="F3100" i="21"/>
  <c r="N3099" i="21"/>
  <c r="Q3099" i="21"/>
  <c r="O3099" i="21"/>
  <c r="P3099" i="21"/>
  <c r="M3100" i="21"/>
  <c r="J3100" i="21"/>
  <c r="I3100" i="21"/>
  <c r="L3100" i="21"/>
  <c r="H3101" i="21"/>
  <c r="K3100" i="21"/>
  <c r="E3101" i="21"/>
  <c r="D3102" i="21"/>
  <c r="F3101" i="21"/>
  <c r="N3100" i="21"/>
  <c r="Q3100" i="21"/>
  <c r="O3100" i="21"/>
  <c r="P3100" i="21"/>
  <c r="H3102" i="21"/>
  <c r="K3101" i="21"/>
  <c r="L3101" i="21"/>
  <c r="I3101" i="21"/>
  <c r="M3101" i="21"/>
  <c r="J3101" i="21"/>
  <c r="D3103" i="21"/>
  <c r="F3102" i="21"/>
  <c r="E3102" i="21"/>
  <c r="M3102" i="21"/>
  <c r="L3102" i="21"/>
  <c r="J3102" i="21"/>
  <c r="H3103" i="21"/>
  <c r="I3102" i="21"/>
  <c r="K3102" i="21"/>
  <c r="N3101" i="21"/>
  <c r="Q3101" i="21"/>
  <c r="O3101" i="21"/>
  <c r="P3101" i="21"/>
  <c r="D3104" i="21"/>
  <c r="F3103" i="21"/>
  <c r="E3103" i="21"/>
  <c r="M3103" i="21"/>
  <c r="J3103" i="21"/>
  <c r="H3104" i="21"/>
  <c r="K3103" i="21"/>
  <c r="I3103" i="21"/>
  <c r="L3103" i="21"/>
  <c r="N3102" i="21"/>
  <c r="Q3102" i="21"/>
  <c r="O3102" i="21"/>
  <c r="P3102" i="21"/>
  <c r="F3104" i="21"/>
  <c r="E3104" i="21"/>
  <c r="D3105" i="21"/>
  <c r="K3104" i="21"/>
  <c r="M3104" i="21"/>
  <c r="I3104" i="21"/>
  <c r="L3104" i="21"/>
  <c r="J3104" i="21"/>
  <c r="H3105" i="21"/>
  <c r="O3103" i="21"/>
  <c r="Q3103" i="21"/>
  <c r="N3103" i="21"/>
  <c r="P3103" i="21"/>
  <c r="E3105" i="21"/>
  <c r="F3105" i="21"/>
  <c r="D3106" i="21"/>
  <c r="O3104" i="21"/>
  <c r="P3104" i="21"/>
  <c r="N3104" i="21"/>
  <c r="Q3104" i="21"/>
  <c r="J3105" i="21"/>
  <c r="L3105" i="21"/>
  <c r="H3106" i="21"/>
  <c r="K3105" i="21"/>
  <c r="I3105" i="21"/>
  <c r="M3105" i="21"/>
  <c r="F3106" i="21"/>
  <c r="E3106" i="21"/>
  <c r="D3107" i="21"/>
  <c r="H3107" i="21"/>
  <c r="M3106" i="21"/>
  <c r="L3106" i="21"/>
  <c r="J3106" i="21"/>
  <c r="I3106" i="21"/>
  <c r="K3106" i="21"/>
  <c r="O3105" i="21"/>
  <c r="P3105" i="21"/>
  <c r="N3105" i="21"/>
  <c r="Q3105" i="21"/>
  <c r="D3108" i="21"/>
  <c r="E3107" i="21"/>
  <c r="F3107" i="21"/>
  <c r="J3107" i="21"/>
  <c r="H3108" i="21"/>
  <c r="M3107" i="21"/>
  <c r="K3107" i="21"/>
  <c r="I3107" i="21"/>
  <c r="L3107" i="21"/>
  <c r="Q3106" i="21"/>
  <c r="O3106" i="21"/>
  <c r="N3106" i="21"/>
  <c r="P3106" i="21"/>
  <c r="F3108" i="21"/>
  <c r="E3108" i="21"/>
  <c r="D3109" i="21"/>
  <c r="J3108" i="21"/>
  <c r="L3108" i="21"/>
  <c r="M3108" i="21"/>
  <c r="I3108" i="21"/>
  <c r="H3109" i="21"/>
  <c r="K3108" i="21"/>
  <c r="Q3107" i="21"/>
  <c r="N3107" i="21"/>
  <c r="O3107" i="21"/>
  <c r="P3107" i="21"/>
  <c r="D3110" i="21"/>
  <c r="F3109" i="21"/>
  <c r="E3109" i="21"/>
  <c r="O3108" i="21"/>
  <c r="P3108" i="21"/>
  <c r="Q3108" i="21"/>
  <c r="N3108" i="21"/>
  <c r="L3109" i="21"/>
  <c r="I3109" i="21"/>
  <c r="M3109" i="21"/>
  <c r="J3109" i="21"/>
  <c r="H3110" i="21"/>
  <c r="K3109" i="21"/>
  <c r="D3111" i="21"/>
  <c r="E3110" i="21"/>
  <c r="F3110" i="21"/>
  <c r="Q3109" i="21"/>
  <c r="N3109" i="21"/>
  <c r="O3109" i="21"/>
  <c r="P3109" i="21"/>
  <c r="I3110" i="21"/>
  <c r="K3110" i="21"/>
  <c r="H3111" i="21"/>
  <c r="L3110" i="21"/>
  <c r="M3110" i="21"/>
  <c r="J3110" i="21"/>
  <c r="F3111" i="21"/>
  <c r="D3112" i="21"/>
  <c r="E3111" i="21"/>
  <c r="Q3110" i="21"/>
  <c r="N3110" i="21"/>
  <c r="O3110" i="21"/>
  <c r="P3110" i="21"/>
  <c r="K3111" i="21"/>
  <c r="J3111" i="21"/>
  <c r="M3111" i="21"/>
  <c r="L3111" i="21"/>
  <c r="H3112" i="21"/>
  <c r="I3111" i="21"/>
  <c r="D3113" i="21"/>
  <c r="F3112" i="21"/>
  <c r="E3112" i="21"/>
  <c r="L3112" i="21"/>
  <c r="K3112" i="21"/>
  <c r="J3112" i="21"/>
  <c r="H3113" i="21"/>
  <c r="I3112" i="21"/>
  <c r="M3112" i="21"/>
  <c r="N3111" i="21"/>
  <c r="O3111" i="21"/>
  <c r="P3111" i="21"/>
  <c r="Q3111" i="21"/>
  <c r="F3113" i="21"/>
  <c r="E3113" i="21"/>
  <c r="D3114" i="21"/>
  <c r="M3113" i="21"/>
  <c r="I3113" i="21"/>
  <c r="L3113" i="21"/>
  <c r="J3113" i="21"/>
  <c r="K3113" i="21"/>
  <c r="H3114" i="21"/>
  <c r="O3112" i="21"/>
  <c r="P3112" i="21"/>
  <c r="N3112" i="21"/>
  <c r="Q3112" i="21"/>
  <c r="D3115" i="21"/>
  <c r="E3114" i="21"/>
  <c r="F3114" i="21"/>
  <c r="O3113" i="21"/>
  <c r="P3113" i="21"/>
  <c r="Q3113" i="21"/>
  <c r="N3113" i="21"/>
  <c r="H3115" i="21"/>
  <c r="K3114" i="21"/>
  <c r="M3114" i="21"/>
  <c r="L3114" i="21"/>
  <c r="I3114" i="21"/>
  <c r="J3114" i="21"/>
  <c r="D3116" i="21"/>
  <c r="F3115" i="21"/>
  <c r="E3115" i="21"/>
  <c r="I3115" i="21"/>
  <c r="L3115" i="21"/>
  <c r="J3115" i="21"/>
  <c r="H3116" i="21"/>
  <c r="K3115" i="21"/>
  <c r="M3115" i="21"/>
  <c r="N3114" i="21"/>
  <c r="Q3114" i="21"/>
  <c r="O3114" i="21"/>
  <c r="P3114" i="21"/>
  <c r="E3116" i="21"/>
  <c r="F3116" i="21"/>
  <c r="D3117" i="21"/>
  <c r="N3115" i="21"/>
  <c r="Q3115" i="21"/>
  <c r="O3115" i="21"/>
  <c r="P3115" i="21"/>
  <c r="H3117" i="21"/>
  <c r="I3116" i="21"/>
  <c r="J3116" i="21"/>
  <c r="L3116" i="21"/>
  <c r="K3116" i="21"/>
  <c r="M3116" i="21"/>
  <c r="D3118" i="21"/>
  <c r="E3117" i="21"/>
  <c r="F3117" i="21"/>
  <c r="K3117" i="21"/>
  <c r="H3118" i="21"/>
  <c r="M3117" i="21"/>
  <c r="L3117" i="21"/>
  <c r="J3117" i="21"/>
  <c r="I3117" i="21"/>
  <c r="O3116" i="21"/>
  <c r="P3116" i="21"/>
  <c r="Q3116" i="21"/>
  <c r="N3116" i="21"/>
  <c r="D3119" i="21"/>
  <c r="F3118" i="21"/>
  <c r="E3118" i="21"/>
  <c r="I3118" i="21"/>
  <c r="K3118" i="21"/>
  <c r="H3119" i="21"/>
  <c r="J3118" i="21"/>
  <c r="L3118" i="21"/>
  <c r="M3118" i="21"/>
  <c r="Q3117" i="21"/>
  <c r="N3117" i="21"/>
  <c r="O3117" i="21"/>
  <c r="P3117" i="21"/>
  <c r="E3119" i="21"/>
  <c r="D3120" i="21"/>
  <c r="F3119" i="21"/>
  <c r="Q3118" i="21"/>
  <c r="N3118" i="21"/>
  <c r="O3118" i="21"/>
  <c r="P3118" i="21"/>
  <c r="H3120" i="21"/>
  <c r="K3119" i="21"/>
  <c r="M3119" i="21"/>
  <c r="J3119" i="21"/>
  <c r="L3119" i="21"/>
  <c r="I3119" i="21"/>
  <c r="F3120" i="21"/>
  <c r="E3120" i="21"/>
  <c r="D3121" i="21"/>
  <c r="M3120" i="21"/>
  <c r="K3120" i="21"/>
  <c r="L3120" i="21"/>
  <c r="I3120" i="21"/>
  <c r="J3120" i="21"/>
  <c r="H3121" i="21"/>
  <c r="P3119" i="21"/>
  <c r="Q3119" i="21"/>
  <c r="N3119" i="21"/>
  <c r="O3119" i="21"/>
  <c r="F3121" i="21"/>
  <c r="E3121" i="21"/>
  <c r="D3122" i="21"/>
  <c r="N3120" i="21"/>
  <c r="Q3120" i="21"/>
  <c r="O3120" i="21"/>
  <c r="P3120" i="21"/>
  <c r="K3121" i="21"/>
  <c r="J3121" i="21"/>
  <c r="L3121" i="21"/>
  <c r="M3121" i="21"/>
  <c r="H3122" i="21"/>
  <c r="I3121" i="21"/>
  <c r="E3122" i="21"/>
  <c r="D3123" i="21"/>
  <c r="F3122" i="21"/>
  <c r="J3122" i="21"/>
  <c r="L3122" i="21"/>
  <c r="H3123" i="21"/>
  <c r="M3122" i="21"/>
  <c r="K3122" i="21"/>
  <c r="I3122" i="21"/>
  <c r="N3121" i="21"/>
  <c r="Q3121" i="21"/>
  <c r="O3121" i="21"/>
  <c r="P3121" i="21"/>
  <c r="D3124" i="21"/>
  <c r="E3123" i="21"/>
  <c r="F3123" i="21"/>
  <c r="L3123" i="21"/>
  <c r="K3123" i="21"/>
  <c r="M3123" i="21"/>
  <c r="J3123" i="21"/>
  <c r="H3124" i="21"/>
  <c r="I3123" i="21"/>
  <c r="Q3122" i="21"/>
  <c r="N3122" i="21"/>
  <c r="O3122" i="21"/>
  <c r="P3122" i="21"/>
  <c r="D3125" i="21"/>
  <c r="E3124" i="21"/>
  <c r="F3124" i="21"/>
  <c r="J3124" i="21"/>
  <c r="I3124" i="21"/>
  <c r="H3125" i="21"/>
  <c r="K3124" i="21"/>
  <c r="M3124" i="21"/>
  <c r="L3124" i="21"/>
  <c r="N3123" i="21"/>
  <c r="Q3123" i="21"/>
  <c r="O3123" i="21"/>
  <c r="P3123" i="21"/>
  <c r="F3125" i="21"/>
  <c r="E3125" i="21"/>
  <c r="D3126" i="21"/>
  <c r="N3124" i="21"/>
  <c r="Q3124" i="21"/>
  <c r="O3124" i="21"/>
  <c r="P3124" i="21"/>
  <c r="M3125" i="21"/>
  <c r="L3125" i="21"/>
  <c r="I3125" i="21"/>
  <c r="H3126" i="21"/>
  <c r="J3125" i="21"/>
  <c r="K3125" i="21"/>
  <c r="E3126" i="21"/>
  <c r="D3127" i="21"/>
  <c r="F3126" i="21"/>
  <c r="N3125" i="21"/>
  <c r="Q3125" i="21"/>
  <c r="O3125" i="21"/>
  <c r="P3125" i="21"/>
  <c r="I3126" i="21"/>
  <c r="H3127" i="21"/>
  <c r="L3126" i="21"/>
  <c r="K3126" i="21"/>
  <c r="M3126" i="21"/>
  <c r="J3126" i="21"/>
  <c r="F3127" i="21"/>
  <c r="D3128" i="21"/>
  <c r="E3127" i="21"/>
  <c r="N3126" i="21"/>
  <c r="Q3126" i="21"/>
  <c r="O3126" i="21"/>
  <c r="P3126" i="21"/>
  <c r="J3127" i="21"/>
  <c r="M3127" i="21"/>
  <c r="K3127" i="21"/>
  <c r="I3127" i="21"/>
  <c r="L3127" i="21"/>
  <c r="H3128" i="21"/>
  <c r="F3128" i="21"/>
  <c r="D3129" i="21"/>
  <c r="E3128" i="21"/>
  <c r="Q3127" i="21"/>
  <c r="N3127" i="21"/>
  <c r="O3127" i="21"/>
  <c r="P3127" i="21"/>
  <c r="I3128" i="21"/>
  <c r="H3129" i="21"/>
  <c r="K3128" i="21"/>
  <c r="J3128" i="21"/>
  <c r="L3128" i="21"/>
  <c r="M3128" i="21"/>
  <c r="E3129" i="21"/>
  <c r="F3129" i="21"/>
  <c r="D3130" i="21"/>
  <c r="N3128" i="21"/>
  <c r="Q3128" i="21"/>
  <c r="O3128" i="21"/>
  <c r="P3128" i="21"/>
  <c r="L3129" i="21"/>
  <c r="H3130" i="21"/>
  <c r="K3129" i="21"/>
  <c r="M3129" i="21"/>
  <c r="J3129" i="21"/>
  <c r="I3129" i="21"/>
  <c r="D3131" i="21"/>
  <c r="E3130" i="21"/>
  <c r="F3130" i="21"/>
  <c r="J3130" i="21"/>
  <c r="H3131" i="21"/>
  <c r="M3130" i="21"/>
  <c r="I3130" i="21"/>
  <c r="L3130" i="21"/>
  <c r="K3130" i="21"/>
  <c r="O3129" i="21"/>
  <c r="P3129" i="21"/>
  <c r="Q3129" i="21"/>
  <c r="N3129" i="21"/>
  <c r="D3132" i="21"/>
  <c r="F3131" i="21"/>
  <c r="E3131" i="21"/>
  <c r="L3131" i="21"/>
  <c r="J3131" i="21"/>
  <c r="M3131" i="21"/>
  <c r="H3132" i="21"/>
  <c r="K3131" i="21"/>
  <c r="I3131" i="21"/>
  <c r="Q3130" i="21"/>
  <c r="N3130" i="21"/>
  <c r="O3130" i="21"/>
  <c r="P3130" i="21"/>
  <c r="E3132" i="21"/>
  <c r="F3132" i="21"/>
  <c r="D3133" i="21"/>
  <c r="J3132" i="21"/>
  <c r="K3132" i="21"/>
  <c r="I3132" i="21"/>
  <c r="M3132" i="21"/>
  <c r="L3132" i="21"/>
  <c r="H3133" i="21"/>
  <c r="N3131" i="21"/>
  <c r="Q3131" i="21"/>
  <c r="O3131" i="21"/>
  <c r="P3131" i="21"/>
  <c r="E3133" i="21"/>
  <c r="D3134" i="21"/>
  <c r="F3133" i="21"/>
  <c r="Q3132" i="21"/>
  <c r="N3132" i="21"/>
  <c r="O3132" i="21"/>
  <c r="P3132" i="21"/>
  <c r="L3133" i="21"/>
  <c r="J3133" i="21"/>
  <c r="M3133" i="21"/>
  <c r="K3133" i="21"/>
  <c r="I3133" i="21"/>
  <c r="H3134" i="21"/>
  <c r="E3134" i="21"/>
  <c r="F3134" i="21"/>
  <c r="D3135" i="21"/>
  <c r="O3133" i="21"/>
  <c r="P3133" i="21"/>
  <c r="N3133" i="21"/>
  <c r="Q3133" i="21"/>
  <c r="J3134" i="21"/>
  <c r="H3135" i="21"/>
  <c r="I3134" i="21"/>
  <c r="K3134" i="21"/>
  <c r="L3134" i="21"/>
  <c r="M3134" i="21"/>
  <c r="D3136" i="21"/>
  <c r="F3135" i="21"/>
  <c r="E3135" i="21"/>
  <c r="K3135" i="21"/>
  <c r="M3135" i="21"/>
  <c r="J3135" i="21"/>
  <c r="H3136" i="21"/>
  <c r="I3135" i="21"/>
  <c r="L3135" i="21"/>
  <c r="Q3134" i="21"/>
  <c r="N3134" i="21"/>
  <c r="O3134" i="21"/>
  <c r="P3134" i="21"/>
  <c r="D3137" i="21"/>
  <c r="E3136" i="21"/>
  <c r="F3136" i="21"/>
  <c r="L3136" i="21"/>
  <c r="K3136" i="21"/>
  <c r="J3136" i="21"/>
  <c r="M3136" i="21"/>
  <c r="H3137" i="21"/>
  <c r="I3136" i="21"/>
  <c r="N3135" i="21"/>
  <c r="Q3135" i="21"/>
  <c r="O3135" i="21"/>
  <c r="P3135" i="21"/>
  <c r="E3137" i="21"/>
  <c r="F3137" i="21"/>
  <c r="D3138" i="21"/>
  <c r="J3137" i="21"/>
  <c r="H3138" i="21"/>
  <c r="L3137" i="21"/>
  <c r="M3137" i="21"/>
  <c r="I3137" i="21"/>
  <c r="K3137" i="21"/>
  <c r="O3136" i="21"/>
  <c r="P3136" i="21"/>
  <c r="Q3136" i="21"/>
  <c r="N3136" i="21"/>
  <c r="D3139" i="21"/>
  <c r="E3138" i="21"/>
  <c r="F3138" i="21"/>
  <c r="M3138" i="21"/>
  <c r="H3139" i="21"/>
  <c r="J3138" i="21"/>
  <c r="K3138" i="21"/>
  <c r="I3138" i="21"/>
  <c r="L3138" i="21"/>
  <c r="O3137" i="21"/>
  <c r="P3137" i="21"/>
  <c r="N3137" i="21"/>
  <c r="Q3137" i="21"/>
  <c r="D3140" i="21"/>
  <c r="F3139" i="21"/>
  <c r="E3139" i="21"/>
  <c r="M3139" i="21"/>
  <c r="J3139" i="21"/>
  <c r="L3139" i="21"/>
  <c r="H3140" i="21"/>
  <c r="K3139" i="21"/>
  <c r="I3139" i="21"/>
  <c r="N3138" i="21"/>
  <c r="O3138" i="21"/>
  <c r="Q3138" i="21"/>
  <c r="P3138" i="21"/>
  <c r="E3140" i="21"/>
  <c r="F3140" i="21"/>
  <c r="D3141" i="21"/>
  <c r="L3140" i="21"/>
  <c r="M3140" i="21"/>
  <c r="J3140" i="21"/>
  <c r="K3140" i="21"/>
  <c r="I3140" i="21"/>
  <c r="H3141" i="21"/>
  <c r="Q3139" i="21"/>
  <c r="N3139" i="21"/>
  <c r="O3139" i="21"/>
  <c r="P3139" i="21"/>
  <c r="E3141" i="21"/>
  <c r="F3141" i="21"/>
  <c r="D3142" i="21"/>
  <c r="O3140" i="21"/>
  <c r="P3140" i="21"/>
  <c r="Q3140" i="21"/>
  <c r="N3140" i="21"/>
  <c r="K3141" i="21"/>
  <c r="I3141" i="21"/>
  <c r="M3141" i="21"/>
  <c r="J3141" i="21"/>
  <c r="L3141" i="21"/>
  <c r="H3142" i="21"/>
  <c r="E3142" i="21"/>
  <c r="D3143" i="21"/>
  <c r="F3142" i="21"/>
  <c r="N3141" i="21"/>
  <c r="Q3141" i="21"/>
  <c r="O3141" i="21"/>
  <c r="P3141" i="21"/>
  <c r="H3143" i="21"/>
  <c r="L3142" i="21"/>
  <c r="M3142" i="21"/>
  <c r="K3142" i="21"/>
  <c r="J3142" i="21"/>
  <c r="I3142" i="21"/>
  <c r="D3144" i="21"/>
  <c r="F3143" i="21"/>
  <c r="E3143" i="21"/>
  <c r="M3143" i="21"/>
  <c r="J3143" i="21"/>
  <c r="L3143" i="21"/>
  <c r="H3144" i="21"/>
  <c r="K3143" i="21"/>
  <c r="I3143" i="21"/>
  <c r="Q3142" i="21"/>
  <c r="N3142" i="21"/>
  <c r="O3142" i="21"/>
  <c r="P3142" i="21"/>
  <c r="D3145" i="21"/>
  <c r="E3144" i="21"/>
  <c r="F3144" i="21"/>
  <c r="I3144" i="21"/>
  <c r="H3145" i="21"/>
  <c r="J3144" i="21"/>
  <c r="L3144" i="21"/>
  <c r="M3144" i="21"/>
  <c r="K3144" i="21"/>
  <c r="N3143" i="21"/>
  <c r="O3143" i="21"/>
  <c r="P3143" i="21"/>
  <c r="Q3143" i="21"/>
  <c r="E3145" i="21"/>
  <c r="F3145" i="21"/>
  <c r="D3146" i="21"/>
  <c r="P3144" i="21"/>
  <c r="Q3144" i="21"/>
  <c r="N3144" i="21"/>
  <c r="O3144" i="21"/>
  <c r="M3145" i="21"/>
  <c r="I3145" i="21"/>
  <c r="H3146" i="21"/>
  <c r="J3145" i="21"/>
  <c r="K3145" i="21"/>
  <c r="L3145" i="21"/>
  <c r="F3146" i="21"/>
  <c r="E3146" i="21"/>
  <c r="D3147" i="21"/>
  <c r="O3145" i="21"/>
  <c r="P3145" i="21"/>
  <c r="N3145" i="21"/>
  <c r="Q3145" i="21"/>
  <c r="H3147" i="21"/>
  <c r="M3146" i="21"/>
  <c r="K3146" i="21"/>
  <c r="I3146" i="21"/>
  <c r="L3146" i="21"/>
  <c r="J3146" i="21"/>
  <c r="F3147" i="21"/>
  <c r="D3148" i="21"/>
  <c r="E3147" i="21"/>
  <c r="H3148" i="21"/>
  <c r="K3147" i="21"/>
  <c r="L3147" i="21"/>
  <c r="J3147" i="21"/>
  <c r="I3147" i="21"/>
  <c r="M3147" i="21"/>
  <c r="Q3146" i="21"/>
  <c r="N3146" i="21"/>
  <c r="O3146" i="21"/>
  <c r="P3146" i="21"/>
  <c r="F3148" i="21"/>
  <c r="D3149" i="21"/>
  <c r="E3148" i="21"/>
  <c r="M3148" i="21"/>
  <c r="H3149" i="21"/>
  <c r="J3148" i="21"/>
  <c r="I3148" i="21"/>
  <c r="L3148" i="21"/>
  <c r="K3148" i="21"/>
  <c r="O3147" i="21"/>
  <c r="P3147" i="21"/>
  <c r="Q3147" i="21"/>
  <c r="N3147" i="21"/>
  <c r="F3149" i="21"/>
  <c r="E3149" i="21"/>
  <c r="D3150" i="21"/>
  <c r="H3150" i="21"/>
  <c r="L3149" i="21"/>
  <c r="I3149" i="21"/>
  <c r="J3149" i="21"/>
  <c r="K3149" i="21"/>
  <c r="M3149" i="21"/>
  <c r="O3148" i="21"/>
  <c r="P3148" i="21"/>
  <c r="N3148" i="21"/>
  <c r="Q3148" i="21"/>
  <c r="D3151" i="21"/>
  <c r="E3150" i="21"/>
  <c r="F3150" i="21"/>
  <c r="K3150" i="21"/>
  <c r="I3150" i="21"/>
  <c r="L3150" i="21"/>
  <c r="J3150" i="21"/>
  <c r="H3151" i="21"/>
  <c r="M3150" i="21"/>
  <c r="P3149" i="21"/>
  <c r="O3149" i="21"/>
  <c r="Q3149" i="21"/>
  <c r="N3149" i="21"/>
  <c r="E3151" i="21"/>
  <c r="F3151" i="21"/>
  <c r="D3152" i="21"/>
  <c r="N3150" i="21"/>
  <c r="Q3150" i="21"/>
  <c r="O3150" i="21"/>
  <c r="P3150" i="21"/>
  <c r="I3151" i="21"/>
  <c r="L3151" i="21"/>
  <c r="K3151" i="21"/>
  <c r="J3151" i="21"/>
  <c r="M3151" i="21"/>
  <c r="H3152" i="21"/>
  <c r="F3152" i="21"/>
  <c r="E3152" i="21"/>
  <c r="D3153" i="21"/>
  <c r="Q3151" i="21"/>
  <c r="N3151" i="21"/>
  <c r="O3151" i="21"/>
  <c r="P3151" i="21"/>
  <c r="M3152" i="21"/>
  <c r="H3153" i="21"/>
  <c r="I3152" i="21"/>
  <c r="J3152" i="21"/>
  <c r="K3152" i="21"/>
  <c r="L3152" i="21"/>
  <c r="F3153" i="21"/>
  <c r="E3153" i="21"/>
  <c r="D3154" i="21"/>
  <c r="H3154" i="21"/>
  <c r="I3153" i="21"/>
  <c r="J3153" i="21"/>
  <c r="K3153" i="21"/>
  <c r="M3153" i="21"/>
  <c r="L3153" i="21"/>
  <c r="O3152" i="21"/>
  <c r="P3152" i="21"/>
  <c r="N3152" i="21"/>
  <c r="Q3152" i="21"/>
  <c r="E3154" i="21"/>
  <c r="D3155" i="21"/>
  <c r="F3154" i="21"/>
  <c r="M3154" i="21"/>
  <c r="H3155" i="21"/>
  <c r="K3154" i="21"/>
  <c r="I3154" i="21"/>
  <c r="L3154" i="21"/>
  <c r="J3154" i="21"/>
  <c r="N3153" i="21"/>
  <c r="Q3153" i="21"/>
  <c r="O3153" i="21"/>
  <c r="P3153" i="21"/>
  <c r="F3155" i="21"/>
  <c r="D3156" i="21"/>
  <c r="E3155" i="21"/>
  <c r="M3155" i="21"/>
  <c r="J3155" i="21"/>
  <c r="H3156" i="21"/>
  <c r="K3155" i="21"/>
  <c r="L3155" i="21"/>
  <c r="I3155" i="21"/>
  <c r="Q3154" i="21"/>
  <c r="N3154" i="21"/>
  <c r="O3154" i="21"/>
  <c r="P3154" i="21"/>
  <c r="F3156" i="21"/>
  <c r="D3157" i="21"/>
  <c r="E3156" i="21"/>
  <c r="L3156" i="21"/>
  <c r="H3157" i="21"/>
  <c r="J3156" i="21"/>
  <c r="I3156" i="21"/>
  <c r="K3156" i="21"/>
  <c r="M3156" i="21"/>
  <c r="N3155" i="21"/>
  <c r="Q3155" i="21"/>
  <c r="O3155" i="21"/>
  <c r="P3155" i="21"/>
  <c r="D3158" i="21"/>
  <c r="E3157" i="21"/>
  <c r="F3157" i="21"/>
  <c r="L3157" i="21"/>
  <c r="J3157" i="21"/>
  <c r="M3157" i="21"/>
  <c r="I3157" i="21"/>
  <c r="K3157" i="21"/>
  <c r="H3158" i="21"/>
  <c r="P3156" i="21"/>
  <c r="O3156" i="21"/>
  <c r="Q3156" i="21"/>
  <c r="N3156" i="21"/>
  <c r="E3158" i="21"/>
  <c r="D3159" i="21"/>
  <c r="F3158" i="21"/>
  <c r="O3157" i="21"/>
  <c r="P3157" i="21"/>
  <c r="N3157" i="21"/>
  <c r="Q3157" i="21"/>
  <c r="I3158" i="21"/>
  <c r="L3158" i="21"/>
  <c r="J3158" i="21"/>
  <c r="M3158" i="21"/>
  <c r="K3158" i="21"/>
  <c r="H3159" i="21"/>
  <c r="F3159" i="21"/>
  <c r="E3159" i="21"/>
  <c r="D3160" i="21"/>
  <c r="Q3158" i="21"/>
  <c r="N3158" i="21"/>
  <c r="O3158" i="21"/>
  <c r="P3158" i="21"/>
  <c r="J3159" i="21"/>
  <c r="H3160" i="21"/>
  <c r="I3159" i="21"/>
  <c r="L3159" i="21"/>
  <c r="M3159" i="21"/>
  <c r="K3159" i="21"/>
  <c r="E3160" i="21"/>
  <c r="F3160" i="21"/>
  <c r="D3161" i="21"/>
  <c r="I3160" i="21"/>
  <c r="K3160" i="21"/>
  <c r="L3160" i="21"/>
  <c r="H3161" i="21"/>
  <c r="M3160" i="21"/>
  <c r="J3160" i="21"/>
  <c r="Q3159" i="21"/>
  <c r="N3159" i="21"/>
  <c r="O3159" i="21"/>
  <c r="P3159" i="21"/>
  <c r="F3161" i="21"/>
  <c r="E3161" i="21"/>
  <c r="D3162" i="21"/>
  <c r="Q3160" i="21"/>
  <c r="N3160" i="21"/>
  <c r="O3160" i="21"/>
  <c r="P3160" i="21"/>
  <c r="L3161" i="21"/>
  <c r="I3161" i="21"/>
  <c r="J3161" i="21"/>
  <c r="H3162" i="21"/>
  <c r="M3161" i="21"/>
  <c r="K3161" i="21"/>
  <c r="E3162" i="21"/>
  <c r="D3163" i="21"/>
  <c r="F3162" i="21"/>
  <c r="N3161" i="21"/>
  <c r="Q3161" i="21"/>
  <c r="O3161" i="21"/>
  <c r="P3161" i="21"/>
  <c r="K3162" i="21"/>
  <c r="I3162" i="21"/>
  <c r="M3162" i="21"/>
  <c r="H3163" i="21"/>
  <c r="L3162" i="21"/>
  <c r="J3162" i="21"/>
  <c r="F3163" i="21"/>
  <c r="D3164" i="21"/>
  <c r="E3163" i="21"/>
  <c r="Q3162" i="21"/>
  <c r="N3162" i="21"/>
  <c r="O3162" i="21"/>
  <c r="P3162" i="21"/>
  <c r="I3163" i="21"/>
  <c r="M3163" i="21"/>
  <c r="H3164" i="21"/>
  <c r="J3163" i="21"/>
  <c r="L3163" i="21"/>
  <c r="K3163" i="21"/>
  <c r="D3165" i="21"/>
  <c r="F3164" i="21"/>
  <c r="E3164" i="21"/>
  <c r="N3163" i="21"/>
  <c r="O3163" i="21"/>
  <c r="Q3163" i="21"/>
  <c r="P3163" i="21"/>
  <c r="K3164" i="21"/>
  <c r="H3165" i="21"/>
  <c r="L3164" i="21"/>
  <c r="M3164" i="21"/>
  <c r="J3164" i="21"/>
  <c r="I3164" i="21"/>
  <c r="E3165" i="21"/>
  <c r="F3165" i="21"/>
  <c r="D3166" i="21"/>
  <c r="I3165" i="21"/>
  <c r="H3166" i="21"/>
  <c r="K3165" i="21"/>
  <c r="M3165" i="21"/>
  <c r="J3165" i="21"/>
  <c r="L3165" i="21"/>
  <c r="N3164" i="21"/>
  <c r="Q3164" i="21"/>
  <c r="O3164" i="21"/>
  <c r="P3164" i="21"/>
  <c r="E3166" i="21"/>
  <c r="D3167" i="21"/>
  <c r="F3166" i="21"/>
  <c r="O3165" i="21"/>
  <c r="P3165" i="21"/>
  <c r="N3165" i="21"/>
  <c r="Q3165" i="21"/>
  <c r="J3166" i="21"/>
  <c r="I3166" i="21"/>
  <c r="H3167" i="21"/>
  <c r="M3166" i="21"/>
  <c r="K3166" i="21"/>
  <c r="L3166" i="21"/>
  <c r="F3167" i="21"/>
  <c r="E3167" i="21"/>
  <c r="D3168" i="21"/>
  <c r="N3166" i="21"/>
  <c r="Q3166" i="21"/>
  <c r="O3166" i="21"/>
  <c r="P3166" i="21"/>
  <c r="K3167" i="21"/>
  <c r="L3167" i="21"/>
  <c r="H3168" i="21"/>
  <c r="M3167" i="21"/>
  <c r="I3167" i="21"/>
  <c r="J3167" i="21"/>
  <c r="F3168" i="21"/>
  <c r="E3168" i="21"/>
  <c r="D3169" i="21"/>
  <c r="K3168" i="21"/>
  <c r="H3169" i="21"/>
  <c r="I3168" i="21"/>
  <c r="J3168" i="21"/>
  <c r="M3168" i="21"/>
  <c r="L3168" i="21"/>
  <c r="O3167" i="21"/>
  <c r="Q3167" i="21"/>
  <c r="N3167" i="21"/>
  <c r="P3167" i="21"/>
  <c r="F3169" i="21"/>
  <c r="E3169" i="21"/>
  <c r="D3170" i="21"/>
  <c r="K3169" i="21"/>
  <c r="I3169" i="21"/>
  <c r="J3169" i="21"/>
  <c r="H3170" i="21"/>
  <c r="M3169" i="21"/>
  <c r="L3169" i="21"/>
  <c r="O3168" i="21"/>
  <c r="P3168" i="21"/>
  <c r="N3168" i="21"/>
  <c r="Q3168" i="21"/>
  <c r="E3170" i="21"/>
  <c r="D3171" i="21"/>
  <c r="F3170" i="21"/>
  <c r="O3169" i="21"/>
  <c r="P3169" i="21"/>
  <c r="N3169" i="21"/>
  <c r="Q3169" i="21"/>
  <c r="L3170" i="21"/>
  <c r="J3170" i="21"/>
  <c r="M3170" i="21"/>
  <c r="K3170" i="21"/>
  <c r="H3171" i="21"/>
  <c r="I3170" i="21"/>
  <c r="E3171" i="21"/>
  <c r="F3171" i="21"/>
  <c r="D3172" i="21"/>
  <c r="J3171" i="21"/>
  <c r="M3171" i="21"/>
  <c r="K3171" i="21"/>
  <c r="L3171" i="21"/>
  <c r="H3172" i="21"/>
  <c r="I3171" i="21"/>
  <c r="Q3170" i="21"/>
  <c r="O3170" i="21"/>
  <c r="N3170" i="21"/>
  <c r="P3170" i="21"/>
  <c r="F3172" i="21"/>
  <c r="E3172" i="21"/>
  <c r="D3173" i="21"/>
  <c r="I3172" i="21"/>
  <c r="J3172" i="21"/>
  <c r="L3172" i="21"/>
  <c r="K3172" i="21"/>
  <c r="M3172" i="21"/>
  <c r="H3173" i="21"/>
  <c r="N3171" i="21"/>
  <c r="Q3171" i="21"/>
  <c r="O3171" i="21"/>
  <c r="P3171" i="21"/>
  <c r="E3173" i="21"/>
  <c r="D3174" i="21"/>
  <c r="F3173" i="21"/>
  <c r="O3172" i="21"/>
  <c r="P3172" i="21"/>
  <c r="N3172" i="21"/>
  <c r="Q3172" i="21"/>
  <c r="K3173" i="21"/>
  <c r="L3173" i="21"/>
  <c r="I3173" i="21"/>
  <c r="H3174" i="21"/>
  <c r="J3173" i="21"/>
  <c r="M3173" i="21"/>
  <c r="E3174" i="21"/>
  <c r="D3175" i="21"/>
  <c r="F3174" i="21"/>
  <c r="Q3173" i="21"/>
  <c r="N3173" i="21"/>
  <c r="O3173" i="21"/>
  <c r="P3173" i="21"/>
  <c r="J3174" i="21"/>
  <c r="M3174" i="21"/>
  <c r="L3174" i="21"/>
  <c r="K3174" i="21"/>
  <c r="I3174" i="21"/>
  <c r="H3175" i="21"/>
  <c r="F3175" i="21"/>
  <c r="E3175" i="21"/>
  <c r="D3176" i="21"/>
  <c r="N3174" i="21"/>
  <c r="Q3174" i="21"/>
  <c r="O3174" i="21"/>
  <c r="P3174" i="21"/>
  <c r="L3175" i="21"/>
  <c r="K3175" i="21"/>
  <c r="J3175" i="21"/>
  <c r="I3175" i="21"/>
  <c r="M3175" i="21"/>
  <c r="H3176" i="21"/>
  <c r="F3176" i="21"/>
  <c r="D3177" i="21"/>
  <c r="E3176" i="21"/>
  <c r="N3175" i="21"/>
  <c r="Q3175" i="21"/>
  <c r="O3175" i="21"/>
  <c r="P3175" i="21"/>
  <c r="I3176" i="21"/>
  <c r="L3176" i="21"/>
  <c r="H3177" i="21"/>
  <c r="J3176" i="21"/>
  <c r="M3176" i="21"/>
  <c r="K3176" i="21"/>
  <c r="E3177" i="21"/>
  <c r="F3177" i="21"/>
  <c r="D3178" i="21"/>
  <c r="P3176" i="21"/>
  <c r="Q3176" i="21"/>
  <c r="N3176" i="21"/>
  <c r="O3176" i="21"/>
  <c r="M3177" i="21"/>
  <c r="I3177" i="21"/>
  <c r="K3177" i="21"/>
  <c r="H3178" i="21"/>
  <c r="L3177" i="21"/>
  <c r="J3177" i="21"/>
  <c r="F3178" i="21"/>
  <c r="D3179" i="21"/>
  <c r="E3178" i="21"/>
  <c r="Q3177" i="21"/>
  <c r="N3177" i="21"/>
  <c r="O3177" i="21"/>
  <c r="P3177" i="21"/>
  <c r="J3178" i="21"/>
  <c r="I3178" i="21"/>
  <c r="M3178" i="21"/>
  <c r="K3178" i="21"/>
  <c r="L3178" i="21"/>
  <c r="H3179" i="21"/>
  <c r="F3179" i="21"/>
  <c r="D3180" i="21"/>
  <c r="E3179" i="21"/>
  <c r="Q3178" i="21"/>
  <c r="N3178" i="21"/>
  <c r="O3178" i="21"/>
  <c r="P3178" i="21"/>
  <c r="L3179" i="21"/>
  <c r="J3179" i="21"/>
  <c r="M3179" i="21"/>
  <c r="H3180" i="21"/>
  <c r="K3179" i="21"/>
  <c r="I3179" i="21"/>
  <c r="D3181" i="21"/>
  <c r="E3180" i="21"/>
  <c r="F3180" i="21"/>
  <c r="L3180" i="21"/>
  <c r="J3180" i="21"/>
  <c r="H3181" i="21"/>
  <c r="M3180" i="21"/>
  <c r="I3180" i="21"/>
  <c r="K3180" i="21"/>
  <c r="O3179" i="21"/>
  <c r="P3179" i="21"/>
  <c r="Q3179" i="21"/>
  <c r="N3179" i="21"/>
  <c r="F3181" i="21"/>
  <c r="E3181" i="21"/>
  <c r="D3182" i="21"/>
  <c r="K3181" i="21"/>
  <c r="H3182" i="21"/>
  <c r="J3181" i="21"/>
  <c r="L3181" i="21"/>
  <c r="I3181" i="21"/>
  <c r="M3181" i="21"/>
  <c r="O3180" i="21"/>
  <c r="P3180" i="21"/>
  <c r="Q3180" i="21"/>
  <c r="N3180" i="21"/>
  <c r="F3182" i="21"/>
  <c r="D3183" i="21"/>
  <c r="E3182" i="21"/>
  <c r="I3182" i="21"/>
  <c r="L3182" i="21"/>
  <c r="K3182" i="21"/>
  <c r="M3182" i="21"/>
  <c r="H3183" i="21"/>
  <c r="J3182" i="21"/>
  <c r="N3181" i="21"/>
  <c r="Q3181" i="21"/>
  <c r="O3181" i="21"/>
  <c r="P3181" i="21"/>
  <c r="D3184" i="21"/>
  <c r="F3183" i="21"/>
  <c r="E3183" i="21"/>
  <c r="N3182" i="21"/>
  <c r="Q3182" i="21"/>
  <c r="O3182" i="21"/>
  <c r="P3182" i="21"/>
  <c r="I3183" i="21"/>
  <c r="M3183" i="21"/>
  <c r="J3183" i="21"/>
  <c r="K3183" i="21"/>
  <c r="H3184" i="21"/>
  <c r="L3183" i="21"/>
  <c r="E3184" i="21"/>
  <c r="F3184" i="21"/>
  <c r="D3185" i="21"/>
  <c r="N3183" i="21"/>
  <c r="Q3183" i="21"/>
  <c r="O3183" i="21"/>
  <c r="P3183" i="21"/>
  <c r="J3184" i="21"/>
  <c r="K3184" i="21"/>
  <c r="L3184" i="21"/>
  <c r="M3184" i="21"/>
  <c r="H3185" i="21"/>
  <c r="I3184" i="21"/>
  <c r="F3185" i="21"/>
  <c r="E3185" i="21"/>
  <c r="D3186" i="21"/>
  <c r="I3185" i="21"/>
  <c r="L3185" i="21"/>
  <c r="H3186" i="21"/>
  <c r="K3185" i="21"/>
  <c r="J3185" i="21"/>
  <c r="M3185" i="21"/>
  <c r="O3184" i="21"/>
  <c r="P3184" i="21"/>
  <c r="N3184" i="21"/>
  <c r="Q3184" i="21"/>
  <c r="D3187" i="21"/>
  <c r="F3186" i="21"/>
  <c r="E3186" i="21"/>
  <c r="O3185" i="21"/>
  <c r="P3185" i="21"/>
  <c r="N3185" i="21"/>
  <c r="Q3185" i="21"/>
  <c r="L3186" i="21"/>
  <c r="J3186" i="21"/>
  <c r="H3187" i="21"/>
  <c r="I3186" i="21"/>
  <c r="K3186" i="21"/>
  <c r="M3186" i="21"/>
  <c r="D3188" i="21"/>
  <c r="E3187" i="21"/>
  <c r="F3187" i="21"/>
  <c r="M3187" i="21"/>
  <c r="J3187" i="21"/>
  <c r="H3188" i="21"/>
  <c r="I3187" i="21"/>
  <c r="K3187" i="21"/>
  <c r="L3187" i="21"/>
  <c r="Q3186" i="21"/>
  <c r="N3186" i="21"/>
  <c r="O3186" i="21"/>
  <c r="P3186" i="21"/>
  <c r="D3189" i="21"/>
  <c r="E3188" i="21"/>
  <c r="F3188" i="21"/>
  <c r="J3188" i="21"/>
  <c r="M3188" i="21"/>
  <c r="K3188" i="21"/>
  <c r="H3189" i="21"/>
  <c r="I3188" i="21"/>
  <c r="L3188" i="21"/>
  <c r="Q3187" i="21"/>
  <c r="N3187" i="21"/>
  <c r="O3187" i="21"/>
  <c r="P3187" i="21"/>
  <c r="F3189" i="21"/>
  <c r="D3190" i="21"/>
  <c r="E3189" i="21"/>
  <c r="J3189" i="21"/>
  <c r="M3189" i="21"/>
  <c r="I3189" i="21"/>
  <c r="K3189" i="21"/>
  <c r="L3189" i="21"/>
  <c r="H3190" i="21"/>
  <c r="N3188" i="21"/>
  <c r="Q3188" i="21"/>
  <c r="O3188" i="21"/>
  <c r="P3188" i="21"/>
  <c r="D3191" i="21"/>
  <c r="F3190" i="21"/>
  <c r="E3190" i="21"/>
  <c r="N3189" i="21"/>
  <c r="Q3189" i="21"/>
  <c r="O3189" i="21"/>
  <c r="P3189" i="21"/>
  <c r="H3191" i="21"/>
  <c r="K3190" i="21"/>
  <c r="L3190" i="21"/>
  <c r="J3190" i="21"/>
  <c r="M3190" i="21"/>
  <c r="I3190" i="21"/>
  <c r="F3191" i="21"/>
  <c r="E3191" i="21"/>
  <c r="D3192" i="21"/>
  <c r="L3191" i="21"/>
  <c r="M3191" i="21"/>
  <c r="J3191" i="21"/>
  <c r="K3191" i="21"/>
  <c r="I3191" i="21"/>
  <c r="H3192" i="21"/>
  <c r="N3190" i="21"/>
  <c r="Q3190" i="21"/>
  <c r="O3190" i="21"/>
  <c r="P3190" i="21"/>
  <c r="D3193" i="21"/>
  <c r="E3192" i="21"/>
  <c r="F3192" i="21"/>
  <c r="N3191" i="21"/>
  <c r="Q3191" i="21"/>
  <c r="O3191" i="21"/>
  <c r="P3191" i="21"/>
  <c r="K3192" i="21"/>
  <c r="I3192" i="21"/>
  <c r="L3192" i="21"/>
  <c r="J3192" i="21"/>
  <c r="M3192" i="21"/>
  <c r="H3193" i="21"/>
  <c r="E3193" i="21"/>
  <c r="F3193" i="21"/>
  <c r="D3194" i="21"/>
  <c r="O3192" i="21"/>
  <c r="P3192" i="21"/>
  <c r="N3192" i="21"/>
  <c r="Q3192" i="21"/>
  <c r="M3193" i="21"/>
  <c r="H3194" i="21"/>
  <c r="J3193" i="21"/>
  <c r="K3193" i="21"/>
  <c r="L3193" i="21"/>
  <c r="I3193" i="21"/>
  <c r="F3194" i="21"/>
  <c r="E3194" i="21"/>
  <c r="D3195" i="21"/>
  <c r="K3194" i="21"/>
  <c r="H3195" i="21"/>
  <c r="M3194" i="21"/>
  <c r="I3194" i="21"/>
  <c r="J3194" i="21"/>
  <c r="L3194" i="21"/>
  <c r="N3193" i="21"/>
  <c r="Q3193" i="21"/>
  <c r="O3193" i="21"/>
  <c r="P3193" i="21"/>
  <c r="E3195" i="21"/>
  <c r="F3195" i="21"/>
  <c r="D3196" i="21"/>
  <c r="M3195" i="21"/>
  <c r="L3195" i="21"/>
  <c r="H3196" i="21"/>
  <c r="I3195" i="21"/>
  <c r="J3195" i="21"/>
  <c r="K3195" i="21"/>
  <c r="N3194" i="21"/>
  <c r="Q3194" i="21"/>
  <c r="O3194" i="21"/>
  <c r="P3194" i="21"/>
  <c r="D3197" i="21"/>
  <c r="F3196" i="21"/>
  <c r="E3196" i="21"/>
  <c r="H3197" i="21"/>
  <c r="L3196" i="21"/>
  <c r="M3196" i="21"/>
  <c r="I3196" i="21"/>
  <c r="J3196" i="21"/>
  <c r="K3196" i="21"/>
  <c r="Q3195" i="21"/>
  <c r="O3195" i="21"/>
  <c r="N3195" i="21"/>
  <c r="P3195" i="21"/>
  <c r="E3197" i="21"/>
  <c r="D3198" i="21"/>
  <c r="F3197" i="21"/>
  <c r="K3197" i="21"/>
  <c r="J3197" i="21"/>
  <c r="I3197" i="21"/>
  <c r="M3197" i="21"/>
  <c r="H3198" i="21"/>
  <c r="L3197" i="21"/>
  <c r="O3196" i="21"/>
  <c r="P3196" i="21"/>
  <c r="N3196" i="21"/>
  <c r="Q3196" i="21"/>
  <c r="F3198" i="21"/>
  <c r="E3198" i="21"/>
  <c r="D3199" i="21"/>
  <c r="O3197" i="21"/>
  <c r="P3197" i="21"/>
  <c r="Q3197" i="21"/>
  <c r="N3197" i="21"/>
  <c r="L3198" i="21"/>
  <c r="K3198" i="21"/>
  <c r="H3199" i="21"/>
  <c r="J3198" i="21"/>
  <c r="I3198" i="21"/>
  <c r="M3198" i="21"/>
  <c r="D3200" i="21"/>
  <c r="F3199" i="21"/>
  <c r="E3199" i="21"/>
  <c r="H3200" i="21"/>
  <c r="I3199" i="21"/>
  <c r="L3199" i="21"/>
  <c r="K3199" i="21"/>
  <c r="M3199" i="21"/>
  <c r="J3199" i="21"/>
  <c r="N3198" i="21"/>
  <c r="Q3198" i="21"/>
  <c r="O3198" i="21"/>
  <c r="P3198" i="21"/>
  <c r="E3200" i="21"/>
  <c r="D3201" i="21"/>
  <c r="F3200" i="21"/>
  <c r="K3200" i="21"/>
  <c r="M3200" i="21"/>
  <c r="L3200" i="21"/>
  <c r="J3200" i="21"/>
  <c r="I3200" i="21"/>
  <c r="H3201" i="21"/>
  <c r="N3199" i="21"/>
  <c r="Q3199" i="21"/>
  <c r="O3199" i="21"/>
  <c r="P3199" i="21"/>
  <c r="E3201" i="21"/>
  <c r="F3201" i="21"/>
  <c r="D3202" i="21"/>
  <c r="N3200" i="21"/>
  <c r="O3200" i="21"/>
  <c r="P3200" i="21"/>
  <c r="Q3200" i="21"/>
  <c r="M3201" i="21"/>
  <c r="H3202" i="21"/>
  <c r="J3201" i="21"/>
  <c r="I3201" i="21"/>
  <c r="K3201" i="21"/>
  <c r="L3201" i="21"/>
  <c r="F3202" i="21"/>
  <c r="E3202" i="21"/>
  <c r="D3203" i="21"/>
  <c r="J3202" i="21"/>
  <c r="H3203" i="21"/>
  <c r="M3202" i="21"/>
  <c r="L3202" i="21"/>
  <c r="I3202" i="21"/>
  <c r="K3202" i="21"/>
  <c r="O3201" i="21"/>
  <c r="P3201" i="21"/>
  <c r="N3201" i="21"/>
  <c r="Q3201" i="21"/>
  <c r="D3204" i="21"/>
  <c r="F3203" i="21"/>
  <c r="E3203" i="21"/>
  <c r="H3204" i="21"/>
  <c r="L3203" i="21"/>
  <c r="J3203" i="21"/>
  <c r="M3203" i="21"/>
  <c r="I3203" i="21"/>
  <c r="K3203" i="21"/>
  <c r="Q3202" i="21"/>
  <c r="O3202" i="21"/>
  <c r="N3202" i="21"/>
  <c r="P3202" i="21"/>
  <c r="E3204" i="21"/>
  <c r="F3204" i="21"/>
  <c r="D3205" i="21"/>
  <c r="M3204" i="21"/>
  <c r="I3204" i="21"/>
  <c r="J3204" i="21"/>
  <c r="K3204" i="21"/>
  <c r="L3204" i="21"/>
  <c r="H3205" i="21"/>
  <c r="Q3203" i="21"/>
  <c r="N3203" i="21"/>
  <c r="O3203" i="21"/>
  <c r="P3203" i="21"/>
  <c r="D3206" i="21"/>
  <c r="F3205" i="21"/>
  <c r="E3205" i="21"/>
  <c r="O3204" i="21"/>
  <c r="P3204" i="21"/>
  <c r="Q3204" i="21"/>
  <c r="N3204" i="21"/>
  <c r="K3205" i="21"/>
  <c r="J3205" i="21"/>
  <c r="H3206" i="21"/>
  <c r="I3205" i="21"/>
  <c r="L3205" i="21"/>
  <c r="M3205" i="21"/>
  <c r="F3206" i="21"/>
  <c r="D3207" i="21"/>
  <c r="E3206" i="21"/>
  <c r="K3206" i="21"/>
  <c r="I3206" i="21"/>
  <c r="H3207" i="21"/>
  <c r="J3206" i="21"/>
  <c r="L3206" i="21"/>
  <c r="M3206" i="21"/>
  <c r="O3205" i="21"/>
  <c r="P3205" i="21"/>
  <c r="Q3205" i="21"/>
  <c r="N3205" i="21"/>
  <c r="E3207" i="21"/>
  <c r="F3207" i="21"/>
  <c r="D3208" i="21"/>
  <c r="N3206" i="21"/>
  <c r="Q3206" i="21"/>
  <c r="O3206" i="21"/>
  <c r="P3206" i="21"/>
  <c r="I3207" i="21"/>
  <c r="L3207" i="21"/>
  <c r="M3207" i="21"/>
  <c r="J3207" i="21"/>
  <c r="H3208" i="21"/>
  <c r="K3207" i="21"/>
  <c r="F3208" i="21"/>
  <c r="E3208" i="21"/>
  <c r="D3209" i="21"/>
  <c r="Q3207" i="21"/>
  <c r="O3207" i="21"/>
  <c r="P3207" i="21"/>
  <c r="N3207" i="21"/>
  <c r="K3208" i="21"/>
  <c r="M3208" i="21"/>
  <c r="J3208" i="21"/>
  <c r="I3208" i="21"/>
  <c r="L3208" i="21"/>
  <c r="H3209" i="21"/>
  <c r="E3209" i="21"/>
  <c r="D3210" i="21"/>
  <c r="F3209" i="21"/>
  <c r="P3208" i="21"/>
  <c r="N3208" i="21"/>
  <c r="Q3208" i="21"/>
  <c r="O3208" i="21"/>
  <c r="M3209" i="21"/>
  <c r="K3209" i="21"/>
  <c r="H3210" i="21"/>
  <c r="J3209" i="21"/>
  <c r="I3209" i="21"/>
  <c r="L3209" i="21"/>
  <c r="E3210" i="21"/>
  <c r="D3211" i="21"/>
  <c r="F3210" i="21"/>
  <c r="K3210" i="21"/>
  <c r="M3210" i="21"/>
  <c r="J3210" i="21"/>
  <c r="H3211" i="21"/>
  <c r="L3210" i="21"/>
  <c r="I3210" i="21"/>
  <c r="O3209" i="21"/>
  <c r="P3209" i="21"/>
  <c r="Q3209" i="21"/>
  <c r="N3209" i="21"/>
  <c r="E3211" i="21"/>
  <c r="F3211" i="21"/>
  <c r="D3212" i="21"/>
  <c r="J3211" i="21"/>
  <c r="L3211" i="21"/>
  <c r="I3211" i="21"/>
  <c r="M3211" i="21"/>
  <c r="H3212" i="21"/>
  <c r="K3211" i="21"/>
  <c r="N3210" i="21"/>
  <c r="Q3210" i="21"/>
  <c r="O3210" i="21"/>
  <c r="P3210" i="21"/>
  <c r="F3212" i="21"/>
  <c r="D3213" i="21"/>
  <c r="E3212" i="21"/>
  <c r="O3211" i="21"/>
  <c r="P3211" i="21"/>
  <c r="N3211" i="21"/>
  <c r="Q3211" i="21"/>
  <c r="K3212" i="21"/>
  <c r="I3212" i="21"/>
  <c r="J3212" i="21"/>
  <c r="L3212" i="21"/>
  <c r="M3212" i="21"/>
  <c r="H3213" i="21"/>
  <c r="E3213" i="21"/>
  <c r="F3213" i="21"/>
  <c r="D3214" i="21"/>
  <c r="Q3212" i="21"/>
  <c r="N3212" i="21"/>
  <c r="O3212" i="21"/>
  <c r="P3212" i="21"/>
  <c r="M3213" i="21"/>
  <c r="H3214" i="21"/>
  <c r="K3213" i="21"/>
  <c r="J3213" i="21"/>
  <c r="I3213" i="21"/>
  <c r="L3213" i="21"/>
  <c r="E3214" i="21"/>
  <c r="D3215" i="21"/>
  <c r="F3214" i="21"/>
  <c r="J3214" i="21"/>
  <c r="M3214" i="21"/>
  <c r="I3214" i="21"/>
  <c r="L3214" i="21"/>
  <c r="K3214" i="21"/>
  <c r="H3215" i="21"/>
  <c r="P3213" i="21"/>
  <c r="O3213" i="21"/>
  <c r="Q3213" i="21"/>
  <c r="N3213" i="21"/>
  <c r="E3215" i="21"/>
  <c r="F3215" i="21"/>
  <c r="D3216" i="21"/>
  <c r="Q3214" i="21"/>
  <c r="N3214" i="21"/>
  <c r="O3214" i="21"/>
  <c r="P3214" i="21"/>
  <c r="I3215" i="21"/>
  <c r="L3215" i="21"/>
  <c r="J3215" i="21"/>
  <c r="M3215" i="21"/>
  <c r="H3216" i="21"/>
  <c r="K3215" i="21"/>
  <c r="E3216" i="21"/>
  <c r="F3216" i="21"/>
  <c r="D3217" i="21"/>
  <c r="Q3215" i="21"/>
  <c r="N3215" i="21"/>
  <c r="O3215" i="21"/>
  <c r="P3215" i="21"/>
  <c r="J3216" i="21"/>
  <c r="L3216" i="21"/>
  <c r="M3216" i="21"/>
  <c r="I3216" i="21"/>
  <c r="K3216" i="21"/>
  <c r="H3217" i="21"/>
  <c r="E3217" i="21"/>
  <c r="F3217" i="21"/>
  <c r="D3218" i="21"/>
  <c r="O3216" i="21"/>
  <c r="P3216" i="21"/>
  <c r="Q3216" i="21"/>
  <c r="N3216" i="21"/>
  <c r="K3217" i="21"/>
  <c r="H3218" i="21"/>
  <c r="J3217" i="21"/>
  <c r="L3217" i="21"/>
  <c r="I3217" i="21"/>
  <c r="M3217" i="21"/>
  <c r="E3218" i="21"/>
  <c r="F3218" i="21"/>
  <c r="D3219" i="21"/>
  <c r="J3218" i="21"/>
  <c r="M3218" i="21"/>
  <c r="K3218" i="21"/>
  <c r="I3218" i="21"/>
  <c r="L3218" i="21"/>
  <c r="H3219" i="21"/>
  <c r="N3217" i="21"/>
  <c r="Q3217" i="21"/>
  <c r="O3217" i="21"/>
  <c r="P3217" i="21"/>
  <c r="D3220" i="21"/>
  <c r="F3219" i="21"/>
  <c r="E3219" i="21"/>
  <c r="N3218" i="21"/>
  <c r="Q3218" i="21"/>
  <c r="O3218" i="21"/>
  <c r="P3218" i="21"/>
  <c r="I3219" i="21"/>
  <c r="K3219" i="21"/>
  <c r="H3220" i="21"/>
  <c r="J3219" i="21"/>
  <c r="M3219" i="21"/>
  <c r="L3219" i="21"/>
  <c r="E3220" i="21"/>
  <c r="D3221" i="21"/>
  <c r="F3220" i="21"/>
  <c r="Q3219" i="21"/>
  <c r="N3219" i="21"/>
  <c r="O3219" i="21"/>
  <c r="P3219" i="21"/>
  <c r="H3221" i="21"/>
  <c r="K3220" i="21"/>
  <c r="L3220" i="21"/>
  <c r="I3220" i="21"/>
  <c r="J3220" i="21"/>
  <c r="M3220" i="21"/>
  <c r="E3221" i="21"/>
  <c r="D3222" i="21"/>
  <c r="F3221" i="21"/>
  <c r="J3221" i="21"/>
  <c r="M3221" i="21"/>
  <c r="L3221" i="21"/>
  <c r="H3222" i="21"/>
  <c r="I3221" i="21"/>
  <c r="K3221" i="21"/>
  <c r="P3220" i="21"/>
  <c r="O3220" i="21"/>
  <c r="Q3220" i="21"/>
  <c r="N3220" i="21"/>
  <c r="E3222" i="21"/>
  <c r="D3223" i="21"/>
  <c r="F3222" i="21"/>
  <c r="I3222" i="21"/>
  <c r="L3222" i="21"/>
  <c r="M3222" i="21"/>
  <c r="J3222" i="21"/>
  <c r="H3223" i="21"/>
  <c r="K3222" i="21"/>
  <c r="N3221" i="21"/>
  <c r="Q3221" i="21"/>
  <c r="O3221" i="21"/>
  <c r="P3221" i="21"/>
  <c r="D3224" i="21"/>
  <c r="F3223" i="21"/>
  <c r="E3223" i="21"/>
  <c r="Q3222" i="21"/>
  <c r="N3222" i="21"/>
  <c r="O3222" i="21"/>
  <c r="P3222" i="21"/>
  <c r="J3223" i="21"/>
  <c r="I3223" i="21"/>
  <c r="K3223" i="21"/>
  <c r="H3224" i="21"/>
  <c r="M3223" i="21"/>
  <c r="L3223" i="21"/>
  <c r="D3225" i="21"/>
  <c r="E3224" i="21"/>
  <c r="F3224" i="21"/>
  <c r="N3223" i="21"/>
  <c r="Q3223" i="21"/>
  <c r="O3223" i="21"/>
  <c r="P3223" i="21"/>
  <c r="K3224" i="21"/>
  <c r="H3225" i="21"/>
  <c r="I3224" i="21"/>
  <c r="M3224" i="21"/>
  <c r="L3224" i="21"/>
  <c r="J3224" i="21"/>
  <c r="F3225" i="21"/>
  <c r="E3225" i="21"/>
  <c r="D3226" i="21"/>
  <c r="J3225" i="21"/>
  <c r="L3225" i="21"/>
  <c r="H3226" i="21"/>
  <c r="I3225" i="21"/>
  <c r="K3225" i="21"/>
  <c r="M3225" i="21"/>
  <c r="O3224" i="21"/>
  <c r="P3224" i="21"/>
  <c r="Q3224" i="21"/>
  <c r="N3224" i="21"/>
  <c r="D3227" i="21"/>
  <c r="E3226" i="21"/>
  <c r="F3226" i="21"/>
  <c r="J3226" i="21"/>
  <c r="M3226" i="21"/>
  <c r="H3227" i="21"/>
  <c r="L3226" i="21"/>
  <c r="K3226" i="21"/>
  <c r="I3226" i="21"/>
  <c r="N3225" i="21"/>
  <c r="Q3225" i="21"/>
  <c r="O3225" i="21"/>
  <c r="P3225" i="21"/>
  <c r="F3227" i="21"/>
  <c r="D3228" i="21"/>
  <c r="E3227" i="21"/>
  <c r="J3227" i="21"/>
  <c r="M3227" i="21"/>
  <c r="L3227" i="21"/>
  <c r="H3228" i="21"/>
  <c r="K3227" i="21"/>
  <c r="I3227" i="21"/>
  <c r="N3226" i="21"/>
  <c r="Q3226" i="21"/>
  <c r="O3226" i="21"/>
  <c r="P3226" i="21"/>
  <c r="F3228" i="21"/>
  <c r="D3229" i="21"/>
  <c r="E3228" i="21"/>
  <c r="K3228" i="21"/>
  <c r="J3228" i="21"/>
  <c r="L3228" i="21"/>
  <c r="M3228" i="21"/>
  <c r="H3229" i="21"/>
  <c r="I3228" i="21"/>
  <c r="N3227" i="21"/>
  <c r="Q3227" i="21"/>
  <c r="O3227" i="21"/>
  <c r="P3227" i="21"/>
  <c r="D3230" i="21"/>
  <c r="E3229" i="21"/>
  <c r="F3229" i="21"/>
  <c r="L3229" i="21"/>
  <c r="J3229" i="21"/>
  <c r="K3229" i="21"/>
  <c r="M3229" i="21"/>
  <c r="H3230" i="21"/>
  <c r="I3229" i="21"/>
  <c r="O3228" i="21"/>
  <c r="P3228" i="21"/>
  <c r="N3228" i="21"/>
  <c r="Q3228" i="21"/>
  <c r="F3230" i="21"/>
  <c r="E3230" i="21"/>
  <c r="D3231" i="21"/>
  <c r="I3230" i="21"/>
  <c r="L3230" i="21"/>
  <c r="K3230" i="21"/>
  <c r="M3230" i="21"/>
  <c r="J3230" i="21"/>
  <c r="H3231" i="21"/>
  <c r="N3229" i="21"/>
  <c r="Q3229" i="21"/>
  <c r="O3229" i="21"/>
  <c r="P3229" i="21"/>
  <c r="F3231" i="21"/>
  <c r="D3232" i="21"/>
  <c r="E3231" i="21"/>
  <c r="N3230" i="21"/>
  <c r="Q3230" i="21"/>
  <c r="O3230" i="21"/>
  <c r="P3230" i="21"/>
  <c r="L3231" i="21"/>
  <c r="H3232" i="21"/>
  <c r="I3231" i="21"/>
  <c r="M3231" i="21"/>
  <c r="K3231" i="21"/>
  <c r="J3231" i="21"/>
  <c r="E3232" i="21"/>
  <c r="F3232" i="21"/>
  <c r="D3233" i="21"/>
  <c r="J3232" i="21"/>
  <c r="L3232" i="21"/>
  <c r="I3232" i="21"/>
  <c r="M3232" i="21"/>
  <c r="H3233" i="21"/>
  <c r="K3232" i="21"/>
  <c r="Q3231" i="21"/>
  <c r="N3231" i="21"/>
  <c r="O3231" i="21"/>
  <c r="P3231" i="21"/>
  <c r="E3233" i="21"/>
  <c r="F3233" i="21"/>
  <c r="D3234" i="21"/>
  <c r="Q3232" i="21"/>
  <c r="O3232" i="21"/>
  <c r="P3232" i="21"/>
  <c r="N3232" i="21"/>
  <c r="M3233" i="21"/>
  <c r="I3233" i="21"/>
  <c r="H3234" i="21"/>
  <c r="K3233" i="21"/>
  <c r="J3233" i="21"/>
  <c r="L3233" i="21"/>
  <c r="E3234" i="21"/>
  <c r="F3234" i="21"/>
  <c r="D3235" i="21"/>
  <c r="Q3233" i="21"/>
  <c r="N3233" i="21"/>
  <c r="O3233" i="21"/>
  <c r="P3233" i="21"/>
  <c r="M3234" i="21"/>
  <c r="L3234" i="21"/>
  <c r="K3234" i="21"/>
  <c r="I3234" i="21"/>
  <c r="H3235" i="21"/>
  <c r="J3234" i="21"/>
  <c r="F3235" i="21"/>
  <c r="D3236" i="21"/>
  <c r="E3235" i="21"/>
  <c r="Q3234" i="21"/>
  <c r="O3234" i="21"/>
  <c r="N3234" i="21"/>
  <c r="P3234" i="21"/>
  <c r="L3235" i="21"/>
  <c r="H3236" i="21"/>
  <c r="J3235" i="21"/>
  <c r="K3235" i="21"/>
  <c r="I3235" i="21"/>
  <c r="M3235" i="21"/>
  <c r="F3236" i="21"/>
  <c r="D3237" i="21"/>
  <c r="E3236" i="21"/>
  <c r="J3236" i="21"/>
  <c r="I3236" i="21"/>
  <c r="K3236" i="21"/>
  <c r="H3237" i="21"/>
  <c r="M3236" i="21"/>
  <c r="L3236" i="21"/>
  <c r="Q3235" i="21"/>
  <c r="N3235" i="21"/>
  <c r="O3235" i="21"/>
  <c r="P3235" i="21"/>
  <c r="D3238" i="21"/>
  <c r="E3237" i="21"/>
  <c r="F3237" i="21"/>
  <c r="O3236" i="21"/>
  <c r="P3236" i="21"/>
  <c r="Q3236" i="21"/>
  <c r="N3236" i="21"/>
  <c r="J3237" i="21"/>
  <c r="I3237" i="21"/>
  <c r="K3237" i="21"/>
  <c r="L3237" i="21"/>
  <c r="H3238" i="21"/>
  <c r="M3237" i="21"/>
  <c r="F3238" i="21"/>
  <c r="D3239" i="21"/>
  <c r="E3238" i="21"/>
  <c r="Q3237" i="21"/>
  <c r="N3237" i="21"/>
  <c r="O3237" i="21"/>
  <c r="P3237" i="21"/>
  <c r="K3238" i="21"/>
  <c r="I3238" i="21"/>
  <c r="H3239" i="21"/>
  <c r="J3238" i="21"/>
  <c r="L3238" i="21"/>
  <c r="M3238" i="21"/>
  <c r="D3240" i="21"/>
  <c r="F3239" i="21"/>
  <c r="E3239" i="21"/>
  <c r="Q3238" i="21"/>
  <c r="N3238" i="21"/>
  <c r="O3238" i="21"/>
  <c r="P3238" i="21"/>
  <c r="H3240" i="21"/>
  <c r="I3239" i="21"/>
  <c r="K3239" i="21"/>
  <c r="M3239" i="21"/>
  <c r="L3239" i="21"/>
  <c r="J3239" i="21"/>
  <c r="E3240" i="21"/>
  <c r="D3241" i="21"/>
  <c r="F3240" i="21"/>
  <c r="J3240" i="21"/>
  <c r="M3240" i="21"/>
  <c r="I3240" i="21"/>
  <c r="L3240" i="21"/>
  <c r="H3241" i="21"/>
  <c r="K3240" i="21"/>
  <c r="Q3239" i="21"/>
  <c r="N3239" i="21"/>
  <c r="O3239" i="21"/>
  <c r="P3239" i="21"/>
  <c r="D3242" i="21"/>
  <c r="F3241" i="21"/>
  <c r="E3241" i="21"/>
  <c r="O3240" i="21"/>
  <c r="P3240" i="21"/>
  <c r="Q3240" i="21"/>
  <c r="N3240" i="21"/>
  <c r="M3241" i="21"/>
  <c r="L3241" i="21"/>
  <c r="H3242" i="21"/>
  <c r="J3241" i="21"/>
  <c r="K3241" i="21"/>
  <c r="I3241" i="21"/>
  <c r="F3242" i="21"/>
  <c r="D3243" i="21"/>
  <c r="E3242" i="21"/>
  <c r="J3242" i="21"/>
  <c r="H3243" i="21"/>
  <c r="M3242" i="21"/>
  <c r="I3242" i="21"/>
  <c r="L3242" i="21"/>
  <c r="K3242" i="21"/>
  <c r="N3241" i="21"/>
  <c r="Q3241" i="21"/>
  <c r="O3241" i="21"/>
  <c r="P3241" i="21"/>
  <c r="E3243" i="21"/>
  <c r="F3243" i="21"/>
  <c r="D3244" i="21"/>
  <c r="H3244" i="21"/>
  <c r="J3243" i="21"/>
  <c r="I3243" i="21"/>
  <c r="K3243" i="21"/>
  <c r="L3243" i="21"/>
  <c r="M3243" i="21"/>
  <c r="Q3242" i="21"/>
  <c r="N3242" i="21"/>
  <c r="O3242" i="21"/>
  <c r="P3242" i="21"/>
  <c r="E3244" i="21"/>
  <c r="F3244" i="21"/>
  <c r="D3245" i="21"/>
  <c r="K3244" i="21"/>
  <c r="L3244" i="21"/>
  <c r="M3244" i="21"/>
  <c r="H3245" i="21"/>
  <c r="J3244" i="21"/>
  <c r="I3244" i="21"/>
  <c r="O3243" i="21"/>
  <c r="P3243" i="21"/>
  <c r="N3243" i="21"/>
  <c r="Q3243" i="21"/>
  <c r="F3245" i="21"/>
  <c r="E3245" i="21"/>
  <c r="D3246" i="21"/>
  <c r="J3245" i="21"/>
  <c r="M3245" i="21"/>
  <c r="L3245" i="21"/>
  <c r="K3245" i="21"/>
  <c r="H3246" i="21"/>
  <c r="I3245" i="21"/>
  <c r="O3244" i="21"/>
  <c r="P3244" i="21"/>
  <c r="N3244" i="21"/>
  <c r="Q3244" i="21"/>
  <c r="F3246" i="21"/>
  <c r="E3246" i="21"/>
  <c r="D3247" i="21"/>
  <c r="H3247" i="21"/>
  <c r="K3246" i="21"/>
  <c r="L3246" i="21"/>
  <c r="M3246" i="21"/>
  <c r="I3246" i="21"/>
  <c r="J3246" i="21"/>
  <c r="N3245" i="21"/>
  <c r="Q3245" i="21"/>
  <c r="O3245" i="21"/>
  <c r="P3245" i="21"/>
  <c r="F3247" i="21"/>
  <c r="D3248" i="21"/>
  <c r="E3247" i="21"/>
  <c r="M3247" i="21"/>
  <c r="H3248" i="21"/>
  <c r="L3247" i="21"/>
  <c r="J3247" i="21"/>
  <c r="I3247" i="21"/>
  <c r="K3247" i="21"/>
  <c r="Q3246" i="21"/>
  <c r="N3246" i="21"/>
  <c r="O3246" i="21"/>
  <c r="P3246" i="21"/>
  <c r="F3248" i="21"/>
  <c r="D3249" i="21"/>
  <c r="E3248" i="21"/>
  <c r="K3248" i="21"/>
  <c r="I3248" i="21"/>
  <c r="H3249" i="21"/>
  <c r="J3248" i="21"/>
  <c r="L3248" i="21"/>
  <c r="M3248" i="21"/>
  <c r="N3247" i="21"/>
  <c r="Q3247" i="21"/>
  <c r="O3247" i="21"/>
  <c r="P3247" i="21"/>
  <c r="D3250" i="21"/>
  <c r="E3249" i="21"/>
  <c r="F3249" i="21"/>
  <c r="N3248" i="21"/>
  <c r="Q3248" i="21"/>
  <c r="O3248" i="21"/>
  <c r="P3248" i="21"/>
  <c r="L3249" i="21"/>
  <c r="M3249" i="21"/>
  <c r="I3249" i="21"/>
  <c r="H3250" i="21"/>
  <c r="J3249" i="21"/>
  <c r="K3249" i="21"/>
  <c r="F3250" i="21"/>
  <c r="E3250" i="21"/>
  <c r="D3251" i="21"/>
  <c r="O3249" i="21"/>
  <c r="P3249" i="21"/>
  <c r="N3249" i="21"/>
  <c r="Q3249" i="21"/>
  <c r="K3250" i="21"/>
  <c r="L3250" i="21"/>
  <c r="H3251" i="21"/>
  <c r="I3250" i="21"/>
  <c r="J3250" i="21"/>
  <c r="M3250" i="21"/>
  <c r="D3252" i="21"/>
  <c r="E3251" i="21"/>
  <c r="F3251" i="21"/>
  <c r="K3251" i="21"/>
  <c r="M3251" i="21"/>
  <c r="L3251" i="21"/>
  <c r="J3251" i="21"/>
  <c r="H3252" i="21"/>
  <c r="I3251" i="21"/>
  <c r="O3250" i="21"/>
  <c r="Q3250" i="21"/>
  <c r="N3250" i="21"/>
  <c r="P3250" i="21"/>
  <c r="F3252" i="21"/>
  <c r="D3253" i="21"/>
  <c r="E3252" i="21"/>
  <c r="H3253" i="21"/>
  <c r="K3252" i="21"/>
  <c r="M3252" i="21"/>
  <c r="I3252" i="21"/>
  <c r="L3252" i="21"/>
  <c r="J3252" i="21"/>
  <c r="Q3251" i="21"/>
  <c r="N3251" i="21"/>
  <c r="O3251" i="21"/>
  <c r="P3251" i="21"/>
  <c r="D3254" i="21"/>
  <c r="E3253" i="21"/>
  <c r="F3253" i="21"/>
  <c r="K3253" i="21"/>
  <c r="L3253" i="21"/>
  <c r="H3254" i="21"/>
  <c r="J3253" i="21"/>
  <c r="M3253" i="21"/>
  <c r="I3253" i="21"/>
  <c r="P3252" i="21"/>
  <c r="O3252" i="21"/>
  <c r="Q3252" i="21"/>
  <c r="N3252" i="21"/>
  <c r="F3254" i="21"/>
  <c r="D3255" i="21"/>
  <c r="E3254" i="21"/>
  <c r="J3254" i="21"/>
  <c r="L3254" i="21"/>
  <c r="K3254" i="21"/>
  <c r="M3254" i="21"/>
  <c r="H3255" i="21"/>
  <c r="I3254" i="21"/>
  <c r="N3253" i="21"/>
  <c r="Q3253" i="21"/>
  <c r="O3253" i="21"/>
  <c r="P3253" i="21"/>
  <c r="D3256" i="21"/>
  <c r="E3255" i="21"/>
  <c r="F3255" i="21"/>
  <c r="J3255" i="21"/>
  <c r="I3255" i="21"/>
  <c r="L3255" i="21"/>
  <c r="M3255" i="21"/>
  <c r="K3255" i="21"/>
  <c r="H3256" i="21"/>
  <c r="Q3254" i="21"/>
  <c r="O3254" i="21"/>
  <c r="N3254" i="21"/>
  <c r="P3254" i="21"/>
  <c r="E3256" i="21"/>
  <c r="D3257" i="21"/>
  <c r="F3256" i="21"/>
  <c r="N3255" i="21"/>
  <c r="Q3255" i="21"/>
  <c r="O3255" i="21"/>
  <c r="P3255" i="21"/>
  <c r="H3257" i="21"/>
  <c r="M3256" i="21"/>
  <c r="J3256" i="21"/>
  <c r="I3256" i="21"/>
  <c r="K3256" i="21"/>
  <c r="L3256" i="21"/>
  <c r="E3257" i="21"/>
  <c r="F3257" i="21"/>
  <c r="D3258" i="21"/>
  <c r="H3258" i="21"/>
  <c r="I3257" i="21"/>
  <c r="M3257" i="21"/>
  <c r="K3257" i="21"/>
  <c r="L3257" i="21"/>
  <c r="J3257" i="21"/>
  <c r="O3256" i="21"/>
  <c r="P3256" i="21"/>
  <c r="Q3256" i="21"/>
  <c r="N3256" i="21"/>
  <c r="E3258" i="21"/>
  <c r="D3259" i="21"/>
  <c r="F3258" i="21"/>
  <c r="L3258" i="21"/>
  <c r="J3258" i="21"/>
  <c r="H3259" i="21"/>
  <c r="K3258" i="21"/>
  <c r="M3258" i="21"/>
  <c r="I3258" i="21"/>
  <c r="N3257" i="21"/>
  <c r="Q3257" i="21"/>
  <c r="O3257" i="21"/>
  <c r="P3257" i="21"/>
  <c r="E3259" i="21"/>
  <c r="D3260" i="21"/>
  <c r="F3259" i="21"/>
  <c r="K3259" i="21"/>
  <c r="J3259" i="21"/>
  <c r="H3260" i="21"/>
  <c r="L3259" i="21"/>
  <c r="M3259" i="21"/>
  <c r="I3259" i="21"/>
  <c r="N3258" i="21"/>
  <c r="Q3258" i="21"/>
  <c r="O3258" i="21"/>
  <c r="P3258" i="21"/>
  <c r="F3260" i="21"/>
  <c r="D3261" i="21"/>
  <c r="E3260" i="21"/>
  <c r="J3260" i="21"/>
  <c r="K3260" i="21"/>
  <c r="I3260" i="21"/>
  <c r="H3261" i="21"/>
  <c r="M3260" i="21"/>
  <c r="L3260" i="21"/>
  <c r="N3259" i="21"/>
  <c r="P3259" i="21"/>
  <c r="Q3259" i="21"/>
  <c r="O3259" i="21"/>
  <c r="D3262" i="21"/>
  <c r="E3261" i="21"/>
  <c r="F3261" i="21"/>
  <c r="N3260" i="21"/>
  <c r="Q3260" i="21"/>
  <c r="O3260" i="21"/>
  <c r="P3260" i="21"/>
  <c r="J3261" i="21"/>
  <c r="I3261" i="21"/>
  <c r="H3262" i="21"/>
  <c r="L3261" i="21"/>
  <c r="K3261" i="21"/>
  <c r="M3261" i="21"/>
  <c r="D3263" i="21"/>
  <c r="E3262" i="21"/>
  <c r="F3262" i="21"/>
  <c r="P3261" i="21"/>
  <c r="O3261" i="21"/>
  <c r="Q3261" i="21"/>
  <c r="N3261" i="21"/>
  <c r="K3262" i="21"/>
  <c r="H3263" i="21"/>
  <c r="I3262" i="21"/>
  <c r="L3262" i="21"/>
  <c r="J3262" i="21"/>
  <c r="M3262" i="21"/>
  <c r="F3263" i="21"/>
  <c r="E3263" i="21"/>
  <c r="D3264" i="21"/>
  <c r="K3263" i="21"/>
  <c r="I3263" i="21"/>
  <c r="J3263" i="21"/>
  <c r="H3264" i="21"/>
  <c r="M3263" i="21"/>
  <c r="L3263" i="21"/>
  <c r="Q3262" i="21"/>
  <c r="N3262" i="21"/>
  <c r="O3262" i="21"/>
  <c r="P3262" i="21"/>
  <c r="D3265" i="21"/>
  <c r="E3264" i="21"/>
  <c r="F3264" i="21"/>
  <c r="Q3263" i="21"/>
  <c r="N3263" i="21"/>
  <c r="P3263" i="21"/>
  <c r="O3263" i="21"/>
  <c r="K3264" i="21"/>
  <c r="I3264" i="21"/>
  <c r="J3264" i="21"/>
  <c r="M3264" i="21"/>
  <c r="L3264" i="21"/>
  <c r="H3265" i="21"/>
  <c r="D3266" i="21"/>
  <c r="E3265" i="21"/>
  <c r="F3265" i="21"/>
  <c r="N3264" i="21"/>
  <c r="O3264" i="21"/>
  <c r="P3264" i="21"/>
  <c r="Q3264" i="21"/>
  <c r="L3265" i="21"/>
  <c r="I3265" i="21"/>
  <c r="H3266" i="21"/>
  <c r="J3265" i="21"/>
  <c r="K3265" i="21"/>
  <c r="M3265" i="21"/>
  <c r="F3266" i="21"/>
  <c r="D3267" i="21"/>
  <c r="E3266" i="21"/>
  <c r="Q3265" i="21"/>
  <c r="N3265" i="21"/>
  <c r="O3265" i="21"/>
  <c r="P3265" i="21"/>
  <c r="K3266" i="21"/>
  <c r="J3266" i="21"/>
  <c r="H3267" i="21"/>
  <c r="M3266" i="21"/>
  <c r="I3266" i="21"/>
  <c r="L3266" i="21"/>
  <c r="E3267" i="21"/>
  <c r="D3268" i="21"/>
  <c r="F3267" i="21"/>
  <c r="L3267" i="21"/>
  <c r="J3267" i="21"/>
  <c r="K3267" i="21"/>
  <c r="M3267" i="21"/>
  <c r="H3268" i="21"/>
  <c r="I3267" i="21"/>
  <c r="Q3266" i="21"/>
  <c r="N3266" i="21"/>
  <c r="O3266" i="21"/>
  <c r="P3266" i="21"/>
  <c r="D3269" i="21"/>
  <c r="E3268" i="21"/>
  <c r="F3268" i="21"/>
  <c r="L3268" i="21"/>
  <c r="M3268" i="21"/>
  <c r="H3269" i="21"/>
  <c r="K3268" i="21"/>
  <c r="I3268" i="21"/>
  <c r="J3268" i="21"/>
  <c r="N3267" i="21"/>
  <c r="Q3267" i="21"/>
  <c r="O3267" i="21"/>
  <c r="P3267" i="21"/>
  <c r="E3269" i="21"/>
  <c r="F3269" i="21"/>
  <c r="D3270" i="21"/>
  <c r="K3269" i="21"/>
  <c r="J3269" i="21"/>
  <c r="L3269" i="21"/>
  <c r="H3270" i="21"/>
  <c r="I3269" i="21"/>
  <c r="M3269" i="21"/>
  <c r="O3268" i="21"/>
  <c r="P3268" i="21"/>
  <c r="N3268" i="21"/>
  <c r="Q3268" i="21"/>
  <c r="D3271" i="21"/>
  <c r="F3270" i="21"/>
  <c r="E3270" i="21"/>
  <c r="I3270" i="21"/>
  <c r="J3270" i="21"/>
  <c r="L3270" i="21"/>
  <c r="H3271" i="21"/>
  <c r="K3270" i="21"/>
  <c r="M3270" i="21"/>
  <c r="N3269" i="21"/>
  <c r="Q3269" i="21"/>
  <c r="O3269" i="21"/>
  <c r="P3269" i="21"/>
  <c r="D3272" i="21"/>
  <c r="E3271" i="21"/>
  <c r="F3271" i="21"/>
  <c r="Q3270" i="21"/>
  <c r="N3270" i="21"/>
  <c r="O3270" i="21"/>
  <c r="P3270" i="21"/>
  <c r="J3271" i="21"/>
  <c r="H3272" i="21"/>
  <c r="M3271" i="21"/>
  <c r="L3271" i="21"/>
  <c r="I3271" i="21"/>
  <c r="K3271" i="21"/>
  <c r="D3273" i="21"/>
  <c r="F3272" i="21"/>
  <c r="E3272" i="21"/>
  <c r="L3272" i="21"/>
  <c r="M3272" i="21"/>
  <c r="J3272" i="21"/>
  <c r="I3272" i="21"/>
  <c r="H3273" i="21"/>
  <c r="K3272" i="21"/>
  <c r="N3271" i="21"/>
  <c r="O3271" i="21"/>
  <c r="P3271" i="21"/>
  <c r="Q3271" i="21"/>
  <c r="E3273" i="21"/>
  <c r="D3274" i="21"/>
  <c r="F3273" i="21"/>
  <c r="P3272" i="21"/>
  <c r="Q3272" i="21"/>
  <c r="N3272" i="21"/>
  <c r="O3272" i="21"/>
  <c r="K3273" i="21"/>
  <c r="M3273" i="21"/>
  <c r="L3273" i="21"/>
  <c r="J3273" i="21"/>
  <c r="I3273" i="21"/>
  <c r="H3274" i="21"/>
  <c r="F3274" i="21"/>
  <c r="E3274" i="21"/>
  <c r="D3275" i="21"/>
  <c r="O3273" i="21"/>
  <c r="P3273" i="21"/>
  <c r="Q3273" i="21"/>
  <c r="N3273" i="21"/>
  <c r="L3274" i="21"/>
  <c r="J3274" i="21"/>
  <c r="I3274" i="21"/>
  <c r="K3274" i="21"/>
  <c r="H3275" i="21"/>
  <c r="M3274" i="21"/>
  <c r="E3275" i="21"/>
  <c r="D3276" i="21"/>
  <c r="F3275" i="21"/>
  <c r="Q3274" i="21"/>
  <c r="N3274" i="21"/>
  <c r="O3274" i="21"/>
  <c r="P3274" i="21"/>
  <c r="K3275" i="21"/>
  <c r="M3275" i="21"/>
  <c r="H3276" i="21"/>
  <c r="J3275" i="21"/>
  <c r="L3275" i="21"/>
  <c r="I3275" i="21"/>
  <c r="E3276" i="21"/>
  <c r="F3276" i="21"/>
  <c r="D3277" i="21"/>
  <c r="M3276" i="21"/>
  <c r="H3277" i="21"/>
  <c r="L3276" i="21"/>
  <c r="K3276" i="21"/>
  <c r="J3276" i="21"/>
  <c r="I3276" i="21"/>
  <c r="O3275" i="21"/>
  <c r="P3275" i="21"/>
  <c r="Q3275" i="21"/>
  <c r="N3275" i="21"/>
  <c r="F3277" i="21"/>
  <c r="E3277" i="21"/>
  <c r="D3278" i="21"/>
  <c r="K3277" i="21"/>
  <c r="J3277" i="21"/>
  <c r="L3277" i="21"/>
  <c r="I3277" i="21"/>
  <c r="M3277" i="21"/>
  <c r="H3278" i="21"/>
  <c r="O3276" i="21"/>
  <c r="P3276" i="21"/>
  <c r="Q3276" i="21"/>
  <c r="N3276" i="21"/>
  <c r="D3279" i="21"/>
  <c r="F3278" i="21"/>
  <c r="E3278" i="21"/>
  <c r="P3277" i="21"/>
  <c r="O3277" i="21"/>
  <c r="Q3277" i="21"/>
  <c r="N3277" i="21"/>
  <c r="I3278" i="21"/>
  <c r="L3278" i="21"/>
  <c r="M3278" i="21"/>
  <c r="J3278" i="21"/>
  <c r="H3279" i="21"/>
  <c r="K3278" i="21"/>
  <c r="D3280" i="21"/>
  <c r="E3279" i="21"/>
  <c r="F3279" i="21"/>
  <c r="N3278" i="21"/>
  <c r="Q3278" i="21"/>
  <c r="O3278" i="21"/>
  <c r="P3278" i="21"/>
  <c r="L3279" i="21"/>
  <c r="K3279" i="21"/>
  <c r="M3279" i="21"/>
  <c r="I3279" i="21"/>
  <c r="H3280" i="21"/>
  <c r="J3279" i="21"/>
  <c r="E3280" i="21"/>
  <c r="D3281" i="21"/>
  <c r="F3280" i="21"/>
  <c r="Q3279" i="21"/>
  <c r="O3279" i="21"/>
  <c r="N3279" i="21"/>
  <c r="P3279" i="21"/>
  <c r="L3280" i="21"/>
  <c r="H3281" i="21"/>
  <c r="M3280" i="21"/>
  <c r="I3280" i="21"/>
  <c r="J3280" i="21"/>
  <c r="K3280" i="21"/>
  <c r="E3281" i="21"/>
  <c r="D3282" i="21"/>
  <c r="F3281" i="21"/>
  <c r="L3281" i="21"/>
  <c r="M3281" i="21"/>
  <c r="H3282" i="21"/>
  <c r="K3281" i="21"/>
  <c r="J3281" i="21"/>
  <c r="I3281" i="21"/>
  <c r="O3280" i="21"/>
  <c r="P3280" i="21"/>
  <c r="N3280" i="21"/>
  <c r="Q3280" i="21"/>
  <c r="D3283" i="21"/>
  <c r="E3282" i="21"/>
  <c r="F3282" i="21"/>
  <c r="M3282" i="21"/>
  <c r="J3282" i="21"/>
  <c r="K3282" i="21"/>
  <c r="L3282" i="21"/>
  <c r="I3282" i="21"/>
  <c r="H3283" i="21"/>
  <c r="N3281" i="21"/>
  <c r="Q3281" i="21"/>
  <c r="O3281" i="21"/>
  <c r="P3281" i="21"/>
  <c r="D3284" i="21"/>
  <c r="E3283" i="21"/>
  <c r="F3283" i="21"/>
  <c r="N3282" i="21"/>
  <c r="Q3282" i="21"/>
  <c r="O3282" i="21"/>
  <c r="P3282" i="21"/>
  <c r="M3283" i="21"/>
  <c r="J3283" i="21"/>
  <c r="H3284" i="21"/>
  <c r="L3283" i="21"/>
  <c r="I3283" i="21"/>
  <c r="K3283" i="21"/>
  <c r="E3284" i="21"/>
  <c r="F3284" i="21"/>
  <c r="D3285" i="21"/>
  <c r="L3284" i="21"/>
  <c r="M3284" i="21"/>
  <c r="K3284" i="21"/>
  <c r="J3284" i="21"/>
  <c r="I3284" i="21"/>
  <c r="H3285" i="21"/>
  <c r="N3283" i="21"/>
  <c r="Q3283" i="21"/>
  <c r="O3283" i="21"/>
  <c r="P3283" i="21"/>
  <c r="E3285" i="21"/>
  <c r="F3285" i="21"/>
  <c r="D3286" i="21"/>
  <c r="Q3284" i="21"/>
  <c r="P3284" i="21"/>
  <c r="O3284" i="21"/>
  <c r="N3284" i="21"/>
  <c r="J3285" i="21"/>
  <c r="L3285" i="21"/>
  <c r="M3285" i="21"/>
  <c r="K3285" i="21"/>
  <c r="H3286" i="21"/>
  <c r="I3285" i="21"/>
  <c r="D3287" i="21"/>
  <c r="F3286" i="21"/>
  <c r="E3286" i="21"/>
  <c r="K3286" i="21"/>
  <c r="J3286" i="21"/>
  <c r="M3286" i="21"/>
  <c r="L3286" i="21"/>
  <c r="H3287" i="21"/>
  <c r="I3286" i="21"/>
  <c r="Q3285" i="21"/>
  <c r="N3285" i="21"/>
  <c r="O3285" i="21"/>
  <c r="P3285" i="21"/>
  <c r="D3288" i="21"/>
  <c r="F3287" i="21"/>
  <c r="E3287" i="21"/>
  <c r="L3287" i="21"/>
  <c r="H3288" i="21"/>
  <c r="J3287" i="21"/>
  <c r="I3287" i="21"/>
  <c r="K3287" i="21"/>
  <c r="M3287" i="21"/>
  <c r="N3286" i="21"/>
  <c r="O3286" i="21"/>
  <c r="Q3286" i="21"/>
  <c r="P3286" i="21"/>
  <c r="E3288" i="21"/>
  <c r="F3288" i="21"/>
  <c r="D3289" i="21"/>
  <c r="I3288" i="21"/>
  <c r="K3288" i="21"/>
  <c r="J3288" i="21"/>
  <c r="H3289" i="21"/>
  <c r="M3288" i="21"/>
  <c r="L3288" i="21"/>
  <c r="N3287" i="21"/>
  <c r="Q3287" i="21"/>
  <c r="O3287" i="21"/>
  <c r="P3287" i="21"/>
  <c r="F3289" i="21"/>
  <c r="D3290" i="21"/>
  <c r="E3289" i="21"/>
  <c r="Q3288" i="21"/>
  <c r="N3288" i="21"/>
  <c r="O3288" i="21"/>
  <c r="P3288" i="21"/>
  <c r="M3289" i="21"/>
  <c r="L3289" i="21"/>
  <c r="K3289" i="21"/>
  <c r="H3290" i="21"/>
  <c r="J3289" i="21"/>
  <c r="I3289" i="21"/>
  <c r="E3290" i="21"/>
  <c r="D3291" i="21"/>
  <c r="F3290" i="21"/>
  <c r="H3291" i="21"/>
  <c r="L3290" i="21"/>
  <c r="J3290" i="21"/>
  <c r="K3290" i="21"/>
  <c r="I3290" i="21"/>
  <c r="M3290" i="21"/>
  <c r="Q3289" i="21"/>
  <c r="N3289" i="21"/>
  <c r="O3289" i="21"/>
  <c r="P3289" i="21"/>
  <c r="E3291" i="21"/>
  <c r="F3291" i="21"/>
  <c r="D3292" i="21"/>
  <c r="I3291" i="21"/>
  <c r="H3292" i="21"/>
  <c r="K3291" i="21"/>
  <c r="L3291" i="21"/>
  <c r="M3291" i="21"/>
  <c r="J3291" i="21"/>
  <c r="Q3290" i="21"/>
  <c r="N3290" i="21"/>
  <c r="O3290" i="21"/>
  <c r="P3290" i="21"/>
  <c r="F3292" i="21"/>
  <c r="E3292" i="21"/>
  <c r="D3293" i="21"/>
  <c r="N3291" i="21"/>
  <c r="O3291" i="21"/>
  <c r="Q3291" i="21"/>
  <c r="P3291" i="21"/>
  <c r="K3292" i="21"/>
  <c r="I3292" i="21"/>
  <c r="M3292" i="21"/>
  <c r="H3293" i="21"/>
  <c r="L3292" i="21"/>
  <c r="J3292" i="21"/>
  <c r="F3293" i="21"/>
  <c r="E3293" i="21"/>
  <c r="D3294" i="21"/>
  <c r="O3292" i="21"/>
  <c r="P3292" i="21"/>
  <c r="N3292" i="21"/>
  <c r="Q3292" i="21"/>
  <c r="H3294" i="21"/>
  <c r="I3293" i="21"/>
  <c r="M3293" i="21"/>
  <c r="L3293" i="21"/>
  <c r="J3293" i="21"/>
  <c r="K3293" i="21"/>
  <c r="E3294" i="21"/>
  <c r="D3295" i="21"/>
  <c r="F3294" i="21"/>
  <c r="I3294" i="21"/>
  <c r="L3294" i="21"/>
  <c r="M3294" i="21"/>
  <c r="K3294" i="21"/>
  <c r="H3295" i="21"/>
  <c r="J3294" i="21"/>
  <c r="N3293" i="21"/>
  <c r="Q3293" i="21"/>
  <c r="O3293" i="21"/>
  <c r="P3293" i="21"/>
  <c r="D3296" i="21"/>
  <c r="F3295" i="21"/>
  <c r="E3295" i="21"/>
  <c r="N3294" i="21"/>
  <c r="Q3294" i="21"/>
  <c r="O3294" i="21"/>
  <c r="P3294" i="21"/>
  <c r="J3295" i="21"/>
  <c r="L3295" i="21"/>
  <c r="H3296" i="21"/>
  <c r="K3295" i="21"/>
  <c r="M3295" i="21"/>
  <c r="I3295" i="21"/>
  <c r="E3296" i="21"/>
  <c r="D3297" i="21"/>
  <c r="F3296" i="21"/>
  <c r="I3296" i="21"/>
  <c r="K3296" i="21"/>
  <c r="J3296" i="21"/>
  <c r="L3296" i="21"/>
  <c r="H3297" i="21"/>
  <c r="M3296" i="21"/>
  <c r="O3295" i="21"/>
  <c r="Q3295" i="21"/>
  <c r="N3295" i="21"/>
  <c r="P3295" i="21"/>
  <c r="E3297" i="21"/>
  <c r="D3298" i="21"/>
  <c r="F3297" i="21"/>
  <c r="P3296" i="21"/>
  <c r="O3296" i="21"/>
  <c r="Q3296" i="21"/>
  <c r="N3296" i="21"/>
  <c r="K3297" i="21"/>
  <c r="M3297" i="21"/>
  <c r="L3297" i="21"/>
  <c r="J3297" i="21"/>
  <c r="I3297" i="21"/>
  <c r="H3298" i="21"/>
  <c r="D3299" i="21"/>
  <c r="F3298" i="21"/>
  <c r="E3298" i="21"/>
  <c r="O3297" i="21"/>
  <c r="P3297" i="21"/>
  <c r="Q3297" i="21"/>
  <c r="N3297" i="21"/>
  <c r="K3298" i="21"/>
  <c r="J3298" i="21"/>
  <c r="H3299" i="21"/>
  <c r="M3298" i="21"/>
  <c r="L3298" i="21"/>
  <c r="I3298" i="21"/>
  <c r="D3300" i="21"/>
  <c r="F3299" i="21"/>
  <c r="E3299" i="21"/>
  <c r="M3299" i="21"/>
  <c r="I3299" i="21"/>
  <c r="K3299" i="21"/>
  <c r="H3300" i="21"/>
  <c r="L3299" i="21"/>
  <c r="J3299" i="21"/>
  <c r="Q3298" i="21"/>
  <c r="O3298" i="21"/>
  <c r="N3298" i="21"/>
  <c r="P3298" i="21"/>
  <c r="F3300" i="21"/>
  <c r="E3300" i="21"/>
  <c r="D3301" i="21"/>
  <c r="N3299" i="21"/>
  <c r="Q3299" i="21"/>
  <c r="O3299" i="21"/>
  <c r="P3299" i="21"/>
  <c r="M3300" i="21"/>
  <c r="H3301" i="21"/>
  <c r="K3300" i="21"/>
  <c r="I3300" i="21"/>
  <c r="J3300" i="21"/>
  <c r="L3300" i="21"/>
  <c r="E3301" i="21"/>
  <c r="F3301" i="21"/>
  <c r="D3302" i="21"/>
  <c r="J3301" i="21"/>
  <c r="K3301" i="21"/>
  <c r="M3301" i="21"/>
  <c r="I3301" i="21"/>
  <c r="L3301" i="21"/>
  <c r="H3302" i="21"/>
  <c r="O3300" i="21"/>
  <c r="P3300" i="21"/>
  <c r="Q3300" i="21"/>
  <c r="N3300" i="21"/>
  <c r="F3302" i="21"/>
  <c r="D3303" i="21"/>
  <c r="E3302" i="21"/>
  <c r="O3301" i="21"/>
  <c r="P3301" i="21"/>
  <c r="N3301" i="21"/>
  <c r="Q3301" i="21"/>
  <c r="J3302" i="21"/>
  <c r="L3302" i="21"/>
  <c r="M3302" i="21"/>
  <c r="H3303" i="21"/>
  <c r="I3302" i="21"/>
  <c r="K3302" i="21"/>
  <c r="E3303" i="21"/>
  <c r="D3304" i="21"/>
  <c r="F3303" i="21"/>
  <c r="L3303" i="21"/>
  <c r="H3304" i="21"/>
  <c r="J3303" i="21"/>
  <c r="M3303" i="21"/>
  <c r="I3303" i="21"/>
  <c r="K3303" i="21"/>
  <c r="O3302" i="21"/>
  <c r="N3302" i="21"/>
  <c r="Q3302" i="21"/>
  <c r="P3302" i="21"/>
  <c r="E3304" i="21"/>
  <c r="D3305" i="21"/>
  <c r="F3304" i="21"/>
  <c r="M3304" i="21"/>
  <c r="K3304" i="21"/>
  <c r="J3304" i="21"/>
  <c r="L3304" i="21"/>
  <c r="H3305" i="21"/>
  <c r="I3304" i="21"/>
  <c r="Q3303" i="21"/>
  <c r="N3303" i="21"/>
  <c r="O3303" i="21"/>
  <c r="P3303" i="21"/>
  <c r="F3305" i="21"/>
  <c r="E3305" i="21"/>
  <c r="D3306" i="21"/>
  <c r="M3305" i="21"/>
  <c r="K3305" i="21"/>
  <c r="L3305" i="21"/>
  <c r="H3306" i="21"/>
  <c r="I3305" i="21"/>
  <c r="J3305" i="21"/>
  <c r="O3304" i="21"/>
  <c r="P3304" i="21"/>
  <c r="Q3304" i="21"/>
  <c r="N3304" i="21"/>
  <c r="D3307" i="21"/>
  <c r="E3306" i="21"/>
  <c r="F3306" i="21"/>
  <c r="L3306" i="21"/>
  <c r="M3306" i="21"/>
  <c r="K3306" i="21"/>
  <c r="I3306" i="21"/>
  <c r="H3307" i="21"/>
  <c r="J3306" i="21"/>
  <c r="N3305" i="21"/>
  <c r="Q3305" i="21"/>
  <c r="O3305" i="21"/>
  <c r="P3305" i="21"/>
  <c r="D3308" i="21"/>
  <c r="F3307" i="21"/>
  <c r="E3307" i="21"/>
  <c r="N3306" i="21"/>
  <c r="Q3306" i="21"/>
  <c r="O3306" i="21"/>
  <c r="P3306" i="21"/>
  <c r="L3307" i="21"/>
  <c r="I3307" i="21"/>
  <c r="M3307" i="21"/>
  <c r="H3308" i="21"/>
  <c r="K3307" i="21"/>
  <c r="J3307" i="21"/>
  <c r="D3309" i="21"/>
  <c r="F3308" i="21"/>
  <c r="E3308" i="21"/>
  <c r="O3307" i="21"/>
  <c r="P3307" i="21"/>
  <c r="Q3307" i="21"/>
  <c r="N3307" i="21"/>
  <c r="K3308" i="21"/>
  <c r="L3308" i="21"/>
  <c r="I3308" i="21"/>
  <c r="H3309" i="21"/>
  <c r="J3308" i="21"/>
  <c r="M3308" i="21"/>
  <c r="D3310" i="21"/>
  <c r="F3309" i="21"/>
  <c r="E3309" i="21"/>
  <c r="N3308" i="21"/>
  <c r="Q3308" i="21"/>
  <c r="O3308" i="21"/>
  <c r="P3308" i="21"/>
  <c r="J3309" i="21"/>
  <c r="H3310" i="21"/>
  <c r="L3309" i="21"/>
  <c r="M3309" i="21"/>
  <c r="I3309" i="21"/>
  <c r="K3309" i="21"/>
  <c r="F3310" i="21"/>
  <c r="E3310" i="21"/>
  <c r="D3311" i="21"/>
  <c r="H3311" i="21"/>
  <c r="I3310" i="21"/>
  <c r="M3310" i="21"/>
  <c r="L3310" i="21"/>
  <c r="K3310" i="21"/>
  <c r="J3310" i="21"/>
  <c r="P3309" i="21"/>
  <c r="O3309" i="21"/>
  <c r="N3309" i="21"/>
  <c r="Q3309" i="21"/>
  <c r="F3311" i="21"/>
  <c r="E3311" i="21"/>
  <c r="D3312" i="21"/>
  <c r="H3312" i="21"/>
  <c r="K3311" i="21"/>
  <c r="L3311" i="21"/>
  <c r="J3311" i="21"/>
  <c r="M3311" i="21"/>
  <c r="I3311" i="21"/>
  <c r="N3310" i="21"/>
  <c r="Q3310" i="21"/>
  <c r="O3310" i="21"/>
  <c r="P3310" i="21"/>
  <c r="F3312" i="21"/>
  <c r="E3312" i="21"/>
  <c r="D3313" i="21"/>
  <c r="K3312" i="21"/>
  <c r="M3312" i="21"/>
  <c r="L3312" i="21"/>
  <c r="H3313" i="21"/>
  <c r="J3312" i="21"/>
  <c r="I3312" i="21"/>
  <c r="P3311" i="21"/>
  <c r="N3311" i="21"/>
  <c r="Q3311" i="21"/>
  <c r="O3311" i="21"/>
  <c r="D3314" i="21"/>
  <c r="F3313" i="21"/>
  <c r="E3313" i="21"/>
  <c r="M3313" i="21"/>
  <c r="J3313" i="21"/>
  <c r="K3313" i="21"/>
  <c r="L3313" i="21"/>
  <c r="I3313" i="21"/>
  <c r="H3314" i="21"/>
  <c r="O3312" i="21"/>
  <c r="P3312" i="21"/>
  <c r="N3312" i="21"/>
  <c r="Q3312" i="21"/>
  <c r="D3315" i="21"/>
  <c r="F3314" i="21"/>
  <c r="E3314" i="21"/>
  <c r="O3313" i="21"/>
  <c r="P3313" i="21"/>
  <c r="N3313" i="21"/>
  <c r="Q3313" i="21"/>
  <c r="I3314" i="21"/>
  <c r="J3314" i="21"/>
  <c r="H3315" i="21"/>
  <c r="L3314" i="21"/>
  <c r="K3314" i="21"/>
  <c r="M3314" i="21"/>
  <c r="D3316" i="21"/>
  <c r="E3315" i="21"/>
  <c r="F3315" i="21"/>
  <c r="N3314" i="21"/>
  <c r="Q3314" i="21"/>
  <c r="O3314" i="21"/>
  <c r="P3314" i="21"/>
  <c r="K3315" i="21"/>
  <c r="L3315" i="21"/>
  <c r="J3315" i="21"/>
  <c r="H3316" i="21"/>
  <c r="I3315" i="21"/>
  <c r="M3315" i="21"/>
  <c r="D3317" i="21"/>
  <c r="F3316" i="21"/>
  <c r="E3316" i="21"/>
  <c r="L3316" i="21"/>
  <c r="M3316" i="21"/>
  <c r="K3316" i="21"/>
  <c r="H3317" i="21"/>
  <c r="I3316" i="21"/>
  <c r="J3316" i="21"/>
  <c r="N3315" i="21"/>
  <c r="Q3315" i="21"/>
  <c r="O3315" i="21"/>
  <c r="P3315" i="21"/>
  <c r="D3318" i="21"/>
  <c r="E3317" i="21"/>
  <c r="F3317" i="21"/>
  <c r="I3317" i="21"/>
  <c r="L3317" i="21"/>
  <c r="J3317" i="21"/>
  <c r="K3317" i="21"/>
  <c r="M3317" i="21"/>
  <c r="H3318" i="21"/>
  <c r="Q3316" i="21"/>
  <c r="N3316" i="21"/>
  <c r="P3316" i="21"/>
  <c r="O3316" i="21"/>
  <c r="E3318" i="21"/>
  <c r="D3319" i="21"/>
  <c r="F3318" i="21"/>
  <c r="Q3317" i="21"/>
  <c r="N3317" i="21"/>
  <c r="O3317" i="21"/>
  <c r="P3317" i="21"/>
  <c r="K3318" i="21"/>
  <c r="L3318" i="21"/>
  <c r="I3318" i="21"/>
  <c r="H3319" i="21"/>
  <c r="M3318" i="21"/>
  <c r="J3318" i="21"/>
  <c r="D3320" i="21"/>
  <c r="E3319" i="21"/>
  <c r="F3319" i="21"/>
  <c r="Q3318" i="21"/>
  <c r="O3318" i="21"/>
  <c r="N3318" i="21"/>
  <c r="P3318" i="21"/>
  <c r="J3319" i="21"/>
  <c r="I3319" i="21"/>
  <c r="M3319" i="21"/>
  <c r="K3319" i="21"/>
  <c r="H3320" i="21"/>
  <c r="L3319" i="21"/>
  <c r="D3321" i="21"/>
  <c r="E3320" i="21"/>
  <c r="F3320" i="21"/>
  <c r="O3319" i="21"/>
  <c r="N3319" i="21"/>
  <c r="Q3319" i="21"/>
  <c r="P3319" i="21"/>
  <c r="I3320" i="21"/>
  <c r="L3320" i="21"/>
  <c r="K3320" i="21"/>
  <c r="H3321" i="21"/>
  <c r="J3320" i="21"/>
  <c r="M3320" i="21"/>
  <c r="D3322" i="21"/>
  <c r="F3321" i="21"/>
  <c r="E3321" i="21"/>
  <c r="O3320" i="21"/>
  <c r="P3320" i="21"/>
  <c r="N3320" i="21"/>
  <c r="Q3320" i="21"/>
  <c r="M3321" i="21"/>
  <c r="K3321" i="21"/>
  <c r="H3322" i="21"/>
  <c r="L3321" i="21"/>
  <c r="J3321" i="21"/>
  <c r="I3321" i="21"/>
  <c r="D3323" i="21"/>
  <c r="F3322" i="21"/>
  <c r="E3322" i="21"/>
  <c r="L3322" i="21"/>
  <c r="H3323" i="21"/>
  <c r="K3322" i="21"/>
  <c r="M3322" i="21"/>
  <c r="I3322" i="21"/>
  <c r="J3322" i="21"/>
  <c r="O3321" i="21"/>
  <c r="P3321" i="21"/>
  <c r="N3321" i="21"/>
  <c r="Q3321" i="21"/>
  <c r="F3323" i="21"/>
  <c r="E3323" i="21"/>
  <c r="D3324" i="21"/>
  <c r="M3323" i="21"/>
  <c r="J3323" i="21"/>
  <c r="K3323" i="21"/>
  <c r="H3324" i="21"/>
  <c r="I3323" i="21"/>
  <c r="L3323" i="21"/>
  <c r="Q3322" i="21"/>
  <c r="O3322" i="21"/>
  <c r="N3322" i="21"/>
  <c r="P3322" i="21"/>
  <c r="E3324" i="21"/>
  <c r="F3324" i="21"/>
  <c r="D3325" i="21"/>
  <c r="K3324" i="21"/>
  <c r="M3324" i="21"/>
  <c r="H3325" i="21"/>
  <c r="J3324" i="21"/>
  <c r="L3324" i="21"/>
  <c r="I3324" i="21"/>
  <c r="N3323" i="21"/>
  <c r="Q3323" i="21"/>
  <c r="O3323" i="21"/>
  <c r="P3323" i="21"/>
  <c r="F3325" i="21"/>
  <c r="E3325" i="21"/>
  <c r="D3326" i="21"/>
  <c r="L3325" i="21"/>
  <c r="H3326" i="21"/>
  <c r="J3325" i="21"/>
  <c r="K3325" i="21"/>
  <c r="I3325" i="21"/>
  <c r="M3325" i="21"/>
  <c r="Q3324" i="21"/>
  <c r="O3324" i="21"/>
  <c r="P3324" i="21"/>
  <c r="N3324" i="21"/>
  <c r="E3326" i="21"/>
  <c r="D3327" i="21"/>
  <c r="F3326" i="21"/>
  <c r="J3326" i="21"/>
  <c r="K3326" i="21"/>
  <c r="L3326" i="21"/>
  <c r="M3326" i="21"/>
  <c r="H3327" i="21"/>
  <c r="I3326" i="21"/>
  <c r="Q3325" i="21"/>
  <c r="O3325" i="21"/>
  <c r="N3325" i="21"/>
  <c r="P3325" i="21"/>
  <c r="D3328" i="21"/>
  <c r="E3327" i="21"/>
  <c r="F3327" i="21"/>
  <c r="M3327" i="21"/>
  <c r="H3328" i="21"/>
  <c r="K3327" i="21"/>
  <c r="L3327" i="21"/>
  <c r="J3327" i="21"/>
  <c r="I3327" i="21"/>
  <c r="Q3326" i="21"/>
  <c r="O3326" i="21"/>
  <c r="N3326" i="21"/>
  <c r="P3326" i="21"/>
  <c r="F3328" i="21"/>
  <c r="E3328" i="21"/>
  <c r="D3329" i="21"/>
  <c r="M3328" i="21"/>
  <c r="I3328" i="21"/>
  <c r="L3328" i="21"/>
  <c r="H3329" i="21"/>
  <c r="K3328" i="21"/>
  <c r="J3328" i="21"/>
  <c r="O3327" i="21"/>
  <c r="P3327" i="21"/>
  <c r="N3327" i="21"/>
  <c r="Q3327" i="21"/>
  <c r="E3329" i="21"/>
  <c r="F3329" i="21"/>
  <c r="D3330" i="21"/>
  <c r="O3328" i="21"/>
  <c r="P3328" i="21"/>
  <c r="N3328" i="21"/>
  <c r="Q3328" i="21"/>
  <c r="M3329" i="21"/>
  <c r="L3329" i="21"/>
  <c r="K3329" i="21"/>
  <c r="I3329" i="21"/>
  <c r="H3330" i="21"/>
  <c r="J3329" i="21"/>
  <c r="E3330" i="21"/>
  <c r="D3331" i="21"/>
  <c r="F3330" i="21"/>
  <c r="N3329" i="21"/>
  <c r="P3329" i="21"/>
  <c r="O3329" i="21"/>
  <c r="Q3329" i="21"/>
  <c r="I3330" i="21"/>
  <c r="M3330" i="21"/>
  <c r="K3330" i="21"/>
  <c r="H3331" i="21"/>
  <c r="J3330" i="21"/>
  <c r="L3330" i="21"/>
  <c r="F3331" i="21"/>
  <c r="D3332" i="21"/>
  <c r="E3331" i="21"/>
  <c r="N3330" i="21"/>
  <c r="Q3330" i="21"/>
  <c r="O3330" i="21"/>
  <c r="P3330" i="21"/>
  <c r="L3331" i="21"/>
  <c r="K3331" i="21"/>
  <c r="M3331" i="21"/>
  <c r="H3332" i="21"/>
  <c r="I3331" i="21"/>
  <c r="J3331" i="21"/>
  <c r="D3333" i="21"/>
  <c r="E3332" i="21"/>
  <c r="F3332" i="21"/>
  <c r="K3332" i="21"/>
  <c r="L3332" i="21"/>
  <c r="H3333" i="21"/>
  <c r="I3332" i="21"/>
  <c r="M3332" i="21"/>
  <c r="J3332" i="21"/>
  <c r="Q3331" i="21"/>
  <c r="N3331" i="21"/>
  <c r="O3331" i="21"/>
  <c r="P3331" i="21"/>
  <c r="F3333" i="21"/>
  <c r="E3333" i="21"/>
  <c r="D3334" i="21"/>
  <c r="J3333" i="21"/>
  <c r="M3333" i="21"/>
  <c r="L3333" i="21"/>
  <c r="H3334" i="21"/>
  <c r="I3333" i="21"/>
  <c r="K3333" i="21"/>
  <c r="N3332" i="21"/>
  <c r="O3332" i="21"/>
  <c r="P3332" i="21"/>
  <c r="Q3332" i="21"/>
  <c r="D3335" i="21"/>
  <c r="E3334" i="21"/>
  <c r="F3334" i="21"/>
  <c r="J3334" i="21"/>
  <c r="I3334" i="21"/>
  <c r="H3335" i="21"/>
  <c r="L3334" i="21"/>
  <c r="K3334" i="21"/>
  <c r="M3334" i="21"/>
  <c r="N3333" i="21"/>
  <c r="O3333" i="21"/>
  <c r="Q3333" i="21"/>
  <c r="P3333" i="21"/>
  <c r="F3335" i="21"/>
  <c r="D3336" i="21"/>
  <c r="E3335" i="21"/>
  <c r="N3334" i="21"/>
  <c r="Q3334" i="21"/>
  <c r="O3334" i="21"/>
  <c r="P3334" i="21"/>
  <c r="M3335" i="21"/>
  <c r="J3335" i="21"/>
  <c r="I3335" i="21"/>
  <c r="L3335" i="21"/>
  <c r="H3336" i="21"/>
  <c r="K3335" i="21"/>
  <c r="E3336" i="21"/>
  <c r="F3336" i="21"/>
  <c r="D3337" i="21"/>
  <c r="O3335" i="21"/>
  <c r="N3335" i="21"/>
  <c r="Q3335" i="21"/>
  <c r="P3335" i="21"/>
  <c r="I3336" i="21"/>
  <c r="L3336" i="21"/>
  <c r="J3336" i="21"/>
  <c r="M3336" i="21"/>
  <c r="K3336" i="21"/>
  <c r="H3337" i="21"/>
  <c r="E3337" i="21"/>
  <c r="D3338" i="21"/>
  <c r="F3337" i="21"/>
  <c r="O3336" i="21"/>
  <c r="P3336" i="21"/>
  <c r="Q3336" i="21"/>
  <c r="N3336" i="21"/>
  <c r="H3338" i="21"/>
  <c r="M3337" i="21"/>
  <c r="J3337" i="21"/>
  <c r="L3337" i="21"/>
  <c r="K3337" i="21"/>
  <c r="I3337" i="21"/>
  <c r="D3339" i="21"/>
  <c r="E3338" i="21"/>
  <c r="F3338" i="21"/>
  <c r="I3338" i="21"/>
  <c r="K3338" i="21"/>
  <c r="L3338" i="21"/>
  <c r="M3338" i="21"/>
  <c r="J3338" i="21"/>
  <c r="H3339" i="21"/>
  <c r="O3337" i="21"/>
  <c r="N3337" i="21"/>
  <c r="Q3337" i="21"/>
  <c r="P3337" i="21"/>
  <c r="E3339" i="21"/>
  <c r="D3340" i="21"/>
  <c r="F3339" i="21"/>
  <c r="Q3338" i="21"/>
  <c r="N3338" i="21"/>
  <c r="O3338" i="21"/>
  <c r="P3338" i="21"/>
  <c r="I3339" i="21"/>
  <c r="M3339" i="21"/>
  <c r="J3339" i="21"/>
  <c r="L3339" i="21"/>
  <c r="H3340" i="21"/>
  <c r="K3339" i="21"/>
  <c r="E3340" i="21"/>
  <c r="F3340" i="21"/>
  <c r="D3341" i="21"/>
  <c r="N3339" i="21"/>
  <c r="Q3339" i="21"/>
  <c r="O3339" i="21"/>
  <c r="P3339" i="21"/>
  <c r="J3340" i="21"/>
  <c r="M3340" i="21"/>
  <c r="L3340" i="21"/>
  <c r="K3340" i="21"/>
  <c r="I3340" i="21"/>
  <c r="H3341" i="21"/>
  <c r="F3341" i="21"/>
  <c r="E3341" i="21"/>
  <c r="D3342" i="21"/>
  <c r="N3340" i="21"/>
  <c r="O3340" i="21"/>
  <c r="P3340" i="21"/>
  <c r="Q3340" i="21"/>
  <c r="H3342" i="21"/>
  <c r="M3341" i="21"/>
  <c r="I3341" i="21"/>
  <c r="L3341" i="21"/>
  <c r="J3341" i="21"/>
  <c r="K3341" i="21"/>
  <c r="D3343" i="21"/>
  <c r="E3342" i="21"/>
  <c r="F3342" i="21"/>
  <c r="I3342" i="21"/>
  <c r="H3343" i="21"/>
  <c r="L3342" i="21"/>
  <c r="K3342" i="21"/>
  <c r="J3342" i="21"/>
  <c r="M3342" i="21"/>
  <c r="Q3341" i="21"/>
  <c r="O3341" i="21"/>
  <c r="N3341" i="21"/>
  <c r="P3341" i="21"/>
  <c r="F3343" i="21"/>
  <c r="E3343" i="21"/>
  <c r="D3344" i="21"/>
  <c r="N3342" i="21"/>
  <c r="O3342" i="21"/>
  <c r="Q3342" i="21"/>
  <c r="P3342" i="21"/>
  <c r="H3344" i="21"/>
  <c r="I3343" i="21"/>
  <c r="K3343" i="21"/>
  <c r="J3343" i="21"/>
  <c r="L3343" i="21"/>
  <c r="M3343" i="21"/>
  <c r="D3345" i="21"/>
  <c r="F3344" i="21"/>
  <c r="E3344" i="21"/>
  <c r="I3344" i="21"/>
  <c r="K3344" i="21"/>
  <c r="J3344" i="21"/>
  <c r="H3345" i="21"/>
  <c r="L3344" i="21"/>
  <c r="M3344" i="21"/>
  <c r="N3343" i="21"/>
  <c r="Q3343" i="21"/>
  <c r="O3343" i="21"/>
  <c r="P3343" i="21"/>
  <c r="E3345" i="21"/>
  <c r="D3346" i="21"/>
  <c r="F3345" i="21"/>
  <c r="O3344" i="21"/>
  <c r="P3344" i="21"/>
  <c r="Q3344" i="21"/>
  <c r="N3344" i="21"/>
  <c r="H3346" i="21"/>
  <c r="M3345" i="21"/>
  <c r="L3345" i="21"/>
  <c r="I3345" i="21"/>
  <c r="K3345" i="21"/>
  <c r="J3345" i="21"/>
  <c r="D3347" i="21"/>
  <c r="E3346" i="21"/>
  <c r="F3346" i="21"/>
  <c r="L3346" i="21"/>
  <c r="H3347" i="21"/>
  <c r="J3346" i="21"/>
  <c r="I3346" i="21"/>
  <c r="M3346" i="21"/>
  <c r="K3346" i="21"/>
  <c r="N3345" i="21"/>
  <c r="O3345" i="21"/>
  <c r="Q3345" i="21"/>
  <c r="P3345" i="21"/>
  <c r="E3347" i="21"/>
  <c r="F3347" i="21"/>
  <c r="D3348" i="21"/>
  <c r="M3347" i="21"/>
  <c r="J3347" i="21"/>
  <c r="H3348" i="21"/>
  <c r="K3347" i="21"/>
  <c r="I3347" i="21"/>
  <c r="L3347" i="21"/>
  <c r="Q3346" i="21"/>
  <c r="N3346" i="21"/>
  <c r="O3346" i="21"/>
  <c r="P3346" i="21"/>
  <c r="F3348" i="21"/>
  <c r="E3348" i="21"/>
  <c r="D3349" i="21"/>
  <c r="J3348" i="21"/>
  <c r="M3348" i="21"/>
  <c r="L3348" i="21"/>
  <c r="I3348" i="21"/>
  <c r="K3348" i="21"/>
  <c r="H3349" i="21"/>
  <c r="Q3347" i="21"/>
  <c r="N3347" i="21"/>
  <c r="O3347" i="21"/>
  <c r="P3347" i="21"/>
  <c r="F3349" i="21"/>
  <c r="E3349" i="21"/>
  <c r="D3350" i="21"/>
  <c r="Q3348" i="21"/>
  <c r="N3348" i="21"/>
  <c r="O3348" i="21"/>
  <c r="P3348" i="21"/>
  <c r="L3349" i="21"/>
  <c r="M3349" i="21"/>
  <c r="J3349" i="21"/>
  <c r="K3349" i="21"/>
  <c r="H3350" i="21"/>
  <c r="I3349" i="21"/>
  <c r="E3350" i="21"/>
  <c r="F3350" i="21"/>
  <c r="D3351" i="21"/>
  <c r="L3350" i="21"/>
  <c r="M3350" i="21"/>
  <c r="K3350" i="21"/>
  <c r="H3351" i="21"/>
  <c r="I3350" i="21"/>
  <c r="J3350" i="21"/>
  <c r="N3349" i="21"/>
  <c r="O3349" i="21"/>
  <c r="Q3349" i="21"/>
  <c r="P3349" i="21"/>
  <c r="F3351" i="21"/>
  <c r="E3351" i="21"/>
  <c r="D3352" i="21"/>
  <c r="J3351" i="21"/>
  <c r="H3352" i="21"/>
  <c r="L3351" i="21"/>
  <c r="K3351" i="21"/>
  <c r="M3351" i="21"/>
  <c r="I3351" i="21"/>
  <c r="N3350" i="21"/>
  <c r="O3350" i="21"/>
  <c r="Q3350" i="21"/>
  <c r="P3350" i="21"/>
  <c r="E3352" i="21"/>
  <c r="D3353" i="21"/>
  <c r="F3352" i="21"/>
  <c r="L3352" i="21"/>
  <c r="H3353" i="21"/>
  <c r="I3352" i="21"/>
  <c r="M3352" i="21"/>
  <c r="J3352" i="21"/>
  <c r="K3352" i="21"/>
  <c r="O3351" i="21"/>
  <c r="N3351" i="21"/>
  <c r="Q3351" i="21"/>
  <c r="P3351" i="21"/>
  <c r="F3353" i="21"/>
  <c r="D3354" i="21"/>
  <c r="E3353" i="21"/>
  <c r="I3353" i="21"/>
  <c r="K3353" i="21"/>
  <c r="H3354" i="21"/>
  <c r="M3353" i="21"/>
  <c r="J3353" i="21"/>
  <c r="L3353" i="21"/>
  <c r="Q3352" i="21"/>
  <c r="O3352" i="21"/>
  <c r="P3352" i="21"/>
  <c r="N3352" i="21"/>
  <c r="D3355" i="21"/>
  <c r="F3354" i="21"/>
  <c r="E3354" i="21"/>
  <c r="O3353" i="21"/>
  <c r="P3353" i="21"/>
  <c r="Q3353" i="21"/>
  <c r="N3353" i="21"/>
  <c r="H3355" i="21"/>
  <c r="L3354" i="21"/>
  <c r="K3354" i="21"/>
  <c r="J3354" i="21"/>
  <c r="M3354" i="21"/>
  <c r="I3354" i="21"/>
  <c r="F3355" i="21"/>
  <c r="E3355" i="21"/>
  <c r="D3356" i="21"/>
  <c r="K3355" i="21"/>
  <c r="I3355" i="21"/>
  <c r="L3355" i="21"/>
  <c r="M3355" i="21"/>
  <c r="H3356" i="21"/>
  <c r="J3355" i="21"/>
  <c r="Q3354" i="21"/>
  <c r="O3354" i="21"/>
  <c r="N3354" i="21"/>
  <c r="P3354" i="21"/>
  <c r="E3356" i="21"/>
  <c r="F3356" i="21"/>
  <c r="D3357" i="21"/>
  <c r="N3355" i="21"/>
  <c r="Q3355" i="21"/>
  <c r="O3355" i="21"/>
  <c r="P3355" i="21"/>
  <c r="M3356" i="21"/>
  <c r="H3357" i="21"/>
  <c r="K3356" i="21"/>
  <c r="J3356" i="21"/>
  <c r="I3356" i="21"/>
  <c r="L3356" i="21"/>
  <c r="F3357" i="21"/>
  <c r="D3358" i="21"/>
  <c r="E3357" i="21"/>
  <c r="M3357" i="21"/>
  <c r="L3357" i="21"/>
  <c r="I3357" i="21"/>
  <c r="K3357" i="21"/>
  <c r="H3358" i="21"/>
  <c r="J3357" i="21"/>
  <c r="N3356" i="21"/>
  <c r="O3356" i="21"/>
  <c r="P3356" i="21"/>
  <c r="Q3356" i="21"/>
  <c r="F3358" i="21"/>
  <c r="E3358" i="21"/>
  <c r="D3359" i="21"/>
  <c r="Q3357" i="21"/>
  <c r="O3357" i="21"/>
  <c r="P3357" i="21"/>
  <c r="N3357" i="21"/>
  <c r="H3359" i="21"/>
  <c r="M3358" i="21"/>
  <c r="K3358" i="21"/>
  <c r="J3358" i="21"/>
  <c r="I3358" i="21"/>
  <c r="L3358" i="21"/>
  <c r="E3359" i="21"/>
  <c r="D3360" i="21"/>
  <c r="F3359" i="21"/>
  <c r="J3359" i="21"/>
  <c r="K3359" i="21"/>
  <c r="H3360" i="21"/>
  <c r="L3359" i="21"/>
  <c r="M3359" i="21"/>
  <c r="I3359" i="21"/>
  <c r="O3358" i="21"/>
  <c r="Q3358" i="21"/>
  <c r="N3358" i="21"/>
  <c r="P3358" i="21"/>
  <c r="D3361" i="21"/>
  <c r="E3360" i="21"/>
  <c r="F3360" i="21"/>
  <c r="J3360" i="21"/>
  <c r="K3360" i="21"/>
  <c r="M3360" i="21"/>
  <c r="I3360" i="21"/>
  <c r="H3361" i="21"/>
  <c r="L3360" i="21"/>
  <c r="Q3359" i="21"/>
  <c r="O3359" i="21"/>
  <c r="N3359" i="21"/>
  <c r="P3359" i="21"/>
  <c r="D3362" i="21"/>
  <c r="F3361" i="21"/>
  <c r="E3361" i="21"/>
  <c r="Q3360" i="21"/>
  <c r="P3360" i="21"/>
  <c r="N3360" i="21"/>
  <c r="O3360" i="21"/>
  <c r="I3361" i="21"/>
  <c r="H3362" i="21"/>
  <c r="J3361" i="21"/>
  <c r="K3361" i="21"/>
  <c r="L3361" i="21"/>
  <c r="M3361" i="21"/>
  <c r="F3362" i="21"/>
  <c r="E3362" i="21"/>
  <c r="D3363" i="21"/>
  <c r="N3361" i="21"/>
  <c r="P3361" i="21"/>
  <c r="O3361" i="21"/>
  <c r="Q3361" i="21"/>
  <c r="L3362" i="21"/>
  <c r="I3362" i="21"/>
  <c r="K3362" i="21"/>
  <c r="J3362" i="21"/>
  <c r="H3363" i="21"/>
  <c r="M3362" i="21"/>
  <c r="F3363" i="21"/>
  <c r="D3364" i="21"/>
  <c r="E3363" i="21"/>
  <c r="Q3362" i="21"/>
  <c r="N3362" i="21"/>
  <c r="O3362" i="21"/>
  <c r="P3362" i="21"/>
  <c r="K3363" i="21"/>
  <c r="L3363" i="21"/>
  <c r="J3363" i="21"/>
  <c r="I3363" i="21"/>
  <c r="M3363" i="21"/>
  <c r="H3364" i="21"/>
  <c r="F3364" i="21"/>
  <c r="E3364" i="21"/>
  <c r="D3365" i="21"/>
  <c r="N3363" i="21"/>
  <c r="Q3363" i="21"/>
  <c r="O3363" i="21"/>
  <c r="P3363" i="21"/>
  <c r="L3364" i="21"/>
  <c r="M3364" i="21"/>
  <c r="K3364" i="21"/>
  <c r="I3364" i="21"/>
  <c r="J3364" i="21"/>
  <c r="H3365" i="21"/>
  <c r="F3365" i="21"/>
  <c r="E3365" i="21"/>
  <c r="D3366" i="21"/>
  <c r="Q3364" i="21"/>
  <c r="O3364" i="21"/>
  <c r="N3364" i="21"/>
  <c r="P3364" i="21"/>
  <c r="H3366" i="21"/>
  <c r="L3365" i="21"/>
  <c r="M3365" i="21"/>
  <c r="K3365" i="21"/>
  <c r="I3365" i="21"/>
  <c r="J3365" i="21"/>
  <c r="E3366" i="21"/>
  <c r="D3367" i="21"/>
  <c r="F3366" i="21"/>
  <c r="M3366" i="21"/>
  <c r="H3367" i="21"/>
  <c r="K3366" i="21"/>
  <c r="L3366" i="21"/>
  <c r="I3366" i="21"/>
  <c r="J3366" i="21"/>
  <c r="Q3365" i="21"/>
  <c r="O3365" i="21"/>
  <c r="N3365" i="21"/>
  <c r="P3365" i="21"/>
  <c r="E3367" i="21"/>
  <c r="F3367" i="21"/>
  <c r="D3368" i="21"/>
  <c r="M3367" i="21"/>
  <c r="H3368" i="21"/>
  <c r="L3367" i="21"/>
  <c r="J3367" i="21"/>
  <c r="I3367" i="21"/>
  <c r="K3367" i="21"/>
  <c r="Q3366" i="21"/>
  <c r="O3366" i="21"/>
  <c r="N3366" i="21"/>
  <c r="P3366" i="21"/>
  <c r="E3368" i="21"/>
  <c r="F3368" i="21"/>
  <c r="D3369" i="21"/>
  <c r="L3368" i="21"/>
  <c r="K3368" i="21"/>
  <c r="H3369" i="21"/>
  <c r="I3368" i="21"/>
  <c r="J3368" i="21"/>
  <c r="M3368" i="21"/>
  <c r="Q3367" i="21"/>
  <c r="P3367" i="21"/>
  <c r="O3367" i="21"/>
  <c r="N3367" i="21"/>
  <c r="E3369" i="21"/>
  <c r="F3369" i="21"/>
  <c r="D3370" i="21"/>
  <c r="H3370" i="21"/>
  <c r="I3369" i="21"/>
  <c r="J3369" i="21"/>
  <c r="M3369" i="21"/>
  <c r="K3369" i="21"/>
  <c r="L3369" i="21"/>
  <c r="Q3368" i="21"/>
  <c r="P3368" i="21"/>
  <c r="O3368" i="21"/>
  <c r="N3368" i="21"/>
  <c r="D3371" i="21"/>
  <c r="F3370" i="21"/>
  <c r="E3370" i="21"/>
  <c r="J3370" i="21"/>
  <c r="H3371" i="21"/>
  <c r="L3370" i="21"/>
  <c r="I3370" i="21"/>
  <c r="M3370" i="21"/>
  <c r="K3370" i="21"/>
  <c r="Q3369" i="21"/>
  <c r="O3369" i="21"/>
  <c r="N3369" i="21"/>
  <c r="P3369" i="21"/>
  <c r="F3371" i="21"/>
  <c r="D3372" i="21"/>
  <c r="E3371" i="21"/>
  <c r="L3371" i="21"/>
  <c r="M3371" i="21"/>
  <c r="K3371" i="21"/>
  <c r="I3371" i="21"/>
  <c r="H3372" i="21"/>
  <c r="J3371" i="21"/>
  <c r="Q3370" i="21"/>
  <c r="O3370" i="21"/>
  <c r="N3370" i="21"/>
  <c r="P3370" i="21"/>
  <c r="E3372" i="21"/>
  <c r="D3373" i="21"/>
  <c r="F3372" i="21"/>
  <c r="N3371" i="21"/>
  <c r="Q3371" i="21"/>
  <c r="O3371" i="21"/>
  <c r="P3371" i="21"/>
  <c r="M3372" i="21"/>
  <c r="K3372" i="21"/>
  <c r="I3372" i="21"/>
  <c r="H3373" i="21"/>
  <c r="J3372" i="21"/>
  <c r="L3372" i="21"/>
  <c r="E3373" i="21"/>
  <c r="F3373" i="21"/>
  <c r="D3374" i="21"/>
  <c r="N3372" i="21"/>
  <c r="O3372" i="21"/>
  <c r="P3372" i="21"/>
  <c r="Q3372" i="21"/>
  <c r="J3373" i="21"/>
  <c r="M3373" i="21"/>
  <c r="K3373" i="21"/>
  <c r="H3374" i="21"/>
  <c r="I3373" i="21"/>
  <c r="L3373" i="21"/>
  <c r="F3374" i="21"/>
  <c r="E3374" i="21"/>
  <c r="D3375" i="21"/>
  <c r="L3374" i="21"/>
  <c r="M3374" i="21"/>
  <c r="K3374" i="21"/>
  <c r="J3374" i="21"/>
  <c r="I3374" i="21"/>
  <c r="H3375" i="21"/>
  <c r="N3373" i="21"/>
  <c r="O3373" i="21"/>
  <c r="Q3373" i="21"/>
  <c r="P3373" i="21"/>
  <c r="F3375" i="21"/>
  <c r="E3375" i="21"/>
  <c r="D3376" i="21"/>
  <c r="O3374" i="21"/>
  <c r="Q3374" i="21"/>
  <c r="N3374" i="21"/>
  <c r="P3374" i="21"/>
  <c r="I3375" i="21"/>
  <c r="H3376" i="21"/>
  <c r="J3375" i="21"/>
  <c r="K3375" i="21"/>
  <c r="L3375" i="21"/>
  <c r="M3375" i="21"/>
  <c r="F3376" i="21"/>
  <c r="D3377" i="21"/>
  <c r="E3376" i="21"/>
  <c r="N3375" i="21"/>
  <c r="Q3375" i="21"/>
  <c r="O3375" i="21"/>
  <c r="P3375" i="21"/>
  <c r="K3376" i="21"/>
  <c r="H3377" i="21"/>
  <c r="L3376" i="21"/>
  <c r="M3376" i="21"/>
  <c r="I3376" i="21"/>
  <c r="J3376" i="21"/>
  <c r="F3377" i="21"/>
  <c r="E3377" i="21"/>
  <c r="D3378" i="21"/>
  <c r="H3378" i="21"/>
  <c r="I3377" i="21"/>
  <c r="K3377" i="21"/>
  <c r="J3377" i="21"/>
  <c r="M3377" i="21"/>
  <c r="L3377" i="21"/>
  <c r="Q3376" i="21"/>
  <c r="P3376" i="21"/>
  <c r="N3376" i="21"/>
  <c r="O3376" i="21"/>
  <c r="E3378" i="21"/>
  <c r="D3379" i="21"/>
  <c r="F3378" i="21"/>
  <c r="K3378" i="21"/>
  <c r="H3379" i="21"/>
  <c r="L3378" i="21"/>
  <c r="J3378" i="21"/>
  <c r="I3378" i="21"/>
  <c r="M3378" i="21"/>
  <c r="N3377" i="21"/>
  <c r="O3377" i="21"/>
  <c r="Q3377" i="21"/>
  <c r="P3377" i="21"/>
  <c r="F3379" i="21"/>
  <c r="D3380" i="21"/>
  <c r="E3379" i="21"/>
  <c r="K3379" i="21"/>
  <c r="L3379" i="21"/>
  <c r="J3379" i="21"/>
  <c r="H3380" i="21"/>
  <c r="M3379" i="21"/>
  <c r="I3379" i="21"/>
  <c r="N3378" i="21"/>
  <c r="Q3378" i="21"/>
  <c r="O3378" i="21"/>
  <c r="P3378" i="21"/>
  <c r="F3380" i="21"/>
  <c r="D3381" i="21"/>
  <c r="E3380" i="21"/>
  <c r="H3381" i="21"/>
  <c r="J3380" i="21"/>
  <c r="M3380" i="21"/>
  <c r="L3380" i="21"/>
  <c r="I3380" i="21"/>
  <c r="K3380" i="21"/>
  <c r="Q3379" i="21"/>
  <c r="N3379" i="21"/>
  <c r="O3379" i="21"/>
  <c r="P3379" i="21"/>
  <c r="E3381" i="21"/>
  <c r="F3381" i="21"/>
  <c r="D3382" i="21"/>
  <c r="H3382" i="21"/>
  <c r="L3381" i="21"/>
  <c r="I3381" i="21"/>
  <c r="J3381" i="21"/>
  <c r="M3381" i="21"/>
  <c r="K3381" i="21"/>
  <c r="N3380" i="21"/>
  <c r="O3380" i="21"/>
  <c r="Q3380" i="21"/>
  <c r="P3380" i="21"/>
  <c r="E3382" i="21"/>
  <c r="F3382" i="21"/>
  <c r="D3383" i="21"/>
  <c r="L3382" i="21"/>
  <c r="I3382" i="21"/>
  <c r="M3382" i="21"/>
  <c r="J3382" i="21"/>
  <c r="H3383" i="21"/>
  <c r="K3382" i="21"/>
  <c r="Q3381" i="21"/>
  <c r="O3381" i="21"/>
  <c r="N3381" i="21"/>
  <c r="P3381" i="21"/>
  <c r="E3383" i="21"/>
  <c r="D3384" i="21"/>
  <c r="F3383" i="21"/>
  <c r="N3382" i="21"/>
  <c r="O3382" i="21"/>
  <c r="Q3382" i="21"/>
  <c r="P3382" i="21"/>
  <c r="L3383" i="21"/>
  <c r="J3383" i="21"/>
  <c r="H3384" i="21"/>
  <c r="I3383" i="21"/>
  <c r="M3383" i="21"/>
  <c r="K3383" i="21"/>
  <c r="D3385" i="21"/>
  <c r="F3384" i="21"/>
  <c r="E3384" i="21"/>
  <c r="I3384" i="21"/>
  <c r="H3385" i="21"/>
  <c r="J3384" i="21"/>
  <c r="L3384" i="21"/>
  <c r="M3384" i="21"/>
  <c r="K3384" i="21"/>
  <c r="Q3383" i="21"/>
  <c r="N3383" i="21"/>
  <c r="P3383" i="21"/>
  <c r="O3383" i="21"/>
  <c r="D3386" i="21"/>
  <c r="F3385" i="21"/>
  <c r="E3385" i="21"/>
  <c r="Q3384" i="21"/>
  <c r="P3384" i="21"/>
  <c r="O3384" i="21"/>
  <c r="N3384" i="21"/>
  <c r="L3385" i="21"/>
  <c r="I3385" i="21"/>
  <c r="M3385" i="21"/>
  <c r="J3385" i="21"/>
  <c r="H3386" i="21"/>
  <c r="K3385" i="21"/>
  <c r="D3387" i="21"/>
  <c r="E3386" i="21"/>
  <c r="F3386" i="21"/>
  <c r="N3385" i="21"/>
  <c r="O3385" i="21"/>
  <c r="Q3385" i="21"/>
  <c r="P3385" i="21"/>
  <c r="J3386" i="21"/>
  <c r="L3386" i="21"/>
  <c r="M3386" i="21"/>
  <c r="H3387" i="21"/>
  <c r="I3386" i="21"/>
  <c r="K3386" i="21"/>
  <c r="F3387" i="21"/>
  <c r="E3387" i="21"/>
  <c r="D3388" i="21"/>
  <c r="H3388" i="21"/>
  <c r="J3387" i="21"/>
  <c r="L3387" i="21"/>
  <c r="M3387" i="21"/>
  <c r="K3387" i="21"/>
  <c r="I3387" i="21"/>
  <c r="O3386" i="21"/>
  <c r="Q3386" i="21"/>
  <c r="N3386" i="21"/>
  <c r="P3386" i="21"/>
  <c r="F3388" i="21"/>
  <c r="E3388" i="21"/>
  <c r="D3389" i="21"/>
  <c r="L3388" i="21"/>
  <c r="I3388" i="21"/>
  <c r="J3388" i="21"/>
  <c r="H3389" i="21"/>
  <c r="M3388" i="21"/>
  <c r="K3388" i="21"/>
  <c r="N3387" i="21"/>
  <c r="Q3387" i="21"/>
  <c r="O3387" i="21"/>
  <c r="P3387" i="21"/>
  <c r="D3390" i="21"/>
  <c r="F3389" i="21"/>
  <c r="E3389" i="21"/>
  <c r="Q3388" i="21"/>
  <c r="O3388" i="21"/>
  <c r="N3388" i="21"/>
  <c r="P3388" i="21"/>
  <c r="M3389" i="21"/>
  <c r="H3390" i="21"/>
  <c r="K3389" i="21"/>
  <c r="I3389" i="21"/>
  <c r="L3389" i="21"/>
  <c r="J3389" i="21"/>
  <c r="F3390" i="21"/>
  <c r="D3391" i="21"/>
  <c r="E3390" i="21"/>
  <c r="J3390" i="21"/>
  <c r="M3390" i="21"/>
  <c r="H3391" i="21"/>
  <c r="I3390" i="21"/>
  <c r="L3390" i="21"/>
  <c r="K3390" i="21"/>
  <c r="N3389" i="21"/>
  <c r="O3389" i="21"/>
  <c r="Q3389" i="21"/>
  <c r="P3389" i="21"/>
  <c r="E3391" i="21"/>
  <c r="D3392" i="21"/>
  <c r="F3391" i="21"/>
  <c r="K3391" i="21"/>
  <c r="I3391" i="21"/>
  <c r="H3392" i="21"/>
  <c r="M3391" i="21"/>
  <c r="J3391" i="21"/>
  <c r="L3391" i="21"/>
  <c r="N3390" i="21"/>
  <c r="Q3390" i="21"/>
  <c r="O3390" i="21"/>
  <c r="P3390" i="21"/>
  <c r="F3392" i="21"/>
  <c r="D3393" i="21"/>
  <c r="E3392" i="21"/>
  <c r="N3391" i="21"/>
  <c r="O3391" i="21"/>
  <c r="Q3391" i="21"/>
  <c r="P3391" i="21"/>
  <c r="H3393" i="21"/>
  <c r="J3392" i="21"/>
  <c r="M3392" i="21"/>
  <c r="L3392" i="21"/>
  <c r="K3392" i="21"/>
  <c r="I3392" i="21"/>
  <c r="E3393" i="21"/>
  <c r="F3393" i="21"/>
  <c r="D3394" i="21"/>
  <c r="J3393" i="21"/>
  <c r="H3394" i="21"/>
  <c r="L3393" i="21"/>
  <c r="I3393" i="21"/>
  <c r="K3393" i="21"/>
  <c r="M3393" i="21"/>
  <c r="Q3392" i="21"/>
  <c r="O3392" i="21"/>
  <c r="N3392" i="21"/>
  <c r="P3392" i="21"/>
  <c r="E3394" i="21"/>
  <c r="D3395" i="21"/>
  <c r="F3394" i="21"/>
  <c r="L3394" i="21"/>
  <c r="J3394" i="21"/>
  <c r="H3395" i="21"/>
  <c r="M3394" i="21"/>
  <c r="I3394" i="21"/>
  <c r="K3394" i="21"/>
  <c r="P3393" i="21"/>
  <c r="Q3393" i="21"/>
  <c r="N3393" i="21"/>
  <c r="O3393" i="21"/>
  <c r="F3395" i="21"/>
  <c r="E3395" i="21"/>
  <c r="D3396" i="21"/>
  <c r="L3395" i="21"/>
  <c r="K3395" i="21"/>
  <c r="J3395" i="21"/>
  <c r="H3396" i="21"/>
  <c r="I3395" i="21"/>
  <c r="M3395" i="21"/>
  <c r="N3394" i="21"/>
  <c r="O3394" i="21"/>
  <c r="P3394" i="21"/>
  <c r="Q3394" i="21"/>
  <c r="F3396" i="21"/>
  <c r="D3397" i="21"/>
  <c r="E3396" i="21"/>
  <c r="J3396" i="21"/>
  <c r="H3397" i="21"/>
  <c r="K3396" i="21"/>
  <c r="L3396" i="21"/>
  <c r="M3396" i="21"/>
  <c r="I3396" i="21"/>
  <c r="N3395" i="21"/>
  <c r="O3395" i="21"/>
  <c r="Q3395" i="21"/>
  <c r="P3395" i="21"/>
  <c r="D3398" i="21"/>
  <c r="E3397" i="21"/>
  <c r="F3397" i="21"/>
  <c r="K3397" i="21"/>
  <c r="L3397" i="21"/>
  <c r="J3397" i="21"/>
  <c r="I3397" i="21"/>
  <c r="M3397" i="21"/>
  <c r="H3398" i="21"/>
  <c r="N3396" i="21"/>
  <c r="O3396" i="21"/>
  <c r="P3396" i="21"/>
  <c r="Q3396" i="21"/>
  <c r="D3399" i="21"/>
  <c r="F3398" i="21"/>
  <c r="E3398" i="21"/>
  <c r="N3397" i="21"/>
  <c r="O3397" i="21"/>
  <c r="P3397" i="21"/>
  <c r="Q3397" i="21"/>
  <c r="L3398" i="21"/>
  <c r="I3398" i="21"/>
  <c r="K3398" i="21"/>
  <c r="M3398" i="21"/>
  <c r="H3399" i="21"/>
  <c r="J3398" i="21"/>
  <c r="F3399" i="21"/>
  <c r="E3399" i="21"/>
  <c r="D3400" i="21"/>
  <c r="Q3398" i="21"/>
  <c r="O3398" i="21"/>
  <c r="P3398" i="21"/>
  <c r="N3398" i="21"/>
  <c r="L3399" i="21"/>
  <c r="K3399" i="21"/>
  <c r="J3399" i="21"/>
  <c r="M3399" i="21"/>
  <c r="I3399" i="21"/>
  <c r="H3400" i="21"/>
  <c r="E3400" i="21"/>
  <c r="D3401" i="21"/>
  <c r="F3400" i="21"/>
  <c r="Q3399" i="21"/>
  <c r="O3399" i="21"/>
  <c r="N3399" i="21"/>
  <c r="P3399" i="21"/>
  <c r="K3400" i="21"/>
  <c r="I3400" i="21"/>
  <c r="H3401" i="21"/>
  <c r="J3400" i="21"/>
  <c r="L3400" i="21"/>
  <c r="M3400" i="21"/>
  <c r="D3402" i="21"/>
  <c r="F3401" i="21"/>
  <c r="E3401" i="21"/>
  <c r="N3400" i="21"/>
  <c r="Q3400" i="21"/>
  <c r="P3400" i="21"/>
  <c r="O3400" i="21"/>
  <c r="M3401" i="21"/>
  <c r="H3402" i="21"/>
  <c r="L3401" i="21"/>
  <c r="I3401" i="21"/>
  <c r="J3401" i="21"/>
  <c r="K3401" i="21"/>
  <c r="F3402" i="21"/>
  <c r="E3402" i="21"/>
  <c r="D3403" i="21"/>
  <c r="H3403" i="21"/>
  <c r="I3402" i="21"/>
  <c r="M3402" i="21"/>
  <c r="J3402" i="21"/>
  <c r="K3402" i="21"/>
  <c r="L3402" i="21"/>
  <c r="Q3401" i="21"/>
  <c r="O3401" i="21"/>
  <c r="N3401" i="21"/>
  <c r="P3401" i="21"/>
  <c r="D3404" i="21"/>
  <c r="E3403" i="21"/>
  <c r="F3403" i="21"/>
  <c r="I3403" i="21"/>
  <c r="H3404" i="21"/>
  <c r="K3403" i="21"/>
  <c r="J3403" i="21"/>
  <c r="M3403" i="21"/>
  <c r="L3403" i="21"/>
  <c r="O3402" i="21"/>
  <c r="P3402" i="21"/>
  <c r="Q3402" i="21"/>
  <c r="N3402" i="21"/>
  <c r="D3405" i="21"/>
  <c r="E3404" i="21"/>
  <c r="F3404" i="21"/>
  <c r="O3403" i="21"/>
  <c r="Q3403" i="21"/>
  <c r="P3403" i="21"/>
  <c r="N3403" i="21"/>
  <c r="M3404" i="21"/>
  <c r="H3405" i="21"/>
  <c r="L3404" i="21"/>
  <c r="K3404" i="21"/>
  <c r="I3404" i="21"/>
  <c r="J3404" i="21"/>
  <c r="E3405" i="21"/>
  <c r="F3405" i="21"/>
  <c r="D3406" i="21"/>
  <c r="K3405" i="21"/>
  <c r="H3406" i="21"/>
  <c r="L3405" i="21"/>
  <c r="J3405" i="21"/>
  <c r="M3405" i="21"/>
  <c r="I3405" i="21"/>
  <c r="N3404" i="21"/>
  <c r="P3404" i="21"/>
  <c r="Q3404" i="21"/>
  <c r="O3404" i="21"/>
  <c r="D3407" i="21"/>
  <c r="E3406" i="21"/>
  <c r="F3406" i="21"/>
  <c r="J3406" i="21"/>
  <c r="K3406" i="21"/>
  <c r="H3407" i="21"/>
  <c r="M3406" i="21"/>
  <c r="I3406" i="21"/>
  <c r="L3406" i="21"/>
  <c r="O3405" i="21"/>
  <c r="P3405" i="21"/>
  <c r="N3405" i="21"/>
  <c r="Q3405" i="21"/>
  <c r="D3408" i="21"/>
  <c r="F3407" i="21"/>
  <c r="E3407" i="21"/>
  <c r="L3407" i="21"/>
  <c r="J3407" i="21"/>
  <c r="I3407" i="21"/>
  <c r="H3408" i="21"/>
  <c r="K3407" i="21"/>
  <c r="M3407" i="21"/>
  <c r="N3406" i="21"/>
  <c r="P3406" i="21"/>
  <c r="O3406" i="21"/>
  <c r="Q3406" i="21"/>
  <c r="D3409" i="21"/>
  <c r="E3408" i="21"/>
  <c r="F3408" i="21"/>
  <c r="Q3407" i="21"/>
  <c r="P3407" i="21"/>
  <c r="N3407" i="21"/>
  <c r="O3407" i="21"/>
  <c r="H3409" i="21"/>
  <c r="M3408" i="21"/>
  <c r="L3408" i="21"/>
  <c r="I3408" i="21"/>
  <c r="K3408" i="21"/>
  <c r="J3408" i="21"/>
  <c r="F3409" i="21"/>
  <c r="E3409" i="21"/>
  <c r="D3410" i="21"/>
  <c r="H3410" i="21"/>
  <c r="M3409" i="21"/>
  <c r="J3409" i="21"/>
  <c r="I3409" i="21"/>
  <c r="L3409" i="21"/>
  <c r="K3409" i="21"/>
  <c r="O3408" i="21"/>
  <c r="Q3408" i="21"/>
  <c r="P3408" i="21"/>
  <c r="N3408" i="21"/>
  <c r="D3411" i="21"/>
  <c r="E3410" i="21"/>
  <c r="F3410" i="21"/>
  <c r="H3411" i="21"/>
  <c r="I3410" i="21"/>
  <c r="J3410" i="21"/>
  <c r="L3410" i="21"/>
  <c r="K3410" i="21"/>
  <c r="M3410" i="21"/>
  <c r="N3409" i="21"/>
  <c r="Q3409" i="21"/>
  <c r="O3409" i="21"/>
  <c r="P3409" i="21"/>
  <c r="E3411" i="21"/>
  <c r="F3411" i="21"/>
  <c r="D3412" i="21"/>
  <c r="M3411" i="21"/>
  <c r="K3411" i="21"/>
  <c r="H3412" i="21"/>
  <c r="I3411" i="21"/>
  <c r="J3411" i="21"/>
  <c r="L3411" i="21"/>
  <c r="N3410" i="21"/>
  <c r="P3410" i="21"/>
  <c r="Q3410" i="21"/>
  <c r="O3410" i="21"/>
  <c r="D3413" i="21"/>
  <c r="F3412" i="21"/>
  <c r="E3412" i="21"/>
  <c r="J3412" i="21"/>
  <c r="L3412" i="21"/>
  <c r="H3413" i="21"/>
  <c r="M3412" i="21"/>
  <c r="I3412" i="21"/>
  <c r="K3412" i="21"/>
  <c r="N3411" i="21"/>
  <c r="Q3411" i="21"/>
  <c r="P3411" i="21"/>
  <c r="O3411" i="21"/>
  <c r="E3413" i="21"/>
  <c r="F3413" i="21"/>
  <c r="D3414" i="21"/>
  <c r="L3413" i="21"/>
  <c r="J3413" i="21"/>
  <c r="M3413" i="21"/>
  <c r="K3413" i="21"/>
  <c r="I3413" i="21"/>
  <c r="H3414" i="21"/>
  <c r="O3412" i="21"/>
  <c r="P3412" i="21"/>
  <c r="Q3412" i="21"/>
  <c r="N3412" i="21"/>
  <c r="E3414" i="21"/>
  <c r="D3415" i="21"/>
  <c r="F3414" i="21"/>
  <c r="O3413" i="21"/>
  <c r="P3413" i="21"/>
  <c r="N3413" i="21"/>
  <c r="Q3413" i="21"/>
  <c r="J3414" i="21"/>
  <c r="I3414" i="21"/>
  <c r="L3414" i="21"/>
  <c r="H3415" i="21"/>
  <c r="M3414" i="21"/>
  <c r="K3414" i="21"/>
  <c r="E3415" i="21"/>
  <c r="D3416" i="21"/>
  <c r="F3415" i="21"/>
  <c r="Q3414" i="21"/>
  <c r="N3414" i="21"/>
  <c r="O3414" i="21"/>
  <c r="P3414" i="21"/>
  <c r="H3416" i="21"/>
  <c r="J3415" i="21"/>
  <c r="I3415" i="21"/>
  <c r="L3415" i="21"/>
  <c r="K3415" i="21"/>
  <c r="M3415" i="21"/>
  <c r="E3416" i="21"/>
  <c r="D3417" i="21"/>
  <c r="F3416" i="21"/>
  <c r="J3416" i="21"/>
  <c r="I3416" i="21"/>
  <c r="L3416" i="21"/>
  <c r="H3417" i="21"/>
  <c r="M3416" i="21"/>
  <c r="K3416" i="21"/>
  <c r="Q3415" i="21"/>
  <c r="N3415" i="21"/>
  <c r="O3415" i="21"/>
  <c r="P3415" i="21"/>
  <c r="D3418" i="21"/>
  <c r="F3417" i="21"/>
  <c r="E3417" i="21"/>
  <c r="O3416" i="21"/>
  <c r="P3416" i="21"/>
  <c r="Q3416" i="21"/>
  <c r="N3416" i="21"/>
  <c r="J3417" i="21"/>
  <c r="L3417" i="21"/>
  <c r="I3417" i="21"/>
  <c r="K3417" i="21"/>
  <c r="H3418" i="21"/>
  <c r="M3417" i="21"/>
  <c r="D3419" i="21"/>
  <c r="E3418" i="21"/>
  <c r="F3418" i="21"/>
  <c r="N3417" i="21"/>
  <c r="Q3417" i="21"/>
  <c r="O3417" i="21"/>
  <c r="P3417" i="21"/>
  <c r="I3418" i="21"/>
  <c r="M3418" i="21"/>
  <c r="K3418" i="21"/>
  <c r="L3418" i="21"/>
  <c r="H3419" i="21"/>
  <c r="J3418" i="21"/>
  <c r="D3420" i="21"/>
  <c r="E3419" i="21"/>
  <c r="F3419" i="21"/>
  <c r="O3418" i="21"/>
  <c r="P3418" i="21"/>
  <c r="Q3418" i="21"/>
  <c r="N3418" i="21"/>
  <c r="I3419" i="21"/>
  <c r="H3420" i="21"/>
  <c r="J3419" i="21"/>
  <c r="K3419" i="21"/>
  <c r="L3419" i="21"/>
  <c r="M3419" i="21"/>
  <c r="F3420" i="21"/>
  <c r="D3421" i="21"/>
  <c r="E3420" i="21"/>
  <c r="N3419" i="21"/>
  <c r="Q3419" i="21"/>
  <c r="P3419" i="21"/>
  <c r="O3419" i="21"/>
  <c r="L3420" i="21"/>
  <c r="H3421" i="21"/>
  <c r="J3420" i="21"/>
  <c r="K3420" i="21"/>
  <c r="M3420" i="21"/>
  <c r="I3420" i="21"/>
  <c r="F3421" i="21"/>
  <c r="E3421" i="21"/>
  <c r="D3422" i="21"/>
  <c r="M3421" i="21"/>
  <c r="L3421" i="21"/>
  <c r="H3422" i="21"/>
  <c r="K3421" i="21"/>
  <c r="I3421" i="21"/>
  <c r="J3421" i="21"/>
  <c r="N3420" i="21"/>
  <c r="O3420" i="21"/>
  <c r="Q3420" i="21"/>
  <c r="P3420" i="21"/>
  <c r="E3422" i="21"/>
  <c r="F3422" i="21"/>
  <c r="D3423" i="21"/>
  <c r="H3423" i="21"/>
  <c r="M3422" i="21"/>
  <c r="I3422" i="21"/>
  <c r="K3422" i="21"/>
  <c r="L3422" i="21"/>
  <c r="J3422" i="21"/>
  <c r="Q3421" i="21"/>
  <c r="O3421" i="21"/>
  <c r="N3421" i="21"/>
  <c r="P3421" i="21"/>
  <c r="D3424" i="21"/>
  <c r="F3423" i="21"/>
  <c r="E3423" i="21"/>
  <c r="L3423" i="21"/>
  <c r="H3424" i="21"/>
  <c r="M3423" i="21"/>
  <c r="I3423" i="21"/>
  <c r="J3423" i="21"/>
  <c r="K3423" i="21"/>
  <c r="N3422" i="21"/>
  <c r="P3422" i="21"/>
  <c r="Q3422" i="21"/>
  <c r="O3422" i="21"/>
  <c r="E3424" i="21"/>
  <c r="D3425" i="21"/>
  <c r="F3424" i="21"/>
  <c r="I3424" i="21"/>
  <c r="M3424" i="21"/>
  <c r="H3425" i="21"/>
  <c r="K3424" i="21"/>
  <c r="L3424" i="21"/>
  <c r="J3424" i="21"/>
  <c r="N3423" i="21"/>
  <c r="Q3423" i="21"/>
  <c r="O3423" i="21"/>
  <c r="P3423" i="21"/>
  <c r="F3425" i="21"/>
  <c r="E3425" i="21"/>
  <c r="D3426" i="21"/>
  <c r="Q3424" i="21"/>
  <c r="N3424" i="21"/>
  <c r="O3424" i="21"/>
  <c r="P3424" i="21"/>
  <c r="L3425" i="21"/>
  <c r="M3425" i="21"/>
  <c r="I3425" i="21"/>
  <c r="K3425" i="21"/>
  <c r="H3426" i="21"/>
  <c r="J3425" i="21"/>
  <c r="E3426" i="21"/>
  <c r="D3427" i="21"/>
  <c r="F3426" i="21"/>
  <c r="P3425" i="21"/>
  <c r="O3425" i="21"/>
  <c r="N3425" i="21"/>
  <c r="Q3425" i="21"/>
  <c r="M3426" i="21"/>
  <c r="K3426" i="21"/>
  <c r="H3427" i="21"/>
  <c r="I3426" i="21"/>
  <c r="L3426" i="21"/>
  <c r="J3426" i="21"/>
  <c r="F3427" i="21"/>
  <c r="E3427" i="21"/>
  <c r="D3428" i="21"/>
  <c r="M3427" i="21"/>
  <c r="H3428" i="21"/>
  <c r="K3427" i="21"/>
  <c r="J3427" i="21"/>
  <c r="L3427" i="21"/>
  <c r="I3427" i="21"/>
  <c r="Q3426" i="21"/>
  <c r="O3426" i="21"/>
  <c r="N3426" i="21"/>
  <c r="P3426" i="21"/>
  <c r="F3428" i="21"/>
  <c r="E3428" i="21"/>
  <c r="D3429" i="21"/>
  <c r="L3428" i="21"/>
  <c r="K3428" i="21"/>
  <c r="I3428" i="21"/>
  <c r="M3428" i="21"/>
  <c r="J3428" i="21"/>
  <c r="H3429" i="21"/>
  <c r="P3427" i="21"/>
  <c r="Q3427" i="21"/>
  <c r="N3427" i="21"/>
  <c r="O3427" i="21"/>
  <c r="F3429" i="21"/>
  <c r="D3430" i="21"/>
  <c r="E3429" i="21"/>
  <c r="Q3428" i="21"/>
  <c r="O3428" i="21"/>
  <c r="P3428" i="21"/>
  <c r="N3428" i="21"/>
  <c r="H3430" i="21"/>
  <c r="J3429" i="21"/>
  <c r="M3429" i="21"/>
  <c r="K3429" i="21"/>
  <c r="I3429" i="21"/>
  <c r="L3429" i="21"/>
  <c r="D3431" i="21"/>
  <c r="E3430" i="21"/>
  <c r="F3430" i="21"/>
  <c r="K3430" i="21"/>
  <c r="I3430" i="21"/>
  <c r="L3430" i="21"/>
  <c r="H3431" i="21"/>
  <c r="M3430" i="21"/>
  <c r="J3430" i="21"/>
  <c r="O3429" i="21"/>
  <c r="P3429" i="21"/>
  <c r="N3429" i="21"/>
  <c r="Q3429" i="21"/>
  <c r="E3431" i="21"/>
  <c r="D3432" i="21"/>
  <c r="F3431" i="21"/>
  <c r="P3430" i="21"/>
  <c r="Q3430" i="21"/>
  <c r="N3430" i="21"/>
  <c r="O3430" i="21"/>
  <c r="J3431" i="21"/>
  <c r="K3431" i="21"/>
  <c r="M3431" i="21"/>
  <c r="L3431" i="21"/>
  <c r="H3432" i="21"/>
  <c r="I3431" i="21"/>
  <c r="E3432" i="21"/>
  <c r="D3433" i="21"/>
  <c r="F3432" i="21"/>
  <c r="H3433" i="21"/>
  <c r="M3432" i="21"/>
  <c r="J3432" i="21"/>
  <c r="L3432" i="21"/>
  <c r="I3432" i="21"/>
  <c r="K3432" i="21"/>
  <c r="O3431" i="21"/>
  <c r="N3431" i="21"/>
  <c r="P3431" i="21"/>
  <c r="Q3431" i="21"/>
  <c r="E3433" i="21"/>
  <c r="D3434" i="21"/>
  <c r="F3433" i="21"/>
  <c r="K3433" i="21"/>
  <c r="I3433" i="21"/>
  <c r="L3433" i="21"/>
  <c r="J3433" i="21"/>
  <c r="M3433" i="21"/>
  <c r="H3434" i="21"/>
  <c r="P3432" i="21"/>
  <c r="N3432" i="21"/>
  <c r="O3432" i="21"/>
  <c r="Q3432" i="21"/>
  <c r="D3435" i="21"/>
  <c r="E3434" i="21"/>
  <c r="F3434" i="21"/>
  <c r="O3433" i="21"/>
  <c r="P3433" i="21"/>
  <c r="N3433" i="21"/>
  <c r="Q3433" i="21"/>
  <c r="L3434" i="21"/>
  <c r="M3434" i="21"/>
  <c r="J3434" i="21"/>
  <c r="H3435" i="21"/>
  <c r="K3434" i="21"/>
  <c r="I3434" i="21"/>
  <c r="D3436" i="21"/>
  <c r="E3435" i="21"/>
  <c r="F3435" i="21"/>
  <c r="M3435" i="21"/>
  <c r="J3435" i="21"/>
  <c r="H3436" i="21"/>
  <c r="K3435" i="21"/>
  <c r="I3435" i="21"/>
  <c r="L3435" i="21"/>
  <c r="Q3434" i="21"/>
  <c r="P3434" i="21"/>
  <c r="N3434" i="21"/>
  <c r="O3434" i="21"/>
  <c r="F3436" i="21"/>
  <c r="D3437" i="21"/>
  <c r="E3436" i="21"/>
  <c r="M3436" i="21"/>
  <c r="I3436" i="21"/>
  <c r="J3436" i="21"/>
  <c r="L3436" i="21"/>
  <c r="H3437" i="21"/>
  <c r="K3436" i="21"/>
  <c r="N3435" i="21"/>
  <c r="O3435" i="21"/>
  <c r="P3435" i="21"/>
  <c r="Q3435" i="21"/>
  <c r="E3437" i="21"/>
  <c r="F3437" i="21"/>
  <c r="D3438" i="21"/>
  <c r="Q3436" i="21"/>
  <c r="N3436" i="21"/>
  <c r="P3436" i="21"/>
  <c r="O3436" i="21"/>
  <c r="J3437" i="21"/>
  <c r="M3437" i="21"/>
  <c r="I3437" i="21"/>
  <c r="K3437" i="21"/>
  <c r="H3438" i="21"/>
  <c r="L3437" i="21"/>
  <c r="F3438" i="21"/>
  <c r="D3439" i="21"/>
  <c r="E3438" i="21"/>
  <c r="Q3437" i="21"/>
  <c r="O3437" i="21"/>
  <c r="N3437" i="21"/>
  <c r="P3437" i="21"/>
  <c r="M3438" i="21"/>
  <c r="J3438" i="21"/>
  <c r="I3438" i="21"/>
  <c r="L3438" i="21"/>
  <c r="H3439" i="21"/>
  <c r="K3438" i="21"/>
  <c r="D3440" i="21"/>
  <c r="E3439" i="21"/>
  <c r="F3439" i="21"/>
  <c r="Q3438" i="21"/>
  <c r="O3438" i="21"/>
  <c r="P3438" i="21"/>
  <c r="N3438" i="21"/>
  <c r="L3439" i="21"/>
  <c r="I3439" i="21"/>
  <c r="K3439" i="21"/>
  <c r="J3439" i="21"/>
  <c r="H3440" i="21"/>
  <c r="M3439" i="21"/>
  <c r="E3440" i="21"/>
  <c r="F3440" i="21"/>
  <c r="D3441" i="21"/>
  <c r="N3439" i="21"/>
  <c r="Q3439" i="21"/>
  <c r="O3439" i="21"/>
  <c r="P3439" i="21"/>
  <c r="L3440" i="21"/>
  <c r="J3440" i="21"/>
  <c r="K3440" i="21"/>
  <c r="M3440" i="21"/>
  <c r="I3440" i="21"/>
  <c r="H3441" i="21"/>
  <c r="F3441" i="21"/>
  <c r="E3441" i="21"/>
  <c r="D3442" i="21"/>
  <c r="Q3440" i="21"/>
  <c r="O3440" i="21"/>
  <c r="P3440" i="21"/>
  <c r="N3440" i="21"/>
  <c r="L3441" i="21"/>
  <c r="M3441" i="21"/>
  <c r="J3441" i="21"/>
  <c r="H3442" i="21"/>
  <c r="I3441" i="21"/>
  <c r="K3441" i="21"/>
  <c r="E3442" i="21"/>
  <c r="F3442" i="21"/>
  <c r="D3443" i="21"/>
  <c r="J3442" i="21"/>
  <c r="H3443" i="21"/>
  <c r="L3442" i="21"/>
  <c r="K3442" i="21"/>
  <c r="I3442" i="21"/>
  <c r="M3442" i="21"/>
  <c r="O3441" i="21"/>
  <c r="P3441" i="21"/>
  <c r="N3441" i="21"/>
  <c r="Q3441" i="21"/>
  <c r="E3443" i="21"/>
  <c r="D3444" i="21"/>
  <c r="F3443" i="21"/>
  <c r="K3443" i="21"/>
  <c r="L3443" i="21"/>
  <c r="I3443" i="21"/>
  <c r="J3443" i="21"/>
  <c r="H3444" i="21"/>
  <c r="M3443" i="21"/>
  <c r="Q3442" i="21"/>
  <c r="O3442" i="21"/>
  <c r="N3442" i="21"/>
  <c r="P3442" i="21"/>
  <c r="E3444" i="21"/>
  <c r="F3444" i="21"/>
  <c r="D3445" i="21"/>
  <c r="Q3443" i="21"/>
  <c r="P3443" i="21"/>
  <c r="O3443" i="21"/>
  <c r="N3443" i="21"/>
  <c r="J3444" i="21"/>
  <c r="H3445" i="21"/>
  <c r="L3444" i="21"/>
  <c r="I3444" i="21"/>
  <c r="M3444" i="21"/>
  <c r="K3444" i="21"/>
  <c r="E3445" i="21"/>
  <c r="D3446" i="21"/>
  <c r="F3445" i="21"/>
  <c r="M3445" i="21"/>
  <c r="I3445" i="21"/>
  <c r="H3446" i="21"/>
  <c r="K3445" i="21"/>
  <c r="L3445" i="21"/>
  <c r="J3445" i="21"/>
  <c r="N3444" i="21"/>
  <c r="Q3444" i="21"/>
  <c r="O3444" i="21"/>
  <c r="P3444" i="21"/>
  <c r="E3446" i="21"/>
  <c r="D3447" i="21"/>
  <c r="F3446" i="21"/>
  <c r="N3445" i="21"/>
  <c r="Q3445" i="21"/>
  <c r="O3445" i="21"/>
  <c r="P3445" i="21"/>
  <c r="J3446" i="21"/>
  <c r="L3446" i="21"/>
  <c r="K3446" i="21"/>
  <c r="M3446" i="21"/>
  <c r="H3447" i="21"/>
  <c r="I3446" i="21"/>
  <c r="E3447" i="21"/>
  <c r="D3448" i="21"/>
  <c r="F3447" i="21"/>
  <c r="H3448" i="21"/>
  <c r="L3447" i="21"/>
  <c r="M3447" i="21"/>
  <c r="J3447" i="21"/>
  <c r="K3447" i="21"/>
  <c r="I3447" i="21"/>
  <c r="N3446" i="21"/>
  <c r="Q3446" i="21"/>
  <c r="O3446" i="21"/>
  <c r="P3446" i="21"/>
  <c r="E3448" i="21"/>
  <c r="F3448" i="21"/>
  <c r="D3449" i="21"/>
  <c r="K3448" i="21"/>
  <c r="L3448" i="21"/>
  <c r="J3448" i="21"/>
  <c r="H3449" i="21"/>
  <c r="M3448" i="21"/>
  <c r="I3448" i="21"/>
  <c r="Q3447" i="21"/>
  <c r="N3447" i="21"/>
  <c r="O3447" i="21"/>
  <c r="P3447" i="21"/>
  <c r="F3449" i="21"/>
  <c r="E3449" i="21"/>
  <c r="D3450" i="21"/>
  <c r="M3449" i="21"/>
  <c r="L3449" i="21"/>
  <c r="J3449" i="21"/>
  <c r="I3449" i="21"/>
  <c r="K3449" i="21"/>
  <c r="H3450" i="21"/>
  <c r="P3448" i="21"/>
  <c r="O3448" i="21"/>
  <c r="N3448" i="21"/>
  <c r="Q3448" i="21"/>
  <c r="F3450" i="21"/>
  <c r="D3451" i="21"/>
  <c r="E3450" i="21"/>
  <c r="Q3449" i="21"/>
  <c r="N3449" i="21"/>
  <c r="O3449" i="21"/>
  <c r="P3449" i="21"/>
  <c r="J3450" i="21"/>
  <c r="K3450" i="21"/>
  <c r="I3450" i="21"/>
  <c r="H3451" i="21"/>
  <c r="L3450" i="21"/>
  <c r="M3450" i="21"/>
  <c r="F3451" i="21"/>
  <c r="E3451" i="21"/>
  <c r="D3452" i="21"/>
  <c r="N3450" i="21"/>
  <c r="O3450" i="21"/>
  <c r="Q3450" i="21"/>
  <c r="P3450" i="21"/>
  <c r="K3451" i="21"/>
  <c r="I3451" i="21"/>
  <c r="H3452" i="21"/>
  <c r="M3451" i="21"/>
  <c r="J3451" i="21"/>
  <c r="L3451" i="21"/>
  <c r="E3452" i="21"/>
  <c r="F3452" i="21"/>
  <c r="D3453" i="21"/>
  <c r="Q3451" i="21"/>
  <c r="N3451" i="21"/>
  <c r="O3451" i="21"/>
  <c r="P3451" i="21"/>
  <c r="J3452" i="21"/>
  <c r="K3452" i="21"/>
  <c r="H3453" i="21"/>
  <c r="L3452" i="21"/>
  <c r="M3452" i="21"/>
  <c r="I3452" i="21"/>
  <c r="E3453" i="21"/>
  <c r="F3453" i="21"/>
  <c r="D3454" i="21"/>
  <c r="M3453" i="21"/>
  <c r="L3453" i="21"/>
  <c r="H3454" i="21"/>
  <c r="J3453" i="21"/>
  <c r="K3453" i="21"/>
  <c r="I3453" i="21"/>
  <c r="O3452" i="21"/>
  <c r="Q3452" i="21"/>
  <c r="P3452" i="21"/>
  <c r="N3452" i="21"/>
  <c r="F3454" i="21"/>
  <c r="E3454" i="21"/>
  <c r="D3455" i="21"/>
  <c r="K3454" i="21"/>
  <c r="L3454" i="21"/>
  <c r="M3454" i="21"/>
  <c r="H3455" i="21"/>
  <c r="I3454" i="21"/>
  <c r="J3454" i="21"/>
  <c r="Q3453" i="21"/>
  <c r="N3453" i="21"/>
  <c r="O3453" i="21"/>
  <c r="P3453" i="21"/>
  <c r="D3456" i="21"/>
  <c r="F3455" i="21"/>
  <c r="E3455" i="21"/>
  <c r="L3455" i="21"/>
  <c r="I3455" i="21"/>
  <c r="J3455" i="21"/>
  <c r="M3455" i="21"/>
  <c r="H3456" i="21"/>
  <c r="K3455" i="21"/>
  <c r="N3454" i="21"/>
  <c r="O3454" i="21"/>
  <c r="Q3454" i="21"/>
  <c r="P3454" i="21"/>
  <c r="E3456" i="21"/>
  <c r="D3457" i="21"/>
  <c r="F3456" i="21"/>
  <c r="P3455" i="21"/>
  <c r="Q3455" i="21"/>
  <c r="N3455" i="21"/>
  <c r="O3455" i="21"/>
  <c r="H3457" i="21"/>
  <c r="J3456" i="21"/>
  <c r="L3456" i="21"/>
  <c r="I3456" i="21"/>
  <c r="M3456" i="21"/>
  <c r="K3456" i="21"/>
  <c r="D3458" i="21"/>
  <c r="E3457" i="21"/>
  <c r="F3457" i="21"/>
  <c r="M3457" i="21"/>
  <c r="I3457" i="21"/>
  <c r="H3458" i="21"/>
  <c r="L3457" i="21"/>
  <c r="J3457" i="21"/>
  <c r="K3457" i="21"/>
  <c r="Q3456" i="21"/>
  <c r="O3456" i="21"/>
  <c r="N3456" i="21"/>
  <c r="P3456" i="21"/>
  <c r="D3459" i="21"/>
  <c r="E3458" i="21"/>
  <c r="F3458" i="21"/>
  <c r="O3457" i="21"/>
  <c r="P3457" i="21"/>
  <c r="Q3457" i="21"/>
  <c r="N3457" i="21"/>
  <c r="K3458" i="21"/>
  <c r="I3458" i="21"/>
  <c r="J3458" i="21"/>
  <c r="L3458" i="21"/>
  <c r="M3458" i="21"/>
  <c r="H3459" i="21"/>
  <c r="F3459" i="21"/>
  <c r="E3459" i="21"/>
  <c r="D3460" i="21"/>
  <c r="Q3458" i="21"/>
  <c r="N3458" i="21"/>
  <c r="O3458" i="21"/>
  <c r="P3458" i="21"/>
  <c r="H3460" i="21"/>
  <c r="L3459" i="21"/>
  <c r="J3459" i="21"/>
  <c r="M3459" i="21"/>
  <c r="K3459" i="21"/>
  <c r="I3459" i="21"/>
  <c r="D3461" i="21"/>
  <c r="E3460" i="21"/>
  <c r="F3460" i="21"/>
  <c r="K3460" i="21"/>
  <c r="M3460" i="21"/>
  <c r="H3461" i="21"/>
  <c r="J3460" i="21"/>
  <c r="I3460" i="21"/>
  <c r="L3460" i="21"/>
  <c r="Q3459" i="21"/>
  <c r="N3459" i="21"/>
  <c r="P3459" i="21"/>
  <c r="O3459" i="21"/>
  <c r="E3461" i="21"/>
  <c r="F3461" i="21"/>
  <c r="D3462" i="21"/>
  <c r="K3461" i="21"/>
  <c r="H3462" i="21"/>
  <c r="J3461" i="21"/>
  <c r="I3461" i="21"/>
  <c r="L3461" i="21"/>
  <c r="M3461" i="21"/>
  <c r="N3460" i="21"/>
  <c r="P3460" i="21"/>
  <c r="Q3460" i="21"/>
  <c r="O3460" i="21"/>
  <c r="D3463" i="21"/>
  <c r="F3462" i="21"/>
  <c r="E3462" i="21"/>
  <c r="I3462" i="21"/>
  <c r="J3462" i="21"/>
  <c r="L3462" i="21"/>
  <c r="K3462" i="21"/>
  <c r="H3463" i="21"/>
  <c r="M3462" i="21"/>
  <c r="O3461" i="21"/>
  <c r="Q3461" i="21"/>
  <c r="P3461" i="21"/>
  <c r="N3461" i="21"/>
  <c r="E3463" i="21"/>
  <c r="D3464" i="21"/>
  <c r="F3463" i="21"/>
  <c r="Q3462" i="21"/>
  <c r="N3462" i="21"/>
  <c r="O3462" i="21"/>
  <c r="P3462" i="21"/>
  <c r="J3463" i="21"/>
  <c r="K3463" i="21"/>
  <c r="I3463" i="21"/>
  <c r="L3463" i="21"/>
  <c r="H3464" i="21"/>
  <c r="M3463" i="21"/>
  <c r="E3464" i="21"/>
  <c r="D3465" i="21"/>
  <c r="F3464" i="21"/>
  <c r="N3463" i="21"/>
  <c r="Q3463" i="21"/>
  <c r="O3463" i="21"/>
  <c r="P3463" i="21"/>
  <c r="K3464" i="21"/>
  <c r="H3465" i="21"/>
  <c r="M3464" i="21"/>
  <c r="L3464" i="21"/>
  <c r="J3464" i="21"/>
  <c r="I3464" i="21"/>
  <c r="D3466" i="21"/>
  <c r="E3465" i="21"/>
  <c r="F3465" i="21"/>
  <c r="M3465" i="21"/>
  <c r="H3466" i="21"/>
  <c r="K3465" i="21"/>
  <c r="I3465" i="21"/>
  <c r="J3465" i="21"/>
  <c r="L3465" i="21"/>
  <c r="O3464" i="21"/>
  <c r="P3464" i="21"/>
  <c r="Q3464" i="21"/>
  <c r="N3464" i="21"/>
  <c r="E3466" i="21"/>
  <c r="D3467" i="21"/>
  <c r="F3466" i="21"/>
  <c r="M3466" i="21"/>
  <c r="H3467" i="21"/>
  <c r="K3466" i="21"/>
  <c r="J3466" i="21"/>
  <c r="L3466" i="21"/>
  <c r="I3466" i="21"/>
  <c r="O3465" i="21"/>
  <c r="P3465" i="21"/>
  <c r="Q3465" i="21"/>
  <c r="N3465" i="21"/>
  <c r="F3467" i="21"/>
  <c r="E3467" i="21"/>
  <c r="D3468" i="21"/>
  <c r="J3467" i="21"/>
  <c r="H3468" i="21"/>
  <c r="K3467" i="21"/>
  <c r="L3467" i="21"/>
  <c r="M3467" i="21"/>
  <c r="I3467" i="21"/>
  <c r="Q3466" i="21"/>
  <c r="N3466" i="21"/>
  <c r="O3466" i="21"/>
  <c r="P3466" i="21"/>
  <c r="E3468" i="21"/>
  <c r="F3468" i="21"/>
  <c r="D3469" i="21"/>
  <c r="H3469" i="21"/>
  <c r="K3468" i="21"/>
  <c r="M3468" i="21"/>
  <c r="I3468" i="21"/>
  <c r="J3468" i="21"/>
  <c r="L3468" i="21"/>
  <c r="Q3467" i="21"/>
  <c r="N3467" i="21"/>
  <c r="O3467" i="21"/>
  <c r="P3467" i="21"/>
  <c r="D3470" i="21"/>
  <c r="F3469" i="21"/>
  <c r="E3469" i="21"/>
  <c r="M3469" i="21"/>
  <c r="I3469" i="21"/>
  <c r="H3470" i="21"/>
  <c r="J3469" i="21"/>
  <c r="L3469" i="21"/>
  <c r="K3469" i="21"/>
  <c r="Q3468" i="21"/>
  <c r="N3468" i="21"/>
  <c r="P3468" i="21"/>
  <c r="O3468" i="21"/>
  <c r="E3470" i="21"/>
  <c r="D3471" i="21"/>
  <c r="F3470" i="21"/>
  <c r="P3469" i="21"/>
  <c r="O3469" i="21"/>
  <c r="N3469" i="21"/>
  <c r="Q3469" i="21"/>
  <c r="L3470" i="21"/>
  <c r="J3470" i="21"/>
  <c r="K3470" i="21"/>
  <c r="M3470" i="21"/>
  <c r="H3471" i="21"/>
  <c r="I3470" i="21"/>
  <c r="F3471" i="21"/>
  <c r="D3472" i="21"/>
  <c r="E3471" i="21"/>
  <c r="K3471" i="21"/>
  <c r="H3472" i="21"/>
  <c r="I3471" i="21"/>
  <c r="M3471" i="21"/>
  <c r="J3471" i="21"/>
  <c r="L3471" i="21"/>
  <c r="Q3470" i="21"/>
  <c r="P3470" i="21"/>
  <c r="N3470" i="21"/>
  <c r="O3470" i="21"/>
  <c r="D3473" i="21"/>
  <c r="E3472" i="21"/>
  <c r="F3472" i="21"/>
  <c r="L3472" i="21"/>
  <c r="J3472" i="21"/>
  <c r="I3472" i="21"/>
  <c r="K3472" i="21"/>
  <c r="H3473" i="21"/>
  <c r="M3472" i="21"/>
  <c r="N3471" i="21"/>
  <c r="P3471" i="21"/>
  <c r="Q3471" i="21"/>
  <c r="O3471" i="21"/>
  <c r="E3473" i="21"/>
  <c r="D3474" i="21"/>
  <c r="F3473" i="21"/>
  <c r="N3472" i="21"/>
  <c r="P3472" i="21"/>
  <c r="Q3472" i="21"/>
  <c r="O3472" i="21"/>
  <c r="J3473" i="21"/>
  <c r="K3473" i="21"/>
  <c r="M3473" i="21"/>
  <c r="L3473" i="21"/>
  <c r="H3474" i="21"/>
  <c r="I3473" i="21"/>
  <c r="F3474" i="21"/>
  <c r="D3475" i="21"/>
  <c r="E3474" i="21"/>
  <c r="J3474" i="21"/>
  <c r="M3474" i="21"/>
  <c r="K3474" i="21"/>
  <c r="I3474" i="21"/>
  <c r="H3475" i="21"/>
  <c r="L3474" i="21"/>
  <c r="O3473" i="21"/>
  <c r="N3473" i="21"/>
  <c r="P3473" i="21"/>
  <c r="Q3473" i="21"/>
  <c r="F3475" i="21"/>
  <c r="E3475" i="21"/>
  <c r="D3476" i="21"/>
  <c r="N3474" i="21"/>
  <c r="Q3474" i="21"/>
  <c r="O3474" i="21"/>
  <c r="P3474" i="21"/>
  <c r="J3475" i="21"/>
  <c r="M3475" i="21"/>
  <c r="I3475" i="21"/>
  <c r="H3476" i="21"/>
  <c r="L3475" i="21"/>
  <c r="K3475" i="21"/>
  <c r="F3476" i="21"/>
  <c r="E3476" i="21"/>
  <c r="D3477" i="21"/>
  <c r="N3475" i="21"/>
  <c r="Q3475" i="21"/>
  <c r="P3475" i="21"/>
  <c r="O3475" i="21"/>
  <c r="L3476" i="21"/>
  <c r="M3476" i="21"/>
  <c r="J3476" i="21"/>
  <c r="K3476" i="21"/>
  <c r="H3477" i="21"/>
  <c r="I3476" i="21"/>
  <c r="E3477" i="21"/>
  <c r="D3478" i="21"/>
  <c r="F3477" i="21"/>
  <c r="I3477" i="21"/>
  <c r="M3477" i="21"/>
  <c r="K3477" i="21"/>
  <c r="L3477" i="21"/>
  <c r="H3478" i="21"/>
  <c r="J3477" i="21"/>
  <c r="N3476" i="21"/>
  <c r="Q3476" i="21"/>
  <c r="P3476" i="21"/>
  <c r="O3476" i="21"/>
  <c r="E3478" i="21"/>
  <c r="F3478" i="21"/>
  <c r="D3479" i="21"/>
  <c r="Q3477" i="21"/>
  <c r="N3477" i="21"/>
  <c r="O3477" i="21"/>
  <c r="P3477" i="21"/>
  <c r="I3478" i="21"/>
  <c r="M3478" i="21"/>
  <c r="J3478" i="21"/>
  <c r="L3478" i="21"/>
  <c r="K3478" i="21"/>
  <c r="H3479" i="21"/>
  <c r="E3479" i="21"/>
  <c r="F3479" i="21"/>
  <c r="D3480" i="21"/>
  <c r="P3478" i="21"/>
  <c r="N3478" i="21"/>
  <c r="Q3478" i="21"/>
  <c r="O3478" i="21"/>
  <c r="H3480" i="21"/>
  <c r="M3479" i="21"/>
  <c r="K3479" i="21"/>
  <c r="L3479" i="21"/>
  <c r="I3479" i="21"/>
  <c r="J3479" i="21"/>
  <c r="E3480" i="21"/>
  <c r="D3481" i="21"/>
  <c r="F3480" i="21"/>
  <c r="H3481" i="21"/>
  <c r="J3480" i="21"/>
  <c r="M3480" i="21"/>
  <c r="I3480" i="21"/>
  <c r="L3480" i="21"/>
  <c r="K3480" i="21"/>
  <c r="N3479" i="21"/>
  <c r="O3479" i="21"/>
  <c r="P3479" i="21"/>
  <c r="Q3479" i="21"/>
  <c r="D3482" i="21"/>
  <c r="F3481" i="21"/>
  <c r="E3481" i="21"/>
  <c r="L3481" i="21"/>
  <c r="K3481" i="21"/>
  <c r="M3481" i="21"/>
  <c r="I3481" i="21"/>
  <c r="J3481" i="21"/>
  <c r="H3482" i="21"/>
  <c r="O3480" i="21"/>
  <c r="P3480" i="21"/>
  <c r="N3480" i="21"/>
  <c r="Q3480" i="21"/>
  <c r="E3482" i="21"/>
  <c r="F3482" i="21"/>
  <c r="D3483" i="21"/>
  <c r="O3481" i="21"/>
  <c r="N3481" i="21"/>
  <c r="P3481" i="21"/>
  <c r="Q3481" i="21"/>
  <c r="H3483" i="21"/>
  <c r="M3482" i="21"/>
  <c r="I3482" i="21"/>
  <c r="L3482" i="21"/>
  <c r="J3482" i="21"/>
  <c r="K3482" i="21"/>
  <c r="F3483" i="21"/>
  <c r="D3484" i="21"/>
  <c r="E3483" i="21"/>
  <c r="M3483" i="21"/>
  <c r="H3484" i="21"/>
  <c r="K3483" i="21"/>
  <c r="I3483" i="21"/>
  <c r="L3483" i="21"/>
  <c r="J3483" i="21"/>
  <c r="N3482" i="21"/>
  <c r="Q3482" i="21"/>
  <c r="O3482" i="21"/>
  <c r="P3482" i="21"/>
  <c r="F3484" i="21"/>
  <c r="E3484" i="21"/>
  <c r="D3485" i="21"/>
  <c r="L3484" i="21"/>
  <c r="K3484" i="21"/>
  <c r="J3484" i="21"/>
  <c r="M3484" i="21"/>
  <c r="H3485" i="21"/>
  <c r="I3484" i="21"/>
  <c r="Q3483" i="21"/>
  <c r="P3483" i="21"/>
  <c r="N3483" i="21"/>
  <c r="O3483" i="21"/>
  <c r="D3486" i="21"/>
  <c r="E3485" i="21"/>
  <c r="F3485" i="21"/>
  <c r="M3485" i="21"/>
  <c r="I3485" i="21"/>
  <c r="L3485" i="21"/>
  <c r="J3485" i="21"/>
  <c r="K3485" i="21"/>
  <c r="H3486" i="21"/>
  <c r="O3484" i="21"/>
  <c r="P3484" i="21"/>
  <c r="Q3484" i="21"/>
  <c r="N3484" i="21"/>
  <c r="E3486" i="21"/>
  <c r="D3487" i="21"/>
  <c r="F3486" i="21"/>
  <c r="P3485" i="21"/>
  <c r="N3485" i="21"/>
  <c r="O3485" i="21"/>
  <c r="Q3485" i="21"/>
  <c r="K3486" i="21"/>
  <c r="I3486" i="21"/>
  <c r="J3486" i="21"/>
  <c r="M3486" i="21"/>
  <c r="H3487" i="21"/>
  <c r="L3486" i="21"/>
  <c r="D3488" i="21"/>
  <c r="E3487" i="21"/>
  <c r="F3487" i="21"/>
  <c r="P3486" i="21"/>
  <c r="N3486" i="21"/>
  <c r="O3486" i="21"/>
  <c r="Q3486" i="21"/>
  <c r="L3487" i="21"/>
  <c r="H3488" i="21"/>
  <c r="M3487" i="21"/>
  <c r="K3487" i="21"/>
  <c r="J3487" i="21"/>
  <c r="I3487" i="21"/>
  <c r="D3489" i="21"/>
  <c r="E3488" i="21"/>
  <c r="F3488" i="21"/>
  <c r="K3488" i="21"/>
  <c r="J3488" i="21"/>
  <c r="I3488" i="21"/>
  <c r="M3488" i="21"/>
  <c r="L3488" i="21"/>
  <c r="H3489" i="21"/>
  <c r="O3487" i="21"/>
  <c r="P3487" i="21"/>
  <c r="Q3487" i="21"/>
  <c r="N3487" i="21"/>
  <c r="F3489" i="21"/>
  <c r="E3489" i="21"/>
  <c r="D3490" i="21"/>
  <c r="O3488" i="21"/>
  <c r="P3488" i="21"/>
  <c r="N3488" i="21"/>
  <c r="Q3488" i="21"/>
  <c r="J3489" i="21"/>
  <c r="M3489" i="21"/>
  <c r="H3490" i="21"/>
  <c r="L3489" i="21"/>
  <c r="K3489" i="21"/>
  <c r="I3489" i="21"/>
  <c r="E3490" i="21"/>
  <c r="F3490" i="21"/>
  <c r="D3491" i="21"/>
  <c r="K3490" i="21"/>
  <c r="M3490" i="21"/>
  <c r="J3490" i="21"/>
  <c r="I3490" i="21"/>
  <c r="H3491" i="21"/>
  <c r="L3490" i="21"/>
  <c r="Q3489" i="21"/>
  <c r="N3489" i="21"/>
  <c r="O3489" i="21"/>
  <c r="P3489" i="21"/>
  <c r="E3491" i="21"/>
  <c r="D3492" i="21"/>
  <c r="F3491" i="21"/>
  <c r="P3490" i="21"/>
  <c r="O3490" i="21"/>
  <c r="N3490" i="21"/>
  <c r="Q3490" i="21"/>
  <c r="M3491" i="21"/>
  <c r="J3491" i="21"/>
  <c r="I3491" i="21"/>
  <c r="L3491" i="21"/>
  <c r="H3492" i="21"/>
  <c r="K3491" i="21"/>
  <c r="D3493" i="21"/>
  <c r="F3492" i="21"/>
  <c r="E3492" i="21"/>
  <c r="P3491" i="21"/>
  <c r="N3491" i="21"/>
  <c r="O3491" i="21"/>
  <c r="Q3491" i="21"/>
  <c r="M3492" i="21"/>
  <c r="I3492" i="21"/>
  <c r="J3492" i="21"/>
  <c r="H3493" i="21"/>
  <c r="K3492" i="21"/>
  <c r="L3492" i="21"/>
  <c r="F3493" i="21"/>
  <c r="E3493" i="21"/>
  <c r="D3494" i="21"/>
  <c r="O3492" i="21"/>
  <c r="P3492" i="21"/>
  <c r="Q3492" i="21"/>
  <c r="N3492" i="21"/>
  <c r="K3493" i="21"/>
  <c r="J3493" i="21"/>
  <c r="H3494" i="21"/>
  <c r="M3493" i="21"/>
  <c r="I3493" i="21"/>
  <c r="L3493" i="21"/>
  <c r="D3495" i="21"/>
  <c r="F3494" i="21"/>
  <c r="E3494" i="21"/>
  <c r="L3494" i="21"/>
  <c r="I3494" i="21"/>
  <c r="K3494" i="21"/>
  <c r="H3495" i="21"/>
  <c r="J3494" i="21"/>
  <c r="M3494" i="21"/>
  <c r="O3493" i="21"/>
  <c r="P3493" i="21"/>
  <c r="N3493" i="21"/>
  <c r="Q3493" i="21"/>
  <c r="D3496" i="21"/>
  <c r="F3495" i="21"/>
  <c r="E3495" i="21"/>
  <c r="N3494" i="21"/>
  <c r="Q3494" i="21"/>
  <c r="O3494" i="21"/>
  <c r="P3494" i="21"/>
  <c r="K3495" i="21"/>
  <c r="J3495" i="21"/>
  <c r="I3495" i="21"/>
  <c r="M3495" i="21"/>
  <c r="H3496" i="21"/>
  <c r="L3495" i="21"/>
  <c r="F3496" i="21"/>
  <c r="E3496" i="21"/>
  <c r="D3497" i="21"/>
  <c r="Q3495" i="21"/>
  <c r="P3495" i="21"/>
  <c r="N3495" i="21"/>
  <c r="O3495" i="21"/>
  <c r="J3496" i="21"/>
  <c r="L3496" i="21"/>
  <c r="H3497" i="21"/>
  <c r="K3496" i="21"/>
  <c r="M3496" i="21"/>
  <c r="I3496" i="21"/>
  <c r="E3497" i="21"/>
  <c r="D3498" i="21"/>
  <c r="F3497" i="21"/>
  <c r="H3498" i="21"/>
  <c r="J3497" i="21"/>
  <c r="I3497" i="21"/>
  <c r="L3497" i="21"/>
  <c r="K3497" i="21"/>
  <c r="M3497" i="21"/>
  <c r="P3496" i="21"/>
  <c r="N3496" i="21"/>
  <c r="O3496" i="21"/>
  <c r="Q3496" i="21"/>
  <c r="E3498" i="21"/>
  <c r="F3498" i="21"/>
  <c r="D3499" i="21"/>
  <c r="L3498" i="21"/>
  <c r="H3499" i="21"/>
  <c r="K3498" i="21"/>
  <c r="J3498" i="21"/>
  <c r="I3498" i="21"/>
  <c r="M3498" i="21"/>
  <c r="N3497" i="21"/>
  <c r="O3497" i="21"/>
  <c r="Q3497" i="21"/>
  <c r="P3497" i="21"/>
  <c r="F3499" i="21"/>
  <c r="D3500" i="21"/>
  <c r="E3499" i="21"/>
  <c r="I3499" i="21"/>
  <c r="J3499" i="21"/>
  <c r="M3499" i="21"/>
  <c r="L3499" i="21"/>
  <c r="H3500" i="21"/>
  <c r="K3499" i="21"/>
  <c r="Q3498" i="21"/>
  <c r="N3498" i="21"/>
  <c r="O3498" i="21"/>
  <c r="P3498" i="21"/>
  <c r="D3501" i="21"/>
  <c r="E3500" i="21"/>
  <c r="F3500" i="21"/>
  <c r="N3499" i="21"/>
  <c r="P3499" i="21"/>
  <c r="Q3499" i="21"/>
  <c r="O3499" i="21"/>
  <c r="I3500" i="21"/>
  <c r="J3500" i="21"/>
  <c r="H3501" i="21"/>
  <c r="L3500" i="21"/>
  <c r="K3500" i="21"/>
  <c r="M3500" i="21"/>
  <c r="D3502" i="21"/>
  <c r="E3501" i="21"/>
  <c r="F3501" i="21"/>
  <c r="N3500" i="21"/>
  <c r="O3500" i="21"/>
  <c r="P3500" i="21"/>
  <c r="Q3500" i="21"/>
  <c r="H3502" i="21"/>
  <c r="J3501" i="21"/>
  <c r="I3501" i="21"/>
  <c r="K3501" i="21"/>
  <c r="M3501" i="21"/>
  <c r="L3501" i="21"/>
  <c r="E3502" i="21"/>
  <c r="F3502" i="21"/>
  <c r="D3503" i="21"/>
  <c r="I3502" i="21"/>
  <c r="H3503" i="21"/>
  <c r="M3502" i="21"/>
  <c r="L3502" i="21"/>
  <c r="K3502" i="21"/>
  <c r="J3502" i="21"/>
  <c r="Q3501" i="21"/>
  <c r="N3501" i="21"/>
  <c r="O3501" i="21"/>
  <c r="P3501" i="21"/>
  <c r="E3503" i="21"/>
  <c r="D3504" i="21"/>
  <c r="F3503" i="21"/>
  <c r="N3502" i="21"/>
  <c r="Q3502" i="21"/>
  <c r="O3502" i="21"/>
  <c r="P3502" i="21"/>
  <c r="M3503" i="21"/>
  <c r="I3503" i="21"/>
  <c r="L3503" i="21"/>
  <c r="J3503" i="21"/>
  <c r="H3504" i="21"/>
  <c r="K3503" i="21"/>
  <c r="E3504" i="21"/>
  <c r="F3504" i="21"/>
  <c r="D3505" i="21"/>
  <c r="Q3503" i="21"/>
  <c r="O3503" i="21"/>
  <c r="P3503" i="21"/>
  <c r="N3503" i="21"/>
  <c r="J3504" i="21"/>
  <c r="L3504" i="21"/>
  <c r="K3504" i="21"/>
  <c r="H3505" i="21"/>
  <c r="M3504" i="21"/>
  <c r="I3504" i="21"/>
  <c r="D3506" i="21"/>
  <c r="E3505" i="21"/>
  <c r="F3505" i="21"/>
  <c r="J3505" i="21"/>
  <c r="I3505" i="21"/>
  <c r="H3506" i="21"/>
  <c r="L3505" i="21"/>
  <c r="K3505" i="21"/>
  <c r="M3505" i="21"/>
  <c r="O3504" i="21"/>
  <c r="Q3504" i="21"/>
  <c r="P3504" i="21"/>
  <c r="N3504" i="21"/>
  <c r="D3507" i="21"/>
  <c r="F3506" i="21"/>
  <c r="E3506" i="21"/>
  <c r="P3505" i="21"/>
  <c r="Q3505" i="21"/>
  <c r="O3505" i="21"/>
  <c r="N3505" i="21"/>
  <c r="M3506" i="21"/>
  <c r="J3506" i="21"/>
  <c r="H3507" i="21"/>
  <c r="I3506" i="21"/>
  <c r="K3506" i="21"/>
  <c r="L3506" i="21"/>
  <c r="D3508" i="21"/>
  <c r="F3507" i="21"/>
  <c r="E3507" i="21"/>
  <c r="K3507" i="21"/>
  <c r="I3507" i="21"/>
  <c r="M3507" i="21"/>
  <c r="L3507" i="21"/>
  <c r="J3507" i="21"/>
  <c r="H3508" i="21"/>
  <c r="Q3506" i="21"/>
  <c r="N3506" i="21"/>
  <c r="O3506" i="21"/>
  <c r="P3506" i="21"/>
  <c r="E3508" i="21"/>
  <c r="F3508" i="21"/>
  <c r="D3509" i="21"/>
  <c r="O3507" i="21"/>
  <c r="P3507" i="21"/>
  <c r="N3507" i="21"/>
  <c r="Q3507" i="21"/>
  <c r="H3509" i="21"/>
  <c r="J3508" i="21"/>
  <c r="K3508" i="21"/>
  <c r="L3508" i="21"/>
  <c r="M3508" i="21"/>
  <c r="I3508" i="21"/>
  <c r="F3509" i="21"/>
  <c r="E3509" i="21"/>
  <c r="D3510" i="21"/>
  <c r="L3509" i="21"/>
  <c r="M3509" i="21"/>
  <c r="H3510" i="21"/>
  <c r="K3509" i="21"/>
  <c r="J3509" i="21"/>
  <c r="I3509" i="21"/>
  <c r="Q3508" i="21"/>
  <c r="O3508" i="21"/>
  <c r="N3508" i="21"/>
  <c r="P3508" i="21"/>
  <c r="E3510" i="21"/>
  <c r="D3511" i="21"/>
  <c r="F3510" i="21"/>
  <c r="L3510" i="21"/>
  <c r="M3510" i="21"/>
  <c r="I3510" i="21"/>
  <c r="H3511" i="21"/>
  <c r="K3510" i="21"/>
  <c r="J3510" i="21"/>
  <c r="N3509" i="21"/>
  <c r="Q3509" i="21"/>
  <c r="O3509" i="21"/>
  <c r="P3509" i="21"/>
  <c r="F3511" i="21"/>
  <c r="E3511" i="21"/>
  <c r="D3512" i="21"/>
  <c r="Q3510" i="21"/>
  <c r="N3510" i="21"/>
  <c r="O3510" i="21"/>
  <c r="P3510" i="21"/>
  <c r="I3511" i="21"/>
  <c r="K3511" i="21"/>
  <c r="H3512" i="21"/>
  <c r="M3511" i="21"/>
  <c r="J3511" i="21"/>
  <c r="L3511" i="21"/>
  <c r="D3513" i="21"/>
  <c r="F3512" i="21"/>
  <c r="E3512" i="21"/>
  <c r="Q3511" i="21"/>
  <c r="O3511" i="21"/>
  <c r="P3511" i="21"/>
  <c r="N3511" i="21"/>
  <c r="M3512" i="21"/>
  <c r="I3512" i="21"/>
  <c r="L3512" i="21"/>
  <c r="K3512" i="21"/>
  <c r="J3512" i="21"/>
  <c r="H3513" i="21"/>
  <c r="F3513" i="21"/>
  <c r="E3513" i="21"/>
  <c r="D3514" i="21"/>
  <c r="P3512" i="21"/>
  <c r="O3512" i="21"/>
  <c r="N3512" i="21"/>
  <c r="Q3512" i="21"/>
  <c r="L3513" i="21"/>
  <c r="M3513" i="21"/>
  <c r="J3513" i="21"/>
  <c r="I3513" i="21"/>
  <c r="H3514" i="21"/>
  <c r="K3513" i="21"/>
  <c r="D3515" i="21"/>
  <c r="E3514" i="21"/>
  <c r="F3514" i="21"/>
  <c r="Q3513" i="21"/>
  <c r="N3513" i="21"/>
  <c r="O3513" i="21"/>
  <c r="P3513" i="21"/>
  <c r="K3514" i="21"/>
  <c r="J3514" i="21"/>
  <c r="M3514" i="21"/>
  <c r="L3514" i="21"/>
  <c r="I3514" i="21"/>
  <c r="H3515" i="21"/>
  <c r="F3515" i="21"/>
  <c r="E3515" i="21"/>
  <c r="D3516" i="21"/>
  <c r="N3514" i="21"/>
  <c r="O3514" i="21"/>
  <c r="P3514" i="21"/>
  <c r="Q3514" i="21"/>
  <c r="H3516" i="21"/>
  <c r="M3515" i="21"/>
  <c r="I3515" i="21"/>
  <c r="L3515" i="21"/>
  <c r="K3515" i="21"/>
  <c r="J3515" i="21"/>
  <c r="E3516" i="21"/>
  <c r="F3516" i="21"/>
  <c r="D3517" i="21"/>
  <c r="K3516" i="21"/>
  <c r="I3516" i="21"/>
  <c r="J3516" i="21"/>
  <c r="M3516" i="21"/>
  <c r="H3517" i="21"/>
  <c r="L3516" i="21"/>
  <c r="N3515" i="21"/>
  <c r="Q3515" i="21"/>
  <c r="P3515" i="21"/>
  <c r="O3515" i="21"/>
  <c r="D3518" i="21"/>
  <c r="F3517" i="21"/>
  <c r="E3517" i="21"/>
  <c r="Q3516" i="21"/>
  <c r="O3516" i="21"/>
  <c r="P3516" i="21"/>
  <c r="N3516" i="21"/>
  <c r="J3517" i="21"/>
  <c r="H3518" i="21"/>
  <c r="M3517" i="21"/>
  <c r="L3517" i="21"/>
  <c r="I3517" i="21"/>
  <c r="K3517" i="21"/>
  <c r="D3519" i="21"/>
  <c r="F3518" i="21"/>
  <c r="E3518" i="21"/>
  <c r="K3518" i="21"/>
  <c r="L3518" i="21"/>
  <c r="H3519" i="21"/>
  <c r="I3518" i="21"/>
  <c r="J3518" i="21"/>
  <c r="M3518" i="21"/>
  <c r="Q3517" i="21"/>
  <c r="O3517" i="21"/>
  <c r="N3517" i="21"/>
  <c r="P3517" i="21"/>
  <c r="F3519" i="21"/>
  <c r="E3519" i="21"/>
  <c r="D3520" i="21"/>
  <c r="L3519" i="21"/>
  <c r="I3519" i="21"/>
  <c r="J3519" i="21"/>
  <c r="H3520" i="21"/>
  <c r="K3519" i="21"/>
  <c r="M3519" i="21"/>
  <c r="N3518" i="21"/>
  <c r="Q3518" i="21"/>
  <c r="P3518" i="21"/>
  <c r="O3518" i="21"/>
  <c r="D3521" i="21"/>
  <c r="E3520" i="21"/>
  <c r="F3520" i="21"/>
  <c r="N3519" i="21"/>
  <c r="Q3519" i="21"/>
  <c r="O3519" i="21"/>
  <c r="P3519" i="21"/>
  <c r="J3520" i="21"/>
  <c r="M3520" i="21"/>
  <c r="L3520" i="21"/>
  <c r="I3520" i="21"/>
  <c r="K3520" i="21"/>
  <c r="H3521" i="21"/>
  <c r="D3522" i="21"/>
  <c r="F3521" i="21"/>
  <c r="E3521" i="21"/>
  <c r="O3520" i="21"/>
  <c r="Q3520" i="21"/>
  <c r="N3520" i="21"/>
  <c r="P3520" i="21"/>
  <c r="L3521" i="21"/>
  <c r="J3521" i="21"/>
  <c r="M3521" i="21"/>
  <c r="K3521" i="21"/>
  <c r="I3521" i="21"/>
  <c r="H3522" i="21"/>
  <c r="E3522" i="21"/>
  <c r="F3522" i="21"/>
  <c r="D3523" i="21"/>
  <c r="N3521" i="21"/>
  <c r="Q3521" i="21"/>
  <c r="O3521" i="21"/>
  <c r="P3521" i="21"/>
  <c r="J3522" i="21"/>
  <c r="L3522" i="21"/>
  <c r="M3522" i="21"/>
  <c r="I3522" i="21"/>
  <c r="H3523" i="21"/>
  <c r="K3522" i="21"/>
  <c r="E3523" i="21"/>
  <c r="F3523" i="21"/>
  <c r="D3524" i="21"/>
  <c r="N3522" i="21"/>
  <c r="O3522" i="21"/>
  <c r="Q3522" i="21"/>
  <c r="P3522" i="21"/>
  <c r="H3524" i="21"/>
  <c r="M3523" i="21"/>
  <c r="L3523" i="21"/>
  <c r="K3523" i="21"/>
  <c r="I3523" i="21"/>
  <c r="J3523" i="21"/>
  <c r="E3524" i="21"/>
  <c r="D3525" i="21"/>
  <c r="F3524" i="21"/>
  <c r="L3524" i="21"/>
  <c r="J3524" i="21"/>
  <c r="K3524" i="21"/>
  <c r="M3524" i="21"/>
  <c r="I3524" i="21"/>
  <c r="H3525" i="21"/>
  <c r="Q3523" i="21"/>
  <c r="O3523" i="21"/>
  <c r="N3523" i="21"/>
  <c r="P3523" i="21"/>
  <c r="D3526" i="21"/>
  <c r="F3525" i="21"/>
  <c r="E3525" i="21"/>
  <c r="Q3524" i="21"/>
  <c r="N3524" i="21"/>
  <c r="P3524" i="21"/>
  <c r="O3524" i="21"/>
  <c r="K3525" i="21"/>
  <c r="I3525" i="21"/>
  <c r="H3526" i="21"/>
  <c r="J3525" i="21"/>
  <c r="M3525" i="21"/>
  <c r="L3525" i="21"/>
  <c r="E3526" i="21"/>
  <c r="D3527" i="21"/>
  <c r="F3526" i="21"/>
  <c r="Q3525" i="21"/>
  <c r="O3525" i="21"/>
  <c r="N3525" i="21"/>
  <c r="P3525" i="21"/>
  <c r="I3526" i="21"/>
  <c r="H3527" i="21"/>
  <c r="L3526" i="21"/>
  <c r="M3526" i="21"/>
  <c r="J3526" i="21"/>
  <c r="K3526" i="21"/>
  <c r="D3528" i="21"/>
  <c r="E3527" i="21"/>
  <c r="F3527" i="21"/>
  <c r="N3526" i="21"/>
  <c r="Q3526" i="21"/>
  <c r="O3526" i="21"/>
  <c r="P3526" i="21"/>
  <c r="H3528" i="21"/>
  <c r="L3527" i="21"/>
  <c r="J3527" i="21"/>
  <c r="M3527" i="21"/>
  <c r="I3527" i="21"/>
  <c r="K3527" i="21"/>
  <c r="F3528" i="21"/>
  <c r="E3528" i="21"/>
  <c r="D3529" i="21"/>
  <c r="I3528" i="21"/>
  <c r="H3529" i="21"/>
  <c r="J3528" i="21"/>
  <c r="K3528" i="21"/>
  <c r="L3528" i="21"/>
  <c r="M3528" i="21"/>
  <c r="O3527" i="21"/>
  <c r="Q3527" i="21"/>
  <c r="N3527" i="21"/>
  <c r="P3527" i="21"/>
  <c r="D3530" i="21"/>
  <c r="E3529" i="21"/>
  <c r="F3529" i="21"/>
  <c r="O3528" i="21"/>
  <c r="P3528" i="21"/>
  <c r="N3528" i="21"/>
  <c r="Q3528" i="21"/>
  <c r="M3529" i="21"/>
  <c r="I3529" i="21"/>
  <c r="K3529" i="21"/>
  <c r="L3529" i="21"/>
  <c r="J3529" i="21"/>
  <c r="H3530" i="21"/>
  <c r="F3530" i="21"/>
  <c r="D3531" i="21"/>
  <c r="E3530" i="21"/>
  <c r="N3529" i="21"/>
  <c r="O3529" i="21"/>
  <c r="Q3529" i="21"/>
  <c r="P3529" i="21"/>
  <c r="J3530" i="21"/>
  <c r="I3530" i="21"/>
  <c r="L3530" i="21"/>
  <c r="M3530" i="21"/>
  <c r="K3530" i="21"/>
  <c r="H3531" i="21"/>
  <c r="F3531" i="21"/>
  <c r="E3531" i="21"/>
  <c r="D3532" i="21"/>
  <c r="P3530" i="21"/>
  <c r="Q3530" i="21"/>
  <c r="O3530" i="21"/>
  <c r="N3530" i="21"/>
  <c r="K3531" i="21"/>
  <c r="M3531" i="21"/>
  <c r="L3531" i="21"/>
  <c r="H3532" i="21"/>
  <c r="J3531" i="21"/>
  <c r="I3531" i="21"/>
  <c r="E3532" i="21"/>
  <c r="D3533" i="21"/>
  <c r="F3532" i="21"/>
  <c r="I3532" i="21"/>
  <c r="K3532" i="21"/>
  <c r="H3533" i="21"/>
  <c r="J3532" i="21"/>
  <c r="L3532" i="21"/>
  <c r="M3532" i="21"/>
  <c r="N3531" i="21"/>
  <c r="P3531" i="21"/>
  <c r="Q3531" i="21"/>
  <c r="O3531" i="21"/>
  <c r="D3534" i="21"/>
  <c r="E3533" i="21"/>
  <c r="F3533" i="21"/>
  <c r="O3532" i="21"/>
  <c r="N3532" i="21"/>
  <c r="Q3532" i="21"/>
  <c r="P3532" i="21"/>
  <c r="H3534" i="21"/>
  <c r="M3533" i="21"/>
  <c r="J3533" i="21"/>
  <c r="I3533" i="21"/>
  <c r="K3533" i="21"/>
  <c r="L3533" i="21"/>
  <c r="F3534" i="21"/>
  <c r="D3535" i="21"/>
  <c r="E3534" i="21"/>
  <c r="K3534" i="21"/>
  <c r="M3534" i="21"/>
  <c r="L3534" i="21"/>
  <c r="H3535" i="21"/>
  <c r="I3534" i="21"/>
  <c r="J3534" i="21"/>
  <c r="Q3533" i="21"/>
  <c r="O3533" i="21"/>
  <c r="P3533" i="21"/>
  <c r="N3533" i="21"/>
  <c r="F3535" i="21"/>
  <c r="E3535" i="21"/>
  <c r="D3536" i="21"/>
  <c r="M3535" i="21"/>
  <c r="H3536" i="21"/>
  <c r="J3535" i="21"/>
  <c r="I3535" i="21"/>
  <c r="K3535" i="21"/>
  <c r="L3535" i="21"/>
  <c r="N3534" i="21"/>
  <c r="O3534" i="21"/>
  <c r="P3534" i="21"/>
  <c r="Q3534" i="21"/>
  <c r="D3537" i="21"/>
  <c r="E3536" i="21"/>
  <c r="F3536" i="21"/>
  <c r="J3536" i="21"/>
  <c r="K3536" i="21"/>
  <c r="L3536" i="21"/>
  <c r="H3537" i="21"/>
  <c r="M3536" i="21"/>
  <c r="I3536" i="21"/>
  <c r="Q3535" i="21"/>
  <c r="P3535" i="21"/>
  <c r="O3535" i="21"/>
  <c r="N3535" i="21"/>
  <c r="E3537" i="21"/>
  <c r="F3537" i="21"/>
  <c r="I3537" i="21"/>
  <c r="J3537" i="21"/>
  <c r="K3537" i="21"/>
  <c r="M3537" i="21"/>
  <c r="L3537" i="21"/>
  <c r="N3536" i="21"/>
  <c r="Q3536" i="21"/>
  <c r="P3536" i="21"/>
  <c r="O3536" i="21"/>
  <c r="P3537" i="21"/>
  <c r="Q3537" i="21"/>
  <c r="N3537" i="21"/>
  <c r="O3537" i="21"/>
  <c r="Q58" i="13" l="1"/>
  <c r="P58" i="13"/>
  <c r="P57" i="13"/>
  <c r="Q57" i="13"/>
  <c r="P33" i="29"/>
  <c r="P56" i="13"/>
  <c r="Q56" i="13"/>
  <c r="P55" i="13"/>
  <c r="Q55" i="13"/>
  <c r="P32" i="29"/>
  <c r="Q54" i="13"/>
  <c r="P54" i="13"/>
  <c r="P53" i="13"/>
  <c r="Q53" i="13"/>
  <c r="P31" i="29"/>
  <c r="P52" i="13"/>
  <c r="Q52" i="13"/>
  <c r="P51" i="13"/>
  <c r="Q51" i="13"/>
  <c r="P30" i="29"/>
  <c r="Q50" i="13"/>
  <c r="P50" i="13"/>
  <c r="Q49" i="13"/>
  <c r="P49" i="13"/>
  <c r="P29" i="29"/>
  <c r="P48" i="13"/>
  <c r="Q48" i="13"/>
  <c r="P47" i="13"/>
  <c r="Q47" i="13"/>
  <c r="P28" i="29"/>
  <c r="P46" i="13"/>
  <c r="Q46" i="13"/>
  <c r="P45" i="13"/>
  <c r="Q45" i="13"/>
  <c r="P27" i="29"/>
  <c r="Q44" i="13"/>
  <c r="P44" i="13"/>
  <c r="P43" i="13"/>
  <c r="Q43" i="13"/>
  <c r="P26" i="29"/>
  <c r="P42" i="13"/>
  <c r="Q42" i="13"/>
  <c r="Q41" i="13"/>
  <c r="P41" i="13"/>
  <c r="P25" i="29"/>
  <c r="Q40" i="13"/>
  <c r="P40" i="13"/>
  <c r="P39" i="13"/>
  <c r="Q39" i="13"/>
  <c r="P24" i="29"/>
  <c r="Q38" i="13"/>
  <c r="P38" i="13"/>
  <c r="P60" i="13"/>
  <c r="Q60" i="13"/>
  <c r="P37" i="13"/>
  <c r="Q37" i="13"/>
  <c r="P59" i="13"/>
  <c r="Q59" i="13"/>
  <c r="P23" i="29"/>
  <c r="Q36" i="13"/>
  <c r="P36" i="13"/>
  <c r="D10" i="26"/>
  <c r="D6" i="26"/>
  <c r="D12" i="26"/>
  <c r="E4" i="28"/>
  <c r="E3" i="28"/>
  <c r="E11" i="13"/>
  <c r="E12" i="27"/>
  <c r="E14" i="28"/>
  <c r="E3" i="13"/>
  <c r="E12" i="26"/>
  <c r="E4" i="27"/>
  <c r="E11" i="26"/>
  <c r="E8" i="27"/>
  <c r="E8" i="28"/>
  <c r="E9" i="28"/>
  <c r="E7" i="29"/>
  <c r="E5" i="28"/>
  <c r="E15" i="13"/>
  <c r="E5" i="13"/>
  <c r="E14" i="26"/>
  <c r="E7" i="27"/>
  <c r="E9" i="13"/>
  <c r="E16" i="27"/>
  <c r="E13" i="28"/>
  <c r="E11" i="27"/>
  <c r="E6" i="26"/>
  <c r="E5" i="26"/>
  <c r="E10" i="26"/>
  <c r="E15" i="27"/>
  <c r="E15" i="28"/>
  <c r="E16" i="28"/>
  <c r="E8" i="29"/>
  <c r="E5" i="29"/>
  <c r="E5" i="27"/>
  <c r="E14" i="13"/>
  <c r="E6" i="13"/>
  <c r="E10" i="27"/>
  <c r="E13" i="26"/>
  <c r="E7" i="13"/>
  <c r="E9" i="27"/>
  <c r="E16" i="26"/>
  <c r="E12" i="28"/>
  <c r="E6" i="27"/>
  <c r="E15" i="26"/>
  <c r="E10" i="13"/>
  <c r="E12" i="13"/>
  <c r="E7" i="28"/>
  <c r="E16" i="13"/>
  <c r="E10" i="28"/>
  <c r="E3" i="29"/>
  <c r="E13" i="27"/>
  <c r="E6" i="29"/>
  <c r="E7" i="26"/>
  <c r="E11" i="28"/>
  <c r="E14" i="27"/>
  <c r="E6" i="28"/>
  <c r="E9" i="26"/>
  <c r="E8" i="13"/>
  <c r="E3" i="27"/>
  <c r="E8" i="26"/>
  <c r="E4" i="13"/>
  <c r="E4" i="26"/>
  <c r="E3" i="26"/>
  <c r="E13" i="13"/>
  <c r="E9" i="29"/>
  <c r="E4" i="29"/>
  <c r="D10" i="13"/>
  <c r="D6" i="13"/>
  <c r="D12" i="13"/>
  <c r="D11" i="26"/>
  <c r="D11" i="13"/>
  <c r="Q35" i="13"/>
  <c r="P35" i="13"/>
  <c r="AA33" i="29"/>
  <c r="AA29" i="29"/>
  <c r="AB189" i="26"/>
  <c r="AB78" i="26"/>
  <c r="T44" i="26"/>
  <c r="T77" i="26"/>
  <c r="I12" i="26"/>
  <c r="G12" i="26"/>
  <c r="I15" i="13"/>
  <c r="G15" i="13"/>
  <c r="G6" i="26"/>
  <c r="I6" i="26"/>
  <c r="I5" i="27"/>
  <c r="G5" i="27"/>
  <c r="G12" i="28"/>
  <c r="I12" i="28"/>
  <c r="G3" i="29"/>
  <c r="I3" i="29"/>
  <c r="G8" i="13"/>
  <c r="I8" i="13"/>
  <c r="I4" i="29"/>
  <c r="G4" i="29"/>
  <c r="T49" i="26"/>
  <c r="G3" i="27"/>
  <c r="I3" i="27"/>
  <c r="AA26" i="29"/>
  <c r="I11" i="26"/>
  <c r="G11" i="26"/>
  <c r="I10" i="26"/>
  <c r="G10" i="26"/>
  <c r="G15" i="26"/>
  <c r="I15" i="26"/>
  <c r="I8" i="26"/>
  <c r="G8" i="26"/>
  <c r="AB201" i="26"/>
  <c r="T59" i="26"/>
  <c r="I3" i="28"/>
  <c r="G3" i="28"/>
  <c r="G7" i="27"/>
  <c r="I7" i="27"/>
  <c r="G10" i="13"/>
  <c r="I10" i="13"/>
  <c r="T46" i="26"/>
  <c r="AB171" i="26"/>
  <c r="G8" i="28"/>
  <c r="I8" i="28"/>
  <c r="I12" i="13"/>
  <c r="G12" i="13"/>
  <c r="T61" i="26"/>
  <c r="AA23" i="29"/>
  <c r="AB111" i="26"/>
  <c r="T30" i="27"/>
  <c r="I12" i="27"/>
  <c r="G12" i="27"/>
  <c r="G7" i="13"/>
  <c r="I7" i="13"/>
  <c r="I3" i="26"/>
  <c r="G3" i="26"/>
  <c r="AA24" i="29"/>
  <c r="AB79" i="26"/>
  <c r="T79" i="13"/>
  <c r="I14" i="28"/>
  <c r="G14" i="28"/>
  <c r="G9" i="27"/>
  <c r="I9" i="27"/>
  <c r="T31" i="27"/>
  <c r="G5" i="29"/>
  <c r="I5" i="29"/>
  <c r="AA30" i="29"/>
  <c r="T101" i="13"/>
  <c r="AB399" i="26"/>
  <c r="AB134" i="26"/>
  <c r="T66" i="13"/>
  <c r="T55" i="26"/>
  <c r="I4" i="27"/>
  <c r="G4" i="27"/>
  <c r="G5" i="13"/>
  <c r="I5" i="13"/>
  <c r="G5" i="26"/>
  <c r="I5" i="26"/>
  <c r="G14" i="13"/>
  <c r="I14" i="13"/>
  <c r="I6" i="27"/>
  <c r="G6" i="27"/>
  <c r="I13" i="27"/>
  <c r="G13" i="27"/>
  <c r="T54" i="26"/>
  <c r="T92" i="13"/>
  <c r="T51" i="26"/>
  <c r="AB190" i="26"/>
  <c r="T89" i="13"/>
  <c r="T62" i="26"/>
  <c r="I4" i="28"/>
  <c r="G4" i="28"/>
  <c r="I6" i="13"/>
  <c r="G6" i="13"/>
  <c r="I6" i="29"/>
  <c r="G6" i="29"/>
  <c r="T52" i="26"/>
  <c r="AA31" i="29"/>
  <c r="AA27" i="29"/>
  <c r="T75" i="13"/>
  <c r="I8" i="27"/>
  <c r="G8" i="27"/>
  <c r="G10" i="27"/>
  <c r="I10" i="27"/>
  <c r="I7" i="26"/>
  <c r="G7" i="26"/>
  <c r="R26" i="28"/>
  <c r="T66" i="26"/>
  <c r="I9" i="13"/>
  <c r="G9" i="13"/>
  <c r="I11" i="28"/>
  <c r="G11" i="28"/>
  <c r="T60" i="26"/>
  <c r="AB295" i="26"/>
  <c r="G16" i="27"/>
  <c r="I16" i="27"/>
  <c r="G14" i="27"/>
  <c r="I14" i="27"/>
  <c r="T69" i="26"/>
  <c r="I13" i="28"/>
  <c r="G13" i="28"/>
  <c r="I6" i="28"/>
  <c r="G6" i="28"/>
  <c r="I3" i="13"/>
  <c r="G3" i="13"/>
  <c r="G9" i="29"/>
  <c r="I9" i="29"/>
  <c r="AB291" i="26"/>
  <c r="G14" i="26"/>
  <c r="I14" i="26"/>
  <c r="T78" i="13"/>
  <c r="I15" i="27"/>
  <c r="G15" i="27"/>
  <c r="G4" i="13"/>
  <c r="I4" i="13"/>
  <c r="T86" i="13"/>
  <c r="I11" i="13"/>
  <c r="G11" i="13"/>
  <c r="G15" i="28"/>
  <c r="I15" i="28"/>
  <c r="G4" i="26"/>
  <c r="I4" i="26"/>
  <c r="T42" i="26"/>
  <c r="I9" i="28"/>
  <c r="G9" i="28"/>
  <c r="I7" i="28"/>
  <c r="G7" i="28"/>
  <c r="T65" i="26"/>
  <c r="AA32" i="29"/>
  <c r="T68" i="26"/>
  <c r="I8" i="29"/>
  <c r="G8" i="29"/>
  <c r="G16" i="13"/>
  <c r="I16" i="13"/>
  <c r="AA25" i="29"/>
  <c r="T63" i="13"/>
  <c r="I11" i="27"/>
  <c r="G11" i="27"/>
  <c r="G13" i="26"/>
  <c r="I13" i="26"/>
  <c r="I16" i="28"/>
  <c r="G16" i="28"/>
  <c r="T90" i="13"/>
  <c r="AB188" i="26"/>
  <c r="G7" i="29"/>
  <c r="I7" i="29"/>
  <c r="I13" i="13"/>
  <c r="G13" i="13"/>
  <c r="I16" i="26"/>
  <c r="G16" i="26"/>
  <c r="AA28" i="29"/>
  <c r="T50" i="26"/>
  <c r="T70" i="26"/>
  <c r="G5" i="28"/>
  <c r="I5" i="28"/>
  <c r="G9" i="26"/>
  <c r="I9" i="26"/>
  <c r="G10" i="28"/>
  <c r="I10" i="28"/>
  <c r="AB354" i="26"/>
  <c r="J10" i="28" l="1"/>
  <c r="H10" i="28"/>
  <c r="J9" i="26"/>
  <c r="H9" i="26"/>
  <c r="J5" i="28"/>
  <c r="H5" i="28"/>
  <c r="H16" i="26"/>
  <c r="J16" i="26"/>
  <c r="K16" i="26" s="1"/>
  <c r="H13" i="13"/>
  <c r="J13" i="13"/>
  <c r="K13" i="13" s="1"/>
  <c r="J7" i="29"/>
  <c r="H7" i="29"/>
  <c r="H16" i="28"/>
  <c r="J16" i="28"/>
  <c r="K16" i="28" s="1"/>
  <c r="J13" i="26"/>
  <c r="H13" i="26"/>
  <c r="H11" i="27"/>
  <c r="J11" i="27"/>
  <c r="K11" i="27" s="1"/>
  <c r="J16" i="13"/>
  <c r="H16" i="13"/>
  <c r="H8" i="29"/>
  <c r="J8" i="29"/>
  <c r="K8" i="29" s="1"/>
  <c r="H7" i="28"/>
  <c r="J7" i="28"/>
  <c r="K7" i="28" s="1"/>
  <c r="H9" i="28"/>
  <c r="J9" i="28"/>
  <c r="K9" i="28" s="1"/>
  <c r="J4" i="26"/>
  <c r="H4" i="26"/>
  <c r="J15" i="28"/>
  <c r="H15" i="28"/>
  <c r="H11" i="13"/>
  <c r="J11" i="13"/>
  <c r="K11" i="13" s="1"/>
  <c r="J4" i="13"/>
  <c r="H4" i="13"/>
  <c r="H15" i="27"/>
  <c r="J15" i="27"/>
  <c r="K15" i="27" s="1"/>
  <c r="J14" i="26"/>
  <c r="H14" i="26"/>
  <c r="J9" i="29"/>
  <c r="H9" i="29"/>
  <c r="H3" i="13"/>
  <c r="J3" i="13"/>
  <c r="K3" i="13" s="1"/>
  <c r="H6" i="28"/>
  <c r="J6" i="28"/>
  <c r="K6" i="28" s="1"/>
  <c r="H13" i="28"/>
  <c r="J13" i="28"/>
  <c r="K13" i="28" s="1"/>
  <c r="J14" i="27"/>
  <c r="H14" i="27"/>
  <c r="J16" i="27"/>
  <c r="H16" i="27"/>
  <c r="H11" i="28"/>
  <c r="J11" i="28"/>
  <c r="K11" i="28" s="1"/>
  <c r="H9" i="13"/>
  <c r="J9" i="13"/>
  <c r="K9" i="13" s="1"/>
  <c r="H7" i="26"/>
  <c r="J7" i="26"/>
  <c r="K7" i="26" s="1"/>
  <c r="J10" i="27"/>
  <c r="H10" i="27"/>
  <c r="H8" i="27"/>
  <c r="J8" i="27"/>
  <c r="K8" i="27" s="1"/>
  <c r="H6" i="29"/>
  <c r="J6" i="29"/>
  <c r="K6" i="29" s="1"/>
  <c r="H6" i="13"/>
  <c r="J6" i="13"/>
  <c r="K6" i="13" s="1"/>
  <c r="H4" i="28"/>
  <c r="J4" i="28"/>
  <c r="K4" i="28" s="1"/>
  <c r="H13" i="27"/>
  <c r="J13" i="27"/>
  <c r="K13" i="27" s="1"/>
  <c r="H6" i="27"/>
  <c r="J6" i="27"/>
  <c r="J14" i="13"/>
  <c r="H14" i="13"/>
  <c r="J5" i="26"/>
  <c r="H5" i="26"/>
  <c r="J5" i="13"/>
  <c r="H5" i="13"/>
  <c r="H4" i="27"/>
  <c r="J4" i="27"/>
  <c r="K4" i="27" s="1"/>
  <c r="J5" i="29"/>
  <c r="H5" i="29"/>
  <c r="J9" i="27"/>
  <c r="H9" i="27"/>
  <c r="H14" i="28"/>
  <c r="J14" i="28"/>
  <c r="K14" i="28" s="1"/>
  <c r="H3" i="26"/>
  <c r="J3" i="26"/>
  <c r="K3" i="26" s="1"/>
  <c r="J7" i="13"/>
  <c r="H7" i="13"/>
  <c r="H12" i="27"/>
  <c r="J12" i="27"/>
  <c r="K12" i="27" s="1"/>
  <c r="H12" i="13"/>
  <c r="J12" i="13"/>
  <c r="J8" i="28"/>
  <c r="H8" i="28"/>
  <c r="J10" i="13"/>
  <c r="H10" i="13"/>
  <c r="J7" i="27"/>
  <c r="H7" i="27"/>
  <c r="H3" i="28"/>
  <c r="J3" i="28"/>
  <c r="K3" i="28" s="1"/>
  <c r="H8" i="26"/>
  <c r="J8" i="26"/>
  <c r="K8" i="26" s="1"/>
  <c r="J15" i="26"/>
  <c r="H15" i="26"/>
  <c r="H10" i="26"/>
  <c r="J10" i="26"/>
  <c r="K10" i="26" s="1"/>
  <c r="H11" i="26"/>
  <c r="J11" i="26"/>
  <c r="K11" i="26" s="1"/>
  <c r="J3" i="27"/>
  <c r="H3" i="27"/>
  <c r="H4" i="29"/>
  <c r="J4" i="29"/>
  <c r="K4" i="29" s="1"/>
  <c r="J8" i="13"/>
  <c r="H8" i="13"/>
  <c r="J3" i="29"/>
  <c r="H3" i="29"/>
  <c r="J12" i="28"/>
  <c r="H12" i="28"/>
  <c r="H5" i="27"/>
  <c r="J5" i="27"/>
  <c r="J6" i="26"/>
  <c r="H6" i="26"/>
  <c r="H15" i="13"/>
  <c r="J15" i="13"/>
  <c r="K15" i="13" s="1"/>
  <c r="H12" i="26"/>
  <c r="J12" i="26"/>
  <c r="K12" i="26" s="1"/>
  <c r="D13" i="26"/>
  <c r="D13" i="13"/>
  <c r="D7" i="13"/>
  <c r="D7" i="26"/>
  <c r="K12" i="13" l="1"/>
  <c r="K5" i="27"/>
  <c r="K6" i="27"/>
  <c r="D14" i="26"/>
  <c r="D8" i="26"/>
  <c r="D14" i="13"/>
  <c r="D8" i="13"/>
  <c r="K15" i="26"/>
  <c r="K7" i="13"/>
  <c r="K14" i="13"/>
  <c r="K9" i="29"/>
  <c r="K3" i="27"/>
  <c r="K8" i="28"/>
  <c r="K14" i="26"/>
  <c r="K5" i="13"/>
  <c r="K7" i="29"/>
  <c r="K10" i="13"/>
  <c r="K5" i="29"/>
  <c r="K14" i="27"/>
  <c r="K13" i="26"/>
  <c r="K12" i="28"/>
  <c r="K15" i="28"/>
  <c r="K5" i="28"/>
  <c r="K3" i="29"/>
  <c r="K4" i="26"/>
  <c r="K16" i="13"/>
  <c r="K9" i="26"/>
  <c r="K6" i="26"/>
  <c r="K8" i="13"/>
  <c r="K7" i="27"/>
  <c r="K9" i="27"/>
  <c r="K5" i="26"/>
  <c r="K10" i="27"/>
  <c r="K16" i="27"/>
  <c r="K4" i="13"/>
  <c r="K10" i="28"/>
  <c r="D7" i="22"/>
  <c r="D15" i="13" l="1"/>
  <c r="D9" i="13"/>
  <c r="D16" i="13" s="1"/>
  <c r="D9" i="26"/>
  <c r="D16" i="26" s="1"/>
  <c r="D15" i="26"/>
  <c r="U75" i="13"/>
  <c r="V328" i="26"/>
  <c r="V178" i="26"/>
  <c r="V249" i="26"/>
  <c r="U100" i="26"/>
  <c r="V208" i="26"/>
  <c r="V175" i="26"/>
  <c r="V362" i="26"/>
  <c r="U28" i="27"/>
  <c r="V235" i="26"/>
  <c r="U146" i="26"/>
  <c r="V391" i="26"/>
  <c r="V77" i="26"/>
  <c r="U46" i="29"/>
  <c r="U97" i="26"/>
  <c r="U24" i="29"/>
  <c r="U43" i="13"/>
  <c r="U216" i="26"/>
  <c r="U51" i="13"/>
  <c r="V73" i="13"/>
  <c r="U322" i="26"/>
  <c r="V380" i="26"/>
  <c r="V31" i="29"/>
  <c r="U55" i="26"/>
  <c r="V316" i="26"/>
  <c r="V153" i="26"/>
  <c r="U367" i="26"/>
  <c r="U348" i="26"/>
  <c r="V43" i="29"/>
  <c r="V119" i="26"/>
  <c r="V57" i="26"/>
  <c r="U53" i="27"/>
  <c r="U123" i="26"/>
  <c r="U55" i="13"/>
  <c r="U70" i="27"/>
  <c r="U330" i="26"/>
  <c r="U243" i="26"/>
  <c r="U40" i="13"/>
  <c r="V51" i="29"/>
  <c r="V360" i="26"/>
  <c r="V116" i="26"/>
  <c r="U71" i="13"/>
  <c r="U166" i="26"/>
  <c r="U318" i="26"/>
  <c r="U252" i="26"/>
  <c r="U229" i="26"/>
  <c r="U355" i="26"/>
  <c r="V203" i="26"/>
  <c r="U29" i="29"/>
  <c r="V344" i="26"/>
  <c r="U160" i="26"/>
  <c r="V37" i="29"/>
  <c r="U24" i="26"/>
  <c r="V104" i="26"/>
  <c r="U385" i="26"/>
  <c r="V45" i="26"/>
  <c r="V60" i="27"/>
  <c r="U61" i="29"/>
  <c r="V251" i="26"/>
  <c r="V35" i="27"/>
  <c r="V222" i="26"/>
  <c r="V54" i="27"/>
  <c r="U47" i="29"/>
  <c r="V79" i="26"/>
  <c r="V120" i="26"/>
  <c r="U34" i="28"/>
  <c r="U76" i="13"/>
  <c r="V56" i="29"/>
  <c r="V361" i="26"/>
  <c r="V282" i="26"/>
  <c r="U184" i="26"/>
  <c r="V384" i="26"/>
  <c r="U58" i="13"/>
  <c r="U291" i="26"/>
  <c r="V115" i="26"/>
  <c r="U312" i="26"/>
  <c r="U370" i="26"/>
  <c r="V377" i="26"/>
  <c r="U400" i="26"/>
  <c r="U62" i="13"/>
  <c r="U226" i="26"/>
  <c r="U277" i="26"/>
  <c r="V275" i="26"/>
  <c r="V41" i="13"/>
  <c r="U109" i="26"/>
  <c r="V46" i="26"/>
  <c r="U208" i="26"/>
  <c r="V70" i="13"/>
  <c r="U25" i="28"/>
  <c r="V101" i="26"/>
  <c r="U298" i="26"/>
  <c r="V23" i="28"/>
  <c r="U103" i="13"/>
  <c r="U81" i="26"/>
  <c r="V47" i="29"/>
  <c r="V110" i="26"/>
  <c r="U221" i="26"/>
  <c r="V27" i="29"/>
  <c r="V43" i="13"/>
  <c r="U88" i="26"/>
  <c r="U394" i="26"/>
  <c r="U104" i="13"/>
  <c r="U25" i="27"/>
  <c r="V26" i="13"/>
  <c r="V32" i="28"/>
  <c r="U84" i="26"/>
  <c r="V329" i="26"/>
  <c r="U85" i="13"/>
  <c r="V162" i="26"/>
  <c r="V212" i="26"/>
  <c r="U350" i="26"/>
  <c r="V55" i="13"/>
  <c r="V157" i="26"/>
  <c r="U272" i="26"/>
  <c r="V365" i="26"/>
  <c r="U42" i="27"/>
  <c r="V23" i="27"/>
  <c r="V88" i="26"/>
  <c r="V79" i="13"/>
  <c r="V207" i="26"/>
  <c r="U68" i="13"/>
  <c r="V302" i="26"/>
  <c r="V98" i="26"/>
  <c r="V97" i="26"/>
  <c r="V67" i="13"/>
  <c r="V47" i="13"/>
  <c r="U247" i="26"/>
  <c r="V86" i="13"/>
  <c r="U25" i="26"/>
  <c r="U310" i="26"/>
  <c r="V268" i="26"/>
  <c r="U31" i="13"/>
  <c r="U325" i="26"/>
  <c r="U233" i="26"/>
  <c r="U271" i="26"/>
  <c r="V102" i="26"/>
  <c r="V351" i="26"/>
  <c r="V58" i="27"/>
  <c r="U328" i="26"/>
  <c r="U132" i="26"/>
  <c r="U188" i="26"/>
  <c r="V55" i="29"/>
  <c r="V349" i="26"/>
  <c r="U85" i="26"/>
  <c r="V378" i="26"/>
  <c r="V242" i="26"/>
  <c r="U64" i="26"/>
  <c r="V72" i="26"/>
  <c r="U260" i="26"/>
  <c r="V81" i="26"/>
  <c r="U68" i="27"/>
  <c r="V143" i="26"/>
  <c r="V297" i="26"/>
  <c r="U47" i="13"/>
  <c r="U30" i="28"/>
  <c r="V343" i="26"/>
  <c r="V32" i="27"/>
  <c r="U332" i="26"/>
  <c r="V89" i="13"/>
  <c r="V23" i="26"/>
  <c r="V90" i="13"/>
  <c r="U78" i="26"/>
  <c r="V393" i="26"/>
  <c r="U23" i="29"/>
  <c r="V38" i="27"/>
  <c r="U199" i="26"/>
  <c r="U101" i="13"/>
  <c r="U164" i="26"/>
  <c r="V62" i="27"/>
  <c r="U69" i="27"/>
  <c r="V342" i="26"/>
  <c r="V64" i="29"/>
  <c r="U396" i="26"/>
  <c r="U287" i="26"/>
  <c r="U35" i="13"/>
  <c r="U65" i="27"/>
  <c r="V67" i="26"/>
  <c r="V241" i="26"/>
  <c r="U50" i="27"/>
  <c r="V278" i="26"/>
  <c r="U60" i="29"/>
  <c r="U54" i="26"/>
  <c r="U73" i="13"/>
  <c r="V127" i="26"/>
  <c r="U141" i="26"/>
  <c r="U50" i="29"/>
  <c r="V355" i="26"/>
  <c r="U50" i="26"/>
  <c r="V190" i="26"/>
  <c r="V168" i="26"/>
  <c r="U137" i="26"/>
  <c r="V44" i="26"/>
  <c r="U266" i="26"/>
  <c r="U37" i="27"/>
  <c r="U178" i="26"/>
  <c r="U384" i="26"/>
  <c r="U97" i="13"/>
  <c r="V281" i="26"/>
  <c r="U108" i="26"/>
  <c r="V214" i="26"/>
  <c r="V69" i="27"/>
  <c r="V372" i="26"/>
  <c r="U195" i="26"/>
  <c r="V218" i="26"/>
  <c r="U303" i="26"/>
  <c r="U40" i="29"/>
  <c r="V392" i="26"/>
  <c r="U48" i="27"/>
  <c r="V331" i="26"/>
  <c r="V260" i="26"/>
  <c r="V42" i="26"/>
  <c r="V46" i="13"/>
  <c r="V96" i="26"/>
  <c r="V358" i="26"/>
  <c r="V108" i="26"/>
  <c r="U27" i="26"/>
  <c r="U37" i="13"/>
  <c r="U31" i="28"/>
  <c r="V35" i="13"/>
  <c r="V26" i="28"/>
  <c r="V43" i="26"/>
  <c r="U329" i="26"/>
  <c r="U93" i="26"/>
  <c r="V356" i="26"/>
  <c r="V139" i="26"/>
  <c r="U341" i="26"/>
  <c r="V48" i="13"/>
  <c r="U181" i="26"/>
  <c r="U51" i="26"/>
  <c r="V340" i="26"/>
  <c r="U55" i="27"/>
  <c r="V28" i="13"/>
  <c r="V94" i="13"/>
  <c r="V187" i="26"/>
  <c r="U63" i="29"/>
  <c r="U202" i="26"/>
  <c r="V311" i="26"/>
  <c r="U29" i="13"/>
  <c r="V61" i="29"/>
  <c r="V37" i="13"/>
  <c r="U51" i="29"/>
  <c r="U231" i="26"/>
  <c r="V54" i="26"/>
  <c r="V381" i="26"/>
  <c r="V397" i="26"/>
  <c r="U59" i="26"/>
  <c r="U77" i="13"/>
  <c r="U59" i="27"/>
  <c r="V399" i="26"/>
  <c r="U89" i="13"/>
  <c r="V49" i="26"/>
  <c r="U41" i="27"/>
  <c r="V197" i="26"/>
  <c r="U26" i="26"/>
  <c r="U105" i="26"/>
  <c r="U69" i="29"/>
  <c r="U286" i="26"/>
  <c r="U36" i="27"/>
  <c r="U358" i="26"/>
  <c r="U372" i="26"/>
  <c r="U316" i="26"/>
  <c r="U54" i="13"/>
  <c r="U107" i="26"/>
  <c r="V76" i="13"/>
  <c r="U116" i="26"/>
  <c r="U88" i="13"/>
  <c r="V217" i="26"/>
  <c r="U61" i="27"/>
  <c r="V398" i="26"/>
  <c r="V55" i="27"/>
  <c r="U35" i="29"/>
  <c r="V258" i="26"/>
  <c r="U67" i="27"/>
  <c r="V369" i="26"/>
  <c r="U53" i="13"/>
  <c r="U300" i="26"/>
  <c r="V267" i="26"/>
  <c r="U301" i="26"/>
  <c r="V128" i="26"/>
  <c r="V65" i="26"/>
  <c r="U62" i="26"/>
  <c r="U62" i="29"/>
  <c r="U145" i="26"/>
  <c r="V256" i="26"/>
  <c r="V232" i="26"/>
  <c r="V118" i="26"/>
  <c r="V53" i="26"/>
  <c r="V130" i="26"/>
  <c r="U24" i="13"/>
  <c r="V58" i="26"/>
  <c r="U388" i="26"/>
  <c r="V106" i="26"/>
  <c r="U58" i="29"/>
  <c r="V199" i="26"/>
  <c r="U131" i="26"/>
  <c r="U182" i="26"/>
  <c r="U190" i="26"/>
  <c r="V50" i="26"/>
  <c r="U193" i="26"/>
  <c r="U43" i="27"/>
  <c r="U399" i="26"/>
  <c r="V229" i="26"/>
  <c r="V138" i="26"/>
  <c r="V94" i="26"/>
  <c r="V62" i="26"/>
  <c r="V188" i="26"/>
  <c r="V193" i="26"/>
  <c r="U364" i="26"/>
  <c r="U75" i="26"/>
  <c r="U289" i="26"/>
  <c r="V85" i="13"/>
  <c r="V69" i="26"/>
  <c r="V48" i="26"/>
  <c r="U29" i="27"/>
  <c r="V66" i="29"/>
  <c r="V200" i="26"/>
  <c r="U374" i="26"/>
  <c r="V155" i="26"/>
  <c r="V277" i="26"/>
  <c r="U58" i="26"/>
  <c r="U359" i="26"/>
  <c r="U220" i="26"/>
  <c r="U98" i="26"/>
  <c r="U60" i="13"/>
  <c r="U275" i="26"/>
  <c r="V182" i="26"/>
  <c r="V85" i="26"/>
  <c r="V308" i="26"/>
  <c r="V332" i="26"/>
  <c r="U23" i="13"/>
  <c r="U302" i="26"/>
  <c r="V36" i="13"/>
  <c r="U228" i="26"/>
  <c r="U99" i="26"/>
  <c r="U92" i="26"/>
  <c r="U42" i="13"/>
  <c r="U242" i="26"/>
  <c r="U320" i="26"/>
  <c r="V30" i="13"/>
  <c r="U90" i="26"/>
  <c r="V215" i="26"/>
  <c r="V41" i="27"/>
  <c r="V379" i="26"/>
  <c r="U251" i="26"/>
  <c r="U46" i="27"/>
  <c r="U212" i="26"/>
  <c r="V53" i="13"/>
  <c r="V82" i="26"/>
  <c r="U45" i="27"/>
  <c r="U33" i="13"/>
  <c r="V53" i="27"/>
  <c r="V38" i="26"/>
  <c r="U44" i="29"/>
  <c r="U48" i="29"/>
  <c r="V323" i="26"/>
  <c r="V142" i="26"/>
  <c r="U25" i="29"/>
  <c r="U249" i="26"/>
  <c r="V68" i="29"/>
  <c r="V33" i="28"/>
  <c r="V95" i="13"/>
  <c r="U140" i="26"/>
  <c r="U305" i="26"/>
  <c r="V247" i="26"/>
  <c r="U347" i="26"/>
  <c r="V225" i="26"/>
  <c r="U342" i="26"/>
  <c r="U246" i="26"/>
  <c r="U56" i="29"/>
  <c r="U26" i="28"/>
  <c r="V95" i="26"/>
  <c r="V51" i="26"/>
  <c r="U263" i="26"/>
  <c r="V224" i="26"/>
  <c r="V370" i="26"/>
  <c r="V172" i="26"/>
  <c r="V183" i="26"/>
  <c r="U40" i="27"/>
  <c r="V48" i="27"/>
  <c r="V192" i="26"/>
  <c r="V40" i="29"/>
  <c r="V396" i="26"/>
  <c r="V36" i="26"/>
  <c r="V122" i="26"/>
  <c r="V36" i="27"/>
  <c r="V33" i="27"/>
  <c r="U235" i="26"/>
  <c r="U366" i="26"/>
  <c r="U349" i="26"/>
  <c r="V75" i="26"/>
  <c r="U59" i="13"/>
  <c r="V185" i="26"/>
  <c r="V104" i="13"/>
  <c r="V99" i="13"/>
  <c r="U176" i="26"/>
  <c r="V41" i="26"/>
  <c r="V49" i="13"/>
  <c r="U124" i="26"/>
  <c r="U236" i="26"/>
  <c r="U336" i="26"/>
  <c r="V228" i="26"/>
  <c r="U338" i="26"/>
  <c r="U319" i="26"/>
  <c r="U126" i="26"/>
  <c r="V58" i="29"/>
  <c r="V368" i="26"/>
  <c r="V211" i="26"/>
  <c r="V334" i="26"/>
  <c r="V66" i="26"/>
  <c r="U180" i="26"/>
  <c r="U157" i="26"/>
  <c r="V53" i="29"/>
  <c r="V394" i="26"/>
  <c r="V91" i="13"/>
  <c r="U102" i="26"/>
  <c r="U245" i="26"/>
  <c r="V49" i="29"/>
  <c r="V274" i="26"/>
  <c r="V272" i="26"/>
  <c r="V45" i="29"/>
  <c r="V24" i="13"/>
  <c r="U343" i="26"/>
  <c r="V350" i="26"/>
  <c r="V375" i="26"/>
  <c r="U33" i="29"/>
  <c r="V25" i="29"/>
  <c r="U353" i="26"/>
  <c r="V83" i="13"/>
  <c r="U290" i="26"/>
  <c r="U393" i="26"/>
  <c r="U27" i="29"/>
  <c r="U54" i="29"/>
  <c r="U314" i="26"/>
  <c r="V194" i="26"/>
  <c r="U224" i="26"/>
  <c r="U41" i="13"/>
  <c r="U365" i="26"/>
  <c r="V312" i="26"/>
  <c r="V336" i="26"/>
  <c r="V385" i="26"/>
  <c r="V202" i="26"/>
  <c r="V26" i="29"/>
  <c r="V84" i="13"/>
  <c r="U304" i="26"/>
  <c r="U30" i="13"/>
  <c r="U54" i="27"/>
  <c r="U96" i="13"/>
  <c r="V141" i="26"/>
  <c r="U204" i="26"/>
  <c r="V89" i="26"/>
  <c r="V314" i="26"/>
  <c r="V73" i="26"/>
  <c r="V39" i="27"/>
  <c r="V367" i="26"/>
  <c r="V59" i="27"/>
  <c r="V51" i="27"/>
  <c r="U94" i="26"/>
  <c r="U223" i="26"/>
  <c r="V32" i="26"/>
  <c r="V219" i="26"/>
  <c r="V60" i="26"/>
  <c r="U307" i="26"/>
  <c r="V234" i="26"/>
  <c r="V357" i="26"/>
  <c r="V26" i="27"/>
  <c r="U57" i="13"/>
  <c r="V161" i="26"/>
  <c r="U360" i="26"/>
  <c r="U268" i="26"/>
  <c r="U186" i="26"/>
  <c r="U43" i="26"/>
  <c r="V69" i="29"/>
  <c r="U68" i="26"/>
  <c r="U339" i="26"/>
  <c r="U32" i="27"/>
  <c r="V23" i="29"/>
  <c r="U383" i="26"/>
  <c r="V184" i="26"/>
  <c r="U35" i="26"/>
  <c r="U189" i="26"/>
  <c r="U259" i="26"/>
  <c r="U281" i="26"/>
  <c r="V46" i="27"/>
  <c r="V322" i="26"/>
  <c r="U265" i="26"/>
  <c r="U62" i="27"/>
  <c r="U387" i="26"/>
  <c r="V264" i="26"/>
  <c r="U57" i="29"/>
  <c r="V304" i="26"/>
  <c r="U128" i="26"/>
  <c r="U40" i="26"/>
  <c r="U81" i="13"/>
  <c r="U38" i="29"/>
  <c r="U267" i="26"/>
  <c r="U91" i="26"/>
  <c r="V305" i="26"/>
  <c r="V330" i="26"/>
  <c r="U41" i="26"/>
  <c r="U34" i="29"/>
  <c r="U49" i="27"/>
  <c r="U311" i="26"/>
  <c r="V333" i="26"/>
  <c r="V366" i="26"/>
  <c r="U269" i="26"/>
  <c r="V52" i="27"/>
  <c r="V31" i="26"/>
  <c r="V62" i="13"/>
  <c r="U282" i="26"/>
  <c r="U76" i="26"/>
  <c r="U67" i="13"/>
  <c r="U175" i="26"/>
  <c r="U47" i="27"/>
  <c r="V65" i="13"/>
  <c r="V30" i="26"/>
  <c r="V70" i="27"/>
  <c r="V376" i="26"/>
  <c r="U24" i="28"/>
  <c r="U52" i="13"/>
  <c r="U86" i="13"/>
  <c r="U49" i="29"/>
  <c r="U293" i="26"/>
  <c r="V209" i="26"/>
  <c r="V151" i="26"/>
  <c r="V33" i="26"/>
  <c r="V55" i="26"/>
  <c r="V321" i="26"/>
  <c r="U102" i="13"/>
  <c r="V59" i="29"/>
  <c r="U354" i="26"/>
  <c r="V25" i="27"/>
  <c r="V163" i="26"/>
  <c r="V98" i="13"/>
  <c r="V107" i="26"/>
  <c r="V42" i="27"/>
  <c r="U65" i="13"/>
  <c r="V204" i="26"/>
  <c r="U52" i="26"/>
  <c r="U159" i="26"/>
  <c r="V60" i="29"/>
  <c r="V39" i="13"/>
  <c r="V248" i="26"/>
  <c r="U56" i="26"/>
  <c r="V400" i="26"/>
  <c r="V60" i="13"/>
  <c r="V67" i="27"/>
  <c r="V255" i="26"/>
  <c r="V390" i="26"/>
  <c r="U64" i="13"/>
  <c r="U111" i="26"/>
  <c r="U219" i="26"/>
  <c r="V91" i="26"/>
  <c r="U201" i="26"/>
  <c r="U227" i="26"/>
  <c r="V221" i="26"/>
  <c r="V310" i="26"/>
  <c r="V59" i="26"/>
  <c r="U95" i="13"/>
  <c r="U44" i="26"/>
  <c r="U357" i="26"/>
  <c r="V52" i="26"/>
  <c r="V31" i="28"/>
  <c r="V123" i="26"/>
  <c r="V352" i="26"/>
  <c r="V90" i="26"/>
  <c r="V39" i="29"/>
  <c r="V306" i="26"/>
  <c r="V216" i="26"/>
  <c r="U205" i="26"/>
  <c r="V230" i="26"/>
  <c r="V137" i="26"/>
  <c r="U26" i="29"/>
  <c r="U29" i="26"/>
  <c r="V43" i="27"/>
  <c r="V296" i="26"/>
  <c r="V68" i="13"/>
  <c r="V386" i="26"/>
  <c r="V253" i="26"/>
  <c r="V84" i="26"/>
  <c r="U278" i="26"/>
  <c r="U309" i="26"/>
  <c r="V134" i="26"/>
  <c r="U209" i="26"/>
  <c r="U44" i="13"/>
  <c r="V133" i="26"/>
  <c r="U36" i="26"/>
  <c r="V57" i="29"/>
  <c r="V159" i="26"/>
  <c r="U83" i="13"/>
  <c r="U295" i="26"/>
  <c r="V276" i="26"/>
  <c r="V37" i="27"/>
  <c r="V88" i="13"/>
  <c r="U177" i="26"/>
  <c r="V291" i="26"/>
  <c r="U238" i="26"/>
  <c r="V254" i="26"/>
  <c r="U294" i="26"/>
  <c r="U196" i="26"/>
  <c r="U382" i="26"/>
  <c r="U200" i="26"/>
  <c r="V80" i="13"/>
  <c r="V35" i="29"/>
  <c r="V126" i="26"/>
  <c r="U139" i="26"/>
  <c r="V63" i="13"/>
  <c r="U57" i="27"/>
  <c r="U165" i="26"/>
  <c r="V101" i="13"/>
  <c r="V292" i="26"/>
  <c r="U80" i="26"/>
  <c r="V300" i="26"/>
  <c r="V262" i="26"/>
  <c r="V346" i="26"/>
  <c r="V65" i="27"/>
  <c r="V174" i="26"/>
  <c r="V371" i="26"/>
  <c r="U86" i="26"/>
  <c r="V47" i="26"/>
  <c r="V41" i="29"/>
  <c r="U24" i="27"/>
  <c r="U45" i="29"/>
  <c r="V270" i="26"/>
  <c r="U326" i="26"/>
  <c r="V243" i="26"/>
  <c r="V24" i="27"/>
  <c r="V102" i="13"/>
  <c r="V27" i="26"/>
  <c r="U133" i="26"/>
  <c r="U232" i="26"/>
  <c r="V61" i="26"/>
  <c r="V75" i="13"/>
  <c r="V354" i="26"/>
  <c r="U194" i="26"/>
  <c r="U255" i="26"/>
  <c r="V26" i="26"/>
  <c r="V287" i="26"/>
  <c r="V57" i="27"/>
  <c r="U351" i="26"/>
  <c r="U213" i="26"/>
  <c r="U398" i="26"/>
  <c r="U198" i="26"/>
  <c r="U46" i="13"/>
  <c r="U161" i="26"/>
  <c r="U42" i="29"/>
  <c r="V42" i="13"/>
  <c r="U333" i="26"/>
  <c r="V24" i="29"/>
  <c r="V160" i="26"/>
  <c r="U261" i="26"/>
  <c r="U38" i="27"/>
  <c r="U306" i="26"/>
  <c r="U77" i="26"/>
  <c r="U192" i="26"/>
  <c r="U100" i="13"/>
  <c r="V97" i="13"/>
  <c r="U308" i="26"/>
  <c r="U30" i="26"/>
  <c r="U96" i="26"/>
  <c r="V363" i="26"/>
  <c r="U321" i="26"/>
  <c r="V52" i="13"/>
  <c r="V50" i="13"/>
  <c r="U71" i="26"/>
  <c r="V353" i="26"/>
  <c r="U49" i="26"/>
  <c r="V77" i="13"/>
  <c r="V280" i="26"/>
  <c r="U90" i="13"/>
  <c r="V76" i="26"/>
  <c r="U63" i="26"/>
  <c r="V30" i="28"/>
  <c r="U117" i="26"/>
  <c r="U129" i="26"/>
  <c r="V93" i="13"/>
  <c r="V61" i="13"/>
  <c r="V240" i="26"/>
  <c r="U274" i="26"/>
  <c r="V34" i="29"/>
  <c r="V373" i="26"/>
  <c r="V31" i="13"/>
  <c r="V147" i="26"/>
  <c r="U69" i="26"/>
  <c r="V25" i="28"/>
  <c r="V34" i="26"/>
  <c r="U43" i="29"/>
  <c r="V189" i="26"/>
  <c r="U80" i="13"/>
  <c r="U345" i="26"/>
  <c r="V303" i="26"/>
  <c r="U60" i="27"/>
  <c r="U32" i="26"/>
  <c r="U99" i="13"/>
  <c r="U317" i="26"/>
  <c r="U173" i="26"/>
  <c r="V32" i="13"/>
  <c r="U52" i="27"/>
  <c r="U380" i="26"/>
  <c r="U47" i="26"/>
  <c r="V38" i="29"/>
  <c r="U110" i="26"/>
  <c r="V51" i="13"/>
  <c r="V201" i="26"/>
  <c r="U48" i="26"/>
  <c r="U78" i="13"/>
  <c r="V87" i="13"/>
  <c r="U41" i="29"/>
  <c r="U346" i="26"/>
  <c r="V176" i="26"/>
  <c r="V374" i="26"/>
  <c r="U36" i="29"/>
  <c r="U153" i="26"/>
  <c r="U179" i="26"/>
  <c r="V244" i="26"/>
  <c r="U363" i="26"/>
  <c r="U324" i="26"/>
  <c r="V325" i="26"/>
  <c r="U127" i="26"/>
  <c r="U206" i="26"/>
  <c r="U183" i="26"/>
  <c r="V245" i="26"/>
  <c r="U381" i="26"/>
  <c r="V34" i="27"/>
  <c r="V388" i="26"/>
  <c r="V31" i="27"/>
  <c r="V54" i="13"/>
  <c r="V78" i="26"/>
  <c r="U28" i="26"/>
  <c r="U64" i="27"/>
  <c r="V290" i="26"/>
  <c r="U29" i="28"/>
  <c r="U51" i="27"/>
  <c r="U174" i="26"/>
  <c r="U283" i="26"/>
  <c r="U171" i="26"/>
  <c r="U168" i="26"/>
  <c r="V28" i="28"/>
  <c r="V36" i="29"/>
  <c r="V124" i="26"/>
  <c r="V389" i="26"/>
  <c r="V327" i="26"/>
  <c r="U135" i="26"/>
  <c r="U151" i="26"/>
  <c r="V220" i="26"/>
  <c r="U237" i="26"/>
  <c r="U158" i="26"/>
  <c r="U28" i="28"/>
  <c r="V246" i="26"/>
  <c r="U44" i="27"/>
  <c r="V39" i="26"/>
  <c r="U39" i="26"/>
  <c r="U92" i="13"/>
  <c r="V301" i="26"/>
  <c r="U172" i="26"/>
  <c r="V35" i="28"/>
  <c r="V273" i="26"/>
  <c r="U373" i="26"/>
  <c r="V364" i="26"/>
  <c r="V283" i="26"/>
  <c r="U315" i="26"/>
  <c r="U37" i="26"/>
  <c r="U82" i="13"/>
  <c r="U323" i="26"/>
  <c r="V105" i="26"/>
  <c r="V28" i="29"/>
  <c r="U163" i="26"/>
  <c r="U23" i="27"/>
  <c r="V288" i="26"/>
  <c r="U93" i="13"/>
  <c r="V317" i="26"/>
  <c r="V166" i="26"/>
  <c r="V83" i="26"/>
  <c r="V144" i="26"/>
  <c r="V63" i="27"/>
  <c r="U53" i="26"/>
  <c r="U244" i="26"/>
  <c r="U61" i="13"/>
  <c r="V35" i="26"/>
  <c r="V140" i="26"/>
  <c r="U313" i="26"/>
  <c r="V213" i="26"/>
  <c r="U119" i="26"/>
  <c r="V319" i="26"/>
  <c r="U89" i="26"/>
  <c r="V24" i="28"/>
  <c r="U299" i="26"/>
  <c r="V263" i="26"/>
  <c r="U386" i="26"/>
  <c r="V117" i="26"/>
  <c r="V181" i="26"/>
  <c r="V271" i="26"/>
  <c r="V165" i="26"/>
  <c r="U191" i="26"/>
  <c r="V186" i="26"/>
  <c r="U187" i="26"/>
  <c r="V44" i="29"/>
  <c r="V42" i="29"/>
  <c r="V114" i="26"/>
  <c r="U197" i="26"/>
  <c r="U66" i="13"/>
  <c r="U79" i="26"/>
  <c r="U225" i="26"/>
  <c r="V63" i="29"/>
  <c r="V294" i="26"/>
  <c r="V68" i="27"/>
  <c r="U67" i="26"/>
  <c r="U136" i="26"/>
  <c r="U66" i="27"/>
  <c r="U362" i="26"/>
  <c r="V148" i="26"/>
  <c r="U65" i="29"/>
  <c r="V67" i="29"/>
  <c r="V136" i="26"/>
  <c r="U125" i="26"/>
  <c r="V173" i="26"/>
  <c r="U257" i="26"/>
  <c r="V383" i="26"/>
  <c r="V206" i="26"/>
  <c r="V32" i="29"/>
  <c r="V103" i="26"/>
  <c r="U397" i="26"/>
  <c r="U130" i="26"/>
  <c r="U66" i="29"/>
  <c r="V309" i="26"/>
  <c r="U369" i="26"/>
  <c r="V81" i="13"/>
  <c r="V237" i="26"/>
  <c r="U162" i="26"/>
  <c r="V92" i="13"/>
  <c r="V315" i="26"/>
  <c r="V80" i="26"/>
  <c r="U33" i="26"/>
  <c r="U335" i="26"/>
  <c r="U377" i="26"/>
  <c r="V146" i="26"/>
  <c r="V295" i="26"/>
  <c r="V103" i="13"/>
  <c r="U115" i="26"/>
  <c r="U121" i="26"/>
  <c r="U39" i="13"/>
  <c r="V30" i="29"/>
  <c r="U340" i="26"/>
  <c r="V348" i="26"/>
  <c r="U38" i="26"/>
  <c r="V56" i="26"/>
  <c r="U23" i="26"/>
  <c r="U32" i="13"/>
  <c r="V64" i="27"/>
  <c r="U352" i="26"/>
  <c r="V24" i="26"/>
  <c r="V195" i="26"/>
  <c r="U273" i="26"/>
  <c r="V71" i="26"/>
  <c r="U63" i="13"/>
  <c r="V28" i="27"/>
  <c r="V284" i="26"/>
  <c r="V338" i="26"/>
  <c r="U32" i="29"/>
  <c r="V359" i="26"/>
  <c r="V345" i="26"/>
  <c r="U250" i="26"/>
  <c r="V198" i="26"/>
  <c r="U211" i="26"/>
  <c r="U35" i="28"/>
  <c r="V167" i="26"/>
  <c r="V135" i="26"/>
  <c r="V50" i="27"/>
  <c r="U79" i="13"/>
  <c r="U142" i="26"/>
  <c r="U113" i="26"/>
  <c r="V59" i="13"/>
  <c r="U143" i="26"/>
  <c r="V86" i="26"/>
  <c r="V382" i="26"/>
  <c r="V72" i="13"/>
  <c r="V40" i="13"/>
  <c r="U262" i="26"/>
  <c r="V40" i="27"/>
  <c r="V27" i="27"/>
  <c r="U26" i="27"/>
  <c r="V154" i="26"/>
  <c r="V64" i="26"/>
  <c r="V25" i="13"/>
  <c r="V324" i="26"/>
  <c r="U101" i="26"/>
  <c r="U248" i="26"/>
  <c r="V71" i="13"/>
  <c r="V320" i="26"/>
  <c r="V233" i="26"/>
  <c r="U31" i="29"/>
  <c r="V29" i="26"/>
  <c r="V27" i="13"/>
  <c r="U288" i="26"/>
  <c r="V150" i="26"/>
  <c r="U392" i="26"/>
  <c r="U331" i="26"/>
  <c r="V152" i="26"/>
  <c r="V57" i="13"/>
  <c r="V111" i="26"/>
  <c r="U207" i="26"/>
  <c r="V313" i="26"/>
  <c r="V298" i="26"/>
  <c r="V191" i="26"/>
  <c r="U53" i="29"/>
  <c r="V180" i="26"/>
  <c r="V29" i="27"/>
  <c r="U73" i="26"/>
  <c r="V63" i="26"/>
  <c r="V326" i="26"/>
  <c r="V347" i="26"/>
  <c r="U155" i="26"/>
  <c r="U334" i="26"/>
  <c r="V169" i="26"/>
  <c r="V341" i="26"/>
  <c r="U344" i="26"/>
  <c r="V29" i="13"/>
  <c r="U376" i="26"/>
  <c r="U239" i="26"/>
  <c r="U30" i="29"/>
  <c r="V335" i="26"/>
  <c r="V74" i="26"/>
  <c r="U45" i="13"/>
  <c r="U91" i="13"/>
  <c r="V48" i="29"/>
  <c r="V92" i="26"/>
  <c r="V29" i="29"/>
  <c r="U68" i="29"/>
  <c r="U74" i="26"/>
  <c r="U156" i="26"/>
  <c r="V231" i="26"/>
  <c r="U60" i="26"/>
  <c r="V269" i="26"/>
  <c r="U270" i="26"/>
  <c r="U87" i="26"/>
  <c r="V74" i="13"/>
  <c r="V30" i="27"/>
  <c r="V96" i="13"/>
  <c r="U104" i="26"/>
  <c r="V164" i="26"/>
  <c r="V49" i="27"/>
  <c r="U390" i="26"/>
  <c r="V64" i="13"/>
  <c r="V58" i="13"/>
  <c r="V339" i="26"/>
  <c r="U32" i="28"/>
  <c r="U296" i="26"/>
  <c r="U33" i="28"/>
  <c r="V259" i="26"/>
  <c r="U64" i="29"/>
  <c r="V109" i="26"/>
  <c r="U134" i="26"/>
  <c r="V47" i="27"/>
  <c r="U26" i="13"/>
  <c r="V100" i="26"/>
  <c r="U149" i="26"/>
  <c r="V87" i="26"/>
  <c r="V285" i="26"/>
  <c r="V62" i="29"/>
  <c r="V100" i="13"/>
  <c r="U356" i="26"/>
  <c r="U34" i="27"/>
  <c r="V34" i="28"/>
  <c r="U280" i="26"/>
  <c r="U67" i="29"/>
  <c r="U39" i="29"/>
  <c r="U337" i="26"/>
  <c r="V45" i="13"/>
  <c r="U74" i="13"/>
  <c r="V33" i="13"/>
  <c r="U103" i="26"/>
  <c r="U276" i="26"/>
  <c r="U264" i="26"/>
  <c r="U284" i="26"/>
  <c r="V23" i="13"/>
  <c r="U167" i="26"/>
  <c r="U152" i="26"/>
  <c r="V121" i="26"/>
  <c r="U240" i="26"/>
  <c r="U59" i="29"/>
  <c r="V289" i="26"/>
  <c r="V129" i="26"/>
  <c r="V25" i="26"/>
  <c r="V149" i="26"/>
  <c r="U61" i="26"/>
  <c r="U285" i="26"/>
  <c r="V33" i="29"/>
  <c r="U170" i="26"/>
  <c r="U49" i="13"/>
  <c r="U87" i="13"/>
  <c r="U56" i="13"/>
  <c r="U28" i="13"/>
  <c r="U218" i="26"/>
  <c r="V261" i="26"/>
  <c r="V145" i="26"/>
  <c r="V156" i="26"/>
  <c r="U58" i="27"/>
  <c r="V54" i="29"/>
  <c r="U368" i="26"/>
  <c r="U230" i="26"/>
  <c r="U69" i="13"/>
  <c r="U27" i="28"/>
  <c r="V27" i="28"/>
  <c r="U70" i="26"/>
  <c r="V226" i="26"/>
  <c r="U361" i="26"/>
  <c r="V37" i="26"/>
  <c r="U147" i="26"/>
  <c r="V266" i="26"/>
  <c r="V250" i="26"/>
  <c r="U210" i="26"/>
  <c r="U241" i="26"/>
  <c r="U82" i="26"/>
  <c r="U112" i="26"/>
  <c r="V158" i="26"/>
  <c r="U35" i="27"/>
  <c r="U23" i="28"/>
  <c r="V34" i="13"/>
  <c r="U27" i="27"/>
  <c r="U379" i="26"/>
  <c r="V112" i="26"/>
  <c r="U391" i="26"/>
  <c r="U25" i="13"/>
  <c r="U66" i="26"/>
  <c r="U56" i="27"/>
  <c r="U65" i="26"/>
  <c r="V69" i="13"/>
  <c r="U72" i="13"/>
  <c r="U217" i="26"/>
  <c r="V66" i="13"/>
  <c r="U401" i="26"/>
  <c r="V307" i="26"/>
  <c r="U254" i="26"/>
  <c r="U148" i="26"/>
  <c r="V299" i="26"/>
  <c r="V387" i="26"/>
  <c r="V257" i="26"/>
  <c r="V70" i="26"/>
  <c r="U39" i="27"/>
  <c r="V45" i="27"/>
  <c r="U48" i="13"/>
  <c r="V56" i="27"/>
  <c r="V44" i="27"/>
  <c r="U30" i="27"/>
  <c r="U70" i="13"/>
  <c r="U37" i="29"/>
  <c r="V265" i="26"/>
  <c r="U34" i="26"/>
  <c r="U57" i="26"/>
  <c r="U31" i="27"/>
  <c r="U256" i="26"/>
  <c r="V82" i="13"/>
  <c r="V65" i="29"/>
  <c r="U46" i="26"/>
  <c r="V44" i="13"/>
  <c r="U395" i="26"/>
  <c r="V56" i="13"/>
  <c r="U33" i="27"/>
  <c r="V279" i="26"/>
  <c r="V236" i="26"/>
  <c r="U144" i="26"/>
  <c r="U234" i="26"/>
  <c r="U120" i="26"/>
  <c r="U253" i="26"/>
  <c r="U222" i="26"/>
  <c r="U106" i="26"/>
  <c r="V171" i="26"/>
  <c r="U214" i="26"/>
  <c r="V113" i="26"/>
  <c r="V196" i="26"/>
  <c r="U203" i="26"/>
  <c r="V395" i="26"/>
  <c r="V286" i="26"/>
  <c r="U375" i="26"/>
  <c r="U371" i="26"/>
  <c r="U258" i="26"/>
  <c r="U50" i="13"/>
  <c r="U94" i="13"/>
  <c r="V210" i="26"/>
  <c r="U389" i="26"/>
  <c r="V29" i="28"/>
  <c r="V68" i="26"/>
  <c r="U42" i="26"/>
  <c r="V78" i="13"/>
  <c r="U169" i="26"/>
  <c r="U63" i="27"/>
  <c r="V177" i="26"/>
  <c r="V252" i="26"/>
  <c r="U215" i="26"/>
  <c r="U185" i="26"/>
  <c r="V66" i="27"/>
  <c r="V132" i="26"/>
  <c r="V239" i="26"/>
  <c r="V179" i="26"/>
  <c r="V93" i="26"/>
  <c r="V170" i="26"/>
  <c r="U28" i="29"/>
  <c r="V227" i="26"/>
  <c r="U297" i="26"/>
  <c r="V99" i="26"/>
  <c r="V293" i="26"/>
  <c r="U31" i="26"/>
  <c r="U327" i="26"/>
  <c r="V223" i="26"/>
  <c r="V46" i="29"/>
  <c r="U55" i="29"/>
  <c r="U72" i="26"/>
  <c r="V318" i="26"/>
  <c r="U154" i="26"/>
  <c r="U279" i="26"/>
  <c r="V337" i="26"/>
  <c r="U83" i="26"/>
  <c r="V125" i="26"/>
  <c r="V401" i="26"/>
  <c r="U45" i="26"/>
  <c r="U98" i="13"/>
  <c r="U34" i="13"/>
  <c r="U122" i="26"/>
  <c r="U38" i="13"/>
  <c r="U378" i="26"/>
  <c r="U36" i="13"/>
  <c r="V131" i="26"/>
  <c r="U84" i="13"/>
  <c r="V38" i="13"/>
  <c r="U95" i="26"/>
  <c r="U150" i="26"/>
  <c r="U118" i="26"/>
  <c r="U138" i="26"/>
  <c r="V40" i="26"/>
  <c r="U292" i="26"/>
  <c r="V52" i="29"/>
  <c r="V50" i="29"/>
  <c r="V28" i="26"/>
  <c r="U114" i="26"/>
  <c r="V61" i="27"/>
  <c r="U27" i="13"/>
  <c r="V238" i="26"/>
  <c r="V205" i="26"/>
  <c r="U52" i="29"/>
  <c r="X52" i="29" l="1"/>
  <c r="Y52" i="29" s="1"/>
  <c r="W205" i="26"/>
  <c r="W238" i="26"/>
  <c r="X27" i="13"/>
  <c r="Y27" i="13" s="1"/>
  <c r="W61" i="27"/>
  <c r="X114" i="26"/>
  <c r="Y114" i="26" s="1"/>
  <c r="W28" i="26"/>
  <c r="W50" i="29"/>
  <c r="W52" i="29"/>
  <c r="X292" i="26"/>
  <c r="Y292" i="26" s="1"/>
  <c r="W40" i="26"/>
  <c r="X138" i="26"/>
  <c r="Y138" i="26" s="1"/>
  <c r="X118" i="26"/>
  <c r="Y118" i="26" s="1"/>
  <c r="X150" i="26"/>
  <c r="Y150" i="26" s="1"/>
  <c r="X95" i="26"/>
  <c r="Y95" i="26" s="1"/>
  <c r="W38" i="13"/>
  <c r="X84" i="13"/>
  <c r="Y84" i="13" s="1"/>
  <c r="W131" i="26"/>
  <c r="X36" i="13"/>
  <c r="Y36" i="13" s="1"/>
  <c r="X378" i="26"/>
  <c r="Y378" i="26" s="1"/>
  <c r="X38" i="13"/>
  <c r="Y38" i="13" s="1"/>
  <c r="X122" i="26"/>
  <c r="Y122" i="26" s="1"/>
  <c r="X34" i="13"/>
  <c r="Y34" i="13" s="1"/>
  <c r="X98" i="13"/>
  <c r="Y98" i="13" s="1"/>
  <c r="X45" i="26"/>
  <c r="Y45" i="26" s="1"/>
  <c r="W401" i="26"/>
  <c r="W125" i="26"/>
  <c r="X83" i="26"/>
  <c r="Y83" i="26" s="1"/>
  <c r="W337" i="26"/>
  <c r="X279" i="26"/>
  <c r="Y279" i="26" s="1"/>
  <c r="X154" i="26"/>
  <c r="Y154" i="26" s="1"/>
  <c r="W318" i="26"/>
  <c r="X72" i="26"/>
  <c r="Y72" i="26" s="1"/>
  <c r="X55" i="29"/>
  <c r="Y55" i="29" s="1"/>
  <c r="W46" i="29"/>
  <c r="W223" i="26"/>
  <c r="X327" i="26"/>
  <c r="Y327" i="26" s="1"/>
  <c r="X31" i="26"/>
  <c r="Y31" i="26" s="1"/>
  <c r="W293" i="26"/>
  <c r="W99" i="26"/>
  <c r="X297" i="26"/>
  <c r="Y297" i="26" s="1"/>
  <c r="W227" i="26"/>
  <c r="X28" i="29"/>
  <c r="Y28" i="29" s="1"/>
  <c r="W170" i="26"/>
  <c r="W93" i="26"/>
  <c r="W179" i="26"/>
  <c r="W239" i="26"/>
  <c r="W132" i="26"/>
  <c r="W66" i="27"/>
  <c r="X185" i="26"/>
  <c r="Y185" i="26" s="1"/>
  <c r="X215" i="26"/>
  <c r="Y215" i="26" s="1"/>
  <c r="W252" i="26"/>
  <c r="W177" i="26"/>
  <c r="X63" i="27"/>
  <c r="Y63" i="27" s="1"/>
  <c r="X169" i="26"/>
  <c r="Y169" i="26" s="1"/>
  <c r="W78" i="13"/>
  <c r="X42" i="26"/>
  <c r="Y42" i="26" s="1"/>
  <c r="W68" i="26"/>
  <c r="W29" i="28"/>
  <c r="X389" i="26"/>
  <c r="Y389" i="26" s="1"/>
  <c r="W210" i="26"/>
  <c r="X94" i="13"/>
  <c r="Y94" i="13" s="1"/>
  <c r="X50" i="13"/>
  <c r="Y50" i="13" s="1"/>
  <c r="X258" i="26"/>
  <c r="Y258" i="26" s="1"/>
  <c r="X371" i="26"/>
  <c r="Y371" i="26" s="1"/>
  <c r="X375" i="26"/>
  <c r="Y375" i="26" s="1"/>
  <c r="W286" i="26"/>
  <c r="W395" i="26"/>
  <c r="X203" i="26"/>
  <c r="Y203" i="26" s="1"/>
  <c r="W196" i="26"/>
  <c r="W113" i="26"/>
  <c r="X214" i="26"/>
  <c r="Y214" i="26" s="1"/>
  <c r="W171" i="26"/>
  <c r="X106" i="26"/>
  <c r="Y106" i="26" s="1"/>
  <c r="X222" i="26"/>
  <c r="Y222" i="26" s="1"/>
  <c r="X253" i="26"/>
  <c r="Y253" i="26" s="1"/>
  <c r="X120" i="26"/>
  <c r="Y120" i="26" s="1"/>
  <c r="X234" i="26"/>
  <c r="Y234" i="26" s="1"/>
  <c r="X144" i="26"/>
  <c r="Y144" i="26" s="1"/>
  <c r="W236" i="26"/>
  <c r="W279" i="26"/>
  <c r="X33" i="27"/>
  <c r="Y33" i="27" s="1"/>
  <c r="W56" i="13"/>
  <c r="X395" i="26"/>
  <c r="Y395" i="26" s="1"/>
  <c r="W44" i="13"/>
  <c r="X46" i="26"/>
  <c r="Y46" i="26" s="1"/>
  <c r="W65" i="29"/>
  <c r="W82" i="13"/>
  <c r="X256" i="26"/>
  <c r="Y256" i="26" s="1"/>
  <c r="X31" i="27"/>
  <c r="Y31" i="27" s="1"/>
  <c r="X57" i="26"/>
  <c r="Y57" i="26" s="1"/>
  <c r="X34" i="26"/>
  <c r="Y34" i="26" s="1"/>
  <c r="W265" i="26"/>
  <c r="X37" i="29"/>
  <c r="Y37" i="29" s="1"/>
  <c r="X70" i="13"/>
  <c r="Y70" i="13" s="1"/>
  <c r="X30" i="27"/>
  <c r="Y30" i="27" s="1"/>
  <c r="W44" i="27"/>
  <c r="W56" i="27"/>
  <c r="X48" i="13"/>
  <c r="Y48" i="13" s="1"/>
  <c r="W45" i="27"/>
  <c r="X39" i="27"/>
  <c r="Y39" i="27" s="1"/>
  <c r="W70" i="26"/>
  <c r="W257" i="26"/>
  <c r="W387" i="26"/>
  <c r="W299" i="26"/>
  <c r="X148" i="26"/>
  <c r="Y148" i="26" s="1"/>
  <c r="X254" i="26"/>
  <c r="Y254" i="26" s="1"/>
  <c r="W307" i="26"/>
  <c r="X401" i="26"/>
  <c r="Y401" i="26" s="1"/>
  <c r="W66" i="13"/>
  <c r="X217" i="26"/>
  <c r="Y217" i="26" s="1"/>
  <c r="X72" i="13"/>
  <c r="Y72" i="13" s="1"/>
  <c r="W69" i="13"/>
  <c r="X65" i="26"/>
  <c r="Y65" i="26" s="1"/>
  <c r="X56" i="27"/>
  <c r="Y56" i="27" s="1"/>
  <c r="X66" i="26"/>
  <c r="Y66" i="26" s="1"/>
  <c r="X25" i="13"/>
  <c r="Y25" i="13" s="1"/>
  <c r="X391" i="26"/>
  <c r="Y391" i="26" s="1"/>
  <c r="W112" i="26"/>
  <c r="X379" i="26"/>
  <c r="Y379" i="26" s="1"/>
  <c r="X27" i="27"/>
  <c r="Y27" i="27" s="1"/>
  <c r="W34" i="13"/>
  <c r="X23" i="28"/>
  <c r="Y23" i="28" s="1"/>
  <c r="X35" i="27"/>
  <c r="Y35" i="27" s="1"/>
  <c r="W158" i="26"/>
  <c r="X112" i="26"/>
  <c r="Y112" i="26" s="1"/>
  <c r="X82" i="26"/>
  <c r="Y82" i="26" s="1"/>
  <c r="X241" i="26"/>
  <c r="Y241" i="26" s="1"/>
  <c r="X210" i="26"/>
  <c r="Y210" i="26" s="1"/>
  <c r="W250" i="26"/>
  <c r="W266" i="26"/>
  <c r="X147" i="26"/>
  <c r="Y147" i="26" s="1"/>
  <c r="W37" i="26"/>
  <c r="X361" i="26"/>
  <c r="Y361" i="26" s="1"/>
  <c r="W226" i="26"/>
  <c r="X70" i="26"/>
  <c r="Y70" i="26" s="1"/>
  <c r="W27" i="28"/>
  <c r="X27" i="28"/>
  <c r="Y27" i="28" s="1"/>
  <c r="X69" i="13"/>
  <c r="Y69" i="13" s="1"/>
  <c r="X230" i="26"/>
  <c r="Y230" i="26" s="1"/>
  <c r="X368" i="26"/>
  <c r="Y368" i="26" s="1"/>
  <c r="W54" i="29"/>
  <c r="X58" i="27"/>
  <c r="Y58" i="27" s="1"/>
  <c r="W156" i="26"/>
  <c r="W145" i="26"/>
  <c r="W261" i="26"/>
  <c r="X218" i="26"/>
  <c r="Y218" i="26" s="1"/>
  <c r="X28" i="13"/>
  <c r="Y28" i="13" s="1"/>
  <c r="X56" i="13"/>
  <c r="Y56" i="13" s="1"/>
  <c r="X87" i="13"/>
  <c r="Y87" i="13" s="1"/>
  <c r="X49" i="13"/>
  <c r="Y49" i="13" s="1"/>
  <c r="X170" i="26"/>
  <c r="Y170" i="26" s="1"/>
  <c r="W33" i="29"/>
  <c r="X285" i="26"/>
  <c r="Y285" i="26" s="1"/>
  <c r="X61" i="26"/>
  <c r="Y61" i="26" s="1"/>
  <c r="W149" i="26"/>
  <c r="W25" i="26"/>
  <c r="W129" i="26"/>
  <c r="W289" i="26"/>
  <c r="X59" i="29"/>
  <c r="Y59" i="29" s="1"/>
  <c r="X240" i="26"/>
  <c r="Y240" i="26" s="1"/>
  <c r="W121" i="26"/>
  <c r="X152" i="26"/>
  <c r="Y152" i="26" s="1"/>
  <c r="X167" i="26"/>
  <c r="Y167" i="26" s="1"/>
  <c r="W23" i="13"/>
  <c r="X284" i="26"/>
  <c r="Y284" i="26" s="1"/>
  <c r="X264" i="26"/>
  <c r="Y264" i="26" s="1"/>
  <c r="X276" i="26"/>
  <c r="Y276" i="26" s="1"/>
  <c r="X103" i="26"/>
  <c r="Y103" i="26" s="1"/>
  <c r="W33" i="13"/>
  <c r="X74" i="13"/>
  <c r="Y74" i="13" s="1"/>
  <c r="W45" i="13"/>
  <c r="X337" i="26"/>
  <c r="Y337" i="26" s="1"/>
  <c r="X39" i="29"/>
  <c r="Y39" i="29" s="1"/>
  <c r="X67" i="29"/>
  <c r="Y67" i="29" s="1"/>
  <c r="X280" i="26"/>
  <c r="Y280" i="26" s="1"/>
  <c r="W34" i="28"/>
  <c r="X34" i="27"/>
  <c r="Y34" i="27" s="1"/>
  <c r="X356" i="26"/>
  <c r="Y356" i="26" s="1"/>
  <c r="W100" i="13"/>
  <c r="W62" i="29"/>
  <c r="W285" i="26"/>
  <c r="W87" i="26"/>
  <c r="X149" i="26"/>
  <c r="Y149" i="26" s="1"/>
  <c r="W100" i="26"/>
  <c r="X26" i="13"/>
  <c r="Y26" i="13" s="1"/>
  <c r="W47" i="27"/>
  <c r="X134" i="26"/>
  <c r="Y134" i="26" s="1"/>
  <c r="W109" i="26"/>
  <c r="X64" i="29"/>
  <c r="Y64" i="29" s="1"/>
  <c r="W259" i="26"/>
  <c r="X33" i="28"/>
  <c r="Y33" i="28" s="1"/>
  <c r="X296" i="26"/>
  <c r="Y296" i="26" s="1"/>
  <c r="X32" i="28"/>
  <c r="Y32" i="28" s="1"/>
  <c r="W339" i="26"/>
  <c r="W58" i="13"/>
  <c r="W64" i="13"/>
  <c r="X390" i="26"/>
  <c r="Y390" i="26" s="1"/>
  <c r="W49" i="27"/>
  <c r="W164" i="26"/>
  <c r="X104" i="26"/>
  <c r="Y104" i="26" s="1"/>
  <c r="W96" i="13"/>
  <c r="W30" i="27"/>
  <c r="W74" i="13"/>
  <c r="X87" i="26"/>
  <c r="Y87" i="26" s="1"/>
  <c r="X270" i="26"/>
  <c r="Y270" i="26" s="1"/>
  <c r="W269" i="26"/>
  <c r="X60" i="26"/>
  <c r="Y60" i="26" s="1"/>
  <c r="W231" i="26"/>
  <c r="X156" i="26"/>
  <c r="Y156" i="26" s="1"/>
  <c r="X74" i="26"/>
  <c r="Y74" i="26" s="1"/>
  <c r="X68" i="29"/>
  <c r="Y68" i="29" s="1"/>
  <c r="W29" i="29"/>
  <c r="W92" i="26"/>
  <c r="W48" i="29"/>
  <c r="X91" i="13"/>
  <c r="Y91" i="13" s="1"/>
  <c r="X45" i="13"/>
  <c r="Y45" i="13" s="1"/>
  <c r="W74" i="26"/>
  <c r="W335" i="26"/>
  <c r="X30" i="29"/>
  <c r="Y30" i="29" s="1"/>
  <c r="X239" i="26"/>
  <c r="Y239" i="26" s="1"/>
  <c r="X376" i="26"/>
  <c r="Y376" i="26" s="1"/>
  <c r="W29" i="13"/>
  <c r="X344" i="26"/>
  <c r="Y344" i="26" s="1"/>
  <c r="W341" i="26"/>
  <c r="W169" i="26"/>
  <c r="X334" i="26"/>
  <c r="Y334" i="26" s="1"/>
  <c r="X155" i="26"/>
  <c r="Y155" i="26" s="1"/>
  <c r="W347" i="26"/>
  <c r="W326" i="26"/>
  <c r="W63" i="26"/>
  <c r="X73" i="26"/>
  <c r="Y73" i="26" s="1"/>
  <c r="W29" i="27"/>
  <c r="W180" i="26"/>
  <c r="X53" i="29"/>
  <c r="Y53" i="29" s="1"/>
  <c r="W191" i="26"/>
  <c r="W298" i="26"/>
  <c r="W313" i="26"/>
  <c r="X207" i="26"/>
  <c r="Y207" i="26" s="1"/>
  <c r="W111" i="26"/>
  <c r="W57" i="13"/>
  <c r="W152" i="26"/>
  <c r="X331" i="26"/>
  <c r="Y331" i="26" s="1"/>
  <c r="X392" i="26"/>
  <c r="Y392" i="26" s="1"/>
  <c r="W150" i="26"/>
  <c r="X288" i="26"/>
  <c r="Y288" i="26" s="1"/>
  <c r="W27" i="13"/>
  <c r="W29" i="26"/>
  <c r="X31" i="29"/>
  <c r="Y31" i="29" s="1"/>
  <c r="W233" i="26"/>
  <c r="W320" i="26"/>
  <c r="W71" i="13"/>
  <c r="X248" i="26"/>
  <c r="Y248" i="26" s="1"/>
  <c r="X101" i="26"/>
  <c r="Y101" i="26" s="1"/>
  <c r="W324" i="26"/>
  <c r="W25" i="13"/>
  <c r="W64" i="26"/>
  <c r="W154" i="26"/>
  <c r="X26" i="27"/>
  <c r="Y26" i="27" s="1"/>
  <c r="W27" i="27"/>
  <c r="W40" i="27"/>
  <c r="X262" i="26"/>
  <c r="Y262" i="26" s="1"/>
  <c r="W40" i="13"/>
  <c r="W72" i="13"/>
  <c r="W382" i="26"/>
  <c r="W86" i="26"/>
  <c r="X143" i="26"/>
  <c r="Y143" i="26" s="1"/>
  <c r="W59" i="13"/>
  <c r="X113" i="26"/>
  <c r="Y113" i="26" s="1"/>
  <c r="X142" i="26"/>
  <c r="Y142" i="26" s="1"/>
  <c r="X79" i="13"/>
  <c r="Y79" i="13" s="1"/>
  <c r="W50" i="27"/>
  <c r="W135" i="26"/>
  <c r="W167" i="26"/>
  <c r="X35" i="28"/>
  <c r="Y35" i="28" s="1"/>
  <c r="X211" i="26"/>
  <c r="Y211" i="26" s="1"/>
  <c r="W198" i="26"/>
  <c r="X250" i="26"/>
  <c r="Y250" i="26" s="1"/>
  <c r="W345" i="26"/>
  <c r="W359" i="26"/>
  <c r="X32" i="29"/>
  <c r="Y32" i="29" s="1"/>
  <c r="W338" i="26"/>
  <c r="W284" i="26"/>
  <c r="W28" i="27"/>
  <c r="X63" i="13"/>
  <c r="Y63" i="13" s="1"/>
  <c r="W71" i="26"/>
  <c r="X273" i="26"/>
  <c r="Y273" i="26" s="1"/>
  <c r="W195" i="26"/>
  <c r="W24" i="26"/>
  <c r="X352" i="26"/>
  <c r="Y352" i="26" s="1"/>
  <c r="W64" i="27"/>
  <c r="X32" i="13"/>
  <c r="Y32" i="13" s="1"/>
  <c r="X23" i="26"/>
  <c r="Y23" i="26" s="1"/>
  <c r="W56" i="26"/>
  <c r="X38" i="26"/>
  <c r="Y38" i="26" s="1"/>
  <c r="W348" i="26"/>
  <c r="X340" i="26"/>
  <c r="Y340" i="26" s="1"/>
  <c r="W30" i="29"/>
  <c r="X39" i="13"/>
  <c r="Y39" i="13" s="1"/>
  <c r="X121" i="26"/>
  <c r="Y121" i="26" s="1"/>
  <c r="X115" i="26"/>
  <c r="Y115" i="26" s="1"/>
  <c r="W103" i="13"/>
  <c r="W295" i="26"/>
  <c r="W146" i="26"/>
  <c r="X377" i="26"/>
  <c r="Y377" i="26" s="1"/>
  <c r="X335" i="26"/>
  <c r="Y335" i="26" s="1"/>
  <c r="X33" i="26"/>
  <c r="Y33" i="26" s="1"/>
  <c r="W80" i="26"/>
  <c r="W315" i="26"/>
  <c r="W92" i="13"/>
  <c r="X162" i="26"/>
  <c r="Y162" i="26" s="1"/>
  <c r="W237" i="26"/>
  <c r="W81" i="13"/>
  <c r="X369" i="26"/>
  <c r="Y369" i="26" s="1"/>
  <c r="W309" i="26"/>
  <c r="X66" i="29"/>
  <c r="Y66" i="29" s="1"/>
  <c r="X130" i="26"/>
  <c r="Y130" i="26" s="1"/>
  <c r="X397" i="26"/>
  <c r="Y397" i="26" s="1"/>
  <c r="W103" i="26"/>
  <c r="W32" i="29"/>
  <c r="W206" i="26"/>
  <c r="W383" i="26"/>
  <c r="X257" i="26"/>
  <c r="Y257" i="26" s="1"/>
  <c r="W173" i="26"/>
  <c r="X125" i="26"/>
  <c r="Y125" i="26" s="1"/>
  <c r="W136" i="26"/>
  <c r="W67" i="29"/>
  <c r="X65" i="29"/>
  <c r="Y65" i="29" s="1"/>
  <c r="W148" i="26"/>
  <c r="X362" i="26"/>
  <c r="Y362" i="26" s="1"/>
  <c r="X66" i="27"/>
  <c r="Y66" i="27" s="1"/>
  <c r="X136" i="26"/>
  <c r="Y136" i="26" s="1"/>
  <c r="X67" i="26"/>
  <c r="Y67" i="26" s="1"/>
  <c r="W68" i="27"/>
  <c r="W294" i="26"/>
  <c r="W63" i="29"/>
  <c r="X225" i="26"/>
  <c r="Y225" i="26" s="1"/>
  <c r="X79" i="26"/>
  <c r="Y79" i="26" s="1"/>
  <c r="X66" i="13"/>
  <c r="Y66" i="13" s="1"/>
  <c r="X197" i="26"/>
  <c r="Y197" i="26" s="1"/>
  <c r="W114" i="26"/>
  <c r="W42" i="29"/>
  <c r="W44" i="29"/>
  <c r="X187" i="26"/>
  <c r="Y187" i="26" s="1"/>
  <c r="W186" i="26"/>
  <c r="X191" i="26"/>
  <c r="Y191" i="26" s="1"/>
  <c r="W165" i="26"/>
  <c r="W271" i="26"/>
  <c r="W181" i="26"/>
  <c r="W117" i="26"/>
  <c r="X386" i="26"/>
  <c r="Y386" i="26" s="1"/>
  <c r="W263" i="26"/>
  <c r="X299" i="26"/>
  <c r="Y299" i="26" s="1"/>
  <c r="W24" i="28"/>
  <c r="X89" i="26"/>
  <c r="Y89" i="26" s="1"/>
  <c r="W319" i="26"/>
  <c r="X119" i="26"/>
  <c r="Y119" i="26" s="1"/>
  <c r="W213" i="26"/>
  <c r="X313" i="26"/>
  <c r="Y313" i="26" s="1"/>
  <c r="W140" i="26"/>
  <c r="W35" i="26"/>
  <c r="X61" i="13"/>
  <c r="Y61" i="13" s="1"/>
  <c r="X244" i="26"/>
  <c r="Y244" i="26" s="1"/>
  <c r="X53" i="26"/>
  <c r="Y53" i="26" s="1"/>
  <c r="W63" i="27"/>
  <c r="W144" i="26"/>
  <c r="W83" i="26"/>
  <c r="W166" i="26"/>
  <c r="W317" i="26"/>
  <c r="X93" i="13"/>
  <c r="Y93" i="13" s="1"/>
  <c r="W288" i="26"/>
  <c r="X23" i="27"/>
  <c r="Y23" i="27" s="1"/>
  <c r="X163" i="26"/>
  <c r="Y163" i="26" s="1"/>
  <c r="W28" i="29"/>
  <c r="W105" i="26"/>
  <c r="X323" i="26"/>
  <c r="Y323" i="26" s="1"/>
  <c r="X82" i="13"/>
  <c r="Y82" i="13" s="1"/>
  <c r="X37" i="26"/>
  <c r="Y37" i="26" s="1"/>
  <c r="X315" i="26"/>
  <c r="Y315" i="26" s="1"/>
  <c r="W283" i="26"/>
  <c r="W364" i="26"/>
  <c r="X373" i="26"/>
  <c r="Y373" i="26" s="1"/>
  <c r="W273" i="26"/>
  <c r="W35" i="28"/>
  <c r="X172" i="26"/>
  <c r="Y172" i="26" s="1"/>
  <c r="W301" i="26"/>
  <c r="X92" i="13"/>
  <c r="Y92" i="13" s="1"/>
  <c r="X39" i="26"/>
  <c r="Y39" i="26" s="1"/>
  <c r="W39" i="26"/>
  <c r="X44" i="27"/>
  <c r="Y44" i="27" s="1"/>
  <c r="W246" i="26"/>
  <c r="X28" i="28"/>
  <c r="Y28" i="28" s="1"/>
  <c r="X158" i="26"/>
  <c r="Y158" i="26" s="1"/>
  <c r="X237" i="26"/>
  <c r="Y237" i="26" s="1"/>
  <c r="W220" i="26"/>
  <c r="X151" i="26"/>
  <c r="Y151" i="26" s="1"/>
  <c r="X135" i="26"/>
  <c r="Y135" i="26" s="1"/>
  <c r="W327" i="26"/>
  <c r="W389" i="26"/>
  <c r="W124" i="26"/>
  <c r="W36" i="29"/>
  <c r="W28" i="28"/>
  <c r="X168" i="26"/>
  <c r="Y168" i="26" s="1"/>
  <c r="X171" i="26"/>
  <c r="Y171" i="26" s="1"/>
  <c r="X283" i="26"/>
  <c r="Y283" i="26" s="1"/>
  <c r="X174" i="26"/>
  <c r="Y174" i="26" s="1"/>
  <c r="X51" i="27"/>
  <c r="Y51" i="27" s="1"/>
  <c r="X29" i="28"/>
  <c r="Y29" i="28" s="1"/>
  <c r="W290" i="26"/>
  <c r="X64" i="27"/>
  <c r="Y64" i="27" s="1"/>
  <c r="X28" i="26"/>
  <c r="Y28" i="26" s="1"/>
  <c r="W78" i="26"/>
  <c r="W54" i="13"/>
  <c r="W31" i="27"/>
  <c r="W388" i="26"/>
  <c r="W34" i="27"/>
  <c r="X381" i="26"/>
  <c r="Y381" i="26" s="1"/>
  <c r="W245" i="26"/>
  <c r="X183" i="26"/>
  <c r="Y183" i="26" s="1"/>
  <c r="X206" i="26"/>
  <c r="Y206" i="26" s="1"/>
  <c r="X127" i="26"/>
  <c r="Y127" i="26" s="1"/>
  <c r="W325" i="26"/>
  <c r="X324" i="26"/>
  <c r="Y324" i="26" s="1"/>
  <c r="X363" i="26"/>
  <c r="Y363" i="26" s="1"/>
  <c r="W244" i="26"/>
  <c r="X179" i="26"/>
  <c r="Y179" i="26" s="1"/>
  <c r="X153" i="26"/>
  <c r="Y153" i="26" s="1"/>
  <c r="X36" i="29"/>
  <c r="Y36" i="29" s="1"/>
  <c r="W374" i="26"/>
  <c r="W176" i="26"/>
  <c r="X346" i="26"/>
  <c r="Y346" i="26" s="1"/>
  <c r="X41" i="29"/>
  <c r="Y41" i="29" s="1"/>
  <c r="W87" i="13"/>
  <c r="X78" i="13"/>
  <c r="Y78" i="13" s="1"/>
  <c r="X48" i="26"/>
  <c r="Y48" i="26" s="1"/>
  <c r="W201" i="26"/>
  <c r="W51" i="13"/>
  <c r="X110" i="26"/>
  <c r="Y110" i="26" s="1"/>
  <c r="W38" i="29"/>
  <c r="X47" i="26"/>
  <c r="Y47" i="26" s="1"/>
  <c r="X380" i="26"/>
  <c r="Y380" i="26" s="1"/>
  <c r="X52" i="27"/>
  <c r="Y52" i="27" s="1"/>
  <c r="W32" i="13"/>
  <c r="X173" i="26"/>
  <c r="Y173" i="26" s="1"/>
  <c r="X317" i="26"/>
  <c r="Y317" i="26" s="1"/>
  <c r="X99" i="13"/>
  <c r="Y99" i="13" s="1"/>
  <c r="X32" i="26"/>
  <c r="Y32" i="26" s="1"/>
  <c r="X60" i="27"/>
  <c r="Y60" i="27" s="1"/>
  <c r="W303" i="26"/>
  <c r="X345" i="26"/>
  <c r="Y345" i="26" s="1"/>
  <c r="X80" i="13"/>
  <c r="Y80" i="13" s="1"/>
  <c r="W189" i="26"/>
  <c r="X43" i="29"/>
  <c r="Y43" i="29" s="1"/>
  <c r="W34" i="26"/>
  <c r="W25" i="28"/>
  <c r="X69" i="26"/>
  <c r="Y69" i="26" s="1"/>
  <c r="W147" i="26"/>
  <c r="W31" i="13"/>
  <c r="W373" i="26"/>
  <c r="W34" i="29"/>
  <c r="X274" i="26"/>
  <c r="Y274" i="26" s="1"/>
  <c r="W240" i="26"/>
  <c r="W61" i="13"/>
  <c r="W93" i="13"/>
  <c r="X129" i="26"/>
  <c r="Y129" i="26" s="1"/>
  <c r="X117" i="26"/>
  <c r="Y117" i="26" s="1"/>
  <c r="W30" i="28"/>
  <c r="X63" i="26"/>
  <c r="Y63" i="26" s="1"/>
  <c r="W76" i="26"/>
  <c r="X90" i="13"/>
  <c r="Y90" i="13" s="1"/>
  <c r="W280" i="26"/>
  <c r="W77" i="13"/>
  <c r="X49" i="26"/>
  <c r="Y49" i="26" s="1"/>
  <c r="W353" i="26"/>
  <c r="X71" i="26"/>
  <c r="Y71" i="26" s="1"/>
  <c r="W50" i="13"/>
  <c r="W52" i="13"/>
  <c r="X321" i="26"/>
  <c r="Y321" i="26" s="1"/>
  <c r="W363" i="26"/>
  <c r="X96" i="26"/>
  <c r="Y96" i="26" s="1"/>
  <c r="X30" i="26"/>
  <c r="Y30" i="26" s="1"/>
  <c r="X308" i="26"/>
  <c r="Y308" i="26" s="1"/>
  <c r="W97" i="13"/>
  <c r="X100" i="13"/>
  <c r="Y100" i="13" s="1"/>
  <c r="X192" i="26"/>
  <c r="Y192" i="26" s="1"/>
  <c r="X77" i="26"/>
  <c r="Y77" i="26" s="1"/>
  <c r="X306" i="26"/>
  <c r="Y306" i="26" s="1"/>
  <c r="X38" i="27"/>
  <c r="Y38" i="27" s="1"/>
  <c r="X261" i="26"/>
  <c r="Y261" i="26" s="1"/>
  <c r="W160" i="26"/>
  <c r="W24" i="29"/>
  <c r="X333" i="26"/>
  <c r="Y333" i="26" s="1"/>
  <c r="W42" i="13"/>
  <c r="X42" i="29"/>
  <c r="Y42" i="29" s="1"/>
  <c r="X161" i="26"/>
  <c r="Y161" i="26" s="1"/>
  <c r="X46" i="13"/>
  <c r="Y46" i="13" s="1"/>
  <c r="X198" i="26"/>
  <c r="Y198" i="26" s="1"/>
  <c r="X398" i="26"/>
  <c r="Y398" i="26" s="1"/>
  <c r="X213" i="26"/>
  <c r="Y213" i="26" s="1"/>
  <c r="X351" i="26"/>
  <c r="Y351" i="26" s="1"/>
  <c r="W57" i="27"/>
  <c r="W287" i="26"/>
  <c r="W26" i="26"/>
  <c r="X255" i="26"/>
  <c r="Y255" i="26" s="1"/>
  <c r="X194" i="26"/>
  <c r="Y194" i="26" s="1"/>
  <c r="W354" i="26"/>
  <c r="W75" i="13"/>
  <c r="W61" i="26"/>
  <c r="X232" i="26"/>
  <c r="Y232" i="26" s="1"/>
  <c r="X133" i="26"/>
  <c r="Y133" i="26" s="1"/>
  <c r="W27" i="26"/>
  <c r="W102" i="13"/>
  <c r="W24" i="27"/>
  <c r="W243" i="26"/>
  <c r="X326" i="26"/>
  <c r="Y326" i="26" s="1"/>
  <c r="W270" i="26"/>
  <c r="X45" i="29"/>
  <c r="Y45" i="29" s="1"/>
  <c r="X24" i="27"/>
  <c r="Y24" i="27" s="1"/>
  <c r="W41" i="29"/>
  <c r="W47" i="26"/>
  <c r="X86" i="26"/>
  <c r="Y86" i="26" s="1"/>
  <c r="W371" i="26"/>
  <c r="W174" i="26"/>
  <c r="W65" i="27"/>
  <c r="W346" i="26"/>
  <c r="W262" i="26"/>
  <c r="W300" i="26"/>
  <c r="X80" i="26"/>
  <c r="Y80" i="26" s="1"/>
  <c r="W292" i="26"/>
  <c r="W101" i="13"/>
  <c r="X165" i="26"/>
  <c r="Y165" i="26" s="1"/>
  <c r="X57" i="27"/>
  <c r="Y57" i="27" s="1"/>
  <c r="W63" i="13"/>
  <c r="X139" i="26"/>
  <c r="Y139" i="26" s="1"/>
  <c r="W126" i="26"/>
  <c r="W35" i="29"/>
  <c r="W80" i="13"/>
  <c r="X200" i="26"/>
  <c r="Y200" i="26" s="1"/>
  <c r="X382" i="26"/>
  <c r="Y382" i="26" s="1"/>
  <c r="X196" i="26"/>
  <c r="Y196" i="26" s="1"/>
  <c r="X294" i="26"/>
  <c r="Y294" i="26" s="1"/>
  <c r="W254" i="26"/>
  <c r="X238" i="26"/>
  <c r="Y238" i="26" s="1"/>
  <c r="W291" i="26"/>
  <c r="X177" i="26"/>
  <c r="Y177" i="26" s="1"/>
  <c r="W88" i="13"/>
  <c r="W37" i="27"/>
  <c r="W276" i="26"/>
  <c r="X295" i="26"/>
  <c r="Y295" i="26" s="1"/>
  <c r="X83" i="13"/>
  <c r="Y83" i="13" s="1"/>
  <c r="W159" i="26"/>
  <c r="W57" i="29"/>
  <c r="X36" i="26"/>
  <c r="Y36" i="26" s="1"/>
  <c r="W133" i="26"/>
  <c r="X44" i="13"/>
  <c r="Y44" i="13" s="1"/>
  <c r="X209" i="26"/>
  <c r="Y209" i="26" s="1"/>
  <c r="W134" i="26"/>
  <c r="X309" i="26"/>
  <c r="Y309" i="26" s="1"/>
  <c r="X278" i="26"/>
  <c r="Y278" i="26" s="1"/>
  <c r="W84" i="26"/>
  <c r="W253" i="26"/>
  <c r="W386" i="26"/>
  <c r="W68" i="13"/>
  <c r="W296" i="26"/>
  <c r="W43" i="27"/>
  <c r="X29" i="26"/>
  <c r="Y29" i="26" s="1"/>
  <c r="X26" i="29"/>
  <c r="Y26" i="29" s="1"/>
  <c r="W137" i="26"/>
  <c r="W230" i="26"/>
  <c r="X205" i="26"/>
  <c r="Y205" i="26" s="1"/>
  <c r="W216" i="26"/>
  <c r="W306" i="26"/>
  <c r="W39" i="29"/>
  <c r="W90" i="26"/>
  <c r="W352" i="26"/>
  <c r="W123" i="26"/>
  <c r="W31" i="28"/>
  <c r="W52" i="26"/>
  <c r="X357" i="26"/>
  <c r="Y357" i="26" s="1"/>
  <c r="X44" i="26"/>
  <c r="Y44" i="26" s="1"/>
  <c r="X95" i="13"/>
  <c r="Y95" i="13" s="1"/>
  <c r="W59" i="26"/>
  <c r="W310" i="26"/>
  <c r="W221" i="26"/>
  <c r="X227" i="26"/>
  <c r="Y227" i="26" s="1"/>
  <c r="X201" i="26"/>
  <c r="Y201" i="26" s="1"/>
  <c r="W91" i="26"/>
  <c r="X219" i="26"/>
  <c r="Y219" i="26" s="1"/>
  <c r="X111" i="26"/>
  <c r="Y111" i="26" s="1"/>
  <c r="X64" i="13"/>
  <c r="Y64" i="13" s="1"/>
  <c r="W390" i="26"/>
  <c r="W255" i="26"/>
  <c r="W67" i="27"/>
  <c r="W60" i="13"/>
  <c r="W400" i="26"/>
  <c r="X56" i="26"/>
  <c r="Y56" i="26" s="1"/>
  <c r="W248" i="26"/>
  <c r="W39" i="13"/>
  <c r="W60" i="29"/>
  <c r="X159" i="26"/>
  <c r="Y159" i="26" s="1"/>
  <c r="X52" i="26"/>
  <c r="Y52" i="26" s="1"/>
  <c r="W204" i="26"/>
  <c r="X65" i="13"/>
  <c r="Y65" i="13" s="1"/>
  <c r="W42" i="27"/>
  <c r="W107" i="26"/>
  <c r="W98" i="13"/>
  <c r="W163" i="26"/>
  <c r="W25" i="27"/>
  <c r="X354" i="26"/>
  <c r="Y354" i="26" s="1"/>
  <c r="W59" i="29"/>
  <c r="X102" i="13"/>
  <c r="Y102" i="13" s="1"/>
  <c r="W321" i="26"/>
  <c r="W55" i="26"/>
  <c r="W33" i="26"/>
  <c r="W151" i="26"/>
  <c r="W209" i="26"/>
  <c r="X293" i="26"/>
  <c r="Y293" i="26" s="1"/>
  <c r="X49" i="29"/>
  <c r="Y49" i="29" s="1"/>
  <c r="X86" i="13"/>
  <c r="Y86" i="13" s="1"/>
  <c r="X52" i="13"/>
  <c r="Y52" i="13" s="1"/>
  <c r="X24" i="28"/>
  <c r="Y24" i="28" s="1"/>
  <c r="W376" i="26"/>
  <c r="W70" i="27"/>
  <c r="W30" i="26"/>
  <c r="W65" i="13"/>
  <c r="X47" i="27"/>
  <c r="Y47" i="27" s="1"/>
  <c r="X175" i="26"/>
  <c r="Y175" i="26" s="1"/>
  <c r="X67" i="13"/>
  <c r="Y67" i="13" s="1"/>
  <c r="X76" i="26"/>
  <c r="Y76" i="26" s="1"/>
  <c r="X282" i="26"/>
  <c r="Y282" i="26" s="1"/>
  <c r="W62" i="13"/>
  <c r="W31" i="26"/>
  <c r="W52" i="27"/>
  <c r="X269" i="26"/>
  <c r="Y269" i="26" s="1"/>
  <c r="W366" i="26"/>
  <c r="W333" i="26"/>
  <c r="X311" i="26"/>
  <c r="Y311" i="26" s="1"/>
  <c r="X49" i="27"/>
  <c r="Y49" i="27" s="1"/>
  <c r="X34" i="29"/>
  <c r="Y34" i="29" s="1"/>
  <c r="X41" i="26"/>
  <c r="Y41" i="26" s="1"/>
  <c r="W330" i="26"/>
  <c r="W305" i="26"/>
  <c r="X91" i="26"/>
  <c r="Y91" i="26" s="1"/>
  <c r="X267" i="26"/>
  <c r="Y267" i="26" s="1"/>
  <c r="X38" i="29"/>
  <c r="Y38" i="29" s="1"/>
  <c r="X81" i="13"/>
  <c r="Y81" i="13" s="1"/>
  <c r="X40" i="26"/>
  <c r="Y40" i="26" s="1"/>
  <c r="X128" i="26"/>
  <c r="Y128" i="26" s="1"/>
  <c r="W304" i="26"/>
  <c r="X57" i="29"/>
  <c r="Y57" i="29" s="1"/>
  <c r="W264" i="26"/>
  <c r="X387" i="26"/>
  <c r="Y387" i="26" s="1"/>
  <c r="X62" i="27"/>
  <c r="Y62" i="27" s="1"/>
  <c r="X265" i="26"/>
  <c r="Y265" i="26" s="1"/>
  <c r="W322" i="26"/>
  <c r="W46" i="27"/>
  <c r="X281" i="26"/>
  <c r="Y281" i="26" s="1"/>
  <c r="X259" i="26"/>
  <c r="Y259" i="26" s="1"/>
  <c r="X189" i="26"/>
  <c r="Y189" i="26" s="1"/>
  <c r="X35" i="26"/>
  <c r="Y35" i="26" s="1"/>
  <c r="W184" i="26"/>
  <c r="X383" i="26"/>
  <c r="Y383" i="26" s="1"/>
  <c r="W23" i="29"/>
  <c r="X32" i="27"/>
  <c r="Y32" i="27" s="1"/>
  <c r="X339" i="26"/>
  <c r="Y339" i="26" s="1"/>
  <c r="X68" i="26"/>
  <c r="Y68" i="26" s="1"/>
  <c r="W69" i="29"/>
  <c r="X43" i="26"/>
  <c r="Y43" i="26" s="1"/>
  <c r="X186" i="26"/>
  <c r="Y186" i="26" s="1"/>
  <c r="X268" i="26"/>
  <c r="Y268" i="26" s="1"/>
  <c r="X360" i="26"/>
  <c r="Y360" i="26" s="1"/>
  <c r="W161" i="26"/>
  <c r="X57" i="13"/>
  <c r="Y57" i="13" s="1"/>
  <c r="W26" i="27"/>
  <c r="W357" i="26"/>
  <c r="W234" i="26"/>
  <c r="X307" i="26"/>
  <c r="Y307" i="26" s="1"/>
  <c r="W60" i="26"/>
  <c r="W219" i="26"/>
  <c r="W32" i="26"/>
  <c r="X223" i="26"/>
  <c r="Y223" i="26" s="1"/>
  <c r="X94" i="26"/>
  <c r="Y94" i="26" s="1"/>
  <c r="W51" i="27"/>
  <c r="W59" i="27"/>
  <c r="W367" i="26"/>
  <c r="W39" i="27"/>
  <c r="W73" i="26"/>
  <c r="W314" i="26"/>
  <c r="W89" i="26"/>
  <c r="X204" i="26"/>
  <c r="Y204" i="26" s="1"/>
  <c r="W141" i="26"/>
  <c r="X96" i="13"/>
  <c r="Y96" i="13" s="1"/>
  <c r="X54" i="27"/>
  <c r="Y54" i="27" s="1"/>
  <c r="X30" i="13"/>
  <c r="Y30" i="13" s="1"/>
  <c r="X304" i="26"/>
  <c r="Y304" i="26" s="1"/>
  <c r="W84" i="13"/>
  <c r="W26" i="29"/>
  <c r="W202" i="26"/>
  <c r="W385" i="26"/>
  <c r="W336" i="26"/>
  <c r="W312" i="26"/>
  <c r="X365" i="26"/>
  <c r="Y365" i="26" s="1"/>
  <c r="X41" i="13"/>
  <c r="Y41" i="13" s="1"/>
  <c r="X224" i="26"/>
  <c r="Y224" i="26" s="1"/>
  <c r="W194" i="26"/>
  <c r="X314" i="26"/>
  <c r="Y314" i="26" s="1"/>
  <c r="X54" i="29"/>
  <c r="Y54" i="29" s="1"/>
  <c r="X27" i="29"/>
  <c r="Y27" i="29" s="1"/>
  <c r="X393" i="26"/>
  <c r="Y393" i="26" s="1"/>
  <c r="X290" i="26"/>
  <c r="Y290" i="26" s="1"/>
  <c r="W83" i="13"/>
  <c r="X353" i="26"/>
  <c r="Y353" i="26" s="1"/>
  <c r="W25" i="29"/>
  <c r="X33" i="29"/>
  <c r="Y33" i="29" s="1"/>
  <c r="W375" i="26"/>
  <c r="W350" i="26"/>
  <c r="X343" i="26"/>
  <c r="Y343" i="26" s="1"/>
  <c r="W24" i="13"/>
  <c r="W45" i="29"/>
  <c r="W272" i="26"/>
  <c r="W274" i="26"/>
  <c r="W49" i="29"/>
  <c r="X245" i="26"/>
  <c r="Y245" i="26" s="1"/>
  <c r="X102" i="26"/>
  <c r="Y102" i="26" s="1"/>
  <c r="W91" i="13"/>
  <c r="W394" i="26"/>
  <c r="W53" i="29"/>
  <c r="X157" i="26"/>
  <c r="Y157" i="26" s="1"/>
  <c r="X180" i="26"/>
  <c r="Y180" i="26" s="1"/>
  <c r="W66" i="26"/>
  <c r="W334" i="26"/>
  <c r="W211" i="26"/>
  <c r="W368" i="26"/>
  <c r="W58" i="29"/>
  <c r="X126" i="26"/>
  <c r="Y126" i="26" s="1"/>
  <c r="X319" i="26"/>
  <c r="Y319" i="26" s="1"/>
  <c r="X338" i="26"/>
  <c r="Y338" i="26" s="1"/>
  <c r="W228" i="26"/>
  <c r="X336" i="26"/>
  <c r="Y336" i="26" s="1"/>
  <c r="X236" i="26"/>
  <c r="Y236" i="26" s="1"/>
  <c r="X124" i="26"/>
  <c r="Y124" i="26" s="1"/>
  <c r="W49" i="13"/>
  <c r="W41" i="26"/>
  <c r="X176" i="26"/>
  <c r="Y176" i="26" s="1"/>
  <c r="W99" i="13"/>
  <c r="W104" i="13"/>
  <c r="W185" i="26"/>
  <c r="X59" i="13"/>
  <c r="Y59" i="13" s="1"/>
  <c r="W75" i="26"/>
  <c r="X349" i="26"/>
  <c r="Y349" i="26" s="1"/>
  <c r="X366" i="26"/>
  <c r="Y366" i="26" s="1"/>
  <c r="X235" i="26"/>
  <c r="Y235" i="26" s="1"/>
  <c r="W33" i="27"/>
  <c r="W36" i="27"/>
  <c r="W122" i="26"/>
  <c r="W36" i="26"/>
  <c r="W396" i="26"/>
  <c r="W40" i="29"/>
  <c r="W192" i="26"/>
  <c r="W48" i="27"/>
  <c r="X40" i="27"/>
  <c r="Y40" i="27" s="1"/>
  <c r="W183" i="26"/>
  <c r="W172" i="26"/>
  <c r="W370" i="26"/>
  <c r="W224" i="26"/>
  <c r="X263" i="26"/>
  <c r="Y263" i="26" s="1"/>
  <c r="W51" i="26"/>
  <c r="W95" i="26"/>
  <c r="X26" i="28"/>
  <c r="Y26" i="28" s="1"/>
  <c r="X56" i="29"/>
  <c r="Y56" i="29" s="1"/>
  <c r="X246" i="26"/>
  <c r="Y246" i="26" s="1"/>
  <c r="X342" i="26"/>
  <c r="Y342" i="26" s="1"/>
  <c r="W225" i="26"/>
  <c r="X347" i="26"/>
  <c r="Y347" i="26" s="1"/>
  <c r="W247" i="26"/>
  <c r="X305" i="26"/>
  <c r="Y305" i="26" s="1"/>
  <c r="X140" i="26"/>
  <c r="Y140" i="26" s="1"/>
  <c r="W95" i="13"/>
  <c r="W33" i="28"/>
  <c r="W68" i="29"/>
  <c r="X249" i="26"/>
  <c r="Y249" i="26" s="1"/>
  <c r="X25" i="29"/>
  <c r="Y25" i="29" s="1"/>
  <c r="W142" i="26"/>
  <c r="W323" i="26"/>
  <c r="X48" i="29"/>
  <c r="Y48" i="29" s="1"/>
  <c r="X44" i="29"/>
  <c r="Y44" i="29" s="1"/>
  <c r="W38" i="26"/>
  <c r="W53" i="27"/>
  <c r="X33" i="13"/>
  <c r="Y33" i="13" s="1"/>
  <c r="X45" i="27"/>
  <c r="Y45" i="27" s="1"/>
  <c r="W82" i="26"/>
  <c r="W53" i="13"/>
  <c r="X212" i="26"/>
  <c r="Y212" i="26" s="1"/>
  <c r="X46" i="27"/>
  <c r="Y46" i="27" s="1"/>
  <c r="X251" i="26"/>
  <c r="Y251" i="26" s="1"/>
  <c r="W379" i="26"/>
  <c r="W41" i="27"/>
  <c r="W215" i="26"/>
  <c r="X90" i="26"/>
  <c r="Y90" i="26" s="1"/>
  <c r="W30" i="13"/>
  <c r="X320" i="26"/>
  <c r="Y320" i="26" s="1"/>
  <c r="X242" i="26"/>
  <c r="Y242" i="26" s="1"/>
  <c r="X42" i="13"/>
  <c r="Y42" i="13" s="1"/>
  <c r="X92" i="26"/>
  <c r="Y92" i="26" s="1"/>
  <c r="X99" i="26"/>
  <c r="Y99" i="26" s="1"/>
  <c r="X228" i="26"/>
  <c r="Y228" i="26" s="1"/>
  <c r="W36" i="13"/>
  <c r="X302" i="26"/>
  <c r="Y302" i="26" s="1"/>
  <c r="X23" i="13"/>
  <c r="Y23" i="13" s="1"/>
  <c r="W332" i="26"/>
  <c r="W308" i="26"/>
  <c r="W85" i="26"/>
  <c r="W182" i="26"/>
  <c r="X275" i="26"/>
  <c r="Y275" i="26" s="1"/>
  <c r="X60" i="13"/>
  <c r="Y60" i="13" s="1"/>
  <c r="X98" i="26"/>
  <c r="Y98" i="26" s="1"/>
  <c r="X220" i="26"/>
  <c r="Y220" i="26" s="1"/>
  <c r="X359" i="26"/>
  <c r="Y359" i="26" s="1"/>
  <c r="X58" i="26"/>
  <c r="Y58" i="26" s="1"/>
  <c r="W277" i="26"/>
  <c r="W155" i="26"/>
  <c r="X374" i="26"/>
  <c r="Y374" i="26" s="1"/>
  <c r="W200" i="26"/>
  <c r="W66" i="29"/>
  <c r="X29" i="27"/>
  <c r="Y29" i="27" s="1"/>
  <c r="W48" i="26"/>
  <c r="W69" i="26"/>
  <c r="W85" i="13"/>
  <c r="X289" i="26"/>
  <c r="Y289" i="26" s="1"/>
  <c r="X75" i="26"/>
  <c r="Y75" i="26" s="1"/>
  <c r="X364" i="26"/>
  <c r="Y364" i="26" s="1"/>
  <c r="W193" i="26"/>
  <c r="W188" i="26"/>
  <c r="W62" i="26"/>
  <c r="W94" i="26"/>
  <c r="W138" i="26"/>
  <c r="W229" i="26"/>
  <c r="X399" i="26"/>
  <c r="Y399" i="26" s="1"/>
  <c r="X43" i="27"/>
  <c r="Y43" i="27" s="1"/>
  <c r="X193" i="26"/>
  <c r="Y193" i="26" s="1"/>
  <c r="W50" i="26"/>
  <c r="X190" i="26"/>
  <c r="Y190" i="26" s="1"/>
  <c r="X182" i="26"/>
  <c r="Y182" i="26" s="1"/>
  <c r="X131" i="26"/>
  <c r="Y131" i="26" s="1"/>
  <c r="W199" i="26"/>
  <c r="X58" i="29"/>
  <c r="Y58" i="29" s="1"/>
  <c r="W106" i="26"/>
  <c r="X388" i="26"/>
  <c r="Y388" i="26" s="1"/>
  <c r="W58" i="26"/>
  <c r="X24" i="13"/>
  <c r="Y24" i="13" s="1"/>
  <c r="W130" i="26"/>
  <c r="W53" i="26"/>
  <c r="W118" i="26"/>
  <c r="W232" i="26"/>
  <c r="W256" i="26"/>
  <c r="X145" i="26"/>
  <c r="Y145" i="26" s="1"/>
  <c r="X62" i="29"/>
  <c r="Y62" i="29" s="1"/>
  <c r="X62" i="26"/>
  <c r="Y62" i="26" s="1"/>
  <c r="W65" i="26"/>
  <c r="W128" i="26"/>
  <c r="X301" i="26"/>
  <c r="Y301" i="26" s="1"/>
  <c r="W267" i="26"/>
  <c r="X300" i="26"/>
  <c r="Y300" i="26" s="1"/>
  <c r="X53" i="13"/>
  <c r="Y53" i="13" s="1"/>
  <c r="W369" i="26"/>
  <c r="X67" i="27"/>
  <c r="Y67" i="27" s="1"/>
  <c r="W258" i="26"/>
  <c r="X35" i="29"/>
  <c r="Y35" i="29" s="1"/>
  <c r="W55" i="27"/>
  <c r="W398" i="26"/>
  <c r="X61" i="27"/>
  <c r="Y61" i="27" s="1"/>
  <c r="W217" i="26"/>
  <c r="X88" i="13"/>
  <c r="Y88" i="13" s="1"/>
  <c r="X116" i="26"/>
  <c r="Y116" i="26" s="1"/>
  <c r="W76" i="13"/>
  <c r="X107" i="26"/>
  <c r="Y107" i="26" s="1"/>
  <c r="X54" i="13"/>
  <c r="Y54" i="13" s="1"/>
  <c r="X316" i="26"/>
  <c r="Y316" i="26" s="1"/>
  <c r="X372" i="26"/>
  <c r="Y372" i="26" s="1"/>
  <c r="X358" i="26"/>
  <c r="Y358" i="26" s="1"/>
  <c r="X36" i="27"/>
  <c r="Y36" i="27" s="1"/>
  <c r="X286" i="26"/>
  <c r="Y286" i="26" s="1"/>
  <c r="X69" i="29"/>
  <c r="Y69" i="29" s="1"/>
  <c r="X105" i="26"/>
  <c r="Y105" i="26" s="1"/>
  <c r="X26" i="26"/>
  <c r="Y26" i="26" s="1"/>
  <c r="W197" i="26"/>
  <c r="X41" i="27"/>
  <c r="Y41" i="27" s="1"/>
  <c r="W49" i="26"/>
  <c r="X89" i="13"/>
  <c r="Y89" i="13" s="1"/>
  <c r="W399" i="26"/>
  <c r="X59" i="27"/>
  <c r="Y59" i="27" s="1"/>
  <c r="X77" i="13"/>
  <c r="Y77" i="13" s="1"/>
  <c r="X59" i="26"/>
  <c r="Y59" i="26" s="1"/>
  <c r="W397" i="26"/>
  <c r="W381" i="26"/>
  <c r="W54" i="26"/>
  <c r="X231" i="26"/>
  <c r="Y231" i="26" s="1"/>
  <c r="X51" i="29"/>
  <c r="Y51" i="29" s="1"/>
  <c r="W37" i="13"/>
  <c r="W61" i="29"/>
  <c r="X29" i="13"/>
  <c r="Y29" i="13" s="1"/>
  <c r="W311" i="26"/>
  <c r="X202" i="26"/>
  <c r="Y202" i="26" s="1"/>
  <c r="X63" i="29"/>
  <c r="Y63" i="29" s="1"/>
  <c r="W187" i="26"/>
  <c r="W94" i="13"/>
  <c r="W28" i="13"/>
  <c r="X55" i="27"/>
  <c r="Y55" i="27" s="1"/>
  <c r="W340" i="26"/>
  <c r="X51" i="26"/>
  <c r="Y51" i="26" s="1"/>
  <c r="X181" i="26"/>
  <c r="Y181" i="26" s="1"/>
  <c r="W48" i="13"/>
  <c r="X341" i="26"/>
  <c r="Y341" i="26" s="1"/>
  <c r="W139" i="26"/>
  <c r="W356" i="26"/>
  <c r="X93" i="26"/>
  <c r="Y93" i="26" s="1"/>
  <c r="X329" i="26"/>
  <c r="Y329" i="26" s="1"/>
  <c r="W43" i="26"/>
  <c r="W26" i="28"/>
  <c r="W35" i="13"/>
  <c r="X31" i="28"/>
  <c r="Y31" i="28" s="1"/>
  <c r="X37" i="13"/>
  <c r="Y37" i="13" s="1"/>
  <c r="X27" i="26"/>
  <c r="Y27" i="26" s="1"/>
  <c r="W108" i="26"/>
  <c r="W358" i="26"/>
  <c r="W96" i="26"/>
  <c r="W46" i="13"/>
  <c r="W42" i="26"/>
  <c r="W260" i="26"/>
  <c r="W331" i="26"/>
  <c r="X48" i="27"/>
  <c r="Y48" i="27" s="1"/>
  <c r="W392" i="26"/>
  <c r="X40" i="29"/>
  <c r="Y40" i="29" s="1"/>
  <c r="X303" i="26"/>
  <c r="Y303" i="26" s="1"/>
  <c r="W218" i="26"/>
  <c r="X195" i="26"/>
  <c r="Y195" i="26" s="1"/>
  <c r="W372" i="26"/>
  <c r="W69" i="27"/>
  <c r="W214" i="26"/>
  <c r="X108" i="26"/>
  <c r="Y108" i="26" s="1"/>
  <c r="W281" i="26"/>
  <c r="X97" i="13"/>
  <c r="Y97" i="13" s="1"/>
  <c r="X384" i="26"/>
  <c r="Y384" i="26" s="1"/>
  <c r="X178" i="26"/>
  <c r="Y178" i="26" s="1"/>
  <c r="X37" i="27"/>
  <c r="Y37" i="27" s="1"/>
  <c r="X266" i="26"/>
  <c r="Y266" i="26" s="1"/>
  <c r="W44" i="26"/>
  <c r="X137" i="26"/>
  <c r="Y137" i="26" s="1"/>
  <c r="W168" i="26"/>
  <c r="W190" i="26"/>
  <c r="X50" i="26"/>
  <c r="Y50" i="26" s="1"/>
  <c r="W355" i="26"/>
  <c r="X50" i="29"/>
  <c r="Y50" i="29" s="1"/>
  <c r="X141" i="26"/>
  <c r="Y141" i="26" s="1"/>
  <c r="W127" i="26"/>
  <c r="X73" i="13"/>
  <c r="Y73" i="13" s="1"/>
  <c r="X54" i="26"/>
  <c r="Y54" i="26" s="1"/>
  <c r="X60" i="29"/>
  <c r="Y60" i="29" s="1"/>
  <c r="W278" i="26"/>
  <c r="X50" i="27"/>
  <c r="Y50" i="27" s="1"/>
  <c r="W241" i="26"/>
  <c r="W67" i="26"/>
  <c r="X65" i="27"/>
  <c r="Y65" i="27" s="1"/>
  <c r="X35" i="13"/>
  <c r="Y35" i="13" s="1"/>
  <c r="X287" i="26"/>
  <c r="Y287" i="26" s="1"/>
  <c r="X396" i="26"/>
  <c r="Y396" i="26" s="1"/>
  <c r="W64" i="29"/>
  <c r="W342" i="26"/>
  <c r="X69" i="27"/>
  <c r="Y69" i="27" s="1"/>
  <c r="W62" i="27"/>
  <c r="X164" i="26"/>
  <c r="Y164" i="26" s="1"/>
  <c r="X101" i="13"/>
  <c r="Y101" i="13" s="1"/>
  <c r="X199" i="26"/>
  <c r="Y199" i="26" s="1"/>
  <c r="W38" i="27"/>
  <c r="X23" i="29"/>
  <c r="Y23" i="29" s="1"/>
  <c r="W393" i="26"/>
  <c r="X78" i="26"/>
  <c r="Y78" i="26" s="1"/>
  <c r="W90" i="13"/>
  <c r="W23" i="26"/>
  <c r="W89" i="13"/>
  <c r="X332" i="26"/>
  <c r="Y332" i="26" s="1"/>
  <c r="W32" i="27"/>
  <c r="W343" i="26"/>
  <c r="X30" i="28"/>
  <c r="Y30" i="28" s="1"/>
  <c r="X47" i="13"/>
  <c r="Y47" i="13" s="1"/>
  <c r="W297" i="26"/>
  <c r="W143" i="26"/>
  <c r="X68" i="27"/>
  <c r="Y68" i="27" s="1"/>
  <c r="W81" i="26"/>
  <c r="X260" i="26"/>
  <c r="Y260" i="26" s="1"/>
  <c r="W72" i="26"/>
  <c r="X64" i="26"/>
  <c r="Y64" i="26" s="1"/>
  <c r="W242" i="26"/>
  <c r="W378" i="26"/>
  <c r="X85" i="26"/>
  <c r="Y85" i="26" s="1"/>
  <c r="W349" i="26"/>
  <c r="W55" i="29"/>
  <c r="X188" i="26"/>
  <c r="Y188" i="26" s="1"/>
  <c r="X132" i="26"/>
  <c r="Y132" i="26" s="1"/>
  <c r="X328" i="26"/>
  <c r="Y328" i="26" s="1"/>
  <c r="W58" i="27"/>
  <c r="W351" i="26"/>
  <c r="W102" i="26"/>
  <c r="X271" i="26"/>
  <c r="Y271" i="26" s="1"/>
  <c r="X233" i="26"/>
  <c r="Y233" i="26" s="1"/>
  <c r="X325" i="26"/>
  <c r="Y325" i="26" s="1"/>
  <c r="X31" i="13"/>
  <c r="Y31" i="13" s="1"/>
  <c r="W268" i="26"/>
  <c r="X310" i="26"/>
  <c r="Y310" i="26" s="1"/>
  <c r="X25" i="26"/>
  <c r="Y25" i="26" s="1"/>
  <c r="W86" i="13"/>
  <c r="X247" i="26"/>
  <c r="Y247" i="26" s="1"/>
  <c r="W47" i="13"/>
  <c r="W67" i="13"/>
  <c r="W97" i="26"/>
  <c r="W98" i="26"/>
  <c r="W302" i="26"/>
  <c r="X68" i="13"/>
  <c r="Y68" i="13" s="1"/>
  <c r="W207" i="26"/>
  <c r="W79" i="13"/>
  <c r="W88" i="26"/>
  <c r="W23" i="27"/>
  <c r="X42" i="27"/>
  <c r="Y42" i="27" s="1"/>
  <c r="W365" i="26"/>
  <c r="X272" i="26"/>
  <c r="Y272" i="26" s="1"/>
  <c r="W157" i="26"/>
  <c r="W55" i="13"/>
  <c r="X350" i="26"/>
  <c r="Y350" i="26" s="1"/>
  <c r="W212" i="26"/>
  <c r="W162" i="26"/>
  <c r="X85" i="13"/>
  <c r="Y85" i="13" s="1"/>
  <c r="W329" i="26"/>
  <c r="X84" i="26"/>
  <c r="Y84" i="26" s="1"/>
  <c r="W32" i="28"/>
  <c r="W26" i="13"/>
  <c r="X25" i="27"/>
  <c r="Y25" i="27" s="1"/>
  <c r="X104" i="13"/>
  <c r="Y104" i="13" s="1"/>
  <c r="X394" i="26"/>
  <c r="Y394" i="26" s="1"/>
  <c r="X88" i="26"/>
  <c r="Y88" i="26" s="1"/>
  <c r="W43" i="13"/>
  <c r="W27" i="29"/>
  <c r="X221" i="26"/>
  <c r="Y221" i="26" s="1"/>
  <c r="W110" i="26"/>
  <c r="W47" i="29"/>
  <c r="X81" i="26"/>
  <c r="Y81" i="26" s="1"/>
  <c r="X103" i="13"/>
  <c r="Y103" i="13" s="1"/>
  <c r="W23" i="28"/>
  <c r="X298" i="26"/>
  <c r="Y298" i="26" s="1"/>
  <c r="W101" i="26"/>
  <c r="X25" i="28"/>
  <c r="Y25" i="28" s="1"/>
  <c r="W70" i="13"/>
  <c r="X208" i="26"/>
  <c r="Y208" i="26" s="1"/>
  <c r="W46" i="26"/>
  <c r="X109" i="26"/>
  <c r="Y109" i="26" s="1"/>
  <c r="W41" i="13"/>
  <c r="W275" i="26"/>
  <c r="X277" i="26"/>
  <c r="Y277" i="26" s="1"/>
  <c r="X226" i="26"/>
  <c r="Y226" i="26" s="1"/>
  <c r="X62" i="13"/>
  <c r="Y62" i="13" s="1"/>
  <c r="X400" i="26"/>
  <c r="Y400" i="26" s="1"/>
  <c r="W377" i="26"/>
  <c r="X370" i="26"/>
  <c r="Y370" i="26" s="1"/>
  <c r="X312" i="26"/>
  <c r="Y312" i="26" s="1"/>
  <c r="W115" i="26"/>
  <c r="X291" i="26"/>
  <c r="Y291" i="26" s="1"/>
  <c r="X58" i="13"/>
  <c r="Y58" i="13" s="1"/>
  <c r="W384" i="26"/>
  <c r="X184" i="26"/>
  <c r="Y184" i="26" s="1"/>
  <c r="W282" i="26"/>
  <c r="W361" i="26"/>
  <c r="W56" i="29"/>
  <c r="X76" i="13"/>
  <c r="Y76" i="13" s="1"/>
  <c r="X34" i="28"/>
  <c r="Y34" i="28" s="1"/>
  <c r="W120" i="26"/>
  <c r="W79" i="26"/>
  <c r="X47" i="29"/>
  <c r="Y47" i="29" s="1"/>
  <c r="W54" i="27"/>
  <c r="W222" i="26"/>
  <c r="W35" i="27"/>
  <c r="W251" i="26"/>
  <c r="X61" i="29"/>
  <c r="Y61" i="29" s="1"/>
  <c r="W60" i="27"/>
  <c r="W45" i="26"/>
  <c r="X385" i="26"/>
  <c r="Y385" i="26" s="1"/>
  <c r="W104" i="26"/>
  <c r="X24" i="26"/>
  <c r="Y24" i="26" s="1"/>
  <c r="W37" i="29"/>
  <c r="X160" i="26"/>
  <c r="Y160" i="26" s="1"/>
  <c r="W344" i="26"/>
  <c r="X29" i="29"/>
  <c r="Y29" i="29" s="1"/>
  <c r="W203" i="26"/>
  <c r="X355" i="26"/>
  <c r="Y355" i="26" s="1"/>
  <c r="X229" i="26"/>
  <c r="Y229" i="26" s="1"/>
  <c r="X252" i="26"/>
  <c r="Y252" i="26" s="1"/>
  <c r="X318" i="26"/>
  <c r="Y318" i="26" s="1"/>
  <c r="X166" i="26"/>
  <c r="Y166" i="26" s="1"/>
  <c r="X71" i="13"/>
  <c r="Y71" i="13" s="1"/>
  <c r="W116" i="26"/>
  <c r="W360" i="26"/>
  <c r="W51" i="29"/>
  <c r="X40" i="13"/>
  <c r="Y40" i="13" s="1"/>
  <c r="X243" i="26"/>
  <c r="Y243" i="26" s="1"/>
  <c r="X330" i="26"/>
  <c r="Y330" i="26" s="1"/>
  <c r="X70" i="27"/>
  <c r="Y70" i="27" s="1"/>
  <c r="X55" i="13"/>
  <c r="Y55" i="13" s="1"/>
  <c r="X123" i="26"/>
  <c r="Y123" i="26" s="1"/>
  <c r="X53" i="27"/>
  <c r="Y53" i="27" s="1"/>
  <c r="W57" i="26"/>
  <c r="W119" i="26"/>
  <c r="W43" i="29"/>
  <c r="X348" i="26"/>
  <c r="Y348" i="26" s="1"/>
  <c r="X367" i="26"/>
  <c r="Y367" i="26" s="1"/>
  <c r="W153" i="26"/>
  <c r="W316" i="26"/>
  <c r="X55" i="26"/>
  <c r="Y55" i="26" s="1"/>
  <c r="W31" i="29"/>
  <c r="W380" i="26"/>
  <c r="X322" i="26"/>
  <c r="Y322" i="26" s="1"/>
  <c r="W73" i="13"/>
  <c r="X51" i="13"/>
  <c r="Y51" i="13" s="1"/>
  <c r="X216" i="26"/>
  <c r="Y216" i="26" s="1"/>
  <c r="X43" i="13"/>
  <c r="Y43" i="13" s="1"/>
  <c r="X24" i="29"/>
  <c r="Y24" i="29" s="1"/>
  <c r="X97" i="26"/>
  <c r="Y97" i="26" s="1"/>
  <c r="X46" i="29"/>
  <c r="Y46" i="29" s="1"/>
  <c r="W77" i="26"/>
  <c r="W391" i="26"/>
  <c r="X146" i="26"/>
  <c r="Y146" i="26" s="1"/>
  <c r="W235" i="26"/>
  <c r="X28" i="27"/>
  <c r="Y28" i="27" s="1"/>
  <c r="W362" i="26"/>
  <c r="W175" i="26"/>
  <c r="W208" i="26"/>
  <c r="X100" i="26"/>
  <c r="Y100" i="26" s="1"/>
  <c r="W249" i="26"/>
  <c r="W178" i="26"/>
  <c r="W328" i="26"/>
  <c r="X75" i="13"/>
  <c r="Y75" i="13" s="1"/>
  <c r="L6" i="22" l="1"/>
  <c r="M6" i="22"/>
  <c r="J6" i="22"/>
  <c r="I6" i="22"/>
  <c r="K6" i="22"/>
  <c r="J5" i="22" l="1"/>
  <c r="J7" i="22"/>
  <c r="M5" i="22"/>
  <c r="M7" i="22"/>
  <c r="K5" i="22"/>
  <c r="K7" i="22"/>
  <c r="I5" i="22"/>
  <c r="I7" i="22"/>
  <c r="L5" i="22"/>
  <c r="L7" i="22"/>
</calcChain>
</file>

<file path=xl/sharedStrings.xml><?xml version="1.0" encoding="utf-8"?>
<sst xmlns="http://schemas.openxmlformats.org/spreadsheetml/2006/main" count="5225" uniqueCount="160">
  <si>
    <t>Quote Value</t>
  </si>
  <si>
    <t>ObjectOverwrite</t>
  </si>
  <si>
    <t>Trigger</t>
  </si>
  <si>
    <t>Permanent</t>
  </si>
  <si>
    <t>Months</t>
  </si>
  <si>
    <t>Currency</t>
  </si>
  <si>
    <t>General Settings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</si>
  <si>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</si>
  <si>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</si>
  <si>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</si>
  <si>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</si>
  <si>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</si>
  <si>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</si>
  <si>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</si>
  <si>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</si>
  <si>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</si>
  <si>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</si>
  <si>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</si>
  <si>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</si>
  <si>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Triggers</t>
  </si>
  <si>
    <t>EvaluationDate</t>
  </si>
  <si>
    <t>InterestRatesTrigger</t>
  </si>
  <si>
    <t>SettlementDays</t>
  </si>
  <si>
    <t>Calendar</t>
  </si>
  <si>
    <t>OK</t>
  </si>
  <si>
    <t>KO</t>
  </si>
  <si>
    <t>TOTAL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</si>
  <si>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</si>
  <si>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</si>
  <si>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</si>
  <si>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</si>
  <si>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</si>
  <si>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</si>
  <si>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</si>
  <si>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</si>
  <si>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</si>
  <si>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</si>
  <si>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</si>
  <si>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</si>
  <si>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</si>
  <si>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</si>
  <si>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</si>
  <si>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</si>
  <si>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ON Index</t>
  </si>
  <si>
    <t>Fixing Dates</t>
  </si>
  <si>
    <t>Settlement Dates</t>
  </si>
  <si>
    <t>RecalcTrigger</t>
  </si>
  <si>
    <t>.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</si>
  <si>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</si>
  <si>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</si>
  <si>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</si>
  <si>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</si>
  <si>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</si>
  <si>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</si>
  <si>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</si>
  <si>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</si>
  <si>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</si>
  <si>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</si>
  <si>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</si>
  <si>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</si>
  <si>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</si>
  <si>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</si>
  <si>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</si>
  <si>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</si>
  <si>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</si>
  <si>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</si>
  <si>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</si>
  <si>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</si>
  <si>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</si>
  <si>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</si>
  <si>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</si>
  <si>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</si>
  <si>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</si>
  <si>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</si>
  <si>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</si>
  <si>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</si>
  <si>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</si>
  <si>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</si>
  <si>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</si>
  <si>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</si>
  <si>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</si>
  <si>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</si>
  <si>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</si>
  <si>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</si>
  <si>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</si>
  <si>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</si>
  <si>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</si>
  <si>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</si>
  <si>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</si>
  <si>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</si>
  <si>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</si>
  <si>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</si>
  <si>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</si>
  <si>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</si>
  <si>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</si>
  <si>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50Y</t>
  </si>
  <si>
    <t>Fwd start</t>
  </si>
  <si>
    <t>0D</t>
  </si>
  <si>
    <t>Actual/360</t>
  </si>
  <si>
    <t>Instrument Object</t>
  </si>
  <si>
    <t>Flag</t>
  </si>
  <si>
    <t>1M Curve</t>
  </si>
  <si>
    <t>12M</t>
  </si>
  <si>
    <t>24M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</si>
  <si>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</si>
  <si>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</si>
  <si>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</si>
  <si>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</si>
  <si>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</si>
  <si>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</si>
  <si>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</si>
  <si>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</si>
  <si>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</si>
  <si>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</si>
  <si>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</si>
  <si>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</si>
  <si>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</si>
  <si>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</si>
  <si>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</si>
  <si>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</si>
  <si>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</si>
  <si>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</si>
  <si>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</si>
  <si>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</si>
  <si>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</si>
  <si>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</si>
  <si>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</si>
  <si>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IMM SW</t>
  </si>
  <si>
    <t>Convexity/Spread</t>
  </si>
  <si>
    <t>Bid-Ask Spread</t>
  </si>
  <si>
    <t>1M Swap</t>
  </si>
  <si>
    <t>3M Swap</t>
  </si>
  <si>
    <t>3M IMM Swap</t>
  </si>
  <si>
    <t>1S</t>
  </si>
  <si>
    <t>2S</t>
  </si>
  <si>
    <t>3S</t>
  </si>
  <si>
    <t>4S</t>
  </si>
  <si>
    <t>DisocuntingEngine</t>
  </si>
  <si>
    <t>6M Curve</t>
  </si>
  <si>
    <t>6M FRA</t>
  </si>
  <si>
    <t>12M FRA</t>
  </si>
  <si>
    <t>Repricing Monitor</t>
  </si>
  <si>
    <t>Instruments</t>
  </si>
  <si>
    <t>Calculate</t>
  </si>
  <si>
    <t>3M FRA</t>
  </si>
  <si>
    <t>3M Futures</t>
  </si>
  <si>
    <t>FRA</t>
  </si>
  <si>
    <t>EUR</t>
  </si>
  <si>
    <t>TARGET</t>
  </si>
  <si>
    <t>Eonia</t>
  </si>
  <si>
    <t>ibor</t>
  </si>
  <si>
    <t>EON</t>
  </si>
  <si>
    <t>ECB</t>
  </si>
  <si>
    <t>Error(bps)</t>
  </si>
  <si>
    <t>30/360 (Bond Basis)</t>
  </si>
  <si>
    <t>FWDSW</t>
  </si>
  <si>
    <t>6M Swap</t>
  </si>
  <si>
    <t>ECB OIS</t>
  </si>
  <si>
    <t>6M Fwd Swap</t>
  </si>
  <si>
    <t>Instruments 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</si>
</sst>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</fonts>
  <fills count="9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lightUp">
        <bgColor theme="0"/>
      </patternFill>
    </fill>
  </fills>
  <borders count="4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89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1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4" borderId="0" xfId="1" applyNumberFormat="1" applyFont="1" applyFill="1" applyBorder="1"/>
    <xf numFmtId="166" fontId="9" fillId="3" borderId="12" xfId="0" applyNumberFormat="1" applyFont="1" applyFill="1" applyBorder="1" applyAlignment="1" applyProtection="1">
      <alignment horizontal="center"/>
      <protection locked="0"/>
    </xf>
    <xf numFmtId="166" fontId="9" fillId="3" borderId="11" xfId="0" applyNumberFormat="1" applyFont="1" applyFill="1" applyBorder="1" applyAlignment="1" applyProtection="1">
      <alignment horizontal="center"/>
      <protection locked="0"/>
    </xf>
    <xf numFmtId="166" fontId="9" fillId="3" borderId="10" xfId="0" applyNumberFormat="1" applyFont="1" applyFill="1" applyBorder="1" applyAlignment="1" applyProtection="1">
      <alignment horizontal="center"/>
      <protection locked="0"/>
    </xf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166" fontId="9" fillId="3" borderId="12" xfId="0" applyNumberFormat="1" applyFont="1" applyFill="1" applyBorder="1" applyAlignment="1">
      <alignment horizontal="center"/>
    </xf>
    <xf numFmtId="166" fontId="9" fillId="3" borderId="10" xfId="0" applyNumberFormat="1" applyFont="1" applyFill="1" applyBorder="1" applyAlignment="1">
      <alignment horizontal="center"/>
    </xf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0" fontId="9" fillId="0" borderId="22" xfId="1" applyFont="1" applyFill="1" applyBorder="1"/>
    <xf numFmtId="2" fontId="9" fillId="3" borderId="11" xfId="1" applyNumberFormat="1" applyFont="1" applyFill="1" applyBorder="1" applyAlignment="1">
      <alignment horizontal="right"/>
    </xf>
    <xf numFmtId="2" fontId="9" fillId="3" borderId="12" xfId="1" applyNumberFormat="1" applyFont="1" applyFill="1" applyBorder="1" applyAlignment="1">
      <alignment horizontal="right"/>
    </xf>
    <xf numFmtId="0" fontId="9" fillId="4" borderId="12" xfId="1" applyFont="1" applyFill="1" applyBorder="1"/>
    <xf numFmtId="0" fontId="9" fillId="4" borderId="11" xfId="1" applyFont="1" applyFill="1" applyBorder="1"/>
    <xf numFmtId="0" fontId="9" fillId="4" borderId="10" xfId="1" applyFont="1" applyFill="1" applyBorder="1"/>
    <xf numFmtId="0" fontId="9" fillId="4" borderId="22" xfId="1" applyFont="1" applyFill="1" applyBorder="1"/>
    <xf numFmtId="0" fontId="9" fillId="4" borderId="23" xfId="1" applyFont="1" applyFill="1" applyBorder="1"/>
    <xf numFmtId="0" fontId="9" fillId="0" borderId="23" xfId="1" applyFont="1" applyFill="1" applyBorder="1"/>
    <xf numFmtId="2" fontId="9" fillId="3" borderId="11" xfId="1" applyNumberFormat="1" applyFont="1" applyFill="1" applyBorder="1"/>
    <xf numFmtId="0" fontId="9" fillId="0" borderId="11" xfId="1" applyFont="1" applyFill="1" applyBorder="1" applyAlignment="1">
      <alignment vertical="center"/>
    </xf>
    <xf numFmtId="0" fontId="9" fillId="0" borderId="10" xfId="1" applyFont="1" applyFill="1" applyBorder="1" applyAlignment="1">
      <alignment vertical="center"/>
    </xf>
    <xf numFmtId="0" fontId="12" fillId="6" borderId="3" xfId="0" applyFont="1" applyFill="1" applyBorder="1" applyAlignment="1">
      <alignment horizontal="center" vertical="center" wrapText="1"/>
    </xf>
    <xf numFmtId="0" fontId="12" fillId="4" borderId="0" xfId="0" applyFont="1" applyFill="1" applyAlignment="1">
      <alignment horizontal="center" vertical="center" wrapText="1"/>
    </xf>
    <xf numFmtId="0" fontId="12" fillId="6" borderId="18" xfId="0" applyFont="1" applyFill="1" applyBorder="1" applyAlignment="1">
      <alignment horizontal="center" vertical="center" wrapText="1"/>
    </xf>
    <xf numFmtId="172" fontId="12" fillId="0" borderId="19" xfId="0" applyNumberFormat="1" applyFont="1" applyBorder="1"/>
    <xf numFmtId="172" fontId="12" fillId="0" borderId="2" xfId="0" applyNumberFormat="1" applyFont="1" applyBorder="1"/>
    <xf numFmtId="172" fontId="12" fillId="0" borderId="17" xfId="0" applyNumberFormat="1" applyFont="1" applyBorder="1"/>
    <xf numFmtId="0" fontId="12" fillId="5" borderId="14" xfId="0" applyFont="1" applyFill="1" applyBorder="1" applyAlignment="1">
      <alignment horizontal="centerContinuous" vertical="center"/>
    </xf>
    <xf numFmtId="0" fontId="12" fillId="5" borderId="15" xfId="0" applyFont="1" applyFill="1" applyBorder="1" applyAlignment="1">
      <alignment horizontal="centerContinuous" vertical="center"/>
    </xf>
    <xf numFmtId="0" fontId="12" fillId="5" borderId="16" xfId="0" applyFont="1" applyFill="1" applyBorder="1" applyAlignment="1">
      <alignment horizontal="centerContinuous" vertical="center"/>
    </xf>
    <xf numFmtId="166" fontId="12" fillId="0" borderId="24" xfId="0" applyNumberFormat="1" applyFont="1" applyBorder="1"/>
    <xf numFmtId="166" fontId="12" fillId="0" borderId="25" xfId="0" applyNumberFormat="1" applyFont="1" applyBorder="1"/>
    <xf numFmtId="166" fontId="12" fillId="0" borderId="26" xfId="0" applyNumberFormat="1" applyFont="1" applyBorder="1"/>
    <xf numFmtId="166" fontId="12" fillId="0" borderId="27" xfId="0" applyNumberFormat="1" applyFont="1" applyBorder="1"/>
    <xf numFmtId="166" fontId="12" fillId="0" borderId="28" xfId="0" applyNumberFormat="1" applyFont="1" applyBorder="1"/>
    <xf numFmtId="0" fontId="12" fillId="6" borderId="30" xfId="0" applyFont="1" applyFill="1" applyBorder="1" applyAlignment="1">
      <alignment horizontal="center" vertical="center" wrapText="1"/>
    </xf>
    <xf numFmtId="0" fontId="12" fillId="6" borderId="31" xfId="0" applyFont="1" applyFill="1" applyBorder="1" applyAlignment="1">
      <alignment horizontal="center" vertical="center" wrapText="1"/>
    </xf>
    <xf numFmtId="0" fontId="12" fillId="6" borderId="32" xfId="0" applyFont="1" applyFill="1" applyBorder="1" applyAlignment="1">
      <alignment horizontal="center" vertical="center" wrapText="1"/>
    </xf>
    <xf numFmtId="0" fontId="12" fillId="6" borderId="33" xfId="0" applyFont="1" applyFill="1" applyBorder="1" applyAlignment="1">
      <alignment horizontal="center" vertical="center" wrapText="1"/>
    </xf>
    <xf numFmtId="0" fontId="12" fillId="6" borderId="34" xfId="0" applyFont="1" applyFill="1" applyBorder="1" applyAlignment="1">
      <alignment horizontal="center" vertical="center" wrapText="1"/>
    </xf>
    <xf numFmtId="0" fontId="12" fillId="5" borderId="35" xfId="0" applyFont="1" applyFill="1" applyBorder="1" applyAlignment="1">
      <alignment horizontal="centerContinuous" vertical="center"/>
    </xf>
    <xf numFmtId="166" fontId="12" fillId="0" borderId="36" xfId="0" applyNumberFormat="1" applyFont="1" applyBorder="1"/>
    <xf numFmtId="166" fontId="12" fillId="0" borderId="37" xfId="0" applyNumberFormat="1" applyFont="1" applyBorder="1"/>
    <xf numFmtId="0" fontId="12" fillId="6" borderId="29" xfId="0" applyFont="1" applyFill="1" applyBorder="1" applyAlignment="1">
      <alignment horizontal="center" vertical="center" wrapText="1"/>
    </xf>
    <xf numFmtId="2" fontId="9" fillId="3" borderId="10" xfId="1" applyNumberFormat="1" applyFont="1" applyFill="1" applyBorder="1" applyAlignment="1">
      <alignment horizontal="right"/>
    </xf>
    <xf numFmtId="0" fontId="9" fillId="3" borderId="23" xfId="1" applyFont="1" applyFill="1" applyBorder="1"/>
    <xf numFmtId="169" fontId="9" fillId="3" borderId="23" xfId="1" applyNumberFormat="1" applyFont="1" applyFill="1" applyBorder="1"/>
    <xf numFmtId="166" fontId="9" fillId="3" borderId="23" xfId="1" applyNumberFormat="1" applyFont="1" applyFill="1" applyBorder="1"/>
    <xf numFmtId="2" fontId="9" fillId="3" borderId="23" xfId="1" applyNumberFormat="1" applyFont="1" applyFill="1" applyBorder="1" applyAlignment="1">
      <alignment horizontal="right"/>
    </xf>
    <xf numFmtId="0" fontId="9" fillId="3" borderId="22" xfId="1" applyFont="1" applyFill="1" applyBorder="1"/>
    <xf numFmtId="169" fontId="9" fillId="3" borderId="22" xfId="1" applyNumberFormat="1" applyFont="1" applyFill="1" applyBorder="1"/>
    <xf numFmtId="166" fontId="9" fillId="3" borderId="22" xfId="1" applyNumberFormat="1" applyFont="1" applyFill="1" applyBorder="1"/>
    <xf numFmtId="2" fontId="9" fillId="3" borderId="22" xfId="1" applyNumberFormat="1" applyFont="1" applyFill="1" applyBorder="1" applyAlignment="1">
      <alignment horizontal="right"/>
    </xf>
    <xf numFmtId="166" fontId="9" fillId="3" borderId="3" xfId="0" applyNumberFormat="1" applyFont="1" applyFill="1" applyBorder="1" applyAlignment="1" applyProtection="1">
      <alignment horizontal="center"/>
      <protection locked="0"/>
    </xf>
    <xf numFmtId="0" fontId="9" fillId="0" borderId="38" xfId="1" applyFont="1" applyFill="1" applyBorder="1"/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  <xf numFmtId="173" fontId="9" fillId="8" borderId="12" xfId="1" applyNumberFormat="1" applyFont="1" applyFill="1" applyBorder="1" applyAlignment="1">
      <alignment horizontal="center" vertical="center"/>
    </xf>
    <xf numFmtId="2" fontId="9" fillId="3" borderId="12" xfId="1" applyNumberFormat="1" applyFont="1" applyFill="1" applyBorder="1"/>
    <xf numFmtId="173" fontId="9" fillId="8" borderId="11" xfId="1" applyNumberFormat="1" applyFont="1" applyFill="1" applyBorder="1" applyAlignment="1">
      <alignment horizontal="center" vertical="center"/>
    </xf>
    <xf numFmtId="173" fontId="9" fillId="8" borderId="10" xfId="1" applyNumberFormat="1" applyFont="1" applyFill="1" applyBorder="1" applyAlignment="1">
      <alignment horizontal="center" vertical="center"/>
    </xf>
    <xf numFmtId="2" fontId="9" fillId="3" borderId="10" xfId="1" applyNumberFormat="1" applyFont="1" applyFill="1" applyBorder="1"/>
    <xf numFmtId="173" fontId="9" fillId="8" borderId="23" xfId="1" applyNumberFormat="1" applyFont="1" applyFill="1" applyBorder="1" applyAlignment="1">
      <alignment horizontal="center" vertical="center"/>
    </xf>
    <xf numFmtId="173" fontId="9" fillId="8" borderId="22" xfId="1" applyNumberFormat="1" applyFont="1" applyFill="1" applyBorder="1" applyAlignment="1">
      <alignment horizontal="center" vertical="center"/>
    </xf>
    <xf numFmtId="0" fontId="9" fillId="3" borderId="39" xfId="1" applyFont="1" applyFill="1" applyBorder="1"/>
    <xf numFmtId="173" fontId="9" fillId="8" borderId="39" xfId="1" applyNumberFormat="1" applyFont="1" applyFill="1" applyBorder="1" applyAlignment="1">
      <alignment horizontal="center" vertical="center"/>
    </xf>
    <xf numFmtId="169" fontId="9" fillId="3" borderId="39" xfId="1" applyNumberFormat="1" applyFont="1" applyFill="1" applyBorder="1"/>
    <xf numFmtId="166" fontId="9" fillId="3" borderId="39" xfId="1" applyNumberFormat="1" applyFont="1" applyFill="1" applyBorder="1"/>
    <xf numFmtId="2" fontId="9" fillId="3" borderId="39" xfId="1" applyNumberFormat="1" applyFont="1" applyFill="1" applyBorder="1" applyAlignment="1">
      <alignment horizontal="right"/>
    </xf>
    <xf numFmtId="173" fontId="9" fillId="3" borderId="12" xfId="1" applyNumberFormat="1" applyFont="1" applyFill="1" applyBorder="1" applyAlignment="1">
      <alignment horizontal="center" vertical="center"/>
    </xf>
    <xf numFmtId="173" fontId="9" fillId="3" borderId="11" xfId="1" applyNumberFormat="1" applyFont="1" applyFill="1" applyBorder="1" applyAlignment="1">
      <alignment horizontal="center" vertical="center"/>
    </xf>
    <xf numFmtId="173" fontId="9" fillId="3" borderId="22" xfId="1" applyNumberFormat="1" applyFont="1" applyFill="1" applyBorder="1" applyAlignment="1">
      <alignment horizontal="center" vertical="center"/>
    </xf>
    <xf numFmtId="173" fontId="9" fillId="3" borderId="23" xfId="1" applyNumberFormat="1" applyFont="1" applyFill="1" applyBorder="1" applyAlignment="1">
      <alignment horizontal="center" vertical="center"/>
    </xf>
    <xf numFmtId="173" fontId="9" fillId="3" borderId="10" xfId="1" applyNumberFormat="1" applyFont="1" applyFill="1" applyBorder="1" applyAlignment="1">
      <alignment horizontal="center" vertical="center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35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59996337778862885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chemeClr val="accent1"/>
              </a:solidFill>
            </c:spPr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42556</c:v>
                </c:pt>
                <c:pt idx="1">
                  <c:v>42557</c:v>
                </c:pt>
                <c:pt idx="2">
                  <c:v>42558</c:v>
                </c:pt>
                <c:pt idx="3">
                  <c:v>42559</c:v>
                </c:pt>
                <c:pt idx="4">
                  <c:v>42562</c:v>
                </c:pt>
                <c:pt idx="5">
                  <c:v>42563</c:v>
                </c:pt>
                <c:pt idx="6">
                  <c:v>42564</c:v>
                </c:pt>
                <c:pt idx="7">
                  <c:v>42565</c:v>
                </c:pt>
                <c:pt idx="8">
                  <c:v>42566</c:v>
                </c:pt>
                <c:pt idx="9">
                  <c:v>42569</c:v>
                </c:pt>
                <c:pt idx="10">
                  <c:v>42570</c:v>
                </c:pt>
                <c:pt idx="11">
                  <c:v>42571</c:v>
                </c:pt>
                <c:pt idx="12">
                  <c:v>42572</c:v>
                </c:pt>
                <c:pt idx="13">
                  <c:v>42573</c:v>
                </c:pt>
                <c:pt idx="14">
                  <c:v>42576</c:v>
                </c:pt>
                <c:pt idx="15">
                  <c:v>42577</c:v>
                </c:pt>
                <c:pt idx="16">
                  <c:v>42578</c:v>
                </c:pt>
                <c:pt idx="17">
                  <c:v>42579</c:v>
                </c:pt>
                <c:pt idx="18">
                  <c:v>42580</c:v>
                </c:pt>
                <c:pt idx="19">
                  <c:v>42583</c:v>
                </c:pt>
                <c:pt idx="20">
                  <c:v>42584</c:v>
                </c:pt>
                <c:pt idx="21">
                  <c:v>42585</c:v>
                </c:pt>
                <c:pt idx="22">
                  <c:v>42586</c:v>
                </c:pt>
                <c:pt idx="23">
                  <c:v>42587</c:v>
                </c:pt>
                <c:pt idx="24">
                  <c:v>42590</c:v>
                </c:pt>
                <c:pt idx="25">
                  <c:v>42591</c:v>
                </c:pt>
                <c:pt idx="26">
                  <c:v>42592</c:v>
                </c:pt>
                <c:pt idx="27">
                  <c:v>42593</c:v>
                </c:pt>
                <c:pt idx="28">
                  <c:v>42594</c:v>
                </c:pt>
                <c:pt idx="29">
                  <c:v>42597</c:v>
                </c:pt>
                <c:pt idx="30">
                  <c:v>42598</c:v>
                </c:pt>
                <c:pt idx="31">
                  <c:v>42599</c:v>
                </c:pt>
                <c:pt idx="32">
                  <c:v>42600</c:v>
                </c:pt>
                <c:pt idx="33">
                  <c:v>42601</c:v>
                </c:pt>
                <c:pt idx="34">
                  <c:v>42604</c:v>
                </c:pt>
                <c:pt idx="35">
                  <c:v>42605</c:v>
                </c:pt>
                <c:pt idx="36">
                  <c:v>42606</c:v>
                </c:pt>
                <c:pt idx="37">
                  <c:v>42607</c:v>
                </c:pt>
                <c:pt idx="38">
                  <c:v>42608</c:v>
                </c:pt>
                <c:pt idx="39">
                  <c:v>42611</c:v>
                </c:pt>
                <c:pt idx="40">
                  <c:v>42612</c:v>
                </c:pt>
                <c:pt idx="41">
                  <c:v>42613</c:v>
                </c:pt>
                <c:pt idx="42">
                  <c:v>42614</c:v>
                </c:pt>
                <c:pt idx="43">
                  <c:v>42615</c:v>
                </c:pt>
                <c:pt idx="44">
                  <c:v>42618</c:v>
                </c:pt>
                <c:pt idx="45">
                  <c:v>42619</c:v>
                </c:pt>
                <c:pt idx="46">
                  <c:v>42620</c:v>
                </c:pt>
                <c:pt idx="47">
                  <c:v>42621</c:v>
                </c:pt>
                <c:pt idx="48">
                  <c:v>42622</c:v>
                </c:pt>
                <c:pt idx="49">
                  <c:v>42625</c:v>
                </c:pt>
                <c:pt idx="50">
                  <c:v>42626</c:v>
                </c:pt>
                <c:pt idx="51">
                  <c:v>42627</c:v>
                </c:pt>
                <c:pt idx="52">
                  <c:v>42628</c:v>
                </c:pt>
                <c:pt idx="53">
                  <c:v>42629</c:v>
                </c:pt>
                <c:pt idx="54">
                  <c:v>42632</c:v>
                </c:pt>
                <c:pt idx="55">
                  <c:v>42633</c:v>
                </c:pt>
                <c:pt idx="56">
                  <c:v>42634</c:v>
                </c:pt>
                <c:pt idx="57">
                  <c:v>42635</c:v>
                </c:pt>
                <c:pt idx="58">
                  <c:v>42636</c:v>
                </c:pt>
                <c:pt idx="59">
                  <c:v>42639</c:v>
                </c:pt>
                <c:pt idx="60">
                  <c:v>42640</c:v>
                </c:pt>
                <c:pt idx="61">
                  <c:v>42641</c:v>
                </c:pt>
                <c:pt idx="62">
                  <c:v>42642</c:v>
                </c:pt>
                <c:pt idx="63">
                  <c:v>42643</c:v>
                </c:pt>
                <c:pt idx="64">
                  <c:v>42646</c:v>
                </c:pt>
                <c:pt idx="65">
                  <c:v>42647</c:v>
                </c:pt>
                <c:pt idx="66">
                  <c:v>42648</c:v>
                </c:pt>
                <c:pt idx="67">
                  <c:v>42649</c:v>
                </c:pt>
                <c:pt idx="68">
                  <c:v>42650</c:v>
                </c:pt>
                <c:pt idx="69">
                  <c:v>42653</c:v>
                </c:pt>
                <c:pt idx="70">
                  <c:v>42654</c:v>
                </c:pt>
                <c:pt idx="71">
                  <c:v>42655</c:v>
                </c:pt>
                <c:pt idx="72">
                  <c:v>42656</c:v>
                </c:pt>
                <c:pt idx="73">
                  <c:v>42657</c:v>
                </c:pt>
                <c:pt idx="74">
                  <c:v>42660</c:v>
                </c:pt>
                <c:pt idx="75">
                  <c:v>42661</c:v>
                </c:pt>
                <c:pt idx="76">
                  <c:v>42662</c:v>
                </c:pt>
                <c:pt idx="77">
                  <c:v>42663</c:v>
                </c:pt>
                <c:pt idx="78">
                  <c:v>42664</c:v>
                </c:pt>
                <c:pt idx="79">
                  <c:v>42667</c:v>
                </c:pt>
                <c:pt idx="80">
                  <c:v>42668</c:v>
                </c:pt>
                <c:pt idx="81">
                  <c:v>42669</c:v>
                </c:pt>
                <c:pt idx="82">
                  <c:v>42670</c:v>
                </c:pt>
                <c:pt idx="83">
                  <c:v>42671</c:v>
                </c:pt>
                <c:pt idx="84">
                  <c:v>42674</c:v>
                </c:pt>
                <c:pt idx="85">
                  <c:v>42675</c:v>
                </c:pt>
                <c:pt idx="86">
                  <c:v>42676</c:v>
                </c:pt>
                <c:pt idx="87">
                  <c:v>42677</c:v>
                </c:pt>
                <c:pt idx="88">
                  <c:v>42678</c:v>
                </c:pt>
                <c:pt idx="89">
                  <c:v>42681</c:v>
                </c:pt>
                <c:pt idx="90">
                  <c:v>42682</c:v>
                </c:pt>
                <c:pt idx="91">
                  <c:v>42683</c:v>
                </c:pt>
                <c:pt idx="92">
                  <c:v>42684</c:v>
                </c:pt>
                <c:pt idx="93">
                  <c:v>42685</c:v>
                </c:pt>
                <c:pt idx="94">
                  <c:v>42688</c:v>
                </c:pt>
                <c:pt idx="95">
                  <c:v>42689</c:v>
                </c:pt>
                <c:pt idx="96">
                  <c:v>42690</c:v>
                </c:pt>
                <c:pt idx="97">
                  <c:v>42691</c:v>
                </c:pt>
                <c:pt idx="98">
                  <c:v>42692</c:v>
                </c:pt>
                <c:pt idx="99">
                  <c:v>42695</c:v>
                </c:pt>
                <c:pt idx="100">
                  <c:v>42696</c:v>
                </c:pt>
                <c:pt idx="101">
                  <c:v>42697</c:v>
                </c:pt>
                <c:pt idx="102">
                  <c:v>42698</c:v>
                </c:pt>
                <c:pt idx="103">
                  <c:v>42699</c:v>
                </c:pt>
                <c:pt idx="104">
                  <c:v>42702</c:v>
                </c:pt>
                <c:pt idx="105">
                  <c:v>42703</c:v>
                </c:pt>
                <c:pt idx="106">
                  <c:v>42704</c:v>
                </c:pt>
                <c:pt idx="107">
                  <c:v>42705</c:v>
                </c:pt>
                <c:pt idx="108">
                  <c:v>42706</c:v>
                </c:pt>
                <c:pt idx="109">
                  <c:v>42709</c:v>
                </c:pt>
                <c:pt idx="110">
                  <c:v>42710</c:v>
                </c:pt>
                <c:pt idx="111">
                  <c:v>42711</c:v>
                </c:pt>
                <c:pt idx="112">
                  <c:v>42712</c:v>
                </c:pt>
                <c:pt idx="113">
                  <c:v>42713</c:v>
                </c:pt>
                <c:pt idx="114">
                  <c:v>42716</c:v>
                </c:pt>
                <c:pt idx="115">
                  <c:v>42717</c:v>
                </c:pt>
                <c:pt idx="116">
                  <c:v>42718</c:v>
                </c:pt>
                <c:pt idx="117">
                  <c:v>42719</c:v>
                </c:pt>
                <c:pt idx="118">
                  <c:v>42720</c:v>
                </c:pt>
                <c:pt idx="119">
                  <c:v>42723</c:v>
                </c:pt>
                <c:pt idx="120">
                  <c:v>42724</c:v>
                </c:pt>
                <c:pt idx="121">
                  <c:v>42725</c:v>
                </c:pt>
                <c:pt idx="122">
                  <c:v>42726</c:v>
                </c:pt>
                <c:pt idx="123">
                  <c:v>42727</c:v>
                </c:pt>
                <c:pt idx="124">
                  <c:v>42731</c:v>
                </c:pt>
                <c:pt idx="125">
                  <c:v>42732</c:v>
                </c:pt>
                <c:pt idx="126">
                  <c:v>42733</c:v>
                </c:pt>
                <c:pt idx="127">
                  <c:v>42734</c:v>
                </c:pt>
                <c:pt idx="128">
                  <c:v>42737</c:v>
                </c:pt>
                <c:pt idx="129">
                  <c:v>42738</c:v>
                </c:pt>
                <c:pt idx="130">
                  <c:v>42739</c:v>
                </c:pt>
                <c:pt idx="131">
                  <c:v>42740</c:v>
                </c:pt>
                <c:pt idx="132">
                  <c:v>42741</c:v>
                </c:pt>
                <c:pt idx="133">
                  <c:v>42744</c:v>
                </c:pt>
                <c:pt idx="134">
                  <c:v>42745</c:v>
                </c:pt>
                <c:pt idx="135">
                  <c:v>42746</c:v>
                </c:pt>
                <c:pt idx="136">
                  <c:v>42747</c:v>
                </c:pt>
                <c:pt idx="137">
                  <c:v>42748</c:v>
                </c:pt>
                <c:pt idx="138">
                  <c:v>42751</c:v>
                </c:pt>
                <c:pt idx="139">
                  <c:v>42752</c:v>
                </c:pt>
                <c:pt idx="140">
                  <c:v>42753</c:v>
                </c:pt>
                <c:pt idx="141">
                  <c:v>42754</c:v>
                </c:pt>
                <c:pt idx="142">
                  <c:v>42755</c:v>
                </c:pt>
                <c:pt idx="143">
                  <c:v>42758</c:v>
                </c:pt>
                <c:pt idx="144">
                  <c:v>42759</c:v>
                </c:pt>
                <c:pt idx="145">
                  <c:v>42760</c:v>
                </c:pt>
                <c:pt idx="146">
                  <c:v>42761</c:v>
                </c:pt>
                <c:pt idx="147">
                  <c:v>42762</c:v>
                </c:pt>
                <c:pt idx="148">
                  <c:v>42765</c:v>
                </c:pt>
                <c:pt idx="149">
                  <c:v>42766</c:v>
                </c:pt>
                <c:pt idx="150">
                  <c:v>42767</c:v>
                </c:pt>
                <c:pt idx="151">
                  <c:v>42768</c:v>
                </c:pt>
                <c:pt idx="152">
                  <c:v>42769</c:v>
                </c:pt>
                <c:pt idx="153">
                  <c:v>42772</c:v>
                </c:pt>
                <c:pt idx="154">
                  <c:v>42773</c:v>
                </c:pt>
                <c:pt idx="155">
                  <c:v>42774</c:v>
                </c:pt>
                <c:pt idx="156">
                  <c:v>42775</c:v>
                </c:pt>
                <c:pt idx="157">
                  <c:v>42776</c:v>
                </c:pt>
                <c:pt idx="158">
                  <c:v>42779</c:v>
                </c:pt>
                <c:pt idx="159">
                  <c:v>42780</c:v>
                </c:pt>
                <c:pt idx="160">
                  <c:v>42781</c:v>
                </c:pt>
                <c:pt idx="161">
                  <c:v>42782</c:v>
                </c:pt>
                <c:pt idx="162">
                  <c:v>42783</c:v>
                </c:pt>
                <c:pt idx="163">
                  <c:v>42786</c:v>
                </c:pt>
                <c:pt idx="164">
                  <c:v>42787</c:v>
                </c:pt>
                <c:pt idx="165">
                  <c:v>42788</c:v>
                </c:pt>
                <c:pt idx="166">
                  <c:v>42789</c:v>
                </c:pt>
                <c:pt idx="167">
                  <c:v>42790</c:v>
                </c:pt>
                <c:pt idx="168">
                  <c:v>42793</c:v>
                </c:pt>
                <c:pt idx="169">
                  <c:v>42794</c:v>
                </c:pt>
                <c:pt idx="170">
                  <c:v>42795</c:v>
                </c:pt>
                <c:pt idx="171">
                  <c:v>42796</c:v>
                </c:pt>
                <c:pt idx="172">
                  <c:v>42797</c:v>
                </c:pt>
                <c:pt idx="173">
                  <c:v>42800</c:v>
                </c:pt>
                <c:pt idx="174">
                  <c:v>42801</c:v>
                </c:pt>
                <c:pt idx="175">
                  <c:v>42802</c:v>
                </c:pt>
                <c:pt idx="176">
                  <c:v>42803</c:v>
                </c:pt>
                <c:pt idx="177">
                  <c:v>42804</c:v>
                </c:pt>
                <c:pt idx="178">
                  <c:v>42807</c:v>
                </c:pt>
                <c:pt idx="179">
                  <c:v>42808</c:v>
                </c:pt>
                <c:pt idx="180">
                  <c:v>42809</c:v>
                </c:pt>
                <c:pt idx="181">
                  <c:v>42810</c:v>
                </c:pt>
                <c:pt idx="182">
                  <c:v>42811</c:v>
                </c:pt>
                <c:pt idx="183">
                  <c:v>42814</c:v>
                </c:pt>
                <c:pt idx="184">
                  <c:v>42815</c:v>
                </c:pt>
                <c:pt idx="185">
                  <c:v>42816</c:v>
                </c:pt>
                <c:pt idx="186">
                  <c:v>42817</c:v>
                </c:pt>
                <c:pt idx="187">
                  <c:v>42818</c:v>
                </c:pt>
                <c:pt idx="188">
                  <c:v>42821</c:v>
                </c:pt>
                <c:pt idx="189">
                  <c:v>42822</c:v>
                </c:pt>
                <c:pt idx="190">
                  <c:v>42823</c:v>
                </c:pt>
                <c:pt idx="191">
                  <c:v>42824</c:v>
                </c:pt>
                <c:pt idx="192">
                  <c:v>42825</c:v>
                </c:pt>
                <c:pt idx="193">
                  <c:v>42828</c:v>
                </c:pt>
                <c:pt idx="194">
                  <c:v>42829</c:v>
                </c:pt>
                <c:pt idx="195">
                  <c:v>42830</c:v>
                </c:pt>
                <c:pt idx="196">
                  <c:v>42831</c:v>
                </c:pt>
                <c:pt idx="197">
                  <c:v>42832</c:v>
                </c:pt>
                <c:pt idx="198">
                  <c:v>42835</c:v>
                </c:pt>
                <c:pt idx="199">
                  <c:v>42836</c:v>
                </c:pt>
                <c:pt idx="200">
                  <c:v>42837</c:v>
                </c:pt>
                <c:pt idx="201">
                  <c:v>42838</c:v>
                </c:pt>
                <c:pt idx="202">
                  <c:v>42843</c:v>
                </c:pt>
                <c:pt idx="203">
                  <c:v>42844</c:v>
                </c:pt>
                <c:pt idx="204">
                  <c:v>42845</c:v>
                </c:pt>
                <c:pt idx="205">
                  <c:v>42846</c:v>
                </c:pt>
                <c:pt idx="206">
                  <c:v>42849</c:v>
                </c:pt>
                <c:pt idx="207">
                  <c:v>42850</c:v>
                </c:pt>
                <c:pt idx="208">
                  <c:v>42851</c:v>
                </c:pt>
                <c:pt idx="209">
                  <c:v>42852</c:v>
                </c:pt>
                <c:pt idx="210">
                  <c:v>42853</c:v>
                </c:pt>
                <c:pt idx="211">
                  <c:v>42857</c:v>
                </c:pt>
                <c:pt idx="212">
                  <c:v>42858</c:v>
                </c:pt>
                <c:pt idx="213">
                  <c:v>42859</c:v>
                </c:pt>
                <c:pt idx="214">
                  <c:v>42860</c:v>
                </c:pt>
                <c:pt idx="215">
                  <c:v>42863</c:v>
                </c:pt>
                <c:pt idx="216">
                  <c:v>42864</c:v>
                </c:pt>
                <c:pt idx="217">
                  <c:v>42865</c:v>
                </c:pt>
                <c:pt idx="218">
                  <c:v>42866</c:v>
                </c:pt>
                <c:pt idx="219">
                  <c:v>42867</c:v>
                </c:pt>
                <c:pt idx="220">
                  <c:v>42870</c:v>
                </c:pt>
                <c:pt idx="221">
                  <c:v>42871</c:v>
                </c:pt>
                <c:pt idx="222">
                  <c:v>42872</c:v>
                </c:pt>
                <c:pt idx="223">
                  <c:v>42873</c:v>
                </c:pt>
                <c:pt idx="224">
                  <c:v>42874</c:v>
                </c:pt>
                <c:pt idx="225">
                  <c:v>42877</c:v>
                </c:pt>
                <c:pt idx="226">
                  <c:v>42878</c:v>
                </c:pt>
                <c:pt idx="227">
                  <c:v>42879</c:v>
                </c:pt>
                <c:pt idx="228">
                  <c:v>42880</c:v>
                </c:pt>
                <c:pt idx="229">
                  <c:v>42881</c:v>
                </c:pt>
                <c:pt idx="230">
                  <c:v>42884</c:v>
                </c:pt>
                <c:pt idx="231">
                  <c:v>42885</c:v>
                </c:pt>
                <c:pt idx="232">
                  <c:v>42886</c:v>
                </c:pt>
                <c:pt idx="233">
                  <c:v>42887</c:v>
                </c:pt>
                <c:pt idx="234">
                  <c:v>42888</c:v>
                </c:pt>
                <c:pt idx="235">
                  <c:v>42891</c:v>
                </c:pt>
                <c:pt idx="236">
                  <c:v>42892</c:v>
                </c:pt>
                <c:pt idx="237">
                  <c:v>42893</c:v>
                </c:pt>
                <c:pt idx="238">
                  <c:v>42894</c:v>
                </c:pt>
                <c:pt idx="239">
                  <c:v>42895</c:v>
                </c:pt>
                <c:pt idx="240">
                  <c:v>42898</c:v>
                </c:pt>
                <c:pt idx="241">
                  <c:v>42899</c:v>
                </c:pt>
                <c:pt idx="242">
                  <c:v>42900</c:v>
                </c:pt>
                <c:pt idx="243">
                  <c:v>42901</c:v>
                </c:pt>
                <c:pt idx="244">
                  <c:v>42902</c:v>
                </c:pt>
                <c:pt idx="245">
                  <c:v>42905</c:v>
                </c:pt>
                <c:pt idx="246">
                  <c:v>42906</c:v>
                </c:pt>
                <c:pt idx="247">
                  <c:v>42907</c:v>
                </c:pt>
                <c:pt idx="248">
                  <c:v>42908</c:v>
                </c:pt>
                <c:pt idx="249">
                  <c:v>42909</c:v>
                </c:pt>
                <c:pt idx="250">
                  <c:v>42912</c:v>
                </c:pt>
                <c:pt idx="251">
                  <c:v>42913</c:v>
                </c:pt>
                <c:pt idx="252">
                  <c:v>42914</c:v>
                </c:pt>
                <c:pt idx="253">
                  <c:v>42915</c:v>
                </c:pt>
                <c:pt idx="254">
                  <c:v>42916</c:v>
                </c:pt>
                <c:pt idx="255">
                  <c:v>42919</c:v>
                </c:pt>
                <c:pt idx="256">
                  <c:v>42920</c:v>
                </c:pt>
                <c:pt idx="257">
                  <c:v>42921</c:v>
                </c:pt>
                <c:pt idx="258">
                  <c:v>42922</c:v>
                </c:pt>
                <c:pt idx="259">
                  <c:v>42923</c:v>
                </c:pt>
                <c:pt idx="260">
                  <c:v>42926</c:v>
                </c:pt>
                <c:pt idx="261">
                  <c:v>42927</c:v>
                </c:pt>
                <c:pt idx="262">
                  <c:v>42928</c:v>
                </c:pt>
                <c:pt idx="263">
                  <c:v>42929</c:v>
                </c:pt>
                <c:pt idx="264">
                  <c:v>42930</c:v>
                </c:pt>
                <c:pt idx="265">
                  <c:v>42933</c:v>
                </c:pt>
                <c:pt idx="266">
                  <c:v>42934</c:v>
                </c:pt>
                <c:pt idx="267">
                  <c:v>42935</c:v>
                </c:pt>
                <c:pt idx="268">
                  <c:v>42936</c:v>
                </c:pt>
                <c:pt idx="269">
                  <c:v>42937</c:v>
                </c:pt>
                <c:pt idx="270">
                  <c:v>42940</c:v>
                </c:pt>
                <c:pt idx="271">
                  <c:v>42941</c:v>
                </c:pt>
                <c:pt idx="272">
                  <c:v>42942</c:v>
                </c:pt>
                <c:pt idx="273">
                  <c:v>42943</c:v>
                </c:pt>
                <c:pt idx="274">
                  <c:v>42944</c:v>
                </c:pt>
                <c:pt idx="275">
                  <c:v>42947</c:v>
                </c:pt>
                <c:pt idx="276">
                  <c:v>42948</c:v>
                </c:pt>
                <c:pt idx="277">
                  <c:v>42949</c:v>
                </c:pt>
                <c:pt idx="278">
                  <c:v>42950</c:v>
                </c:pt>
                <c:pt idx="279">
                  <c:v>42951</c:v>
                </c:pt>
                <c:pt idx="280">
                  <c:v>42954</c:v>
                </c:pt>
                <c:pt idx="281">
                  <c:v>42955</c:v>
                </c:pt>
                <c:pt idx="282">
                  <c:v>42956</c:v>
                </c:pt>
                <c:pt idx="283">
                  <c:v>42957</c:v>
                </c:pt>
                <c:pt idx="284">
                  <c:v>42958</c:v>
                </c:pt>
                <c:pt idx="285">
                  <c:v>42961</c:v>
                </c:pt>
                <c:pt idx="286">
                  <c:v>42962</c:v>
                </c:pt>
                <c:pt idx="287">
                  <c:v>42963</c:v>
                </c:pt>
                <c:pt idx="288">
                  <c:v>42964</c:v>
                </c:pt>
                <c:pt idx="289">
                  <c:v>42965</c:v>
                </c:pt>
                <c:pt idx="290">
                  <c:v>42968</c:v>
                </c:pt>
                <c:pt idx="291">
                  <c:v>42969</c:v>
                </c:pt>
                <c:pt idx="292">
                  <c:v>42970</c:v>
                </c:pt>
                <c:pt idx="293">
                  <c:v>42971</c:v>
                </c:pt>
                <c:pt idx="294">
                  <c:v>42972</c:v>
                </c:pt>
                <c:pt idx="295">
                  <c:v>42975</c:v>
                </c:pt>
                <c:pt idx="296">
                  <c:v>42976</c:v>
                </c:pt>
                <c:pt idx="297">
                  <c:v>42977</c:v>
                </c:pt>
                <c:pt idx="298">
                  <c:v>42978</c:v>
                </c:pt>
                <c:pt idx="299">
                  <c:v>42979</c:v>
                </c:pt>
                <c:pt idx="300">
                  <c:v>42982</c:v>
                </c:pt>
                <c:pt idx="301">
                  <c:v>42983</c:v>
                </c:pt>
                <c:pt idx="302">
                  <c:v>42984</c:v>
                </c:pt>
                <c:pt idx="303">
                  <c:v>42985</c:v>
                </c:pt>
                <c:pt idx="304">
                  <c:v>42986</c:v>
                </c:pt>
                <c:pt idx="305">
                  <c:v>42989</c:v>
                </c:pt>
                <c:pt idx="306">
                  <c:v>42990</c:v>
                </c:pt>
                <c:pt idx="307">
                  <c:v>42991</c:v>
                </c:pt>
                <c:pt idx="308">
                  <c:v>42992</c:v>
                </c:pt>
                <c:pt idx="309">
                  <c:v>42993</c:v>
                </c:pt>
                <c:pt idx="310">
                  <c:v>42996</c:v>
                </c:pt>
                <c:pt idx="311">
                  <c:v>42997</c:v>
                </c:pt>
                <c:pt idx="312">
                  <c:v>42998</c:v>
                </c:pt>
                <c:pt idx="313">
                  <c:v>42999</c:v>
                </c:pt>
                <c:pt idx="314">
                  <c:v>43000</c:v>
                </c:pt>
                <c:pt idx="315">
                  <c:v>43003</c:v>
                </c:pt>
                <c:pt idx="316">
                  <c:v>43004</c:v>
                </c:pt>
                <c:pt idx="317">
                  <c:v>43005</c:v>
                </c:pt>
                <c:pt idx="318">
                  <c:v>43006</c:v>
                </c:pt>
                <c:pt idx="319">
                  <c:v>43007</c:v>
                </c:pt>
                <c:pt idx="320">
                  <c:v>43010</c:v>
                </c:pt>
                <c:pt idx="321">
                  <c:v>43011</c:v>
                </c:pt>
                <c:pt idx="322">
                  <c:v>43012</c:v>
                </c:pt>
                <c:pt idx="323">
                  <c:v>43013</c:v>
                </c:pt>
                <c:pt idx="324">
                  <c:v>43014</c:v>
                </c:pt>
                <c:pt idx="325">
                  <c:v>43017</c:v>
                </c:pt>
                <c:pt idx="326">
                  <c:v>43018</c:v>
                </c:pt>
                <c:pt idx="327">
                  <c:v>43019</c:v>
                </c:pt>
                <c:pt idx="328">
                  <c:v>43020</c:v>
                </c:pt>
                <c:pt idx="329">
                  <c:v>43021</c:v>
                </c:pt>
                <c:pt idx="330">
                  <c:v>43024</c:v>
                </c:pt>
                <c:pt idx="331">
                  <c:v>43025</c:v>
                </c:pt>
                <c:pt idx="332">
                  <c:v>43026</c:v>
                </c:pt>
                <c:pt idx="333">
                  <c:v>43027</c:v>
                </c:pt>
                <c:pt idx="334">
                  <c:v>43028</c:v>
                </c:pt>
                <c:pt idx="335">
                  <c:v>43031</c:v>
                </c:pt>
                <c:pt idx="336">
                  <c:v>43032</c:v>
                </c:pt>
                <c:pt idx="337">
                  <c:v>43033</c:v>
                </c:pt>
                <c:pt idx="338">
                  <c:v>43034</c:v>
                </c:pt>
                <c:pt idx="339">
                  <c:v>43035</c:v>
                </c:pt>
                <c:pt idx="340">
                  <c:v>43038</c:v>
                </c:pt>
                <c:pt idx="341">
                  <c:v>43039</c:v>
                </c:pt>
                <c:pt idx="342">
                  <c:v>43040</c:v>
                </c:pt>
                <c:pt idx="343">
                  <c:v>43041</c:v>
                </c:pt>
                <c:pt idx="344">
                  <c:v>43042</c:v>
                </c:pt>
                <c:pt idx="345">
                  <c:v>43045</c:v>
                </c:pt>
                <c:pt idx="346">
                  <c:v>43046</c:v>
                </c:pt>
                <c:pt idx="347">
                  <c:v>43047</c:v>
                </c:pt>
                <c:pt idx="348">
                  <c:v>43048</c:v>
                </c:pt>
                <c:pt idx="349">
                  <c:v>43049</c:v>
                </c:pt>
                <c:pt idx="350">
                  <c:v>43052</c:v>
                </c:pt>
                <c:pt idx="351">
                  <c:v>43053</c:v>
                </c:pt>
                <c:pt idx="352">
                  <c:v>43054</c:v>
                </c:pt>
                <c:pt idx="353">
                  <c:v>43055</c:v>
                </c:pt>
                <c:pt idx="354">
                  <c:v>43056</c:v>
                </c:pt>
                <c:pt idx="355">
                  <c:v>43059</c:v>
                </c:pt>
                <c:pt idx="356">
                  <c:v>43060</c:v>
                </c:pt>
                <c:pt idx="357">
                  <c:v>43061</c:v>
                </c:pt>
                <c:pt idx="358">
                  <c:v>43062</c:v>
                </c:pt>
                <c:pt idx="359">
                  <c:v>43063</c:v>
                </c:pt>
                <c:pt idx="360">
                  <c:v>43066</c:v>
                </c:pt>
                <c:pt idx="361">
                  <c:v>43067</c:v>
                </c:pt>
                <c:pt idx="362">
                  <c:v>43068</c:v>
                </c:pt>
                <c:pt idx="363">
                  <c:v>43069</c:v>
                </c:pt>
                <c:pt idx="364">
                  <c:v>43070</c:v>
                </c:pt>
                <c:pt idx="365">
                  <c:v>43073</c:v>
                </c:pt>
                <c:pt idx="366">
                  <c:v>43074</c:v>
                </c:pt>
                <c:pt idx="367">
                  <c:v>43075</c:v>
                </c:pt>
                <c:pt idx="368">
                  <c:v>43076</c:v>
                </c:pt>
                <c:pt idx="369">
                  <c:v>43077</c:v>
                </c:pt>
                <c:pt idx="370">
                  <c:v>43080</c:v>
                </c:pt>
                <c:pt idx="371">
                  <c:v>43081</c:v>
                </c:pt>
                <c:pt idx="372">
                  <c:v>43082</c:v>
                </c:pt>
                <c:pt idx="373">
                  <c:v>43083</c:v>
                </c:pt>
                <c:pt idx="374">
                  <c:v>43084</c:v>
                </c:pt>
                <c:pt idx="375">
                  <c:v>43087</c:v>
                </c:pt>
                <c:pt idx="376">
                  <c:v>43088</c:v>
                </c:pt>
                <c:pt idx="377">
                  <c:v>43089</c:v>
                </c:pt>
                <c:pt idx="378">
                  <c:v>43090</c:v>
                </c:pt>
                <c:pt idx="379">
                  <c:v>43091</c:v>
                </c:pt>
                <c:pt idx="380">
                  <c:v>43096</c:v>
                </c:pt>
                <c:pt idx="381">
                  <c:v>43097</c:v>
                </c:pt>
                <c:pt idx="382">
                  <c:v>43098</c:v>
                </c:pt>
                <c:pt idx="383">
                  <c:v>43102</c:v>
                </c:pt>
                <c:pt idx="384">
                  <c:v>43103</c:v>
                </c:pt>
                <c:pt idx="385">
                  <c:v>43104</c:v>
                </c:pt>
                <c:pt idx="386">
                  <c:v>43105</c:v>
                </c:pt>
                <c:pt idx="387">
                  <c:v>43108</c:v>
                </c:pt>
                <c:pt idx="388">
                  <c:v>43109</c:v>
                </c:pt>
                <c:pt idx="389">
                  <c:v>43110</c:v>
                </c:pt>
                <c:pt idx="390">
                  <c:v>43111</c:v>
                </c:pt>
                <c:pt idx="391">
                  <c:v>43112</c:v>
                </c:pt>
                <c:pt idx="392">
                  <c:v>43115</c:v>
                </c:pt>
                <c:pt idx="393">
                  <c:v>43116</c:v>
                </c:pt>
                <c:pt idx="394">
                  <c:v>43117</c:v>
                </c:pt>
                <c:pt idx="395">
                  <c:v>43118</c:v>
                </c:pt>
                <c:pt idx="396">
                  <c:v>43119</c:v>
                </c:pt>
                <c:pt idx="397">
                  <c:v>43122</c:v>
                </c:pt>
                <c:pt idx="398">
                  <c:v>43123</c:v>
                </c:pt>
                <c:pt idx="399">
                  <c:v>43124</c:v>
                </c:pt>
                <c:pt idx="400">
                  <c:v>43125</c:v>
                </c:pt>
                <c:pt idx="401">
                  <c:v>43126</c:v>
                </c:pt>
                <c:pt idx="402">
                  <c:v>43129</c:v>
                </c:pt>
                <c:pt idx="403">
                  <c:v>43130</c:v>
                </c:pt>
                <c:pt idx="404">
                  <c:v>43131</c:v>
                </c:pt>
                <c:pt idx="405">
                  <c:v>43132</c:v>
                </c:pt>
                <c:pt idx="406">
                  <c:v>43133</c:v>
                </c:pt>
                <c:pt idx="407">
                  <c:v>43136</c:v>
                </c:pt>
                <c:pt idx="408">
                  <c:v>43137</c:v>
                </c:pt>
                <c:pt idx="409">
                  <c:v>43138</c:v>
                </c:pt>
                <c:pt idx="410">
                  <c:v>43139</c:v>
                </c:pt>
                <c:pt idx="411">
                  <c:v>43140</c:v>
                </c:pt>
                <c:pt idx="412">
                  <c:v>43143</c:v>
                </c:pt>
                <c:pt idx="413">
                  <c:v>43144</c:v>
                </c:pt>
                <c:pt idx="414">
                  <c:v>43145</c:v>
                </c:pt>
                <c:pt idx="415">
                  <c:v>43146</c:v>
                </c:pt>
                <c:pt idx="416">
                  <c:v>43147</c:v>
                </c:pt>
                <c:pt idx="417">
                  <c:v>43150</c:v>
                </c:pt>
                <c:pt idx="418">
                  <c:v>43151</c:v>
                </c:pt>
                <c:pt idx="419">
                  <c:v>43152</c:v>
                </c:pt>
                <c:pt idx="420">
                  <c:v>43153</c:v>
                </c:pt>
                <c:pt idx="421">
                  <c:v>43154</c:v>
                </c:pt>
                <c:pt idx="422">
                  <c:v>43157</c:v>
                </c:pt>
                <c:pt idx="423">
                  <c:v>43158</c:v>
                </c:pt>
                <c:pt idx="424">
                  <c:v>43159</c:v>
                </c:pt>
                <c:pt idx="425">
                  <c:v>43160</c:v>
                </c:pt>
                <c:pt idx="426">
                  <c:v>43161</c:v>
                </c:pt>
                <c:pt idx="427">
                  <c:v>43164</c:v>
                </c:pt>
                <c:pt idx="428">
                  <c:v>43165</c:v>
                </c:pt>
                <c:pt idx="429">
                  <c:v>43166</c:v>
                </c:pt>
                <c:pt idx="430">
                  <c:v>43167</c:v>
                </c:pt>
                <c:pt idx="431">
                  <c:v>43168</c:v>
                </c:pt>
                <c:pt idx="432">
                  <c:v>43171</c:v>
                </c:pt>
                <c:pt idx="433">
                  <c:v>43172</c:v>
                </c:pt>
                <c:pt idx="434">
                  <c:v>43173</c:v>
                </c:pt>
                <c:pt idx="435">
                  <c:v>43174</c:v>
                </c:pt>
                <c:pt idx="436">
                  <c:v>43175</c:v>
                </c:pt>
                <c:pt idx="437">
                  <c:v>43178</c:v>
                </c:pt>
                <c:pt idx="438">
                  <c:v>43179</c:v>
                </c:pt>
                <c:pt idx="439">
                  <c:v>43180</c:v>
                </c:pt>
                <c:pt idx="440">
                  <c:v>43181</c:v>
                </c:pt>
                <c:pt idx="441">
                  <c:v>43182</c:v>
                </c:pt>
                <c:pt idx="442">
                  <c:v>43185</c:v>
                </c:pt>
                <c:pt idx="443">
                  <c:v>43186</c:v>
                </c:pt>
                <c:pt idx="444">
                  <c:v>43187</c:v>
                </c:pt>
                <c:pt idx="445">
                  <c:v>43188</c:v>
                </c:pt>
                <c:pt idx="446">
                  <c:v>43193</c:v>
                </c:pt>
                <c:pt idx="447">
                  <c:v>43194</c:v>
                </c:pt>
                <c:pt idx="448">
                  <c:v>43195</c:v>
                </c:pt>
                <c:pt idx="449">
                  <c:v>43196</c:v>
                </c:pt>
                <c:pt idx="450">
                  <c:v>43199</c:v>
                </c:pt>
                <c:pt idx="451">
                  <c:v>43200</c:v>
                </c:pt>
                <c:pt idx="452">
                  <c:v>43201</c:v>
                </c:pt>
                <c:pt idx="453">
                  <c:v>43202</c:v>
                </c:pt>
                <c:pt idx="454">
                  <c:v>43203</c:v>
                </c:pt>
                <c:pt idx="455">
                  <c:v>43206</c:v>
                </c:pt>
                <c:pt idx="456">
                  <c:v>43207</c:v>
                </c:pt>
                <c:pt idx="457">
                  <c:v>43208</c:v>
                </c:pt>
                <c:pt idx="458">
                  <c:v>43209</c:v>
                </c:pt>
                <c:pt idx="459">
                  <c:v>43210</c:v>
                </c:pt>
                <c:pt idx="460">
                  <c:v>43213</c:v>
                </c:pt>
                <c:pt idx="461">
                  <c:v>43214</c:v>
                </c:pt>
                <c:pt idx="462">
                  <c:v>43215</c:v>
                </c:pt>
                <c:pt idx="463">
                  <c:v>43216</c:v>
                </c:pt>
                <c:pt idx="464">
                  <c:v>43217</c:v>
                </c:pt>
                <c:pt idx="465">
                  <c:v>43220</c:v>
                </c:pt>
                <c:pt idx="466">
                  <c:v>43222</c:v>
                </c:pt>
                <c:pt idx="467">
                  <c:v>43223</c:v>
                </c:pt>
                <c:pt idx="468">
                  <c:v>43224</c:v>
                </c:pt>
                <c:pt idx="469">
                  <c:v>43227</c:v>
                </c:pt>
                <c:pt idx="470">
                  <c:v>43228</c:v>
                </c:pt>
                <c:pt idx="471">
                  <c:v>43229</c:v>
                </c:pt>
                <c:pt idx="472">
                  <c:v>43230</c:v>
                </c:pt>
                <c:pt idx="473">
                  <c:v>43231</c:v>
                </c:pt>
                <c:pt idx="474">
                  <c:v>43234</c:v>
                </c:pt>
                <c:pt idx="475">
                  <c:v>43235</c:v>
                </c:pt>
                <c:pt idx="476">
                  <c:v>43236</c:v>
                </c:pt>
                <c:pt idx="477">
                  <c:v>43237</c:v>
                </c:pt>
                <c:pt idx="478">
                  <c:v>43238</c:v>
                </c:pt>
                <c:pt idx="479">
                  <c:v>43241</c:v>
                </c:pt>
                <c:pt idx="480">
                  <c:v>43242</c:v>
                </c:pt>
                <c:pt idx="481">
                  <c:v>43243</c:v>
                </c:pt>
                <c:pt idx="482">
                  <c:v>43244</c:v>
                </c:pt>
                <c:pt idx="483">
                  <c:v>43245</c:v>
                </c:pt>
                <c:pt idx="484">
                  <c:v>43248</c:v>
                </c:pt>
                <c:pt idx="485">
                  <c:v>43249</c:v>
                </c:pt>
                <c:pt idx="486">
                  <c:v>43250</c:v>
                </c:pt>
                <c:pt idx="487">
                  <c:v>43251</c:v>
                </c:pt>
                <c:pt idx="488">
                  <c:v>43252</c:v>
                </c:pt>
                <c:pt idx="489">
                  <c:v>43255</c:v>
                </c:pt>
                <c:pt idx="490">
                  <c:v>43256</c:v>
                </c:pt>
                <c:pt idx="491">
                  <c:v>43257</c:v>
                </c:pt>
                <c:pt idx="492">
                  <c:v>43258</c:v>
                </c:pt>
                <c:pt idx="493">
                  <c:v>43259</c:v>
                </c:pt>
                <c:pt idx="494">
                  <c:v>43262</c:v>
                </c:pt>
                <c:pt idx="495">
                  <c:v>43263</c:v>
                </c:pt>
                <c:pt idx="496">
                  <c:v>43264</c:v>
                </c:pt>
                <c:pt idx="497">
                  <c:v>43265</c:v>
                </c:pt>
                <c:pt idx="498">
                  <c:v>43266</c:v>
                </c:pt>
                <c:pt idx="499">
                  <c:v>43269</c:v>
                </c:pt>
                <c:pt idx="500">
                  <c:v>43270</c:v>
                </c:pt>
                <c:pt idx="501">
                  <c:v>43271</c:v>
                </c:pt>
                <c:pt idx="502">
                  <c:v>43272</c:v>
                </c:pt>
                <c:pt idx="503">
                  <c:v>43273</c:v>
                </c:pt>
                <c:pt idx="504">
                  <c:v>43276</c:v>
                </c:pt>
                <c:pt idx="505">
                  <c:v>43277</c:v>
                </c:pt>
                <c:pt idx="506">
                  <c:v>43278</c:v>
                </c:pt>
                <c:pt idx="507">
                  <c:v>43279</c:v>
                </c:pt>
                <c:pt idx="508">
                  <c:v>43280</c:v>
                </c:pt>
                <c:pt idx="509">
                  <c:v>43283</c:v>
                </c:pt>
                <c:pt idx="510">
                  <c:v>43284</c:v>
                </c:pt>
                <c:pt idx="511">
                  <c:v>43285</c:v>
                </c:pt>
                <c:pt idx="512">
                  <c:v>43286</c:v>
                </c:pt>
                <c:pt idx="513">
                  <c:v>43287</c:v>
                </c:pt>
                <c:pt idx="514">
                  <c:v>43290</c:v>
                </c:pt>
                <c:pt idx="515">
                  <c:v>43291</c:v>
                </c:pt>
                <c:pt idx="516">
                  <c:v>43292</c:v>
                </c:pt>
                <c:pt idx="517">
                  <c:v>43293</c:v>
                </c:pt>
                <c:pt idx="518">
                  <c:v>43300</c:v>
                </c:pt>
                <c:pt idx="519">
                  <c:v>43307</c:v>
                </c:pt>
                <c:pt idx="520">
                  <c:v>43314</c:v>
                </c:pt>
                <c:pt idx="521">
                  <c:v>43321</c:v>
                </c:pt>
                <c:pt idx="522">
                  <c:v>43328</c:v>
                </c:pt>
                <c:pt idx="523">
                  <c:v>43335</c:v>
                </c:pt>
                <c:pt idx="524">
                  <c:v>43342</c:v>
                </c:pt>
                <c:pt idx="525">
                  <c:v>43349</c:v>
                </c:pt>
                <c:pt idx="526">
                  <c:v>43356</c:v>
                </c:pt>
                <c:pt idx="527">
                  <c:v>43363</c:v>
                </c:pt>
                <c:pt idx="528">
                  <c:v>43370</c:v>
                </c:pt>
                <c:pt idx="529">
                  <c:v>43377</c:v>
                </c:pt>
                <c:pt idx="530">
                  <c:v>43384</c:v>
                </c:pt>
                <c:pt idx="531">
                  <c:v>43391</c:v>
                </c:pt>
                <c:pt idx="532">
                  <c:v>43398</c:v>
                </c:pt>
                <c:pt idx="533">
                  <c:v>43405</c:v>
                </c:pt>
                <c:pt idx="534">
                  <c:v>43412</c:v>
                </c:pt>
                <c:pt idx="535">
                  <c:v>43419</c:v>
                </c:pt>
                <c:pt idx="536">
                  <c:v>43426</c:v>
                </c:pt>
                <c:pt idx="537">
                  <c:v>43433</c:v>
                </c:pt>
                <c:pt idx="538">
                  <c:v>43440</c:v>
                </c:pt>
                <c:pt idx="539">
                  <c:v>43447</c:v>
                </c:pt>
                <c:pt idx="540">
                  <c:v>43454</c:v>
                </c:pt>
                <c:pt idx="541">
                  <c:v>43465</c:v>
                </c:pt>
                <c:pt idx="542">
                  <c:v>43472</c:v>
                </c:pt>
                <c:pt idx="543">
                  <c:v>43479</c:v>
                </c:pt>
                <c:pt idx="544">
                  <c:v>43486</c:v>
                </c:pt>
                <c:pt idx="545">
                  <c:v>43493</c:v>
                </c:pt>
                <c:pt idx="546">
                  <c:v>43500</c:v>
                </c:pt>
                <c:pt idx="547">
                  <c:v>43507</c:v>
                </c:pt>
                <c:pt idx="548">
                  <c:v>43514</c:v>
                </c:pt>
                <c:pt idx="549">
                  <c:v>43521</c:v>
                </c:pt>
                <c:pt idx="550">
                  <c:v>43528</c:v>
                </c:pt>
                <c:pt idx="551">
                  <c:v>43535</c:v>
                </c:pt>
                <c:pt idx="552">
                  <c:v>43542</c:v>
                </c:pt>
                <c:pt idx="553">
                  <c:v>43549</c:v>
                </c:pt>
                <c:pt idx="554">
                  <c:v>43556</c:v>
                </c:pt>
                <c:pt idx="555">
                  <c:v>43563</c:v>
                </c:pt>
                <c:pt idx="556">
                  <c:v>43570</c:v>
                </c:pt>
                <c:pt idx="557">
                  <c:v>43579</c:v>
                </c:pt>
                <c:pt idx="558">
                  <c:v>43584</c:v>
                </c:pt>
                <c:pt idx="559">
                  <c:v>43591</c:v>
                </c:pt>
                <c:pt idx="560">
                  <c:v>43598</c:v>
                </c:pt>
                <c:pt idx="561">
                  <c:v>43605</c:v>
                </c:pt>
                <c:pt idx="562">
                  <c:v>43612</c:v>
                </c:pt>
                <c:pt idx="563">
                  <c:v>43619</c:v>
                </c:pt>
                <c:pt idx="564">
                  <c:v>43626</c:v>
                </c:pt>
                <c:pt idx="565">
                  <c:v>43633</c:v>
                </c:pt>
                <c:pt idx="566">
                  <c:v>43640</c:v>
                </c:pt>
                <c:pt idx="567">
                  <c:v>43647</c:v>
                </c:pt>
                <c:pt idx="568">
                  <c:v>43654</c:v>
                </c:pt>
                <c:pt idx="569">
                  <c:v>43661</c:v>
                </c:pt>
                <c:pt idx="570">
                  <c:v>43668</c:v>
                </c:pt>
                <c:pt idx="571">
                  <c:v>43675</c:v>
                </c:pt>
                <c:pt idx="572">
                  <c:v>43682</c:v>
                </c:pt>
                <c:pt idx="573">
                  <c:v>43689</c:v>
                </c:pt>
                <c:pt idx="574">
                  <c:v>43696</c:v>
                </c:pt>
                <c:pt idx="575">
                  <c:v>43703</c:v>
                </c:pt>
                <c:pt idx="576">
                  <c:v>43710</c:v>
                </c:pt>
                <c:pt idx="577">
                  <c:v>43717</c:v>
                </c:pt>
                <c:pt idx="578">
                  <c:v>43724</c:v>
                </c:pt>
                <c:pt idx="579">
                  <c:v>43731</c:v>
                </c:pt>
                <c:pt idx="580">
                  <c:v>43738</c:v>
                </c:pt>
                <c:pt idx="581">
                  <c:v>43745</c:v>
                </c:pt>
                <c:pt idx="582">
                  <c:v>43752</c:v>
                </c:pt>
                <c:pt idx="583">
                  <c:v>43759</c:v>
                </c:pt>
                <c:pt idx="584">
                  <c:v>43766</c:v>
                </c:pt>
                <c:pt idx="585">
                  <c:v>43773</c:v>
                </c:pt>
                <c:pt idx="586">
                  <c:v>43780</c:v>
                </c:pt>
                <c:pt idx="587">
                  <c:v>43787</c:v>
                </c:pt>
                <c:pt idx="588">
                  <c:v>43794</c:v>
                </c:pt>
                <c:pt idx="589">
                  <c:v>43801</c:v>
                </c:pt>
                <c:pt idx="590">
                  <c:v>43808</c:v>
                </c:pt>
                <c:pt idx="591">
                  <c:v>43815</c:v>
                </c:pt>
                <c:pt idx="592">
                  <c:v>43822</c:v>
                </c:pt>
                <c:pt idx="593">
                  <c:v>43830</c:v>
                </c:pt>
                <c:pt idx="594">
                  <c:v>43837</c:v>
                </c:pt>
                <c:pt idx="595">
                  <c:v>43844</c:v>
                </c:pt>
                <c:pt idx="596">
                  <c:v>43851</c:v>
                </c:pt>
                <c:pt idx="597">
                  <c:v>43858</c:v>
                </c:pt>
                <c:pt idx="598">
                  <c:v>43865</c:v>
                </c:pt>
                <c:pt idx="599">
                  <c:v>43872</c:v>
                </c:pt>
                <c:pt idx="600">
                  <c:v>43879</c:v>
                </c:pt>
                <c:pt idx="601">
                  <c:v>43886</c:v>
                </c:pt>
                <c:pt idx="602">
                  <c:v>43893</c:v>
                </c:pt>
                <c:pt idx="603">
                  <c:v>43900</c:v>
                </c:pt>
                <c:pt idx="604">
                  <c:v>43907</c:v>
                </c:pt>
                <c:pt idx="605">
                  <c:v>43914</c:v>
                </c:pt>
                <c:pt idx="606">
                  <c:v>43921</c:v>
                </c:pt>
                <c:pt idx="607">
                  <c:v>43928</c:v>
                </c:pt>
                <c:pt idx="608">
                  <c:v>43937</c:v>
                </c:pt>
                <c:pt idx="609">
                  <c:v>43944</c:v>
                </c:pt>
                <c:pt idx="610">
                  <c:v>43951</c:v>
                </c:pt>
                <c:pt idx="611">
                  <c:v>43958</c:v>
                </c:pt>
                <c:pt idx="612">
                  <c:v>43965</c:v>
                </c:pt>
                <c:pt idx="613">
                  <c:v>43972</c:v>
                </c:pt>
                <c:pt idx="614">
                  <c:v>43979</c:v>
                </c:pt>
                <c:pt idx="615">
                  <c:v>43986</c:v>
                </c:pt>
                <c:pt idx="616">
                  <c:v>43993</c:v>
                </c:pt>
                <c:pt idx="617">
                  <c:v>44000</c:v>
                </c:pt>
                <c:pt idx="618">
                  <c:v>44007</c:v>
                </c:pt>
                <c:pt idx="619">
                  <c:v>44014</c:v>
                </c:pt>
                <c:pt idx="620">
                  <c:v>44021</c:v>
                </c:pt>
                <c:pt idx="621">
                  <c:v>44028</c:v>
                </c:pt>
                <c:pt idx="622">
                  <c:v>44035</c:v>
                </c:pt>
                <c:pt idx="623">
                  <c:v>44042</c:v>
                </c:pt>
                <c:pt idx="624">
                  <c:v>44049</c:v>
                </c:pt>
                <c:pt idx="625">
                  <c:v>44056</c:v>
                </c:pt>
                <c:pt idx="626">
                  <c:v>44063</c:v>
                </c:pt>
                <c:pt idx="627">
                  <c:v>44070</c:v>
                </c:pt>
                <c:pt idx="628">
                  <c:v>44077</c:v>
                </c:pt>
                <c:pt idx="629">
                  <c:v>44084</c:v>
                </c:pt>
                <c:pt idx="630">
                  <c:v>44091</c:v>
                </c:pt>
                <c:pt idx="631">
                  <c:v>44098</c:v>
                </c:pt>
                <c:pt idx="632">
                  <c:v>44105</c:v>
                </c:pt>
                <c:pt idx="633">
                  <c:v>44112</c:v>
                </c:pt>
                <c:pt idx="634">
                  <c:v>44119</c:v>
                </c:pt>
                <c:pt idx="635">
                  <c:v>44126</c:v>
                </c:pt>
                <c:pt idx="636">
                  <c:v>44133</c:v>
                </c:pt>
                <c:pt idx="637">
                  <c:v>44140</c:v>
                </c:pt>
                <c:pt idx="638">
                  <c:v>44147</c:v>
                </c:pt>
                <c:pt idx="639">
                  <c:v>44154</c:v>
                </c:pt>
                <c:pt idx="640">
                  <c:v>44161</c:v>
                </c:pt>
                <c:pt idx="641">
                  <c:v>44168</c:v>
                </c:pt>
                <c:pt idx="642">
                  <c:v>44175</c:v>
                </c:pt>
                <c:pt idx="643">
                  <c:v>44182</c:v>
                </c:pt>
                <c:pt idx="644">
                  <c:v>44189</c:v>
                </c:pt>
                <c:pt idx="645">
                  <c:v>44196</c:v>
                </c:pt>
                <c:pt idx="646">
                  <c:v>44203</c:v>
                </c:pt>
                <c:pt idx="647">
                  <c:v>44210</c:v>
                </c:pt>
                <c:pt idx="648">
                  <c:v>44217</c:v>
                </c:pt>
                <c:pt idx="649">
                  <c:v>44224</c:v>
                </c:pt>
                <c:pt idx="650">
                  <c:v>44231</c:v>
                </c:pt>
                <c:pt idx="651">
                  <c:v>44238</c:v>
                </c:pt>
                <c:pt idx="652">
                  <c:v>44245</c:v>
                </c:pt>
                <c:pt idx="653">
                  <c:v>44252</c:v>
                </c:pt>
                <c:pt idx="654">
                  <c:v>44259</c:v>
                </c:pt>
                <c:pt idx="655">
                  <c:v>44266</c:v>
                </c:pt>
                <c:pt idx="656">
                  <c:v>44273</c:v>
                </c:pt>
                <c:pt idx="657">
                  <c:v>44280</c:v>
                </c:pt>
                <c:pt idx="658">
                  <c:v>44287</c:v>
                </c:pt>
                <c:pt idx="659">
                  <c:v>44294</c:v>
                </c:pt>
                <c:pt idx="660">
                  <c:v>44301</c:v>
                </c:pt>
                <c:pt idx="661">
                  <c:v>44308</c:v>
                </c:pt>
                <c:pt idx="662">
                  <c:v>44315</c:v>
                </c:pt>
                <c:pt idx="663">
                  <c:v>44322</c:v>
                </c:pt>
                <c:pt idx="664">
                  <c:v>44329</c:v>
                </c:pt>
                <c:pt idx="665">
                  <c:v>44336</c:v>
                </c:pt>
                <c:pt idx="666">
                  <c:v>44343</c:v>
                </c:pt>
                <c:pt idx="667">
                  <c:v>44350</c:v>
                </c:pt>
                <c:pt idx="668">
                  <c:v>44357</c:v>
                </c:pt>
                <c:pt idx="669">
                  <c:v>44364</c:v>
                </c:pt>
                <c:pt idx="670">
                  <c:v>44371</c:v>
                </c:pt>
                <c:pt idx="671">
                  <c:v>44378</c:v>
                </c:pt>
                <c:pt idx="672">
                  <c:v>44385</c:v>
                </c:pt>
                <c:pt idx="673">
                  <c:v>44392</c:v>
                </c:pt>
                <c:pt idx="674">
                  <c:v>44399</c:v>
                </c:pt>
                <c:pt idx="675">
                  <c:v>44406</c:v>
                </c:pt>
                <c:pt idx="676">
                  <c:v>44413</c:v>
                </c:pt>
                <c:pt idx="677">
                  <c:v>44420</c:v>
                </c:pt>
                <c:pt idx="678">
                  <c:v>44427</c:v>
                </c:pt>
                <c:pt idx="679">
                  <c:v>44434</c:v>
                </c:pt>
                <c:pt idx="680">
                  <c:v>44441</c:v>
                </c:pt>
                <c:pt idx="681">
                  <c:v>44448</c:v>
                </c:pt>
                <c:pt idx="682">
                  <c:v>44455</c:v>
                </c:pt>
                <c:pt idx="683">
                  <c:v>44462</c:v>
                </c:pt>
                <c:pt idx="684">
                  <c:v>44469</c:v>
                </c:pt>
                <c:pt idx="685">
                  <c:v>44476</c:v>
                </c:pt>
                <c:pt idx="686">
                  <c:v>44483</c:v>
                </c:pt>
                <c:pt idx="687">
                  <c:v>44490</c:v>
                </c:pt>
                <c:pt idx="688">
                  <c:v>44497</c:v>
                </c:pt>
                <c:pt idx="689">
                  <c:v>44504</c:v>
                </c:pt>
                <c:pt idx="690">
                  <c:v>44511</c:v>
                </c:pt>
                <c:pt idx="691">
                  <c:v>44518</c:v>
                </c:pt>
                <c:pt idx="692">
                  <c:v>44525</c:v>
                </c:pt>
                <c:pt idx="693">
                  <c:v>44532</c:v>
                </c:pt>
                <c:pt idx="694">
                  <c:v>44539</c:v>
                </c:pt>
                <c:pt idx="695">
                  <c:v>44546</c:v>
                </c:pt>
                <c:pt idx="696">
                  <c:v>44553</c:v>
                </c:pt>
                <c:pt idx="697">
                  <c:v>44560</c:v>
                </c:pt>
                <c:pt idx="698">
                  <c:v>44567</c:v>
                </c:pt>
                <c:pt idx="699">
                  <c:v>44574</c:v>
                </c:pt>
                <c:pt idx="700">
                  <c:v>44581</c:v>
                </c:pt>
                <c:pt idx="701">
                  <c:v>44588</c:v>
                </c:pt>
                <c:pt idx="702">
                  <c:v>44595</c:v>
                </c:pt>
                <c:pt idx="703">
                  <c:v>44602</c:v>
                </c:pt>
                <c:pt idx="704">
                  <c:v>44609</c:v>
                </c:pt>
                <c:pt idx="705">
                  <c:v>44616</c:v>
                </c:pt>
                <c:pt idx="706">
                  <c:v>44623</c:v>
                </c:pt>
                <c:pt idx="707">
                  <c:v>44630</c:v>
                </c:pt>
                <c:pt idx="708">
                  <c:v>44637</c:v>
                </c:pt>
                <c:pt idx="709">
                  <c:v>44644</c:v>
                </c:pt>
                <c:pt idx="710">
                  <c:v>44651</c:v>
                </c:pt>
                <c:pt idx="711">
                  <c:v>44658</c:v>
                </c:pt>
                <c:pt idx="712">
                  <c:v>44665</c:v>
                </c:pt>
                <c:pt idx="713">
                  <c:v>44672</c:v>
                </c:pt>
                <c:pt idx="714">
                  <c:v>44679</c:v>
                </c:pt>
                <c:pt idx="715">
                  <c:v>44686</c:v>
                </c:pt>
                <c:pt idx="716">
                  <c:v>44693</c:v>
                </c:pt>
                <c:pt idx="717">
                  <c:v>44700</c:v>
                </c:pt>
                <c:pt idx="718">
                  <c:v>44707</c:v>
                </c:pt>
                <c:pt idx="719">
                  <c:v>44714</c:v>
                </c:pt>
                <c:pt idx="720">
                  <c:v>44721</c:v>
                </c:pt>
                <c:pt idx="721">
                  <c:v>44728</c:v>
                </c:pt>
                <c:pt idx="722">
                  <c:v>44735</c:v>
                </c:pt>
                <c:pt idx="723">
                  <c:v>44742</c:v>
                </c:pt>
                <c:pt idx="724">
                  <c:v>44749</c:v>
                </c:pt>
                <c:pt idx="725">
                  <c:v>44756</c:v>
                </c:pt>
                <c:pt idx="726">
                  <c:v>44763</c:v>
                </c:pt>
                <c:pt idx="727">
                  <c:v>44770</c:v>
                </c:pt>
                <c:pt idx="728">
                  <c:v>44777</c:v>
                </c:pt>
                <c:pt idx="729">
                  <c:v>44784</c:v>
                </c:pt>
                <c:pt idx="730">
                  <c:v>44791</c:v>
                </c:pt>
                <c:pt idx="731">
                  <c:v>44798</c:v>
                </c:pt>
                <c:pt idx="732">
                  <c:v>44805</c:v>
                </c:pt>
                <c:pt idx="733">
                  <c:v>44812</c:v>
                </c:pt>
                <c:pt idx="734">
                  <c:v>44819</c:v>
                </c:pt>
                <c:pt idx="735">
                  <c:v>44826</c:v>
                </c:pt>
                <c:pt idx="736">
                  <c:v>44833</c:v>
                </c:pt>
                <c:pt idx="737">
                  <c:v>44840</c:v>
                </c:pt>
                <c:pt idx="738">
                  <c:v>44847</c:v>
                </c:pt>
                <c:pt idx="739">
                  <c:v>44854</c:v>
                </c:pt>
                <c:pt idx="740">
                  <c:v>44861</c:v>
                </c:pt>
                <c:pt idx="741">
                  <c:v>44868</c:v>
                </c:pt>
                <c:pt idx="742">
                  <c:v>44875</c:v>
                </c:pt>
                <c:pt idx="743">
                  <c:v>44882</c:v>
                </c:pt>
                <c:pt idx="744">
                  <c:v>44889</c:v>
                </c:pt>
                <c:pt idx="745">
                  <c:v>44896</c:v>
                </c:pt>
                <c:pt idx="746">
                  <c:v>44903</c:v>
                </c:pt>
                <c:pt idx="747">
                  <c:v>44910</c:v>
                </c:pt>
                <c:pt idx="748">
                  <c:v>44917</c:v>
                </c:pt>
                <c:pt idx="749">
                  <c:v>44924</c:v>
                </c:pt>
                <c:pt idx="750">
                  <c:v>44931</c:v>
                </c:pt>
                <c:pt idx="751">
                  <c:v>44938</c:v>
                </c:pt>
                <c:pt idx="752">
                  <c:v>44945</c:v>
                </c:pt>
                <c:pt idx="753">
                  <c:v>44952</c:v>
                </c:pt>
                <c:pt idx="754">
                  <c:v>44959</c:v>
                </c:pt>
                <c:pt idx="755">
                  <c:v>44966</c:v>
                </c:pt>
                <c:pt idx="756">
                  <c:v>44973</c:v>
                </c:pt>
                <c:pt idx="757">
                  <c:v>44980</c:v>
                </c:pt>
                <c:pt idx="758">
                  <c:v>44987</c:v>
                </c:pt>
                <c:pt idx="759">
                  <c:v>44994</c:v>
                </c:pt>
                <c:pt idx="760">
                  <c:v>45001</c:v>
                </c:pt>
                <c:pt idx="761">
                  <c:v>45008</c:v>
                </c:pt>
                <c:pt idx="762">
                  <c:v>45015</c:v>
                </c:pt>
                <c:pt idx="763">
                  <c:v>45022</c:v>
                </c:pt>
                <c:pt idx="764">
                  <c:v>45029</c:v>
                </c:pt>
                <c:pt idx="765">
                  <c:v>45036</c:v>
                </c:pt>
                <c:pt idx="766">
                  <c:v>45043</c:v>
                </c:pt>
                <c:pt idx="767">
                  <c:v>45050</c:v>
                </c:pt>
                <c:pt idx="768">
                  <c:v>45057</c:v>
                </c:pt>
                <c:pt idx="769">
                  <c:v>45064</c:v>
                </c:pt>
                <c:pt idx="770">
                  <c:v>45071</c:v>
                </c:pt>
                <c:pt idx="771">
                  <c:v>45078</c:v>
                </c:pt>
                <c:pt idx="772">
                  <c:v>45085</c:v>
                </c:pt>
                <c:pt idx="773">
                  <c:v>45092</c:v>
                </c:pt>
                <c:pt idx="774">
                  <c:v>45099</c:v>
                </c:pt>
                <c:pt idx="775">
                  <c:v>45106</c:v>
                </c:pt>
                <c:pt idx="776">
                  <c:v>45113</c:v>
                </c:pt>
                <c:pt idx="777">
                  <c:v>45120</c:v>
                </c:pt>
                <c:pt idx="778">
                  <c:v>45127</c:v>
                </c:pt>
                <c:pt idx="779">
                  <c:v>45134</c:v>
                </c:pt>
                <c:pt idx="780">
                  <c:v>45141</c:v>
                </c:pt>
                <c:pt idx="781">
                  <c:v>45148</c:v>
                </c:pt>
                <c:pt idx="782">
                  <c:v>45155</c:v>
                </c:pt>
                <c:pt idx="783">
                  <c:v>45162</c:v>
                </c:pt>
                <c:pt idx="784">
                  <c:v>45169</c:v>
                </c:pt>
                <c:pt idx="785">
                  <c:v>45176</c:v>
                </c:pt>
                <c:pt idx="786">
                  <c:v>45183</c:v>
                </c:pt>
                <c:pt idx="787">
                  <c:v>45190</c:v>
                </c:pt>
                <c:pt idx="788">
                  <c:v>45197</c:v>
                </c:pt>
                <c:pt idx="789">
                  <c:v>45204</c:v>
                </c:pt>
                <c:pt idx="790">
                  <c:v>45211</c:v>
                </c:pt>
                <c:pt idx="791">
                  <c:v>45218</c:v>
                </c:pt>
                <c:pt idx="792">
                  <c:v>45225</c:v>
                </c:pt>
                <c:pt idx="793">
                  <c:v>45232</c:v>
                </c:pt>
                <c:pt idx="794">
                  <c:v>45239</c:v>
                </c:pt>
                <c:pt idx="795">
                  <c:v>45246</c:v>
                </c:pt>
                <c:pt idx="796">
                  <c:v>45253</c:v>
                </c:pt>
                <c:pt idx="797">
                  <c:v>45260</c:v>
                </c:pt>
                <c:pt idx="798">
                  <c:v>45267</c:v>
                </c:pt>
                <c:pt idx="799">
                  <c:v>45274</c:v>
                </c:pt>
                <c:pt idx="800">
                  <c:v>45281</c:v>
                </c:pt>
                <c:pt idx="801">
                  <c:v>45289</c:v>
                </c:pt>
                <c:pt idx="802">
                  <c:v>45296</c:v>
                </c:pt>
                <c:pt idx="803">
                  <c:v>45303</c:v>
                </c:pt>
                <c:pt idx="804">
                  <c:v>45310</c:v>
                </c:pt>
                <c:pt idx="805">
                  <c:v>45317</c:v>
                </c:pt>
                <c:pt idx="806">
                  <c:v>45324</c:v>
                </c:pt>
                <c:pt idx="807">
                  <c:v>45331</c:v>
                </c:pt>
                <c:pt idx="808">
                  <c:v>45338</c:v>
                </c:pt>
                <c:pt idx="809">
                  <c:v>45345</c:v>
                </c:pt>
                <c:pt idx="810">
                  <c:v>45352</c:v>
                </c:pt>
                <c:pt idx="811">
                  <c:v>45359</c:v>
                </c:pt>
                <c:pt idx="812">
                  <c:v>45366</c:v>
                </c:pt>
                <c:pt idx="813">
                  <c:v>45373</c:v>
                </c:pt>
                <c:pt idx="814">
                  <c:v>45384</c:v>
                </c:pt>
                <c:pt idx="815">
                  <c:v>45387</c:v>
                </c:pt>
                <c:pt idx="816">
                  <c:v>45394</c:v>
                </c:pt>
                <c:pt idx="817">
                  <c:v>45401</c:v>
                </c:pt>
                <c:pt idx="818">
                  <c:v>45408</c:v>
                </c:pt>
                <c:pt idx="819">
                  <c:v>45418</c:v>
                </c:pt>
                <c:pt idx="820">
                  <c:v>45425</c:v>
                </c:pt>
                <c:pt idx="821">
                  <c:v>45432</c:v>
                </c:pt>
                <c:pt idx="822">
                  <c:v>45439</c:v>
                </c:pt>
                <c:pt idx="823">
                  <c:v>45446</c:v>
                </c:pt>
                <c:pt idx="824">
                  <c:v>45453</c:v>
                </c:pt>
                <c:pt idx="825">
                  <c:v>45460</c:v>
                </c:pt>
                <c:pt idx="826">
                  <c:v>45467</c:v>
                </c:pt>
                <c:pt idx="827">
                  <c:v>45474</c:v>
                </c:pt>
                <c:pt idx="828">
                  <c:v>45481</c:v>
                </c:pt>
                <c:pt idx="829">
                  <c:v>45488</c:v>
                </c:pt>
                <c:pt idx="830">
                  <c:v>45495</c:v>
                </c:pt>
                <c:pt idx="831">
                  <c:v>45502</c:v>
                </c:pt>
                <c:pt idx="832">
                  <c:v>45509</c:v>
                </c:pt>
                <c:pt idx="833">
                  <c:v>45516</c:v>
                </c:pt>
                <c:pt idx="834">
                  <c:v>45523</c:v>
                </c:pt>
                <c:pt idx="835">
                  <c:v>45530</c:v>
                </c:pt>
                <c:pt idx="836">
                  <c:v>45537</c:v>
                </c:pt>
                <c:pt idx="837">
                  <c:v>45544</c:v>
                </c:pt>
                <c:pt idx="838">
                  <c:v>45551</c:v>
                </c:pt>
                <c:pt idx="839">
                  <c:v>45558</c:v>
                </c:pt>
                <c:pt idx="840">
                  <c:v>45565</c:v>
                </c:pt>
                <c:pt idx="841">
                  <c:v>45572</c:v>
                </c:pt>
                <c:pt idx="842">
                  <c:v>45579</c:v>
                </c:pt>
                <c:pt idx="843">
                  <c:v>45586</c:v>
                </c:pt>
                <c:pt idx="844">
                  <c:v>45593</c:v>
                </c:pt>
                <c:pt idx="845">
                  <c:v>45600</c:v>
                </c:pt>
                <c:pt idx="846">
                  <c:v>45607</c:v>
                </c:pt>
                <c:pt idx="847">
                  <c:v>45614</c:v>
                </c:pt>
                <c:pt idx="848">
                  <c:v>45621</c:v>
                </c:pt>
                <c:pt idx="849">
                  <c:v>45628</c:v>
                </c:pt>
                <c:pt idx="850">
                  <c:v>45635</c:v>
                </c:pt>
                <c:pt idx="851">
                  <c:v>45642</c:v>
                </c:pt>
                <c:pt idx="852">
                  <c:v>45649</c:v>
                </c:pt>
                <c:pt idx="853">
                  <c:v>45657</c:v>
                </c:pt>
                <c:pt idx="854">
                  <c:v>45664</c:v>
                </c:pt>
                <c:pt idx="855">
                  <c:v>45671</c:v>
                </c:pt>
                <c:pt idx="856">
                  <c:v>45678</c:v>
                </c:pt>
                <c:pt idx="857">
                  <c:v>45685</c:v>
                </c:pt>
                <c:pt idx="858">
                  <c:v>45692</c:v>
                </c:pt>
                <c:pt idx="859">
                  <c:v>45699</c:v>
                </c:pt>
                <c:pt idx="860">
                  <c:v>45706</c:v>
                </c:pt>
                <c:pt idx="861">
                  <c:v>45713</c:v>
                </c:pt>
                <c:pt idx="862">
                  <c:v>45720</c:v>
                </c:pt>
                <c:pt idx="863">
                  <c:v>45727</c:v>
                </c:pt>
                <c:pt idx="864">
                  <c:v>45734</c:v>
                </c:pt>
                <c:pt idx="865">
                  <c:v>45741</c:v>
                </c:pt>
                <c:pt idx="866">
                  <c:v>45748</c:v>
                </c:pt>
                <c:pt idx="867">
                  <c:v>45755</c:v>
                </c:pt>
                <c:pt idx="868">
                  <c:v>45762</c:v>
                </c:pt>
                <c:pt idx="869">
                  <c:v>45771</c:v>
                </c:pt>
                <c:pt idx="870">
                  <c:v>45779</c:v>
                </c:pt>
                <c:pt idx="871">
                  <c:v>45785</c:v>
                </c:pt>
                <c:pt idx="872">
                  <c:v>45792</c:v>
                </c:pt>
                <c:pt idx="873">
                  <c:v>45799</c:v>
                </c:pt>
                <c:pt idx="874">
                  <c:v>45806</c:v>
                </c:pt>
                <c:pt idx="875">
                  <c:v>45813</c:v>
                </c:pt>
                <c:pt idx="876">
                  <c:v>45820</c:v>
                </c:pt>
                <c:pt idx="877">
                  <c:v>45827</c:v>
                </c:pt>
                <c:pt idx="878">
                  <c:v>45834</c:v>
                </c:pt>
                <c:pt idx="879">
                  <c:v>45841</c:v>
                </c:pt>
                <c:pt idx="880">
                  <c:v>45848</c:v>
                </c:pt>
                <c:pt idx="881">
                  <c:v>45855</c:v>
                </c:pt>
                <c:pt idx="882">
                  <c:v>45862</c:v>
                </c:pt>
                <c:pt idx="883">
                  <c:v>45869</c:v>
                </c:pt>
                <c:pt idx="884">
                  <c:v>45876</c:v>
                </c:pt>
                <c:pt idx="885">
                  <c:v>45883</c:v>
                </c:pt>
                <c:pt idx="886">
                  <c:v>45890</c:v>
                </c:pt>
                <c:pt idx="887">
                  <c:v>45897</c:v>
                </c:pt>
                <c:pt idx="888">
                  <c:v>45904</c:v>
                </c:pt>
                <c:pt idx="889">
                  <c:v>45911</c:v>
                </c:pt>
                <c:pt idx="890">
                  <c:v>45918</c:v>
                </c:pt>
                <c:pt idx="891">
                  <c:v>45925</c:v>
                </c:pt>
                <c:pt idx="892">
                  <c:v>45932</c:v>
                </c:pt>
                <c:pt idx="893">
                  <c:v>45939</c:v>
                </c:pt>
                <c:pt idx="894">
                  <c:v>45946</c:v>
                </c:pt>
                <c:pt idx="895">
                  <c:v>45953</c:v>
                </c:pt>
                <c:pt idx="896">
                  <c:v>45960</c:v>
                </c:pt>
                <c:pt idx="897">
                  <c:v>45967</c:v>
                </c:pt>
                <c:pt idx="898">
                  <c:v>45974</c:v>
                </c:pt>
                <c:pt idx="899">
                  <c:v>45981</c:v>
                </c:pt>
                <c:pt idx="900">
                  <c:v>45988</c:v>
                </c:pt>
                <c:pt idx="901">
                  <c:v>45995</c:v>
                </c:pt>
                <c:pt idx="902">
                  <c:v>46002</c:v>
                </c:pt>
                <c:pt idx="903">
                  <c:v>46009</c:v>
                </c:pt>
                <c:pt idx="904">
                  <c:v>46020</c:v>
                </c:pt>
                <c:pt idx="905">
                  <c:v>46024</c:v>
                </c:pt>
                <c:pt idx="906">
                  <c:v>46030</c:v>
                </c:pt>
                <c:pt idx="907">
                  <c:v>46037</c:v>
                </c:pt>
                <c:pt idx="908">
                  <c:v>46044</c:v>
                </c:pt>
                <c:pt idx="909">
                  <c:v>46051</c:v>
                </c:pt>
                <c:pt idx="910">
                  <c:v>46058</c:v>
                </c:pt>
                <c:pt idx="911">
                  <c:v>46065</c:v>
                </c:pt>
                <c:pt idx="912">
                  <c:v>46072</c:v>
                </c:pt>
                <c:pt idx="913">
                  <c:v>46079</c:v>
                </c:pt>
                <c:pt idx="914">
                  <c:v>46086</c:v>
                </c:pt>
                <c:pt idx="915">
                  <c:v>46093</c:v>
                </c:pt>
                <c:pt idx="916">
                  <c:v>46100</c:v>
                </c:pt>
                <c:pt idx="917">
                  <c:v>46107</c:v>
                </c:pt>
                <c:pt idx="918">
                  <c:v>46114</c:v>
                </c:pt>
                <c:pt idx="919">
                  <c:v>46121</c:v>
                </c:pt>
                <c:pt idx="920">
                  <c:v>46128</c:v>
                </c:pt>
                <c:pt idx="921">
                  <c:v>46135</c:v>
                </c:pt>
                <c:pt idx="922">
                  <c:v>46142</c:v>
                </c:pt>
                <c:pt idx="923">
                  <c:v>46149</c:v>
                </c:pt>
                <c:pt idx="924">
                  <c:v>46156</c:v>
                </c:pt>
                <c:pt idx="925">
                  <c:v>46163</c:v>
                </c:pt>
                <c:pt idx="926">
                  <c:v>46170</c:v>
                </c:pt>
                <c:pt idx="927">
                  <c:v>46177</c:v>
                </c:pt>
                <c:pt idx="928">
                  <c:v>46184</c:v>
                </c:pt>
                <c:pt idx="929">
                  <c:v>46191</c:v>
                </c:pt>
                <c:pt idx="930">
                  <c:v>46198</c:v>
                </c:pt>
                <c:pt idx="931">
                  <c:v>46205</c:v>
                </c:pt>
                <c:pt idx="932">
                  <c:v>46212</c:v>
                </c:pt>
                <c:pt idx="933">
                  <c:v>46219</c:v>
                </c:pt>
                <c:pt idx="934">
                  <c:v>46226</c:v>
                </c:pt>
                <c:pt idx="935">
                  <c:v>46233</c:v>
                </c:pt>
                <c:pt idx="936">
                  <c:v>46240</c:v>
                </c:pt>
                <c:pt idx="937">
                  <c:v>46247</c:v>
                </c:pt>
                <c:pt idx="938">
                  <c:v>46254</c:v>
                </c:pt>
                <c:pt idx="939">
                  <c:v>46261</c:v>
                </c:pt>
                <c:pt idx="940">
                  <c:v>46268</c:v>
                </c:pt>
                <c:pt idx="941">
                  <c:v>46275</c:v>
                </c:pt>
                <c:pt idx="942">
                  <c:v>46282</c:v>
                </c:pt>
                <c:pt idx="943">
                  <c:v>46289</c:v>
                </c:pt>
                <c:pt idx="944">
                  <c:v>46296</c:v>
                </c:pt>
                <c:pt idx="945">
                  <c:v>46303</c:v>
                </c:pt>
                <c:pt idx="946">
                  <c:v>46310</c:v>
                </c:pt>
                <c:pt idx="947">
                  <c:v>46317</c:v>
                </c:pt>
                <c:pt idx="948">
                  <c:v>46324</c:v>
                </c:pt>
                <c:pt idx="949">
                  <c:v>46331</c:v>
                </c:pt>
                <c:pt idx="950">
                  <c:v>46338</c:v>
                </c:pt>
                <c:pt idx="951">
                  <c:v>46345</c:v>
                </c:pt>
                <c:pt idx="952">
                  <c:v>46352</c:v>
                </c:pt>
                <c:pt idx="953">
                  <c:v>46359</c:v>
                </c:pt>
                <c:pt idx="954">
                  <c:v>46366</c:v>
                </c:pt>
                <c:pt idx="955">
                  <c:v>46373</c:v>
                </c:pt>
                <c:pt idx="956">
                  <c:v>46380</c:v>
                </c:pt>
                <c:pt idx="957">
                  <c:v>46387</c:v>
                </c:pt>
                <c:pt idx="958">
                  <c:v>46394</c:v>
                </c:pt>
                <c:pt idx="959">
                  <c:v>46401</c:v>
                </c:pt>
                <c:pt idx="960">
                  <c:v>46408</c:v>
                </c:pt>
                <c:pt idx="961">
                  <c:v>46415</c:v>
                </c:pt>
                <c:pt idx="962">
                  <c:v>46422</c:v>
                </c:pt>
                <c:pt idx="963">
                  <c:v>46429</c:v>
                </c:pt>
                <c:pt idx="964">
                  <c:v>46436</c:v>
                </c:pt>
                <c:pt idx="965">
                  <c:v>46443</c:v>
                </c:pt>
                <c:pt idx="966">
                  <c:v>46450</c:v>
                </c:pt>
                <c:pt idx="967">
                  <c:v>46457</c:v>
                </c:pt>
                <c:pt idx="968">
                  <c:v>46464</c:v>
                </c:pt>
                <c:pt idx="969">
                  <c:v>46471</c:v>
                </c:pt>
                <c:pt idx="970">
                  <c:v>46478</c:v>
                </c:pt>
                <c:pt idx="971">
                  <c:v>46485</c:v>
                </c:pt>
                <c:pt idx="972">
                  <c:v>46492</c:v>
                </c:pt>
                <c:pt idx="973">
                  <c:v>46499</c:v>
                </c:pt>
                <c:pt idx="974">
                  <c:v>46506</c:v>
                </c:pt>
                <c:pt idx="975">
                  <c:v>46513</c:v>
                </c:pt>
                <c:pt idx="976">
                  <c:v>46520</c:v>
                </c:pt>
                <c:pt idx="977">
                  <c:v>46527</c:v>
                </c:pt>
                <c:pt idx="978">
                  <c:v>46534</c:v>
                </c:pt>
                <c:pt idx="979">
                  <c:v>46541</c:v>
                </c:pt>
                <c:pt idx="980">
                  <c:v>46548</c:v>
                </c:pt>
                <c:pt idx="981">
                  <c:v>46555</c:v>
                </c:pt>
                <c:pt idx="982">
                  <c:v>46562</c:v>
                </c:pt>
                <c:pt idx="983">
                  <c:v>46569</c:v>
                </c:pt>
                <c:pt idx="984">
                  <c:v>46576</c:v>
                </c:pt>
                <c:pt idx="985">
                  <c:v>46583</c:v>
                </c:pt>
                <c:pt idx="986">
                  <c:v>46590</c:v>
                </c:pt>
                <c:pt idx="987">
                  <c:v>46597</c:v>
                </c:pt>
                <c:pt idx="988">
                  <c:v>46604</c:v>
                </c:pt>
                <c:pt idx="989">
                  <c:v>46611</c:v>
                </c:pt>
                <c:pt idx="990">
                  <c:v>46618</c:v>
                </c:pt>
                <c:pt idx="991">
                  <c:v>46625</c:v>
                </c:pt>
                <c:pt idx="992">
                  <c:v>46632</c:v>
                </c:pt>
                <c:pt idx="993">
                  <c:v>46639</c:v>
                </c:pt>
                <c:pt idx="994">
                  <c:v>46646</c:v>
                </c:pt>
                <c:pt idx="995">
                  <c:v>46653</c:v>
                </c:pt>
                <c:pt idx="996">
                  <c:v>46660</c:v>
                </c:pt>
                <c:pt idx="997">
                  <c:v>46667</c:v>
                </c:pt>
                <c:pt idx="998">
                  <c:v>46674</c:v>
                </c:pt>
                <c:pt idx="999">
                  <c:v>46681</c:v>
                </c:pt>
                <c:pt idx="1000">
                  <c:v>46688</c:v>
                </c:pt>
                <c:pt idx="1001">
                  <c:v>46695</c:v>
                </c:pt>
                <c:pt idx="1002">
                  <c:v>46702</c:v>
                </c:pt>
                <c:pt idx="1003">
                  <c:v>46709</c:v>
                </c:pt>
                <c:pt idx="1004">
                  <c:v>46716</c:v>
                </c:pt>
                <c:pt idx="1005">
                  <c:v>46723</c:v>
                </c:pt>
                <c:pt idx="1006">
                  <c:v>46730</c:v>
                </c:pt>
                <c:pt idx="1007">
                  <c:v>46737</c:v>
                </c:pt>
                <c:pt idx="1008">
                  <c:v>46744</c:v>
                </c:pt>
                <c:pt idx="1009">
                  <c:v>46751</c:v>
                </c:pt>
                <c:pt idx="1010">
                  <c:v>46758</c:v>
                </c:pt>
                <c:pt idx="1011">
                  <c:v>46765</c:v>
                </c:pt>
                <c:pt idx="1012">
                  <c:v>46772</c:v>
                </c:pt>
                <c:pt idx="1013">
                  <c:v>46779</c:v>
                </c:pt>
                <c:pt idx="1014">
                  <c:v>46786</c:v>
                </c:pt>
                <c:pt idx="1015">
                  <c:v>46793</c:v>
                </c:pt>
                <c:pt idx="1016">
                  <c:v>46800</c:v>
                </c:pt>
                <c:pt idx="1017">
                  <c:v>46807</c:v>
                </c:pt>
                <c:pt idx="1018">
                  <c:v>46814</c:v>
                </c:pt>
                <c:pt idx="1019">
                  <c:v>46821</c:v>
                </c:pt>
                <c:pt idx="1020">
                  <c:v>46828</c:v>
                </c:pt>
                <c:pt idx="1021">
                  <c:v>46835</c:v>
                </c:pt>
                <c:pt idx="1022">
                  <c:v>46842</c:v>
                </c:pt>
                <c:pt idx="1023">
                  <c:v>46849</c:v>
                </c:pt>
                <c:pt idx="1024">
                  <c:v>46856</c:v>
                </c:pt>
                <c:pt idx="1025">
                  <c:v>46863</c:v>
                </c:pt>
                <c:pt idx="1026">
                  <c:v>46870</c:v>
                </c:pt>
                <c:pt idx="1027">
                  <c:v>46877</c:v>
                </c:pt>
                <c:pt idx="1028">
                  <c:v>46884</c:v>
                </c:pt>
                <c:pt idx="1029">
                  <c:v>46891</c:v>
                </c:pt>
                <c:pt idx="1030">
                  <c:v>46898</c:v>
                </c:pt>
                <c:pt idx="1031">
                  <c:v>46905</c:v>
                </c:pt>
                <c:pt idx="1032">
                  <c:v>46912</c:v>
                </c:pt>
                <c:pt idx="1033">
                  <c:v>46919</c:v>
                </c:pt>
                <c:pt idx="1034">
                  <c:v>46926</c:v>
                </c:pt>
                <c:pt idx="1035">
                  <c:v>46933</c:v>
                </c:pt>
                <c:pt idx="1036">
                  <c:v>46940</c:v>
                </c:pt>
                <c:pt idx="1037">
                  <c:v>46947</c:v>
                </c:pt>
                <c:pt idx="1038">
                  <c:v>46954</c:v>
                </c:pt>
                <c:pt idx="1039">
                  <c:v>46961</c:v>
                </c:pt>
                <c:pt idx="1040">
                  <c:v>46968</c:v>
                </c:pt>
                <c:pt idx="1041">
                  <c:v>46975</c:v>
                </c:pt>
                <c:pt idx="1042">
                  <c:v>46982</c:v>
                </c:pt>
                <c:pt idx="1043">
                  <c:v>46989</c:v>
                </c:pt>
                <c:pt idx="1044">
                  <c:v>46996</c:v>
                </c:pt>
                <c:pt idx="1045">
                  <c:v>47003</c:v>
                </c:pt>
                <c:pt idx="1046">
                  <c:v>47010</c:v>
                </c:pt>
                <c:pt idx="1047">
                  <c:v>47017</c:v>
                </c:pt>
                <c:pt idx="1048">
                  <c:v>47024</c:v>
                </c:pt>
                <c:pt idx="1049">
                  <c:v>47031</c:v>
                </c:pt>
                <c:pt idx="1050">
                  <c:v>47038</c:v>
                </c:pt>
                <c:pt idx="1051">
                  <c:v>47045</c:v>
                </c:pt>
                <c:pt idx="1052">
                  <c:v>47052</c:v>
                </c:pt>
                <c:pt idx="1053">
                  <c:v>47059</c:v>
                </c:pt>
                <c:pt idx="1054">
                  <c:v>47066</c:v>
                </c:pt>
                <c:pt idx="1055">
                  <c:v>47073</c:v>
                </c:pt>
                <c:pt idx="1056">
                  <c:v>47080</c:v>
                </c:pt>
                <c:pt idx="1057">
                  <c:v>47087</c:v>
                </c:pt>
                <c:pt idx="1058">
                  <c:v>47094</c:v>
                </c:pt>
                <c:pt idx="1059">
                  <c:v>47101</c:v>
                </c:pt>
                <c:pt idx="1060">
                  <c:v>47108</c:v>
                </c:pt>
                <c:pt idx="1061">
                  <c:v>47116</c:v>
                </c:pt>
                <c:pt idx="1062">
                  <c:v>47123</c:v>
                </c:pt>
                <c:pt idx="1063">
                  <c:v>47130</c:v>
                </c:pt>
                <c:pt idx="1064">
                  <c:v>47137</c:v>
                </c:pt>
                <c:pt idx="1065">
                  <c:v>47144</c:v>
                </c:pt>
                <c:pt idx="1066">
                  <c:v>47151</c:v>
                </c:pt>
                <c:pt idx="1067">
                  <c:v>47158</c:v>
                </c:pt>
                <c:pt idx="1068">
                  <c:v>47165</c:v>
                </c:pt>
                <c:pt idx="1069">
                  <c:v>47172</c:v>
                </c:pt>
                <c:pt idx="1070">
                  <c:v>47179</c:v>
                </c:pt>
                <c:pt idx="1071">
                  <c:v>47186</c:v>
                </c:pt>
                <c:pt idx="1072">
                  <c:v>47193</c:v>
                </c:pt>
                <c:pt idx="1073">
                  <c:v>47200</c:v>
                </c:pt>
                <c:pt idx="1074">
                  <c:v>47211</c:v>
                </c:pt>
                <c:pt idx="1075">
                  <c:v>47214</c:v>
                </c:pt>
                <c:pt idx="1076">
                  <c:v>47221</c:v>
                </c:pt>
                <c:pt idx="1077">
                  <c:v>47228</c:v>
                </c:pt>
                <c:pt idx="1078">
                  <c:v>47235</c:v>
                </c:pt>
                <c:pt idx="1079">
                  <c:v>47242</c:v>
                </c:pt>
                <c:pt idx="1080">
                  <c:v>47249</c:v>
                </c:pt>
                <c:pt idx="1081">
                  <c:v>47256</c:v>
                </c:pt>
                <c:pt idx="1082">
                  <c:v>47263</c:v>
                </c:pt>
                <c:pt idx="1083">
                  <c:v>47270</c:v>
                </c:pt>
                <c:pt idx="1084">
                  <c:v>47277</c:v>
                </c:pt>
                <c:pt idx="1085">
                  <c:v>47284</c:v>
                </c:pt>
                <c:pt idx="1086">
                  <c:v>47291</c:v>
                </c:pt>
                <c:pt idx="1087">
                  <c:v>47298</c:v>
                </c:pt>
                <c:pt idx="1088">
                  <c:v>47305</c:v>
                </c:pt>
                <c:pt idx="1089">
                  <c:v>47312</c:v>
                </c:pt>
                <c:pt idx="1090">
                  <c:v>47319</c:v>
                </c:pt>
                <c:pt idx="1091">
                  <c:v>47326</c:v>
                </c:pt>
                <c:pt idx="1092">
                  <c:v>47333</c:v>
                </c:pt>
                <c:pt idx="1093">
                  <c:v>47340</c:v>
                </c:pt>
                <c:pt idx="1094">
                  <c:v>47347</c:v>
                </c:pt>
                <c:pt idx="1095">
                  <c:v>47354</c:v>
                </c:pt>
                <c:pt idx="1096">
                  <c:v>47361</c:v>
                </c:pt>
                <c:pt idx="1097">
                  <c:v>47368</c:v>
                </c:pt>
                <c:pt idx="1098">
                  <c:v>47375</c:v>
                </c:pt>
                <c:pt idx="1099">
                  <c:v>47382</c:v>
                </c:pt>
                <c:pt idx="1100">
                  <c:v>47389</c:v>
                </c:pt>
                <c:pt idx="1101">
                  <c:v>47396</c:v>
                </c:pt>
                <c:pt idx="1102">
                  <c:v>47403</c:v>
                </c:pt>
                <c:pt idx="1103">
                  <c:v>47410</c:v>
                </c:pt>
                <c:pt idx="1104">
                  <c:v>47417</c:v>
                </c:pt>
                <c:pt idx="1105">
                  <c:v>47424</c:v>
                </c:pt>
                <c:pt idx="1106">
                  <c:v>47431</c:v>
                </c:pt>
                <c:pt idx="1107">
                  <c:v>47438</c:v>
                </c:pt>
                <c:pt idx="1108">
                  <c:v>47445</c:v>
                </c:pt>
                <c:pt idx="1109">
                  <c:v>47452</c:v>
                </c:pt>
                <c:pt idx="1110">
                  <c:v>47459</c:v>
                </c:pt>
                <c:pt idx="1111">
                  <c:v>47466</c:v>
                </c:pt>
                <c:pt idx="1112">
                  <c:v>47473</c:v>
                </c:pt>
                <c:pt idx="1113">
                  <c:v>47483</c:v>
                </c:pt>
                <c:pt idx="1114">
                  <c:v>47490</c:v>
                </c:pt>
                <c:pt idx="1115">
                  <c:v>47497</c:v>
                </c:pt>
                <c:pt idx="1116">
                  <c:v>47504</c:v>
                </c:pt>
                <c:pt idx="1117">
                  <c:v>47511</c:v>
                </c:pt>
                <c:pt idx="1118">
                  <c:v>47518</c:v>
                </c:pt>
                <c:pt idx="1119">
                  <c:v>47525</c:v>
                </c:pt>
                <c:pt idx="1120">
                  <c:v>47532</c:v>
                </c:pt>
                <c:pt idx="1121">
                  <c:v>47539</c:v>
                </c:pt>
                <c:pt idx="1122">
                  <c:v>47546</c:v>
                </c:pt>
                <c:pt idx="1123">
                  <c:v>47553</c:v>
                </c:pt>
                <c:pt idx="1124">
                  <c:v>47560</c:v>
                </c:pt>
                <c:pt idx="1125">
                  <c:v>47567</c:v>
                </c:pt>
                <c:pt idx="1126">
                  <c:v>47574</c:v>
                </c:pt>
                <c:pt idx="1127">
                  <c:v>47581</c:v>
                </c:pt>
                <c:pt idx="1128">
                  <c:v>47588</c:v>
                </c:pt>
                <c:pt idx="1129">
                  <c:v>47597</c:v>
                </c:pt>
                <c:pt idx="1130">
                  <c:v>47602</c:v>
                </c:pt>
                <c:pt idx="1131">
                  <c:v>47609</c:v>
                </c:pt>
                <c:pt idx="1132">
                  <c:v>47616</c:v>
                </c:pt>
                <c:pt idx="1133">
                  <c:v>47623</c:v>
                </c:pt>
                <c:pt idx="1134">
                  <c:v>47630</c:v>
                </c:pt>
                <c:pt idx="1135">
                  <c:v>47637</c:v>
                </c:pt>
                <c:pt idx="1136">
                  <c:v>47644</c:v>
                </c:pt>
                <c:pt idx="1137">
                  <c:v>47651</c:v>
                </c:pt>
                <c:pt idx="1138">
                  <c:v>47658</c:v>
                </c:pt>
                <c:pt idx="1139">
                  <c:v>47665</c:v>
                </c:pt>
                <c:pt idx="1140">
                  <c:v>47672</c:v>
                </c:pt>
                <c:pt idx="1141">
                  <c:v>47679</c:v>
                </c:pt>
                <c:pt idx="1142">
                  <c:v>47686</c:v>
                </c:pt>
                <c:pt idx="1143">
                  <c:v>47693</c:v>
                </c:pt>
                <c:pt idx="1144">
                  <c:v>47700</c:v>
                </c:pt>
                <c:pt idx="1145">
                  <c:v>47707</c:v>
                </c:pt>
                <c:pt idx="1146">
                  <c:v>47714</c:v>
                </c:pt>
                <c:pt idx="1147">
                  <c:v>47721</c:v>
                </c:pt>
                <c:pt idx="1148">
                  <c:v>47728</c:v>
                </c:pt>
                <c:pt idx="1149">
                  <c:v>47735</c:v>
                </c:pt>
                <c:pt idx="1150">
                  <c:v>47742</c:v>
                </c:pt>
                <c:pt idx="1151">
                  <c:v>47749</c:v>
                </c:pt>
                <c:pt idx="1152">
                  <c:v>47756</c:v>
                </c:pt>
                <c:pt idx="1153">
                  <c:v>47763</c:v>
                </c:pt>
                <c:pt idx="1154">
                  <c:v>47770</c:v>
                </c:pt>
                <c:pt idx="1155">
                  <c:v>47777</c:v>
                </c:pt>
                <c:pt idx="1156">
                  <c:v>47784</c:v>
                </c:pt>
                <c:pt idx="1157">
                  <c:v>47791</c:v>
                </c:pt>
                <c:pt idx="1158">
                  <c:v>47798</c:v>
                </c:pt>
                <c:pt idx="1159">
                  <c:v>47805</c:v>
                </c:pt>
                <c:pt idx="1160">
                  <c:v>47812</c:v>
                </c:pt>
                <c:pt idx="1161">
                  <c:v>47819</c:v>
                </c:pt>
                <c:pt idx="1162">
                  <c:v>47826</c:v>
                </c:pt>
                <c:pt idx="1163">
                  <c:v>47833</c:v>
                </c:pt>
                <c:pt idx="1164">
                  <c:v>47840</c:v>
                </c:pt>
                <c:pt idx="1165">
                  <c:v>47848</c:v>
                </c:pt>
                <c:pt idx="1166">
                  <c:v>47855</c:v>
                </c:pt>
                <c:pt idx="1167">
                  <c:v>47862</c:v>
                </c:pt>
                <c:pt idx="1168">
                  <c:v>47869</c:v>
                </c:pt>
                <c:pt idx="1169">
                  <c:v>47876</c:v>
                </c:pt>
                <c:pt idx="1170">
                  <c:v>47883</c:v>
                </c:pt>
                <c:pt idx="1171">
                  <c:v>47890</c:v>
                </c:pt>
                <c:pt idx="1172">
                  <c:v>47897</c:v>
                </c:pt>
                <c:pt idx="1173">
                  <c:v>47904</c:v>
                </c:pt>
                <c:pt idx="1174">
                  <c:v>47911</c:v>
                </c:pt>
                <c:pt idx="1175">
                  <c:v>47918</c:v>
                </c:pt>
                <c:pt idx="1176">
                  <c:v>47925</c:v>
                </c:pt>
                <c:pt idx="1177">
                  <c:v>47932</c:v>
                </c:pt>
                <c:pt idx="1178">
                  <c:v>47939</c:v>
                </c:pt>
                <c:pt idx="1179">
                  <c:v>47946</c:v>
                </c:pt>
                <c:pt idx="1180">
                  <c:v>47955</c:v>
                </c:pt>
                <c:pt idx="1181">
                  <c:v>47962</c:v>
                </c:pt>
                <c:pt idx="1182">
                  <c:v>47970</c:v>
                </c:pt>
                <c:pt idx="1183">
                  <c:v>47976</c:v>
                </c:pt>
                <c:pt idx="1184">
                  <c:v>47983</c:v>
                </c:pt>
                <c:pt idx="1185">
                  <c:v>47990</c:v>
                </c:pt>
                <c:pt idx="1186">
                  <c:v>47997</c:v>
                </c:pt>
                <c:pt idx="1187">
                  <c:v>48004</c:v>
                </c:pt>
                <c:pt idx="1188">
                  <c:v>48011</c:v>
                </c:pt>
                <c:pt idx="1189">
                  <c:v>48018</c:v>
                </c:pt>
                <c:pt idx="1190">
                  <c:v>48025</c:v>
                </c:pt>
                <c:pt idx="1191">
                  <c:v>48032</c:v>
                </c:pt>
                <c:pt idx="1192">
                  <c:v>48039</c:v>
                </c:pt>
                <c:pt idx="1193">
                  <c:v>48046</c:v>
                </c:pt>
                <c:pt idx="1194">
                  <c:v>48053</c:v>
                </c:pt>
                <c:pt idx="1195">
                  <c:v>48060</c:v>
                </c:pt>
                <c:pt idx="1196">
                  <c:v>48067</c:v>
                </c:pt>
                <c:pt idx="1197">
                  <c:v>48074</c:v>
                </c:pt>
                <c:pt idx="1198">
                  <c:v>48081</c:v>
                </c:pt>
                <c:pt idx="1199">
                  <c:v>48088</c:v>
                </c:pt>
                <c:pt idx="1200">
                  <c:v>48095</c:v>
                </c:pt>
                <c:pt idx="1201">
                  <c:v>48102</c:v>
                </c:pt>
                <c:pt idx="1202">
                  <c:v>48109</c:v>
                </c:pt>
                <c:pt idx="1203">
                  <c:v>48116</c:v>
                </c:pt>
                <c:pt idx="1204">
                  <c:v>48123</c:v>
                </c:pt>
                <c:pt idx="1205">
                  <c:v>48130</c:v>
                </c:pt>
                <c:pt idx="1206">
                  <c:v>48137</c:v>
                </c:pt>
                <c:pt idx="1207">
                  <c:v>48144</c:v>
                </c:pt>
                <c:pt idx="1208">
                  <c:v>48151</c:v>
                </c:pt>
                <c:pt idx="1209">
                  <c:v>48158</c:v>
                </c:pt>
                <c:pt idx="1210">
                  <c:v>48165</c:v>
                </c:pt>
                <c:pt idx="1211">
                  <c:v>48172</c:v>
                </c:pt>
                <c:pt idx="1212">
                  <c:v>48179</c:v>
                </c:pt>
                <c:pt idx="1213">
                  <c:v>48186</c:v>
                </c:pt>
                <c:pt idx="1214">
                  <c:v>48193</c:v>
                </c:pt>
                <c:pt idx="1215">
                  <c:v>48200</c:v>
                </c:pt>
                <c:pt idx="1216">
                  <c:v>48211</c:v>
                </c:pt>
                <c:pt idx="1217">
                  <c:v>48215</c:v>
                </c:pt>
                <c:pt idx="1218">
                  <c:v>48221</c:v>
                </c:pt>
                <c:pt idx="1219">
                  <c:v>48228</c:v>
                </c:pt>
                <c:pt idx="1220">
                  <c:v>48235</c:v>
                </c:pt>
                <c:pt idx="1221">
                  <c:v>48242</c:v>
                </c:pt>
                <c:pt idx="1222">
                  <c:v>48249</c:v>
                </c:pt>
                <c:pt idx="1223">
                  <c:v>48256</c:v>
                </c:pt>
                <c:pt idx="1224">
                  <c:v>48263</c:v>
                </c:pt>
                <c:pt idx="1225">
                  <c:v>48270</c:v>
                </c:pt>
                <c:pt idx="1226">
                  <c:v>48277</c:v>
                </c:pt>
                <c:pt idx="1227">
                  <c:v>48284</c:v>
                </c:pt>
                <c:pt idx="1228">
                  <c:v>48291</c:v>
                </c:pt>
                <c:pt idx="1229">
                  <c:v>48298</c:v>
                </c:pt>
                <c:pt idx="1230">
                  <c:v>48305</c:v>
                </c:pt>
                <c:pt idx="1231">
                  <c:v>48312</c:v>
                </c:pt>
                <c:pt idx="1232">
                  <c:v>48319</c:v>
                </c:pt>
                <c:pt idx="1233">
                  <c:v>48326</c:v>
                </c:pt>
                <c:pt idx="1234">
                  <c:v>48333</c:v>
                </c:pt>
                <c:pt idx="1235">
                  <c:v>48340</c:v>
                </c:pt>
                <c:pt idx="1236">
                  <c:v>48347</c:v>
                </c:pt>
                <c:pt idx="1237">
                  <c:v>48354</c:v>
                </c:pt>
                <c:pt idx="1238">
                  <c:v>48361</c:v>
                </c:pt>
                <c:pt idx="1239">
                  <c:v>48368</c:v>
                </c:pt>
                <c:pt idx="1240">
                  <c:v>48375</c:v>
                </c:pt>
                <c:pt idx="1241">
                  <c:v>48382</c:v>
                </c:pt>
                <c:pt idx="1242">
                  <c:v>48389</c:v>
                </c:pt>
                <c:pt idx="1243">
                  <c:v>48396</c:v>
                </c:pt>
                <c:pt idx="1244">
                  <c:v>48403</c:v>
                </c:pt>
                <c:pt idx="1245">
                  <c:v>48410</c:v>
                </c:pt>
                <c:pt idx="1246">
                  <c:v>48417</c:v>
                </c:pt>
                <c:pt idx="1247">
                  <c:v>48424</c:v>
                </c:pt>
                <c:pt idx="1248">
                  <c:v>48431</c:v>
                </c:pt>
                <c:pt idx="1249">
                  <c:v>48438</c:v>
                </c:pt>
                <c:pt idx="1250">
                  <c:v>48445</c:v>
                </c:pt>
                <c:pt idx="1251">
                  <c:v>48452</c:v>
                </c:pt>
                <c:pt idx="1252">
                  <c:v>48459</c:v>
                </c:pt>
                <c:pt idx="1253">
                  <c:v>48466</c:v>
                </c:pt>
                <c:pt idx="1254">
                  <c:v>48473</c:v>
                </c:pt>
                <c:pt idx="1255">
                  <c:v>48480</c:v>
                </c:pt>
                <c:pt idx="1256">
                  <c:v>48487</c:v>
                </c:pt>
                <c:pt idx="1257">
                  <c:v>48494</c:v>
                </c:pt>
                <c:pt idx="1258">
                  <c:v>48501</c:v>
                </c:pt>
                <c:pt idx="1259">
                  <c:v>48508</c:v>
                </c:pt>
                <c:pt idx="1260">
                  <c:v>48515</c:v>
                </c:pt>
                <c:pt idx="1261">
                  <c:v>48522</c:v>
                </c:pt>
                <c:pt idx="1262">
                  <c:v>48529</c:v>
                </c:pt>
                <c:pt idx="1263">
                  <c:v>48536</c:v>
                </c:pt>
                <c:pt idx="1264">
                  <c:v>48543</c:v>
                </c:pt>
                <c:pt idx="1265">
                  <c:v>48550</c:v>
                </c:pt>
                <c:pt idx="1266">
                  <c:v>48557</c:v>
                </c:pt>
                <c:pt idx="1267">
                  <c:v>48564</c:v>
                </c:pt>
                <c:pt idx="1268">
                  <c:v>48571</c:v>
                </c:pt>
                <c:pt idx="1269">
                  <c:v>48578</c:v>
                </c:pt>
                <c:pt idx="1270">
                  <c:v>48585</c:v>
                </c:pt>
                <c:pt idx="1271">
                  <c:v>48592</c:v>
                </c:pt>
                <c:pt idx="1272">
                  <c:v>48599</c:v>
                </c:pt>
                <c:pt idx="1273">
                  <c:v>48606</c:v>
                </c:pt>
                <c:pt idx="1274">
                  <c:v>48613</c:v>
                </c:pt>
                <c:pt idx="1275">
                  <c:v>48620</c:v>
                </c:pt>
                <c:pt idx="1276">
                  <c:v>48627</c:v>
                </c:pt>
                <c:pt idx="1277">
                  <c:v>48634</c:v>
                </c:pt>
                <c:pt idx="1278">
                  <c:v>48641</c:v>
                </c:pt>
                <c:pt idx="1279">
                  <c:v>48648</c:v>
                </c:pt>
                <c:pt idx="1280">
                  <c:v>48655</c:v>
                </c:pt>
                <c:pt idx="1281">
                  <c:v>48662</c:v>
                </c:pt>
                <c:pt idx="1282">
                  <c:v>48669</c:v>
                </c:pt>
                <c:pt idx="1283">
                  <c:v>48676</c:v>
                </c:pt>
                <c:pt idx="1284">
                  <c:v>48683</c:v>
                </c:pt>
                <c:pt idx="1285">
                  <c:v>48690</c:v>
                </c:pt>
                <c:pt idx="1286">
                  <c:v>48697</c:v>
                </c:pt>
                <c:pt idx="1287">
                  <c:v>48704</c:v>
                </c:pt>
                <c:pt idx="1288">
                  <c:v>48711</c:v>
                </c:pt>
                <c:pt idx="1289">
                  <c:v>48718</c:v>
                </c:pt>
                <c:pt idx="1290">
                  <c:v>48725</c:v>
                </c:pt>
                <c:pt idx="1291">
                  <c:v>48732</c:v>
                </c:pt>
                <c:pt idx="1292">
                  <c:v>48739</c:v>
                </c:pt>
                <c:pt idx="1293">
                  <c:v>48746</c:v>
                </c:pt>
                <c:pt idx="1294">
                  <c:v>48753</c:v>
                </c:pt>
                <c:pt idx="1295">
                  <c:v>48760</c:v>
                </c:pt>
                <c:pt idx="1296">
                  <c:v>48767</c:v>
                </c:pt>
                <c:pt idx="1297">
                  <c:v>48774</c:v>
                </c:pt>
                <c:pt idx="1298">
                  <c:v>48781</c:v>
                </c:pt>
                <c:pt idx="1299">
                  <c:v>48788</c:v>
                </c:pt>
                <c:pt idx="1300">
                  <c:v>48795</c:v>
                </c:pt>
                <c:pt idx="1301">
                  <c:v>48802</c:v>
                </c:pt>
                <c:pt idx="1302">
                  <c:v>48809</c:v>
                </c:pt>
                <c:pt idx="1303">
                  <c:v>48816</c:v>
                </c:pt>
                <c:pt idx="1304">
                  <c:v>48823</c:v>
                </c:pt>
                <c:pt idx="1305">
                  <c:v>48830</c:v>
                </c:pt>
                <c:pt idx="1306">
                  <c:v>48837</c:v>
                </c:pt>
                <c:pt idx="1307">
                  <c:v>48844</c:v>
                </c:pt>
                <c:pt idx="1308">
                  <c:v>48851</c:v>
                </c:pt>
                <c:pt idx="1309">
                  <c:v>48858</c:v>
                </c:pt>
                <c:pt idx="1310">
                  <c:v>48865</c:v>
                </c:pt>
                <c:pt idx="1311">
                  <c:v>48872</c:v>
                </c:pt>
                <c:pt idx="1312">
                  <c:v>48879</c:v>
                </c:pt>
                <c:pt idx="1313">
                  <c:v>48886</c:v>
                </c:pt>
                <c:pt idx="1314">
                  <c:v>48893</c:v>
                </c:pt>
                <c:pt idx="1315">
                  <c:v>48900</c:v>
                </c:pt>
                <c:pt idx="1316">
                  <c:v>48907</c:v>
                </c:pt>
                <c:pt idx="1317">
                  <c:v>48914</c:v>
                </c:pt>
                <c:pt idx="1318">
                  <c:v>48921</c:v>
                </c:pt>
                <c:pt idx="1319">
                  <c:v>48928</c:v>
                </c:pt>
                <c:pt idx="1320">
                  <c:v>48935</c:v>
                </c:pt>
                <c:pt idx="1321">
                  <c:v>48942</c:v>
                </c:pt>
                <c:pt idx="1322">
                  <c:v>48949</c:v>
                </c:pt>
                <c:pt idx="1323">
                  <c:v>48956</c:v>
                </c:pt>
                <c:pt idx="1324">
                  <c:v>48963</c:v>
                </c:pt>
                <c:pt idx="1325">
                  <c:v>48970</c:v>
                </c:pt>
                <c:pt idx="1326">
                  <c:v>48977</c:v>
                </c:pt>
                <c:pt idx="1327">
                  <c:v>48984</c:v>
                </c:pt>
                <c:pt idx="1328">
                  <c:v>48991</c:v>
                </c:pt>
                <c:pt idx="1329">
                  <c:v>48998</c:v>
                </c:pt>
                <c:pt idx="1330">
                  <c:v>49005</c:v>
                </c:pt>
                <c:pt idx="1331">
                  <c:v>49012</c:v>
                </c:pt>
                <c:pt idx="1332">
                  <c:v>49019</c:v>
                </c:pt>
                <c:pt idx="1333">
                  <c:v>49026</c:v>
                </c:pt>
                <c:pt idx="1334">
                  <c:v>49033</c:v>
                </c:pt>
                <c:pt idx="1335">
                  <c:v>49040</c:v>
                </c:pt>
                <c:pt idx="1336">
                  <c:v>49047</c:v>
                </c:pt>
                <c:pt idx="1337">
                  <c:v>49054</c:v>
                </c:pt>
                <c:pt idx="1338">
                  <c:v>49061</c:v>
                </c:pt>
                <c:pt idx="1339">
                  <c:v>49068</c:v>
                </c:pt>
                <c:pt idx="1340">
                  <c:v>49075</c:v>
                </c:pt>
                <c:pt idx="1341">
                  <c:v>49082</c:v>
                </c:pt>
                <c:pt idx="1342">
                  <c:v>49089</c:v>
                </c:pt>
                <c:pt idx="1343">
                  <c:v>49096</c:v>
                </c:pt>
                <c:pt idx="1344">
                  <c:v>49103</c:v>
                </c:pt>
                <c:pt idx="1345">
                  <c:v>49110</c:v>
                </c:pt>
                <c:pt idx="1346">
                  <c:v>49117</c:v>
                </c:pt>
                <c:pt idx="1347">
                  <c:v>49124</c:v>
                </c:pt>
                <c:pt idx="1348">
                  <c:v>49131</c:v>
                </c:pt>
                <c:pt idx="1349">
                  <c:v>49138</c:v>
                </c:pt>
                <c:pt idx="1350">
                  <c:v>49145</c:v>
                </c:pt>
                <c:pt idx="1351">
                  <c:v>49152</c:v>
                </c:pt>
                <c:pt idx="1352">
                  <c:v>49159</c:v>
                </c:pt>
                <c:pt idx="1353">
                  <c:v>49166</c:v>
                </c:pt>
                <c:pt idx="1354">
                  <c:v>49173</c:v>
                </c:pt>
                <c:pt idx="1355">
                  <c:v>49180</c:v>
                </c:pt>
                <c:pt idx="1356">
                  <c:v>49187</c:v>
                </c:pt>
                <c:pt idx="1357">
                  <c:v>49194</c:v>
                </c:pt>
                <c:pt idx="1358">
                  <c:v>49201</c:v>
                </c:pt>
                <c:pt idx="1359">
                  <c:v>49208</c:v>
                </c:pt>
                <c:pt idx="1360">
                  <c:v>49215</c:v>
                </c:pt>
                <c:pt idx="1361">
                  <c:v>49222</c:v>
                </c:pt>
                <c:pt idx="1362">
                  <c:v>49229</c:v>
                </c:pt>
                <c:pt idx="1363">
                  <c:v>49236</c:v>
                </c:pt>
                <c:pt idx="1364">
                  <c:v>49243</c:v>
                </c:pt>
                <c:pt idx="1365">
                  <c:v>49250</c:v>
                </c:pt>
                <c:pt idx="1366">
                  <c:v>49257</c:v>
                </c:pt>
                <c:pt idx="1367">
                  <c:v>49264</c:v>
                </c:pt>
                <c:pt idx="1368">
                  <c:v>49271</c:v>
                </c:pt>
                <c:pt idx="1369">
                  <c:v>49278</c:v>
                </c:pt>
                <c:pt idx="1370">
                  <c:v>49285</c:v>
                </c:pt>
                <c:pt idx="1371">
                  <c:v>49292</c:v>
                </c:pt>
                <c:pt idx="1372">
                  <c:v>49299</c:v>
                </c:pt>
                <c:pt idx="1373">
                  <c:v>49307</c:v>
                </c:pt>
                <c:pt idx="1374">
                  <c:v>49314</c:v>
                </c:pt>
                <c:pt idx="1375">
                  <c:v>49321</c:v>
                </c:pt>
                <c:pt idx="1376">
                  <c:v>49328</c:v>
                </c:pt>
                <c:pt idx="1377">
                  <c:v>49335</c:v>
                </c:pt>
                <c:pt idx="1378">
                  <c:v>49342</c:v>
                </c:pt>
                <c:pt idx="1379">
                  <c:v>49349</c:v>
                </c:pt>
                <c:pt idx="1380">
                  <c:v>49356</c:v>
                </c:pt>
                <c:pt idx="1381">
                  <c:v>49363</c:v>
                </c:pt>
                <c:pt idx="1382">
                  <c:v>49370</c:v>
                </c:pt>
                <c:pt idx="1383">
                  <c:v>49377</c:v>
                </c:pt>
                <c:pt idx="1384">
                  <c:v>49384</c:v>
                </c:pt>
                <c:pt idx="1385">
                  <c:v>49395</c:v>
                </c:pt>
                <c:pt idx="1386">
                  <c:v>49398</c:v>
                </c:pt>
                <c:pt idx="1387">
                  <c:v>49405</c:v>
                </c:pt>
                <c:pt idx="1388">
                  <c:v>49412</c:v>
                </c:pt>
                <c:pt idx="1389">
                  <c:v>49419</c:v>
                </c:pt>
                <c:pt idx="1390">
                  <c:v>49426</c:v>
                </c:pt>
                <c:pt idx="1391">
                  <c:v>49433</c:v>
                </c:pt>
                <c:pt idx="1392">
                  <c:v>49440</c:v>
                </c:pt>
                <c:pt idx="1393">
                  <c:v>49447</c:v>
                </c:pt>
                <c:pt idx="1394">
                  <c:v>49454</c:v>
                </c:pt>
                <c:pt idx="1395">
                  <c:v>49461</c:v>
                </c:pt>
                <c:pt idx="1396">
                  <c:v>49468</c:v>
                </c:pt>
                <c:pt idx="1397">
                  <c:v>49475</c:v>
                </c:pt>
                <c:pt idx="1398">
                  <c:v>49482</c:v>
                </c:pt>
                <c:pt idx="1399">
                  <c:v>49489</c:v>
                </c:pt>
                <c:pt idx="1400">
                  <c:v>49496</c:v>
                </c:pt>
                <c:pt idx="1401">
                  <c:v>49503</c:v>
                </c:pt>
                <c:pt idx="1402">
                  <c:v>49510</c:v>
                </c:pt>
                <c:pt idx="1403">
                  <c:v>49517</c:v>
                </c:pt>
                <c:pt idx="1404">
                  <c:v>49524</c:v>
                </c:pt>
                <c:pt idx="1405">
                  <c:v>49531</c:v>
                </c:pt>
                <c:pt idx="1406">
                  <c:v>49538</c:v>
                </c:pt>
                <c:pt idx="1407">
                  <c:v>49545</c:v>
                </c:pt>
                <c:pt idx="1408">
                  <c:v>49552</c:v>
                </c:pt>
                <c:pt idx="1409">
                  <c:v>49559</c:v>
                </c:pt>
                <c:pt idx="1410">
                  <c:v>49566</c:v>
                </c:pt>
                <c:pt idx="1411">
                  <c:v>49573</c:v>
                </c:pt>
                <c:pt idx="1412">
                  <c:v>49580</c:v>
                </c:pt>
                <c:pt idx="1413">
                  <c:v>49587</c:v>
                </c:pt>
                <c:pt idx="1414">
                  <c:v>49594</c:v>
                </c:pt>
                <c:pt idx="1415">
                  <c:v>49601</c:v>
                </c:pt>
                <c:pt idx="1416">
                  <c:v>49608</c:v>
                </c:pt>
                <c:pt idx="1417">
                  <c:v>49615</c:v>
                </c:pt>
                <c:pt idx="1418">
                  <c:v>49622</c:v>
                </c:pt>
                <c:pt idx="1419">
                  <c:v>49629</c:v>
                </c:pt>
                <c:pt idx="1420">
                  <c:v>49636</c:v>
                </c:pt>
                <c:pt idx="1421">
                  <c:v>49643</c:v>
                </c:pt>
                <c:pt idx="1422">
                  <c:v>49650</c:v>
                </c:pt>
                <c:pt idx="1423">
                  <c:v>49657</c:v>
                </c:pt>
                <c:pt idx="1424">
                  <c:v>49664</c:v>
                </c:pt>
                <c:pt idx="1425">
                  <c:v>49674</c:v>
                </c:pt>
                <c:pt idx="1426">
                  <c:v>49681</c:v>
                </c:pt>
                <c:pt idx="1427">
                  <c:v>49688</c:v>
                </c:pt>
                <c:pt idx="1428">
                  <c:v>49695</c:v>
                </c:pt>
                <c:pt idx="1429">
                  <c:v>49702</c:v>
                </c:pt>
                <c:pt idx="1430">
                  <c:v>49709</c:v>
                </c:pt>
                <c:pt idx="1431">
                  <c:v>49716</c:v>
                </c:pt>
                <c:pt idx="1432">
                  <c:v>49723</c:v>
                </c:pt>
                <c:pt idx="1433">
                  <c:v>49730</c:v>
                </c:pt>
                <c:pt idx="1434">
                  <c:v>49737</c:v>
                </c:pt>
                <c:pt idx="1435">
                  <c:v>49744</c:v>
                </c:pt>
                <c:pt idx="1436">
                  <c:v>49751</c:v>
                </c:pt>
                <c:pt idx="1437">
                  <c:v>49758</c:v>
                </c:pt>
                <c:pt idx="1438">
                  <c:v>49765</c:v>
                </c:pt>
                <c:pt idx="1439">
                  <c:v>49772</c:v>
                </c:pt>
                <c:pt idx="1440">
                  <c:v>49781</c:v>
                </c:pt>
                <c:pt idx="1441">
                  <c:v>49786</c:v>
                </c:pt>
                <c:pt idx="1442">
                  <c:v>49793</c:v>
                </c:pt>
                <c:pt idx="1443">
                  <c:v>49801</c:v>
                </c:pt>
                <c:pt idx="1444">
                  <c:v>49808</c:v>
                </c:pt>
                <c:pt idx="1445">
                  <c:v>49815</c:v>
                </c:pt>
                <c:pt idx="1446">
                  <c:v>49822</c:v>
                </c:pt>
                <c:pt idx="1447">
                  <c:v>49829</c:v>
                </c:pt>
                <c:pt idx="1448">
                  <c:v>49836</c:v>
                </c:pt>
                <c:pt idx="1449">
                  <c:v>49843</c:v>
                </c:pt>
                <c:pt idx="1450">
                  <c:v>49850</c:v>
                </c:pt>
                <c:pt idx="1451">
                  <c:v>49857</c:v>
                </c:pt>
                <c:pt idx="1452">
                  <c:v>49864</c:v>
                </c:pt>
                <c:pt idx="1453">
                  <c:v>49871</c:v>
                </c:pt>
                <c:pt idx="1454">
                  <c:v>49878</c:v>
                </c:pt>
                <c:pt idx="1455">
                  <c:v>49885</c:v>
                </c:pt>
                <c:pt idx="1456">
                  <c:v>49892</c:v>
                </c:pt>
                <c:pt idx="1457">
                  <c:v>49899</c:v>
                </c:pt>
                <c:pt idx="1458">
                  <c:v>49906</c:v>
                </c:pt>
                <c:pt idx="1459">
                  <c:v>49913</c:v>
                </c:pt>
                <c:pt idx="1460">
                  <c:v>49920</c:v>
                </c:pt>
                <c:pt idx="1461">
                  <c:v>49927</c:v>
                </c:pt>
                <c:pt idx="1462">
                  <c:v>49934</c:v>
                </c:pt>
                <c:pt idx="1463">
                  <c:v>49941</c:v>
                </c:pt>
                <c:pt idx="1464">
                  <c:v>49948</c:v>
                </c:pt>
                <c:pt idx="1465">
                  <c:v>49955</c:v>
                </c:pt>
                <c:pt idx="1466">
                  <c:v>49962</c:v>
                </c:pt>
                <c:pt idx="1467">
                  <c:v>49969</c:v>
                </c:pt>
                <c:pt idx="1468">
                  <c:v>49976</c:v>
                </c:pt>
                <c:pt idx="1469">
                  <c:v>49983</c:v>
                </c:pt>
                <c:pt idx="1470">
                  <c:v>49990</c:v>
                </c:pt>
                <c:pt idx="1471">
                  <c:v>49997</c:v>
                </c:pt>
                <c:pt idx="1472">
                  <c:v>50004</c:v>
                </c:pt>
                <c:pt idx="1473">
                  <c:v>50011</c:v>
                </c:pt>
                <c:pt idx="1474">
                  <c:v>50018</c:v>
                </c:pt>
                <c:pt idx="1475">
                  <c:v>50025</c:v>
                </c:pt>
                <c:pt idx="1476">
                  <c:v>50032</c:v>
                </c:pt>
                <c:pt idx="1477">
                  <c:v>50040</c:v>
                </c:pt>
                <c:pt idx="1478">
                  <c:v>50047</c:v>
                </c:pt>
                <c:pt idx="1479">
                  <c:v>50054</c:v>
                </c:pt>
                <c:pt idx="1480">
                  <c:v>50061</c:v>
                </c:pt>
                <c:pt idx="1481">
                  <c:v>50068</c:v>
                </c:pt>
                <c:pt idx="1482">
                  <c:v>50075</c:v>
                </c:pt>
                <c:pt idx="1483">
                  <c:v>50082</c:v>
                </c:pt>
                <c:pt idx="1484">
                  <c:v>50089</c:v>
                </c:pt>
                <c:pt idx="1485">
                  <c:v>50096</c:v>
                </c:pt>
                <c:pt idx="1486">
                  <c:v>50103</c:v>
                </c:pt>
                <c:pt idx="1487">
                  <c:v>50110</c:v>
                </c:pt>
                <c:pt idx="1488">
                  <c:v>50117</c:v>
                </c:pt>
                <c:pt idx="1489">
                  <c:v>50124</c:v>
                </c:pt>
                <c:pt idx="1490">
                  <c:v>50131</c:v>
                </c:pt>
                <c:pt idx="1491">
                  <c:v>50139</c:v>
                </c:pt>
                <c:pt idx="1492">
                  <c:v>50146</c:v>
                </c:pt>
                <c:pt idx="1493">
                  <c:v>50153</c:v>
                </c:pt>
                <c:pt idx="1494">
                  <c:v>50160</c:v>
                </c:pt>
                <c:pt idx="1495">
                  <c:v>50167</c:v>
                </c:pt>
                <c:pt idx="1496">
                  <c:v>50174</c:v>
                </c:pt>
                <c:pt idx="1497">
                  <c:v>50181</c:v>
                </c:pt>
                <c:pt idx="1498">
                  <c:v>50188</c:v>
                </c:pt>
                <c:pt idx="1499">
                  <c:v>50195</c:v>
                </c:pt>
                <c:pt idx="1500">
                  <c:v>50202</c:v>
                </c:pt>
                <c:pt idx="1501">
                  <c:v>50209</c:v>
                </c:pt>
                <c:pt idx="1502">
                  <c:v>50216</c:v>
                </c:pt>
                <c:pt idx="1503">
                  <c:v>50223</c:v>
                </c:pt>
                <c:pt idx="1504">
                  <c:v>50230</c:v>
                </c:pt>
                <c:pt idx="1505">
                  <c:v>50237</c:v>
                </c:pt>
                <c:pt idx="1506">
                  <c:v>50244</c:v>
                </c:pt>
                <c:pt idx="1507">
                  <c:v>50251</c:v>
                </c:pt>
                <c:pt idx="1508">
                  <c:v>50258</c:v>
                </c:pt>
                <c:pt idx="1509">
                  <c:v>50265</c:v>
                </c:pt>
                <c:pt idx="1510">
                  <c:v>50272</c:v>
                </c:pt>
                <c:pt idx="1511">
                  <c:v>50279</c:v>
                </c:pt>
                <c:pt idx="1512">
                  <c:v>50286</c:v>
                </c:pt>
                <c:pt idx="1513">
                  <c:v>50293</c:v>
                </c:pt>
                <c:pt idx="1514">
                  <c:v>50300</c:v>
                </c:pt>
                <c:pt idx="1515">
                  <c:v>50307</c:v>
                </c:pt>
                <c:pt idx="1516">
                  <c:v>50314</c:v>
                </c:pt>
                <c:pt idx="1517">
                  <c:v>50321</c:v>
                </c:pt>
                <c:pt idx="1518">
                  <c:v>50328</c:v>
                </c:pt>
                <c:pt idx="1519">
                  <c:v>50335</c:v>
                </c:pt>
                <c:pt idx="1520">
                  <c:v>50342</c:v>
                </c:pt>
                <c:pt idx="1521">
                  <c:v>50349</c:v>
                </c:pt>
                <c:pt idx="1522">
                  <c:v>50356</c:v>
                </c:pt>
                <c:pt idx="1523">
                  <c:v>50363</c:v>
                </c:pt>
                <c:pt idx="1524">
                  <c:v>50370</c:v>
                </c:pt>
                <c:pt idx="1525">
                  <c:v>50377</c:v>
                </c:pt>
                <c:pt idx="1526">
                  <c:v>50384</c:v>
                </c:pt>
                <c:pt idx="1527">
                  <c:v>50391</c:v>
                </c:pt>
                <c:pt idx="1528">
                  <c:v>50398</c:v>
                </c:pt>
                <c:pt idx="1529">
                  <c:v>50405</c:v>
                </c:pt>
                <c:pt idx="1530">
                  <c:v>50412</c:v>
                </c:pt>
                <c:pt idx="1531">
                  <c:v>50419</c:v>
                </c:pt>
                <c:pt idx="1532">
                  <c:v>50426</c:v>
                </c:pt>
                <c:pt idx="1533">
                  <c:v>50433</c:v>
                </c:pt>
                <c:pt idx="1534">
                  <c:v>50440</c:v>
                </c:pt>
                <c:pt idx="1535">
                  <c:v>50447</c:v>
                </c:pt>
                <c:pt idx="1536">
                  <c:v>50454</c:v>
                </c:pt>
                <c:pt idx="1537">
                  <c:v>50461</c:v>
                </c:pt>
                <c:pt idx="1538">
                  <c:v>50468</c:v>
                </c:pt>
                <c:pt idx="1539">
                  <c:v>50475</c:v>
                </c:pt>
                <c:pt idx="1540">
                  <c:v>50482</c:v>
                </c:pt>
                <c:pt idx="1541">
                  <c:v>50489</c:v>
                </c:pt>
                <c:pt idx="1542">
                  <c:v>50496</c:v>
                </c:pt>
                <c:pt idx="1543">
                  <c:v>50503</c:v>
                </c:pt>
                <c:pt idx="1544">
                  <c:v>50510</c:v>
                </c:pt>
                <c:pt idx="1545">
                  <c:v>50517</c:v>
                </c:pt>
                <c:pt idx="1546">
                  <c:v>50524</c:v>
                </c:pt>
                <c:pt idx="1547">
                  <c:v>50531</c:v>
                </c:pt>
                <c:pt idx="1548">
                  <c:v>50538</c:v>
                </c:pt>
                <c:pt idx="1549">
                  <c:v>50545</c:v>
                </c:pt>
                <c:pt idx="1550">
                  <c:v>50552</c:v>
                </c:pt>
                <c:pt idx="1551">
                  <c:v>50559</c:v>
                </c:pt>
                <c:pt idx="1552">
                  <c:v>50566</c:v>
                </c:pt>
                <c:pt idx="1553">
                  <c:v>50573</c:v>
                </c:pt>
                <c:pt idx="1554">
                  <c:v>50580</c:v>
                </c:pt>
                <c:pt idx="1555">
                  <c:v>50587</c:v>
                </c:pt>
                <c:pt idx="1556">
                  <c:v>50594</c:v>
                </c:pt>
                <c:pt idx="1557">
                  <c:v>50601</c:v>
                </c:pt>
                <c:pt idx="1558">
                  <c:v>50608</c:v>
                </c:pt>
                <c:pt idx="1559">
                  <c:v>50615</c:v>
                </c:pt>
                <c:pt idx="1560">
                  <c:v>50622</c:v>
                </c:pt>
                <c:pt idx="1561">
                  <c:v>50629</c:v>
                </c:pt>
                <c:pt idx="1562">
                  <c:v>50636</c:v>
                </c:pt>
                <c:pt idx="1563">
                  <c:v>50643</c:v>
                </c:pt>
                <c:pt idx="1564">
                  <c:v>50650</c:v>
                </c:pt>
                <c:pt idx="1565">
                  <c:v>50657</c:v>
                </c:pt>
                <c:pt idx="1566">
                  <c:v>50664</c:v>
                </c:pt>
                <c:pt idx="1567">
                  <c:v>50671</c:v>
                </c:pt>
                <c:pt idx="1568">
                  <c:v>50678</c:v>
                </c:pt>
                <c:pt idx="1569">
                  <c:v>50685</c:v>
                </c:pt>
                <c:pt idx="1570">
                  <c:v>50692</c:v>
                </c:pt>
                <c:pt idx="1571">
                  <c:v>50699</c:v>
                </c:pt>
                <c:pt idx="1572">
                  <c:v>50706</c:v>
                </c:pt>
                <c:pt idx="1573">
                  <c:v>50713</c:v>
                </c:pt>
                <c:pt idx="1574">
                  <c:v>50720</c:v>
                </c:pt>
                <c:pt idx="1575">
                  <c:v>50727</c:v>
                </c:pt>
                <c:pt idx="1576">
                  <c:v>50734</c:v>
                </c:pt>
                <c:pt idx="1577">
                  <c:v>50741</c:v>
                </c:pt>
                <c:pt idx="1578">
                  <c:v>50748</c:v>
                </c:pt>
                <c:pt idx="1579">
                  <c:v>50755</c:v>
                </c:pt>
                <c:pt idx="1580">
                  <c:v>50762</c:v>
                </c:pt>
                <c:pt idx="1581">
                  <c:v>50769</c:v>
                </c:pt>
                <c:pt idx="1582">
                  <c:v>50776</c:v>
                </c:pt>
                <c:pt idx="1583">
                  <c:v>50783</c:v>
                </c:pt>
                <c:pt idx="1584">
                  <c:v>50790</c:v>
                </c:pt>
                <c:pt idx="1585">
                  <c:v>50797</c:v>
                </c:pt>
                <c:pt idx="1586">
                  <c:v>50804</c:v>
                </c:pt>
                <c:pt idx="1587">
                  <c:v>50811</c:v>
                </c:pt>
                <c:pt idx="1588">
                  <c:v>50818</c:v>
                </c:pt>
                <c:pt idx="1589">
                  <c:v>50825</c:v>
                </c:pt>
                <c:pt idx="1590">
                  <c:v>50832</c:v>
                </c:pt>
                <c:pt idx="1591">
                  <c:v>50839</c:v>
                </c:pt>
                <c:pt idx="1592">
                  <c:v>50846</c:v>
                </c:pt>
                <c:pt idx="1593">
                  <c:v>50853</c:v>
                </c:pt>
                <c:pt idx="1594">
                  <c:v>50860</c:v>
                </c:pt>
                <c:pt idx="1595">
                  <c:v>50867</c:v>
                </c:pt>
                <c:pt idx="1596">
                  <c:v>50874</c:v>
                </c:pt>
                <c:pt idx="1597">
                  <c:v>50881</c:v>
                </c:pt>
                <c:pt idx="1598">
                  <c:v>50888</c:v>
                </c:pt>
                <c:pt idx="1599">
                  <c:v>50895</c:v>
                </c:pt>
                <c:pt idx="1600">
                  <c:v>50902</c:v>
                </c:pt>
                <c:pt idx="1601">
                  <c:v>50909</c:v>
                </c:pt>
                <c:pt idx="1602">
                  <c:v>50916</c:v>
                </c:pt>
                <c:pt idx="1603">
                  <c:v>50923</c:v>
                </c:pt>
                <c:pt idx="1604">
                  <c:v>50930</c:v>
                </c:pt>
                <c:pt idx="1605">
                  <c:v>50937</c:v>
                </c:pt>
                <c:pt idx="1606">
                  <c:v>50944</c:v>
                </c:pt>
                <c:pt idx="1607">
                  <c:v>50951</c:v>
                </c:pt>
                <c:pt idx="1608">
                  <c:v>50958</c:v>
                </c:pt>
                <c:pt idx="1609">
                  <c:v>50965</c:v>
                </c:pt>
                <c:pt idx="1610">
                  <c:v>50972</c:v>
                </c:pt>
                <c:pt idx="1611">
                  <c:v>50979</c:v>
                </c:pt>
                <c:pt idx="1612">
                  <c:v>50986</c:v>
                </c:pt>
                <c:pt idx="1613">
                  <c:v>50993</c:v>
                </c:pt>
                <c:pt idx="1614">
                  <c:v>51000</c:v>
                </c:pt>
                <c:pt idx="1615">
                  <c:v>51007</c:v>
                </c:pt>
                <c:pt idx="1616">
                  <c:v>51014</c:v>
                </c:pt>
                <c:pt idx="1617">
                  <c:v>51021</c:v>
                </c:pt>
                <c:pt idx="1618">
                  <c:v>51028</c:v>
                </c:pt>
                <c:pt idx="1619">
                  <c:v>51035</c:v>
                </c:pt>
                <c:pt idx="1620">
                  <c:v>51042</c:v>
                </c:pt>
                <c:pt idx="1621">
                  <c:v>51049</c:v>
                </c:pt>
                <c:pt idx="1622">
                  <c:v>51056</c:v>
                </c:pt>
                <c:pt idx="1623">
                  <c:v>51063</c:v>
                </c:pt>
                <c:pt idx="1624">
                  <c:v>51070</c:v>
                </c:pt>
                <c:pt idx="1625">
                  <c:v>51077</c:v>
                </c:pt>
                <c:pt idx="1626">
                  <c:v>51084</c:v>
                </c:pt>
                <c:pt idx="1627">
                  <c:v>51091</c:v>
                </c:pt>
                <c:pt idx="1628">
                  <c:v>51098</c:v>
                </c:pt>
                <c:pt idx="1629">
                  <c:v>51105</c:v>
                </c:pt>
                <c:pt idx="1630">
                  <c:v>51112</c:v>
                </c:pt>
                <c:pt idx="1631">
                  <c:v>51119</c:v>
                </c:pt>
                <c:pt idx="1632">
                  <c:v>51126</c:v>
                </c:pt>
                <c:pt idx="1633">
                  <c:v>51133</c:v>
                </c:pt>
                <c:pt idx="1634">
                  <c:v>51140</c:v>
                </c:pt>
                <c:pt idx="1635">
                  <c:v>51147</c:v>
                </c:pt>
                <c:pt idx="1636">
                  <c:v>51154</c:v>
                </c:pt>
                <c:pt idx="1637">
                  <c:v>51161</c:v>
                </c:pt>
                <c:pt idx="1638">
                  <c:v>51168</c:v>
                </c:pt>
                <c:pt idx="1639">
                  <c:v>51175</c:v>
                </c:pt>
                <c:pt idx="1640">
                  <c:v>51182</c:v>
                </c:pt>
                <c:pt idx="1641">
                  <c:v>51189</c:v>
                </c:pt>
                <c:pt idx="1642">
                  <c:v>51196</c:v>
                </c:pt>
                <c:pt idx="1643">
                  <c:v>51203</c:v>
                </c:pt>
                <c:pt idx="1644">
                  <c:v>51210</c:v>
                </c:pt>
                <c:pt idx="1645">
                  <c:v>51217</c:v>
                </c:pt>
                <c:pt idx="1646">
                  <c:v>51224</c:v>
                </c:pt>
                <c:pt idx="1647">
                  <c:v>51231</c:v>
                </c:pt>
                <c:pt idx="1648">
                  <c:v>51238</c:v>
                </c:pt>
                <c:pt idx="1649">
                  <c:v>51245</c:v>
                </c:pt>
                <c:pt idx="1650">
                  <c:v>51252</c:v>
                </c:pt>
                <c:pt idx="1651">
                  <c:v>51260</c:v>
                </c:pt>
                <c:pt idx="1652">
                  <c:v>51267</c:v>
                </c:pt>
                <c:pt idx="1653">
                  <c:v>51274</c:v>
                </c:pt>
                <c:pt idx="1654">
                  <c:v>51281</c:v>
                </c:pt>
                <c:pt idx="1655">
                  <c:v>51288</c:v>
                </c:pt>
                <c:pt idx="1656">
                  <c:v>51295</c:v>
                </c:pt>
                <c:pt idx="1657">
                  <c:v>51302</c:v>
                </c:pt>
                <c:pt idx="1658">
                  <c:v>51309</c:v>
                </c:pt>
                <c:pt idx="1659">
                  <c:v>51316</c:v>
                </c:pt>
                <c:pt idx="1660">
                  <c:v>51323</c:v>
                </c:pt>
                <c:pt idx="1661">
                  <c:v>51330</c:v>
                </c:pt>
                <c:pt idx="1662">
                  <c:v>51337</c:v>
                </c:pt>
                <c:pt idx="1663">
                  <c:v>51344</c:v>
                </c:pt>
                <c:pt idx="1664">
                  <c:v>51351</c:v>
                </c:pt>
                <c:pt idx="1665">
                  <c:v>51358</c:v>
                </c:pt>
                <c:pt idx="1666">
                  <c:v>51365</c:v>
                </c:pt>
                <c:pt idx="1667">
                  <c:v>51372</c:v>
                </c:pt>
                <c:pt idx="1668">
                  <c:v>51379</c:v>
                </c:pt>
                <c:pt idx="1669">
                  <c:v>51386</c:v>
                </c:pt>
                <c:pt idx="1670">
                  <c:v>51393</c:v>
                </c:pt>
                <c:pt idx="1671">
                  <c:v>51400</c:v>
                </c:pt>
                <c:pt idx="1672">
                  <c:v>51407</c:v>
                </c:pt>
                <c:pt idx="1673">
                  <c:v>51414</c:v>
                </c:pt>
                <c:pt idx="1674">
                  <c:v>51421</c:v>
                </c:pt>
                <c:pt idx="1675">
                  <c:v>51428</c:v>
                </c:pt>
                <c:pt idx="1676">
                  <c:v>51435</c:v>
                </c:pt>
                <c:pt idx="1677">
                  <c:v>51442</c:v>
                </c:pt>
                <c:pt idx="1678">
                  <c:v>51449</c:v>
                </c:pt>
                <c:pt idx="1679">
                  <c:v>51456</c:v>
                </c:pt>
                <c:pt idx="1680">
                  <c:v>51463</c:v>
                </c:pt>
                <c:pt idx="1681">
                  <c:v>51470</c:v>
                </c:pt>
                <c:pt idx="1682">
                  <c:v>51477</c:v>
                </c:pt>
                <c:pt idx="1683">
                  <c:v>51484</c:v>
                </c:pt>
                <c:pt idx="1684">
                  <c:v>51491</c:v>
                </c:pt>
                <c:pt idx="1685">
                  <c:v>51501</c:v>
                </c:pt>
                <c:pt idx="1686">
                  <c:v>51508</c:v>
                </c:pt>
                <c:pt idx="1687">
                  <c:v>51515</c:v>
                </c:pt>
                <c:pt idx="1688">
                  <c:v>51522</c:v>
                </c:pt>
                <c:pt idx="1689">
                  <c:v>51529</c:v>
                </c:pt>
                <c:pt idx="1690">
                  <c:v>51536</c:v>
                </c:pt>
                <c:pt idx="1691">
                  <c:v>51543</c:v>
                </c:pt>
                <c:pt idx="1692">
                  <c:v>51550</c:v>
                </c:pt>
                <c:pt idx="1693">
                  <c:v>51557</c:v>
                </c:pt>
                <c:pt idx="1694">
                  <c:v>51564</c:v>
                </c:pt>
                <c:pt idx="1695">
                  <c:v>51571</c:v>
                </c:pt>
                <c:pt idx="1696">
                  <c:v>51578</c:v>
                </c:pt>
                <c:pt idx="1697">
                  <c:v>51585</c:v>
                </c:pt>
                <c:pt idx="1698">
                  <c:v>51592</c:v>
                </c:pt>
                <c:pt idx="1699">
                  <c:v>51599</c:v>
                </c:pt>
                <c:pt idx="1700">
                  <c:v>51606</c:v>
                </c:pt>
                <c:pt idx="1701">
                  <c:v>51615</c:v>
                </c:pt>
                <c:pt idx="1702">
                  <c:v>51620</c:v>
                </c:pt>
                <c:pt idx="1703">
                  <c:v>51627</c:v>
                </c:pt>
                <c:pt idx="1704">
                  <c:v>51634</c:v>
                </c:pt>
                <c:pt idx="1705">
                  <c:v>51641</c:v>
                </c:pt>
                <c:pt idx="1706">
                  <c:v>51648</c:v>
                </c:pt>
                <c:pt idx="1707">
                  <c:v>51655</c:v>
                </c:pt>
                <c:pt idx="1708">
                  <c:v>51662</c:v>
                </c:pt>
                <c:pt idx="1709">
                  <c:v>51669</c:v>
                </c:pt>
                <c:pt idx="1710">
                  <c:v>51676</c:v>
                </c:pt>
                <c:pt idx="1711">
                  <c:v>51683</c:v>
                </c:pt>
                <c:pt idx="1712">
                  <c:v>51690</c:v>
                </c:pt>
                <c:pt idx="1713">
                  <c:v>51697</c:v>
                </c:pt>
                <c:pt idx="1714">
                  <c:v>51704</c:v>
                </c:pt>
                <c:pt idx="1715">
                  <c:v>51711</c:v>
                </c:pt>
                <c:pt idx="1716">
                  <c:v>51718</c:v>
                </c:pt>
                <c:pt idx="1717">
                  <c:v>51725</c:v>
                </c:pt>
                <c:pt idx="1718">
                  <c:v>51732</c:v>
                </c:pt>
                <c:pt idx="1719">
                  <c:v>51739</c:v>
                </c:pt>
                <c:pt idx="1720">
                  <c:v>51746</c:v>
                </c:pt>
                <c:pt idx="1721">
                  <c:v>51753</c:v>
                </c:pt>
                <c:pt idx="1722">
                  <c:v>51760</c:v>
                </c:pt>
                <c:pt idx="1723">
                  <c:v>51767</c:v>
                </c:pt>
                <c:pt idx="1724">
                  <c:v>51774</c:v>
                </c:pt>
                <c:pt idx="1725">
                  <c:v>51781</c:v>
                </c:pt>
                <c:pt idx="1726">
                  <c:v>51788</c:v>
                </c:pt>
                <c:pt idx="1727">
                  <c:v>51795</c:v>
                </c:pt>
                <c:pt idx="1728">
                  <c:v>51802</c:v>
                </c:pt>
                <c:pt idx="1729">
                  <c:v>51809</c:v>
                </c:pt>
                <c:pt idx="1730">
                  <c:v>51816</c:v>
                </c:pt>
                <c:pt idx="1731">
                  <c:v>51823</c:v>
                </c:pt>
                <c:pt idx="1732">
                  <c:v>51830</c:v>
                </c:pt>
                <c:pt idx="1733">
                  <c:v>51837</c:v>
                </c:pt>
                <c:pt idx="1734">
                  <c:v>51844</c:v>
                </c:pt>
                <c:pt idx="1735">
                  <c:v>51851</c:v>
                </c:pt>
                <c:pt idx="1736">
                  <c:v>51858</c:v>
                </c:pt>
                <c:pt idx="1737">
                  <c:v>51866</c:v>
                </c:pt>
                <c:pt idx="1738">
                  <c:v>51873</c:v>
                </c:pt>
                <c:pt idx="1739">
                  <c:v>51880</c:v>
                </c:pt>
                <c:pt idx="1740">
                  <c:v>51887</c:v>
                </c:pt>
                <c:pt idx="1741">
                  <c:v>51894</c:v>
                </c:pt>
                <c:pt idx="1742">
                  <c:v>51901</c:v>
                </c:pt>
                <c:pt idx="1743">
                  <c:v>51908</c:v>
                </c:pt>
                <c:pt idx="1744">
                  <c:v>51915</c:v>
                </c:pt>
                <c:pt idx="1745">
                  <c:v>51922</c:v>
                </c:pt>
                <c:pt idx="1746">
                  <c:v>51929</c:v>
                </c:pt>
                <c:pt idx="1747">
                  <c:v>51936</c:v>
                </c:pt>
                <c:pt idx="1748">
                  <c:v>51943</c:v>
                </c:pt>
                <c:pt idx="1749">
                  <c:v>51950</c:v>
                </c:pt>
                <c:pt idx="1750">
                  <c:v>51957</c:v>
                </c:pt>
                <c:pt idx="1751">
                  <c:v>51966</c:v>
                </c:pt>
                <c:pt idx="1752">
                  <c:v>51973</c:v>
                </c:pt>
                <c:pt idx="1753">
                  <c:v>51980</c:v>
                </c:pt>
                <c:pt idx="1754">
                  <c:v>51988</c:v>
                </c:pt>
                <c:pt idx="1755">
                  <c:v>51994</c:v>
                </c:pt>
                <c:pt idx="1756">
                  <c:v>52001</c:v>
                </c:pt>
                <c:pt idx="1757">
                  <c:v>52008</c:v>
                </c:pt>
                <c:pt idx="1758">
                  <c:v>52015</c:v>
                </c:pt>
                <c:pt idx="1759">
                  <c:v>52022</c:v>
                </c:pt>
                <c:pt idx="1760">
                  <c:v>52029</c:v>
                </c:pt>
                <c:pt idx="1761">
                  <c:v>52036</c:v>
                </c:pt>
                <c:pt idx="1762">
                  <c:v>52043</c:v>
                </c:pt>
                <c:pt idx="1763">
                  <c:v>52050</c:v>
                </c:pt>
                <c:pt idx="1764">
                  <c:v>52057</c:v>
                </c:pt>
                <c:pt idx="1765">
                  <c:v>52064</c:v>
                </c:pt>
                <c:pt idx="1766">
                  <c:v>52071</c:v>
                </c:pt>
                <c:pt idx="1767">
                  <c:v>52078</c:v>
                </c:pt>
                <c:pt idx="1768">
                  <c:v>52085</c:v>
                </c:pt>
                <c:pt idx="1769">
                  <c:v>52092</c:v>
                </c:pt>
                <c:pt idx="1770">
                  <c:v>52099</c:v>
                </c:pt>
                <c:pt idx="1771">
                  <c:v>52106</c:v>
                </c:pt>
                <c:pt idx="1772">
                  <c:v>52113</c:v>
                </c:pt>
                <c:pt idx="1773">
                  <c:v>52120</c:v>
                </c:pt>
                <c:pt idx="1774">
                  <c:v>52127</c:v>
                </c:pt>
                <c:pt idx="1775">
                  <c:v>52134</c:v>
                </c:pt>
                <c:pt idx="1776">
                  <c:v>52141</c:v>
                </c:pt>
                <c:pt idx="1777">
                  <c:v>52148</c:v>
                </c:pt>
                <c:pt idx="1778">
                  <c:v>52155</c:v>
                </c:pt>
                <c:pt idx="1779">
                  <c:v>52162</c:v>
                </c:pt>
                <c:pt idx="1780">
                  <c:v>52169</c:v>
                </c:pt>
                <c:pt idx="1781">
                  <c:v>52176</c:v>
                </c:pt>
                <c:pt idx="1782">
                  <c:v>52183</c:v>
                </c:pt>
                <c:pt idx="1783">
                  <c:v>52190</c:v>
                </c:pt>
                <c:pt idx="1784">
                  <c:v>52197</c:v>
                </c:pt>
                <c:pt idx="1785">
                  <c:v>52204</c:v>
                </c:pt>
                <c:pt idx="1786">
                  <c:v>52211</c:v>
                </c:pt>
                <c:pt idx="1787">
                  <c:v>52218</c:v>
                </c:pt>
                <c:pt idx="1788">
                  <c:v>52229</c:v>
                </c:pt>
                <c:pt idx="1789">
                  <c:v>52233</c:v>
                </c:pt>
                <c:pt idx="1790">
                  <c:v>52239</c:v>
                </c:pt>
                <c:pt idx="1791">
                  <c:v>52246</c:v>
                </c:pt>
                <c:pt idx="1792">
                  <c:v>52253</c:v>
                </c:pt>
                <c:pt idx="1793">
                  <c:v>52260</c:v>
                </c:pt>
                <c:pt idx="1794">
                  <c:v>52267</c:v>
                </c:pt>
                <c:pt idx="1795">
                  <c:v>52274</c:v>
                </c:pt>
                <c:pt idx="1796">
                  <c:v>52281</c:v>
                </c:pt>
                <c:pt idx="1797">
                  <c:v>52288</c:v>
                </c:pt>
                <c:pt idx="1798">
                  <c:v>52295</c:v>
                </c:pt>
                <c:pt idx="1799">
                  <c:v>52302</c:v>
                </c:pt>
                <c:pt idx="1800">
                  <c:v>52309</c:v>
                </c:pt>
                <c:pt idx="1801">
                  <c:v>52316</c:v>
                </c:pt>
                <c:pt idx="1802">
                  <c:v>52323</c:v>
                </c:pt>
                <c:pt idx="1803">
                  <c:v>52330</c:v>
                </c:pt>
                <c:pt idx="1804">
                  <c:v>52337</c:v>
                </c:pt>
                <c:pt idx="1805">
                  <c:v>52344</c:v>
                </c:pt>
                <c:pt idx="1806">
                  <c:v>52351</c:v>
                </c:pt>
                <c:pt idx="1807">
                  <c:v>52358</c:v>
                </c:pt>
                <c:pt idx="1808">
                  <c:v>52365</c:v>
                </c:pt>
                <c:pt idx="1809">
                  <c:v>52372</c:v>
                </c:pt>
                <c:pt idx="1810">
                  <c:v>52379</c:v>
                </c:pt>
                <c:pt idx="1811">
                  <c:v>52386</c:v>
                </c:pt>
                <c:pt idx="1812">
                  <c:v>52393</c:v>
                </c:pt>
                <c:pt idx="1813">
                  <c:v>52400</c:v>
                </c:pt>
                <c:pt idx="1814">
                  <c:v>52407</c:v>
                </c:pt>
                <c:pt idx="1815">
                  <c:v>52414</c:v>
                </c:pt>
                <c:pt idx="1816">
                  <c:v>52421</c:v>
                </c:pt>
                <c:pt idx="1817">
                  <c:v>52428</c:v>
                </c:pt>
                <c:pt idx="1818">
                  <c:v>52435</c:v>
                </c:pt>
                <c:pt idx="1819">
                  <c:v>52442</c:v>
                </c:pt>
                <c:pt idx="1820">
                  <c:v>52449</c:v>
                </c:pt>
                <c:pt idx="1821">
                  <c:v>52456</c:v>
                </c:pt>
                <c:pt idx="1822">
                  <c:v>52463</c:v>
                </c:pt>
                <c:pt idx="1823">
                  <c:v>52470</c:v>
                </c:pt>
                <c:pt idx="1824">
                  <c:v>52477</c:v>
                </c:pt>
                <c:pt idx="1825">
                  <c:v>52484</c:v>
                </c:pt>
                <c:pt idx="1826">
                  <c:v>52491</c:v>
                </c:pt>
                <c:pt idx="1827">
                  <c:v>52498</c:v>
                </c:pt>
                <c:pt idx="1828">
                  <c:v>52505</c:v>
                </c:pt>
                <c:pt idx="1829">
                  <c:v>52512</c:v>
                </c:pt>
                <c:pt idx="1830">
                  <c:v>52519</c:v>
                </c:pt>
                <c:pt idx="1831">
                  <c:v>52526</c:v>
                </c:pt>
                <c:pt idx="1832">
                  <c:v>52533</c:v>
                </c:pt>
                <c:pt idx="1833">
                  <c:v>52540</c:v>
                </c:pt>
                <c:pt idx="1834">
                  <c:v>52547</c:v>
                </c:pt>
                <c:pt idx="1835">
                  <c:v>52554</c:v>
                </c:pt>
                <c:pt idx="1836">
                  <c:v>52561</c:v>
                </c:pt>
                <c:pt idx="1837">
                  <c:v>52568</c:v>
                </c:pt>
                <c:pt idx="1838">
                  <c:v>52575</c:v>
                </c:pt>
                <c:pt idx="1839">
                  <c:v>52582</c:v>
                </c:pt>
                <c:pt idx="1840">
                  <c:v>52589</c:v>
                </c:pt>
                <c:pt idx="1841">
                  <c:v>52596</c:v>
                </c:pt>
                <c:pt idx="1842">
                  <c:v>52603</c:v>
                </c:pt>
                <c:pt idx="1843">
                  <c:v>52610</c:v>
                </c:pt>
                <c:pt idx="1844">
                  <c:v>52617</c:v>
                </c:pt>
                <c:pt idx="1845">
                  <c:v>52624</c:v>
                </c:pt>
                <c:pt idx="1846">
                  <c:v>52631</c:v>
                </c:pt>
                <c:pt idx="1847">
                  <c:v>52638</c:v>
                </c:pt>
                <c:pt idx="1848">
                  <c:v>52645</c:v>
                </c:pt>
                <c:pt idx="1849">
                  <c:v>52652</c:v>
                </c:pt>
                <c:pt idx="1850">
                  <c:v>52659</c:v>
                </c:pt>
                <c:pt idx="1851">
                  <c:v>52666</c:v>
                </c:pt>
                <c:pt idx="1852">
                  <c:v>52673</c:v>
                </c:pt>
                <c:pt idx="1853">
                  <c:v>52680</c:v>
                </c:pt>
                <c:pt idx="1854">
                  <c:v>52687</c:v>
                </c:pt>
                <c:pt idx="1855">
                  <c:v>52694</c:v>
                </c:pt>
                <c:pt idx="1856">
                  <c:v>52701</c:v>
                </c:pt>
                <c:pt idx="1857">
                  <c:v>52708</c:v>
                </c:pt>
                <c:pt idx="1858">
                  <c:v>52715</c:v>
                </c:pt>
                <c:pt idx="1859">
                  <c:v>52722</c:v>
                </c:pt>
                <c:pt idx="1860">
                  <c:v>52729</c:v>
                </c:pt>
                <c:pt idx="1861">
                  <c:v>52736</c:v>
                </c:pt>
                <c:pt idx="1862">
                  <c:v>52743</c:v>
                </c:pt>
                <c:pt idx="1863">
                  <c:v>52750</c:v>
                </c:pt>
                <c:pt idx="1864">
                  <c:v>52757</c:v>
                </c:pt>
                <c:pt idx="1865">
                  <c:v>52764</c:v>
                </c:pt>
                <c:pt idx="1866">
                  <c:v>52771</c:v>
                </c:pt>
                <c:pt idx="1867">
                  <c:v>52778</c:v>
                </c:pt>
                <c:pt idx="1868">
                  <c:v>52785</c:v>
                </c:pt>
                <c:pt idx="1869">
                  <c:v>52792</c:v>
                </c:pt>
                <c:pt idx="1870">
                  <c:v>52799</c:v>
                </c:pt>
                <c:pt idx="1871">
                  <c:v>52806</c:v>
                </c:pt>
                <c:pt idx="1872">
                  <c:v>52813</c:v>
                </c:pt>
                <c:pt idx="1873">
                  <c:v>52820</c:v>
                </c:pt>
                <c:pt idx="1874">
                  <c:v>52827</c:v>
                </c:pt>
                <c:pt idx="1875">
                  <c:v>52834</c:v>
                </c:pt>
                <c:pt idx="1876">
                  <c:v>52841</c:v>
                </c:pt>
                <c:pt idx="1877">
                  <c:v>52848</c:v>
                </c:pt>
                <c:pt idx="1878">
                  <c:v>52855</c:v>
                </c:pt>
                <c:pt idx="1879">
                  <c:v>52862</c:v>
                </c:pt>
                <c:pt idx="1880">
                  <c:v>52869</c:v>
                </c:pt>
                <c:pt idx="1881">
                  <c:v>52876</c:v>
                </c:pt>
                <c:pt idx="1882">
                  <c:v>52883</c:v>
                </c:pt>
                <c:pt idx="1883">
                  <c:v>52890</c:v>
                </c:pt>
                <c:pt idx="1884">
                  <c:v>52897</c:v>
                </c:pt>
                <c:pt idx="1885">
                  <c:v>52904</c:v>
                </c:pt>
                <c:pt idx="1886">
                  <c:v>52911</c:v>
                </c:pt>
                <c:pt idx="1887">
                  <c:v>52918</c:v>
                </c:pt>
                <c:pt idx="1888">
                  <c:v>52925</c:v>
                </c:pt>
                <c:pt idx="1889">
                  <c:v>52932</c:v>
                </c:pt>
                <c:pt idx="1890">
                  <c:v>52939</c:v>
                </c:pt>
                <c:pt idx="1891">
                  <c:v>52946</c:v>
                </c:pt>
                <c:pt idx="1892">
                  <c:v>52953</c:v>
                </c:pt>
                <c:pt idx="1893">
                  <c:v>52960</c:v>
                </c:pt>
                <c:pt idx="1894">
                  <c:v>52967</c:v>
                </c:pt>
                <c:pt idx="1895">
                  <c:v>52974</c:v>
                </c:pt>
                <c:pt idx="1896">
                  <c:v>52981</c:v>
                </c:pt>
                <c:pt idx="1897">
                  <c:v>52988</c:v>
                </c:pt>
                <c:pt idx="1898">
                  <c:v>52995</c:v>
                </c:pt>
                <c:pt idx="1899">
                  <c:v>53002</c:v>
                </c:pt>
                <c:pt idx="1900">
                  <c:v>53009</c:v>
                </c:pt>
                <c:pt idx="1901">
                  <c:v>53016</c:v>
                </c:pt>
                <c:pt idx="1902">
                  <c:v>53023</c:v>
                </c:pt>
                <c:pt idx="1903">
                  <c:v>53030</c:v>
                </c:pt>
                <c:pt idx="1904">
                  <c:v>53037</c:v>
                </c:pt>
                <c:pt idx="1905">
                  <c:v>53044</c:v>
                </c:pt>
                <c:pt idx="1906">
                  <c:v>53051</c:v>
                </c:pt>
                <c:pt idx="1907">
                  <c:v>53058</c:v>
                </c:pt>
                <c:pt idx="1908">
                  <c:v>53065</c:v>
                </c:pt>
                <c:pt idx="1909">
                  <c:v>53072</c:v>
                </c:pt>
                <c:pt idx="1910">
                  <c:v>53079</c:v>
                </c:pt>
                <c:pt idx="1911">
                  <c:v>53086</c:v>
                </c:pt>
                <c:pt idx="1912">
                  <c:v>53093</c:v>
                </c:pt>
                <c:pt idx="1913">
                  <c:v>53100</c:v>
                </c:pt>
                <c:pt idx="1914">
                  <c:v>53107</c:v>
                </c:pt>
                <c:pt idx="1915">
                  <c:v>53114</c:v>
                </c:pt>
                <c:pt idx="1916">
                  <c:v>53121</c:v>
                </c:pt>
                <c:pt idx="1917">
                  <c:v>53128</c:v>
                </c:pt>
                <c:pt idx="1918">
                  <c:v>53135</c:v>
                </c:pt>
                <c:pt idx="1919">
                  <c:v>53142</c:v>
                </c:pt>
                <c:pt idx="1920">
                  <c:v>53149</c:v>
                </c:pt>
                <c:pt idx="1921">
                  <c:v>53156</c:v>
                </c:pt>
                <c:pt idx="1922">
                  <c:v>53163</c:v>
                </c:pt>
                <c:pt idx="1923">
                  <c:v>53170</c:v>
                </c:pt>
                <c:pt idx="1924">
                  <c:v>53177</c:v>
                </c:pt>
                <c:pt idx="1925">
                  <c:v>53184</c:v>
                </c:pt>
                <c:pt idx="1926">
                  <c:v>53191</c:v>
                </c:pt>
                <c:pt idx="1927">
                  <c:v>53198</c:v>
                </c:pt>
                <c:pt idx="1928">
                  <c:v>53205</c:v>
                </c:pt>
                <c:pt idx="1929">
                  <c:v>53212</c:v>
                </c:pt>
                <c:pt idx="1930">
                  <c:v>53219</c:v>
                </c:pt>
                <c:pt idx="1931">
                  <c:v>53226</c:v>
                </c:pt>
                <c:pt idx="1932">
                  <c:v>53233</c:v>
                </c:pt>
                <c:pt idx="1933">
                  <c:v>53240</c:v>
                </c:pt>
                <c:pt idx="1934">
                  <c:v>53247</c:v>
                </c:pt>
                <c:pt idx="1935">
                  <c:v>53254</c:v>
                </c:pt>
                <c:pt idx="1936">
                  <c:v>53261</c:v>
                </c:pt>
                <c:pt idx="1937">
                  <c:v>53268</c:v>
                </c:pt>
                <c:pt idx="1938">
                  <c:v>53275</c:v>
                </c:pt>
                <c:pt idx="1939">
                  <c:v>53282</c:v>
                </c:pt>
                <c:pt idx="1940">
                  <c:v>53289</c:v>
                </c:pt>
                <c:pt idx="1941">
                  <c:v>53296</c:v>
                </c:pt>
                <c:pt idx="1942">
                  <c:v>53303</c:v>
                </c:pt>
                <c:pt idx="1943">
                  <c:v>53310</c:v>
                </c:pt>
                <c:pt idx="1944">
                  <c:v>53317</c:v>
                </c:pt>
                <c:pt idx="1945">
                  <c:v>53325</c:v>
                </c:pt>
                <c:pt idx="1946">
                  <c:v>53332</c:v>
                </c:pt>
                <c:pt idx="1947">
                  <c:v>53339</c:v>
                </c:pt>
                <c:pt idx="1948">
                  <c:v>53346</c:v>
                </c:pt>
                <c:pt idx="1949">
                  <c:v>53353</c:v>
                </c:pt>
                <c:pt idx="1950">
                  <c:v>53360</c:v>
                </c:pt>
                <c:pt idx="1951">
                  <c:v>53367</c:v>
                </c:pt>
                <c:pt idx="1952">
                  <c:v>53374</c:v>
                </c:pt>
                <c:pt idx="1953">
                  <c:v>53381</c:v>
                </c:pt>
                <c:pt idx="1954">
                  <c:v>53388</c:v>
                </c:pt>
                <c:pt idx="1955">
                  <c:v>53395</c:v>
                </c:pt>
                <c:pt idx="1956">
                  <c:v>53402</c:v>
                </c:pt>
                <c:pt idx="1957">
                  <c:v>53413</c:v>
                </c:pt>
                <c:pt idx="1958">
                  <c:v>53416</c:v>
                </c:pt>
                <c:pt idx="1959">
                  <c:v>53423</c:v>
                </c:pt>
                <c:pt idx="1960">
                  <c:v>53430</c:v>
                </c:pt>
                <c:pt idx="1961">
                  <c:v>53437</c:v>
                </c:pt>
                <c:pt idx="1962">
                  <c:v>53444</c:v>
                </c:pt>
                <c:pt idx="1963">
                  <c:v>53451</c:v>
                </c:pt>
                <c:pt idx="1964">
                  <c:v>53458</c:v>
                </c:pt>
                <c:pt idx="1965">
                  <c:v>53465</c:v>
                </c:pt>
                <c:pt idx="1966">
                  <c:v>53472</c:v>
                </c:pt>
                <c:pt idx="1967">
                  <c:v>53479</c:v>
                </c:pt>
                <c:pt idx="1968">
                  <c:v>53486</c:v>
                </c:pt>
                <c:pt idx="1969">
                  <c:v>53493</c:v>
                </c:pt>
                <c:pt idx="1970">
                  <c:v>53500</c:v>
                </c:pt>
                <c:pt idx="1971">
                  <c:v>53507</c:v>
                </c:pt>
                <c:pt idx="1972">
                  <c:v>53514</c:v>
                </c:pt>
                <c:pt idx="1973">
                  <c:v>53521</c:v>
                </c:pt>
                <c:pt idx="1974">
                  <c:v>53528</c:v>
                </c:pt>
                <c:pt idx="1975">
                  <c:v>53535</c:v>
                </c:pt>
                <c:pt idx="1976">
                  <c:v>53542</c:v>
                </c:pt>
                <c:pt idx="1977">
                  <c:v>53549</c:v>
                </c:pt>
                <c:pt idx="1978">
                  <c:v>53556</c:v>
                </c:pt>
                <c:pt idx="1979">
                  <c:v>53563</c:v>
                </c:pt>
                <c:pt idx="1980">
                  <c:v>53570</c:v>
                </c:pt>
                <c:pt idx="1981">
                  <c:v>53577</c:v>
                </c:pt>
                <c:pt idx="1982">
                  <c:v>53584</c:v>
                </c:pt>
                <c:pt idx="1983">
                  <c:v>53591</c:v>
                </c:pt>
                <c:pt idx="1984">
                  <c:v>53598</c:v>
                </c:pt>
                <c:pt idx="1985">
                  <c:v>53605</c:v>
                </c:pt>
                <c:pt idx="1986">
                  <c:v>53612</c:v>
                </c:pt>
                <c:pt idx="1987">
                  <c:v>53619</c:v>
                </c:pt>
                <c:pt idx="1988">
                  <c:v>53626</c:v>
                </c:pt>
                <c:pt idx="1989">
                  <c:v>53633</c:v>
                </c:pt>
                <c:pt idx="1990">
                  <c:v>53640</c:v>
                </c:pt>
                <c:pt idx="1991">
                  <c:v>53647</c:v>
                </c:pt>
                <c:pt idx="1992">
                  <c:v>53654</c:v>
                </c:pt>
                <c:pt idx="1993">
                  <c:v>53661</c:v>
                </c:pt>
                <c:pt idx="1994">
                  <c:v>53668</c:v>
                </c:pt>
                <c:pt idx="1995">
                  <c:v>53675</c:v>
                </c:pt>
                <c:pt idx="1996">
                  <c:v>53682</c:v>
                </c:pt>
                <c:pt idx="1997">
                  <c:v>53692</c:v>
                </c:pt>
                <c:pt idx="1998">
                  <c:v>53699</c:v>
                </c:pt>
                <c:pt idx="1999">
                  <c:v>53706</c:v>
                </c:pt>
                <c:pt idx="2000">
                  <c:v>53713</c:v>
                </c:pt>
                <c:pt idx="2001">
                  <c:v>53720</c:v>
                </c:pt>
                <c:pt idx="2002">
                  <c:v>53727</c:v>
                </c:pt>
                <c:pt idx="2003">
                  <c:v>53734</c:v>
                </c:pt>
                <c:pt idx="2004">
                  <c:v>53741</c:v>
                </c:pt>
                <c:pt idx="2005">
                  <c:v>53748</c:v>
                </c:pt>
                <c:pt idx="2006">
                  <c:v>53755</c:v>
                </c:pt>
                <c:pt idx="2007">
                  <c:v>53762</c:v>
                </c:pt>
                <c:pt idx="2008">
                  <c:v>53769</c:v>
                </c:pt>
                <c:pt idx="2009">
                  <c:v>53776</c:v>
                </c:pt>
                <c:pt idx="2010">
                  <c:v>53783</c:v>
                </c:pt>
                <c:pt idx="2011">
                  <c:v>53790</c:v>
                </c:pt>
                <c:pt idx="2012">
                  <c:v>53799</c:v>
                </c:pt>
                <c:pt idx="2013">
                  <c:v>53804</c:v>
                </c:pt>
                <c:pt idx="2014">
                  <c:v>53811</c:v>
                </c:pt>
                <c:pt idx="2015">
                  <c:v>53818</c:v>
                </c:pt>
                <c:pt idx="2016">
                  <c:v>53825</c:v>
                </c:pt>
                <c:pt idx="2017">
                  <c:v>53832</c:v>
                </c:pt>
                <c:pt idx="2018">
                  <c:v>53839</c:v>
                </c:pt>
                <c:pt idx="2019">
                  <c:v>53846</c:v>
                </c:pt>
                <c:pt idx="2020">
                  <c:v>53853</c:v>
                </c:pt>
                <c:pt idx="2021">
                  <c:v>53860</c:v>
                </c:pt>
                <c:pt idx="2022">
                  <c:v>53867</c:v>
                </c:pt>
                <c:pt idx="2023">
                  <c:v>53874</c:v>
                </c:pt>
                <c:pt idx="2024">
                  <c:v>53881</c:v>
                </c:pt>
                <c:pt idx="2025">
                  <c:v>53888</c:v>
                </c:pt>
                <c:pt idx="2026">
                  <c:v>53895</c:v>
                </c:pt>
                <c:pt idx="2027">
                  <c:v>53902</c:v>
                </c:pt>
                <c:pt idx="2028">
                  <c:v>53909</c:v>
                </c:pt>
                <c:pt idx="2029">
                  <c:v>53916</c:v>
                </c:pt>
                <c:pt idx="2030">
                  <c:v>53923</c:v>
                </c:pt>
                <c:pt idx="2031">
                  <c:v>53930</c:v>
                </c:pt>
                <c:pt idx="2032">
                  <c:v>53937</c:v>
                </c:pt>
                <c:pt idx="2033">
                  <c:v>53944</c:v>
                </c:pt>
                <c:pt idx="2034">
                  <c:v>53951</c:v>
                </c:pt>
                <c:pt idx="2035">
                  <c:v>53958</c:v>
                </c:pt>
                <c:pt idx="2036">
                  <c:v>53965</c:v>
                </c:pt>
                <c:pt idx="2037">
                  <c:v>53972</c:v>
                </c:pt>
                <c:pt idx="2038">
                  <c:v>53979</c:v>
                </c:pt>
                <c:pt idx="2039">
                  <c:v>53986</c:v>
                </c:pt>
                <c:pt idx="2040">
                  <c:v>53993</c:v>
                </c:pt>
                <c:pt idx="2041">
                  <c:v>54000</c:v>
                </c:pt>
                <c:pt idx="2042">
                  <c:v>54007</c:v>
                </c:pt>
                <c:pt idx="2043">
                  <c:v>54014</c:v>
                </c:pt>
                <c:pt idx="2044">
                  <c:v>54021</c:v>
                </c:pt>
                <c:pt idx="2045">
                  <c:v>54028</c:v>
                </c:pt>
                <c:pt idx="2046">
                  <c:v>54035</c:v>
                </c:pt>
                <c:pt idx="2047">
                  <c:v>54042</c:v>
                </c:pt>
                <c:pt idx="2048">
                  <c:v>54049</c:v>
                </c:pt>
                <c:pt idx="2049">
                  <c:v>54057</c:v>
                </c:pt>
                <c:pt idx="2050">
                  <c:v>54064</c:v>
                </c:pt>
                <c:pt idx="2051">
                  <c:v>54071</c:v>
                </c:pt>
                <c:pt idx="2052">
                  <c:v>54078</c:v>
                </c:pt>
                <c:pt idx="2053">
                  <c:v>54085</c:v>
                </c:pt>
                <c:pt idx="2054">
                  <c:v>54092</c:v>
                </c:pt>
                <c:pt idx="2055">
                  <c:v>54099</c:v>
                </c:pt>
                <c:pt idx="2056">
                  <c:v>54106</c:v>
                </c:pt>
                <c:pt idx="2057">
                  <c:v>54113</c:v>
                </c:pt>
                <c:pt idx="2058">
                  <c:v>54120</c:v>
                </c:pt>
                <c:pt idx="2059">
                  <c:v>54127</c:v>
                </c:pt>
                <c:pt idx="2060">
                  <c:v>54134</c:v>
                </c:pt>
                <c:pt idx="2061">
                  <c:v>54141</c:v>
                </c:pt>
                <c:pt idx="2062">
                  <c:v>54148</c:v>
                </c:pt>
                <c:pt idx="2063">
                  <c:v>54157</c:v>
                </c:pt>
                <c:pt idx="2064">
                  <c:v>54164</c:v>
                </c:pt>
                <c:pt idx="2065">
                  <c:v>54171</c:v>
                </c:pt>
                <c:pt idx="2066">
                  <c:v>54178</c:v>
                </c:pt>
                <c:pt idx="2067">
                  <c:v>54185</c:v>
                </c:pt>
                <c:pt idx="2068">
                  <c:v>54192</c:v>
                </c:pt>
                <c:pt idx="2069">
                  <c:v>54199</c:v>
                </c:pt>
                <c:pt idx="2070">
                  <c:v>54206</c:v>
                </c:pt>
                <c:pt idx="2071">
                  <c:v>54213</c:v>
                </c:pt>
                <c:pt idx="2072">
                  <c:v>54220</c:v>
                </c:pt>
                <c:pt idx="2073">
                  <c:v>54227</c:v>
                </c:pt>
                <c:pt idx="2074">
                  <c:v>54234</c:v>
                </c:pt>
                <c:pt idx="2075">
                  <c:v>54241</c:v>
                </c:pt>
                <c:pt idx="2076">
                  <c:v>54248</c:v>
                </c:pt>
                <c:pt idx="2077">
                  <c:v>54255</c:v>
                </c:pt>
                <c:pt idx="2078">
                  <c:v>54262</c:v>
                </c:pt>
                <c:pt idx="2079">
                  <c:v>54269</c:v>
                </c:pt>
                <c:pt idx="2080">
                  <c:v>54276</c:v>
                </c:pt>
                <c:pt idx="2081">
                  <c:v>54283</c:v>
                </c:pt>
                <c:pt idx="2082">
                  <c:v>54290</c:v>
                </c:pt>
                <c:pt idx="2083">
                  <c:v>54297</c:v>
                </c:pt>
                <c:pt idx="2084">
                  <c:v>54304</c:v>
                </c:pt>
                <c:pt idx="2085">
                  <c:v>54311</c:v>
                </c:pt>
                <c:pt idx="2086">
                  <c:v>54318</c:v>
                </c:pt>
                <c:pt idx="2087">
                  <c:v>54325</c:v>
                </c:pt>
                <c:pt idx="2088">
                  <c:v>54332</c:v>
                </c:pt>
                <c:pt idx="2089">
                  <c:v>54339</c:v>
                </c:pt>
                <c:pt idx="2090">
                  <c:v>54346</c:v>
                </c:pt>
                <c:pt idx="2091">
                  <c:v>54353</c:v>
                </c:pt>
                <c:pt idx="2092">
                  <c:v>54360</c:v>
                </c:pt>
                <c:pt idx="2093">
                  <c:v>54367</c:v>
                </c:pt>
                <c:pt idx="2094">
                  <c:v>54374</c:v>
                </c:pt>
                <c:pt idx="2095">
                  <c:v>54381</c:v>
                </c:pt>
                <c:pt idx="2096">
                  <c:v>54388</c:v>
                </c:pt>
                <c:pt idx="2097">
                  <c:v>54395</c:v>
                </c:pt>
                <c:pt idx="2098">
                  <c:v>54402</c:v>
                </c:pt>
                <c:pt idx="2099">
                  <c:v>54409</c:v>
                </c:pt>
                <c:pt idx="2100">
                  <c:v>54416</c:v>
                </c:pt>
                <c:pt idx="2101">
                  <c:v>54423</c:v>
                </c:pt>
                <c:pt idx="2102">
                  <c:v>54430</c:v>
                </c:pt>
                <c:pt idx="2103">
                  <c:v>54437</c:v>
                </c:pt>
                <c:pt idx="2104">
                  <c:v>54444</c:v>
                </c:pt>
                <c:pt idx="2105">
                  <c:v>54451</c:v>
                </c:pt>
                <c:pt idx="2106">
                  <c:v>54458</c:v>
                </c:pt>
                <c:pt idx="2107">
                  <c:v>54465</c:v>
                </c:pt>
                <c:pt idx="2108">
                  <c:v>54472</c:v>
                </c:pt>
                <c:pt idx="2109">
                  <c:v>54479</c:v>
                </c:pt>
                <c:pt idx="2110">
                  <c:v>54486</c:v>
                </c:pt>
                <c:pt idx="2111">
                  <c:v>54493</c:v>
                </c:pt>
                <c:pt idx="2112">
                  <c:v>54500</c:v>
                </c:pt>
                <c:pt idx="2113">
                  <c:v>54507</c:v>
                </c:pt>
                <c:pt idx="2114">
                  <c:v>54514</c:v>
                </c:pt>
                <c:pt idx="2115">
                  <c:v>54521</c:v>
                </c:pt>
                <c:pt idx="2116">
                  <c:v>54528</c:v>
                </c:pt>
                <c:pt idx="2117">
                  <c:v>54535</c:v>
                </c:pt>
                <c:pt idx="2118">
                  <c:v>54542</c:v>
                </c:pt>
                <c:pt idx="2119">
                  <c:v>54549</c:v>
                </c:pt>
                <c:pt idx="2120">
                  <c:v>54556</c:v>
                </c:pt>
                <c:pt idx="2121">
                  <c:v>54563</c:v>
                </c:pt>
                <c:pt idx="2122">
                  <c:v>54570</c:v>
                </c:pt>
                <c:pt idx="2123">
                  <c:v>54577</c:v>
                </c:pt>
                <c:pt idx="2124">
                  <c:v>54584</c:v>
                </c:pt>
                <c:pt idx="2125">
                  <c:v>54591</c:v>
                </c:pt>
                <c:pt idx="2126">
                  <c:v>54598</c:v>
                </c:pt>
                <c:pt idx="2127">
                  <c:v>54605</c:v>
                </c:pt>
                <c:pt idx="2128">
                  <c:v>54612</c:v>
                </c:pt>
                <c:pt idx="2129">
                  <c:v>54619</c:v>
                </c:pt>
                <c:pt idx="2130">
                  <c:v>54626</c:v>
                </c:pt>
                <c:pt idx="2131">
                  <c:v>54633</c:v>
                </c:pt>
                <c:pt idx="2132">
                  <c:v>54640</c:v>
                </c:pt>
                <c:pt idx="2133">
                  <c:v>54647</c:v>
                </c:pt>
                <c:pt idx="2134">
                  <c:v>54654</c:v>
                </c:pt>
                <c:pt idx="2135">
                  <c:v>54661</c:v>
                </c:pt>
                <c:pt idx="2136">
                  <c:v>54668</c:v>
                </c:pt>
                <c:pt idx="2137">
                  <c:v>54675</c:v>
                </c:pt>
                <c:pt idx="2138">
                  <c:v>54682</c:v>
                </c:pt>
                <c:pt idx="2139">
                  <c:v>54689</c:v>
                </c:pt>
                <c:pt idx="2140">
                  <c:v>54696</c:v>
                </c:pt>
                <c:pt idx="2141">
                  <c:v>54703</c:v>
                </c:pt>
                <c:pt idx="2142">
                  <c:v>54710</c:v>
                </c:pt>
                <c:pt idx="2143">
                  <c:v>54717</c:v>
                </c:pt>
                <c:pt idx="2144">
                  <c:v>54724</c:v>
                </c:pt>
                <c:pt idx="2145">
                  <c:v>54731</c:v>
                </c:pt>
                <c:pt idx="2146">
                  <c:v>54738</c:v>
                </c:pt>
                <c:pt idx="2147">
                  <c:v>54745</c:v>
                </c:pt>
                <c:pt idx="2148">
                  <c:v>54752</c:v>
                </c:pt>
                <c:pt idx="2149">
                  <c:v>54759</c:v>
                </c:pt>
                <c:pt idx="2150">
                  <c:v>54766</c:v>
                </c:pt>
                <c:pt idx="2151">
                  <c:v>54773</c:v>
                </c:pt>
                <c:pt idx="2152">
                  <c:v>54780</c:v>
                </c:pt>
                <c:pt idx="2153">
                  <c:v>54787</c:v>
                </c:pt>
                <c:pt idx="2154">
                  <c:v>54794</c:v>
                </c:pt>
                <c:pt idx="2155">
                  <c:v>54801</c:v>
                </c:pt>
                <c:pt idx="2156">
                  <c:v>54808</c:v>
                </c:pt>
                <c:pt idx="2157">
                  <c:v>54815</c:v>
                </c:pt>
                <c:pt idx="2158">
                  <c:v>54822</c:v>
                </c:pt>
                <c:pt idx="2159">
                  <c:v>54829</c:v>
                </c:pt>
                <c:pt idx="2160">
                  <c:v>54836</c:v>
                </c:pt>
                <c:pt idx="2161">
                  <c:v>54843</c:v>
                </c:pt>
                <c:pt idx="2162">
                  <c:v>54850</c:v>
                </c:pt>
                <c:pt idx="2163">
                  <c:v>54857</c:v>
                </c:pt>
                <c:pt idx="2164">
                  <c:v>54864</c:v>
                </c:pt>
                <c:pt idx="2165">
                  <c:v>54871</c:v>
                </c:pt>
                <c:pt idx="2166">
                  <c:v>54878</c:v>
                </c:pt>
                <c:pt idx="2167">
                  <c:v>54885</c:v>
                </c:pt>
                <c:pt idx="2168">
                  <c:v>54892</c:v>
                </c:pt>
                <c:pt idx="2169">
                  <c:v>54899</c:v>
                </c:pt>
                <c:pt idx="2170">
                  <c:v>54906</c:v>
                </c:pt>
                <c:pt idx="2171">
                  <c:v>54913</c:v>
                </c:pt>
                <c:pt idx="2172">
                  <c:v>54920</c:v>
                </c:pt>
                <c:pt idx="2173">
                  <c:v>54927</c:v>
                </c:pt>
                <c:pt idx="2174">
                  <c:v>54934</c:v>
                </c:pt>
                <c:pt idx="2175">
                  <c:v>54941</c:v>
                </c:pt>
                <c:pt idx="2176">
                  <c:v>54948</c:v>
                </c:pt>
                <c:pt idx="2177">
                  <c:v>54955</c:v>
                </c:pt>
                <c:pt idx="2178">
                  <c:v>54962</c:v>
                </c:pt>
                <c:pt idx="2179">
                  <c:v>54969</c:v>
                </c:pt>
                <c:pt idx="2180">
                  <c:v>54976</c:v>
                </c:pt>
                <c:pt idx="2181">
                  <c:v>54983</c:v>
                </c:pt>
                <c:pt idx="2182">
                  <c:v>54990</c:v>
                </c:pt>
                <c:pt idx="2183">
                  <c:v>54997</c:v>
                </c:pt>
                <c:pt idx="2184">
                  <c:v>55004</c:v>
                </c:pt>
                <c:pt idx="2185">
                  <c:v>55011</c:v>
                </c:pt>
                <c:pt idx="2186">
                  <c:v>55018</c:v>
                </c:pt>
                <c:pt idx="2187">
                  <c:v>55025</c:v>
                </c:pt>
                <c:pt idx="2188">
                  <c:v>55032</c:v>
                </c:pt>
                <c:pt idx="2189">
                  <c:v>55039</c:v>
                </c:pt>
                <c:pt idx="2190">
                  <c:v>55046</c:v>
                </c:pt>
                <c:pt idx="2191">
                  <c:v>55053</c:v>
                </c:pt>
                <c:pt idx="2192">
                  <c:v>55060</c:v>
                </c:pt>
                <c:pt idx="2193">
                  <c:v>55067</c:v>
                </c:pt>
                <c:pt idx="2194">
                  <c:v>55074</c:v>
                </c:pt>
                <c:pt idx="2195">
                  <c:v>55081</c:v>
                </c:pt>
                <c:pt idx="2196">
                  <c:v>55088</c:v>
                </c:pt>
                <c:pt idx="2197">
                  <c:v>55095</c:v>
                </c:pt>
                <c:pt idx="2198">
                  <c:v>55102</c:v>
                </c:pt>
                <c:pt idx="2199">
                  <c:v>55109</c:v>
                </c:pt>
                <c:pt idx="2200">
                  <c:v>55116</c:v>
                </c:pt>
                <c:pt idx="2201">
                  <c:v>55123</c:v>
                </c:pt>
                <c:pt idx="2202">
                  <c:v>55130</c:v>
                </c:pt>
                <c:pt idx="2203">
                  <c:v>55137</c:v>
                </c:pt>
                <c:pt idx="2204">
                  <c:v>55144</c:v>
                </c:pt>
                <c:pt idx="2205">
                  <c:v>55151</c:v>
                </c:pt>
                <c:pt idx="2206">
                  <c:v>55158</c:v>
                </c:pt>
                <c:pt idx="2207">
                  <c:v>55165</c:v>
                </c:pt>
                <c:pt idx="2208">
                  <c:v>55172</c:v>
                </c:pt>
                <c:pt idx="2209">
                  <c:v>55179</c:v>
                </c:pt>
                <c:pt idx="2210">
                  <c:v>55186</c:v>
                </c:pt>
                <c:pt idx="2211">
                  <c:v>55193</c:v>
                </c:pt>
                <c:pt idx="2212">
                  <c:v>55200</c:v>
                </c:pt>
                <c:pt idx="2213">
                  <c:v>55207</c:v>
                </c:pt>
                <c:pt idx="2214">
                  <c:v>55214</c:v>
                </c:pt>
                <c:pt idx="2215">
                  <c:v>55221</c:v>
                </c:pt>
                <c:pt idx="2216">
                  <c:v>55228</c:v>
                </c:pt>
                <c:pt idx="2217">
                  <c:v>55235</c:v>
                </c:pt>
                <c:pt idx="2218">
                  <c:v>55242</c:v>
                </c:pt>
                <c:pt idx="2219">
                  <c:v>55249</c:v>
                </c:pt>
                <c:pt idx="2220">
                  <c:v>55256</c:v>
                </c:pt>
                <c:pt idx="2221">
                  <c:v>55263</c:v>
                </c:pt>
                <c:pt idx="2222">
                  <c:v>55270</c:v>
                </c:pt>
                <c:pt idx="2223">
                  <c:v>55277</c:v>
                </c:pt>
                <c:pt idx="2224">
                  <c:v>55284</c:v>
                </c:pt>
                <c:pt idx="2225">
                  <c:v>55291</c:v>
                </c:pt>
                <c:pt idx="2226">
                  <c:v>55298</c:v>
                </c:pt>
                <c:pt idx="2227">
                  <c:v>55305</c:v>
                </c:pt>
                <c:pt idx="2228">
                  <c:v>55312</c:v>
                </c:pt>
                <c:pt idx="2229">
                  <c:v>55319</c:v>
                </c:pt>
                <c:pt idx="2230">
                  <c:v>55326</c:v>
                </c:pt>
                <c:pt idx="2231">
                  <c:v>55333</c:v>
                </c:pt>
                <c:pt idx="2232">
                  <c:v>55340</c:v>
                </c:pt>
                <c:pt idx="2233">
                  <c:v>55347</c:v>
                </c:pt>
                <c:pt idx="2234">
                  <c:v>55354</c:v>
                </c:pt>
                <c:pt idx="2235">
                  <c:v>55361</c:v>
                </c:pt>
                <c:pt idx="2236">
                  <c:v>55368</c:v>
                </c:pt>
                <c:pt idx="2237">
                  <c:v>55375</c:v>
                </c:pt>
                <c:pt idx="2238">
                  <c:v>55382</c:v>
                </c:pt>
                <c:pt idx="2239">
                  <c:v>55389</c:v>
                </c:pt>
                <c:pt idx="2240">
                  <c:v>55396</c:v>
                </c:pt>
                <c:pt idx="2241">
                  <c:v>55403</c:v>
                </c:pt>
                <c:pt idx="2242">
                  <c:v>55410</c:v>
                </c:pt>
                <c:pt idx="2243">
                  <c:v>55417</c:v>
                </c:pt>
                <c:pt idx="2244">
                  <c:v>55424</c:v>
                </c:pt>
                <c:pt idx="2245">
                  <c:v>55431</c:v>
                </c:pt>
                <c:pt idx="2246">
                  <c:v>55438</c:v>
                </c:pt>
                <c:pt idx="2247">
                  <c:v>55445</c:v>
                </c:pt>
                <c:pt idx="2248">
                  <c:v>55452</c:v>
                </c:pt>
                <c:pt idx="2249">
                  <c:v>55459</c:v>
                </c:pt>
                <c:pt idx="2250">
                  <c:v>55466</c:v>
                </c:pt>
                <c:pt idx="2251">
                  <c:v>55473</c:v>
                </c:pt>
                <c:pt idx="2252">
                  <c:v>55480</c:v>
                </c:pt>
                <c:pt idx="2253">
                  <c:v>55487</c:v>
                </c:pt>
                <c:pt idx="2254">
                  <c:v>55494</c:v>
                </c:pt>
                <c:pt idx="2255">
                  <c:v>55501</c:v>
                </c:pt>
                <c:pt idx="2256">
                  <c:v>55508</c:v>
                </c:pt>
                <c:pt idx="2257">
                  <c:v>55516</c:v>
                </c:pt>
                <c:pt idx="2258">
                  <c:v>55523</c:v>
                </c:pt>
                <c:pt idx="2259">
                  <c:v>55530</c:v>
                </c:pt>
                <c:pt idx="2260">
                  <c:v>55537</c:v>
                </c:pt>
                <c:pt idx="2261">
                  <c:v>55544</c:v>
                </c:pt>
                <c:pt idx="2262">
                  <c:v>55551</c:v>
                </c:pt>
                <c:pt idx="2263">
                  <c:v>55558</c:v>
                </c:pt>
                <c:pt idx="2264">
                  <c:v>55565</c:v>
                </c:pt>
                <c:pt idx="2265">
                  <c:v>55572</c:v>
                </c:pt>
                <c:pt idx="2266">
                  <c:v>55579</c:v>
                </c:pt>
                <c:pt idx="2267">
                  <c:v>55586</c:v>
                </c:pt>
                <c:pt idx="2268">
                  <c:v>55593</c:v>
                </c:pt>
                <c:pt idx="2269">
                  <c:v>55600</c:v>
                </c:pt>
                <c:pt idx="2270">
                  <c:v>55607</c:v>
                </c:pt>
                <c:pt idx="2271">
                  <c:v>55614</c:v>
                </c:pt>
                <c:pt idx="2272">
                  <c:v>55621</c:v>
                </c:pt>
                <c:pt idx="2273">
                  <c:v>55632</c:v>
                </c:pt>
                <c:pt idx="2274">
                  <c:v>55635</c:v>
                </c:pt>
                <c:pt idx="2275">
                  <c:v>55645</c:v>
                </c:pt>
                <c:pt idx="2276">
                  <c:v>55652</c:v>
                </c:pt>
                <c:pt idx="2277">
                  <c:v>55659</c:v>
                </c:pt>
                <c:pt idx="2278">
                  <c:v>55666</c:v>
                </c:pt>
                <c:pt idx="2279">
                  <c:v>55673</c:v>
                </c:pt>
                <c:pt idx="2280">
                  <c:v>55680</c:v>
                </c:pt>
                <c:pt idx="2281">
                  <c:v>55687</c:v>
                </c:pt>
                <c:pt idx="2282">
                  <c:v>55694</c:v>
                </c:pt>
                <c:pt idx="2283">
                  <c:v>55701</c:v>
                </c:pt>
                <c:pt idx="2284">
                  <c:v>55708</c:v>
                </c:pt>
                <c:pt idx="2285">
                  <c:v>55715</c:v>
                </c:pt>
                <c:pt idx="2286">
                  <c:v>55722</c:v>
                </c:pt>
                <c:pt idx="2287">
                  <c:v>55729</c:v>
                </c:pt>
                <c:pt idx="2288">
                  <c:v>55736</c:v>
                </c:pt>
                <c:pt idx="2289">
                  <c:v>55743</c:v>
                </c:pt>
                <c:pt idx="2290">
                  <c:v>55750</c:v>
                </c:pt>
                <c:pt idx="2291">
                  <c:v>55757</c:v>
                </c:pt>
                <c:pt idx="2292">
                  <c:v>55764</c:v>
                </c:pt>
                <c:pt idx="2293">
                  <c:v>55771</c:v>
                </c:pt>
                <c:pt idx="2294">
                  <c:v>55778</c:v>
                </c:pt>
                <c:pt idx="2295">
                  <c:v>55785</c:v>
                </c:pt>
                <c:pt idx="2296">
                  <c:v>55792</c:v>
                </c:pt>
                <c:pt idx="2297">
                  <c:v>55799</c:v>
                </c:pt>
                <c:pt idx="2298">
                  <c:v>55806</c:v>
                </c:pt>
                <c:pt idx="2299">
                  <c:v>55813</c:v>
                </c:pt>
                <c:pt idx="2300">
                  <c:v>55820</c:v>
                </c:pt>
                <c:pt idx="2301">
                  <c:v>55827</c:v>
                </c:pt>
                <c:pt idx="2302">
                  <c:v>55834</c:v>
                </c:pt>
                <c:pt idx="2303">
                  <c:v>55841</c:v>
                </c:pt>
                <c:pt idx="2304">
                  <c:v>55848</c:v>
                </c:pt>
                <c:pt idx="2305">
                  <c:v>55855</c:v>
                </c:pt>
                <c:pt idx="2306">
                  <c:v>55862</c:v>
                </c:pt>
                <c:pt idx="2307">
                  <c:v>55869</c:v>
                </c:pt>
                <c:pt idx="2308">
                  <c:v>55876</c:v>
                </c:pt>
                <c:pt idx="2309">
                  <c:v>55884</c:v>
                </c:pt>
                <c:pt idx="2310">
                  <c:v>55891</c:v>
                </c:pt>
                <c:pt idx="2311">
                  <c:v>55898</c:v>
                </c:pt>
                <c:pt idx="2312">
                  <c:v>55905</c:v>
                </c:pt>
                <c:pt idx="2313">
                  <c:v>55912</c:v>
                </c:pt>
                <c:pt idx="2314">
                  <c:v>55919</c:v>
                </c:pt>
                <c:pt idx="2315">
                  <c:v>55926</c:v>
                </c:pt>
                <c:pt idx="2316">
                  <c:v>55933</c:v>
                </c:pt>
                <c:pt idx="2317">
                  <c:v>55940</c:v>
                </c:pt>
                <c:pt idx="2318">
                  <c:v>55947</c:v>
                </c:pt>
                <c:pt idx="2319">
                  <c:v>55954</c:v>
                </c:pt>
                <c:pt idx="2320">
                  <c:v>55961</c:v>
                </c:pt>
                <c:pt idx="2321">
                  <c:v>55968</c:v>
                </c:pt>
                <c:pt idx="2322">
                  <c:v>55975</c:v>
                </c:pt>
                <c:pt idx="2323">
                  <c:v>55984</c:v>
                </c:pt>
                <c:pt idx="2324">
                  <c:v>55991</c:v>
                </c:pt>
                <c:pt idx="2325">
                  <c:v>55998</c:v>
                </c:pt>
                <c:pt idx="2326">
                  <c:v>56006</c:v>
                </c:pt>
                <c:pt idx="2327">
                  <c:v>56012</c:v>
                </c:pt>
                <c:pt idx="2328">
                  <c:v>56019</c:v>
                </c:pt>
                <c:pt idx="2329">
                  <c:v>56026</c:v>
                </c:pt>
                <c:pt idx="2330">
                  <c:v>56033</c:v>
                </c:pt>
                <c:pt idx="2331">
                  <c:v>56040</c:v>
                </c:pt>
                <c:pt idx="2332">
                  <c:v>56047</c:v>
                </c:pt>
                <c:pt idx="2333">
                  <c:v>56054</c:v>
                </c:pt>
                <c:pt idx="2334">
                  <c:v>56061</c:v>
                </c:pt>
                <c:pt idx="2335">
                  <c:v>56068</c:v>
                </c:pt>
                <c:pt idx="2336">
                  <c:v>56075</c:v>
                </c:pt>
                <c:pt idx="2337">
                  <c:v>56082</c:v>
                </c:pt>
                <c:pt idx="2338">
                  <c:v>56089</c:v>
                </c:pt>
                <c:pt idx="2339">
                  <c:v>56096</c:v>
                </c:pt>
                <c:pt idx="2340">
                  <c:v>56103</c:v>
                </c:pt>
                <c:pt idx="2341">
                  <c:v>56110</c:v>
                </c:pt>
                <c:pt idx="2342">
                  <c:v>56117</c:v>
                </c:pt>
                <c:pt idx="2343">
                  <c:v>56124</c:v>
                </c:pt>
                <c:pt idx="2344">
                  <c:v>56131</c:v>
                </c:pt>
                <c:pt idx="2345">
                  <c:v>56138</c:v>
                </c:pt>
                <c:pt idx="2346">
                  <c:v>56145</c:v>
                </c:pt>
                <c:pt idx="2347">
                  <c:v>56152</c:v>
                </c:pt>
                <c:pt idx="2348">
                  <c:v>56159</c:v>
                </c:pt>
                <c:pt idx="2349">
                  <c:v>56166</c:v>
                </c:pt>
                <c:pt idx="2350">
                  <c:v>56173</c:v>
                </c:pt>
                <c:pt idx="2351">
                  <c:v>56180</c:v>
                </c:pt>
                <c:pt idx="2352">
                  <c:v>56187</c:v>
                </c:pt>
                <c:pt idx="2353">
                  <c:v>56194</c:v>
                </c:pt>
                <c:pt idx="2354">
                  <c:v>56201</c:v>
                </c:pt>
                <c:pt idx="2355">
                  <c:v>56208</c:v>
                </c:pt>
                <c:pt idx="2356">
                  <c:v>56215</c:v>
                </c:pt>
                <c:pt idx="2357">
                  <c:v>56222</c:v>
                </c:pt>
                <c:pt idx="2358">
                  <c:v>56229</c:v>
                </c:pt>
                <c:pt idx="2359">
                  <c:v>56236</c:v>
                </c:pt>
                <c:pt idx="2360">
                  <c:v>56247</c:v>
                </c:pt>
                <c:pt idx="2361">
                  <c:v>56251</c:v>
                </c:pt>
                <c:pt idx="2362">
                  <c:v>56257</c:v>
                </c:pt>
                <c:pt idx="2363">
                  <c:v>56264</c:v>
                </c:pt>
                <c:pt idx="2364">
                  <c:v>56271</c:v>
                </c:pt>
                <c:pt idx="2365">
                  <c:v>56278</c:v>
                </c:pt>
                <c:pt idx="2366">
                  <c:v>56285</c:v>
                </c:pt>
                <c:pt idx="2367">
                  <c:v>56292</c:v>
                </c:pt>
                <c:pt idx="2368">
                  <c:v>56299</c:v>
                </c:pt>
                <c:pt idx="2369">
                  <c:v>56306</c:v>
                </c:pt>
                <c:pt idx="2370">
                  <c:v>56313</c:v>
                </c:pt>
                <c:pt idx="2371">
                  <c:v>56320</c:v>
                </c:pt>
                <c:pt idx="2372">
                  <c:v>56327</c:v>
                </c:pt>
                <c:pt idx="2373">
                  <c:v>56334</c:v>
                </c:pt>
                <c:pt idx="2374">
                  <c:v>56341</c:v>
                </c:pt>
                <c:pt idx="2375">
                  <c:v>56348</c:v>
                </c:pt>
                <c:pt idx="2376">
                  <c:v>56355</c:v>
                </c:pt>
                <c:pt idx="2377">
                  <c:v>56362</c:v>
                </c:pt>
                <c:pt idx="2378">
                  <c:v>56369</c:v>
                </c:pt>
                <c:pt idx="2379">
                  <c:v>56376</c:v>
                </c:pt>
                <c:pt idx="2380">
                  <c:v>56383</c:v>
                </c:pt>
                <c:pt idx="2381">
                  <c:v>56390</c:v>
                </c:pt>
                <c:pt idx="2382">
                  <c:v>56397</c:v>
                </c:pt>
                <c:pt idx="2383">
                  <c:v>56404</c:v>
                </c:pt>
                <c:pt idx="2384">
                  <c:v>56411</c:v>
                </c:pt>
                <c:pt idx="2385">
                  <c:v>56418</c:v>
                </c:pt>
                <c:pt idx="2386">
                  <c:v>56425</c:v>
                </c:pt>
                <c:pt idx="2387">
                  <c:v>56432</c:v>
                </c:pt>
                <c:pt idx="2388">
                  <c:v>56439</c:v>
                </c:pt>
                <c:pt idx="2389">
                  <c:v>56446</c:v>
                </c:pt>
                <c:pt idx="2390">
                  <c:v>56453</c:v>
                </c:pt>
                <c:pt idx="2391">
                  <c:v>56460</c:v>
                </c:pt>
                <c:pt idx="2392">
                  <c:v>56467</c:v>
                </c:pt>
                <c:pt idx="2393">
                  <c:v>56474</c:v>
                </c:pt>
                <c:pt idx="2394">
                  <c:v>56481</c:v>
                </c:pt>
                <c:pt idx="2395">
                  <c:v>56488</c:v>
                </c:pt>
                <c:pt idx="2396">
                  <c:v>56495</c:v>
                </c:pt>
                <c:pt idx="2397">
                  <c:v>56502</c:v>
                </c:pt>
                <c:pt idx="2398">
                  <c:v>56509</c:v>
                </c:pt>
                <c:pt idx="2399">
                  <c:v>56516</c:v>
                </c:pt>
                <c:pt idx="2400">
                  <c:v>56523</c:v>
                </c:pt>
                <c:pt idx="2401">
                  <c:v>56530</c:v>
                </c:pt>
                <c:pt idx="2402">
                  <c:v>56537</c:v>
                </c:pt>
                <c:pt idx="2403">
                  <c:v>56544</c:v>
                </c:pt>
                <c:pt idx="2404">
                  <c:v>56551</c:v>
                </c:pt>
                <c:pt idx="2405">
                  <c:v>56558</c:v>
                </c:pt>
                <c:pt idx="2406">
                  <c:v>56565</c:v>
                </c:pt>
                <c:pt idx="2407">
                  <c:v>56572</c:v>
                </c:pt>
                <c:pt idx="2408">
                  <c:v>56579</c:v>
                </c:pt>
                <c:pt idx="2409">
                  <c:v>56586</c:v>
                </c:pt>
                <c:pt idx="2410">
                  <c:v>56593</c:v>
                </c:pt>
                <c:pt idx="2411">
                  <c:v>56600</c:v>
                </c:pt>
                <c:pt idx="2412">
                  <c:v>56607</c:v>
                </c:pt>
                <c:pt idx="2413">
                  <c:v>56614</c:v>
                </c:pt>
                <c:pt idx="2414">
                  <c:v>56621</c:v>
                </c:pt>
                <c:pt idx="2415">
                  <c:v>56628</c:v>
                </c:pt>
                <c:pt idx="2416">
                  <c:v>56635</c:v>
                </c:pt>
                <c:pt idx="2417">
                  <c:v>56642</c:v>
                </c:pt>
                <c:pt idx="2418">
                  <c:v>56649</c:v>
                </c:pt>
                <c:pt idx="2419">
                  <c:v>56656</c:v>
                </c:pt>
                <c:pt idx="2420">
                  <c:v>56663</c:v>
                </c:pt>
                <c:pt idx="2421">
                  <c:v>56670</c:v>
                </c:pt>
                <c:pt idx="2422">
                  <c:v>56677</c:v>
                </c:pt>
                <c:pt idx="2423">
                  <c:v>56684</c:v>
                </c:pt>
                <c:pt idx="2424">
                  <c:v>56691</c:v>
                </c:pt>
                <c:pt idx="2425">
                  <c:v>56698</c:v>
                </c:pt>
                <c:pt idx="2426">
                  <c:v>56705</c:v>
                </c:pt>
                <c:pt idx="2427">
                  <c:v>56712</c:v>
                </c:pt>
                <c:pt idx="2428">
                  <c:v>56719</c:v>
                </c:pt>
                <c:pt idx="2429">
                  <c:v>56726</c:v>
                </c:pt>
                <c:pt idx="2430">
                  <c:v>56733</c:v>
                </c:pt>
                <c:pt idx="2431">
                  <c:v>56740</c:v>
                </c:pt>
                <c:pt idx="2432">
                  <c:v>56747</c:v>
                </c:pt>
                <c:pt idx="2433">
                  <c:v>56754</c:v>
                </c:pt>
                <c:pt idx="2434">
                  <c:v>56761</c:v>
                </c:pt>
                <c:pt idx="2435">
                  <c:v>56768</c:v>
                </c:pt>
                <c:pt idx="2436">
                  <c:v>56775</c:v>
                </c:pt>
                <c:pt idx="2437">
                  <c:v>56782</c:v>
                </c:pt>
                <c:pt idx="2438">
                  <c:v>56789</c:v>
                </c:pt>
                <c:pt idx="2439">
                  <c:v>56796</c:v>
                </c:pt>
                <c:pt idx="2440">
                  <c:v>56803</c:v>
                </c:pt>
                <c:pt idx="2441">
                  <c:v>56810</c:v>
                </c:pt>
                <c:pt idx="2442">
                  <c:v>56817</c:v>
                </c:pt>
                <c:pt idx="2443">
                  <c:v>56824</c:v>
                </c:pt>
                <c:pt idx="2444">
                  <c:v>56831</c:v>
                </c:pt>
                <c:pt idx="2445">
                  <c:v>56838</c:v>
                </c:pt>
                <c:pt idx="2446">
                  <c:v>56845</c:v>
                </c:pt>
                <c:pt idx="2447">
                  <c:v>56852</c:v>
                </c:pt>
                <c:pt idx="2448">
                  <c:v>56859</c:v>
                </c:pt>
                <c:pt idx="2449">
                  <c:v>56866</c:v>
                </c:pt>
                <c:pt idx="2450">
                  <c:v>56873</c:v>
                </c:pt>
                <c:pt idx="2451">
                  <c:v>56880</c:v>
                </c:pt>
                <c:pt idx="2452">
                  <c:v>56887</c:v>
                </c:pt>
                <c:pt idx="2453">
                  <c:v>56894</c:v>
                </c:pt>
                <c:pt idx="2454">
                  <c:v>56901</c:v>
                </c:pt>
                <c:pt idx="2455">
                  <c:v>56908</c:v>
                </c:pt>
                <c:pt idx="2456">
                  <c:v>56915</c:v>
                </c:pt>
                <c:pt idx="2457">
                  <c:v>56922</c:v>
                </c:pt>
                <c:pt idx="2458">
                  <c:v>56929</c:v>
                </c:pt>
                <c:pt idx="2459">
                  <c:v>56936</c:v>
                </c:pt>
                <c:pt idx="2460">
                  <c:v>56943</c:v>
                </c:pt>
                <c:pt idx="2461">
                  <c:v>56950</c:v>
                </c:pt>
                <c:pt idx="2462">
                  <c:v>56957</c:v>
                </c:pt>
                <c:pt idx="2463">
                  <c:v>56964</c:v>
                </c:pt>
                <c:pt idx="2464">
                  <c:v>56971</c:v>
                </c:pt>
                <c:pt idx="2465">
                  <c:v>56978</c:v>
                </c:pt>
                <c:pt idx="2466">
                  <c:v>56985</c:v>
                </c:pt>
                <c:pt idx="2467">
                  <c:v>56992</c:v>
                </c:pt>
                <c:pt idx="2468">
                  <c:v>56999</c:v>
                </c:pt>
                <c:pt idx="2469">
                  <c:v>57006</c:v>
                </c:pt>
                <c:pt idx="2470">
                  <c:v>57013</c:v>
                </c:pt>
                <c:pt idx="2471">
                  <c:v>57020</c:v>
                </c:pt>
                <c:pt idx="2472">
                  <c:v>57027</c:v>
                </c:pt>
                <c:pt idx="2473">
                  <c:v>57034</c:v>
                </c:pt>
                <c:pt idx="2474">
                  <c:v>57041</c:v>
                </c:pt>
                <c:pt idx="2475">
                  <c:v>57048</c:v>
                </c:pt>
                <c:pt idx="2476">
                  <c:v>57055</c:v>
                </c:pt>
                <c:pt idx="2477">
                  <c:v>57062</c:v>
                </c:pt>
                <c:pt idx="2478">
                  <c:v>57069</c:v>
                </c:pt>
                <c:pt idx="2479">
                  <c:v>57076</c:v>
                </c:pt>
                <c:pt idx="2480">
                  <c:v>57083</c:v>
                </c:pt>
                <c:pt idx="2481">
                  <c:v>57090</c:v>
                </c:pt>
                <c:pt idx="2482">
                  <c:v>57097</c:v>
                </c:pt>
                <c:pt idx="2483">
                  <c:v>57104</c:v>
                </c:pt>
                <c:pt idx="2484">
                  <c:v>57111</c:v>
                </c:pt>
                <c:pt idx="2485">
                  <c:v>57118</c:v>
                </c:pt>
                <c:pt idx="2486">
                  <c:v>57125</c:v>
                </c:pt>
                <c:pt idx="2487">
                  <c:v>57132</c:v>
                </c:pt>
                <c:pt idx="2488">
                  <c:v>57139</c:v>
                </c:pt>
                <c:pt idx="2489">
                  <c:v>57146</c:v>
                </c:pt>
                <c:pt idx="2490">
                  <c:v>57153</c:v>
                </c:pt>
                <c:pt idx="2491">
                  <c:v>57160</c:v>
                </c:pt>
                <c:pt idx="2492">
                  <c:v>57167</c:v>
                </c:pt>
                <c:pt idx="2493">
                  <c:v>57174</c:v>
                </c:pt>
                <c:pt idx="2494">
                  <c:v>57181</c:v>
                </c:pt>
                <c:pt idx="2495">
                  <c:v>57188</c:v>
                </c:pt>
                <c:pt idx="2496">
                  <c:v>57195</c:v>
                </c:pt>
                <c:pt idx="2497">
                  <c:v>57202</c:v>
                </c:pt>
                <c:pt idx="2498">
                  <c:v>57209</c:v>
                </c:pt>
                <c:pt idx="2499">
                  <c:v>57216</c:v>
                </c:pt>
                <c:pt idx="2500">
                  <c:v>57223</c:v>
                </c:pt>
                <c:pt idx="2501">
                  <c:v>57230</c:v>
                </c:pt>
                <c:pt idx="2502">
                  <c:v>57237</c:v>
                </c:pt>
                <c:pt idx="2503">
                  <c:v>57244</c:v>
                </c:pt>
                <c:pt idx="2504">
                  <c:v>57251</c:v>
                </c:pt>
                <c:pt idx="2505">
                  <c:v>57258</c:v>
                </c:pt>
                <c:pt idx="2506">
                  <c:v>57265</c:v>
                </c:pt>
                <c:pt idx="2507">
                  <c:v>57272</c:v>
                </c:pt>
                <c:pt idx="2508">
                  <c:v>57279</c:v>
                </c:pt>
                <c:pt idx="2509">
                  <c:v>57286</c:v>
                </c:pt>
                <c:pt idx="2510">
                  <c:v>57293</c:v>
                </c:pt>
                <c:pt idx="2511">
                  <c:v>57300</c:v>
                </c:pt>
                <c:pt idx="2512">
                  <c:v>57307</c:v>
                </c:pt>
                <c:pt idx="2513">
                  <c:v>57314</c:v>
                </c:pt>
                <c:pt idx="2514">
                  <c:v>57321</c:v>
                </c:pt>
                <c:pt idx="2515">
                  <c:v>57328</c:v>
                </c:pt>
                <c:pt idx="2516">
                  <c:v>57335</c:v>
                </c:pt>
                <c:pt idx="2517">
                  <c:v>57343</c:v>
                </c:pt>
                <c:pt idx="2518">
                  <c:v>57350</c:v>
                </c:pt>
                <c:pt idx="2519">
                  <c:v>57357</c:v>
                </c:pt>
                <c:pt idx="2520">
                  <c:v>57364</c:v>
                </c:pt>
                <c:pt idx="2521">
                  <c:v>57371</c:v>
                </c:pt>
                <c:pt idx="2522">
                  <c:v>57378</c:v>
                </c:pt>
                <c:pt idx="2523">
                  <c:v>57385</c:v>
                </c:pt>
                <c:pt idx="2524">
                  <c:v>57392</c:v>
                </c:pt>
                <c:pt idx="2525">
                  <c:v>57399</c:v>
                </c:pt>
                <c:pt idx="2526">
                  <c:v>57406</c:v>
                </c:pt>
                <c:pt idx="2527">
                  <c:v>57413</c:v>
                </c:pt>
                <c:pt idx="2528">
                  <c:v>57420</c:v>
                </c:pt>
                <c:pt idx="2529">
                  <c:v>57427</c:v>
                </c:pt>
                <c:pt idx="2530">
                  <c:v>57434</c:v>
                </c:pt>
                <c:pt idx="2531">
                  <c:v>57441</c:v>
                </c:pt>
                <c:pt idx="2532">
                  <c:v>57448</c:v>
                </c:pt>
                <c:pt idx="2533">
                  <c:v>57459</c:v>
                </c:pt>
                <c:pt idx="2534">
                  <c:v>57462</c:v>
                </c:pt>
                <c:pt idx="2535">
                  <c:v>57469</c:v>
                </c:pt>
                <c:pt idx="2536">
                  <c:v>57476</c:v>
                </c:pt>
                <c:pt idx="2537">
                  <c:v>57483</c:v>
                </c:pt>
                <c:pt idx="2538">
                  <c:v>57490</c:v>
                </c:pt>
                <c:pt idx="2539">
                  <c:v>57497</c:v>
                </c:pt>
                <c:pt idx="2540">
                  <c:v>57504</c:v>
                </c:pt>
                <c:pt idx="2541">
                  <c:v>57511</c:v>
                </c:pt>
                <c:pt idx="2542">
                  <c:v>57518</c:v>
                </c:pt>
                <c:pt idx="2543">
                  <c:v>57525</c:v>
                </c:pt>
                <c:pt idx="2544">
                  <c:v>57532</c:v>
                </c:pt>
                <c:pt idx="2545">
                  <c:v>57539</c:v>
                </c:pt>
                <c:pt idx="2546">
                  <c:v>57546</c:v>
                </c:pt>
                <c:pt idx="2547">
                  <c:v>57553</c:v>
                </c:pt>
                <c:pt idx="2548">
                  <c:v>57560</c:v>
                </c:pt>
                <c:pt idx="2549">
                  <c:v>57567</c:v>
                </c:pt>
                <c:pt idx="2550">
                  <c:v>57574</c:v>
                </c:pt>
                <c:pt idx="2551">
                  <c:v>57581</c:v>
                </c:pt>
                <c:pt idx="2552">
                  <c:v>57588</c:v>
                </c:pt>
                <c:pt idx="2553">
                  <c:v>57595</c:v>
                </c:pt>
                <c:pt idx="2554">
                  <c:v>57602</c:v>
                </c:pt>
                <c:pt idx="2555">
                  <c:v>57609</c:v>
                </c:pt>
                <c:pt idx="2556">
                  <c:v>57616</c:v>
                </c:pt>
                <c:pt idx="2557">
                  <c:v>57623</c:v>
                </c:pt>
                <c:pt idx="2558">
                  <c:v>57630</c:v>
                </c:pt>
                <c:pt idx="2559">
                  <c:v>57637</c:v>
                </c:pt>
                <c:pt idx="2560">
                  <c:v>57644</c:v>
                </c:pt>
                <c:pt idx="2561">
                  <c:v>57651</c:v>
                </c:pt>
                <c:pt idx="2562">
                  <c:v>57658</c:v>
                </c:pt>
                <c:pt idx="2563">
                  <c:v>57665</c:v>
                </c:pt>
                <c:pt idx="2564">
                  <c:v>57672</c:v>
                </c:pt>
                <c:pt idx="2565">
                  <c:v>57679</c:v>
                </c:pt>
                <c:pt idx="2566">
                  <c:v>57686</c:v>
                </c:pt>
                <c:pt idx="2567">
                  <c:v>57693</c:v>
                </c:pt>
                <c:pt idx="2568">
                  <c:v>57700</c:v>
                </c:pt>
                <c:pt idx="2569">
                  <c:v>57710</c:v>
                </c:pt>
                <c:pt idx="2570">
                  <c:v>57717</c:v>
                </c:pt>
                <c:pt idx="2571">
                  <c:v>57724</c:v>
                </c:pt>
                <c:pt idx="2572">
                  <c:v>57731</c:v>
                </c:pt>
                <c:pt idx="2573">
                  <c:v>57738</c:v>
                </c:pt>
                <c:pt idx="2574">
                  <c:v>57745</c:v>
                </c:pt>
                <c:pt idx="2575">
                  <c:v>57752</c:v>
                </c:pt>
                <c:pt idx="2576">
                  <c:v>57759</c:v>
                </c:pt>
                <c:pt idx="2577">
                  <c:v>57766</c:v>
                </c:pt>
                <c:pt idx="2578">
                  <c:v>57773</c:v>
                </c:pt>
                <c:pt idx="2579">
                  <c:v>57780</c:v>
                </c:pt>
                <c:pt idx="2580">
                  <c:v>57787</c:v>
                </c:pt>
                <c:pt idx="2581">
                  <c:v>57794</c:v>
                </c:pt>
                <c:pt idx="2582">
                  <c:v>57801</c:v>
                </c:pt>
                <c:pt idx="2583">
                  <c:v>57808</c:v>
                </c:pt>
                <c:pt idx="2584">
                  <c:v>57817</c:v>
                </c:pt>
                <c:pt idx="2585">
                  <c:v>57822</c:v>
                </c:pt>
                <c:pt idx="2586">
                  <c:v>57829</c:v>
                </c:pt>
                <c:pt idx="2587">
                  <c:v>57836</c:v>
                </c:pt>
                <c:pt idx="2588">
                  <c:v>57843</c:v>
                </c:pt>
                <c:pt idx="2589">
                  <c:v>57850</c:v>
                </c:pt>
                <c:pt idx="2590">
                  <c:v>57857</c:v>
                </c:pt>
                <c:pt idx="2591">
                  <c:v>57864</c:v>
                </c:pt>
                <c:pt idx="2592">
                  <c:v>57871</c:v>
                </c:pt>
                <c:pt idx="2593">
                  <c:v>57878</c:v>
                </c:pt>
                <c:pt idx="2594">
                  <c:v>57885</c:v>
                </c:pt>
                <c:pt idx="2595">
                  <c:v>57892</c:v>
                </c:pt>
                <c:pt idx="2596">
                  <c:v>57899</c:v>
                </c:pt>
                <c:pt idx="2597">
                  <c:v>57906</c:v>
                </c:pt>
                <c:pt idx="2598">
                  <c:v>57913</c:v>
                </c:pt>
                <c:pt idx="2599">
                  <c:v>57920</c:v>
                </c:pt>
                <c:pt idx="2600">
                  <c:v>57927</c:v>
                </c:pt>
                <c:pt idx="2601">
                  <c:v>57934</c:v>
                </c:pt>
                <c:pt idx="2602">
                  <c:v>57941</c:v>
                </c:pt>
                <c:pt idx="2603">
                  <c:v>57948</c:v>
                </c:pt>
                <c:pt idx="2604">
                  <c:v>57955</c:v>
                </c:pt>
                <c:pt idx="2605">
                  <c:v>57962</c:v>
                </c:pt>
                <c:pt idx="2606">
                  <c:v>57969</c:v>
                </c:pt>
                <c:pt idx="2607">
                  <c:v>57976</c:v>
                </c:pt>
                <c:pt idx="2608">
                  <c:v>57983</c:v>
                </c:pt>
                <c:pt idx="2609">
                  <c:v>57990</c:v>
                </c:pt>
                <c:pt idx="2610">
                  <c:v>57997</c:v>
                </c:pt>
                <c:pt idx="2611">
                  <c:v>58004</c:v>
                </c:pt>
                <c:pt idx="2612">
                  <c:v>58011</c:v>
                </c:pt>
                <c:pt idx="2613">
                  <c:v>58018</c:v>
                </c:pt>
                <c:pt idx="2614">
                  <c:v>58025</c:v>
                </c:pt>
                <c:pt idx="2615">
                  <c:v>58032</c:v>
                </c:pt>
                <c:pt idx="2616">
                  <c:v>58039</c:v>
                </c:pt>
                <c:pt idx="2617">
                  <c:v>58046</c:v>
                </c:pt>
                <c:pt idx="2618">
                  <c:v>58053</c:v>
                </c:pt>
                <c:pt idx="2619">
                  <c:v>58060</c:v>
                </c:pt>
                <c:pt idx="2620">
                  <c:v>58067</c:v>
                </c:pt>
                <c:pt idx="2621">
                  <c:v>58075</c:v>
                </c:pt>
                <c:pt idx="2622">
                  <c:v>58082</c:v>
                </c:pt>
                <c:pt idx="2623">
                  <c:v>58089</c:v>
                </c:pt>
                <c:pt idx="2624">
                  <c:v>58096</c:v>
                </c:pt>
                <c:pt idx="2625">
                  <c:v>58103</c:v>
                </c:pt>
                <c:pt idx="2626">
                  <c:v>58110</c:v>
                </c:pt>
                <c:pt idx="2627">
                  <c:v>58117</c:v>
                </c:pt>
                <c:pt idx="2628">
                  <c:v>58124</c:v>
                </c:pt>
                <c:pt idx="2629">
                  <c:v>58131</c:v>
                </c:pt>
                <c:pt idx="2630">
                  <c:v>58138</c:v>
                </c:pt>
                <c:pt idx="2631">
                  <c:v>58145</c:v>
                </c:pt>
                <c:pt idx="2632">
                  <c:v>58152</c:v>
                </c:pt>
                <c:pt idx="2633">
                  <c:v>58159</c:v>
                </c:pt>
                <c:pt idx="2634">
                  <c:v>58168</c:v>
                </c:pt>
                <c:pt idx="2635">
                  <c:v>58175</c:v>
                </c:pt>
                <c:pt idx="2636">
                  <c:v>58182</c:v>
                </c:pt>
                <c:pt idx="2637">
                  <c:v>58189</c:v>
                </c:pt>
                <c:pt idx="2638">
                  <c:v>58197</c:v>
                </c:pt>
                <c:pt idx="2639">
                  <c:v>58203</c:v>
                </c:pt>
                <c:pt idx="2640">
                  <c:v>58210</c:v>
                </c:pt>
                <c:pt idx="2641">
                  <c:v>58217</c:v>
                </c:pt>
                <c:pt idx="2642">
                  <c:v>58224</c:v>
                </c:pt>
                <c:pt idx="2643">
                  <c:v>58231</c:v>
                </c:pt>
                <c:pt idx="2644">
                  <c:v>58238</c:v>
                </c:pt>
                <c:pt idx="2645">
                  <c:v>58245</c:v>
                </c:pt>
                <c:pt idx="2646">
                  <c:v>58252</c:v>
                </c:pt>
                <c:pt idx="2647">
                  <c:v>58259</c:v>
                </c:pt>
                <c:pt idx="2648">
                  <c:v>58266</c:v>
                </c:pt>
                <c:pt idx="2649">
                  <c:v>58273</c:v>
                </c:pt>
                <c:pt idx="2650">
                  <c:v>58280</c:v>
                </c:pt>
                <c:pt idx="2651">
                  <c:v>58287</c:v>
                </c:pt>
                <c:pt idx="2652">
                  <c:v>58294</c:v>
                </c:pt>
                <c:pt idx="2653">
                  <c:v>58301</c:v>
                </c:pt>
                <c:pt idx="2654">
                  <c:v>58308</c:v>
                </c:pt>
                <c:pt idx="2655">
                  <c:v>58315</c:v>
                </c:pt>
                <c:pt idx="2656">
                  <c:v>58322</c:v>
                </c:pt>
                <c:pt idx="2657">
                  <c:v>58329</c:v>
                </c:pt>
                <c:pt idx="2658">
                  <c:v>58336</c:v>
                </c:pt>
                <c:pt idx="2659">
                  <c:v>58343</c:v>
                </c:pt>
                <c:pt idx="2660">
                  <c:v>58350</c:v>
                </c:pt>
                <c:pt idx="2661">
                  <c:v>58357</c:v>
                </c:pt>
                <c:pt idx="2662">
                  <c:v>58364</c:v>
                </c:pt>
                <c:pt idx="2663">
                  <c:v>58371</c:v>
                </c:pt>
                <c:pt idx="2664">
                  <c:v>58378</c:v>
                </c:pt>
                <c:pt idx="2665">
                  <c:v>58385</c:v>
                </c:pt>
                <c:pt idx="2666">
                  <c:v>58392</c:v>
                </c:pt>
                <c:pt idx="2667">
                  <c:v>58399</c:v>
                </c:pt>
                <c:pt idx="2668">
                  <c:v>58406</c:v>
                </c:pt>
                <c:pt idx="2669">
                  <c:v>58413</c:v>
                </c:pt>
                <c:pt idx="2670">
                  <c:v>58420</c:v>
                </c:pt>
                <c:pt idx="2671">
                  <c:v>58427</c:v>
                </c:pt>
                <c:pt idx="2672">
                  <c:v>58438</c:v>
                </c:pt>
                <c:pt idx="2673">
                  <c:v>58442</c:v>
                </c:pt>
                <c:pt idx="2674">
                  <c:v>58448</c:v>
                </c:pt>
                <c:pt idx="2675">
                  <c:v>58455</c:v>
                </c:pt>
                <c:pt idx="2676">
                  <c:v>58462</c:v>
                </c:pt>
                <c:pt idx="2677">
                  <c:v>58469</c:v>
                </c:pt>
                <c:pt idx="2678">
                  <c:v>58476</c:v>
                </c:pt>
                <c:pt idx="2679">
                  <c:v>58483</c:v>
                </c:pt>
                <c:pt idx="2680">
                  <c:v>58490</c:v>
                </c:pt>
                <c:pt idx="2681">
                  <c:v>58497</c:v>
                </c:pt>
                <c:pt idx="2682">
                  <c:v>58504</c:v>
                </c:pt>
                <c:pt idx="2683">
                  <c:v>58511</c:v>
                </c:pt>
                <c:pt idx="2684">
                  <c:v>58518</c:v>
                </c:pt>
                <c:pt idx="2685">
                  <c:v>58525</c:v>
                </c:pt>
                <c:pt idx="2686">
                  <c:v>58532</c:v>
                </c:pt>
                <c:pt idx="2687">
                  <c:v>58539</c:v>
                </c:pt>
                <c:pt idx="2688">
                  <c:v>58546</c:v>
                </c:pt>
                <c:pt idx="2689">
                  <c:v>58553</c:v>
                </c:pt>
                <c:pt idx="2690">
                  <c:v>58560</c:v>
                </c:pt>
                <c:pt idx="2691">
                  <c:v>58567</c:v>
                </c:pt>
                <c:pt idx="2692">
                  <c:v>58574</c:v>
                </c:pt>
                <c:pt idx="2693">
                  <c:v>58581</c:v>
                </c:pt>
                <c:pt idx="2694">
                  <c:v>58588</c:v>
                </c:pt>
                <c:pt idx="2695">
                  <c:v>58595</c:v>
                </c:pt>
                <c:pt idx="2696">
                  <c:v>58602</c:v>
                </c:pt>
                <c:pt idx="2697">
                  <c:v>58609</c:v>
                </c:pt>
                <c:pt idx="2698">
                  <c:v>58616</c:v>
                </c:pt>
                <c:pt idx="2699">
                  <c:v>58623</c:v>
                </c:pt>
                <c:pt idx="2700">
                  <c:v>58630</c:v>
                </c:pt>
                <c:pt idx="2701">
                  <c:v>58637</c:v>
                </c:pt>
                <c:pt idx="2702">
                  <c:v>58644</c:v>
                </c:pt>
                <c:pt idx="2703">
                  <c:v>58651</c:v>
                </c:pt>
                <c:pt idx="2704">
                  <c:v>58658</c:v>
                </c:pt>
                <c:pt idx="2705">
                  <c:v>58665</c:v>
                </c:pt>
                <c:pt idx="2706">
                  <c:v>58672</c:v>
                </c:pt>
                <c:pt idx="2707">
                  <c:v>58679</c:v>
                </c:pt>
                <c:pt idx="2708">
                  <c:v>58686</c:v>
                </c:pt>
                <c:pt idx="2709">
                  <c:v>58693</c:v>
                </c:pt>
                <c:pt idx="2710">
                  <c:v>58700</c:v>
                </c:pt>
                <c:pt idx="2711">
                  <c:v>58707</c:v>
                </c:pt>
                <c:pt idx="2712">
                  <c:v>58714</c:v>
                </c:pt>
                <c:pt idx="2713">
                  <c:v>58721</c:v>
                </c:pt>
                <c:pt idx="2714">
                  <c:v>58728</c:v>
                </c:pt>
                <c:pt idx="2715">
                  <c:v>58735</c:v>
                </c:pt>
                <c:pt idx="2716">
                  <c:v>58742</c:v>
                </c:pt>
                <c:pt idx="2717">
                  <c:v>58749</c:v>
                </c:pt>
                <c:pt idx="2718">
                  <c:v>58756</c:v>
                </c:pt>
                <c:pt idx="2719">
                  <c:v>58763</c:v>
                </c:pt>
                <c:pt idx="2720">
                  <c:v>58770</c:v>
                </c:pt>
                <c:pt idx="2721">
                  <c:v>58777</c:v>
                </c:pt>
                <c:pt idx="2722">
                  <c:v>58784</c:v>
                </c:pt>
                <c:pt idx="2723">
                  <c:v>58791</c:v>
                </c:pt>
                <c:pt idx="2724">
                  <c:v>58798</c:v>
                </c:pt>
                <c:pt idx="2725">
                  <c:v>58805</c:v>
                </c:pt>
                <c:pt idx="2726">
                  <c:v>58812</c:v>
                </c:pt>
                <c:pt idx="2727">
                  <c:v>58819</c:v>
                </c:pt>
                <c:pt idx="2728">
                  <c:v>58826</c:v>
                </c:pt>
                <c:pt idx="2729">
                  <c:v>58833</c:v>
                </c:pt>
                <c:pt idx="2730">
                  <c:v>58840</c:v>
                </c:pt>
                <c:pt idx="2731">
                  <c:v>58847</c:v>
                </c:pt>
                <c:pt idx="2732">
                  <c:v>58854</c:v>
                </c:pt>
                <c:pt idx="2733">
                  <c:v>58861</c:v>
                </c:pt>
                <c:pt idx="2734">
                  <c:v>58868</c:v>
                </c:pt>
                <c:pt idx="2735">
                  <c:v>58875</c:v>
                </c:pt>
                <c:pt idx="2736">
                  <c:v>58882</c:v>
                </c:pt>
                <c:pt idx="2737">
                  <c:v>58889</c:v>
                </c:pt>
                <c:pt idx="2738">
                  <c:v>58896</c:v>
                </c:pt>
                <c:pt idx="2739">
                  <c:v>58903</c:v>
                </c:pt>
                <c:pt idx="2740">
                  <c:v>58910</c:v>
                </c:pt>
                <c:pt idx="2741">
                  <c:v>58917</c:v>
                </c:pt>
                <c:pt idx="2742">
                  <c:v>58924</c:v>
                </c:pt>
                <c:pt idx="2743">
                  <c:v>58931</c:v>
                </c:pt>
                <c:pt idx="2744">
                  <c:v>58938</c:v>
                </c:pt>
                <c:pt idx="2745">
                  <c:v>58945</c:v>
                </c:pt>
                <c:pt idx="2746">
                  <c:v>58952</c:v>
                </c:pt>
                <c:pt idx="2747">
                  <c:v>58959</c:v>
                </c:pt>
                <c:pt idx="2748">
                  <c:v>58966</c:v>
                </c:pt>
                <c:pt idx="2749">
                  <c:v>58973</c:v>
                </c:pt>
                <c:pt idx="2750">
                  <c:v>58980</c:v>
                </c:pt>
                <c:pt idx="2751">
                  <c:v>58987</c:v>
                </c:pt>
                <c:pt idx="2752">
                  <c:v>58994</c:v>
                </c:pt>
                <c:pt idx="2753">
                  <c:v>59001</c:v>
                </c:pt>
                <c:pt idx="2754">
                  <c:v>59008</c:v>
                </c:pt>
                <c:pt idx="2755">
                  <c:v>59015</c:v>
                </c:pt>
                <c:pt idx="2756">
                  <c:v>59022</c:v>
                </c:pt>
                <c:pt idx="2757">
                  <c:v>59029</c:v>
                </c:pt>
                <c:pt idx="2758">
                  <c:v>59036</c:v>
                </c:pt>
                <c:pt idx="2759">
                  <c:v>59043</c:v>
                </c:pt>
                <c:pt idx="2760">
                  <c:v>59050</c:v>
                </c:pt>
                <c:pt idx="2761">
                  <c:v>59057</c:v>
                </c:pt>
                <c:pt idx="2762">
                  <c:v>59064</c:v>
                </c:pt>
                <c:pt idx="2763">
                  <c:v>59071</c:v>
                </c:pt>
                <c:pt idx="2764">
                  <c:v>59078</c:v>
                </c:pt>
                <c:pt idx="2765">
                  <c:v>59085</c:v>
                </c:pt>
                <c:pt idx="2766">
                  <c:v>59092</c:v>
                </c:pt>
                <c:pt idx="2767">
                  <c:v>59099</c:v>
                </c:pt>
                <c:pt idx="2768">
                  <c:v>59106</c:v>
                </c:pt>
                <c:pt idx="2769">
                  <c:v>59113</c:v>
                </c:pt>
                <c:pt idx="2770">
                  <c:v>59120</c:v>
                </c:pt>
                <c:pt idx="2771">
                  <c:v>59127</c:v>
                </c:pt>
                <c:pt idx="2772">
                  <c:v>59134</c:v>
                </c:pt>
                <c:pt idx="2773">
                  <c:v>59141</c:v>
                </c:pt>
                <c:pt idx="2774">
                  <c:v>59148</c:v>
                </c:pt>
                <c:pt idx="2775">
                  <c:v>59155</c:v>
                </c:pt>
                <c:pt idx="2776">
                  <c:v>59162</c:v>
                </c:pt>
                <c:pt idx="2777">
                  <c:v>59169</c:v>
                </c:pt>
                <c:pt idx="2778">
                  <c:v>59176</c:v>
                </c:pt>
                <c:pt idx="2779">
                  <c:v>59183</c:v>
                </c:pt>
                <c:pt idx="2780">
                  <c:v>59190</c:v>
                </c:pt>
                <c:pt idx="2781">
                  <c:v>59197</c:v>
                </c:pt>
                <c:pt idx="2782">
                  <c:v>59204</c:v>
                </c:pt>
                <c:pt idx="2783">
                  <c:v>59211</c:v>
                </c:pt>
                <c:pt idx="2784">
                  <c:v>59218</c:v>
                </c:pt>
                <c:pt idx="2785">
                  <c:v>59225</c:v>
                </c:pt>
                <c:pt idx="2786">
                  <c:v>59232</c:v>
                </c:pt>
                <c:pt idx="2787">
                  <c:v>59239</c:v>
                </c:pt>
                <c:pt idx="2788">
                  <c:v>59246</c:v>
                </c:pt>
                <c:pt idx="2789">
                  <c:v>59253</c:v>
                </c:pt>
                <c:pt idx="2790">
                  <c:v>59260</c:v>
                </c:pt>
                <c:pt idx="2791">
                  <c:v>59267</c:v>
                </c:pt>
                <c:pt idx="2792">
                  <c:v>59274</c:v>
                </c:pt>
                <c:pt idx="2793">
                  <c:v>59281</c:v>
                </c:pt>
                <c:pt idx="2794">
                  <c:v>59288</c:v>
                </c:pt>
                <c:pt idx="2795">
                  <c:v>59295</c:v>
                </c:pt>
                <c:pt idx="2796">
                  <c:v>59302</c:v>
                </c:pt>
                <c:pt idx="2797">
                  <c:v>59309</c:v>
                </c:pt>
                <c:pt idx="2798">
                  <c:v>59316</c:v>
                </c:pt>
                <c:pt idx="2799">
                  <c:v>59323</c:v>
                </c:pt>
                <c:pt idx="2800">
                  <c:v>59330</c:v>
                </c:pt>
                <c:pt idx="2801">
                  <c:v>59337</c:v>
                </c:pt>
                <c:pt idx="2802">
                  <c:v>59344</c:v>
                </c:pt>
                <c:pt idx="2803">
                  <c:v>59351</c:v>
                </c:pt>
                <c:pt idx="2804">
                  <c:v>59358</c:v>
                </c:pt>
                <c:pt idx="2805">
                  <c:v>59365</c:v>
                </c:pt>
                <c:pt idx="2806">
                  <c:v>59372</c:v>
                </c:pt>
                <c:pt idx="2807">
                  <c:v>59379</c:v>
                </c:pt>
                <c:pt idx="2808">
                  <c:v>59386</c:v>
                </c:pt>
                <c:pt idx="2809">
                  <c:v>59393</c:v>
                </c:pt>
                <c:pt idx="2810">
                  <c:v>59400</c:v>
                </c:pt>
                <c:pt idx="2811">
                  <c:v>59407</c:v>
                </c:pt>
                <c:pt idx="2812">
                  <c:v>59414</c:v>
                </c:pt>
                <c:pt idx="2813">
                  <c:v>59421</c:v>
                </c:pt>
                <c:pt idx="2814">
                  <c:v>59428</c:v>
                </c:pt>
                <c:pt idx="2815">
                  <c:v>59435</c:v>
                </c:pt>
                <c:pt idx="2816">
                  <c:v>59442</c:v>
                </c:pt>
                <c:pt idx="2817">
                  <c:v>59449</c:v>
                </c:pt>
                <c:pt idx="2818">
                  <c:v>59456</c:v>
                </c:pt>
                <c:pt idx="2819">
                  <c:v>59463</c:v>
                </c:pt>
                <c:pt idx="2820">
                  <c:v>59470</c:v>
                </c:pt>
                <c:pt idx="2821">
                  <c:v>59477</c:v>
                </c:pt>
                <c:pt idx="2822">
                  <c:v>59484</c:v>
                </c:pt>
                <c:pt idx="2823">
                  <c:v>59491</c:v>
                </c:pt>
                <c:pt idx="2824">
                  <c:v>59498</c:v>
                </c:pt>
                <c:pt idx="2825">
                  <c:v>59505</c:v>
                </c:pt>
                <c:pt idx="2826">
                  <c:v>59512</c:v>
                </c:pt>
                <c:pt idx="2827">
                  <c:v>59519</c:v>
                </c:pt>
                <c:pt idx="2828">
                  <c:v>59526</c:v>
                </c:pt>
                <c:pt idx="2829">
                  <c:v>59534</c:v>
                </c:pt>
                <c:pt idx="2830">
                  <c:v>59541</c:v>
                </c:pt>
                <c:pt idx="2831">
                  <c:v>59548</c:v>
                </c:pt>
                <c:pt idx="2832">
                  <c:v>59555</c:v>
                </c:pt>
                <c:pt idx="2833">
                  <c:v>59562</c:v>
                </c:pt>
                <c:pt idx="2834">
                  <c:v>59569</c:v>
                </c:pt>
                <c:pt idx="2835">
                  <c:v>59576</c:v>
                </c:pt>
                <c:pt idx="2836">
                  <c:v>59583</c:v>
                </c:pt>
                <c:pt idx="2837">
                  <c:v>59590</c:v>
                </c:pt>
                <c:pt idx="2838">
                  <c:v>59597</c:v>
                </c:pt>
                <c:pt idx="2839">
                  <c:v>59604</c:v>
                </c:pt>
                <c:pt idx="2840">
                  <c:v>59611</c:v>
                </c:pt>
                <c:pt idx="2841">
                  <c:v>59618</c:v>
                </c:pt>
                <c:pt idx="2842">
                  <c:v>59625</c:v>
                </c:pt>
                <c:pt idx="2843">
                  <c:v>59632</c:v>
                </c:pt>
                <c:pt idx="2844">
                  <c:v>59643</c:v>
                </c:pt>
                <c:pt idx="2845">
                  <c:v>59646</c:v>
                </c:pt>
                <c:pt idx="2846">
                  <c:v>59653</c:v>
                </c:pt>
                <c:pt idx="2847">
                  <c:v>59660</c:v>
                </c:pt>
                <c:pt idx="2848">
                  <c:v>59667</c:v>
                </c:pt>
                <c:pt idx="2849">
                  <c:v>59674</c:v>
                </c:pt>
                <c:pt idx="2850">
                  <c:v>59681</c:v>
                </c:pt>
                <c:pt idx="2851">
                  <c:v>59688</c:v>
                </c:pt>
                <c:pt idx="2852">
                  <c:v>59695</c:v>
                </c:pt>
                <c:pt idx="2853">
                  <c:v>59702</c:v>
                </c:pt>
                <c:pt idx="2854">
                  <c:v>59709</c:v>
                </c:pt>
                <c:pt idx="2855">
                  <c:v>59716</c:v>
                </c:pt>
                <c:pt idx="2856">
                  <c:v>59723</c:v>
                </c:pt>
                <c:pt idx="2857">
                  <c:v>59730</c:v>
                </c:pt>
                <c:pt idx="2858">
                  <c:v>59737</c:v>
                </c:pt>
                <c:pt idx="2859">
                  <c:v>59744</c:v>
                </c:pt>
                <c:pt idx="2860">
                  <c:v>59751</c:v>
                </c:pt>
                <c:pt idx="2861">
                  <c:v>59758</c:v>
                </c:pt>
                <c:pt idx="2862">
                  <c:v>59765</c:v>
                </c:pt>
                <c:pt idx="2863">
                  <c:v>59772</c:v>
                </c:pt>
                <c:pt idx="2864">
                  <c:v>59779</c:v>
                </c:pt>
                <c:pt idx="2865">
                  <c:v>59786</c:v>
                </c:pt>
                <c:pt idx="2866">
                  <c:v>59793</c:v>
                </c:pt>
                <c:pt idx="2867">
                  <c:v>59800</c:v>
                </c:pt>
                <c:pt idx="2868">
                  <c:v>59807</c:v>
                </c:pt>
                <c:pt idx="2869">
                  <c:v>59814</c:v>
                </c:pt>
                <c:pt idx="2870">
                  <c:v>59821</c:v>
                </c:pt>
                <c:pt idx="2871">
                  <c:v>59828</c:v>
                </c:pt>
                <c:pt idx="2872">
                  <c:v>59835</c:v>
                </c:pt>
                <c:pt idx="2873">
                  <c:v>59842</c:v>
                </c:pt>
                <c:pt idx="2874">
                  <c:v>59849</c:v>
                </c:pt>
                <c:pt idx="2875">
                  <c:v>59856</c:v>
                </c:pt>
                <c:pt idx="2876">
                  <c:v>59863</c:v>
                </c:pt>
                <c:pt idx="2877">
                  <c:v>59870</c:v>
                </c:pt>
                <c:pt idx="2878">
                  <c:v>59877</c:v>
                </c:pt>
                <c:pt idx="2879">
                  <c:v>59884</c:v>
                </c:pt>
                <c:pt idx="2880">
                  <c:v>59891</c:v>
                </c:pt>
                <c:pt idx="2881">
                  <c:v>59901</c:v>
                </c:pt>
                <c:pt idx="2882">
                  <c:v>59908</c:v>
                </c:pt>
                <c:pt idx="2883">
                  <c:v>59915</c:v>
                </c:pt>
                <c:pt idx="2884">
                  <c:v>59922</c:v>
                </c:pt>
                <c:pt idx="2885">
                  <c:v>59929</c:v>
                </c:pt>
                <c:pt idx="2886">
                  <c:v>59936</c:v>
                </c:pt>
                <c:pt idx="2887">
                  <c:v>59943</c:v>
                </c:pt>
                <c:pt idx="2888">
                  <c:v>59950</c:v>
                </c:pt>
                <c:pt idx="2889">
                  <c:v>59957</c:v>
                </c:pt>
                <c:pt idx="2890">
                  <c:v>59964</c:v>
                </c:pt>
                <c:pt idx="2891">
                  <c:v>59971</c:v>
                </c:pt>
                <c:pt idx="2892">
                  <c:v>59978</c:v>
                </c:pt>
                <c:pt idx="2893">
                  <c:v>59985</c:v>
                </c:pt>
                <c:pt idx="2894">
                  <c:v>59992</c:v>
                </c:pt>
                <c:pt idx="2895">
                  <c:v>60001</c:v>
                </c:pt>
                <c:pt idx="2896">
                  <c:v>60006</c:v>
                </c:pt>
                <c:pt idx="2897">
                  <c:v>60013</c:v>
                </c:pt>
                <c:pt idx="2898">
                  <c:v>60020</c:v>
                </c:pt>
                <c:pt idx="2899">
                  <c:v>60028</c:v>
                </c:pt>
                <c:pt idx="2900">
                  <c:v>60035</c:v>
                </c:pt>
                <c:pt idx="2901">
                  <c:v>60042</c:v>
                </c:pt>
                <c:pt idx="2902">
                  <c:v>60049</c:v>
                </c:pt>
                <c:pt idx="2903">
                  <c:v>60056</c:v>
                </c:pt>
                <c:pt idx="2904">
                  <c:v>60063</c:v>
                </c:pt>
                <c:pt idx="2905">
                  <c:v>60070</c:v>
                </c:pt>
                <c:pt idx="2906">
                  <c:v>60077</c:v>
                </c:pt>
                <c:pt idx="2907">
                  <c:v>60084</c:v>
                </c:pt>
                <c:pt idx="2908">
                  <c:v>60091</c:v>
                </c:pt>
                <c:pt idx="2909">
                  <c:v>60098</c:v>
                </c:pt>
                <c:pt idx="2910">
                  <c:v>60105</c:v>
                </c:pt>
                <c:pt idx="2911">
                  <c:v>60112</c:v>
                </c:pt>
                <c:pt idx="2912">
                  <c:v>60119</c:v>
                </c:pt>
                <c:pt idx="2913">
                  <c:v>60126</c:v>
                </c:pt>
                <c:pt idx="2914">
                  <c:v>60133</c:v>
                </c:pt>
                <c:pt idx="2915">
                  <c:v>60140</c:v>
                </c:pt>
                <c:pt idx="2916">
                  <c:v>60147</c:v>
                </c:pt>
                <c:pt idx="2917">
                  <c:v>60154</c:v>
                </c:pt>
                <c:pt idx="2918">
                  <c:v>60161</c:v>
                </c:pt>
                <c:pt idx="2919">
                  <c:v>60168</c:v>
                </c:pt>
                <c:pt idx="2920">
                  <c:v>60175</c:v>
                </c:pt>
                <c:pt idx="2921">
                  <c:v>60182</c:v>
                </c:pt>
                <c:pt idx="2922">
                  <c:v>60189</c:v>
                </c:pt>
                <c:pt idx="2923">
                  <c:v>60196</c:v>
                </c:pt>
                <c:pt idx="2924">
                  <c:v>60203</c:v>
                </c:pt>
                <c:pt idx="2925">
                  <c:v>60210</c:v>
                </c:pt>
                <c:pt idx="2926">
                  <c:v>60217</c:v>
                </c:pt>
                <c:pt idx="2927">
                  <c:v>60224</c:v>
                </c:pt>
                <c:pt idx="2928">
                  <c:v>60231</c:v>
                </c:pt>
                <c:pt idx="2929">
                  <c:v>60238</c:v>
                </c:pt>
                <c:pt idx="2930">
                  <c:v>60245</c:v>
                </c:pt>
                <c:pt idx="2931">
                  <c:v>60252</c:v>
                </c:pt>
                <c:pt idx="2932">
                  <c:v>60259</c:v>
                </c:pt>
                <c:pt idx="2933">
                  <c:v>60267</c:v>
                </c:pt>
                <c:pt idx="2934">
                  <c:v>60274</c:v>
                </c:pt>
                <c:pt idx="2935">
                  <c:v>60281</c:v>
                </c:pt>
                <c:pt idx="2936">
                  <c:v>60288</c:v>
                </c:pt>
                <c:pt idx="2937">
                  <c:v>60295</c:v>
                </c:pt>
                <c:pt idx="2938">
                  <c:v>60302</c:v>
                </c:pt>
                <c:pt idx="2939">
                  <c:v>60309</c:v>
                </c:pt>
                <c:pt idx="2940">
                  <c:v>60316</c:v>
                </c:pt>
                <c:pt idx="2941">
                  <c:v>60323</c:v>
                </c:pt>
                <c:pt idx="2942">
                  <c:v>60330</c:v>
                </c:pt>
                <c:pt idx="2943">
                  <c:v>60337</c:v>
                </c:pt>
                <c:pt idx="2944">
                  <c:v>60344</c:v>
                </c:pt>
                <c:pt idx="2945">
                  <c:v>60351</c:v>
                </c:pt>
                <c:pt idx="2946">
                  <c:v>60359</c:v>
                </c:pt>
                <c:pt idx="2947">
                  <c:v>60366</c:v>
                </c:pt>
                <c:pt idx="2948">
                  <c:v>60373</c:v>
                </c:pt>
                <c:pt idx="2949">
                  <c:v>60380</c:v>
                </c:pt>
                <c:pt idx="2950">
                  <c:v>60387</c:v>
                </c:pt>
                <c:pt idx="2951">
                  <c:v>60394</c:v>
                </c:pt>
                <c:pt idx="2952">
                  <c:v>60401</c:v>
                </c:pt>
                <c:pt idx="2953">
                  <c:v>60408</c:v>
                </c:pt>
                <c:pt idx="2954">
                  <c:v>60415</c:v>
                </c:pt>
                <c:pt idx="2955">
                  <c:v>60422</c:v>
                </c:pt>
                <c:pt idx="2956">
                  <c:v>60429</c:v>
                </c:pt>
                <c:pt idx="2957">
                  <c:v>60436</c:v>
                </c:pt>
                <c:pt idx="2958">
                  <c:v>60443</c:v>
                </c:pt>
                <c:pt idx="2959">
                  <c:v>60450</c:v>
                </c:pt>
                <c:pt idx="2960">
                  <c:v>60457</c:v>
                </c:pt>
                <c:pt idx="2961">
                  <c:v>60464</c:v>
                </c:pt>
                <c:pt idx="2962">
                  <c:v>60471</c:v>
                </c:pt>
                <c:pt idx="2963">
                  <c:v>60478</c:v>
                </c:pt>
                <c:pt idx="2964">
                  <c:v>60485</c:v>
                </c:pt>
                <c:pt idx="2965">
                  <c:v>60492</c:v>
                </c:pt>
                <c:pt idx="2966">
                  <c:v>60499</c:v>
                </c:pt>
                <c:pt idx="2967">
                  <c:v>60506</c:v>
                </c:pt>
                <c:pt idx="2968">
                  <c:v>60513</c:v>
                </c:pt>
                <c:pt idx="2969">
                  <c:v>60520</c:v>
                </c:pt>
                <c:pt idx="2970">
                  <c:v>60527</c:v>
                </c:pt>
                <c:pt idx="2971">
                  <c:v>60534</c:v>
                </c:pt>
                <c:pt idx="2972">
                  <c:v>60541</c:v>
                </c:pt>
                <c:pt idx="2973">
                  <c:v>60548</c:v>
                </c:pt>
                <c:pt idx="2974">
                  <c:v>60555</c:v>
                </c:pt>
                <c:pt idx="2975">
                  <c:v>60562</c:v>
                </c:pt>
                <c:pt idx="2976">
                  <c:v>60569</c:v>
                </c:pt>
                <c:pt idx="2977">
                  <c:v>60576</c:v>
                </c:pt>
                <c:pt idx="2978">
                  <c:v>60583</c:v>
                </c:pt>
                <c:pt idx="2979">
                  <c:v>60590</c:v>
                </c:pt>
                <c:pt idx="2980">
                  <c:v>60597</c:v>
                </c:pt>
                <c:pt idx="2981">
                  <c:v>60604</c:v>
                </c:pt>
                <c:pt idx="2982">
                  <c:v>60611</c:v>
                </c:pt>
                <c:pt idx="2983">
                  <c:v>60618</c:v>
                </c:pt>
                <c:pt idx="2984">
                  <c:v>60625</c:v>
                </c:pt>
                <c:pt idx="2985">
                  <c:v>60632</c:v>
                </c:pt>
                <c:pt idx="2986">
                  <c:v>60639</c:v>
                </c:pt>
                <c:pt idx="2987">
                  <c:v>60646</c:v>
                </c:pt>
                <c:pt idx="2988">
                  <c:v>60653</c:v>
                </c:pt>
                <c:pt idx="2989">
                  <c:v>60660</c:v>
                </c:pt>
                <c:pt idx="2990">
                  <c:v>60667</c:v>
                </c:pt>
                <c:pt idx="2991">
                  <c:v>60674</c:v>
                </c:pt>
                <c:pt idx="2992">
                  <c:v>60681</c:v>
                </c:pt>
                <c:pt idx="2993">
                  <c:v>60688</c:v>
                </c:pt>
                <c:pt idx="2994">
                  <c:v>60695</c:v>
                </c:pt>
                <c:pt idx="2995">
                  <c:v>60702</c:v>
                </c:pt>
                <c:pt idx="2996">
                  <c:v>60709</c:v>
                </c:pt>
                <c:pt idx="2997">
                  <c:v>60716</c:v>
                </c:pt>
                <c:pt idx="2998">
                  <c:v>60723</c:v>
                </c:pt>
                <c:pt idx="2999">
                  <c:v>60730</c:v>
                </c:pt>
                <c:pt idx="3000">
                  <c:v>60737</c:v>
                </c:pt>
                <c:pt idx="3001">
                  <c:v>60744</c:v>
                </c:pt>
                <c:pt idx="3002">
                  <c:v>60751</c:v>
                </c:pt>
                <c:pt idx="3003">
                  <c:v>60758</c:v>
                </c:pt>
                <c:pt idx="3004">
                  <c:v>60765</c:v>
                </c:pt>
                <c:pt idx="3005">
                  <c:v>60772</c:v>
                </c:pt>
                <c:pt idx="3006">
                  <c:v>60779</c:v>
                </c:pt>
                <c:pt idx="3007">
                  <c:v>60786</c:v>
                </c:pt>
                <c:pt idx="3008">
                  <c:v>60793</c:v>
                </c:pt>
                <c:pt idx="3009">
                  <c:v>60800</c:v>
                </c:pt>
                <c:pt idx="3010">
                  <c:v>60807</c:v>
                </c:pt>
                <c:pt idx="3011">
                  <c:v>60814</c:v>
                </c:pt>
                <c:pt idx="3012">
                  <c:v>60821</c:v>
                </c:pt>
                <c:pt idx="3013">
                  <c:v>60828</c:v>
                </c:pt>
                <c:pt idx="3014">
                  <c:v>60835</c:v>
                </c:pt>
                <c:pt idx="3015">
                  <c:v>60842</c:v>
                </c:pt>
                <c:pt idx="3016">
                  <c:v>60849</c:v>
                </c:pt>
                <c:pt idx="3017">
                  <c:v>60856</c:v>
                </c:pt>
                <c:pt idx="3018">
                  <c:v>60863</c:v>
                </c:pt>
                <c:pt idx="3019">
                  <c:v>60870</c:v>
                </c:pt>
                <c:pt idx="3020">
                  <c:v>60877</c:v>
                </c:pt>
                <c:pt idx="3021">
                  <c:v>60884</c:v>
                </c:pt>
                <c:pt idx="3022">
                  <c:v>60891</c:v>
                </c:pt>
                <c:pt idx="3023">
                  <c:v>60898</c:v>
                </c:pt>
                <c:pt idx="3024">
                  <c:v>60905</c:v>
                </c:pt>
                <c:pt idx="3025">
                  <c:v>60912</c:v>
                </c:pt>
                <c:pt idx="3026">
                  <c:v>60919</c:v>
                </c:pt>
                <c:pt idx="3027">
                  <c:v>60926</c:v>
                </c:pt>
                <c:pt idx="3028">
                  <c:v>60933</c:v>
                </c:pt>
                <c:pt idx="3029">
                  <c:v>60940</c:v>
                </c:pt>
                <c:pt idx="3030">
                  <c:v>60947</c:v>
                </c:pt>
                <c:pt idx="3031">
                  <c:v>60954</c:v>
                </c:pt>
                <c:pt idx="3032">
                  <c:v>60961</c:v>
                </c:pt>
                <c:pt idx="3033">
                  <c:v>60968</c:v>
                </c:pt>
                <c:pt idx="3034">
                  <c:v>60975</c:v>
                </c:pt>
                <c:pt idx="3035">
                  <c:v>60982</c:v>
                </c:pt>
                <c:pt idx="3036">
                  <c:v>60989</c:v>
                </c:pt>
                <c:pt idx="3037">
                  <c:v>60996</c:v>
                </c:pt>
                <c:pt idx="3038">
                  <c:v>61003</c:v>
                </c:pt>
                <c:pt idx="3039">
                  <c:v>61010</c:v>
                </c:pt>
                <c:pt idx="3040">
                  <c:v>61017</c:v>
                </c:pt>
                <c:pt idx="3041">
                  <c:v>61024</c:v>
                </c:pt>
                <c:pt idx="3042">
                  <c:v>61031</c:v>
                </c:pt>
                <c:pt idx="3043">
                  <c:v>61038</c:v>
                </c:pt>
                <c:pt idx="3044">
                  <c:v>61045</c:v>
                </c:pt>
                <c:pt idx="3045">
                  <c:v>61052</c:v>
                </c:pt>
                <c:pt idx="3046">
                  <c:v>61059</c:v>
                </c:pt>
                <c:pt idx="3047">
                  <c:v>61066</c:v>
                </c:pt>
                <c:pt idx="3048">
                  <c:v>61073</c:v>
                </c:pt>
                <c:pt idx="3049">
                  <c:v>61080</c:v>
                </c:pt>
                <c:pt idx="3050">
                  <c:v>61087</c:v>
                </c:pt>
                <c:pt idx="3051">
                  <c:v>61094</c:v>
                </c:pt>
                <c:pt idx="3052">
                  <c:v>61101</c:v>
                </c:pt>
                <c:pt idx="3053">
                  <c:v>61108</c:v>
                </c:pt>
                <c:pt idx="3054">
                  <c:v>61115</c:v>
                </c:pt>
                <c:pt idx="3055">
                  <c:v>61122</c:v>
                </c:pt>
                <c:pt idx="3056">
                  <c:v>61129</c:v>
                </c:pt>
                <c:pt idx="3057">
                  <c:v>61136</c:v>
                </c:pt>
                <c:pt idx="3058">
                  <c:v>61143</c:v>
                </c:pt>
                <c:pt idx="3059">
                  <c:v>61150</c:v>
                </c:pt>
                <c:pt idx="3060">
                  <c:v>61157</c:v>
                </c:pt>
                <c:pt idx="3061">
                  <c:v>61164</c:v>
                </c:pt>
                <c:pt idx="3062">
                  <c:v>61171</c:v>
                </c:pt>
                <c:pt idx="3063">
                  <c:v>61178</c:v>
                </c:pt>
                <c:pt idx="3064">
                  <c:v>61185</c:v>
                </c:pt>
                <c:pt idx="3065">
                  <c:v>61192</c:v>
                </c:pt>
                <c:pt idx="3066">
                  <c:v>61199</c:v>
                </c:pt>
                <c:pt idx="3067">
                  <c:v>61206</c:v>
                </c:pt>
                <c:pt idx="3068">
                  <c:v>61213</c:v>
                </c:pt>
                <c:pt idx="3069">
                  <c:v>61220</c:v>
                </c:pt>
                <c:pt idx="3070">
                  <c:v>61227</c:v>
                </c:pt>
                <c:pt idx="3071">
                  <c:v>61234</c:v>
                </c:pt>
                <c:pt idx="3072">
                  <c:v>61241</c:v>
                </c:pt>
                <c:pt idx="3073">
                  <c:v>61248</c:v>
                </c:pt>
                <c:pt idx="3074">
                  <c:v>61255</c:v>
                </c:pt>
                <c:pt idx="3075">
                  <c:v>61262</c:v>
                </c:pt>
                <c:pt idx="3076">
                  <c:v>61269</c:v>
                </c:pt>
                <c:pt idx="3077">
                  <c:v>61276</c:v>
                </c:pt>
                <c:pt idx="3078">
                  <c:v>61283</c:v>
                </c:pt>
                <c:pt idx="3079">
                  <c:v>61290</c:v>
                </c:pt>
                <c:pt idx="3080">
                  <c:v>61297</c:v>
                </c:pt>
                <c:pt idx="3081">
                  <c:v>61304</c:v>
                </c:pt>
                <c:pt idx="3082">
                  <c:v>61311</c:v>
                </c:pt>
                <c:pt idx="3083">
                  <c:v>61318</c:v>
                </c:pt>
                <c:pt idx="3084">
                  <c:v>61325</c:v>
                </c:pt>
                <c:pt idx="3085">
                  <c:v>61332</c:v>
                </c:pt>
                <c:pt idx="3086">
                  <c:v>61339</c:v>
                </c:pt>
                <c:pt idx="3087">
                  <c:v>61346</c:v>
                </c:pt>
                <c:pt idx="3088">
                  <c:v>61353</c:v>
                </c:pt>
                <c:pt idx="3089">
                  <c:v>61360</c:v>
                </c:pt>
                <c:pt idx="3090">
                  <c:v>61367</c:v>
                </c:pt>
                <c:pt idx="3091">
                  <c:v>61374</c:v>
                </c:pt>
                <c:pt idx="3092">
                  <c:v>61381</c:v>
                </c:pt>
                <c:pt idx="3093">
                  <c:v>61388</c:v>
                </c:pt>
                <c:pt idx="3094">
                  <c:v>61395</c:v>
                </c:pt>
                <c:pt idx="3095">
                  <c:v>61402</c:v>
                </c:pt>
                <c:pt idx="3096">
                  <c:v>61409</c:v>
                </c:pt>
                <c:pt idx="3097">
                  <c:v>61416</c:v>
                </c:pt>
                <c:pt idx="3098">
                  <c:v>61423</c:v>
                </c:pt>
                <c:pt idx="3099">
                  <c:v>61430</c:v>
                </c:pt>
                <c:pt idx="3100">
                  <c:v>61437</c:v>
                </c:pt>
                <c:pt idx="3101">
                  <c:v>61444</c:v>
                </c:pt>
                <c:pt idx="3102">
                  <c:v>61451</c:v>
                </c:pt>
                <c:pt idx="3103">
                  <c:v>61458</c:v>
                </c:pt>
                <c:pt idx="3104">
                  <c:v>61465</c:v>
                </c:pt>
                <c:pt idx="3105">
                  <c:v>61472</c:v>
                </c:pt>
                <c:pt idx="3106">
                  <c:v>61479</c:v>
                </c:pt>
                <c:pt idx="3107">
                  <c:v>61487</c:v>
                </c:pt>
                <c:pt idx="3108">
                  <c:v>61494</c:v>
                </c:pt>
                <c:pt idx="3109">
                  <c:v>61501</c:v>
                </c:pt>
                <c:pt idx="3110">
                  <c:v>61508</c:v>
                </c:pt>
                <c:pt idx="3111">
                  <c:v>61515</c:v>
                </c:pt>
                <c:pt idx="3112">
                  <c:v>61522</c:v>
                </c:pt>
                <c:pt idx="3113">
                  <c:v>61529</c:v>
                </c:pt>
                <c:pt idx="3114">
                  <c:v>61536</c:v>
                </c:pt>
                <c:pt idx="3115">
                  <c:v>61543</c:v>
                </c:pt>
                <c:pt idx="3116">
                  <c:v>61550</c:v>
                </c:pt>
                <c:pt idx="3117">
                  <c:v>61557</c:v>
                </c:pt>
                <c:pt idx="3118">
                  <c:v>61564</c:v>
                </c:pt>
                <c:pt idx="3119">
                  <c:v>61571</c:v>
                </c:pt>
                <c:pt idx="3120">
                  <c:v>61578</c:v>
                </c:pt>
                <c:pt idx="3121">
                  <c:v>61585</c:v>
                </c:pt>
                <c:pt idx="3122">
                  <c:v>61592</c:v>
                </c:pt>
                <c:pt idx="3123">
                  <c:v>61599</c:v>
                </c:pt>
                <c:pt idx="3124">
                  <c:v>61606</c:v>
                </c:pt>
                <c:pt idx="3125">
                  <c:v>61613</c:v>
                </c:pt>
                <c:pt idx="3126">
                  <c:v>61620</c:v>
                </c:pt>
                <c:pt idx="3127">
                  <c:v>61627</c:v>
                </c:pt>
                <c:pt idx="3128">
                  <c:v>61634</c:v>
                </c:pt>
                <c:pt idx="3129">
                  <c:v>61641</c:v>
                </c:pt>
                <c:pt idx="3130">
                  <c:v>61648</c:v>
                </c:pt>
                <c:pt idx="3131">
                  <c:v>61655</c:v>
                </c:pt>
                <c:pt idx="3132">
                  <c:v>61662</c:v>
                </c:pt>
                <c:pt idx="3133">
                  <c:v>61669</c:v>
                </c:pt>
                <c:pt idx="3134">
                  <c:v>61676</c:v>
                </c:pt>
                <c:pt idx="3135">
                  <c:v>61683</c:v>
                </c:pt>
                <c:pt idx="3136">
                  <c:v>61690</c:v>
                </c:pt>
                <c:pt idx="3137">
                  <c:v>61697</c:v>
                </c:pt>
                <c:pt idx="3138">
                  <c:v>61704</c:v>
                </c:pt>
                <c:pt idx="3139">
                  <c:v>61711</c:v>
                </c:pt>
                <c:pt idx="3140">
                  <c:v>61718</c:v>
                </c:pt>
                <c:pt idx="3141">
                  <c:v>61728</c:v>
                </c:pt>
                <c:pt idx="3142">
                  <c:v>61735</c:v>
                </c:pt>
                <c:pt idx="3143">
                  <c:v>61742</c:v>
                </c:pt>
                <c:pt idx="3144">
                  <c:v>61749</c:v>
                </c:pt>
                <c:pt idx="3145">
                  <c:v>61756</c:v>
                </c:pt>
                <c:pt idx="3146">
                  <c:v>61763</c:v>
                </c:pt>
                <c:pt idx="3147">
                  <c:v>61770</c:v>
                </c:pt>
                <c:pt idx="3148">
                  <c:v>61777</c:v>
                </c:pt>
                <c:pt idx="3149">
                  <c:v>61784</c:v>
                </c:pt>
                <c:pt idx="3150">
                  <c:v>61791</c:v>
                </c:pt>
                <c:pt idx="3151">
                  <c:v>61798</c:v>
                </c:pt>
                <c:pt idx="3152">
                  <c:v>61805</c:v>
                </c:pt>
                <c:pt idx="3153">
                  <c:v>61812</c:v>
                </c:pt>
                <c:pt idx="3154">
                  <c:v>61819</c:v>
                </c:pt>
                <c:pt idx="3155">
                  <c:v>61826</c:v>
                </c:pt>
                <c:pt idx="3156">
                  <c:v>61835</c:v>
                </c:pt>
                <c:pt idx="3157">
                  <c:v>61840</c:v>
                </c:pt>
                <c:pt idx="3158">
                  <c:v>61847</c:v>
                </c:pt>
                <c:pt idx="3159">
                  <c:v>61854</c:v>
                </c:pt>
                <c:pt idx="3160">
                  <c:v>61861</c:v>
                </c:pt>
                <c:pt idx="3161">
                  <c:v>61868</c:v>
                </c:pt>
                <c:pt idx="3162">
                  <c:v>61875</c:v>
                </c:pt>
                <c:pt idx="3163">
                  <c:v>61882</c:v>
                </c:pt>
                <c:pt idx="3164">
                  <c:v>61889</c:v>
                </c:pt>
                <c:pt idx="3165">
                  <c:v>61896</c:v>
                </c:pt>
                <c:pt idx="3166">
                  <c:v>61903</c:v>
                </c:pt>
                <c:pt idx="3167">
                  <c:v>61910</c:v>
                </c:pt>
                <c:pt idx="3168">
                  <c:v>61917</c:v>
                </c:pt>
                <c:pt idx="3169">
                  <c:v>61924</c:v>
                </c:pt>
                <c:pt idx="3170">
                  <c:v>61931</c:v>
                </c:pt>
                <c:pt idx="3171">
                  <c:v>61938</c:v>
                </c:pt>
                <c:pt idx="3172">
                  <c:v>61945</c:v>
                </c:pt>
                <c:pt idx="3173">
                  <c:v>61952</c:v>
                </c:pt>
                <c:pt idx="3174">
                  <c:v>61959</c:v>
                </c:pt>
                <c:pt idx="3175">
                  <c:v>61966</c:v>
                </c:pt>
                <c:pt idx="3176">
                  <c:v>61973</c:v>
                </c:pt>
                <c:pt idx="3177">
                  <c:v>61980</c:v>
                </c:pt>
                <c:pt idx="3178">
                  <c:v>61987</c:v>
                </c:pt>
                <c:pt idx="3179">
                  <c:v>61994</c:v>
                </c:pt>
                <c:pt idx="3180">
                  <c:v>62001</c:v>
                </c:pt>
                <c:pt idx="3181">
                  <c:v>62008</c:v>
                </c:pt>
                <c:pt idx="3182">
                  <c:v>62015</c:v>
                </c:pt>
                <c:pt idx="3183">
                  <c:v>62022</c:v>
                </c:pt>
                <c:pt idx="3184">
                  <c:v>62029</c:v>
                </c:pt>
                <c:pt idx="3185">
                  <c:v>62036</c:v>
                </c:pt>
                <c:pt idx="3186">
                  <c:v>62043</c:v>
                </c:pt>
                <c:pt idx="3187">
                  <c:v>62050</c:v>
                </c:pt>
                <c:pt idx="3188">
                  <c:v>62057</c:v>
                </c:pt>
                <c:pt idx="3189">
                  <c:v>62064</c:v>
                </c:pt>
                <c:pt idx="3190">
                  <c:v>62071</c:v>
                </c:pt>
                <c:pt idx="3191">
                  <c:v>62078</c:v>
                </c:pt>
                <c:pt idx="3192">
                  <c:v>62085</c:v>
                </c:pt>
                <c:pt idx="3193">
                  <c:v>62093</c:v>
                </c:pt>
                <c:pt idx="3194">
                  <c:v>62100</c:v>
                </c:pt>
                <c:pt idx="3195">
                  <c:v>62107</c:v>
                </c:pt>
                <c:pt idx="3196">
                  <c:v>62114</c:v>
                </c:pt>
                <c:pt idx="3197">
                  <c:v>62121</c:v>
                </c:pt>
                <c:pt idx="3198">
                  <c:v>62128</c:v>
                </c:pt>
                <c:pt idx="3199">
                  <c:v>62135</c:v>
                </c:pt>
                <c:pt idx="3200">
                  <c:v>62142</c:v>
                </c:pt>
                <c:pt idx="3201">
                  <c:v>62149</c:v>
                </c:pt>
                <c:pt idx="3202">
                  <c:v>62156</c:v>
                </c:pt>
                <c:pt idx="3203">
                  <c:v>62163</c:v>
                </c:pt>
                <c:pt idx="3204">
                  <c:v>62170</c:v>
                </c:pt>
                <c:pt idx="3205">
                  <c:v>62177</c:v>
                </c:pt>
                <c:pt idx="3206">
                  <c:v>62186</c:v>
                </c:pt>
                <c:pt idx="3207">
                  <c:v>62193</c:v>
                </c:pt>
                <c:pt idx="3208">
                  <c:v>62200</c:v>
                </c:pt>
                <c:pt idx="3209">
                  <c:v>62207</c:v>
                </c:pt>
                <c:pt idx="3210">
                  <c:v>62215</c:v>
                </c:pt>
                <c:pt idx="3211">
                  <c:v>62221</c:v>
                </c:pt>
                <c:pt idx="3212">
                  <c:v>62228</c:v>
                </c:pt>
                <c:pt idx="3213">
                  <c:v>62235</c:v>
                </c:pt>
                <c:pt idx="3214">
                  <c:v>62242</c:v>
                </c:pt>
                <c:pt idx="3215">
                  <c:v>62249</c:v>
                </c:pt>
                <c:pt idx="3216">
                  <c:v>62256</c:v>
                </c:pt>
                <c:pt idx="3217">
                  <c:v>62263</c:v>
                </c:pt>
                <c:pt idx="3218">
                  <c:v>62270</c:v>
                </c:pt>
                <c:pt idx="3219">
                  <c:v>62277</c:v>
                </c:pt>
                <c:pt idx="3220">
                  <c:v>62284</c:v>
                </c:pt>
                <c:pt idx="3221">
                  <c:v>62291</c:v>
                </c:pt>
                <c:pt idx="3222">
                  <c:v>62298</c:v>
                </c:pt>
                <c:pt idx="3223">
                  <c:v>62305</c:v>
                </c:pt>
                <c:pt idx="3224">
                  <c:v>62312</c:v>
                </c:pt>
                <c:pt idx="3225">
                  <c:v>62319</c:v>
                </c:pt>
                <c:pt idx="3226">
                  <c:v>62326</c:v>
                </c:pt>
                <c:pt idx="3227">
                  <c:v>62333</c:v>
                </c:pt>
                <c:pt idx="3228">
                  <c:v>62340</c:v>
                </c:pt>
                <c:pt idx="3229">
                  <c:v>62347</c:v>
                </c:pt>
                <c:pt idx="3230">
                  <c:v>62354</c:v>
                </c:pt>
                <c:pt idx="3231">
                  <c:v>62361</c:v>
                </c:pt>
                <c:pt idx="3232">
                  <c:v>62368</c:v>
                </c:pt>
                <c:pt idx="3233">
                  <c:v>62375</c:v>
                </c:pt>
                <c:pt idx="3234">
                  <c:v>62382</c:v>
                </c:pt>
                <c:pt idx="3235">
                  <c:v>62389</c:v>
                </c:pt>
                <c:pt idx="3236">
                  <c:v>62396</c:v>
                </c:pt>
                <c:pt idx="3237">
                  <c:v>62403</c:v>
                </c:pt>
                <c:pt idx="3238">
                  <c:v>62410</c:v>
                </c:pt>
                <c:pt idx="3239">
                  <c:v>62417</c:v>
                </c:pt>
                <c:pt idx="3240">
                  <c:v>62424</c:v>
                </c:pt>
                <c:pt idx="3241">
                  <c:v>62431</c:v>
                </c:pt>
                <c:pt idx="3242">
                  <c:v>62438</c:v>
                </c:pt>
                <c:pt idx="3243">
                  <c:v>62445</c:v>
                </c:pt>
                <c:pt idx="3244">
                  <c:v>62456</c:v>
                </c:pt>
                <c:pt idx="3245">
                  <c:v>62460</c:v>
                </c:pt>
                <c:pt idx="3246">
                  <c:v>62466</c:v>
                </c:pt>
                <c:pt idx="3247">
                  <c:v>62473</c:v>
                </c:pt>
                <c:pt idx="3248">
                  <c:v>62480</c:v>
                </c:pt>
                <c:pt idx="3249">
                  <c:v>62487</c:v>
                </c:pt>
                <c:pt idx="3250">
                  <c:v>62494</c:v>
                </c:pt>
                <c:pt idx="3251">
                  <c:v>62501</c:v>
                </c:pt>
                <c:pt idx="3252">
                  <c:v>62508</c:v>
                </c:pt>
                <c:pt idx="3253">
                  <c:v>62515</c:v>
                </c:pt>
                <c:pt idx="3254">
                  <c:v>62522</c:v>
                </c:pt>
                <c:pt idx="3255">
                  <c:v>62529</c:v>
                </c:pt>
                <c:pt idx="3256">
                  <c:v>62536</c:v>
                </c:pt>
                <c:pt idx="3257">
                  <c:v>62543</c:v>
                </c:pt>
                <c:pt idx="3258">
                  <c:v>62550</c:v>
                </c:pt>
                <c:pt idx="3259">
                  <c:v>62557</c:v>
                </c:pt>
                <c:pt idx="3260">
                  <c:v>62564</c:v>
                </c:pt>
                <c:pt idx="3261">
                  <c:v>62571</c:v>
                </c:pt>
                <c:pt idx="3262">
                  <c:v>62578</c:v>
                </c:pt>
                <c:pt idx="3263">
                  <c:v>62585</c:v>
                </c:pt>
                <c:pt idx="3264">
                  <c:v>62592</c:v>
                </c:pt>
                <c:pt idx="3265">
                  <c:v>62599</c:v>
                </c:pt>
                <c:pt idx="3266">
                  <c:v>62606</c:v>
                </c:pt>
                <c:pt idx="3267">
                  <c:v>62613</c:v>
                </c:pt>
                <c:pt idx="3268">
                  <c:v>62620</c:v>
                </c:pt>
                <c:pt idx="3269">
                  <c:v>62627</c:v>
                </c:pt>
                <c:pt idx="3270">
                  <c:v>62634</c:v>
                </c:pt>
                <c:pt idx="3271">
                  <c:v>62641</c:v>
                </c:pt>
                <c:pt idx="3272">
                  <c:v>62648</c:v>
                </c:pt>
                <c:pt idx="3273">
                  <c:v>62655</c:v>
                </c:pt>
                <c:pt idx="3274">
                  <c:v>62662</c:v>
                </c:pt>
                <c:pt idx="3275">
                  <c:v>62669</c:v>
                </c:pt>
                <c:pt idx="3276">
                  <c:v>62676</c:v>
                </c:pt>
                <c:pt idx="3277">
                  <c:v>62683</c:v>
                </c:pt>
                <c:pt idx="3278">
                  <c:v>62690</c:v>
                </c:pt>
                <c:pt idx="3279">
                  <c:v>62697</c:v>
                </c:pt>
                <c:pt idx="3280">
                  <c:v>62704</c:v>
                </c:pt>
                <c:pt idx="3281">
                  <c:v>62711</c:v>
                </c:pt>
                <c:pt idx="3282">
                  <c:v>62718</c:v>
                </c:pt>
                <c:pt idx="3283">
                  <c:v>62725</c:v>
                </c:pt>
                <c:pt idx="3284">
                  <c:v>62732</c:v>
                </c:pt>
                <c:pt idx="3285">
                  <c:v>62739</c:v>
                </c:pt>
                <c:pt idx="3286">
                  <c:v>62746</c:v>
                </c:pt>
                <c:pt idx="3287">
                  <c:v>62753</c:v>
                </c:pt>
                <c:pt idx="3288">
                  <c:v>62760</c:v>
                </c:pt>
                <c:pt idx="3289">
                  <c:v>62767</c:v>
                </c:pt>
                <c:pt idx="3290">
                  <c:v>62774</c:v>
                </c:pt>
                <c:pt idx="3291">
                  <c:v>62781</c:v>
                </c:pt>
                <c:pt idx="3292">
                  <c:v>62788</c:v>
                </c:pt>
                <c:pt idx="3293">
                  <c:v>62795</c:v>
                </c:pt>
                <c:pt idx="3294">
                  <c:v>62802</c:v>
                </c:pt>
                <c:pt idx="3295">
                  <c:v>62809</c:v>
                </c:pt>
                <c:pt idx="3296">
                  <c:v>62816</c:v>
                </c:pt>
                <c:pt idx="3297">
                  <c:v>62823</c:v>
                </c:pt>
                <c:pt idx="3298">
                  <c:v>62830</c:v>
                </c:pt>
                <c:pt idx="3299">
                  <c:v>62837</c:v>
                </c:pt>
                <c:pt idx="3300">
                  <c:v>62844</c:v>
                </c:pt>
                <c:pt idx="3301">
                  <c:v>62851</c:v>
                </c:pt>
                <c:pt idx="3302">
                  <c:v>62858</c:v>
                </c:pt>
                <c:pt idx="3303">
                  <c:v>62865</c:v>
                </c:pt>
                <c:pt idx="3304">
                  <c:v>62872</c:v>
                </c:pt>
                <c:pt idx="3305">
                  <c:v>62879</c:v>
                </c:pt>
                <c:pt idx="3306">
                  <c:v>62886</c:v>
                </c:pt>
                <c:pt idx="3307">
                  <c:v>62893</c:v>
                </c:pt>
                <c:pt idx="3308">
                  <c:v>62900</c:v>
                </c:pt>
                <c:pt idx="3309">
                  <c:v>62907</c:v>
                </c:pt>
                <c:pt idx="3310">
                  <c:v>62914</c:v>
                </c:pt>
                <c:pt idx="3311">
                  <c:v>62921</c:v>
                </c:pt>
                <c:pt idx="3312">
                  <c:v>62928</c:v>
                </c:pt>
                <c:pt idx="3313">
                  <c:v>62935</c:v>
                </c:pt>
                <c:pt idx="3314">
                  <c:v>62942</c:v>
                </c:pt>
                <c:pt idx="3315">
                  <c:v>62949</c:v>
                </c:pt>
                <c:pt idx="3316">
                  <c:v>62956</c:v>
                </c:pt>
                <c:pt idx="3317">
                  <c:v>62963</c:v>
                </c:pt>
                <c:pt idx="3318">
                  <c:v>62970</c:v>
                </c:pt>
                <c:pt idx="3319">
                  <c:v>62977</c:v>
                </c:pt>
                <c:pt idx="3320">
                  <c:v>62984</c:v>
                </c:pt>
                <c:pt idx="3321">
                  <c:v>62991</c:v>
                </c:pt>
                <c:pt idx="3322">
                  <c:v>62998</c:v>
                </c:pt>
                <c:pt idx="3323">
                  <c:v>63005</c:v>
                </c:pt>
                <c:pt idx="3324">
                  <c:v>63012</c:v>
                </c:pt>
                <c:pt idx="3325">
                  <c:v>63019</c:v>
                </c:pt>
                <c:pt idx="3326">
                  <c:v>63026</c:v>
                </c:pt>
                <c:pt idx="3327">
                  <c:v>63033</c:v>
                </c:pt>
                <c:pt idx="3328">
                  <c:v>63040</c:v>
                </c:pt>
                <c:pt idx="3329">
                  <c:v>63047</c:v>
                </c:pt>
                <c:pt idx="3330">
                  <c:v>63054</c:v>
                </c:pt>
                <c:pt idx="3331">
                  <c:v>63061</c:v>
                </c:pt>
                <c:pt idx="3332">
                  <c:v>63068</c:v>
                </c:pt>
                <c:pt idx="3333">
                  <c:v>63075</c:v>
                </c:pt>
                <c:pt idx="3334">
                  <c:v>63082</c:v>
                </c:pt>
                <c:pt idx="3335">
                  <c:v>63089</c:v>
                </c:pt>
                <c:pt idx="3336">
                  <c:v>63096</c:v>
                </c:pt>
                <c:pt idx="3337">
                  <c:v>63103</c:v>
                </c:pt>
                <c:pt idx="3338">
                  <c:v>63110</c:v>
                </c:pt>
                <c:pt idx="3339">
                  <c:v>63117</c:v>
                </c:pt>
                <c:pt idx="3340">
                  <c:v>63124</c:v>
                </c:pt>
                <c:pt idx="3341">
                  <c:v>63131</c:v>
                </c:pt>
                <c:pt idx="3342">
                  <c:v>63138</c:v>
                </c:pt>
                <c:pt idx="3343">
                  <c:v>63145</c:v>
                </c:pt>
                <c:pt idx="3344">
                  <c:v>63152</c:v>
                </c:pt>
                <c:pt idx="3345">
                  <c:v>63159</c:v>
                </c:pt>
                <c:pt idx="3346">
                  <c:v>63166</c:v>
                </c:pt>
                <c:pt idx="3347">
                  <c:v>63173</c:v>
                </c:pt>
                <c:pt idx="3348">
                  <c:v>63180</c:v>
                </c:pt>
                <c:pt idx="3349">
                  <c:v>63187</c:v>
                </c:pt>
                <c:pt idx="3350">
                  <c:v>63194</c:v>
                </c:pt>
                <c:pt idx="3351">
                  <c:v>63201</c:v>
                </c:pt>
                <c:pt idx="3352">
                  <c:v>63208</c:v>
                </c:pt>
                <c:pt idx="3353">
                  <c:v>63215</c:v>
                </c:pt>
                <c:pt idx="3354">
                  <c:v>63222</c:v>
                </c:pt>
                <c:pt idx="3355">
                  <c:v>63229</c:v>
                </c:pt>
                <c:pt idx="3356">
                  <c:v>63236</c:v>
                </c:pt>
                <c:pt idx="3357">
                  <c:v>63243</c:v>
                </c:pt>
                <c:pt idx="3358">
                  <c:v>63250</c:v>
                </c:pt>
                <c:pt idx="3359">
                  <c:v>63257</c:v>
                </c:pt>
                <c:pt idx="3360">
                  <c:v>63264</c:v>
                </c:pt>
                <c:pt idx="3361">
                  <c:v>63271</c:v>
                </c:pt>
                <c:pt idx="3362">
                  <c:v>63278</c:v>
                </c:pt>
                <c:pt idx="3363">
                  <c:v>63285</c:v>
                </c:pt>
                <c:pt idx="3364">
                  <c:v>63292</c:v>
                </c:pt>
                <c:pt idx="3365">
                  <c:v>63299</c:v>
                </c:pt>
                <c:pt idx="3366">
                  <c:v>63306</c:v>
                </c:pt>
                <c:pt idx="3367">
                  <c:v>63313</c:v>
                </c:pt>
                <c:pt idx="3368">
                  <c:v>63320</c:v>
                </c:pt>
                <c:pt idx="3369">
                  <c:v>63327</c:v>
                </c:pt>
                <c:pt idx="3370">
                  <c:v>63334</c:v>
                </c:pt>
                <c:pt idx="3371">
                  <c:v>63341</c:v>
                </c:pt>
                <c:pt idx="3372">
                  <c:v>63348</c:v>
                </c:pt>
                <c:pt idx="3373">
                  <c:v>63355</c:v>
                </c:pt>
                <c:pt idx="3374">
                  <c:v>63362</c:v>
                </c:pt>
                <c:pt idx="3375">
                  <c:v>63369</c:v>
                </c:pt>
                <c:pt idx="3376">
                  <c:v>63376</c:v>
                </c:pt>
                <c:pt idx="3377">
                  <c:v>63383</c:v>
                </c:pt>
                <c:pt idx="3378">
                  <c:v>63390</c:v>
                </c:pt>
                <c:pt idx="3379">
                  <c:v>63397</c:v>
                </c:pt>
                <c:pt idx="3380">
                  <c:v>63404</c:v>
                </c:pt>
                <c:pt idx="3381">
                  <c:v>63411</c:v>
                </c:pt>
                <c:pt idx="3382">
                  <c:v>63418</c:v>
                </c:pt>
                <c:pt idx="3383">
                  <c:v>63425</c:v>
                </c:pt>
                <c:pt idx="3384">
                  <c:v>63432</c:v>
                </c:pt>
                <c:pt idx="3385">
                  <c:v>63439</c:v>
                </c:pt>
                <c:pt idx="3386">
                  <c:v>63446</c:v>
                </c:pt>
                <c:pt idx="3387">
                  <c:v>63453</c:v>
                </c:pt>
                <c:pt idx="3388">
                  <c:v>63460</c:v>
                </c:pt>
                <c:pt idx="3389">
                  <c:v>63467</c:v>
                </c:pt>
                <c:pt idx="3390">
                  <c:v>63474</c:v>
                </c:pt>
                <c:pt idx="3391">
                  <c:v>63481</c:v>
                </c:pt>
                <c:pt idx="3392">
                  <c:v>63488</c:v>
                </c:pt>
                <c:pt idx="3393">
                  <c:v>63495</c:v>
                </c:pt>
                <c:pt idx="3394">
                  <c:v>63502</c:v>
                </c:pt>
                <c:pt idx="3395">
                  <c:v>63509</c:v>
                </c:pt>
                <c:pt idx="3396">
                  <c:v>63516</c:v>
                </c:pt>
                <c:pt idx="3397">
                  <c:v>63523</c:v>
                </c:pt>
                <c:pt idx="3398">
                  <c:v>63530</c:v>
                </c:pt>
                <c:pt idx="3399">
                  <c:v>63537</c:v>
                </c:pt>
                <c:pt idx="3400">
                  <c:v>63544</c:v>
                </c:pt>
                <c:pt idx="3401">
                  <c:v>63552</c:v>
                </c:pt>
                <c:pt idx="3402">
                  <c:v>63559</c:v>
                </c:pt>
                <c:pt idx="3403">
                  <c:v>63566</c:v>
                </c:pt>
                <c:pt idx="3404">
                  <c:v>63573</c:v>
                </c:pt>
                <c:pt idx="3405">
                  <c:v>63580</c:v>
                </c:pt>
                <c:pt idx="3406">
                  <c:v>63587</c:v>
                </c:pt>
                <c:pt idx="3407">
                  <c:v>63594</c:v>
                </c:pt>
                <c:pt idx="3408">
                  <c:v>63601</c:v>
                </c:pt>
                <c:pt idx="3409">
                  <c:v>63608</c:v>
                </c:pt>
                <c:pt idx="3410">
                  <c:v>63615</c:v>
                </c:pt>
                <c:pt idx="3411">
                  <c:v>63622</c:v>
                </c:pt>
                <c:pt idx="3412">
                  <c:v>63629</c:v>
                </c:pt>
                <c:pt idx="3413">
                  <c:v>63636</c:v>
                </c:pt>
                <c:pt idx="3414">
                  <c:v>63643</c:v>
                </c:pt>
                <c:pt idx="3415">
                  <c:v>63650</c:v>
                </c:pt>
                <c:pt idx="3416">
                  <c:v>63661</c:v>
                </c:pt>
                <c:pt idx="3417">
                  <c:v>63664</c:v>
                </c:pt>
                <c:pt idx="3418">
                  <c:v>63671</c:v>
                </c:pt>
                <c:pt idx="3419">
                  <c:v>63678</c:v>
                </c:pt>
                <c:pt idx="3420">
                  <c:v>63685</c:v>
                </c:pt>
                <c:pt idx="3421">
                  <c:v>63692</c:v>
                </c:pt>
                <c:pt idx="3422">
                  <c:v>63699</c:v>
                </c:pt>
                <c:pt idx="3423">
                  <c:v>63706</c:v>
                </c:pt>
                <c:pt idx="3424">
                  <c:v>63713</c:v>
                </c:pt>
                <c:pt idx="3425">
                  <c:v>63720</c:v>
                </c:pt>
                <c:pt idx="3426">
                  <c:v>63727</c:v>
                </c:pt>
                <c:pt idx="3427">
                  <c:v>63734</c:v>
                </c:pt>
                <c:pt idx="3428">
                  <c:v>63741</c:v>
                </c:pt>
                <c:pt idx="3429">
                  <c:v>63748</c:v>
                </c:pt>
                <c:pt idx="3430">
                  <c:v>63755</c:v>
                </c:pt>
                <c:pt idx="3431">
                  <c:v>63762</c:v>
                </c:pt>
                <c:pt idx="3432">
                  <c:v>63769</c:v>
                </c:pt>
                <c:pt idx="3433">
                  <c:v>63776</c:v>
                </c:pt>
                <c:pt idx="3434">
                  <c:v>63783</c:v>
                </c:pt>
                <c:pt idx="3435">
                  <c:v>63790</c:v>
                </c:pt>
                <c:pt idx="3436">
                  <c:v>63797</c:v>
                </c:pt>
                <c:pt idx="3437">
                  <c:v>63804</c:v>
                </c:pt>
                <c:pt idx="3438">
                  <c:v>63811</c:v>
                </c:pt>
                <c:pt idx="3439">
                  <c:v>63818</c:v>
                </c:pt>
                <c:pt idx="3440">
                  <c:v>63825</c:v>
                </c:pt>
                <c:pt idx="3441">
                  <c:v>63832</c:v>
                </c:pt>
                <c:pt idx="3442">
                  <c:v>63839</c:v>
                </c:pt>
                <c:pt idx="3443">
                  <c:v>63846</c:v>
                </c:pt>
                <c:pt idx="3444">
                  <c:v>63853</c:v>
                </c:pt>
                <c:pt idx="3445">
                  <c:v>63860</c:v>
                </c:pt>
                <c:pt idx="3446">
                  <c:v>63867</c:v>
                </c:pt>
                <c:pt idx="3447">
                  <c:v>63874</c:v>
                </c:pt>
                <c:pt idx="3448">
                  <c:v>63881</c:v>
                </c:pt>
                <c:pt idx="3449">
                  <c:v>63888</c:v>
                </c:pt>
                <c:pt idx="3450">
                  <c:v>63895</c:v>
                </c:pt>
                <c:pt idx="3451">
                  <c:v>63902</c:v>
                </c:pt>
                <c:pt idx="3452">
                  <c:v>63909</c:v>
                </c:pt>
                <c:pt idx="3453">
                  <c:v>63919</c:v>
                </c:pt>
                <c:pt idx="3454">
                  <c:v>63926</c:v>
                </c:pt>
                <c:pt idx="3455">
                  <c:v>63933</c:v>
                </c:pt>
                <c:pt idx="3456">
                  <c:v>63940</c:v>
                </c:pt>
                <c:pt idx="3457">
                  <c:v>63947</c:v>
                </c:pt>
                <c:pt idx="3458">
                  <c:v>63954</c:v>
                </c:pt>
                <c:pt idx="3459">
                  <c:v>63961</c:v>
                </c:pt>
                <c:pt idx="3460">
                  <c:v>63968</c:v>
                </c:pt>
                <c:pt idx="3461">
                  <c:v>63975</c:v>
                </c:pt>
                <c:pt idx="3462">
                  <c:v>63982</c:v>
                </c:pt>
                <c:pt idx="3463">
                  <c:v>63989</c:v>
                </c:pt>
                <c:pt idx="3464">
                  <c:v>63996</c:v>
                </c:pt>
                <c:pt idx="3465">
                  <c:v>64003</c:v>
                </c:pt>
                <c:pt idx="3466">
                  <c:v>64010</c:v>
                </c:pt>
                <c:pt idx="3467">
                  <c:v>64019</c:v>
                </c:pt>
                <c:pt idx="3468">
                  <c:v>64024</c:v>
                </c:pt>
                <c:pt idx="3469">
                  <c:v>64031</c:v>
                </c:pt>
                <c:pt idx="3470">
                  <c:v>64038</c:v>
                </c:pt>
                <c:pt idx="3471">
                  <c:v>64045</c:v>
                </c:pt>
                <c:pt idx="3472">
                  <c:v>64052</c:v>
                </c:pt>
                <c:pt idx="3473">
                  <c:v>64059</c:v>
                </c:pt>
                <c:pt idx="3474">
                  <c:v>64066</c:v>
                </c:pt>
                <c:pt idx="3475">
                  <c:v>64073</c:v>
                </c:pt>
                <c:pt idx="3476">
                  <c:v>64080</c:v>
                </c:pt>
                <c:pt idx="3477">
                  <c:v>64087</c:v>
                </c:pt>
                <c:pt idx="3478">
                  <c:v>64094</c:v>
                </c:pt>
                <c:pt idx="3479">
                  <c:v>64101</c:v>
                </c:pt>
                <c:pt idx="3480">
                  <c:v>64108</c:v>
                </c:pt>
                <c:pt idx="3481">
                  <c:v>64115</c:v>
                </c:pt>
                <c:pt idx="3482">
                  <c:v>64122</c:v>
                </c:pt>
                <c:pt idx="3483">
                  <c:v>64129</c:v>
                </c:pt>
                <c:pt idx="3484">
                  <c:v>64136</c:v>
                </c:pt>
                <c:pt idx="3485">
                  <c:v>64143</c:v>
                </c:pt>
                <c:pt idx="3486">
                  <c:v>64150</c:v>
                </c:pt>
                <c:pt idx="3487">
                  <c:v>64157</c:v>
                </c:pt>
                <c:pt idx="3488">
                  <c:v>64164</c:v>
                </c:pt>
                <c:pt idx="3489">
                  <c:v>64171</c:v>
                </c:pt>
                <c:pt idx="3490">
                  <c:v>64178</c:v>
                </c:pt>
                <c:pt idx="3491">
                  <c:v>64185</c:v>
                </c:pt>
                <c:pt idx="3492">
                  <c:v>64192</c:v>
                </c:pt>
                <c:pt idx="3493">
                  <c:v>64199</c:v>
                </c:pt>
                <c:pt idx="3494">
                  <c:v>64206</c:v>
                </c:pt>
                <c:pt idx="3495">
                  <c:v>64213</c:v>
                </c:pt>
                <c:pt idx="3496">
                  <c:v>64220</c:v>
                </c:pt>
                <c:pt idx="3497">
                  <c:v>64227</c:v>
                </c:pt>
                <c:pt idx="3498">
                  <c:v>64234</c:v>
                </c:pt>
                <c:pt idx="3499">
                  <c:v>64241</c:v>
                </c:pt>
                <c:pt idx="3500">
                  <c:v>64248</c:v>
                </c:pt>
                <c:pt idx="3501">
                  <c:v>64255</c:v>
                </c:pt>
                <c:pt idx="3502">
                  <c:v>64262</c:v>
                </c:pt>
                <c:pt idx="3503">
                  <c:v>64269</c:v>
                </c:pt>
                <c:pt idx="3504">
                  <c:v>64276</c:v>
                </c:pt>
                <c:pt idx="3505">
                  <c:v>64284</c:v>
                </c:pt>
                <c:pt idx="3506">
                  <c:v>64291</c:v>
                </c:pt>
                <c:pt idx="3507">
                  <c:v>64298</c:v>
                </c:pt>
                <c:pt idx="3508">
                  <c:v>64305</c:v>
                </c:pt>
                <c:pt idx="3509">
                  <c:v>64312</c:v>
                </c:pt>
                <c:pt idx="3510">
                  <c:v>64319</c:v>
                </c:pt>
                <c:pt idx="3511">
                  <c:v>64326</c:v>
                </c:pt>
                <c:pt idx="3512">
                  <c:v>64333</c:v>
                </c:pt>
                <c:pt idx="3513">
                  <c:v>64340</c:v>
                </c:pt>
                <c:pt idx="3514">
                  <c:v>64347</c:v>
                </c:pt>
                <c:pt idx="3515">
                  <c:v>64354</c:v>
                </c:pt>
                <c:pt idx="3516">
                  <c:v>64361</c:v>
                </c:pt>
                <c:pt idx="3517">
                  <c:v>64368</c:v>
                </c:pt>
                <c:pt idx="3518">
                  <c:v>64375</c:v>
                </c:pt>
                <c:pt idx="3519">
                  <c:v>64382</c:v>
                </c:pt>
                <c:pt idx="3520">
                  <c:v>64389</c:v>
                </c:pt>
                <c:pt idx="3521">
                  <c:v>64398</c:v>
                </c:pt>
                <c:pt idx="3522">
                  <c:v>64405</c:v>
                </c:pt>
                <c:pt idx="3523">
                  <c:v>64412</c:v>
                </c:pt>
                <c:pt idx="3524">
                  <c:v>64419</c:v>
                </c:pt>
                <c:pt idx="3525">
                  <c:v>64426</c:v>
                </c:pt>
                <c:pt idx="3526">
                  <c:v>64433</c:v>
                </c:pt>
                <c:pt idx="3527">
                  <c:v>64440</c:v>
                </c:pt>
                <c:pt idx="3528">
                  <c:v>64447</c:v>
                </c:pt>
                <c:pt idx="3529">
                  <c:v>64454</c:v>
                </c:pt>
                <c:pt idx="3530">
                  <c:v>64461</c:v>
                </c:pt>
                <c:pt idx="3531">
                  <c:v>64468</c:v>
                </c:pt>
                <c:pt idx="3532">
                  <c:v>64475</c:v>
                </c:pt>
                <c:pt idx="3533">
                  <c:v>64482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-3.7000000000109168E-3</c:v>
                </c:pt>
                <c:pt idx="1">
                  <c:v>-3.6999999999443034E-3</c:v>
                </c:pt>
                <c:pt idx="2">
                  <c:v>-3.64777677567929E-3</c:v>
                </c:pt>
                <c:pt idx="3">
                  <c:v>-3.5248197806536652E-3</c:v>
                </c:pt>
                <c:pt idx="4">
                  <c:v>-3.3910945173909468E-3</c:v>
                </c:pt>
                <c:pt idx="5">
                  <c:v>-3.2027497311837294E-3</c:v>
                </c:pt>
                <c:pt idx="6">
                  <c:v>-3.2086247385443301E-3</c:v>
                </c:pt>
                <c:pt idx="7">
                  <c:v>-3.2797592501854211E-3</c:v>
                </c:pt>
                <c:pt idx="8">
                  <c:v>-3.3066102765078043E-3</c:v>
                </c:pt>
                <c:pt idx="9">
                  <c:v>-3.3364726305373793E-3</c:v>
                </c:pt>
                <c:pt idx="10">
                  <c:v>-3.3911465045388667E-3</c:v>
                </c:pt>
                <c:pt idx="11">
                  <c:v>-3.4258087337324383E-3</c:v>
                </c:pt>
                <c:pt idx="12">
                  <c:v>-3.4118944753869229E-3</c:v>
                </c:pt>
                <c:pt idx="13">
                  <c:v>-3.3817847479555851E-3</c:v>
                </c:pt>
                <c:pt idx="14">
                  <c:v>-3.355859002804884E-3</c:v>
                </c:pt>
                <c:pt idx="15">
                  <c:v>-3.3259682223674147E-3</c:v>
                </c:pt>
                <c:pt idx="16">
                  <c:v>-3.3261751662960748E-3</c:v>
                </c:pt>
                <c:pt idx="17">
                  <c:v>-3.3459760417953177E-3</c:v>
                </c:pt>
                <c:pt idx="18">
                  <c:v>-3.370857879745337E-3</c:v>
                </c:pt>
                <c:pt idx="19">
                  <c:v>-3.3954541659531046E-3</c:v>
                </c:pt>
                <c:pt idx="20">
                  <c:v>-3.4411152203706052E-3</c:v>
                </c:pt>
                <c:pt idx="21">
                  <c:v>-3.4807966493932696E-3</c:v>
                </c:pt>
                <c:pt idx="22">
                  <c:v>-3.4963248202224406E-3</c:v>
                </c:pt>
                <c:pt idx="23">
                  <c:v>-3.5085112973298749E-3</c:v>
                </c:pt>
                <c:pt idx="24">
                  <c:v>-3.5168467237989276E-3</c:v>
                </c:pt>
                <c:pt idx="25">
                  <c:v>-3.5253849000183024E-3</c:v>
                </c:pt>
                <c:pt idx="26">
                  <c:v>-3.5328055098915456E-3</c:v>
                </c:pt>
                <c:pt idx="27">
                  <c:v>-3.5362721484677451E-3</c:v>
                </c:pt>
                <c:pt idx="28">
                  <c:v>-3.5396057996628372E-3</c:v>
                </c:pt>
                <c:pt idx="29">
                  <c:v>-3.542808367433814E-3</c:v>
                </c:pt>
                <c:pt idx="30">
                  <c:v>-3.5487510927856292E-3</c:v>
                </c:pt>
                <c:pt idx="31">
                  <c:v>-3.5543458753029E-3</c:v>
                </c:pt>
                <c:pt idx="32">
                  <c:v>-3.5569215799124976E-3</c:v>
                </c:pt>
                <c:pt idx="33">
                  <c:v>-3.5593776228415308E-3</c:v>
                </c:pt>
                <c:pt idx="34">
                  <c:v>-3.5617159079670557E-3</c:v>
                </c:pt>
                <c:pt idx="35">
                  <c:v>-3.565974146422235E-3</c:v>
                </c:pt>
                <c:pt idx="36">
                  <c:v>-3.5699295415803078E-3</c:v>
                </c:pt>
                <c:pt idx="37">
                  <c:v>-3.5717075917274244E-3</c:v>
                </c:pt>
                <c:pt idx="38">
                  <c:v>-3.5733793058145835E-3</c:v>
                </c:pt>
                <c:pt idx="39">
                  <c:v>-3.5749465876389053E-3</c:v>
                </c:pt>
                <c:pt idx="40">
                  <c:v>-3.5777070055598159E-3</c:v>
                </c:pt>
                <c:pt idx="41">
                  <c:v>-3.5802094646131266E-3</c:v>
                </c:pt>
                <c:pt idx="42">
                  <c:v>-3.5812831395620748E-3</c:v>
                </c:pt>
                <c:pt idx="43">
                  <c:v>-3.5822638041516086E-3</c:v>
                </c:pt>
                <c:pt idx="44">
                  <c:v>-3.583153362058944E-3</c:v>
                </c:pt>
                <c:pt idx="45">
                  <c:v>-3.584602613804222E-3</c:v>
                </c:pt>
                <c:pt idx="46">
                  <c:v>-3.5860931023101728E-3</c:v>
                </c:pt>
                <c:pt idx="47">
                  <c:v>-3.5881130859705124E-3</c:v>
                </c:pt>
                <c:pt idx="48">
                  <c:v>-3.5916943570102333E-3</c:v>
                </c:pt>
                <c:pt idx="49">
                  <c:v>-3.5969299845817204E-3</c:v>
                </c:pt>
                <c:pt idx="50">
                  <c:v>-3.613344836526089E-3</c:v>
                </c:pt>
                <c:pt idx="51">
                  <c:v>-3.6362774321618829E-3</c:v>
                </c:pt>
                <c:pt idx="52">
                  <c:v>-3.6511808716044314E-3</c:v>
                </c:pt>
                <c:pt idx="53">
                  <c:v>-3.6679291055641272E-3</c:v>
                </c:pt>
                <c:pt idx="54">
                  <c:v>-3.6851045747710032E-3</c:v>
                </c:pt>
                <c:pt idx="55">
                  <c:v>-3.7195312328686114E-3</c:v>
                </c:pt>
                <c:pt idx="56">
                  <c:v>-3.7540332359897732E-3</c:v>
                </c:pt>
                <c:pt idx="57">
                  <c:v>-3.7712064304962212E-3</c:v>
                </c:pt>
                <c:pt idx="58">
                  <c:v>-3.7883097700008861E-3</c:v>
                </c:pt>
                <c:pt idx="59">
                  <c:v>-3.8053201210086485E-3</c:v>
                </c:pt>
                <c:pt idx="60">
                  <c:v>-3.8388742585970803E-3</c:v>
                </c:pt>
                <c:pt idx="61">
                  <c:v>-3.8719689740851493E-3</c:v>
                </c:pt>
                <c:pt idx="62">
                  <c:v>-3.8881673829394003E-3</c:v>
                </c:pt>
                <c:pt idx="63">
                  <c:v>-3.9041340030854244E-3</c:v>
                </c:pt>
                <c:pt idx="64">
                  <c:v>-3.9198457015077182E-3</c:v>
                </c:pt>
                <c:pt idx="65">
                  <c:v>-3.9502603456709195E-3</c:v>
                </c:pt>
                <c:pt idx="66">
                  <c:v>-3.9796806103353788E-3</c:v>
                </c:pt>
                <c:pt idx="67">
                  <c:v>-3.9937706996706623E-3</c:v>
                </c:pt>
                <c:pt idx="68">
                  <c:v>-4.0074670672707313E-3</c:v>
                </c:pt>
                <c:pt idx="69">
                  <c:v>-4.0207465798003383E-3</c:v>
                </c:pt>
                <c:pt idx="70">
                  <c:v>-4.0457549536654369E-3</c:v>
                </c:pt>
                <c:pt idx="71">
                  <c:v>-4.0692334129088792E-3</c:v>
                </c:pt>
                <c:pt idx="72">
                  <c:v>-4.0800816505370818E-3</c:v>
                </c:pt>
                <c:pt idx="73">
                  <c:v>-4.0903742330433701E-3</c:v>
                </c:pt>
                <c:pt idx="74">
                  <c:v>-4.1000880273722728E-3</c:v>
                </c:pt>
                <c:pt idx="75">
                  <c:v>-4.1174235624863442E-3</c:v>
                </c:pt>
                <c:pt idx="76">
                  <c:v>-4.1326926563289845E-3</c:v>
                </c:pt>
                <c:pt idx="77">
                  <c:v>-4.1391655099820568E-3</c:v>
                </c:pt>
                <c:pt idx="78">
                  <c:v>-4.1449207754862272E-3</c:v>
                </c:pt>
                <c:pt idx="79">
                  <c:v>-4.1499353195861843E-3</c:v>
                </c:pt>
                <c:pt idx="80">
                  <c:v>-4.1573316595133747E-3</c:v>
                </c:pt>
                <c:pt idx="81">
                  <c:v>-4.1621236156785812E-3</c:v>
                </c:pt>
                <c:pt idx="82">
                  <c:v>-4.1630875528886335E-3</c:v>
                </c:pt>
                <c:pt idx="83">
                  <c:v>-4.1633217069447781E-3</c:v>
                </c:pt>
                <c:pt idx="84">
                  <c:v>-4.1634120485589676E-3</c:v>
                </c:pt>
                <c:pt idx="85">
                  <c:v>-4.1635924784033662E-3</c:v>
                </c:pt>
                <c:pt idx="86">
                  <c:v>-4.1639537296589424E-3</c:v>
                </c:pt>
                <c:pt idx="87">
                  <c:v>-4.1641708379502873E-3</c:v>
                </c:pt>
                <c:pt idx="88">
                  <c:v>-4.1644352651104555E-3</c:v>
                </c:pt>
                <c:pt idx="89">
                  <c:v>-4.1647543330824988E-3</c:v>
                </c:pt>
                <c:pt idx="90">
                  <c:v>-4.1655630136583355E-3</c:v>
                </c:pt>
                <c:pt idx="91">
                  <c:v>-4.166723450031995E-3</c:v>
                </c:pt>
                <c:pt idx="92">
                  <c:v>-4.1674255498103108E-3</c:v>
                </c:pt>
                <c:pt idx="93">
                  <c:v>-4.1682262216191646E-3</c:v>
                </c:pt>
                <c:pt idx="94">
                  <c:v>-4.169132787081864E-3</c:v>
                </c:pt>
                <c:pt idx="95">
                  <c:v>-4.1712871735244406E-3</c:v>
                </c:pt>
                <c:pt idx="96">
                  <c:v>-4.173964424372123E-3</c:v>
                </c:pt>
                <c:pt idx="97">
                  <c:v>-4.1755102868101801E-3</c:v>
                </c:pt>
                <c:pt idx="98">
                  <c:v>-4.1772059740807777E-3</c:v>
                </c:pt>
                <c:pt idx="99">
                  <c:v>-4.1790588083667757E-3</c:v>
                </c:pt>
                <c:pt idx="100">
                  <c:v>-4.1832762971916182E-3</c:v>
                </c:pt>
                <c:pt idx="101">
                  <c:v>-4.1881880502891988E-3</c:v>
                </c:pt>
                <c:pt idx="102">
                  <c:v>-4.1909364463199594E-3</c:v>
                </c:pt>
                <c:pt idx="103">
                  <c:v>-4.1938859204648793E-3</c:v>
                </c:pt>
                <c:pt idx="104">
                  <c:v>-4.197043794227362E-3</c:v>
                </c:pt>
                <c:pt idx="105">
                  <c:v>-4.2040417219313397E-3</c:v>
                </c:pt>
                <c:pt idx="106">
                  <c:v>-4.2119057247136382E-3</c:v>
                </c:pt>
                <c:pt idx="107">
                  <c:v>-4.2162154253899686E-3</c:v>
                </c:pt>
                <c:pt idx="108">
                  <c:v>-4.2207774569824608E-3</c:v>
                </c:pt>
                <c:pt idx="109">
                  <c:v>-4.2255991413542304E-3</c:v>
                </c:pt>
                <c:pt idx="110">
                  <c:v>-4.2360947817110528E-3</c:v>
                </c:pt>
                <c:pt idx="111">
                  <c:v>-4.2476288434167842E-3</c:v>
                </c:pt>
                <c:pt idx="112">
                  <c:v>-4.2538586192719663E-3</c:v>
                </c:pt>
                <c:pt idx="113">
                  <c:v>-4.2603919789652167E-3</c:v>
                </c:pt>
                <c:pt idx="114">
                  <c:v>-4.2672362444395873E-3</c:v>
                </c:pt>
                <c:pt idx="115">
                  <c:v>-4.2819468050891984E-3</c:v>
                </c:pt>
                <c:pt idx="116">
                  <c:v>-4.2978687997718978E-3</c:v>
                </c:pt>
                <c:pt idx="117">
                  <c:v>-4.3063774212193096E-3</c:v>
                </c:pt>
                <c:pt idx="118">
                  <c:v>-4.3151618006032066E-3</c:v>
                </c:pt>
                <c:pt idx="119">
                  <c:v>-4.3239091568425536E-3</c:v>
                </c:pt>
                <c:pt idx="120">
                  <c:v>-4.3409474609967802E-3</c:v>
                </c:pt>
                <c:pt idx="121">
                  <c:v>-4.3576661781008497E-3</c:v>
                </c:pt>
                <c:pt idx="122">
                  <c:v>-4.3657771187000094E-3</c:v>
                </c:pt>
                <c:pt idx="123">
                  <c:v>-4.373748648096587E-3</c:v>
                </c:pt>
                <c:pt idx="124">
                  <c:v>-4.3815767234844927E-3</c:v>
                </c:pt>
                <c:pt idx="125">
                  <c:v>-4.4003135871351073E-3</c:v>
                </c:pt>
                <c:pt idx="126">
                  <c:v>-4.4184237933997395E-3</c:v>
                </c:pt>
                <c:pt idx="127">
                  <c:v>-4.425306246886862E-3</c:v>
                </c:pt>
                <c:pt idx="128">
                  <c:v>-4.4320169471623316E-3</c:v>
                </c:pt>
                <c:pt idx="129">
                  <c:v>-4.4447907439693068E-3</c:v>
                </c:pt>
                <c:pt idx="130">
                  <c:v>-4.4570613613448273E-3</c:v>
                </c:pt>
                <c:pt idx="131">
                  <c:v>-4.4628526544698843E-3</c:v>
                </c:pt>
                <c:pt idx="132">
                  <c:v>-4.4684479379863973E-3</c:v>
                </c:pt>
                <c:pt idx="133">
                  <c:v>-4.4738431690083402E-3</c:v>
                </c:pt>
                <c:pt idx="134">
                  <c:v>-4.4838907271538275E-3</c:v>
                </c:pt>
                <c:pt idx="135">
                  <c:v>-4.4933427148663441E-3</c:v>
                </c:pt>
                <c:pt idx="136">
                  <c:v>-4.4976770430826818E-3</c:v>
                </c:pt>
                <c:pt idx="137">
                  <c:v>-4.5017870623276224E-3</c:v>
                </c:pt>
                <c:pt idx="138">
                  <c:v>-4.5056687301947562E-3</c:v>
                </c:pt>
                <c:pt idx="139">
                  <c:v>-4.5125941137413861E-3</c:v>
                </c:pt>
                <c:pt idx="140">
                  <c:v>-4.5188310311239377E-3</c:v>
                </c:pt>
                <c:pt idx="141">
                  <c:v>-4.5215103000106893E-3</c:v>
                </c:pt>
                <c:pt idx="142">
                  <c:v>-4.5239369610827751E-3</c:v>
                </c:pt>
                <c:pt idx="143">
                  <c:v>-4.526106971334265E-3</c:v>
                </c:pt>
                <c:pt idx="144">
                  <c:v>-4.5295142842860514E-3</c:v>
                </c:pt>
                <c:pt idx="145">
                  <c:v>-4.5321396504505174E-3</c:v>
                </c:pt>
                <c:pt idx="146">
                  <c:v>-4.5329657658665923E-3</c:v>
                </c:pt>
                <c:pt idx="147">
                  <c:v>-4.5335641026866824E-3</c:v>
                </c:pt>
                <c:pt idx="148">
                  <c:v>-4.5341451651248477E-3</c:v>
                </c:pt>
                <c:pt idx="149">
                  <c:v>-4.5353782606172288E-3</c:v>
                </c:pt>
                <c:pt idx="150">
                  <c:v>-4.5368640345744282E-3</c:v>
                </c:pt>
                <c:pt idx="151">
                  <c:v>-4.5376526974294507E-3</c:v>
                </c:pt>
                <c:pt idx="152">
                  <c:v>-4.5384890547328638E-3</c:v>
                </c:pt>
                <c:pt idx="153">
                  <c:v>-4.5393751646383151E-3</c:v>
                </c:pt>
                <c:pt idx="154">
                  <c:v>-4.5412662292765305E-3</c:v>
                </c:pt>
                <c:pt idx="155">
                  <c:v>-4.5434582922743161E-3</c:v>
                </c:pt>
                <c:pt idx="156">
                  <c:v>-4.5446240368152147E-3</c:v>
                </c:pt>
                <c:pt idx="157">
                  <c:v>-4.5458518827601324E-3</c:v>
                </c:pt>
                <c:pt idx="158">
                  <c:v>-4.5471438879829407E-3</c:v>
                </c:pt>
                <c:pt idx="159">
                  <c:v>-4.5498945484956366E-3</c:v>
                </c:pt>
                <c:pt idx="160">
                  <c:v>-4.5529946659650378E-3</c:v>
                </c:pt>
                <c:pt idx="161">
                  <c:v>-4.5546383402017554E-3</c:v>
                </c:pt>
                <c:pt idx="162">
                  <c:v>-4.5563585225982806E-3</c:v>
                </c:pt>
                <c:pt idx="163">
                  <c:v>-4.5581572714281648E-3</c:v>
                </c:pt>
                <c:pt idx="164">
                  <c:v>-4.5619691359455317E-3</c:v>
                </c:pt>
                <c:pt idx="165">
                  <c:v>-4.5661790916362577E-3</c:v>
                </c:pt>
                <c:pt idx="166">
                  <c:v>-4.5684015435387693E-3</c:v>
                </c:pt>
                <c:pt idx="167">
                  <c:v>-4.5707149105966849E-3</c:v>
                </c:pt>
                <c:pt idx="168">
                  <c:v>-4.5731212507638119E-3</c:v>
                </c:pt>
                <c:pt idx="169">
                  <c:v>-4.5781959089508106E-3</c:v>
                </c:pt>
                <c:pt idx="170">
                  <c:v>-4.5837175051177681E-3</c:v>
                </c:pt>
                <c:pt idx="171">
                  <c:v>-4.5866195826960166E-3</c:v>
                </c:pt>
                <c:pt idx="172">
                  <c:v>-4.5896269822254254E-3</c:v>
                </c:pt>
                <c:pt idx="173">
                  <c:v>-4.5927417616598021E-3</c:v>
                </c:pt>
                <c:pt idx="174">
                  <c:v>-4.5992807839434491E-3</c:v>
                </c:pt>
                <c:pt idx="175">
                  <c:v>-4.606315841879649E-3</c:v>
                </c:pt>
                <c:pt idx="176">
                  <c:v>-4.6099983931036093E-3</c:v>
                </c:pt>
                <c:pt idx="177">
                  <c:v>-4.6137751718333675E-3</c:v>
                </c:pt>
                <c:pt idx="178">
                  <c:v>-4.6175454181485165E-3</c:v>
                </c:pt>
                <c:pt idx="179">
                  <c:v>-4.624918491327179E-3</c:v>
                </c:pt>
                <c:pt idx="180">
                  <c:v>-4.6323004962678382E-3</c:v>
                </c:pt>
                <c:pt idx="181">
                  <c:v>-4.6359058876133119E-3</c:v>
                </c:pt>
                <c:pt idx="182">
                  <c:v>-4.6394771672852997E-3</c:v>
                </c:pt>
                <c:pt idx="183">
                  <c:v>-4.6430139548681026E-3</c:v>
                </c:pt>
                <c:pt idx="184">
                  <c:v>-4.6499105943142993E-3</c:v>
                </c:pt>
                <c:pt idx="185">
                  <c:v>-4.656808580949523E-3</c:v>
                </c:pt>
                <c:pt idx="186">
                  <c:v>-4.6601672051282961E-3</c:v>
                </c:pt>
                <c:pt idx="187">
                  <c:v>-4.6634890557228914E-3</c:v>
                </c:pt>
                <c:pt idx="188">
                  <c:v>-4.6667737527572584E-3</c:v>
                </c:pt>
                <c:pt idx="189">
                  <c:v>-4.6731567364854953E-3</c:v>
                </c:pt>
                <c:pt idx="190">
                  <c:v>-4.6795333991367372E-3</c:v>
                </c:pt>
                <c:pt idx="191">
                  <c:v>-4.6826266241728476E-3</c:v>
                </c:pt>
                <c:pt idx="192">
                  <c:v>-4.6856804139139285E-3</c:v>
                </c:pt>
                <c:pt idx="193">
                  <c:v>-4.6886943885038335E-3</c:v>
                </c:pt>
                <c:pt idx="194">
                  <c:v>-4.6945264985920332E-3</c:v>
                </c:pt>
                <c:pt idx="195">
                  <c:v>-4.7003445276772027E-3</c:v>
                </c:pt>
                <c:pt idx="196">
                  <c:v>-4.7031537215547203E-3</c:v>
                </c:pt>
                <c:pt idx="197">
                  <c:v>-4.7059208185862289E-3</c:v>
                </c:pt>
                <c:pt idx="198">
                  <c:v>-4.7086454386358056E-3</c:v>
                </c:pt>
                <c:pt idx="199">
                  <c:v>-4.7138894615716964E-3</c:v>
                </c:pt>
                <c:pt idx="200">
                  <c:v>-4.7191115430589292E-3</c:v>
                </c:pt>
                <c:pt idx="201">
                  <c:v>-4.7216180740816682E-3</c:v>
                </c:pt>
                <c:pt idx="202">
                  <c:v>-4.7240798465075784E-3</c:v>
                </c:pt>
                <c:pt idx="203">
                  <c:v>-4.731022178225075E-3</c:v>
                </c:pt>
                <c:pt idx="204">
                  <c:v>-4.737889258401573E-3</c:v>
                </c:pt>
                <c:pt idx="205">
                  <c:v>-4.740034626364853E-3</c:v>
                </c:pt>
                <c:pt idx="206">
                  <c:v>-4.7421701602745614E-3</c:v>
                </c:pt>
                <c:pt idx="207">
                  <c:v>-4.7463720617280103E-3</c:v>
                </c:pt>
                <c:pt idx="208">
                  <c:v>-4.7506937266472704E-3</c:v>
                </c:pt>
                <c:pt idx="209">
                  <c:v>-4.7528211677905219E-3</c:v>
                </c:pt>
                <c:pt idx="210">
                  <c:v>-4.7549477054165123E-3</c:v>
                </c:pt>
                <c:pt idx="211">
                  <c:v>-4.7570735779745021E-3</c:v>
                </c:pt>
                <c:pt idx="212">
                  <c:v>-4.762292518654121E-3</c:v>
                </c:pt>
                <c:pt idx="213">
                  <c:v>-4.7677013059121975E-3</c:v>
                </c:pt>
                <c:pt idx="214">
                  <c:v>-4.7698281931385367E-3</c:v>
                </c:pt>
                <c:pt idx="215">
                  <c:v>-4.7719560836023689E-3</c:v>
                </c:pt>
                <c:pt idx="216">
                  <c:v>-4.7761530337231406E-3</c:v>
                </c:pt>
                <c:pt idx="217">
                  <c:v>-4.7804824459385387E-3</c:v>
                </c:pt>
                <c:pt idx="218">
                  <c:v>-4.7826189284494447E-3</c:v>
                </c:pt>
                <c:pt idx="219">
                  <c:v>-4.7847578444537575E-3</c:v>
                </c:pt>
                <c:pt idx="220">
                  <c:v>-4.7868994321209613E-3</c:v>
                </c:pt>
                <c:pt idx="221">
                  <c:v>-4.7911289404378721E-3</c:v>
                </c:pt>
                <c:pt idx="222">
                  <c:v>-4.7954972684038921E-3</c:v>
                </c:pt>
                <c:pt idx="223">
                  <c:v>-4.7976557905249351E-3</c:v>
                </c:pt>
                <c:pt idx="224">
                  <c:v>-4.7998184145647826E-3</c:v>
                </c:pt>
                <c:pt idx="225">
                  <c:v>-4.8019853788927591E-3</c:v>
                </c:pt>
                <c:pt idx="226">
                  <c:v>-4.8062707981921804E-3</c:v>
                </c:pt>
                <c:pt idx="227">
                  <c:v>-4.8107014061526954E-3</c:v>
                </c:pt>
                <c:pt idx="228">
                  <c:v>-4.8128936472213724E-3</c:v>
                </c:pt>
                <c:pt idx="229">
                  <c:v>-4.8150916586742198E-3</c:v>
                </c:pt>
                <c:pt idx="230">
                  <c:v>-4.8172956789205301E-3</c:v>
                </c:pt>
                <c:pt idx="231">
                  <c:v>-4.8216603599104957E-3</c:v>
                </c:pt>
                <c:pt idx="232">
                  <c:v>-4.8261766143475882E-3</c:v>
                </c:pt>
                <c:pt idx="233">
                  <c:v>-4.8284142536614283E-3</c:v>
                </c:pt>
                <c:pt idx="234">
                  <c:v>-4.8306593318248048E-3</c:v>
                </c:pt>
                <c:pt idx="235">
                  <c:v>-4.8329120871670739E-3</c:v>
                </c:pt>
                <c:pt idx="236">
                  <c:v>-4.837379378397344E-3</c:v>
                </c:pt>
                <c:pt idx="237">
                  <c:v>-4.8420046480712742E-3</c:v>
                </c:pt>
                <c:pt idx="238">
                  <c:v>-4.8442993649278066E-3</c:v>
                </c:pt>
                <c:pt idx="239">
                  <c:v>-4.8465976527278798E-3</c:v>
                </c:pt>
                <c:pt idx="240">
                  <c:v>-4.8488774744193108E-3</c:v>
                </c:pt>
                <c:pt idx="241">
                  <c:v>-4.8532910363618953E-3</c:v>
                </c:pt>
                <c:pt idx="242">
                  <c:v>-4.8577540574079592E-3</c:v>
                </c:pt>
                <c:pt idx="243">
                  <c:v>-4.8599117762115895E-3</c:v>
                </c:pt>
                <c:pt idx="244">
                  <c:v>-4.8620446240699167E-3</c:v>
                </c:pt>
                <c:pt idx="245">
                  <c:v>-4.8641524506631839E-3</c:v>
                </c:pt>
                <c:pt idx="246">
                  <c:v>-4.8682181153214543E-3</c:v>
                </c:pt>
                <c:pt idx="247">
                  <c:v>-4.8723305412678997E-3</c:v>
                </c:pt>
                <c:pt idx="248">
                  <c:v>-4.8743110091375996E-3</c:v>
                </c:pt>
                <c:pt idx="249">
                  <c:v>-4.8762655547029965E-3</c:v>
                </c:pt>
                <c:pt idx="250">
                  <c:v>-4.8781940278841418E-3</c:v>
                </c:pt>
                <c:pt idx="251">
                  <c:v>-4.8818971113373522E-3</c:v>
                </c:pt>
                <c:pt idx="252">
                  <c:v>-4.8856441931688366E-3</c:v>
                </c:pt>
                <c:pt idx="253">
                  <c:v>-4.8874400517107119E-3</c:v>
                </c:pt>
                <c:pt idx="254">
                  <c:v>-4.8892089368290925E-3</c:v>
                </c:pt>
                <c:pt idx="255">
                  <c:v>-4.8909506983640938E-3</c:v>
                </c:pt>
                <c:pt idx="256">
                  <c:v>-4.8942765184101233E-3</c:v>
                </c:pt>
                <c:pt idx="257">
                  <c:v>-4.8976435052328071E-3</c:v>
                </c:pt>
                <c:pt idx="258">
                  <c:v>-4.8992473962927718E-3</c:v>
                </c:pt>
                <c:pt idx="259">
                  <c:v>-4.900823262650178E-3</c:v>
                </c:pt>
                <c:pt idx="260">
                  <c:v>-4.9023709543449812E-3</c:v>
                </c:pt>
                <c:pt idx="261">
                  <c:v>-4.9053048304070757E-3</c:v>
                </c:pt>
                <c:pt idx="262">
                  <c:v>-4.9082769697816886E-3</c:v>
                </c:pt>
                <c:pt idx="263">
                  <c:v>-4.9096815350058165E-3</c:v>
                </c:pt>
                <c:pt idx="264">
                  <c:v>-4.9110570243682261E-3</c:v>
                </c:pt>
                <c:pt idx="265">
                  <c:v>-4.9124032879888091E-3</c:v>
                </c:pt>
                <c:pt idx="266">
                  <c:v>-4.9149305412088395E-3</c:v>
                </c:pt>
                <c:pt idx="267">
                  <c:v>-4.9174930788975502E-3</c:v>
                </c:pt>
                <c:pt idx="268">
                  <c:v>-4.9186909601717232E-3</c:v>
                </c:pt>
                <c:pt idx="269">
                  <c:v>-4.9198587144250183E-3</c:v>
                </c:pt>
                <c:pt idx="270">
                  <c:v>-4.9209961914176148E-3</c:v>
                </c:pt>
                <c:pt idx="271">
                  <c:v>-4.9231021446560774E-3</c:v>
                </c:pt>
                <c:pt idx="272">
                  <c:v>-4.9252403250221732E-3</c:v>
                </c:pt>
                <c:pt idx="273">
                  <c:v>-4.9262241639125293E-3</c:v>
                </c:pt>
                <c:pt idx="274">
                  <c:v>-4.9271853284205136E-3</c:v>
                </c:pt>
                <c:pt idx="275">
                  <c:v>-4.9281578571980234E-3</c:v>
                </c:pt>
                <c:pt idx="276">
                  <c:v>-4.9301033373483349E-3</c:v>
                </c:pt>
                <c:pt idx="277">
                  <c:v>-4.9322536532603323E-3</c:v>
                </c:pt>
                <c:pt idx="278">
                  <c:v>-4.9333308815269206E-3</c:v>
                </c:pt>
                <c:pt idx="279">
                  <c:v>-4.9344301651510492E-3</c:v>
                </c:pt>
                <c:pt idx="280">
                  <c:v>-4.9355518758753547E-3</c:v>
                </c:pt>
                <c:pt idx="281">
                  <c:v>-4.9378041842151887E-3</c:v>
                </c:pt>
                <c:pt idx="282">
                  <c:v>-4.9402704257062169E-3</c:v>
                </c:pt>
                <c:pt idx="283">
                  <c:v>-4.9415098489902221E-3</c:v>
                </c:pt>
                <c:pt idx="284">
                  <c:v>-4.9427739300700324E-3</c:v>
                </c:pt>
                <c:pt idx="285">
                  <c:v>-4.9440630408481567E-3</c:v>
                </c:pt>
                <c:pt idx="286">
                  <c:v>-4.9466585816038133E-3</c:v>
                </c:pt>
                <c:pt idx="287">
                  <c:v>-4.9494772170755041E-3</c:v>
                </c:pt>
                <c:pt idx="288">
                  <c:v>-4.950897053284109E-3</c:v>
                </c:pt>
                <c:pt idx="289">
                  <c:v>-4.9523441500465282E-3</c:v>
                </c:pt>
                <c:pt idx="290">
                  <c:v>-4.9538188791453663E-3</c:v>
                </c:pt>
                <c:pt idx="291">
                  <c:v>-4.9567940527728283E-3</c:v>
                </c:pt>
                <c:pt idx="292">
                  <c:v>-4.9600015541173548E-3</c:v>
                </c:pt>
                <c:pt idx="293">
                  <c:v>-4.9616200215174544E-3</c:v>
                </c:pt>
                <c:pt idx="294">
                  <c:v>-4.9632683520695053E-3</c:v>
                </c:pt>
                <c:pt idx="295">
                  <c:v>-4.9649469174761762E-3</c:v>
                </c:pt>
                <c:pt idx="296">
                  <c:v>-4.9683381208609489E-3</c:v>
                </c:pt>
                <c:pt idx="297">
                  <c:v>-4.9719709637807696E-3</c:v>
                </c:pt>
                <c:pt idx="298">
                  <c:v>-4.973806280519355E-3</c:v>
                </c:pt>
                <c:pt idx="299">
                  <c:v>-4.9756740629680607E-3</c:v>
                </c:pt>
                <c:pt idx="300">
                  <c:v>-4.9775746827496192E-3</c:v>
                </c:pt>
                <c:pt idx="301">
                  <c:v>-4.9814183089402775E-3</c:v>
                </c:pt>
                <c:pt idx="302">
                  <c:v>-4.9855129728548775E-3</c:v>
                </c:pt>
                <c:pt idx="303">
                  <c:v>-4.9875833570789396E-3</c:v>
                </c:pt>
                <c:pt idx="304">
                  <c:v>-4.989688809491355E-3</c:v>
                </c:pt>
                <c:pt idx="305">
                  <c:v>-4.9918297019146962E-3</c:v>
                </c:pt>
                <c:pt idx="306">
                  <c:v>-4.9961621399097211E-3</c:v>
                </c:pt>
                <c:pt idx="307">
                  <c:v>-5.0007551082487112E-3</c:v>
                </c:pt>
                <c:pt idx="308">
                  <c:v>-5.003078778025305E-3</c:v>
                </c:pt>
                <c:pt idx="309">
                  <c:v>-5.0054401185084529E-3</c:v>
                </c:pt>
                <c:pt idx="310">
                  <c:v>-5.0078395016805999E-3</c:v>
                </c:pt>
                <c:pt idx="311">
                  <c:v>-5.0126971365882511E-3</c:v>
                </c:pt>
                <c:pt idx="312">
                  <c:v>-5.0178248966314953E-3</c:v>
                </c:pt>
                <c:pt idx="313">
                  <c:v>-5.0204200700276758E-3</c:v>
                </c:pt>
                <c:pt idx="314">
                  <c:v>-5.0230555167285473E-3</c:v>
                </c:pt>
                <c:pt idx="315">
                  <c:v>-5.0257316087565229E-3</c:v>
                </c:pt>
                <c:pt idx="316">
                  <c:v>-5.0311508216882572E-3</c:v>
                </c:pt>
                <c:pt idx="317">
                  <c:v>-5.0368498648323268E-3</c:v>
                </c:pt>
                <c:pt idx="318">
                  <c:v>-5.0397347599151487E-3</c:v>
                </c:pt>
                <c:pt idx="319">
                  <c:v>-5.0426625309007989E-3</c:v>
                </c:pt>
                <c:pt idx="320">
                  <c:v>-5.04563354981169E-3</c:v>
                </c:pt>
                <c:pt idx="321">
                  <c:v>-5.0516507176556757E-3</c:v>
                </c:pt>
                <c:pt idx="322">
                  <c:v>-5.057957539360558E-3</c:v>
                </c:pt>
                <c:pt idx="323">
                  <c:v>-5.0611503741571084E-3</c:v>
                </c:pt>
                <c:pt idx="324">
                  <c:v>-5.0643886876544641E-3</c:v>
                </c:pt>
                <c:pt idx="325">
                  <c:v>-5.067661496478415E-3</c:v>
                </c:pt>
                <c:pt idx="326">
                  <c:v>-5.0740843255869805E-3</c:v>
                </c:pt>
                <c:pt idx="327">
                  <c:v>-5.0805752217275568E-3</c:v>
                </c:pt>
                <c:pt idx="328">
                  <c:v>-5.0837468792641616E-3</c:v>
                </c:pt>
                <c:pt idx="329">
                  <c:v>-5.086895391155366E-3</c:v>
                </c:pt>
                <c:pt idx="330">
                  <c:v>-5.0900205393755726E-3</c:v>
                </c:pt>
                <c:pt idx="331">
                  <c:v>-5.096119724559145E-3</c:v>
                </c:pt>
                <c:pt idx="332">
                  <c:v>-5.1022831335956198E-3</c:v>
                </c:pt>
                <c:pt idx="333">
                  <c:v>-5.1052881921975768E-3</c:v>
                </c:pt>
                <c:pt idx="334">
                  <c:v>-5.1082685785752702E-3</c:v>
                </c:pt>
                <c:pt idx="335">
                  <c:v>-5.1112240747430704E-3</c:v>
                </c:pt>
                <c:pt idx="336">
                  <c:v>-5.1169782759385996E-3</c:v>
                </c:pt>
                <c:pt idx="337">
                  <c:v>-5.1227927960839637E-3</c:v>
                </c:pt>
                <c:pt idx="338">
                  <c:v>-5.125620570218814E-3</c:v>
                </c:pt>
                <c:pt idx="339">
                  <c:v>-5.1284221457104096E-3</c:v>
                </c:pt>
                <c:pt idx="340">
                  <c:v>-5.1311973044132486E-3</c:v>
                </c:pt>
                <c:pt idx="341">
                  <c:v>-5.1365851838758303E-3</c:v>
                </c:pt>
                <c:pt idx="342">
                  <c:v>-5.1420294109449927E-3</c:v>
                </c:pt>
                <c:pt idx="343">
                  <c:v>-5.1446692152401496E-3</c:v>
                </c:pt>
                <c:pt idx="344">
                  <c:v>-5.1472812941133483E-3</c:v>
                </c:pt>
                <c:pt idx="345">
                  <c:v>-5.1498654300985436E-3</c:v>
                </c:pt>
                <c:pt idx="346">
                  <c:v>-5.1548656526811953E-3</c:v>
                </c:pt>
                <c:pt idx="347">
                  <c:v>-5.1599181799710792E-3</c:v>
                </c:pt>
                <c:pt idx="348">
                  <c:v>-5.1623593286942437E-3</c:v>
                </c:pt>
                <c:pt idx="349">
                  <c:v>-5.164771225856235E-3</c:v>
                </c:pt>
                <c:pt idx="350">
                  <c:v>-5.1671536532715834E-3</c:v>
                </c:pt>
                <c:pt idx="351">
                  <c:v>-5.1717448866117621E-3</c:v>
                </c:pt>
                <c:pt idx="352">
                  <c:v>-5.1763843045948832E-3</c:v>
                </c:pt>
                <c:pt idx="353">
                  <c:v>-5.1786161125333408E-3</c:v>
                </c:pt>
                <c:pt idx="354">
                  <c:v>-5.1808171422917937E-3</c:v>
                </c:pt>
                <c:pt idx="355">
                  <c:v>-5.1829871758446444E-3</c:v>
                </c:pt>
                <c:pt idx="356">
                  <c:v>-5.1871480898979527E-3</c:v>
                </c:pt>
                <c:pt idx="357">
                  <c:v>-5.1913529867686492E-3</c:v>
                </c:pt>
                <c:pt idx="358">
                  <c:v>-5.1933647683499728E-3</c:v>
                </c:pt>
                <c:pt idx="359">
                  <c:v>-5.1953442452123966E-3</c:v>
                </c:pt>
                <c:pt idx="360">
                  <c:v>-5.1972911994502269E-3</c:v>
                </c:pt>
                <c:pt idx="361">
                  <c:v>-5.2010004667835119E-3</c:v>
                </c:pt>
                <c:pt idx="362">
                  <c:v>-5.2047494280049733E-3</c:v>
                </c:pt>
                <c:pt idx="363">
                  <c:v>-5.2065304977766402E-3</c:v>
                </c:pt>
                <c:pt idx="364">
                  <c:v>-5.208277736410416E-3</c:v>
                </c:pt>
                <c:pt idx="365">
                  <c:v>-5.209990925760799E-3</c:v>
                </c:pt>
                <c:pt idx="366">
                  <c:v>-5.213227221445571E-3</c:v>
                </c:pt>
                <c:pt idx="367">
                  <c:v>-5.2164988302161319E-3</c:v>
                </c:pt>
                <c:pt idx="368">
                  <c:v>-5.2180385025657472E-3</c:v>
                </c:pt>
                <c:pt idx="369">
                  <c:v>-5.2195428173984482E-3</c:v>
                </c:pt>
                <c:pt idx="370">
                  <c:v>-5.2210115565287651E-3</c:v>
                </c:pt>
                <c:pt idx="371">
                  <c:v>-5.2237535580745842E-3</c:v>
                </c:pt>
                <c:pt idx="372">
                  <c:v>-5.226526394754849E-3</c:v>
                </c:pt>
                <c:pt idx="373">
                  <c:v>-5.227813984469698E-3</c:v>
                </c:pt>
                <c:pt idx="374">
                  <c:v>-5.2290646899688653E-3</c:v>
                </c:pt>
                <c:pt idx="375">
                  <c:v>-5.2302782933066894E-3</c:v>
                </c:pt>
                <c:pt idx="376">
                  <c:v>-5.2325046808210374E-3</c:v>
                </c:pt>
                <c:pt idx="377">
                  <c:v>-5.234757323493433E-3</c:v>
                </c:pt>
                <c:pt idx="378">
                  <c:v>-5.2357821449211528E-3</c:v>
                </c:pt>
                <c:pt idx="379">
                  <c:v>-5.2367685557141996E-3</c:v>
                </c:pt>
                <c:pt idx="380">
                  <c:v>-5.237716337846976E-3</c:v>
                </c:pt>
                <c:pt idx="381">
                  <c:v>-5.2401336737464277E-3</c:v>
                </c:pt>
                <c:pt idx="382">
                  <c:v>-5.2425796162669513E-3</c:v>
                </c:pt>
                <c:pt idx="383">
                  <c:v>-5.2432508915822851E-3</c:v>
                </c:pt>
                <c:pt idx="384">
                  <c:v>-4.443651332557419E-3</c:v>
                </c:pt>
                <c:pt idx="385">
                  <c:v>-5.2459973083962552E-3</c:v>
                </c:pt>
                <c:pt idx="386">
                  <c:v>-5.2464230732196526E-3</c:v>
                </c:pt>
                <c:pt idx="387">
                  <c:v>-5.2468071564648611E-3</c:v>
                </c:pt>
                <c:pt idx="388">
                  <c:v>-5.2474207174135756E-3</c:v>
                </c:pt>
                <c:pt idx="389">
                  <c:v>-5.2481776345159048E-3</c:v>
                </c:pt>
                <c:pt idx="390">
                  <c:v>-5.2485166494120605E-3</c:v>
                </c:pt>
                <c:pt idx="391">
                  <c:v>-5.2488550631091258E-3</c:v>
                </c:pt>
                <c:pt idx="392">
                  <c:v>-5.2491929545839255E-3</c:v>
                </c:pt>
                <c:pt idx="393">
                  <c:v>-5.2497908328241749E-3</c:v>
                </c:pt>
                <c:pt idx="394">
                  <c:v>-5.2505408753988903E-3</c:v>
                </c:pt>
                <c:pt idx="395">
                  <c:v>-5.2508773387360819E-3</c:v>
                </c:pt>
                <c:pt idx="396">
                  <c:v>-5.251213752952566E-3</c:v>
                </c:pt>
                <c:pt idx="397">
                  <c:v>-5.2515501971850398E-3</c:v>
                </c:pt>
                <c:pt idx="398">
                  <c:v>-5.2521469522970321E-3</c:v>
                </c:pt>
                <c:pt idx="399">
                  <c:v>-5.2528978497345946E-3</c:v>
                </c:pt>
                <c:pt idx="400">
                  <c:v>-5.2532356262213753E-3</c:v>
                </c:pt>
                <c:pt idx="401">
                  <c:v>-5.2535739059456077E-3</c:v>
                </c:pt>
                <c:pt idx="402">
                  <c:v>-5.2539127674444686E-3</c:v>
                </c:pt>
                <c:pt idx="403">
                  <c:v>-5.2545161289252462E-3</c:v>
                </c:pt>
                <c:pt idx="404">
                  <c:v>-5.2552756112422827E-3</c:v>
                </c:pt>
                <c:pt idx="405">
                  <c:v>-5.2556185658669818E-3</c:v>
                </c:pt>
                <c:pt idx="406">
                  <c:v>-5.2559625756876116E-3</c:v>
                </c:pt>
                <c:pt idx="407">
                  <c:v>-5.256307719521125E-3</c:v>
                </c:pt>
                <c:pt idx="408">
                  <c:v>-5.2569254156553669E-3</c:v>
                </c:pt>
                <c:pt idx="409">
                  <c:v>-5.2577012138010915E-3</c:v>
                </c:pt>
                <c:pt idx="410">
                  <c:v>-5.2580532111923262E-3</c:v>
                </c:pt>
                <c:pt idx="411">
                  <c:v>-5.2584068161776187E-3</c:v>
                </c:pt>
                <c:pt idx="412">
                  <c:v>-5.2587621070943058E-3</c:v>
                </c:pt>
                <c:pt idx="413">
                  <c:v>-5.2594018655671704E-3</c:v>
                </c:pt>
                <c:pt idx="414">
                  <c:v>-5.2602017110503496E-3</c:v>
                </c:pt>
                <c:pt idx="415">
                  <c:v>-5.2605666163163534E-3</c:v>
                </c:pt>
                <c:pt idx="416">
                  <c:v>-5.2609336809750218E-3</c:v>
                </c:pt>
                <c:pt idx="417">
                  <c:v>-5.261302984043148E-3</c:v>
                </c:pt>
                <c:pt idx="418">
                  <c:v>-5.2619725316338517E-3</c:v>
                </c:pt>
                <c:pt idx="419">
                  <c:v>-5.2628041570290662E-3</c:v>
                </c:pt>
                <c:pt idx="420">
                  <c:v>-5.2631858347984561E-3</c:v>
                </c:pt>
                <c:pt idx="421">
                  <c:v>-5.2635702241987659E-3</c:v>
                </c:pt>
                <c:pt idx="422">
                  <c:v>-5.2639574041268844E-3</c:v>
                </c:pt>
                <c:pt idx="423">
                  <c:v>-5.2646644668952192E-3</c:v>
                </c:pt>
                <c:pt idx="424">
                  <c:v>-5.2655356054565061E-3</c:v>
                </c:pt>
                <c:pt idx="425">
                  <c:v>-5.2659379205977075E-3</c:v>
                </c:pt>
                <c:pt idx="426">
                  <c:v>-5.2663434994082436E-3</c:v>
                </c:pt>
                <c:pt idx="427">
                  <c:v>-5.2667524210248118E-3</c:v>
                </c:pt>
                <c:pt idx="428">
                  <c:v>-5.2675047243777584E-3</c:v>
                </c:pt>
                <c:pt idx="429">
                  <c:v>-5.2684231100119661E-3</c:v>
                </c:pt>
                <c:pt idx="430">
                  <c:v>-5.2688499273534362E-3</c:v>
                </c:pt>
                <c:pt idx="431">
                  <c:v>-5.2692805607224003E-3</c:v>
                </c:pt>
                <c:pt idx="432">
                  <c:v>-5.2697150886160671E-3</c:v>
                </c:pt>
                <c:pt idx="433">
                  <c:v>-5.2705203570413417E-3</c:v>
                </c:pt>
                <c:pt idx="434">
                  <c:v>-5.271493724654519E-3</c:v>
                </c:pt>
                <c:pt idx="435">
                  <c:v>-5.2719489091446192E-3</c:v>
                </c:pt>
                <c:pt idx="436">
                  <c:v>-5.2724084615807243E-3</c:v>
                </c:pt>
                <c:pt idx="437">
                  <c:v>-5.2728724607797872E-3</c:v>
                </c:pt>
                <c:pt idx="438">
                  <c:v>-5.2737384179257774E-3</c:v>
                </c:pt>
                <c:pt idx="439">
                  <c:v>-5.2747745031833659E-3</c:v>
                </c:pt>
                <c:pt idx="440">
                  <c:v>-5.2752619195306494E-3</c:v>
                </c:pt>
                <c:pt idx="441">
                  <c:v>-5.2757542559822568E-3</c:v>
                </c:pt>
                <c:pt idx="442">
                  <c:v>-5.276251591235237E-3</c:v>
                </c:pt>
                <c:pt idx="443">
                  <c:v>-5.277185960017583E-3</c:v>
                </c:pt>
                <c:pt idx="444">
                  <c:v>-5.2782924993177716E-3</c:v>
                </c:pt>
                <c:pt idx="445">
                  <c:v>-5.2788160123506955E-3</c:v>
                </c:pt>
                <c:pt idx="446">
                  <c:v>-5.2793449976462625E-3</c:v>
                </c:pt>
                <c:pt idx="447">
                  <c:v>-5.280816428055779E-3</c:v>
                </c:pt>
                <c:pt idx="448">
                  <c:v>-5.2826382414838946E-3</c:v>
                </c:pt>
                <c:pt idx="449">
                  <c:v>-5.2832077404518785E-3</c:v>
                </c:pt>
                <c:pt idx="450">
                  <c:v>-5.2837812766703962E-3</c:v>
                </c:pt>
                <c:pt idx="451">
                  <c:v>-5.2848341133548971E-3</c:v>
                </c:pt>
                <c:pt idx="452">
                  <c:v>-5.286021356272208E-3</c:v>
                </c:pt>
                <c:pt idx="453">
                  <c:v>-5.2865658097944745E-3</c:v>
                </c:pt>
                <c:pt idx="454">
                  <c:v>-5.2871040406143877E-3</c:v>
                </c:pt>
                <c:pt idx="455">
                  <c:v>-5.2876360505704767E-3</c:v>
                </c:pt>
                <c:pt idx="456">
                  <c:v>-5.2886016493047805E-3</c:v>
                </c:pt>
                <c:pt idx="457">
                  <c:v>-5.2897019195263795E-3</c:v>
                </c:pt>
                <c:pt idx="458">
                  <c:v>-5.2902028533807766E-3</c:v>
                </c:pt>
                <c:pt idx="459">
                  <c:v>-5.2906975779221099E-3</c:v>
                </c:pt>
                <c:pt idx="460">
                  <c:v>-5.2911860944293565E-3</c:v>
                </c:pt>
                <c:pt idx="461">
                  <c:v>-5.292064649031758E-3</c:v>
                </c:pt>
                <c:pt idx="462">
                  <c:v>-5.2930781226034895E-3</c:v>
                </c:pt>
                <c:pt idx="463">
                  <c:v>-5.2935356293559721E-3</c:v>
                </c:pt>
                <c:pt idx="464">
                  <c:v>-5.2939869396650963E-3</c:v>
                </c:pt>
                <c:pt idx="465">
                  <c:v>-5.2944320556491675E-3</c:v>
                </c:pt>
                <c:pt idx="466">
                  <c:v>-5.2952237597247986E-3</c:v>
                </c:pt>
                <c:pt idx="467">
                  <c:v>-5.2963187383192611E-3</c:v>
                </c:pt>
                <c:pt idx="468">
                  <c:v>-5.2969727734453187E-3</c:v>
                </c:pt>
                <c:pt idx="469">
                  <c:v>-5.2973745811124573E-3</c:v>
                </c:pt>
                <c:pt idx="470">
                  <c:v>-5.2980796283996767E-3</c:v>
                </c:pt>
                <c:pt idx="471">
                  <c:v>-5.2989200368358524E-3</c:v>
                </c:pt>
                <c:pt idx="472">
                  <c:v>-5.2992909664029142E-3</c:v>
                </c:pt>
                <c:pt idx="473">
                  <c:v>-5.2996557261453248E-3</c:v>
                </c:pt>
                <c:pt idx="474">
                  <c:v>-5.3000143179815495E-3</c:v>
                </c:pt>
                <c:pt idx="475">
                  <c:v>-5.3006329022720067E-3</c:v>
                </c:pt>
                <c:pt idx="476">
                  <c:v>-5.3013870421958487E-3</c:v>
                </c:pt>
                <c:pt idx="477">
                  <c:v>-5.3017148219192123E-3</c:v>
                </c:pt>
                <c:pt idx="478">
                  <c:v>-5.3020364450473423E-3</c:v>
                </c:pt>
                <c:pt idx="479">
                  <c:v>-5.3023519132588959E-3</c:v>
                </c:pt>
                <c:pt idx="480">
                  <c:v>-5.3028842285440803E-3</c:v>
                </c:pt>
                <c:pt idx="481">
                  <c:v>-5.3035522757882703E-3</c:v>
                </c:pt>
                <c:pt idx="482">
                  <c:v>-5.3038369981939226E-3</c:v>
                </c:pt>
                <c:pt idx="483">
                  <c:v>-5.3041155771538229E-3</c:v>
                </c:pt>
                <c:pt idx="484">
                  <c:v>-5.3043880143066602E-3</c:v>
                </c:pt>
                <c:pt idx="485">
                  <c:v>-5.3048342541783811E-3</c:v>
                </c:pt>
                <c:pt idx="486">
                  <c:v>-5.3054163850152491E-3</c:v>
                </c:pt>
                <c:pt idx="487">
                  <c:v>-5.3056581423893689E-3</c:v>
                </c:pt>
                <c:pt idx="488">
                  <c:v>-5.3058937695471542E-3</c:v>
                </c:pt>
                <c:pt idx="489">
                  <c:v>-5.3061232682871662E-3</c:v>
                </c:pt>
                <c:pt idx="490">
                  <c:v>-5.3064836263505555E-3</c:v>
                </c:pt>
                <c:pt idx="491">
                  <c:v>-5.3069800167993009E-3</c:v>
                </c:pt>
                <c:pt idx="492">
                  <c:v>-5.3071789015879389E-3</c:v>
                </c:pt>
                <c:pt idx="493">
                  <c:v>-5.3073716695895001E-3</c:v>
                </c:pt>
                <c:pt idx="494">
                  <c:v>-5.3075583220829614E-3</c:v>
                </c:pt>
                <c:pt idx="495">
                  <c:v>-5.3078329922495726E-3</c:v>
                </c:pt>
                <c:pt idx="496">
                  <c:v>-5.3082438182228131E-3</c:v>
                </c:pt>
                <c:pt idx="497">
                  <c:v>-5.3083999230318923E-3</c:v>
                </c:pt>
                <c:pt idx="498">
                  <c:v>-5.3085499241234402E-3</c:v>
                </c:pt>
                <c:pt idx="499">
                  <c:v>-5.3086938230162417E-3</c:v>
                </c:pt>
                <c:pt idx="500">
                  <c:v>-5.3088829988912067E-3</c:v>
                </c:pt>
                <c:pt idx="501">
                  <c:v>-5.3092084366079817E-3</c:v>
                </c:pt>
                <c:pt idx="502">
                  <c:v>-5.3093218538036169E-3</c:v>
                </c:pt>
                <c:pt idx="503">
                  <c:v>-5.3094291804312022E-3</c:v>
                </c:pt>
                <c:pt idx="504">
                  <c:v>-5.3095304181693947E-3</c:v>
                </c:pt>
                <c:pt idx="505">
                  <c:v>-5.3096342934511043E-3</c:v>
                </c:pt>
                <c:pt idx="506">
                  <c:v>-5.3098745189572583E-3</c:v>
                </c:pt>
                <c:pt idx="507">
                  <c:v>-5.3099453409455322E-3</c:v>
                </c:pt>
                <c:pt idx="508">
                  <c:v>-5.3100100856351418E-3</c:v>
                </c:pt>
                <c:pt idx="509">
                  <c:v>-5.3100687545848402E-3</c:v>
                </c:pt>
                <c:pt idx="510">
                  <c:v>-5.3100875229983302E-3</c:v>
                </c:pt>
                <c:pt idx="511">
                  <c:v>-5.3102427123929985E-3</c:v>
                </c:pt>
                <c:pt idx="512">
                  <c:v>-5.310271031739866E-3</c:v>
                </c:pt>
                <c:pt idx="513">
                  <c:v>-5.3102932867776786E-3</c:v>
                </c:pt>
                <c:pt idx="514">
                  <c:v>-5.3103093223905162E-3</c:v>
                </c:pt>
                <c:pt idx="515">
                  <c:v>-5.3102400229709801E-3</c:v>
                </c:pt>
                <c:pt idx="516">
                  <c:v>-5.3103040180335626E-3</c:v>
                </c:pt>
                <c:pt idx="517">
                  <c:v>-5.3102851572806031E-3</c:v>
                </c:pt>
                <c:pt idx="518">
                  <c:v>-5.3099563823533202E-3</c:v>
                </c:pt>
                <c:pt idx="519">
                  <c:v>-5.3092825001632704E-3</c:v>
                </c:pt>
                <c:pt idx="520">
                  <c:v>-5.3082623990796662E-3</c:v>
                </c:pt>
                <c:pt idx="521">
                  <c:v>-5.306894967032072E-3</c:v>
                </c:pt>
                <c:pt idx="522">
                  <c:v>-5.3051790921898601E-3</c:v>
                </c:pt>
                <c:pt idx="523">
                  <c:v>-5.303113662802339E-3</c:v>
                </c:pt>
                <c:pt idx="524">
                  <c:v>-5.300697566839041E-3</c:v>
                </c:pt>
                <c:pt idx="525">
                  <c:v>-5.2979296923894026E-3</c:v>
                </c:pt>
                <c:pt idx="526">
                  <c:v>-5.2948089277027321E-3</c:v>
                </c:pt>
                <c:pt idx="527">
                  <c:v>-5.29133416078853E-3</c:v>
                </c:pt>
                <c:pt idx="528">
                  <c:v>-5.2875042797362326E-3</c:v>
                </c:pt>
                <c:pt idx="529">
                  <c:v>-5.2833181727551803E-3</c:v>
                </c:pt>
                <c:pt idx="530">
                  <c:v>-5.2787747279348096E-3</c:v>
                </c:pt>
                <c:pt idx="531">
                  <c:v>-5.2738728333645568E-3</c:v>
                </c:pt>
                <c:pt idx="532">
                  <c:v>-5.2686113772137944E-3</c:v>
                </c:pt>
                <c:pt idx="533">
                  <c:v>-5.2629892473321505E-3</c:v>
                </c:pt>
                <c:pt idx="534">
                  <c:v>-5.2570053320488697E-3</c:v>
                </c:pt>
                <c:pt idx="535">
                  <c:v>-5.2506585195732924E-3</c:v>
                </c:pt>
                <c:pt idx="536">
                  <c:v>-5.243947697755047E-3</c:v>
                </c:pt>
                <c:pt idx="537">
                  <c:v>-5.2368717549233779E-3</c:v>
                </c:pt>
                <c:pt idx="538">
                  <c:v>-5.2294295788479772E-3</c:v>
                </c:pt>
                <c:pt idx="539">
                  <c:v>-5.2216200580179617E-3</c:v>
                </c:pt>
                <c:pt idx="540">
                  <c:v>-5.2134420803229276E-3</c:v>
                </c:pt>
                <c:pt idx="541">
                  <c:v>-5.2023843421977745E-3</c:v>
                </c:pt>
                <c:pt idx="542">
                  <c:v>-5.1933600021225601E-3</c:v>
                </c:pt>
                <c:pt idx="543">
                  <c:v>-5.1839635517447746E-3</c:v>
                </c:pt>
                <c:pt idx="544">
                  <c:v>-5.1741938792337905E-3</c:v>
                </c:pt>
                <c:pt idx="545">
                  <c:v>-5.1640498727989481E-3</c:v>
                </c:pt>
                <c:pt idx="546">
                  <c:v>-5.1535304202898757E-3</c:v>
                </c:pt>
                <c:pt idx="547">
                  <c:v>-5.1426344099958499E-3</c:v>
                </c:pt>
                <c:pt idx="548">
                  <c:v>-5.1313607297664987E-3</c:v>
                </c:pt>
                <c:pt idx="549">
                  <c:v>-5.1197082679310668E-3</c:v>
                </c:pt>
                <c:pt idx="550">
                  <c:v>-5.1076759124590865E-3</c:v>
                </c:pt>
                <c:pt idx="551">
                  <c:v>-5.0952625515199301E-3</c:v>
                </c:pt>
                <c:pt idx="552">
                  <c:v>-5.0824670731630661E-3</c:v>
                </c:pt>
                <c:pt idx="553">
                  <c:v>-5.0692883652780907E-3</c:v>
                </c:pt>
                <c:pt idx="554">
                  <c:v>-5.0557253163141525E-3</c:v>
                </c:pt>
                <c:pt idx="555">
                  <c:v>-5.0417768139210395E-3</c:v>
                </c:pt>
                <c:pt idx="556">
                  <c:v>-5.0274417465878685E-3</c:v>
                </c:pt>
                <c:pt idx="557">
                  <c:v>-5.0082938451154746E-3</c:v>
                </c:pt>
                <c:pt idx="558">
                  <c:v>-4.997607468419929E-3</c:v>
                </c:pt>
                <c:pt idx="559">
                  <c:v>-4.9821060340438095E-3</c:v>
                </c:pt>
                <c:pt idx="560">
                  <c:v>-4.9662135868056012E-3</c:v>
                </c:pt>
                <c:pt idx="561">
                  <c:v>-4.9499290147547725E-3</c:v>
                </c:pt>
                <c:pt idx="562">
                  <c:v>-4.9332512059407918E-3</c:v>
                </c:pt>
                <c:pt idx="563">
                  <c:v>-4.9161790486129675E-3</c:v>
                </c:pt>
                <c:pt idx="564">
                  <c:v>-4.8987114305409918E-3</c:v>
                </c:pt>
                <c:pt idx="565">
                  <c:v>-4.8808472400541092E-3</c:v>
                </c:pt>
                <c:pt idx="566">
                  <c:v>-4.8625853651618201E-3</c:v>
                </c:pt>
                <c:pt idx="567">
                  <c:v>-4.8439246937137526E-3</c:v>
                </c:pt>
                <c:pt idx="568">
                  <c:v>-4.8248641140391513E-3</c:v>
                </c:pt>
                <c:pt idx="569">
                  <c:v>-4.8054234416472497E-3</c:v>
                </c:pt>
                <c:pt idx="570">
                  <c:v>-4.7856296770198981E-3</c:v>
                </c:pt>
                <c:pt idx="571">
                  <c:v>-4.7654830958965277E-3</c:v>
                </c:pt>
                <c:pt idx="572">
                  <c:v>-4.7449838113466924E-3</c:v>
                </c:pt>
                <c:pt idx="573">
                  <c:v>-4.7241319355606493E-3</c:v>
                </c:pt>
                <c:pt idx="574">
                  <c:v>-4.7029275816079519E-3</c:v>
                </c:pt>
                <c:pt idx="575">
                  <c:v>-4.6813708619186656E-3</c:v>
                </c:pt>
                <c:pt idx="576">
                  <c:v>-4.6594618893625039E-3</c:v>
                </c:pt>
                <c:pt idx="577">
                  <c:v>-4.6372007763695322E-3</c:v>
                </c:pt>
                <c:pt idx="578">
                  <c:v>-4.6145876357694959E-3</c:v>
                </c:pt>
                <c:pt idx="579">
                  <c:v>-4.5916225801923005E-3</c:v>
                </c:pt>
                <c:pt idx="580">
                  <c:v>-4.5683057224277235E-3</c:v>
                </c:pt>
                <c:pt idx="581">
                  <c:v>-4.544637174825894E-3</c:v>
                </c:pt>
                <c:pt idx="582">
                  <c:v>-4.5206170504163978E-3</c:v>
                </c:pt>
                <c:pt idx="583">
                  <c:v>-4.4962454616293002E-3</c:v>
                </c:pt>
                <c:pt idx="584">
                  <c:v>-4.4715225211344745E-3</c:v>
                </c:pt>
                <c:pt idx="585">
                  <c:v>-4.4464483416817302E-3</c:v>
                </c:pt>
                <c:pt idx="586">
                  <c:v>-4.4210230360608449E-3</c:v>
                </c:pt>
                <c:pt idx="587">
                  <c:v>-4.3952467165819797E-3</c:v>
                </c:pt>
                <c:pt idx="588">
                  <c:v>-4.3691194960748803E-3</c:v>
                </c:pt>
                <c:pt idx="589">
                  <c:v>-4.3426414874492281E-3</c:v>
                </c:pt>
                <c:pt idx="590">
                  <c:v>-4.3158128029352483E-3</c:v>
                </c:pt>
                <c:pt idx="591">
                  <c:v>-4.2886335553626864E-3</c:v>
                </c:pt>
                <c:pt idx="592">
                  <c:v>-4.26110385752132E-3</c:v>
                </c:pt>
                <c:pt idx="593">
                  <c:v>-4.2251417937144709E-3</c:v>
                </c:pt>
                <c:pt idx="594">
                  <c:v>-4.1968121529478708E-3</c:v>
                </c:pt>
                <c:pt idx="595">
                  <c:v>-4.1681324355336002E-3</c:v>
                </c:pt>
                <c:pt idx="596">
                  <c:v>-4.1391027539550151E-3</c:v>
                </c:pt>
                <c:pt idx="597">
                  <c:v>-4.1097232208420209E-3</c:v>
                </c:pt>
                <c:pt idx="598">
                  <c:v>-4.079993948491456E-3</c:v>
                </c:pt>
                <c:pt idx="599">
                  <c:v>-4.0499150494799352E-3</c:v>
                </c:pt>
                <c:pt idx="600">
                  <c:v>-4.0194866362375237E-3</c:v>
                </c:pt>
                <c:pt idx="601">
                  <c:v>-3.9887088212609001E-3</c:v>
                </c:pt>
                <c:pt idx="602">
                  <c:v>-3.957581716926839E-3</c:v>
                </c:pt>
                <c:pt idx="603">
                  <c:v>-3.9261054357986325E-3</c:v>
                </c:pt>
                <c:pt idx="604">
                  <c:v>-3.894280090293023E-3</c:v>
                </c:pt>
                <c:pt idx="605">
                  <c:v>-3.8621057928267533E-3</c:v>
                </c:pt>
                <c:pt idx="606">
                  <c:v>-3.8295826558831791E-3</c:v>
                </c:pt>
                <c:pt idx="607">
                  <c:v>-3.7967107919190113E-3</c:v>
                </c:pt>
                <c:pt idx="608">
                  <c:v>-3.7491876904249821E-3</c:v>
                </c:pt>
                <c:pt idx="609">
                  <c:v>-3.7154686861562425E-3</c:v>
                </c:pt>
                <c:pt idx="610">
                  <c:v>-3.6814013395325418E-3</c:v>
                </c:pt>
                <c:pt idx="611">
                  <c:v>-3.6469857633036895E-3</c:v>
                </c:pt>
                <c:pt idx="612">
                  <c:v>-3.6122220698597829E-3</c:v>
                </c:pt>
                <c:pt idx="613">
                  <c:v>-3.5771103721904396E-3</c:v>
                </c:pt>
                <c:pt idx="614">
                  <c:v>-3.5416507826857568E-3</c:v>
                </c:pt>
                <c:pt idx="615">
                  <c:v>-3.50584341397564E-3</c:v>
                </c:pt>
                <c:pt idx="616">
                  <c:v>-3.4696883787299626E-3</c:v>
                </c:pt>
                <c:pt idx="617">
                  <c:v>-3.433185789618598E-3</c:v>
                </c:pt>
                <c:pt idx="618">
                  <c:v>-3.3963357592314836E-3</c:v>
                </c:pt>
                <c:pt idx="619">
                  <c:v>-3.3591384001985247E-3</c:v>
                </c:pt>
                <c:pt idx="620">
                  <c:v>-3.3215937235508974E-3</c:v>
                </c:pt>
                <c:pt idx="621">
                  <c:v>-3.2836989758511237E-3</c:v>
                </c:pt>
                <c:pt idx="622">
                  <c:v>-3.2454528757241974E-3</c:v>
                </c:pt>
                <c:pt idx="623">
                  <c:v>-3.2068554541853089E-3</c:v>
                </c:pt>
                <c:pt idx="624">
                  <c:v>-3.1679067424894569E-3</c:v>
                </c:pt>
                <c:pt idx="625">
                  <c:v>-3.1286067718516719E-3</c:v>
                </c:pt>
                <c:pt idx="626">
                  <c:v>-3.0889555734470164E-3</c:v>
                </c:pt>
                <c:pt idx="627">
                  <c:v>-3.048953178410585E-3</c:v>
                </c:pt>
                <c:pt idx="628">
                  <c:v>-3.0085996179973762E-3</c:v>
                </c:pt>
                <c:pt idx="629">
                  <c:v>-2.9678949235423246E-3</c:v>
                </c:pt>
                <c:pt idx="630">
                  <c:v>-2.9268391261005888E-3</c:v>
                </c:pt>
                <c:pt idx="631">
                  <c:v>-2.8854322568871993E-3</c:v>
                </c:pt>
                <c:pt idx="632">
                  <c:v>-2.8436743469972825E-3</c:v>
                </c:pt>
                <c:pt idx="633">
                  <c:v>-2.801565427645869E-3</c:v>
                </c:pt>
                <c:pt idx="634">
                  <c:v>-2.7591055302877976E-3</c:v>
                </c:pt>
                <c:pt idx="635">
                  <c:v>-2.7162946857783865E-3</c:v>
                </c:pt>
                <c:pt idx="636">
                  <c:v>-2.6731329255325065E-3</c:v>
                </c:pt>
                <c:pt idx="637">
                  <c:v>-2.629620280685252E-3</c:v>
                </c:pt>
                <c:pt idx="638">
                  <c:v>-2.5857567822917815E-3</c:v>
                </c:pt>
                <c:pt idx="639">
                  <c:v>-2.5415424616070936E-3</c:v>
                </c:pt>
                <c:pt idx="640">
                  <c:v>-2.4969773498462189E-3</c:v>
                </c:pt>
                <c:pt idx="641">
                  <c:v>-2.4520614782641559E-3</c:v>
                </c:pt>
                <c:pt idx="642">
                  <c:v>-2.4067948779560311E-3</c:v>
                </c:pt>
                <c:pt idx="643">
                  <c:v>-2.361177580016971E-3</c:v>
                </c:pt>
                <c:pt idx="644">
                  <c:v>-2.3152096159417823E-3</c:v>
                </c:pt>
                <c:pt idx="645">
                  <c:v>-2.2688910165058473E-3</c:v>
                </c:pt>
                <c:pt idx="646">
                  <c:v>-2.2222218131240368E-3</c:v>
                </c:pt>
                <c:pt idx="647">
                  <c:v>-2.1752020370113812E-3</c:v>
                </c:pt>
                <c:pt idx="648">
                  <c:v>-2.1278317191830709E-3</c:v>
                </c:pt>
                <c:pt idx="649">
                  <c:v>-2.0801108908141686E-3</c:v>
                </c:pt>
                <c:pt idx="650">
                  <c:v>-2.0320395833195448E-3</c:v>
                </c:pt>
                <c:pt idx="651">
                  <c:v>-1.983617827594486E-3</c:v>
                </c:pt>
                <c:pt idx="652">
                  <c:v>-1.9348456549739268E-3</c:v>
                </c:pt>
                <c:pt idx="653">
                  <c:v>-1.8857230965130256E-3</c:v>
                </c:pt>
                <c:pt idx="654">
                  <c:v>-1.8362501835067491E-3</c:v>
                </c:pt>
                <c:pt idx="655">
                  <c:v>-1.7864269470502236E-3</c:v>
                </c:pt>
                <c:pt idx="656">
                  <c:v>-1.7362534183584799E-3</c:v>
                </c:pt>
                <c:pt idx="657">
                  <c:v>-1.6857296285666123E-3</c:v>
                </c:pt>
                <c:pt idx="658">
                  <c:v>-1.6348556088896515E-3</c:v>
                </c:pt>
                <c:pt idx="659">
                  <c:v>-1.5836313903827559E-3</c:v>
                </c:pt>
                <c:pt idx="660">
                  <c:v>-1.5320570043408921E-3</c:v>
                </c:pt>
                <c:pt idx="661">
                  <c:v>-1.4801324817792505E-3</c:v>
                </c:pt>
                <c:pt idx="662">
                  <c:v>-1.4278578539528297E-3</c:v>
                </c:pt>
                <c:pt idx="663">
                  <c:v>-1.3752331521565964E-3</c:v>
                </c:pt>
                <c:pt idx="664">
                  <c:v>-1.3222584072858368E-3</c:v>
                </c:pt>
                <c:pt idx="665">
                  <c:v>-1.2689336505955495E-3</c:v>
                </c:pt>
                <c:pt idx="666">
                  <c:v>-1.2152589134206693E-3</c:v>
                </c:pt>
                <c:pt idx="667">
                  <c:v>-1.1612342265765463E-3</c:v>
                </c:pt>
                <c:pt idx="668">
                  <c:v>-1.1068596215579873E-3</c:v>
                </c:pt>
                <c:pt idx="669">
                  <c:v>-1.0521351293402148E-3</c:v>
                </c:pt>
                <c:pt idx="670">
                  <c:v>-9.9706078117822727E-4</c:v>
                </c:pt>
                <c:pt idx="671">
                  <c:v>-9.4163660804724714E-4</c:v>
                </c:pt>
                <c:pt idx="672">
                  <c:v>-8.8586800958800893E-4</c:v>
                </c:pt>
                <c:pt idx="673">
                  <c:v>-8.2990616838696241E-4</c:v>
                </c:pt>
                <c:pt idx="674">
                  <c:v>-7.7382398740777347E-4</c:v>
                </c:pt>
                <c:pt idx="675">
                  <c:v>-7.1762494414873146E-4</c:v>
                </c:pt>
                <c:pt idx="676">
                  <c:v>-6.6131251518886103E-4</c:v>
                </c:pt>
                <c:pt idx="677">
                  <c:v>-6.0489017774667531E-4</c:v>
                </c:pt>
                <c:pt idx="678">
                  <c:v>-5.4836140908065545E-4</c:v>
                </c:pt>
                <c:pt idx="679">
                  <c:v>-4.9172968608957035E-4</c:v>
                </c:pt>
                <c:pt idx="680">
                  <c:v>-4.3499848587202905E-4</c:v>
                </c:pt>
                <c:pt idx="681">
                  <c:v>-3.7817128544670453E-4</c:v>
                </c:pt>
                <c:pt idx="682">
                  <c:v>-3.2125156191220583E-4</c:v>
                </c:pt>
                <c:pt idx="683">
                  <c:v>-2.6424279236714199E-4</c:v>
                </c:pt>
                <c:pt idx="684">
                  <c:v>-2.0714845387015401E-4</c:v>
                </c:pt>
                <c:pt idx="685">
                  <c:v>-1.4997202359978701E-4</c:v>
                </c:pt>
                <c:pt idx="686">
                  <c:v>-9.2716978414841833E-5</c:v>
                </c:pt>
                <c:pt idx="687">
                  <c:v>-3.5386795693703732E-5</c:v>
                </c:pt>
                <c:pt idx="688">
                  <c:v>2.2015047864698545E-5</c:v>
                </c:pt>
                <c:pt idx="689">
                  <c:v>7.9485074682139611E-5</c:v>
                </c:pt>
                <c:pt idx="690">
                  <c:v>1.3701980813962678E-4</c:v>
                </c:pt>
                <c:pt idx="691">
                  <c:v>1.9461577085877479E-4</c:v>
                </c:pt>
                <c:pt idx="692">
                  <c:v>2.5226948594081477E-4</c:v>
                </c:pt>
                <c:pt idx="693">
                  <c:v>3.0997747608729753E-4</c:v>
                </c:pt>
                <c:pt idx="694">
                  <c:v>3.6773626423958206E-4</c:v>
                </c:pt>
                <c:pt idx="695">
                  <c:v>4.2554237341896339E-4</c:v>
                </c:pt>
                <c:pt idx="696">
                  <c:v>4.8339232648686448E-4</c:v>
                </c:pt>
                <c:pt idx="697">
                  <c:v>5.4128264638464429E-4</c:v>
                </c:pt>
                <c:pt idx="698">
                  <c:v>5.9920985573391761E-4</c:v>
                </c:pt>
                <c:pt idx="699">
                  <c:v>6.5717047763591552E-4</c:v>
                </c:pt>
                <c:pt idx="700">
                  <c:v>7.1516103527180519E-4</c:v>
                </c:pt>
                <c:pt idx="701">
                  <c:v>7.7317805094345715E-4</c:v>
                </c:pt>
                <c:pt idx="702">
                  <c:v>8.3121804783203856E-4</c:v>
                </c:pt>
                <c:pt idx="703">
                  <c:v>8.8927754895884448E-4</c:v>
                </c:pt>
                <c:pt idx="704">
                  <c:v>9.4735307686555359E-4</c:v>
                </c:pt>
                <c:pt idx="705">
                  <c:v>1.0054411547333331E-3</c:v>
                </c:pt>
                <c:pt idx="706">
                  <c:v>1.0635383051038616E-3</c:v>
                </c:pt>
                <c:pt idx="707">
                  <c:v>1.1216410513181785E-3</c:v>
                </c:pt>
                <c:pt idx="708">
                  <c:v>1.1797459159179624E-3</c:v>
                </c:pt>
                <c:pt idx="709">
                  <c:v>1.2378494219245084E-3</c:v>
                </c:pt>
                <c:pt idx="710">
                  <c:v>1.2959480918794952E-3</c:v>
                </c:pt>
                <c:pt idx="711">
                  <c:v>1.3540384491239621E-3</c:v>
                </c:pt>
                <c:pt idx="712">
                  <c:v>1.4121170162795238E-3</c:v>
                </c:pt>
                <c:pt idx="713">
                  <c:v>1.4701803161276672E-3</c:v>
                </c:pt>
                <c:pt idx="714">
                  <c:v>1.5282248716896873E-3</c:v>
                </c:pt>
                <c:pt idx="715">
                  <c:v>1.586247205587199E-3</c:v>
                </c:pt>
                <c:pt idx="716">
                  <c:v>1.6442438410813054E-3</c:v>
                </c:pt>
                <c:pt idx="717">
                  <c:v>1.7022113005538131E-3</c:v>
                </c:pt>
                <c:pt idx="718">
                  <c:v>1.7601461071059532E-3</c:v>
                </c:pt>
                <c:pt idx="719">
                  <c:v>1.8180447836790847E-3</c:v>
                </c:pt>
                <c:pt idx="720">
                  <c:v>1.8759038529747585E-3</c:v>
                </c:pt>
                <c:pt idx="721">
                  <c:v>1.9337198378543974E-3</c:v>
                </c:pt>
                <c:pt idx="722">
                  <c:v>1.9914892610195523E-3</c:v>
                </c:pt>
                <c:pt idx="723">
                  <c:v>2.0492086454115821E-3</c:v>
                </c:pt>
                <c:pt idx="724">
                  <c:v>2.1068743504226717E-3</c:v>
                </c:pt>
                <c:pt idx="725">
                  <c:v>2.1644556136202198E-3</c:v>
                </c:pt>
                <c:pt idx="726">
                  <c:v>2.2219276484314321E-3</c:v>
                </c:pt>
                <c:pt idx="727">
                  <c:v>2.2792863642884242E-3</c:v>
                </c:pt>
                <c:pt idx="728">
                  <c:v>2.3365276703035676E-3</c:v>
                </c:pt>
                <c:pt idx="729">
                  <c:v>2.3936474755892334E-3</c:v>
                </c:pt>
                <c:pt idx="730">
                  <c:v>2.4506416895775374E-3</c:v>
                </c:pt>
                <c:pt idx="731">
                  <c:v>2.5075062212209787E-3</c:v>
                </c:pt>
                <c:pt idx="732">
                  <c:v>2.5642369799516729E-3</c:v>
                </c:pt>
                <c:pt idx="733">
                  <c:v>2.6208298748819914E-3</c:v>
                </c:pt>
                <c:pt idx="734">
                  <c:v>2.6772808152042415E-3</c:v>
                </c:pt>
                <c:pt idx="735">
                  <c:v>2.7335857101906669E-3</c:v>
                </c:pt>
                <c:pt idx="736">
                  <c:v>2.7897404688737026E-3</c:v>
                </c:pt>
                <c:pt idx="737">
                  <c:v>2.8457410007654005E-3</c:v>
                </c:pt>
                <c:pt idx="738">
                  <c:v>2.9015832146583875E-3</c:v>
                </c:pt>
                <c:pt idx="739">
                  <c:v>2.9572630199847794E-3</c:v>
                </c:pt>
                <c:pt idx="740">
                  <c:v>3.0127763259368834E-3</c:v>
                </c:pt>
                <c:pt idx="741">
                  <c:v>3.068119041707007E-3</c:v>
                </c:pt>
                <c:pt idx="742">
                  <c:v>3.1232870764075216E-3</c:v>
                </c:pt>
                <c:pt idx="743">
                  <c:v>3.1782763391507984E-3</c:v>
                </c:pt>
                <c:pt idx="744">
                  <c:v>3.2330827393689532E-3</c:v>
                </c:pt>
                <c:pt idx="745">
                  <c:v>3.287702185934549E-3</c:v>
                </c:pt>
                <c:pt idx="746">
                  <c:v>3.3421305883596375E-3</c:v>
                </c:pt>
                <c:pt idx="747">
                  <c:v>3.3963638554368458E-3</c:v>
                </c:pt>
                <c:pt idx="748">
                  <c:v>3.4503978967581617E-3</c:v>
                </c:pt>
                <c:pt idx="749">
                  <c:v>3.5042286210362761E-3</c:v>
                </c:pt>
                <c:pt idx="750">
                  <c:v>3.5578519377832407E-3</c:v>
                </c:pt>
                <c:pt idx="751">
                  <c:v>3.6112637560314909E-3</c:v>
                </c:pt>
                <c:pt idx="752">
                  <c:v>3.6644599849733339E-3</c:v>
                </c:pt>
                <c:pt idx="753">
                  <c:v>3.7174365336412052E-3</c:v>
                </c:pt>
                <c:pt idx="754">
                  <c:v>3.7701893114672203E-3</c:v>
                </c:pt>
                <c:pt idx="755">
                  <c:v>3.8227142273239423E-3</c:v>
                </c:pt>
                <c:pt idx="756">
                  <c:v>3.8750071906434869E-3</c:v>
                </c:pt>
                <c:pt idx="757">
                  <c:v>3.9270641103783532E-3</c:v>
                </c:pt>
                <c:pt idx="758">
                  <c:v>3.9788808957208488E-3</c:v>
                </c:pt>
                <c:pt idx="759">
                  <c:v>4.030453455863281E-3</c:v>
                </c:pt>
                <c:pt idx="760">
                  <c:v>4.0817776999180211E-3</c:v>
                </c:pt>
                <c:pt idx="761">
                  <c:v>4.1328495370773766E-3</c:v>
                </c:pt>
                <c:pt idx="762">
                  <c:v>4.1836648763737827E-3</c:v>
                </c:pt>
                <c:pt idx="763">
                  <c:v>4.234219627079483E-3</c:v>
                </c:pt>
                <c:pt idx="764">
                  <c:v>4.2845096983068487E-3</c:v>
                </c:pt>
                <c:pt idx="765">
                  <c:v>4.3345309991682512E-3</c:v>
                </c:pt>
                <c:pt idx="766">
                  <c:v>4.3842794386961259E-3</c:v>
                </c:pt>
                <c:pt idx="767">
                  <c:v>4.4337509263225883E-3</c:v>
                </c:pt>
                <c:pt idx="768">
                  <c:v>4.4829413708402654E-3</c:v>
                </c:pt>
                <c:pt idx="769">
                  <c:v>4.5318466814414649E-3</c:v>
                </c:pt>
                <c:pt idx="770">
                  <c:v>4.5804627675583021E-3</c:v>
                </c:pt>
                <c:pt idx="771">
                  <c:v>4.6287855381432763E-3</c:v>
                </c:pt>
                <c:pt idx="772">
                  <c:v>4.6768109021488868E-3</c:v>
                </c:pt>
                <c:pt idx="773">
                  <c:v>4.7245347688473771E-3</c:v>
                </c:pt>
                <c:pt idx="774">
                  <c:v>4.7719530473511185E-3</c:v>
                </c:pt>
                <c:pt idx="775">
                  <c:v>4.8190616467724823E-3</c:v>
                </c:pt>
                <c:pt idx="776">
                  <c:v>4.865856476383712E-3</c:v>
                </c:pt>
                <c:pt idx="777">
                  <c:v>4.9124731393934695E-3</c:v>
                </c:pt>
                <c:pt idx="778">
                  <c:v>4.9590923199094306E-3</c:v>
                </c:pt>
                <c:pt idx="779">
                  <c:v>5.0057145479875942E-3</c:v>
                </c:pt>
                <c:pt idx="780">
                  <c:v>5.0523392578405435E-3</c:v>
                </c:pt>
                <c:pt idx="781">
                  <c:v>5.0989658839206697E-3</c:v>
                </c:pt>
                <c:pt idx="782">
                  <c:v>5.1455938602806839E-3</c:v>
                </c:pt>
                <c:pt idx="783">
                  <c:v>5.1922226216127854E-3</c:v>
                </c:pt>
                <c:pt idx="784">
                  <c:v>5.238851601809813E-3</c:v>
                </c:pt>
                <c:pt idx="785">
                  <c:v>5.2854802355639663E-3</c:v>
                </c:pt>
                <c:pt idx="786">
                  <c:v>5.3321079569279561E-3</c:v>
                </c:pt>
                <c:pt idx="787">
                  <c:v>5.3787342002742378E-3</c:v>
                </c:pt>
                <c:pt idx="788">
                  <c:v>5.4253583998953303E-3</c:v>
                </c:pt>
                <c:pt idx="789">
                  <c:v>5.471979990163689E-3</c:v>
                </c:pt>
                <c:pt idx="790">
                  <c:v>5.5185984052918968E-3</c:v>
                </c:pt>
                <c:pt idx="791">
                  <c:v>5.5652130797323451E-3</c:v>
                </c:pt>
                <c:pt idx="792">
                  <c:v>5.6118234476176809E-3</c:v>
                </c:pt>
                <c:pt idx="793">
                  <c:v>5.6584289431604873E-3</c:v>
                </c:pt>
                <c:pt idx="794">
                  <c:v>5.7050290010529636E-3</c:v>
                </c:pt>
                <c:pt idx="795">
                  <c:v>5.7516230552678849E-3</c:v>
                </c:pt>
                <c:pt idx="796">
                  <c:v>5.7982105403375783E-3</c:v>
                </c:pt>
                <c:pt idx="797">
                  <c:v>5.844790890314755E-3</c:v>
                </c:pt>
                <c:pt idx="798">
                  <c:v>5.891363539651806E-3</c:v>
                </c:pt>
                <c:pt idx="799">
                  <c:v>5.9379279227211867E-3</c:v>
                </c:pt>
                <c:pt idx="800">
                  <c:v>5.9844834736555441E-3</c:v>
                </c:pt>
                <c:pt idx="801">
                  <c:v>6.0376782770976689E-3</c:v>
                </c:pt>
                <c:pt idx="802">
                  <c:v>6.0842129973348591E-3</c:v>
                </c:pt>
                <c:pt idx="803">
                  <c:v>6.130737107579165E-3</c:v>
                </c:pt>
                <c:pt idx="804">
                  <c:v>6.1772500422030419E-3</c:v>
                </c:pt>
                <c:pt idx="805">
                  <c:v>6.2237512353391367E-3</c:v>
                </c:pt>
                <c:pt idx="806">
                  <c:v>6.2702401216796488E-3</c:v>
                </c:pt>
                <c:pt idx="807">
                  <c:v>6.3167161350374812E-3</c:v>
                </c:pt>
                <c:pt idx="808">
                  <c:v>6.363178709944961E-3</c:v>
                </c:pt>
                <c:pt idx="809">
                  <c:v>6.4096272806946075E-3</c:v>
                </c:pt>
                <c:pt idx="810">
                  <c:v>6.4560612816588758E-3</c:v>
                </c:pt>
                <c:pt idx="811">
                  <c:v>6.502480147050349E-3</c:v>
                </c:pt>
                <c:pt idx="812">
                  <c:v>6.5488833111615463E-3</c:v>
                </c:pt>
                <c:pt idx="813">
                  <c:v>6.5952702083649228E-3</c:v>
                </c:pt>
                <c:pt idx="814">
                  <c:v>6.6416402728730617E-3</c:v>
                </c:pt>
                <c:pt idx="815">
                  <c:v>6.687992938898546E-3</c:v>
                </c:pt>
                <c:pt idx="816">
                  <c:v>6.7343276408937669E-3</c:v>
                </c:pt>
                <c:pt idx="817">
                  <c:v>6.7806438132311797E-3</c:v>
                </c:pt>
                <c:pt idx="818">
                  <c:v>6.8269408899634954E-3</c:v>
                </c:pt>
                <c:pt idx="819">
                  <c:v>6.8798277269532804E-3</c:v>
                </c:pt>
                <c:pt idx="820">
                  <c:v>6.9260819800209816E-3</c:v>
                </c:pt>
                <c:pt idx="821">
                  <c:v>6.9723153595457887E-3</c:v>
                </c:pt>
                <c:pt idx="822">
                  <c:v>7.0185273001399651E-3</c:v>
                </c:pt>
                <c:pt idx="823">
                  <c:v>7.0647172357762855E-3</c:v>
                </c:pt>
                <c:pt idx="824">
                  <c:v>7.1108846009870774E-3</c:v>
                </c:pt>
                <c:pt idx="825">
                  <c:v>7.1570288299849238E-3</c:v>
                </c:pt>
                <c:pt idx="826">
                  <c:v>7.2031493569824079E-3</c:v>
                </c:pt>
                <c:pt idx="827">
                  <c:v>7.2492456164319208E-3</c:v>
                </c:pt>
                <c:pt idx="828">
                  <c:v>7.2953170425460456E-3</c:v>
                </c:pt>
                <c:pt idx="829">
                  <c:v>7.3412274168482838E-3</c:v>
                </c:pt>
                <c:pt idx="830">
                  <c:v>7.3867970094276814E-3</c:v>
                </c:pt>
                <c:pt idx="831">
                  <c:v>7.4320211932654701E-3</c:v>
                </c:pt>
                <c:pt idx="832">
                  <c:v>7.476896406970468E-3</c:v>
                </c:pt>
                <c:pt idx="833">
                  <c:v>7.5214190880323883E-3</c:v>
                </c:pt>
                <c:pt idx="834">
                  <c:v>7.5655856744205607E-3</c:v>
                </c:pt>
                <c:pt idx="835">
                  <c:v>7.6093926045839311E-3</c:v>
                </c:pt>
                <c:pt idx="836">
                  <c:v>7.6528363162520208E-3</c:v>
                </c:pt>
                <c:pt idx="837">
                  <c:v>7.6959132473941594E-3</c:v>
                </c:pt>
                <c:pt idx="838">
                  <c:v>7.7386198360596126E-3</c:v>
                </c:pt>
                <c:pt idx="839">
                  <c:v>7.780952520377582E-3</c:v>
                </c:pt>
                <c:pt idx="840">
                  <c:v>7.822907737997653E-3</c:v>
                </c:pt>
                <c:pt idx="841">
                  <c:v>7.8644819272088995E-3</c:v>
                </c:pt>
                <c:pt idx="842">
                  <c:v>7.9056715259806509E-3</c:v>
                </c:pt>
                <c:pt idx="843">
                  <c:v>7.946472972362173E-3</c:v>
                </c:pt>
                <c:pt idx="844">
                  <c:v>7.9868827042428592E-3</c:v>
                </c:pt>
                <c:pt idx="845">
                  <c:v>8.026897159512103E-3</c:v>
                </c:pt>
                <c:pt idx="846">
                  <c:v>8.0665127763790423E-3</c:v>
                </c:pt>
                <c:pt idx="847">
                  <c:v>8.1057259926531344E-3</c:v>
                </c:pt>
                <c:pt idx="848">
                  <c:v>8.1445332466234532E-3</c:v>
                </c:pt>
                <c:pt idx="849">
                  <c:v>8.1829309759395841E-3</c:v>
                </c:pt>
                <c:pt idx="850">
                  <c:v>8.2209156188906007E-3</c:v>
                </c:pt>
                <c:pt idx="851">
                  <c:v>8.2584836131260886E-3</c:v>
                </c:pt>
                <c:pt idx="852">
                  <c:v>8.2956313970150575E-3</c:v>
                </c:pt>
                <c:pt idx="853">
                  <c:v>8.3429600745521526E-3</c:v>
                </c:pt>
                <c:pt idx="854">
                  <c:v>8.3791356576146114E-3</c:v>
                </c:pt>
                <c:pt idx="855">
                  <c:v>8.4148793134897204E-3</c:v>
                </c:pt>
                <c:pt idx="856">
                  <c:v>8.4501874798004195E-3</c:v>
                </c:pt>
                <c:pt idx="857">
                  <c:v>8.4850565940897127E-3</c:v>
                </c:pt>
                <c:pt idx="858">
                  <c:v>8.5194830939272492E-3</c:v>
                </c:pt>
                <c:pt idx="859">
                  <c:v>8.5534634169093238E-3</c:v>
                </c:pt>
                <c:pt idx="860">
                  <c:v>8.5869940006055856E-3</c:v>
                </c:pt>
                <c:pt idx="861">
                  <c:v>8.620071282585684E-3</c:v>
                </c:pt>
                <c:pt idx="862">
                  <c:v>8.6526917004192683E-3</c:v>
                </c:pt>
                <c:pt idx="863">
                  <c:v>8.684851691702633E-3</c:v>
                </c:pt>
                <c:pt idx="864">
                  <c:v>8.7165476939787823E-3</c:v>
                </c:pt>
                <c:pt idx="865">
                  <c:v>8.7477761448973013E-3</c:v>
                </c:pt>
                <c:pt idx="866">
                  <c:v>8.7785334819479033E-3</c:v>
                </c:pt>
                <c:pt idx="867">
                  <c:v>8.8088161428334644E-3</c:v>
                </c:pt>
                <c:pt idx="868">
                  <c:v>8.838620564990407E-3</c:v>
                </c:pt>
                <c:pt idx="869">
                  <c:v>8.8801459141230055E-3</c:v>
                </c:pt>
                <c:pt idx="870">
                  <c:v>8.9087726781222898E-3</c:v>
                </c:pt>
                <c:pt idx="871">
                  <c:v>8.9369090090674064E-3</c:v>
                </c:pt>
                <c:pt idx="872">
                  <c:v>8.9645513453273651E-3</c:v>
                </c:pt>
                <c:pt idx="873">
                  <c:v>8.9916961247915594E-3</c:v>
                </c:pt>
                <c:pt idx="874">
                  <c:v>9.018339785429319E-3</c:v>
                </c:pt>
                <c:pt idx="875">
                  <c:v>9.0444787653698455E-3</c:v>
                </c:pt>
                <c:pt idx="876">
                  <c:v>9.0701095025025325E-3</c:v>
                </c:pt>
                <c:pt idx="877">
                  <c:v>9.0952284347167733E-3</c:v>
                </c:pt>
                <c:pt idx="878">
                  <c:v>9.1198320002217059E-3</c:v>
                </c:pt>
                <c:pt idx="879">
                  <c:v>9.1439166370665959E-3</c:v>
                </c:pt>
                <c:pt idx="880">
                  <c:v>9.167493149808692E-3</c:v>
                </c:pt>
                <c:pt idx="881">
                  <c:v>9.1909614904395198E-3</c:v>
                </c:pt>
                <c:pt idx="882">
                  <c:v>9.2145094522599891E-3</c:v>
                </c:pt>
                <c:pt idx="883">
                  <c:v>9.2381386007378552E-3</c:v>
                </c:pt>
                <c:pt idx="884">
                  <c:v>9.2618505012609376E-3</c:v>
                </c:pt>
                <c:pt idx="885">
                  <c:v>9.2856467193769276E-3</c:v>
                </c:pt>
                <c:pt idx="886">
                  <c:v>9.3095288204736448E-3</c:v>
                </c:pt>
                <c:pt idx="887">
                  <c:v>9.3334983700987806E-3</c:v>
                </c:pt>
                <c:pt idx="888">
                  <c:v>9.3575569336401543E-3</c:v>
                </c:pt>
                <c:pt idx="889">
                  <c:v>9.3817060764855853E-3</c:v>
                </c:pt>
                <c:pt idx="890">
                  <c:v>9.4059473642627012E-3</c:v>
                </c:pt>
                <c:pt idx="891">
                  <c:v>9.4302823622793852E-3</c:v>
                </c:pt>
                <c:pt idx="892">
                  <c:v>9.454712636163265E-3</c:v>
                </c:pt>
                <c:pt idx="893">
                  <c:v>9.4792397512222237E-3</c:v>
                </c:pt>
                <c:pt idx="894">
                  <c:v>9.503865273003953E-3</c:v>
                </c:pt>
                <c:pt idx="895">
                  <c:v>9.5285907669762082E-3</c:v>
                </c:pt>
                <c:pt idx="896">
                  <c:v>9.5534177984468727E-3</c:v>
                </c:pt>
                <c:pt idx="897">
                  <c:v>9.57834793312351E-3</c:v>
                </c:pt>
                <c:pt idx="898">
                  <c:v>9.6033827362340674E-3</c:v>
                </c:pt>
                <c:pt idx="899">
                  <c:v>9.6285237734061724E-3</c:v>
                </c:pt>
                <c:pt idx="900">
                  <c:v>9.6537726101075805E-3</c:v>
                </c:pt>
                <c:pt idx="901">
                  <c:v>9.679130811726111E-3</c:v>
                </c:pt>
                <c:pt idx="902">
                  <c:v>9.7045999437295194E-3</c:v>
                </c:pt>
                <c:pt idx="903">
                  <c:v>9.7301815715855611E-3</c:v>
                </c:pt>
                <c:pt idx="904">
                  <c:v>9.7558772607619915E-3</c:v>
                </c:pt>
                <c:pt idx="905">
                  <c:v>9.7816885768065021E-3</c:v>
                </c:pt>
                <c:pt idx="906">
                  <c:v>9.8076170851069122E-3</c:v>
                </c:pt>
                <c:pt idx="907">
                  <c:v>9.8336643510510413E-3</c:v>
                </c:pt>
                <c:pt idx="908">
                  <c:v>9.8598319402665169E-3</c:v>
                </c:pt>
                <c:pt idx="909">
                  <c:v>9.8861214182210944E-3</c:v>
                </c:pt>
                <c:pt idx="910">
                  <c:v>9.9125343503025931E-3</c:v>
                </c:pt>
                <c:pt idx="911">
                  <c:v>9.9390723020587046E-3</c:v>
                </c:pt>
                <c:pt idx="912">
                  <c:v>9.9657368387973122E-3</c:v>
                </c:pt>
                <c:pt idx="913">
                  <c:v>9.9925295260661073E-3</c:v>
                </c:pt>
                <c:pt idx="914">
                  <c:v>1.0019451929492718E-2</c:v>
                </c:pt>
                <c:pt idx="915">
                  <c:v>1.004650561430509E-2</c:v>
                </c:pt>
                <c:pt idx="916">
                  <c:v>1.0073692146210789E-2</c:v>
                </c:pt>
                <c:pt idx="917">
                  <c:v>1.0101013090517696E-2</c:v>
                </c:pt>
                <c:pt idx="918">
                  <c:v>1.0128470012773505E-2</c:v>
                </c:pt>
                <c:pt idx="919">
                  <c:v>1.015606447844597E-2</c:v>
                </c:pt>
                <c:pt idx="920">
                  <c:v>1.0183798053002846E-2</c:v>
                </c:pt>
                <c:pt idx="921">
                  <c:v>1.0211672301911889E-2</c:v>
                </c:pt>
                <c:pt idx="922">
                  <c:v>1.0239688790640855E-2</c:v>
                </c:pt>
                <c:pt idx="923">
                  <c:v>1.0267849084737435E-2</c:v>
                </c:pt>
                <c:pt idx="924">
                  <c:v>1.0296154749509512E-2</c:v>
                </c:pt>
                <c:pt idx="925">
                  <c:v>1.032460735066465E-2</c:v>
                </c:pt>
                <c:pt idx="926">
                  <c:v>1.0353208453590668E-2</c:v>
                </c:pt>
                <c:pt idx="927">
                  <c:v>1.0381959623675385E-2</c:v>
                </c:pt>
                <c:pt idx="928">
                  <c:v>1.041086242654643E-2</c:v>
                </c:pt>
                <c:pt idx="929">
                  <c:v>1.0439918427591621E-2</c:v>
                </c:pt>
                <c:pt idx="930">
                  <c:v>1.0469129192278714E-2</c:v>
                </c:pt>
                <c:pt idx="931">
                  <c:v>1.0498496286155401E-2</c:v>
                </c:pt>
                <c:pt idx="932">
                  <c:v>1.0528008328325456E-2</c:v>
                </c:pt>
                <c:pt idx="933">
                  <c:v>1.0557303374714166E-2</c:v>
                </c:pt>
                <c:pt idx="934">
                  <c:v>1.0586210964556031E-2</c:v>
                </c:pt>
                <c:pt idx="935">
                  <c:v>1.0614728502646997E-2</c:v>
                </c:pt>
                <c:pt idx="936">
                  <c:v>1.0642853393303398E-2</c:v>
                </c:pt>
                <c:pt idx="937">
                  <c:v>1.0670583041241244E-2</c:v>
                </c:pt>
                <c:pt idx="938">
                  <c:v>1.0697914851016677E-2</c:v>
                </c:pt>
                <c:pt idx="939">
                  <c:v>1.0724846227025964E-2</c:v>
                </c:pt>
                <c:pt idx="940">
                  <c:v>1.0751374574065053E-2</c:v>
                </c:pt>
                <c:pt idx="941">
                  <c:v>1.0777497296450278E-2</c:v>
                </c:pt>
                <c:pt idx="942">
                  <c:v>1.0803211798897649E-2</c:v>
                </c:pt>
                <c:pt idx="943">
                  <c:v>1.0828515485963308E-2</c:v>
                </c:pt>
                <c:pt idx="944">
                  <c:v>1.0853405762123458E-2</c:v>
                </c:pt>
                <c:pt idx="945">
                  <c:v>1.0877880032094112E-2</c:v>
                </c:pt>
                <c:pt idx="946">
                  <c:v>1.0901935700191601E-2</c:v>
                </c:pt>
                <c:pt idx="947">
                  <c:v>1.092557017129181E-2</c:v>
                </c:pt>
                <c:pt idx="948">
                  <c:v>1.0948780849711071E-2</c:v>
                </c:pt>
                <c:pt idx="949">
                  <c:v>1.0971565140165396E-2</c:v>
                </c:pt>
                <c:pt idx="950">
                  <c:v>1.0993920447130989E-2</c:v>
                </c:pt>
                <c:pt idx="951">
                  <c:v>1.1015844175163991E-2</c:v>
                </c:pt>
                <c:pt idx="952">
                  <c:v>1.1037333728980414E-2</c:v>
                </c:pt>
                <c:pt idx="953">
                  <c:v>1.1058386512976526E-2</c:v>
                </c:pt>
                <c:pt idx="954">
                  <c:v>1.1078999931708466E-2</c:v>
                </c:pt>
                <c:pt idx="955">
                  <c:v>1.1099171389972184E-2</c:v>
                </c:pt>
                <c:pt idx="956">
                  <c:v>1.1118898292163948E-2</c:v>
                </c:pt>
                <c:pt idx="957">
                  <c:v>1.1138178042759961E-2</c:v>
                </c:pt>
                <c:pt idx="958">
                  <c:v>1.1157008046636108E-2</c:v>
                </c:pt>
                <c:pt idx="959">
                  <c:v>1.1175385708188657E-2</c:v>
                </c:pt>
                <c:pt idx="960">
                  <c:v>1.1193308431893811E-2</c:v>
                </c:pt>
                <c:pt idx="961">
                  <c:v>1.1210773622547521E-2</c:v>
                </c:pt>
                <c:pt idx="962">
                  <c:v>1.1227778684546053E-2</c:v>
                </c:pt>
                <c:pt idx="963">
                  <c:v>1.1244321022605419E-2</c:v>
                </c:pt>
                <c:pt idx="964">
                  <c:v>1.1260398041201825E-2</c:v>
                </c:pt>
                <c:pt idx="965">
                  <c:v>1.1276007145051281E-2</c:v>
                </c:pt>
                <c:pt idx="966">
                  <c:v>1.1291145738550057E-2</c:v>
                </c:pt>
                <c:pt idx="967">
                  <c:v>1.1305811226414164E-2</c:v>
                </c:pt>
                <c:pt idx="968">
                  <c:v>1.1320001013199743E-2</c:v>
                </c:pt>
                <c:pt idx="969">
                  <c:v>1.133371250354287E-2</c:v>
                </c:pt>
                <c:pt idx="970">
                  <c:v>1.1346943101999685E-2</c:v>
                </c:pt>
                <c:pt idx="971">
                  <c:v>1.1359690213126328E-2</c:v>
                </c:pt>
                <c:pt idx="972">
                  <c:v>1.1371951241638811E-2</c:v>
                </c:pt>
                <c:pt idx="973">
                  <c:v>1.1383723591933403E-2</c:v>
                </c:pt>
                <c:pt idx="974">
                  <c:v>1.1395004668806052E-2</c:v>
                </c:pt>
                <c:pt idx="975">
                  <c:v>1.1405791876653026E-2</c:v>
                </c:pt>
                <c:pt idx="976">
                  <c:v>1.1416082620270274E-2</c:v>
                </c:pt>
                <c:pt idx="977">
                  <c:v>1.1425874304213934E-2</c:v>
                </c:pt>
                <c:pt idx="978">
                  <c:v>1.1435164332880277E-2</c:v>
                </c:pt>
                <c:pt idx="979">
                  <c:v>1.1443950111145185E-2</c:v>
                </c:pt>
                <c:pt idx="980">
                  <c:v>1.1452229043564799E-2</c:v>
                </c:pt>
                <c:pt idx="981">
                  <c:v>1.1459998534615323E-2</c:v>
                </c:pt>
                <c:pt idx="982">
                  <c:v>1.1467255989092706E-2</c:v>
                </c:pt>
                <c:pt idx="983">
                  <c:v>1.1473998811473152E-2</c:v>
                </c:pt>
                <c:pt idx="984">
                  <c:v>1.148023642198126E-2</c:v>
                </c:pt>
                <c:pt idx="985">
                  <c:v>1.148630351608837E-2</c:v>
                </c:pt>
                <c:pt idx="986">
                  <c:v>1.1492356844247098E-2</c:v>
                </c:pt>
                <c:pt idx="987">
                  <c:v>1.14983973234839E-2</c:v>
                </c:pt>
                <c:pt idx="988">
                  <c:v>1.1504425870585422E-2</c:v>
                </c:pt>
                <c:pt idx="989">
                  <c:v>1.1510443402578119E-2</c:v>
                </c:pt>
                <c:pt idx="990">
                  <c:v>1.1516450836328573E-2</c:v>
                </c:pt>
                <c:pt idx="991">
                  <c:v>1.1522449088703368E-2</c:v>
                </c:pt>
                <c:pt idx="992">
                  <c:v>1.1528439076649022E-2</c:v>
                </c:pt>
                <c:pt idx="993">
                  <c:v>1.1534421717112053E-2</c:v>
                </c:pt>
                <c:pt idx="994">
                  <c:v>1.1540397926959045E-2</c:v>
                </c:pt>
                <c:pt idx="995">
                  <c:v>1.1546368623296388E-2</c:v>
                </c:pt>
                <c:pt idx="996">
                  <c:v>1.1552334722670921E-2</c:v>
                </c:pt>
                <c:pt idx="997">
                  <c:v>1.1558297142348906E-2</c:v>
                </c:pt>
                <c:pt idx="998">
                  <c:v>1.1564256799037054E-2</c:v>
                </c:pt>
                <c:pt idx="999">
                  <c:v>1.1570214609841756E-2</c:v>
                </c:pt>
                <c:pt idx="1000">
                  <c:v>1.1576171491389786E-2</c:v>
                </c:pt>
                <c:pt idx="1001">
                  <c:v>1.1582128360867472E-2</c:v>
                </c:pt>
                <c:pt idx="1002">
                  <c:v>1.1588086135061459E-2</c:v>
                </c:pt>
                <c:pt idx="1003">
                  <c:v>1.1594045730998204E-2</c:v>
                </c:pt>
                <c:pt idx="1004">
                  <c:v>1.1600008065464351E-2</c:v>
                </c:pt>
                <c:pt idx="1005">
                  <c:v>1.1605974055406421E-2</c:v>
                </c:pt>
                <c:pt idx="1006">
                  <c:v>1.1611944617770931E-2</c:v>
                </c:pt>
                <c:pt idx="1007">
                  <c:v>1.16179206695044E-2</c:v>
                </c:pt>
                <c:pt idx="1008">
                  <c:v>1.1623903127553348E-2</c:v>
                </c:pt>
                <c:pt idx="1009">
                  <c:v>1.1629892908624484E-2</c:v>
                </c:pt>
                <c:pt idx="1010">
                  <c:v>1.16358909298242E-2</c:v>
                </c:pt>
                <c:pt idx="1011">
                  <c:v>1.1641898108099014E-2</c:v>
                </c:pt>
                <c:pt idx="1012">
                  <c:v>1.1647915360315508E-2</c:v>
                </c:pt>
                <c:pt idx="1013">
                  <c:v>1.1653943603340267E-2</c:v>
                </c:pt>
                <c:pt idx="1014">
                  <c:v>1.1659983754039871E-2</c:v>
                </c:pt>
                <c:pt idx="1015">
                  <c:v>1.1666036729440776E-2</c:v>
                </c:pt>
                <c:pt idx="1016">
                  <c:v>1.1672103446489501E-2</c:v>
                </c:pt>
                <c:pt idx="1017">
                  <c:v>1.1678184822052629E-2</c:v>
                </c:pt>
                <c:pt idx="1018">
                  <c:v>1.1684281772996741E-2</c:v>
                </c:pt>
                <c:pt idx="1019">
                  <c:v>1.1690395216348293E-2</c:v>
                </c:pt>
                <c:pt idx="1020">
                  <c:v>1.1696526068893931E-2</c:v>
                </c:pt>
                <c:pt idx="1021">
                  <c:v>1.170267524766011E-2</c:v>
                </c:pt>
                <c:pt idx="1022">
                  <c:v>1.170884366959335E-2</c:v>
                </c:pt>
                <c:pt idx="1023">
                  <c:v>1.1715032251400359E-2</c:v>
                </c:pt>
                <c:pt idx="1024">
                  <c:v>1.1721241910267466E-2</c:v>
                </c:pt>
                <c:pt idx="1025">
                  <c:v>1.172747356290138E-2</c:v>
                </c:pt>
                <c:pt idx="1026">
                  <c:v>1.1733728126328558E-2</c:v>
                </c:pt>
                <c:pt idx="1027">
                  <c:v>1.1740006517495516E-2</c:v>
                </c:pt>
                <c:pt idx="1028">
                  <c:v>1.1746309653268838E-2</c:v>
                </c:pt>
                <c:pt idx="1029">
                  <c:v>1.1752638450515107E-2</c:v>
                </c:pt>
                <c:pt idx="1030">
                  <c:v>1.1758993826260777E-2</c:v>
                </c:pt>
                <c:pt idx="1031">
                  <c:v>1.1765376697292496E-2</c:v>
                </c:pt>
                <c:pt idx="1032">
                  <c:v>1.1771787980716653E-2</c:v>
                </c:pt>
                <c:pt idx="1033">
                  <c:v>1.1778228593239959E-2</c:v>
                </c:pt>
                <c:pt idx="1034">
                  <c:v>1.1784699451968805E-2</c:v>
                </c:pt>
                <c:pt idx="1035">
                  <c:v>1.1791201473689839E-2</c:v>
                </c:pt>
                <c:pt idx="1036">
                  <c:v>1.1797735575429513E-2</c:v>
                </c:pt>
                <c:pt idx="1037">
                  <c:v>1.1804246514657279E-2</c:v>
                </c:pt>
                <c:pt idx="1038">
                  <c:v>1.1810661290567737E-2</c:v>
                </c:pt>
                <c:pt idx="1039">
                  <c:v>1.1816979550722806E-2</c:v>
                </c:pt>
                <c:pt idx="1040">
                  <c:v>1.182320138409132E-2</c:v>
                </c:pt>
                <c:pt idx="1041">
                  <c:v>1.182932687924243E-2</c:v>
                </c:pt>
                <c:pt idx="1042">
                  <c:v>1.1835356124985097E-2</c:v>
                </c:pt>
                <c:pt idx="1043">
                  <c:v>1.1841289210208217E-2</c:v>
                </c:pt>
                <c:pt idx="1044">
                  <c:v>1.184712622372075E-2</c:v>
                </c:pt>
                <c:pt idx="1045">
                  <c:v>1.1852867254171784E-2</c:v>
                </c:pt>
                <c:pt idx="1046">
                  <c:v>1.1858512390290343E-2</c:v>
                </c:pt>
                <c:pt idx="1047">
                  <c:v>1.1864061721205132E-2</c:v>
                </c:pt>
                <c:pt idx="1048">
                  <c:v>1.1869515335405367E-2</c:v>
                </c:pt>
                <c:pt idx="1049">
                  <c:v>1.1874873321700008E-2</c:v>
                </c:pt>
                <c:pt idx="1050">
                  <c:v>1.1880135769057887E-2</c:v>
                </c:pt>
                <c:pt idx="1051">
                  <c:v>1.1885302766128092E-2</c:v>
                </c:pt>
                <c:pt idx="1052">
                  <c:v>1.1890374401719583E-2</c:v>
                </c:pt>
                <c:pt idx="1053">
                  <c:v>1.1895350764561385E-2</c:v>
                </c:pt>
                <c:pt idx="1054">
                  <c:v>1.1900231943542394E-2</c:v>
                </c:pt>
                <c:pt idx="1055">
                  <c:v>1.190501802747157E-2</c:v>
                </c:pt>
                <c:pt idx="1056">
                  <c:v>1.1909709105077937E-2</c:v>
                </c:pt>
                <c:pt idx="1057">
                  <c:v>1.1914305265090519E-2</c:v>
                </c:pt>
                <c:pt idx="1058">
                  <c:v>1.1918806596478149E-2</c:v>
                </c:pt>
                <c:pt idx="1059">
                  <c:v>1.1923213187809978E-2</c:v>
                </c:pt>
                <c:pt idx="1060">
                  <c:v>1.1927525128054839E-2</c:v>
                </c:pt>
                <c:pt idx="1061">
                  <c:v>1.1932337274256355E-2</c:v>
                </c:pt>
                <c:pt idx="1062">
                  <c:v>1.1936446689544411E-2</c:v>
                </c:pt>
                <c:pt idx="1063">
                  <c:v>1.1940461732722341E-2</c:v>
                </c:pt>
                <c:pt idx="1064">
                  <c:v>1.194438249267904E-2</c:v>
                </c:pt>
                <c:pt idx="1065">
                  <c:v>1.1948209057983661E-2</c:v>
                </c:pt>
                <c:pt idx="1066">
                  <c:v>1.1951941517605036E-2</c:v>
                </c:pt>
                <c:pt idx="1067">
                  <c:v>1.1955579960272189E-2</c:v>
                </c:pt>
                <c:pt idx="1068">
                  <c:v>1.1959124474794081E-2</c:v>
                </c:pt>
                <c:pt idx="1069">
                  <c:v>1.1962575149979671E-2</c:v>
                </c:pt>
                <c:pt idx="1070">
                  <c:v>1.1965932074557983E-2</c:v>
                </c:pt>
                <c:pt idx="1071">
                  <c:v>1.1969195337417915E-2</c:v>
                </c:pt>
                <c:pt idx="1072">
                  <c:v>1.1972365027208554E-2</c:v>
                </c:pt>
                <c:pt idx="1073">
                  <c:v>1.1975441232898731E-2</c:v>
                </c:pt>
                <c:pt idx="1074">
                  <c:v>1.1978424043057601E-2</c:v>
                </c:pt>
                <c:pt idx="1075">
                  <c:v>1.1981313546653993E-2</c:v>
                </c:pt>
                <c:pt idx="1076">
                  <c:v>1.1984109832416934E-2</c:v>
                </c:pt>
                <c:pt idx="1077">
                  <c:v>1.1986812989155382E-2</c:v>
                </c:pt>
                <c:pt idx="1078">
                  <c:v>1.1989423105678298E-2</c:v>
                </c:pt>
                <c:pt idx="1079">
                  <c:v>1.1991940270714707E-2</c:v>
                </c:pt>
                <c:pt idx="1080">
                  <c:v>1.1994364573073568E-2</c:v>
                </c:pt>
                <c:pt idx="1081">
                  <c:v>1.1996696101643778E-2</c:v>
                </c:pt>
                <c:pt idx="1082">
                  <c:v>1.1998934944994488E-2</c:v>
                </c:pt>
                <c:pt idx="1083">
                  <c:v>1.2001081192174468E-2</c:v>
                </c:pt>
                <c:pt idx="1084">
                  <c:v>1.2003134931752868E-2</c:v>
                </c:pt>
                <c:pt idx="1085">
                  <c:v>1.2005096252698522E-2</c:v>
                </c:pt>
                <c:pt idx="1086">
                  <c:v>1.2006965243740453E-2</c:v>
                </c:pt>
                <c:pt idx="1087">
                  <c:v>1.2008741993607686E-2</c:v>
                </c:pt>
                <c:pt idx="1088">
                  <c:v>1.2010426591189116E-2</c:v>
                </c:pt>
                <c:pt idx="1089">
                  <c:v>1.2012019125213769E-2</c:v>
                </c:pt>
                <c:pt idx="1090">
                  <c:v>1.2013519684490603E-2</c:v>
                </c:pt>
                <c:pt idx="1091">
                  <c:v>1.201492835782858E-2</c:v>
                </c:pt>
                <c:pt idx="1092">
                  <c:v>1.2016245233956724E-2</c:v>
                </c:pt>
                <c:pt idx="1093">
                  <c:v>1.201747040176393E-2</c:v>
                </c:pt>
                <c:pt idx="1094">
                  <c:v>1.2018603949899287E-2</c:v>
                </c:pt>
                <c:pt idx="1095">
                  <c:v>1.2019645967411563E-2</c:v>
                </c:pt>
                <c:pt idx="1096">
                  <c:v>1.2020596542789974E-2</c:v>
                </c:pt>
                <c:pt idx="1097">
                  <c:v>1.2021455765083289E-2</c:v>
                </c:pt>
                <c:pt idx="1098">
                  <c:v>1.2022223722860659E-2</c:v>
                </c:pt>
                <c:pt idx="1099">
                  <c:v>1.2022900505010981E-2</c:v>
                </c:pt>
                <c:pt idx="1100">
                  <c:v>1.202348620042315E-2</c:v>
                </c:pt>
                <c:pt idx="1101">
                  <c:v>1.2023980897746256E-2</c:v>
                </c:pt>
                <c:pt idx="1102">
                  <c:v>1.2024384685869194E-2</c:v>
                </c:pt>
                <c:pt idx="1103">
                  <c:v>1.2024697653600924E-2</c:v>
                </c:pt>
                <c:pt idx="1104">
                  <c:v>1.2024919889510599E-2</c:v>
                </c:pt>
                <c:pt idx="1105">
                  <c:v>1.2025051482726923E-2</c:v>
                </c:pt>
                <c:pt idx="1106">
                  <c:v>1.2025092521739111E-2</c:v>
                </c:pt>
                <c:pt idx="1107">
                  <c:v>1.2025043095595933E-2</c:v>
                </c:pt>
                <c:pt idx="1108">
                  <c:v>1.202490329286654E-2</c:v>
                </c:pt>
                <c:pt idx="1109">
                  <c:v>1.2024673202519764E-2</c:v>
                </c:pt>
                <c:pt idx="1110">
                  <c:v>1.2024352913284631E-2</c:v>
                </c:pt>
                <c:pt idx="1111">
                  <c:v>1.2023942513970098E-2</c:v>
                </c:pt>
                <c:pt idx="1112">
                  <c:v>1.2023442093305192E-2</c:v>
                </c:pt>
                <c:pt idx="1113">
                  <c:v>1.2022760067669225E-2</c:v>
                </c:pt>
                <c:pt idx="1114">
                  <c:v>1.2022067043231388E-2</c:v>
                </c:pt>
                <c:pt idx="1115">
                  <c:v>1.2021284276579891E-2</c:v>
                </c:pt>
                <c:pt idx="1116">
                  <c:v>1.2020411856363822E-2</c:v>
                </c:pt>
                <c:pt idx="1117">
                  <c:v>1.2019449871552013E-2</c:v>
                </c:pt>
                <c:pt idx="1118">
                  <c:v>1.2018398410953424E-2</c:v>
                </c:pt>
                <c:pt idx="1119">
                  <c:v>1.2017257563217143E-2</c:v>
                </c:pt>
                <c:pt idx="1120">
                  <c:v>1.2016027417152131E-2</c:v>
                </c:pt>
                <c:pt idx="1121">
                  <c:v>1.201470806172722E-2</c:v>
                </c:pt>
                <c:pt idx="1122">
                  <c:v>1.2013299585591497E-2</c:v>
                </c:pt>
                <c:pt idx="1123">
                  <c:v>1.2011802077473988E-2</c:v>
                </c:pt>
                <c:pt idx="1124">
                  <c:v>1.2010215626343523E-2</c:v>
                </c:pt>
                <c:pt idx="1125">
                  <c:v>1.2008540320929129E-2</c:v>
                </c:pt>
                <c:pt idx="1126">
                  <c:v>1.2006776249959827E-2</c:v>
                </c:pt>
                <c:pt idx="1127">
                  <c:v>1.2004923502324516E-2</c:v>
                </c:pt>
                <c:pt idx="1128">
                  <c:v>1.2002982166672282E-2</c:v>
                </c:pt>
                <c:pt idx="1129">
                  <c:v>1.2001154406840797E-2</c:v>
                </c:pt>
                <c:pt idx="1130">
                  <c:v>1.199883408695257E-2</c:v>
                </c:pt>
                <c:pt idx="1131">
                  <c:v>1.1996627520343139E-2</c:v>
                </c:pt>
                <c:pt idx="1132">
                  <c:v>1.1994332721032563E-2</c:v>
                </c:pt>
                <c:pt idx="1133">
                  <c:v>1.1991949777829802E-2</c:v>
                </c:pt>
                <c:pt idx="1134">
                  <c:v>1.198947877946388E-2</c:v>
                </c:pt>
                <c:pt idx="1135">
                  <c:v>1.1986919814663821E-2</c:v>
                </c:pt>
                <c:pt idx="1136">
                  <c:v>1.1984272972398458E-2</c:v>
                </c:pt>
                <c:pt idx="1137">
                  <c:v>1.1981538341236941E-2</c:v>
                </c:pt>
                <c:pt idx="1138">
                  <c:v>1.1978716010228041E-2</c:v>
                </c:pt>
                <c:pt idx="1139">
                  <c:v>1.1975806068020844E-2</c:v>
                </c:pt>
                <c:pt idx="1140">
                  <c:v>1.1972808603424312E-2</c:v>
                </c:pt>
                <c:pt idx="1141">
                  <c:v>1.1969723705167468E-2</c:v>
                </c:pt>
                <c:pt idx="1142">
                  <c:v>1.1966551462219144E-2</c:v>
                </c:pt>
                <c:pt idx="1143">
                  <c:v>1.1963291963308365E-2</c:v>
                </c:pt>
                <c:pt idx="1144">
                  <c:v>1.1959945297084218E-2</c:v>
                </c:pt>
                <c:pt idx="1145">
                  <c:v>1.1956511552515536E-2</c:v>
                </c:pt>
                <c:pt idx="1146">
                  <c:v>1.195299081841128E-2</c:v>
                </c:pt>
                <c:pt idx="1147">
                  <c:v>1.1949383183420537E-2</c:v>
                </c:pt>
                <c:pt idx="1148">
                  <c:v>1.1945688736352267E-2</c:v>
                </c:pt>
                <c:pt idx="1149">
                  <c:v>1.1941907566175303E-2</c:v>
                </c:pt>
                <c:pt idx="1150">
                  <c:v>1.1938039761538732E-2</c:v>
                </c:pt>
                <c:pt idx="1151">
                  <c:v>1.1934085411331452E-2</c:v>
                </c:pt>
                <c:pt idx="1152">
                  <c:v>1.193004460420255E-2</c:v>
                </c:pt>
                <c:pt idx="1153">
                  <c:v>1.1925917429040922E-2</c:v>
                </c:pt>
                <c:pt idx="1154">
                  <c:v>1.1921703974735465E-2</c:v>
                </c:pt>
                <c:pt idx="1155">
                  <c:v>1.1917404329935266E-2</c:v>
                </c:pt>
                <c:pt idx="1156">
                  <c:v>1.1913018583529222E-2</c:v>
                </c:pt>
                <c:pt idx="1157">
                  <c:v>1.1908546824166422E-2</c:v>
                </c:pt>
                <c:pt idx="1158">
                  <c:v>1.1903989140815696E-2</c:v>
                </c:pt>
                <c:pt idx="1159">
                  <c:v>1.189934562220607E-2</c:v>
                </c:pt>
                <c:pt idx="1160">
                  <c:v>1.1894616357146504E-2</c:v>
                </c:pt>
                <c:pt idx="1161">
                  <c:v>1.1889801434366021E-2</c:v>
                </c:pt>
                <c:pt idx="1162">
                  <c:v>1.1884900942753518E-2</c:v>
                </c:pt>
                <c:pt idx="1163">
                  <c:v>1.1879914971117955E-2</c:v>
                </c:pt>
                <c:pt idx="1164">
                  <c:v>1.1874843608108421E-2</c:v>
                </c:pt>
                <c:pt idx="1165">
                  <c:v>1.1868588640551181E-2</c:v>
                </c:pt>
                <c:pt idx="1166">
                  <c:v>1.1863322084453287E-2</c:v>
                </c:pt>
                <c:pt idx="1167">
                  <c:v>1.1857970423365671E-2</c:v>
                </c:pt>
                <c:pt idx="1168">
                  <c:v>1.1852533746123939E-2</c:v>
                </c:pt>
                <c:pt idx="1169">
                  <c:v>1.1847012141563695E-2</c:v>
                </c:pt>
                <c:pt idx="1170">
                  <c:v>1.184140569844061E-2</c:v>
                </c:pt>
                <c:pt idx="1171">
                  <c:v>1.1835714505590289E-2</c:v>
                </c:pt>
                <c:pt idx="1172">
                  <c:v>1.1829938651848337E-2</c:v>
                </c:pt>
                <c:pt idx="1173">
                  <c:v>1.1824078225970425E-2</c:v>
                </c:pt>
                <c:pt idx="1174">
                  <c:v>1.1818133316818802E-2</c:v>
                </c:pt>
                <c:pt idx="1175">
                  <c:v>1.1812104013229074E-2</c:v>
                </c:pt>
                <c:pt idx="1176">
                  <c:v>1.1805990403930267E-2</c:v>
                </c:pt>
                <c:pt idx="1177">
                  <c:v>1.1799792577784629E-2</c:v>
                </c:pt>
                <c:pt idx="1178">
                  <c:v>1.1793510623601122E-2</c:v>
                </c:pt>
                <c:pt idx="1179">
                  <c:v>1.1787144630188706E-2</c:v>
                </c:pt>
                <c:pt idx="1180">
                  <c:v>1.1777520008129372E-2</c:v>
                </c:pt>
                <c:pt idx="1181">
                  <c:v>1.1770950718297257E-2</c:v>
                </c:pt>
                <c:pt idx="1182">
                  <c:v>1.1764297698961812E-2</c:v>
                </c:pt>
                <c:pt idx="1183">
                  <c:v>1.1757561039011932E-2</c:v>
                </c:pt>
                <c:pt idx="1184">
                  <c:v>1.1750740827096706E-2</c:v>
                </c:pt>
                <c:pt idx="1185">
                  <c:v>1.1743837152025094E-2</c:v>
                </c:pt>
                <c:pt idx="1186">
                  <c:v>1.1736850102685992E-2</c:v>
                </c:pt>
                <c:pt idx="1187">
                  <c:v>1.1729779767808424E-2</c:v>
                </c:pt>
                <c:pt idx="1188">
                  <c:v>1.1722626236281286E-2</c:v>
                </c:pt>
                <c:pt idx="1189">
                  <c:v>1.1715389596753667E-2</c:v>
                </c:pt>
                <c:pt idx="1190">
                  <c:v>1.1708069938194399E-2</c:v>
                </c:pt>
                <c:pt idx="1191">
                  <c:v>1.1700667349332505E-2</c:v>
                </c:pt>
                <c:pt idx="1192">
                  <c:v>1.1693182994916285E-2</c:v>
                </c:pt>
                <c:pt idx="1193">
                  <c:v>1.1685647147769984E-2</c:v>
                </c:pt>
                <c:pt idx="1194">
                  <c:v>1.1678074091348023E-2</c:v>
                </c:pt>
                <c:pt idx="1195">
                  <c:v>1.1670464144755144E-2</c:v>
                </c:pt>
                <c:pt idx="1196">
                  <c:v>1.1662817627575706E-2</c:v>
                </c:pt>
                <c:pt idx="1197">
                  <c:v>1.1655134859394067E-2</c:v>
                </c:pt>
                <c:pt idx="1198">
                  <c:v>1.1647416159474844E-2</c:v>
                </c:pt>
                <c:pt idx="1199">
                  <c:v>1.1639661847322458E-2</c:v>
                </c:pt>
                <c:pt idx="1200">
                  <c:v>1.1631872242441332E-2</c:v>
                </c:pt>
                <c:pt idx="1201">
                  <c:v>1.1624047664176018E-2</c:v>
                </c:pt>
                <c:pt idx="1202">
                  <c:v>1.1616188431951002E-2</c:v>
                </c:pt>
                <c:pt idx="1203">
                  <c:v>1.160829486543058E-2</c:v>
                </c:pt>
                <c:pt idx="1204">
                  <c:v>1.1600367283799429E-2</c:v>
                </c:pt>
                <c:pt idx="1205">
                  <c:v>1.1592406006561973E-2</c:v>
                </c:pt>
                <c:pt idx="1206">
                  <c:v>1.1584411353302571E-2</c:v>
                </c:pt>
                <c:pt idx="1207">
                  <c:v>1.1576383643285837E-2</c:v>
                </c:pt>
                <c:pt idx="1208">
                  <c:v>1.1568323196096131E-2</c:v>
                </c:pt>
                <c:pt idx="1209">
                  <c:v>1.1560230331157939E-2</c:v>
                </c:pt>
                <c:pt idx="1210">
                  <c:v>1.1552105367815813E-2</c:v>
                </c:pt>
                <c:pt idx="1211">
                  <c:v>1.154394862565411E-2</c:v>
                </c:pt>
                <c:pt idx="1212">
                  <c:v>1.1535760423937447E-2</c:v>
                </c:pt>
                <c:pt idx="1213">
                  <c:v>1.1527541082330117E-2</c:v>
                </c:pt>
                <c:pt idx="1214">
                  <c:v>1.1519290920096736E-2</c:v>
                </c:pt>
                <c:pt idx="1215">
                  <c:v>1.1511010256821663E-2</c:v>
                </c:pt>
                <c:pt idx="1216">
                  <c:v>1.1502699411769512E-2</c:v>
                </c:pt>
                <c:pt idx="1217">
                  <c:v>1.1494358704604579E-2</c:v>
                </c:pt>
                <c:pt idx="1218">
                  <c:v>1.1485988454591478E-2</c:v>
                </c:pt>
                <c:pt idx="1219">
                  <c:v>1.1477588981234632E-2</c:v>
                </c:pt>
                <c:pt idx="1220">
                  <c:v>1.1469160604038464E-2</c:v>
                </c:pt>
                <c:pt idx="1221">
                  <c:v>1.1460703642347525E-2</c:v>
                </c:pt>
                <c:pt idx="1222">
                  <c:v>1.1452218415666238E-2</c:v>
                </c:pt>
                <c:pt idx="1223">
                  <c:v>1.1443705243499025E-2</c:v>
                </c:pt>
                <c:pt idx="1224">
                  <c:v>1.1435164445110502E-2</c:v>
                </c:pt>
                <c:pt idx="1225">
                  <c:v>1.1426596340085027E-2</c:v>
                </c:pt>
                <c:pt idx="1226">
                  <c:v>1.1418001247927023E-2</c:v>
                </c:pt>
                <c:pt idx="1227">
                  <c:v>1.1409379487901106E-2</c:v>
                </c:pt>
                <c:pt idx="1228">
                  <c:v>1.1400731379591633E-2</c:v>
                </c:pt>
                <c:pt idx="1229">
                  <c:v>1.1392057242423093E-2</c:v>
                </c:pt>
                <c:pt idx="1230">
                  <c:v>1.1383357395740035E-2</c:v>
                </c:pt>
                <c:pt idx="1231">
                  <c:v>1.1374632158966946E-2</c:v>
                </c:pt>
                <c:pt idx="1232">
                  <c:v>1.1365881851848059E-2</c:v>
                </c:pt>
                <c:pt idx="1233">
                  <c:v>1.1357106793488114E-2</c:v>
                </c:pt>
                <c:pt idx="1234">
                  <c:v>1.1348307303471472E-2</c:v>
                </c:pt>
                <c:pt idx="1235">
                  <c:v>1.1339483701222619E-2</c:v>
                </c:pt>
                <c:pt idx="1236">
                  <c:v>1.1330636306245978E-2</c:v>
                </c:pt>
                <c:pt idx="1237">
                  <c:v>1.13217654378861E-2</c:v>
                </c:pt>
                <c:pt idx="1238">
                  <c:v>1.1312871415647408E-2</c:v>
                </c:pt>
                <c:pt idx="1239">
                  <c:v>1.1303954558954388E-2</c:v>
                </c:pt>
                <c:pt idx="1240">
                  <c:v>1.12950151873914E-2</c:v>
                </c:pt>
                <c:pt idx="1241">
                  <c:v>1.1286053620063186E-2</c:v>
                </c:pt>
                <c:pt idx="1242">
                  <c:v>1.1277070176713977E-2</c:v>
                </c:pt>
                <c:pt idx="1243">
                  <c:v>1.1268065176688324E-2</c:v>
                </c:pt>
                <c:pt idx="1244">
                  <c:v>1.1259038939490651E-2</c:v>
                </c:pt>
                <c:pt idx="1245">
                  <c:v>1.1249991784385571E-2</c:v>
                </c:pt>
                <c:pt idx="1246">
                  <c:v>1.1240924031117316E-2</c:v>
                </c:pt>
                <c:pt idx="1247">
                  <c:v>1.1231835998870565E-2</c:v>
                </c:pt>
                <c:pt idx="1248">
                  <c:v>1.1222728007069804E-2</c:v>
                </c:pt>
                <c:pt idx="1249">
                  <c:v>1.1213600375459265E-2</c:v>
                </c:pt>
                <c:pt idx="1250">
                  <c:v>1.120445342314369E-2</c:v>
                </c:pt>
                <c:pt idx="1251">
                  <c:v>1.1195287469707438E-2</c:v>
                </c:pt>
                <c:pt idx="1252">
                  <c:v>1.1186102834654932E-2</c:v>
                </c:pt>
                <c:pt idx="1253">
                  <c:v>1.1176899837330723E-2</c:v>
                </c:pt>
                <c:pt idx="1254">
                  <c:v>1.1167678797319169E-2</c:v>
                </c:pt>
                <c:pt idx="1255">
                  <c:v>1.1158440033804951E-2</c:v>
                </c:pt>
                <c:pt idx="1256">
                  <c:v>1.1149183866532297E-2</c:v>
                </c:pt>
                <c:pt idx="1257">
                  <c:v>1.1139910614765824E-2</c:v>
                </c:pt>
                <c:pt idx="1258">
                  <c:v>1.1130620597930019E-2</c:v>
                </c:pt>
                <c:pt idx="1259">
                  <c:v>1.1121314135529303E-2</c:v>
                </c:pt>
                <c:pt idx="1260">
                  <c:v>1.1111991547068101E-2</c:v>
                </c:pt>
                <c:pt idx="1261">
                  <c:v>1.1102653151890962E-2</c:v>
                </c:pt>
                <c:pt idx="1262">
                  <c:v>1.109329926950231E-2</c:v>
                </c:pt>
                <c:pt idx="1263">
                  <c:v>1.1083930219246696E-2</c:v>
                </c:pt>
                <c:pt idx="1264">
                  <c:v>1.1074546320628542E-2</c:v>
                </c:pt>
                <c:pt idx="1265">
                  <c:v>1.1065147893232208E-2</c:v>
                </c:pt>
                <c:pt idx="1266">
                  <c:v>1.1055735256322308E-2</c:v>
                </c:pt>
                <c:pt idx="1267">
                  <c:v>1.1046308729323329E-2</c:v>
                </c:pt>
                <c:pt idx="1268">
                  <c:v>1.103686863181963E-2</c:v>
                </c:pt>
                <c:pt idx="1269">
                  <c:v>1.1027415283075825E-2</c:v>
                </c:pt>
                <c:pt idx="1270">
                  <c:v>1.1017949002676275E-2</c:v>
                </c:pt>
                <c:pt idx="1271">
                  <c:v>1.1008470110125401E-2</c:v>
                </c:pt>
                <c:pt idx="1272">
                  <c:v>1.0998978924687819E-2</c:v>
                </c:pt>
                <c:pt idx="1273">
                  <c:v>1.0989475765947887E-2</c:v>
                </c:pt>
                <c:pt idx="1274">
                  <c:v>1.0979960953250156E-2</c:v>
                </c:pt>
                <c:pt idx="1275">
                  <c:v>1.0970434806019114E-2</c:v>
                </c:pt>
                <c:pt idx="1276">
                  <c:v>1.0960897643839118E-2</c:v>
                </c:pt>
                <c:pt idx="1277">
                  <c:v>1.095134978605472E-2</c:v>
                </c:pt>
                <c:pt idx="1278">
                  <c:v>1.0941791552090407E-2</c:v>
                </c:pt>
                <c:pt idx="1279">
                  <c:v>1.0932223261450602E-2</c:v>
                </c:pt>
                <c:pt idx="1280">
                  <c:v>1.0922645233559791E-2</c:v>
                </c:pt>
                <c:pt idx="1281">
                  <c:v>1.0913057787842462E-2</c:v>
                </c:pt>
                <c:pt idx="1282">
                  <c:v>1.09034612437231E-2</c:v>
                </c:pt>
                <c:pt idx="1283">
                  <c:v>1.0893855920626194E-2</c:v>
                </c:pt>
                <c:pt idx="1284">
                  <c:v>1.0884242138056166E-2</c:v>
                </c:pt>
                <c:pt idx="1285">
                  <c:v>1.0874620215517439E-2</c:v>
                </c:pt>
                <c:pt idx="1286">
                  <c:v>1.0864990472354563E-2</c:v>
                </c:pt>
                <c:pt idx="1287">
                  <c:v>1.0855353227992026E-2</c:v>
                </c:pt>
                <c:pt idx="1288">
                  <c:v>1.0845708801934251E-2</c:v>
                </c:pt>
                <c:pt idx="1289">
                  <c:v>1.0836057513605724E-2</c:v>
                </c:pt>
                <c:pt idx="1290">
                  <c:v>1.0826399682430932E-2</c:v>
                </c:pt>
                <c:pt idx="1291">
                  <c:v>1.0816735627914298E-2</c:v>
                </c:pt>
                <c:pt idx="1292">
                  <c:v>1.0807065669320437E-2</c:v>
                </c:pt>
                <c:pt idx="1293">
                  <c:v>1.079739012639358E-2</c:v>
                </c:pt>
                <c:pt idx="1294">
                  <c:v>1.078770931823847E-2</c:v>
                </c:pt>
                <c:pt idx="1295">
                  <c:v>1.0778023564519401E-2</c:v>
                </c:pt>
                <c:pt idx="1296">
                  <c:v>1.0768333184660861E-2</c:v>
                </c:pt>
                <c:pt idx="1297">
                  <c:v>1.0758638498087336E-2</c:v>
                </c:pt>
                <c:pt idx="1298">
                  <c:v>1.0748939824063442E-2</c:v>
                </c:pt>
                <c:pt idx="1299">
                  <c:v>1.0739237482333408E-2</c:v>
                </c:pt>
                <c:pt idx="1300">
                  <c:v>1.072953179216185E-2</c:v>
                </c:pt>
                <c:pt idx="1301">
                  <c:v>1.0719823073053192E-2</c:v>
                </c:pt>
                <c:pt idx="1302">
                  <c:v>1.0710111644272047E-2</c:v>
                </c:pt>
                <c:pt idx="1303">
                  <c:v>1.0700397825562646E-2</c:v>
                </c:pt>
                <c:pt idx="1304">
                  <c:v>1.0690681936109669E-2</c:v>
                </c:pt>
                <c:pt idx="1305">
                  <c:v>1.0680964295577411E-2</c:v>
                </c:pt>
                <c:pt idx="1306">
                  <c:v>1.0671245223230486E-2</c:v>
                </c:pt>
                <c:pt idx="1307">
                  <c:v>1.066152503849338E-2</c:v>
                </c:pt>
                <c:pt idx="1308">
                  <c:v>1.0651804060950454E-2</c:v>
                </c:pt>
                <c:pt idx="1309">
                  <c:v>1.0642082609946257E-2</c:v>
                </c:pt>
                <c:pt idx="1310">
                  <c:v>1.0632361004985214E-2</c:v>
                </c:pt>
                <c:pt idx="1311">
                  <c:v>1.0622639565411873E-2</c:v>
                </c:pt>
                <c:pt idx="1312">
                  <c:v>1.0612918610890532E-2</c:v>
                </c:pt>
                <c:pt idx="1313">
                  <c:v>1.0603198460525931E-2</c:v>
                </c:pt>
                <c:pt idx="1314">
                  <c:v>1.0593479434062303E-2</c:v>
                </c:pt>
                <c:pt idx="1315">
                  <c:v>1.0583761850764262E-2</c:v>
                </c:pt>
                <c:pt idx="1316">
                  <c:v>1.057404603013623E-2</c:v>
                </c:pt>
                <c:pt idx="1317">
                  <c:v>1.0564332291602696E-2</c:v>
                </c:pt>
                <c:pt idx="1318">
                  <c:v>1.0554620954588145E-2</c:v>
                </c:pt>
                <c:pt idx="1319">
                  <c:v>1.0544912338597001E-2</c:v>
                </c:pt>
                <c:pt idx="1320">
                  <c:v>1.053520676305375E-2</c:v>
                </c:pt>
                <c:pt idx="1321">
                  <c:v>1.0525504547302944E-2</c:v>
                </c:pt>
                <c:pt idx="1322">
                  <c:v>1.0515806010928941E-2</c:v>
                </c:pt>
                <c:pt idx="1323">
                  <c:v>1.0506111473276292E-2</c:v>
                </c:pt>
                <c:pt idx="1324">
                  <c:v>1.0496421253769483E-2</c:v>
                </c:pt>
                <c:pt idx="1325">
                  <c:v>1.0486735671992875E-2</c:v>
                </c:pt>
                <c:pt idx="1326">
                  <c:v>1.0477055047211081E-2</c:v>
                </c:pt>
                <c:pt idx="1327">
                  <c:v>1.0467379699008461E-2</c:v>
                </c:pt>
                <c:pt idx="1328">
                  <c:v>1.0457709946729565E-2</c:v>
                </c:pt>
                <c:pt idx="1329">
                  <c:v>1.0448046109798881E-2</c:v>
                </c:pt>
                <c:pt idx="1330">
                  <c:v>1.0438388507880703E-2</c:v>
                </c:pt>
                <c:pt idx="1331">
                  <c:v>1.0428737460079773E-2</c:v>
                </c:pt>
                <c:pt idx="1332">
                  <c:v>1.0419093285980452E-2</c:v>
                </c:pt>
                <c:pt idx="1333">
                  <c:v>1.0409456305167097E-2</c:v>
                </c:pt>
                <c:pt idx="1334">
                  <c:v>1.0399826836904325E-2</c:v>
                </c:pt>
                <c:pt idx="1335">
                  <c:v>1.0390205200776492E-2</c:v>
                </c:pt>
                <c:pt idx="1336">
                  <c:v>1.0380591715968279E-2</c:v>
                </c:pt>
                <c:pt idx="1337">
                  <c:v>1.0370986702223917E-2</c:v>
                </c:pt>
                <c:pt idx="1338">
                  <c:v>1.0361390478728083E-2</c:v>
                </c:pt>
                <c:pt idx="1339">
                  <c:v>1.0351803365145074E-2</c:v>
                </c:pt>
                <c:pt idx="1340">
                  <c:v>1.0342225680739503E-2</c:v>
                </c:pt>
                <c:pt idx="1341">
                  <c:v>1.0332657745015794E-2</c:v>
                </c:pt>
                <c:pt idx="1342">
                  <c:v>1.032309987747837E-2</c:v>
                </c:pt>
                <c:pt idx="1343">
                  <c:v>1.0313552397551717E-2</c:v>
                </c:pt>
                <c:pt idx="1344">
                  <c:v>1.0304015624660323E-2</c:v>
                </c:pt>
                <c:pt idx="1345">
                  <c:v>1.0294489878068802E-2</c:v>
                </c:pt>
                <c:pt idx="1346">
                  <c:v>1.0284975477441449E-2</c:v>
                </c:pt>
                <c:pt idx="1347">
                  <c:v>1.0275472742202751E-2</c:v>
                </c:pt>
                <c:pt idx="1348">
                  <c:v>1.0265981991697259E-2</c:v>
                </c:pt>
                <c:pt idx="1349">
                  <c:v>1.025650354534946E-2</c:v>
                </c:pt>
                <c:pt idx="1350">
                  <c:v>1.0247037722743713E-2</c:v>
                </c:pt>
                <c:pt idx="1351">
                  <c:v>1.0237584843304504E-2</c:v>
                </c:pt>
                <c:pt idx="1352">
                  <c:v>1.0228145226296448E-2</c:v>
                </c:pt>
                <c:pt idx="1353">
                  <c:v>1.0218719191223968E-2</c:v>
                </c:pt>
                <c:pt idx="1354">
                  <c:v>1.0209307057671424E-2</c:v>
                </c:pt>
                <c:pt idx="1355">
                  <c:v>1.019990914490343E-2</c:v>
                </c:pt>
                <c:pt idx="1356">
                  <c:v>1.0190525772504344E-2</c:v>
                </c:pt>
                <c:pt idx="1357">
                  <c:v>1.0181157259738782E-2</c:v>
                </c:pt>
                <c:pt idx="1358">
                  <c:v>1.0171803926271039E-2</c:v>
                </c:pt>
                <c:pt idx="1359">
                  <c:v>1.0162466091365729E-2</c:v>
                </c:pt>
                <c:pt idx="1360">
                  <c:v>1.015314407444734E-2</c:v>
                </c:pt>
                <c:pt idx="1361">
                  <c:v>1.0143838195260102E-2</c:v>
                </c:pt>
                <c:pt idx="1362">
                  <c:v>1.0134548772828822E-2</c:v>
                </c:pt>
                <c:pt idx="1363">
                  <c:v>1.0125276126737859E-2</c:v>
                </c:pt>
                <c:pt idx="1364">
                  <c:v>1.0116020576651508E-2</c:v>
                </c:pt>
                <c:pt idx="1365">
                  <c:v>1.0106782441674511E-2</c:v>
                </c:pt>
                <c:pt idx="1366">
                  <c:v>1.0097562041471164E-2</c:v>
                </c:pt>
                <c:pt idx="1367">
                  <c:v>1.0088359695386018E-2</c:v>
                </c:pt>
                <c:pt idx="1368">
                  <c:v>1.0079175722843559E-2</c:v>
                </c:pt>
                <c:pt idx="1369">
                  <c:v>1.007001044334821E-2</c:v>
                </c:pt>
                <c:pt idx="1370">
                  <c:v>1.0060864176324458E-2</c:v>
                </c:pt>
                <c:pt idx="1371">
                  <c:v>1.005173724119679E-2</c:v>
                </c:pt>
                <c:pt idx="1372">
                  <c:v>1.0042629957469629E-2</c:v>
                </c:pt>
                <c:pt idx="1373">
                  <c:v>1.0032246105771137E-2</c:v>
                </c:pt>
                <c:pt idx="1374">
                  <c:v>1.0023182007659059E-2</c:v>
                </c:pt>
                <c:pt idx="1375">
                  <c:v>1.0014138564864439E-2</c:v>
                </c:pt>
                <c:pt idx="1376">
                  <c:v>1.0005116096811761E-2</c:v>
                </c:pt>
                <c:pt idx="1377">
                  <c:v>9.9961149228455781E-3</c:v>
                </c:pt>
                <c:pt idx="1378">
                  <c:v>9.987135362630184E-3</c:v>
                </c:pt>
                <c:pt idx="1379">
                  <c:v>9.9781777353502576E-3</c:v>
                </c:pt>
                <c:pt idx="1380">
                  <c:v>9.9692423606700942E-3</c:v>
                </c:pt>
                <c:pt idx="1381">
                  <c:v>9.9603295578543083E-3</c:v>
                </c:pt>
                <c:pt idx="1382">
                  <c:v>9.9514396464073229E-3</c:v>
                </c:pt>
                <c:pt idx="1383">
                  <c:v>9.9425729457536249E-3</c:v>
                </c:pt>
                <c:pt idx="1384">
                  <c:v>9.9337297753976372E-3</c:v>
                </c:pt>
                <c:pt idx="1385">
                  <c:v>9.9249104546839106E-3</c:v>
                </c:pt>
                <c:pt idx="1386">
                  <c:v>9.9161153031168681E-3</c:v>
                </c:pt>
                <c:pt idx="1387">
                  <c:v>9.9073446402009324E-3</c:v>
                </c:pt>
                <c:pt idx="1388">
                  <c:v>9.8985987852007185E-3</c:v>
                </c:pt>
                <c:pt idx="1389">
                  <c:v>9.8898780577005851E-3</c:v>
                </c:pt>
                <c:pt idx="1390">
                  <c:v>9.8811827770450833E-3</c:v>
                </c:pt>
                <c:pt idx="1391">
                  <c:v>9.8725132626586998E-3</c:v>
                </c:pt>
                <c:pt idx="1392">
                  <c:v>9.8638698341257935E-3</c:v>
                </c:pt>
                <c:pt idx="1393">
                  <c:v>9.8552528107909154E-3</c:v>
                </c:pt>
                <c:pt idx="1394">
                  <c:v>9.8466625121584883E-3</c:v>
                </c:pt>
                <c:pt idx="1395">
                  <c:v>9.838099257573063E-3</c:v>
                </c:pt>
                <c:pt idx="1396">
                  <c:v>9.8295633664591264E-3</c:v>
                </c:pt>
                <c:pt idx="1397">
                  <c:v>9.8210551583211014E-3</c:v>
                </c:pt>
                <c:pt idx="1398">
                  <c:v>9.812574952663411E-3</c:v>
                </c:pt>
                <c:pt idx="1399">
                  <c:v>9.8041230687506697E-3</c:v>
                </c:pt>
                <c:pt idx="1400">
                  <c:v>9.7956998260873007E-3</c:v>
                </c:pt>
                <c:pt idx="1401">
                  <c:v>9.7873055442576629E-3</c:v>
                </c:pt>
                <c:pt idx="1402">
                  <c:v>9.7789405425263709E-3</c:v>
                </c:pt>
                <c:pt idx="1403">
                  <c:v>9.7706051403978478E-3</c:v>
                </c:pt>
                <c:pt idx="1404">
                  <c:v>9.7622996572166443E-3</c:v>
                </c:pt>
                <c:pt idx="1405">
                  <c:v>9.7540244126470554E-3</c:v>
                </c:pt>
                <c:pt idx="1406">
                  <c:v>9.745779725953696E-3</c:v>
                </c:pt>
                <c:pt idx="1407">
                  <c:v>9.7375659165610529E-3</c:v>
                </c:pt>
                <c:pt idx="1408">
                  <c:v>9.7293833039735489E-3</c:v>
                </c:pt>
                <c:pt idx="1409">
                  <c:v>9.721232207695607E-3</c:v>
                </c:pt>
                <c:pt idx="1410">
                  <c:v>9.713112946991842E-3</c:v>
                </c:pt>
                <c:pt idx="1411">
                  <c:v>9.7050258414466128E-3</c:v>
                </c:pt>
                <c:pt idx="1412">
                  <c:v>9.6969712104844064E-3</c:v>
                </c:pt>
                <c:pt idx="1413">
                  <c:v>9.6889493734497734E-3</c:v>
                </c:pt>
                <c:pt idx="1414">
                  <c:v>9.6809606498471368E-3</c:v>
                </c:pt>
                <c:pt idx="1415">
                  <c:v>9.6730053591009835E-3</c:v>
                </c:pt>
                <c:pt idx="1416">
                  <c:v>9.6650838206358003E-3</c:v>
                </c:pt>
                <c:pt idx="1417">
                  <c:v>9.6571963540359462E-3</c:v>
                </c:pt>
                <c:pt idx="1418">
                  <c:v>9.6493432784061639E-3</c:v>
                </c:pt>
                <c:pt idx="1419">
                  <c:v>9.6415249135706205E-3</c:v>
                </c:pt>
                <c:pt idx="1420">
                  <c:v>9.6337415787139946E-3</c:v>
                </c:pt>
                <c:pt idx="1421">
                  <c:v>9.6259935934206453E-3</c:v>
                </c:pt>
                <c:pt idx="1422">
                  <c:v>9.6182812769551873E-3</c:v>
                </c:pt>
                <c:pt idx="1423">
                  <c:v>9.6106049489819156E-3</c:v>
                </c:pt>
                <c:pt idx="1424">
                  <c:v>9.6029649287654451E-3</c:v>
                </c:pt>
                <c:pt idx="1425">
                  <c:v>9.5942783453928371E-3</c:v>
                </c:pt>
                <c:pt idx="1426">
                  <c:v>9.5867172032804149E-3</c:v>
                </c:pt>
                <c:pt idx="1427">
                  <c:v>9.5791933729216794E-3</c:v>
                </c:pt>
                <c:pt idx="1428">
                  <c:v>9.5717071738210535E-3</c:v>
                </c:pt>
                <c:pt idx="1429">
                  <c:v>9.564258925243152E-3</c:v>
                </c:pt>
                <c:pt idx="1430">
                  <c:v>9.556848946932206E-3</c:v>
                </c:pt>
                <c:pt idx="1431">
                  <c:v>9.5494775579929581E-3</c:v>
                </c:pt>
                <c:pt idx="1432">
                  <c:v>9.5421450780097672E-3</c:v>
                </c:pt>
                <c:pt idx="1433">
                  <c:v>9.5348518264071203E-3</c:v>
                </c:pt>
                <c:pt idx="1434">
                  <c:v>9.5275981226894402E-3</c:v>
                </c:pt>
                <c:pt idx="1435">
                  <c:v>9.5203842862012777E-3</c:v>
                </c:pt>
                <c:pt idx="1436">
                  <c:v>9.5132106365269919E-3</c:v>
                </c:pt>
                <c:pt idx="1437">
                  <c:v>9.5060774928512615E-3</c:v>
                </c:pt>
                <c:pt idx="1438">
                  <c:v>9.4989851748383813E-3</c:v>
                </c:pt>
                <c:pt idx="1439">
                  <c:v>9.4919340019128384E-3</c:v>
                </c:pt>
                <c:pt idx="1440">
                  <c:v>9.4834296365089443E-3</c:v>
                </c:pt>
                <c:pt idx="1441">
                  <c:v>9.4779563687819035E-3</c:v>
                </c:pt>
                <c:pt idx="1442">
                  <c:v>9.4710305474254852E-3</c:v>
                </c:pt>
                <c:pt idx="1443">
                  <c:v>9.4624372965945724E-3</c:v>
                </c:pt>
                <c:pt idx="1444">
                  <c:v>9.4556085543562318E-3</c:v>
                </c:pt>
                <c:pt idx="1445">
                  <c:v>9.4488229675970814E-3</c:v>
                </c:pt>
                <c:pt idx="1446">
                  <c:v>9.4420808556883173E-3</c:v>
                </c:pt>
                <c:pt idx="1447">
                  <c:v>9.4353825381610079E-3</c:v>
                </c:pt>
                <c:pt idx="1448">
                  <c:v>9.42872833443964E-3</c:v>
                </c:pt>
                <c:pt idx="1449">
                  <c:v>9.422118563922055E-3</c:v>
                </c:pt>
                <c:pt idx="1450">
                  <c:v>9.415553546112676E-3</c:v>
                </c:pt>
                <c:pt idx="1451">
                  <c:v>9.4090336004892805E-3</c:v>
                </c:pt>
                <c:pt idx="1452">
                  <c:v>9.4025590464230646E-3</c:v>
                </c:pt>
                <c:pt idx="1453">
                  <c:v>9.3961135432518716E-3</c:v>
                </c:pt>
                <c:pt idx="1454">
                  <c:v>9.3896629098377815E-3</c:v>
                </c:pt>
                <c:pt idx="1455">
                  <c:v>9.3832056541742759E-3</c:v>
                </c:pt>
                <c:pt idx="1456">
                  <c:v>9.3767418943269121E-3</c:v>
                </c:pt>
                <c:pt idx="1457">
                  <c:v>9.3702717481480846E-3</c:v>
                </c:pt>
                <c:pt idx="1458">
                  <c:v>9.3637953336767055E-3</c:v>
                </c:pt>
                <c:pt idx="1459">
                  <c:v>9.3573127688451052E-3</c:v>
                </c:pt>
                <c:pt idx="1460">
                  <c:v>9.3508241716122598E-3</c:v>
                </c:pt>
                <c:pt idx="1461">
                  <c:v>9.344329659937145E-3</c:v>
                </c:pt>
                <c:pt idx="1462">
                  <c:v>9.337829351778737E-3</c:v>
                </c:pt>
                <c:pt idx="1463">
                  <c:v>9.3313233651226568E-3</c:v>
                </c:pt>
                <c:pt idx="1464">
                  <c:v>9.3248118179278805E-3</c:v>
                </c:pt>
                <c:pt idx="1465">
                  <c:v>9.3182948281267386E-3</c:v>
                </c:pt>
                <c:pt idx="1466">
                  <c:v>9.311772513678207E-3</c:v>
                </c:pt>
                <c:pt idx="1467">
                  <c:v>9.3052449925945524E-3</c:v>
                </c:pt>
                <c:pt idx="1468">
                  <c:v>9.2987123827548146E-3</c:v>
                </c:pt>
                <c:pt idx="1469">
                  <c:v>9.2921748022245509E-3</c:v>
                </c:pt>
                <c:pt idx="1470">
                  <c:v>9.2856323688828013E-3</c:v>
                </c:pt>
                <c:pt idx="1471">
                  <c:v>9.2790852007151869E-3</c:v>
                </c:pt>
                <c:pt idx="1472">
                  <c:v>9.2725334156806838E-3</c:v>
                </c:pt>
                <c:pt idx="1473">
                  <c:v>9.2659771317382678E-3</c:v>
                </c:pt>
                <c:pt idx="1474">
                  <c:v>9.2594164668469148E-3</c:v>
                </c:pt>
                <c:pt idx="1475">
                  <c:v>9.2528515389922461E-3</c:v>
                </c:pt>
                <c:pt idx="1476">
                  <c:v>9.2462824661332377E-3</c:v>
                </c:pt>
                <c:pt idx="1477">
                  <c:v>9.2375936023714189E-3</c:v>
                </c:pt>
                <c:pt idx="1478">
                  <c:v>9.231015834680889E-3</c:v>
                </c:pt>
                <c:pt idx="1479">
                  <c:v>9.2244343095959636E-3</c:v>
                </c:pt>
                <c:pt idx="1480">
                  <c:v>9.2178491450223277E-3</c:v>
                </c:pt>
                <c:pt idx="1481">
                  <c:v>9.2112604587857305E-3</c:v>
                </c:pt>
                <c:pt idx="1482">
                  <c:v>9.2046683690316655E-3</c:v>
                </c:pt>
                <c:pt idx="1483">
                  <c:v>9.1980729935059458E-3</c:v>
                </c:pt>
                <c:pt idx="1484">
                  <c:v>9.1914744503540646E-3</c:v>
                </c:pt>
                <c:pt idx="1485">
                  <c:v>9.1848728574017713E-3</c:v>
                </c:pt>
                <c:pt idx="1486">
                  <c:v>9.178268332634687E-3</c:v>
                </c:pt>
                <c:pt idx="1487">
                  <c:v>9.171660994038433E-3</c:v>
                </c:pt>
                <c:pt idx="1488">
                  <c:v>9.1650509595186946E-3</c:v>
                </c:pt>
                <c:pt idx="1489">
                  <c:v>9.1584383470610931E-3</c:v>
                </c:pt>
                <c:pt idx="1490">
                  <c:v>9.1518232746512496E-3</c:v>
                </c:pt>
                <c:pt idx="1491">
                  <c:v>9.1442603309399573E-3</c:v>
                </c:pt>
                <c:pt idx="1492">
                  <c:v>9.137640384269119E-3</c:v>
                </c:pt>
                <c:pt idx="1493">
                  <c:v>9.1310183483894747E-3</c:v>
                </c:pt>
                <c:pt idx="1494">
                  <c:v>9.1243943411267736E-3</c:v>
                </c:pt>
                <c:pt idx="1495">
                  <c:v>9.1177684805465731E-3</c:v>
                </c:pt>
                <c:pt idx="1496">
                  <c:v>9.1111408845545583E-3</c:v>
                </c:pt>
                <c:pt idx="1497">
                  <c:v>9.1045116711363505E-3</c:v>
                </c:pt>
                <c:pt idx="1498">
                  <c:v>9.0978809581176989E-3</c:v>
                </c:pt>
                <c:pt idx="1499">
                  <c:v>9.0912488635641608E-3</c:v>
                </c:pt>
                <c:pt idx="1500">
                  <c:v>9.0846155054613575E-3</c:v>
                </c:pt>
                <c:pt idx="1501">
                  <c:v>9.0779810017149742E-3</c:v>
                </c:pt>
                <c:pt idx="1502">
                  <c:v>9.0713454702306962E-3</c:v>
                </c:pt>
                <c:pt idx="1503">
                  <c:v>9.0647090290740806E-3</c:v>
                </c:pt>
                <c:pt idx="1504">
                  <c:v>9.0580717961508128E-3</c:v>
                </c:pt>
                <c:pt idx="1505">
                  <c:v>9.051433889366578E-3</c:v>
                </c:pt>
                <c:pt idx="1506">
                  <c:v>9.0447954267069974E-3</c:v>
                </c:pt>
                <c:pt idx="1507">
                  <c:v>9.0381565261576924E-3</c:v>
                </c:pt>
                <c:pt idx="1508">
                  <c:v>9.0315173056243481E-3</c:v>
                </c:pt>
                <c:pt idx="1509">
                  <c:v>9.0248778830925858E-3</c:v>
                </c:pt>
                <c:pt idx="1510">
                  <c:v>9.0182383764680907E-3</c:v>
                </c:pt>
                <c:pt idx="1511">
                  <c:v>9.0115989037364841E-3</c:v>
                </c:pt>
                <c:pt idx="1512">
                  <c:v>9.0049595828833873E-3</c:v>
                </c:pt>
                <c:pt idx="1513">
                  <c:v>8.9983205318944215E-3</c:v>
                </c:pt>
                <c:pt idx="1514">
                  <c:v>8.9916818685953359E-3</c:v>
                </c:pt>
                <c:pt idx="1515">
                  <c:v>8.9850437110516879E-3</c:v>
                </c:pt>
                <c:pt idx="1516">
                  <c:v>8.9784061771691626E-3</c:v>
                </c:pt>
                <c:pt idx="1517">
                  <c:v>8.9717693847735092E-3</c:v>
                </c:pt>
                <c:pt idx="1518">
                  <c:v>8.9651334521700932E-3</c:v>
                </c:pt>
                <c:pt idx="1519">
                  <c:v>8.9584984970247916E-3</c:v>
                </c:pt>
                <c:pt idx="1520">
                  <c:v>8.9518646373232258E-3</c:v>
                </c:pt>
                <c:pt idx="1521">
                  <c:v>8.945231991051017E-3</c:v>
                </c:pt>
                <c:pt idx="1522">
                  <c:v>8.9386006761937864E-3</c:v>
                </c:pt>
                <c:pt idx="1523">
                  <c:v>8.9319708107371554E-3</c:v>
                </c:pt>
                <c:pt idx="1524">
                  <c:v>8.925342512506873E-3</c:v>
                </c:pt>
                <c:pt idx="1525">
                  <c:v>8.9187158994885607E-3</c:v>
                </c:pt>
                <c:pt idx="1526">
                  <c:v>8.9120910898277117E-3</c:v>
                </c:pt>
                <c:pt idx="1527">
                  <c:v>8.9054682011902031E-3</c:v>
                </c:pt>
                <c:pt idx="1528">
                  <c:v>8.8988473517215283E-3</c:v>
                </c:pt>
                <c:pt idx="1529">
                  <c:v>8.8922286593273725E-3</c:v>
                </c:pt>
                <c:pt idx="1530">
                  <c:v>8.885612241993357E-3</c:v>
                </c:pt>
                <c:pt idx="1531">
                  <c:v>8.8789982175452309E-3</c:v>
                </c:pt>
                <c:pt idx="1532">
                  <c:v>8.8723867040485516E-3</c:v>
                </c:pt>
                <c:pt idx="1533">
                  <c:v>8.8657778194889403E-3</c:v>
                </c:pt>
                <c:pt idx="1534">
                  <c:v>8.8591716817720823E-3</c:v>
                </c:pt>
                <c:pt idx="1535">
                  <c:v>8.8525684088036627E-3</c:v>
                </c:pt>
                <c:pt idx="1536">
                  <c:v>8.8459681186492389E-3</c:v>
                </c:pt>
                <c:pt idx="1537">
                  <c:v>8.8393709290546241E-3</c:v>
                </c:pt>
                <c:pt idx="1538">
                  <c:v>8.8327769582452476E-3</c:v>
                </c:pt>
                <c:pt idx="1539">
                  <c:v>8.8261863239669225E-3</c:v>
                </c:pt>
                <c:pt idx="1540">
                  <c:v>8.8195991442852062E-3</c:v>
                </c:pt>
                <c:pt idx="1541">
                  <c:v>8.8130155371857199E-3</c:v>
                </c:pt>
                <c:pt idx="1542">
                  <c:v>8.8064356204142769E-3</c:v>
                </c:pt>
                <c:pt idx="1543">
                  <c:v>8.7998595121163703E-3</c:v>
                </c:pt>
                <c:pt idx="1544">
                  <c:v>8.7932873301976855E-3</c:v>
                </c:pt>
                <c:pt idx="1545">
                  <c:v>8.7867191926438437E-3</c:v>
                </c:pt>
                <c:pt idx="1546">
                  <c:v>8.7801552172805941E-3</c:v>
                </c:pt>
                <c:pt idx="1547">
                  <c:v>8.7735955222534301E-3</c:v>
                </c:pt>
                <c:pt idx="1548">
                  <c:v>8.7670402253881008E-3</c:v>
                </c:pt>
                <c:pt idx="1549">
                  <c:v>8.7604894446702275E-3</c:v>
                </c:pt>
                <c:pt idx="1550">
                  <c:v>8.7539432980854315E-3</c:v>
                </c:pt>
                <c:pt idx="1551">
                  <c:v>8.7474019034594619E-3</c:v>
                </c:pt>
                <c:pt idx="1552">
                  <c:v>8.7408653788578761E-3</c:v>
                </c:pt>
                <c:pt idx="1553">
                  <c:v>8.7343338421863592E-3</c:v>
                </c:pt>
                <c:pt idx="1554">
                  <c:v>8.7278074116703408E-3</c:v>
                </c:pt>
                <c:pt idx="1555">
                  <c:v>8.7212862047358897E-3</c:v>
                </c:pt>
                <c:pt idx="1556">
                  <c:v>8.7147703396883713E-3</c:v>
                </c:pt>
                <c:pt idx="1557">
                  <c:v>8.708259934433471E-3</c:v>
                </c:pt>
                <c:pt idx="1558">
                  <c:v>8.70175510695681E-3</c:v>
                </c:pt>
                <c:pt idx="1559">
                  <c:v>8.6952559750841374E-3</c:v>
                </c:pt>
                <c:pt idx="1560">
                  <c:v>8.6887626569609466E-3</c:v>
                </c:pt>
                <c:pt idx="1561">
                  <c:v>8.6822752703330508E-3</c:v>
                </c:pt>
                <c:pt idx="1562">
                  <c:v>8.6757939332660072E-3</c:v>
                </c:pt>
                <c:pt idx="1563">
                  <c:v>8.6693187635855651E-3</c:v>
                </c:pt>
                <c:pt idx="1564">
                  <c:v>8.6628498795171538E-3</c:v>
                </c:pt>
                <c:pt idx="1565">
                  <c:v>8.6563873987266504E-3</c:v>
                </c:pt>
                <c:pt idx="1566">
                  <c:v>8.6499314393595483E-3</c:v>
                </c:pt>
                <c:pt idx="1567">
                  <c:v>8.6434821193215328E-3</c:v>
                </c:pt>
                <c:pt idx="1568">
                  <c:v>8.6370395565182889E-3</c:v>
                </c:pt>
                <c:pt idx="1569">
                  <c:v>8.630603868855502E-3</c:v>
                </c:pt>
                <c:pt idx="1570">
                  <c:v>8.6241751744786654E-3</c:v>
                </c:pt>
                <c:pt idx="1571">
                  <c:v>8.6177535912135284E-3</c:v>
                </c:pt>
                <c:pt idx="1572">
                  <c:v>8.6113392368858399E-3</c:v>
                </c:pt>
                <c:pt idx="1573">
                  <c:v>8.6049322297210296E-3</c:v>
                </c:pt>
                <c:pt idx="1574">
                  <c:v>8.5985326874649104E-3</c:v>
                </c:pt>
                <c:pt idx="1575">
                  <c:v>8.5921407282629758E-3</c:v>
                </c:pt>
                <c:pt idx="1576">
                  <c:v>8.5857564697811029E-3</c:v>
                </c:pt>
                <c:pt idx="1577">
                  <c:v>8.579380030324657E-3</c:v>
                </c:pt>
                <c:pt idx="1578">
                  <c:v>8.5730115274795793E-3</c:v>
                </c:pt>
                <c:pt idx="1579">
                  <c:v>8.5666510795512352E-3</c:v>
                </c:pt>
                <c:pt idx="1580">
                  <c:v>8.5602988042055017E-3</c:v>
                </c:pt>
                <c:pt idx="1581">
                  <c:v>8.5539548195878723E-3</c:v>
                </c:pt>
                <c:pt idx="1582">
                  <c:v>8.5476192435240961E-3</c:v>
                </c:pt>
                <c:pt idx="1583">
                  <c:v>8.5412921940797304E-3</c:v>
                </c:pt>
                <c:pt idx="1584">
                  <c:v>8.5349737891604605E-3</c:v>
                </c:pt>
                <c:pt idx="1585">
                  <c:v>8.5286641466719715E-3</c:v>
                </c:pt>
                <c:pt idx="1586">
                  <c:v>8.5223633845998847E-3</c:v>
                </c:pt>
                <c:pt idx="1587">
                  <c:v>8.5160716209298215E-3</c:v>
                </c:pt>
                <c:pt idx="1588">
                  <c:v>8.509788973567467E-3</c:v>
                </c:pt>
                <c:pt idx="1589">
                  <c:v>8.5035155604984425E-3</c:v>
                </c:pt>
                <c:pt idx="1590">
                  <c:v>8.4972514996284332E-3</c:v>
                </c:pt>
                <c:pt idx="1591">
                  <c:v>8.4909969090229964E-3</c:v>
                </c:pt>
                <c:pt idx="1592">
                  <c:v>8.4847519064279453E-3</c:v>
                </c:pt>
                <c:pt idx="1593">
                  <c:v>8.4785166100687093E-3</c:v>
                </c:pt>
                <c:pt idx="1594">
                  <c:v>8.4722911376911014E-3</c:v>
                </c:pt>
                <c:pt idx="1595">
                  <c:v>8.4660756073606791E-3</c:v>
                </c:pt>
                <c:pt idx="1596">
                  <c:v>8.4598701369831275E-3</c:v>
                </c:pt>
                <c:pt idx="1597">
                  <c:v>8.4536748444641319E-3</c:v>
                </c:pt>
                <c:pt idx="1598">
                  <c:v>8.4474898477893134E-3</c:v>
                </c:pt>
                <c:pt idx="1599">
                  <c:v>8.4413152650242296E-3</c:v>
                </c:pt>
                <c:pt idx="1600">
                  <c:v>8.4351512139946294E-3</c:v>
                </c:pt>
                <c:pt idx="1601">
                  <c:v>8.4289978126861342E-3</c:v>
                </c:pt>
                <c:pt idx="1602">
                  <c:v>8.4228551790044293E-3</c:v>
                </c:pt>
                <c:pt idx="1603">
                  <c:v>8.4167234310150718E-3</c:v>
                </c:pt>
                <c:pt idx="1604">
                  <c:v>8.4106026866237471E-3</c:v>
                </c:pt>
                <c:pt idx="1605">
                  <c:v>8.4044930637361404E-3</c:v>
                </c:pt>
                <c:pt idx="1606">
                  <c:v>8.3983946803378728E-3</c:v>
                </c:pt>
                <c:pt idx="1607">
                  <c:v>8.3923076543346298E-3</c:v>
                </c:pt>
                <c:pt idx="1608">
                  <c:v>8.3862321037919685E-3</c:v>
                </c:pt>
                <c:pt idx="1609">
                  <c:v>8.3801681465356381E-3</c:v>
                </c:pt>
                <c:pt idx="1610">
                  <c:v>8.3741159007111321E-3</c:v>
                </c:pt>
                <c:pt idx="1611">
                  <c:v>8.3680754839843274E-3</c:v>
                </c:pt>
                <c:pt idx="1612">
                  <c:v>8.3620470145806536E-3</c:v>
                </c:pt>
                <c:pt idx="1613">
                  <c:v>8.3560306102459236E-3</c:v>
                </c:pt>
                <c:pt idx="1614">
                  <c:v>8.350026389125631E-3</c:v>
                </c:pt>
                <c:pt idx="1615">
                  <c:v>8.3440344689655888E-3</c:v>
                </c:pt>
                <c:pt idx="1616">
                  <c:v>8.3380549679112903E-3</c:v>
                </c:pt>
                <c:pt idx="1617">
                  <c:v>8.3320880037884848E-3</c:v>
                </c:pt>
                <c:pt idx="1618">
                  <c:v>8.3261336946627296E-3</c:v>
                </c:pt>
                <c:pt idx="1619">
                  <c:v>8.3201921582798377E-3</c:v>
                </c:pt>
                <c:pt idx="1620">
                  <c:v>8.3142635127853026E-3</c:v>
                </c:pt>
                <c:pt idx="1621">
                  <c:v>8.3083478760848095E-3</c:v>
                </c:pt>
                <c:pt idx="1622">
                  <c:v>8.3024453661639797E-3</c:v>
                </c:pt>
                <c:pt idx="1623">
                  <c:v>8.2965561008485622E-3</c:v>
                </c:pt>
                <c:pt idx="1624">
                  <c:v>8.2906801982840506E-3</c:v>
                </c:pt>
                <c:pt idx="1625">
                  <c:v>8.2848177763761299E-3</c:v>
                </c:pt>
                <c:pt idx="1626">
                  <c:v>8.2789689527906773E-3</c:v>
                </c:pt>
                <c:pt idx="1627">
                  <c:v>8.2731338458330583E-3</c:v>
                </c:pt>
                <c:pt idx="1628">
                  <c:v>8.267312573329022E-3</c:v>
                </c:pt>
                <c:pt idx="1629">
                  <c:v>8.2615052533441258E-3</c:v>
                </c:pt>
                <c:pt idx="1630">
                  <c:v>8.2557120035442466E-3</c:v>
                </c:pt>
                <c:pt idx="1631">
                  <c:v>8.249932942154814E-3</c:v>
                </c:pt>
                <c:pt idx="1632">
                  <c:v>8.2441681870015771E-3</c:v>
                </c:pt>
                <c:pt idx="1633">
                  <c:v>8.2384178561500931E-3</c:v>
                </c:pt>
                <c:pt idx="1634">
                  <c:v>8.2326820673461754E-3</c:v>
                </c:pt>
                <c:pt idx="1635">
                  <c:v>8.2269609388152531E-3</c:v>
                </c:pt>
                <c:pt idx="1636">
                  <c:v>8.2212545882232035E-3</c:v>
                </c:pt>
                <c:pt idx="1637">
                  <c:v>8.2155631337155199E-3</c:v>
                </c:pt>
                <c:pt idx="1638">
                  <c:v>8.2098866931978876E-3</c:v>
                </c:pt>
                <c:pt idx="1639">
                  <c:v>8.2042253846559277E-3</c:v>
                </c:pt>
                <c:pt idx="1640">
                  <c:v>8.1985793259953255E-3</c:v>
                </c:pt>
                <c:pt idx="1641">
                  <c:v>8.1929486352017022E-3</c:v>
                </c:pt>
                <c:pt idx="1642">
                  <c:v>8.1873334301807432E-3</c:v>
                </c:pt>
                <c:pt idx="1643">
                  <c:v>8.1817338289180697E-3</c:v>
                </c:pt>
                <c:pt idx="1644">
                  <c:v>8.1761499493993028E-3</c:v>
                </c:pt>
                <c:pt idx="1645">
                  <c:v>8.1705819094501919E-3</c:v>
                </c:pt>
                <c:pt idx="1646">
                  <c:v>8.1650298271362942E-3</c:v>
                </c:pt>
                <c:pt idx="1647">
                  <c:v>8.159493820443231E-3</c:v>
                </c:pt>
                <c:pt idx="1648">
                  <c:v>8.1539740071967515E-3</c:v>
                </c:pt>
                <c:pt idx="1649">
                  <c:v>8.1484705054624129E-3</c:v>
                </c:pt>
                <c:pt idx="1650">
                  <c:v>8.1429834332258366E-3</c:v>
                </c:pt>
                <c:pt idx="1651">
                  <c:v>8.1367327623649288E-3</c:v>
                </c:pt>
                <c:pt idx="1652">
                  <c:v>8.1312812931688683E-3</c:v>
                </c:pt>
                <c:pt idx="1653">
                  <c:v>8.1258466241340699E-3</c:v>
                </c:pt>
                <c:pt idx="1654">
                  <c:v>8.1204288730063467E-3</c:v>
                </c:pt>
                <c:pt idx="1655">
                  <c:v>8.1150281580910644E-3</c:v>
                </c:pt>
                <c:pt idx="1656">
                  <c:v>8.1096445971340358E-3</c:v>
                </c:pt>
                <c:pt idx="1657">
                  <c:v>8.1042783081208825E-3</c:v>
                </c:pt>
                <c:pt idx="1658">
                  <c:v>8.0989294091171615E-3</c:v>
                </c:pt>
                <c:pt idx="1659">
                  <c:v>8.0935980177887501E-3</c:v>
                </c:pt>
                <c:pt idx="1660">
                  <c:v>8.0882842522811416E-3</c:v>
                </c:pt>
                <c:pt idx="1661">
                  <c:v>8.0829882305799572E-3</c:v>
                </c:pt>
                <c:pt idx="1662">
                  <c:v>8.0777100705109461E-3</c:v>
                </c:pt>
                <c:pt idx="1663">
                  <c:v>8.0724498902196018E-3</c:v>
                </c:pt>
                <c:pt idx="1664">
                  <c:v>8.0672078074517373E-3</c:v>
                </c:pt>
                <c:pt idx="1665">
                  <c:v>8.0619839403528459E-3</c:v>
                </c:pt>
                <c:pt idx="1666">
                  <c:v>8.0567784066687409E-3</c:v>
                </c:pt>
                <c:pt idx="1667">
                  <c:v>8.0515913245449156E-3</c:v>
                </c:pt>
                <c:pt idx="1668">
                  <c:v>8.046422811807119E-3</c:v>
                </c:pt>
                <c:pt idx="1669">
                  <c:v>8.0412729864409727E-3</c:v>
                </c:pt>
                <c:pt idx="1670">
                  <c:v>8.0361419664320977E-3</c:v>
                </c:pt>
                <c:pt idx="1671">
                  <c:v>8.0310298696861793E-3</c:v>
                </c:pt>
                <c:pt idx="1672">
                  <c:v>8.0259368141888388E-3</c:v>
                </c:pt>
                <c:pt idx="1673">
                  <c:v>8.0208629178457613E-3</c:v>
                </c:pt>
                <c:pt idx="1674">
                  <c:v>8.0158082987225043E-3</c:v>
                </c:pt>
                <c:pt idx="1675">
                  <c:v>8.0107730746448169E-3</c:v>
                </c:pt>
                <c:pt idx="1676">
                  <c:v>8.0057573635983204E-3</c:v>
                </c:pt>
                <c:pt idx="1677">
                  <c:v>8.000761283648572E-3</c:v>
                </c:pt>
                <c:pt idx="1678">
                  <c:v>7.9957849524614488E-3</c:v>
                </c:pt>
                <c:pt idx="1679">
                  <c:v>7.9908284884222525E-3</c:v>
                </c:pt>
                <c:pt idx="1680">
                  <c:v>7.9858920091169239E-3</c:v>
                </c:pt>
                <c:pt idx="1681">
                  <c:v>7.9809756326110204E-3</c:v>
                </c:pt>
                <c:pt idx="1682">
                  <c:v>7.9760794768901633E-3</c:v>
                </c:pt>
                <c:pt idx="1683">
                  <c:v>7.9712036598600378E-3</c:v>
                </c:pt>
                <c:pt idx="1684">
                  <c:v>7.9663482995062651E-3</c:v>
                </c:pt>
                <c:pt idx="1685">
                  <c:v>7.9608245166351566E-3</c:v>
                </c:pt>
                <c:pt idx="1686">
                  <c:v>7.9560133892186968E-3</c:v>
                </c:pt>
                <c:pt idx="1687">
                  <c:v>7.9512230891420899E-3</c:v>
                </c:pt>
                <c:pt idx="1688">
                  <c:v>7.946453734470893E-3</c:v>
                </c:pt>
                <c:pt idx="1689">
                  <c:v>7.9417054430308553E-3</c:v>
                </c:pt>
                <c:pt idx="1690">
                  <c:v>7.9369783328875343E-3</c:v>
                </c:pt>
                <c:pt idx="1691">
                  <c:v>7.932272521946615E-3</c:v>
                </c:pt>
                <c:pt idx="1692">
                  <c:v>7.9275881280338467E-3</c:v>
                </c:pt>
                <c:pt idx="1693">
                  <c:v>7.9229252693746588E-3</c:v>
                </c:pt>
                <c:pt idx="1694">
                  <c:v>7.9182840636349283E-3</c:v>
                </c:pt>
                <c:pt idx="1695">
                  <c:v>7.9136646290400847E-3</c:v>
                </c:pt>
                <c:pt idx="1696">
                  <c:v>7.909067083256005E-3</c:v>
                </c:pt>
                <c:pt idx="1697">
                  <c:v>7.9044915444281827E-3</c:v>
                </c:pt>
                <c:pt idx="1698">
                  <c:v>7.8999381304623029E-3</c:v>
                </c:pt>
                <c:pt idx="1699">
                  <c:v>7.8954069594239229E-3</c:v>
                </c:pt>
                <c:pt idx="1700">
                  <c:v>7.8908981489789198E-3</c:v>
                </c:pt>
                <c:pt idx="1701">
                  <c:v>7.8854800414962511E-3</c:v>
                </c:pt>
                <c:pt idx="1702">
                  <c:v>7.8819480822911459E-3</c:v>
                </c:pt>
                <c:pt idx="1703">
                  <c:v>7.8775070619396814E-3</c:v>
                </c:pt>
                <c:pt idx="1704">
                  <c:v>7.873088874124079E-3</c:v>
                </c:pt>
                <c:pt idx="1705">
                  <c:v>7.8686936368299598E-3</c:v>
                </c:pt>
                <c:pt idx="1706">
                  <c:v>7.8643214681228812E-3</c:v>
                </c:pt>
                <c:pt idx="1707">
                  <c:v>7.8599724858285924E-3</c:v>
                </c:pt>
                <c:pt idx="1708">
                  <c:v>7.8556468078527786E-3</c:v>
                </c:pt>
                <c:pt idx="1709">
                  <c:v>7.851344552260997E-3</c:v>
                </c:pt>
                <c:pt idx="1710">
                  <c:v>7.847065836958933E-3</c:v>
                </c:pt>
                <c:pt idx="1711">
                  <c:v>7.8428107799322078E-3</c:v>
                </c:pt>
                <c:pt idx="1712">
                  <c:v>7.8385794990065705E-3</c:v>
                </c:pt>
                <c:pt idx="1713">
                  <c:v>7.8343658841095731E-3</c:v>
                </c:pt>
                <c:pt idx="1714">
                  <c:v>7.8301618848808374E-3</c:v>
                </c:pt>
                <c:pt idx="1715">
                  <c:v>7.8259675263403494E-3</c:v>
                </c:pt>
                <c:pt idx="1716">
                  <c:v>7.8217828822690905E-3</c:v>
                </c:pt>
                <c:pt idx="1717">
                  <c:v>7.8176080260483616E-3</c:v>
                </c:pt>
                <c:pt idx="1718">
                  <c:v>7.8134430320986326E-3</c:v>
                </c:pt>
                <c:pt idx="1719">
                  <c:v>7.8092879738012044E-3</c:v>
                </c:pt>
                <c:pt idx="1720">
                  <c:v>7.8051429250169946E-3</c:v>
                </c:pt>
                <c:pt idx="1721">
                  <c:v>7.8010079597667925E-3</c:v>
                </c:pt>
                <c:pt idx="1722">
                  <c:v>7.7968831515917714E-3</c:v>
                </c:pt>
                <c:pt idx="1723">
                  <c:v>7.7927685745926567E-3</c:v>
                </c:pt>
                <c:pt idx="1724">
                  <c:v>7.7886643022306856E-3</c:v>
                </c:pt>
                <c:pt idx="1725">
                  <c:v>7.7845704084467116E-3</c:v>
                </c:pt>
                <c:pt idx="1726">
                  <c:v>7.7804869671016519E-3</c:v>
                </c:pt>
                <c:pt idx="1727">
                  <c:v>7.7764140519764879E-3</c:v>
                </c:pt>
                <c:pt idx="1728">
                  <c:v>7.772351736772265E-3</c:v>
                </c:pt>
                <c:pt idx="1729">
                  <c:v>7.7683000954298365E-3</c:v>
                </c:pt>
                <c:pt idx="1730">
                  <c:v>7.7642592016502476E-3</c:v>
                </c:pt>
                <c:pt idx="1731">
                  <c:v>7.7602291292144798E-3</c:v>
                </c:pt>
                <c:pt idx="1732">
                  <c:v>7.7562099521433225E-3</c:v>
                </c:pt>
                <c:pt idx="1733">
                  <c:v>7.752201744057885E-3</c:v>
                </c:pt>
                <c:pt idx="1734">
                  <c:v>7.7482045787391485E-3</c:v>
                </c:pt>
                <c:pt idx="1735">
                  <c:v>7.7442185299680943E-3</c:v>
                </c:pt>
                <c:pt idx="1736">
                  <c:v>7.740243671685576E-3</c:v>
                </c:pt>
                <c:pt idx="1737">
                  <c:v>7.7353159813497996E-3</c:v>
                </c:pt>
                <c:pt idx="1738">
                  <c:v>7.7313668091338883E-3</c:v>
                </c:pt>
                <c:pt idx="1739">
                  <c:v>7.7274290703854831E-3</c:v>
                </c:pt>
                <c:pt idx="1740">
                  <c:v>7.7235028389122107E-3</c:v>
                </c:pt>
                <c:pt idx="1741">
                  <c:v>7.7195881885483431E-3</c:v>
                </c:pt>
                <c:pt idx="1742">
                  <c:v>7.7156851930748616E-3</c:v>
                </c:pt>
                <c:pt idx="1743">
                  <c:v>7.7117939262993929E-3</c:v>
                </c:pt>
                <c:pt idx="1744">
                  <c:v>7.707914462056209E-3</c:v>
                </c:pt>
                <c:pt idx="1745">
                  <c:v>7.7040468740996459E-3</c:v>
                </c:pt>
                <c:pt idx="1746">
                  <c:v>7.7001912362373304E-3</c:v>
                </c:pt>
                <c:pt idx="1747">
                  <c:v>7.6963476223035343E-3</c:v>
                </c:pt>
                <c:pt idx="1748">
                  <c:v>7.6925161061591751E-3</c:v>
                </c:pt>
                <c:pt idx="1749">
                  <c:v>7.6886967614520074E-3</c:v>
                </c:pt>
                <c:pt idx="1750">
                  <c:v>7.6848896621228846E-3</c:v>
                </c:pt>
                <c:pt idx="1751">
                  <c:v>7.6793084409043644E-3</c:v>
                </c:pt>
                <c:pt idx="1752">
                  <c:v>7.6755315480259156E-3</c:v>
                </c:pt>
                <c:pt idx="1753">
                  <c:v>7.6717671529102915E-3</c:v>
                </c:pt>
                <c:pt idx="1754">
                  <c:v>7.6680153294184095E-3</c:v>
                </c:pt>
                <c:pt idx="1755">
                  <c:v>7.6642761513312507E-3</c:v>
                </c:pt>
                <c:pt idx="1756">
                  <c:v>7.6605496924297967E-3</c:v>
                </c:pt>
                <c:pt idx="1757">
                  <c:v>7.6568360264150925E-3</c:v>
                </c:pt>
                <c:pt idx="1758">
                  <c:v>7.6531352272279918E-3</c:v>
                </c:pt>
                <c:pt idx="1759">
                  <c:v>7.6494473685695397E-3</c:v>
                </c:pt>
                <c:pt idx="1760">
                  <c:v>7.6457725243006536E-3</c:v>
                </c:pt>
                <c:pt idx="1761">
                  <c:v>7.6421107682822509E-3</c:v>
                </c:pt>
                <c:pt idx="1762">
                  <c:v>7.6384621741354408E-3</c:v>
                </c:pt>
                <c:pt idx="1763">
                  <c:v>7.6348268158810129E-3</c:v>
                </c:pt>
                <c:pt idx="1764">
                  <c:v>7.6312047672200123E-3</c:v>
                </c:pt>
                <c:pt idx="1765">
                  <c:v>7.6275961017735483E-3</c:v>
                </c:pt>
                <c:pt idx="1766">
                  <c:v>7.6240008936423465E-3</c:v>
                </c:pt>
                <c:pt idx="1767">
                  <c:v>7.620419216527452E-3</c:v>
                </c:pt>
                <c:pt idx="1768">
                  <c:v>7.6168511440499742E-3</c:v>
                </c:pt>
                <c:pt idx="1769">
                  <c:v>7.6132967503106386E-3</c:v>
                </c:pt>
                <c:pt idx="1770">
                  <c:v>7.6097561089305543E-3</c:v>
                </c:pt>
                <c:pt idx="1771">
                  <c:v>7.6062292937706388E-3</c:v>
                </c:pt>
                <c:pt idx="1772">
                  <c:v>7.6027163786118734E-3</c:v>
                </c:pt>
                <c:pt idx="1773">
                  <c:v>7.5992174371553034E-3</c:v>
                </c:pt>
                <c:pt idx="1774">
                  <c:v>7.5957325434217182E-3</c:v>
                </c:pt>
                <c:pt idx="1775">
                  <c:v>7.5922617710322271E-3</c:v>
                </c:pt>
                <c:pt idx="1776">
                  <c:v>7.5888051939276835E-3</c:v>
                </c:pt>
                <c:pt idx="1777">
                  <c:v>7.5853628857291966E-3</c:v>
                </c:pt>
                <c:pt idx="1778">
                  <c:v>7.5819349204575559E-3</c:v>
                </c:pt>
                <c:pt idx="1779">
                  <c:v>7.5785213716539346E-3</c:v>
                </c:pt>
                <c:pt idx="1780">
                  <c:v>7.5751223133391221E-3</c:v>
                </c:pt>
                <c:pt idx="1781">
                  <c:v>7.5717378192940998E-3</c:v>
                </c:pt>
                <c:pt idx="1782">
                  <c:v>7.568367963139977E-3</c:v>
                </c:pt>
                <c:pt idx="1783">
                  <c:v>7.565012818977479E-3</c:v>
                </c:pt>
                <c:pt idx="1784">
                  <c:v>7.5616724602678431E-3</c:v>
                </c:pt>
                <c:pt idx="1785">
                  <c:v>7.5583469610318588E-3</c:v>
                </c:pt>
                <c:pt idx="1786">
                  <c:v>7.5550363951304433E-3</c:v>
                </c:pt>
                <c:pt idx="1787">
                  <c:v>7.55174083610477E-3</c:v>
                </c:pt>
                <c:pt idx="1788">
                  <c:v>7.5484603580555643E-3</c:v>
                </c:pt>
                <c:pt idx="1789">
                  <c:v>7.5451950345239993E-3</c:v>
                </c:pt>
                <c:pt idx="1790">
                  <c:v>7.5419449394509286E-3</c:v>
                </c:pt>
                <c:pt idx="1791">
                  <c:v>7.5387101466173334E-3</c:v>
                </c:pt>
                <c:pt idx="1792">
                  <c:v>7.5354907298841312E-3</c:v>
                </c:pt>
                <c:pt idx="1793">
                  <c:v>7.532286762872431E-3</c:v>
                </c:pt>
                <c:pt idx="1794">
                  <c:v>7.5290983196030226E-3</c:v>
                </c:pt>
                <c:pt idx="1795">
                  <c:v>7.525925473776951E-3</c:v>
                </c:pt>
                <c:pt idx="1796">
                  <c:v>7.5227682991751976E-3</c:v>
                </c:pt>
                <c:pt idx="1797">
                  <c:v>7.5196268695787438E-3</c:v>
                </c:pt>
                <c:pt idx="1798">
                  <c:v>7.516501258848507E-3</c:v>
                </c:pt>
                <c:pt idx="1799">
                  <c:v>7.5133915407654683E-3</c:v>
                </c:pt>
                <c:pt idx="1800">
                  <c:v>7.5102977891905454E-3</c:v>
                </c:pt>
                <c:pt idx="1801">
                  <c:v>7.5072200779047193E-3</c:v>
                </c:pt>
                <c:pt idx="1802">
                  <c:v>7.5041584804491634E-3</c:v>
                </c:pt>
                <c:pt idx="1803">
                  <c:v>7.5011130710045393E-3</c:v>
                </c:pt>
                <c:pt idx="1804">
                  <c:v>7.4980839232718921E-3</c:v>
                </c:pt>
                <c:pt idx="1805">
                  <c:v>7.4950711109522672E-3</c:v>
                </c:pt>
                <c:pt idx="1806">
                  <c:v>7.4920747079065819E-3</c:v>
                </c:pt>
                <c:pt idx="1807">
                  <c:v>7.4890947879957537E-3</c:v>
                </c:pt>
                <c:pt idx="1808">
                  <c:v>7.4861314248408917E-3</c:v>
                </c:pt>
                <c:pt idx="1809">
                  <c:v>7.4831846923029133E-3</c:v>
                </c:pt>
                <c:pt idx="1810">
                  <c:v>7.480254664402608E-3</c:v>
                </c:pt>
                <c:pt idx="1811">
                  <c:v>7.477341414681149E-3</c:v>
                </c:pt>
                <c:pt idx="1812">
                  <c:v>7.4744450170793897E-3</c:v>
                </c:pt>
                <c:pt idx="1813">
                  <c:v>7.4715655452983754E-3</c:v>
                </c:pt>
                <c:pt idx="1814">
                  <c:v>7.4687030731990234E-3</c:v>
                </c:pt>
                <c:pt idx="1815">
                  <c:v>7.4658576746422511E-3</c:v>
                </c:pt>
                <c:pt idx="1816">
                  <c:v>7.4630294233291039E-3</c:v>
                </c:pt>
                <c:pt idx="1817">
                  <c:v>7.4602183931204991E-3</c:v>
                </c:pt>
                <c:pt idx="1818">
                  <c:v>7.4574246577974179E-3</c:v>
                </c:pt>
                <c:pt idx="1819">
                  <c:v>7.4546482910609058E-3</c:v>
                </c:pt>
                <c:pt idx="1820">
                  <c:v>7.4518893670116881E-3</c:v>
                </c:pt>
                <c:pt idx="1821">
                  <c:v>7.4491479590310661E-3</c:v>
                </c:pt>
                <c:pt idx="1822">
                  <c:v>7.4464241413796373E-3</c:v>
                </c:pt>
                <c:pt idx="1823">
                  <c:v>7.4437179874387027E-3</c:v>
                </c:pt>
                <c:pt idx="1824">
                  <c:v>7.441029571308988E-3</c:v>
                </c:pt>
                <c:pt idx="1825">
                  <c:v>7.4383589666116023E-3</c:v>
                </c:pt>
                <c:pt idx="1826">
                  <c:v>7.4357062472074631E-3</c:v>
                </c:pt>
                <c:pt idx="1827">
                  <c:v>7.4330714869574877E-3</c:v>
                </c:pt>
                <c:pt idx="1828">
                  <c:v>7.4304547596426573E-3</c:v>
                </c:pt>
                <c:pt idx="1829">
                  <c:v>7.4278561389640174E-3</c:v>
                </c:pt>
                <c:pt idx="1830">
                  <c:v>7.4252756988624213E-3</c:v>
                </c:pt>
                <c:pt idx="1831">
                  <c:v>7.4227135129589783E-3</c:v>
                </c:pt>
                <c:pt idx="1832">
                  <c:v>7.4201696552744778E-3</c:v>
                </c:pt>
                <c:pt idx="1833">
                  <c:v>7.4176441994300291E-3</c:v>
                </c:pt>
                <c:pt idx="1834">
                  <c:v>7.4151372193664855E-3</c:v>
                </c:pt>
                <c:pt idx="1835">
                  <c:v>7.4126487887848924E-3</c:v>
                </c:pt>
                <c:pt idx="1836">
                  <c:v>7.4101789814662311E-3</c:v>
                </c:pt>
                <c:pt idx="1837">
                  <c:v>7.4077278714312911E-3</c:v>
                </c:pt>
                <c:pt idx="1838">
                  <c:v>7.4052955322212455E-3</c:v>
                </c:pt>
                <c:pt idx="1839">
                  <c:v>7.4028820376970117E-3</c:v>
                </c:pt>
                <c:pt idx="1840">
                  <c:v>7.4004874617195071E-3</c:v>
                </c:pt>
                <c:pt idx="1841">
                  <c:v>7.3981118781496491E-3</c:v>
                </c:pt>
                <c:pt idx="1842">
                  <c:v>7.3957553606884829E-3</c:v>
                </c:pt>
                <c:pt idx="1843">
                  <c:v>7.393417983196926E-3</c:v>
                </c:pt>
                <c:pt idx="1844">
                  <c:v>7.3910998192960875E-3</c:v>
                </c:pt>
                <c:pt idx="1845">
                  <c:v>7.3888009430067569E-3</c:v>
                </c:pt>
                <c:pt idx="1846">
                  <c:v>7.3865214281099156E-3</c:v>
                </c:pt>
                <c:pt idx="1847">
                  <c:v>7.3842613483066089E-3</c:v>
                </c:pt>
                <c:pt idx="1848">
                  <c:v>7.38202077753769E-3</c:v>
                </c:pt>
                <c:pt idx="1849">
                  <c:v>7.3797997893443323E-3</c:v>
                </c:pt>
                <c:pt idx="1850">
                  <c:v>7.3775984578272613E-3</c:v>
                </c:pt>
                <c:pt idx="1851">
                  <c:v>7.3754168566075862E-3</c:v>
                </c:pt>
                <c:pt idx="1852">
                  <c:v>7.3732550595462243E-3</c:v>
                </c:pt>
                <c:pt idx="1853">
                  <c:v>7.371113140424157E-3</c:v>
                </c:pt>
                <c:pt idx="1854">
                  <c:v>7.3689911731822377E-3</c:v>
                </c:pt>
                <c:pt idx="1855">
                  <c:v>7.3668892313616396E-3</c:v>
                </c:pt>
                <c:pt idx="1856">
                  <c:v>7.3648073889032162E-3</c:v>
                </c:pt>
                <c:pt idx="1857">
                  <c:v>7.3627457195879487E-3</c:v>
                </c:pt>
                <c:pt idx="1858">
                  <c:v>7.3607042973566905E-3</c:v>
                </c:pt>
                <c:pt idx="1859">
                  <c:v>7.3586831957506149E-3</c:v>
                </c:pt>
                <c:pt idx="1860">
                  <c:v>7.3566824887905113E-3</c:v>
                </c:pt>
                <c:pt idx="1861">
                  <c:v>7.3547022501774251E-3</c:v>
                </c:pt>
                <c:pt idx="1862">
                  <c:v>7.3527425537722735E-3</c:v>
                </c:pt>
                <c:pt idx="1863">
                  <c:v>7.3508034732761018E-3</c:v>
                </c:pt>
                <c:pt idx="1864">
                  <c:v>7.3488850825498275E-3</c:v>
                </c:pt>
                <c:pt idx="1865">
                  <c:v>7.3469874554543679E-3</c:v>
                </c:pt>
                <c:pt idx="1866">
                  <c:v>7.3451106657707044E-3</c:v>
                </c:pt>
                <c:pt idx="1867">
                  <c:v>7.3432547871998821E-3</c:v>
                </c:pt>
                <c:pt idx="1868">
                  <c:v>7.3414198936028185E-3</c:v>
                </c:pt>
                <c:pt idx="1869">
                  <c:v>7.339606058840431E-3</c:v>
                </c:pt>
                <c:pt idx="1870">
                  <c:v>7.3378133566137649E-3</c:v>
                </c:pt>
                <c:pt idx="1871">
                  <c:v>7.3360418607837374E-3</c:v>
                </c:pt>
                <c:pt idx="1872">
                  <c:v>7.3342916452112661E-3</c:v>
                </c:pt>
                <c:pt idx="1873">
                  <c:v>7.33256278351746E-3</c:v>
                </c:pt>
                <c:pt idx="1874">
                  <c:v>7.3308553497231088E-3</c:v>
                </c:pt>
                <c:pt idx="1875">
                  <c:v>7.3291694174493216E-3</c:v>
                </c:pt>
                <c:pt idx="1876">
                  <c:v>7.3275050606369518E-3</c:v>
                </c:pt>
                <c:pt idx="1877">
                  <c:v>7.3258623529870448E-3</c:v>
                </c:pt>
                <c:pt idx="1878">
                  <c:v>7.3242413683605179E-3</c:v>
                </c:pt>
                <c:pt idx="1879">
                  <c:v>7.3226421804584163E-3</c:v>
                </c:pt>
                <c:pt idx="1880">
                  <c:v>7.3210648632215936E-3</c:v>
                </c:pt>
                <c:pt idx="1881">
                  <c:v>7.3195094904310309E-3</c:v>
                </c:pt>
                <c:pt idx="1882">
                  <c:v>7.3179761358677098E-3</c:v>
                </c:pt>
                <c:pt idx="1883">
                  <c:v>7.3164648731527393E-3</c:v>
                </c:pt>
                <c:pt idx="1884">
                  <c:v>7.314975776386845E-3</c:v>
                </c:pt>
                <c:pt idx="1885">
                  <c:v>7.3135089192710723E-3</c:v>
                </c:pt>
                <c:pt idx="1886">
                  <c:v>7.3120643755064663E-3</c:v>
                </c:pt>
                <c:pt idx="1887">
                  <c:v>7.3106422189539444E-3</c:v>
                </c:pt>
                <c:pt idx="1888">
                  <c:v>7.309242523474424E-3</c:v>
                </c:pt>
                <c:pt idx="1889">
                  <c:v>7.3078653627689505E-3</c:v>
                </c:pt>
                <c:pt idx="1890">
                  <c:v>7.3065108106984411E-3</c:v>
                </c:pt>
                <c:pt idx="1891">
                  <c:v>7.3051789410438772E-3</c:v>
                </c:pt>
                <c:pt idx="1892">
                  <c:v>7.3038698275862401E-3</c:v>
                </c:pt>
                <c:pt idx="1893">
                  <c:v>7.3025835442663833E-3</c:v>
                </c:pt>
                <c:pt idx="1894">
                  <c:v>7.301320164705416E-3</c:v>
                </c:pt>
                <c:pt idx="1895">
                  <c:v>7.3000797628441916E-3</c:v>
                </c:pt>
                <c:pt idx="1896">
                  <c:v>7.2988624123038193E-3</c:v>
                </c:pt>
                <c:pt idx="1897">
                  <c:v>7.2976681870251525E-3</c:v>
                </c:pt>
                <c:pt idx="1898">
                  <c:v>7.2964971608691087E-3</c:v>
                </c:pt>
                <c:pt idx="1899">
                  <c:v>7.2953494074567971E-3</c:v>
                </c:pt>
                <c:pt idx="1900">
                  <c:v>7.2942250008889431E-3</c:v>
                </c:pt>
                <c:pt idx="1901">
                  <c:v>7.2931240146267839E-3</c:v>
                </c:pt>
                <c:pt idx="1902">
                  <c:v>7.292046522531237E-3</c:v>
                </c:pt>
                <c:pt idx="1903">
                  <c:v>7.2909925986230917E-3</c:v>
                </c:pt>
                <c:pt idx="1904">
                  <c:v>7.2899623165234573E-3</c:v>
                </c:pt>
                <c:pt idx="1905">
                  <c:v>7.2889557500932511E-3</c:v>
                </c:pt>
                <c:pt idx="1906">
                  <c:v>7.2879729731134546E-3</c:v>
                </c:pt>
                <c:pt idx="1907">
                  <c:v>7.287014059365049E-3</c:v>
                </c:pt>
                <c:pt idx="1908">
                  <c:v>7.2860790827089517E-3</c:v>
                </c:pt>
                <c:pt idx="1909">
                  <c:v>7.2851681168462079E-3</c:v>
                </c:pt>
                <c:pt idx="1910">
                  <c:v>7.2842812357976072E-3</c:v>
                </c:pt>
                <c:pt idx="1911">
                  <c:v>7.2834185131043228E-3</c:v>
                </c:pt>
                <c:pt idx="1912">
                  <c:v>7.2825800227072079E-3</c:v>
                </c:pt>
                <c:pt idx="1913">
                  <c:v>7.2817658384671802E-3</c:v>
                </c:pt>
                <c:pt idx="1914">
                  <c:v>7.2809760339254126E-3</c:v>
                </c:pt>
                <c:pt idx="1915">
                  <c:v>7.2802106831826308E-3</c:v>
                </c:pt>
                <c:pt idx="1916">
                  <c:v>7.2794698598599439E-3</c:v>
                </c:pt>
                <c:pt idx="1917">
                  <c:v>7.2787536378982054E-3</c:v>
                </c:pt>
                <c:pt idx="1918">
                  <c:v>7.2780620909185245E-3</c:v>
                </c:pt>
                <c:pt idx="1919">
                  <c:v>7.2773952928617547E-3</c:v>
                </c:pt>
                <c:pt idx="1920">
                  <c:v>7.2767533175088772E-3</c:v>
                </c:pt>
                <c:pt idx="1921">
                  <c:v>7.2761362386408734E-3</c:v>
                </c:pt>
                <c:pt idx="1922">
                  <c:v>7.2755441301186607E-3</c:v>
                </c:pt>
                <c:pt idx="1923">
                  <c:v>7.2749770656432844E-3</c:v>
                </c:pt>
                <c:pt idx="1924">
                  <c:v>7.2744351189957257E-3</c:v>
                </c:pt>
                <c:pt idx="1925">
                  <c:v>7.2739183641168381E-3</c:v>
                </c:pt>
                <c:pt idx="1926">
                  <c:v>7.273426874787603E-3</c:v>
                </c:pt>
                <c:pt idx="1927">
                  <c:v>7.2729607247090655E-3</c:v>
                </c:pt>
                <c:pt idx="1928">
                  <c:v>7.2725199876622071E-3</c:v>
                </c:pt>
                <c:pt idx="1929">
                  <c:v>7.2721047375878811E-3</c:v>
                </c:pt>
                <c:pt idx="1930">
                  <c:v>7.2717150482670689E-3</c:v>
                </c:pt>
                <c:pt idx="1931">
                  <c:v>7.2713509934008158E-3</c:v>
                </c:pt>
                <c:pt idx="1932">
                  <c:v>7.2710126468500391E-3</c:v>
                </c:pt>
                <c:pt idx="1933">
                  <c:v>7.2707000823957202E-3</c:v>
                </c:pt>
                <c:pt idx="1934">
                  <c:v>7.2704133738987764E-3</c:v>
                </c:pt>
                <c:pt idx="1935">
                  <c:v>7.2701525951401891E-3</c:v>
                </c:pt>
                <c:pt idx="1936">
                  <c:v>7.2699178198210035E-3</c:v>
                </c:pt>
                <c:pt idx="1937">
                  <c:v>7.2697091218820731E-3</c:v>
                </c:pt>
                <c:pt idx="1938">
                  <c:v>7.2695265751043792E-3</c:v>
                </c:pt>
                <c:pt idx="1939">
                  <c:v>7.269370253188967E-3</c:v>
                </c:pt>
                <c:pt idx="1940">
                  <c:v>7.269240229996754E-3</c:v>
                </c:pt>
                <c:pt idx="1941">
                  <c:v>7.2691365793886575E-3</c:v>
                </c:pt>
                <c:pt idx="1942">
                  <c:v>7.2690593750657229E-3</c:v>
                </c:pt>
                <c:pt idx="1943">
                  <c:v>7.2690086908888674E-3</c:v>
                </c:pt>
                <c:pt idx="1944">
                  <c:v>7.2689846006390724E-3</c:v>
                </c:pt>
                <c:pt idx="1945">
                  <c:v>7.2689897277378179E-3</c:v>
                </c:pt>
                <c:pt idx="1946">
                  <c:v>7.2690228729843653E-3</c:v>
                </c:pt>
                <c:pt idx="1947">
                  <c:v>7.269082844212349E-3</c:v>
                </c:pt>
                <c:pt idx="1948">
                  <c:v>7.2691697151228141E-3</c:v>
                </c:pt>
                <c:pt idx="1949">
                  <c:v>7.269283559496742E-3</c:v>
                </c:pt>
                <c:pt idx="1950">
                  <c:v>7.2694244511950501E-3</c:v>
                </c:pt>
                <c:pt idx="1951">
                  <c:v>7.2695924639187837E-3</c:v>
                </c:pt>
                <c:pt idx="1952">
                  <c:v>7.2697876716887322E-3</c:v>
                </c:pt>
                <c:pt idx="1953">
                  <c:v>7.2700101479661328E-3</c:v>
                </c:pt>
                <c:pt idx="1954">
                  <c:v>7.270259966931647E-3</c:v>
                </c:pt>
                <c:pt idx="1955">
                  <c:v>7.270537202046512E-3</c:v>
                </c:pt>
                <c:pt idx="1956">
                  <c:v>7.2708419274913894E-3</c:v>
                </c:pt>
                <c:pt idx="1957">
                  <c:v>7.2711742167275162E-3</c:v>
                </c:pt>
                <c:pt idx="1958">
                  <c:v>7.2715341435358738E-3</c:v>
                </c:pt>
                <c:pt idx="1959">
                  <c:v>7.2719217820171878E-3</c:v>
                </c:pt>
                <c:pt idx="1960">
                  <c:v>7.2723372057925673E-3</c:v>
                </c:pt>
                <c:pt idx="1961">
                  <c:v>7.2727804887229297E-3</c:v>
                </c:pt>
                <c:pt idx="1962">
                  <c:v>7.2732517045093203E-3</c:v>
                </c:pt>
                <c:pt idx="1963">
                  <c:v>7.2737509270126566E-3</c:v>
                </c:pt>
                <c:pt idx="1964">
                  <c:v>7.2742782301737918E-3</c:v>
                </c:pt>
                <c:pt idx="1965">
                  <c:v>7.2748336875338993E-3</c:v>
                </c:pt>
                <c:pt idx="1966">
                  <c:v>7.2754173731137683E-3</c:v>
                </c:pt>
                <c:pt idx="1967">
                  <c:v>7.2760293605345083E-3</c:v>
                </c:pt>
                <c:pt idx="1968">
                  <c:v>7.2766697237369726E-3</c:v>
                </c:pt>
                <c:pt idx="1969">
                  <c:v>7.2773385364222065E-3</c:v>
                </c:pt>
                <c:pt idx="1970">
                  <c:v>7.2780358725310634E-3</c:v>
                </c:pt>
                <c:pt idx="1971">
                  <c:v>7.2787618057645886E-3</c:v>
                </c:pt>
                <c:pt idx="1972">
                  <c:v>7.2795164099836995E-3</c:v>
                </c:pt>
                <c:pt idx="1973">
                  <c:v>7.280283295978407E-3</c:v>
                </c:pt>
                <c:pt idx="1974">
                  <c:v>7.2810409589507685E-3</c:v>
                </c:pt>
                <c:pt idx="1975">
                  <c:v>7.2817892459031697E-3</c:v>
                </c:pt>
                <c:pt idx="1976">
                  <c:v>7.2825281332544733E-3</c:v>
                </c:pt>
                <c:pt idx="1977">
                  <c:v>7.2832575977432867E-3</c:v>
                </c:pt>
                <c:pt idx="1978">
                  <c:v>7.2839776157085367E-3</c:v>
                </c:pt>
                <c:pt idx="1979">
                  <c:v>7.2846881637289584E-3</c:v>
                </c:pt>
                <c:pt idx="1980">
                  <c:v>7.2853892182234148E-3</c:v>
                </c:pt>
                <c:pt idx="1981">
                  <c:v>7.286080755930513E-3</c:v>
                </c:pt>
                <c:pt idx="1982">
                  <c:v>7.2867627532691159E-3</c:v>
                </c:pt>
                <c:pt idx="1983">
                  <c:v>7.2874351867380227E-3</c:v>
                </c:pt>
                <c:pt idx="1984">
                  <c:v>7.2880980329159684E-3</c:v>
                </c:pt>
                <c:pt idx="1985">
                  <c:v>7.2887512682218158E-3</c:v>
                </c:pt>
                <c:pt idx="1986">
                  <c:v>7.2893948693941724E-3</c:v>
                </c:pt>
                <c:pt idx="1987">
                  <c:v>7.2900288126920287E-3</c:v>
                </c:pt>
                <c:pt idx="1988">
                  <c:v>7.2906530747740561E-3</c:v>
                </c:pt>
                <c:pt idx="1989">
                  <c:v>7.2912676322189895E-3</c:v>
                </c:pt>
                <c:pt idx="1990">
                  <c:v>7.2918724615256281E-3</c:v>
                </c:pt>
                <c:pt idx="1991">
                  <c:v>7.2924675391128346E-3</c:v>
                </c:pt>
                <c:pt idx="1992">
                  <c:v>7.2930528416392804E-3</c:v>
                </c:pt>
                <c:pt idx="1993">
                  <c:v>7.2936283455238282E-3</c:v>
                </c:pt>
                <c:pt idx="1994">
                  <c:v>7.2941940272652772E-3</c:v>
                </c:pt>
                <c:pt idx="1995">
                  <c:v>7.2947498634423624E-3</c:v>
                </c:pt>
                <c:pt idx="1996">
                  <c:v>7.2952958306338189E-3</c:v>
                </c:pt>
                <c:pt idx="1997">
                  <c:v>7.2959076785661381E-3</c:v>
                </c:pt>
                <c:pt idx="1998">
                  <c:v>7.296432418817389E-3</c:v>
                </c:pt>
                <c:pt idx="1999">
                  <c:v>7.2969472162220939E-3</c:v>
                </c:pt>
                <c:pt idx="2000">
                  <c:v>7.2974520474389237E-3</c:v>
                </c:pt>
                <c:pt idx="2001">
                  <c:v>7.2979468888068055E-3</c:v>
                </c:pt>
                <c:pt idx="2002">
                  <c:v>7.2984317169844104E-3</c:v>
                </c:pt>
                <c:pt idx="2003">
                  <c:v>7.2989065083906013E-3</c:v>
                </c:pt>
                <c:pt idx="2004">
                  <c:v>7.2993712396041133E-3</c:v>
                </c:pt>
                <c:pt idx="2005">
                  <c:v>7.2998258872836175E-3</c:v>
                </c:pt>
                <c:pt idx="2006">
                  <c:v>7.3002704276881047E-3</c:v>
                </c:pt>
                <c:pt idx="2007">
                  <c:v>7.3007048375561823E-3</c:v>
                </c:pt>
                <c:pt idx="2008">
                  <c:v>7.301129093306713E-3</c:v>
                </c:pt>
                <c:pt idx="2009">
                  <c:v>7.301543171518432E-3</c:v>
                </c:pt>
                <c:pt idx="2010">
                  <c:v>7.3019470486102023E-3</c:v>
                </c:pt>
                <c:pt idx="2011">
                  <c:v>7.302340701320631E-3</c:v>
                </c:pt>
                <c:pt idx="2012">
                  <c:v>7.303127846054025E-3</c:v>
                </c:pt>
                <c:pt idx="2013">
                  <c:v>7.3030972391130433E-3</c:v>
                </c:pt>
                <c:pt idx="2014">
                  <c:v>7.3034600773524971E-3</c:v>
                </c:pt>
                <c:pt idx="2015">
                  <c:v>7.3038125971258694E-3</c:v>
                </c:pt>
                <c:pt idx="2016">
                  <c:v>7.3041547750118951E-3</c:v>
                </c:pt>
                <c:pt idx="2017">
                  <c:v>7.3044865876692455E-3</c:v>
                </c:pt>
                <c:pt idx="2018">
                  <c:v>7.3048080113569114E-3</c:v>
                </c:pt>
                <c:pt idx="2019">
                  <c:v>7.3051190227335638E-3</c:v>
                </c:pt>
                <c:pt idx="2020">
                  <c:v>7.3054195982980019E-3</c:v>
                </c:pt>
                <c:pt idx="2021">
                  <c:v>7.3057097146289607E-3</c:v>
                </c:pt>
                <c:pt idx="2022">
                  <c:v>7.3059893482252392E-3</c:v>
                </c:pt>
                <c:pt idx="2023">
                  <c:v>7.3062584755057003E-3</c:v>
                </c:pt>
                <c:pt idx="2024">
                  <c:v>7.3065170732089513E-3</c:v>
                </c:pt>
                <c:pt idx="2025">
                  <c:v>7.306765117673919E-3</c:v>
                </c:pt>
                <c:pt idx="2026">
                  <c:v>7.3070025854793386E-3</c:v>
                </c:pt>
                <c:pt idx="2027">
                  <c:v>7.3072294532838811E-3</c:v>
                </c:pt>
                <c:pt idx="2028">
                  <c:v>7.3074456973465374E-3</c:v>
                </c:pt>
                <c:pt idx="2029">
                  <c:v>7.3076512943259786E-3</c:v>
                </c:pt>
                <c:pt idx="2030">
                  <c:v>7.3078462208808759E-3</c:v>
                </c:pt>
                <c:pt idx="2031">
                  <c:v>7.3080304533501561E-3</c:v>
                </c:pt>
                <c:pt idx="2032">
                  <c:v>7.3082039682326183E-3</c:v>
                </c:pt>
                <c:pt idx="2033">
                  <c:v>7.3083667421869336E-3</c:v>
                </c:pt>
                <c:pt idx="2034">
                  <c:v>7.308518751711901E-3</c:v>
                </c:pt>
                <c:pt idx="2035">
                  <c:v>7.3086599733063196E-3</c:v>
                </c:pt>
                <c:pt idx="2036">
                  <c:v>7.3087903835489243E-3</c:v>
                </c:pt>
                <c:pt idx="2037">
                  <c:v>7.3089099587786421E-3</c:v>
                </c:pt>
                <c:pt idx="2038">
                  <c:v>7.3090186756541442E-3</c:v>
                </c:pt>
                <c:pt idx="2039">
                  <c:v>7.3091165108341016E-3</c:v>
                </c:pt>
                <c:pt idx="2040">
                  <c:v>7.3092034406574413E-3</c:v>
                </c:pt>
                <c:pt idx="2041">
                  <c:v>7.3092794417028983E-3</c:v>
                </c:pt>
                <c:pt idx="2042">
                  <c:v>7.3093444904692717E-3</c:v>
                </c:pt>
                <c:pt idx="2043">
                  <c:v>7.3093985634553604E-3</c:v>
                </c:pt>
                <c:pt idx="2044">
                  <c:v>7.3094416372398996E-3</c:v>
                </c:pt>
                <c:pt idx="2045">
                  <c:v>7.3094736884016243E-3</c:v>
                </c:pt>
                <c:pt idx="2046">
                  <c:v>7.3094946932794613E-3</c:v>
                </c:pt>
                <c:pt idx="2047">
                  <c:v>7.309504628612018E-3</c:v>
                </c:pt>
                <c:pt idx="2048">
                  <c:v>7.3095034708980933E-3</c:v>
                </c:pt>
                <c:pt idx="2049">
                  <c:v>7.3096339823930379E-3</c:v>
                </c:pt>
                <c:pt idx="2050">
                  <c:v>7.3096073795131389E-3</c:v>
                </c:pt>
                <c:pt idx="2051">
                  <c:v>7.3095696059688464E-3</c:v>
                </c:pt>
                <c:pt idx="2052">
                  <c:v>7.3095206382589595E-3</c:v>
                </c:pt>
                <c:pt idx="2053">
                  <c:v>7.3094604528556317E-3</c:v>
                </c:pt>
                <c:pt idx="2054">
                  <c:v>7.3093890263375982E-3</c:v>
                </c:pt>
                <c:pt idx="2055">
                  <c:v>7.3093063352303034E-3</c:v>
                </c:pt>
                <c:pt idx="2056">
                  <c:v>7.3092123560059008E-3</c:v>
                </c:pt>
                <c:pt idx="2057">
                  <c:v>7.3091070652697709E-3</c:v>
                </c:pt>
                <c:pt idx="2058">
                  <c:v>7.3089904394674221E-3</c:v>
                </c:pt>
                <c:pt idx="2059">
                  <c:v>7.308862455150944E-3</c:v>
                </c:pt>
                <c:pt idx="2060">
                  <c:v>7.308723088845781E-3</c:v>
                </c:pt>
                <c:pt idx="2061">
                  <c:v>7.3085723171040229E-3</c:v>
                </c:pt>
                <c:pt idx="2062">
                  <c:v>7.3084101163978232E-3</c:v>
                </c:pt>
                <c:pt idx="2063">
                  <c:v>7.3080102531886126E-3</c:v>
                </c:pt>
                <c:pt idx="2064">
                  <c:v>7.3078202066501063E-3</c:v>
                </c:pt>
                <c:pt idx="2065">
                  <c:v>7.307618651077874E-3</c:v>
                </c:pt>
                <c:pt idx="2066">
                  <c:v>7.3074055631305868E-3</c:v>
                </c:pt>
                <c:pt idx="2067">
                  <c:v>7.3071809192271076E-3</c:v>
                </c:pt>
                <c:pt idx="2068">
                  <c:v>7.3069446960261075E-3</c:v>
                </c:pt>
                <c:pt idx="2069">
                  <c:v>7.3066968697865775E-3</c:v>
                </c:pt>
                <c:pt idx="2070">
                  <c:v>7.3064374173270608E-3</c:v>
                </c:pt>
                <c:pt idx="2071">
                  <c:v>7.3061663149864842E-3</c:v>
                </c:pt>
                <c:pt idx="2072">
                  <c:v>7.3058835394235189E-3</c:v>
                </c:pt>
                <c:pt idx="2073">
                  <c:v>7.3055890670570278E-3</c:v>
                </c:pt>
                <c:pt idx="2074">
                  <c:v>7.3052828745456821E-3</c:v>
                </c:pt>
                <c:pt idx="2075">
                  <c:v>7.3049649381484727E-3</c:v>
                </c:pt>
                <c:pt idx="2076">
                  <c:v>7.3046352346040067E-3</c:v>
                </c:pt>
                <c:pt idx="2077">
                  <c:v>7.304293740411083E-3</c:v>
                </c:pt>
                <c:pt idx="2078">
                  <c:v>7.3039404320685009E-3</c:v>
                </c:pt>
                <c:pt idx="2079">
                  <c:v>7.3035752861549952E-3</c:v>
                </c:pt>
                <c:pt idx="2080">
                  <c:v>7.3031982790094929E-3</c:v>
                </c:pt>
                <c:pt idx="2081">
                  <c:v>7.3028093874505373E-3</c:v>
                </c:pt>
                <c:pt idx="2082">
                  <c:v>7.3024085877371192E-3</c:v>
                </c:pt>
                <c:pt idx="2083">
                  <c:v>7.3019958566078458E-3</c:v>
                </c:pt>
                <c:pt idx="2084">
                  <c:v>7.3015711704016439E-3</c:v>
                </c:pt>
                <c:pt idx="2085">
                  <c:v>7.3011345057771848E-3</c:v>
                </c:pt>
                <c:pt idx="2086">
                  <c:v>7.3006858389934592E-3</c:v>
                </c:pt>
                <c:pt idx="2087">
                  <c:v>7.3002251469489465E-3</c:v>
                </c:pt>
                <c:pt idx="2088">
                  <c:v>7.2997524059026375E-3</c:v>
                </c:pt>
                <c:pt idx="2089">
                  <c:v>7.2992675926730755E-3</c:v>
                </c:pt>
                <c:pt idx="2090">
                  <c:v>7.2987706834393151E-3</c:v>
                </c:pt>
                <c:pt idx="2091">
                  <c:v>7.2982616549399637E-3</c:v>
                </c:pt>
                <c:pt idx="2092">
                  <c:v>7.2977404836738202E-3</c:v>
                </c:pt>
                <c:pt idx="2093">
                  <c:v>7.2972071459798116E-3</c:v>
                </c:pt>
                <c:pt idx="2094">
                  <c:v>7.296661618676481E-3</c:v>
                </c:pt>
                <c:pt idx="2095">
                  <c:v>7.2961038781027554E-3</c:v>
                </c:pt>
                <c:pt idx="2096">
                  <c:v>7.2955339007574338E-3</c:v>
                </c:pt>
                <c:pt idx="2097">
                  <c:v>7.2949516632991873E-3</c:v>
                </c:pt>
                <c:pt idx="2098">
                  <c:v>7.294357142226815E-3</c:v>
                </c:pt>
                <c:pt idx="2099">
                  <c:v>7.2937503139591797E-3</c:v>
                </c:pt>
                <c:pt idx="2100">
                  <c:v>7.2931311550750166E-3</c:v>
                </c:pt>
                <c:pt idx="2101">
                  <c:v>7.2924996421530608E-3</c:v>
                </c:pt>
                <c:pt idx="2102">
                  <c:v>7.2918557516121751E-3</c:v>
                </c:pt>
                <c:pt idx="2103">
                  <c:v>7.2911994600310948E-3</c:v>
                </c:pt>
                <c:pt idx="2104">
                  <c:v>7.2905307439885547E-3</c:v>
                </c:pt>
                <c:pt idx="2105">
                  <c:v>7.289849579983354E-3</c:v>
                </c:pt>
                <c:pt idx="2106">
                  <c:v>7.2891559445142917E-3</c:v>
                </c:pt>
                <c:pt idx="2107">
                  <c:v>7.2884498140801668E-3</c:v>
                </c:pt>
                <c:pt idx="2108">
                  <c:v>7.2877311652597143E-3</c:v>
                </c:pt>
                <c:pt idx="2109">
                  <c:v>7.2869999744717973E-3</c:v>
                </c:pt>
                <c:pt idx="2110">
                  <c:v>7.2862562183750867E-3</c:v>
                </c:pt>
                <c:pt idx="2111">
                  <c:v>7.2854998733884457E-3</c:v>
                </c:pt>
                <c:pt idx="2112">
                  <c:v>7.2847309161705454E-3</c:v>
                </c:pt>
                <c:pt idx="2113">
                  <c:v>7.2839493230603125E-3</c:v>
                </c:pt>
                <c:pt idx="2114">
                  <c:v>7.2831550708762904E-3</c:v>
                </c:pt>
                <c:pt idx="2115">
                  <c:v>7.2823481357175979E-3</c:v>
                </c:pt>
                <c:pt idx="2116">
                  <c:v>7.2815284944827141E-3</c:v>
                </c:pt>
                <c:pt idx="2117">
                  <c:v>7.2806961235905021E-3</c:v>
                </c:pt>
                <c:pt idx="2118">
                  <c:v>7.2798509993798888E-3</c:v>
                </c:pt>
                <c:pt idx="2119">
                  <c:v>7.2789930987493534E-3</c:v>
                </c:pt>
                <c:pt idx="2120">
                  <c:v>7.2781223977980147E-3</c:v>
                </c:pt>
                <c:pt idx="2121">
                  <c:v>7.277238873344416E-3</c:v>
                </c:pt>
                <c:pt idx="2122">
                  <c:v>7.2763425018074201E-3</c:v>
                </c:pt>
                <c:pt idx="2123">
                  <c:v>7.2754332596858262E-3</c:v>
                </c:pt>
                <c:pt idx="2124">
                  <c:v>7.2745111237182414E-3</c:v>
                </c:pt>
                <c:pt idx="2125">
                  <c:v>7.2735760700837204E-3</c:v>
                </c:pt>
                <c:pt idx="2126">
                  <c:v>7.2726280755208705E-3</c:v>
                </c:pt>
                <c:pt idx="2127">
                  <c:v>7.2716671164485547E-3</c:v>
                </c:pt>
                <c:pt idx="2128">
                  <c:v>7.270693169525444E-3</c:v>
                </c:pt>
                <c:pt idx="2129">
                  <c:v>7.2697062111704014E-3</c:v>
                </c:pt>
                <c:pt idx="2130">
                  <c:v>7.268706218042098E-3</c:v>
                </c:pt>
                <c:pt idx="2131">
                  <c:v>7.2676931664794608E-3</c:v>
                </c:pt>
                <c:pt idx="2132">
                  <c:v>7.2666670331411609E-3</c:v>
                </c:pt>
                <c:pt idx="2133">
                  <c:v>7.2656277944460612E-3</c:v>
                </c:pt>
                <c:pt idx="2134">
                  <c:v>7.2645754269728968E-3</c:v>
                </c:pt>
                <c:pt idx="2135">
                  <c:v>7.2635099073004028E-3</c:v>
                </c:pt>
                <c:pt idx="2136">
                  <c:v>7.2624312118474421E-3</c:v>
                </c:pt>
                <c:pt idx="2137">
                  <c:v>7.2613393173526219E-3</c:v>
                </c:pt>
                <c:pt idx="2138">
                  <c:v>7.2602341999949971E-3</c:v>
                </c:pt>
                <c:pt idx="2139">
                  <c:v>7.2591158365931108E-3</c:v>
                </c:pt>
                <c:pt idx="2140">
                  <c:v>7.2579842034858899E-3</c:v>
                </c:pt>
                <c:pt idx="2141">
                  <c:v>7.2568392772520696E-3</c:v>
                </c:pt>
                <c:pt idx="2142">
                  <c:v>7.2556810345503209E-3</c:v>
                </c:pt>
                <c:pt idx="2143">
                  <c:v>7.2545094517995068E-3</c:v>
                </c:pt>
                <c:pt idx="2144">
                  <c:v>7.2533245054184903E-3</c:v>
                </c:pt>
                <c:pt idx="2145">
                  <c:v>7.2521261720659425E-3</c:v>
                </c:pt>
                <c:pt idx="2146">
                  <c:v>7.2509144283205984E-3</c:v>
                </c:pt>
                <c:pt idx="2147">
                  <c:v>7.249689250521385E-3</c:v>
                </c:pt>
                <c:pt idx="2148">
                  <c:v>7.2484506153269734E-3</c:v>
                </c:pt>
                <c:pt idx="2149">
                  <c:v>7.2471984992361627E-3</c:v>
                </c:pt>
                <c:pt idx="2150">
                  <c:v>7.2459328787477517E-3</c:v>
                </c:pt>
                <c:pt idx="2151">
                  <c:v>7.2446537304404757E-3</c:v>
                </c:pt>
                <c:pt idx="2152">
                  <c:v>7.2433610307331975E-3</c:v>
                </c:pt>
                <c:pt idx="2153">
                  <c:v>7.2420547562845883E-3</c:v>
                </c:pt>
                <c:pt idx="2154">
                  <c:v>7.240734883513511E-3</c:v>
                </c:pt>
                <c:pt idx="2155">
                  <c:v>7.2394013889987008E-3</c:v>
                </c:pt>
                <c:pt idx="2156">
                  <c:v>7.2380542492389566E-3</c:v>
                </c:pt>
                <c:pt idx="2157">
                  <c:v>7.2366934408130135E-3</c:v>
                </c:pt>
                <c:pt idx="2158">
                  <c:v>7.2353189401397344E-3</c:v>
                </c:pt>
                <c:pt idx="2159">
                  <c:v>7.2339307238777906E-3</c:v>
                </c:pt>
                <c:pt idx="2160">
                  <c:v>7.2325287684460449E-3</c:v>
                </c:pt>
                <c:pt idx="2161">
                  <c:v>7.2311130504232324E-3</c:v>
                </c:pt>
                <c:pt idx="2162">
                  <c:v>7.2296835463081521E-3</c:v>
                </c:pt>
                <c:pt idx="2163">
                  <c:v>7.2282402325196671E-3</c:v>
                </c:pt>
                <c:pt idx="2164">
                  <c:v>7.2267830858763205E-3</c:v>
                </c:pt>
                <c:pt idx="2165">
                  <c:v>7.2253120826371031E-3</c:v>
                </c:pt>
                <c:pt idx="2166">
                  <c:v>7.2238271994606862E-3</c:v>
                </c:pt>
                <c:pt idx="2167">
                  <c:v>7.2223284126859966E-3</c:v>
                </c:pt>
                <c:pt idx="2168">
                  <c:v>7.2208156991315775E-3</c:v>
                </c:pt>
                <c:pt idx="2169">
                  <c:v>7.2192890349764838E-3</c:v>
                </c:pt>
                <c:pt idx="2170">
                  <c:v>7.2177483971191947E-3</c:v>
                </c:pt>
                <c:pt idx="2171">
                  <c:v>7.2161937618187011E-3</c:v>
                </c:pt>
                <c:pt idx="2172">
                  <c:v>7.2146251057336741E-3</c:v>
                </c:pt>
                <c:pt idx="2173">
                  <c:v>7.2130424052829767E-3</c:v>
                </c:pt>
                <c:pt idx="2174">
                  <c:v>7.2114456370453439E-3</c:v>
                </c:pt>
                <c:pt idx="2175">
                  <c:v>7.2098347775995109E-3</c:v>
                </c:pt>
                <c:pt idx="2176">
                  <c:v>7.2082098033643405E-3</c:v>
                </c:pt>
                <c:pt idx="2177">
                  <c:v>7.2065706908386318E-3</c:v>
                </c:pt>
                <c:pt idx="2178">
                  <c:v>7.2049174166810559E-3</c:v>
                </c:pt>
                <c:pt idx="2179">
                  <c:v>7.2032499574703479E-3</c:v>
                </c:pt>
                <c:pt idx="2180">
                  <c:v>7.2015682894654987E-3</c:v>
                </c:pt>
                <c:pt idx="2181">
                  <c:v>7.1998723894051153E-3</c:v>
                </c:pt>
                <c:pt idx="2182">
                  <c:v>7.1981622337080609E-3</c:v>
                </c:pt>
                <c:pt idx="2183">
                  <c:v>7.1964377990330064E-3</c:v>
                </c:pt>
                <c:pt idx="2184">
                  <c:v>7.1946990617188789E-3</c:v>
                </c:pt>
                <c:pt idx="2185">
                  <c:v>7.1929459984243493E-3</c:v>
                </c:pt>
                <c:pt idx="2186">
                  <c:v>7.1911785856482169E-3</c:v>
                </c:pt>
                <c:pt idx="2187">
                  <c:v>7.1893967998093444E-3</c:v>
                </c:pt>
                <c:pt idx="2188">
                  <c:v>7.1876006177262752E-3</c:v>
                </c:pt>
                <c:pt idx="2189">
                  <c:v>7.185790015498128E-3</c:v>
                </c:pt>
                <c:pt idx="2190">
                  <c:v>7.1839649701033181E-3</c:v>
                </c:pt>
                <c:pt idx="2191">
                  <c:v>7.1821254576409643E-3</c:v>
                </c:pt>
                <c:pt idx="2192">
                  <c:v>7.1802714548496738E-3</c:v>
                </c:pt>
                <c:pt idx="2193">
                  <c:v>7.1784029383881176E-3</c:v>
                </c:pt>
                <c:pt idx="2194">
                  <c:v>7.1765198845952227E-3</c:v>
                </c:pt>
                <c:pt idx="2195">
                  <c:v>7.1746222698898521E-3</c:v>
                </c:pt>
                <c:pt idx="2196">
                  <c:v>7.1727100710106129E-3</c:v>
                </c:pt>
                <c:pt idx="2197">
                  <c:v>7.1707832644563041E-3</c:v>
                </c:pt>
                <c:pt idx="2198">
                  <c:v>7.1688418266457887E-3</c:v>
                </c:pt>
                <c:pt idx="2199">
                  <c:v>7.1668857340778658E-3</c:v>
                </c:pt>
                <c:pt idx="2200">
                  <c:v>7.1649149634911424E-3</c:v>
                </c:pt>
                <c:pt idx="2201">
                  <c:v>7.1629294913844177E-3</c:v>
                </c:pt>
                <c:pt idx="2202">
                  <c:v>7.1609292939367464E-3</c:v>
                </c:pt>
                <c:pt idx="2203">
                  <c:v>7.1589143481265438E-3</c:v>
                </c:pt>
                <c:pt idx="2204">
                  <c:v>7.1568846300529287E-3</c:v>
                </c:pt>
                <c:pt idx="2205">
                  <c:v>7.1548401166143805E-3</c:v>
                </c:pt>
                <c:pt idx="2206">
                  <c:v>7.1527807840698898E-3</c:v>
                </c:pt>
                <c:pt idx="2207">
                  <c:v>7.150706609158064E-3</c:v>
                </c:pt>
                <c:pt idx="2208">
                  <c:v>7.1486175682178299E-3</c:v>
                </c:pt>
                <c:pt idx="2209">
                  <c:v>7.1465136379078587E-3</c:v>
                </c:pt>
                <c:pt idx="2210">
                  <c:v>7.1443947946470132E-3</c:v>
                </c:pt>
                <c:pt idx="2211">
                  <c:v>7.1422610150939647E-3</c:v>
                </c:pt>
                <c:pt idx="2212">
                  <c:v>7.140112275507704E-3</c:v>
                </c:pt>
                <c:pt idx="2213">
                  <c:v>7.1379485527867104E-3</c:v>
                </c:pt>
                <c:pt idx="2214">
                  <c:v>7.1357698231899747E-3</c:v>
                </c:pt>
                <c:pt idx="2215">
                  <c:v>7.133576063296232E-3</c:v>
                </c:pt>
                <c:pt idx="2216">
                  <c:v>7.1313672496842173E-3</c:v>
                </c:pt>
                <c:pt idx="2217">
                  <c:v>7.1291433587727937E-3</c:v>
                </c:pt>
                <c:pt idx="2218">
                  <c:v>7.1269043671406962E-3</c:v>
                </c:pt>
                <c:pt idx="2219">
                  <c:v>7.1246502514465959E-3</c:v>
                </c:pt>
                <c:pt idx="2220">
                  <c:v>7.1223809880294198E-3</c:v>
                </c:pt>
                <c:pt idx="2221">
                  <c:v>7.1200965536277749E-3</c:v>
                </c:pt>
                <c:pt idx="2222">
                  <c:v>7.1177969244207162E-3</c:v>
                </c:pt>
                <c:pt idx="2223">
                  <c:v>7.1154820771468508E-3</c:v>
                </c:pt>
                <c:pt idx="2224">
                  <c:v>7.1131519884648498E-3</c:v>
                </c:pt>
                <c:pt idx="2225">
                  <c:v>7.1108066345537679E-3</c:v>
                </c:pt>
                <c:pt idx="2226">
                  <c:v>7.1084459923920207E-3</c:v>
                </c:pt>
                <c:pt idx="2227">
                  <c:v>7.1060700380787267E-3</c:v>
                </c:pt>
                <c:pt idx="2228">
                  <c:v>7.1036787482725572E-3</c:v>
                </c:pt>
                <c:pt idx="2229">
                  <c:v>7.1012720996321832E-3</c:v>
                </c:pt>
                <c:pt idx="2230">
                  <c:v>7.0988500684965317E-3</c:v>
                </c:pt>
                <c:pt idx="2231">
                  <c:v>7.0964126316042098E-3</c:v>
                </c:pt>
                <c:pt idx="2232">
                  <c:v>7.0939597652142083E-3</c:v>
                </c:pt>
                <c:pt idx="2233">
                  <c:v>7.0914914460651346E-3</c:v>
                </c:pt>
                <c:pt idx="2234">
                  <c:v>7.0890076506557875E-3</c:v>
                </c:pt>
                <c:pt idx="2235">
                  <c:v>7.086508355325094E-3</c:v>
                </c:pt>
                <c:pt idx="2236">
                  <c:v>7.0839935368116613E-3</c:v>
                </c:pt>
                <c:pt idx="2237">
                  <c:v>7.0814631716942245E-3</c:v>
                </c:pt>
                <c:pt idx="2238">
                  <c:v>7.0789172361518382E-3</c:v>
                </c:pt>
                <c:pt idx="2239">
                  <c:v>7.0763557070030458E-3</c:v>
                </c:pt>
                <c:pt idx="2240">
                  <c:v>7.0737785607466463E-3</c:v>
                </c:pt>
                <c:pt idx="2241">
                  <c:v>7.0711857738015027E-3</c:v>
                </c:pt>
                <c:pt idx="2242">
                  <c:v>7.068577322826286E-3</c:v>
                </c:pt>
                <c:pt idx="2243">
                  <c:v>7.0659531841599232E-3</c:v>
                </c:pt>
                <c:pt idx="2244">
                  <c:v>7.0633133345410215E-3</c:v>
                </c:pt>
                <c:pt idx="2245">
                  <c:v>7.0606577503085077E-3</c:v>
                </c:pt>
                <c:pt idx="2246">
                  <c:v>7.057986408041117E-3</c:v>
                </c:pt>
                <c:pt idx="2247">
                  <c:v>7.0552992843975204E-3</c:v>
                </c:pt>
                <c:pt idx="2248">
                  <c:v>7.052596355796581E-3</c:v>
                </c:pt>
                <c:pt idx="2249">
                  <c:v>7.0498775985772255E-3</c:v>
                </c:pt>
                <c:pt idx="2250">
                  <c:v>7.0471429895579973E-3</c:v>
                </c:pt>
                <c:pt idx="2251">
                  <c:v>7.0443925052376954E-3</c:v>
                </c:pt>
                <c:pt idx="2252">
                  <c:v>7.0416261218753107E-3</c:v>
                </c:pt>
                <c:pt idx="2253">
                  <c:v>7.0388438162893863E-3</c:v>
                </c:pt>
                <c:pt idx="2254">
                  <c:v>7.0360455648987852E-3</c:v>
                </c:pt>
                <c:pt idx="2255">
                  <c:v>7.0332313442822425E-3</c:v>
                </c:pt>
                <c:pt idx="2256">
                  <c:v>7.0304011307786851E-3</c:v>
                </c:pt>
                <c:pt idx="2257">
                  <c:v>7.027146988063393E-3</c:v>
                </c:pt>
                <c:pt idx="2258">
                  <c:v>7.024282425316386E-3</c:v>
                </c:pt>
                <c:pt idx="2259">
                  <c:v>7.0214017959813191E-3</c:v>
                </c:pt>
                <c:pt idx="2260">
                  <c:v>7.0185050767967994E-3</c:v>
                </c:pt>
                <c:pt idx="2261">
                  <c:v>7.0155922440218177E-3</c:v>
                </c:pt>
                <c:pt idx="2262">
                  <c:v>7.0126632742351092E-3</c:v>
                </c:pt>
                <c:pt idx="2263">
                  <c:v>7.0097181440953449E-3</c:v>
                </c:pt>
                <c:pt idx="2264">
                  <c:v>7.0067568300213878E-3</c:v>
                </c:pt>
                <c:pt idx="2265">
                  <c:v>7.003779308512037E-3</c:v>
                </c:pt>
                <c:pt idx="2266">
                  <c:v>7.0007855561460275E-3</c:v>
                </c:pt>
                <c:pt idx="2267">
                  <c:v>6.9977755495020943E-3</c:v>
                </c:pt>
                <c:pt idx="2268">
                  <c:v>6.9947492649991005E-3</c:v>
                </c:pt>
                <c:pt idx="2269">
                  <c:v>6.9917066792157812E-3</c:v>
                </c:pt>
                <c:pt idx="2270">
                  <c:v>6.9886477685709991E-3</c:v>
                </c:pt>
                <c:pt idx="2271">
                  <c:v>6.9855725098033616E-3</c:v>
                </c:pt>
                <c:pt idx="2272">
                  <c:v>6.9824808793317317E-3</c:v>
                </c:pt>
                <c:pt idx="2273">
                  <c:v>6.9793728534950361E-3</c:v>
                </c:pt>
                <c:pt idx="2274">
                  <c:v>6.9762484091917543E-3</c:v>
                </c:pt>
                <c:pt idx="2275">
                  <c:v>6.9726574809969577E-3</c:v>
                </c:pt>
                <c:pt idx="2276">
                  <c:v>6.9694977746603826E-3</c:v>
                </c:pt>
                <c:pt idx="2277">
                  <c:v>6.9663215759163677E-3</c:v>
                </c:pt>
                <c:pt idx="2278">
                  <c:v>6.9631288612637121E-3</c:v>
                </c:pt>
                <c:pt idx="2279">
                  <c:v>6.9599196072012148E-3</c:v>
                </c:pt>
                <c:pt idx="2280">
                  <c:v>6.9566937903076109E-3</c:v>
                </c:pt>
                <c:pt idx="2281">
                  <c:v>6.9534513869218273E-3</c:v>
                </c:pt>
                <c:pt idx="2282">
                  <c:v>6.9501923737824711E-3</c:v>
                </c:pt>
                <c:pt idx="2283">
                  <c:v>6.9469167274682775E-3</c:v>
                </c:pt>
                <c:pt idx="2284">
                  <c:v>6.9436244242382372E-3</c:v>
                </c:pt>
                <c:pt idx="2285">
                  <c:v>6.9403154409108936E-3</c:v>
                </c:pt>
                <c:pt idx="2286">
                  <c:v>6.9369897536653014E-3</c:v>
                </c:pt>
                <c:pt idx="2287">
                  <c:v>6.9336473393999398E-3</c:v>
                </c:pt>
                <c:pt idx="2288">
                  <c:v>6.9302881743737998E-3</c:v>
                </c:pt>
                <c:pt idx="2289">
                  <c:v>6.9269122351656165E-3</c:v>
                </c:pt>
                <c:pt idx="2290">
                  <c:v>6.9235194984340609E-3</c:v>
                </c:pt>
                <c:pt idx="2291">
                  <c:v>6.9201099405180599E-3</c:v>
                </c:pt>
                <c:pt idx="2292">
                  <c:v>6.9166835380762848E-3</c:v>
                </c:pt>
                <c:pt idx="2293">
                  <c:v>6.9132402676075344E-3</c:v>
                </c:pt>
                <c:pt idx="2294">
                  <c:v>6.9097801055306718E-3</c:v>
                </c:pt>
                <c:pt idx="2295">
                  <c:v>6.906303028424432E-3</c:v>
                </c:pt>
                <c:pt idx="2296">
                  <c:v>6.9028090129474862E-3</c:v>
                </c:pt>
                <c:pt idx="2297">
                  <c:v>6.8992980354387612E-3</c:v>
                </c:pt>
                <c:pt idx="2298">
                  <c:v>6.8957700726368643E-3</c:v>
                </c:pt>
                <c:pt idx="2299">
                  <c:v>6.8922251008007862E-3</c:v>
                </c:pt>
                <c:pt idx="2300">
                  <c:v>6.8886630966691342E-3</c:v>
                </c:pt>
                <c:pt idx="2301">
                  <c:v>6.8850840367407073E-3</c:v>
                </c:pt>
                <c:pt idx="2302">
                  <c:v>6.8814878973544324E-3</c:v>
                </c:pt>
                <c:pt idx="2303">
                  <c:v>6.8778746552489167E-3</c:v>
                </c:pt>
                <c:pt idx="2304">
                  <c:v>6.8742442868430231E-3</c:v>
                </c:pt>
                <c:pt idx="2305">
                  <c:v>6.8705967687154867E-3</c:v>
                </c:pt>
                <c:pt idx="2306">
                  <c:v>6.8669320773651066E-3</c:v>
                </c:pt>
                <c:pt idx="2307">
                  <c:v>6.8632501892906816E-3</c:v>
                </c:pt>
                <c:pt idx="2308">
                  <c:v>6.8595510811508831E-3</c:v>
                </c:pt>
                <c:pt idx="2309">
                  <c:v>6.8549001490580963E-3</c:v>
                </c:pt>
                <c:pt idx="2310">
                  <c:v>6.8511614497612783E-3</c:v>
                </c:pt>
                <c:pt idx="2311">
                  <c:v>6.847405452594657E-3</c:v>
                </c:pt>
                <c:pt idx="2312">
                  <c:v>6.8436321340570316E-3</c:v>
                </c:pt>
                <c:pt idx="2313">
                  <c:v>6.8398414707004918E-3</c:v>
                </c:pt>
                <c:pt idx="2314">
                  <c:v>6.8360334390238364E-3</c:v>
                </c:pt>
                <c:pt idx="2315">
                  <c:v>6.83220801555251E-3</c:v>
                </c:pt>
                <c:pt idx="2316">
                  <c:v>6.8283651768652476E-3</c:v>
                </c:pt>
                <c:pt idx="2317">
                  <c:v>6.8245048994075574E-3</c:v>
                </c:pt>
                <c:pt idx="2318">
                  <c:v>6.8206271597315293E-3</c:v>
                </c:pt>
                <c:pt idx="2319">
                  <c:v>6.816731934389253E-3</c:v>
                </c:pt>
                <c:pt idx="2320">
                  <c:v>6.8128191998795273E-3</c:v>
                </c:pt>
                <c:pt idx="2321">
                  <c:v>6.8088889327544422E-3</c:v>
                </c:pt>
                <c:pt idx="2322">
                  <c:v>6.8049411094861512E-3</c:v>
                </c:pt>
                <c:pt idx="2323">
                  <c:v>6.7991425679192474E-3</c:v>
                </c:pt>
                <c:pt idx="2324">
                  <c:v>6.7951521615938759E-3</c:v>
                </c:pt>
                <c:pt idx="2325">
                  <c:v>6.7911441191359501E-3</c:v>
                </c:pt>
                <c:pt idx="2326">
                  <c:v>6.7871184172840771E-3</c:v>
                </c:pt>
                <c:pt idx="2327">
                  <c:v>6.7830750323771838E-3</c:v>
                </c:pt>
                <c:pt idx="2328">
                  <c:v>6.7790139410739414E-3</c:v>
                </c:pt>
                <c:pt idx="2329">
                  <c:v>6.7749351197932128E-3</c:v>
                </c:pt>
                <c:pt idx="2330">
                  <c:v>6.7708385452736053E-3</c:v>
                </c:pt>
                <c:pt idx="2331">
                  <c:v>6.7667241936941736E-3</c:v>
                </c:pt>
                <c:pt idx="2332">
                  <c:v>6.7625920419533969E-3</c:v>
                </c:pt>
                <c:pt idx="2333">
                  <c:v>6.7584420663102662E-3</c:v>
                </c:pt>
                <c:pt idx="2334">
                  <c:v>6.7542742433435166E-3</c:v>
                </c:pt>
                <c:pt idx="2335">
                  <c:v>6.750088549711819E-3</c:v>
                </c:pt>
                <c:pt idx="2336">
                  <c:v>6.7458849617541006E-3</c:v>
                </c:pt>
                <c:pt idx="2337">
                  <c:v>6.7416634560490962E-3</c:v>
                </c:pt>
                <c:pt idx="2338">
                  <c:v>6.7374240092554771E-3</c:v>
                </c:pt>
                <c:pt idx="2339">
                  <c:v>6.7331665977121702E-3</c:v>
                </c:pt>
                <c:pt idx="2340">
                  <c:v>6.7288911981577826E-3</c:v>
                </c:pt>
                <c:pt idx="2341">
                  <c:v>6.7245977867713691E-3</c:v>
                </c:pt>
                <c:pt idx="2342">
                  <c:v>6.7202863405313451E-3</c:v>
                </c:pt>
                <c:pt idx="2343">
                  <c:v>6.7159568356167654E-3</c:v>
                </c:pt>
                <c:pt idx="2344">
                  <c:v>6.711609248686301E-3</c:v>
                </c:pt>
                <c:pt idx="2345">
                  <c:v>6.7072435561588151E-3</c:v>
                </c:pt>
                <c:pt idx="2346">
                  <c:v>6.7028597346929786E-3</c:v>
                </c:pt>
                <c:pt idx="2347">
                  <c:v>6.6984577607076545E-3</c:v>
                </c:pt>
                <c:pt idx="2348">
                  <c:v>6.6940376110213862E-3</c:v>
                </c:pt>
                <c:pt idx="2349">
                  <c:v>6.6895992617332922E-3</c:v>
                </c:pt>
                <c:pt idx="2350">
                  <c:v>6.6851426895020438E-3</c:v>
                </c:pt>
                <c:pt idx="2351">
                  <c:v>6.6806678709863121E-3</c:v>
                </c:pt>
                <c:pt idx="2352">
                  <c:v>6.6761747826848961E-3</c:v>
                </c:pt>
                <c:pt idx="2353">
                  <c:v>6.6716634009367226E-3</c:v>
                </c:pt>
                <c:pt idx="2354">
                  <c:v>6.6671337024803989E-3</c:v>
                </c:pt>
                <c:pt idx="2355">
                  <c:v>6.6625856638147241E-3</c:v>
                </c:pt>
                <c:pt idx="2356">
                  <c:v>6.6580192613585609E-3</c:v>
                </c:pt>
                <c:pt idx="2357">
                  <c:v>6.6534344716906446E-3</c:v>
                </c:pt>
                <c:pt idx="2358">
                  <c:v>6.6488312713097741E-3</c:v>
                </c:pt>
                <c:pt idx="2359">
                  <c:v>6.6442096367946846E-3</c:v>
                </c:pt>
                <c:pt idx="2360">
                  <c:v>6.639569544724111E-3</c:v>
                </c:pt>
                <c:pt idx="2361">
                  <c:v>6.6349109713570442E-3</c:v>
                </c:pt>
                <c:pt idx="2362">
                  <c:v>6.6302338935919636E-3</c:v>
                </c:pt>
                <c:pt idx="2363">
                  <c:v>6.6255382876878599E-3</c:v>
                </c:pt>
                <c:pt idx="2364">
                  <c:v>6.6208241302234683E-3</c:v>
                </c:pt>
                <c:pt idx="2365">
                  <c:v>6.6160913977775238E-3</c:v>
                </c:pt>
                <c:pt idx="2366">
                  <c:v>6.6113400668488254E-3</c:v>
                </c:pt>
                <c:pt idx="2367">
                  <c:v>6.606570113856236E-3</c:v>
                </c:pt>
                <c:pt idx="2368">
                  <c:v>6.601781515538363E-3</c:v>
                </c:pt>
                <c:pt idx="2369">
                  <c:v>6.5969742483140692E-3</c:v>
                </c:pt>
                <c:pt idx="2370">
                  <c:v>6.5921482886821536E-3</c:v>
                </c:pt>
                <c:pt idx="2371">
                  <c:v>6.5873036131414153E-3</c:v>
                </c:pt>
                <c:pt idx="2372">
                  <c:v>6.5824401983505254E-3</c:v>
                </c:pt>
                <c:pt idx="2373">
                  <c:v>6.5775580207283468E-3</c:v>
                </c:pt>
                <c:pt idx="2374">
                  <c:v>6.5726570567736786E-3</c:v>
                </c:pt>
                <c:pt idx="2375">
                  <c:v>6.5677372831451919E-3</c:v>
                </c:pt>
                <c:pt idx="2376">
                  <c:v>6.5627986761818136E-3</c:v>
                </c:pt>
                <c:pt idx="2377">
                  <c:v>6.5578412125422147E-3</c:v>
                </c:pt>
                <c:pt idx="2378">
                  <c:v>6.5528648688850666E-3</c:v>
                </c:pt>
                <c:pt idx="2379">
                  <c:v>6.5478696213094878E-3</c:v>
                </c:pt>
                <c:pt idx="2380">
                  <c:v>6.5428554467938937E-3</c:v>
                </c:pt>
                <c:pt idx="2381">
                  <c:v>6.5378223215972753E-3</c:v>
                </c:pt>
                <c:pt idx="2382">
                  <c:v>6.5327702222983675E-3</c:v>
                </c:pt>
                <c:pt idx="2383">
                  <c:v>6.5276991254759054E-3</c:v>
                </c:pt>
                <c:pt idx="2384">
                  <c:v>6.5226090077086241E-3</c:v>
                </c:pt>
                <c:pt idx="2385">
                  <c:v>6.5174998451755783E-3</c:v>
                </c:pt>
                <c:pt idx="2386">
                  <c:v>6.5123716149351196E-3</c:v>
                </c:pt>
                <c:pt idx="2387">
                  <c:v>6.5072242930863666E-3</c:v>
                </c:pt>
                <c:pt idx="2388">
                  <c:v>6.5020578562879905E-3</c:v>
                </c:pt>
                <c:pt idx="2389">
                  <c:v>6.4968722811986623E-3</c:v>
                </c:pt>
                <c:pt idx="2390">
                  <c:v>6.4916675442372451E-3</c:v>
                </c:pt>
                <c:pt idx="2391">
                  <c:v>6.4864436219025379E-3</c:v>
                </c:pt>
                <c:pt idx="2392">
                  <c:v>6.4812004906933396E-3</c:v>
                </c:pt>
                <c:pt idx="2393">
                  <c:v>6.4759381271883854E-3</c:v>
                </c:pt>
                <c:pt idx="2394">
                  <c:v>6.4706565078864742E-3</c:v>
                </c:pt>
                <c:pt idx="2395">
                  <c:v>6.4653556093663411E-3</c:v>
                </c:pt>
                <c:pt idx="2396">
                  <c:v>6.4600354082067213E-3</c:v>
                </c:pt>
                <c:pt idx="2397">
                  <c:v>6.4546958806666055E-3</c:v>
                </c:pt>
                <c:pt idx="2398">
                  <c:v>6.449337003644473E-3</c:v>
                </c:pt>
                <c:pt idx="2399">
                  <c:v>6.4439587533993148E-3</c:v>
                </c:pt>
                <c:pt idx="2400">
                  <c:v>6.4385611064299297E-3</c:v>
                </c:pt>
                <c:pt idx="2401">
                  <c:v>6.433144039394989E-3</c:v>
                </c:pt>
                <c:pt idx="2402">
                  <c:v>6.4277075287932917E-3</c:v>
                </c:pt>
                <c:pt idx="2403">
                  <c:v>6.4222515512835088E-3</c:v>
                </c:pt>
                <c:pt idx="2404">
                  <c:v>6.4167760829647591E-3</c:v>
                </c:pt>
                <c:pt idx="2405">
                  <c:v>6.411281100895394E-3</c:v>
                </c:pt>
                <c:pt idx="2406">
                  <c:v>6.4057665812544684E-3</c:v>
                </c:pt>
                <c:pt idx="2407">
                  <c:v>6.4002325007805894E-3</c:v>
                </c:pt>
                <c:pt idx="2408">
                  <c:v>6.3946788357327478E-3</c:v>
                </c:pt>
                <c:pt idx="2409">
                  <c:v>6.3891055627696147E-3</c:v>
                </c:pt>
                <c:pt idx="2410">
                  <c:v>6.3835126586297974E-3</c:v>
                </c:pt>
                <c:pt idx="2411">
                  <c:v>6.3779000994923507E-3</c:v>
                </c:pt>
                <c:pt idx="2412">
                  <c:v>6.3722678620958817E-3</c:v>
                </c:pt>
                <c:pt idx="2413">
                  <c:v>6.3666159227793173E-3</c:v>
                </c:pt>
                <c:pt idx="2414">
                  <c:v>6.3609442582812648E-3</c:v>
                </c:pt>
                <c:pt idx="2415">
                  <c:v>6.355252845100523E-3</c:v>
                </c:pt>
                <c:pt idx="2416">
                  <c:v>6.349541659576019E-3</c:v>
                </c:pt>
                <c:pt idx="2417">
                  <c:v>6.343810678526296E-3</c:v>
                </c:pt>
                <c:pt idx="2418">
                  <c:v>6.3380598781304087E-3</c:v>
                </c:pt>
                <c:pt idx="2419">
                  <c:v>6.3322892352069005E-3</c:v>
                </c:pt>
                <c:pt idx="2420">
                  <c:v>6.3264987261746342E-3</c:v>
                </c:pt>
                <c:pt idx="2421">
                  <c:v>6.3206883274524728E-3</c:v>
                </c:pt>
                <c:pt idx="2422">
                  <c:v>6.3148580156990874E-3</c:v>
                </c:pt>
                <c:pt idx="2423">
                  <c:v>6.3090077674932132E-3</c:v>
                </c:pt>
                <c:pt idx="2424">
                  <c:v>6.303137559173777E-3</c:v>
                </c:pt>
                <c:pt idx="2425">
                  <c:v>6.29724736739945E-3</c:v>
                </c:pt>
                <c:pt idx="2426">
                  <c:v>6.2913371686690311E-3</c:v>
                </c:pt>
                <c:pt idx="2427">
                  <c:v>6.2854069394813195E-3</c:v>
                </c:pt>
                <c:pt idx="2428">
                  <c:v>6.27945665641505E-3</c:v>
                </c:pt>
                <c:pt idx="2429">
                  <c:v>6.2734862958890858E-3</c:v>
                </c:pt>
                <c:pt idx="2430">
                  <c:v>6.2674958345620979E-3</c:v>
                </c:pt>
                <c:pt idx="2431">
                  <c:v>6.2614852488529493E-3</c:v>
                </c:pt>
                <c:pt idx="2432">
                  <c:v>6.2554545154203112E-3</c:v>
                </c:pt>
                <c:pt idx="2433">
                  <c:v>6.2494036105231743E-3</c:v>
                </c:pt>
                <c:pt idx="2434">
                  <c:v>6.243332511060018E-3</c:v>
                </c:pt>
                <c:pt idx="2435">
                  <c:v>6.2372411932898331E-3</c:v>
                </c:pt>
                <c:pt idx="2436">
                  <c:v>6.2311296337913546E-3</c:v>
                </c:pt>
                <c:pt idx="2437">
                  <c:v>6.2249978091433178E-3</c:v>
                </c:pt>
                <c:pt idx="2438">
                  <c:v>6.2188456958445215E-3</c:v>
                </c:pt>
                <c:pt idx="2439">
                  <c:v>6.2126732703937648E-3</c:v>
                </c:pt>
                <c:pt idx="2440">
                  <c:v>6.2064805092898467E-3</c:v>
                </c:pt>
                <c:pt idx="2441">
                  <c:v>6.2002673892713744E-3</c:v>
                </c:pt>
                <c:pt idx="2442">
                  <c:v>6.1940338865174027E-3</c:v>
                </c:pt>
                <c:pt idx="2443">
                  <c:v>6.1877799777665388E-3</c:v>
                </c:pt>
                <c:pt idx="2444">
                  <c:v>6.1815056395175816E-3</c:v>
                </c:pt>
                <c:pt idx="2445">
                  <c:v>6.1752108483492663E-3</c:v>
                </c:pt>
                <c:pt idx="2446">
                  <c:v>6.1688955806005197E-3</c:v>
                </c:pt>
                <c:pt idx="2447">
                  <c:v>6.162559813009949E-3</c:v>
                </c:pt>
                <c:pt idx="2448">
                  <c:v>6.1562035220763534E-3</c:v>
                </c:pt>
                <c:pt idx="2449">
                  <c:v>6.1498266842185956E-3</c:v>
                </c:pt>
                <c:pt idx="2450">
                  <c:v>6.1434292760154108E-3</c:v>
                </c:pt>
                <c:pt idx="2451">
                  <c:v>6.137011273965598E-3</c:v>
                </c:pt>
                <c:pt idx="2452">
                  <c:v>6.1305726545679562E-3</c:v>
                </c:pt>
                <c:pt idx="2453">
                  <c:v>6.1241133944811565E-3</c:v>
                </c:pt>
                <c:pt idx="2454">
                  <c:v>6.117633470124062E-3</c:v>
                </c:pt>
                <c:pt idx="2455">
                  <c:v>6.1111328580754076E-3</c:v>
                </c:pt>
                <c:pt idx="2456">
                  <c:v>6.1046115348339924E-3</c:v>
                </c:pt>
                <c:pt idx="2457">
                  <c:v>6.0980694768186794E-3</c:v>
                </c:pt>
                <c:pt idx="2458">
                  <c:v>6.0915066606881396E-3</c:v>
                </c:pt>
                <c:pt idx="2459">
                  <c:v>6.0849230629411721E-3</c:v>
                </c:pt>
                <c:pt idx="2460">
                  <c:v>6.0783186602364481E-3</c:v>
                </c:pt>
                <c:pt idx="2461">
                  <c:v>6.0716934287530222E-3</c:v>
                </c:pt>
                <c:pt idx="2462">
                  <c:v>6.0650473453094378E-3</c:v>
                </c:pt>
                <c:pt idx="2463">
                  <c:v>6.0583803864044938E-3</c:v>
                </c:pt>
                <c:pt idx="2464">
                  <c:v>6.0516925284570533E-3</c:v>
                </c:pt>
                <c:pt idx="2465">
                  <c:v>6.0449837480458513E-3</c:v>
                </c:pt>
                <c:pt idx="2466">
                  <c:v>6.0382540216696867E-3</c:v>
                </c:pt>
                <c:pt idx="2467">
                  <c:v>6.0315033259872308E-3</c:v>
                </c:pt>
                <c:pt idx="2468">
                  <c:v>6.0247316372574744E-3</c:v>
                </c:pt>
                <c:pt idx="2469">
                  <c:v>6.0179389322989607E-3</c:v>
                </c:pt>
                <c:pt idx="2470">
                  <c:v>6.0111251874506166E-3</c:v>
                </c:pt>
                <c:pt idx="2471">
                  <c:v>6.0042903792112412E-3</c:v>
                </c:pt>
                <c:pt idx="2472">
                  <c:v>5.9974344843194416E-3</c:v>
                </c:pt>
                <c:pt idx="2473">
                  <c:v>5.9905574790342087E-3</c:v>
                </c:pt>
                <c:pt idx="2474">
                  <c:v>5.9836593401740856E-3</c:v>
                </c:pt>
                <c:pt idx="2475">
                  <c:v>5.9767400439980634E-3</c:v>
                </c:pt>
                <c:pt idx="2476">
                  <c:v>5.969799567164813E-3</c:v>
                </c:pt>
                <c:pt idx="2477">
                  <c:v>5.9628378861731335E-3</c:v>
                </c:pt>
                <c:pt idx="2478">
                  <c:v>5.95585497760176E-3</c:v>
                </c:pt>
                <c:pt idx="2479">
                  <c:v>5.9488508177896193E-3</c:v>
                </c:pt>
                <c:pt idx="2480">
                  <c:v>5.9418253834753187E-3</c:v>
                </c:pt>
                <c:pt idx="2481">
                  <c:v>5.9347786511576572E-3</c:v>
                </c:pt>
                <c:pt idx="2482">
                  <c:v>5.9277105972554978E-3</c:v>
                </c:pt>
                <c:pt idx="2483">
                  <c:v>5.9206211983475754E-3</c:v>
                </c:pt>
                <c:pt idx="2484">
                  <c:v>5.9135104310126252E-3</c:v>
                </c:pt>
                <c:pt idx="2485">
                  <c:v>5.9063782716695101E-3</c:v>
                </c:pt>
                <c:pt idx="2486">
                  <c:v>5.8992246969769013E-3</c:v>
                </c:pt>
                <c:pt idx="2487">
                  <c:v>5.8920496832737257E-3</c:v>
                </c:pt>
                <c:pt idx="2488">
                  <c:v>5.8848532072186543E-3</c:v>
                </c:pt>
                <c:pt idx="2489">
                  <c:v>5.8776352453904224E-3</c:v>
                </c:pt>
                <c:pt idx="2490">
                  <c:v>5.8703957741279567E-3</c:v>
                </c:pt>
                <c:pt idx="2491">
                  <c:v>5.8631347701698644E-3</c:v>
                </c:pt>
                <c:pt idx="2492">
                  <c:v>5.8558522099350085E-3</c:v>
                </c:pt>
                <c:pt idx="2493">
                  <c:v>5.8485621381088038E-3</c:v>
                </c:pt>
                <c:pt idx="2494">
                  <c:v>5.8412829576504066E-3</c:v>
                </c:pt>
                <c:pt idx="2495">
                  <c:v>5.8340148185198615E-3</c:v>
                </c:pt>
                <c:pt idx="2496">
                  <c:v>5.8267577595660924E-3</c:v>
                </c:pt>
                <c:pt idx="2497">
                  <c:v>5.8195118194781514E-3</c:v>
                </c:pt>
                <c:pt idx="2498">
                  <c:v>5.8122770371848986E-3</c:v>
                </c:pt>
                <c:pt idx="2499">
                  <c:v>5.8050534516951302E-3</c:v>
                </c:pt>
                <c:pt idx="2500">
                  <c:v>5.7978411016978981E-3</c:v>
                </c:pt>
                <c:pt idx="2501">
                  <c:v>5.7906400263618707E-3</c:v>
                </c:pt>
                <c:pt idx="2502">
                  <c:v>5.7834502643760999E-3</c:v>
                </c:pt>
                <c:pt idx="2503">
                  <c:v>5.7762718545895098E-3</c:v>
                </c:pt>
                <c:pt idx="2504">
                  <c:v>5.7691048360908326E-3</c:v>
                </c:pt>
                <c:pt idx="2505">
                  <c:v>5.7619492474092482E-3</c:v>
                </c:pt>
                <c:pt idx="2506">
                  <c:v>5.754805127873297E-3</c:v>
                </c:pt>
                <c:pt idx="2507">
                  <c:v>5.747672516092095E-3</c:v>
                </c:pt>
                <c:pt idx="2508">
                  <c:v>5.7405514509145661E-3</c:v>
                </c:pt>
                <c:pt idx="2509">
                  <c:v>5.7334419713495066E-3</c:v>
                </c:pt>
                <c:pt idx="2510">
                  <c:v>5.7263441163257767E-3</c:v>
                </c:pt>
                <c:pt idx="2511">
                  <c:v>5.7192579245324282E-3</c:v>
                </c:pt>
                <c:pt idx="2512">
                  <c:v>5.7121834350581935E-3</c:v>
                </c:pt>
                <c:pt idx="2513">
                  <c:v>5.7051206865921245E-3</c:v>
                </c:pt>
                <c:pt idx="2514">
                  <c:v>5.6980697181430173E-3</c:v>
                </c:pt>
                <c:pt idx="2515">
                  <c:v>5.6910305686397322E-3</c:v>
                </c:pt>
                <c:pt idx="2516">
                  <c:v>5.6840032769311932E-3</c:v>
                </c:pt>
                <c:pt idx="2517">
                  <c:v>5.675986655884202E-3</c:v>
                </c:pt>
                <c:pt idx="2518">
                  <c:v>5.668984904465546E-3</c:v>
                </c:pt>
                <c:pt idx="2519">
                  <c:v>5.6619951332237406E-3</c:v>
                </c:pt>
                <c:pt idx="2520">
                  <c:v>5.6550173806080295E-3</c:v>
                </c:pt>
                <c:pt idx="2521">
                  <c:v>5.6480516858670171E-3</c:v>
                </c:pt>
                <c:pt idx="2522">
                  <c:v>5.6410980876897554E-3</c:v>
                </c:pt>
                <c:pt idx="2523">
                  <c:v>5.6341566250051045E-3</c:v>
                </c:pt>
                <c:pt idx="2524">
                  <c:v>5.6272273368218606E-3</c:v>
                </c:pt>
                <c:pt idx="2525">
                  <c:v>5.6203102617491396E-3</c:v>
                </c:pt>
                <c:pt idx="2526">
                  <c:v>5.6134054390355459E-3</c:v>
                </c:pt>
                <c:pt idx="2527">
                  <c:v>5.6065129071303232E-3</c:v>
                </c:pt>
                <c:pt idx="2528">
                  <c:v>5.599632705282076E-3</c:v>
                </c:pt>
                <c:pt idx="2529">
                  <c:v>5.5927648721798562E-3</c:v>
                </c:pt>
                <c:pt idx="2530">
                  <c:v>5.585909446912396E-3</c:v>
                </c:pt>
                <c:pt idx="2531">
                  <c:v>5.5790664680888113E-3</c:v>
                </c:pt>
                <c:pt idx="2532">
                  <c:v>5.5722359747978345E-3</c:v>
                </c:pt>
                <c:pt idx="2533">
                  <c:v>5.5654180058883895E-3</c:v>
                </c:pt>
                <c:pt idx="2534">
                  <c:v>5.5586126001294645E-3</c:v>
                </c:pt>
                <c:pt idx="2535">
                  <c:v>5.5518197965298555E-3</c:v>
                </c:pt>
                <c:pt idx="2536">
                  <c:v>5.5450396339384866E-3</c:v>
                </c:pt>
                <c:pt idx="2537">
                  <c:v>5.5382721512042821E-3</c:v>
                </c:pt>
                <c:pt idx="2538">
                  <c:v>5.5315173871761658E-3</c:v>
                </c:pt>
                <c:pt idx="2539">
                  <c:v>5.5247753808629341E-3</c:v>
                </c:pt>
                <c:pt idx="2540">
                  <c:v>5.5180461711135109E-3</c:v>
                </c:pt>
                <c:pt idx="2541">
                  <c:v>5.5113297967768204E-3</c:v>
                </c:pt>
                <c:pt idx="2542">
                  <c:v>5.5046262967017867E-3</c:v>
                </c:pt>
                <c:pt idx="2543">
                  <c:v>5.4979357098972059E-3</c:v>
                </c:pt>
                <c:pt idx="2544">
                  <c:v>5.4912580751320661E-3</c:v>
                </c:pt>
                <c:pt idx="2545">
                  <c:v>5.4845934313352274E-3</c:v>
                </c:pt>
                <c:pt idx="2546">
                  <c:v>5.4779418173556138E-3</c:v>
                </c:pt>
                <c:pt idx="2547">
                  <c:v>5.4713032720421495E-3</c:v>
                </c:pt>
                <c:pt idx="2548">
                  <c:v>5.4646778344036306E-3</c:v>
                </c:pt>
                <c:pt idx="2549">
                  <c:v>5.4580655432889813E-3</c:v>
                </c:pt>
                <c:pt idx="2550">
                  <c:v>5.4514664375471256E-3</c:v>
                </c:pt>
                <c:pt idx="2551">
                  <c:v>5.4448805559470514E-3</c:v>
                </c:pt>
                <c:pt idx="2552">
                  <c:v>5.4383079375774912E-3</c:v>
                </c:pt>
                <c:pt idx="2553">
                  <c:v>5.4317486212873689E-3</c:v>
                </c:pt>
                <c:pt idx="2554">
                  <c:v>5.4252026458456726E-3</c:v>
                </c:pt>
                <c:pt idx="2555">
                  <c:v>5.4186700501812624E-3</c:v>
                </c:pt>
                <c:pt idx="2556">
                  <c:v>5.4121508733029344E-3</c:v>
                </c:pt>
                <c:pt idx="2557">
                  <c:v>5.4056451538997408E-3</c:v>
                </c:pt>
                <c:pt idx="2558">
                  <c:v>5.3991529309804775E-3</c:v>
                </c:pt>
                <c:pt idx="2559">
                  <c:v>5.3926742433940689E-3</c:v>
                </c:pt>
                <c:pt idx="2560">
                  <c:v>5.3862091299095027E-3</c:v>
                </c:pt>
                <c:pt idx="2561">
                  <c:v>5.3797576296954475E-3</c:v>
                </c:pt>
                <c:pt idx="2562">
                  <c:v>5.373319781440955E-3</c:v>
                </c:pt>
                <c:pt idx="2563">
                  <c:v>5.3668956239949495E-3</c:v>
                </c:pt>
                <c:pt idx="2564">
                  <c:v>5.360485196366227E-3</c:v>
                </c:pt>
                <c:pt idx="2565">
                  <c:v>5.3540885373237757E-3</c:v>
                </c:pt>
                <c:pt idx="2566">
                  <c:v>5.3477056858763916E-3</c:v>
                </c:pt>
                <c:pt idx="2567">
                  <c:v>5.3413366807930629E-3</c:v>
                </c:pt>
                <c:pt idx="2568">
                  <c:v>5.3349815609227136E-3</c:v>
                </c:pt>
                <c:pt idx="2569">
                  <c:v>5.3277356191561154E-3</c:v>
                </c:pt>
                <c:pt idx="2570">
                  <c:v>5.3214103845000693E-3</c:v>
                </c:pt>
                <c:pt idx="2571">
                  <c:v>5.315099157279235E-3</c:v>
                </c:pt>
                <c:pt idx="2572">
                  <c:v>5.3088019765024086E-3</c:v>
                </c:pt>
                <c:pt idx="2573">
                  <c:v>5.3025188809385781E-3</c:v>
                </c:pt>
                <c:pt idx="2574">
                  <c:v>5.2962499095965399E-3</c:v>
                </c:pt>
                <c:pt idx="2575">
                  <c:v>5.2899951013252178E-3</c:v>
                </c:pt>
                <c:pt idx="2576">
                  <c:v>5.2837544948136639E-3</c:v>
                </c:pt>
                <c:pt idx="2577">
                  <c:v>5.2775281291506104E-3</c:v>
                </c:pt>
                <c:pt idx="2578">
                  <c:v>5.2713160432649175E-3</c:v>
                </c:pt>
                <c:pt idx="2579">
                  <c:v>5.2651182758456372E-3</c:v>
                </c:pt>
                <c:pt idx="2580">
                  <c:v>5.2589348659815016E-3</c:v>
                </c:pt>
                <c:pt idx="2581">
                  <c:v>5.2527658524414989E-3</c:v>
                </c:pt>
                <c:pt idx="2582">
                  <c:v>5.246611274154489E-3</c:v>
                </c:pt>
                <c:pt idx="2583">
                  <c:v>5.2404711698095241E-3</c:v>
                </c:pt>
                <c:pt idx="2584">
                  <c:v>5.2327504916966916E-3</c:v>
                </c:pt>
                <c:pt idx="2585">
                  <c:v>5.2282345391407858E-3</c:v>
                </c:pt>
                <c:pt idx="2586">
                  <c:v>5.2221380905148607E-3</c:v>
                </c:pt>
                <c:pt idx="2587">
                  <c:v>5.2160562715464209E-3</c:v>
                </c:pt>
                <c:pt idx="2588">
                  <c:v>5.2099891210843907E-3</c:v>
                </c:pt>
                <c:pt idx="2589">
                  <c:v>5.2039366780576302E-3</c:v>
                </c:pt>
                <c:pt idx="2590">
                  <c:v>5.1978989813150633E-3</c:v>
                </c:pt>
                <c:pt idx="2591">
                  <c:v>5.1918760697056143E-3</c:v>
                </c:pt>
                <c:pt idx="2592">
                  <c:v>5.1858679822380793E-3</c:v>
                </c:pt>
                <c:pt idx="2593">
                  <c:v>5.1798747576814463E-3</c:v>
                </c:pt>
                <c:pt idx="2594">
                  <c:v>5.1738964349645755E-3</c:v>
                </c:pt>
                <c:pt idx="2595">
                  <c:v>5.1679330528564549E-3</c:v>
                </c:pt>
                <c:pt idx="2596">
                  <c:v>5.1619846504458167E-3</c:v>
                </c:pt>
                <c:pt idx="2597">
                  <c:v>5.156051266581585E-3</c:v>
                </c:pt>
                <c:pt idx="2598">
                  <c:v>5.1501329400327478E-3</c:v>
                </c:pt>
                <c:pt idx="2599">
                  <c:v>5.1442297096482292E-3</c:v>
                </c:pt>
                <c:pt idx="2600">
                  <c:v>5.1383416145167615E-3</c:v>
                </c:pt>
                <c:pt idx="2601">
                  <c:v>5.1324686933273966E-3</c:v>
                </c:pt>
                <c:pt idx="2602">
                  <c:v>5.1266109850089947E-3</c:v>
                </c:pt>
                <c:pt idx="2603">
                  <c:v>5.120768528650288E-3</c:v>
                </c:pt>
                <c:pt idx="2604">
                  <c:v>5.1149413627005202E-3</c:v>
                </c:pt>
                <c:pt idx="2605">
                  <c:v>5.1091295264882319E-3</c:v>
                </c:pt>
                <c:pt idx="2606">
                  <c:v>5.103333058702475E-3</c:v>
                </c:pt>
                <c:pt idx="2607">
                  <c:v>5.0975519981921735E-3</c:v>
                </c:pt>
                <c:pt idx="2608">
                  <c:v>5.0917863838062516E-3</c:v>
                </c:pt>
                <c:pt idx="2609">
                  <c:v>5.0860362546334414E-3</c:v>
                </c:pt>
                <c:pt idx="2610">
                  <c:v>5.0803016494427311E-3</c:v>
                </c:pt>
                <c:pt idx="2611">
                  <c:v>5.0745826071629807E-3</c:v>
                </c:pt>
                <c:pt idx="2612">
                  <c:v>5.0688791664832422E-3</c:v>
                </c:pt>
                <c:pt idx="2613">
                  <c:v>5.0631913665721839E-3</c:v>
                </c:pt>
                <c:pt idx="2614">
                  <c:v>5.0575192460389218E-3</c:v>
                </c:pt>
                <c:pt idx="2615">
                  <c:v>5.051862843972188E-3</c:v>
                </c:pt>
                <c:pt idx="2616">
                  <c:v>5.0462221991409706E-3</c:v>
                </c:pt>
                <c:pt idx="2617">
                  <c:v>5.0405973504741297E-3</c:v>
                </c:pt>
                <c:pt idx="2618">
                  <c:v>5.0349883369804616E-3</c:v>
                </c:pt>
                <c:pt idx="2619">
                  <c:v>5.0293951973490181E-3</c:v>
                </c:pt>
                <c:pt idx="2620">
                  <c:v>5.0238179704287234E-3</c:v>
                </c:pt>
                <c:pt idx="2621">
                  <c:v>5.0167407123691277E-3</c:v>
                </c:pt>
                <c:pt idx="2622">
                  <c:v>5.0111998495872001E-3</c:v>
                </c:pt>
                <c:pt idx="2623">
                  <c:v>5.0056750280269569E-3</c:v>
                </c:pt>
                <c:pt idx="2624">
                  <c:v>5.000166286537322E-3</c:v>
                </c:pt>
                <c:pt idx="2625">
                  <c:v>4.9946736640205103E-3</c:v>
                </c:pt>
                <c:pt idx="2626">
                  <c:v>4.9891971993254458E-3</c:v>
                </c:pt>
                <c:pt idx="2627">
                  <c:v>4.9837369314076341E-3</c:v>
                </c:pt>
                <c:pt idx="2628">
                  <c:v>4.9782928990360631E-3</c:v>
                </c:pt>
                <c:pt idx="2629">
                  <c:v>4.9728651412195291E-3</c:v>
                </c:pt>
                <c:pt idx="2630">
                  <c:v>4.9674536967536653E-3</c:v>
                </c:pt>
                <c:pt idx="2631">
                  <c:v>4.9620586045140413E-3</c:v>
                </c:pt>
                <c:pt idx="2632">
                  <c:v>4.956679903482808E-3</c:v>
                </c:pt>
                <c:pt idx="2633">
                  <c:v>4.9513176324289532E-3</c:v>
                </c:pt>
                <c:pt idx="2634">
                  <c:v>4.9436178235851003E-3</c:v>
                </c:pt>
                <c:pt idx="2635">
                  <c:v>4.9382957617538636E-3</c:v>
                </c:pt>
                <c:pt idx="2636">
                  <c:v>4.9329902626737976E-3</c:v>
                </c:pt>
                <c:pt idx="2637">
                  <c:v>4.9277013651938262E-3</c:v>
                </c:pt>
                <c:pt idx="2638">
                  <c:v>4.9224291081628735E-3</c:v>
                </c:pt>
                <c:pt idx="2639">
                  <c:v>4.9171735306696718E-3</c:v>
                </c:pt>
                <c:pt idx="2640">
                  <c:v>4.9119346713233369E-3</c:v>
                </c:pt>
                <c:pt idx="2641">
                  <c:v>4.9067125692126012E-3</c:v>
                </c:pt>
                <c:pt idx="2642">
                  <c:v>4.9015072630265166E-3</c:v>
                </c:pt>
                <c:pt idx="2643">
                  <c:v>4.8963187919337514E-3</c:v>
                </c:pt>
                <c:pt idx="2644">
                  <c:v>4.8911471945434215E-3</c:v>
                </c:pt>
                <c:pt idx="2645">
                  <c:v>4.885992509704451E-3</c:v>
                </c:pt>
                <c:pt idx="2646">
                  <c:v>4.8808547765855081E-3</c:v>
                </c:pt>
                <c:pt idx="2647">
                  <c:v>4.875734033955581E-3</c:v>
                </c:pt>
                <c:pt idx="2648">
                  <c:v>4.8706303205836576E-3</c:v>
                </c:pt>
                <c:pt idx="2649">
                  <c:v>4.8655436754785342E-3</c:v>
                </c:pt>
                <c:pt idx="2650">
                  <c:v>4.8604741374891347E-3</c:v>
                </c:pt>
                <c:pt idx="2651">
                  <c:v>4.8554217454643833E-3</c:v>
                </c:pt>
                <c:pt idx="2652">
                  <c:v>4.8503865384130762E-3</c:v>
                </c:pt>
                <c:pt idx="2653">
                  <c:v>4.8453685550242653E-3</c:v>
                </c:pt>
                <c:pt idx="2654">
                  <c:v>4.8403678343866829E-3</c:v>
                </c:pt>
                <c:pt idx="2655">
                  <c:v>4.8353844151094449E-3</c:v>
                </c:pt>
                <c:pt idx="2656">
                  <c:v>4.8304183363612196E-3</c:v>
                </c:pt>
                <c:pt idx="2657">
                  <c:v>4.8254696369109951E-3</c:v>
                </c:pt>
                <c:pt idx="2658">
                  <c:v>4.8205383555277592E-3</c:v>
                </c:pt>
                <c:pt idx="2659">
                  <c:v>4.8156245313002444E-3</c:v>
                </c:pt>
                <c:pt idx="2660">
                  <c:v>4.8107282030773746E-3</c:v>
                </c:pt>
                <c:pt idx="2661">
                  <c:v>4.8058494097080739E-3</c:v>
                </c:pt>
                <c:pt idx="2662">
                  <c:v>4.8009881898813944E-3</c:v>
                </c:pt>
                <c:pt idx="2663">
                  <c:v>4.7961445827660043E-3</c:v>
                </c:pt>
                <c:pt idx="2664">
                  <c:v>4.7913186271308916E-3</c:v>
                </c:pt>
                <c:pt idx="2665">
                  <c:v>4.7865103619049165E-3</c:v>
                </c:pt>
                <c:pt idx="2666">
                  <c:v>4.7817198259370031E-3</c:v>
                </c:pt>
                <c:pt idx="2667">
                  <c:v>4.7769470579961393E-3</c:v>
                </c:pt>
                <c:pt idx="2668">
                  <c:v>4.7721920971710574E-3</c:v>
                </c:pt>
                <c:pt idx="2669">
                  <c:v>4.7674549821508094E-3</c:v>
                </c:pt>
                <c:pt idx="2670">
                  <c:v>4.7627357520241276E-3</c:v>
                </c:pt>
                <c:pt idx="2671">
                  <c:v>4.7580344456399359E-3</c:v>
                </c:pt>
                <c:pt idx="2672">
                  <c:v>4.7533511016073504E-3</c:v>
                </c:pt>
                <c:pt idx="2673">
                  <c:v>4.7486857591749754E-3</c:v>
                </c:pt>
                <c:pt idx="2674">
                  <c:v>4.7440384569519267E-3</c:v>
                </c:pt>
                <c:pt idx="2675">
                  <c:v>4.7394092340269367E-3</c:v>
                </c:pt>
                <c:pt idx="2676">
                  <c:v>4.7347981291689933E-3</c:v>
                </c:pt>
                <c:pt idx="2677">
                  <c:v>4.7302051813069568E-3</c:v>
                </c:pt>
                <c:pt idx="2678">
                  <c:v>4.7256304292897511E-3</c:v>
                </c:pt>
                <c:pt idx="2679">
                  <c:v>4.7210739120462364E-3</c:v>
                </c:pt>
                <c:pt idx="2680">
                  <c:v>4.7165356683454007E-3</c:v>
                </c:pt>
                <c:pt idx="2681">
                  <c:v>4.7120157372759763E-3</c:v>
                </c:pt>
                <c:pt idx="2682">
                  <c:v>4.7075141576069512E-3</c:v>
                </c:pt>
                <c:pt idx="2683">
                  <c:v>4.7030309681073135E-3</c:v>
                </c:pt>
                <c:pt idx="2684">
                  <c:v>4.6985662078657953E-3</c:v>
                </c:pt>
                <c:pt idx="2685">
                  <c:v>4.6941199155714486E-3</c:v>
                </c:pt>
                <c:pt idx="2686">
                  <c:v>4.6896921303130057E-3</c:v>
                </c:pt>
                <c:pt idx="2687">
                  <c:v>4.6852828908594546E-3</c:v>
                </c:pt>
                <c:pt idx="2688">
                  <c:v>4.6808922361396554E-3</c:v>
                </c:pt>
                <c:pt idx="2689">
                  <c:v>4.6765202049225962E-3</c:v>
                </c:pt>
                <c:pt idx="2690">
                  <c:v>4.6721668362970092E-3</c:v>
                </c:pt>
                <c:pt idx="2691">
                  <c:v>4.6678321688720104E-3</c:v>
                </c:pt>
                <c:pt idx="2692">
                  <c:v>4.6635162417363318E-3</c:v>
                </c:pt>
                <c:pt idx="2693">
                  <c:v>4.6592190937388978E-3</c:v>
                </c:pt>
                <c:pt idx="2694">
                  <c:v>4.6549407638085682E-3</c:v>
                </c:pt>
                <c:pt idx="2695">
                  <c:v>4.6506812906343953E-3</c:v>
                </c:pt>
                <c:pt idx="2696">
                  <c:v>4.6464407133051111E-3</c:v>
                </c:pt>
                <c:pt idx="2697">
                  <c:v>4.6422190706696398E-3</c:v>
                </c:pt>
                <c:pt idx="2698">
                  <c:v>4.6380164016568415E-3</c:v>
                </c:pt>
                <c:pt idx="2699">
                  <c:v>4.6338327448758321E-3</c:v>
                </c:pt>
                <c:pt idx="2700">
                  <c:v>4.6296681394952799E-3</c:v>
                </c:pt>
                <c:pt idx="2701">
                  <c:v>4.6255226242841729E-3</c:v>
                </c:pt>
                <c:pt idx="2702">
                  <c:v>4.6213962381713714E-3</c:v>
                </c:pt>
                <c:pt idx="2703">
                  <c:v>4.6172890200857353E-3</c:v>
                </c:pt>
                <c:pt idx="2704">
                  <c:v>4.6132010087962527E-3</c:v>
                </c:pt>
                <c:pt idx="2705">
                  <c:v>4.6091322432317838E-3</c:v>
                </c:pt>
                <c:pt idx="2706">
                  <c:v>4.6050827622412527E-3</c:v>
                </c:pt>
                <c:pt idx="2707">
                  <c:v>4.6010526047535194E-3</c:v>
                </c:pt>
                <c:pt idx="2708">
                  <c:v>4.5970418097773802E-3</c:v>
                </c:pt>
                <c:pt idx="2709">
                  <c:v>4.593050415921951E-3</c:v>
                </c:pt>
                <c:pt idx="2710">
                  <c:v>4.5890784621960279E-3</c:v>
                </c:pt>
                <c:pt idx="2711">
                  <c:v>4.5851259876883432E-3</c:v>
                </c:pt>
                <c:pt idx="2712">
                  <c:v>4.581193031087949E-3</c:v>
                </c:pt>
                <c:pt idx="2713">
                  <c:v>4.577279631083897E-3</c:v>
                </c:pt>
                <c:pt idx="2714">
                  <c:v>4.5733858268448557E-3</c:v>
                </c:pt>
                <c:pt idx="2715">
                  <c:v>4.5695116572197492E-3</c:v>
                </c:pt>
                <c:pt idx="2716">
                  <c:v>4.5656571611374375E-3</c:v>
                </c:pt>
                <c:pt idx="2717">
                  <c:v>4.5618223772070365E-3</c:v>
                </c:pt>
                <c:pt idx="2718">
                  <c:v>4.5580073446771507E-3</c:v>
                </c:pt>
                <c:pt idx="2719">
                  <c:v>4.5542121020769599E-3</c:v>
                </c:pt>
                <c:pt idx="2720">
                  <c:v>4.5504366885751324E-3</c:v>
                </c:pt>
                <c:pt idx="2721">
                  <c:v>4.5466811430205922E-3</c:v>
                </c:pt>
                <c:pt idx="2722">
                  <c:v>4.5429455041023914E-3</c:v>
                </c:pt>
                <c:pt idx="2723">
                  <c:v>4.5392298109891982E-3</c:v>
                </c:pt>
                <c:pt idx="2724">
                  <c:v>4.5355341022101925E-3</c:v>
                </c:pt>
                <c:pt idx="2725">
                  <c:v>4.5318584169340426E-3</c:v>
                </c:pt>
                <c:pt idx="2726">
                  <c:v>4.5282027939297365E-3</c:v>
                </c:pt>
                <c:pt idx="2727">
                  <c:v>4.5245672721261343E-3</c:v>
                </c:pt>
                <c:pt idx="2728">
                  <c:v>4.5209518903721602E-3</c:v>
                </c:pt>
                <c:pt idx="2729">
                  <c:v>4.5173566875966742E-3</c:v>
                </c:pt>
                <c:pt idx="2730">
                  <c:v>4.5137817026486005E-3</c:v>
                </c:pt>
                <c:pt idx="2731">
                  <c:v>4.5102269744567991E-3</c:v>
                </c:pt>
                <c:pt idx="2732">
                  <c:v>4.5066925417902581E-3</c:v>
                </c:pt>
                <c:pt idx="2733">
                  <c:v>4.5031784436577738E-3</c:v>
                </c:pt>
                <c:pt idx="2734">
                  <c:v>4.499684718828334E-3</c:v>
                </c:pt>
                <c:pt idx="2735">
                  <c:v>4.496211406310735E-3</c:v>
                </c:pt>
                <c:pt idx="2736">
                  <c:v>4.4927585449539009E-3</c:v>
                </c:pt>
                <c:pt idx="2737">
                  <c:v>4.4893261735268197E-3</c:v>
                </c:pt>
                <c:pt idx="2738">
                  <c:v>4.4859143311182237E-3</c:v>
                </c:pt>
                <c:pt idx="2739">
                  <c:v>4.4825230564171648E-3</c:v>
                </c:pt>
                <c:pt idx="2740">
                  <c:v>4.4791523884324391E-3</c:v>
                </c:pt>
                <c:pt idx="2741">
                  <c:v>4.4758023660129709E-3</c:v>
                </c:pt>
                <c:pt idx="2742">
                  <c:v>4.472473027927748E-3</c:v>
                </c:pt>
                <c:pt idx="2743">
                  <c:v>4.4691644133454389E-3</c:v>
                </c:pt>
                <c:pt idx="2744">
                  <c:v>4.4658765608751594E-3</c:v>
                </c:pt>
                <c:pt idx="2745">
                  <c:v>4.4626095095257057E-3</c:v>
                </c:pt>
                <c:pt idx="2746">
                  <c:v>4.4593632980660658E-3</c:v>
                </c:pt>
                <c:pt idx="2747">
                  <c:v>4.456137965584972E-3</c:v>
                </c:pt>
                <c:pt idx="2748">
                  <c:v>4.4529335507714762E-3</c:v>
                </c:pt>
                <c:pt idx="2749">
                  <c:v>4.4497500927143108E-3</c:v>
                </c:pt>
                <c:pt idx="2750">
                  <c:v>4.4465876300225915E-3</c:v>
                </c:pt>
                <c:pt idx="2751">
                  <c:v>4.4434462017850507E-3</c:v>
                </c:pt>
                <c:pt idx="2752">
                  <c:v>4.4403258468506124E-3</c:v>
                </c:pt>
                <c:pt idx="2753">
                  <c:v>4.4372266040682007E-3</c:v>
                </c:pt>
                <c:pt idx="2754">
                  <c:v>4.4341485122867397E-3</c:v>
                </c:pt>
                <c:pt idx="2755">
                  <c:v>4.4310916105949616E-3</c:v>
                </c:pt>
                <c:pt idx="2756">
                  <c:v>4.4280559376019824E-3</c:v>
                </c:pt>
                <c:pt idx="2757">
                  <c:v>4.4250415322366621E-3</c:v>
                </c:pt>
                <c:pt idx="2758">
                  <c:v>4.4220484336676691E-3</c:v>
                </c:pt>
                <c:pt idx="2759">
                  <c:v>4.4190766804241832E-3</c:v>
                </c:pt>
                <c:pt idx="2760">
                  <c:v>4.4161263115150007E-3</c:v>
                </c:pt>
                <c:pt idx="2761">
                  <c:v>4.4131973660288537E-3</c:v>
                </c:pt>
                <c:pt idx="2762">
                  <c:v>4.4102898824949222E-3</c:v>
                </c:pt>
                <c:pt idx="2763">
                  <c:v>4.4074039000818743E-3</c:v>
                </c:pt>
                <c:pt idx="2764">
                  <c:v>4.4045394574787622E-3</c:v>
                </c:pt>
                <c:pt idx="2765">
                  <c:v>4.4016965936144459E-3</c:v>
                </c:pt>
                <c:pt idx="2766">
                  <c:v>4.3988753474977216E-3</c:v>
                </c:pt>
                <c:pt idx="2767">
                  <c:v>4.3960757578975773E-3</c:v>
                </c:pt>
                <c:pt idx="2768">
                  <c:v>4.3932978637428732E-3</c:v>
                </c:pt>
                <c:pt idx="2769">
                  <c:v>4.3905417038825334E-3</c:v>
                </c:pt>
                <c:pt idx="2770">
                  <c:v>4.387807317325354E-3</c:v>
                </c:pt>
                <c:pt idx="2771">
                  <c:v>4.385094742680451E-3</c:v>
                </c:pt>
                <c:pt idx="2772">
                  <c:v>4.3824040191164926E-3</c:v>
                </c:pt>
                <c:pt idx="2773">
                  <c:v>4.3797351854024669E-3</c:v>
                </c:pt>
                <c:pt idx="2774">
                  <c:v>4.3770882803872979E-3</c:v>
                </c:pt>
                <c:pt idx="2775">
                  <c:v>4.3744633429199098E-3</c:v>
                </c:pt>
                <c:pt idx="2776">
                  <c:v>4.3718604120890348E-3</c:v>
                </c:pt>
                <c:pt idx="2777">
                  <c:v>4.3692795266636608E-3</c:v>
                </c:pt>
                <c:pt idx="2778">
                  <c:v>4.366720725412776E-3</c:v>
                </c:pt>
                <c:pt idx="2779">
                  <c:v>4.3641840472652405E-3</c:v>
                </c:pt>
                <c:pt idx="2780">
                  <c:v>4.3616695313097864E-3</c:v>
                </c:pt>
                <c:pt idx="2781">
                  <c:v>4.3591772161555298E-3</c:v>
                </c:pt>
                <c:pt idx="2782">
                  <c:v>4.3567071408912028E-3</c:v>
                </c:pt>
                <c:pt idx="2783">
                  <c:v>4.3542593442857935E-3</c:v>
                </c:pt>
                <c:pt idx="2784">
                  <c:v>4.3518338652681621E-3</c:v>
                </c:pt>
                <c:pt idx="2785">
                  <c:v>4.3494307426872325E-3</c:v>
                </c:pt>
                <c:pt idx="2786">
                  <c:v>4.347050015551801E-3</c:v>
                </c:pt>
                <c:pt idx="2787">
                  <c:v>4.3446917225509196E-3</c:v>
                </c:pt>
                <c:pt idx="2788">
                  <c:v>4.3423559026134484E-3</c:v>
                </c:pt>
                <c:pt idx="2789">
                  <c:v>4.3400425947481835E-3</c:v>
                </c:pt>
                <c:pt idx="2790">
                  <c:v>4.3377518377241131E-3</c:v>
                </c:pt>
                <c:pt idx="2791">
                  <c:v>4.3354836705500333E-3</c:v>
                </c:pt>
                <c:pt idx="2792">
                  <c:v>4.333238131914996E-3</c:v>
                </c:pt>
                <c:pt idx="2793">
                  <c:v>4.3310152609876695E-3</c:v>
                </c:pt>
                <c:pt idx="2794">
                  <c:v>4.3288150962972338E-3</c:v>
                </c:pt>
                <c:pt idx="2795">
                  <c:v>4.3266376770123571E-3</c:v>
                </c:pt>
                <c:pt idx="2796">
                  <c:v>4.3244830419020275E-3</c:v>
                </c:pt>
                <c:pt idx="2797">
                  <c:v>4.3223512298151689E-3</c:v>
                </c:pt>
                <c:pt idx="2798">
                  <c:v>4.3202422798405138E-3</c:v>
                </c:pt>
                <c:pt idx="2799">
                  <c:v>4.3181562305072418E-3</c:v>
                </c:pt>
                <c:pt idx="2800">
                  <c:v>4.3160931209840214E-3</c:v>
                </c:pt>
                <c:pt idx="2801">
                  <c:v>4.3140529900398406E-3</c:v>
                </c:pt>
                <c:pt idx="2802">
                  <c:v>4.3120358766834954E-3</c:v>
                </c:pt>
                <c:pt idx="2803">
                  <c:v>4.310041819604038E-3</c:v>
                </c:pt>
                <c:pt idx="2804">
                  <c:v>4.3080708578102644E-3</c:v>
                </c:pt>
                <c:pt idx="2805">
                  <c:v>4.3061230301510989E-3</c:v>
                </c:pt>
                <c:pt idx="2806">
                  <c:v>4.3041983757152735E-3</c:v>
                </c:pt>
                <c:pt idx="2807">
                  <c:v>4.3022969329520322E-3</c:v>
                </c:pt>
                <c:pt idx="2808">
                  <c:v>4.3004187410300432E-3</c:v>
                </c:pt>
                <c:pt idx="2809">
                  <c:v>4.2985638388781666E-3</c:v>
                </c:pt>
                <c:pt idx="2810">
                  <c:v>4.2967322652653905E-3</c:v>
                </c:pt>
                <c:pt idx="2811">
                  <c:v>4.2949240591205751E-3</c:v>
                </c:pt>
                <c:pt idx="2812">
                  <c:v>4.2931392591327722E-3</c:v>
                </c:pt>
                <c:pt idx="2813">
                  <c:v>4.2913779045505862E-3</c:v>
                </c:pt>
                <c:pt idx="2814">
                  <c:v>4.2896400340630692E-3</c:v>
                </c:pt>
                <c:pt idx="2815">
                  <c:v>4.2879256865990811E-3</c:v>
                </c:pt>
                <c:pt idx="2816">
                  <c:v>4.2862349010075462E-3</c:v>
                </c:pt>
                <c:pt idx="2817">
                  <c:v>4.2845677161373885E-3</c:v>
                </c:pt>
                <c:pt idx="2818">
                  <c:v>4.282924170757596E-3</c:v>
                </c:pt>
                <c:pt idx="2819">
                  <c:v>4.281304304036837E-3</c:v>
                </c:pt>
                <c:pt idx="2820">
                  <c:v>4.2797081547440996E-3</c:v>
                </c:pt>
                <c:pt idx="2821">
                  <c:v>4.2781357618082438E-3</c:v>
                </c:pt>
                <c:pt idx="2822">
                  <c:v>4.2765871639982578E-3</c:v>
                </c:pt>
                <c:pt idx="2823">
                  <c:v>4.2750624002430015E-3</c:v>
                </c:pt>
                <c:pt idx="2824">
                  <c:v>4.2735615094713353E-3</c:v>
                </c:pt>
                <c:pt idx="2825">
                  <c:v>4.272084530452247E-3</c:v>
                </c:pt>
                <c:pt idx="2826">
                  <c:v>4.2706315021145969E-3</c:v>
                </c:pt>
                <c:pt idx="2827">
                  <c:v>4.269202463467181E-3</c:v>
                </c:pt>
                <c:pt idx="2828">
                  <c:v>4.2677974533589236E-3</c:v>
                </c:pt>
                <c:pt idx="2829">
                  <c:v>4.2662211999910937E-3</c:v>
                </c:pt>
                <c:pt idx="2830">
                  <c:v>4.2648678103507365E-3</c:v>
                </c:pt>
                <c:pt idx="2831">
                  <c:v>4.2635385713918339E-3</c:v>
                </c:pt>
                <c:pt idx="2832">
                  <c:v>4.2622335221231822E-3</c:v>
                </c:pt>
                <c:pt idx="2833">
                  <c:v>4.2609527012338333E-3</c:v>
                </c:pt>
                <c:pt idx="2834">
                  <c:v>4.2596961476526474E-3</c:v>
                </c:pt>
                <c:pt idx="2835">
                  <c:v>4.2584639003884206E-3</c:v>
                </c:pt>
                <c:pt idx="2836">
                  <c:v>4.257255998210141E-3</c:v>
                </c:pt>
                <c:pt idx="2837">
                  <c:v>4.2560724800466687E-3</c:v>
                </c:pt>
                <c:pt idx="2838">
                  <c:v>4.2549133847469278E-3</c:v>
                </c:pt>
                <c:pt idx="2839">
                  <c:v>4.2537787512397784E-3</c:v>
                </c:pt>
                <c:pt idx="2840">
                  <c:v>4.2526686183741447E-3</c:v>
                </c:pt>
                <c:pt idx="2841">
                  <c:v>4.2515830249989506E-3</c:v>
                </c:pt>
                <c:pt idx="2842">
                  <c:v>4.2505220101229924E-3</c:v>
                </c:pt>
                <c:pt idx="2843">
                  <c:v>4.249485612515258E-3</c:v>
                </c:pt>
                <c:pt idx="2844">
                  <c:v>4.2484738711046077E-3</c:v>
                </c:pt>
                <c:pt idx="2845">
                  <c:v>4.2474868248199016E-3</c:v>
                </c:pt>
                <c:pt idx="2846">
                  <c:v>4.2465245125100637E-3</c:v>
                </c:pt>
                <c:pt idx="2847">
                  <c:v>4.245586972944082E-3</c:v>
                </c:pt>
                <c:pt idx="2848">
                  <c:v>4.2446742452106889E-3</c:v>
                </c:pt>
                <c:pt idx="2849">
                  <c:v>4.2437863679989363E-3</c:v>
                </c:pt>
                <c:pt idx="2850">
                  <c:v>4.2429233803176203E-3</c:v>
                </c:pt>
                <c:pt idx="2851">
                  <c:v>4.242085321015665E-3</c:v>
                </c:pt>
                <c:pt idx="2852">
                  <c:v>4.2412722290219307E-3</c:v>
                </c:pt>
                <c:pt idx="2853">
                  <c:v>4.2404841431853413E-3</c:v>
                </c:pt>
                <c:pt idx="2854">
                  <c:v>4.2397211023548209E-3</c:v>
                </c:pt>
                <c:pt idx="2855">
                  <c:v>4.2389831453792937E-3</c:v>
                </c:pt>
                <c:pt idx="2856">
                  <c:v>4.2382703112675557E-3</c:v>
                </c:pt>
                <c:pt idx="2857">
                  <c:v>4.2375826388685311E-3</c:v>
                </c:pt>
                <c:pt idx="2858">
                  <c:v>4.2369201671110801E-3</c:v>
                </c:pt>
                <c:pt idx="2859">
                  <c:v>4.2362829346842545E-3</c:v>
                </c:pt>
                <c:pt idx="2860">
                  <c:v>4.2356709805968507E-3</c:v>
                </c:pt>
                <c:pt idx="2861">
                  <c:v>4.2350843438576646E-3</c:v>
                </c:pt>
                <c:pt idx="2862">
                  <c:v>4.2345230632356845E-3</c:v>
                </c:pt>
                <c:pt idx="2863">
                  <c:v>4.2339871775798343E-3</c:v>
                </c:pt>
                <c:pt idx="2864">
                  <c:v>4.2334767256591022E-3</c:v>
                </c:pt>
                <c:pt idx="2865">
                  <c:v>4.2329917467220923E-3</c:v>
                </c:pt>
                <c:pt idx="2866">
                  <c:v>4.2325322792979847E-3</c:v>
                </c:pt>
                <c:pt idx="2867">
                  <c:v>4.2320983624755115E-3</c:v>
                </c:pt>
                <c:pt idx="2868">
                  <c:v>4.2316900350236608E-3</c:v>
                </c:pt>
                <c:pt idx="2869">
                  <c:v>4.2313073358712927E-3</c:v>
                </c:pt>
                <c:pt idx="2870">
                  <c:v>4.2309503040272034E-3</c:v>
                </c:pt>
                <c:pt idx="2871">
                  <c:v>4.2306189781005088E-3</c:v>
                </c:pt>
                <c:pt idx="2872">
                  <c:v>4.2303133973398133E-3</c:v>
                </c:pt>
                <c:pt idx="2873">
                  <c:v>4.2300336001943606E-3</c:v>
                </c:pt>
                <c:pt idx="2874">
                  <c:v>4.2297796259127551E-3</c:v>
                </c:pt>
                <c:pt idx="2875">
                  <c:v>4.2295515131840489E-3</c:v>
                </c:pt>
                <c:pt idx="2876">
                  <c:v>4.2293493009371019E-3</c:v>
                </c:pt>
                <c:pt idx="2877">
                  <c:v>4.2291730281007744E-3</c:v>
                </c:pt>
                <c:pt idx="2878">
                  <c:v>4.2290227336039266E-3</c:v>
                </c:pt>
                <c:pt idx="2879">
                  <c:v>4.2288984562155463E-3</c:v>
                </c:pt>
                <c:pt idx="2880">
                  <c:v>4.2288002347845577E-3</c:v>
                </c:pt>
                <c:pt idx="2881">
                  <c:v>4.2287199370960593E-3</c:v>
                </c:pt>
                <c:pt idx="2882">
                  <c:v>4.2286776810573912E-3</c:v>
                </c:pt>
                <c:pt idx="2883">
                  <c:v>4.2286616031983471E-3</c:v>
                </c:pt>
                <c:pt idx="2884">
                  <c:v>4.2286717425277232E-3</c:v>
                </c:pt>
                <c:pt idx="2885">
                  <c:v>4.2287081378944436E-3</c:v>
                </c:pt>
                <c:pt idx="2886">
                  <c:v>4.2287708279875602E-3</c:v>
                </c:pt>
                <c:pt idx="2887">
                  <c:v>4.2288598520556775E-3</c:v>
                </c:pt>
                <c:pt idx="2888">
                  <c:v>4.2289752487079113E-3</c:v>
                </c:pt>
                <c:pt idx="2889">
                  <c:v>4.2291170569530578E-3</c:v>
                </c:pt>
                <c:pt idx="2890">
                  <c:v>4.2292853156400412E-3</c:v>
                </c:pt>
                <c:pt idx="2891">
                  <c:v>4.2294800636177854E-3</c:v>
                </c:pt>
                <c:pt idx="2892">
                  <c:v>4.2297013397352146E-3</c:v>
                </c:pt>
                <c:pt idx="2893">
                  <c:v>4.229949183160997E-3</c:v>
                </c:pt>
                <c:pt idx="2894">
                  <c:v>4.2302236323443765E-3</c:v>
                </c:pt>
                <c:pt idx="2895">
                  <c:v>4.230715632704829E-3</c:v>
                </c:pt>
                <c:pt idx="2896">
                  <c:v>4.2308525043388556E-3</c:v>
                </c:pt>
                <c:pt idx="2897">
                  <c:v>4.2312070049277395E-3</c:v>
                </c:pt>
                <c:pt idx="2898">
                  <c:v>4.2315882669097249E-3</c:v>
                </c:pt>
                <c:pt idx="2899">
                  <c:v>4.2321677817191983E-3</c:v>
                </c:pt>
                <c:pt idx="2900">
                  <c:v>4.2326103696055384E-3</c:v>
                </c:pt>
                <c:pt idx="2901">
                  <c:v>4.2330798474221609E-3</c:v>
                </c:pt>
                <c:pt idx="2902">
                  <c:v>4.2335762539913446E-3</c:v>
                </c:pt>
                <c:pt idx="2903">
                  <c:v>4.2340996282952403E-3</c:v>
                </c:pt>
                <c:pt idx="2904">
                  <c:v>4.2346500091561268E-3</c:v>
                </c:pt>
                <c:pt idx="2905">
                  <c:v>4.2352274354495734E-3</c:v>
                </c:pt>
                <c:pt idx="2906">
                  <c:v>4.2358319461310856E-3</c:v>
                </c:pt>
                <c:pt idx="2907">
                  <c:v>4.2364635799962969E-3</c:v>
                </c:pt>
                <c:pt idx="2908">
                  <c:v>4.237122376027358E-3</c:v>
                </c:pt>
                <c:pt idx="2909">
                  <c:v>4.2378083730465477E-3</c:v>
                </c:pt>
                <c:pt idx="2910">
                  <c:v>4.2385216099294354E-3</c:v>
                </c:pt>
                <c:pt idx="2911">
                  <c:v>4.2392621256315266E-3</c:v>
                </c:pt>
                <c:pt idx="2912">
                  <c:v>4.2400299589218093E-3</c:v>
                </c:pt>
                <c:pt idx="2913">
                  <c:v>4.2408251487824344E-3</c:v>
                </c:pt>
                <c:pt idx="2914">
                  <c:v>4.2416477341156167E-3</c:v>
                </c:pt>
                <c:pt idx="2915">
                  <c:v>4.2424977537702802E-3</c:v>
                </c:pt>
                <c:pt idx="2916">
                  <c:v>4.2433752465687036E-3</c:v>
                </c:pt>
                <c:pt idx="2917">
                  <c:v>4.2442802514663924E-3</c:v>
                </c:pt>
                <c:pt idx="2918">
                  <c:v>4.2452128073922069E-3</c:v>
                </c:pt>
                <c:pt idx="2919">
                  <c:v>4.2461729531417802E-3</c:v>
                </c:pt>
                <c:pt idx="2920">
                  <c:v>4.2471607276439727E-3</c:v>
                </c:pt>
                <c:pt idx="2921">
                  <c:v>4.2481761697743536E-3</c:v>
                </c:pt>
                <c:pt idx="2922">
                  <c:v>4.2492193184617832E-3</c:v>
                </c:pt>
                <c:pt idx="2923">
                  <c:v>4.2502902125551856E-3</c:v>
                </c:pt>
                <c:pt idx="2924">
                  <c:v>4.2513888908768394E-3</c:v>
                </c:pt>
                <c:pt idx="2925">
                  <c:v>4.2525153924621861E-3</c:v>
                </c:pt>
                <c:pt idx="2926">
                  <c:v>4.2536697560802139E-3</c:v>
                </c:pt>
                <c:pt idx="2927">
                  <c:v>4.2548520206331375E-3</c:v>
                </c:pt>
                <c:pt idx="2928">
                  <c:v>4.256062225049817E-3</c:v>
                </c:pt>
                <c:pt idx="2929">
                  <c:v>4.2573004081791765E-3</c:v>
                </c:pt>
                <c:pt idx="2930">
                  <c:v>4.2585666089234309E-3</c:v>
                </c:pt>
                <c:pt idx="2931">
                  <c:v>4.2598608661847948E-3</c:v>
                </c:pt>
                <c:pt idx="2932">
                  <c:v>4.261183218785547E-3</c:v>
                </c:pt>
                <c:pt idx="2933">
                  <c:v>4.2628740621442063E-3</c:v>
                </c:pt>
                <c:pt idx="2934">
                  <c:v>4.2642607456322423E-3</c:v>
                </c:pt>
                <c:pt idx="2935">
                  <c:v>4.265675651744516E-3</c:v>
                </c:pt>
                <c:pt idx="2936">
                  <c:v>4.2671188191700793E-3</c:v>
                </c:pt>
                <c:pt idx="2937">
                  <c:v>4.2685902867578562E-3</c:v>
                </c:pt>
                <c:pt idx="2938">
                  <c:v>4.2700900935965791E-3</c:v>
                </c:pt>
                <c:pt idx="2939">
                  <c:v>4.2716182782953638E-3</c:v>
                </c:pt>
                <c:pt idx="2940">
                  <c:v>4.2731748801028147E-3</c:v>
                </c:pt>
                <c:pt idx="2941">
                  <c:v>4.2747599375481116E-3</c:v>
                </c:pt>
                <c:pt idx="2942">
                  <c:v>4.2763734897199868E-3</c:v>
                </c:pt>
                <c:pt idx="2943">
                  <c:v>4.2780155753874283E-3</c:v>
                </c:pt>
                <c:pt idx="2944">
                  <c:v>4.2796862335592323E-3</c:v>
                </c:pt>
                <c:pt idx="2945">
                  <c:v>4.2813855031642589E-3</c:v>
                </c:pt>
                <c:pt idx="2946">
                  <c:v>4.2833626095628574E-3</c:v>
                </c:pt>
                <c:pt idx="2947">
                  <c:v>4.2851233199403538E-3</c:v>
                </c:pt>
                <c:pt idx="2948">
                  <c:v>4.286912763813433E-3</c:v>
                </c:pt>
                <c:pt idx="2949">
                  <c:v>4.2887309801908913E-3</c:v>
                </c:pt>
                <c:pt idx="2950">
                  <c:v>4.2905780079216527E-3</c:v>
                </c:pt>
                <c:pt idx="2951">
                  <c:v>4.2924538857747052E-3</c:v>
                </c:pt>
                <c:pt idx="2952">
                  <c:v>4.2943586527588451E-3</c:v>
                </c:pt>
                <c:pt idx="2953">
                  <c:v>4.2962923476430603E-3</c:v>
                </c:pt>
                <c:pt idx="2954">
                  <c:v>4.2982550093562111E-3</c:v>
                </c:pt>
                <c:pt idx="2955">
                  <c:v>4.3002466768271574E-3</c:v>
                </c:pt>
                <c:pt idx="2956">
                  <c:v>4.3022673889847596E-3</c:v>
                </c:pt>
                <c:pt idx="2957">
                  <c:v>4.3043171845980055E-3</c:v>
                </c:pt>
                <c:pt idx="2958">
                  <c:v>4.3063961026756914E-3</c:v>
                </c:pt>
                <c:pt idx="2959">
                  <c:v>4.3085041819068692E-3</c:v>
                </c:pt>
                <c:pt idx="2960">
                  <c:v>4.3106414613003352E-3</c:v>
                </c:pt>
                <c:pt idx="2961">
                  <c:v>4.3128079797849495E-3</c:v>
                </c:pt>
                <c:pt idx="2962">
                  <c:v>4.315003776209636E-3</c:v>
                </c:pt>
                <c:pt idx="2963">
                  <c:v>4.3172288894233191E-3</c:v>
                </c:pt>
                <c:pt idx="2964">
                  <c:v>4.3194833583548586E-3</c:v>
                </c:pt>
                <c:pt idx="2965">
                  <c:v>4.3217672218531789E-3</c:v>
                </c:pt>
                <c:pt idx="2966">
                  <c:v>4.3240805188471398E-3</c:v>
                </c:pt>
                <c:pt idx="2967">
                  <c:v>4.3264232881057296E-3</c:v>
                </c:pt>
                <c:pt idx="2968">
                  <c:v>4.3287955687176805E-3</c:v>
                </c:pt>
                <c:pt idx="2969">
                  <c:v>4.3311973994519803E-3</c:v>
                </c:pt>
                <c:pt idx="2970">
                  <c:v>4.3336288190776173E-3</c:v>
                </c:pt>
                <c:pt idx="2971">
                  <c:v>4.3360898666833236E-3</c:v>
                </c:pt>
                <c:pt idx="2972">
                  <c:v>4.3385805811180234E-3</c:v>
                </c:pt>
                <c:pt idx="2973">
                  <c:v>4.3411010010707685E-3</c:v>
                </c:pt>
                <c:pt idx="2974">
                  <c:v>4.3436511657102272E-3</c:v>
                </c:pt>
                <c:pt idx="2975">
                  <c:v>4.3462311138053877E-3</c:v>
                </c:pt>
                <c:pt idx="2976">
                  <c:v>4.3488408841252379E-3</c:v>
                </c:pt>
                <c:pt idx="2977">
                  <c:v>4.3514805157585101E-3</c:v>
                </c:pt>
                <c:pt idx="2978">
                  <c:v>4.3541500473143202E-3</c:v>
                </c:pt>
                <c:pt idx="2979">
                  <c:v>4.3568495180412725E-3</c:v>
                </c:pt>
                <c:pt idx="2980">
                  <c:v>4.3595789664685469E-3</c:v>
                </c:pt>
                <c:pt idx="2981">
                  <c:v>4.3623384317648117E-3</c:v>
                </c:pt>
                <c:pt idx="2982">
                  <c:v>4.3651279526191189E-3</c:v>
                </c:pt>
                <c:pt idx="2983">
                  <c:v>4.3679475681202007E-3</c:v>
                </c:pt>
                <c:pt idx="2984">
                  <c:v>4.370797316877173E-3</c:v>
                </c:pt>
                <c:pt idx="2985">
                  <c:v>4.3736772379787681E-3</c:v>
                </c:pt>
                <c:pt idx="2986">
                  <c:v>4.37658737027391E-3</c:v>
                </c:pt>
                <c:pt idx="2987">
                  <c:v>4.3795277526914589E-3</c:v>
                </c:pt>
                <c:pt idx="2988">
                  <c:v>4.3824984239204667E-3</c:v>
                </c:pt>
                <c:pt idx="2989">
                  <c:v>4.3854994230496658E-3</c:v>
                </c:pt>
                <c:pt idx="2990">
                  <c:v>4.3885307890079162E-3</c:v>
                </c:pt>
                <c:pt idx="2991">
                  <c:v>4.3915925603243977E-3</c:v>
                </c:pt>
                <c:pt idx="2992">
                  <c:v>4.3946847762477148E-3</c:v>
                </c:pt>
                <c:pt idx="2993">
                  <c:v>4.3978074756267915E-3</c:v>
                </c:pt>
                <c:pt idx="2994">
                  <c:v>4.4009606972306159E-3</c:v>
                </c:pt>
                <c:pt idx="2995">
                  <c:v>4.404144479908112E-3</c:v>
                </c:pt>
                <c:pt idx="2996">
                  <c:v>4.407358862668076E-3</c:v>
                </c:pt>
                <c:pt idx="2997">
                  <c:v>4.410603884359432E-3</c:v>
                </c:pt>
                <c:pt idx="2998">
                  <c:v>4.413879583751168E-3</c:v>
                </c:pt>
                <c:pt idx="2999">
                  <c:v>4.4171860000119523E-3</c:v>
                </c:pt>
                <c:pt idx="3000">
                  <c:v>4.4205231716709648E-3</c:v>
                </c:pt>
                <c:pt idx="3001">
                  <c:v>4.4238911378968737E-3</c:v>
                </c:pt>
                <c:pt idx="3002">
                  <c:v>4.4272899373787311E-3</c:v>
                </c:pt>
                <c:pt idx="3003">
                  <c:v>4.4307196091253331E-3</c:v>
                </c:pt>
                <c:pt idx="3004">
                  <c:v>4.4341801920655399E-3</c:v>
                </c:pt>
                <c:pt idx="3005">
                  <c:v>4.4376717248884034E-3</c:v>
                </c:pt>
                <c:pt idx="3006">
                  <c:v>4.4411942466826559E-3</c:v>
                </c:pt>
                <c:pt idx="3007">
                  <c:v>4.4447477962972215E-3</c:v>
                </c:pt>
                <c:pt idx="3008">
                  <c:v>4.4483324124211521E-3</c:v>
                </c:pt>
                <c:pt idx="3009">
                  <c:v>4.4519481341431799E-3</c:v>
                </c:pt>
                <c:pt idx="3010">
                  <c:v>4.4555950003122291E-3</c:v>
                </c:pt>
                <c:pt idx="3011">
                  <c:v>4.4592730498571598E-3</c:v>
                </c:pt>
                <c:pt idx="3012">
                  <c:v>4.4629814838970105E-3</c:v>
                </c:pt>
                <c:pt idx="3013">
                  <c:v>4.4666968758910741E-3</c:v>
                </c:pt>
                <c:pt idx="3014">
                  <c:v>4.4704083279167861E-3</c:v>
                </c:pt>
                <c:pt idx="3015">
                  <c:v>4.4741158247862955E-3</c:v>
                </c:pt>
                <c:pt idx="3016">
                  <c:v>4.4778193513916875E-3</c:v>
                </c:pt>
                <c:pt idx="3017">
                  <c:v>4.4815188930247274E-3</c:v>
                </c:pt>
                <c:pt idx="3018">
                  <c:v>4.485214434257756E-3</c:v>
                </c:pt>
                <c:pt idx="3019">
                  <c:v>4.4889059603825388E-3</c:v>
                </c:pt>
                <c:pt idx="3020">
                  <c:v>4.4925934560513525E-3</c:v>
                </c:pt>
                <c:pt idx="3021">
                  <c:v>4.4962769065559627E-3</c:v>
                </c:pt>
                <c:pt idx="3022">
                  <c:v>4.4999562966285822E-3</c:v>
                </c:pt>
                <c:pt idx="3023">
                  <c:v>4.5036316114810404E-3</c:v>
                </c:pt>
                <c:pt idx="3024">
                  <c:v>4.5073028356856781E-3</c:v>
                </c:pt>
                <c:pt idx="3025">
                  <c:v>4.5109699544543247E-3</c:v>
                </c:pt>
                <c:pt idx="3026">
                  <c:v>4.5146329528389373E-3</c:v>
                </c:pt>
                <c:pt idx="3027">
                  <c:v>4.518291815731601E-3</c:v>
                </c:pt>
                <c:pt idx="3028">
                  <c:v>4.5219465279444648E-3</c:v>
                </c:pt>
                <c:pt idx="3029">
                  <c:v>4.5255970746094221E-3</c:v>
                </c:pt>
                <c:pt idx="3030">
                  <c:v>4.5292434406185578E-3</c:v>
                </c:pt>
                <c:pt idx="3031">
                  <c:v>4.5328856111037652E-3</c:v>
                </c:pt>
                <c:pt idx="3032">
                  <c:v>4.5365235707173213E-3</c:v>
                </c:pt>
                <c:pt idx="3033">
                  <c:v>4.5401573047509913E-3</c:v>
                </c:pt>
                <c:pt idx="3034">
                  <c:v>4.5437867978570523E-3</c:v>
                </c:pt>
                <c:pt idx="3035">
                  <c:v>4.5474120352473335E-3</c:v>
                </c:pt>
                <c:pt idx="3036">
                  <c:v>4.55103300181392E-3</c:v>
                </c:pt>
                <c:pt idx="3037">
                  <c:v>4.5546496824488969E-3</c:v>
                </c:pt>
                <c:pt idx="3038">
                  <c:v>4.5582620622042214E-3</c:v>
                </c:pt>
                <c:pt idx="3039">
                  <c:v>4.5618701260519146E-3</c:v>
                </c:pt>
                <c:pt idx="3040">
                  <c:v>4.5654738588041255E-3</c:v>
                </c:pt>
                <c:pt idx="3041">
                  <c:v>4.5690732456726835E-3</c:v>
                </c:pt>
                <c:pt idx="3042">
                  <c:v>4.5726682714697375E-3</c:v>
                </c:pt>
                <c:pt idx="3043">
                  <c:v>4.5762589212472449E-3</c:v>
                </c:pt>
                <c:pt idx="3044">
                  <c:v>4.5798451798173545E-3</c:v>
                </c:pt>
                <c:pt idx="3045">
                  <c:v>4.5834270322320236E-3</c:v>
                </c:pt>
                <c:pt idx="3046">
                  <c:v>4.5870044635432095E-3</c:v>
                </c:pt>
                <c:pt idx="3047">
                  <c:v>4.590577458563061E-3</c:v>
                </c:pt>
                <c:pt idx="3048">
                  <c:v>4.5941460024234715E-3</c:v>
                </c:pt>
                <c:pt idx="3049">
                  <c:v>4.59771007993659E-3</c:v>
                </c:pt>
                <c:pt idx="3050">
                  <c:v>4.6012696759945015E-3</c:v>
                </c:pt>
                <c:pt idx="3051">
                  <c:v>4.6048247758889715E-3</c:v>
                </c:pt>
                <c:pt idx="3052">
                  <c:v>4.608375364352213E-3</c:v>
                </c:pt>
                <c:pt idx="3053">
                  <c:v>4.6119214263562469E-3</c:v>
                </c:pt>
                <c:pt idx="3054">
                  <c:v>4.6154629468730946E-3</c:v>
                </c:pt>
                <c:pt idx="3055">
                  <c:v>4.6189999109547131E-3</c:v>
                </c:pt>
                <c:pt idx="3056">
                  <c:v>4.6225323034931876E-3</c:v>
                </c:pt>
                <c:pt idx="3057">
                  <c:v>4.6260601094605391E-3</c:v>
                </c:pt>
                <c:pt idx="3058">
                  <c:v>4.629583313828789E-3</c:v>
                </c:pt>
                <c:pt idx="3059">
                  <c:v>4.6331019015699582E-3</c:v>
                </c:pt>
                <c:pt idx="3060">
                  <c:v>4.6366158575761318E-3</c:v>
                </c:pt>
                <c:pt idx="3061">
                  <c:v>4.6401251669792032E-3</c:v>
                </c:pt>
                <c:pt idx="3062">
                  <c:v>4.6436298146712573E-3</c:v>
                </c:pt>
                <c:pt idx="3063">
                  <c:v>4.6471297854644433E-3</c:v>
                </c:pt>
                <c:pt idx="3064">
                  <c:v>4.6506250644906544E-3</c:v>
                </c:pt>
                <c:pt idx="3065">
                  <c:v>4.6541156367219116E-3</c:v>
                </c:pt>
                <c:pt idx="3066">
                  <c:v>4.6576014869703641E-3</c:v>
                </c:pt>
                <c:pt idx="3067">
                  <c:v>4.6610826004478412E-3</c:v>
                </c:pt>
                <c:pt idx="3068">
                  <c:v>4.6645589618066197E-3</c:v>
                </c:pt>
                <c:pt idx="3069">
                  <c:v>4.668030556418401E-3</c:v>
                </c:pt>
                <c:pt idx="3070">
                  <c:v>4.6714973689354622E-3</c:v>
                </c:pt>
                <c:pt idx="3071">
                  <c:v>4.6749593843298243E-3</c:v>
                </c:pt>
                <c:pt idx="3072">
                  <c:v>4.6784165876534445E-3</c:v>
                </c:pt>
                <c:pt idx="3073">
                  <c:v>4.6818689637984079E-3</c:v>
                </c:pt>
                <c:pt idx="3074">
                  <c:v>4.6853164978966078E-3</c:v>
                </c:pt>
                <c:pt idx="3075">
                  <c:v>4.6887591748401292E-3</c:v>
                </c:pt>
                <c:pt idx="3076">
                  <c:v>4.6921969795210572E-3</c:v>
                </c:pt>
                <c:pt idx="3077">
                  <c:v>4.6956298968314769E-3</c:v>
                </c:pt>
                <c:pt idx="3078">
                  <c:v>4.6990579119832177E-3</c:v>
                </c:pt>
                <c:pt idx="3079">
                  <c:v>4.7024810097884284E-3</c:v>
                </c:pt>
                <c:pt idx="3080">
                  <c:v>4.7058991751391943E-3</c:v>
                </c:pt>
                <c:pt idx="3081">
                  <c:v>4.7093123932473446E-3</c:v>
                </c:pt>
                <c:pt idx="3082">
                  <c:v>4.7127206488450923E-3</c:v>
                </c:pt>
                <c:pt idx="3083">
                  <c:v>4.7161239269044586E-3</c:v>
                </c:pt>
                <c:pt idx="3084">
                  <c:v>4.7195222126372727E-3</c:v>
                </c:pt>
                <c:pt idx="3085">
                  <c:v>4.7229154906958115E-3</c:v>
                </c:pt>
                <c:pt idx="3086">
                  <c:v>4.7263037462119684E-3</c:v>
                </c:pt>
                <c:pt idx="3087">
                  <c:v>4.7296869640778283E-3</c:v>
                </c:pt>
                <c:pt idx="3088">
                  <c:v>4.7330651294252846E-3</c:v>
                </c:pt>
                <c:pt idx="3089">
                  <c:v>4.7364382269865501E-3</c:v>
                </c:pt>
                <c:pt idx="3090">
                  <c:v>4.7398062419734543E-3</c:v>
                </c:pt>
                <c:pt idx="3091">
                  <c:v>4.7431691590382741E-3</c:v>
                </c:pt>
                <c:pt idx="3092">
                  <c:v>4.7465269634727747E-3</c:v>
                </c:pt>
                <c:pt idx="3093">
                  <c:v>4.7498796400891052E-3</c:v>
                </c:pt>
                <c:pt idx="3094">
                  <c:v>4.7532271737793508E-3</c:v>
                </c:pt>
                <c:pt idx="3095">
                  <c:v>4.7565695495954685E-3</c:v>
                </c:pt>
                <c:pt idx="3096">
                  <c:v>4.7599067525894156E-3</c:v>
                </c:pt>
                <c:pt idx="3097">
                  <c:v>4.7632387674934051E-3</c:v>
                </c:pt>
                <c:pt idx="3098">
                  <c:v>4.7665655795192663E-3</c:v>
                </c:pt>
                <c:pt idx="3099">
                  <c:v>4.7698871734791481E-3</c:v>
                </c:pt>
                <c:pt idx="3100">
                  <c:v>4.7732035343450718E-3</c:v>
                </c:pt>
                <c:pt idx="3101">
                  <c:v>4.7765146472489306E-3</c:v>
                </c:pt>
                <c:pt idx="3102">
                  <c:v>4.7798204970028735E-3</c:v>
                </c:pt>
                <c:pt idx="3103">
                  <c:v>4.7831210684989856E-3</c:v>
                </c:pt>
                <c:pt idx="3104">
                  <c:v>4.7864163468691601E-3</c:v>
                </c:pt>
                <c:pt idx="3105">
                  <c:v>4.7897063170054821E-3</c:v>
                </c:pt>
                <c:pt idx="3106">
                  <c:v>4.7929909638799728E-3</c:v>
                </c:pt>
                <c:pt idx="3107">
                  <c:v>4.7967383083946658E-3</c:v>
                </c:pt>
                <c:pt idx="3108">
                  <c:v>4.8000114976343156E-3</c:v>
                </c:pt>
                <c:pt idx="3109">
                  <c:v>4.8032793164498599E-3</c:v>
                </c:pt>
                <c:pt idx="3110">
                  <c:v>4.8065417495735119E-3</c:v>
                </c:pt>
                <c:pt idx="3111">
                  <c:v>4.8097987822171007E-3</c:v>
                </c:pt>
                <c:pt idx="3112">
                  <c:v>4.8130503991128393E-3</c:v>
                </c:pt>
                <c:pt idx="3113">
                  <c:v>4.816296585472557E-3</c:v>
                </c:pt>
                <c:pt idx="3114">
                  <c:v>4.819537326188339E-3</c:v>
                </c:pt>
                <c:pt idx="3115">
                  <c:v>4.8227726060723342E-3</c:v>
                </c:pt>
                <c:pt idx="3116">
                  <c:v>4.8260024101764998E-3</c:v>
                </c:pt>
                <c:pt idx="3117">
                  <c:v>4.8292267236327291E-3</c:v>
                </c:pt>
                <c:pt idx="3118">
                  <c:v>4.8324455311732351E-3</c:v>
                </c:pt>
                <c:pt idx="3119">
                  <c:v>4.8356588178499749E-3</c:v>
                </c:pt>
                <c:pt idx="3120">
                  <c:v>4.8388665686349697E-3</c:v>
                </c:pt>
                <c:pt idx="3121">
                  <c:v>4.8420687685002406E-3</c:v>
                </c:pt>
                <c:pt idx="3122">
                  <c:v>4.8452654024178088E-3</c:v>
                </c:pt>
                <c:pt idx="3123">
                  <c:v>4.8484564552797593E-3</c:v>
                </c:pt>
                <c:pt idx="3124">
                  <c:v>4.8516419121380494E-3</c:v>
                </c:pt>
                <c:pt idx="3125">
                  <c:v>4.8548217578847641E-3</c:v>
                </c:pt>
                <c:pt idx="3126">
                  <c:v>4.8579959776517967E-3</c:v>
                </c:pt>
                <c:pt idx="3127">
                  <c:v>4.8611645561713601E-3</c:v>
                </c:pt>
                <c:pt idx="3128">
                  <c:v>4.8643274786552837E-3</c:v>
                </c:pt>
                <c:pt idx="3129">
                  <c:v>4.8674847297558443E-3</c:v>
                </c:pt>
                <c:pt idx="3130">
                  <c:v>4.8706362946848714E-3</c:v>
                </c:pt>
                <c:pt idx="3131">
                  <c:v>4.8737821584143859E-3</c:v>
                </c:pt>
                <c:pt idx="3132">
                  <c:v>4.8769223056766009E-3</c:v>
                </c:pt>
                <c:pt idx="3133">
                  <c:v>4.8800567216833457E-3</c:v>
                </c:pt>
                <c:pt idx="3134">
                  <c:v>4.8831853912467693E-3</c:v>
                </c:pt>
                <c:pt idx="3135">
                  <c:v>4.8863082994188289E-3</c:v>
                </c:pt>
                <c:pt idx="3136">
                  <c:v>4.8894254312514818E-3</c:v>
                </c:pt>
                <c:pt idx="3137">
                  <c:v>4.8925367714769408E-3</c:v>
                </c:pt>
                <c:pt idx="3138">
                  <c:v>4.8956423051471631E-3</c:v>
                </c:pt>
                <c:pt idx="3139">
                  <c:v>4.8987420173940421E-3</c:v>
                </c:pt>
                <c:pt idx="3140">
                  <c:v>4.9018358930297268E-3</c:v>
                </c:pt>
                <c:pt idx="3141">
                  <c:v>4.9053645846885985E-3</c:v>
                </c:pt>
                <c:pt idx="3142">
                  <c:v>4.9084459026893512E-3</c:v>
                </c:pt>
                <c:pt idx="3143">
                  <c:v>4.9115213369166355E-3</c:v>
                </c:pt>
                <c:pt idx="3144">
                  <c:v>4.9145908721826004E-3</c:v>
                </c:pt>
                <c:pt idx="3145">
                  <c:v>4.9176544936191391E-3</c:v>
                </c:pt>
                <c:pt idx="3146">
                  <c:v>4.9207121860384007E-3</c:v>
                </c:pt>
                <c:pt idx="3147">
                  <c:v>4.9237639344124062E-3</c:v>
                </c:pt>
                <c:pt idx="3148">
                  <c:v>4.9268097238730491E-3</c:v>
                </c:pt>
                <c:pt idx="3149">
                  <c:v>4.9298495392324782E-3</c:v>
                </c:pt>
                <c:pt idx="3150">
                  <c:v>4.9328833656225868E-3</c:v>
                </c:pt>
                <c:pt idx="3151">
                  <c:v>4.9359111877755879E-3</c:v>
                </c:pt>
                <c:pt idx="3152">
                  <c:v>4.9389329908233748E-3</c:v>
                </c:pt>
                <c:pt idx="3153">
                  <c:v>4.9419487596580325E-3</c:v>
                </c:pt>
                <c:pt idx="3154">
                  <c:v>4.9449584792515822E-3</c:v>
                </c:pt>
                <c:pt idx="3155">
                  <c:v>4.947962134655981E-3</c:v>
                </c:pt>
                <c:pt idx="3156">
                  <c:v>4.9519511445623721E-3</c:v>
                </c:pt>
                <c:pt idx="3157">
                  <c:v>4.9539511923857305E-3</c:v>
                </c:pt>
                <c:pt idx="3158">
                  <c:v>4.9569365648949315E-3</c:v>
                </c:pt>
                <c:pt idx="3159">
                  <c:v>4.9599158128632581E-3</c:v>
                </c:pt>
                <c:pt idx="3160">
                  <c:v>4.9628889213426675E-3</c:v>
                </c:pt>
                <c:pt idx="3161">
                  <c:v>4.9658558755449889E-3</c:v>
                </c:pt>
                <c:pt idx="3162">
                  <c:v>4.9688166600425632E-3</c:v>
                </c:pt>
                <c:pt idx="3163">
                  <c:v>4.9717712602070918E-3</c:v>
                </c:pt>
                <c:pt idx="3164">
                  <c:v>4.9747196606109156E-3</c:v>
                </c:pt>
                <c:pt idx="3165">
                  <c:v>4.9776618466257361E-3</c:v>
                </c:pt>
                <c:pt idx="3166">
                  <c:v>4.980597802823894E-3</c:v>
                </c:pt>
                <c:pt idx="3167">
                  <c:v>4.9835275144971547E-3</c:v>
                </c:pt>
                <c:pt idx="3168">
                  <c:v>4.9864509662977952E-3</c:v>
                </c:pt>
                <c:pt idx="3169">
                  <c:v>4.9893681434376447E-3</c:v>
                </c:pt>
                <c:pt idx="3170">
                  <c:v>4.9922790307288523E-3</c:v>
                </c:pt>
                <c:pt idx="3171">
                  <c:v>4.9951836133033112E-3</c:v>
                </c:pt>
                <c:pt idx="3172">
                  <c:v>4.9980818760531065E-3</c:v>
                </c:pt>
                <c:pt idx="3173">
                  <c:v>5.0009738038703233E-3</c:v>
                </c:pt>
                <c:pt idx="3174">
                  <c:v>5.0038593817269827E-3</c:v>
                </c:pt>
                <c:pt idx="3175">
                  <c:v>5.006738594675042E-3</c:v>
                </c:pt>
                <c:pt idx="3176">
                  <c:v>5.0096114276865222E-3</c:v>
                </c:pt>
                <c:pt idx="3177">
                  <c:v>5.0124778656535085E-3</c:v>
                </c:pt>
                <c:pt idx="3178">
                  <c:v>5.015337893548022E-3</c:v>
                </c:pt>
                <c:pt idx="3179">
                  <c:v>5.0181914963420837E-3</c:v>
                </c:pt>
                <c:pt idx="3180">
                  <c:v>5.021038659087651E-3</c:v>
                </c:pt>
                <c:pt idx="3181">
                  <c:v>5.0238793665169368E-3</c:v>
                </c:pt>
                <c:pt idx="3182">
                  <c:v>5.0267136038417704E-3</c:v>
                </c:pt>
                <c:pt idx="3183">
                  <c:v>5.0295413559542368E-3</c:v>
                </c:pt>
                <c:pt idx="3184">
                  <c:v>5.0323626077464212E-3</c:v>
                </c:pt>
                <c:pt idx="3185">
                  <c:v>5.0351773444301529E-3</c:v>
                </c:pt>
                <c:pt idx="3186">
                  <c:v>5.0379855505777726E-3</c:v>
                </c:pt>
                <c:pt idx="3187">
                  <c:v>5.0407872114810459E-3</c:v>
                </c:pt>
                <c:pt idx="3188">
                  <c:v>5.0435823118721856E-3</c:v>
                </c:pt>
                <c:pt idx="3189">
                  <c:v>5.0463708368830851E-3</c:v>
                </c:pt>
                <c:pt idx="3190">
                  <c:v>5.0491527714058293E-3</c:v>
                </c:pt>
                <c:pt idx="3191">
                  <c:v>5.0519281004124394E-3</c:v>
                </c:pt>
                <c:pt idx="3192">
                  <c:v>5.0546968089548727E-3</c:v>
                </c:pt>
                <c:pt idx="3193">
                  <c:v>5.0583178515406502E-3</c:v>
                </c:pt>
                <c:pt idx="3194">
                  <c:v>5.0610714482512975E-3</c:v>
                </c:pt>
                <c:pt idx="3195">
                  <c:v>5.0638183748308307E-3</c:v>
                </c:pt>
                <c:pt idx="3196">
                  <c:v>5.0665586162779164E-3</c:v>
                </c:pt>
                <c:pt idx="3197">
                  <c:v>5.0692921575912209E-3</c:v>
                </c:pt>
                <c:pt idx="3198">
                  <c:v>5.07201898371612E-3</c:v>
                </c:pt>
                <c:pt idx="3199">
                  <c:v>5.074739079624635E-3</c:v>
                </c:pt>
                <c:pt idx="3200">
                  <c:v>5.0774524302621415E-3</c:v>
                </c:pt>
                <c:pt idx="3201">
                  <c:v>5.0801590206006608E-3</c:v>
                </c:pt>
                <c:pt idx="3202">
                  <c:v>5.082858835612214E-3</c:v>
                </c:pt>
                <c:pt idx="3203">
                  <c:v>5.0855518602421768E-3</c:v>
                </c:pt>
                <c:pt idx="3204">
                  <c:v>5.0882380794625703E-3</c:v>
                </c:pt>
                <c:pt idx="3205">
                  <c:v>5.0909174782454159E-3</c:v>
                </c:pt>
                <c:pt idx="3206">
                  <c:v>5.0946612771696209E-3</c:v>
                </c:pt>
                <c:pt idx="3207">
                  <c:v>5.0973239741125553E-3</c:v>
                </c:pt>
                <c:pt idx="3208">
                  <c:v>5.0999797991924112E-3</c:v>
                </c:pt>
                <c:pt idx="3209">
                  <c:v>5.1026287375410817E-3</c:v>
                </c:pt>
                <c:pt idx="3210">
                  <c:v>5.1052707739707159E-3</c:v>
                </c:pt>
                <c:pt idx="3211">
                  <c:v>5.1079058932934629E-3</c:v>
                </c:pt>
                <c:pt idx="3212">
                  <c:v>5.110534080881024E-3</c:v>
                </c:pt>
                <c:pt idx="3213">
                  <c:v>5.1131553213057401E-3</c:v>
                </c:pt>
                <c:pt idx="3214">
                  <c:v>5.1157695997794406E-3</c:v>
                </c:pt>
                <c:pt idx="3215">
                  <c:v>5.1183769011142743E-3</c:v>
                </c:pt>
                <c:pt idx="3216">
                  <c:v>5.1209772103621987E-3</c:v>
                </c:pt>
                <c:pt idx="3217">
                  <c:v>5.1235705124952347E-3</c:v>
                </c:pt>
                <c:pt idx="3218">
                  <c:v>5.1261567923255313E-3</c:v>
                </c:pt>
                <c:pt idx="3219">
                  <c:v>5.128736035064918E-3</c:v>
                </c:pt>
                <c:pt idx="3220">
                  <c:v>5.1313082254456077E-3</c:v>
                </c:pt>
                <c:pt idx="3221">
                  <c:v>5.1338733486794297E-3</c:v>
                </c:pt>
                <c:pt idx="3222">
                  <c:v>5.1364313894985969E-3</c:v>
                </c:pt>
                <c:pt idx="3223">
                  <c:v>5.1389823329550666E-3</c:v>
                </c:pt>
                <c:pt idx="3224">
                  <c:v>5.1415261641007959E-3</c:v>
                </c:pt>
                <c:pt idx="3225">
                  <c:v>5.1440628677479339E-3</c:v>
                </c:pt>
                <c:pt idx="3226">
                  <c:v>5.1465924289484377E-3</c:v>
                </c:pt>
                <c:pt idx="3227">
                  <c:v>5.1491148326743286E-3</c:v>
                </c:pt>
                <c:pt idx="3228">
                  <c:v>5.1516300638976276E-3</c:v>
                </c:pt>
                <c:pt idx="3229">
                  <c:v>5.1541381075104198E-3</c:v>
                </c:pt>
                <c:pt idx="3230">
                  <c:v>5.1566389486445985E-3</c:v>
                </c:pt>
                <c:pt idx="3231">
                  <c:v>5.1591325720323766E-3</c:v>
                </c:pt>
                <c:pt idx="3232">
                  <c:v>5.1616189627257114E-3</c:v>
                </c:pt>
                <c:pt idx="3233">
                  <c:v>5.16409810577656E-3</c:v>
                </c:pt>
                <c:pt idx="3234">
                  <c:v>5.1665699860770076E-3</c:v>
                </c:pt>
                <c:pt idx="3235">
                  <c:v>5.1690345885990752E-3</c:v>
                </c:pt>
                <c:pt idx="3236">
                  <c:v>5.17149189839472E-3</c:v>
                </c:pt>
                <c:pt idx="3237">
                  <c:v>5.1739419002760911E-3</c:v>
                </c:pt>
                <c:pt idx="3238">
                  <c:v>5.1763845793750818E-3</c:v>
                </c:pt>
                <c:pt idx="3239">
                  <c:v>5.1788199204239049E-3</c:v>
                </c:pt>
                <c:pt idx="3240">
                  <c:v>5.1812479085544538E-3</c:v>
                </c:pt>
                <c:pt idx="3241">
                  <c:v>5.1836685287387496E-3</c:v>
                </c:pt>
                <c:pt idx="3242">
                  <c:v>5.1860817659488134E-3</c:v>
                </c:pt>
                <c:pt idx="3243">
                  <c:v>5.1884876050767303E-3</c:v>
                </c:pt>
                <c:pt idx="3244">
                  <c:v>5.1908860311744576E-3</c:v>
                </c:pt>
                <c:pt idx="3245">
                  <c:v>5.1932770291340802E-3</c:v>
                </c:pt>
                <c:pt idx="3246">
                  <c:v>5.1956605838476833E-3</c:v>
                </c:pt>
                <c:pt idx="3247">
                  <c:v>5.1980366804471601E-3</c:v>
                </c:pt>
                <c:pt idx="3248">
                  <c:v>5.2004053037446596E-3</c:v>
                </c:pt>
                <c:pt idx="3249">
                  <c:v>5.2027664388720751E-3</c:v>
                </c:pt>
                <c:pt idx="3250">
                  <c:v>5.2051200707214917E-3</c:v>
                </c:pt>
                <c:pt idx="3251">
                  <c:v>5.2074661841849945E-3</c:v>
                </c:pt>
                <c:pt idx="3252">
                  <c:v>5.2098047643944767E-3</c:v>
                </c:pt>
                <c:pt idx="3253">
                  <c:v>5.2121357961620873E-3</c:v>
                </c:pt>
                <c:pt idx="3254">
                  <c:v>5.2144592644598475E-3</c:v>
                </c:pt>
                <c:pt idx="3255">
                  <c:v>5.2167751544196506E-3</c:v>
                </c:pt>
                <c:pt idx="3256">
                  <c:v>5.2190834506937733E-3</c:v>
                </c:pt>
                <c:pt idx="3257">
                  <c:v>5.2213841384940451E-3</c:v>
                </c:pt>
                <c:pt idx="3258">
                  <c:v>5.2236772027924872E-3</c:v>
                </c:pt>
                <c:pt idx="3259">
                  <c:v>5.2259626284012484E-3</c:v>
                </c:pt>
                <c:pt idx="3260">
                  <c:v>5.228240400372286E-3</c:v>
                </c:pt>
                <c:pt idx="3261">
                  <c:v>5.2305105038374933E-3</c:v>
                </c:pt>
                <c:pt idx="3262">
                  <c:v>5.2327729234491471E-3</c:v>
                </c:pt>
                <c:pt idx="3263">
                  <c:v>5.2350276443391408E-3</c:v>
                </c:pt>
                <c:pt idx="3264">
                  <c:v>5.2372746514794954E-3</c:v>
                </c:pt>
                <c:pt idx="3265">
                  <c:v>5.2395139297622961E-3</c:v>
                </c:pt>
                <c:pt idx="3266">
                  <c:v>5.2417454642395001E-3</c:v>
                </c:pt>
                <c:pt idx="3267">
                  <c:v>5.2439692398031923E-3</c:v>
                </c:pt>
                <c:pt idx="3268">
                  <c:v>5.2461852415053301E-3</c:v>
                </c:pt>
                <c:pt idx="3269">
                  <c:v>5.2483934541580624E-3</c:v>
                </c:pt>
                <c:pt idx="3270">
                  <c:v>5.2505938628932824E-3</c:v>
                </c:pt>
                <c:pt idx="3271">
                  <c:v>5.2527864526830115E-3</c:v>
                </c:pt>
                <c:pt idx="3272">
                  <c:v>5.2549712083393985E-3</c:v>
                </c:pt>
                <c:pt idx="3273">
                  <c:v>5.2571481149144006E-3</c:v>
                </c:pt>
                <c:pt idx="3274">
                  <c:v>5.2593171574599751E-3</c:v>
                </c:pt>
                <c:pt idx="3275">
                  <c:v>5.2614783207083349E-3</c:v>
                </c:pt>
                <c:pt idx="3276">
                  <c:v>5.2636315897913732E-3</c:v>
                </c:pt>
                <c:pt idx="3277">
                  <c:v>5.2657769497610474E-3</c:v>
                </c:pt>
                <c:pt idx="3278">
                  <c:v>5.2679143853495702E-3</c:v>
                </c:pt>
                <c:pt idx="3279">
                  <c:v>5.270043881608899E-3</c:v>
                </c:pt>
                <c:pt idx="3280">
                  <c:v>5.2721654235110549E-3</c:v>
                </c:pt>
                <c:pt idx="3281">
                  <c:v>5.2742789962678671E-3</c:v>
                </c:pt>
                <c:pt idx="3282">
                  <c:v>5.2763845844516766E-3</c:v>
                </c:pt>
                <c:pt idx="3283">
                  <c:v>5.2784821731943765E-3</c:v>
                </c:pt>
                <c:pt idx="3284">
                  <c:v>5.2805717476278602E-3</c:v>
                </c:pt>
                <c:pt idx="3285">
                  <c:v>5.2826532924044045E-3</c:v>
                </c:pt>
                <c:pt idx="3286">
                  <c:v>5.2847267927358388E-3</c:v>
                </c:pt>
                <c:pt idx="3287">
                  <c:v>5.286792233434312E-3</c:v>
                </c:pt>
                <c:pt idx="3288">
                  <c:v>5.2888495995517815E-3</c:v>
                </c:pt>
                <c:pt idx="3289">
                  <c:v>5.2908988759803321E-3</c:v>
                </c:pt>
                <c:pt idx="3290">
                  <c:v>5.2929400477719213E-3</c:v>
                </c:pt>
                <c:pt idx="3291">
                  <c:v>5.29497309989857E-3</c:v>
                </c:pt>
                <c:pt idx="3292">
                  <c:v>5.2969980170924913E-3</c:v>
                </c:pt>
                <c:pt idx="3293">
                  <c:v>5.2990147847253866E-3</c:v>
                </c:pt>
                <c:pt idx="3294">
                  <c:v>5.3010233874495327E-3</c:v>
                </c:pt>
                <c:pt idx="3295">
                  <c:v>5.303023810316887E-3</c:v>
                </c:pt>
                <c:pt idx="3296">
                  <c:v>5.3050160382994704E-3</c:v>
                </c:pt>
                <c:pt idx="3297">
                  <c:v>5.3070000563693043E-3</c:v>
                </c:pt>
                <c:pt idx="3298">
                  <c:v>5.3089758494984096E-3</c:v>
                </c:pt>
                <c:pt idx="3299">
                  <c:v>5.3109434025788715E-3</c:v>
                </c:pt>
                <c:pt idx="3300">
                  <c:v>5.3129027007425833E-3</c:v>
                </c:pt>
                <c:pt idx="3301">
                  <c:v>5.3148537287217579E-3</c:v>
                </c:pt>
                <c:pt idx="3302">
                  <c:v>5.3167964716482885E-3</c:v>
                </c:pt>
                <c:pt idx="3303">
                  <c:v>5.3187309144941963E-3</c:v>
                </c:pt>
                <c:pt idx="3304">
                  <c:v>5.3206570421515664E-3</c:v>
                </c:pt>
                <c:pt idx="3305">
                  <c:v>5.3225748395924199E-3</c:v>
                </c:pt>
                <c:pt idx="3306">
                  <c:v>5.3244842918687141E-3</c:v>
                </c:pt>
                <c:pt idx="3307">
                  <c:v>5.3263853837925978E-3</c:v>
                </c:pt>
                <c:pt idx="3308">
                  <c:v>5.3282781004959645E-3</c:v>
                </c:pt>
                <c:pt idx="3309">
                  <c:v>5.3301624267909631E-3</c:v>
                </c:pt>
                <c:pt idx="3310">
                  <c:v>5.3320383477295508E-3</c:v>
                </c:pt>
                <c:pt idx="3311">
                  <c:v>5.3339058482837487E-3</c:v>
                </c:pt>
                <c:pt idx="3312">
                  <c:v>5.3357649135055141E-3</c:v>
                </c:pt>
                <c:pt idx="3313">
                  <c:v>5.3376155280471238E-3</c:v>
                </c:pt>
                <c:pt idx="3314">
                  <c:v>5.3394576772003433E-3</c:v>
                </c:pt>
                <c:pt idx="3315">
                  <c:v>5.3412913457773215E-3</c:v>
                </c:pt>
                <c:pt idx="3316">
                  <c:v>5.3431165187500795E-3</c:v>
                </c:pt>
                <c:pt idx="3317">
                  <c:v>5.3449331811705747E-3</c:v>
                </c:pt>
                <c:pt idx="3318">
                  <c:v>5.346741317850956E-3</c:v>
                </c:pt>
                <c:pt idx="3319">
                  <c:v>5.3485409139231166E-3</c:v>
                </c:pt>
                <c:pt idx="3320">
                  <c:v>5.3503319543590777E-3</c:v>
                </c:pt>
                <c:pt idx="3321">
                  <c:v>5.3521144238111162E-3</c:v>
                </c:pt>
                <c:pt idx="3322">
                  <c:v>5.3538883077308697E-3</c:v>
                </c:pt>
                <c:pt idx="3323">
                  <c:v>5.3556535906906788E-3</c:v>
                </c:pt>
                <c:pt idx="3324">
                  <c:v>5.357410257822437E-3</c:v>
                </c:pt>
                <c:pt idx="3325">
                  <c:v>5.3591582940981652E-3</c:v>
                </c:pt>
                <c:pt idx="3326">
                  <c:v>5.3608976843300127E-3</c:v>
                </c:pt>
                <c:pt idx="3327">
                  <c:v>5.3626284136498725E-3</c:v>
                </c:pt>
                <c:pt idx="3328">
                  <c:v>5.3643504670297659E-3</c:v>
                </c:pt>
                <c:pt idx="3329">
                  <c:v>5.3660638292818419E-3</c:v>
                </c:pt>
                <c:pt idx="3330">
                  <c:v>5.3677684856179297E-3</c:v>
                </c:pt>
                <c:pt idx="3331">
                  <c:v>5.3694644207702424E-3</c:v>
                </c:pt>
                <c:pt idx="3332">
                  <c:v>5.3711516197907372E-3</c:v>
                </c:pt>
                <c:pt idx="3333">
                  <c:v>5.3728300676514351E-3</c:v>
                </c:pt>
                <c:pt idx="3334">
                  <c:v>5.3744997493243574E-3</c:v>
                </c:pt>
                <c:pt idx="3335">
                  <c:v>5.376160649701589E-3</c:v>
                </c:pt>
                <c:pt idx="3336">
                  <c:v>5.3778127538350873E-3</c:v>
                </c:pt>
                <c:pt idx="3337">
                  <c:v>5.3794560466968733E-3</c:v>
                </c:pt>
                <c:pt idx="3338">
                  <c:v>5.3810905131790321E-3</c:v>
                </c:pt>
                <c:pt idx="3339">
                  <c:v>5.3827161383335209E-3</c:v>
                </c:pt>
                <c:pt idx="3340">
                  <c:v>5.3843329070524248E-3</c:v>
                </c:pt>
                <c:pt idx="3341">
                  <c:v>5.385940804307765E-3</c:v>
                </c:pt>
                <c:pt idx="3342">
                  <c:v>5.3875398150715625E-3</c:v>
                </c:pt>
                <c:pt idx="3343">
                  <c:v>5.3891299243158386E-3</c:v>
                </c:pt>
                <c:pt idx="3344">
                  <c:v>5.3907111170925504E-3</c:v>
                </c:pt>
                <c:pt idx="3345">
                  <c:v>5.3922833782138468E-3</c:v>
                </c:pt>
                <c:pt idx="3346">
                  <c:v>5.3938466927316853E-3</c:v>
                </c:pt>
                <c:pt idx="3347">
                  <c:v>5.3954010455381507E-3</c:v>
                </c:pt>
                <c:pt idx="3348">
                  <c:v>5.3969464217651364E-3</c:v>
                </c:pt>
                <c:pt idx="3349">
                  <c:v>5.3984828063047274E-3</c:v>
                </c:pt>
                <c:pt idx="3350">
                  <c:v>5.4000101839690728E-3</c:v>
                </c:pt>
                <c:pt idx="3351">
                  <c:v>5.4015285398101298E-3</c:v>
                </c:pt>
                <c:pt idx="3352">
                  <c:v>5.4030378588798555E-3</c:v>
                </c:pt>
                <c:pt idx="3353">
                  <c:v>5.4045381261502712E-3</c:v>
                </c:pt>
                <c:pt idx="3354">
                  <c:v>5.4060293265134618E-3</c:v>
                </c:pt>
                <c:pt idx="3355">
                  <c:v>5.4075114448615125E-3</c:v>
                </c:pt>
                <c:pt idx="3356">
                  <c:v>5.4089844662463804E-3</c:v>
                </c:pt>
                <c:pt idx="3357">
                  <c:v>5.4104483757200228E-3</c:v>
                </c:pt>
                <c:pt idx="3358">
                  <c:v>5.4119031580945887E-3</c:v>
                </c:pt>
                <c:pt idx="3359">
                  <c:v>5.4133487984220352E-3</c:v>
                </c:pt>
                <c:pt idx="3360">
                  <c:v>5.4147852815944475E-3</c:v>
                </c:pt>
                <c:pt idx="3361">
                  <c:v>5.4162125927437188E-3</c:v>
                </c:pt>
                <c:pt idx="3362">
                  <c:v>5.4176307166020621E-3</c:v>
                </c:pt>
                <c:pt idx="3363">
                  <c:v>5.4190396382214345E-3</c:v>
                </c:pt>
                <c:pt idx="3364">
                  <c:v>5.4204393428136655E-3</c:v>
                </c:pt>
                <c:pt idx="3365">
                  <c:v>5.4218298149510957E-3</c:v>
                </c:pt>
                <c:pt idx="3366">
                  <c:v>5.4232110398455546E-3</c:v>
                </c:pt>
                <c:pt idx="3367">
                  <c:v>5.4245830023891273E-3</c:v>
                </c:pt>
                <c:pt idx="3368">
                  <c:v>5.4259456874738987E-3</c:v>
                </c:pt>
                <c:pt idx="3369">
                  <c:v>5.4272990802317622E-3</c:v>
                </c:pt>
                <c:pt idx="3370">
                  <c:v>5.4286431654748668E-3</c:v>
                </c:pt>
                <c:pt idx="3371">
                  <c:v>5.4299779283351057E-3</c:v>
                </c:pt>
                <c:pt idx="3372">
                  <c:v>5.431303353544692E-3</c:v>
                </c:pt>
                <c:pt idx="3373">
                  <c:v>5.4326194262355187E-3</c:v>
                </c:pt>
                <c:pt idx="3374">
                  <c:v>5.4339261313796072E-3</c:v>
                </c:pt>
                <c:pt idx="3375">
                  <c:v>5.4352234538690425E-3</c:v>
                </c:pt>
                <c:pt idx="3376">
                  <c:v>5.4365113787557817E-3</c:v>
                </c:pt>
                <c:pt idx="3377">
                  <c:v>5.43778989093191E-3</c:v>
                </c:pt>
                <c:pt idx="3378">
                  <c:v>5.4390589753694485E-3</c:v>
                </c:pt>
                <c:pt idx="3379">
                  <c:v>5.4403186169604822E-3</c:v>
                </c:pt>
                <c:pt idx="3380">
                  <c:v>5.4415688008369045E-3</c:v>
                </c:pt>
                <c:pt idx="3381">
                  <c:v>5.4428095118908004E-3</c:v>
                </c:pt>
                <c:pt idx="3382">
                  <c:v>5.4440407350941911E-3</c:v>
                </c:pt>
                <c:pt idx="3383">
                  <c:v>5.4452624552592255E-3</c:v>
                </c:pt>
                <c:pt idx="3384">
                  <c:v>5.446474657677669E-3</c:v>
                </c:pt>
                <c:pt idx="3385">
                  <c:v>5.4476773270017986E-3</c:v>
                </c:pt>
                <c:pt idx="3386">
                  <c:v>5.4488704483635075E-3</c:v>
                </c:pt>
                <c:pt idx="3387">
                  <c:v>5.4500540067348169E-3</c:v>
                </c:pt>
                <c:pt idx="3388">
                  <c:v>5.4512279870078117E-3</c:v>
                </c:pt>
                <c:pt idx="3389">
                  <c:v>5.4523923741545133E-3</c:v>
                </c:pt>
                <c:pt idx="3390">
                  <c:v>5.4535471530670065E-3</c:v>
                </c:pt>
                <c:pt idx="3391">
                  <c:v>5.4546923088771848E-3</c:v>
                </c:pt>
                <c:pt idx="3392">
                  <c:v>5.4558278264771332E-3</c:v>
                </c:pt>
                <c:pt idx="3393">
                  <c:v>5.4569536909188088E-3</c:v>
                </c:pt>
                <c:pt idx="3394">
                  <c:v>5.4580698869344246E-3</c:v>
                </c:pt>
                <c:pt idx="3395">
                  <c:v>5.459176399655874E-3</c:v>
                </c:pt>
                <c:pt idx="3396">
                  <c:v>5.460273214055178E-3</c:v>
                </c:pt>
                <c:pt idx="3397">
                  <c:v>5.4613603151043577E-3</c:v>
                </c:pt>
                <c:pt idx="3398">
                  <c:v>5.4624376877754344E-3</c:v>
                </c:pt>
                <c:pt idx="3399">
                  <c:v>5.4635053168006209E-3</c:v>
                </c:pt>
                <c:pt idx="3400">
                  <c:v>5.4645631876315548E-3</c:v>
                </c:pt>
                <c:pt idx="3401">
                  <c:v>5.4657602141094941E-3</c:v>
                </c:pt>
                <c:pt idx="3402">
                  <c:v>5.466797123148126E-3</c:v>
                </c:pt>
                <c:pt idx="3403">
                  <c:v>5.4678242262706789E-3</c:v>
                </c:pt>
                <c:pt idx="3404">
                  <c:v>5.4688415087689179E-3</c:v>
                </c:pt>
                <c:pt idx="3405">
                  <c:v>5.4698489554549923E-3</c:v>
                </c:pt>
                <c:pt idx="3406">
                  <c:v>5.470846551220987E-3</c:v>
                </c:pt>
                <c:pt idx="3407">
                  <c:v>5.4718342811987952E-3</c:v>
                </c:pt>
                <c:pt idx="3408">
                  <c:v>5.4728121302005661E-3</c:v>
                </c:pt>
                <c:pt idx="3409">
                  <c:v>5.4737800831983208E-3</c:v>
                </c:pt>
                <c:pt idx="3410">
                  <c:v>5.4747381253239524E-3</c:v>
                </c:pt>
                <c:pt idx="3411">
                  <c:v>5.4756862413896101E-3</c:v>
                </c:pt>
                <c:pt idx="3412">
                  <c:v>5.476624416367315E-3</c:v>
                </c:pt>
                <c:pt idx="3413">
                  <c:v>5.4775526353889603E-3</c:v>
                </c:pt>
                <c:pt idx="3414">
                  <c:v>5.478470883186759E-3</c:v>
                </c:pt>
                <c:pt idx="3415">
                  <c:v>5.4793791448126683E-3</c:v>
                </c:pt>
                <c:pt idx="3416">
                  <c:v>5.4802774052387093E-3</c:v>
                </c:pt>
                <c:pt idx="3417">
                  <c:v>5.4811656495168393E-3</c:v>
                </c:pt>
                <c:pt idx="3418">
                  <c:v>5.4820438624592072E-3</c:v>
                </c:pt>
                <c:pt idx="3419">
                  <c:v>5.4829120291177702E-3</c:v>
                </c:pt>
                <c:pt idx="3420">
                  <c:v>5.4837701344645495E-3</c:v>
                </c:pt>
                <c:pt idx="3421">
                  <c:v>5.4846181634715663E-3</c:v>
                </c:pt>
                <c:pt idx="3422">
                  <c:v>5.4854561010309055E-3</c:v>
                </c:pt>
                <c:pt idx="3423">
                  <c:v>5.4862839321945245E-3</c:v>
                </c:pt>
                <c:pt idx="3424">
                  <c:v>5.4871016418545082E-3</c:v>
                </c:pt>
                <c:pt idx="3425">
                  <c:v>5.4879092150628139E-3</c:v>
                </c:pt>
                <c:pt idx="3426">
                  <c:v>5.4887066366315906E-3</c:v>
                </c:pt>
                <c:pt idx="3427">
                  <c:v>5.4894938917726677E-3</c:v>
                </c:pt>
                <c:pt idx="3428">
                  <c:v>5.490270965218258E-3</c:v>
                </c:pt>
                <c:pt idx="3429">
                  <c:v>5.4910378420203187E-3</c:v>
                </c:pt>
                <c:pt idx="3430">
                  <c:v>5.4917945071508711E-3</c:v>
                </c:pt>
                <c:pt idx="3431">
                  <c:v>5.4925409455819363E-3</c:v>
                </c:pt>
                <c:pt idx="3432">
                  <c:v>5.4932771422855353E-3</c:v>
                </c:pt>
                <c:pt idx="3433">
                  <c:v>5.4940030820738173E-3</c:v>
                </c:pt>
                <c:pt idx="3434">
                  <c:v>5.4947187502385475E-3</c:v>
                </c:pt>
                <c:pt idx="3435">
                  <c:v>5.4954241314320029E-3</c:v>
                </c:pt>
                <c:pt idx="3436">
                  <c:v>5.4961192108660128E-3</c:v>
                </c:pt>
                <c:pt idx="3437">
                  <c:v>5.4968039732727902E-3</c:v>
                </c:pt>
                <c:pt idx="3438">
                  <c:v>5.4974784037842284E-3</c:v>
                </c:pt>
                <c:pt idx="3439">
                  <c:v>5.4981424872924123E-3</c:v>
                </c:pt>
                <c:pt idx="3440">
                  <c:v>5.4987962087693631E-3</c:v>
                </c:pt>
                <c:pt idx="3441">
                  <c:v>5.4994395532670381E-3</c:v>
                </c:pt>
                <c:pt idx="3442">
                  <c:v>5.5000725055176503E-3</c:v>
                </c:pt>
                <c:pt idx="3443">
                  <c:v>5.5006950506530927E-3</c:v>
                </c:pt>
                <c:pt idx="3444">
                  <c:v>5.5013071737253227E-3</c:v>
                </c:pt>
                <c:pt idx="3445">
                  <c:v>5.5019088595464893E-3</c:v>
                </c:pt>
                <c:pt idx="3446">
                  <c:v>5.5025000932484858E-3</c:v>
                </c:pt>
                <c:pt idx="3447">
                  <c:v>5.503080859563525E-3</c:v>
                </c:pt>
                <c:pt idx="3448">
                  <c:v>5.5036511436235003E-3</c:v>
                </c:pt>
                <c:pt idx="3449">
                  <c:v>5.5042109304004327E-3</c:v>
                </c:pt>
                <c:pt idx="3450">
                  <c:v>5.5047602047864075E-3</c:v>
                </c:pt>
                <c:pt idx="3451">
                  <c:v>5.5052989516735096E-3</c:v>
                </c:pt>
                <c:pt idx="3452">
                  <c:v>5.5058271562735683E-3</c:v>
                </c:pt>
                <c:pt idx="3453">
                  <c:v>5.5064178901353955E-3</c:v>
                </c:pt>
                <c:pt idx="3454">
                  <c:v>5.5069234530868982E-3</c:v>
                </c:pt>
                <c:pt idx="3455">
                  <c:v>5.5074184263492754E-3</c:v>
                </c:pt>
                <c:pt idx="3456">
                  <c:v>5.507902794894548E-3</c:v>
                </c:pt>
                <c:pt idx="3457">
                  <c:v>5.5083765436947374E-3</c:v>
                </c:pt>
                <c:pt idx="3458">
                  <c:v>5.5088396576419285E-3</c:v>
                </c:pt>
                <c:pt idx="3459">
                  <c:v>5.5092921218680146E-3</c:v>
                </c:pt>
                <c:pt idx="3460">
                  <c:v>5.5097339211052088E-3</c:v>
                </c:pt>
                <c:pt idx="3461">
                  <c:v>5.5101650404854041E-3</c:v>
                </c:pt>
                <c:pt idx="3462">
                  <c:v>5.5105854650605579E-3</c:v>
                </c:pt>
                <c:pt idx="3463">
                  <c:v>5.510995179482947E-3</c:v>
                </c:pt>
                <c:pt idx="3464">
                  <c:v>5.5113941690443369E-3</c:v>
                </c:pt>
                <c:pt idx="3465">
                  <c:v>5.5117824185568765E-3</c:v>
                </c:pt>
                <c:pt idx="3466">
                  <c:v>5.5121599129126508E-3</c:v>
                </c:pt>
                <c:pt idx="3467">
                  <c:v>5.5127980459470649E-3</c:v>
                </c:pt>
                <c:pt idx="3468">
                  <c:v>5.5128825763617328E-3</c:v>
                </c:pt>
                <c:pt idx="3469">
                  <c:v>5.5132277153990827E-3</c:v>
                </c:pt>
                <c:pt idx="3470">
                  <c:v>5.513562039167752E-3</c:v>
                </c:pt>
                <c:pt idx="3471">
                  <c:v>5.5138855327196978E-3</c:v>
                </c:pt>
                <c:pt idx="3472">
                  <c:v>5.5141981809470053E-3</c:v>
                </c:pt>
                <c:pt idx="3473">
                  <c:v>5.5144999689016316E-3</c:v>
                </c:pt>
                <c:pt idx="3474">
                  <c:v>5.5147908815555979E-3</c:v>
                </c:pt>
                <c:pt idx="3475">
                  <c:v>5.5150709038009893E-3</c:v>
                </c:pt>
                <c:pt idx="3476">
                  <c:v>5.5153400206098269E-3</c:v>
                </c:pt>
                <c:pt idx="3477">
                  <c:v>5.5155982169541318E-3</c:v>
                </c:pt>
                <c:pt idx="3478">
                  <c:v>5.5158454778059252E-3</c:v>
                </c:pt>
                <c:pt idx="3479">
                  <c:v>5.5160817882171642E-3</c:v>
                </c:pt>
                <c:pt idx="3480">
                  <c:v>5.516307132999998E-3</c:v>
                </c:pt>
                <c:pt idx="3481">
                  <c:v>5.5165214971264476E-3</c:v>
                </c:pt>
                <c:pt idx="3482">
                  <c:v>5.5167248658882784E-3</c:v>
                </c:pt>
                <c:pt idx="3483">
                  <c:v>5.5169172237778952E-3</c:v>
                </c:pt>
                <c:pt idx="3484">
                  <c:v>5.5170985560071273E-3</c:v>
                </c:pt>
                <c:pt idx="3485">
                  <c:v>5.5172688475479958E-3</c:v>
                </c:pt>
                <c:pt idx="3486">
                  <c:v>5.5174280832925859E-3</c:v>
                </c:pt>
                <c:pt idx="3487">
                  <c:v>5.5175762483727908E-3</c:v>
                </c:pt>
                <c:pt idx="3488">
                  <c:v>5.5177133273609513E-3</c:v>
                </c:pt>
                <c:pt idx="3489">
                  <c:v>5.5178393056287689E-3</c:v>
                </c:pt>
                <c:pt idx="3490">
                  <c:v>5.5179541680683286E-3</c:v>
                </c:pt>
                <c:pt idx="3491">
                  <c:v>5.5180578994917795E-3</c:v>
                </c:pt>
                <c:pt idx="3492">
                  <c:v>5.5181504850310148E-3</c:v>
                </c:pt>
                <c:pt idx="3493">
                  <c:v>5.5182319094182475E-3</c:v>
                </c:pt>
                <c:pt idx="3494">
                  <c:v>5.5183021578653069E-3</c:v>
                </c:pt>
                <c:pt idx="3495">
                  <c:v>5.518361215264278E-3</c:v>
                </c:pt>
                <c:pt idx="3496">
                  <c:v>5.5184090665072461E-3</c:v>
                </c:pt>
                <c:pt idx="3497">
                  <c:v>5.5184456967261042E-3</c:v>
                </c:pt>
                <c:pt idx="3498">
                  <c:v>5.5184710906530654E-3</c:v>
                </c:pt>
                <c:pt idx="3499">
                  <c:v>5.5184852333400869E-3</c:v>
                </c:pt>
                <c:pt idx="3500">
                  <c:v>5.5184881099190619E-3</c:v>
                </c:pt>
                <c:pt idx="3501">
                  <c:v>5.5184797051222034E-3</c:v>
                </c:pt>
                <c:pt idx="3502">
                  <c:v>5.5184600038415965E-3</c:v>
                </c:pt>
                <c:pt idx="3503">
                  <c:v>5.5184289914489426E-3</c:v>
                </c:pt>
                <c:pt idx="3504">
                  <c:v>5.5183866526764547E-3</c:v>
                </c:pt>
                <c:pt idx="3505">
                  <c:v>5.5184000614438844E-3</c:v>
                </c:pt>
                <c:pt idx="3506">
                  <c:v>5.5183317750806538E-3</c:v>
                </c:pt>
                <c:pt idx="3507">
                  <c:v>5.5182521126173611E-3</c:v>
                </c:pt>
                <c:pt idx="3508">
                  <c:v>5.518161058972737E-3</c:v>
                </c:pt>
                <c:pt idx="3509">
                  <c:v>5.5180585990921571E-3</c:v>
                </c:pt>
                <c:pt idx="3510">
                  <c:v>5.5179447180009333E-3</c:v>
                </c:pt>
                <c:pt idx="3511">
                  <c:v>5.5178194006710868E-3</c:v>
                </c:pt>
                <c:pt idx="3512">
                  <c:v>5.5176826319680572E-3</c:v>
                </c:pt>
                <c:pt idx="3513">
                  <c:v>5.5175343969704471E-3</c:v>
                </c:pt>
                <c:pt idx="3514">
                  <c:v>5.517374680596987E-3</c:v>
                </c:pt>
                <c:pt idx="3515">
                  <c:v>5.5172034677930526E-3</c:v>
                </c:pt>
                <c:pt idx="3516">
                  <c:v>5.5170207435839558E-3</c:v>
                </c:pt>
                <c:pt idx="3517">
                  <c:v>5.5168264928617816E-3</c:v>
                </c:pt>
                <c:pt idx="3518">
                  <c:v>5.5166207006251966E-3</c:v>
                </c:pt>
                <c:pt idx="3519">
                  <c:v>5.5164033518195765E-3</c:v>
                </c:pt>
                <c:pt idx="3520">
                  <c:v>5.5161744314968786E-3</c:v>
                </c:pt>
                <c:pt idx="3521">
                  <c:v>5.5157428683649812E-3</c:v>
                </c:pt>
                <c:pt idx="3522">
                  <c:v>5.515485790965613E-3</c:v>
                </c:pt>
                <c:pt idx="3523">
                  <c:v>5.5152170909433806E-3</c:v>
                </c:pt>
                <c:pt idx="3524">
                  <c:v>5.514936752870625E-3</c:v>
                </c:pt>
                <c:pt idx="3525">
                  <c:v>5.5146447620391115E-3</c:v>
                </c:pt>
                <c:pt idx="3526">
                  <c:v>5.5143411033409251E-3</c:v>
                </c:pt>
                <c:pt idx="3527">
                  <c:v>5.5140257616681509E-3</c:v>
                </c:pt>
                <c:pt idx="3528">
                  <c:v>5.5136987220727462E-3</c:v>
                </c:pt>
                <c:pt idx="3529">
                  <c:v>5.5133599695267321E-3</c:v>
                </c:pt>
                <c:pt idx="3530">
                  <c:v>5.5130094890021297E-3</c:v>
                </c:pt>
                <c:pt idx="3531">
                  <c:v>5.5126472653110881E-3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348800"/>
        <c:axId val="182356224"/>
      </c:lineChart>
      <c:dateAx>
        <c:axId val="182348800"/>
        <c:scaling>
          <c:orientation val="minMax"/>
          <c:max val="43584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356224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182356224"/>
        <c:scaling>
          <c:orientation val="minMax"/>
          <c:max val="-1E-3"/>
          <c:min val="-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82348800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42556</c:v>
                </c:pt>
                <c:pt idx="1">
                  <c:v>42557</c:v>
                </c:pt>
                <c:pt idx="2">
                  <c:v>42558</c:v>
                </c:pt>
                <c:pt idx="3">
                  <c:v>42559</c:v>
                </c:pt>
                <c:pt idx="4">
                  <c:v>42562</c:v>
                </c:pt>
                <c:pt idx="5">
                  <c:v>42563</c:v>
                </c:pt>
                <c:pt idx="6">
                  <c:v>42564</c:v>
                </c:pt>
                <c:pt idx="7">
                  <c:v>42565</c:v>
                </c:pt>
                <c:pt idx="8">
                  <c:v>42566</c:v>
                </c:pt>
                <c:pt idx="9">
                  <c:v>42569</c:v>
                </c:pt>
                <c:pt idx="10">
                  <c:v>42570</c:v>
                </c:pt>
                <c:pt idx="11">
                  <c:v>42571</c:v>
                </c:pt>
                <c:pt idx="12">
                  <c:v>42572</c:v>
                </c:pt>
                <c:pt idx="13">
                  <c:v>42573</c:v>
                </c:pt>
                <c:pt idx="14">
                  <c:v>42576</c:v>
                </c:pt>
                <c:pt idx="15">
                  <c:v>42577</c:v>
                </c:pt>
                <c:pt idx="16">
                  <c:v>42578</c:v>
                </c:pt>
                <c:pt idx="17">
                  <c:v>42579</c:v>
                </c:pt>
                <c:pt idx="18">
                  <c:v>42580</c:v>
                </c:pt>
                <c:pt idx="19">
                  <c:v>42583</c:v>
                </c:pt>
                <c:pt idx="20">
                  <c:v>42584</c:v>
                </c:pt>
                <c:pt idx="21">
                  <c:v>42585</c:v>
                </c:pt>
                <c:pt idx="22">
                  <c:v>42586</c:v>
                </c:pt>
                <c:pt idx="23">
                  <c:v>42587</c:v>
                </c:pt>
                <c:pt idx="24">
                  <c:v>42590</c:v>
                </c:pt>
                <c:pt idx="25">
                  <c:v>42591</c:v>
                </c:pt>
                <c:pt idx="26">
                  <c:v>42592</c:v>
                </c:pt>
                <c:pt idx="27">
                  <c:v>42593</c:v>
                </c:pt>
                <c:pt idx="28">
                  <c:v>42594</c:v>
                </c:pt>
                <c:pt idx="29">
                  <c:v>42597</c:v>
                </c:pt>
                <c:pt idx="30">
                  <c:v>42598</c:v>
                </c:pt>
                <c:pt idx="31">
                  <c:v>42599</c:v>
                </c:pt>
                <c:pt idx="32">
                  <c:v>42600</c:v>
                </c:pt>
                <c:pt idx="33">
                  <c:v>42601</c:v>
                </c:pt>
                <c:pt idx="34">
                  <c:v>42604</c:v>
                </c:pt>
                <c:pt idx="35">
                  <c:v>42605</c:v>
                </c:pt>
                <c:pt idx="36">
                  <c:v>42606</c:v>
                </c:pt>
                <c:pt idx="37">
                  <c:v>42607</c:v>
                </c:pt>
                <c:pt idx="38">
                  <c:v>42608</c:v>
                </c:pt>
                <c:pt idx="39">
                  <c:v>42611</c:v>
                </c:pt>
                <c:pt idx="40">
                  <c:v>42612</c:v>
                </c:pt>
                <c:pt idx="41">
                  <c:v>42613</c:v>
                </c:pt>
                <c:pt idx="42">
                  <c:v>42614</c:v>
                </c:pt>
                <c:pt idx="43">
                  <c:v>42615</c:v>
                </c:pt>
                <c:pt idx="44">
                  <c:v>42618</c:v>
                </c:pt>
                <c:pt idx="45">
                  <c:v>42619</c:v>
                </c:pt>
                <c:pt idx="46">
                  <c:v>42620</c:v>
                </c:pt>
                <c:pt idx="47">
                  <c:v>42621</c:v>
                </c:pt>
                <c:pt idx="48">
                  <c:v>42622</c:v>
                </c:pt>
                <c:pt idx="49">
                  <c:v>42625</c:v>
                </c:pt>
                <c:pt idx="50">
                  <c:v>42626</c:v>
                </c:pt>
                <c:pt idx="51">
                  <c:v>42627</c:v>
                </c:pt>
                <c:pt idx="52">
                  <c:v>42628</c:v>
                </c:pt>
                <c:pt idx="53">
                  <c:v>42629</c:v>
                </c:pt>
                <c:pt idx="54">
                  <c:v>42632</c:v>
                </c:pt>
                <c:pt idx="55">
                  <c:v>42633</c:v>
                </c:pt>
                <c:pt idx="56">
                  <c:v>42634</c:v>
                </c:pt>
                <c:pt idx="57">
                  <c:v>42635</c:v>
                </c:pt>
                <c:pt idx="58">
                  <c:v>42636</c:v>
                </c:pt>
                <c:pt idx="59">
                  <c:v>42639</c:v>
                </c:pt>
                <c:pt idx="60">
                  <c:v>42640</c:v>
                </c:pt>
                <c:pt idx="61">
                  <c:v>42641</c:v>
                </c:pt>
                <c:pt idx="62">
                  <c:v>42642</c:v>
                </c:pt>
                <c:pt idx="63">
                  <c:v>42643</c:v>
                </c:pt>
                <c:pt idx="64">
                  <c:v>42646</c:v>
                </c:pt>
                <c:pt idx="65">
                  <c:v>42647</c:v>
                </c:pt>
                <c:pt idx="66">
                  <c:v>42648</c:v>
                </c:pt>
                <c:pt idx="67">
                  <c:v>42649</c:v>
                </c:pt>
                <c:pt idx="68">
                  <c:v>42650</c:v>
                </c:pt>
                <c:pt idx="69">
                  <c:v>42653</c:v>
                </c:pt>
                <c:pt idx="70">
                  <c:v>42654</c:v>
                </c:pt>
                <c:pt idx="71">
                  <c:v>42655</c:v>
                </c:pt>
                <c:pt idx="72">
                  <c:v>42656</c:v>
                </c:pt>
                <c:pt idx="73">
                  <c:v>42657</c:v>
                </c:pt>
                <c:pt idx="74">
                  <c:v>42660</c:v>
                </c:pt>
                <c:pt idx="75">
                  <c:v>42661</c:v>
                </c:pt>
                <c:pt idx="76">
                  <c:v>42662</c:v>
                </c:pt>
                <c:pt idx="77">
                  <c:v>42663</c:v>
                </c:pt>
                <c:pt idx="78">
                  <c:v>42664</c:v>
                </c:pt>
                <c:pt idx="79">
                  <c:v>42667</c:v>
                </c:pt>
                <c:pt idx="80">
                  <c:v>42668</c:v>
                </c:pt>
                <c:pt idx="81">
                  <c:v>42669</c:v>
                </c:pt>
                <c:pt idx="82">
                  <c:v>42670</c:v>
                </c:pt>
                <c:pt idx="83">
                  <c:v>42671</c:v>
                </c:pt>
                <c:pt idx="84">
                  <c:v>42674</c:v>
                </c:pt>
                <c:pt idx="85">
                  <c:v>42675</c:v>
                </c:pt>
                <c:pt idx="86">
                  <c:v>42676</c:v>
                </c:pt>
                <c:pt idx="87">
                  <c:v>42677</c:v>
                </c:pt>
                <c:pt idx="88">
                  <c:v>42678</c:v>
                </c:pt>
                <c:pt idx="89">
                  <c:v>42681</c:v>
                </c:pt>
                <c:pt idx="90">
                  <c:v>42682</c:v>
                </c:pt>
                <c:pt idx="91">
                  <c:v>42683</c:v>
                </c:pt>
                <c:pt idx="92">
                  <c:v>42684</c:v>
                </c:pt>
                <c:pt idx="93">
                  <c:v>42685</c:v>
                </c:pt>
                <c:pt idx="94">
                  <c:v>42688</c:v>
                </c:pt>
                <c:pt idx="95">
                  <c:v>42689</c:v>
                </c:pt>
                <c:pt idx="96">
                  <c:v>42690</c:v>
                </c:pt>
                <c:pt idx="97">
                  <c:v>42691</c:v>
                </c:pt>
                <c:pt idx="98">
                  <c:v>42692</c:v>
                </c:pt>
                <c:pt idx="99">
                  <c:v>42695</c:v>
                </c:pt>
                <c:pt idx="100">
                  <c:v>42696</c:v>
                </c:pt>
                <c:pt idx="101">
                  <c:v>42697</c:v>
                </c:pt>
                <c:pt idx="102">
                  <c:v>42698</c:v>
                </c:pt>
                <c:pt idx="103">
                  <c:v>42699</c:v>
                </c:pt>
                <c:pt idx="104">
                  <c:v>42702</c:v>
                </c:pt>
                <c:pt idx="105">
                  <c:v>42703</c:v>
                </c:pt>
                <c:pt idx="106">
                  <c:v>42704</c:v>
                </c:pt>
                <c:pt idx="107">
                  <c:v>42705</c:v>
                </c:pt>
                <c:pt idx="108">
                  <c:v>42706</c:v>
                </c:pt>
                <c:pt idx="109">
                  <c:v>42709</c:v>
                </c:pt>
                <c:pt idx="110">
                  <c:v>42710</c:v>
                </c:pt>
                <c:pt idx="111">
                  <c:v>42711</c:v>
                </c:pt>
                <c:pt idx="112">
                  <c:v>42712</c:v>
                </c:pt>
                <c:pt idx="113">
                  <c:v>42713</c:v>
                </c:pt>
                <c:pt idx="114">
                  <c:v>42716</c:v>
                </c:pt>
                <c:pt idx="115">
                  <c:v>42717</c:v>
                </c:pt>
                <c:pt idx="116">
                  <c:v>42718</c:v>
                </c:pt>
                <c:pt idx="117">
                  <c:v>42719</c:v>
                </c:pt>
                <c:pt idx="118">
                  <c:v>42720</c:v>
                </c:pt>
                <c:pt idx="119">
                  <c:v>42723</c:v>
                </c:pt>
                <c:pt idx="120">
                  <c:v>42724</c:v>
                </c:pt>
                <c:pt idx="121">
                  <c:v>42725</c:v>
                </c:pt>
                <c:pt idx="122">
                  <c:v>42726</c:v>
                </c:pt>
                <c:pt idx="123">
                  <c:v>42727</c:v>
                </c:pt>
                <c:pt idx="124">
                  <c:v>42731</c:v>
                </c:pt>
                <c:pt idx="125">
                  <c:v>42732</c:v>
                </c:pt>
                <c:pt idx="126">
                  <c:v>42733</c:v>
                </c:pt>
                <c:pt idx="127">
                  <c:v>42734</c:v>
                </c:pt>
                <c:pt idx="128">
                  <c:v>42737</c:v>
                </c:pt>
                <c:pt idx="129">
                  <c:v>42738</c:v>
                </c:pt>
                <c:pt idx="130">
                  <c:v>42739</c:v>
                </c:pt>
                <c:pt idx="131">
                  <c:v>42740</c:v>
                </c:pt>
                <c:pt idx="132">
                  <c:v>42741</c:v>
                </c:pt>
                <c:pt idx="133">
                  <c:v>42744</c:v>
                </c:pt>
                <c:pt idx="134">
                  <c:v>42745</c:v>
                </c:pt>
                <c:pt idx="135">
                  <c:v>42746</c:v>
                </c:pt>
                <c:pt idx="136">
                  <c:v>42747</c:v>
                </c:pt>
                <c:pt idx="137">
                  <c:v>42748</c:v>
                </c:pt>
                <c:pt idx="138">
                  <c:v>42751</c:v>
                </c:pt>
                <c:pt idx="139">
                  <c:v>42752</c:v>
                </c:pt>
                <c:pt idx="140">
                  <c:v>42753</c:v>
                </c:pt>
                <c:pt idx="141">
                  <c:v>42754</c:v>
                </c:pt>
                <c:pt idx="142">
                  <c:v>42755</c:v>
                </c:pt>
                <c:pt idx="143">
                  <c:v>42758</c:v>
                </c:pt>
                <c:pt idx="144">
                  <c:v>42759</c:v>
                </c:pt>
                <c:pt idx="145">
                  <c:v>42760</c:v>
                </c:pt>
                <c:pt idx="146">
                  <c:v>42761</c:v>
                </c:pt>
                <c:pt idx="147">
                  <c:v>42762</c:v>
                </c:pt>
                <c:pt idx="148">
                  <c:v>42765</c:v>
                </c:pt>
                <c:pt idx="149">
                  <c:v>42766</c:v>
                </c:pt>
                <c:pt idx="150">
                  <c:v>42767</c:v>
                </c:pt>
                <c:pt idx="151">
                  <c:v>42768</c:v>
                </c:pt>
                <c:pt idx="152">
                  <c:v>42769</c:v>
                </c:pt>
                <c:pt idx="153">
                  <c:v>42772</c:v>
                </c:pt>
                <c:pt idx="154">
                  <c:v>42773</c:v>
                </c:pt>
                <c:pt idx="155">
                  <c:v>42774</c:v>
                </c:pt>
                <c:pt idx="156">
                  <c:v>42775</c:v>
                </c:pt>
                <c:pt idx="157">
                  <c:v>42776</c:v>
                </c:pt>
                <c:pt idx="158">
                  <c:v>42779</c:v>
                </c:pt>
                <c:pt idx="159">
                  <c:v>42780</c:v>
                </c:pt>
                <c:pt idx="160">
                  <c:v>42781</c:v>
                </c:pt>
                <c:pt idx="161">
                  <c:v>42782</c:v>
                </c:pt>
                <c:pt idx="162">
                  <c:v>42783</c:v>
                </c:pt>
                <c:pt idx="163">
                  <c:v>42786</c:v>
                </c:pt>
                <c:pt idx="164">
                  <c:v>42787</c:v>
                </c:pt>
                <c:pt idx="165">
                  <c:v>42788</c:v>
                </c:pt>
                <c:pt idx="166">
                  <c:v>42789</c:v>
                </c:pt>
                <c:pt idx="167">
                  <c:v>42790</c:v>
                </c:pt>
                <c:pt idx="168">
                  <c:v>42793</c:v>
                </c:pt>
                <c:pt idx="169">
                  <c:v>42794</c:v>
                </c:pt>
                <c:pt idx="170">
                  <c:v>42795</c:v>
                </c:pt>
                <c:pt idx="171">
                  <c:v>42796</c:v>
                </c:pt>
                <c:pt idx="172">
                  <c:v>42797</c:v>
                </c:pt>
                <c:pt idx="173">
                  <c:v>42800</c:v>
                </c:pt>
                <c:pt idx="174">
                  <c:v>42801</c:v>
                </c:pt>
                <c:pt idx="175">
                  <c:v>42802</c:v>
                </c:pt>
                <c:pt idx="176">
                  <c:v>42803</c:v>
                </c:pt>
                <c:pt idx="177">
                  <c:v>42804</c:v>
                </c:pt>
                <c:pt idx="178">
                  <c:v>42807</c:v>
                </c:pt>
                <c:pt idx="179">
                  <c:v>42808</c:v>
                </c:pt>
                <c:pt idx="180">
                  <c:v>42809</c:v>
                </c:pt>
                <c:pt idx="181">
                  <c:v>42810</c:v>
                </c:pt>
                <c:pt idx="182">
                  <c:v>42811</c:v>
                </c:pt>
                <c:pt idx="183">
                  <c:v>42814</c:v>
                </c:pt>
                <c:pt idx="184">
                  <c:v>42815</c:v>
                </c:pt>
                <c:pt idx="185">
                  <c:v>42816</c:v>
                </c:pt>
                <c:pt idx="186">
                  <c:v>42817</c:v>
                </c:pt>
                <c:pt idx="187">
                  <c:v>42818</c:v>
                </c:pt>
                <c:pt idx="188">
                  <c:v>42821</c:v>
                </c:pt>
                <c:pt idx="189">
                  <c:v>42822</c:v>
                </c:pt>
                <c:pt idx="190">
                  <c:v>42823</c:v>
                </c:pt>
                <c:pt idx="191">
                  <c:v>42824</c:v>
                </c:pt>
                <c:pt idx="192">
                  <c:v>42825</c:v>
                </c:pt>
                <c:pt idx="193">
                  <c:v>42828</c:v>
                </c:pt>
                <c:pt idx="194">
                  <c:v>42829</c:v>
                </c:pt>
                <c:pt idx="195">
                  <c:v>42830</c:v>
                </c:pt>
                <c:pt idx="196">
                  <c:v>42831</c:v>
                </c:pt>
                <c:pt idx="197">
                  <c:v>42832</c:v>
                </c:pt>
                <c:pt idx="198">
                  <c:v>42835</c:v>
                </c:pt>
                <c:pt idx="199">
                  <c:v>42836</c:v>
                </c:pt>
                <c:pt idx="200">
                  <c:v>42837</c:v>
                </c:pt>
                <c:pt idx="201">
                  <c:v>42838</c:v>
                </c:pt>
                <c:pt idx="202">
                  <c:v>42843</c:v>
                </c:pt>
                <c:pt idx="203">
                  <c:v>42844</c:v>
                </c:pt>
                <c:pt idx="204">
                  <c:v>42845</c:v>
                </c:pt>
                <c:pt idx="205">
                  <c:v>42846</c:v>
                </c:pt>
                <c:pt idx="206">
                  <c:v>42849</c:v>
                </c:pt>
                <c:pt idx="207">
                  <c:v>42850</c:v>
                </c:pt>
                <c:pt idx="208">
                  <c:v>42851</c:v>
                </c:pt>
                <c:pt idx="209">
                  <c:v>42852</c:v>
                </c:pt>
                <c:pt idx="210">
                  <c:v>42853</c:v>
                </c:pt>
                <c:pt idx="211">
                  <c:v>42857</c:v>
                </c:pt>
                <c:pt idx="212">
                  <c:v>42858</c:v>
                </c:pt>
                <c:pt idx="213">
                  <c:v>42859</c:v>
                </c:pt>
                <c:pt idx="214">
                  <c:v>42860</c:v>
                </c:pt>
                <c:pt idx="215">
                  <c:v>42863</c:v>
                </c:pt>
                <c:pt idx="216">
                  <c:v>42864</c:v>
                </c:pt>
                <c:pt idx="217">
                  <c:v>42865</c:v>
                </c:pt>
                <c:pt idx="218">
                  <c:v>42866</c:v>
                </c:pt>
                <c:pt idx="219">
                  <c:v>42867</c:v>
                </c:pt>
                <c:pt idx="220">
                  <c:v>42870</c:v>
                </c:pt>
                <c:pt idx="221">
                  <c:v>42871</c:v>
                </c:pt>
                <c:pt idx="222">
                  <c:v>42872</c:v>
                </c:pt>
                <c:pt idx="223">
                  <c:v>42873</c:v>
                </c:pt>
                <c:pt idx="224">
                  <c:v>42874</c:v>
                </c:pt>
                <c:pt idx="225">
                  <c:v>42877</c:v>
                </c:pt>
                <c:pt idx="226">
                  <c:v>42878</c:v>
                </c:pt>
                <c:pt idx="227">
                  <c:v>42879</c:v>
                </c:pt>
                <c:pt idx="228">
                  <c:v>42880</c:v>
                </c:pt>
                <c:pt idx="229">
                  <c:v>42881</c:v>
                </c:pt>
                <c:pt idx="230">
                  <c:v>42884</c:v>
                </c:pt>
                <c:pt idx="231">
                  <c:v>42885</c:v>
                </c:pt>
                <c:pt idx="232">
                  <c:v>42886</c:v>
                </c:pt>
                <c:pt idx="233">
                  <c:v>42887</c:v>
                </c:pt>
                <c:pt idx="234">
                  <c:v>42888</c:v>
                </c:pt>
                <c:pt idx="235">
                  <c:v>42891</c:v>
                </c:pt>
                <c:pt idx="236">
                  <c:v>42892</c:v>
                </c:pt>
                <c:pt idx="237">
                  <c:v>42893</c:v>
                </c:pt>
                <c:pt idx="238">
                  <c:v>42894</c:v>
                </c:pt>
                <c:pt idx="239">
                  <c:v>42895</c:v>
                </c:pt>
                <c:pt idx="240">
                  <c:v>42898</c:v>
                </c:pt>
                <c:pt idx="241">
                  <c:v>42899</c:v>
                </c:pt>
                <c:pt idx="242">
                  <c:v>42900</c:v>
                </c:pt>
                <c:pt idx="243">
                  <c:v>42901</c:v>
                </c:pt>
                <c:pt idx="244">
                  <c:v>42902</c:v>
                </c:pt>
                <c:pt idx="245">
                  <c:v>42905</c:v>
                </c:pt>
                <c:pt idx="246">
                  <c:v>42906</c:v>
                </c:pt>
                <c:pt idx="247">
                  <c:v>42907</c:v>
                </c:pt>
                <c:pt idx="248">
                  <c:v>42908</c:v>
                </c:pt>
                <c:pt idx="249">
                  <c:v>42909</c:v>
                </c:pt>
                <c:pt idx="250">
                  <c:v>42912</c:v>
                </c:pt>
                <c:pt idx="251">
                  <c:v>42913</c:v>
                </c:pt>
                <c:pt idx="252">
                  <c:v>42914</c:v>
                </c:pt>
                <c:pt idx="253">
                  <c:v>42915</c:v>
                </c:pt>
                <c:pt idx="254">
                  <c:v>42916</c:v>
                </c:pt>
                <c:pt idx="255">
                  <c:v>42919</c:v>
                </c:pt>
                <c:pt idx="256">
                  <c:v>42920</c:v>
                </c:pt>
                <c:pt idx="257">
                  <c:v>42921</c:v>
                </c:pt>
                <c:pt idx="258">
                  <c:v>42922</c:v>
                </c:pt>
                <c:pt idx="259">
                  <c:v>42923</c:v>
                </c:pt>
                <c:pt idx="260">
                  <c:v>42926</c:v>
                </c:pt>
                <c:pt idx="261">
                  <c:v>42927</c:v>
                </c:pt>
                <c:pt idx="262">
                  <c:v>42928</c:v>
                </c:pt>
                <c:pt idx="263">
                  <c:v>42929</c:v>
                </c:pt>
                <c:pt idx="264">
                  <c:v>42930</c:v>
                </c:pt>
                <c:pt idx="265">
                  <c:v>42933</c:v>
                </c:pt>
                <c:pt idx="266">
                  <c:v>42934</c:v>
                </c:pt>
                <c:pt idx="267">
                  <c:v>42935</c:v>
                </c:pt>
                <c:pt idx="268">
                  <c:v>42936</c:v>
                </c:pt>
                <c:pt idx="269">
                  <c:v>42937</c:v>
                </c:pt>
                <c:pt idx="270">
                  <c:v>42940</c:v>
                </c:pt>
                <c:pt idx="271">
                  <c:v>42941</c:v>
                </c:pt>
                <c:pt idx="272">
                  <c:v>42942</c:v>
                </c:pt>
                <c:pt idx="273">
                  <c:v>42943</c:v>
                </c:pt>
                <c:pt idx="274">
                  <c:v>42944</c:v>
                </c:pt>
                <c:pt idx="275">
                  <c:v>42947</c:v>
                </c:pt>
                <c:pt idx="276">
                  <c:v>42948</c:v>
                </c:pt>
                <c:pt idx="277">
                  <c:v>42949</c:v>
                </c:pt>
                <c:pt idx="278">
                  <c:v>42950</c:v>
                </c:pt>
                <c:pt idx="279">
                  <c:v>42951</c:v>
                </c:pt>
                <c:pt idx="280">
                  <c:v>42954</c:v>
                </c:pt>
                <c:pt idx="281">
                  <c:v>42955</c:v>
                </c:pt>
                <c:pt idx="282">
                  <c:v>42956</c:v>
                </c:pt>
                <c:pt idx="283">
                  <c:v>42957</c:v>
                </c:pt>
                <c:pt idx="284">
                  <c:v>42958</c:v>
                </c:pt>
                <c:pt idx="285">
                  <c:v>42961</c:v>
                </c:pt>
                <c:pt idx="286">
                  <c:v>42962</c:v>
                </c:pt>
                <c:pt idx="287">
                  <c:v>42963</c:v>
                </c:pt>
                <c:pt idx="288">
                  <c:v>42964</c:v>
                </c:pt>
                <c:pt idx="289">
                  <c:v>42965</c:v>
                </c:pt>
                <c:pt idx="290">
                  <c:v>42968</c:v>
                </c:pt>
                <c:pt idx="291">
                  <c:v>42969</c:v>
                </c:pt>
                <c:pt idx="292">
                  <c:v>42970</c:v>
                </c:pt>
                <c:pt idx="293">
                  <c:v>42971</c:v>
                </c:pt>
                <c:pt idx="294">
                  <c:v>42972</c:v>
                </c:pt>
                <c:pt idx="295">
                  <c:v>42975</c:v>
                </c:pt>
                <c:pt idx="296">
                  <c:v>42976</c:v>
                </c:pt>
                <c:pt idx="297">
                  <c:v>42977</c:v>
                </c:pt>
                <c:pt idx="298">
                  <c:v>42978</c:v>
                </c:pt>
                <c:pt idx="299">
                  <c:v>42979</c:v>
                </c:pt>
                <c:pt idx="300">
                  <c:v>42982</c:v>
                </c:pt>
                <c:pt idx="301">
                  <c:v>42983</c:v>
                </c:pt>
                <c:pt idx="302">
                  <c:v>42984</c:v>
                </c:pt>
                <c:pt idx="303">
                  <c:v>42985</c:v>
                </c:pt>
                <c:pt idx="304">
                  <c:v>42986</c:v>
                </c:pt>
                <c:pt idx="305">
                  <c:v>42989</c:v>
                </c:pt>
                <c:pt idx="306">
                  <c:v>42990</c:v>
                </c:pt>
                <c:pt idx="307">
                  <c:v>42991</c:v>
                </c:pt>
                <c:pt idx="308">
                  <c:v>42992</c:v>
                </c:pt>
                <c:pt idx="309">
                  <c:v>42993</c:v>
                </c:pt>
                <c:pt idx="310">
                  <c:v>42996</c:v>
                </c:pt>
                <c:pt idx="311">
                  <c:v>42997</c:v>
                </c:pt>
                <c:pt idx="312">
                  <c:v>42998</c:v>
                </c:pt>
                <c:pt idx="313">
                  <c:v>42999</c:v>
                </c:pt>
                <c:pt idx="314">
                  <c:v>43000</c:v>
                </c:pt>
                <c:pt idx="315">
                  <c:v>43003</c:v>
                </c:pt>
                <c:pt idx="316">
                  <c:v>43004</c:v>
                </c:pt>
                <c:pt idx="317">
                  <c:v>43005</c:v>
                </c:pt>
                <c:pt idx="318">
                  <c:v>43006</c:v>
                </c:pt>
                <c:pt idx="319">
                  <c:v>43007</c:v>
                </c:pt>
                <c:pt idx="320">
                  <c:v>43010</c:v>
                </c:pt>
                <c:pt idx="321">
                  <c:v>43011</c:v>
                </c:pt>
                <c:pt idx="322">
                  <c:v>43012</c:v>
                </c:pt>
                <c:pt idx="323">
                  <c:v>43013</c:v>
                </c:pt>
                <c:pt idx="324">
                  <c:v>43014</c:v>
                </c:pt>
                <c:pt idx="325">
                  <c:v>43017</c:v>
                </c:pt>
                <c:pt idx="326">
                  <c:v>43018</c:v>
                </c:pt>
                <c:pt idx="327">
                  <c:v>43019</c:v>
                </c:pt>
                <c:pt idx="328">
                  <c:v>43020</c:v>
                </c:pt>
                <c:pt idx="329">
                  <c:v>43021</c:v>
                </c:pt>
                <c:pt idx="330">
                  <c:v>43024</c:v>
                </c:pt>
                <c:pt idx="331">
                  <c:v>43025</c:v>
                </c:pt>
                <c:pt idx="332">
                  <c:v>43026</c:v>
                </c:pt>
                <c:pt idx="333">
                  <c:v>43027</c:v>
                </c:pt>
                <c:pt idx="334">
                  <c:v>43028</c:v>
                </c:pt>
                <c:pt idx="335">
                  <c:v>43031</c:v>
                </c:pt>
                <c:pt idx="336">
                  <c:v>43032</c:v>
                </c:pt>
                <c:pt idx="337">
                  <c:v>43033</c:v>
                </c:pt>
                <c:pt idx="338">
                  <c:v>43034</c:v>
                </c:pt>
                <c:pt idx="339">
                  <c:v>43035</c:v>
                </c:pt>
                <c:pt idx="340">
                  <c:v>43038</c:v>
                </c:pt>
                <c:pt idx="341">
                  <c:v>43039</c:v>
                </c:pt>
                <c:pt idx="342">
                  <c:v>43040</c:v>
                </c:pt>
                <c:pt idx="343">
                  <c:v>43041</c:v>
                </c:pt>
                <c:pt idx="344">
                  <c:v>43042</c:v>
                </c:pt>
                <c:pt idx="345">
                  <c:v>43045</c:v>
                </c:pt>
                <c:pt idx="346">
                  <c:v>43046</c:v>
                </c:pt>
                <c:pt idx="347">
                  <c:v>43047</c:v>
                </c:pt>
                <c:pt idx="348">
                  <c:v>43048</c:v>
                </c:pt>
                <c:pt idx="349">
                  <c:v>43049</c:v>
                </c:pt>
                <c:pt idx="350">
                  <c:v>43052</c:v>
                </c:pt>
                <c:pt idx="351">
                  <c:v>43053</c:v>
                </c:pt>
                <c:pt idx="352">
                  <c:v>43054</c:v>
                </c:pt>
                <c:pt idx="353">
                  <c:v>43055</c:v>
                </c:pt>
                <c:pt idx="354">
                  <c:v>43056</c:v>
                </c:pt>
                <c:pt idx="355">
                  <c:v>43059</c:v>
                </c:pt>
                <c:pt idx="356">
                  <c:v>43060</c:v>
                </c:pt>
                <c:pt idx="357">
                  <c:v>43061</c:v>
                </c:pt>
                <c:pt idx="358">
                  <c:v>43062</c:v>
                </c:pt>
                <c:pt idx="359">
                  <c:v>43063</c:v>
                </c:pt>
                <c:pt idx="360">
                  <c:v>43066</c:v>
                </c:pt>
                <c:pt idx="361">
                  <c:v>43067</c:v>
                </c:pt>
                <c:pt idx="362">
                  <c:v>43068</c:v>
                </c:pt>
                <c:pt idx="363">
                  <c:v>43069</c:v>
                </c:pt>
                <c:pt idx="364">
                  <c:v>43070</c:v>
                </c:pt>
                <c:pt idx="365">
                  <c:v>43073</c:v>
                </c:pt>
                <c:pt idx="366">
                  <c:v>43074</c:v>
                </c:pt>
                <c:pt idx="367">
                  <c:v>43075</c:v>
                </c:pt>
                <c:pt idx="368">
                  <c:v>43076</c:v>
                </c:pt>
                <c:pt idx="369">
                  <c:v>43077</c:v>
                </c:pt>
                <c:pt idx="370">
                  <c:v>43080</c:v>
                </c:pt>
                <c:pt idx="371">
                  <c:v>43081</c:v>
                </c:pt>
                <c:pt idx="372">
                  <c:v>43082</c:v>
                </c:pt>
                <c:pt idx="373">
                  <c:v>43083</c:v>
                </c:pt>
                <c:pt idx="374">
                  <c:v>43084</c:v>
                </c:pt>
                <c:pt idx="375">
                  <c:v>43087</c:v>
                </c:pt>
                <c:pt idx="376">
                  <c:v>43088</c:v>
                </c:pt>
                <c:pt idx="377">
                  <c:v>43089</c:v>
                </c:pt>
                <c:pt idx="378">
                  <c:v>43090</c:v>
                </c:pt>
                <c:pt idx="379">
                  <c:v>43091</c:v>
                </c:pt>
                <c:pt idx="380">
                  <c:v>43096</c:v>
                </c:pt>
                <c:pt idx="381">
                  <c:v>43097</c:v>
                </c:pt>
                <c:pt idx="382">
                  <c:v>43098</c:v>
                </c:pt>
                <c:pt idx="383">
                  <c:v>43102</c:v>
                </c:pt>
                <c:pt idx="384">
                  <c:v>43103</c:v>
                </c:pt>
                <c:pt idx="385">
                  <c:v>43104</c:v>
                </c:pt>
                <c:pt idx="386">
                  <c:v>43105</c:v>
                </c:pt>
                <c:pt idx="387">
                  <c:v>43108</c:v>
                </c:pt>
                <c:pt idx="388">
                  <c:v>43109</c:v>
                </c:pt>
                <c:pt idx="389">
                  <c:v>43110</c:v>
                </c:pt>
                <c:pt idx="390">
                  <c:v>43111</c:v>
                </c:pt>
                <c:pt idx="391">
                  <c:v>43112</c:v>
                </c:pt>
                <c:pt idx="392">
                  <c:v>43115</c:v>
                </c:pt>
                <c:pt idx="393">
                  <c:v>43116</c:v>
                </c:pt>
                <c:pt idx="394">
                  <c:v>43117</c:v>
                </c:pt>
                <c:pt idx="395">
                  <c:v>43118</c:v>
                </c:pt>
                <c:pt idx="396">
                  <c:v>43119</c:v>
                </c:pt>
                <c:pt idx="397">
                  <c:v>43122</c:v>
                </c:pt>
                <c:pt idx="398">
                  <c:v>43123</c:v>
                </c:pt>
                <c:pt idx="399">
                  <c:v>43124</c:v>
                </c:pt>
                <c:pt idx="400">
                  <c:v>43125</c:v>
                </c:pt>
                <c:pt idx="401">
                  <c:v>43126</c:v>
                </c:pt>
                <c:pt idx="402">
                  <c:v>43129</c:v>
                </c:pt>
                <c:pt idx="403">
                  <c:v>43130</c:v>
                </c:pt>
                <c:pt idx="404">
                  <c:v>43131</c:v>
                </c:pt>
                <c:pt idx="405">
                  <c:v>43132</c:v>
                </c:pt>
                <c:pt idx="406">
                  <c:v>43133</c:v>
                </c:pt>
                <c:pt idx="407">
                  <c:v>43136</c:v>
                </c:pt>
                <c:pt idx="408">
                  <c:v>43137</c:v>
                </c:pt>
                <c:pt idx="409">
                  <c:v>43138</c:v>
                </c:pt>
                <c:pt idx="410">
                  <c:v>43139</c:v>
                </c:pt>
                <c:pt idx="411">
                  <c:v>43140</c:v>
                </c:pt>
                <c:pt idx="412">
                  <c:v>43143</c:v>
                </c:pt>
                <c:pt idx="413">
                  <c:v>43144</c:v>
                </c:pt>
                <c:pt idx="414">
                  <c:v>43145</c:v>
                </c:pt>
                <c:pt idx="415">
                  <c:v>43146</c:v>
                </c:pt>
                <c:pt idx="416">
                  <c:v>43147</c:v>
                </c:pt>
                <c:pt idx="417">
                  <c:v>43150</c:v>
                </c:pt>
                <c:pt idx="418">
                  <c:v>43151</c:v>
                </c:pt>
                <c:pt idx="419">
                  <c:v>43152</c:v>
                </c:pt>
                <c:pt idx="420">
                  <c:v>43153</c:v>
                </c:pt>
                <c:pt idx="421">
                  <c:v>43154</c:v>
                </c:pt>
                <c:pt idx="422">
                  <c:v>43157</c:v>
                </c:pt>
                <c:pt idx="423">
                  <c:v>43158</c:v>
                </c:pt>
                <c:pt idx="424">
                  <c:v>43159</c:v>
                </c:pt>
                <c:pt idx="425">
                  <c:v>43160</c:v>
                </c:pt>
                <c:pt idx="426">
                  <c:v>43161</c:v>
                </c:pt>
                <c:pt idx="427">
                  <c:v>43164</c:v>
                </c:pt>
                <c:pt idx="428">
                  <c:v>43165</c:v>
                </c:pt>
                <c:pt idx="429">
                  <c:v>43166</c:v>
                </c:pt>
                <c:pt idx="430">
                  <c:v>43167</c:v>
                </c:pt>
                <c:pt idx="431">
                  <c:v>43168</c:v>
                </c:pt>
                <c:pt idx="432">
                  <c:v>43171</c:v>
                </c:pt>
                <c:pt idx="433">
                  <c:v>43172</c:v>
                </c:pt>
                <c:pt idx="434">
                  <c:v>43173</c:v>
                </c:pt>
                <c:pt idx="435">
                  <c:v>43174</c:v>
                </c:pt>
                <c:pt idx="436">
                  <c:v>43175</c:v>
                </c:pt>
                <c:pt idx="437">
                  <c:v>43178</c:v>
                </c:pt>
                <c:pt idx="438">
                  <c:v>43179</c:v>
                </c:pt>
                <c:pt idx="439">
                  <c:v>43180</c:v>
                </c:pt>
                <c:pt idx="440">
                  <c:v>43181</c:v>
                </c:pt>
                <c:pt idx="441">
                  <c:v>43182</c:v>
                </c:pt>
                <c:pt idx="442">
                  <c:v>43185</c:v>
                </c:pt>
                <c:pt idx="443">
                  <c:v>43186</c:v>
                </c:pt>
                <c:pt idx="444">
                  <c:v>43187</c:v>
                </c:pt>
                <c:pt idx="445">
                  <c:v>43188</c:v>
                </c:pt>
                <c:pt idx="446">
                  <c:v>43193</c:v>
                </c:pt>
                <c:pt idx="447">
                  <c:v>43194</c:v>
                </c:pt>
                <c:pt idx="448">
                  <c:v>43195</c:v>
                </c:pt>
                <c:pt idx="449">
                  <c:v>43196</c:v>
                </c:pt>
                <c:pt idx="450">
                  <c:v>43199</c:v>
                </c:pt>
                <c:pt idx="451">
                  <c:v>43200</c:v>
                </c:pt>
                <c:pt idx="452">
                  <c:v>43201</c:v>
                </c:pt>
                <c:pt idx="453">
                  <c:v>43202</c:v>
                </c:pt>
                <c:pt idx="454">
                  <c:v>43203</c:v>
                </c:pt>
                <c:pt idx="455">
                  <c:v>43206</c:v>
                </c:pt>
                <c:pt idx="456">
                  <c:v>43207</c:v>
                </c:pt>
                <c:pt idx="457">
                  <c:v>43208</c:v>
                </c:pt>
                <c:pt idx="458">
                  <c:v>43209</c:v>
                </c:pt>
                <c:pt idx="459">
                  <c:v>43210</c:v>
                </c:pt>
                <c:pt idx="460">
                  <c:v>43213</c:v>
                </c:pt>
                <c:pt idx="461">
                  <c:v>43214</c:v>
                </c:pt>
                <c:pt idx="462">
                  <c:v>43215</c:v>
                </c:pt>
                <c:pt idx="463">
                  <c:v>43216</c:v>
                </c:pt>
                <c:pt idx="464">
                  <c:v>43217</c:v>
                </c:pt>
                <c:pt idx="465">
                  <c:v>43220</c:v>
                </c:pt>
                <c:pt idx="466">
                  <c:v>43222</c:v>
                </c:pt>
                <c:pt idx="467">
                  <c:v>43223</c:v>
                </c:pt>
                <c:pt idx="468">
                  <c:v>43224</c:v>
                </c:pt>
                <c:pt idx="469">
                  <c:v>43227</c:v>
                </c:pt>
                <c:pt idx="470">
                  <c:v>43228</c:v>
                </c:pt>
                <c:pt idx="471">
                  <c:v>43229</c:v>
                </c:pt>
                <c:pt idx="472">
                  <c:v>43230</c:v>
                </c:pt>
                <c:pt idx="473">
                  <c:v>43231</c:v>
                </c:pt>
                <c:pt idx="474">
                  <c:v>43234</c:v>
                </c:pt>
                <c:pt idx="475">
                  <c:v>43235</c:v>
                </c:pt>
                <c:pt idx="476">
                  <c:v>43236</c:v>
                </c:pt>
                <c:pt idx="477">
                  <c:v>43237</c:v>
                </c:pt>
                <c:pt idx="478">
                  <c:v>43238</c:v>
                </c:pt>
                <c:pt idx="479">
                  <c:v>43241</c:v>
                </c:pt>
                <c:pt idx="480">
                  <c:v>43242</c:v>
                </c:pt>
                <c:pt idx="481">
                  <c:v>43243</c:v>
                </c:pt>
                <c:pt idx="482">
                  <c:v>43244</c:v>
                </c:pt>
                <c:pt idx="483">
                  <c:v>43245</c:v>
                </c:pt>
                <c:pt idx="484">
                  <c:v>43248</c:v>
                </c:pt>
                <c:pt idx="485">
                  <c:v>43249</c:v>
                </c:pt>
                <c:pt idx="486">
                  <c:v>43250</c:v>
                </c:pt>
                <c:pt idx="487">
                  <c:v>43251</c:v>
                </c:pt>
                <c:pt idx="488">
                  <c:v>43252</c:v>
                </c:pt>
                <c:pt idx="489">
                  <c:v>43255</c:v>
                </c:pt>
                <c:pt idx="490">
                  <c:v>43256</c:v>
                </c:pt>
                <c:pt idx="491">
                  <c:v>43257</c:v>
                </c:pt>
                <c:pt idx="492">
                  <c:v>43258</c:v>
                </c:pt>
                <c:pt idx="493">
                  <c:v>43259</c:v>
                </c:pt>
                <c:pt idx="494">
                  <c:v>43262</c:v>
                </c:pt>
                <c:pt idx="495">
                  <c:v>43263</c:v>
                </c:pt>
                <c:pt idx="496">
                  <c:v>43264</c:v>
                </c:pt>
                <c:pt idx="497">
                  <c:v>43265</c:v>
                </c:pt>
                <c:pt idx="498">
                  <c:v>43266</c:v>
                </c:pt>
                <c:pt idx="499">
                  <c:v>43269</c:v>
                </c:pt>
                <c:pt idx="500">
                  <c:v>43270</c:v>
                </c:pt>
                <c:pt idx="501">
                  <c:v>43271</c:v>
                </c:pt>
                <c:pt idx="502">
                  <c:v>43272</c:v>
                </c:pt>
                <c:pt idx="503">
                  <c:v>43273</c:v>
                </c:pt>
                <c:pt idx="504">
                  <c:v>43276</c:v>
                </c:pt>
                <c:pt idx="505">
                  <c:v>43277</c:v>
                </c:pt>
                <c:pt idx="506">
                  <c:v>43278</c:v>
                </c:pt>
                <c:pt idx="507">
                  <c:v>43279</c:v>
                </c:pt>
                <c:pt idx="508">
                  <c:v>43280</c:v>
                </c:pt>
                <c:pt idx="509">
                  <c:v>43283</c:v>
                </c:pt>
                <c:pt idx="510">
                  <c:v>43284</c:v>
                </c:pt>
                <c:pt idx="511">
                  <c:v>43285</c:v>
                </c:pt>
                <c:pt idx="512">
                  <c:v>43286</c:v>
                </c:pt>
                <c:pt idx="513">
                  <c:v>43287</c:v>
                </c:pt>
                <c:pt idx="514">
                  <c:v>43290</c:v>
                </c:pt>
                <c:pt idx="515">
                  <c:v>43291</c:v>
                </c:pt>
                <c:pt idx="516">
                  <c:v>43292</c:v>
                </c:pt>
                <c:pt idx="517">
                  <c:v>43293</c:v>
                </c:pt>
                <c:pt idx="518">
                  <c:v>43300</c:v>
                </c:pt>
                <c:pt idx="519">
                  <c:v>43307</c:v>
                </c:pt>
                <c:pt idx="520">
                  <c:v>43314</c:v>
                </c:pt>
                <c:pt idx="521">
                  <c:v>43321</c:v>
                </c:pt>
                <c:pt idx="522">
                  <c:v>43328</c:v>
                </c:pt>
                <c:pt idx="523">
                  <c:v>43335</c:v>
                </c:pt>
                <c:pt idx="524">
                  <c:v>43342</c:v>
                </c:pt>
                <c:pt idx="525">
                  <c:v>43349</c:v>
                </c:pt>
                <c:pt idx="526">
                  <c:v>43356</c:v>
                </c:pt>
                <c:pt idx="527">
                  <c:v>43363</c:v>
                </c:pt>
                <c:pt idx="528">
                  <c:v>43370</c:v>
                </c:pt>
                <c:pt idx="529">
                  <c:v>43377</c:v>
                </c:pt>
                <c:pt idx="530">
                  <c:v>43384</c:v>
                </c:pt>
                <c:pt idx="531">
                  <c:v>43391</c:v>
                </c:pt>
                <c:pt idx="532">
                  <c:v>43398</c:v>
                </c:pt>
                <c:pt idx="533">
                  <c:v>43405</c:v>
                </c:pt>
                <c:pt idx="534">
                  <c:v>43412</c:v>
                </c:pt>
                <c:pt idx="535">
                  <c:v>43419</c:v>
                </c:pt>
                <c:pt idx="536">
                  <c:v>43426</c:v>
                </c:pt>
                <c:pt idx="537">
                  <c:v>43433</c:v>
                </c:pt>
                <c:pt idx="538">
                  <c:v>43440</c:v>
                </c:pt>
                <c:pt idx="539">
                  <c:v>43447</c:v>
                </c:pt>
                <c:pt idx="540">
                  <c:v>43454</c:v>
                </c:pt>
                <c:pt idx="541">
                  <c:v>43465</c:v>
                </c:pt>
                <c:pt idx="542">
                  <c:v>43472</c:v>
                </c:pt>
                <c:pt idx="543">
                  <c:v>43479</c:v>
                </c:pt>
                <c:pt idx="544">
                  <c:v>43486</c:v>
                </c:pt>
                <c:pt idx="545">
                  <c:v>43493</c:v>
                </c:pt>
                <c:pt idx="546">
                  <c:v>43500</c:v>
                </c:pt>
                <c:pt idx="547">
                  <c:v>43507</c:v>
                </c:pt>
                <c:pt idx="548">
                  <c:v>43514</c:v>
                </c:pt>
                <c:pt idx="549">
                  <c:v>43521</c:v>
                </c:pt>
                <c:pt idx="550">
                  <c:v>43528</c:v>
                </c:pt>
                <c:pt idx="551">
                  <c:v>43535</c:v>
                </c:pt>
                <c:pt idx="552">
                  <c:v>43542</c:v>
                </c:pt>
                <c:pt idx="553">
                  <c:v>43549</c:v>
                </c:pt>
                <c:pt idx="554">
                  <c:v>43556</c:v>
                </c:pt>
                <c:pt idx="555">
                  <c:v>43563</c:v>
                </c:pt>
                <c:pt idx="556">
                  <c:v>43570</c:v>
                </c:pt>
                <c:pt idx="557">
                  <c:v>43579</c:v>
                </c:pt>
                <c:pt idx="558">
                  <c:v>43584</c:v>
                </c:pt>
                <c:pt idx="559">
                  <c:v>43591</c:v>
                </c:pt>
                <c:pt idx="560">
                  <c:v>43598</c:v>
                </c:pt>
                <c:pt idx="561">
                  <c:v>43605</c:v>
                </c:pt>
                <c:pt idx="562">
                  <c:v>43612</c:v>
                </c:pt>
                <c:pt idx="563">
                  <c:v>43619</c:v>
                </c:pt>
                <c:pt idx="564">
                  <c:v>43626</c:v>
                </c:pt>
                <c:pt idx="565">
                  <c:v>43633</c:v>
                </c:pt>
                <c:pt idx="566">
                  <c:v>43640</c:v>
                </c:pt>
                <c:pt idx="567">
                  <c:v>43647</c:v>
                </c:pt>
                <c:pt idx="568">
                  <c:v>43654</c:v>
                </c:pt>
                <c:pt idx="569">
                  <c:v>43661</c:v>
                </c:pt>
                <c:pt idx="570">
                  <c:v>43668</c:v>
                </c:pt>
                <c:pt idx="571">
                  <c:v>43675</c:v>
                </c:pt>
                <c:pt idx="572">
                  <c:v>43682</c:v>
                </c:pt>
                <c:pt idx="573">
                  <c:v>43689</c:v>
                </c:pt>
                <c:pt idx="574">
                  <c:v>43696</c:v>
                </c:pt>
                <c:pt idx="575">
                  <c:v>43703</c:v>
                </c:pt>
                <c:pt idx="576">
                  <c:v>43710</c:v>
                </c:pt>
                <c:pt idx="577">
                  <c:v>43717</c:v>
                </c:pt>
                <c:pt idx="578">
                  <c:v>43724</c:v>
                </c:pt>
                <c:pt idx="579">
                  <c:v>43731</c:v>
                </c:pt>
                <c:pt idx="580">
                  <c:v>43738</c:v>
                </c:pt>
                <c:pt idx="581">
                  <c:v>43745</c:v>
                </c:pt>
                <c:pt idx="582">
                  <c:v>43752</c:v>
                </c:pt>
                <c:pt idx="583">
                  <c:v>43759</c:v>
                </c:pt>
                <c:pt idx="584">
                  <c:v>43766</c:v>
                </c:pt>
                <c:pt idx="585">
                  <c:v>43773</c:v>
                </c:pt>
                <c:pt idx="586">
                  <c:v>43780</c:v>
                </c:pt>
                <c:pt idx="587">
                  <c:v>43787</c:v>
                </c:pt>
                <c:pt idx="588">
                  <c:v>43794</c:v>
                </c:pt>
                <c:pt idx="589">
                  <c:v>43801</c:v>
                </c:pt>
                <c:pt idx="590">
                  <c:v>43808</c:v>
                </c:pt>
                <c:pt idx="591">
                  <c:v>43815</c:v>
                </c:pt>
                <c:pt idx="592">
                  <c:v>43822</c:v>
                </c:pt>
                <c:pt idx="593">
                  <c:v>43830</c:v>
                </c:pt>
                <c:pt idx="594">
                  <c:v>43837</c:v>
                </c:pt>
                <c:pt idx="595">
                  <c:v>43844</c:v>
                </c:pt>
                <c:pt idx="596">
                  <c:v>43851</c:v>
                </c:pt>
                <c:pt idx="597">
                  <c:v>43858</c:v>
                </c:pt>
                <c:pt idx="598">
                  <c:v>43865</c:v>
                </c:pt>
                <c:pt idx="599">
                  <c:v>43872</c:v>
                </c:pt>
                <c:pt idx="600">
                  <c:v>43879</c:v>
                </c:pt>
                <c:pt idx="601">
                  <c:v>43886</c:v>
                </c:pt>
                <c:pt idx="602">
                  <c:v>43893</c:v>
                </c:pt>
                <c:pt idx="603">
                  <c:v>43900</c:v>
                </c:pt>
                <c:pt idx="604">
                  <c:v>43907</c:v>
                </c:pt>
                <c:pt idx="605">
                  <c:v>43914</c:v>
                </c:pt>
                <c:pt idx="606">
                  <c:v>43921</c:v>
                </c:pt>
                <c:pt idx="607">
                  <c:v>43928</c:v>
                </c:pt>
                <c:pt idx="608">
                  <c:v>43937</c:v>
                </c:pt>
                <c:pt idx="609">
                  <c:v>43944</c:v>
                </c:pt>
                <c:pt idx="610">
                  <c:v>43951</c:v>
                </c:pt>
                <c:pt idx="611">
                  <c:v>43958</c:v>
                </c:pt>
                <c:pt idx="612">
                  <c:v>43965</c:v>
                </c:pt>
                <c:pt idx="613">
                  <c:v>43972</c:v>
                </c:pt>
                <c:pt idx="614">
                  <c:v>43979</c:v>
                </c:pt>
                <c:pt idx="615">
                  <c:v>43986</c:v>
                </c:pt>
                <c:pt idx="616">
                  <c:v>43993</c:v>
                </c:pt>
                <c:pt idx="617">
                  <c:v>44000</c:v>
                </c:pt>
                <c:pt idx="618">
                  <c:v>44007</c:v>
                </c:pt>
                <c:pt idx="619">
                  <c:v>44014</c:v>
                </c:pt>
                <c:pt idx="620">
                  <c:v>44021</c:v>
                </c:pt>
                <c:pt idx="621">
                  <c:v>44028</c:v>
                </c:pt>
                <c:pt idx="622">
                  <c:v>44035</c:v>
                </c:pt>
                <c:pt idx="623">
                  <c:v>44042</c:v>
                </c:pt>
                <c:pt idx="624">
                  <c:v>44049</c:v>
                </c:pt>
                <c:pt idx="625">
                  <c:v>44056</c:v>
                </c:pt>
                <c:pt idx="626">
                  <c:v>44063</c:v>
                </c:pt>
                <c:pt idx="627">
                  <c:v>44070</c:v>
                </c:pt>
                <c:pt idx="628">
                  <c:v>44077</c:v>
                </c:pt>
                <c:pt idx="629">
                  <c:v>44084</c:v>
                </c:pt>
                <c:pt idx="630">
                  <c:v>44091</c:v>
                </c:pt>
                <c:pt idx="631">
                  <c:v>44098</c:v>
                </c:pt>
                <c:pt idx="632">
                  <c:v>44105</c:v>
                </c:pt>
                <c:pt idx="633">
                  <c:v>44112</c:v>
                </c:pt>
                <c:pt idx="634">
                  <c:v>44119</c:v>
                </c:pt>
                <c:pt idx="635">
                  <c:v>44126</c:v>
                </c:pt>
                <c:pt idx="636">
                  <c:v>44133</c:v>
                </c:pt>
                <c:pt idx="637">
                  <c:v>44140</c:v>
                </c:pt>
                <c:pt idx="638">
                  <c:v>44147</c:v>
                </c:pt>
                <c:pt idx="639">
                  <c:v>44154</c:v>
                </c:pt>
                <c:pt idx="640">
                  <c:v>44161</c:v>
                </c:pt>
                <c:pt idx="641">
                  <c:v>44168</c:v>
                </c:pt>
                <c:pt idx="642">
                  <c:v>44175</c:v>
                </c:pt>
                <c:pt idx="643">
                  <c:v>44182</c:v>
                </c:pt>
                <c:pt idx="644">
                  <c:v>44189</c:v>
                </c:pt>
                <c:pt idx="645">
                  <c:v>44196</c:v>
                </c:pt>
                <c:pt idx="646">
                  <c:v>44203</c:v>
                </c:pt>
                <c:pt idx="647">
                  <c:v>44210</c:v>
                </c:pt>
                <c:pt idx="648">
                  <c:v>44217</c:v>
                </c:pt>
                <c:pt idx="649">
                  <c:v>44224</c:v>
                </c:pt>
                <c:pt idx="650">
                  <c:v>44231</c:v>
                </c:pt>
                <c:pt idx="651">
                  <c:v>44238</c:v>
                </c:pt>
                <c:pt idx="652">
                  <c:v>44245</c:v>
                </c:pt>
                <c:pt idx="653">
                  <c:v>44252</c:v>
                </c:pt>
                <c:pt idx="654">
                  <c:v>44259</c:v>
                </c:pt>
                <c:pt idx="655">
                  <c:v>44266</c:v>
                </c:pt>
                <c:pt idx="656">
                  <c:v>44273</c:v>
                </c:pt>
                <c:pt idx="657">
                  <c:v>44280</c:v>
                </c:pt>
                <c:pt idx="658">
                  <c:v>44287</c:v>
                </c:pt>
                <c:pt idx="659">
                  <c:v>44294</c:v>
                </c:pt>
                <c:pt idx="660">
                  <c:v>44301</c:v>
                </c:pt>
                <c:pt idx="661">
                  <c:v>44308</c:v>
                </c:pt>
                <c:pt idx="662">
                  <c:v>44315</c:v>
                </c:pt>
                <c:pt idx="663">
                  <c:v>44322</c:v>
                </c:pt>
                <c:pt idx="664">
                  <c:v>44329</c:v>
                </c:pt>
                <c:pt idx="665">
                  <c:v>44336</c:v>
                </c:pt>
                <c:pt idx="666">
                  <c:v>44343</c:v>
                </c:pt>
                <c:pt idx="667">
                  <c:v>44350</c:v>
                </c:pt>
                <c:pt idx="668">
                  <c:v>44357</c:v>
                </c:pt>
                <c:pt idx="669">
                  <c:v>44364</c:v>
                </c:pt>
                <c:pt idx="670">
                  <c:v>44371</c:v>
                </c:pt>
                <c:pt idx="671">
                  <c:v>44378</c:v>
                </c:pt>
                <c:pt idx="672">
                  <c:v>44385</c:v>
                </c:pt>
                <c:pt idx="673">
                  <c:v>44392</c:v>
                </c:pt>
                <c:pt idx="674">
                  <c:v>44399</c:v>
                </c:pt>
                <c:pt idx="675">
                  <c:v>44406</c:v>
                </c:pt>
                <c:pt idx="676">
                  <c:v>44413</c:v>
                </c:pt>
                <c:pt idx="677">
                  <c:v>44420</c:v>
                </c:pt>
                <c:pt idx="678">
                  <c:v>44427</c:v>
                </c:pt>
                <c:pt idx="679">
                  <c:v>44434</c:v>
                </c:pt>
                <c:pt idx="680">
                  <c:v>44441</c:v>
                </c:pt>
                <c:pt idx="681">
                  <c:v>44448</c:v>
                </c:pt>
                <c:pt idx="682">
                  <c:v>44455</c:v>
                </c:pt>
                <c:pt idx="683">
                  <c:v>44462</c:v>
                </c:pt>
                <c:pt idx="684">
                  <c:v>44469</c:v>
                </c:pt>
                <c:pt idx="685">
                  <c:v>44476</c:v>
                </c:pt>
                <c:pt idx="686">
                  <c:v>44483</c:v>
                </c:pt>
                <c:pt idx="687">
                  <c:v>44490</c:v>
                </c:pt>
                <c:pt idx="688">
                  <c:v>44497</c:v>
                </c:pt>
                <c:pt idx="689">
                  <c:v>44504</c:v>
                </c:pt>
                <c:pt idx="690">
                  <c:v>44511</c:v>
                </c:pt>
                <c:pt idx="691">
                  <c:v>44518</c:v>
                </c:pt>
                <c:pt idx="692">
                  <c:v>44525</c:v>
                </c:pt>
                <c:pt idx="693">
                  <c:v>44532</c:v>
                </c:pt>
                <c:pt idx="694">
                  <c:v>44539</c:v>
                </c:pt>
                <c:pt idx="695">
                  <c:v>44546</c:v>
                </c:pt>
                <c:pt idx="696">
                  <c:v>44553</c:v>
                </c:pt>
                <c:pt idx="697">
                  <c:v>44560</c:v>
                </c:pt>
                <c:pt idx="698">
                  <c:v>44567</c:v>
                </c:pt>
                <c:pt idx="699">
                  <c:v>44574</c:v>
                </c:pt>
                <c:pt idx="700">
                  <c:v>44581</c:v>
                </c:pt>
                <c:pt idx="701">
                  <c:v>44588</c:v>
                </c:pt>
                <c:pt idx="702">
                  <c:v>44595</c:v>
                </c:pt>
                <c:pt idx="703">
                  <c:v>44602</c:v>
                </c:pt>
                <c:pt idx="704">
                  <c:v>44609</c:v>
                </c:pt>
                <c:pt idx="705">
                  <c:v>44616</c:v>
                </c:pt>
                <c:pt idx="706">
                  <c:v>44623</c:v>
                </c:pt>
                <c:pt idx="707">
                  <c:v>44630</c:v>
                </c:pt>
                <c:pt idx="708">
                  <c:v>44637</c:v>
                </c:pt>
                <c:pt idx="709">
                  <c:v>44644</c:v>
                </c:pt>
                <c:pt idx="710">
                  <c:v>44651</c:v>
                </c:pt>
                <c:pt idx="711">
                  <c:v>44658</c:v>
                </c:pt>
                <c:pt idx="712">
                  <c:v>44665</c:v>
                </c:pt>
                <c:pt idx="713">
                  <c:v>44672</c:v>
                </c:pt>
                <c:pt idx="714">
                  <c:v>44679</c:v>
                </c:pt>
                <c:pt idx="715">
                  <c:v>44686</c:v>
                </c:pt>
                <c:pt idx="716">
                  <c:v>44693</c:v>
                </c:pt>
                <c:pt idx="717">
                  <c:v>44700</c:v>
                </c:pt>
                <c:pt idx="718">
                  <c:v>44707</c:v>
                </c:pt>
                <c:pt idx="719">
                  <c:v>44714</c:v>
                </c:pt>
                <c:pt idx="720">
                  <c:v>44721</c:v>
                </c:pt>
                <c:pt idx="721">
                  <c:v>44728</c:v>
                </c:pt>
                <c:pt idx="722">
                  <c:v>44735</c:v>
                </c:pt>
                <c:pt idx="723">
                  <c:v>44742</c:v>
                </c:pt>
                <c:pt idx="724">
                  <c:v>44749</c:v>
                </c:pt>
                <c:pt idx="725">
                  <c:v>44756</c:v>
                </c:pt>
                <c:pt idx="726">
                  <c:v>44763</c:v>
                </c:pt>
                <c:pt idx="727">
                  <c:v>44770</c:v>
                </c:pt>
                <c:pt idx="728">
                  <c:v>44777</c:v>
                </c:pt>
                <c:pt idx="729">
                  <c:v>44784</c:v>
                </c:pt>
                <c:pt idx="730">
                  <c:v>44791</c:v>
                </c:pt>
                <c:pt idx="731">
                  <c:v>44798</c:v>
                </c:pt>
                <c:pt idx="732">
                  <c:v>44805</c:v>
                </c:pt>
                <c:pt idx="733">
                  <c:v>44812</c:v>
                </c:pt>
                <c:pt idx="734">
                  <c:v>44819</c:v>
                </c:pt>
                <c:pt idx="735">
                  <c:v>44826</c:v>
                </c:pt>
                <c:pt idx="736">
                  <c:v>44833</c:v>
                </c:pt>
                <c:pt idx="737">
                  <c:v>44840</c:v>
                </c:pt>
                <c:pt idx="738">
                  <c:v>44847</c:v>
                </c:pt>
                <c:pt idx="739">
                  <c:v>44854</c:v>
                </c:pt>
                <c:pt idx="740">
                  <c:v>44861</c:v>
                </c:pt>
                <c:pt idx="741">
                  <c:v>44868</c:v>
                </c:pt>
                <c:pt idx="742">
                  <c:v>44875</c:v>
                </c:pt>
                <c:pt idx="743">
                  <c:v>44882</c:v>
                </c:pt>
                <c:pt idx="744">
                  <c:v>44889</c:v>
                </c:pt>
                <c:pt idx="745">
                  <c:v>44896</c:v>
                </c:pt>
                <c:pt idx="746">
                  <c:v>44903</c:v>
                </c:pt>
                <c:pt idx="747">
                  <c:v>44910</c:v>
                </c:pt>
                <c:pt idx="748">
                  <c:v>44917</c:v>
                </c:pt>
                <c:pt idx="749">
                  <c:v>44924</c:v>
                </c:pt>
                <c:pt idx="750">
                  <c:v>44931</c:v>
                </c:pt>
                <c:pt idx="751">
                  <c:v>44938</c:v>
                </c:pt>
                <c:pt idx="752">
                  <c:v>44945</c:v>
                </c:pt>
                <c:pt idx="753">
                  <c:v>44952</c:v>
                </c:pt>
                <c:pt idx="754">
                  <c:v>44959</c:v>
                </c:pt>
                <c:pt idx="755">
                  <c:v>44966</c:v>
                </c:pt>
                <c:pt idx="756">
                  <c:v>44973</c:v>
                </c:pt>
                <c:pt idx="757">
                  <c:v>44980</c:v>
                </c:pt>
                <c:pt idx="758">
                  <c:v>44987</c:v>
                </c:pt>
                <c:pt idx="759">
                  <c:v>44994</c:v>
                </c:pt>
                <c:pt idx="760">
                  <c:v>45001</c:v>
                </c:pt>
                <c:pt idx="761">
                  <c:v>45008</c:v>
                </c:pt>
                <c:pt idx="762">
                  <c:v>45015</c:v>
                </c:pt>
                <c:pt idx="763">
                  <c:v>45022</c:v>
                </c:pt>
                <c:pt idx="764">
                  <c:v>45029</c:v>
                </c:pt>
                <c:pt idx="765">
                  <c:v>45036</c:v>
                </c:pt>
                <c:pt idx="766">
                  <c:v>45043</c:v>
                </c:pt>
                <c:pt idx="767">
                  <c:v>45050</c:v>
                </c:pt>
                <c:pt idx="768">
                  <c:v>45057</c:v>
                </c:pt>
                <c:pt idx="769">
                  <c:v>45064</c:v>
                </c:pt>
                <c:pt idx="770">
                  <c:v>45071</c:v>
                </c:pt>
                <c:pt idx="771">
                  <c:v>45078</c:v>
                </c:pt>
                <c:pt idx="772">
                  <c:v>45085</c:v>
                </c:pt>
                <c:pt idx="773">
                  <c:v>45092</c:v>
                </c:pt>
                <c:pt idx="774">
                  <c:v>45099</c:v>
                </c:pt>
                <c:pt idx="775">
                  <c:v>45106</c:v>
                </c:pt>
                <c:pt idx="776">
                  <c:v>45113</c:v>
                </c:pt>
                <c:pt idx="777">
                  <c:v>45120</c:v>
                </c:pt>
                <c:pt idx="778">
                  <c:v>45127</c:v>
                </c:pt>
                <c:pt idx="779">
                  <c:v>45134</c:v>
                </c:pt>
                <c:pt idx="780">
                  <c:v>45141</c:v>
                </c:pt>
                <c:pt idx="781">
                  <c:v>45148</c:v>
                </c:pt>
                <c:pt idx="782">
                  <c:v>45155</c:v>
                </c:pt>
                <c:pt idx="783">
                  <c:v>45162</c:v>
                </c:pt>
                <c:pt idx="784">
                  <c:v>45169</c:v>
                </c:pt>
                <c:pt idx="785">
                  <c:v>45176</c:v>
                </c:pt>
                <c:pt idx="786">
                  <c:v>45183</c:v>
                </c:pt>
                <c:pt idx="787">
                  <c:v>45190</c:v>
                </c:pt>
                <c:pt idx="788">
                  <c:v>45197</c:v>
                </c:pt>
                <c:pt idx="789">
                  <c:v>45204</c:v>
                </c:pt>
                <c:pt idx="790">
                  <c:v>45211</c:v>
                </c:pt>
                <c:pt idx="791">
                  <c:v>45218</c:v>
                </c:pt>
                <c:pt idx="792">
                  <c:v>45225</c:v>
                </c:pt>
                <c:pt idx="793">
                  <c:v>45232</c:v>
                </c:pt>
                <c:pt idx="794">
                  <c:v>45239</c:v>
                </c:pt>
                <c:pt idx="795">
                  <c:v>45246</c:v>
                </c:pt>
                <c:pt idx="796">
                  <c:v>45253</c:v>
                </c:pt>
                <c:pt idx="797">
                  <c:v>45260</c:v>
                </c:pt>
                <c:pt idx="798">
                  <c:v>45267</c:v>
                </c:pt>
                <c:pt idx="799">
                  <c:v>45274</c:v>
                </c:pt>
                <c:pt idx="800">
                  <c:v>45281</c:v>
                </c:pt>
                <c:pt idx="801">
                  <c:v>45289</c:v>
                </c:pt>
                <c:pt idx="802">
                  <c:v>45296</c:v>
                </c:pt>
                <c:pt idx="803">
                  <c:v>45303</c:v>
                </c:pt>
                <c:pt idx="804">
                  <c:v>45310</c:v>
                </c:pt>
                <c:pt idx="805">
                  <c:v>45317</c:v>
                </c:pt>
                <c:pt idx="806">
                  <c:v>45324</c:v>
                </c:pt>
                <c:pt idx="807">
                  <c:v>45331</c:v>
                </c:pt>
                <c:pt idx="808">
                  <c:v>45338</c:v>
                </c:pt>
                <c:pt idx="809">
                  <c:v>45345</c:v>
                </c:pt>
                <c:pt idx="810">
                  <c:v>45352</c:v>
                </c:pt>
                <c:pt idx="811">
                  <c:v>45359</c:v>
                </c:pt>
                <c:pt idx="812">
                  <c:v>45366</c:v>
                </c:pt>
                <c:pt idx="813">
                  <c:v>45373</c:v>
                </c:pt>
                <c:pt idx="814">
                  <c:v>45384</c:v>
                </c:pt>
                <c:pt idx="815">
                  <c:v>45387</c:v>
                </c:pt>
                <c:pt idx="816">
                  <c:v>45394</c:v>
                </c:pt>
                <c:pt idx="817">
                  <c:v>45401</c:v>
                </c:pt>
                <c:pt idx="818">
                  <c:v>45408</c:v>
                </c:pt>
                <c:pt idx="819">
                  <c:v>45418</c:v>
                </c:pt>
                <c:pt idx="820">
                  <c:v>45425</c:v>
                </c:pt>
                <c:pt idx="821">
                  <c:v>45432</c:v>
                </c:pt>
                <c:pt idx="822">
                  <c:v>45439</c:v>
                </c:pt>
                <c:pt idx="823">
                  <c:v>45446</c:v>
                </c:pt>
                <c:pt idx="824">
                  <c:v>45453</c:v>
                </c:pt>
                <c:pt idx="825">
                  <c:v>45460</c:v>
                </c:pt>
                <c:pt idx="826">
                  <c:v>45467</c:v>
                </c:pt>
                <c:pt idx="827">
                  <c:v>45474</c:v>
                </c:pt>
                <c:pt idx="828">
                  <c:v>45481</c:v>
                </c:pt>
                <c:pt idx="829">
                  <c:v>45488</c:v>
                </c:pt>
                <c:pt idx="830">
                  <c:v>45495</c:v>
                </c:pt>
                <c:pt idx="831">
                  <c:v>45502</c:v>
                </c:pt>
                <c:pt idx="832">
                  <c:v>45509</c:v>
                </c:pt>
                <c:pt idx="833">
                  <c:v>45516</c:v>
                </c:pt>
                <c:pt idx="834">
                  <c:v>45523</c:v>
                </c:pt>
                <c:pt idx="835">
                  <c:v>45530</c:v>
                </c:pt>
                <c:pt idx="836">
                  <c:v>45537</c:v>
                </c:pt>
                <c:pt idx="837">
                  <c:v>45544</c:v>
                </c:pt>
                <c:pt idx="838">
                  <c:v>45551</c:v>
                </c:pt>
                <c:pt idx="839">
                  <c:v>45558</c:v>
                </c:pt>
                <c:pt idx="840">
                  <c:v>45565</c:v>
                </c:pt>
                <c:pt idx="841">
                  <c:v>45572</c:v>
                </c:pt>
                <c:pt idx="842">
                  <c:v>45579</c:v>
                </c:pt>
                <c:pt idx="843">
                  <c:v>45586</c:v>
                </c:pt>
                <c:pt idx="844">
                  <c:v>45593</c:v>
                </c:pt>
                <c:pt idx="845">
                  <c:v>45600</c:v>
                </c:pt>
                <c:pt idx="846">
                  <c:v>45607</c:v>
                </c:pt>
                <c:pt idx="847">
                  <c:v>45614</c:v>
                </c:pt>
                <c:pt idx="848">
                  <c:v>45621</c:v>
                </c:pt>
                <c:pt idx="849">
                  <c:v>45628</c:v>
                </c:pt>
                <c:pt idx="850">
                  <c:v>45635</c:v>
                </c:pt>
                <c:pt idx="851">
                  <c:v>45642</c:v>
                </c:pt>
                <c:pt idx="852">
                  <c:v>45649</c:v>
                </c:pt>
                <c:pt idx="853">
                  <c:v>45657</c:v>
                </c:pt>
                <c:pt idx="854">
                  <c:v>45664</c:v>
                </c:pt>
                <c:pt idx="855">
                  <c:v>45671</c:v>
                </c:pt>
                <c:pt idx="856">
                  <c:v>45678</c:v>
                </c:pt>
                <c:pt idx="857">
                  <c:v>45685</c:v>
                </c:pt>
                <c:pt idx="858">
                  <c:v>45692</c:v>
                </c:pt>
                <c:pt idx="859">
                  <c:v>45699</c:v>
                </c:pt>
                <c:pt idx="860">
                  <c:v>45706</c:v>
                </c:pt>
                <c:pt idx="861">
                  <c:v>45713</c:v>
                </c:pt>
                <c:pt idx="862">
                  <c:v>45720</c:v>
                </c:pt>
                <c:pt idx="863">
                  <c:v>45727</c:v>
                </c:pt>
                <c:pt idx="864">
                  <c:v>45734</c:v>
                </c:pt>
                <c:pt idx="865">
                  <c:v>45741</c:v>
                </c:pt>
                <c:pt idx="866">
                  <c:v>45748</c:v>
                </c:pt>
                <c:pt idx="867">
                  <c:v>45755</c:v>
                </c:pt>
                <c:pt idx="868">
                  <c:v>45762</c:v>
                </c:pt>
                <c:pt idx="869">
                  <c:v>45771</c:v>
                </c:pt>
                <c:pt idx="870">
                  <c:v>45779</c:v>
                </c:pt>
                <c:pt idx="871">
                  <c:v>45785</c:v>
                </c:pt>
                <c:pt idx="872">
                  <c:v>45792</c:v>
                </c:pt>
                <c:pt idx="873">
                  <c:v>45799</c:v>
                </c:pt>
                <c:pt idx="874">
                  <c:v>45806</c:v>
                </c:pt>
                <c:pt idx="875">
                  <c:v>45813</c:v>
                </c:pt>
                <c:pt idx="876">
                  <c:v>45820</c:v>
                </c:pt>
                <c:pt idx="877">
                  <c:v>45827</c:v>
                </c:pt>
                <c:pt idx="878">
                  <c:v>45834</c:v>
                </c:pt>
                <c:pt idx="879">
                  <c:v>45841</c:v>
                </c:pt>
                <c:pt idx="880">
                  <c:v>45848</c:v>
                </c:pt>
                <c:pt idx="881">
                  <c:v>45855</c:v>
                </c:pt>
                <c:pt idx="882">
                  <c:v>45862</c:v>
                </c:pt>
                <c:pt idx="883">
                  <c:v>45869</c:v>
                </c:pt>
                <c:pt idx="884">
                  <c:v>45876</c:v>
                </c:pt>
                <c:pt idx="885">
                  <c:v>45883</c:v>
                </c:pt>
                <c:pt idx="886">
                  <c:v>45890</c:v>
                </c:pt>
                <c:pt idx="887">
                  <c:v>45897</c:v>
                </c:pt>
                <c:pt idx="888">
                  <c:v>45904</c:v>
                </c:pt>
                <c:pt idx="889">
                  <c:v>45911</c:v>
                </c:pt>
                <c:pt idx="890">
                  <c:v>45918</c:v>
                </c:pt>
                <c:pt idx="891">
                  <c:v>45925</c:v>
                </c:pt>
                <c:pt idx="892">
                  <c:v>45932</c:v>
                </c:pt>
                <c:pt idx="893">
                  <c:v>45939</c:v>
                </c:pt>
                <c:pt idx="894">
                  <c:v>45946</c:v>
                </c:pt>
                <c:pt idx="895">
                  <c:v>45953</c:v>
                </c:pt>
                <c:pt idx="896">
                  <c:v>45960</c:v>
                </c:pt>
                <c:pt idx="897">
                  <c:v>45967</c:v>
                </c:pt>
                <c:pt idx="898">
                  <c:v>45974</c:v>
                </c:pt>
                <c:pt idx="899">
                  <c:v>45981</c:v>
                </c:pt>
                <c:pt idx="900">
                  <c:v>45988</c:v>
                </c:pt>
                <c:pt idx="901">
                  <c:v>45995</c:v>
                </c:pt>
                <c:pt idx="902">
                  <c:v>46002</c:v>
                </c:pt>
                <c:pt idx="903">
                  <c:v>46009</c:v>
                </c:pt>
                <c:pt idx="904">
                  <c:v>46020</c:v>
                </c:pt>
                <c:pt idx="905">
                  <c:v>46024</c:v>
                </c:pt>
                <c:pt idx="906">
                  <c:v>46030</c:v>
                </c:pt>
                <c:pt idx="907">
                  <c:v>46037</c:v>
                </c:pt>
                <c:pt idx="908">
                  <c:v>46044</c:v>
                </c:pt>
                <c:pt idx="909">
                  <c:v>46051</c:v>
                </c:pt>
                <c:pt idx="910">
                  <c:v>46058</c:v>
                </c:pt>
                <c:pt idx="911">
                  <c:v>46065</c:v>
                </c:pt>
                <c:pt idx="912">
                  <c:v>46072</c:v>
                </c:pt>
                <c:pt idx="913">
                  <c:v>46079</c:v>
                </c:pt>
                <c:pt idx="914">
                  <c:v>46086</c:v>
                </c:pt>
                <c:pt idx="915">
                  <c:v>46093</c:v>
                </c:pt>
                <c:pt idx="916">
                  <c:v>46100</c:v>
                </c:pt>
                <c:pt idx="917">
                  <c:v>46107</c:v>
                </c:pt>
                <c:pt idx="918">
                  <c:v>46114</c:v>
                </c:pt>
                <c:pt idx="919">
                  <c:v>46121</c:v>
                </c:pt>
                <c:pt idx="920">
                  <c:v>46128</c:v>
                </c:pt>
                <c:pt idx="921">
                  <c:v>46135</c:v>
                </c:pt>
                <c:pt idx="922">
                  <c:v>46142</c:v>
                </c:pt>
                <c:pt idx="923">
                  <c:v>46149</c:v>
                </c:pt>
                <c:pt idx="924">
                  <c:v>46156</c:v>
                </c:pt>
                <c:pt idx="925">
                  <c:v>46163</c:v>
                </c:pt>
                <c:pt idx="926">
                  <c:v>46170</c:v>
                </c:pt>
                <c:pt idx="927">
                  <c:v>46177</c:v>
                </c:pt>
                <c:pt idx="928">
                  <c:v>46184</c:v>
                </c:pt>
                <c:pt idx="929">
                  <c:v>46191</c:v>
                </c:pt>
                <c:pt idx="930">
                  <c:v>46198</c:v>
                </c:pt>
                <c:pt idx="931">
                  <c:v>46205</c:v>
                </c:pt>
                <c:pt idx="932">
                  <c:v>46212</c:v>
                </c:pt>
                <c:pt idx="933">
                  <c:v>46219</c:v>
                </c:pt>
                <c:pt idx="934">
                  <c:v>46226</c:v>
                </c:pt>
                <c:pt idx="935">
                  <c:v>46233</c:v>
                </c:pt>
                <c:pt idx="936">
                  <c:v>46240</c:v>
                </c:pt>
                <c:pt idx="937">
                  <c:v>46247</c:v>
                </c:pt>
                <c:pt idx="938">
                  <c:v>46254</c:v>
                </c:pt>
                <c:pt idx="939">
                  <c:v>46261</c:v>
                </c:pt>
                <c:pt idx="940">
                  <c:v>46268</c:v>
                </c:pt>
                <c:pt idx="941">
                  <c:v>46275</c:v>
                </c:pt>
                <c:pt idx="942">
                  <c:v>46282</c:v>
                </c:pt>
                <c:pt idx="943">
                  <c:v>46289</c:v>
                </c:pt>
                <c:pt idx="944">
                  <c:v>46296</c:v>
                </c:pt>
                <c:pt idx="945">
                  <c:v>46303</c:v>
                </c:pt>
                <c:pt idx="946">
                  <c:v>46310</c:v>
                </c:pt>
                <c:pt idx="947">
                  <c:v>46317</c:v>
                </c:pt>
                <c:pt idx="948">
                  <c:v>46324</c:v>
                </c:pt>
                <c:pt idx="949">
                  <c:v>46331</c:v>
                </c:pt>
                <c:pt idx="950">
                  <c:v>46338</c:v>
                </c:pt>
                <c:pt idx="951">
                  <c:v>46345</c:v>
                </c:pt>
                <c:pt idx="952">
                  <c:v>46352</c:v>
                </c:pt>
                <c:pt idx="953">
                  <c:v>46359</c:v>
                </c:pt>
                <c:pt idx="954">
                  <c:v>46366</c:v>
                </c:pt>
                <c:pt idx="955">
                  <c:v>46373</c:v>
                </c:pt>
                <c:pt idx="956">
                  <c:v>46380</c:v>
                </c:pt>
                <c:pt idx="957">
                  <c:v>46387</c:v>
                </c:pt>
                <c:pt idx="958">
                  <c:v>46394</c:v>
                </c:pt>
                <c:pt idx="959">
                  <c:v>46401</c:v>
                </c:pt>
                <c:pt idx="960">
                  <c:v>46408</c:v>
                </c:pt>
                <c:pt idx="961">
                  <c:v>46415</c:v>
                </c:pt>
                <c:pt idx="962">
                  <c:v>46422</c:v>
                </c:pt>
                <c:pt idx="963">
                  <c:v>46429</c:v>
                </c:pt>
                <c:pt idx="964">
                  <c:v>46436</c:v>
                </c:pt>
                <c:pt idx="965">
                  <c:v>46443</c:v>
                </c:pt>
                <c:pt idx="966">
                  <c:v>46450</c:v>
                </c:pt>
                <c:pt idx="967">
                  <c:v>46457</c:v>
                </c:pt>
                <c:pt idx="968">
                  <c:v>46464</c:v>
                </c:pt>
                <c:pt idx="969">
                  <c:v>46471</c:v>
                </c:pt>
                <c:pt idx="970">
                  <c:v>46478</c:v>
                </c:pt>
                <c:pt idx="971">
                  <c:v>46485</c:v>
                </c:pt>
                <c:pt idx="972">
                  <c:v>46492</c:v>
                </c:pt>
                <c:pt idx="973">
                  <c:v>46499</c:v>
                </c:pt>
                <c:pt idx="974">
                  <c:v>46506</c:v>
                </c:pt>
                <c:pt idx="975">
                  <c:v>46513</c:v>
                </c:pt>
                <c:pt idx="976">
                  <c:v>46520</c:v>
                </c:pt>
                <c:pt idx="977">
                  <c:v>46527</c:v>
                </c:pt>
                <c:pt idx="978">
                  <c:v>46534</c:v>
                </c:pt>
                <c:pt idx="979">
                  <c:v>46541</c:v>
                </c:pt>
                <c:pt idx="980">
                  <c:v>46548</c:v>
                </c:pt>
                <c:pt idx="981">
                  <c:v>46555</c:v>
                </c:pt>
                <c:pt idx="982">
                  <c:v>46562</c:v>
                </c:pt>
                <c:pt idx="983">
                  <c:v>46569</c:v>
                </c:pt>
                <c:pt idx="984">
                  <c:v>46576</c:v>
                </c:pt>
                <c:pt idx="985">
                  <c:v>46583</c:v>
                </c:pt>
                <c:pt idx="986">
                  <c:v>46590</c:v>
                </c:pt>
                <c:pt idx="987">
                  <c:v>46597</c:v>
                </c:pt>
                <c:pt idx="988">
                  <c:v>46604</c:v>
                </c:pt>
                <c:pt idx="989">
                  <c:v>46611</c:v>
                </c:pt>
                <c:pt idx="990">
                  <c:v>46618</c:v>
                </c:pt>
                <c:pt idx="991">
                  <c:v>46625</c:v>
                </c:pt>
                <c:pt idx="992">
                  <c:v>46632</c:v>
                </c:pt>
                <c:pt idx="993">
                  <c:v>46639</c:v>
                </c:pt>
                <c:pt idx="994">
                  <c:v>46646</c:v>
                </c:pt>
                <c:pt idx="995">
                  <c:v>46653</c:v>
                </c:pt>
                <c:pt idx="996">
                  <c:v>46660</c:v>
                </c:pt>
                <c:pt idx="997">
                  <c:v>46667</c:v>
                </c:pt>
                <c:pt idx="998">
                  <c:v>46674</c:v>
                </c:pt>
                <c:pt idx="999">
                  <c:v>46681</c:v>
                </c:pt>
                <c:pt idx="1000">
                  <c:v>46688</c:v>
                </c:pt>
                <c:pt idx="1001">
                  <c:v>46695</c:v>
                </c:pt>
                <c:pt idx="1002">
                  <c:v>46702</c:v>
                </c:pt>
                <c:pt idx="1003">
                  <c:v>46709</c:v>
                </c:pt>
                <c:pt idx="1004">
                  <c:v>46716</c:v>
                </c:pt>
                <c:pt idx="1005">
                  <c:v>46723</c:v>
                </c:pt>
                <c:pt idx="1006">
                  <c:v>46730</c:v>
                </c:pt>
                <c:pt idx="1007">
                  <c:v>46737</c:v>
                </c:pt>
                <c:pt idx="1008">
                  <c:v>46744</c:v>
                </c:pt>
                <c:pt idx="1009">
                  <c:v>46751</c:v>
                </c:pt>
                <c:pt idx="1010">
                  <c:v>46758</c:v>
                </c:pt>
                <c:pt idx="1011">
                  <c:v>46765</c:v>
                </c:pt>
                <c:pt idx="1012">
                  <c:v>46772</c:v>
                </c:pt>
                <c:pt idx="1013">
                  <c:v>46779</c:v>
                </c:pt>
                <c:pt idx="1014">
                  <c:v>46786</c:v>
                </c:pt>
                <c:pt idx="1015">
                  <c:v>46793</c:v>
                </c:pt>
                <c:pt idx="1016">
                  <c:v>46800</c:v>
                </c:pt>
                <c:pt idx="1017">
                  <c:v>46807</c:v>
                </c:pt>
                <c:pt idx="1018">
                  <c:v>46814</c:v>
                </c:pt>
                <c:pt idx="1019">
                  <c:v>46821</c:v>
                </c:pt>
                <c:pt idx="1020">
                  <c:v>46828</c:v>
                </c:pt>
                <c:pt idx="1021">
                  <c:v>46835</c:v>
                </c:pt>
                <c:pt idx="1022">
                  <c:v>46842</c:v>
                </c:pt>
                <c:pt idx="1023">
                  <c:v>46849</c:v>
                </c:pt>
                <c:pt idx="1024">
                  <c:v>46856</c:v>
                </c:pt>
                <c:pt idx="1025">
                  <c:v>46863</c:v>
                </c:pt>
                <c:pt idx="1026">
                  <c:v>46870</c:v>
                </c:pt>
                <c:pt idx="1027">
                  <c:v>46877</c:v>
                </c:pt>
                <c:pt idx="1028">
                  <c:v>46884</c:v>
                </c:pt>
                <c:pt idx="1029">
                  <c:v>46891</c:v>
                </c:pt>
                <c:pt idx="1030">
                  <c:v>46898</c:v>
                </c:pt>
                <c:pt idx="1031">
                  <c:v>46905</c:v>
                </c:pt>
                <c:pt idx="1032">
                  <c:v>46912</c:v>
                </c:pt>
                <c:pt idx="1033">
                  <c:v>46919</c:v>
                </c:pt>
                <c:pt idx="1034">
                  <c:v>46926</c:v>
                </c:pt>
                <c:pt idx="1035">
                  <c:v>46933</c:v>
                </c:pt>
                <c:pt idx="1036">
                  <c:v>46940</c:v>
                </c:pt>
                <c:pt idx="1037">
                  <c:v>46947</c:v>
                </c:pt>
                <c:pt idx="1038">
                  <c:v>46954</c:v>
                </c:pt>
                <c:pt idx="1039">
                  <c:v>46961</c:v>
                </c:pt>
                <c:pt idx="1040">
                  <c:v>46968</c:v>
                </c:pt>
                <c:pt idx="1041">
                  <c:v>46975</c:v>
                </c:pt>
                <c:pt idx="1042">
                  <c:v>46982</c:v>
                </c:pt>
                <c:pt idx="1043">
                  <c:v>46989</c:v>
                </c:pt>
                <c:pt idx="1044">
                  <c:v>46996</c:v>
                </c:pt>
                <c:pt idx="1045">
                  <c:v>47003</c:v>
                </c:pt>
                <c:pt idx="1046">
                  <c:v>47010</c:v>
                </c:pt>
                <c:pt idx="1047">
                  <c:v>47017</c:v>
                </c:pt>
                <c:pt idx="1048">
                  <c:v>47024</c:v>
                </c:pt>
                <c:pt idx="1049">
                  <c:v>47031</c:v>
                </c:pt>
                <c:pt idx="1050">
                  <c:v>47038</c:v>
                </c:pt>
                <c:pt idx="1051">
                  <c:v>47045</c:v>
                </c:pt>
                <c:pt idx="1052">
                  <c:v>47052</c:v>
                </c:pt>
                <c:pt idx="1053">
                  <c:v>47059</c:v>
                </c:pt>
                <c:pt idx="1054">
                  <c:v>47066</c:v>
                </c:pt>
                <c:pt idx="1055">
                  <c:v>47073</c:v>
                </c:pt>
                <c:pt idx="1056">
                  <c:v>47080</c:v>
                </c:pt>
                <c:pt idx="1057">
                  <c:v>47087</c:v>
                </c:pt>
                <c:pt idx="1058">
                  <c:v>47094</c:v>
                </c:pt>
                <c:pt idx="1059">
                  <c:v>47101</c:v>
                </c:pt>
                <c:pt idx="1060">
                  <c:v>47108</c:v>
                </c:pt>
                <c:pt idx="1061">
                  <c:v>47116</c:v>
                </c:pt>
                <c:pt idx="1062">
                  <c:v>47123</c:v>
                </c:pt>
                <c:pt idx="1063">
                  <c:v>47130</c:v>
                </c:pt>
                <c:pt idx="1064">
                  <c:v>47137</c:v>
                </c:pt>
                <c:pt idx="1065">
                  <c:v>47144</c:v>
                </c:pt>
                <c:pt idx="1066">
                  <c:v>47151</c:v>
                </c:pt>
                <c:pt idx="1067">
                  <c:v>47158</c:v>
                </c:pt>
                <c:pt idx="1068">
                  <c:v>47165</c:v>
                </c:pt>
                <c:pt idx="1069">
                  <c:v>47172</c:v>
                </c:pt>
                <c:pt idx="1070">
                  <c:v>47179</c:v>
                </c:pt>
                <c:pt idx="1071">
                  <c:v>47186</c:v>
                </c:pt>
                <c:pt idx="1072">
                  <c:v>47193</c:v>
                </c:pt>
                <c:pt idx="1073">
                  <c:v>47200</c:v>
                </c:pt>
                <c:pt idx="1074">
                  <c:v>47211</c:v>
                </c:pt>
                <c:pt idx="1075">
                  <c:v>47214</c:v>
                </c:pt>
                <c:pt idx="1076">
                  <c:v>47221</c:v>
                </c:pt>
                <c:pt idx="1077">
                  <c:v>47228</c:v>
                </c:pt>
                <c:pt idx="1078">
                  <c:v>47235</c:v>
                </c:pt>
                <c:pt idx="1079">
                  <c:v>47242</c:v>
                </c:pt>
                <c:pt idx="1080">
                  <c:v>47249</c:v>
                </c:pt>
                <c:pt idx="1081">
                  <c:v>47256</c:v>
                </c:pt>
                <c:pt idx="1082">
                  <c:v>47263</c:v>
                </c:pt>
                <c:pt idx="1083">
                  <c:v>47270</c:v>
                </c:pt>
                <c:pt idx="1084">
                  <c:v>47277</c:v>
                </c:pt>
                <c:pt idx="1085">
                  <c:v>47284</c:v>
                </c:pt>
                <c:pt idx="1086">
                  <c:v>47291</c:v>
                </c:pt>
                <c:pt idx="1087">
                  <c:v>47298</c:v>
                </c:pt>
                <c:pt idx="1088">
                  <c:v>47305</c:v>
                </c:pt>
                <c:pt idx="1089">
                  <c:v>47312</c:v>
                </c:pt>
                <c:pt idx="1090">
                  <c:v>47319</c:v>
                </c:pt>
                <c:pt idx="1091">
                  <c:v>47326</c:v>
                </c:pt>
                <c:pt idx="1092">
                  <c:v>47333</c:v>
                </c:pt>
                <c:pt idx="1093">
                  <c:v>47340</c:v>
                </c:pt>
                <c:pt idx="1094">
                  <c:v>47347</c:v>
                </c:pt>
                <c:pt idx="1095">
                  <c:v>47354</c:v>
                </c:pt>
                <c:pt idx="1096">
                  <c:v>47361</c:v>
                </c:pt>
                <c:pt idx="1097">
                  <c:v>47368</c:v>
                </c:pt>
                <c:pt idx="1098">
                  <c:v>47375</c:v>
                </c:pt>
                <c:pt idx="1099">
                  <c:v>47382</c:v>
                </c:pt>
                <c:pt idx="1100">
                  <c:v>47389</c:v>
                </c:pt>
                <c:pt idx="1101">
                  <c:v>47396</c:v>
                </c:pt>
                <c:pt idx="1102">
                  <c:v>47403</c:v>
                </c:pt>
                <c:pt idx="1103">
                  <c:v>47410</c:v>
                </c:pt>
                <c:pt idx="1104">
                  <c:v>47417</c:v>
                </c:pt>
                <c:pt idx="1105">
                  <c:v>47424</c:v>
                </c:pt>
                <c:pt idx="1106">
                  <c:v>47431</c:v>
                </c:pt>
                <c:pt idx="1107">
                  <c:v>47438</c:v>
                </c:pt>
                <c:pt idx="1108">
                  <c:v>47445</c:v>
                </c:pt>
                <c:pt idx="1109">
                  <c:v>47452</c:v>
                </c:pt>
                <c:pt idx="1110">
                  <c:v>47459</c:v>
                </c:pt>
                <c:pt idx="1111">
                  <c:v>47466</c:v>
                </c:pt>
                <c:pt idx="1112">
                  <c:v>47473</c:v>
                </c:pt>
                <c:pt idx="1113">
                  <c:v>47483</c:v>
                </c:pt>
                <c:pt idx="1114">
                  <c:v>47490</c:v>
                </c:pt>
                <c:pt idx="1115">
                  <c:v>47497</c:v>
                </c:pt>
                <c:pt idx="1116">
                  <c:v>47504</c:v>
                </c:pt>
                <c:pt idx="1117">
                  <c:v>47511</c:v>
                </c:pt>
                <c:pt idx="1118">
                  <c:v>47518</c:v>
                </c:pt>
                <c:pt idx="1119">
                  <c:v>47525</c:v>
                </c:pt>
                <c:pt idx="1120">
                  <c:v>47532</c:v>
                </c:pt>
                <c:pt idx="1121">
                  <c:v>47539</c:v>
                </c:pt>
                <c:pt idx="1122">
                  <c:v>47546</c:v>
                </c:pt>
                <c:pt idx="1123">
                  <c:v>47553</c:v>
                </c:pt>
                <c:pt idx="1124">
                  <c:v>47560</c:v>
                </c:pt>
                <c:pt idx="1125">
                  <c:v>47567</c:v>
                </c:pt>
                <c:pt idx="1126">
                  <c:v>47574</c:v>
                </c:pt>
                <c:pt idx="1127">
                  <c:v>47581</c:v>
                </c:pt>
                <c:pt idx="1128">
                  <c:v>47588</c:v>
                </c:pt>
                <c:pt idx="1129">
                  <c:v>47597</c:v>
                </c:pt>
                <c:pt idx="1130">
                  <c:v>47602</c:v>
                </c:pt>
                <c:pt idx="1131">
                  <c:v>47609</c:v>
                </c:pt>
                <c:pt idx="1132">
                  <c:v>47616</c:v>
                </c:pt>
                <c:pt idx="1133">
                  <c:v>47623</c:v>
                </c:pt>
                <c:pt idx="1134">
                  <c:v>47630</c:v>
                </c:pt>
                <c:pt idx="1135">
                  <c:v>47637</c:v>
                </c:pt>
                <c:pt idx="1136">
                  <c:v>47644</c:v>
                </c:pt>
                <c:pt idx="1137">
                  <c:v>47651</c:v>
                </c:pt>
                <c:pt idx="1138">
                  <c:v>47658</c:v>
                </c:pt>
                <c:pt idx="1139">
                  <c:v>47665</c:v>
                </c:pt>
                <c:pt idx="1140">
                  <c:v>47672</c:v>
                </c:pt>
                <c:pt idx="1141">
                  <c:v>47679</c:v>
                </c:pt>
                <c:pt idx="1142">
                  <c:v>47686</c:v>
                </c:pt>
                <c:pt idx="1143">
                  <c:v>47693</c:v>
                </c:pt>
                <c:pt idx="1144">
                  <c:v>47700</c:v>
                </c:pt>
                <c:pt idx="1145">
                  <c:v>47707</c:v>
                </c:pt>
                <c:pt idx="1146">
                  <c:v>47714</c:v>
                </c:pt>
                <c:pt idx="1147">
                  <c:v>47721</c:v>
                </c:pt>
                <c:pt idx="1148">
                  <c:v>47728</c:v>
                </c:pt>
                <c:pt idx="1149">
                  <c:v>47735</c:v>
                </c:pt>
                <c:pt idx="1150">
                  <c:v>47742</c:v>
                </c:pt>
                <c:pt idx="1151">
                  <c:v>47749</c:v>
                </c:pt>
                <c:pt idx="1152">
                  <c:v>47756</c:v>
                </c:pt>
                <c:pt idx="1153">
                  <c:v>47763</c:v>
                </c:pt>
                <c:pt idx="1154">
                  <c:v>47770</c:v>
                </c:pt>
                <c:pt idx="1155">
                  <c:v>47777</c:v>
                </c:pt>
                <c:pt idx="1156">
                  <c:v>47784</c:v>
                </c:pt>
                <c:pt idx="1157">
                  <c:v>47791</c:v>
                </c:pt>
                <c:pt idx="1158">
                  <c:v>47798</c:v>
                </c:pt>
                <c:pt idx="1159">
                  <c:v>47805</c:v>
                </c:pt>
                <c:pt idx="1160">
                  <c:v>47812</c:v>
                </c:pt>
                <c:pt idx="1161">
                  <c:v>47819</c:v>
                </c:pt>
                <c:pt idx="1162">
                  <c:v>47826</c:v>
                </c:pt>
                <c:pt idx="1163">
                  <c:v>47833</c:v>
                </c:pt>
                <c:pt idx="1164">
                  <c:v>47840</c:v>
                </c:pt>
                <c:pt idx="1165">
                  <c:v>47848</c:v>
                </c:pt>
                <c:pt idx="1166">
                  <c:v>47855</c:v>
                </c:pt>
                <c:pt idx="1167">
                  <c:v>47862</c:v>
                </c:pt>
                <c:pt idx="1168">
                  <c:v>47869</c:v>
                </c:pt>
                <c:pt idx="1169">
                  <c:v>47876</c:v>
                </c:pt>
                <c:pt idx="1170">
                  <c:v>47883</c:v>
                </c:pt>
                <c:pt idx="1171">
                  <c:v>47890</c:v>
                </c:pt>
                <c:pt idx="1172">
                  <c:v>47897</c:v>
                </c:pt>
                <c:pt idx="1173">
                  <c:v>47904</c:v>
                </c:pt>
                <c:pt idx="1174">
                  <c:v>47911</c:v>
                </c:pt>
                <c:pt idx="1175">
                  <c:v>47918</c:v>
                </c:pt>
                <c:pt idx="1176">
                  <c:v>47925</c:v>
                </c:pt>
                <c:pt idx="1177">
                  <c:v>47932</c:v>
                </c:pt>
                <c:pt idx="1178">
                  <c:v>47939</c:v>
                </c:pt>
                <c:pt idx="1179">
                  <c:v>47946</c:v>
                </c:pt>
                <c:pt idx="1180">
                  <c:v>47955</c:v>
                </c:pt>
                <c:pt idx="1181">
                  <c:v>47962</c:v>
                </c:pt>
                <c:pt idx="1182">
                  <c:v>47970</c:v>
                </c:pt>
                <c:pt idx="1183">
                  <c:v>47976</c:v>
                </c:pt>
                <c:pt idx="1184">
                  <c:v>47983</c:v>
                </c:pt>
                <c:pt idx="1185">
                  <c:v>47990</c:v>
                </c:pt>
                <c:pt idx="1186">
                  <c:v>47997</c:v>
                </c:pt>
                <c:pt idx="1187">
                  <c:v>48004</c:v>
                </c:pt>
                <c:pt idx="1188">
                  <c:v>48011</c:v>
                </c:pt>
                <c:pt idx="1189">
                  <c:v>48018</c:v>
                </c:pt>
                <c:pt idx="1190">
                  <c:v>48025</c:v>
                </c:pt>
                <c:pt idx="1191">
                  <c:v>48032</c:v>
                </c:pt>
                <c:pt idx="1192">
                  <c:v>48039</c:v>
                </c:pt>
                <c:pt idx="1193">
                  <c:v>48046</c:v>
                </c:pt>
                <c:pt idx="1194">
                  <c:v>48053</c:v>
                </c:pt>
                <c:pt idx="1195">
                  <c:v>48060</c:v>
                </c:pt>
                <c:pt idx="1196">
                  <c:v>48067</c:v>
                </c:pt>
                <c:pt idx="1197">
                  <c:v>48074</c:v>
                </c:pt>
                <c:pt idx="1198">
                  <c:v>48081</c:v>
                </c:pt>
                <c:pt idx="1199">
                  <c:v>48088</c:v>
                </c:pt>
                <c:pt idx="1200">
                  <c:v>48095</c:v>
                </c:pt>
                <c:pt idx="1201">
                  <c:v>48102</c:v>
                </c:pt>
                <c:pt idx="1202">
                  <c:v>48109</c:v>
                </c:pt>
                <c:pt idx="1203">
                  <c:v>48116</c:v>
                </c:pt>
                <c:pt idx="1204">
                  <c:v>48123</c:v>
                </c:pt>
                <c:pt idx="1205">
                  <c:v>48130</c:v>
                </c:pt>
                <c:pt idx="1206">
                  <c:v>48137</c:v>
                </c:pt>
                <c:pt idx="1207">
                  <c:v>48144</c:v>
                </c:pt>
                <c:pt idx="1208">
                  <c:v>48151</c:v>
                </c:pt>
                <c:pt idx="1209">
                  <c:v>48158</c:v>
                </c:pt>
                <c:pt idx="1210">
                  <c:v>48165</c:v>
                </c:pt>
                <c:pt idx="1211">
                  <c:v>48172</c:v>
                </c:pt>
                <c:pt idx="1212">
                  <c:v>48179</c:v>
                </c:pt>
                <c:pt idx="1213">
                  <c:v>48186</c:v>
                </c:pt>
                <c:pt idx="1214">
                  <c:v>48193</c:v>
                </c:pt>
                <c:pt idx="1215">
                  <c:v>48200</c:v>
                </c:pt>
                <c:pt idx="1216">
                  <c:v>48211</c:v>
                </c:pt>
                <c:pt idx="1217">
                  <c:v>48215</c:v>
                </c:pt>
                <c:pt idx="1218">
                  <c:v>48221</c:v>
                </c:pt>
                <c:pt idx="1219">
                  <c:v>48228</c:v>
                </c:pt>
                <c:pt idx="1220">
                  <c:v>48235</c:v>
                </c:pt>
                <c:pt idx="1221">
                  <c:v>48242</c:v>
                </c:pt>
                <c:pt idx="1222">
                  <c:v>48249</c:v>
                </c:pt>
                <c:pt idx="1223">
                  <c:v>48256</c:v>
                </c:pt>
                <c:pt idx="1224">
                  <c:v>48263</c:v>
                </c:pt>
                <c:pt idx="1225">
                  <c:v>48270</c:v>
                </c:pt>
                <c:pt idx="1226">
                  <c:v>48277</c:v>
                </c:pt>
                <c:pt idx="1227">
                  <c:v>48284</c:v>
                </c:pt>
                <c:pt idx="1228">
                  <c:v>48291</c:v>
                </c:pt>
                <c:pt idx="1229">
                  <c:v>48298</c:v>
                </c:pt>
                <c:pt idx="1230">
                  <c:v>48305</c:v>
                </c:pt>
                <c:pt idx="1231">
                  <c:v>48312</c:v>
                </c:pt>
                <c:pt idx="1232">
                  <c:v>48319</c:v>
                </c:pt>
                <c:pt idx="1233">
                  <c:v>48326</c:v>
                </c:pt>
                <c:pt idx="1234">
                  <c:v>48333</c:v>
                </c:pt>
                <c:pt idx="1235">
                  <c:v>48340</c:v>
                </c:pt>
                <c:pt idx="1236">
                  <c:v>48347</c:v>
                </c:pt>
                <c:pt idx="1237">
                  <c:v>48354</c:v>
                </c:pt>
                <c:pt idx="1238">
                  <c:v>48361</c:v>
                </c:pt>
                <c:pt idx="1239">
                  <c:v>48368</c:v>
                </c:pt>
                <c:pt idx="1240">
                  <c:v>48375</c:v>
                </c:pt>
                <c:pt idx="1241">
                  <c:v>48382</c:v>
                </c:pt>
                <c:pt idx="1242">
                  <c:v>48389</c:v>
                </c:pt>
                <c:pt idx="1243">
                  <c:v>48396</c:v>
                </c:pt>
                <c:pt idx="1244">
                  <c:v>48403</c:v>
                </c:pt>
                <c:pt idx="1245">
                  <c:v>48410</c:v>
                </c:pt>
                <c:pt idx="1246">
                  <c:v>48417</c:v>
                </c:pt>
                <c:pt idx="1247">
                  <c:v>48424</c:v>
                </c:pt>
                <c:pt idx="1248">
                  <c:v>48431</c:v>
                </c:pt>
                <c:pt idx="1249">
                  <c:v>48438</c:v>
                </c:pt>
                <c:pt idx="1250">
                  <c:v>48445</c:v>
                </c:pt>
                <c:pt idx="1251">
                  <c:v>48452</c:v>
                </c:pt>
                <c:pt idx="1252">
                  <c:v>48459</c:v>
                </c:pt>
                <c:pt idx="1253">
                  <c:v>48466</c:v>
                </c:pt>
                <c:pt idx="1254">
                  <c:v>48473</c:v>
                </c:pt>
                <c:pt idx="1255">
                  <c:v>48480</c:v>
                </c:pt>
                <c:pt idx="1256">
                  <c:v>48487</c:v>
                </c:pt>
                <c:pt idx="1257">
                  <c:v>48494</c:v>
                </c:pt>
                <c:pt idx="1258">
                  <c:v>48501</c:v>
                </c:pt>
                <c:pt idx="1259">
                  <c:v>48508</c:v>
                </c:pt>
                <c:pt idx="1260">
                  <c:v>48515</c:v>
                </c:pt>
                <c:pt idx="1261">
                  <c:v>48522</c:v>
                </c:pt>
                <c:pt idx="1262">
                  <c:v>48529</c:v>
                </c:pt>
                <c:pt idx="1263">
                  <c:v>48536</c:v>
                </c:pt>
                <c:pt idx="1264">
                  <c:v>48543</c:v>
                </c:pt>
                <c:pt idx="1265">
                  <c:v>48550</c:v>
                </c:pt>
                <c:pt idx="1266">
                  <c:v>48557</c:v>
                </c:pt>
                <c:pt idx="1267">
                  <c:v>48564</c:v>
                </c:pt>
                <c:pt idx="1268">
                  <c:v>48571</c:v>
                </c:pt>
                <c:pt idx="1269">
                  <c:v>48578</c:v>
                </c:pt>
                <c:pt idx="1270">
                  <c:v>48585</c:v>
                </c:pt>
                <c:pt idx="1271">
                  <c:v>48592</c:v>
                </c:pt>
                <c:pt idx="1272">
                  <c:v>48599</c:v>
                </c:pt>
                <c:pt idx="1273">
                  <c:v>48606</c:v>
                </c:pt>
                <c:pt idx="1274">
                  <c:v>48613</c:v>
                </c:pt>
                <c:pt idx="1275">
                  <c:v>48620</c:v>
                </c:pt>
                <c:pt idx="1276">
                  <c:v>48627</c:v>
                </c:pt>
                <c:pt idx="1277">
                  <c:v>48634</c:v>
                </c:pt>
                <c:pt idx="1278">
                  <c:v>48641</c:v>
                </c:pt>
                <c:pt idx="1279">
                  <c:v>48648</c:v>
                </c:pt>
                <c:pt idx="1280">
                  <c:v>48655</c:v>
                </c:pt>
                <c:pt idx="1281">
                  <c:v>48662</c:v>
                </c:pt>
                <c:pt idx="1282">
                  <c:v>48669</c:v>
                </c:pt>
                <c:pt idx="1283">
                  <c:v>48676</c:v>
                </c:pt>
                <c:pt idx="1284">
                  <c:v>48683</c:v>
                </c:pt>
                <c:pt idx="1285">
                  <c:v>48690</c:v>
                </c:pt>
                <c:pt idx="1286">
                  <c:v>48697</c:v>
                </c:pt>
                <c:pt idx="1287">
                  <c:v>48704</c:v>
                </c:pt>
                <c:pt idx="1288">
                  <c:v>48711</c:v>
                </c:pt>
                <c:pt idx="1289">
                  <c:v>48718</c:v>
                </c:pt>
                <c:pt idx="1290">
                  <c:v>48725</c:v>
                </c:pt>
                <c:pt idx="1291">
                  <c:v>48732</c:v>
                </c:pt>
                <c:pt idx="1292">
                  <c:v>48739</c:v>
                </c:pt>
                <c:pt idx="1293">
                  <c:v>48746</c:v>
                </c:pt>
                <c:pt idx="1294">
                  <c:v>48753</c:v>
                </c:pt>
                <c:pt idx="1295">
                  <c:v>48760</c:v>
                </c:pt>
                <c:pt idx="1296">
                  <c:v>48767</c:v>
                </c:pt>
                <c:pt idx="1297">
                  <c:v>48774</c:v>
                </c:pt>
                <c:pt idx="1298">
                  <c:v>48781</c:v>
                </c:pt>
                <c:pt idx="1299">
                  <c:v>48788</c:v>
                </c:pt>
                <c:pt idx="1300">
                  <c:v>48795</c:v>
                </c:pt>
                <c:pt idx="1301">
                  <c:v>48802</c:v>
                </c:pt>
                <c:pt idx="1302">
                  <c:v>48809</c:v>
                </c:pt>
                <c:pt idx="1303">
                  <c:v>48816</c:v>
                </c:pt>
                <c:pt idx="1304">
                  <c:v>48823</c:v>
                </c:pt>
                <c:pt idx="1305">
                  <c:v>48830</c:v>
                </c:pt>
                <c:pt idx="1306">
                  <c:v>48837</c:v>
                </c:pt>
                <c:pt idx="1307">
                  <c:v>48844</c:v>
                </c:pt>
                <c:pt idx="1308">
                  <c:v>48851</c:v>
                </c:pt>
                <c:pt idx="1309">
                  <c:v>48858</c:v>
                </c:pt>
                <c:pt idx="1310">
                  <c:v>48865</c:v>
                </c:pt>
                <c:pt idx="1311">
                  <c:v>48872</c:v>
                </c:pt>
                <c:pt idx="1312">
                  <c:v>48879</c:v>
                </c:pt>
                <c:pt idx="1313">
                  <c:v>48886</c:v>
                </c:pt>
                <c:pt idx="1314">
                  <c:v>48893</c:v>
                </c:pt>
                <c:pt idx="1315">
                  <c:v>48900</c:v>
                </c:pt>
                <c:pt idx="1316">
                  <c:v>48907</c:v>
                </c:pt>
                <c:pt idx="1317">
                  <c:v>48914</c:v>
                </c:pt>
                <c:pt idx="1318">
                  <c:v>48921</c:v>
                </c:pt>
                <c:pt idx="1319">
                  <c:v>48928</c:v>
                </c:pt>
                <c:pt idx="1320">
                  <c:v>48935</c:v>
                </c:pt>
                <c:pt idx="1321">
                  <c:v>48942</c:v>
                </c:pt>
                <c:pt idx="1322">
                  <c:v>48949</c:v>
                </c:pt>
                <c:pt idx="1323">
                  <c:v>48956</c:v>
                </c:pt>
                <c:pt idx="1324">
                  <c:v>48963</c:v>
                </c:pt>
                <c:pt idx="1325">
                  <c:v>48970</c:v>
                </c:pt>
                <c:pt idx="1326">
                  <c:v>48977</c:v>
                </c:pt>
                <c:pt idx="1327">
                  <c:v>48984</c:v>
                </c:pt>
                <c:pt idx="1328">
                  <c:v>48991</c:v>
                </c:pt>
                <c:pt idx="1329">
                  <c:v>48998</c:v>
                </c:pt>
                <c:pt idx="1330">
                  <c:v>49005</c:v>
                </c:pt>
                <c:pt idx="1331">
                  <c:v>49012</c:v>
                </c:pt>
                <c:pt idx="1332">
                  <c:v>49019</c:v>
                </c:pt>
                <c:pt idx="1333">
                  <c:v>49026</c:v>
                </c:pt>
                <c:pt idx="1334">
                  <c:v>49033</c:v>
                </c:pt>
                <c:pt idx="1335">
                  <c:v>49040</c:v>
                </c:pt>
                <c:pt idx="1336">
                  <c:v>49047</c:v>
                </c:pt>
                <c:pt idx="1337">
                  <c:v>49054</c:v>
                </c:pt>
                <c:pt idx="1338">
                  <c:v>49061</c:v>
                </c:pt>
                <c:pt idx="1339">
                  <c:v>49068</c:v>
                </c:pt>
                <c:pt idx="1340">
                  <c:v>49075</c:v>
                </c:pt>
                <c:pt idx="1341">
                  <c:v>49082</c:v>
                </c:pt>
                <c:pt idx="1342">
                  <c:v>49089</c:v>
                </c:pt>
                <c:pt idx="1343">
                  <c:v>49096</c:v>
                </c:pt>
                <c:pt idx="1344">
                  <c:v>49103</c:v>
                </c:pt>
                <c:pt idx="1345">
                  <c:v>49110</c:v>
                </c:pt>
                <c:pt idx="1346">
                  <c:v>49117</c:v>
                </c:pt>
                <c:pt idx="1347">
                  <c:v>49124</c:v>
                </c:pt>
                <c:pt idx="1348">
                  <c:v>49131</c:v>
                </c:pt>
                <c:pt idx="1349">
                  <c:v>49138</c:v>
                </c:pt>
                <c:pt idx="1350">
                  <c:v>49145</c:v>
                </c:pt>
                <c:pt idx="1351">
                  <c:v>49152</c:v>
                </c:pt>
                <c:pt idx="1352">
                  <c:v>49159</c:v>
                </c:pt>
                <c:pt idx="1353">
                  <c:v>49166</c:v>
                </c:pt>
                <c:pt idx="1354">
                  <c:v>49173</c:v>
                </c:pt>
                <c:pt idx="1355">
                  <c:v>49180</c:v>
                </c:pt>
                <c:pt idx="1356">
                  <c:v>49187</c:v>
                </c:pt>
                <c:pt idx="1357">
                  <c:v>49194</c:v>
                </c:pt>
                <c:pt idx="1358">
                  <c:v>49201</c:v>
                </c:pt>
                <c:pt idx="1359">
                  <c:v>49208</c:v>
                </c:pt>
                <c:pt idx="1360">
                  <c:v>49215</c:v>
                </c:pt>
                <c:pt idx="1361">
                  <c:v>49222</c:v>
                </c:pt>
                <c:pt idx="1362">
                  <c:v>49229</c:v>
                </c:pt>
                <c:pt idx="1363">
                  <c:v>49236</c:v>
                </c:pt>
                <c:pt idx="1364">
                  <c:v>49243</c:v>
                </c:pt>
                <c:pt idx="1365">
                  <c:v>49250</c:v>
                </c:pt>
                <c:pt idx="1366">
                  <c:v>49257</c:v>
                </c:pt>
                <c:pt idx="1367">
                  <c:v>49264</c:v>
                </c:pt>
                <c:pt idx="1368">
                  <c:v>49271</c:v>
                </c:pt>
                <c:pt idx="1369">
                  <c:v>49278</c:v>
                </c:pt>
                <c:pt idx="1370">
                  <c:v>49285</c:v>
                </c:pt>
                <c:pt idx="1371">
                  <c:v>49292</c:v>
                </c:pt>
                <c:pt idx="1372">
                  <c:v>49299</c:v>
                </c:pt>
                <c:pt idx="1373">
                  <c:v>49307</c:v>
                </c:pt>
                <c:pt idx="1374">
                  <c:v>49314</c:v>
                </c:pt>
                <c:pt idx="1375">
                  <c:v>49321</c:v>
                </c:pt>
                <c:pt idx="1376">
                  <c:v>49328</c:v>
                </c:pt>
                <c:pt idx="1377">
                  <c:v>49335</c:v>
                </c:pt>
                <c:pt idx="1378">
                  <c:v>49342</c:v>
                </c:pt>
                <c:pt idx="1379">
                  <c:v>49349</c:v>
                </c:pt>
                <c:pt idx="1380">
                  <c:v>49356</c:v>
                </c:pt>
                <c:pt idx="1381">
                  <c:v>49363</c:v>
                </c:pt>
                <c:pt idx="1382">
                  <c:v>49370</c:v>
                </c:pt>
                <c:pt idx="1383">
                  <c:v>49377</c:v>
                </c:pt>
                <c:pt idx="1384">
                  <c:v>49384</c:v>
                </c:pt>
                <c:pt idx="1385">
                  <c:v>49395</c:v>
                </c:pt>
                <c:pt idx="1386">
                  <c:v>49398</c:v>
                </c:pt>
                <c:pt idx="1387">
                  <c:v>49405</c:v>
                </c:pt>
                <c:pt idx="1388">
                  <c:v>49412</c:v>
                </c:pt>
                <c:pt idx="1389">
                  <c:v>49419</c:v>
                </c:pt>
                <c:pt idx="1390">
                  <c:v>49426</c:v>
                </c:pt>
                <c:pt idx="1391">
                  <c:v>49433</c:v>
                </c:pt>
                <c:pt idx="1392">
                  <c:v>49440</c:v>
                </c:pt>
                <c:pt idx="1393">
                  <c:v>49447</c:v>
                </c:pt>
                <c:pt idx="1394">
                  <c:v>49454</c:v>
                </c:pt>
                <c:pt idx="1395">
                  <c:v>49461</c:v>
                </c:pt>
                <c:pt idx="1396">
                  <c:v>49468</c:v>
                </c:pt>
                <c:pt idx="1397">
                  <c:v>49475</c:v>
                </c:pt>
                <c:pt idx="1398">
                  <c:v>49482</c:v>
                </c:pt>
                <c:pt idx="1399">
                  <c:v>49489</c:v>
                </c:pt>
                <c:pt idx="1400">
                  <c:v>49496</c:v>
                </c:pt>
                <c:pt idx="1401">
                  <c:v>49503</c:v>
                </c:pt>
                <c:pt idx="1402">
                  <c:v>49510</c:v>
                </c:pt>
                <c:pt idx="1403">
                  <c:v>49517</c:v>
                </c:pt>
                <c:pt idx="1404">
                  <c:v>49524</c:v>
                </c:pt>
                <c:pt idx="1405">
                  <c:v>49531</c:v>
                </c:pt>
                <c:pt idx="1406">
                  <c:v>49538</c:v>
                </c:pt>
                <c:pt idx="1407">
                  <c:v>49545</c:v>
                </c:pt>
                <c:pt idx="1408">
                  <c:v>49552</c:v>
                </c:pt>
                <c:pt idx="1409">
                  <c:v>49559</c:v>
                </c:pt>
                <c:pt idx="1410">
                  <c:v>49566</c:v>
                </c:pt>
                <c:pt idx="1411">
                  <c:v>49573</c:v>
                </c:pt>
                <c:pt idx="1412">
                  <c:v>49580</c:v>
                </c:pt>
                <c:pt idx="1413">
                  <c:v>49587</c:v>
                </c:pt>
                <c:pt idx="1414">
                  <c:v>49594</c:v>
                </c:pt>
                <c:pt idx="1415">
                  <c:v>49601</c:v>
                </c:pt>
                <c:pt idx="1416">
                  <c:v>49608</c:v>
                </c:pt>
                <c:pt idx="1417">
                  <c:v>49615</c:v>
                </c:pt>
                <c:pt idx="1418">
                  <c:v>49622</c:v>
                </c:pt>
                <c:pt idx="1419">
                  <c:v>49629</c:v>
                </c:pt>
                <c:pt idx="1420">
                  <c:v>49636</c:v>
                </c:pt>
                <c:pt idx="1421">
                  <c:v>49643</c:v>
                </c:pt>
                <c:pt idx="1422">
                  <c:v>49650</c:v>
                </c:pt>
                <c:pt idx="1423">
                  <c:v>49657</c:v>
                </c:pt>
                <c:pt idx="1424">
                  <c:v>49664</c:v>
                </c:pt>
                <c:pt idx="1425">
                  <c:v>49674</c:v>
                </c:pt>
                <c:pt idx="1426">
                  <c:v>49681</c:v>
                </c:pt>
                <c:pt idx="1427">
                  <c:v>49688</c:v>
                </c:pt>
                <c:pt idx="1428">
                  <c:v>49695</c:v>
                </c:pt>
                <c:pt idx="1429">
                  <c:v>49702</c:v>
                </c:pt>
                <c:pt idx="1430">
                  <c:v>49709</c:v>
                </c:pt>
                <c:pt idx="1431">
                  <c:v>49716</c:v>
                </c:pt>
                <c:pt idx="1432">
                  <c:v>49723</c:v>
                </c:pt>
                <c:pt idx="1433">
                  <c:v>49730</c:v>
                </c:pt>
                <c:pt idx="1434">
                  <c:v>49737</c:v>
                </c:pt>
                <c:pt idx="1435">
                  <c:v>49744</c:v>
                </c:pt>
                <c:pt idx="1436">
                  <c:v>49751</c:v>
                </c:pt>
                <c:pt idx="1437">
                  <c:v>49758</c:v>
                </c:pt>
                <c:pt idx="1438">
                  <c:v>49765</c:v>
                </c:pt>
                <c:pt idx="1439">
                  <c:v>49772</c:v>
                </c:pt>
                <c:pt idx="1440">
                  <c:v>49781</c:v>
                </c:pt>
                <c:pt idx="1441">
                  <c:v>49786</c:v>
                </c:pt>
                <c:pt idx="1442">
                  <c:v>49793</c:v>
                </c:pt>
                <c:pt idx="1443">
                  <c:v>49801</c:v>
                </c:pt>
                <c:pt idx="1444">
                  <c:v>49808</c:v>
                </c:pt>
                <c:pt idx="1445">
                  <c:v>49815</c:v>
                </c:pt>
                <c:pt idx="1446">
                  <c:v>49822</c:v>
                </c:pt>
                <c:pt idx="1447">
                  <c:v>49829</c:v>
                </c:pt>
                <c:pt idx="1448">
                  <c:v>49836</c:v>
                </c:pt>
                <c:pt idx="1449">
                  <c:v>49843</c:v>
                </c:pt>
                <c:pt idx="1450">
                  <c:v>49850</c:v>
                </c:pt>
                <c:pt idx="1451">
                  <c:v>49857</c:v>
                </c:pt>
                <c:pt idx="1452">
                  <c:v>49864</c:v>
                </c:pt>
                <c:pt idx="1453">
                  <c:v>49871</c:v>
                </c:pt>
                <c:pt idx="1454">
                  <c:v>49878</c:v>
                </c:pt>
                <c:pt idx="1455">
                  <c:v>49885</c:v>
                </c:pt>
                <c:pt idx="1456">
                  <c:v>49892</c:v>
                </c:pt>
                <c:pt idx="1457">
                  <c:v>49899</c:v>
                </c:pt>
                <c:pt idx="1458">
                  <c:v>49906</c:v>
                </c:pt>
                <c:pt idx="1459">
                  <c:v>49913</c:v>
                </c:pt>
                <c:pt idx="1460">
                  <c:v>49920</c:v>
                </c:pt>
                <c:pt idx="1461">
                  <c:v>49927</c:v>
                </c:pt>
                <c:pt idx="1462">
                  <c:v>49934</c:v>
                </c:pt>
                <c:pt idx="1463">
                  <c:v>49941</c:v>
                </c:pt>
                <c:pt idx="1464">
                  <c:v>49948</c:v>
                </c:pt>
                <c:pt idx="1465">
                  <c:v>49955</c:v>
                </c:pt>
                <c:pt idx="1466">
                  <c:v>49962</c:v>
                </c:pt>
                <c:pt idx="1467">
                  <c:v>49969</c:v>
                </c:pt>
                <c:pt idx="1468">
                  <c:v>49976</c:v>
                </c:pt>
                <c:pt idx="1469">
                  <c:v>49983</c:v>
                </c:pt>
                <c:pt idx="1470">
                  <c:v>49990</c:v>
                </c:pt>
                <c:pt idx="1471">
                  <c:v>49997</c:v>
                </c:pt>
                <c:pt idx="1472">
                  <c:v>50004</c:v>
                </c:pt>
                <c:pt idx="1473">
                  <c:v>50011</c:v>
                </c:pt>
                <c:pt idx="1474">
                  <c:v>50018</c:v>
                </c:pt>
                <c:pt idx="1475">
                  <c:v>50025</c:v>
                </c:pt>
                <c:pt idx="1476">
                  <c:v>50032</c:v>
                </c:pt>
                <c:pt idx="1477">
                  <c:v>50040</c:v>
                </c:pt>
                <c:pt idx="1478">
                  <c:v>50047</c:v>
                </c:pt>
                <c:pt idx="1479">
                  <c:v>50054</c:v>
                </c:pt>
                <c:pt idx="1480">
                  <c:v>50061</c:v>
                </c:pt>
                <c:pt idx="1481">
                  <c:v>50068</c:v>
                </c:pt>
                <c:pt idx="1482">
                  <c:v>50075</c:v>
                </c:pt>
                <c:pt idx="1483">
                  <c:v>50082</c:v>
                </c:pt>
                <c:pt idx="1484">
                  <c:v>50089</c:v>
                </c:pt>
                <c:pt idx="1485">
                  <c:v>50096</c:v>
                </c:pt>
                <c:pt idx="1486">
                  <c:v>50103</c:v>
                </c:pt>
                <c:pt idx="1487">
                  <c:v>50110</c:v>
                </c:pt>
                <c:pt idx="1488">
                  <c:v>50117</c:v>
                </c:pt>
                <c:pt idx="1489">
                  <c:v>50124</c:v>
                </c:pt>
                <c:pt idx="1490">
                  <c:v>50131</c:v>
                </c:pt>
                <c:pt idx="1491">
                  <c:v>50139</c:v>
                </c:pt>
                <c:pt idx="1492">
                  <c:v>50146</c:v>
                </c:pt>
                <c:pt idx="1493">
                  <c:v>50153</c:v>
                </c:pt>
                <c:pt idx="1494">
                  <c:v>50160</c:v>
                </c:pt>
                <c:pt idx="1495">
                  <c:v>50167</c:v>
                </c:pt>
                <c:pt idx="1496">
                  <c:v>50174</c:v>
                </c:pt>
                <c:pt idx="1497">
                  <c:v>50181</c:v>
                </c:pt>
                <c:pt idx="1498">
                  <c:v>50188</c:v>
                </c:pt>
                <c:pt idx="1499">
                  <c:v>50195</c:v>
                </c:pt>
                <c:pt idx="1500">
                  <c:v>50202</c:v>
                </c:pt>
                <c:pt idx="1501">
                  <c:v>50209</c:v>
                </c:pt>
                <c:pt idx="1502">
                  <c:v>50216</c:v>
                </c:pt>
                <c:pt idx="1503">
                  <c:v>50223</c:v>
                </c:pt>
                <c:pt idx="1504">
                  <c:v>50230</c:v>
                </c:pt>
                <c:pt idx="1505">
                  <c:v>50237</c:v>
                </c:pt>
                <c:pt idx="1506">
                  <c:v>50244</c:v>
                </c:pt>
                <c:pt idx="1507">
                  <c:v>50251</c:v>
                </c:pt>
                <c:pt idx="1508">
                  <c:v>50258</c:v>
                </c:pt>
                <c:pt idx="1509">
                  <c:v>50265</c:v>
                </c:pt>
                <c:pt idx="1510">
                  <c:v>50272</c:v>
                </c:pt>
                <c:pt idx="1511">
                  <c:v>50279</c:v>
                </c:pt>
                <c:pt idx="1512">
                  <c:v>50286</c:v>
                </c:pt>
                <c:pt idx="1513">
                  <c:v>50293</c:v>
                </c:pt>
                <c:pt idx="1514">
                  <c:v>50300</c:v>
                </c:pt>
                <c:pt idx="1515">
                  <c:v>50307</c:v>
                </c:pt>
                <c:pt idx="1516">
                  <c:v>50314</c:v>
                </c:pt>
                <c:pt idx="1517">
                  <c:v>50321</c:v>
                </c:pt>
                <c:pt idx="1518">
                  <c:v>50328</c:v>
                </c:pt>
                <c:pt idx="1519">
                  <c:v>50335</c:v>
                </c:pt>
                <c:pt idx="1520">
                  <c:v>50342</c:v>
                </c:pt>
                <c:pt idx="1521">
                  <c:v>50349</c:v>
                </c:pt>
                <c:pt idx="1522">
                  <c:v>50356</c:v>
                </c:pt>
                <c:pt idx="1523">
                  <c:v>50363</c:v>
                </c:pt>
                <c:pt idx="1524">
                  <c:v>50370</c:v>
                </c:pt>
                <c:pt idx="1525">
                  <c:v>50377</c:v>
                </c:pt>
                <c:pt idx="1526">
                  <c:v>50384</c:v>
                </c:pt>
                <c:pt idx="1527">
                  <c:v>50391</c:v>
                </c:pt>
                <c:pt idx="1528">
                  <c:v>50398</c:v>
                </c:pt>
                <c:pt idx="1529">
                  <c:v>50405</c:v>
                </c:pt>
                <c:pt idx="1530">
                  <c:v>50412</c:v>
                </c:pt>
                <c:pt idx="1531">
                  <c:v>50419</c:v>
                </c:pt>
                <c:pt idx="1532">
                  <c:v>50426</c:v>
                </c:pt>
                <c:pt idx="1533">
                  <c:v>50433</c:v>
                </c:pt>
                <c:pt idx="1534">
                  <c:v>50440</c:v>
                </c:pt>
                <c:pt idx="1535">
                  <c:v>50447</c:v>
                </c:pt>
                <c:pt idx="1536">
                  <c:v>50454</c:v>
                </c:pt>
                <c:pt idx="1537">
                  <c:v>50461</c:v>
                </c:pt>
                <c:pt idx="1538">
                  <c:v>50468</c:v>
                </c:pt>
                <c:pt idx="1539">
                  <c:v>50475</c:v>
                </c:pt>
                <c:pt idx="1540">
                  <c:v>50482</c:v>
                </c:pt>
                <c:pt idx="1541">
                  <c:v>50489</c:v>
                </c:pt>
                <c:pt idx="1542">
                  <c:v>50496</c:v>
                </c:pt>
                <c:pt idx="1543">
                  <c:v>50503</c:v>
                </c:pt>
                <c:pt idx="1544">
                  <c:v>50510</c:v>
                </c:pt>
                <c:pt idx="1545">
                  <c:v>50517</c:v>
                </c:pt>
                <c:pt idx="1546">
                  <c:v>50524</c:v>
                </c:pt>
                <c:pt idx="1547">
                  <c:v>50531</c:v>
                </c:pt>
                <c:pt idx="1548">
                  <c:v>50538</c:v>
                </c:pt>
                <c:pt idx="1549">
                  <c:v>50545</c:v>
                </c:pt>
                <c:pt idx="1550">
                  <c:v>50552</c:v>
                </c:pt>
                <c:pt idx="1551">
                  <c:v>50559</c:v>
                </c:pt>
                <c:pt idx="1552">
                  <c:v>50566</c:v>
                </c:pt>
                <c:pt idx="1553">
                  <c:v>50573</c:v>
                </c:pt>
                <c:pt idx="1554">
                  <c:v>50580</c:v>
                </c:pt>
                <c:pt idx="1555">
                  <c:v>50587</c:v>
                </c:pt>
                <c:pt idx="1556">
                  <c:v>50594</c:v>
                </c:pt>
                <c:pt idx="1557">
                  <c:v>50601</c:v>
                </c:pt>
                <c:pt idx="1558">
                  <c:v>50608</c:v>
                </c:pt>
                <c:pt idx="1559">
                  <c:v>50615</c:v>
                </c:pt>
                <c:pt idx="1560">
                  <c:v>50622</c:v>
                </c:pt>
                <c:pt idx="1561">
                  <c:v>50629</c:v>
                </c:pt>
                <c:pt idx="1562">
                  <c:v>50636</c:v>
                </c:pt>
                <c:pt idx="1563">
                  <c:v>50643</c:v>
                </c:pt>
                <c:pt idx="1564">
                  <c:v>50650</c:v>
                </c:pt>
                <c:pt idx="1565">
                  <c:v>50657</c:v>
                </c:pt>
                <c:pt idx="1566">
                  <c:v>50664</c:v>
                </c:pt>
                <c:pt idx="1567">
                  <c:v>50671</c:v>
                </c:pt>
                <c:pt idx="1568">
                  <c:v>50678</c:v>
                </c:pt>
                <c:pt idx="1569">
                  <c:v>50685</c:v>
                </c:pt>
                <c:pt idx="1570">
                  <c:v>50692</c:v>
                </c:pt>
                <c:pt idx="1571">
                  <c:v>50699</c:v>
                </c:pt>
                <c:pt idx="1572">
                  <c:v>50706</c:v>
                </c:pt>
                <c:pt idx="1573">
                  <c:v>50713</c:v>
                </c:pt>
                <c:pt idx="1574">
                  <c:v>50720</c:v>
                </c:pt>
                <c:pt idx="1575">
                  <c:v>50727</c:v>
                </c:pt>
                <c:pt idx="1576">
                  <c:v>50734</c:v>
                </c:pt>
                <c:pt idx="1577">
                  <c:v>50741</c:v>
                </c:pt>
                <c:pt idx="1578">
                  <c:v>50748</c:v>
                </c:pt>
                <c:pt idx="1579">
                  <c:v>50755</c:v>
                </c:pt>
                <c:pt idx="1580">
                  <c:v>50762</c:v>
                </c:pt>
                <c:pt idx="1581">
                  <c:v>50769</c:v>
                </c:pt>
                <c:pt idx="1582">
                  <c:v>50776</c:v>
                </c:pt>
                <c:pt idx="1583">
                  <c:v>50783</c:v>
                </c:pt>
                <c:pt idx="1584">
                  <c:v>50790</c:v>
                </c:pt>
                <c:pt idx="1585">
                  <c:v>50797</c:v>
                </c:pt>
                <c:pt idx="1586">
                  <c:v>50804</c:v>
                </c:pt>
                <c:pt idx="1587">
                  <c:v>50811</c:v>
                </c:pt>
                <c:pt idx="1588">
                  <c:v>50818</c:v>
                </c:pt>
                <c:pt idx="1589">
                  <c:v>50825</c:v>
                </c:pt>
                <c:pt idx="1590">
                  <c:v>50832</c:v>
                </c:pt>
                <c:pt idx="1591">
                  <c:v>50839</c:v>
                </c:pt>
                <c:pt idx="1592">
                  <c:v>50846</c:v>
                </c:pt>
                <c:pt idx="1593">
                  <c:v>50853</c:v>
                </c:pt>
                <c:pt idx="1594">
                  <c:v>50860</c:v>
                </c:pt>
                <c:pt idx="1595">
                  <c:v>50867</c:v>
                </c:pt>
                <c:pt idx="1596">
                  <c:v>50874</c:v>
                </c:pt>
                <c:pt idx="1597">
                  <c:v>50881</c:v>
                </c:pt>
                <c:pt idx="1598">
                  <c:v>50888</c:v>
                </c:pt>
                <c:pt idx="1599">
                  <c:v>50895</c:v>
                </c:pt>
                <c:pt idx="1600">
                  <c:v>50902</c:v>
                </c:pt>
                <c:pt idx="1601">
                  <c:v>50909</c:v>
                </c:pt>
                <c:pt idx="1602">
                  <c:v>50916</c:v>
                </c:pt>
                <c:pt idx="1603">
                  <c:v>50923</c:v>
                </c:pt>
                <c:pt idx="1604">
                  <c:v>50930</c:v>
                </c:pt>
                <c:pt idx="1605">
                  <c:v>50937</c:v>
                </c:pt>
                <c:pt idx="1606">
                  <c:v>50944</c:v>
                </c:pt>
                <c:pt idx="1607">
                  <c:v>50951</c:v>
                </c:pt>
                <c:pt idx="1608">
                  <c:v>50958</c:v>
                </c:pt>
                <c:pt idx="1609">
                  <c:v>50965</c:v>
                </c:pt>
                <c:pt idx="1610">
                  <c:v>50972</c:v>
                </c:pt>
                <c:pt idx="1611">
                  <c:v>50979</c:v>
                </c:pt>
                <c:pt idx="1612">
                  <c:v>50986</c:v>
                </c:pt>
                <c:pt idx="1613">
                  <c:v>50993</c:v>
                </c:pt>
                <c:pt idx="1614">
                  <c:v>51000</c:v>
                </c:pt>
                <c:pt idx="1615">
                  <c:v>51007</c:v>
                </c:pt>
                <c:pt idx="1616">
                  <c:v>51014</c:v>
                </c:pt>
                <c:pt idx="1617">
                  <c:v>51021</c:v>
                </c:pt>
                <c:pt idx="1618">
                  <c:v>51028</c:v>
                </c:pt>
                <c:pt idx="1619">
                  <c:v>51035</c:v>
                </c:pt>
                <c:pt idx="1620">
                  <c:v>51042</c:v>
                </c:pt>
                <c:pt idx="1621">
                  <c:v>51049</c:v>
                </c:pt>
                <c:pt idx="1622">
                  <c:v>51056</c:v>
                </c:pt>
                <c:pt idx="1623">
                  <c:v>51063</c:v>
                </c:pt>
                <c:pt idx="1624">
                  <c:v>51070</c:v>
                </c:pt>
                <c:pt idx="1625">
                  <c:v>51077</c:v>
                </c:pt>
                <c:pt idx="1626">
                  <c:v>51084</c:v>
                </c:pt>
                <c:pt idx="1627">
                  <c:v>51091</c:v>
                </c:pt>
                <c:pt idx="1628">
                  <c:v>51098</c:v>
                </c:pt>
                <c:pt idx="1629">
                  <c:v>51105</c:v>
                </c:pt>
                <c:pt idx="1630">
                  <c:v>51112</c:v>
                </c:pt>
                <c:pt idx="1631">
                  <c:v>51119</c:v>
                </c:pt>
                <c:pt idx="1632">
                  <c:v>51126</c:v>
                </c:pt>
                <c:pt idx="1633">
                  <c:v>51133</c:v>
                </c:pt>
                <c:pt idx="1634">
                  <c:v>51140</c:v>
                </c:pt>
                <c:pt idx="1635">
                  <c:v>51147</c:v>
                </c:pt>
                <c:pt idx="1636">
                  <c:v>51154</c:v>
                </c:pt>
                <c:pt idx="1637">
                  <c:v>51161</c:v>
                </c:pt>
                <c:pt idx="1638">
                  <c:v>51168</c:v>
                </c:pt>
                <c:pt idx="1639">
                  <c:v>51175</c:v>
                </c:pt>
                <c:pt idx="1640">
                  <c:v>51182</c:v>
                </c:pt>
                <c:pt idx="1641">
                  <c:v>51189</c:v>
                </c:pt>
                <c:pt idx="1642">
                  <c:v>51196</c:v>
                </c:pt>
                <c:pt idx="1643">
                  <c:v>51203</c:v>
                </c:pt>
                <c:pt idx="1644">
                  <c:v>51210</c:v>
                </c:pt>
                <c:pt idx="1645">
                  <c:v>51217</c:v>
                </c:pt>
                <c:pt idx="1646">
                  <c:v>51224</c:v>
                </c:pt>
                <c:pt idx="1647">
                  <c:v>51231</c:v>
                </c:pt>
                <c:pt idx="1648">
                  <c:v>51238</c:v>
                </c:pt>
                <c:pt idx="1649">
                  <c:v>51245</c:v>
                </c:pt>
                <c:pt idx="1650">
                  <c:v>51252</c:v>
                </c:pt>
                <c:pt idx="1651">
                  <c:v>51260</c:v>
                </c:pt>
                <c:pt idx="1652">
                  <c:v>51267</c:v>
                </c:pt>
                <c:pt idx="1653">
                  <c:v>51274</c:v>
                </c:pt>
                <c:pt idx="1654">
                  <c:v>51281</c:v>
                </c:pt>
                <c:pt idx="1655">
                  <c:v>51288</c:v>
                </c:pt>
                <c:pt idx="1656">
                  <c:v>51295</c:v>
                </c:pt>
                <c:pt idx="1657">
                  <c:v>51302</c:v>
                </c:pt>
                <c:pt idx="1658">
                  <c:v>51309</c:v>
                </c:pt>
                <c:pt idx="1659">
                  <c:v>51316</c:v>
                </c:pt>
                <c:pt idx="1660">
                  <c:v>51323</c:v>
                </c:pt>
                <c:pt idx="1661">
                  <c:v>51330</c:v>
                </c:pt>
                <c:pt idx="1662">
                  <c:v>51337</c:v>
                </c:pt>
                <c:pt idx="1663">
                  <c:v>51344</c:v>
                </c:pt>
                <c:pt idx="1664">
                  <c:v>51351</c:v>
                </c:pt>
                <c:pt idx="1665">
                  <c:v>51358</c:v>
                </c:pt>
                <c:pt idx="1666">
                  <c:v>51365</c:v>
                </c:pt>
                <c:pt idx="1667">
                  <c:v>51372</c:v>
                </c:pt>
                <c:pt idx="1668">
                  <c:v>51379</c:v>
                </c:pt>
                <c:pt idx="1669">
                  <c:v>51386</c:v>
                </c:pt>
                <c:pt idx="1670">
                  <c:v>51393</c:v>
                </c:pt>
                <c:pt idx="1671">
                  <c:v>51400</c:v>
                </c:pt>
                <c:pt idx="1672">
                  <c:v>51407</c:v>
                </c:pt>
                <c:pt idx="1673">
                  <c:v>51414</c:v>
                </c:pt>
                <c:pt idx="1674">
                  <c:v>51421</c:v>
                </c:pt>
                <c:pt idx="1675">
                  <c:v>51428</c:v>
                </c:pt>
                <c:pt idx="1676">
                  <c:v>51435</c:v>
                </c:pt>
                <c:pt idx="1677">
                  <c:v>51442</c:v>
                </c:pt>
                <c:pt idx="1678">
                  <c:v>51449</c:v>
                </c:pt>
                <c:pt idx="1679">
                  <c:v>51456</c:v>
                </c:pt>
                <c:pt idx="1680">
                  <c:v>51463</c:v>
                </c:pt>
                <c:pt idx="1681">
                  <c:v>51470</c:v>
                </c:pt>
                <c:pt idx="1682">
                  <c:v>51477</c:v>
                </c:pt>
                <c:pt idx="1683">
                  <c:v>51484</c:v>
                </c:pt>
                <c:pt idx="1684">
                  <c:v>51491</c:v>
                </c:pt>
                <c:pt idx="1685">
                  <c:v>51501</c:v>
                </c:pt>
                <c:pt idx="1686">
                  <c:v>51508</c:v>
                </c:pt>
                <c:pt idx="1687">
                  <c:v>51515</c:v>
                </c:pt>
                <c:pt idx="1688">
                  <c:v>51522</c:v>
                </c:pt>
                <c:pt idx="1689">
                  <c:v>51529</c:v>
                </c:pt>
                <c:pt idx="1690">
                  <c:v>51536</c:v>
                </c:pt>
                <c:pt idx="1691">
                  <c:v>51543</c:v>
                </c:pt>
                <c:pt idx="1692">
                  <c:v>51550</c:v>
                </c:pt>
                <c:pt idx="1693">
                  <c:v>51557</c:v>
                </c:pt>
                <c:pt idx="1694">
                  <c:v>51564</c:v>
                </c:pt>
                <c:pt idx="1695">
                  <c:v>51571</c:v>
                </c:pt>
                <c:pt idx="1696">
                  <c:v>51578</c:v>
                </c:pt>
                <c:pt idx="1697">
                  <c:v>51585</c:v>
                </c:pt>
                <c:pt idx="1698">
                  <c:v>51592</c:v>
                </c:pt>
                <c:pt idx="1699">
                  <c:v>51599</c:v>
                </c:pt>
                <c:pt idx="1700">
                  <c:v>51606</c:v>
                </c:pt>
                <c:pt idx="1701">
                  <c:v>51615</c:v>
                </c:pt>
                <c:pt idx="1702">
                  <c:v>51620</c:v>
                </c:pt>
                <c:pt idx="1703">
                  <c:v>51627</c:v>
                </c:pt>
                <c:pt idx="1704">
                  <c:v>51634</c:v>
                </c:pt>
                <c:pt idx="1705">
                  <c:v>51641</c:v>
                </c:pt>
                <c:pt idx="1706">
                  <c:v>51648</c:v>
                </c:pt>
                <c:pt idx="1707">
                  <c:v>51655</c:v>
                </c:pt>
                <c:pt idx="1708">
                  <c:v>51662</c:v>
                </c:pt>
                <c:pt idx="1709">
                  <c:v>51669</c:v>
                </c:pt>
                <c:pt idx="1710">
                  <c:v>51676</c:v>
                </c:pt>
                <c:pt idx="1711">
                  <c:v>51683</c:v>
                </c:pt>
                <c:pt idx="1712">
                  <c:v>51690</c:v>
                </c:pt>
                <c:pt idx="1713">
                  <c:v>51697</c:v>
                </c:pt>
                <c:pt idx="1714">
                  <c:v>51704</c:v>
                </c:pt>
                <c:pt idx="1715">
                  <c:v>51711</c:v>
                </c:pt>
                <c:pt idx="1716">
                  <c:v>51718</c:v>
                </c:pt>
                <c:pt idx="1717">
                  <c:v>51725</c:v>
                </c:pt>
                <c:pt idx="1718">
                  <c:v>51732</c:v>
                </c:pt>
                <c:pt idx="1719">
                  <c:v>51739</c:v>
                </c:pt>
                <c:pt idx="1720">
                  <c:v>51746</c:v>
                </c:pt>
                <c:pt idx="1721">
                  <c:v>51753</c:v>
                </c:pt>
                <c:pt idx="1722">
                  <c:v>51760</c:v>
                </c:pt>
                <c:pt idx="1723">
                  <c:v>51767</c:v>
                </c:pt>
                <c:pt idx="1724">
                  <c:v>51774</c:v>
                </c:pt>
                <c:pt idx="1725">
                  <c:v>51781</c:v>
                </c:pt>
                <c:pt idx="1726">
                  <c:v>51788</c:v>
                </c:pt>
                <c:pt idx="1727">
                  <c:v>51795</c:v>
                </c:pt>
                <c:pt idx="1728">
                  <c:v>51802</c:v>
                </c:pt>
                <c:pt idx="1729">
                  <c:v>51809</c:v>
                </c:pt>
                <c:pt idx="1730">
                  <c:v>51816</c:v>
                </c:pt>
                <c:pt idx="1731">
                  <c:v>51823</c:v>
                </c:pt>
                <c:pt idx="1732">
                  <c:v>51830</c:v>
                </c:pt>
                <c:pt idx="1733">
                  <c:v>51837</c:v>
                </c:pt>
                <c:pt idx="1734">
                  <c:v>51844</c:v>
                </c:pt>
                <c:pt idx="1735">
                  <c:v>51851</c:v>
                </c:pt>
                <c:pt idx="1736">
                  <c:v>51858</c:v>
                </c:pt>
                <c:pt idx="1737">
                  <c:v>51866</c:v>
                </c:pt>
                <c:pt idx="1738">
                  <c:v>51873</c:v>
                </c:pt>
                <c:pt idx="1739">
                  <c:v>51880</c:v>
                </c:pt>
                <c:pt idx="1740">
                  <c:v>51887</c:v>
                </c:pt>
                <c:pt idx="1741">
                  <c:v>51894</c:v>
                </c:pt>
                <c:pt idx="1742">
                  <c:v>51901</c:v>
                </c:pt>
                <c:pt idx="1743">
                  <c:v>51908</c:v>
                </c:pt>
                <c:pt idx="1744">
                  <c:v>51915</c:v>
                </c:pt>
                <c:pt idx="1745">
                  <c:v>51922</c:v>
                </c:pt>
                <c:pt idx="1746">
                  <c:v>51929</c:v>
                </c:pt>
                <c:pt idx="1747">
                  <c:v>51936</c:v>
                </c:pt>
                <c:pt idx="1748">
                  <c:v>51943</c:v>
                </c:pt>
                <c:pt idx="1749">
                  <c:v>51950</c:v>
                </c:pt>
                <c:pt idx="1750">
                  <c:v>51957</c:v>
                </c:pt>
                <c:pt idx="1751">
                  <c:v>51966</c:v>
                </c:pt>
                <c:pt idx="1752">
                  <c:v>51973</c:v>
                </c:pt>
                <c:pt idx="1753">
                  <c:v>51980</c:v>
                </c:pt>
                <c:pt idx="1754">
                  <c:v>51988</c:v>
                </c:pt>
                <c:pt idx="1755">
                  <c:v>51994</c:v>
                </c:pt>
                <c:pt idx="1756">
                  <c:v>52001</c:v>
                </c:pt>
                <c:pt idx="1757">
                  <c:v>52008</c:v>
                </c:pt>
                <c:pt idx="1758">
                  <c:v>52015</c:v>
                </c:pt>
                <c:pt idx="1759">
                  <c:v>52022</c:v>
                </c:pt>
                <c:pt idx="1760">
                  <c:v>52029</c:v>
                </c:pt>
                <c:pt idx="1761">
                  <c:v>52036</c:v>
                </c:pt>
                <c:pt idx="1762">
                  <c:v>52043</c:v>
                </c:pt>
                <c:pt idx="1763">
                  <c:v>52050</c:v>
                </c:pt>
                <c:pt idx="1764">
                  <c:v>52057</c:v>
                </c:pt>
                <c:pt idx="1765">
                  <c:v>52064</c:v>
                </c:pt>
                <c:pt idx="1766">
                  <c:v>52071</c:v>
                </c:pt>
                <c:pt idx="1767">
                  <c:v>52078</c:v>
                </c:pt>
                <c:pt idx="1768">
                  <c:v>52085</c:v>
                </c:pt>
                <c:pt idx="1769">
                  <c:v>52092</c:v>
                </c:pt>
                <c:pt idx="1770">
                  <c:v>52099</c:v>
                </c:pt>
                <c:pt idx="1771">
                  <c:v>52106</c:v>
                </c:pt>
                <c:pt idx="1772">
                  <c:v>52113</c:v>
                </c:pt>
                <c:pt idx="1773">
                  <c:v>52120</c:v>
                </c:pt>
                <c:pt idx="1774">
                  <c:v>52127</c:v>
                </c:pt>
                <c:pt idx="1775">
                  <c:v>52134</c:v>
                </c:pt>
                <c:pt idx="1776">
                  <c:v>52141</c:v>
                </c:pt>
                <c:pt idx="1777">
                  <c:v>52148</c:v>
                </c:pt>
                <c:pt idx="1778">
                  <c:v>52155</c:v>
                </c:pt>
                <c:pt idx="1779">
                  <c:v>52162</c:v>
                </c:pt>
                <c:pt idx="1780">
                  <c:v>52169</c:v>
                </c:pt>
                <c:pt idx="1781">
                  <c:v>52176</c:v>
                </c:pt>
                <c:pt idx="1782">
                  <c:v>52183</c:v>
                </c:pt>
                <c:pt idx="1783">
                  <c:v>52190</c:v>
                </c:pt>
                <c:pt idx="1784">
                  <c:v>52197</c:v>
                </c:pt>
                <c:pt idx="1785">
                  <c:v>52204</c:v>
                </c:pt>
                <c:pt idx="1786">
                  <c:v>52211</c:v>
                </c:pt>
                <c:pt idx="1787">
                  <c:v>52218</c:v>
                </c:pt>
                <c:pt idx="1788">
                  <c:v>52229</c:v>
                </c:pt>
                <c:pt idx="1789">
                  <c:v>52233</c:v>
                </c:pt>
                <c:pt idx="1790">
                  <c:v>52239</c:v>
                </c:pt>
                <c:pt idx="1791">
                  <c:v>52246</c:v>
                </c:pt>
                <c:pt idx="1792">
                  <c:v>52253</c:v>
                </c:pt>
                <c:pt idx="1793">
                  <c:v>52260</c:v>
                </c:pt>
                <c:pt idx="1794">
                  <c:v>52267</c:v>
                </c:pt>
                <c:pt idx="1795">
                  <c:v>52274</c:v>
                </c:pt>
                <c:pt idx="1796">
                  <c:v>52281</c:v>
                </c:pt>
                <c:pt idx="1797">
                  <c:v>52288</c:v>
                </c:pt>
                <c:pt idx="1798">
                  <c:v>52295</c:v>
                </c:pt>
                <c:pt idx="1799">
                  <c:v>52302</c:v>
                </c:pt>
                <c:pt idx="1800">
                  <c:v>52309</c:v>
                </c:pt>
                <c:pt idx="1801">
                  <c:v>52316</c:v>
                </c:pt>
                <c:pt idx="1802">
                  <c:v>52323</c:v>
                </c:pt>
                <c:pt idx="1803">
                  <c:v>52330</c:v>
                </c:pt>
                <c:pt idx="1804">
                  <c:v>52337</c:v>
                </c:pt>
                <c:pt idx="1805">
                  <c:v>52344</c:v>
                </c:pt>
                <c:pt idx="1806">
                  <c:v>52351</c:v>
                </c:pt>
                <c:pt idx="1807">
                  <c:v>52358</c:v>
                </c:pt>
                <c:pt idx="1808">
                  <c:v>52365</c:v>
                </c:pt>
                <c:pt idx="1809">
                  <c:v>52372</c:v>
                </c:pt>
                <c:pt idx="1810">
                  <c:v>52379</c:v>
                </c:pt>
                <c:pt idx="1811">
                  <c:v>52386</c:v>
                </c:pt>
                <c:pt idx="1812">
                  <c:v>52393</c:v>
                </c:pt>
                <c:pt idx="1813">
                  <c:v>52400</c:v>
                </c:pt>
                <c:pt idx="1814">
                  <c:v>52407</c:v>
                </c:pt>
                <c:pt idx="1815">
                  <c:v>52414</c:v>
                </c:pt>
                <c:pt idx="1816">
                  <c:v>52421</c:v>
                </c:pt>
                <c:pt idx="1817">
                  <c:v>52428</c:v>
                </c:pt>
                <c:pt idx="1818">
                  <c:v>52435</c:v>
                </c:pt>
                <c:pt idx="1819">
                  <c:v>52442</c:v>
                </c:pt>
                <c:pt idx="1820">
                  <c:v>52449</c:v>
                </c:pt>
                <c:pt idx="1821">
                  <c:v>52456</c:v>
                </c:pt>
                <c:pt idx="1822">
                  <c:v>52463</c:v>
                </c:pt>
                <c:pt idx="1823">
                  <c:v>52470</c:v>
                </c:pt>
                <c:pt idx="1824">
                  <c:v>52477</c:v>
                </c:pt>
                <c:pt idx="1825">
                  <c:v>52484</c:v>
                </c:pt>
                <c:pt idx="1826">
                  <c:v>52491</c:v>
                </c:pt>
                <c:pt idx="1827">
                  <c:v>52498</c:v>
                </c:pt>
                <c:pt idx="1828">
                  <c:v>52505</c:v>
                </c:pt>
                <c:pt idx="1829">
                  <c:v>52512</c:v>
                </c:pt>
                <c:pt idx="1830">
                  <c:v>52519</c:v>
                </c:pt>
                <c:pt idx="1831">
                  <c:v>52526</c:v>
                </c:pt>
                <c:pt idx="1832">
                  <c:v>52533</c:v>
                </c:pt>
                <c:pt idx="1833">
                  <c:v>52540</c:v>
                </c:pt>
                <c:pt idx="1834">
                  <c:v>52547</c:v>
                </c:pt>
                <c:pt idx="1835">
                  <c:v>52554</c:v>
                </c:pt>
                <c:pt idx="1836">
                  <c:v>52561</c:v>
                </c:pt>
                <c:pt idx="1837">
                  <c:v>52568</c:v>
                </c:pt>
                <c:pt idx="1838">
                  <c:v>52575</c:v>
                </c:pt>
                <c:pt idx="1839">
                  <c:v>52582</c:v>
                </c:pt>
                <c:pt idx="1840">
                  <c:v>52589</c:v>
                </c:pt>
                <c:pt idx="1841">
                  <c:v>52596</c:v>
                </c:pt>
                <c:pt idx="1842">
                  <c:v>52603</c:v>
                </c:pt>
                <c:pt idx="1843">
                  <c:v>52610</c:v>
                </c:pt>
                <c:pt idx="1844">
                  <c:v>52617</c:v>
                </c:pt>
                <c:pt idx="1845">
                  <c:v>52624</c:v>
                </c:pt>
                <c:pt idx="1846">
                  <c:v>52631</c:v>
                </c:pt>
                <c:pt idx="1847">
                  <c:v>52638</c:v>
                </c:pt>
                <c:pt idx="1848">
                  <c:v>52645</c:v>
                </c:pt>
                <c:pt idx="1849">
                  <c:v>52652</c:v>
                </c:pt>
                <c:pt idx="1850">
                  <c:v>52659</c:v>
                </c:pt>
                <c:pt idx="1851">
                  <c:v>52666</c:v>
                </c:pt>
                <c:pt idx="1852">
                  <c:v>52673</c:v>
                </c:pt>
                <c:pt idx="1853">
                  <c:v>52680</c:v>
                </c:pt>
                <c:pt idx="1854">
                  <c:v>52687</c:v>
                </c:pt>
                <c:pt idx="1855">
                  <c:v>52694</c:v>
                </c:pt>
                <c:pt idx="1856">
                  <c:v>52701</c:v>
                </c:pt>
                <c:pt idx="1857">
                  <c:v>52708</c:v>
                </c:pt>
                <c:pt idx="1858">
                  <c:v>52715</c:v>
                </c:pt>
                <c:pt idx="1859">
                  <c:v>52722</c:v>
                </c:pt>
                <c:pt idx="1860">
                  <c:v>52729</c:v>
                </c:pt>
                <c:pt idx="1861">
                  <c:v>52736</c:v>
                </c:pt>
                <c:pt idx="1862">
                  <c:v>52743</c:v>
                </c:pt>
                <c:pt idx="1863">
                  <c:v>52750</c:v>
                </c:pt>
                <c:pt idx="1864">
                  <c:v>52757</c:v>
                </c:pt>
                <c:pt idx="1865">
                  <c:v>52764</c:v>
                </c:pt>
                <c:pt idx="1866">
                  <c:v>52771</c:v>
                </c:pt>
                <c:pt idx="1867">
                  <c:v>52778</c:v>
                </c:pt>
                <c:pt idx="1868">
                  <c:v>52785</c:v>
                </c:pt>
                <c:pt idx="1869">
                  <c:v>52792</c:v>
                </c:pt>
                <c:pt idx="1870">
                  <c:v>52799</c:v>
                </c:pt>
                <c:pt idx="1871">
                  <c:v>52806</c:v>
                </c:pt>
                <c:pt idx="1872">
                  <c:v>52813</c:v>
                </c:pt>
                <c:pt idx="1873">
                  <c:v>52820</c:v>
                </c:pt>
                <c:pt idx="1874">
                  <c:v>52827</c:v>
                </c:pt>
                <c:pt idx="1875">
                  <c:v>52834</c:v>
                </c:pt>
                <c:pt idx="1876">
                  <c:v>52841</c:v>
                </c:pt>
                <c:pt idx="1877">
                  <c:v>52848</c:v>
                </c:pt>
                <c:pt idx="1878">
                  <c:v>52855</c:v>
                </c:pt>
                <c:pt idx="1879">
                  <c:v>52862</c:v>
                </c:pt>
                <c:pt idx="1880">
                  <c:v>52869</c:v>
                </c:pt>
                <c:pt idx="1881">
                  <c:v>52876</c:v>
                </c:pt>
                <c:pt idx="1882">
                  <c:v>52883</c:v>
                </c:pt>
                <c:pt idx="1883">
                  <c:v>52890</c:v>
                </c:pt>
                <c:pt idx="1884">
                  <c:v>52897</c:v>
                </c:pt>
                <c:pt idx="1885">
                  <c:v>52904</c:v>
                </c:pt>
                <c:pt idx="1886">
                  <c:v>52911</c:v>
                </c:pt>
                <c:pt idx="1887">
                  <c:v>52918</c:v>
                </c:pt>
                <c:pt idx="1888">
                  <c:v>52925</c:v>
                </c:pt>
                <c:pt idx="1889">
                  <c:v>52932</c:v>
                </c:pt>
                <c:pt idx="1890">
                  <c:v>52939</c:v>
                </c:pt>
                <c:pt idx="1891">
                  <c:v>52946</c:v>
                </c:pt>
                <c:pt idx="1892">
                  <c:v>52953</c:v>
                </c:pt>
                <c:pt idx="1893">
                  <c:v>52960</c:v>
                </c:pt>
                <c:pt idx="1894">
                  <c:v>52967</c:v>
                </c:pt>
                <c:pt idx="1895">
                  <c:v>52974</c:v>
                </c:pt>
                <c:pt idx="1896">
                  <c:v>52981</c:v>
                </c:pt>
                <c:pt idx="1897">
                  <c:v>52988</c:v>
                </c:pt>
                <c:pt idx="1898">
                  <c:v>52995</c:v>
                </c:pt>
                <c:pt idx="1899">
                  <c:v>53002</c:v>
                </c:pt>
                <c:pt idx="1900">
                  <c:v>53009</c:v>
                </c:pt>
                <c:pt idx="1901">
                  <c:v>53016</c:v>
                </c:pt>
                <c:pt idx="1902">
                  <c:v>53023</c:v>
                </c:pt>
                <c:pt idx="1903">
                  <c:v>53030</c:v>
                </c:pt>
                <c:pt idx="1904">
                  <c:v>53037</c:v>
                </c:pt>
                <c:pt idx="1905">
                  <c:v>53044</c:v>
                </c:pt>
                <c:pt idx="1906">
                  <c:v>53051</c:v>
                </c:pt>
                <c:pt idx="1907">
                  <c:v>53058</c:v>
                </c:pt>
                <c:pt idx="1908">
                  <c:v>53065</c:v>
                </c:pt>
                <c:pt idx="1909">
                  <c:v>53072</c:v>
                </c:pt>
                <c:pt idx="1910">
                  <c:v>53079</c:v>
                </c:pt>
                <c:pt idx="1911">
                  <c:v>53086</c:v>
                </c:pt>
                <c:pt idx="1912">
                  <c:v>53093</c:v>
                </c:pt>
                <c:pt idx="1913">
                  <c:v>53100</c:v>
                </c:pt>
                <c:pt idx="1914">
                  <c:v>53107</c:v>
                </c:pt>
                <c:pt idx="1915">
                  <c:v>53114</c:v>
                </c:pt>
                <c:pt idx="1916">
                  <c:v>53121</c:v>
                </c:pt>
                <c:pt idx="1917">
                  <c:v>53128</c:v>
                </c:pt>
                <c:pt idx="1918">
                  <c:v>53135</c:v>
                </c:pt>
                <c:pt idx="1919">
                  <c:v>53142</c:v>
                </c:pt>
                <c:pt idx="1920">
                  <c:v>53149</c:v>
                </c:pt>
                <c:pt idx="1921">
                  <c:v>53156</c:v>
                </c:pt>
                <c:pt idx="1922">
                  <c:v>53163</c:v>
                </c:pt>
                <c:pt idx="1923">
                  <c:v>53170</c:v>
                </c:pt>
                <c:pt idx="1924">
                  <c:v>53177</c:v>
                </c:pt>
                <c:pt idx="1925">
                  <c:v>53184</c:v>
                </c:pt>
                <c:pt idx="1926">
                  <c:v>53191</c:v>
                </c:pt>
                <c:pt idx="1927">
                  <c:v>53198</c:v>
                </c:pt>
                <c:pt idx="1928">
                  <c:v>53205</c:v>
                </c:pt>
                <c:pt idx="1929">
                  <c:v>53212</c:v>
                </c:pt>
                <c:pt idx="1930">
                  <c:v>53219</c:v>
                </c:pt>
                <c:pt idx="1931">
                  <c:v>53226</c:v>
                </c:pt>
                <c:pt idx="1932">
                  <c:v>53233</c:v>
                </c:pt>
                <c:pt idx="1933">
                  <c:v>53240</c:v>
                </c:pt>
                <c:pt idx="1934">
                  <c:v>53247</c:v>
                </c:pt>
                <c:pt idx="1935">
                  <c:v>53254</c:v>
                </c:pt>
                <c:pt idx="1936">
                  <c:v>53261</c:v>
                </c:pt>
                <c:pt idx="1937">
                  <c:v>53268</c:v>
                </c:pt>
                <c:pt idx="1938">
                  <c:v>53275</c:v>
                </c:pt>
                <c:pt idx="1939">
                  <c:v>53282</c:v>
                </c:pt>
                <c:pt idx="1940">
                  <c:v>53289</c:v>
                </c:pt>
                <c:pt idx="1941">
                  <c:v>53296</c:v>
                </c:pt>
                <c:pt idx="1942">
                  <c:v>53303</c:v>
                </c:pt>
                <c:pt idx="1943">
                  <c:v>53310</c:v>
                </c:pt>
                <c:pt idx="1944">
                  <c:v>53317</c:v>
                </c:pt>
                <c:pt idx="1945">
                  <c:v>53325</c:v>
                </c:pt>
                <c:pt idx="1946">
                  <c:v>53332</c:v>
                </c:pt>
                <c:pt idx="1947">
                  <c:v>53339</c:v>
                </c:pt>
                <c:pt idx="1948">
                  <c:v>53346</c:v>
                </c:pt>
                <c:pt idx="1949">
                  <c:v>53353</c:v>
                </c:pt>
                <c:pt idx="1950">
                  <c:v>53360</c:v>
                </c:pt>
                <c:pt idx="1951">
                  <c:v>53367</c:v>
                </c:pt>
                <c:pt idx="1952">
                  <c:v>53374</c:v>
                </c:pt>
                <c:pt idx="1953">
                  <c:v>53381</c:v>
                </c:pt>
                <c:pt idx="1954">
                  <c:v>53388</c:v>
                </c:pt>
                <c:pt idx="1955">
                  <c:v>53395</c:v>
                </c:pt>
                <c:pt idx="1956">
                  <c:v>53402</c:v>
                </c:pt>
                <c:pt idx="1957">
                  <c:v>53413</c:v>
                </c:pt>
                <c:pt idx="1958">
                  <c:v>53416</c:v>
                </c:pt>
                <c:pt idx="1959">
                  <c:v>53423</c:v>
                </c:pt>
                <c:pt idx="1960">
                  <c:v>53430</c:v>
                </c:pt>
                <c:pt idx="1961">
                  <c:v>53437</c:v>
                </c:pt>
                <c:pt idx="1962">
                  <c:v>53444</c:v>
                </c:pt>
                <c:pt idx="1963">
                  <c:v>53451</c:v>
                </c:pt>
                <c:pt idx="1964">
                  <c:v>53458</c:v>
                </c:pt>
                <c:pt idx="1965">
                  <c:v>53465</c:v>
                </c:pt>
                <c:pt idx="1966">
                  <c:v>53472</c:v>
                </c:pt>
                <c:pt idx="1967">
                  <c:v>53479</c:v>
                </c:pt>
                <c:pt idx="1968">
                  <c:v>53486</c:v>
                </c:pt>
                <c:pt idx="1969">
                  <c:v>53493</c:v>
                </c:pt>
                <c:pt idx="1970">
                  <c:v>53500</c:v>
                </c:pt>
                <c:pt idx="1971">
                  <c:v>53507</c:v>
                </c:pt>
                <c:pt idx="1972">
                  <c:v>53514</c:v>
                </c:pt>
                <c:pt idx="1973">
                  <c:v>53521</c:v>
                </c:pt>
                <c:pt idx="1974">
                  <c:v>53528</c:v>
                </c:pt>
                <c:pt idx="1975">
                  <c:v>53535</c:v>
                </c:pt>
                <c:pt idx="1976">
                  <c:v>53542</c:v>
                </c:pt>
                <c:pt idx="1977">
                  <c:v>53549</c:v>
                </c:pt>
                <c:pt idx="1978">
                  <c:v>53556</c:v>
                </c:pt>
                <c:pt idx="1979">
                  <c:v>53563</c:v>
                </c:pt>
                <c:pt idx="1980">
                  <c:v>53570</c:v>
                </c:pt>
                <c:pt idx="1981">
                  <c:v>53577</c:v>
                </c:pt>
                <c:pt idx="1982">
                  <c:v>53584</c:v>
                </c:pt>
                <c:pt idx="1983">
                  <c:v>53591</c:v>
                </c:pt>
                <c:pt idx="1984">
                  <c:v>53598</c:v>
                </c:pt>
                <c:pt idx="1985">
                  <c:v>53605</c:v>
                </c:pt>
                <c:pt idx="1986">
                  <c:v>53612</c:v>
                </c:pt>
                <c:pt idx="1987">
                  <c:v>53619</c:v>
                </c:pt>
                <c:pt idx="1988">
                  <c:v>53626</c:v>
                </c:pt>
                <c:pt idx="1989">
                  <c:v>53633</c:v>
                </c:pt>
                <c:pt idx="1990">
                  <c:v>53640</c:v>
                </c:pt>
                <c:pt idx="1991">
                  <c:v>53647</c:v>
                </c:pt>
                <c:pt idx="1992">
                  <c:v>53654</c:v>
                </c:pt>
                <c:pt idx="1993">
                  <c:v>53661</c:v>
                </c:pt>
                <c:pt idx="1994">
                  <c:v>53668</c:v>
                </c:pt>
                <c:pt idx="1995">
                  <c:v>53675</c:v>
                </c:pt>
                <c:pt idx="1996">
                  <c:v>53682</c:v>
                </c:pt>
                <c:pt idx="1997">
                  <c:v>53692</c:v>
                </c:pt>
                <c:pt idx="1998">
                  <c:v>53699</c:v>
                </c:pt>
                <c:pt idx="1999">
                  <c:v>53706</c:v>
                </c:pt>
                <c:pt idx="2000">
                  <c:v>53713</c:v>
                </c:pt>
                <c:pt idx="2001">
                  <c:v>53720</c:v>
                </c:pt>
                <c:pt idx="2002">
                  <c:v>53727</c:v>
                </c:pt>
                <c:pt idx="2003">
                  <c:v>53734</c:v>
                </c:pt>
                <c:pt idx="2004">
                  <c:v>53741</c:v>
                </c:pt>
                <c:pt idx="2005">
                  <c:v>53748</c:v>
                </c:pt>
                <c:pt idx="2006">
                  <c:v>53755</c:v>
                </c:pt>
                <c:pt idx="2007">
                  <c:v>53762</c:v>
                </c:pt>
                <c:pt idx="2008">
                  <c:v>53769</c:v>
                </c:pt>
                <c:pt idx="2009">
                  <c:v>53776</c:v>
                </c:pt>
                <c:pt idx="2010">
                  <c:v>53783</c:v>
                </c:pt>
                <c:pt idx="2011">
                  <c:v>53790</c:v>
                </c:pt>
                <c:pt idx="2012">
                  <c:v>53799</c:v>
                </c:pt>
                <c:pt idx="2013">
                  <c:v>53804</c:v>
                </c:pt>
                <c:pt idx="2014">
                  <c:v>53811</c:v>
                </c:pt>
                <c:pt idx="2015">
                  <c:v>53818</c:v>
                </c:pt>
                <c:pt idx="2016">
                  <c:v>53825</c:v>
                </c:pt>
                <c:pt idx="2017">
                  <c:v>53832</c:v>
                </c:pt>
                <c:pt idx="2018">
                  <c:v>53839</c:v>
                </c:pt>
                <c:pt idx="2019">
                  <c:v>53846</c:v>
                </c:pt>
                <c:pt idx="2020">
                  <c:v>53853</c:v>
                </c:pt>
                <c:pt idx="2021">
                  <c:v>53860</c:v>
                </c:pt>
                <c:pt idx="2022">
                  <c:v>53867</c:v>
                </c:pt>
                <c:pt idx="2023">
                  <c:v>53874</c:v>
                </c:pt>
                <c:pt idx="2024">
                  <c:v>53881</c:v>
                </c:pt>
                <c:pt idx="2025">
                  <c:v>53888</c:v>
                </c:pt>
                <c:pt idx="2026">
                  <c:v>53895</c:v>
                </c:pt>
                <c:pt idx="2027">
                  <c:v>53902</c:v>
                </c:pt>
                <c:pt idx="2028">
                  <c:v>53909</c:v>
                </c:pt>
                <c:pt idx="2029">
                  <c:v>53916</c:v>
                </c:pt>
                <c:pt idx="2030">
                  <c:v>53923</c:v>
                </c:pt>
                <c:pt idx="2031">
                  <c:v>53930</c:v>
                </c:pt>
                <c:pt idx="2032">
                  <c:v>53937</c:v>
                </c:pt>
                <c:pt idx="2033">
                  <c:v>53944</c:v>
                </c:pt>
                <c:pt idx="2034">
                  <c:v>53951</c:v>
                </c:pt>
                <c:pt idx="2035">
                  <c:v>53958</c:v>
                </c:pt>
                <c:pt idx="2036">
                  <c:v>53965</c:v>
                </c:pt>
                <c:pt idx="2037">
                  <c:v>53972</c:v>
                </c:pt>
                <c:pt idx="2038">
                  <c:v>53979</c:v>
                </c:pt>
                <c:pt idx="2039">
                  <c:v>53986</c:v>
                </c:pt>
                <c:pt idx="2040">
                  <c:v>53993</c:v>
                </c:pt>
                <c:pt idx="2041">
                  <c:v>54000</c:v>
                </c:pt>
                <c:pt idx="2042">
                  <c:v>54007</c:v>
                </c:pt>
                <c:pt idx="2043">
                  <c:v>54014</c:v>
                </c:pt>
                <c:pt idx="2044">
                  <c:v>54021</c:v>
                </c:pt>
                <c:pt idx="2045">
                  <c:v>54028</c:v>
                </c:pt>
                <c:pt idx="2046">
                  <c:v>54035</c:v>
                </c:pt>
                <c:pt idx="2047">
                  <c:v>54042</c:v>
                </c:pt>
                <c:pt idx="2048">
                  <c:v>54049</c:v>
                </c:pt>
                <c:pt idx="2049">
                  <c:v>54057</c:v>
                </c:pt>
                <c:pt idx="2050">
                  <c:v>54064</c:v>
                </c:pt>
                <c:pt idx="2051">
                  <c:v>54071</c:v>
                </c:pt>
                <c:pt idx="2052">
                  <c:v>54078</c:v>
                </c:pt>
                <c:pt idx="2053">
                  <c:v>54085</c:v>
                </c:pt>
                <c:pt idx="2054">
                  <c:v>54092</c:v>
                </c:pt>
                <c:pt idx="2055">
                  <c:v>54099</c:v>
                </c:pt>
                <c:pt idx="2056">
                  <c:v>54106</c:v>
                </c:pt>
                <c:pt idx="2057">
                  <c:v>54113</c:v>
                </c:pt>
                <c:pt idx="2058">
                  <c:v>54120</c:v>
                </c:pt>
                <c:pt idx="2059">
                  <c:v>54127</c:v>
                </c:pt>
                <c:pt idx="2060">
                  <c:v>54134</c:v>
                </c:pt>
                <c:pt idx="2061">
                  <c:v>54141</c:v>
                </c:pt>
                <c:pt idx="2062">
                  <c:v>54148</c:v>
                </c:pt>
                <c:pt idx="2063">
                  <c:v>54157</c:v>
                </c:pt>
                <c:pt idx="2064">
                  <c:v>54164</c:v>
                </c:pt>
                <c:pt idx="2065">
                  <c:v>54171</c:v>
                </c:pt>
                <c:pt idx="2066">
                  <c:v>54178</c:v>
                </c:pt>
                <c:pt idx="2067">
                  <c:v>54185</c:v>
                </c:pt>
                <c:pt idx="2068">
                  <c:v>54192</c:v>
                </c:pt>
                <c:pt idx="2069">
                  <c:v>54199</c:v>
                </c:pt>
                <c:pt idx="2070">
                  <c:v>54206</c:v>
                </c:pt>
                <c:pt idx="2071">
                  <c:v>54213</c:v>
                </c:pt>
                <c:pt idx="2072">
                  <c:v>54220</c:v>
                </c:pt>
                <c:pt idx="2073">
                  <c:v>54227</c:v>
                </c:pt>
                <c:pt idx="2074">
                  <c:v>54234</c:v>
                </c:pt>
                <c:pt idx="2075">
                  <c:v>54241</c:v>
                </c:pt>
                <c:pt idx="2076">
                  <c:v>54248</c:v>
                </c:pt>
                <c:pt idx="2077">
                  <c:v>54255</c:v>
                </c:pt>
                <c:pt idx="2078">
                  <c:v>54262</c:v>
                </c:pt>
                <c:pt idx="2079">
                  <c:v>54269</c:v>
                </c:pt>
                <c:pt idx="2080">
                  <c:v>54276</c:v>
                </c:pt>
                <c:pt idx="2081">
                  <c:v>54283</c:v>
                </c:pt>
                <c:pt idx="2082">
                  <c:v>54290</c:v>
                </c:pt>
                <c:pt idx="2083">
                  <c:v>54297</c:v>
                </c:pt>
                <c:pt idx="2084">
                  <c:v>54304</c:v>
                </c:pt>
                <c:pt idx="2085">
                  <c:v>54311</c:v>
                </c:pt>
                <c:pt idx="2086">
                  <c:v>54318</c:v>
                </c:pt>
                <c:pt idx="2087">
                  <c:v>54325</c:v>
                </c:pt>
                <c:pt idx="2088">
                  <c:v>54332</c:v>
                </c:pt>
                <c:pt idx="2089">
                  <c:v>54339</c:v>
                </c:pt>
                <c:pt idx="2090">
                  <c:v>54346</c:v>
                </c:pt>
                <c:pt idx="2091">
                  <c:v>54353</c:v>
                </c:pt>
                <c:pt idx="2092">
                  <c:v>54360</c:v>
                </c:pt>
                <c:pt idx="2093">
                  <c:v>54367</c:v>
                </c:pt>
                <c:pt idx="2094">
                  <c:v>54374</c:v>
                </c:pt>
                <c:pt idx="2095">
                  <c:v>54381</c:v>
                </c:pt>
                <c:pt idx="2096">
                  <c:v>54388</c:v>
                </c:pt>
                <c:pt idx="2097">
                  <c:v>54395</c:v>
                </c:pt>
                <c:pt idx="2098">
                  <c:v>54402</c:v>
                </c:pt>
                <c:pt idx="2099">
                  <c:v>54409</c:v>
                </c:pt>
                <c:pt idx="2100">
                  <c:v>54416</c:v>
                </c:pt>
                <c:pt idx="2101">
                  <c:v>54423</c:v>
                </c:pt>
                <c:pt idx="2102">
                  <c:v>54430</c:v>
                </c:pt>
                <c:pt idx="2103">
                  <c:v>54437</c:v>
                </c:pt>
                <c:pt idx="2104">
                  <c:v>54444</c:v>
                </c:pt>
                <c:pt idx="2105">
                  <c:v>54451</c:v>
                </c:pt>
                <c:pt idx="2106">
                  <c:v>54458</c:v>
                </c:pt>
                <c:pt idx="2107">
                  <c:v>54465</c:v>
                </c:pt>
                <c:pt idx="2108">
                  <c:v>54472</c:v>
                </c:pt>
                <c:pt idx="2109">
                  <c:v>54479</c:v>
                </c:pt>
                <c:pt idx="2110">
                  <c:v>54486</c:v>
                </c:pt>
                <c:pt idx="2111">
                  <c:v>54493</c:v>
                </c:pt>
                <c:pt idx="2112">
                  <c:v>54500</c:v>
                </c:pt>
                <c:pt idx="2113">
                  <c:v>54507</c:v>
                </c:pt>
                <c:pt idx="2114">
                  <c:v>54514</c:v>
                </c:pt>
                <c:pt idx="2115">
                  <c:v>54521</c:v>
                </c:pt>
                <c:pt idx="2116">
                  <c:v>54528</c:v>
                </c:pt>
                <c:pt idx="2117">
                  <c:v>54535</c:v>
                </c:pt>
                <c:pt idx="2118">
                  <c:v>54542</c:v>
                </c:pt>
                <c:pt idx="2119">
                  <c:v>54549</c:v>
                </c:pt>
                <c:pt idx="2120">
                  <c:v>54556</c:v>
                </c:pt>
                <c:pt idx="2121">
                  <c:v>54563</c:v>
                </c:pt>
                <c:pt idx="2122">
                  <c:v>54570</c:v>
                </c:pt>
                <c:pt idx="2123">
                  <c:v>54577</c:v>
                </c:pt>
                <c:pt idx="2124">
                  <c:v>54584</c:v>
                </c:pt>
                <c:pt idx="2125">
                  <c:v>54591</c:v>
                </c:pt>
                <c:pt idx="2126">
                  <c:v>54598</c:v>
                </c:pt>
                <c:pt idx="2127">
                  <c:v>54605</c:v>
                </c:pt>
                <c:pt idx="2128">
                  <c:v>54612</c:v>
                </c:pt>
                <c:pt idx="2129">
                  <c:v>54619</c:v>
                </c:pt>
                <c:pt idx="2130">
                  <c:v>54626</c:v>
                </c:pt>
                <c:pt idx="2131">
                  <c:v>54633</c:v>
                </c:pt>
                <c:pt idx="2132">
                  <c:v>54640</c:v>
                </c:pt>
                <c:pt idx="2133">
                  <c:v>54647</c:v>
                </c:pt>
                <c:pt idx="2134">
                  <c:v>54654</c:v>
                </c:pt>
                <c:pt idx="2135">
                  <c:v>54661</c:v>
                </c:pt>
                <c:pt idx="2136">
                  <c:v>54668</c:v>
                </c:pt>
                <c:pt idx="2137">
                  <c:v>54675</c:v>
                </c:pt>
                <c:pt idx="2138">
                  <c:v>54682</c:v>
                </c:pt>
                <c:pt idx="2139">
                  <c:v>54689</c:v>
                </c:pt>
                <c:pt idx="2140">
                  <c:v>54696</c:v>
                </c:pt>
                <c:pt idx="2141">
                  <c:v>54703</c:v>
                </c:pt>
                <c:pt idx="2142">
                  <c:v>54710</c:v>
                </c:pt>
                <c:pt idx="2143">
                  <c:v>54717</c:v>
                </c:pt>
                <c:pt idx="2144">
                  <c:v>54724</c:v>
                </c:pt>
                <c:pt idx="2145">
                  <c:v>54731</c:v>
                </c:pt>
                <c:pt idx="2146">
                  <c:v>54738</c:v>
                </c:pt>
                <c:pt idx="2147">
                  <c:v>54745</c:v>
                </c:pt>
                <c:pt idx="2148">
                  <c:v>54752</c:v>
                </c:pt>
                <c:pt idx="2149">
                  <c:v>54759</c:v>
                </c:pt>
                <c:pt idx="2150">
                  <c:v>54766</c:v>
                </c:pt>
                <c:pt idx="2151">
                  <c:v>54773</c:v>
                </c:pt>
                <c:pt idx="2152">
                  <c:v>54780</c:v>
                </c:pt>
                <c:pt idx="2153">
                  <c:v>54787</c:v>
                </c:pt>
                <c:pt idx="2154">
                  <c:v>54794</c:v>
                </c:pt>
                <c:pt idx="2155">
                  <c:v>54801</c:v>
                </c:pt>
                <c:pt idx="2156">
                  <c:v>54808</c:v>
                </c:pt>
                <c:pt idx="2157">
                  <c:v>54815</c:v>
                </c:pt>
                <c:pt idx="2158">
                  <c:v>54822</c:v>
                </c:pt>
                <c:pt idx="2159">
                  <c:v>54829</c:v>
                </c:pt>
                <c:pt idx="2160">
                  <c:v>54836</c:v>
                </c:pt>
                <c:pt idx="2161">
                  <c:v>54843</c:v>
                </c:pt>
                <c:pt idx="2162">
                  <c:v>54850</c:v>
                </c:pt>
                <c:pt idx="2163">
                  <c:v>54857</c:v>
                </c:pt>
                <c:pt idx="2164">
                  <c:v>54864</c:v>
                </c:pt>
                <c:pt idx="2165">
                  <c:v>54871</c:v>
                </c:pt>
                <c:pt idx="2166">
                  <c:v>54878</c:v>
                </c:pt>
                <c:pt idx="2167">
                  <c:v>54885</c:v>
                </c:pt>
                <c:pt idx="2168">
                  <c:v>54892</c:v>
                </c:pt>
                <c:pt idx="2169">
                  <c:v>54899</c:v>
                </c:pt>
                <c:pt idx="2170">
                  <c:v>54906</c:v>
                </c:pt>
                <c:pt idx="2171">
                  <c:v>54913</c:v>
                </c:pt>
                <c:pt idx="2172">
                  <c:v>54920</c:v>
                </c:pt>
                <c:pt idx="2173">
                  <c:v>54927</c:v>
                </c:pt>
                <c:pt idx="2174">
                  <c:v>54934</c:v>
                </c:pt>
                <c:pt idx="2175">
                  <c:v>54941</c:v>
                </c:pt>
                <c:pt idx="2176">
                  <c:v>54948</c:v>
                </c:pt>
                <c:pt idx="2177">
                  <c:v>54955</c:v>
                </c:pt>
                <c:pt idx="2178">
                  <c:v>54962</c:v>
                </c:pt>
                <c:pt idx="2179">
                  <c:v>54969</c:v>
                </c:pt>
                <c:pt idx="2180">
                  <c:v>54976</c:v>
                </c:pt>
                <c:pt idx="2181">
                  <c:v>54983</c:v>
                </c:pt>
                <c:pt idx="2182">
                  <c:v>54990</c:v>
                </c:pt>
                <c:pt idx="2183">
                  <c:v>54997</c:v>
                </c:pt>
                <c:pt idx="2184">
                  <c:v>55004</c:v>
                </c:pt>
                <c:pt idx="2185">
                  <c:v>55011</c:v>
                </c:pt>
                <c:pt idx="2186">
                  <c:v>55018</c:v>
                </c:pt>
                <c:pt idx="2187">
                  <c:v>55025</c:v>
                </c:pt>
                <c:pt idx="2188">
                  <c:v>55032</c:v>
                </c:pt>
                <c:pt idx="2189">
                  <c:v>55039</c:v>
                </c:pt>
                <c:pt idx="2190">
                  <c:v>55046</c:v>
                </c:pt>
                <c:pt idx="2191">
                  <c:v>55053</c:v>
                </c:pt>
                <c:pt idx="2192">
                  <c:v>55060</c:v>
                </c:pt>
                <c:pt idx="2193">
                  <c:v>55067</c:v>
                </c:pt>
                <c:pt idx="2194">
                  <c:v>55074</c:v>
                </c:pt>
                <c:pt idx="2195">
                  <c:v>55081</c:v>
                </c:pt>
                <c:pt idx="2196">
                  <c:v>55088</c:v>
                </c:pt>
                <c:pt idx="2197">
                  <c:v>55095</c:v>
                </c:pt>
                <c:pt idx="2198">
                  <c:v>55102</c:v>
                </c:pt>
                <c:pt idx="2199">
                  <c:v>55109</c:v>
                </c:pt>
                <c:pt idx="2200">
                  <c:v>55116</c:v>
                </c:pt>
                <c:pt idx="2201">
                  <c:v>55123</c:v>
                </c:pt>
                <c:pt idx="2202">
                  <c:v>55130</c:v>
                </c:pt>
                <c:pt idx="2203">
                  <c:v>55137</c:v>
                </c:pt>
                <c:pt idx="2204">
                  <c:v>55144</c:v>
                </c:pt>
                <c:pt idx="2205">
                  <c:v>55151</c:v>
                </c:pt>
                <c:pt idx="2206">
                  <c:v>55158</c:v>
                </c:pt>
                <c:pt idx="2207">
                  <c:v>55165</c:v>
                </c:pt>
                <c:pt idx="2208">
                  <c:v>55172</c:v>
                </c:pt>
                <c:pt idx="2209">
                  <c:v>55179</c:v>
                </c:pt>
                <c:pt idx="2210">
                  <c:v>55186</c:v>
                </c:pt>
                <c:pt idx="2211">
                  <c:v>55193</c:v>
                </c:pt>
                <c:pt idx="2212">
                  <c:v>55200</c:v>
                </c:pt>
                <c:pt idx="2213">
                  <c:v>55207</c:v>
                </c:pt>
                <c:pt idx="2214">
                  <c:v>55214</c:v>
                </c:pt>
                <c:pt idx="2215">
                  <c:v>55221</c:v>
                </c:pt>
                <c:pt idx="2216">
                  <c:v>55228</c:v>
                </c:pt>
                <c:pt idx="2217">
                  <c:v>55235</c:v>
                </c:pt>
                <c:pt idx="2218">
                  <c:v>55242</c:v>
                </c:pt>
                <c:pt idx="2219">
                  <c:v>55249</c:v>
                </c:pt>
                <c:pt idx="2220">
                  <c:v>55256</c:v>
                </c:pt>
                <c:pt idx="2221">
                  <c:v>55263</c:v>
                </c:pt>
                <c:pt idx="2222">
                  <c:v>55270</c:v>
                </c:pt>
                <c:pt idx="2223">
                  <c:v>55277</c:v>
                </c:pt>
                <c:pt idx="2224">
                  <c:v>55284</c:v>
                </c:pt>
                <c:pt idx="2225">
                  <c:v>55291</c:v>
                </c:pt>
                <c:pt idx="2226">
                  <c:v>55298</c:v>
                </c:pt>
                <c:pt idx="2227">
                  <c:v>55305</c:v>
                </c:pt>
                <c:pt idx="2228">
                  <c:v>55312</c:v>
                </c:pt>
                <c:pt idx="2229">
                  <c:v>55319</c:v>
                </c:pt>
                <c:pt idx="2230">
                  <c:v>55326</c:v>
                </c:pt>
                <c:pt idx="2231">
                  <c:v>55333</c:v>
                </c:pt>
                <c:pt idx="2232">
                  <c:v>55340</c:v>
                </c:pt>
                <c:pt idx="2233">
                  <c:v>55347</c:v>
                </c:pt>
                <c:pt idx="2234">
                  <c:v>55354</c:v>
                </c:pt>
                <c:pt idx="2235">
                  <c:v>55361</c:v>
                </c:pt>
                <c:pt idx="2236">
                  <c:v>55368</c:v>
                </c:pt>
                <c:pt idx="2237">
                  <c:v>55375</c:v>
                </c:pt>
                <c:pt idx="2238">
                  <c:v>55382</c:v>
                </c:pt>
                <c:pt idx="2239">
                  <c:v>55389</c:v>
                </c:pt>
                <c:pt idx="2240">
                  <c:v>55396</c:v>
                </c:pt>
                <c:pt idx="2241">
                  <c:v>55403</c:v>
                </c:pt>
                <c:pt idx="2242">
                  <c:v>55410</c:v>
                </c:pt>
                <c:pt idx="2243">
                  <c:v>55417</c:v>
                </c:pt>
                <c:pt idx="2244">
                  <c:v>55424</c:v>
                </c:pt>
                <c:pt idx="2245">
                  <c:v>55431</c:v>
                </c:pt>
                <c:pt idx="2246">
                  <c:v>55438</c:v>
                </c:pt>
                <c:pt idx="2247">
                  <c:v>55445</c:v>
                </c:pt>
                <c:pt idx="2248">
                  <c:v>55452</c:v>
                </c:pt>
                <c:pt idx="2249">
                  <c:v>55459</c:v>
                </c:pt>
                <c:pt idx="2250">
                  <c:v>55466</c:v>
                </c:pt>
                <c:pt idx="2251">
                  <c:v>55473</c:v>
                </c:pt>
                <c:pt idx="2252">
                  <c:v>55480</c:v>
                </c:pt>
                <c:pt idx="2253">
                  <c:v>55487</c:v>
                </c:pt>
                <c:pt idx="2254">
                  <c:v>55494</c:v>
                </c:pt>
                <c:pt idx="2255">
                  <c:v>55501</c:v>
                </c:pt>
                <c:pt idx="2256">
                  <c:v>55508</c:v>
                </c:pt>
                <c:pt idx="2257">
                  <c:v>55516</c:v>
                </c:pt>
                <c:pt idx="2258">
                  <c:v>55523</c:v>
                </c:pt>
                <c:pt idx="2259">
                  <c:v>55530</c:v>
                </c:pt>
                <c:pt idx="2260">
                  <c:v>55537</c:v>
                </c:pt>
                <c:pt idx="2261">
                  <c:v>55544</c:v>
                </c:pt>
                <c:pt idx="2262">
                  <c:v>55551</c:v>
                </c:pt>
                <c:pt idx="2263">
                  <c:v>55558</c:v>
                </c:pt>
                <c:pt idx="2264">
                  <c:v>55565</c:v>
                </c:pt>
                <c:pt idx="2265">
                  <c:v>55572</c:v>
                </c:pt>
                <c:pt idx="2266">
                  <c:v>55579</c:v>
                </c:pt>
                <c:pt idx="2267">
                  <c:v>55586</c:v>
                </c:pt>
                <c:pt idx="2268">
                  <c:v>55593</c:v>
                </c:pt>
                <c:pt idx="2269">
                  <c:v>55600</c:v>
                </c:pt>
                <c:pt idx="2270">
                  <c:v>55607</c:v>
                </c:pt>
                <c:pt idx="2271">
                  <c:v>55614</c:v>
                </c:pt>
                <c:pt idx="2272">
                  <c:v>55621</c:v>
                </c:pt>
                <c:pt idx="2273">
                  <c:v>55632</c:v>
                </c:pt>
                <c:pt idx="2274">
                  <c:v>55635</c:v>
                </c:pt>
                <c:pt idx="2275">
                  <c:v>55645</c:v>
                </c:pt>
                <c:pt idx="2276">
                  <c:v>55652</c:v>
                </c:pt>
                <c:pt idx="2277">
                  <c:v>55659</c:v>
                </c:pt>
                <c:pt idx="2278">
                  <c:v>55666</c:v>
                </c:pt>
                <c:pt idx="2279">
                  <c:v>55673</c:v>
                </c:pt>
                <c:pt idx="2280">
                  <c:v>55680</c:v>
                </c:pt>
                <c:pt idx="2281">
                  <c:v>55687</c:v>
                </c:pt>
                <c:pt idx="2282">
                  <c:v>55694</c:v>
                </c:pt>
                <c:pt idx="2283">
                  <c:v>55701</c:v>
                </c:pt>
                <c:pt idx="2284">
                  <c:v>55708</c:v>
                </c:pt>
                <c:pt idx="2285">
                  <c:v>55715</c:v>
                </c:pt>
                <c:pt idx="2286">
                  <c:v>55722</c:v>
                </c:pt>
                <c:pt idx="2287">
                  <c:v>55729</c:v>
                </c:pt>
                <c:pt idx="2288">
                  <c:v>55736</c:v>
                </c:pt>
                <c:pt idx="2289">
                  <c:v>55743</c:v>
                </c:pt>
                <c:pt idx="2290">
                  <c:v>55750</c:v>
                </c:pt>
                <c:pt idx="2291">
                  <c:v>55757</c:v>
                </c:pt>
                <c:pt idx="2292">
                  <c:v>55764</c:v>
                </c:pt>
                <c:pt idx="2293">
                  <c:v>55771</c:v>
                </c:pt>
                <c:pt idx="2294">
                  <c:v>55778</c:v>
                </c:pt>
                <c:pt idx="2295">
                  <c:v>55785</c:v>
                </c:pt>
                <c:pt idx="2296">
                  <c:v>55792</c:v>
                </c:pt>
                <c:pt idx="2297">
                  <c:v>55799</c:v>
                </c:pt>
                <c:pt idx="2298">
                  <c:v>55806</c:v>
                </c:pt>
                <c:pt idx="2299">
                  <c:v>55813</c:v>
                </c:pt>
                <c:pt idx="2300">
                  <c:v>55820</c:v>
                </c:pt>
                <c:pt idx="2301">
                  <c:v>55827</c:v>
                </c:pt>
                <c:pt idx="2302">
                  <c:v>55834</c:v>
                </c:pt>
                <c:pt idx="2303">
                  <c:v>55841</c:v>
                </c:pt>
                <c:pt idx="2304">
                  <c:v>55848</c:v>
                </c:pt>
                <c:pt idx="2305">
                  <c:v>55855</c:v>
                </c:pt>
                <c:pt idx="2306">
                  <c:v>55862</c:v>
                </c:pt>
                <c:pt idx="2307">
                  <c:v>55869</c:v>
                </c:pt>
                <c:pt idx="2308">
                  <c:v>55876</c:v>
                </c:pt>
                <c:pt idx="2309">
                  <c:v>55884</c:v>
                </c:pt>
                <c:pt idx="2310">
                  <c:v>55891</c:v>
                </c:pt>
                <c:pt idx="2311">
                  <c:v>55898</c:v>
                </c:pt>
                <c:pt idx="2312">
                  <c:v>55905</c:v>
                </c:pt>
                <c:pt idx="2313">
                  <c:v>55912</c:v>
                </c:pt>
                <c:pt idx="2314">
                  <c:v>55919</c:v>
                </c:pt>
                <c:pt idx="2315">
                  <c:v>55926</c:v>
                </c:pt>
                <c:pt idx="2316">
                  <c:v>55933</c:v>
                </c:pt>
                <c:pt idx="2317">
                  <c:v>55940</c:v>
                </c:pt>
                <c:pt idx="2318">
                  <c:v>55947</c:v>
                </c:pt>
                <c:pt idx="2319">
                  <c:v>55954</c:v>
                </c:pt>
                <c:pt idx="2320">
                  <c:v>55961</c:v>
                </c:pt>
                <c:pt idx="2321">
                  <c:v>55968</c:v>
                </c:pt>
                <c:pt idx="2322">
                  <c:v>55975</c:v>
                </c:pt>
                <c:pt idx="2323">
                  <c:v>55984</c:v>
                </c:pt>
                <c:pt idx="2324">
                  <c:v>55991</c:v>
                </c:pt>
                <c:pt idx="2325">
                  <c:v>55998</c:v>
                </c:pt>
                <c:pt idx="2326">
                  <c:v>56006</c:v>
                </c:pt>
                <c:pt idx="2327">
                  <c:v>56012</c:v>
                </c:pt>
                <c:pt idx="2328">
                  <c:v>56019</c:v>
                </c:pt>
                <c:pt idx="2329">
                  <c:v>56026</c:v>
                </c:pt>
                <c:pt idx="2330">
                  <c:v>56033</c:v>
                </c:pt>
                <c:pt idx="2331">
                  <c:v>56040</c:v>
                </c:pt>
                <c:pt idx="2332">
                  <c:v>56047</c:v>
                </c:pt>
                <c:pt idx="2333">
                  <c:v>56054</c:v>
                </c:pt>
                <c:pt idx="2334">
                  <c:v>56061</c:v>
                </c:pt>
                <c:pt idx="2335">
                  <c:v>56068</c:v>
                </c:pt>
                <c:pt idx="2336">
                  <c:v>56075</c:v>
                </c:pt>
                <c:pt idx="2337">
                  <c:v>56082</c:v>
                </c:pt>
                <c:pt idx="2338">
                  <c:v>56089</c:v>
                </c:pt>
                <c:pt idx="2339">
                  <c:v>56096</c:v>
                </c:pt>
                <c:pt idx="2340">
                  <c:v>56103</c:v>
                </c:pt>
                <c:pt idx="2341">
                  <c:v>56110</c:v>
                </c:pt>
                <c:pt idx="2342">
                  <c:v>56117</c:v>
                </c:pt>
                <c:pt idx="2343">
                  <c:v>56124</c:v>
                </c:pt>
                <c:pt idx="2344">
                  <c:v>56131</c:v>
                </c:pt>
                <c:pt idx="2345">
                  <c:v>56138</c:v>
                </c:pt>
                <c:pt idx="2346">
                  <c:v>56145</c:v>
                </c:pt>
                <c:pt idx="2347">
                  <c:v>56152</c:v>
                </c:pt>
                <c:pt idx="2348">
                  <c:v>56159</c:v>
                </c:pt>
                <c:pt idx="2349">
                  <c:v>56166</c:v>
                </c:pt>
                <c:pt idx="2350">
                  <c:v>56173</c:v>
                </c:pt>
                <c:pt idx="2351">
                  <c:v>56180</c:v>
                </c:pt>
                <c:pt idx="2352">
                  <c:v>56187</c:v>
                </c:pt>
                <c:pt idx="2353">
                  <c:v>56194</c:v>
                </c:pt>
                <c:pt idx="2354">
                  <c:v>56201</c:v>
                </c:pt>
                <c:pt idx="2355">
                  <c:v>56208</c:v>
                </c:pt>
                <c:pt idx="2356">
                  <c:v>56215</c:v>
                </c:pt>
                <c:pt idx="2357">
                  <c:v>56222</c:v>
                </c:pt>
                <c:pt idx="2358">
                  <c:v>56229</c:v>
                </c:pt>
                <c:pt idx="2359">
                  <c:v>56236</c:v>
                </c:pt>
                <c:pt idx="2360">
                  <c:v>56247</c:v>
                </c:pt>
                <c:pt idx="2361">
                  <c:v>56251</c:v>
                </c:pt>
                <c:pt idx="2362">
                  <c:v>56257</c:v>
                </c:pt>
                <c:pt idx="2363">
                  <c:v>56264</c:v>
                </c:pt>
                <c:pt idx="2364">
                  <c:v>56271</c:v>
                </c:pt>
                <c:pt idx="2365">
                  <c:v>56278</c:v>
                </c:pt>
                <c:pt idx="2366">
                  <c:v>56285</c:v>
                </c:pt>
                <c:pt idx="2367">
                  <c:v>56292</c:v>
                </c:pt>
                <c:pt idx="2368">
                  <c:v>56299</c:v>
                </c:pt>
                <c:pt idx="2369">
                  <c:v>56306</c:v>
                </c:pt>
                <c:pt idx="2370">
                  <c:v>56313</c:v>
                </c:pt>
                <c:pt idx="2371">
                  <c:v>56320</c:v>
                </c:pt>
                <c:pt idx="2372">
                  <c:v>56327</c:v>
                </c:pt>
                <c:pt idx="2373">
                  <c:v>56334</c:v>
                </c:pt>
                <c:pt idx="2374">
                  <c:v>56341</c:v>
                </c:pt>
                <c:pt idx="2375">
                  <c:v>56348</c:v>
                </c:pt>
                <c:pt idx="2376">
                  <c:v>56355</c:v>
                </c:pt>
                <c:pt idx="2377">
                  <c:v>56362</c:v>
                </c:pt>
                <c:pt idx="2378">
                  <c:v>56369</c:v>
                </c:pt>
                <c:pt idx="2379">
                  <c:v>56376</c:v>
                </c:pt>
                <c:pt idx="2380">
                  <c:v>56383</c:v>
                </c:pt>
                <c:pt idx="2381">
                  <c:v>56390</c:v>
                </c:pt>
                <c:pt idx="2382">
                  <c:v>56397</c:v>
                </c:pt>
                <c:pt idx="2383">
                  <c:v>56404</c:v>
                </c:pt>
                <c:pt idx="2384">
                  <c:v>56411</c:v>
                </c:pt>
                <c:pt idx="2385">
                  <c:v>56418</c:v>
                </c:pt>
                <c:pt idx="2386">
                  <c:v>56425</c:v>
                </c:pt>
                <c:pt idx="2387">
                  <c:v>56432</c:v>
                </c:pt>
                <c:pt idx="2388">
                  <c:v>56439</c:v>
                </c:pt>
                <c:pt idx="2389">
                  <c:v>56446</c:v>
                </c:pt>
                <c:pt idx="2390">
                  <c:v>56453</c:v>
                </c:pt>
                <c:pt idx="2391">
                  <c:v>56460</c:v>
                </c:pt>
                <c:pt idx="2392">
                  <c:v>56467</c:v>
                </c:pt>
                <c:pt idx="2393">
                  <c:v>56474</c:v>
                </c:pt>
                <c:pt idx="2394">
                  <c:v>56481</c:v>
                </c:pt>
                <c:pt idx="2395">
                  <c:v>56488</c:v>
                </c:pt>
                <c:pt idx="2396">
                  <c:v>56495</c:v>
                </c:pt>
                <c:pt idx="2397">
                  <c:v>56502</c:v>
                </c:pt>
                <c:pt idx="2398">
                  <c:v>56509</c:v>
                </c:pt>
                <c:pt idx="2399">
                  <c:v>56516</c:v>
                </c:pt>
                <c:pt idx="2400">
                  <c:v>56523</c:v>
                </c:pt>
                <c:pt idx="2401">
                  <c:v>56530</c:v>
                </c:pt>
                <c:pt idx="2402">
                  <c:v>56537</c:v>
                </c:pt>
                <c:pt idx="2403">
                  <c:v>56544</c:v>
                </c:pt>
                <c:pt idx="2404">
                  <c:v>56551</c:v>
                </c:pt>
                <c:pt idx="2405">
                  <c:v>56558</c:v>
                </c:pt>
                <c:pt idx="2406">
                  <c:v>56565</c:v>
                </c:pt>
                <c:pt idx="2407">
                  <c:v>56572</c:v>
                </c:pt>
                <c:pt idx="2408">
                  <c:v>56579</c:v>
                </c:pt>
                <c:pt idx="2409">
                  <c:v>56586</c:v>
                </c:pt>
                <c:pt idx="2410">
                  <c:v>56593</c:v>
                </c:pt>
                <c:pt idx="2411">
                  <c:v>56600</c:v>
                </c:pt>
                <c:pt idx="2412">
                  <c:v>56607</c:v>
                </c:pt>
                <c:pt idx="2413">
                  <c:v>56614</c:v>
                </c:pt>
                <c:pt idx="2414">
                  <c:v>56621</c:v>
                </c:pt>
                <c:pt idx="2415">
                  <c:v>56628</c:v>
                </c:pt>
                <c:pt idx="2416">
                  <c:v>56635</c:v>
                </c:pt>
                <c:pt idx="2417">
                  <c:v>56642</c:v>
                </c:pt>
                <c:pt idx="2418">
                  <c:v>56649</c:v>
                </c:pt>
                <c:pt idx="2419">
                  <c:v>56656</c:v>
                </c:pt>
                <c:pt idx="2420">
                  <c:v>56663</c:v>
                </c:pt>
                <c:pt idx="2421">
                  <c:v>56670</c:v>
                </c:pt>
                <c:pt idx="2422">
                  <c:v>56677</c:v>
                </c:pt>
                <c:pt idx="2423">
                  <c:v>56684</c:v>
                </c:pt>
                <c:pt idx="2424">
                  <c:v>56691</c:v>
                </c:pt>
                <c:pt idx="2425">
                  <c:v>56698</c:v>
                </c:pt>
                <c:pt idx="2426">
                  <c:v>56705</c:v>
                </c:pt>
                <c:pt idx="2427">
                  <c:v>56712</c:v>
                </c:pt>
                <c:pt idx="2428">
                  <c:v>56719</c:v>
                </c:pt>
                <c:pt idx="2429">
                  <c:v>56726</c:v>
                </c:pt>
                <c:pt idx="2430">
                  <c:v>56733</c:v>
                </c:pt>
                <c:pt idx="2431">
                  <c:v>56740</c:v>
                </c:pt>
                <c:pt idx="2432">
                  <c:v>56747</c:v>
                </c:pt>
                <c:pt idx="2433">
                  <c:v>56754</c:v>
                </c:pt>
                <c:pt idx="2434">
                  <c:v>56761</c:v>
                </c:pt>
                <c:pt idx="2435">
                  <c:v>56768</c:v>
                </c:pt>
                <c:pt idx="2436">
                  <c:v>56775</c:v>
                </c:pt>
                <c:pt idx="2437">
                  <c:v>56782</c:v>
                </c:pt>
                <c:pt idx="2438">
                  <c:v>56789</c:v>
                </c:pt>
                <c:pt idx="2439">
                  <c:v>56796</c:v>
                </c:pt>
                <c:pt idx="2440">
                  <c:v>56803</c:v>
                </c:pt>
                <c:pt idx="2441">
                  <c:v>56810</c:v>
                </c:pt>
                <c:pt idx="2442">
                  <c:v>56817</c:v>
                </c:pt>
                <c:pt idx="2443">
                  <c:v>56824</c:v>
                </c:pt>
                <c:pt idx="2444">
                  <c:v>56831</c:v>
                </c:pt>
                <c:pt idx="2445">
                  <c:v>56838</c:v>
                </c:pt>
                <c:pt idx="2446">
                  <c:v>56845</c:v>
                </c:pt>
                <c:pt idx="2447">
                  <c:v>56852</c:v>
                </c:pt>
                <c:pt idx="2448">
                  <c:v>56859</c:v>
                </c:pt>
                <c:pt idx="2449">
                  <c:v>56866</c:v>
                </c:pt>
                <c:pt idx="2450">
                  <c:v>56873</c:v>
                </c:pt>
                <c:pt idx="2451">
                  <c:v>56880</c:v>
                </c:pt>
                <c:pt idx="2452">
                  <c:v>56887</c:v>
                </c:pt>
                <c:pt idx="2453">
                  <c:v>56894</c:v>
                </c:pt>
                <c:pt idx="2454">
                  <c:v>56901</c:v>
                </c:pt>
                <c:pt idx="2455">
                  <c:v>56908</c:v>
                </c:pt>
                <c:pt idx="2456">
                  <c:v>56915</c:v>
                </c:pt>
                <c:pt idx="2457">
                  <c:v>56922</c:v>
                </c:pt>
                <c:pt idx="2458">
                  <c:v>56929</c:v>
                </c:pt>
                <c:pt idx="2459">
                  <c:v>56936</c:v>
                </c:pt>
                <c:pt idx="2460">
                  <c:v>56943</c:v>
                </c:pt>
                <c:pt idx="2461">
                  <c:v>56950</c:v>
                </c:pt>
                <c:pt idx="2462">
                  <c:v>56957</c:v>
                </c:pt>
                <c:pt idx="2463">
                  <c:v>56964</c:v>
                </c:pt>
                <c:pt idx="2464">
                  <c:v>56971</c:v>
                </c:pt>
                <c:pt idx="2465">
                  <c:v>56978</c:v>
                </c:pt>
                <c:pt idx="2466">
                  <c:v>56985</c:v>
                </c:pt>
                <c:pt idx="2467">
                  <c:v>56992</c:v>
                </c:pt>
                <c:pt idx="2468">
                  <c:v>56999</c:v>
                </c:pt>
                <c:pt idx="2469">
                  <c:v>57006</c:v>
                </c:pt>
                <c:pt idx="2470">
                  <c:v>57013</c:v>
                </c:pt>
                <c:pt idx="2471">
                  <c:v>57020</c:v>
                </c:pt>
                <c:pt idx="2472">
                  <c:v>57027</c:v>
                </c:pt>
                <c:pt idx="2473">
                  <c:v>57034</c:v>
                </c:pt>
                <c:pt idx="2474">
                  <c:v>57041</c:v>
                </c:pt>
                <c:pt idx="2475">
                  <c:v>57048</c:v>
                </c:pt>
                <c:pt idx="2476">
                  <c:v>57055</c:v>
                </c:pt>
                <c:pt idx="2477">
                  <c:v>57062</c:v>
                </c:pt>
                <c:pt idx="2478">
                  <c:v>57069</c:v>
                </c:pt>
                <c:pt idx="2479">
                  <c:v>57076</c:v>
                </c:pt>
                <c:pt idx="2480">
                  <c:v>57083</c:v>
                </c:pt>
                <c:pt idx="2481">
                  <c:v>57090</c:v>
                </c:pt>
                <c:pt idx="2482">
                  <c:v>57097</c:v>
                </c:pt>
                <c:pt idx="2483">
                  <c:v>57104</c:v>
                </c:pt>
                <c:pt idx="2484">
                  <c:v>57111</c:v>
                </c:pt>
                <c:pt idx="2485">
                  <c:v>57118</c:v>
                </c:pt>
                <c:pt idx="2486">
                  <c:v>57125</c:v>
                </c:pt>
                <c:pt idx="2487">
                  <c:v>57132</c:v>
                </c:pt>
                <c:pt idx="2488">
                  <c:v>57139</c:v>
                </c:pt>
                <c:pt idx="2489">
                  <c:v>57146</c:v>
                </c:pt>
                <c:pt idx="2490">
                  <c:v>57153</c:v>
                </c:pt>
                <c:pt idx="2491">
                  <c:v>57160</c:v>
                </c:pt>
                <c:pt idx="2492">
                  <c:v>57167</c:v>
                </c:pt>
                <c:pt idx="2493">
                  <c:v>57174</c:v>
                </c:pt>
                <c:pt idx="2494">
                  <c:v>57181</c:v>
                </c:pt>
                <c:pt idx="2495">
                  <c:v>57188</c:v>
                </c:pt>
                <c:pt idx="2496">
                  <c:v>57195</c:v>
                </c:pt>
                <c:pt idx="2497">
                  <c:v>57202</c:v>
                </c:pt>
                <c:pt idx="2498">
                  <c:v>57209</c:v>
                </c:pt>
                <c:pt idx="2499">
                  <c:v>57216</c:v>
                </c:pt>
                <c:pt idx="2500">
                  <c:v>57223</c:v>
                </c:pt>
                <c:pt idx="2501">
                  <c:v>57230</c:v>
                </c:pt>
                <c:pt idx="2502">
                  <c:v>57237</c:v>
                </c:pt>
                <c:pt idx="2503">
                  <c:v>57244</c:v>
                </c:pt>
                <c:pt idx="2504">
                  <c:v>57251</c:v>
                </c:pt>
                <c:pt idx="2505">
                  <c:v>57258</c:v>
                </c:pt>
                <c:pt idx="2506">
                  <c:v>57265</c:v>
                </c:pt>
                <c:pt idx="2507">
                  <c:v>57272</c:v>
                </c:pt>
                <c:pt idx="2508">
                  <c:v>57279</c:v>
                </c:pt>
                <c:pt idx="2509">
                  <c:v>57286</c:v>
                </c:pt>
                <c:pt idx="2510">
                  <c:v>57293</c:v>
                </c:pt>
                <c:pt idx="2511">
                  <c:v>57300</c:v>
                </c:pt>
                <c:pt idx="2512">
                  <c:v>57307</c:v>
                </c:pt>
                <c:pt idx="2513">
                  <c:v>57314</c:v>
                </c:pt>
                <c:pt idx="2514">
                  <c:v>57321</c:v>
                </c:pt>
                <c:pt idx="2515">
                  <c:v>57328</c:v>
                </c:pt>
                <c:pt idx="2516">
                  <c:v>57335</c:v>
                </c:pt>
                <c:pt idx="2517">
                  <c:v>57343</c:v>
                </c:pt>
                <c:pt idx="2518">
                  <c:v>57350</c:v>
                </c:pt>
                <c:pt idx="2519">
                  <c:v>57357</c:v>
                </c:pt>
                <c:pt idx="2520">
                  <c:v>57364</c:v>
                </c:pt>
                <c:pt idx="2521">
                  <c:v>57371</c:v>
                </c:pt>
                <c:pt idx="2522">
                  <c:v>57378</c:v>
                </c:pt>
                <c:pt idx="2523">
                  <c:v>57385</c:v>
                </c:pt>
                <c:pt idx="2524">
                  <c:v>57392</c:v>
                </c:pt>
                <c:pt idx="2525">
                  <c:v>57399</c:v>
                </c:pt>
                <c:pt idx="2526">
                  <c:v>57406</c:v>
                </c:pt>
                <c:pt idx="2527">
                  <c:v>57413</c:v>
                </c:pt>
                <c:pt idx="2528">
                  <c:v>57420</c:v>
                </c:pt>
                <c:pt idx="2529">
                  <c:v>57427</c:v>
                </c:pt>
                <c:pt idx="2530">
                  <c:v>57434</c:v>
                </c:pt>
                <c:pt idx="2531">
                  <c:v>57441</c:v>
                </c:pt>
                <c:pt idx="2532">
                  <c:v>57448</c:v>
                </c:pt>
                <c:pt idx="2533">
                  <c:v>57459</c:v>
                </c:pt>
                <c:pt idx="2534">
                  <c:v>57462</c:v>
                </c:pt>
                <c:pt idx="2535">
                  <c:v>57469</c:v>
                </c:pt>
                <c:pt idx="2536">
                  <c:v>57476</c:v>
                </c:pt>
                <c:pt idx="2537">
                  <c:v>57483</c:v>
                </c:pt>
                <c:pt idx="2538">
                  <c:v>57490</c:v>
                </c:pt>
                <c:pt idx="2539">
                  <c:v>57497</c:v>
                </c:pt>
                <c:pt idx="2540">
                  <c:v>57504</c:v>
                </c:pt>
                <c:pt idx="2541">
                  <c:v>57511</c:v>
                </c:pt>
                <c:pt idx="2542">
                  <c:v>57518</c:v>
                </c:pt>
                <c:pt idx="2543">
                  <c:v>57525</c:v>
                </c:pt>
                <c:pt idx="2544">
                  <c:v>57532</c:v>
                </c:pt>
                <c:pt idx="2545">
                  <c:v>57539</c:v>
                </c:pt>
                <c:pt idx="2546">
                  <c:v>57546</c:v>
                </c:pt>
                <c:pt idx="2547">
                  <c:v>57553</c:v>
                </c:pt>
                <c:pt idx="2548">
                  <c:v>57560</c:v>
                </c:pt>
                <c:pt idx="2549">
                  <c:v>57567</c:v>
                </c:pt>
                <c:pt idx="2550">
                  <c:v>57574</c:v>
                </c:pt>
                <c:pt idx="2551">
                  <c:v>57581</c:v>
                </c:pt>
                <c:pt idx="2552">
                  <c:v>57588</c:v>
                </c:pt>
                <c:pt idx="2553">
                  <c:v>57595</c:v>
                </c:pt>
                <c:pt idx="2554">
                  <c:v>57602</c:v>
                </c:pt>
                <c:pt idx="2555">
                  <c:v>57609</c:v>
                </c:pt>
                <c:pt idx="2556">
                  <c:v>57616</c:v>
                </c:pt>
                <c:pt idx="2557">
                  <c:v>57623</c:v>
                </c:pt>
                <c:pt idx="2558">
                  <c:v>57630</c:v>
                </c:pt>
                <c:pt idx="2559">
                  <c:v>57637</c:v>
                </c:pt>
                <c:pt idx="2560">
                  <c:v>57644</c:v>
                </c:pt>
                <c:pt idx="2561">
                  <c:v>57651</c:v>
                </c:pt>
                <c:pt idx="2562">
                  <c:v>57658</c:v>
                </c:pt>
                <c:pt idx="2563">
                  <c:v>57665</c:v>
                </c:pt>
                <c:pt idx="2564">
                  <c:v>57672</c:v>
                </c:pt>
                <c:pt idx="2565">
                  <c:v>57679</c:v>
                </c:pt>
                <c:pt idx="2566">
                  <c:v>57686</c:v>
                </c:pt>
                <c:pt idx="2567">
                  <c:v>57693</c:v>
                </c:pt>
                <c:pt idx="2568">
                  <c:v>57700</c:v>
                </c:pt>
                <c:pt idx="2569">
                  <c:v>57710</c:v>
                </c:pt>
                <c:pt idx="2570">
                  <c:v>57717</c:v>
                </c:pt>
                <c:pt idx="2571">
                  <c:v>57724</c:v>
                </c:pt>
                <c:pt idx="2572">
                  <c:v>57731</c:v>
                </c:pt>
                <c:pt idx="2573">
                  <c:v>57738</c:v>
                </c:pt>
                <c:pt idx="2574">
                  <c:v>57745</c:v>
                </c:pt>
                <c:pt idx="2575">
                  <c:v>57752</c:v>
                </c:pt>
                <c:pt idx="2576">
                  <c:v>57759</c:v>
                </c:pt>
                <c:pt idx="2577">
                  <c:v>57766</c:v>
                </c:pt>
                <c:pt idx="2578">
                  <c:v>57773</c:v>
                </c:pt>
                <c:pt idx="2579">
                  <c:v>57780</c:v>
                </c:pt>
                <c:pt idx="2580">
                  <c:v>57787</c:v>
                </c:pt>
                <c:pt idx="2581">
                  <c:v>57794</c:v>
                </c:pt>
                <c:pt idx="2582">
                  <c:v>57801</c:v>
                </c:pt>
                <c:pt idx="2583">
                  <c:v>57808</c:v>
                </c:pt>
                <c:pt idx="2584">
                  <c:v>57817</c:v>
                </c:pt>
                <c:pt idx="2585">
                  <c:v>57822</c:v>
                </c:pt>
                <c:pt idx="2586">
                  <c:v>57829</c:v>
                </c:pt>
                <c:pt idx="2587">
                  <c:v>57836</c:v>
                </c:pt>
                <c:pt idx="2588">
                  <c:v>57843</c:v>
                </c:pt>
                <c:pt idx="2589">
                  <c:v>57850</c:v>
                </c:pt>
                <c:pt idx="2590">
                  <c:v>57857</c:v>
                </c:pt>
                <c:pt idx="2591">
                  <c:v>57864</c:v>
                </c:pt>
                <c:pt idx="2592">
                  <c:v>57871</c:v>
                </c:pt>
                <c:pt idx="2593">
                  <c:v>57878</c:v>
                </c:pt>
                <c:pt idx="2594">
                  <c:v>57885</c:v>
                </c:pt>
                <c:pt idx="2595">
                  <c:v>57892</c:v>
                </c:pt>
                <c:pt idx="2596">
                  <c:v>57899</c:v>
                </c:pt>
                <c:pt idx="2597">
                  <c:v>57906</c:v>
                </c:pt>
                <c:pt idx="2598">
                  <c:v>57913</c:v>
                </c:pt>
                <c:pt idx="2599">
                  <c:v>57920</c:v>
                </c:pt>
                <c:pt idx="2600">
                  <c:v>57927</c:v>
                </c:pt>
                <c:pt idx="2601">
                  <c:v>57934</c:v>
                </c:pt>
                <c:pt idx="2602">
                  <c:v>57941</c:v>
                </c:pt>
                <c:pt idx="2603">
                  <c:v>57948</c:v>
                </c:pt>
                <c:pt idx="2604">
                  <c:v>57955</c:v>
                </c:pt>
                <c:pt idx="2605">
                  <c:v>57962</c:v>
                </c:pt>
                <c:pt idx="2606">
                  <c:v>57969</c:v>
                </c:pt>
                <c:pt idx="2607">
                  <c:v>57976</c:v>
                </c:pt>
                <c:pt idx="2608">
                  <c:v>57983</c:v>
                </c:pt>
                <c:pt idx="2609">
                  <c:v>57990</c:v>
                </c:pt>
                <c:pt idx="2610">
                  <c:v>57997</c:v>
                </c:pt>
                <c:pt idx="2611">
                  <c:v>58004</c:v>
                </c:pt>
                <c:pt idx="2612">
                  <c:v>58011</c:v>
                </c:pt>
                <c:pt idx="2613">
                  <c:v>58018</c:v>
                </c:pt>
                <c:pt idx="2614">
                  <c:v>58025</c:v>
                </c:pt>
                <c:pt idx="2615">
                  <c:v>58032</c:v>
                </c:pt>
                <c:pt idx="2616">
                  <c:v>58039</c:v>
                </c:pt>
                <c:pt idx="2617">
                  <c:v>58046</c:v>
                </c:pt>
                <c:pt idx="2618">
                  <c:v>58053</c:v>
                </c:pt>
                <c:pt idx="2619">
                  <c:v>58060</c:v>
                </c:pt>
                <c:pt idx="2620">
                  <c:v>58067</c:v>
                </c:pt>
                <c:pt idx="2621">
                  <c:v>58075</c:v>
                </c:pt>
                <c:pt idx="2622">
                  <c:v>58082</c:v>
                </c:pt>
                <c:pt idx="2623">
                  <c:v>58089</c:v>
                </c:pt>
                <c:pt idx="2624">
                  <c:v>58096</c:v>
                </c:pt>
                <c:pt idx="2625">
                  <c:v>58103</c:v>
                </c:pt>
                <c:pt idx="2626">
                  <c:v>58110</c:v>
                </c:pt>
                <c:pt idx="2627">
                  <c:v>58117</c:v>
                </c:pt>
                <c:pt idx="2628">
                  <c:v>58124</c:v>
                </c:pt>
                <c:pt idx="2629">
                  <c:v>58131</c:v>
                </c:pt>
                <c:pt idx="2630">
                  <c:v>58138</c:v>
                </c:pt>
                <c:pt idx="2631">
                  <c:v>58145</c:v>
                </c:pt>
                <c:pt idx="2632">
                  <c:v>58152</c:v>
                </c:pt>
                <c:pt idx="2633">
                  <c:v>58159</c:v>
                </c:pt>
                <c:pt idx="2634">
                  <c:v>58168</c:v>
                </c:pt>
                <c:pt idx="2635">
                  <c:v>58175</c:v>
                </c:pt>
                <c:pt idx="2636">
                  <c:v>58182</c:v>
                </c:pt>
                <c:pt idx="2637">
                  <c:v>58189</c:v>
                </c:pt>
                <c:pt idx="2638">
                  <c:v>58197</c:v>
                </c:pt>
                <c:pt idx="2639">
                  <c:v>58203</c:v>
                </c:pt>
                <c:pt idx="2640">
                  <c:v>58210</c:v>
                </c:pt>
                <c:pt idx="2641">
                  <c:v>58217</c:v>
                </c:pt>
                <c:pt idx="2642">
                  <c:v>58224</c:v>
                </c:pt>
                <c:pt idx="2643">
                  <c:v>58231</c:v>
                </c:pt>
                <c:pt idx="2644">
                  <c:v>58238</c:v>
                </c:pt>
                <c:pt idx="2645">
                  <c:v>58245</c:v>
                </c:pt>
                <c:pt idx="2646">
                  <c:v>58252</c:v>
                </c:pt>
                <c:pt idx="2647">
                  <c:v>58259</c:v>
                </c:pt>
                <c:pt idx="2648">
                  <c:v>58266</c:v>
                </c:pt>
                <c:pt idx="2649">
                  <c:v>58273</c:v>
                </c:pt>
                <c:pt idx="2650">
                  <c:v>58280</c:v>
                </c:pt>
                <c:pt idx="2651">
                  <c:v>58287</c:v>
                </c:pt>
                <c:pt idx="2652">
                  <c:v>58294</c:v>
                </c:pt>
                <c:pt idx="2653">
                  <c:v>58301</c:v>
                </c:pt>
                <c:pt idx="2654">
                  <c:v>58308</c:v>
                </c:pt>
                <c:pt idx="2655">
                  <c:v>58315</c:v>
                </c:pt>
                <c:pt idx="2656">
                  <c:v>58322</c:v>
                </c:pt>
                <c:pt idx="2657">
                  <c:v>58329</c:v>
                </c:pt>
                <c:pt idx="2658">
                  <c:v>58336</c:v>
                </c:pt>
                <c:pt idx="2659">
                  <c:v>58343</c:v>
                </c:pt>
                <c:pt idx="2660">
                  <c:v>58350</c:v>
                </c:pt>
                <c:pt idx="2661">
                  <c:v>58357</c:v>
                </c:pt>
                <c:pt idx="2662">
                  <c:v>58364</c:v>
                </c:pt>
                <c:pt idx="2663">
                  <c:v>58371</c:v>
                </c:pt>
                <c:pt idx="2664">
                  <c:v>58378</c:v>
                </c:pt>
                <c:pt idx="2665">
                  <c:v>58385</c:v>
                </c:pt>
                <c:pt idx="2666">
                  <c:v>58392</c:v>
                </c:pt>
                <c:pt idx="2667">
                  <c:v>58399</c:v>
                </c:pt>
                <c:pt idx="2668">
                  <c:v>58406</c:v>
                </c:pt>
                <c:pt idx="2669">
                  <c:v>58413</c:v>
                </c:pt>
                <c:pt idx="2670">
                  <c:v>58420</c:v>
                </c:pt>
                <c:pt idx="2671">
                  <c:v>58427</c:v>
                </c:pt>
                <c:pt idx="2672">
                  <c:v>58438</c:v>
                </c:pt>
                <c:pt idx="2673">
                  <c:v>58442</c:v>
                </c:pt>
                <c:pt idx="2674">
                  <c:v>58448</c:v>
                </c:pt>
                <c:pt idx="2675">
                  <c:v>58455</c:v>
                </c:pt>
                <c:pt idx="2676">
                  <c:v>58462</c:v>
                </c:pt>
                <c:pt idx="2677">
                  <c:v>58469</c:v>
                </c:pt>
                <c:pt idx="2678">
                  <c:v>58476</c:v>
                </c:pt>
                <c:pt idx="2679">
                  <c:v>58483</c:v>
                </c:pt>
                <c:pt idx="2680">
                  <c:v>58490</c:v>
                </c:pt>
                <c:pt idx="2681">
                  <c:v>58497</c:v>
                </c:pt>
                <c:pt idx="2682">
                  <c:v>58504</c:v>
                </c:pt>
                <c:pt idx="2683">
                  <c:v>58511</c:v>
                </c:pt>
                <c:pt idx="2684">
                  <c:v>58518</c:v>
                </c:pt>
                <c:pt idx="2685">
                  <c:v>58525</c:v>
                </c:pt>
                <c:pt idx="2686">
                  <c:v>58532</c:v>
                </c:pt>
                <c:pt idx="2687">
                  <c:v>58539</c:v>
                </c:pt>
                <c:pt idx="2688">
                  <c:v>58546</c:v>
                </c:pt>
                <c:pt idx="2689">
                  <c:v>58553</c:v>
                </c:pt>
                <c:pt idx="2690">
                  <c:v>58560</c:v>
                </c:pt>
                <c:pt idx="2691">
                  <c:v>58567</c:v>
                </c:pt>
                <c:pt idx="2692">
                  <c:v>58574</c:v>
                </c:pt>
                <c:pt idx="2693">
                  <c:v>58581</c:v>
                </c:pt>
                <c:pt idx="2694">
                  <c:v>58588</c:v>
                </c:pt>
                <c:pt idx="2695">
                  <c:v>58595</c:v>
                </c:pt>
                <c:pt idx="2696">
                  <c:v>58602</c:v>
                </c:pt>
                <c:pt idx="2697">
                  <c:v>58609</c:v>
                </c:pt>
                <c:pt idx="2698">
                  <c:v>58616</c:v>
                </c:pt>
                <c:pt idx="2699">
                  <c:v>58623</c:v>
                </c:pt>
                <c:pt idx="2700">
                  <c:v>58630</c:v>
                </c:pt>
                <c:pt idx="2701">
                  <c:v>58637</c:v>
                </c:pt>
                <c:pt idx="2702">
                  <c:v>58644</c:v>
                </c:pt>
                <c:pt idx="2703">
                  <c:v>58651</c:v>
                </c:pt>
                <c:pt idx="2704">
                  <c:v>58658</c:v>
                </c:pt>
                <c:pt idx="2705">
                  <c:v>58665</c:v>
                </c:pt>
                <c:pt idx="2706">
                  <c:v>58672</c:v>
                </c:pt>
                <c:pt idx="2707">
                  <c:v>58679</c:v>
                </c:pt>
                <c:pt idx="2708">
                  <c:v>58686</c:v>
                </c:pt>
                <c:pt idx="2709">
                  <c:v>58693</c:v>
                </c:pt>
                <c:pt idx="2710">
                  <c:v>58700</c:v>
                </c:pt>
                <c:pt idx="2711">
                  <c:v>58707</c:v>
                </c:pt>
                <c:pt idx="2712">
                  <c:v>58714</c:v>
                </c:pt>
                <c:pt idx="2713">
                  <c:v>58721</c:v>
                </c:pt>
                <c:pt idx="2714">
                  <c:v>58728</c:v>
                </c:pt>
                <c:pt idx="2715">
                  <c:v>58735</c:v>
                </c:pt>
                <c:pt idx="2716">
                  <c:v>58742</c:v>
                </c:pt>
                <c:pt idx="2717">
                  <c:v>58749</c:v>
                </c:pt>
                <c:pt idx="2718">
                  <c:v>58756</c:v>
                </c:pt>
                <c:pt idx="2719">
                  <c:v>58763</c:v>
                </c:pt>
                <c:pt idx="2720">
                  <c:v>58770</c:v>
                </c:pt>
                <c:pt idx="2721">
                  <c:v>58777</c:v>
                </c:pt>
                <c:pt idx="2722">
                  <c:v>58784</c:v>
                </c:pt>
                <c:pt idx="2723">
                  <c:v>58791</c:v>
                </c:pt>
                <c:pt idx="2724">
                  <c:v>58798</c:v>
                </c:pt>
                <c:pt idx="2725">
                  <c:v>58805</c:v>
                </c:pt>
                <c:pt idx="2726">
                  <c:v>58812</c:v>
                </c:pt>
                <c:pt idx="2727">
                  <c:v>58819</c:v>
                </c:pt>
                <c:pt idx="2728">
                  <c:v>58826</c:v>
                </c:pt>
                <c:pt idx="2729">
                  <c:v>58833</c:v>
                </c:pt>
                <c:pt idx="2730">
                  <c:v>58840</c:v>
                </c:pt>
                <c:pt idx="2731">
                  <c:v>58847</c:v>
                </c:pt>
                <c:pt idx="2732">
                  <c:v>58854</c:v>
                </c:pt>
                <c:pt idx="2733">
                  <c:v>58861</c:v>
                </c:pt>
                <c:pt idx="2734">
                  <c:v>58868</c:v>
                </c:pt>
                <c:pt idx="2735">
                  <c:v>58875</c:v>
                </c:pt>
                <c:pt idx="2736">
                  <c:v>58882</c:v>
                </c:pt>
                <c:pt idx="2737">
                  <c:v>58889</c:v>
                </c:pt>
                <c:pt idx="2738">
                  <c:v>58896</c:v>
                </c:pt>
                <c:pt idx="2739">
                  <c:v>58903</c:v>
                </c:pt>
                <c:pt idx="2740">
                  <c:v>58910</c:v>
                </c:pt>
                <c:pt idx="2741">
                  <c:v>58917</c:v>
                </c:pt>
                <c:pt idx="2742">
                  <c:v>58924</c:v>
                </c:pt>
                <c:pt idx="2743">
                  <c:v>58931</c:v>
                </c:pt>
                <c:pt idx="2744">
                  <c:v>58938</c:v>
                </c:pt>
                <c:pt idx="2745">
                  <c:v>58945</c:v>
                </c:pt>
                <c:pt idx="2746">
                  <c:v>58952</c:v>
                </c:pt>
                <c:pt idx="2747">
                  <c:v>58959</c:v>
                </c:pt>
                <c:pt idx="2748">
                  <c:v>58966</c:v>
                </c:pt>
                <c:pt idx="2749">
                  <c:v>58973</c:v>
                </c:pt>
                <c:pt idx="2750">
                  <c:v>58980</c:v>
                </c:pt>
                <c:pt idx="2751">
                  <c:v>58987</c:v>
                </c:pt>
                <c:pt idx="2752">
                  <c:v>58994</c:v>
                </c:pt>
                <c:pt idx="2753">
                  <c:v>59001</c:v>
                </c:pt>
                <c:pt idx="2754">
                  <c:v>59008</c:v>
                </c:pt>
                <c:pt idx="2755">
                  <c:v>59015</c:v>
                </c:pt>
                <c:pt idx="2756">
                  <c:v>59022</c:v>
                </c:pt>
                <c:pt idx="2757">
                  <c:v>59029</c:v>
                </c:pt>
                <c:pt idx="2758">
                  <c:v>59036</c:v>
                </c:pt>
                <c:pt idx="2759">
                  <c:v>59043</c:v>
                </c:pt>
                <c:pt idx="2760">
                  <c:v>59050</c:v>
                </c:pt>
                <c:pt idx="2761">
                  <c:v>59057</c:v>
                </c:pt>
                <c:pt idx="2762">
                  <c:v>59064</c:v>
                </c:pt>
                <c:pt idx="2763">
                  <c:v>59071</c:v>
                </c:pt>
                <c:pt idx="2764">
                  <c:v>59078</c:v>
                </c:pt>
                <c:pt idx="2765">
                  <c:v>59085</c:v>
                </c:pt>
                <c:pt idx="2766">
                  <c:v>59092</c:v>
                </c:pt>
                <c:pt idx="2767">
                  <c:v>59099</c:v>
                </c:pt>
                <c:pt idx="2768">
                  <c:v>59106</c:v>
                </c:pt>
                <c:pt idx="2769">
                  <c:v>59113</c:v>
                </c:pt>
                <c:pt idx="2770">
                  <c:v>59120</c:v>
                </c:pt>
                <c:pt idx="2771">
                  <c:v>59127</c:v>
                </c:pt>
                <c:pt idx="2772">
                  <c:v>59134</c:v>
                </c:pt>
                <c:pt idx="2773">
                  <c:v>59141</c:v>
                </c:pt>
                <c:pt idx="2774">
                  <c:v>59148</c:v>
                </c:pt>
                <c:pt idx="2775">
                  <c:v>59155</c:v>
                </c:pt>
                <c:pt idx="2776">
                  <c:v>59162</c:v>
                </c:pt>
                <c:pt idx="2777">
                  <c:v>59169</c:v>
                </c:pt>
                <c:pt idx="2778">
                  <c:v>59176</c:v>
                </c:pt>
                <c:pt idx="2779">
                  <c:v>59183</c:v>
                </c:pt>
                <c:pt idx="2780">
                  <c:v>59190</c:v>
                </c:pt>
                <c:pt idx="2781">
                  <c:v>59197</c:v>
                </c:pt>
                <c:pt idx="2782">
                  <c:v>59204</c:v>
                </c:pt>
                <c:pt idx="2783">
                  <c:v>59211</c:v>
                </c:pt>
                <c:pt idx="2784">
                  <c:v>59218</c:v>
                </c:pt>
                <c:pt idx="2785">
                  <c:v>59225</c:v>
                </c:pt>
                <c:pt idx="2786">
                  <c:v>59232</c:v>
                </c:pt>
                <c:pt idx="2787">
                  <c:v>59239</c:v>
                </c:pt>
                <c:pt idx="2788">
                  <c:v>59246</c:v>
                </c:pt>
                <c:pt idx="2789">
                  <c:v>59253</c:v>
                </c:pt>
                <c:pt idx="2790">
                  <c:v>59260</c:v>
                </c:pt>
                <c:pt idx="2791">
                  <c:v>59267</c:v>
                </c:pt>
                <c:pt idx="2792">
                  <c:v>59274</c:v>
                </c:pt>
                <c:pt idx="2793">
                  <c:v>59281</c:v>
                </c:pt>
                <c:pt idx="2794">
                  <c:v>59288</c:v>
                </c:pt>
                <c:pt idx="2795">
                  <c:v>59295</c:v>
                </c:pt>
                <c:pt idx="2796">
                  <c:v>59302</c:v>
                </c:pt>
                <c:pt idx="2797">
                  <c:v>59309</c:v>
                </c:pt>
                <c:pt idx="2798">
                  <c:v>59316</c:v>
                </c:pt>
                <c:pt idx="2799">
                  <c:v>59323</c:v>
                </c:pt>
                <c:pt idx="2800">
                  <c:v>59330</c:v>
                </c:pt>
                <c:pt idx="2801">
                  <c:v>59337</c:v>
                </c:pt>
                <c:pt idx="2802">
                  <c:v>59344</c:v>
                </c:pt>
                <c:pt idx="2803">
                  <c:v>59351</c:v>
                </c:pt>
                <c:pt idx="2804">
                  <c:v>59358</c:v>
                </c:pt>
                <c:pt idx="2805">
                  <c:v>59365</c:v>
                </c:pt>
                <c:pt idx="2806">
                  <c:v>59372</c:v>
                </c:pt>
                <c:pt idx="2807">
                  <c:v>59379</c:v>
                </c:pt>
                <c:pt idx="2808">
                  <c:v>59386</c:v>
                </c:pt>
                <c:pt idx="2809">
                  <c:v>59393</c:v>
                </c:pt>
                <c:pt idx="2810">
                  <c:v>59400</c:v>
                </c:pt>
                <c:pt idx="2811">
                  <c:v>59407</c:v>
                </c:pt>
                <c:pt idx="2812">
                  <c:v>59414</c:v>
                </c:pt>
                <c:pt idx="2813">
                  <c:v>59421</c:v>
                </c:pt>
                <c:pt idx="2814">
                  <c:v>59428</c:v>
                </c:pt>
                <c:pt idx="2815">
                  <c:v>59435</c:v>
                </c:pt>
                <c:pt idx="2816">
                  <c:v>59442</c:v>
                </c:pt>
                <c:pt idx="2817">
                  <c:v>59449</c:v>
                </c:pt>
                <c:pt idx="2818">
                  <c:v>59456</c:v>
                </c:pt>
                <c:pt idx="2819">
                  <c:v>59463</c:v>
                </c:pt>
                <c:pt idx="2820">
                  <c:v>59470</c:v>
                </c:pt>
                <c:pt idx="2821">
                  <c:v>59477</c:v>
                </c:pt>
                <c:pt idx="2822">
                  <c:v>59484</c:v>
                </c:pt>
                <c:pt idx="2823">
                  <c:v>59491</c:v>
                </c:pt>
                <c:pt idx="2824">
                  <c:v>59498</c:v>
                </c:pt>
                <c:pt idx="2825">
                  <c:v>59505</c:v>
                </c:pt>
                <c:pt idx="2826">
                  <c:v>59512</c:v>
                </c:pt>
                <c:pt idx="2827">
                  <c:v>59519</c:v>
                </c:pt>
                <c:pt idx="2828">
                  <c:v>59526</c:v>
                </c:pt>
                <c:pt idx="2829">
                  <c:v>59534</c:v>
                </c:pt>
                <c:pt idx="2830">
                  <c:v>59541</c:v>
                </c:pt>
                <c:pt idx="2831">
                  <c:v>59548</c:v>
                </c:pt>
                <c:pt idx="2832">
                  <c:v>59555</c:v>
                </c:pt>
                <c:pt idx="2833">
                  <c:v>59562</c:v>
                </c:pt>
                <c:pt idx="2834">
                  <c:v>59569</c:v>
                </c:pt>
                <c:pt idx="2835">
                  <c:v>59576</c:v>
                </c:pt>
                <c:pt idx="2836">
                  <c:v>59583</c:v>
                </c:pt>
                <c:pt idx="2837">
                  <c:v>59590</c:v>
                </c:pt>
                <c:pt idx="2838">
                  <c:v>59597</c:v>
                </c:pt>
                <c:pt idx="2839">
                  <c:v>59604</c:v>
                </c:pt>
                <c:pt idx="2840">
                  <c:v>59611</c:v>
                </c:pt>
                <c:pt idx="2841">
                  <c:v>59618</c:v>
                </c:pt>
                <c:pt idx="2842">
                  <c:v>59625</c:v>
                </c:pt>
                <c:pt idx="2843">
                  <c:v>59632</c:v>
                </c:pt>
                <c:pt idx="2844">
                  <c:v>59643</c:v>
                </c:pt>
                <c:pt idx="2845">
                  <c:v>59646</c:v>
                </c:pt>
                <c:pt idx="2846">
                  <c:v>59653</c:v>
                </c:pt>
                <c:pt idx="2847">
                  <c:v>59660</c:v>
                </c:pt>
                <c:pt idx="2848">
                  <c:v>59667</c:v>
                </c:pt>
                <c:pt idx="2849">
                  <c:v>59674</c:v>
                </c:pt>
                <c:pt idx="2850">
                  <c:v>59681</c:v>
                </c:pt>
                <c:pt idx="2851">
                  <c:v>59688</c:v>
                </c:pt>
                <c:pt idx="2852">
                  <c:v>59695</c:v>
                </c:pt>
                <c:pt idx="2853">
                  <c:v>59702</c:v>
                </c:pt>
                <c:pt idx="2854">
                  <c:v>59709</c:v>
                </c:pt>
                <c:pt idx="2855">
                  <c:v>59716</c:v>
                </c:pt>
                <c:pt idx="2856">
                  <c:v>59723</c:v>
                </c:pt>
                <c:pt idx="2857">
                  <c:v>59730</c:v>
                </c:pt>
                <c:pt idx="2858">
                  <c:v>59737</c:v>
                </c:pt>
                <c:pt idx="2859">
                  <c:v>59744</c:v>
                </c:pt>
                <c:pt idx="2860">
                  <c:v>59751</c:v>
                </c:pt>
                <c:pt idx="2861">
                  <c:v>59758</c:v>
                </c:pt>
                <c:pt idx="2862">
                  <c:v>59765</c:v>
                </c:pt>
                <c:pt idx="2863">
                  <c:v>59772</c:v>
                </c:pt>
                <c:pt idx="2864">
                  <c:v>59779</c:v>
                </c:pt>
                <c:pt idx="2865">
                  <c:v>59786</c:v>
                </c:pt>
                <c:pt idx="2866">
                  <c:v>59793</c:v>
                </c:pt>
                <c:pt idx="2867">
                  <c:v>59800</c:v>
                </c:pt>
                <c:pt idx="2868">
                  <c:v>59807</c:v>
                </c:pt>
                <c:pt idx="2869">
                  <c:v>59814</c:v>
                </c:pt>
                <c:pt idx="2870">
                  <c:v>59821</c:v>
                </c:pt>
                <c:pt idx="2871">
                  <c:v>59828</c:v>
                </c:pt>
                <c:pt idx="2872">
                  <c:v>59835</c:v>
                </c:pt>
                <c:pt idx="2873">
                  <c:v>59842</c:v>
                </c:pt>
                <c:pt idx="2874">
                  <c:v>59849</c:v>
                </c:pt>
                <c:pt idx="2875">
                  <c:v>59856</c:v>
                </c:pt>
                <c:pt idx="2876">
                  <c:v>59863</c:v>
                </c:pt>
                <c:pt idx="2877">
                  <c:v>59870</c:v>
                </c:pt>
                <c:pt idx="2878">
                  <c:v>59877</c:v>
                </c:pt>
                <c:pt idx="2879">
                  <c:v>59884</c:v>
                </c:pt>
                <c:pt idx="2880">
                  <c:v>59891</c:v>
                </c:pt>
                <c:pt idx="2881">
                  <c:v>59901</c:v>
                </c:pt>
                <c:pt idx="2882">
                  <c:v>59908</c:v>
                </c:pt>
                <c:pt idx="2883">
                  <c:v>59915</c:v>
                </c:pt>
                <c:pt idx="2884">
                  <c:v>59922</c:v>
                </c:pt>
                <c:pt idx="2885">
                  <c:v>59929</c:v>
                </c:pt>
                <c:pt idx="2886">
                  <c:v>59936</c:v>
                </c:pt>
                <c:pt idx="2887">
                  <c:v>59943</c:v>
                </c:pt>
                <c:pt idx="2888">
                  <c:v>59950</c:v>
                </c:pt>
                <c:pt idx="2889">
                  <c:v>59957</c:v>
                </c:pt>
                <c:pt idx="2890">
                  <c:v>59964</c:v>
                </c:pt>
                <c:pt idx="2891">
                  <c:v>59971</c:v>
                </c:pt>
                <c:pt idx="2892">
                  <c:v>59978</c:v>
                </c:pt>
                <c:pt idx="2893">
                  <c:v>59985</c:v>
                </c:pt>
                <c:pt idx="2894">
                  <c:v>59992</c:v>
                </c:pt>
                <c:pt idx="2895">
                  <c:v>60001</c:v>
                </c:pt>
                <c:pt idx="2896">
                  <c:v>60006</c:v>
                </c:pt>
                <c:pt idx="2897">
                  <c:v>60013</c:v>
                </c:pt>
                <c:pt idx="2898">
                  <c:v>60020</c:v>
                </c:pt>
                <c:pt idx="2899">
                  <c:v>60028</c:v>
                </c:pt>
                <c:pt idx="2900">
                  <c:v>60035</c:v>
                </c:pt>
                <c:pt idx="2901">
                  <c:v>60042</c:v>
                </c:pt>
                <c:pt idx="2902">
                  <c:v>60049</c:v>
                </c:pt>
                <c:pt idx="2903">
                  <c:v>60056</c:v>
                </c:pt>
                <c:pt idx="2904">
                  <c:v>60063</c:v>
                </c:pt>
                <c:pt idx="2905">
                  <c:v>60070</c:v>
                </c:pt>
                <c:pt idx="2906">
                  <c:v>60077</c:v>
                </c:pt>
                <c:pt idx="2907">
                  <c:v>60084</c:v>
                </c:pt>
                <c:pt idx="2908">
                  <c:v>60091</c:v>
                </c:pt>
                <c:pt idx="2909">
                  <c:v>60098</c:v>
                </c:pt>
                <c:pt idx="2910">
                  <c:v>60105</c:v>
                </c:pt>
                <c:pt idx="2911">
                  <c:v>60112</c:v>
                </c:pt>
                <c:pt idx="2912">
                  <c:v>60119</c:v>
                </c:pt>
                <c:pt idx="2913">
                  <c:v>60126</c:v>
                </c:pt>
                <c:pt idx="2914">
                  <c:v>60133</c:v>
                </c:pt>
                <c:pt idx="2915">
                  <c:v>60140</c:v>
                </c:pt>
                <c:pt idx="2916">
                  <c:v>60147</c:v>
                </c:pt>
                <c:pt idx="2917">
                  <c:v>60154</c:v>
                </c:pt>
                <c:pt idx="2918">
                  <c:v>60161</c:v>
                </c:pt>
                <c:pt idx="2919">
                  <c:v>60168</c:v>
                </c:pt>
                <c:pt idx="2920">
                  <c:v>60175</c:v>
                </c:pt>
                <c:pt idx="2921">
                  <c:v>60182</c:v>
                </c:pt>
                <c:pt idx="2922">
                  <c:v>60189</c:v>
                </c:pt>
                <c:pt idx="2923">
                  <c:v>60196</c:v>
                </c:pt>
                <c:pt idx="2924">
                  <c:v>60203</c:v>
                </c:pt>
                <c:pt idx="2925">
                  <c:v>60210</c:v>
                </c:pt>
                <c:pt idx="2926">
                  <c:v>60217</c:v>
                </c:pt>
                <c:pt idx="2927">
                  <c:v>60224</c:v>
                </c:pt>
                <c:pt idx="2928">
                  <c:v>60231</c:v>
                </c:pt>
                <c:pt idx="2929">
                  <c:v>60238</c:v>
                </c:pt>
                <c:pt idx="2930">
                  <c:v>60245</c:v>
                </c:pt>
                <c:pt idx="2931">
                  <c:v>60252</c:v>
                </c:pt>
                <c:pt idx="2932">
                  <c:v>60259</c:v>
                </c:pt>
                <c:pt idx="2933">
                  <c:v>60267</c:v>
                </c:pt>
                <c:pt idx="2934">
                  <c:v>60274</c:v>
                </c:pt>
                <c:pt idx="2935">
                  <c:v>60281</c:v>
                </c:pt>
                <c:pt idx="2936">
                  <c:v>60288</c:v>
                </c:pt>
                <c:pt idx="2937">
                  <c:v>60295</c:v>
                </c:pt>
                <c:pt idx="2938">
                  <c:v>60302</c:v>
                </c:pt>
                <c:pt idx="2939">
                  <c:v>60309</c:v>
                </c:pt>
                <c:pt idx="2940">
                  <c:v>60316</c:v>
                </c:pt>
                <c:pt idx="2941">
                  <c:v>60323</c:v>
                </c:pt>
                <c:pt idx="2942">
                  <c:v>60330</c:v>
                </c:pt>
                <c:pt idx="2943">
                  <c:v>60337</c:v>
                </c:pt>
                <c:pt idx="2944">
                  <c:v>60344</c:v>
                </c:pt>
                <c:pt idx="2945">
                  <c:v>60351</c:v>
                </c:pt>
                <c:pt idx="2946">
                  <c:v>60359</c:v>
                </c:pt>
                <c:pt idx="2947">
                  <c:v>60366</c:v>
                </c:pt>
                <c:pt idx="2948">
                  <c:v>60373</c:v>
                </c:pt>
                <c:pt idx="2949">
                  <c:v>60380</c:v>
                </c:pt>
                <c:pt idx="2950">
                  <c:v>60387</c:v>
                </c:pt>
                <c:pt idx="2951">
                  <c:v>60394</c:v>
                </c:pt>
                <c:pt idx="2952">
                  <c:v>60401</c:v>
                </c:pt>
                <c:pt idx="2953">
                  <c:v>60408</c:v>
                </c:pt>
                <c:pt idx="2954">
                  <c:v>60415</c:v>
                </c:pt>
                <c:pt idx="2955">
                  <c:v>60422</c:v>
                </c:pt>
                <c:pt idx="2956">
                  <c:v>60429</c:v>
                </c:pt>
                <c:pt idx="2957">
                  <c:v>60436</c:v>
                </c:pt>
                <c:pt idx="2958">
                  <c:v>60443</c:v>
                </c:pt>
                <c:pt idx="2959">
                  <c:v>60450</c:v>
                </c:pt>
                <c:pt idx="2960">
                  <c:v>60457</c:v>
                </c:pt>
                <c:pt idx="2961">
                  <c:v>60464</c:v>
                </c:pt>
                <c:pt idx="2962">
                  <c:v>60471</c:v>
                </c:pt>
                <c:pt idx="2963">
                  <c:v>60478</c:v>
                </c:pt>
                <c:pt idx="2964">
                  <c:v>60485</c:v>
                </c:pt>
                <c:pt idx="2965">
                  <c:v>60492</c:v>
                </c:pt>
                <c:pt idx="2966">
                  <c:v>60499</c:v>
                </c:pt>
                <c:pt idx="2967">
                  <c:v>60506</c:v>
                </c:pt>
                <c:pt idx="2968">
                  <c:v>60513</c:v>
                </c:pt>
                <c:pt idx="2969">
                  <c:v>60520</c:v>
                </c:pt>
                <c:pt idx="2970">
                  <c:v>60527</c:v>
                </c:pt>
                <c:pt idx="2971">
                  <c:v>60534</c:v>
                </c:pt>
                <c:pt idx="2972">
                  <c:v>60541</c:v>
                </c:pt>
                <c:pt idx="2973">
                  <c:v>60548</c:v>
                </c:pt>
                <c:pt idx="2974">
                  <c:v>60555</c:v>
                </c:pt>
                <c:pt idx="2975">
                  <c:v>60562</c:v>
                </c:pt>
                <c:pt idx="2976">
                  <c:v>60569</c:v>
                </c:pt>
                <c:pt idx="2977">
                  <c:v>60576</c:v>
                </c:pt>
                <c:pt idx="2978">
                  <c:v>60583</c:v>
                </c:pt>
                <c:pt idx="2979">
                  <c:v>60590</c:v>
                </c:pt>
                <c:pt idx="2980">
                  <c:v>60597</c:v>
                </c:pt>
                <c:pt idx="2981">
                  <c:v>60604</c:v>
                </c:pt>
                <c:pt idx="2982">
                  <c:v>60611</c:v>
                </c:pt>
                <c:pt idx="2983">
                  <c:v>60618</c:v>
                </c:pt>
                <c:pt idx="2984">
                  <c:v>60625</c:v>
                </c:pt>
                <c:pt idx="2985">
                  <c:v>60632</c:v>
                </c:pt>
                <c:pt idx="2986">
                  <c:v>60639</c:v>
                </c:pt>
                <c:pt idx="2987">
                  <c:v>60646</c:v>
                </c:pt>
                <c:pt idx="2988">
                  <c:v>60653</c:v>
                </c:pt>
                <c:pt idx="2989">
                  <c:v>60660</c:v>
                </c:pt>
                <c:pt idx="2990">
                  <c:v>60667</c:v>
                </c:pt>
                <c:pt idx="2991">
                  <c:v>60674</c:v>
                </c:pt>
                <c:pt idx="2992">
                  <c:v>60681</c:v>
                </c:pt>
                <c:pt idx="2993">
                  <c:v>60688</c:v>
                </c:pt>
                <c:pt idx="2994">
                  <c:v>60695</c:v>
                </c:pt>
                <c:pt idx="2995">
                  <c:v>60702</c:v>
                </c:pt>
                <c:pt idx="2996">
                  <c:v>60709</c:v>
                </c:pt>
                <c:pt idx="2997">
                  <c:v>60716</c:v>
                </c:pt>
                <c:pt idx="2998">
                  <c:v>60723</c:v>
                </c:pt>
                <c:pt idx="2999">
                  <c:v>60730</c:v>
                </c:pt>
                <c:pt idx="3000">
                  <c:v>60737</c:v>
                </c:pt>
                <c:pt idx="3001">
                  <c:v>60744</c:v>
                </c:pt>
                <c:pt idx="3002">
                  <c:v>60751</c:v>
                </c:pt>
                <c:pt idx="3003">
                  <c:v>60758</c:v>
                </c:pt>
                <c:pt idx="3004">
                  <c:v>60765</c:v>
                </c:pt>
                <c:pt idx="3005">
                  <c:v>60772</c:v>
                </c:pt>
                <c:pt idx="3006">
                  <c:v>60779</c:v>
                </c:pt>
                <c:pt idx="3007">
                  <c:v>60786</c:v>
                </c:pt>
                <c:pt idx="3008">
                  <c:v>60793</c:v>
                </c:pt>
                <c:pt idx="3009">
                  <c:v>60800</c:v>
                </c:pt>
                <c:pt idx="3010">
                  <c:v>60807</c:v>
                </c:pt>
                <c:pt idx="3011">
                  <c:v>60814</c:v>
                </c:pt>
                <c:pt idx="3012">
                  <c:v>60821</c:v>
                </c:pt>
                <c:pt idx="3013">
                  <c:v>60828</c:v>
                </c:pt>
                <c:pt idx="3014">
                  <c:v>60835</c:v>
                </c:pt>
                <c:pt idx="3015">
                  <c:v>60842</c:v>
                </c:pt>
                <c:pt idx="3016">
                  <c:v>60849</c:v>
                </c:pt>
                <c:pt idx="3017">
                  <c:v>60856</c:v>
                </c:pt>
                <c:pt idx="3018">
                  <c:v>60863</c:v>
                </c:pt>
                <c:pt idx="3019">
                  <c:v>60870</c:v>
                </c:pt>
                <c:pt idx="3020">
                  <c:v>60877</c:v>
                </c:pt>
                <c:pt idx="3021">
                  <c:v>60884</c:v>
                </c:pt>
                <c:pt idx="3022">
                  <c:v>60891</c:v>
                </c:pt>
                <c:pt idx="3023">
                  <c:v>60898</c:v>
                </c:pt>
                <c:pt idx="3024">
                  <c:v>60905</c:v>
                </c:pt>
                <c:pt idx="3025">
                  <c:v>60912</c:v>
                </c:pt>
                <c:pt idx="3026">
                  <c:v>60919</c:v>
                </c:pt>
                <c:pt idx="3027">
                  <c:v>60926</c:v>
                </c:pt>
                <c:pt idx="3028">
                  <c:v>60933</c:v>
                </c:pt>
                <c:pt idx="3029">
                  <c:v>60940</c:v>
                </c:pt>
                <c:pt idx="3030">
                  <c:v>60947</c:v>
                </c:pt>
                <c:pt idx="3031">
                  <c:v>60954</c:v>
                </c:pt>
                <c:pt idx="3032">
                  <c:v>60961</c:v>
                </c:pt>
                <c:pt idx="3033">
                  <c:v>60968</c:v>
                </c:pt>
                <c:pt idx="3034">
                  <c:v>60975</c:v>
                </c:pt>
                <c:pt idx="3035">
                  <c:v>60982</c:v>
                </c:pt>
                <c:pt idx="3036">
                  <c:v>60989</c:v>
                </c:pt>
                <c:pt idx="3037">
                  <c:v>60996</c:v>
                </c:pt>
                <c:pt idx="3038">
                  <c:v>61003</c:v>
                </c:pt>
                <c:pt idx="3039">
                  <c:v>61010</c:v>
                </c:pt>
                <c:pt idx="3040">
                  <c:v>61017</c:v>
                </c:pt>
                <c:pt idx="3041">
                  <c:v>61024</c:v>
                </c:pt>
                <c:pt idx="3042">
                  <c:v>61031</c:v>
                </c:pt>
                <c:pt idx="3043">
                  <c:v>61038</c:v>
                </c:pt>
                <c:pt idx="3044">
                  <c:v>61045</c:v>
                </c:pt>
                <c:pt idx="3045">
                  <c:v>61052</c:v>
                </c:pt>
                <c:pt idx="3046">
                  <c:v>61059</c:v>
                </c:pt>
                <c:pt idx="3047">
                  <c:v>61066</c:v>
                </c:pt>
                <c:pt idx="3048">
                  <c:v>61073</c:v>
                </c:pt>
                <c:pt idx="3049">
                  <c:v>61080</c:v>
                </c:pt>
                <c:pt idx="3050">
                  <c:v>61087</c:v>
                </c:pt>
                <c:pt idx="3051">
                  <c:v>61094</c:v>
                </c:pt>
                <c:pt idx="3052">
                  <c:v>61101</c:v>
                </c:pt>
                <c:pt idx="3053">
                  <c:v>61108</c:v>
                </c:pt>
                <c:pt idx="3054">
                  <c:v>61115</c:v>
                </c:pt>
                <c:pt idx="3055">
                  <c:v>61122</c:v>
                </c:pt>
                <c:pt idx="3056">
                  <c:v>61129</c:v>
                </c:pt>
                <c:pt idx="3057">
                  <c:v>61136</c:v>
                </c:pt>
                <c:pt idx="3058">
                  <c:v>61143</c:v>
                </c:pt>
                <c:pt idx="3059">
                  <c:v>61150</c:v>
                </c:pt>
                <c:pt idx="3060">
                  <c:v>61157</c:v>
                </c:pt>
                <c:pt idx="3061">
                  <c:v>61164</c:v>
                </c:pt>
                <c:pt idx="3062">
                  <c:v>61171</c:v>
                </c:pt>
                <c:pt idx="3063">
                  <c:v>61178</c:v>
                </c:pt>
                <c:pt idx="3064">
                  <c:v>61185</c:v>
                </c:pt>
                <c:pt idx="3065">
                  <c:v>61192</c:v>
                </c:pt>
                <c:pt idx="3066">
                  <c:v>61199</c:v>
                </c:pt>
                <c:pt idx="3067">
                  <c:v>61206</c:v>
                </c:pt>
                <c:pt idx="3068">
                  <c:v>61213</c:v>
                </c:pt>
                <c:pt idx="3069">
                  <c:v>61220</c:v>
                </c:pt>
                <c:pt idx="3070">
                  <c:v>61227</c:v>
                </c:pt>
                <c:pt idx="3071">
                  <c:v>61234</c:v>
                </c:pt>
                <c:pt idx="3072">
                  <c:v>61241</c:v>
                </c:pt>
                <c:pt idx="3073">
                  <c:v>61248</c:v>
                </c:pt>
                <c:pt idx="3074">
                  <c:v>61255</c:v>
                </c:pt>
                <c:pt idx="3075">
                  <c:v>61262</c:v>
                </c:pt>
                <c:pt idx="3076">
                  <c:v>61269</c:v>
                </c:pt>
                <c:pt idx="3077">
                  <c:v>61276</c:v>
                </c:pt>
                <c:pt idx="3078">
                  <c:v>61283</c:v>
                </c:pt>
                <c:pt idx="3079">
                  <c:v>61290</c:v>
                </c:pt>
                <c:pt idx="3080">
                  <c:v>61297</c:v>
                </c:pt>
                <c:pt idx="3081">
                  <c:v>61304</c:v>
                </c:pt>
                <c:pt idx="3082">
                  <c:v>61311</c:v>
                </c:pt>
                <c:pt idx="3083">
                  <c:v>61318</c:v>
                </c:pt>
                <c:pt idx="3084">
                  <c:v>61325</c:v>
                </c:pt>
                <c:pt idx="3085">
                  <c:v>61332</c:v>
                </c:pt>
                <c:pt idx="3086">
                  <c:v>61339</c:v>
                </c:pt>
                <c:pt idx="3087">
                  <c:v>61346</c:v>
                </c:pt>
                <c:pt idx="3088">
                  <c:v>61353</c:v>
                </c:pt>
                <c:pt idx="3089">
                  <c:v>61360</c:v>
                </c:pt>
                <c:pt idx="3090">
                  <c:v>61367</c:v>
                </c:pt>
                <c:pt idx="3091">
                  <c:v>61374</c:v>
                </c:pt>
                <c:pt idx="3092">
                  <c:v>61381</c:v>
                </c:pt>
                <c:pt idx="3093">
                  <c:v>61388</c:v>
                </c:pt>
                <c:pt idx="3094">
                  <c:v>61395</c:v>
                </c:pt>
                <c:pt idx="3095">
                  <c:v>61402</c:v>
                </c:pt>
                <c:pt idx="3096">
                  <c:v>61409</c:v>
                </c:pt>
                <c:pt idx="3097">
                  <c:v>61416</c:v>
                </c:pt>
                <c:pt idx="3098">
                  <c:v>61423</c:v>
                </c:pt>
                <c:pt idx="3099">
                  <c:v>61430</c:v>
                </c:pt>
                <c:pt idx="3100">
                  <c:v>61437</c:v>
                </c:pt>
                <c:pt idx="3101">
                  <c:v>61444</c:v>
                </c:pt>
                <c:pt idx="3102">
                  <c:v>61451</c:v>
                </c:pt>
                <c:pt idx="3103">
                  <c:v>61458</c:v>
                </c:pt>
                <c:pt idx="3104">
                  <c:v>61465</c:v>
                </c:pt>
                <c:pt idx="3105">
                  <c:v>61472</c:v>
                </c:pt>
                <c:pt idx="3106">
                  <c:v>61479</c:v>
                </c:pt>
                <c:pt idx="3107">
                  <c:v>61487</c:v>
                </c:pt>
                <c:pt idx="3108">
                  <c:v>61494</c:v>
                </c:pt>
                <c:pt idx="3109">
                  <c:v>61501</c:v>
                </c:pt>
                <c:pt idx="3110">
                  <c:v>61508</c:v>
                </c:pt>
                <c:pt idx="3111">
                  <c:v>61515</c:v>
                </c:pt>
                <c:pt idx="3112">
                  <c:v>61522</c:v>
                </c:pt>
                <c:pt idx="3113">
                  <c:v>61529</c:v>
                </c:pt>
                <c:pt idx="3114">
                  <c:v>61536</c:v>
                </c:pt>
                <c:pt idx="3115">
                  <c:v>61543</c:v>
                </c:pt>
                <c:pt idx="3116">
                  <c:v>61550</c:v>
                </c:pt>
                <c:pt idx="3117">
                  <c:v>61557</c:v>
                </c:pt>
                <c:pt idx="3118">
                  <c:v>61564</c:v>
                </c:pt>
                <c:pt idx="3119">
                  <c:v>61571</c:v>
                </c:pt>
                <c:pt idx="3120">
                  <c:v>61578</c:v>
                </c:pt>
                <c:pt idx="3121">
                  <c:v>61585</c:v>
                </c:pt>
                <c:pt idx="3122">
                  <c:v>61592</c:v>
                </c:pt>
                <c:pt idx="3123">
                  <c:v>61599</c:v>
                </c:pt>
                <c:pt idx="3124">
                  <c:v>61606</c:v>
                </c:pt>
                <c:pt idx="3125">
                  <c:v>61613</c:v>
                </c:pt>
                <c:pt idx="3126">
                  <c:v>61620</c:v>
                </c:pt>
                <c:pt idx="3127">
                  <c:v>61627</c:v>
                </c:pt>
                <c:pt idx="3128">
                  <c:v>61634</c:v>
                </c:pt>
                <c:pt idx="3129">
                  <c:v>61641</c:v>
                </c:pt>
                <c:pt idx="3130">
                  <c:v>61648</c:v>
                </c:pt>
                <c:pt idx="3131">
                  <c:v>61655</c:v>
                </c:pt>
                <c:pt idx="3132">
                  <c:v>61662</c:v>
                </c:pt>
                <c:pt idx="3133">
                  <c:v>61669</c:v>
                </c:pt>
                <c:pt idx="3134">
                  <c:v>61676</c:v>
                </c:pt>
                <c:pt idx="3135">
                  <c:v>61683</c:v>
                </c:pt>
                <c:pt idx="3136">
                  <c:v>61690</c:v>
                </c:pt>
                <c:pt idx="3137">
                  <c:v>61697</c:v>
                </c:pt>
                <c:pt idx="3138">
                  <c:v>61704</c:v>
                </c:pt>
                <c:pt idx="3139">
                  <c:v>61711</c:v>
                </c:pt>
                <c:pt idx="3140">
                  <c:v>61718</c:v>
                </c:pt>
                <c:pt idx="3141">
                  <c:v>61728</c:v>
                </c:pt>
                <c:pt idx="3142">
                  <c:v>61735</c:v>
                </c:pt>
                <c:pt idx="3143">
                  <c:v>61742</c:v>
                </c:pt>
                <c:pt idx="3144">
                  <c:v>61749</c:v>
                </c:pt>
                <c:pt idx="3145">
                  <c:v>61756</c:v>
                </c:pt>
                <c:pt idx="3146">
                  <c:v>61763</c:v>
                </c:pt>
                <c:pt idx="3147">
                  <c:v>61770</c:v>
                </c:pt>
                <c:pt idx="3148">
                  <c:v>61777</c:v>
                </c:pt>
                <c:pt idx="3149">
                  <c:v>61784</c:v>
                </c:pt>
                <c:pt idx="3150">
                  <c:v>61791</c:v>
                </c:pt>
                <c:pt idx="3151">
                  <c:v>61798</c:v>
                </c:pt>
                <c:pt idx="3152">
                  <c:v>61805</c:v>
                </c:pt>
                <c:pt idx="3153">
                  <c:v>61812</c:v>
                </c:pt>
                <c:pt idx="3154">
                  <c:v>61819</c:v>
                </c:pt>
                <c:pt idx="3155">
                  <c:v>61826</c:v>
                </c:pt>
                <c:pt idx="3156">
                  <c:v>61835</c:v>
                </c:pt>
                <c:pt idx="3157">
                  <c:v>61840</c:v>
                </c:pt>
                <c:pt idx="3158">
                  <c:v>61847</c:v>
                </c:pt>
                <c:pt idx="3159">
                  <c:v>61854</c:v>
                </c:pt>
                <c:pt idx="3160">
                  <c:v>61861</c:v>
                </c:pt>
                <c:pt idx="3161">
                  <c:v>61868</c:v>
                </c:pt>
                <c:pt idx="3162">
                  <c:v>61875</c:v>
                </c:pt>
                <c:pt idx="3163">
                  <c:v>61882</c:v>
                </c:pt>
                <c:pt idx="3164">
                  <c:v>61889</c:v>
                </c:pt>
                <c:pt idx="3165">
                  <c:v>61896</c:v>
                </c:pt>
                <c:pt idx="3166">
                  <c:v>61903</c:v>
                </c:pt>
                <c:pt idx="3167">
                  <c:v>61910</c:v>
                </c:pt>
                <c:pt idx="3168">
                  <c:v>61917</c:v>
                </c:pt>
                <c:pt idx="3169">
                  <c:v>61924</c:v>
                </c:pt>
                <c:pt idx="3170">
                  <c:v>61931</c:v>
                </c:pt>
                <c:pt idx="3171">
                  <c:v>61938</c:v>
                </c:pt>
                <c:pt idx="3172">
                  <c:v>61945</c:v>
                </c:pt>
                <c:pt idx="3173">
                  <c:v>61952</c:v>
                </c:pt>
                <c:pt idx="3174">
                  <c:v>61959</c:v>
                </c:pt>
                <c:pt idx="3175">
                  <c:v>61966</c:v>
                </c:pt>
                <c:pt idx="3176">
                  <c:v>61973</c:v>
                </c:pt>
                <c:pt idx="3177">
                  <c:v>61980</c:v>
                </c:pt>
                <c:pt idx="3178">
                  <c:v>61987</c:v>
                </c:pt>
                <c:pt idx="3179">
                  <c:v>61994</c:v>
                </c:pt>
                <c:pt idx="3180">
                  <c:v>62001</c:v>
                </c:pt>
                <c:pt idx="3181">
                  <c:v>62008</c:v>
                </c:pt>
                <c:pt idx="3182">
                  <c:v>62015</c:v>
                </c:pt>
                <c:pt idx="3183">
                  <c:v>62022</c:v>
                </c:pt>
                <c:pt idx="3184">
                  <c:v>62029</c:v>
                </c:pt>
                <c:pt idx="3185">
                  <c:v>62036</c:v>
                </c:pt>
                <c:pt idx="3186">
                  <c:v>62043</c:v>
                </c:pt>
                <c:pt idx="3187">
                  <c:v>62050</c:v>
                </c:pt>
                <c:pt idx="3188">
                  <c:v>62057</c:v>
                </c:pt>
                <c:pt idx="3189">
                  <c:v>62064</c:v>
                </c:pt>
                <c:pt idx="3190">
                  <c:v>62071</c:v>
                </c:pt>
                <c:pt idx="3191">
                  <c:v>62078</c:v>
                </c:pt>
                <c:pt idx="3192">
                  <c:v>62085</c:v>
                </c:pt>
                <c:pt idx="3193">
                  <c:v>62093</c:v>
                </c:pt>
                <c:pt idx="3194">
                  <c:v>62100</c:v>
                </c:pt>
                <c:pt idx="3195">
                  <c:v>62107</c:v>
                </c:pt>
                <c:pt idx="3196">
                  <c:v>62114</c:v>
                </c:pt>
                <c:pt idx="3197">
                  <c:v>62121</c:v>
                </c:pt>
                <c:pt idx="3198">
                  <c:v>62128</c:v>
                </c:pt>
                <c:pt idx="3199">
                  <c:v>62135</c:v>
                </c:pt>
                <c:pt idx="3200">
                  <c:v>62142</c:v>
                </c:pt>
                <c:pt idx="3201">
                  <c:v>62149</c:v>
                </c:pt>
                <c:pt idx="3202">
                  <c:v>62156</c:v>
                </c:pt>
                <c:pt idx="3203">
                  <c:v>62163</c:v>
                </c:pt>
                <c:pt idx="3204">
                  <c:v>62170</c:v>
                </c:pt>
                <c:pt idx="3205">
                  <c:v>62177</c:v>
                </c:pt>
                <c:pt idx="3206">
                  <c:v>62186</c:v>
                </c:pt>
                <c:pt idx="3207">
                  <c:v>62193</c:v>
                </c:pt>
                <c:pt idx="3208">
                  <c:v>62200</c:v>
                </c:pt>
                <c:pt idx="3209">
                  <c:v>62207</c:v>
                </c:pt>
                <c:pt idx="3210">
                  <c:v>62215</c:v>
                </c:pt>
                <c:pt idx="3211">
                  <c:v>62221</c:v>
                </c:pt>
                <c:pt idx="3212">
                  <c:v>62228</c:v>
                </c:pt>
                <c:pt idx="3213">
                  <c:v>62235</c:v>
                </c:pt>
                <c:pt idx="3214">
                  <c:v>62242</c:v>
                </c:pt>
                <c:pt idx="3215">
                  <c:v>62249</c:v>
                </c:pt>
                <c:pt idx="3216">
                  <c:v>62256</c:v>
                </c:pt>
                <c:pt idx="3217">
                  <c:v>62263</c:v>
                </c:pt>
                <c:pt idx="3218">
                  <c:v>62270</c:v>
                </c:pt>
                <c:pt idx="3219">
                  <c:v>62277</c:v>
                </c:pt>
                <c:pt idx="3220">
                  <c:v>62284</c:v>
                </c:pt>
                <c:pt idx="3221">
                  <c:v>62291</c:v>
                </c:pt>
                <c:pt idx="3222">
                  <c:v>62298</c:v>
                </c:pt>
                <c:pt idx="3223">
                  <c:v>62305</c:v>
                </c:pt>
                <c:pt idx="3224">
                  <c:v>62312</c:v>
                </c:pt>
                <c:pt idx="3225">
                  <c:v>62319</c:v>
                </c:pt>
                <c:pt idx="3226">
                  <c:v>62326</c:v>
                </c:pt>
                <c:pt idx="3227">
                  <c:v>62333</c:v>
                </c:pt>
                <c:pt idx="3228">
                  <c:v>62340</c:v>
                </c:pt>
                <c:pt idx="3229">
                  <c:v>62347</c:v>
                </c:pt>
                <c:pt idx="3230">
                  <c:v>62354</c:v>
                </c:pt>
                <c:pt idx="3231">
                  <c:v>62361</c:v>
                </c:pt>
                <c:pt idx="3232">
                  <c:v>62368</c:v>
                </c:pt>
                <c:pt idx="3233">
                  <c:v>62375</c:v>
                </c:pt>
                <c:pt idx="3234">
                  <c:v>62382</c:v>
                </c:pt>
                <c:pt idx="3235">
                  <c:v>62389</c:v>
                </c:pt>
                <c:pt idx="3236">
                  <c:v>62396</c:v>
                </c:pt>
                <c:pt idx="3237">
                  <c:v>62403</c:v>
                </c:pt>
                <c:pt idx="3238">
                  <c:v>62410</c:v>
                </c:pt>
                <c:pt idx="3239">
                  <c:v>62417</c:v>
                </c:pt>
                <c:pt idx="3240">
                  <c:v>62424</c:v>
                </c:pt>
                <c:pt idx="3241">
                  <c:v>62431</c:v>
                </c:pt>
                <c:pt idx="3242">
                  <c:v>62438</c:v>
                </c:pt>
                <c:pt idx="3243">
                  <c:v>62445</c:v>
                </c:pt>
                <c:pt idx="3244">
                  <c:v>62456</c:v>
                </c:pt>
                <c:pt idx="3245">
                  <c:v>62460</c:v>
                </c:pt>
                <c:pt idx="3246">
                  <c:v>62466</c:v>
                </c:pt>
                <c:pt idx="3247">
                  <c:v>62473</c:v>
                </c:pt>
                <c:pt idx="3248">
                  <c:v>62480</c:v>
                </c:pt>
                <c:pt idx="3249">
                  <c:v>62487</c:v>
                </c:pt>
                <c:pt idx="3250">
                  <c:v>62494</c:v>
                </c:pt>
                <c:pt idx="3251">
                  <c:v>62501</c:v>
                </c:pt>
                <c:pt idx="3252">
                  <c:v>62508</c:v>
                </c:pt>
                <c:pt idx="3253">
                  <c:v>62515</c:v>
                </c:pt>
                <c:pt idx="3254">
                  <c:v>62522</c:v>
                </c:pt>
                <c:pt idx="3255">
                  <c:v>62529</c:v>
                </c:pt>
                <c:pt idx="3256">
                  <c:v>62536</c:v>
                </c:pt>
                <c:pt idx="3257">
                  <c:v>62543</c:v>
                </c:pt>
                <c:pt idx="3258">
                  <c:v>62550</c:v>
                </c:pt>
                <c:pt idx="3259">
                  <c:v>62557</c:v>
                </c:pt>
                <c:pt idx="3260">
                  <c:v>62564</c:v>
                </c:pt>
                <c:pt idx="3261">
                  <c:v>62571</c:v>
                </c:pt>
                <c:pt idx="3262">
                  <c:v>62578</c:v>
                </c:pt>
                <c:pt idx="3263">
                  <c:v>62585</c:v>
                </c:pt>
                <c:pt idx="3264">
                  <c:v>62592</c:v>
                </c:pt>
                <c:pt idx="3265">
                  <c:v>62599</c:v>
                </c:pt>
                <c:pt idx="3266">
                  <c:v>62606</c:v>
                </c:pt>
                <c:pt idx="3267">
                  <c:v>62613</c:v>
                </c:pt>
                <c:pt idx="3268">
                  <c:v>62620</c:v>
                </c:pt>
                <c:pt idx="3269">
                  <c:v>62627</c:v>
                </c:pt>
                <c:pt idx="3270">
                  <c:v>62634</c:v>
                </c:pt>
                <c:pt idx="3271">
                  <c:v>62641</c:v>
                </c:pt>
                <c:pt idx="3272">
                  <c:v>62648</c:v>
                </c:pt>
                <c:pt idx="3273">
                  <c:v>62655</c:v>
                </c:pt>
                <c:pt idx="3274">
                  <c:v>62662</c:v>
                </c:pt>
                <c:pt idx="3275">
                  <c:v>62669</c:v>
                </c:pt>
                <c:pt idx="3276">
                  <c:v>62676</c:v>
                </c:pt>
                <c:pt idx="3277">
                  <c:v>62683</c:v>
                </c:pt>
                <c:pt idx="3278">
                  <c:v>62690</c:v>
                </c:pt>
                <c:pt idx="3279">
                  <c:v>62697</c:v>
                </c:pt>
                <c:pt idx="3280">
                  <c:v>62704</c:v>
                </c:pt>
                <c:pt idx="3281">
                  <c:v>62711</c:v>
                </c:pt>
                <c:pt idx="3282">
                  <c:v>62718</c:v>
                </c:pt>
                <c:pt idx="3283">
                  <c:v>62725</c:v>
                </c:pt>
                <c:pt idx="3284">
                  <c:v>62732</c:v>
                </c:pt>
                <c:pt idx="3285">
                  <c:v>62739</c:v>
                </c:pt>
                <c:pt idx="3286">
                  <c:v>62746</c:v>
                </c:pt>
                <c:pt idx="3287">
                  <c:v>62753</c:v>
                </c:pt>
                <c:pt idx="3288">
                  <c:v>62760</c:v>
                </c:pt>
                <c:pt idx="3289">
                  <c:v>62767</c:v>
                </c:pt>
                <c:pt idx="3290">
                  <c:v>62774</c:v>
                </c:pt>
                <c:pt idx="3291">
                  <c:v>62781</c:v>
                </c:pt>
                <c:pt idx="3292">
                  <c:v>62788</c:v>
                </c:pt>
                <c:pt idx="3293">
                  <c:v>62795</c:v>
                </c:pt>
                <c:pt idx="3294">
                  <c:v>62802</c:v>
                </c:pt>
                <c:pt idx="3295">
                  <c:v>62809</c:v>
                </c:pt>
                <c:pt idx="3296">
                  <c:v>62816</c:v>
                </c:pt>
                <c:pt idx="3297">
                  <c:v>62823</c:v>
                </c:pt>
                <c:pt idx="3298">
                  <c:v>62830</c:v>
                </c:pt>
                <c:pt idx="3299">
                  <c:v>62837</c:v>
                </c:pt>
                <c:pt idx="3300">
                  <c:v>62844</c:v>
                </c:pt>
                <c:pt idx="3301">
                  <c:v>62851</c:v>
                </c:pt>
                <c:pt idx="3302">
                  <c:v>62858</c:v>
                </c:pt>
                <c:pt idx="3303">
                  <c:v>62865</c:v>
                </c:pt>
                <c:pt idx="3304">
                  <c:v>62872</c:v>
                </c:pt>
                <c:pt idx="3305">
                  <c:v>62879</c:v>
                </c:pt>
                <c:pt idx="3306">
                  <c:v>62886</c:v>
                </c:pt>
                <c:pt idx="3307">
                  <c:v>62893</c:v>
                </c:pt>
                <c:pt idx="3308">
                  <c:v>62900</c:v>
                </c:pt>
                <c:pt idx="3309">
                  <c:v>62907</c:v>
                </c:pt>
                <c:pt idx="3310">
                  <c:v>62914</c:v>
                </c:pt>
                <c:pt idx="3311">
                  <c:v>62921</c:v>
                </c:pt>
                <c:pt idx="3312">
                  <c:v>62928</c:v>
                </c:pt>
                <c:pt idx="3313">
                  <c:v>62935</c:v>
                </c:pt>
                <c:pt idx="3314">
                  <c:v>62942</c:v>
                </c:pt>
                <c:pt idx="3315">
                  <c:v>62949</c:v>
                </c:pt>
                <c:pt idx="3316">
                  <c:v>62956</c:v>
                </c:pt>
                <c:pt idx="3317">
                  <c:v>62963</c:v>
                </c:pt>
                <c:pt idx="3318">
                  <c:v>62970</c:v>
                </c:pt>
                <c:pt idx="3319">
                  <c:v>62977</c:v>
                </c:pt>
                <c:pt idx="3320">
                  <c:v>62984</c:v>
                </c:pt>
                <c:pt idx="3321">
                  <c:v>62991</c:v>
                </c:pt>
                <c:pt idx="3322">
                  <c:v>62998</c:v>
                </c:pt>
                <c:pt idx="3323">
                  <c:v>63005</c:v>
                </c:pt>
                <c:pt idx="3324">
                  <c:v>63012</c:v>
                </c:pt>
                <c:pt idx="3325">
                  <c:v>63019</c:v>
                </c:pt>
                <c:pt idx="3326">
                  <c:v>63026</c:v>
                </c:pt>
                <c:pt idx="3327">
                  <c:v>63033</c:v>
                </c:pt>
                <c:pt idx="3328">
                  <c:v>63040</c:v>
                </c:pt>
                <c:pt idx="3329">
                  <c:v>63047</c:v>
                </c:pt>
                <c:pt idx="3330">
                  <c:v>63054</c:v>
                </c:pt>
                <c:pt idx="3331">
                  <c:v>63061</c:v>
                </c:pt>
                <c:pt idx="3332">
                  <c:v>63068</c:v>
                </c:pt>
                <c:pt idx="3333">
                  <c:v>63075</c:v>
                </c:pt>
                <c:pt idx="3334">
                  <c:v>63082</c:v>
                </c:pt>
                <c:pt idx="3335">
                  <c:v>63089</c:v>
                </c:pt>
                <c:pt idx="3336">
                  <c:v>63096</c:v>
                </c:pt>
                <c:pt idx="3337">
                  <c:v>63103</c:v>
                </c:pt>
                <c:pt idx="3338">
                  <c:v>63110</c:v>
                </c:pt>
                <c:pt idx="3339">
                  <c:v>63117</c:v>
                </c:pt>
                <c:pt idx="3340">
                  <c:v>63124</c:v>
                </c:pt>
                <c:pt idx="3341">
                  <c:v>63131</c:v>
                </c:pt>
                <c:pt idx="3342">
                  <c:v>63138</c:v>
                </c:pt>
                <c:pt idx="3343">
                  <c:v>63145</c:v>
                </c:pt>
                <c:pt idx="3344">
                  <c:v>63152</c:v>
                </c:pt>
                <c:pt idx="3345">
                  <c:v>63159</c:v>
                </c:pt>
                <c:pt idx="3346">
                  <c:v>63166</c:v>
                </c:pt>
                <c:pt idx="3347">
                  <c:v>63173</c:v>
                </c:pt>
                <c:pt idx="3348">
                  <c:v>63180</c:v>
                </c:pt>
                <c:pt idx="3349">
                  <c:v>63187</c:v>
                </c:pt>
                <c:pt idx="3350">
                  <c:v>63194</c:v>
                </c:pt>
                <c:pt idx="3351">
                  <c:v>63201</c:v>
                </c:pt>
                <c:pt idx="3352">
                  <c:v>63208</c:v>
                </c:pt>
                <c:pt idx="3353">
                  <c:v>63215</c:v>
                </c:pt>
                <c:pt idx="3354">
                  <c:v>63222</c:v>
                </c:pt>
                <c:pt idx="3355">
                  <c:v>63229</c:v>
                </c:pt>
                <c:pt idx="3356">
                  <c:v>63236</c:v>
                </c:pt>
                <c:pt idx="3357">
                  <c:v>63243</c:v>
                </c:pt>
                <c:pt idx="3358">
                  <c:v>63250</c:v>
                </c:pt>
                <c:pt idx="3359">
                  <c:v>63257</c:v>
                </c:pt>
                <c:pt idx="3360">
                  <c:v>63264</c:v>
                </c:pt>
                <c:pt idx="3361">
                  <c:v>63271</c:v>
                </c:pt>
                <c:pt idx="3362">
                  <c:v>63278</c:v>
                </c:pt>
                <c:pt idx="3363">
                  <c:v>63285</c:v>
                </c:pt>
                <c:pt idx="3364">
                  <c:v>63292</c:v>
                </c:pt>
                <c:pt idx="3365">
                  <c:v>63299</c:v>
                </c:pt>
                <c:pt idx="3366">
                  <c:v>63306</c:v>
                </c:pt>
                <c:pt idx="3367">
                  <c:v>63313</c:v>
                </c:pt>
                <c:pt idx="3368">
                  <c:v>63320</c:v>
                </c:pt>
                <c:pt idx="3369">
                  <c:v>63327</c:v>
                </c:pt>
                <c:pt idx="3370">
                  <c:v>63334</c:v>
                </c:pt>
                <c:pt idx="3371">
                  <c:v>63341</c:v>
                </c:pt>
                <c:pt idx="3372">
                  <c:v>63348</c:v>
                </c:pt>
                <c:pt idx="3373">
                  <c:v>63355</c:v>
                </c:pt>
                <c:pt idx="3374">
                  <c:v>63362</c:v>
                </c:pt>
                <c:pt idx="3375">
                  <c:v>63369</c:v>
                </c:pt>
                <c:pt idx="3376">
                  <c:v>63376</c:v>
                </c:pt>
                <c:pt idx="3377">
                  <c:v>63383</c:v>
                </c:pt>
                <c:pt idx="3378">
                  <c:v>63390</c:v>
                </c:pt>
                <c:pt idx="3379">
                  <c:v>63397</c:v>
                </c:pt>
                <c:pt idx="3380">
                  <c:v>63404</c:v>
                </c:pt>
                <c:pt idx="3381">
                  <c:v>63411</c:v>
                </c:pt>
                <c:pt idx="3382">
                  <c:v>63418</c:v>
                </c:pt>
                <c:pt idx="3383">
                  <c:v>63425</c:v>
                </c:pt>
                <c:pt idx="3384">
                  <c:v>63432</c:v>
                </c:pt>
                <c:pt idx="3385">
                  <c:v>63439</c:v>
                </c:pt>
                <c:pt idx="3386">
                  <c:v>63446</c:v>
                </c:pt>
                <c:pt idx="3387">
                  <c:v>63453</c:v>
                </c:pt>
                <c:pt idx="3388">
                  <c:v>63460</c:v>
                </c:pt>
                <c:pt idx="3389">
                  <c:v>63467</c:v>
                </c:pt>
                <c:pt idx="3390">
                  <c:v>63474</c:v>
                </c:pt>
                <c:pt idx="3391">
                  <c:v>63481</c:v>
                </c:pt>
                <c:pt idx="3392">
                  <c:v>63488</c:v>
                </c:pt>
                <c:pt idx="3393">
                  <c:v>63495</c:v>
                </c:pt>
                <c:pt idx="3394">
                  <c:v>63502</c:v>
                </c:pt>
                <c:pt idx="3395">
                  <c:v>63509</c:v>
                </c:pt>
                <c:pt idx="3396">
                  <c:v>63516</c:v>
                </c:pt>
                <c:pt idx="3397">
                  <c:v>63523</c:v>
                </c:pt>
                <c:pt idx="3398">
                  <c:v>63530</c:v>
                </c:pt>
                <c:pt idx="3399">
                  <c:v>63537</c:v>
                </c:pt>
                <c:pt idx="3400">
                  <c:v>63544</c:v>
                </c:pt>
                <c:pt idx="3401">
                  <c:v>63552</c:v>
                </c:pt>
                <c:pt idx="3402">
                  <c:v>63559</c:v>
                </c:pt>
                <c:pt idx="3403">
                  <c:v>63566</c:v>
                </c:pt>
                <c:pt idx="3404">
                  <c:v>63573</c:v>
                </c:pt>
                <c:pt idx="3405">
                  <c:v>63580</c:v>
                </c:pt>
                <c:pt idx="3406">
                  <c:v>63587</c:v>
                </c:pt>
                <c:pt idx="3407">
                  <c:v>63594</c:v>
                </c:pt>
                <c:pt idx="3408">
                  <c:v>63601</c:v>
                </c:pt>
                <c:pt idx="3409">
                  <c:v>63608</c:v>
                </c:pt>
                <c:pt idx="3410">
                  <c:v>63615</c:v>
                </c:pt>
                <c:pt idx="3411">
                  <c:v>63622</c:v>
                </c:pt>
                <c:pt idx="3412">
                  <c:v>63629</c:v>
                </c:pt>
                <c:pt idx="3413">
                  <c:v>63636</c:v>
                </c:pt>
                <c:pt idx="3414">
                  <c:v>63643</c:v>
                </c:pt>
                <c:pt idx="3415">
                  <c:v>63650</c:v>
                </c:pt>
                <c:pt idx="3416">
                  <c:v>63661</c:v>
                </c:pt>
                <c:pt idx="3417">
                  <c:v>63664</c:v>
                </c:pt>
                <c:pt idx="3418">
                  <c:v>63671</c:v>
                </c:pt>
                <c:pt idx="3419">
                  <c:v>63678</c:v>
                </c:pt>
                <c:pt idx="3420">
                  <c:v>63685</c:v>
                </c:pt>
                <c:pt idx="3421">
                  <c:v>63692</c:v>
                </c:pt>
                <c:pt idx="3422">
                  <c:v>63699</c:v>
                </c:pt>
                <c:pt idx="3423">
                  <c:v>63706</c:v>
                </c:pt>
                <c:pt idx="3424">
                  <c:v>63713</c:v>
                </c:pt>
                <c:pt idx="3425">
                  <c:v>63720</c:v>
                </c:pt>
                <c:pt idx="3426">
                  <c:v>63727</c:v>
                </c:pt>
                <c:pt idx="3427">
                  <c:v>63734</c:v>
                </c:pt>
                <c:pt idx="3428">
                  <c:v>63741</c:v>
                </c:pt>
                <c:pt idx="3429">
                  <c:v>63748</c:v>
                </c:pt>
                <c:pt idx="3430">
                  <c:v>63755</c:v>
                </c:pt>
                <c:pt idx="3431">
                  <c:v>63762</c:v>
                </c:pt>
                <c:pt idx="3432">
                  <c:v>63769</c:v>
                </c:pt>
                <c:pt idx="3433">
                  <c:v>63776</c:v>
                </c:pt>
                <c:pt idx="3434">
                  <c:v>63783</c:v>
                </c:pt>
                <c:pt idx="3435">
                  <c:v>63790</c:v>
                </c:pt>
                <c:pt idx="3436">
                  <c:v>63797</c:v>
                </c:pt>
                <c:pt idx="3437">
                  <c:v>63804</c:v>
                </c:pt>
                <c:pt idx="3438">
                  <c:v>63811</c:v>
                </c:pt>
                <c:pt idx="3439">
                  <c:v>63818</c:v>
                </c:pt>
                <c:pt idx="3440">
                  <c:v>63825</c:v>
                </c:pt>
                <c:pt idx="3441">
                  <c:v>63832</c:v>
                </c:pt>
                <c:pt idx="3442">
                  <c:v>63839</c:v>
                </c:pt>
                <c:pt idx="3443">
                  <c:v>63846</c:v>
                </c:pt>
                <c:pt idx="3444">
                  <c:v>63853</c:v>
                </c:pt>
                <c:pt idx="3445">
                  <c:v>63860</c:v>
                </c:pt>
                <c:pt idx="3446">
                  <c:v>63867</c:v>
                </c:pt>
                <c:pt idx="3447">
                  <c:v>63874</c:v>
                </c:pt>
                <c:pt idx="3448">
                  <c:v>63881</c:v>
                </c:pt>
                <c:pt idx="3449">
                  <c:v>63888</c:v>
                </c:pt>
                <c:pt idx="3450">
                  <c:v>63895</c:v>
                </c:pt>
                <c:pt idx="3451">
                  <c:v>63902</c:v>
                </c:pt>
                <c:pt idx="3452">
                  <c:v>63909</c:v>
                </c:pt>
                <c:pt idx="3453">
                  <c:v>63919</c:v>
                </c:pt>
                <c:pt idx="3454">
                  <c:v>63926</c:v>
                </c:pt>
                <c:pt idx="3455">
                  <c:v>63933</c:v>
                </c:pt>
                <c:pt idx="3456">
                  <c:v>63940</c:v>
                </c:pt>
                <c:pt idx="3457">
                  <c:v>63947</c:v>
                </c:pt>
                <c:pt idx="3458">
                  <c:v>63954</c:v>
                </c:pt>
                <c:pt idx="3459">
                  <c:v>63961</c:v>
                </c:pt>
                <c:pt idx="3460">
                  <c:v>63968</c:v>
                </c:pt>
                <c:pt idx="3461">
                  <c:v>63975</c:v>
                </c:pt>
                <c:pt idx="3462">
                  <c:v>63982</c:v>
                </c:pt>
                <c:pt idx="3463">
                  <c:v>63989</c:v>
                </c:pt>
                <c:pt idx="3464">
                  <c:v>63996</c:v>
                </c:pt>
                <c:pt idx="3465">
                  <c:v>64003</c:v>
                </c:pt>
                <c:pt idx="3466">
                  <c:v>64010</c:v>
                </c:pt>
                <c:pt idx="3467">
                  <c:v>64019</c:v>
                </c:pt>
                <c:pt idx="3468">
                  <c:v>64024</c:v>
                </c:pt>
                <c:pt idx="3469">
                  <c:v>64031</c:v>
                </c:pt>
                <c:pt idx="3470">
                  <c:v>64038</c:v>
                </c:pt>
                <c:pt idx="3471">
                  <c:v>64045</c:v>
                </c:pt>
                <c:pt idx="3472">
                  <c:v>64052</c:v>
                </c:pt>
                <c:pt idx="3473">
                  <c:v>64059</c:v>
                </c:pt>
                <c:pt idx="3474">
                  <c:v>64066</c:v>
                </c:pt>
                <c:pt idx="3475">
                  <c:v>64073</c:v>
                </c:pt>
                <c:pt idx="3476">
                  <c:v>64080</c:v>
                </c:pt>
                <c:pt idx="3477">
                  <c:v>64087</c:v>
                </c:pt>
                <c:pt idx="3478">
                  <c:v>64094</c:v>
                </c:pt>
                <c:pt idx="3479">
                  <c:v>64101</c:v>
                </c:pt>
                <c:pt idx="3480">
                  <c:v>64108</c:v>
                </c:pt>
                <c:pt idx="3481">
                  <c:v>64115</c:v>
                </c:pt>
                <c:pt idx="3482">
                  <c:v>64122</c:v>
                </c:pt>
                <c:pt idx="3483">
                  <c:v>64129</c:v>
                </c:pt>
                <c:pt idx="3484">
                  <c:v>64136</c:v>
                </c:pt>
                <c:pt idx="3485">
                  <c:v>64143</c:v>
                </c:pt>
                <c:pt idx="3486">
                  <c:v>64150</c:v>
                </c:pt>
                <c:pt idx="3487">
                  <c:v>64157</c:v>
                </c:pt>
                <c:pt idx="3488">
                  <c:v>64164</c:v>
                </c:pt>
                <c:pt idx="3489">
                  <c:v>64171</c:v>
                </c:pt>
                <c:pt idx="3490">
                  <c:v>64178</c:v>
                </c:pt>
                <c:pt idx="3491">
                  <c:v>64185</c:v>
                </c:pt>
                <c:pt idx="3492">
                  <c:v>64192</c:v>
                </c:pt>
                <c:pt idx="3493">
                  <c:v>64199</c:v>
                </c:pt>
                <c:pt idx="3494">
                  <c:v>64206</c:v>
                </c:pt>
                <c:pt idx="3495">
                  <c:v>64213</c:v>
                </c:pt>
                <c:pt idx="3496">
                  <c:v>64220</c:v>
                </c:pt>
                <c:pt idx="3497">
                  <c:v>64227</c:v>
                </c:pt>
                <c:pt idx="3498">
                  <c:v>64234</c:v>
                </c:pt>
                <c:pt idx="3499">
                  <c:v>64241</c:v>
                </c:pt>
                <c:pt idx="3500">
                  <c:v>64248</c:v>
                </c:pt>
                <c:pt idx="3501">
                  <c:v>64255</c:v>
                </c:pt>
                <c:pt idx="3502">
                  <c:v>64262</c:v>
                </c:pt>
                <c:pt idx="3503">
                  <c:v>64269</c:v>
                </c:pt>
                <c:pt idx="3504">
                  <c:v>64276</c:v>
                </c:pt>
                <c:pt idx="3505">
                  <c:v>64284</c:v>
                </c:pt>
                <c:pt idx="3506">
                  <c:v>64291</c:v>
                </c:pt>
                <c:pt idx="3507">
                  <c:v>64298</c:v>
                </c:pt>
                <c:pt idx="3508">
                  <c:v>64305</c:v>
                </c:pt>
                <c:pt idx="3509">
                  <c:v>64312</c:v>
                </c:pt>
                <c:pt idx="3510">
                  <c:v>64319</c:v>
                </c:pt>
                <c:pt idx="3511">
                  <c:v>64326</c:v>
                </c:pt>
                <c:pt idx="3512">
                  <c:v>64333</c:v>
                </c:pt>
                <c:pt idx="3513">
                  <c:v>64340</c:v>
                </c:pt>
                <c:pt idx="3514">
                  <c:v>64347</c:v>
                </c:pt>
                <c:pt idx="3515">
                  <c:v>64354</c:v>
                </c:pt>
                <c:pt idx="3516">
                  <c:v>64361</c:v>
                </c:pt>
                <c:pt idx="3517">
                  <c:v>64368</c:v>
                </c:pt>
                <c:pt idx="3518">
                  <c:v>64375</c:v>
                </c:pt>
                <c:pt idx="3519">
                  <c:v>64382</c:v>
                </c:pt>
                <c:pt idx="3520">
                  <c:v>64389</c:v>
                </c:pt>
                <c:pt idx="3521">
                  <c:v>64398</c:v>
                </c:pt>
                <c:pt idx="3522">
                  <c:v>64405</c:v>
                </c:pt>
                <c:pt idx="3523">
                  <c:v>64412</c:v>
                </c:pt>
                <c:pt idx="3524">
                  <c:v>64419</c:v>
                </c:pt>
                <c:pt idx="3525">
                  <c:v>64426</c:v>
                </c:pt>
                <c:pt idx="3526">
                  <c:v>64433</c:v>
                </c:pt>
                <c:pt idx="3527">
                  <c:v>64440</c:v>
                </c:pt>
                <c:pt idx="3528">
                  <c:v>64447</c:v>
                </c:pt>
                <c:pt idx="3529">
                  <c:v>64454</c:v>
                </c:pt>
                <c:pt idx="3530">
                  <c:v>64461</c:v>
                </c:pt>
                <c:pt idx="3531">
                  <c:v>64468</c:v>
                </c:pt>
                <c:pt idx="3532">
                  <c:v>64475</c:v>
                </c:pt>
                <c:pt idx="3533">
                  <c:v>64482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-3.6399999999978025E-3</c:v>
                </c:pt>
                <c:pt idx="1">
                  <c:v>-3.6454738087675735E-3</c:v>
                </c:pt>
                <c:pt idx="2">
                  <c:v>-3.6454595830914815E-3</c:v>
                </c:pt>
                <c:pt idx="3">
                  <c:v>-3.6454432481222978E-3</c:v>
                </c:pt>
                <c:pt idx="4">
                  <c:v>-3.6512117733978138E-3</c:v>
                </c:pt>
                <c:pt idx="5">
                  <c:v>-3.6531968152977005E-3</c:v>
                </c:pt>
                <c:pt idx="6">
                  <c:v>-3.6585168849939172E-3</c:v>
                </c:pt>
                <c:pt idx="7">
                  <c:v>-3.6589330917927154E-3</c:v>
                </c:pt>
                <c:pt idx="8">
                  <c:v>-3.6594237811619331E-3</c:v>
                </c:pt>
                <c:pt idx="9">
                  <c:v>-3.6667408849183803E-3</c:v>
                </c:pt>
                <c:pt idx="10">
                  <c:v>-3.6696617277878854E-3</c:v>
                </c:pt>
                <c:pt idx="11">
                  <c:v>-3.6755905934046399E-3</c:v>
                </c:pt>
                <c:pt idx="12">
                  <c:v>-3.6777852871025529E-3</c:v>
                </c:pt>
                <c:pt idx="13">
                  <c:v>-3.6803414495142099E-3</c:v>
                </c:pt>
                <c:pt idx="14">
                  <c:v>-3.6925771763175784E-3</c:v>
                </c:pt>
                <c:pt idx="15">
                  <c:v>-3.6965002541466236E-3</c:v>
                </c:pt>
                <c:pt idx="16">
                  <c:v>-3.7019190338663777E-3</c:v>
                </c:pt>
                <c:pt idx="17">
                  <c:v>-3.7042867807184077E-3</c:v>
                </c:pt>
                <c:pt idx="18">
                  <c:v>-3.708145865040697E-3</c:v>
                </c:pt>
                <c:pt idx="19">
                  <c:v>-3.7136705789872762E-3</c:v>
                </c:pt>
                <c:pt idx="20">
                  <c:v>-3.7156555976657381E-3</c:v>
                </c:pt>
                <c:pt idx="21">
                  <c:v>-3.7196653830093044E-3</c:v>
                </c:pt>
                <c:pt idx="22">
                  <c:v>-3.7204282582392612E-3</c:v>
                </c:pt>
                <c:pt idx="23">
                  <c:v>-3.7211161870979777E-3</c:v>
                </c:pt>
                <c:pt idx="24">
                  <c:v>-3.7271785423235422E-3</c:v>
                </c:pt>
                <c:pt idx="25">
                  <c:v>-3.7294568739114488E-3</c:v>
                </c:pt>
                <c:pt idx="26">
                  <c:v>-3.7353703824423564E-3</c:v>
                </c:pt>
                <c:pt idx="27">
                  <c:v>-3.7362725095652083E-3</c:v>
                </c:pt>
                <c:pt idx="28">
                  <c:v>-3.7372015463438446E-3</c:v>
                </c:pt>
                <c:pt idx="29">
                  <c:v>-3.7465021210129675E-3</c:v>
                </c:pt>
                <c:pt idx="30">
                  <c:v>-3.749988079399435E-3</c:v>
                </c:pt>
                <c:pt idx="31">
                  <c:v>-3.7587889900021895E-3</c:v>
                </c:pt>
                <c:pt idx="32">
                  <c:v>-3.7602225203448025E-3</c:v>
                </c:pt>
                <c:pt idx="33">
                  <c:v>-3.7617138396138462E-3</c:v>
                </c:pt>
                <c:pt idx="34">
                  <c:v>-3.7754931324638077E-3</c:v>
                </c:pt>
                <c:pt idx="35">
                  <c:v>-3.7805737634494063E-3</c:v>
                </c:pt>
                <c:pt idx="36">
                  <c:v>-3.7928684730837892E-3</c:v>
                </c:pt>
                <c:pt idx="37">
                  <c:v>-3.7950750897515484E-3</c:v>
                </c:pt>
                <c:pt idx="38">
                  <c:v>-3.7973623868737781E-3</c:v>
                </c:pt>
                <c:pt idx="39">
                  <c:v>-3.8165831294429391E-3</c:v>
                </c:pt>
                <c:pt idx="40">
                  <c:v>-3.8235528891619832E-3</c:v>
                </c:pt>
                <c:pt idx="41">
                  <c:v>-3.8264528910931794E-3</c:v>
                </c:pt>
                <c:pt idx="42">
                  <c:v>-3.8429868631777164E-3</c:v>
                </c:pt>
                <c:pt idx="43">
                  <c:v>-3.846208380577777E-3</c:v>
                </c:pt>
                <c:pt idx="44">
                  <c:v>-3.8663878446731914E-3</c:v>
                </c:pt>
                <c:pt idx="45">
                  <c:v>-3.8752751351953663E-3</c:v>
                </c:pt>
                <c:pt idx="46">
                  <c:v>-3.8844549724244004E-3</c:v>
                </c:pt>
                <c:pt idx="47">
                  <c:v>-3.9051378678954529E-3</c:v>
                </c:pt>
                <c:pt idx="48">
                  <c:v>-3.9093326528386848E-3</c:v>
                </c:pt>
                <c:pt idx="49">
                  <c:v>-3.9342783748521626E-3</c:v>
                </c:pt>
                <c:pt idx="50">
                  <c:v>-3.9449242285134467E-3</c:v>
                </c:pt>
                <c:pt idx="51">
                  <c:v>-3.9557589588543607E-3</c:v>
                </c:pt>
                <c:pt idx="52">
                  <c:v>-3.9788074257395001E-3</c:v>
                </c:pt>
                <c:pt idx="53">
                  <c:v>-3.9839613872928057E-3</c:v>
                </c:pt>
                <c:pt idx="54">
                  <c:v>-4.0121114989326578E-3</c:v>
                </c:pt>
                <c:pt idx="55">
                  <c:v>-4.0236760596483734E-3</c:v>
                </c:pt>
                <c:pt idx="56">
                  <c:v>-4.0352877721185898E-3</c:v>
                </c:pt>
                <c:pt idx="57">
                  <c:v>-4.0583561533520662E-3</c:v>
                </c:pt>
                <c:pt idx="58">
                  <c:v>-4.0642245999573815E-3</c:v>
                </c:pt>
                <c:pt idx="59">
                  <c:v>-4.0932090815606337E-3</c:v>
                </c:pt>
                <c:pt idx="60">
                  <c:v>-4.1045861148867324E-3</c:v>
                </c:pt>
                <c:pt idx="61">
                  <c:v>-4.1158305220148073E-3</c:v>
                </c:pt>
                <c:pt idx="62">
                  <c:v>-4.1364152073414262E-3</c:v>
                </c:pt>
                <c:pt idx="63">
                  <c:v>-4.1424432067863511E-3</c:v>
                </c:pt>
                <c:pt idx="64">
                  <c:v>-4.1730533115082579E-3</c:v>
                </c:pt>
                <c:pt idx="65">
                  <c:v>-4.1826463469039855E-3</c:v>
                </c:pt>
                <c:pt idx="66">
                  <c:v>-4.1984893033785269E-3</c:v>
                </c:pt>
                <c:pt idx="67">
                  <c:v>-4.2038705782079799E-3</c:v>
                </c:pt>
                <c:pt idx="68">
                  <c:v>-4.2091572754377271E-3</c:v>
                </c:pt>
                <c:pt idx="69">
                  <c:v>-4.231926912997671E-3</c:v>
                </c:pt>
                <c:pt idx="70">
                  <c:v>-4.2386851253422581E-3</c:v>
                </c:pt>
                <c:pt idx="71">
                  <c:v>-4.2485164751545927E-3</c:v>
                </c:pt>
                <c:pt idx="72">
                  <c:v>-4.2525982316389543E-3</c:v>
                </c:pt>
                <c:pt idx="73">
                  <c:v>-4.2565486365338115E-3</c:v>
                </c:pt>
                <c:pt idx="74">
                  <c:v>-4.2709556246279421E-3</c:v>
                </c:pt>
                <c:pt idx="75">
                  <c:v>-4.2750315374545473E-3</c:v>
                </c:pt>
                <c:pt idx="76">
                  <c:v>-4.2801721735674647E-3</c:v>
                </c:pt>
                <c:pt idx="77">
                  <c:v>-4.2827766558735381E-3</c:v>
                </c:pt>
                <c:pt idx="78">
                  <c:v>-4.2852280280315834E-3</c:v>
                </c:pt>
                <c:pt idx="79">
                  <c:v>-4.2926340035328329E-3</c:v>
                </c:pt>
                <c:pt idx="80">
                  <c:v>-4.2945456232082908E-3</c:v>
                </c:pt>
                <c:pt idx="81">
                  <c:v>-4.2965144365951381E-3</c:v>
                </c:pt>
                <c:pt idx="82">
                  <c:v>-4.2977390152475203E-3</c:v>
                </c:pt>
                <c:pt idx="83">
                  <c:v>-4.2988214958552106E-3</c:v>
                </c:pt>
                <c:pt idx="84">
                  <c:v>-4.3012594074358645E-3</c:v>
                </c:pt>
                <c:pt idx="85">
                  <c:v>-4.3017642361786734E-3</c:v>
                </c:pt>
                <c:pt idx="86">
                  <c:v>-4.3021341763358478E-3</c:v>
                </c:pt>
                <c:pt idx="87">
                  <c:v>-4.3023404984869618E-3</c:v>
                </c:pt>
                <c:pt idx="88">
                  <c:v>-4.302526232686071E-3</c:v>
                </c:pt>
                <c:pt idx="89">
                  <c:v>-4.3027280216687558E-3</c:v>
                </c:pt>
                <c:pt idx="90">
                  <c:v>-4.302774045378932E-3</c:v>
                </c:pt>
                <c:pt idx="91">
                  <c:v>-4.3028489410605886E-3</c:v>
                </c:pt>
                <c:pt idx="92">
                  <c:v>-4.3033061434034903E-3</c:v>
                </c:pt>
                <c:pt idx="93">
                  <c:v>-4.3033387455946384E-3</c:v>
                </c:pt>
                <c:pt idx="94">
                  <c:v>-4.3040867313641762E-3</c:v>
                </c:pt>
                <c:pt idx="95">
                  <c:v>-4.3045958657175198E-3</c:v>
                </c:pt>
                <c:pt idx="96">
                  <c:v>-4.3052227859505798E-3</c:v>
                </c:pt>
                <c:pt idx="97">
                  <c:v>-4.3075922360517882E-3</c:v>
                </c:pt>
                <c:pt idx="98">
                  <c:v>-4.3077630639617916E-3</c:v>
                </c:pt>
                <c:pt idx="99">
                  <c:v>-4.3106045874243826E-3</c:v>
                </c:pt>
                <c:pt idx="100">
                  <c:v>-4.312229337538831E-3</c:v>
                </c:pt>
                <c:pt idx="101">
                  <c:v>-4.314070823268068E-3</c:v>
                </c:pt>
                <c:pt idx="102">
                  <c:v>-4.3218664455103488E-3</c:v>
                </c:pt>
                <c:pt idx="103">
                  <c:v>-4.322502702062414E-3</c:v>
                </c:pt>
                <c:pt idx="104">
                  <c:v>-4.3270598752367384E-3</c:v>
                </c:pt>
                <c:pt idx="105">
                  <c:v>-4.3305229951742241E-3</c:v>
                </c:pt>
                <c:pt idx="106">
                  <c:v>-4.3343118355849697E-3</c:v>
                </c:pt>
                <c:pt idx="107">
                  <c:v>-4.3448949320001873E-3</c:v>
                </c:pt>
                <c:pt idx="108">
                  <c:v>-4.3463014502749401E-3</c:v>
                </c:pt>
                <c:pt idx="109">
                  <c:v>-4.3627866271256366E-3</c:v>
                </c:pt>
                <c:pt idx="110">
                  <c:v>-4.3691162390505529E-3</c:v>
                </c:pt>
                <c:pt idx="111">
                  <c:v>-4.3852089576488437E-3</c:v>
                </c:pt>
                <c:pt idx="112">
                  <c:v>-4.3877759454802323E-3</c:v>
                </c:pt>
                <c:pt idx="113">
                  <c:v>-4.3904718052794984E-3</c:v>
                </c:pt>
                <c:pt idx="114">
                  <c:v>-4.4148771597381457E-3</c:v>
                </c:pt>
                <c:pt idx="115">
                  <c:v>-4.4235724477451862E-3</c:v>
                </c:pt>
                <c:pt idx="116">
                  <c:v>-4.4429888196758941E-3</c:v>
                </c:pt>
                <c:pt idx="117">
                  <c:v>-4.4469064455765484E-3</c:v>
                </c:pt>
                <c:pt idx="118">
                  <c:v>-4.4509622091176886E-3</c:v>
                </c:pt>
                <c:pt idx="119">
                  <c:v>-4.4797070048291183E-3</c:v>
                </c:pt>
                <c:pt idx="120">
                  <c:v>-4.4894498275428784E-3</c:v>
                </c:pt>
                <c:pt idx="121">
                  <c:v>-4.5087184816970036E-3</c:v>
                </c:pt>
                <c:pt idx="122">
                  <c:v>-4.5136628239804411E-3</c:v>
                </c:pt>
                <c:pt idx="123">
                  <c:v>-4.5187183564427396E-3</c:v>
                </c:pt>
                <c:pt idx="124">
                  <c:v>-4.5565833848587051E-3</c:v>
                </c:pt>
                <c:pt idx="125">
                  <c:v>-4.5723896195500177E-3</c:v>
                </c:pt>
                <c:pt idx="126">
                  <c:v>-4.5776201204406064E-3</c:v>
                </c:pt>
                <c:pt idx="127">
                  <c:v>-4.5858476612017918E-3</c:v>
                </c:pt>
                <c:pt idx="128">
                  <c:v>-4.606221195198189E-3</c:v>
                </c:pt>
                <c:pt idx="129">
                  <c:v>-4.6131666763638722E-3</c:v>
                </c:pt>
                <c:pt idx="130">
                  <c:v>-4.6224519990694709E-3</c:v>
                </c:pt>
                <c:pt idx="131">
                  <c:v>-4.6267632565061279E-3</c:v>
                </c:pt>
                <c:pt idx="132">
                  <c:v>-4.6309177990814139E-3</c:v>
                </c:pt>
                <c:pt idx="133">
                  <c:v>-4.643612115778583E-3</c:v>
                </c:pt>
                <c:pt idx="134">
                  <c:v>-4.6467800065399089E-3</c:v>
                </c:pt>
                <c:pt idx="135">
                  <c:v>-4.6487240799693427E-3</c:v>
                </c:pt>
                <c:pt idx="136">
                  <c:v>-4.6511640464409754E-3</c:v>
                </c:pt>
                <c:pt idx="137">
                  <c:v>-4.6534191384950763E-3</c:v>
                </c:pt>
                <c:pt idx="138">
                  <c:v>-4.6562823934353176E-3</c:v>
                </c:pt>
                <c:pt idx="139">
                  <c:v>-4.6565191404444109E-3</c:v>
                </c:pt>
                <c:pt idx="140">
                  <c:v>-4.6543762162156522E-3</c:v>
                </c:pt>
                <c:pt idx="141">
                  <c:v>-4.6550116509859463E-3</c:v>
                </c:pt>
                <c:pt idx="142">
                  <c:v>-4.6554617911988326E-3</c:v>
                </c:pt>
                <c:pt idx="143">
                  <c:v>-4.652362972367618E-3</c:v>
                </c:pt>
                <c:pt idx="144">
                  <c:v>-4.6510175596766838E-3</c:v>
                </c:pt>
                <c:pt idx="145">
                  <c:v>-4.648034520864981E-3</c:v>
                </c:pt>
                <c:pt idx="146">
                  <c:v>-4.647330334153349E-3</c:v>
                </c:pt>
                <c:pt idx="147">
                  <c:v>-4.6464886506624205E-3</c:v>
                </c:pt>
                <c:pt idx="148">
                  <c:v>-4.6426722014067104E-3</c:v>
                </c:pt>
                <c:pt idx="149">
                  <c:v>-4.6414012884205781E-3</c:v>
                </c:pt>
                <c:pt idx="150">
                  <c:v>-4.6396852713364335E-3</c:v>
                </c:pt>
                <c:pt idx="151">
                  <c:v>-4.6381138283235757E-3</c:v>
                </c:pt>
                <c:pt idx="152">
                  <c:v>-4.6367273876555893E-3</c:v>
                </c:pt>
                <c:pt idx="153">
                  <c:v>-4.6340924162273957E-3</c:v>
                </c:pt>
                <c:pt idx="154">
                  <c:v>-4.6338547128803899E-3</c:v>
                </c:pt>
                <c:pt idx="155">
                  <c:v>-4.6339601300011369E-3</c:v>
                </c:pt>
                <c:pt idx="156">
                  <c:v>-4.6343981655603906E-3</c:v>
                </c:pt>
                <c:pt idx="157">
                  <c:v>-4.6351580334618482E-3</c:v>
                </c:pt>
                <c:pt idx="158">
                  <c:v>-4.6392565092348969E-3</c:v>
                </c:pt>
                <c:pt idx="159">
                  <c:v>-4.6411901642010433E-3</c:v>
                </c:pt>
                <c:pt idx="160">
                  <c:v>-4.6433874600434622E-3</c:v>
                </c:pt>
                <c:pt idx="161">
                  <c:v>-4.645835906289213E-3</c:v>
                </c:pt>
                <c:pt idx="162">
                  <c:v>-4.6485227284182818E-3</c:v>
                </c:pt>
                <c:pt idx="163">
                  <c:v>-4.6578814441349571E-3</c:v>
                </c:pt>
                <c:pt idx="164">
                  <c:v>-4.6613883436000658E-3</c:v>
                </c:pt>
                <c:pt idx="165">
                  <c:v>-4.6650654856352147E-3</c:v>
                </c:pt>
                <c:pt idx="166">
                  <c:v>-4.6688983914536641E-3</c:v>
                </c:pt>
                <c:pt idx="167">
                  <c:v>-4.6728722982415849E-3</c:v>
                </c:pt>
                <c:pt idx="168">
                  <c:v>-4.685488135697722E-3</c:v>
                </c:pt>
                <c:pt idx="169">
                  <c:v>-4.6964893172862787E-3</c:v>
                </c:pt>
                <c:pt idx="170">
                  <c:v>-4.7052197778989103E-3</c:v>
                </c:pt>
                <c:pt idx="171">
                  <c:v>-4.7075002788662945E-3</c:v>
                </c:pt>
                <c:pt idx="172">
                  <c:v>-4.7098212412265807E-3</c:v>
                </c:pt>
                <c:pt idx="173">
                  <c:v>-4.7232123909472928E-3</c:v>
                </c:pt>
                <c:pt idx="174">
                  <c:v>-4.7276201082029918E-3</c:v>
                </c:pt>
                <c:pt idx="175">
                  <c:v>-4.7360481459039639E-3</c:v>
                </c:pt>
                <c:pt idx="176">
                  <c:v>-4.7383410671819615E-3</c:v>
                </c:pt>
                <c:pt idx="177">
                  <c:v>-4.7406214597041944E-3</c:v>
                </c:pt>
                <c:pt idx="178">
                  <c:v>-4.7533191649437138E-3</c:v>
                </c:pt>
                <c:pt idx="179">
                  <c:v>-4.7653110459816416E-3</c:v>
                </c:pt>
                <c:pt idx="180">
                  <c:v>-4.7674815096133893E-3</c:v>
                </c:pt>
                <c:pt idx="181">
                  <c:v>-4.7696390344316572E-3</c:v>
                </c:pt>
                <c:pt idx="182">
                  <c:v>-4.7717835562624544E-3</c:v>
                </c:pt>
                <c:pt idx="183">
                  <c:v>-4.7819914036379757E-3</c:v>
                </c:pt>
                <c:pt idx="184">
                  <c:v>-4.7860014555672009E-3</c:v>
                </c:pt>
                <c:pt idx="185">
                  <c:v>-4.7938485011102894E-3</c:v>
                </c:pt>
                <c:pt idx="186">
                  <c:v>-4.7958997753229371E-3</c:v>
                </c:pt>
                <c:pt idx="187">
                  <c:v>-4.7979397211278347E-3</c:v>
                </c:pt>
                <c:pt idx="188">
                  <c:v>-4.8097776632240949E-3</c:v>
                </c:pt>
                <c:pt idx="189">
                  <c:v>-4.813709954285897E-3</c:v>
                </c:pt>
                <c:pt idx="190">
                  <c:v>-4.8156995201540376E-3</c:v>
                </c:pt>
                <c:pt idx="191">
                  <c:v>-4.8176818638790246E-3</c:v>
                </c:pt>
                <c:pt idx="192">
                  <c:v>-4.8196578765979936E-3</c:v>
                </c:pt>
                <c:pt idx="193">
                  <c:v>-4.8353284914730565E-3</c:v>
                </c:pt>
                <c:pt idx="194">
                  <c:v>-4.8392703641479962E-3</c:v>
                </c:pt>
                <c:pt idx="195">
                  <c:v>-4.843222616835785E-3</c:v>
                </c:pt>
                <c:pt idx="196">
                  <c:v>-4.8511459469878504E-3</c:v>
                </c:pt>
                <c:pt idx="197">
                  <c:v>-4.8531376522001797E-3</c:v>
                </c:pt>
                <c:pt idx="198">
                  <c:v>-4.8630750045282056E-3</c:v>
                </c:pt>
                <c:pt idx="199">
                  <c:v>-4.8670320775894282E-3</c:v>
                </c:pt>
                <c:pt idx="200">
                  <c:v>-4.8709734763154877E-3</c:v>
                </c:pt>
                <c:pt idx="201">
                  <c:v>-4.8786261670610842E-3</c:v>
                </c:pt>
                <c:pt idx="202">
                  <c:v>-4.8940124735601387E-3</c:v>
                </c:pt>
                <c:pt idx="203">
                  <c:v>-4.8977027327556932E-3</c:v>
                </c:pt>
                <c:pt idx="204">
                  <c:v>-4.9044876966027051E-3</c:v>
                </c:pt>
                <c:pt idx="205">
                  <c:v>-4.9064509621875264E-3</c:v>
                </c:pt>
                <c:pt idx="206">
                  <c:v>-4.9151922852819219E-3</c:v>
                </c:pt>
                <c:pt idx="207">
                  <c:v>-4.9184590198274591E-3</c:v>
                </c:pt>
                <c:pt idx="208">
                  <c:v>-4.9216354639205484E-3</c:v>
                </c:pt>
                <c:pt idx="209">
                  <c:v>-4.9270108370791377E-3</c:v>
                </c:pt>
                <c:pt idx="210">
                  <c:v>-4.9308504698205883E-3</c:v>
                </c:pt>
                <c:pt idx="211">
                  <c:v>-4.9392764557431058E-3</c:v>
                </c:pt>
                <c:pt idx="212">
                  <c:v>-4.9428754847922404E-3</c:v>
                </c:pt>
                <c:pt idx="213">
                  <c:v>-4.944336315066411E-3</c:v>
                </c:pt>
                <c:pt idx="214">
                  <c:v>-4.9457555071133561E-3</c:v>
                </c:pt>
                <c:pt idx="215">
                  <c:v>-4.9509249353794516E-3</c:v>
                </c:pt>
                <c:pt idx="216">
                  <c:v>-4.9523749552255808E-3</c:v>
                </c:pt>
                <c:pt idx="217">
                  <c:v>-4.9541214259572128E-3</c:v>
                </c:pt>
                <c:pt idx="218">
                  <c:v>-4.9550853285781904E-3</c:v>
                </c:pt>
                <c:pt idx="219">
                  <c:v>-4.9560003687278906E-3</c:v>
                </c:pt>
                <c:pt idx="220">
                  <c:v>-4.9586859734303849E-3</c:v>
                </c:pt>
                <c:pt idx="221">
                  <c:v>-4.9594059333259565E-3</c:v>
                </c:pt>
                <c:pt idx="222">
                  <c:v>-4.9601775572385232E-3</c:v>
                </c:pt>
                <c:pt idx="223">
                  <c:v>-4.9606841024227299E-3</c:v>
                </c:pt>
                <c:pt idx="224">
                  <c:v>-4.9611442863681156E-3</c:v>
                </c:pt>
                <c:pt idx="225">
                  <c:v>-4.9624117234343826E-3</c:v>
                </c:pt>
                <c:pt idx="226">
                  <c:v>-4.9627663178192045E-3</c:v>
                </c:pt>
                <c:pt idx="227">
                  <c:v>-4.9634015493203107E-3</c:v>
                </c:pt>
                <c:pt idx="228">
                  <c:v>-4.9635870447042874E-3</c:v>
                </c:pt>
                <c:pt idx="229">
                  <c:v>-4.963740121469825E-3</c:v>
                </c:pt>
                <c:pt idx="230">
                  <c:v>-4.9647545439319854E-3</c:v>
                </c:pt>
                <c:pt idx="231">
                  <c:v>-4.9651416332151923E-3</c:v>
                </c:pt>
                <c:pt idx="232">
                  <c:v>-4.9652126469386104E-3</c:v>
                </c:pt>
                <c:pt idx="233">
                  <c:v>-4.966474200119031E-3</c:v>
                </c:pt>
                <c:pt idx="234">
                  <c:v>-4.966572896956266E-3</c:v>
                </c:pt>
                <c:pt idx="235">
                  <c:v>-4.9680070267328347E-3</c:v>
                </c:pt>
                <c:pt idx="236">
                  <c:v>-4.9688051581404657E-3</c:v>
                </c:pt>
                <c:pt idx="237">
                  <c:v>-4.9696937689853726E-3</c:v>
                </c:pt>
                <c:pt idx="238">
                  <c:v>-4.9721354042420174E-3</c:v>
                </c:pt>
                <c:pt idx="239">
                  <c:v>-4.9724903255330844E-3</c:v>
                </c:pt>
                <c:pt idx="240">
                  <c:v>-4.9753960643452722E-3</c:v>
                </c:pt>
                <c:pt idx="241">
                  <c:v>-4.9767681655312757E-3</c:v>
                </c:pt>
                <c:pt idx="242">
                  <c:v>-4.9782105400324461E-3</c:v>
                </c:pt>
                <c:pt idx="243">
                  <c:v>-4.9815795713578637E-3</c:v>
                </c:pt>
                <c:pt idx="244">
                  <c:v>-4.9822388481776938E-3</c:v>
                </c:pt>
                <c:pt idx="245">
                  <c:v>-4.9863677811736729E-3</c:v>
                </c:pt>
                <c:pt idx="246">
                  <c:v>-4.9881659408761436E-3</c:v>
                </c:pt>
                <c:pt idx="247">
                  <c:v>-4.9900120116430635E-3</c:v>
                </c:pt>
                <c:pt idx="248">
                  <c:v>-4.9939380249908183E-3</c:v>
                </c:pt>
                <c:pt idx="249">
                  <c:v>-4.9948578408903948E-3</c:v>
                </c:pt>
                <c:pt idx="250">
                  <c:v>-4.9998415199050683E-3</c:v>
                </c:pt>
                <c:pt idx="251">
                  <c:v>-5.0019027341217104E-3</c:v>
                </c:pt>
                <c:pt idx="252">
                  <c:v>-5.0039873410780977E-3</c:v>
                </c:pt>
                <c:pt idx="253">
                  <c:v>-5.0081553717407079E-3</c:v>
                </c:pt>
                <c:pt idx="254">
                  <c:v>-5.0092431715925163E-3</c:v>
                </c:pt>
                <c:pt idx="255">
                  <c:v>-5.0156536939532032E-3</c:v>
                </c:pt>
                <c:pt idx="256">
                  <c:v>-5.0177963671133924E-3</c:v>
                </c:pt>
                <c:pt idx="257">
                  <c:v>-5.0219595283521297E-3</c:v>
                </c:pt>
                <c:pt idx="258">
                  <c:v>-5.0230778065560311E-3</c:v>
                </c:pt>
                <c:pt idx="259">
                  <c:v>-5.0241936806000847E-3</c:v>
                </c:pt>
                <c:pt idx="260">
                  <c:v>-5.0305264089211743E-3</c:v>
                </c:pt>
                <c:pt idx="261">
                  <c:v>-5.0326228535326322E-3</c:v>
                </c:pt>
                <c:pt idx="262">
                  <c:v>-5.0366851653855195E-3</c:v>
                </c:pt>
                <c:pt idx="263">
                  <c:v>-5.0377782202086496E-3</c:v>
                </c:pt>
                <c:pt idx="264">
                  <c:v>-5.0388688857273154E-3</c:v>
                </c:pt>
                <c:pt idx="265">
                  <c:v>-5.0450501047387903E-3</c:v>
                </c:pt>
                <c:pt idx="266">
                  <c:v>-5.047096139094924E-3</c:v>
                </c:pt>
                <c:pt idx="267">
                  <c:v>-5.0510576143728263E-3</c:v>
                </c:pt>
                <c:pt idx="268">
                  <c:v>-5.0521256039459672E-3</c:v>
                </c:pt>
                <c:pt idx="269">
                  <c:v>-5.0531912190711391E-3</c:v>
                </c:pt>
                <c:pt idx="270">
                  <c:v>-5.0592219036731606E-3</c:v>
                </c:pt>
                <c:pt idx="271">
                  <c:v>-5.0612178527398299E-3</c:v>
                </c:pt>
                <c:pt idx="272">
                  <c:v>-5.0650791500980478E-3</c:v>
                </c:pt>
                <c:pt idx="273">
                  <c:v>-5.0661222325421029E-3</c:v>
                </c:pt>
                <c:pt idx="274">
                  <c:v>-5.0671629553874246E-3</c:v>
                </c:pt>
                <c:pt idx="275">
                  <c:v>-5.0730440804621028E-3</c:v>
                </c:pt>
                <c:pt idx="276">
                  <c:v>-5.0749902691974332E-3</c:v>
                </c:pt>
                <c:pt idx="277">
                  <c:v>-5.0787520472943149E-3</c:v>
                </c:pt>
                <c:pt idx="278">
                  <c:v>-5.0797703807162198E-3</c:v>
                </c:pt>
                <c:pt idx="279">
                  <c:v>-5.0807863693843351E-3</c:v>
                </c:pt>
                <c:pt idx="280">
                  <c:v>-5.0865189097983087E-3</c:v>
                </c:pt>
                <c:pt idx="281">
                  <c:v>-5.0884156631578461E-3</c:v>
                </c:pt>
                <c:pt idx="282">
                  <c:v>-5.092078580655998E-3</c:v>
                </c:pt>
                <c:pt idx="283">
                  <c:v>-5.0930723231512598E-3</c:v>
                </c:pt>
                <c:pt idx="284">
                  <c:v>-5.0940637357378025E-3</c:v>
                </c:pt>
                <c:pt idx="285">
                  <c:v>-5.0996486663370819E-3</c:v>
                </c:pt>
                <c:pt idx="286">
                  <c:v>-5.1014963092660586E-3</c:v>
                </c:pt>
                <c:pt idx="287">
                  <c:v>-5.1050610248314469E-3</c:v>
                </c:pt>
                <c:pt idx="288">
                  <c:v>-5.1060303344839519E-3</c:v>
                </c:pt>
                <c:pt idx="289">
                  <c:v>-5.1069973290773429E-3</c:v>
                </c:pt>
                <c:pt idx="290">
                  <c:v>-5.1124356246847313E-3</c:v>
                </c:pt>
                <c:pt idx="291">
                  <c:v>-5.1142344821219323E-3</c:v>
                </c:pt>
                <c:pt idx="292">
                  <c:v>-5.1177016544181409E-3</c:v>
                </c:pt>
                <c:pt idx="293">
                  <c:v>-5.1186466893073101E-3</c:v>
                </c:pt>
                <c:pt idx="294">
                  <c:v>-5.1195894239796126E-3</c:v>
                </c:pt>
                <c:pt idx="295">
                  <c:v>-5.1248820594140465E-3</c:v>
                </c:pt>
                <c:pt idx="296">
                  <c:v>-5.126632456296968E-3</c:v>
                </c:pt>
                <c:pt idx="297">
                  <c:v>-5.1275591089616768E-3</c:v>
                </c:pt>
                <c:pt idx="298">
                  <c:v>-5.1284834730191574E-3</c:v>
                </c:pt>
                <c:pt idx="299">
                  <c:v>-5.1318422950070866E-3</c:v>
                </c:pt>
                <c:pt idx="300">
                  <c:v>-5.1361906232210153E-3</c:v>
                </c:pt>
                <c:pt idx="301">
                  <c:v>-5.1378963194586014E-3</c:v>
                </c:pt>
                <c:pt idx="302">
                  <c:v>-5.1395951622983382E-3</c:v>
                </c:pt>
                <c:pt idx="303">
                  <c:v>-5.1428635276119794E-3</c:v>
                </c:pt>
                <c:pt idx="304">
                  <c:v>-5.1437582166564836E-3</c:v>
                </c:pt>
                <c:pt idx="305">
                  <c:v>-5.1479868076063084E-3</c:v>
                </c:pt>
                <c:pt idx="306">
                  <c:v>-5.1496446693062303E-3</c:v>
                </c:pt>
                <c:pt idx="307">
                  <c:v>-5.1512957240258395E-3</c:v>
                </c:pt>
                <c:pt idx="308">
                  <c:v>-5.1544685600744822E-3</c:v>
                </c:pt>
                <c:pt idx="309">
                  <c:v>-5.1553394634000268E-3</c:v>
                </c:pt>
                <c:pt idx="310">
                  <c:v>-5.1594491249855601E-3</c:v>
                </c:pt>
                <c:pt idx="311">
                  <c:v>-5.1610594770705731E-3</c:v>
                </c:pt>
                <c:pt idx="312">
                  <c:v>-5.1626630685888131E-3</c:v>
                </c:pt>
                <c:pt idx="313">
                  <c:v>-5.1657410340050225E-3</c:v>
                </c:pt>
                <c:pt idx="314">
                  <c:v>-5.166588309673841E-3</c:v>
                </c:pt>
                <c:pt idx="315">
                  <c:v>-5.1705798497900801E-3</c:v>
                </c:pt>
                <c:pt idx="316">
                  <c:v>-5.1721430171642879E-3</c:v>
                </c:pt>
                <c:pt idx="317">
                  <c:v>-5.1736994703945882E-3</c:v>
                </c:pt>
                <c:pt idx="318">
                  <c:v>-5.1766832237992721E-3</c:v>
                </c:pt>
                <c:pt idx="319">
                  <c:v>-5.1782195644164974E-3</c:v>
                </c:pt>
                <c:pt idx="320">
                  <c:v>-5.1820859859902906E-3</c:v>
                </c:pt>
                <c:pt idx="321">
                  <c:v>-5.1835989539399246E-3</c:v>
                </c:pt>
                <c:pt idx="322">
                  <c:v>-5.1864946981257506E-3</c:v>
                </c:pt>
                <c:pt idx="323">
                  <c:v>-5.1872974038104369E-3</c:v>
                </c:pt>
                <c:pt idx="324">
                  <c:v>-5.1880978983363038E-3</c:v>
                </c:pt>
                <c:pt idx="325">
                  <c:v>-5.1925370428012258E-3</c:v>
                </c:pt>
                <c:pt idx="326">
                  <c:v>-5.1940034996939182E-3</c:v>
                </c:pt>
                <c:pt idx="327">
                  <c:v>-5.1968063109972011E-3</c:v>
                </c:pt>
                <c:pt idx="328">
                  <c:v>-5.1975858483592485E-3</c:v>
                </c:pt>
                <c:pt idx="329">
                  <c:v>-5.1983631894038061E-3</c:v>
                </c:pt>
                <c:pt idx="330">
                  <c:v>-5.202663496911313E-3</c:v>
                </c:pt>
                <c:pt idx="331">
                  <c:v>-5.2040837676420133E-3</c:v>
                </c:pt>
                <c:pt idx="332">
                  <c:v>-5.2067943046305784E-3</c:v>
                </c:pt>
                <c:pt idx="333">
                  <c:v>-5.2075508317277197E-3</c:v>
                </c:pt>
                <c:pt idx="334">
                  <c:v>-5.2083051773541269E-3</c:v>
                </c:pt>
                <c:pt idx="335">
                  <c:v>-5.2124676225826219E-3</c:v>
                </c:pt>
                <c:pt idx="336">
                  <c:v>-5.2138420320462803E-3</c:v>
                </c:pt>
                <c:pt idx="337">
                  <c:v>-5.2164609532612261E-3</c:v>
                </c:pt>
                <c:pt idx="338">
                  <c:v>-5.2171946281653891E-3</c:v>
                </c:pt>
                <c:pt idx="339">
                  <c:v>-5.2179261364364432E-3</c:v>
                </c:pt>
                <c:pt idx="340">
                  <c:v>-5.2219516940553035E-3</c:v>
                </c:pt>
                <c:pt idx="341">
                  <c:v>-5.2226713045770978E-3</c:v>
                </c:pt>
                <c:pt idx="342">
                  <c:v>-5.223996939889286E-3</c:v>
                </c:pt>
                <c:pt idx="343">
                  <c:v>-5.2265195118805785E-3</c:v>
                </c:pt>
                <c:pt idx="344">
                  <c:v>-5.2272283408689871E-3</c:v>
                </c:pt>
                <c:pt idx="345">
                  <c:v>-5.2305281172988494E-3</c:v>
                </c:pt>
                <c:pt idx="346">
                  <c:v>-5.231814999365092E-3</c:v>
                </c:pt>
                <c:pt idx="347">
                  <c:v>-5.2330954457620038E-3</c:v>
                </c:pt>
                <c:pt idx="348">
                  <c:v>-5.2355277570478864E-3</c:v>
                </c:pt>
                <c:pt idx="349">
                  <c:v>-5.2362140648313134E-3</c:v>
                </c:pt>
                <c:pt idx="350">
                  <c:v>-5.2394013747782964E-3</c:v>
                </c:pt>
                <c:pt idx="351">
                  <c:v>-5.2406433463998425E-3</c:v>
                </c:pt>
                <c:pt idx="352">
                  <c:v>-5.241878928762933E-3</c:v>
                </c:pt>
                <c:pt idx="353">
                  <c:v>-5.2442216378094375E-3</c:v>
                </c:pt>
                <c:pt idx="354">
                  <c:v>-5.2448855824733225E-3</c:v>
                </c:pt>
                <c:pt idx="355">
                  <c:v>-5.2479612337759107E-3</c:v>
                </c:pt>
                <c:pt idx="356">
                  <c:v>-5.2491586198288864E-3</c:v>
                </c:pt>
                <c:pt idx="357">
                  <c:v>-5.2503496630356139E-3</c:v>
                </c:pt>
                <c:pt idx="358">
                  <c:v>-5.2536640617672397E-3</c:v>
                </c:pt>
                <c:pt idx="359">
                  <c:v>-5.2543036937127956E-3</c:v>
                </c:pt>
                <c:pt idx="360">
                  <c:v>-5.2562099684085872E-3</c:v>
                </c:pt>
                <c:pt idx="361">
                  <c:v>-5.2573630937637894E-3</c:v>
                </c:pt>
                <c:pt idx="362">
                  <c:v>-5.2585099226796217E-3</c:v>
                </c:pt>
                <c:pt idx="363">
                  <c:v>-5.2591348518934702E-3</c:v>
                </c:pt>
                <c:pt idx="364">
                  <c:v>-5.2618033831877686E-3</c:v>
                </c:pt>
                <c:pt idx="365">
                  <c:v>-5.264650834322729E-3</c:v>
                </c:pt>
                <c:pt idx="366">
                  <c:v>-5.2657568986725157E-3</c:v>
                </c:pt>
                <c:pt idx="367">
                  <c:v>-5.2678399531764187E-3</c:v>
                </c:pt>
                <c:pt idx="368">
                  <c:v>-5.2684398346036776E-3</c:v>
                </c:pt>
                <c:pt idx="369">
                  <c:v>-5.2690376384865248E-3</c:v>
                </c:pt>
                <c:pt idx="370">
                  <c:v>-5.2722623376819369E-3</c:v>
                </c:pt>
                <c:pt idx="371">
                  <c:v>-5.2733248148823502E-3</c:v>
                </c:pt>
                <c:pt idx="372">
                  <c:v>-5.2753208626343806E-3</c:v>
                </c:pt>
                <c:pt idx="373">
                  <c:v>-5.275898998512718E-3</c:v>
                </c:pt>
                <c:pt idx="374">
                  <c:v>-5.2764750717003385E-3</c:v>
                </c:pt>
                <c:pt idx="375">
                  <c:v>-5.279569705570788E-3</c:v>
                </c:pt>
                <c:pt idx="376">
                  <c:v>-5.2805889204780992E-3</c:v>
                </c:pt>
                <c:pt idx="377">
                  <c:v>-5.2824986197781828E-3</c:v>
                </c:pt>
                <c:pt idx="378">
                  <c:v>-5.2830551682382654E-3</c:v>
                </c:pt>
                <c:pt idx="379">
                  <c:v>-5.2836096688637212E-3</c:v>
                </c:pt>
                <c:pt idx="380">
                  <c:v>-5.2893754985391698E-3</c:v>
                </c:pt>
                <c:pt idx="381">
                  <c:v>-5.2899106177288491E-3</c:v>
                </c:pt>
                <c:pt idx="382">
                  <c:v>-5.2912853758815071E-3</c:v>
                </c:pt>
                <c:pt idx="383">
                  <c:v>-5.2942147957023601E-3</c:v>
                </c:pt>
                <c:pt idx="384">
                  <c:v>-5.2959537728305217E-3</c:v>
                </c:pt>
                <c:pt idx="385">
                  <c:v>-5.2964676209092676E-3</c:v>
                </c:pt>
                <c:pt idx="386">
                  <c:v>-5.296979450870383E-3</c:v>
                </c:pt>
                <c:pt idx="387">
                  <c:v>-5.2996897360756802E-3</c:v>
                </c:pt>
                <c:pt idx="388">
                  <c:v>-5.3005811132000513E-3</c:v>
                </c:pt>
                <c:pt idx="389">
                  <c:v>-5.3022357165242381E-3</c:v>
                </c:pt>
                <c:pt idx="390">
                  <c:v>-5.3027284516693474E-3</c:v>
                </c:pt>
                <c:pt idx="391">
                  <c:v>-5.3032191835570537E-3</c:v>
                </c:pt>
                <c:pt idx="392">
                  <c:v>-5.3058033015991827E-3</c:v>
                </c:pt>
                <c:pt idx="393">
                  <c:v>-5.3066527158155659E-3</c:v>
                </c:pt>
                <c:pt idx="394">
                  <c:v>-5.3082236034680949E-3</c:v>
                </c:pt>
                <c:pt idx="395">
                  <c:v>-5.3086953838701878E-3</c:v>
                </c:pt>
                <c:pt idx="396">
                  <c:v>-5.3091651758762105E-3</c:v>
                </c:pt>
                <c:pt idx="397">
                  <c:v>-5.3116241012685439E-3</c:v>
                </c:pt>
                <c:pt idx="398">
                  <c:v>-5.3124318774112932E-3</c:v>
                </c:pt>
                <c:pt idx="399">
                  <c:v>-5.3139197074795908E-3</c:v>
                </c:pt>
                <c:pt idx="400">
                  <c:v>-5.3143706913429123E-3</c:v>
                </c:pt>
                <c:pt idx="401">
                  <c:v>-5.3148197016786389E-3</c:v>
                </c:pt>
                <c:pt idx="402">
                  <c:v>-5.3168231980893488E-3</c:v>
                </c:pt>
                <c:pt idx="403">
                  <c:v>-5.3172623660196457E-3</c:v>
                </c:pt>
                <c:pt idx="404">
                  <c:v>-5.317699569383454E-3</c:v>
                </c:pt>
                <c:pt idx="405">
                  <c:v>-5.3184630787277733E-3</c:v>
                </c:pt>
                <c:pt idx="406">
                  <c:v>-5.3192207157566019E-3</c:v>
                </c:pt>
                <c:pt idx="407">
                  <c:v>-5.321458459238545E-3</c:v>
                </c:pt>
                <c:pt idx="408">
                  <c:v>-5.3221926732952406E-3</c:v>
                </c:pt>
                <c:pt idx="409">
                  <c:v>-5.3229210481856425E-3</c:v>
                </c:pt>
                <c:pt idx="410">
                  <c:v>-5.3236435905344515E-3</c:v>
                </c:pt>
                <c:pt idx="411">
                  <c:v>-5.3243603069735058E-3</c:v>
                </c:pt>
                <c:pt idx="412">
                  <c:v>-5.3264755671148366E-3</c:v>
                </c:pt>
                <c:pt idx="413">
                  <c:v>-5.3271690462047029E-3</c:v>
                </c:pt>
                <c:pt idx="414">
                  <c:v>-5.3278567325254489E-3</c:v>
                </c:pt>
                <c:pt idx="415">
                  <c:v>-5.3285386327131933E-3</c:v>
                </c:pt>
                <c:pt idx="416">
                  <c:v>-5.3292147533969192E-3</c:v>
                </c:pt>
                <c:pt idx="417">
                  <c:v>-5.3312085046966894E-3</c:v>
                </c:pt>
                <c:pt idx="418">
                  <c:v>-5.3318615736470355E-3</c:v>
                </c:pt>
                <c:pt idx="419">
                  <c:v>-5.3325088962339973E-3</c:v>
                </c:pt>
                <c:pt idx="420">
                  <c:v>-5.3331504790936936E-3</c:v>
                </c:pt>
                <c:pt idx="421">
                  <c:v>-5.3337863288479715E-3</c:v>
                </c:pt>
                <c:pt idx="422">
                  <c:v>-5.3356595457909606E-3</c:v>
                </c:pt>
                <c:pt idx="423">
                  <c:v>-5.3362725294319492E-3</c:v>
                </c:pt>
                <c:pt idx="424">
                  <c:v>-5.3371282375481374E-3</c:v>
                </c:pt>
                <c:pt idx="425">
                  <c:v>-5.3386904919589485E-3</c:v>
                </c:pt>
                <c:pt idx="426">
                  <c:v>-5.3390370219472127E-3</c:v>
                </c:pt>
                <c:pt idx="427">
                  <c:v>-5.3405281496104124E-3</c:v>
                </c:pt>
                <c:pt idx="428">
                  <c:v>-5.3410929186625822E-3</c:v>
                </c:pt>
                <c:pt idx="429">
                  <c:v>-5.3420962203067713E-3</c:v>
                </c:pt>
                <c:pt idx="430">
                  <c:v>-5.3424257483729309E-3</c:v>
                </c:pt>
                <c:pt idx="431">
                  <c:v>-5.3427533921683729E-3</c:v>
                </c:pt>
                <c:pt idx="432">
                  <c:v>-5.3443632544054381E-3</c:v>
                </c:pt>
                <c:pt idx="433">
                  <c:v>-5.3448886591329053E-3</c:v>
                </c:pt>
                <c:pt idx="434">
                  <c:v>-5.3458135083998704E-3</c:v>
                </c:pt>
                <c:pt idx="435">
                  <c:v>-5.3461233479319692E-3</c:v>
                </c:pt>
                <c:pt idx="436">
                  <c:v>-5.346431318078008E-3</c:v>
                </c:pt>
                <c:pt idx="437">
                  <c:v>-5.3479237833609803E-3</c:v>
                </c:pt>
                <c:pt idx="438">
                  <c:v>-5.3484101485748899E-3</c:v>
                </c:pt>
                <c:pt idx="439">
                  <c:v>-5.3492572031353033E-3</c:v>
                </c:pt>
                <c:pt idx="440">
                  <c:v>-5.349547512503855E-3</c:v>
                </c:pt>
                <c:pt idx="441">
                  <c:v>-5.3498359673811377E-3</c:v>
                </c:pt>
                <c:pt idx="442">
                  <c:v>-5.3512120101331393E-3</c:v>
                </c:pt>
                <c:pt idx="443">
                  <c:v>-5.3516596606356121E-3</c:v>
                </c:pt>
                <c:pt idx="444">
                  <c:v>-5.3524295780980266E-3</c:v>
                </c:pt>
                <c:pt idx="445">
                  <c:v>-5.3527005157036345E-3</c:v>
                </c:pt>
                <c:pt idx="446">
                  <c:v>-5.3544892274008937E-3</c:v>
                </c:pt>
                <c:pt idx="447">
                  <c:v>-5.3548957474904846E-3</c:v>
                </c:pt>
                <c:pt idx="448">
                  <c:v>-5.3555846311188759E-3</c:v>
                </c:pt>
                <c:pt idx="449">
                  <c:v>-5.355834530685279E-3</c:v>
                </c:pt>
                <c:pt idx="450">
                  <c:v>-5.3568466626372491E-3</c:v>
                </c:pt>
                <c:pt idx="451">
                  <c:v>-5.3572205550063146E-3</c:v>
                </c:pt>
                <c:pt idx="452">
                  <c:v>-5.3575890326253983E-3</c:v>
                </c:pt>
                <c:pt idx="453">
                  <c:v>-5.3582021323071716E-3</c:v>
                </c:pt>
                <c:pt idx="454">
                  <c:v>-5.3584329918850374E-3</c:v>
                </c:pt>
                <c:pt idx="455">
                  <c:v>-5.3593504314042306E-3</c:v>
                </c:pt>
                <c:pt idx="456">
                  <c:v>-5.3596865597027588E-3</c:v>
                </c:pt>
                <c:pt idx="457">
                  <c:v>-5.3600173196461931E-3</c:v>
                </c:pt>
                <c:pt idx="458">
                  <c:v>-5.3605552928211175E-3</c:v>
                </c:pt>
                <c:pt idx="459">
                  <c:v>-5.3607672708886767E-3</c:v>
                </c:pt>
                <c:pt idx="460">
                  <c:v>-5.3615908260540301E-3</c:v>
                </c:pt>
                <c:pt idx="461">
                  <c:v>-5.3618895150728818E-3</c:v>
                </c:pt>
                <c:pt idx="462">
                  <c:v>-5.3621828821421857E-3</c:v>
                </c:pt>
                <c:pt idx="463">
                  <c:v>-5.362646386177089E-3</c:v>
                </c:pt>
                <c:pt idx="464">
                  <c:v>-5.3628396412414197E-3</c:v>
                </c:pt>
                <c:pt idx="465">
                  <c:v>-5.3636481872612338E-3</c:v>
                </c:pt>
                <c:pt idx="466">
                  <c:v>-5.364301230217563E-3</c:v>
                </c:pt>
                <c:pt idx="467">
                  <c:v>-5.3644776858852161E-3</c:v>
                </c:pt>
                <c:pt idx="468">
                  <c:v>-5.3646523764794641E-3</c:v>
                </c:pt>
                <c:pt idx="469">
                  <c:v>-5.3653503462762625E-3</c:v>
                </c:pt>
                <c:pt idx="470">
                  <c:v>-5.3655725292540849E-3</c:v>
                </c:pt>
                <c:pt idx="471">
                  <c:v>-5.3658934305733652E-3</c:v>
                </c:pt>
                <c:pt idx="472">
                  <c:v>-5.366051465419408E-3</c:v>
                </c:pt>
                <c:pt idx="473">
                  <c:v>-5.3662077501080664E-3</c:v>
                </c:pt>
                <c:pt idx="474">
                  <c:v>-5.3667961180482414E-3</c:v>
                </c:pt>
                <c:pt idx="475">
                  <c:v>-5.3669818598637183E-3</c:v>
                </c:pt>
                <c:pt idx="476">
                  <c:v>-5.3672302256407341E-3</c:v>
                </c:pt>
                <c:pt idx="477">
                  <c:v>-5.3673699982510759E-3</c:v>
                </c:pt>
                <c:pt idx="478">
                  <c:v>-5.367508035628612E-3</c:v>
                </c:pt>
                <c:pt idx="479">
                  <c:v>-5.3679877760527727E-3</c:v>
                </c:pt>
                <c:pt idx="480">
                  <c:v>-5.3681374014938419E-3</c:v>
                </c:pt>
                <c:pt idx="481">
                  <c:v>-5.3683138888290091E-3</c:v>
                </c:pt>
                <c:pt idx="482">
                  <c:v>-5.3684355578241527E-3</c:v>
                </c:pt>
                <c:pt idx="483">
                  <c:v>-5.368555506510257E-3</c:v>
                </c:pt>
                <c:pt idx="484">
                  <c:v>-5.3689275937615901E-3</c:v>
                </c:pt>
                <c:pt idx="485">
                  <c:v>-5.3690414276058767E-3</c:v>
                </c:pt>
                <c:pt idx="486">
                  <c:v>-5.3691494009346918E-3</c:v>
                </c:pt>
                <c:pt idx="487">
                  <c:v>-5.369255665643953E-3</c:v>
                </c:pt>
                <c:pt idx="488">
                  <c:v>-5.3693524362131316E-3</c:v>
                </c:pt>
                <c:pt idx="489">
                  <c:v>-5.3696296561942525E-3</c:v>
                </c:pt>
                <c:pt idx="490">
                  <c:v>-5.3697105301537817E-3</c:v>
                </c:pt>
                <c:pt idx="491">
                  <c:v>-5.3697863494459597E-3</c:v>
                </c:pt>
                <c:pt idx="492">
                  <c:v>-5.3698161820341095E-3</c:v>
                </c:pt>
                <c:pt idx="493">
                  <c:v>-5.369900407743218E-3</c:v>
                </c:pt>
                <c:pt idx="494">
                  <c:v>-5.3700876765159222E-3</c:v>
                </c:pt>
                <c:pt idx="495">
                  <c:v>-5.3701319598595809E-3</c:v>
                </c:pt>
                <c:pt idx="496">
                  <c:v>-5.3701707714148839E-3</c:v>
                </c:pt>
                <c:pt idx="497">
                  <c:v>-5.3701230884781181E-3</c:v>
                </c:pt>
                <c:pt idx="498">
                  <c:v>-5.3701892699290019E-3</c:v>
                </c:pt>
                <c:pt idx="499">
                  <c:v>-5.3702805476096849E-3</c:v>
                </c:pt>
                <c:pt idx="500">
                  <c:v>-5.3702852004797741E-3</c:v>
                </c:pt>
                <c:pt idx="501">
                  <c:v>-5.3702839355036502E-3</c:v>
                </c:pt>
                <c:pt idx="502">
                  <c:v>-5.3701514201089096E-3</c:v>
                </c:pt>
                <c:pt idx="503">
                  <c:v>-5.3701985963125389E-3</c:v>
                </c:pt>
                <c:pt idx="504">
                  <c:v>-5.3701865489355072E-3</c:v>
                </c:pt>
                <c:pt idx="505">
                  <c:v>-5.3701483953645379E-3</c:v>
                </c:pt>
                <c:pt idx="506">
                  <c:v>-5.3701038600357798E-3</c:v>
                </c:pt>
                <c:pt idx="507">
                  <c:v>-5.3698803601694156E-3</c:v>
                </c:pt>
                <c:pt idx="508">
                  <c:v>-5.3698159457993277E-3</c:v>
                </c:pt>
                <c:pt idx="509">
                  <c:v>-5.3696840841145309E-3</c:v>
                </c:pt>
                <c:pt idx="510">
                  <c:v>-5.3695963228672294E-3</c:v>
                </c:pt>
                <c:pt idx="511">
                  <c:v>-5.3692826697753823E-3</c:v>
                </c:pt>
                <c:pt idx="512">
                  <c:v>-5.3692882714276302E-3</c:v>
                </c:pt>
                <c:pt idx="513">
                  <c:v>-5.3692915577869598E-3</c:v>
                </c:pt>
                <c:pt idx="514">
                  <c:v>-5.3689237811777929E-3</c:v>
                </c:pt>
                <c:pt idx="515">
                  <c:v>-5.3687871472903629E-3</c:v>
                </c:pt>
                <c:pt idx="516">
                  <c:v>-5.3683751944610947E-3</c:v>
                </c:pt>
                <c:pt idx="517">
                  <c:v>-5.3683562954300046E-3</c:v>
                </c:pt>
                <c:pt idx="518">
                  <c:v>-5.367079423864024E-3</c:v>
                </c:pt>
                <c:pt idx="519">
                  <c:v>-5.3654561792865207E-3</c:v>
                </c:pt>
                <c:pt idx="520">
                  <c:v>-5.3634850842218529E-3</c:v>
                </c:pt>
                <c:pt idx="521">
                  <c:v>-5.3611646611693986E-3</c:v>
                </c:pt>
                <c:pt idx="522">
                  <c:v>-5.358493432583572E-3</c:v>
                </c:pt>
                <c:pt idx="523">
                  <c:v>-5.3554699208963052E-3</c:v>
                </c:pt>
                <c:pt idx="524">
                  <c:v>-5.3530208451656415E-3</c:v>
                </c:pt>
                <c:pt idx="525">
                  <c:v>-5.3483601377365964E-3</c:v>
                </c:pt>
                <c:pt idx="526">
                  <c:v>-5.3442709109419173E-3</c:v>
                </c:pt>
                <c:pt idx="527">
                  <c:v>-5.3398234903950792E-3</c:v>
                </c:pt>
                <c:pt idx="528">
                  <c:v>-5.335016398348158E-3</c:v>
                </c:pt>
                <c:pt idx="529">
                  <c:v>-5.3298481570057676E-3</c:v>
                </c:pt>
                <c:pt idx="530">
                  <c:v>-5.324317288548791E-3</c:v>
                </c:pt>
                <c:pt idx="531">
                  <c:v>-5.3184223151094001E-3</c:v>
                </c:pt>
                <c:pt idx="532">
                  <c:v>-5.3121617587860437E-3</c:v>
                </c:pt>
                <c:pt idx="533">
                  <c:v>-5.3055341416359536E-3</c:v>
                </c:pt>
                <c:pt idx="534">
                  <c:v>-5.2985379856813897E-3</c:v>
                </c:pt>
                <c:pt idx="535">
                  <c:v>-5.2911718128996477E-3</c:v>
                </c:pt>
                <c:pt idx="536">
                  <c:v>-5.2834341452330513E-3</c:v>
                </c:pt>
                <c:pt idx="537">
                  <c:v>-5.2753235045764624E-3</c:v>
                </c:pt>
                <c:pt idx="538">
                  <c:v>-5.2668384127910195E-3</c:v>
                </c:pt>
                <c:pt idx="539">
                  <c:v>-5.2579773916903993E-3</c:v>
                </c:pt>
                <c:pt idx="540">
                  <c:v>-5.2487389630458126E-3</c:v>
                </c:pt>
                <c:pt idx="541">
                  <c:v>-5.2342289201207631E-3</c:v>
                </c:pt>
                <c:pt idx="542">
                  <c:v>-5.2240404362370995E-3</c:v>
                </c:pt>
                <c:pt idx="543">
                  <c:v>-5.2134693654248476E-3</c:v>
                </c:pt>
                <c:pt idx="544">
                  <c:v>-5.2025142292743522E-3</c:v>
                </c:pt>
                <c:pt idx="545">
                  <c:v>-5.1911735493282594E-3</c:v>
                </c:pt>
                <c:pt idx="546">
                  <c:v>-5.1821619134576457E-3</c:v>
                </c:pt>
                <c:pt idx="547">
                  <c:v>-5.1701287883213331E-3</c:v>
                </c:pt>
                <c:pt idx="548">
                  <c:v>-5.1577059850595386E-3</c:v>
                </c:pt>
                <c:pt idx="549">
                  <c:v>-5.1448920251149855E-3</c:v>
                </c:pt>
                <c:pt idx="550">
                  <c:v>-5.1286352436922507E-3</c:v>
                </c:pt>
                <c:pt idx="551">
                  <c:v>-5.1149502509454988E-3</c:v>
                </c:pt>
                <c:pt idx="552">
                  <c:v>-5.1008693639626439E-3</c:v>
                </c:pt>
                <c:pt idx="553">
                  <c:v>-5.0863911039214591E-3</c:v>
                </c:pt>
                <c:pt idx="554">
                  <c:v>-5.0715139919558835E-3</c:v>
                </c:pt>
                <c:pt idx="555">
                  <c:v>-5.0573974673104871E-3</c:v>
                </c:pt>
                <c:pt idx="556">
                  <c:v>-5.0417468215298022E-3</c:v>
                </c:pt>
                <c:pt idx="557">
                  <c:v>-5.021031915998897E-3</c:v>
                </c:pt>
                <c:pt idx="558">
                  <c:v>-5.0092344865602101E-3</c:v>
                </c:pt>
                <c:pt idx="559">
                  <c:v>-4.9910938894005517E-3</c:v>
                </c:pt>
                <c:pt idx="560">
                  <c:v>-4.9737926068752023E-3</c:v>
                </c:pt>
                <c:pt idx="561">
                  <c:v>-4.9560821189551232E-3</c:v>
                </c:pt>
                <c:pt idx="562">
                  <c:v>-4.9379609463629679E-3</c:v>
                </c:pt>
                <c:pt idx="563">
                  <c:v>-4.9208202043753424E-3</c:v>
                </c:pt>
                <c:pt idx="564">
                  <c:v>-4.9019026117322895E-3</c:v>
                </c:pt>
                <c:pt idx="565">
                  <c:v>-4.8825696847996092E-3</c:v>
                </c:pt>
                <c:pt idx="566">
                  <c:v>-4.8628195024740251E-3</c:v>
                </c:pt>
                <c:pt idx="567">
                  <c:v>-4.8411389572309716E-3</c:v>
                </c:pt>
                <c:pt idx="568">
                  <c:v>-4.8205184985330007E-3</c:v>
                </c:pt>
                <c:pt idx="569">
                  <c:v>-4.7994750443048151E-3</c:v>
                </c:pt>
                <c:pt idx="570">
                  <c:v>-4.7780070548142017E-3</c:v>
                </c:pt>
                <c:pt idx="571">
                  <c:v>-4.7561130031651307E-3</c:v>
                </c:pt>
                <c:pt idx="572">
                  <c:v>-4.7337913623945295E-3</c:v>
                </c:pt>
                <c:pt idx="573">
                  <c:v>-4.7110406054890457E-3</c:v>
                </c:pt>
                <c:pt idx="574">
                  <c:v>-4.6878592053721481E-3</c:v>
                </c:pt>
                <c:pt idx="575">
                  <c:v>-4.6642456349054208E-3</c:v>
                </c:pt>
                <c:pt idx="576">
                  <c:v>-4.641982942953593E-3</c:v>
                </c:pt>
                <c:pt idx="577">
                  <c:v>-4.6175313528915574E-3</c:v>
                </c:pt>
                <c:pt idx="578">
                  <c:v>-4.5926431158935799E-3</c:v>
                </c:pt>
                <c:pt idx="579">
                  <c:v>-4.5673167046587082E-3</c:v>
                </c:pt>
                <c:pt idx="580">
                  <c:v>-4.5396417733424609E-3</c:v>
                </c:pt>
                <c:pt idx="581">
                  <c:v>-4.513403107504978E-3</c:v>
                </c:pt>
                <c:pt idx="582">
                  <c:v>-4.4867215796456023E-3</c:v>
                </c:pt>
                <c:pt idx="583">
                  <c:v>-4.4595956621205149E-3</c:v>
                </c:pt>
                <c:pt idx="584">
                  <c:v>-4.4320238272330384E-3</c:v>
                </c:pt>
                <c:pt idx="585">
                  <c:v>-4.4060710413464932E-3</c:v>
                </c:pt>
                <c:pt idx="586">
                  <c:v>-4.3776346406896316E-3</c:v>
                </c:pt>
                <c:pt idx="587">
                  <c:v>-4.3487478451167405E-3</c:v>
                </c:pt>
                <c:pt idx="588">
                  <c:v>-4.3150813433361079E-3</c:v>
                </c:pt>
                <c:pt idx="589">
                  <c:v>-4.2874224181270234E-3</c:v>
                </c:pt>
                <c:pt idx="590">
                  <c:v>-4.2571429935941534E-3</c:v>
                </c:pt>
                <c:pt idx="591">
                  <c:v>-4.2264069559127017E-3</c:v>
                </c:pt>
                <c:pt idx="592">
                  <c:v>-4.1952127768354617E-3</c:v>
                </c:pt>
                <c:pt idx="593">
                  <c:v>-4.1589993364729121E-3</c:v>
                </c:pt>
                <c:pt idx="594">
                  <c:v>-4.1268182793815248E-3</c:v>
                </c:pt>
                <c:pt idx="595">
                  <c:v>-4.0941742773819229E-3</c:v>
                </c:pt>
                <c:pt idx="596">
                  <c:v>-4.0610658019303624E-3</c:v>
                </c:pt>
                <c:pt idx="597">
                  <c:v>-4.0274913244173474E-3</c:v>
                </c:pt>
                <c:pt idx="598">
                  <c:v>-3.9984333871853723E-3</c:v>
                </c:pt>
                <c:pt idx="599">
                  <c:v>-3.9639888152803145E-3</c:v>
                </c:pt>
                <c:pt idx="600">
                  <c:v>-3.9290738697620948E-3</c:v>
                </c:pt>
                <c:pt idx="601">
                  <c:v>-3.8936870219776457E-3</c:v>
                </c:pt>
                <c:pt idx="602">
                  <c:v>-3.852575399262963E-3</c:v>
                </c:pt>
                <c:pt idx="603">
                  <c:v>-3.805497019077413E-3</c:v>
                </c:pt>
                <c:pt idx="604">
                  <c:v>-3.7792935049450345E-3</c:v>
                </c:pt>
                <c:pt idx="605">
                  <c:v>-3.7419359718870644E-3</c:v>
                </c:pt>
                <c:pt idx="606">
                  <c:v>-3.7068613222106528E-3</c:v>
                </c:pt>
                <c:pt idx="607">
                  <c:v>-3.6685768495225979E-3</c:v>
                </c:pt>
                <c:pt idx="608">
                  <c:v>-3.6129596277982567E-3</c:v>
                </c:pt>
                <c:pt idx="609">
                  <c:v>-3.5735008251067124E-3</c:v>
                </c:pt>
                <c:pt idx="610">
                  <c:v>-3.5422844591446482E-3</c:v>
                </c:pt>
                <c:pt idx="611">
                  <c:v>-3.4931224093646962E-3</c:v>
                </c:pt>
                <c:pt idx="612">
                  <c:v>-3.4521997364768409E-3</c:v>
                </c:pt>
                <c:pt idx="613">
                  <c:v>-3.410786046876696E-3</c:v>
                </c:pt>
                <c:pt idx="614">
                  <c:v>-3.3688798104282436E-3</c:v>
                </c:pt>
                <c:pt idx="615">
                  <c:v>-3.3264794969017908E-3</c:v>
                </c:pt>
                <c:pt idx="616">
                  <c:v>-3.2835959720818597E-3</c:v>
                </c:pt>
                <c:pt idx="617">
                  <c:v>-3.2402901589163868E-3</c:v>
                </c:pt>
                <c:pt idx="618">
                  <c:v>-3.1966366769484167E-3</c:v>
                </c:pt>
                <c:pt idx="619">
                  <c:v>-3.1527115645335613E-3</c:v>
                </c:pt>
                <c:pt idx="620">
                  <c:v>-3.1085913057159187E-3</c:v>
                </c:pt>
                <c:pt idx="621">
                  <c:v>-3.064321481309612E-3</c:v>
                </c:pt>
                <c:pt idx="622">
                  <c:v>-3.0199093413789402E-3</c:v>
                </c:pt>
                <c:pt idx="623">
                  <c:v>-2.975359840380748E-3</c:v>
                </c:pt>
                <c:pt idx="624">
                  <c:v>-2.9306779328493182E-3</c:v>
                </c:pt>
                <c:pt idx="625">
                  <c:v>-2.8858685733863798E-3</c:v>
                </c:pt>
                <c:pt idx="626">
                  <c:v>-2.8409367166686017E-3</c:v>
                </c:pt>
                <c:pt idx="627">
                  <c:v>-2.7958873174575849E-3</c:v>
                </c:pt>
                <c:pt idx="628">
                  <c:v>-2.7507253305761314E-3</c:v>
                </c:pt>
                <c:pt idx="629">
                  <c:v>-2.7054557109294775E-3</c:v>
                </c:pt>
                <c:pt idx="630">
                  <c:v>-2.6600834135077911E-3</c:v>
                </c:pt>
                <c:pt idx="631">
                  <c:v>-2.6146133933649396E-3</c:v>
                </c:pt>
                <c:pt idx="632">
                  <c:v>-2.5690506056384732E-3</c:v>
                </c:pt>
                <c:pt idx="633">
                  <c:v>-2.5234000055446293E-3</c:v>
                </c:pt>
                <c:pt idx="634">
                  <c:v>-2.4776665483758342E-3</c:v>
                </c:pt>
                <c:pt idx="635">
                  <c:v>-2.4318551895069485E-3</c:v>
                </c:pt>
                <c:pt idx="636">
                  <c:v>-2.3859708843865235E-3</c:v>
                </c:pt>
                <c:pt idx="637">
                  <c:v>-2.3400185885455449E-3</c:v>
                </c:pt>
                <c:pt idx="638">
                  <c:v>-2.2940032575961833E-3</c:v>
                </c:pt>
                <c:pt idx="639">
                  <c:v>-2.2479298472243003E-3</c:v>
                </c:pt>
                <c:pt idx="640">
                  <c:v>-2.2018033132019388E-3</c:v>
                </c:pt>
                <c:pt idx="641">
                  <c:v>-2.1556286113848244E-3</c:v>
                </c:pt>
                <c:pt idx="642">
                  <c:v>-2.1094106977011251E-3</c:v>
                </c:pt>
                <c:pt idx="643">
                  <c:v>-2.0631545281639407E-3</c:v>
                </c:pt>
                <c:pt idx="644">
                  <c:v>-2.0168650588663073E-3</c:v>
                </c:pt>
                <c:pt idx="645">
                  <c:v>-1.9804947481924995E-3</c:v>
                </c:pt>
                <c:pt idx="646">
                  <c:v>-1.9242060457727583E-3</c:v>
                </c:pt>
                <c:pt idx="647">
                  <c:v>-1.87784641456884E-3</c:v>
                </c:pt>
                <c:pt idx="648">
                  <c:v>-1.8314733087972102E-3</c:v>
                </c:pt>
                <c:pt idx="649">
                  <c:v>-1.7950451891522578E-3</c:v>
                </c:pt>
                <c:pt idx="650">
                  <c:v>-1.7519765023818071E-3</c:v>
                </c:pt>
                <c:pt idx="651">
                  <c:v>-1.7055899051727458E-3</c:v>
                </c:pt>
                <c:pt idx="652">
                  <c:v>-1.6592082676591957E-3</c:v>
                </c:pt>
                <c:pt idx="653">
                  <c:v>-1.6128365467274872E-3</c:v>
                </c:pt>
                <c:pt idx="654">
                  <c:v>-1.5499171933195592E-3</c:v>
                </c:pt>
                <c:pt idx="655">
                  <c:v>-1.5069006368130522E-3</c:v>
                </c:pt>
                <c:pt idx="656">
                  <c:v>-1.4605981753867958E-3</c:v>
                </c:pt>
                <c:pt idx="657">
                  <c:v>-1.4143268508398643E-3</c:v>
                </c:pt>
                <c:pt idx="658">
                  <c:v>-1.3680916204118765E-3</c:v>
                </c:pt>
                <c:pt idx="659">
                  <c:v>-1.3218974414198892E-3</c:v>
                </c:pt>
                <c:pt idx="660">
                  <c:v>-1.2757492712608953E-3</c:v>
                </c:pt>
                <c:pt idx="661">
                  <c:v>-1.2296520674130729E-3</c:v>
                </c:pt>
                <c:pt idx="662">
                  <c:v>-1.1836107874370339E-3</c:v>
                </c:pt>
                <c:pt idx="663">
                  <c:v>-1.1376303889720774E-3</c:v>
                </c:pt>
                <c:pt idx="664">
                  <c:v>-1.0917158297399365E-3</c:v>
                </c:pt>
                <c:pt idx="665">
                  <c:v>-1.0458720675410316E-3</c:v>
                </c:pt>
                <c:pt idx="666">
                  <c:v>-1.0001040602507227E-3</c:v>
                </c:pt>
                <c:pt idx="667">
                  <c:v>-9.5441676583055135E-4</c:v>
                </c:pt>
                <c:pt idx="668">
                  <c:v>-9.0879869265786395E-4</c:v>
                </c:pt>
                <c:pt idx="669">
                  <c:v>-8.6317204747957121E-4</c:v>
                </c:pt>
                <c:pt idx="670">
                  <c:v>-8.1744120394633413E-4</c:v>
                </c:pt>
                <c:pt idx="671">
                  <c:v>-7.7150902647732389E-4</c:v>
                </c:pt>
                <c:pt idx="672">
                  <c:v>-7.2527816227796471E-4</c:v>
                </c:pt>
                <c:pt idx="673">
                  <c:v>-6.7869261861031038E-4</c:v>
                </c:pt>
                <c:pt idx="674">
                  <c:v>-6.3174740493762704E-4</c:v>
                </c:pt>
                <c:pt idx="675">
                  <c:v>-5.8444058158274581E-4</c:v>
                </c:pt>
                <c:pt idx="676">
                  <c:v>-5.3677020881728876E-4</c:v>
                </c:pt>
                <c:pt idx="677">
                  <c:v>-4.8873434682919492E-4</c:v>
                </c:pt>
                <c:pt idx="678">
                  <c:v>-4.4033105575394527E-4</c:v>
                </c:pt>
                <c:pt idx="679">
                  <c:v>-3.9155839564458672E-4</c:v>
                </c:pt>
                <c:pt idx="680">
                  <c:v>-3.4241442649421416E-4</c:v>
                </c:pt>
                <c:pt idx="681">
                  <c:v>-2.9289720821848442E-4</c:v>
                </c:pt>
                <c:pt idx="682">
                  <c:v>-2.4300480066311025E-4</c:v>
                </c:pt>
                <c:pt idx="683">
                  <c:v>-1.927352636088564E-4</c:v>
                </c:pt>
                <c:pt idx="684">
                  <c:v>-1.5303122545162751E-4</c:v>
                </c:pt>
                <c:pt idx="685">
                  <c:v>-9.1057039720843225E-5</c:v>
                </c:pt>
                <c:pt idx="686">
                  <c:v>-3.9644472080158089E-5</c:v>
                </c:pt>
                <c:pt idx="687">
                  <c:v>1.2152986689495382E-5</c:v>
                </c:pt>
                <c:pt idx="688">
                  <c:v>6.4337277188297737E-5</c:v>
                </c:pt>
                <c:pt idx="689">
                  <c:v>1.1691034007887957E-4</c:v>
                </c:pt>
                <c:pt idx="690">
                  <c:v>1.6987411610880354E-4</c:v>
                </c:pt>
                <c:pt idx="691">
                  <c:v>2.2323054610307036E-4</c:v>
                </c:pt>
                <c:pt idx="692">
                  <c:v>2.7698157095412679E-4</c:v>
                </c:pt>
                <c:pt idx="693">
                  <c:v>3.3112913164684565E-4</c:v>
                </c:pt>
                <c:pt idx="694">
                  <c:v>3.8567516923354583E-4</c:v>
                </c:pt>
                <c:pt idx="695">
                  <c:v>4.4062162485647427E-4</c:v>
                </c:pt>
                <c:pt idx="696">
                  <c:v>4.9597043972782195E-4</c:v>
                </c:pt>
                <c:pt idx="697">
                  <c:v>5.5172355515220595E-4</c:v>
                </c:pt>
                <c:pt idx="698">
                  <c:v>6.0788291250668536E-4</c:v>
                </c:pt>
                <c:pt idx="699">
                  <c:v>6.6445045325325136E-4</c:v>
                </c:pt>
                <c:pt idx="700">
                  <c:v>7.2142811893632919E-4</c:v>
                </c:pt>
                <c:pt idx="701">
                  <c:v>7.7881785119277014E-4</c:v>
                </c:pt>
                <c:pt idx="702">
                  <c:v>8.1997542931017923E-4</c:v>
                </c:pt>
                <c:pt idx="703">
                  <c:v>8.7807513540776635E-4</c:v>
                </c:pt>
                <c:pt idx="704">
                  <c:v>9.3659213678939522E-4</c:v>
                </c:pt>
                <c:pt idx="705">
                  <c:v>9.955283745680507E-4</c:v>
                </c:pt>
                <c:pt idx="706">
                  <c:v>1.0720154740181953E-3</c:v>
                </c:pt>
                <c:pt idx="707">
                  <c:v>1.1319183847074976E-3</c:v>
                </c:pt>
                <c:pt idx="708">
                  <c:v>1.1965980915293077E-3</c:v>
                </c:pt>
                <c:pt idx="709">
                  <c:v>1.2530031295807098E-3</c:v>
                </c:pt>
                <c:pt idx="710">
                  <c:v>1.3009672850729762E-3</c:v>
                </c:pt>
                <c:pt idx="711">
                  <c:v>1.3758060550841944E-3</c:v>
                </c:pt>
                <c:pt idx="712">
                  <c:v>1.437856691900441E-3</c:v>
                </c:pt>
                <c:pt idx="713">
                  <c:v>1.5003427016493931E-3</c:v>
                </c:pt>
                <c:pt idx="714">
                  <c:v>1.5632660271244769E-3</c:v>
                </c:pt>
                <c:pt idx="715">
                  <c:v>1.6266286112015527E-3</c:v>
                </c:pt>
                <c:pt idx="716">
                  <c:v>1.6904323968564006E-3</c:v>
                </c:pt>
                <c:pt idx="717">
                  <c:v>1.754679327167219E-3</c:v>
                </c:pt>
                <c:pt idx="718">
                  <c:v>1.8193713452946403E-3</c:v>
                </c:pt>
                <c:pt idx="719">
                  <c:v>1.884510394501715E-3</c:v>
                </c:pt>
                <c:pt idx="720">
                  <c:v>1.9500817481135635E-3</c:v>
                </c:pt>
                <c:pt idx="721">
                  <c:v>2.0159672625028047E-3</c:v>
                </c:pt>
                <c:pt idx="722">
                  <c:v>2.0820078119593299E-3</c:v>
                </c:pt>
                <c:pt idx="723">
                  <c:v>2.1339148486962866E-3</c:v>
                </c:pt>
                <c:pt idx="724">
                  <c:v>2.2139076818430969E-3</c:v>
                </c:pt>
                <c:pt idx="725">
                  <c:v>2.2794935641456959E-3</c:v>
                </c:pt>
                <c:pt idx="726">
                  <c:v>2.3447828906059121E-3</c:v>
                </c:pt>
                <c:pt idx="727">
                  <c:v>2.4097683378218604E-3</c:v>
                </c:pt>
                <c:pt idx="728">
                  <c:v>2.4744425822342819E-3</c:v>
                </c:pt>
                <c:pt idx="729">
                  <c:v>2.5387983001440295E-3</c:v>
                </c:pt>
                <c:pt idx="730">
                  <c:v>2.6028281677020759E-3</c:v>
                </c:pt>
                <c:pt idx="731">
                  <c:v>2.6665248609369918E-3</c:v>
                </c:pt>
                <c:pt idx="732">
                  <c:v>2.7298810557324638E-3</c:v>
                </c:pt>
                <c:pt idx="733">
                  <c:v>2.7928894278397842E-3</c:v>
                </c:pt>
                <c:pt idx="734">
                  <c:v>2.8555426528753536E-3</c:v>
                </c:pt>
                <c:pt idx="735">
                  <c:v>2.9178334063231781E-3</c:v>
                </c:pt>
                <c:pt idx="736">
                  <c:v>2.979754363544862E-3</c:v>
                </c:pt>
                <c:pt idx="737">
                  <c:v>3.0412981997821054E-3</c:v>
                </c:pt>
                <c:pt idx="738">
                  <c:v>3.1024575901442142E-3</c:v>
                </c:pt>
                <c:pt idx="739">
                  <c:v>3.1632252096205904E-3</c:v>
                </c:pt>
                <c:pt idx="740">
                  <c:v>3.2235937330882258E-3</c:v>
                </c:pt>
                <c:pt idx="741">
                  <c:v>3.2835558353092043E-3</c:v>
                </c:pt>
                <c:pt idx="742">
                  <c:v>3.3431041909282033E-3</c:v>
                </c:pt>
                <c:pt idx="743">
                  <c:v>3.4022314744824866E-3</c:v>
                </c:pt>
                <c:pt idx="744">
                  <c:v>3.4650990970468017E-3</c:v>
                </c:pt>
                <c:pt idx="745">
                  <c:v>3.519193523016384E-3</c:v>
                </c:pt>
                <c:pt idx="746">
                  <c:v>3.5770136365459448E-3</c:v>
                </c:pt>
                <c:pt idx="747">
                  <c:v>3.6343833751181776E-3</c:v>
                </c:pt>
                <c:pt idx="748">
                  <c:v>3.6912954127657494E-3</c:v>
                </c:pt>
                <c:pt idx="749">
                  <c:v>3.7477424234189094E-3</c:v>
                </c:pt>
                <c:pt idx="750">
                  <c:v>3.8037170809329668E-3</c:v>
                </c:pt>
                <c:pt idx="751">
                  <c:v>3.8592120590633106E-3</c:v>
                </c:pt>
                <c:pt idx="752">
                  <c:v>3.9142200314928877E-3</c:v>
                </c:pt>
                <c:pt idx="753">
                  <c:v>3.968733671814717E-3</c:v>
                </c:pt>
                <c:pt idx="754">
                  <c:v>4.0073795663956146E-3</c:v>
                </c:pt>
                <c:pt idx="755">
                  <c:v>4.0610278247199538E-3</c:v>
                </c:pt>
                <c:pt idx="756">
                  <c:v>4.1141618561489424E-3</c:v>
                </c:pt>
                <c:pt idx="757">
                  <c:v>4.1667743352594554E-3</c:v>
                </c:pt>
                <c:pt idx="758">
                  <c:v>4.2336304624449039E-3</c:v>
                </c:pt>
                <c:pt idx="759">
                  <c:v>4.2886697876901277E-3</c:v>
                </c:pt>
                <c:pt idx="760">
                  <c:v>4.3358724217362754E-3</c:v>
                </c:pt>
                <c:pt idx="761">
                  <c:v>4.3861676460865695E-3</c:v>
                </c:pt>
                <c:pt idx="762">
                  <c:v>4.4252991678433032E-3</c:v>
                </c:pt>
                <c:pt idx="763">
                  <c:v>4.4850699493012569E-3</c:v>
                </c:pt>
                <c:pt idx="764">
                  <c:v>4.5336623740777071E-3</c:v>
                </c:pt>
                <c:pt idx="765">
                  <c:v>4.5816725448341589E-3</c:v>
                </c:pt>
                <c:pt idx="766">
                  <c:v>4.6290931344317165E-3</c:v>
                </c:pt>
                <c:pt idx="767">
                  <c:v>4.6759168156915165E-3</c:v>
                </c:pt>
                <c:pt idx="768">
                  <c:v>4.7221362614197071E-3</c:v>
                </c:pt>
                <c:pt idx="769">
                  <c:v>4.7677441443874646E-3</c:v>
                </c:pt>
                <c:pt idx="770">
                  <c:v>4.8127331373484794E-3</c:v>
                </c:pt>
                <c:pt idx="771">
                  <c:v>4.8570959130464497E-3</c:v>
                </c:pt>
                <c:pt idx="772">
                  <c:v>4.9008347857451562E-3</c:v>
                </c:pt>
                <c:pt idx="773">
                  <c:v>4.944047153022102E-3</c:v>
                </c:pt>
                <c:pt idx="774">
                  <c:v>4.9868856105633741E-3</c:v>
                </c:pt>
                <c:pt idx="775">
                  <c:v>5.0295051073476205E-3</c:v>
                </c:pt>
                <c:pt idx="776">
                  <c:v>5.0720622532623993E-3</c:v>
                </c:pt>
                <c:pt idx="777">
                  <c:v>5.1146761654113915E-3</c:v>
                </c:pt>
                <c:pt idx="778">
                  <c:v>5.1573640478078109E-3</c:v>
                </c:pt>
                <c:pt idx="779">
                  <c:v>5.2001265152523679E-3</c:v>
                </c:pt>
                <c:pt idx="780">
                  <c:v>5.2429641825682549E-3</c:v>
                </c:pt>
                <c:pt idx="781">
                  <c:v>5.2858776645861583E-3</c:v>
                </c:pt>
                <c:pt idx="782">
                  <c:v>5.3288675761392623E-3</c:v>
                </c:pt>
                <c:pt idx="783">
                  <c:v>5.3719345320907275E-3</c:v>
                </c:pt>
                <c:pt idx="784">
                  <c:v>5.4056934295094571E-3</c:v>
                </c:pt>
                <c:pt idx="785">
                  <c:v>5.4583020366238966E-3</c:v>
                </c:pt>
                <c:pt idx="786">
                  <c:v>5.5016038149668933E-3</c:v>
                </c:pt>
                <c:pt idx="787">
                  <c:v>5.5449850972158488E-3</c:v>
                </c:pt>
                <c:pt idx="788">
                  <c:v>5.5884464982838833E-3</c:v>
                </c:pt>
                <c:pt idx="789">
                  <c:v>5.6319886330816193E-3</c:v>
                </c:pt>
                <c:pt idx="790">
                  <c:v>5.6756121165421614E-3</c:v>
                </c:pt>
                <c:pt idx="791">
                  <c:v>5.7193175636036098E-3</c:v>
                </c:pt>
                <c:pt idx="792">
                  <c:v>5.763105589219053E-3</c:v>
                </c:pt>
                <c:pt idx="793">
                  <c:v>5.8069768083515716E-3</c:v>
                </c:pt>
                <c:pt idx="794">
                  <c:v>5.8509318359767359E-3</c:v>
                </c:pt>
                <c:pt idx="795">
                  <c:v>5.8949712870751125E-3</c:v>
                </c:pt>
                <c:pt idx="796">
                  <c:v>5.9455140300987584E-3</c:v>
                </c:pt>
                <c:pt idx="797">
                  <c:v>5.9736630346445422E-3</c:v>
                </c:pt>
                <c:pt idx="798">
                  <c:v>6.0276023312799687E-3</c:v>
                </c:pt>
                <c:pt idx="799">
                  <c:v>6.0719856263791172E-3</c:v>
                </c:pt>
                <c:pt idx="800">
                  <c:v>6.1164564200566485E-3</c:v>
                </c:pt>
                <c:pt idx="801">
                  <c:v>6.1706329632649224E-3</c:v>
                </c:pt>
                <c:pt idx="802">
                  <c:v>6.2087971813466177E-3</c:v>
                </c:pt>
                <c:pt idx="803">
                  <c:v>6.2535397592344477E-3</c:v>
                </c:pt>
                <c:pt idx="804">
                  <c:v>6.2983723327977052E-3</c:v>
                </c:pt>
                <c:pt idx="805">
                  <c:v>6.3432955170927841E-3</c:v>
                </c:pt>
                <c:pt idx="806">
                  <c:v>6.3883099272044408E-3</c:v>
                </c:pt>
                <c:pt idx="807">
                  <c:v>6.433416178199384E-3</c:v>
                </c:pt>
                <c:pt idx="808">
                  <c:v>6.4786148851829978E-3</c:v>
                </c:pt>
                <c:pt idx="809">
                  <c:v>6.5239066632580903E-3</c:v>
                </c:pt>
                <c:pt idx="810">
                  <c:v>6.5726025790063813E-3</c:v>
                </c:pt>
                <c:pt idx="811">
                  <c:v>6.6147718931635641E-3</c:v>
                </c:pt>
                <c:pt idx="812">
                  <c:v>6.6603465752666027E-3</c:v>
                </c:pt>
                <c:pt idx="813">
                  <c:v>6.7060167890038583E-3</c:v>
                </c:pt>
                <c:pt idx="814">
                  <c:v>6.774633819035536E-3</c:v>
                </c:pt>
                <c:pt idx="815">
                  <c:v>6.7976462720552612E-3</c:v>
                </c:pt>
                <c:pt idx="816">
                  <c:v>6.8436067717426328E-3</c:v>
                </c:pt>
                <c:pt idx="817">
                  <c:v>6.8896652637951937E-3</c:v>
                </c:pt>
                <c:pt idx="818">
                  <c:v>6.9358223634343671E-3</c:v>
                </c:pt>
                <c:pt idx="819">
                  <c:v>7.0019333508672312E-3</c:v>
                </c:pt>
                <c:pt idx="820">
                  <c:v>7.0483324874414145E-3</c:v>
                </c:pt>
                <c:pt idx="821">
                  <c:v>7.0948323410013172E-3</c:v>
                </c:pt>
                <c:pt idx="822">
                  <c:v>7.141433526812198E-3</c:v>
                </c:pt>
                <c:pt idx="823">
                  <c:v>7.1847203391479653E-3</c:v>
                </c:pt>
                <c:pt idx="824">
                  <c:v>7.2315116378316446E-3</c:v>
                </c:pt>
                <c:pt idx="825">
                  <c:v>7.2783339408957204E-3</c:v>
                </c:pt>
                <c:pt idx="826">
                  <c:v>7.3250871148173857E-3</c:v>
                </c:pt>
                <c:pt idx="827">
                  <c:v>7.3750470895725308E-3</c:v>
                </c:pt>
                <c:pt idx="828">
                  <c:v>7.4213350831422373E-3</c:v>
                </c:pt>
                <c:pt idx="829">
                  <c:v>7.4672923925093422E-3</c:v>
                </c:pt>
                <c:pt idx="830">
                  <c:v>7.5129125173406712E-3</c:v>
                </c:pt>
                <c:pt idx="831">
                  <c:v>7.5581919619060666E-3</c:v>
                </c:pt>
                <c:pt idx="832">
                  <c:v>7.6031272304650571E-3</c:v>
                </c:pt>
                <c:pt idx="833">
                  <c:v>7.6477148272384938E-3</c:v>
                </c:pt>
                <c:pt idx="834">
                  <c:v>7.6919512564369106E-3</c:v>
                </c:pt>
                <c:pt idx="835">
                  <c:v>7.7358330222399019E-3</c:v>
                </c:pt>
                <c:pt idx="836">
                  <c:v>7.7761945393231002E-3</c:v>
                </c:pt>
                <c:pt idx="837">
                  <c:v>7.8193816852865083E-3</c:v>
                </c:pt>
                <c:pt idx="838">
                  <c:v>7.8622039327864712E-3</c:v>
                </c:pt>
                <c:pt idx="839">
                  <c:v>7.9046577861365819E-3</c:v>
                </c:pt>
                <c:pt idx="840">
                  <c:v>7.9497995454436855E-3</c:v>
                </c:pt>
                <c:pt idx="841">
                  <c:v>7.9914799176889102E-3</c:v>
                </c:pt>
                <c:pt idx="842">
                  <c:v>8.0327811553188196E-3</c:v>
                </c:pt>
                <c:pt idx="843">
                  <c:v>8.0736997623814984E-3</c:v>
                </c:pt>
                <c:pt idx="844">
                  <c:v>8.1142322429198742E-3</c:v>
                </c:pt>
                <c:pt idx="845">
                  <c:v>8.1514488690954678E-3</c:v>
                </c:pt>
                <c:pt idx="846">
                  <c:v>8.1912260831114025E-3</c:v>
                </c:pt>
                <c:pt idx="847">
                  <c:v>8.2306069370492452E-3</c:v>
                </c:pt>
                <c:pt idx="848">
                  <c:v>8.2752713809020051E-3</c:v>
                </c:pt>
                <c:pt idx="849">
                  <c:v>8.3109803884374323E-3</c:v>
                </c:pt>
                <c:pt idx="850">
                  <c:v>8.3491226941435591E-3</c:v>
                </c:pt>
                <c:pt idx="851">
                  <c:v>8.3868544013705974E-3</c:v>
                </c:pt>
                <c:pt idx="852">
                  <c:v>8.4241720141099031E-3</c:v>
                </c:pt>
                <c:pt idx="853">
                  <c:v>8.46630917523024E-3</c:v>
                </c:pt>
                <c:pt idx="854">
                  <c:v>8.5027276703504798E-3</c:v>
                </c:pt>
                <c:pt idx="855">
                  <c:v>8.5387210835243029E-3</c:v>
                </c:pt>
                <c:pt idx="856">
                  <c:v>8.5742859187353283E-3</c:v>
                </c:pt>
                <c:pt idx="857">
                  <c:v>8.609418679987808E-3</c:v>
                </c:pt>
                <c:pt idx="858">
                  <c:v>8.6364728645706348E-3</c:v>
                </c:pt>
                <c:pt idx="859">
                  <c:v>8.6708234191742607E-3</c:v>
                </c:pt>
                <c:pt idx="860">
                  <c:v>8.7047321831994796E-3</c:v>
                </c:pt>
                <c:pt idx="861">
                  <c:v>8.7381956613022792E-3</c:v>
                </c:pt>
                <c:pt idx="862">
                  <c:v>8.7784790172579404E-3</c:v>
                </c:pt>
                <c:pt idx="863">
                  <c:v>8.8109459191191182E-3</c:v>
                </c:pt>
                <c:pt idx="864">
                  <c:v>8.8523494454305143E-3</c:v>
                </c:pt>
                <c:pt idx="865">
                  <c:v>8.8745065897065326E-3</c:v>
                </c:pt>
                <c:pt idx="866">
                  <c:v>8.9055933666037212E-3</c:v>
                </c:pt>
                <c:pt idx="867">
                  <c:v>8.9339551179437038E-3</c:v>
                </c:pt>
                <c:pt idx="868">
                  <c:v>8.9641374884399383E-3</c:v>
                </c:pt>
                <c:pt idx="869">
                  <c:v>9.0066072326924762E-3</c:v>
                </c:pt>
                <c:pt idx="870">
                  <c:v>9.0376014212717633E-3</c:v>
                </c:pt>
                <c:pt idx="871">
                  <c:v>9.0641785926592888E-3</c:v>
                </c:pt>
                <c:pt idx="872">
                  <c:v>9.092237364068112E-3</c:v>
                </c:pt>
                <c:pt idx="873">
                  <c:v>9.1198068684900102E-3</c:v>
                </c:pt>
                <c:pt idx="874">
                  <c:v>9.1468836100189188E-3</c:v>
                </c:pt>
                <c:pt idx="875">
                  <c:v>9.1734640927762512E-3</c:v>
                </c:pt>
                <c:pt idx="876">
                  <c:v>9.199561767884723E-3</c:v>
                </c:pt>
                <c:pt idx="877">
                  <c:v>9.2252581626717234E-3</c:v>
                </c:pt>
                <c:pt idx="878">
                  <c:v>9.2506525441368725E-3</c:v>
                </c:pt>
                <c:pt idx="879">
                  <c:v>9.2758450440030837E-3</c:v>
                </c:pt>
                <c:pt idx="880">
                  <c:v>9.3009353263073802E-3</c:v>
                </c:pt>
                <c:pt idx="881">
                  <c:v>9.3259797958331059E-3</c:v>
                </c:pt>
                <c:pt idx="882">
                  <c:v>9.3509820603568383E-3</c:v>
                </c:pt>
                <c:pt idx="883">
                  <c:v>9.3702380787865323E-3</c:v>
                </c:pt>
                <c:pt idx="884">
                  <c:v>9.4008617992286103E-3</c:v>
                </c:pt>
                <c:pt idx="885">
                  <c:v>9.4257401859967893E-3</c:v>
                </c:pt>
                <c:pt idx="886">
                  <c:v>9.4505781926082499E-3</c:v>
                </c:pt>
                <c:pt idx="887">
                  <c:v>9.4753762752830539E-3</c:v>
                </c:pt>
                <c:pt idx="888">
                  <c:v>9.500134890243761E-3</c:v>
                </c:pt>
                <c:pt idx="889">
                  <c:v>9.5248544937254209E-3</c:v>
                </c:pt>
                <c:pt idx="890">
                  <c:v>9.5495355419605854E-3</c:v>
                </c:pt>
                <c:pt idx="891">
                  <c:v>9.5741784911868022E-3</c:v>
                </c:pt>
                <c:pt idx="892">
                  <c:v>9.598783797651611E-3</c:v>
                </c:pt>
                <c:pt idx="893">
                  <c:v>9.6233519175975557E-3</c:v>
                </c:pt>
                <c:pt idx="894">
                  <c:v>9.6478833072771719E-3</c:v>
                </c:pt>
                <c:pt idx="895">
                  <c:v>9.6723784229504894E-3</c:v>
                </c:pt>
                <c:pt idx="896">
                  <c:v>9.6912137208131771E-3</c:v>
                </c:pt>
                <c:pt idx="897">
                  <c:v>9.7212616573183475E-3</c:v>
                </c:pt>
                <c:pt idx="898">
                  <c:v>9.7456506885454375E-3</c:v>
                </c:pt>
                <c:pt idx="899">
                  <c:v>9.7700052708363239E-3</c:v>
                </c:pt>
                <c:pt idx="900">
                  <c:v>9.7943258604610284E-3</c:v>
                </c:pt>
                <c:pt idx="901">
                  <c:v>9.8186129137095568E-3</c:v>
                </c:pt>
                <c:pt idx="902">
                  <c:v>9.8428668868619229E-3</c:v>
                </c:pt>
                <c:pt idx="903">
                  <c:v>9.8670882362106305E-3</c:v>
                </c:pt>
                <c:pt idx="904">
                  <c:v>9.9032256018569756E-3</c:v>
                </c:pt>
                <c:pt idx="905">
                  <c:v>9.9170243403546108E-3</c:v>
                </c:pt>
                <c:pt idx="906">
                  <c:v>9.9395611044097998E-3</c:v>
                </c:pt>
                <c:pt idx="907">
                  <c:v>9.9636565215363571E-3</c:v>
                </c:pt>
                <c:pt idx="908">
                  <c:v>9.9877215963767307E-3</c:v>
                </c:pt>
                <c:pt idx="909">
                  <c:v>1.0006196400746346E-2</c:v>
                </c:pt>
                <c:pt idx="910">
                  <c:v>1.0028354096490562E-2</c:v>
                </c:pt>
                <c:pt idx="911">
                  <c:v>1.0052336346202395E-2</c:v>
                </c:pt>
                <c:pt idx="912">
                  <c:v>1.0076289945355159E-2</c:v>
                </c:pt>
                <c:pt idx="913">
                  <c:v>1.0100215350252422E-2</c:v>
                </c:pt>
                <c:pt idx="914">
                  <c:v>1.0133347052343276E-2</c:v>
                </c:pt>
                <c:pt idx="915">
                  <c:v>1.0155365867237087E-2</c:v>
                </c:pt>
                <c:pt idx="916">
                  <c:v>1.0179204631487193E-2</c:v>
                </c:pt>
                <c:pt idx="917">
                  <c:v>1.0203017160435868E-2</c:v>
                </c:pt>
                <c:pt idx="918">
                  <c:v>1.0226803910440563E-2</c:v>
                </c:pt>
                <c:pt idx="919">
                  <c:v>1.0250565337856232E-2</c:v>
                </c:pt>
                <c:pt idx="920">
                  <c:v>1.0274301899042826E-2</c:v>
                </c:pt>
                <c:pt idx="921">
                  <c:v>1.0298014050362791E-2</c:v>
                </c:pt>
                <c:pt idx="922">
                  <c:v>1.03161885566386E-2</c:v>
                </c:pt>
                <c:pt idx="923">
                  <c:v>1.0345366948887602E-2</c:v>
                </c:pt>
                <c:pt idx="924">
                  <c:v>1.0369008608844821E-2</c:v>
                </c:pt>
                <c:pt idx="925">
                  <c:v>1.0392627684432665E-2</c:v>
                </c:pt>
                <c:pt idx="926">
                  <c:v>1.0416224632038562E-2</c:v>
                </c:pt>
                <c:pt idx="927">
                  <c:v>1.0439799908052438E-2</c:v>
                </c:pt>
                <c:pt idx="928">
                  <c:v>1.046334891880385E-2</c:v>
                </c:pt>
                <c:pt idx="929">
                  <c:v>1.0486846793027749E-2</c:v>
                </c:pt>
                <c:pt idx="930">
                  <c:v>1.0510263396678876E-2</c:v>
                </c:pt>
                <c:pt idx="931">
                  <c:v>1.0533568363655099E-2</c:v>
                </c:pt>
                <c:pt idx="932">
                  <c:v>1.055673149290226E-2</c:v>
                </c:pt>
                <c:pt idx="933">
                  <c:v>1.057973549834279E-2</c:v>
                </c:pt>
                <c:pt idx="934">
                  <c:v>1.060257883637894E-2</c:v>
                </c:pt>
                <c:pt idx="935">
                  <c:v>1.0625260902863976E-2</c:v>
                </c:pt>
                <c:pt idx="936">
                  <c:v>1.0647781093658659E-2</c:v>
                </c:pt>
                <c:pt idx="937">
                  <c:v>1.0670138804623752E-2</c:v>
                </c:pt>
                <c:pt idx="938">
                  <c:v>1.0692333431625012E-2</c:v>
                </c:pt>
                <c:pt idx="939">
                  <c:v>1.0714364370523199E-2</c:v>
                </c:pt>
                <c:pt idx="940">
                  <c:v>1.0736231017191566E-2</c:v>
                </c:pt>
                <c:pt idx="941">
                  <c:v>1.0757932767498368E-2</c:v>
                </c:pt>
                <c:pt idx="942">
                  <c:v>1.0779469017314358E-2</c:v>
                </c:pt>
                <c:pt idx="943">
                  <c:v>1.0800839162520282E-2</c:v>
                </c:pt>
                <c:pt idx="944">
                  <c:v>1.0822042598991888E-2</c:v>
                </c:pt>
                <c:pt idx="945">
                  <c:v>1.084307872261242E-2</c:v>
                </c:pt>
                <c:pt idx="946">
                  <c:v>1.0863946929262625E-2</c:v>
                </c:pt>
                <c:pt idx="947">
                  <c:v>1.0884646614835736E-2</c:v>
                </c:pt>
                <c:pt idx="948">
                  <c:v>1.0905177175214997E-2</c:v>
                </c:pt>
                <c:pt idx="949">
                  <c:v>1.0925538006301139E-2</c:v>
                </c:pt>
                <c:pt idx="950">
                  <c:v>1.0945728503987395E-2</c:v>
                </c:pt>
                <c:pt idx="951">
                  <c:v>1.0965748064174496E-2</c:v>
                </c:pt>
                <c:pt idx="952">
                  <c:v>1.098559608276567E-2</c:v>
                </c:pt>
                <c:pt idx="953">
                  <c:v>1.1005271955671636E-2</c:v>
                </c:pt>
                <c:pt idx="954">
                  <c:v>1.1024775078798121E-2</c:v>
                </c:pt>
                <c:pt idx="955">
                  <c:v>1.1044104848065839E-2</c:v>
                </c:pt>
                <c:pt idx="956">
                  <c:v>1.1063260659390506E-2</c:v>
                </c:pt>
                <c:pt idx="957">
                  <c:v>1.1077705287964531E-2</c:v>
                </c:pt>
                <c:pt idx="958">
                  <c:v>1.110104799190853E-2</c:v>
                </c:pt>
                <c:pt idx="959">
                  <c:v>1.1119678304955805E-2</c:v>
                </c:pt>
                <c:pt idx="960">
                  <c:v>1.1138132243777854E-2</c:v>
                </c:pt>
                <c:pt idx="961">
                  <c:v>1.115201720135423E-2</c:v>
                </c:pt>
                <c:pt idx="962">
                  <c:v>1.1168698995553632E-2</c:v>
                </c:pt>
                <c:pt idx="963">
                  <c:v>1.1186669051554013E-2</c:v>
                </c:pt>
                <c:pt idx="964">
                  <c:v>1.1204460508338978E-2</c:v>
                </c:pt>
                <c:pt idx="965">
                  <c:v>1.1222072762042996E-2</c:v>
                </c:pt>
                <c:pt idx="966">
                  <c:v>1.1245118190851833E-2</c:v>
                </c:pt>
                <c:pt idx="967">
                  <c:v>1.1262320596636677E-2</c:v>
                </c:pt>
                <c:pt idx="968">
                  <c:v>1.1279341795839282E-2</c:v>
                </c:pt>
                <c:pt idx="969">
                  <c:v>1.1296181184435317E-2</c:v>
                </c:pt>
                <c:pt idx="970">
                  <c:v>1.1312838158405447E-2</c:v>
                </c:pt>
                <c:pt idx="971">
                  <c:v>1.1329312113740331E-2</c:v>
                </c:pt>
                <c:pt idx="972">
                  <c:v>1.1345602446433123E-2</c:v>
                </c:pt>
                <c:pt idx="973">
                  <c:v>1.1361708552481975E-2</c:v>
                </c:pt>
                <c:pt idx="974">
                  <c:v>1.1377629827890035E-2</c:v>
                </c:pt>
                <c:pt idx="975">
                  <c:v>1.1393365668665445E-2</c:v>
                </c:pt>
                <c:pt idx="976">
                  <c:v>1.140891547082884E-2</c:v>
                </c:pt>
                <c:pt idx="977">
                  <c:v>1.1424278630398355E-2</c:v>
                </c:pt>
                <c:pt idx="978">
                  <c:v>1.1439454543402117E-2</c:v>
                </c:pt>
                <c:pt idx="979">
                  <c:v>1.145444260587325E-2</c:v>
                </c:pt>
                <c:pt idx="980">
                  <c:v>1.1469242213852371E-2</c:v>
                </c:pt>
                <c:pt idx="981">
                  <c:v>1.1483852763385094E-2</c:v>
                </c:pt>
                <c:pt idx="982">
                  <c:v>1.149827365051953E-2</c:v>
                </c:pt>
                <c:pt idx="983">
                  <c:v>1.1512504271323776E-2</c:v>
                </c:pt>
                <c:pt idx="984">
                  <c:v>1.1526544021855933E-2</c:v>
                </c:pt>
                <c:pt idx="985">
                  <c:v>1.1540392298189095E-2</c:v>
                </c:pt>
                <c:pt idx="986">
                  <c:v>1.1554048496406344E-2</c:v>
                </c:pt>
                <c:pt idx="987">
                  <c:v>1.1567512012585768E-2</c:v>
                </c:pt>
                <c:pt idx="988">
                  <c:v>1.1580782242825438E-2</c:v>
                </c:pt>
                <c:pt idx="989">
                  <c:v>1.1593858583225924E-2</c:v>
                </c:pt>
                <c:pt idx="990">
                  <c:v>1.1606740429892792E-2</c:v>
                </c:pt>
                <c:pt idx="991">
                  <c:v>1.1619427178936603E-2</c:v>
                </c:pt>
                <c:pt idx="992">
                  <c:v>1.1631918226485405E-2</c:v>
                </c:pt>
                <c:pt idx="993">
                  <c:v>1.1644212968664747E-2</c:v>
                </c:pt>
                <c:pt idx="994">
                  <c:v>1.1656310801612668E-2</c:v>
                </c:pt>
                <c:pt idx="995">
                  <c:v>1.1668211121469707E-2</c:v>
                </c:pt>
                <c:pt idx="996">
                  <c:v>1.1676885359162233E-2</c:v>
                </c:pt>
                <c:pt idx="997">
                  <c:v>1.1691416806545729E-2</c:v>
                </c:pt>
                <c:pt idx="998">
                  <c:v>1.1702720964088253E-2</c:v>
                </c:pt>
                <c:pt idx="999">
                  <c:v>1.1713825193201965E-2</c:v>
                </c:pt>
                <c:pt idx="1000">
                  <c:v>1.1724728890067371E-2</c:v>
                </c:pt>
                <c:pt idx="1001">
                  <c:v>1.1735431450882461E-2</c:v>
                </c:pt>
                <c:pt idx="1002">
                  <c:v>1.1745932271845227E-2</c:v>
                </c:pt>
                <c:pt idx="1003">
                  <c:v>1.175623074916865E-2</c:v>
                </c:pt>
                <c:pt idx="1004">
                  <c:v>1.1766326279070705E-2</c:v>
                </c:pt>
                <c:pt idx="1005">
                  <c:v>1.177621825777686E-2</c:v>
                </c:pt>
                <c:pt idx="1006">
                  <c:v>1.1785906081525077E-2</c:v>
                </c:pt>
                <c:pt idx="1007">
                  <c:v>1.1795389146558311E-2</c:v>
                </c:pt>
                <c:pt idx="1008">
                  <c:v>1.1804666849137002E-2</c:v>
                </c:pt>
                <c:pt idx="1009">
                  <c:v>1.1813738585519096E-2</c:v>
                </c:pt>
                <c:pt idx="1010">
                  <c:v>1.1822603751980021E-2</c:v>
                </c:pt>
                <c:pt idx="1011">
                  <c:v>1.1831261744802701E-2</c:v>
                </c:pt>
                <c:pt idx="1012">
                  <c:v>1.1839711960280053E-2</c:v>
                </c:pt>
                <c:pt idx="1013">
                  <c:v>1.1847953794712485E-2</c:v>
                </c:pt>
                <c:pt idx="1014">
                  <c:v>1.1853730242925345E-2</c:v>
                </c:pt>
                <c:pt idx="1015">
                  <c:v>1.1861597783638052E-2</c:v>
                </c:pt>
                <c:pt idx="1016">
                  <c:v>1.1869255281876311E-2</c:v>
                </c:pt>
                <c:pt idx="1017">
                  <c:v>1.187670213408154E-2</c:v>
                </c:pt>
                <c:pt idx="1018">
                  <c:v>1.1886016122449605E-2</c:v>
                </c:pt>
                <c:pt idx="1019">
                  <c:v>1.1892994993505657E-2</c:v>
                </c:pt>
                <c:pt idx="1020">
                  <c:v>1.1900421244752254E-2</c:v>
                </c:pt>
                <c:pt idx="1021">
                  <c:v>1.1906314312043753E-2</c:v>
                </c:pt>
                <c:pt idx="1022">
                  <c:v>1.1910755580632423E-2</c:v>
                </c:pt>
                <c:pt idx="1023">
                  <c:v>1.1918778375090422E-2</c:v>
                </c:pt>
                <c:pt idx="1024">
                  <c:v>1.1924688176823406E-2</c:v>
                </c:pt>
                <c:pt idx="1025">
                  <c:v>1.1930382353928237E-2</c:v>
                </c:pt>
                <c:pt idx="1026">
                  <c:v>1.1935860302842716E-2</c:v>
                </c:pt>
                <c:pt idx="1027">
                  <c:v>1.1941121420014633E-2</c:v>
                </c:pt>
                <c:pt idx="1028">
                  <c:v>1.1946165101906769E-2</c:v>
                </c:pt>
                <c:pt idx="1029">
                  <c:v>1.1950990744989398E-2</c:v>
                </c:pt>
                <c:pt idx="1030">
                  <c:v>1.1955597745742785E-2</c:v>
                </c:pt>
                <c:pt idx="1031">
                  <c:v>1.1959985500669679E-2</c:v>
                </c:pt>
                <c:pt idx="1032">
                  <c:v>1.1964155231727613E-2</c:v>
                </c:pt>
                <c:pt idx="1033">
                  <c:v>1.1968126134439261E-2</c:v>
                </c:pt>
                <c:pt idx="1034">
                  <c:v>1.1971927741673272E-2</c:v>
                </c:pt>
                <c:pt idx="1035">
                  <c:v>1.1975589894764049E-2</c:v>
                </c:pt>
                <c:pt idx="1036">
                  <c:v>1.1979142612284222E-2</c:v>
                </c:pt>
                <c:pt idx="1037">
                  <c:v>1.1982608680791429E-2</c:v>
                </c:pt>
                <c:pt idx="1038">
                  <c:v>1.1985991520152561E-2</c:v>
                </c:pt>
                <c:pt idx="1039">
                  <c:v>1.1989291403758928E-2</c:v>
                </c:pt>
                <c:pt idx="1040">
                  <c:v>1.1992508604994345E-2</c:v>
                </c:pt>
                <c:pt idx="1041">
                  <c:v>1.1995643397255118E-2</c:v>
                </c:pt>
                <c:pt idx="1042">
                  <c:v>1.1998696053932556E-2</c:v>
                </c:pt>
                <c:pt idx="1043">
                  <c:v>1.2001666848417969E-2</c:v>
                </c:pt>
                <c:pt idx="1044">
                  <c:v>1.2003356293977968E-2</c:v>
                </c:pt>
                <c:pt idx="1045">
                  <c:v>1.200736394442542E-2</c:v>
                </c:pt>
                <c:pt idx="1046">
                  <c:v>1.2010090792745065E-2</c:v>
                </c:pt>
                <c:pt idx="1047">
                  <c:v>1.2012736872477892E-2</c:v>
                </c:pt>
                <c:pt idx="1048">
                  <c:v>1.2015302457032695E-2</c:v>
                </c:pt>
                <c:pt idx="1049">
                  <c:v>1.2017787819815773E-2</c:v>
                </c:pt>
                <c:pt idx="1050">
                  <c:v>1.2020193234238419E-2</c:v>
                </c:pt>
                <c:pt idx="1051">
                  <c:v>1.2022518973709428E-2</c:v>
                </c:pt>
                <c:pt idx="1052">
                  <c:v>1.2024765311645091E-2</c:v>
                </c:pt>
                <c:pt idx="1053">
                  <c:v>1.2026932521461697E-2</c:v>
                </c:pt>
                <c:pt idx="1054">
                  <c:v>1.2029020876573038E-2</c:v>
                </c:pt>
                <c:pt idx="1055">
                  <c:v>1.2031030650400398E-2</c:v>
                </c:pt>
                <c:pt idx="1056">
                  <c:v>1.2033624992471422E-2</c:v>
                </c:pt>
                <c:pt idx="1057">
                  <c:v>1.2033833835814448E-2</c:v>
                </c:pt>
                <c:pt idx="1058">
                  <c:v>1.2036591218396453E-2</c:v>
                </c:pt>
                <c:pt idx="1059">
                  <c:v>1.2038289401318236E-2</c:v>
                </c:pt>
                <c:pt idx="1060">
                  <c:v>1.2039910370074958E-2</c:v>
                </c:pt>
                <c:pt idx="1061">
                  <c:v>1.2041972368246334E-2</c:v>
                </c:pt>
                <c:pt idx="1062">
                  <c:v>1.2042826372586267E-2</c:v>
                </c:pt>
                <c:pt idx="1063">
                  <c:v>1.2044211832235209E-2</c:v>
                </c:pt>
                <c:pt idx="1064">
                  <c:v>1.2045521193522989E-2</c:v>
                </c:pt>
                <c:pt idx="1065">
                  <c:v>1.2046754729877341E-2</c:v>
                </c:pt>
                <c:pt idx="1066">
                  <c:v>1.2047077712130174E-2</c:v>
                </c:pt>
                <c:pt idx="1067">
                  <c:v>1.204817637550188E-2</c:v>
                </c:pt>
                <c:pt idx="1068">
                  <c:v>1.2049199983166226E-2</c:v>
                </c:pt>
                <c:pt idx="1069">
                  <c:v>1.2050148808533072E-2</c:v>
                </c:pt>
                <c:pt idx="1070">
                  <c:v>1.2052050779675083E-2</c:v>
                </c:pt>
                <c:pt idx="1071">
                  <c:v>1.2052578936666451E-2</c:v>
                </c:pt>
                <c:pt idx="1072">
                  <c:v>1.2053289354643799E-2</c:v>
                </c:pt>
                <c:pt idx="1073">
                  <c:v>1.2053926135171462E-2</c:v>
                </c:pt>
                <c:pt idx="1074">
                  <c:v>1.2054545861045263E-2</c:v>
                </c:pt>
                <c:pt idx="1075">
                  <c:v>1.2054979877660856E-2</c:v>
                </c:pt>
                <c:pt idx="1076">
                  <c:v>1.2055397386514153E-2</c:v>
                </c:pt>
                <c:pt idx="1077">
                  <c:v>1.2055742351698312E-2</c:v>
                </c:pt>
                <c:pt idx="1078">
                  <c:v>1.2056015046661697E-2</c:v>
                </c:pt>
                <c:pt idx="1079">
                  <c:v>1.2056215744857823E-2</c:v>
                </c:pt>
                <c:pt idx="1080">
                  <c:v>1.2056344719735053E-2</c:v>
                </c:pt>
                <c:pt idx="1081">
                  <c:v>1.2056402244744325E-2</c:v>
                </c:pt>
                <c:pt idx="1082">
                  <c:v>1.2056388593344314E-2</c:v>
                </c:pt>
                <c:pt idx="1083">
                  <c:v>1.2056304038980803E-2</c:v>
                </c:pt>
                <c:pt idx="1084">
                  <c:v>1.2056148855117625E-2</c:v>
                </c:pt>
                <c:pt idx="1085">
                  <c:v>1.2055923315210874E-2</c:v>
                </c:pt>
                <c:pt idx="1086">
                  <c:v>1.2055627692714069E-2</c:v>
                </c:pt>
                <c:pt idx="1087">
                  <c:v>1.2055431548385065E-2</c:v>
                </c:pt>
                <c:pt idx="1088">
                  <c:v>1.2054827293808206E-2</c:v>
                </c:pt>
                <c:pt idx="1089">
                  <c:v>1.2054323064319077E-2</c:v>
                </c:pt>
                <c:pt idx="1090">
                  <c:v>1.2053749846090065E-2</c:v>
                </c:pt>
                <c:pt idx="1091">
                  <c:v>1.2053107912587581E-2</c:v>
                </c:pt>
                <c:pt idx="1092">
                  <c:v>1.2052397537275458E-2</c:v>
                </c:pt>
                <c:pt idx="1093">
                  <c:v>1.2051618993622686E-2</c:v>
                </c:pt>
                <c:pt idx="1094">
                  <c:v>1.2050772555095676E-2</c:v>
                </c:pt>
                <c:pt idx="1095">
                  <c:v>1.2049858495165993E-2</c:v>
                </c:pt>
                <c:pt idx="1096">
                  <c:v>1.2048498458079633E-2</c:v>
                </c:pt>
                <c:pt idx="1097">
                  <c:v>1.2047828604974574E-2</c:v>
                </c:pt>
                <c:pt idx="1098">
                  <c:v>1.2046713321655973E-2</c:v>
                </c:pt>
                <c:pt idx="1099">
                  <c:v>1.2045531510823552E-2</c:v>
                </c:pt>
                <c:pt idx="1100">
                  <c:v>1.2044495395752041E-2</c:v>
                </c:pt>
                <c:pt idx="1101">
                  <c:v>1.204296940050352E-2</c:v>
                </c:pt>
                <c:pt idx="1102">
                  <c:v>1.2041589647971937E-2</c:v>
                </c:pt>
                <c:pt idx="1103">
                  <c:v>1.2040144461828278E-2</c:v>
                </c:pt>
                <c:pt idx="1104">
                  <c:v>1.2038634115549268E-2</c:v>
                </c:pt>
                <c:pt idx="1105">
                  <c:v>1.2037058882619365E-2</c:v>
                </c:pt>
                <c:pt idx="1106">
                  <c:v>1.2035419036512719E-2</c:v>
                </c:pt>
                <c:pt idx="1107">
                  <c:v>1.2033714850716366E-2</c:v>
                </c:pt>
                <c:pt idx="1108">
                  <c:v>1.2031946598709613E-2</c:v>
                </c:pt>
                <c:pt idx="1109">
                  <c:v>1.2030114553974342E-2</c:v>
                </c:pt>
                <c:pt idx="1110">
                  <c:v>1.2028218989997591E-2</c:v>
                </c:pt>
                <c:pt idx="1111">
                  <c:v>1.202626018026382E-2</c:v>
                </c:pt>
                <c:pt idx="1112">
                  <c:v>1.2024238398257493E-2</c:v>
                </c:pt>
                <c:pt idx="1113">
                  <c:v>1.2021241442822704E-2</c:v>
                </c:pt>
                <c:pt idx="1114">
                  <c:v>1.2019067866755185E-2</c:v>
                </c:pt>
                <c:pt idx="1115">
                  <c:v>1.2016832256088274E-2</c:v>
                </c:pt>
                <c:pt idx="1116">
                  <c:v>1.2014534884309008E-2</c:v>
                </c:pt>
                <c:pt idx="1117">
                  <c:v>1.2012176024909586E-2</c:v>
                </c:pt>
                <c:pt idx="1118">
                  <c:v>1.2009688056978187E-2</c:v>
                </c:pt>
                <c:pt idx="1119">
                  <c:v>1.2007220284186357E-2</c:v>
                </c:pt>
                <c:pt idx="1120">
                  <c:v>1.200469179166243E-2</c:v>
                </c:pt>
                <c:pt idx="1121">
                  <c:v>1.2002102852870511E-2</c:v>
                </c:pt>
                <c:pt idx="1122">
                  <c:v>1.1999468985813796E-2</c:v>
                </c:pt>
                <c:pt idx="1123">
                  <c:v>1.1996746944026984E-2</c:v>
                </c:pt>
                <c:pt idx="1124">
                  <c:v>1.1993965329070549E-2</c:v>
                </c:pt>
                <c:pt idx="1125">
                  <c:v>1.1991124414439266E-2</c:v>
                </c:pt>
                <c:pt idx="1126">
                  <c:v>1.1988224473635645E-2</c:v>
                </c:pt>
                <c:pt idx="1127">
                  <c:v>1.1985282646859829E-2</c:v>
                </c:pt>
                <c:pt idx="1128">
                  <c:v>1.198226972826788E-2</c:v>
                </c:pt>
                <c:pt idx="1129">
                  <c:v>1.1978310461446817E-2</c:v>
                </c:pt>
                <c:pt idx="1130">
                  <c:v>1.1976069494645358E-2</c:v>
                </c:pt>
                <c:pt idx="1131">
                  <c:v>1.1972848949365095E-2</c:v>
                </c:pt>
                <c:pt idx="1132">
                  <c:v>1.1969600594956409E-2</c:v>
                </c:pt>
                <c:pt idx="1133">
                  <c:v>1.1966295128862024E-2</c:v>
                </c:pt>
                <c:pt idx="1134">
                  <c:v>1.1962932824587023E-2</c:v>
                </c:pt>
                <c:pt idx="1135">
                  <c:v>1.1959564360870978E-2</c:v>
                </c:pt>
                <c:pt idx="1136">
                  <c:v>1.1956093313514771E-2</c:v>
                </c:pt>
                <c:pt idx="1137">
                  <c:v>1.1952566230771566E-2</c:v>
                </c:pt>
                <c:pt idx="1138">
                  <c:v>1.1948983386131928E-2</c:v>
                </c:pt>
                <c:pt idx="1139">
                  <c:v>1.1945278303018496E-2</c:v>
                </c:pt>
                <c:pt idx="1140">
                  <c:v>1.1941580713189336E-2</c:v>
                </c:pt>
                <c:pt idx="1141">
                  <c:v>1.1937828199697138E-2</c:v>
                </c:pt>
                <c:pt idx="1142">
                  <c:v>1.1934021036049573E-2</c:v>
                </c:pt>
                <c:pt idx="1143">
                  <c:v>1.1930159495749149E-2</c:v>
                </c:pt>
                <c:pt idx="1144">
                  <c:v>1.1926243852303536E-2</c:v>
                </c:pt>
                <c:pt idx="1145">
                  <c:v>1.1922274379215243E-2</c:v>
                </c:pt>
                <c:pt idx="1146">
                  <c:v>1.1918251349994519E-2</c:v>
                </c:pt>
                <c:pt idx="1147">
                  <c:v>1.1914175038146452E-2</c:v>
                </c:pt>
                <c:pt idx="1148">
                  <c:v>1.1910148204152371E-2</c:v>
                </c:pt>
                <c:pt idx="1149">
                  <c:v>1.1905970029282287E-2</c:v>
                </c:pt>
                <c:pt idx="1150">
                  <c:v>1.1901739374461151E-2</c:v>
                </c:pt>
                <c:pt idx="1151">
                  <c:v>1.1897456513182192E-2</c:v>
                </c:pt>
                <c:pt idx="1152">
                  <c:v>1.1893003812264364E-2</c:v>
                </c:pt>
                <c:pt idx="1153">
                  <c:v>1.188861354831585E-2</c:v>
                </c:pt>
                <c:pt idx="1154">
                  <c:v>1.1884171916298829E-2</c:v>
                </c:pt>
                <c:pt idx="1155">
                  <c:v>1.1879679189720969E-2</c:v>
                </c:pt>
                <c:pt idx="1156">
                  <c:v>1.1875135642089934E-2</c:v>
                </c:pt>
                <c:pt idx="1157">
                  <c:v>1.1870678325773376E-2</c:v>
                </c:pt>
                <c:pt idx="1158">
                  <c:v>1.186603767723593E-2</c:v>
                </c:pt>
                <c:pt idx="1159">
                  <c:v>1.1861347010229117E-2</c:v>
                </c:pt>
                <c:pt idx="1160">
                  <c:v>1.1856310471592968E-2</c:v>
                </c:pt>
                <c:pt idx="1161">
                  <c:v>1.1851665161026759E-2</c:v>
                </c:pt>
                <c:pt idx="1162">
                  <c:v>1.1846822430804765E-2</c:v>
                </c:pt>
                <c:pt idx="1163">
                  <c:v>1.1841930794101327E-2</c:v>
                </c:pt>
                <c:pt idx="1164">
                  <c:v>1.1836990524431846E-2</c:v>
                </c:pt>
                <c:pt idx="1165">
                  <c:v>1.1831285302242974E-2</c:v>
                </c:pt>
                <c:pt idx="1166">
                  <c:v>1.1826241740081515E-2</c:v>
                </c:pt>
                <c:pt idx="1167">
                  <c:v>1.1821150404560594E-2</c:v>
                </c:pt>
                <c:pt idx="1168">
                  <c:v>1.1816011569190458E-2</c:v>
                </c:pt>
                <c:pt idx="1169">
                  <c:v>1.181082550748651E-2</c:v>
                </c:pt>
                <c:pt idx="1170">
                  <c:v>1.1806144214702956E-2</c:v>
                </c:pt>
                <c:pt idx="1171">
                  <c:v>1.1800874977470701E-2</c:v>
                </c:pt>
                <c:pt idx="1172">
                  <c:v>1.1795559280159802E-2</c:v>
                </c:pt>
                <c:pt idx="1173">
                  <c:v>1.1790197396248647E-2</c:v>
                </c:pt>
                <c:pt idx="1174">
                  <c:v>1.1784196376833707E-2</c:v>
                </c:pt>
                <c:pt idx="1175">
                  <c:v>1.1777923497202383E-2</c:v>
                </c:pt>
                <c:pt idx="1176">
                  <c:v>1.1773223713139925E-2</c:v>
                </c:pt>
                <c:pt idx="1177">
                  <c:v>1.1767669687178203E-2</c:v>
                </c:pt>
                <c:pt idx="1178">
                  <c:v>1.1762070896490362E-2</c:v>
                </c:pt>
                <c:pt idx="1179">
                  <c:v>1.1756642560790453E-2</c:v>
                </c:pt>
                <c:pt idx="1180">
                  <c:v>1.1748887500479532E-2</c:v>
                </c:pt>
                <c:pt idx="1181">
                  <c:v>1.1743140255844331E-2</c:v>
                </c:pt>
                <c:pt idx="1182">
                  <c:v>1.1736745206849459E-2</c:v>
                </c:pt>
                <c:pt idx="1183">
                  <c:v>1.1731515317122687E-2</c:v>
                </c:pt>
                <c:pt idx="1184">
                  <c:v>1.1725638170083652E-2</c:v>
                </c:pt>
                <c:pt idx="1185">
                  <c:v>1.1719718269291579E-2</c:v>
                </c:pt>
                <c:pt idx="1186">
                  <c:v>1.1713755888265176E-2</c:v>
                </c:pt>
                <c:pt idx="1187">
                  <c:v>1.1707751300530644E-2</c:v>
                </c:pt>
                <c:pt idx="1188">
                  <c:v>1.1701704846258376E-2</c:v>
                </c:pt>
                <c:pt idx="1189">
                  <c:v>1.1695617132914948E-2</c:v>
                </c:pt>
                <c:pt idx="1190">
                  <c:v>1.1689488836484629E-2</c:v>
                </c:pt>
                <c:pt idx="1191">
                  <c:v>1.168332063498756E-2</c:v>
                </c:pt>
                <c:pt idx="1192">
                  <c:v>1.1677113203243938E-2</c:v>
                </c:pt>
                <c:pt idx="1193">
                  <c:v>1.167086704466358E-2</c:v>
                </c:pt>
                <c:pt idx="1194">
                  <c:v>1.1664582454500305E-2</c:v>
                </c:pt>
                <c:pt idx="1195">
                  <c:v>1.1659057456752721E-2</c:v>
                </c:pt>
                <c:pt idx="1196">
                  <c:v>1.1651899110824981E-2</c:v>
                </c:pt>
                <c:pt idx="1197">
                  <c:v>1.1645500923002927E-2</c:v>
                </c:pt>
                <c:pt idx="1198">
                  <c:v>1.1639065434990437E-2</c:v>
                </c:pt>
                <c:pt idx="1199">
                  <c:v>1.1632592929631258E-2</c:v>
                </c:pt>
                <c:pt idx="1200">
                  <c:v>1.1626083689774136E-2</c:v>
                </c:pt>
                <c:pt idx="1201">
                  <c:v>1.1619537998260321E-2</c:v>
                </c:pt>
                <c:pt idx="1202">
                  <c:v>1.1612956137941055E-2</c:v>
                </c:pt>
                <c:pt idx="1203">
                  <c:v>1.1606338391657589E-2</c:v>
                </c:pt>
                <c:pt idx="1204">
                  <c:v>1.1599685042256169E-2</c:v>
                </c:pt>
                <c:pt idx="1205">
                  <c:v>1.1592996372580544E-2</c:v>
                </c:pt>
                <c:pt idx="1206">
                  <c:v>1.1586272665474462E-2</c:v>
                </c:pt>
                <c:pt idx="1207">
                  <c:v>1.1579514203784169E-2</c:v>
                </c:pt>
                <c:pt idx="1208">
                  <c:v>1.1573627152258677E-2</c:v>
                </c:pt>
                <c:pt idx="1209">
                  <c:v>1.156589414802095E-2</c:v>
                </c:pt>
                <c:pt idx="1210">
                  <c:v>1.1559033119633022E-2</c:v>
                </c:pt>
                <c:pt idx="1211">
                  <c:v>1.1552138468033379E-2</c:v>
                </c:pt>
                <c:pt idx="1212">
                  <c:v>1.1545210476060774E-2</c:v>
                </c:pt>
                <c:pt idx="1213">
                  <c:v>1.1538249426558955E-2</c:v>
                </c:pt>
                <c:pt idx="1214">
                  <c:v>1.1531255602366675E-2</c:v>
                </c:pt>
                <c:pt idx="1215">
                  <c:v>1.1524229286327681E-2</c:v>
                </c:pt>
                <c:pt idx="1216">
                  <c:v>1.1513447160246522E-2</c:v>
                </c:pt>
                <c:pt idx="1217">
                  <c:v>1.1509390407552752E-2</c:v>
                </c:pt>
                <c:pt idx="1218">
                  <c:v>1.1502958215525438E-2</c:v>
                </c:pt>
                <c:pt idx="1219">
                  <c:v>1.149580476049461E-2</c:v>
                </c:pt>
                <c:pt idx="1220">
                  <c:v>1.1488620227813329E-2</c:v>
                </c:pt>
                <c:pt idx="1221">
                  <c:v>1.1482409172983824E-2</c:v>
                </c:pt>
                <c:pt idx="1222">
                  <c:v>1.1475170496120388E-2</c:v>
                </c:pt>
                <c:pt idx="1223">
                  <c:v>1.1467901531964277E-2</c:v>
                </c:pt>
                <c:pt idx="1224">
                  <c:v>1.1460602563329265E-2</c:v>
                </c:pt>
                <c:pt idx="1225">
                  <c:v>1.1451896652756588E-2</c:v>
                </c:pt>
                <c:pt idx="1226">
                  <c:v>1.1444876239968815E-2</c:v>
                </c:pt>
                <c:pt idx="1227">
                  <c:v>1.1437482083174466E-2</c:v>
                </c:pt>
                <c:pt idx="1228">
                  <c:v>1.1430059111424695E-2</c:v>
                </c:pt>
                <c:pt idx="1229">
                  <c:v>1.1422607607548263E-2</c:v>
                </c:pt>
                <c:pt idx="1230">
                  <c:v>1.1415127854381424E-2</c:v>
                </c:pt>
                <c:pt idx="1231">
                  <c:v>1.1407620134755436E-2</c:v>
                </c:pt>
                <c:pt idx="1232">
                  <c:v>1.1400084731504057E-2</c:v>
                </c:pt>
                <c:pt idx="1233">
                  <c:v>1.1392521927461041E-2</c:v>
                </c:pt>
                <c:pt idx="1234">
                  <c:v>1.1384932005455151E-2</c:v>
                </c:pt>
                <c:pt idx="1235">
                  <c:v>1.1377315248320141E-2</c:v>
                </c:pt>
                <c:pt idx="1236">
                  <c:v>1.1369671938882275E-2</c:v>
                </c:pt>
                <c:pt idx="1237">
                  <c:v>1.1362002359975309E-2</c:v>
                </c:pt>
                <c:pt idx="1238">
                  <c:v>1.1354306794425506E-2</c:v>
                </c:pt>
                <c:pt idx="1239">
                  <c:v>1.1346585525064123E-2</c:v>
                </c:pt>
                <c:pt idx="1240">
                  <c:v>1.1338838834714926E-2</c:v>
                </c:pt>
                <c:pt idx="1241">
                  <c:v>1.1331067006209172E-2</c:v>
                </c:pt>
                <c:pt idx="1242">
                  <c:v>1.1323270322373125E-2</c:v>
                </c:pt>
                <c:pt idx="1243">
                  <c:v>1.1315449066030547E-2</c:v>
                </c:pt>
                <c:pt idx="1244">
                  <c:v>1.1307603520010201E-2</c:v>
                </c:pt>
                <c:pt idx="1245">
                  <c:v>1.129973396713585E-2</c:v>
                </c:pt>
                <c:pt idx="1246">
                  <c:v>1.129184069022876E-2</c:v>
                </c:pt>
                <c:pt idx="1247">
                  <c:v>1.1283923972117693E-2</c:v>
                </c:pt>
                <c:pt idx="1248">
                  <c:v>1.1275984095618918E-2</c:v>
                </c:pt>
                <c:pt idx="1249">
                  <c:v>1.1268021343561196E-2</c:v>
                </c:pt>
                <c:pt idx="1250">
                  <c:v>1.1260035998763296E-2</c:v>
                </c:pt>
                <c:pt idx="1251">
                  <c:v>1.1252028344046483E-2</c:v>
                </c:pt>
                <c:pt idx="1252">
                  <c:v>1.1243998662232024E-2</c:v>
                </c:pt>
                <c:pt idx="1253">
                  <c:v>1.123594723613619E-2</c:v>
                </c:pt>
                <c:pt idx="1254">
                  <c:v>1.1227874348582745E-2</c:v>
                </c:pt>
                <c:pt idx="1255">
                  <c:v>1.1219780282385461E-2</c:v>
                </c:pt>
                <c:pt idx="1256">
                  <c:v>1.1212885475044536E-2</c:v>
                </c:pt>
                <c:pt idx="1257">
                  <c:v>1.1203529745339447E-2</c:v>
                </c:pt>
                <c:pt idx="1258">
                  <c:v>1.1195373840120759E-2</c:v>
                </c:pt>
                <c:pt idx="1259">
                  <c:v>1.1187197887528311E-2</c:v>
                </c:pt>
                <c:pt idx="1260">
                  <c:v>1.1179002170370878E-2</c:v>
                </c:pt>
                <c:pt idx="1261">
                  <c:v>1.1170786971469726E-2</c:v>
                </c:pt>
                <c:pt idx="1262">
                  <c:v>1.1162552573633633E-2</c:v>
                </c:pt>
                <c:pt idx="1263">
                  <c:v>1.1154299259678868E-2</c:v>
                </c:pt>
                <c:pt idx="1264">
                  <c:v>1.114602731241171E-2</c:v>
                </c:pt>
                <c:pt idx="1265">
                  <c:v>1.1137737014645932E-2</c:v>
                </c:pt>
                <c:pt idx="1266">
                  <c:v>1.1129428649195305E-2</c:v>
                </c:pt>
                <c:pt idx="1267">
                  <c:v>1.1121102498866109E-2</c:v>
                </c:pt>
                <c:pt idx="1268">
                  <c:v>1.1112758846467119E-2</c:v>
                </c:pt>
                <c:pt idx="1269">
                  <c:v>1.1104397974807112E-2</c:v>
                </c:pt>
                <c:pt idx="1270">
                  <c:v>1.1096020166692366E-2</c:v>
                </c:pt>
                <c:pt idx="1271">
                  <c:v>1.1087625704931658E-2</c:v>
                </c:pt>
                <c:pt idx="1272">
                  <c:v>1.1079214872331267E-2</c:v>
                </c:pt>
                <c:pt idx="1273">
                  <c:v>1.1070787951689975E-2</c:v>
                </c:pt>
                <c:pt idx="1274">
                  <c:v>1.1064082304951737E-2</c:v>
                </c:pt>
                <c:pt idx="1275">
                  <c:v>1.1055629443429573E-2</c:v>
                </c:pt>
                <c:pt idx="1276">
                  <c:v>1.1047161262570184E-2</c:v>
                </c:pt>
                <c:pt idx="1277">
                  <c:v>1.1038678045130241E-2</c:v>
                </c:pt>
                <c:pt idx="1278">
                  <c:v>1.1028421926074783E-2</c:v>
                </c:pt>
                <c:pt idx="1279">
                  <c:v>1.1019904416079973E-2</c:v>
                </c:pt>
                <c:pt idx="1280">
                  <c:v>1.1010930431911703E-2</c:v>
                </c:pt>
                <c:pt idx="1281">
                  <c:v>1.1002827353623346E-2</c:v>
                </c:pt>
                <c:pt idx="1282">
                  <c:v>1.0995602004846129E-2</c:v>
                </c:pt>
                <c:pt idx="1283">
                  <c:v>1.098569611985678E-2</c:v>
                </c:pt>
                <c:pt idx="1284">
                  <c:v>1.0977110895727671E-2</c:v>
                </c:pt>
                <c:pt idx="1285">
                  <c:v>1.0968512977160561E-2</c:v>
                </c:pt>
                <c:pt idx="1286">
                  <c:v>1.0959902646949238E-2</c:v>
                </c:pt>
                <c:pt idx="1287">
                  <c:v>1.0951280187889989E-2</c:v>
                </c:pt>
                <c:pt idx="1288">
                  <c:v>1.0942645882776603E-2</c:v>
                </c:pt>
                <c:pt idx="1289">
                  <c:v>1.0934000014397871E-2</c:v>
                </c:pt>
                <c:pt idx="1290">
                  <c:v>1.0925342865545085E-2</c:v>
                </c:pt>
                <c:pt idx="1291">
                  <c:v>1.0916674719012032E-2</c:v>
                </c:pt>
                <c:pt idx="1292">
                  <c:v>1.0907995857585007E-2</c:v>
                </c:pt>
                <c:pt idx="1293">
                  <c:v>1.0899306564057798E-2</c:v>
                </c:pt>
                <c:pt idx="1294">
                  <c:v>1.0890607121211704E-2</c:v>
                </c:pt>
                <c:pt idx="1295">
                  <c:v>1.0883273016462157E-2</c:v>
                </c:pt>
                <c:pt idx="1296">
                  <c:v>1.0873178918725523E-2</c:v>
                </c:pt>
                <c:pt idx="1297">
                  <c:v>1.0864450724655528E-2</c:v>
                </c:pt>
                <c:pt idx="1298">
                  <c:v>1.0855713512411824E-2</c:v>
                </c:pt>
                <c:pt idx="1299">
                  <c:v>1.0846967564780707E-2</c:v>
                </c:pt>
                <c:pt idx="1300">
                  <c:v>1.0838213164543475E-2</c:v>
                </c:pt>
                <c:pt idx="1301">
                  <c:v>1.0829450594483925E-2</c:v>
                </c:pt>
                <c:pt idx="1302">
                  <c:v>1.0820680137383354E-2</c:v>
                </c:pt>
                <c:pt idx="1303">
                  <c:v>1.0811902076018065E-2</c:v>
                </c:pt>
                <c:pt idx="1304">
                  <c:v>1.0803116693171855E-2</c:v>
                </c:pt>
                <c:pt idx="1305">
                  <c:v>1.0794324271621025E-2</c:v>
                </c:pt>
                <c:pt idx="1306">
                  <c:v>1.0785525094146875E-2</c:v>
                </c:pt>
                <c:pt idx="1307">
                  <c:v>1.077671944352071E-2</c:v>
                </c:pt>
                <c:pt idx="1308">
                  <c:v>1.0767907602521332E-2</c:v>
                </c:pt>
                <c:pt idx="1309">
                  <c:v>1.0759089853925041E-2</c:v>
                </c:pt>
                <c:pt idx="1310">
                  <c:v>1.0750266480503146E-2</c:v>
                </c:pt>
                <c:pt idx="1311">
                  <c:v>1.0741437765029449E-2</c:v>
                </c:pt>
                <c:pt idx="1312">
                  <c:v>1.0732603990277756E-2</c:v>
                </c:pt>
                <c:pt idx="1313">
                  <c:v>1.0723765439021871E-2</c:v>
                </c:pt>
                <c:pt idx="1314">
                  <c:v>1.0714922394028104E-2</c:v>
                </c:pt>
                <c:pt idx="1315">
                  <c:v>1.0706075138067761E-2</c:v>
                </c:pt>
                <c:pt idx="1316">
                  <c:v>1.0696750246695818E-2</c:v>
                </c:pt>
                <c:pt idx="1317">
                  <c:v>1.0688369124322583E-2</c:v>
                </c:pt>
                <c:pt idx="1318">
                  <c:v>1.0679510932072867E-2</c:v>
                </c:pt>
                <c:pt idx="1319">
                  <c:v>1.067064965992931E-2</c:v>
                </c:pt>
                <c:pt idx="1320">
                  <c:v>1.066178559065073E-2</c:v>
                </c:pt>
                <c:pt idx="1321">
                  <c:v>1.0652919007008432E-2</c:v>
                </c:pt>
                <c:pt idx="1322">
                  <c:v>1.064405019176623E-2</c:v>
                </c:pt>
                <c:pt idx="1323">
                  <c:v>1.0635179427677943E-2</c:v>
                </c:pt>
                <c:pt idx="1324">
                  <c:v>1.0626306997517376E-2</c:v>
                </c:pt>
                <c:pt idx="1325">
                  <c:v>1.0617433184035852E-2</c:v>
                </c:pt>
                <c:pt idx="1326">
                  <c:v>1.061046893193085E-2</c:v>
                </c:pt>
                <c:pt idx="1327">
                  <c:v>1.0601594392644551E-2</c:v>
                </c:pt>
                <c:pt idx="1328">
                  <c:v>1.0592719236722939E-2</c:v>
                </c:pt>
                <c:pt idx="1329">
                  <c:v>1.0583843746902704E-2</c:v>
                </c:pt>
                <c:pt idx="1330">
                  <c:v>1.0573053263449872E-2</c:v>
                </c:pt>
                <c:pt idx="1331">
                  <c:v>1.056369806556616E-2</c:v>
                </c:pt>
                <c:pt idx="1332">
                  <c:v>1.0555301508523851E-2</c:v>
                </c:pt>
                <c:pt idx="1333">
                  <c:v>1.0546426807792053E-2</c:v>
                </c:pt>
                <c:pt idx="1334">
                  <c:v>1.0538991739333732E-2</c:v>
                </c:pt>
                <c:pt idx="1335">
                  <c:v>1.0528681173554988E-2</c:v>
                </c:pt>
                <c:pt idx="1336">
                  <c:v>1.0519810805552365E-2</c:v>
                </c:pt>
                <c:pt idx="1337">
                  <c:v>1.0510942447292115E-2</c:v>
                </c:pt>
                <c:pt idx="1338">
                  <c:v>1.0502076381528058E-2</c:v>
                </c:pt>
                <c:pt idx="1339">
                  <c:v>1.0493212891004022E-2</c:v>
                </c:pt>
                <c:pt idx="1340">
                  <c:v>1.048435225847133E-2</c:v>
                </c:pt>
                <c:pt idx="1341">
                  <c:v>1.047549476667381E-2</c:v>
                </c:pt>
                <c:pt idx="1342">
                  <c:v>1.0466640698357788E-2</c:v>
                </c:pt>
                <c:pt idx="1343">
                  <c:v>1.0457790336272088E-2</c:v>
                </c:pt>
                <c:pt idx="1344">
                  <c:v>1.0448943963155544E-2</c:v>
                </c:pt>
                <c:pt idx="1345">
                  <c:v>1.0440101861751983E-2</c:v>
                </c:pt>
                <c:pt idx="1346">
                  <c:v>1.0431264314805233E-2</c:v>
                </c:pt>
                <c:pt idx="1347">
                  <c:v>1.0422431605056626E-2</c:v>
                </c:pt>
                <c:pt idx="1348">
                  <c:v>1.0413604015247491E-2</c:v>
                </c:pt>
                <c:pt idx="1349">
                  <c:v>1.0404781828114162E-2</c:v>
                </c:pt>
                <c:pt idx="1350">
                  <c:v>1.0395965326397971E-2</c:v>
                </c:pt>
                <c:pt idx="1351">
                  <c:v>1.0387154792835251E-2</c:v>
                </c:pt>
                <c:pt idx="1352">
                  <c:v>1.0378350510167333E-2</c:v>
                </c:pt>
                <c:pt idx="1353">
                  <c:v>1.0369552761123058E-2</c:v>
                </c:pt>
                <c:pt idx="1354">
                  <c:v>1.0360761828443754E-2</c:v>
                </c:pt>
                <c:pt idx="1355">
                  <c:v>1.0351977994860762E-2</c:v>
                </c:pt>
                <c:pt idx="1356">
                  <c:v>1.0344634623426208E-2</c:v>
                </c:pt>
                <c:pt idx="1357">
                  <c:v>1.0334432755919054E-2</c:v>
                </c:pt>
                <c:pt idx="1358">
                  <c:v>1.0325671916025514E-2</c:v>
                </c:pt>
                <c:pt idx="1359">
                  <c:v>1.0316919306156136E-2</c:v>
                </c:pt>
                <c:pt idx="1360">
                  <c:v>1.0308175209044756E-2</c:v>
                </c:pt>
                <c:pt idx="1361">
                  <c:v>1.0299439907417718E-2</c:v>
                </c:pt>
                <c:pt idx="1362">
                  <c:v>1.0290713684001362E-2</c:v>
                </c:pt>
                <c:pt idx="1363">
                  <c:v>1.0281996821529527E-2</c:v>
                </c:pt>
                <c:pt idx="1364">
                  <c:v>1.0273289602721059E-2</c:v>
                </c:pt>
                <c:pt idx="1365">
                  <c:v>1.0264592310309795E-2</c:v>
                </c:pt>
                <c:pt idx="1366">
                  <c:v>1.0255905227012085E-2</c:v>
                </c:pt>
                <c:pt idx="1367">
                  <c:v>1.0247228635561767E-2</c:v>
                </c:pt>
                <c:pt idx="1368">
                  <c:v>1.0237618022100685E-2</c:v>
                </c:pt>
                <c:pt idx="1369">
                  <c:v>1.0231323891994E-2</c:v>
                </c:pt>
                <c:pt idx="1370">
                  <c:v>1.0221264639481142E-2</c:v>
                </c:pt>
                <c:pt idx="1371">
                  <c:v>1.0212632842618863E-2</c:v>
                </c:pt>
                <c:pt idx="1372">
                  <c:v>1.0204012951208208E-2</c:v>
                </c:pt>
                <c:pt idx="1373">
                  <c:v>1.0193707320729217E-2</c:v>
                </c:pt>
                <c:pt idx="1374">
                  <c:v>1.0186051806839305E-2</c:v>
                </c:pt>
                <c:pt idx="1375">
                  <c:v>1.0177470477331677E-2</c:v>
                </c:pt>
                <c:pt idx="1376">
                  <c:v>1.0168902203764891E-2</c:v>
                </c:pt>
                <c:pt idx="1377">
                  <c:v>1.016034726884958E-2</c:v>
                </c:pt>
                <c:pt idx="1378">
                  <c:v>1.0153203562750195E-2</c:v>
                </c:pt>
                <c:pt idx="1379">
                  <c:v>1.0144673828608333E-2</c:v>
                </c:pt>
                <c:pt idx="1380">
                  <c:v>1.0136158218859555E-2</c:v>
                </c:pt>
                <c:pt idx="1381">
                  <c:v>1.0125803229591723E-2</c:v>
                </c:pt>
                <c:pt idx="1382">
                  <c:v>1.0117782568780483E-2</c:v>
                </c:pt>
                <c:pt idx="1383">
                  <c:v>1.0109313602606975E-2</c:v>
                </c:pt>
                <c:pt idx="1384">
                  <c:v>1.0100859954020665E-2</c:v>
                </c:pt>
                <c:pt idx="1385">
                  <c:v>1.0087607276855957E-2</c:v>
                </c:pt>
                <c:pt idx="1386">
                  <c:v>1.0083999740428951E-2</c:v>
                </c:pt>
                <c:pt idx="1387">
                  <c:v>1.0075593740824175E-2</c:v>
                </c:pt>
                <c:pt idx="1388">
                  <c:v>1.0067204189615594E-2</c:v>
                </c:pt>
                <c:pt idx="1389">
                  <c:v>1.0058831369498363E-2</c:v>
                </c:pt>
                <c:pt idx="1390">
                  <c:v>1.0050475563177955E-2</c:v>
                </c:pt>
                <c:pt idx="1391">
                  <c:v>1.0042137053344372E-2</c:v>
                </c:pt>
                <c:pt idx="1392">
                  <c:v>1.0033816122700503E-2</c:v>
                </c:pt>
                <c:pt idx="1393">
                  <c:v>1.0025513053941511E-2</c:v>
                </c:pt>
                <c:pt idx="1394">
                  <c:v>1.0017228129762551E-2</c:v>
                </c:pt>
                <c:pt idx="1395">
                  <c:v>1.000896163285878E-2</c:v>
                </c:pt>
                <c:pt idx="1396">
                  <c:v>1.0000713845922776E-2</c:v>
                </c:pt>
                <c:pt idx="1397">
                  <c:v>9.9924850516522785E-3</c:v>
                </c:pt>
                <c:pt idx="1398">
                  <c:v>9.9842755327372856E-3</c:v>
                </c:pt>
                <c:pt idx="1399">
                  <c:v>9.9756405651513225E-3</c:v>
                </c:pt>
                <c:pt idx="1400">
                  <c:v>9.9679154517441325E-3</c:v>
                </c:pt>
                <c:pt idx="1401">
                  <c:v>9.959765455045972E-3</c:v>
                </c:pt>
                <c:pt idx="1402">
                  <c:v>9.9516358644710558E-3</c:v>
                </c:pt>
                <c:pt idx="1403">
                  <c:v>9.9435269627042248E-3</c:v>
                </c:pt>
                <c:pt idx="1404">
                  <c:v>9.9354390324380582E-3</c:v>
                </c:pt>
                <c:pt idx="1405">
                  <c:v>9.92737235635998E-3</c:v>
                </c:pt>
                <c:pt idx="1406">
                  <c:v>9.9193272171522531E-3</c:v>
                </c:pt>
                <c:pt idx="1407">
                  <c:v>9.9113038975100348E-3</c:v>
                </c:pt>
                <c:pt idx="1408">
                  <c:v>9.9046033314866191E-3</c:v>
                </c:pt>
                <c:pt idx="1409">
                  <c:v>9.8953238476486068E-3</c:v>
                </c:pt>
                <c:pt idx="1410">
                  <c:v>9.8873676828016618E-3</c:v>
                </c:pt>
                <c:pt idx="1411">
                  <c:v>9.8794344682595989E-3</c:v>
                </c:pt>
                <c:pt idx="1412">
                  <c:v>9.8706695184080928E-3</c:v>
                </c:pt>
                <c:pt idx="1413">
                  <c:v>9.8636380208088643E-3</c:v>
                </c:pt>
                <c:pt idx="1414">
                  <c:v>9.8557753532647219E-3</c:v>
                </c:pt>
                <c:pt idx="1415">
                  <c:v>9.8479367667571004E-3</c:v>
                </c:pt>
                <c:pt idx="1416">
                  <c:v>9.8401225439605274E-3</c:v>
                </c:pt>
                <c:pt idx="1417">
                  <c:v>9.8323329675546883E-3</c:v>
                </c:pt>
                <c:pt idx="1418">
                  <c:v>9.8245683202270052E-3</c:v>
                </c:pt>
                <c:pt idx="1419">
                  <c:v>9.8168288846494298E-3</c:v>
                </c:pt>
                <c:pt idx="1420">
                  <c:v>9.8091149435042269E-3</c:v>
                </c:pt>
                <c:pt idx="1421">
                  <c:v>9.8014267794659243E-3</c:v>
                </c:pt>
                <c:pt idx="1422">
                  <c:v>9.7937646752142074E-3</c:v>
                </c:pt>
                <c:pt idx="1423">
                  <c:v>9.7861289134261852E-3</c:v>
                </c:pt>
                <c:pt idx="1424">
                  <c:v>9.7785197767789652E-3</c:v>
                </c:pt>
                <c:pt idx="1425">
                  <c:v>9.7676963284375144E-3</c:v>
                </c:pt>
                <c:pt idx="1426">
                  <c:v>9.7601530296957447E-3</c:v>
                </c:pt>
                <c:pt idx="1427">
                  <c:v>9.7526373252679061E-3</c:v>
                </c:pt>
                <c:pt idx="1428">
                  <c:v>9.7451494978207896E-3</c:v>
                </c:pt>
                <c:pt idx="1429">
                  <c:v>9.7376898300340839E-3</c:v>
                </c:pt>
                <c:pt idx="1430">
                  <c:v>9.731052556406378E-3</c:v>
                </c:pt>
                <c:pt idx="1431">
                  <c:v>9.723646306321436E-3</c:v>
                </c:pt>
                <c:pt idx="1432">
                  <c:v>9.7162690216679275E-3</c:v>
                </c:pt>
                <c:pt idx="1433">
                  <c:v>9.7089209850969947E-3</c:v>
                </c:pt>
                <c:pt idx="1434">
                  <c:v>9.7008237795146515E-3</c:v>
                </c:pt>
                <c:pt idx="1435">
                  <c:v>9.693539005793627E-3</c:v>
                </c:pt>
                <c:pt idx="1436">
                  <c:v>9.6862843704289305E-3</c:v>
                </c:pt>
                <c:pt idx="1437">
                  <c:v>9.6790601560925085E-3</c:v>
                </c:pt>
                <c:pt idx="1438">
                  <c:v>9.6722479372424175E-3</c:v>
                </c:pt>
                <c:pt idx="1439">
                  <c:v>9.6650833679632342E-3</c:v>
                </c:pt>
                <c:pt idx="1440">
                  <c:v>9.6559177336716928E-3</c:v>
                </c:pt>
                <c:pt idx="1441">
                  <c:v>9.6508482556503239E-3</c:v>
                </c:pt>
                <c:pt idx="1442">
                  <c:v>9.6437782779403847E-3</c:v>
                </c:pt>
                <c:pt idx="1443">
                  <c:v>9.6353670719017872E-3</c:v>
                </c:pt>
                <c:pt idx="1444">
                  <c:v>9.6283683710674337E-3</c:v>
                </c:pt>
                <c:pt idx="1445">
                  <c:v>9.6214023929763037E-3</c:v>
                </c:pt>
                <c:pt idx="1446">
                  <c:v>9.6144694202977693E-3</c:v>
                </c:pt>
                <c:pt idx="1447">
                  <c:v>9.6079315417343381E-3</c:v>
                </c:pt>
                <c:pt idx="1448">
                  <c:v>9.6010630657996643E-3</c:v>
                </c:pt>
                <c:pt idx="1449">
                  <c:v>9.5942240975999127E-3</c:v>
                </c:pt>
                <c:pt idx="1450">
                  <c:v>9.5874057840168447E-3</c:v>
                </c:pt>
                <c:pt idx="1451">
                  <c:v>9.5802402692667776E-3</c:v>
                </c:pt>
                <c:pt idx="1452">
                  <c:v>9.5734351398003899E-3</c:v>
                </c:pt>
                <c:pt idx="1453">
                  <c:v>9.5666253217412608E-3</c:v>
                </c:pt>
                <c:pt idx="1454">
                  <c:v>9.5598099901105984E-3</c:v>
                </c:pt>
                <c:pt idx="1455">
                  <c:v>9.5529892733527532E-3</c:v>
                </c:pt>
                <c:pt idx="1456">
                  <c:v>9.5461632999223923E-3</c:v>
                </c:pt>
                <c:pt idx="1457">
                  <c:v>9.5393321982638647E-3</c:v>
                </c:pt>
                <c:pt idx="1458">
                  <c:v>9.5324960968266818E-3</c:v>
                </c:pt>
                <c:pt idx="1459">
                  <c:v>9.5256551240603532E-3</c:v>
                </c:pt>
                <c:pt idx="1460">
                  <c:v>9.5191729611583398E-3</c:v>
                </c:pt>
                <c:pt idx="1461">
                  <c:v>9.5123231307407963E-3</c:v>
                </c:pt>
                <c:pt idx="1462">
                  <c:v>9.5054688051483538E-3</c:v>
                </c:pt>
                <c:pt idx="1463">
                  <c:v>9.4986101128249345E-3</c:v>
                </c:pt>
                <c:pt idx="1464">
                  <c:v>9.4913816859108716E-3</c:v>
                </c:pt>
                <c:pt idx="1465">
                  <c:v>9.4845141825474696E-3</c:v>
                </c:pt>
                <c:pt idx="1466">
                  <c:v>9.4776427069782759E-3</c:v>
                </c:pt>
                <c:pt idx="1467">
                  <c:v>9.4707673876528019E-3</c:v>
                </c:pt>
                <c:pt idx="1468">
                  <c:v>9.4638883530128205E-3</c:v>
                </c:pt>
                <c:pt idx="1469">
                  <c:v>9.4573734502736428E-3</c:v>
                </c:pt>
                <c:pt idx="1470">
                  <c:v>9.4504877872045867E-3</c:v>
                </c:pt>
                <c:pt idx="1471">
                  <c:v>9.4435987849399439E-3</c:v>
                </c:pt>
                <c:pt idx="1472">
                  <c:v>9.4352305438873702E-3</c:v>
                </c:pt>
                <c:pt idx="1473">
                  <c:v>9.4294419456734009E-3</c:v>
                </c:pt>
                <c:pt idx="1474">
                  <c:v>9.4225433164880773E-3</c:v>
                </c:pt>
                <c:pt idx="1475">
                  <c:v>9.4156418710935538E-3</c:v>
                </c:pt>
                <c:pt idx="1476">
                  <c:v>9.4087377379393367E-3</c:v>
                </c:pt>
                <c:pt idx="1477">
                  <c:v>9.4012150186006949E-3</c:v>
                </c:pt>
                <c:pt idx="1478">
                  <c:v>9.3931922257754642E-3</c:v>
                </c:pt>
                <c:pt idx="1479">
                  <c:v>9.3862798192979515E-3</c:v>
                </c:pt>
                <c:pt idx="1480">
                  <c:v>9.3793652756742202E-3</c:v>
                </c:pt>
                <c:pt idx="1481">
                  <c:v>9.3735652985857953E-3</c:v>
                </c:pt>
                <c:pt idx="1482">
                  <c:v>9.3673925948113881E-3</c:v>
                </c:pt>
                <c:pt idx="1483">
                  <c:v>9.3604738875728358E-3</c:v>
                </c:pt>
                <c:pt idx="1484">
                  <c:v>9.3535535106584588E-3</c:v>
                </c:pt>
                <c:pt idx="1485">
                  <c:v>9.3466315925026591E-3</c:v>
                </c:pt>
                <c:pt idx="1486">
                  <c:v>9.3374666468436316E-3</c:v>
                </c:pt>
                <c:pt idx="1487">
                  <c:v>9.3309144199152632E-3</c:v>
                </c:pt>
                <c:pt idx="1488">
                  <c:v>9.3239874032507494E-3</c:v>
                </c:pt>
                <c:pt idx="1489">
                  <c:v>9.3170594054680193E-3</c:v>
                </c:pt>
                <c:pt idx="1490">
                  <c:v>9.310130555007361E-3</c:v>
                </c:pt>
                <c:pt idx="1491">
                  <c:v>9.3025858593126509E-3</c:v>
                </c:pt>
                <c:pt idx="1492">
                  <c:v>9.2956558230303243E-3</c:v>
                </c:pt>
                <c:pt idx="1493">
                  <c:v>9.2887253284595905E-3</c:v>
                </c:pt>
                <c:pt idx="1494">
                  <c:v>9.2829207659580731E-3</c:v>
                </c:pt>
                <c:pt idx="1495">
                  <c:v>9.2748634782094386E-3</c:v>
                </c:pt>
                <c:pt idx="1496">
                  <c:v>9.2679323794095381E-3</c:v>
                </c:pt>
                <c:pt idx="1497">
                  <c:v>9.2610013360802657E-3</c:v>
                </c:pt>
                <c:pt idx="1498">
                  <c:v>9.2540704766638782E-3</c:v>
                </c:pt>
                <c:pt idx="1499">
                  <c:v>9.2471399295926404E-3</c:v>
                </c:pt>
                <c:pt idx="1500">
                  <c:v>9.2402098233088092E-3</c:v>
                </c:pt>
                <c:pt idx="1501">
                  <c:v>9.2332802862521435E-3</c:v>
                </c:pt>
                <c:pt idx="1502">
                  <c:v>9.2263514468574059E-3</c:v>
                </c:pt>
                <c:pt idx="1503">
                  <c:v>9.2194234335643555E-3</c:v>
                </c:pt>
                <c:pt idx="1504">
                  <c:v>9.2124963748102529E-3</c:v>
                </c:pt>
                <c:pt idx="1505">
                  <c:v>9.205570399032359E-3</c:v>
                </c:pt>
                <c:pt idx="1506">
                  <c:v>9.1986456346679346E-3</c:v>
                </c:pt>
                <c:pt idx="1507">
                  <c:v>9.1917222101492446E-3</c:v>
                </c:pt>
                <c:pt idx="1508">
                  <c:v>9.1848002539160478E-3</c:v>
                </c:pt>
                <c:pt idx="1509">
                  <c:v>9.177879894403107E-3</c:v>
                </c:pt>
                <c:pt idx="1510">
                  <c:v>9.1709612600476831E-3</c:v>
                </c:pt>
                <c:pt idx="1511">
                  <c:v>9.1640444792845388E-3</c:v>
                </c:pt>
                <c:pt idx="1512">
                  <c:v>9.157129680545939E-3</c:v>
                </c:pt>
                <c:pt idx="1513">
                  <c:v>9.1502169922691445E-3</c:v>
                </c:pt>
                <c:pt idx="1514">
                  <c:v>9.1433065428839222E-3</c:v>
                </c:pt>
                <c:pt idx="1515">
                  <c:v>9.1363984608300308E-3</c:v>
                </c:pt>
                <c:pt idx="1516">
                  <c:v>9.1294928745397352E-3</c:v>
                </c:pt>
                <c:pt idx="1517">
                  <c:v>9.1225899124428023E-3</c:v>
                </c:pt>
                <c:pt idx="1518">
                  <c:v>9.1156897029764927E-3</c:v>
                </c:pt>
                <c:pt idx="1519">
                  <c:v>9.1087923745680754E-3</c:v>
                </c:pt>
                <c:pt idx="1520">
                  <c:v>9.1018980556573092E-3</c:v>
                </c:pt>
                <c:pt idx="1521">
                  <c:v>9.095006874668965E-3</c:v>
                </c:pt>
                <c:pt idx="1522">
                  <c:v>9.0881189600403034E-3</c:v>
                </c:pt>
                <c:pt idx="1523">
                  <c:v>9.0812344401985934E-3</c:v>
                </c:pt>
                <c:pt idx="1524">
                  <c:v>9.0743534435760997E-3</c:v>
                </c:pt>
                <c:pt idx="1525">
                  <c:v>9.0674760986050873E-3</c:v>
                </c:pt>
                <c:pt idx="1526">
                  <c:v>9.0606025337153229E-3</c:v>
                </c:pt>
                <c:pt idx="1527">
                  <c:v>9.0537328773365733E-3</c:v>
                </c:pt>
                <c:pt idx="1528">
                  <c:v>9.0468672578986054E-3</c:v>
                </c:pt>
                <c:pt idx="1529">
                  <c:v>9.0411345770532326E-3</c:v>
                </c:pt>
                <c:pt idx="1530">
                  <c:v>9.0331486435615838E-3</c:v>
                </c:pt>
                <c:pt idx="1531">
                  <c:v>9.0262959055245617E-3</c:v>
                </c:pt>
                <c:pt idx="1532">
                  <c:v>9.0194477181423927E-3</c:v>
                </c:pt>
                <c:pt idx="1533">
                  <c:v>9.0137310752103454E-3</c:v>
                </c:pt>
                <c:pt idx="1534">
                  <c:v>9.007267289689036E-3</c:v>
                </c:pt>
                <c:pt idx="1535">
                  <c:v>9.0004327588020863E-3</c:v>
                </c:pt>
                <c:pt idx="1536">
                  <c:v>8.993603254571372E-3</c:v>
                </c:pt>
                <c:pt idx="1537">
                  <c:v>8.9867789054084591E-3</c:v>
                </c:pt>
                <c:pt idx="1538">
                  <c:v>8.9784613496157739E-3</c:v>
                </c:pt>
                <c:pt idx="1539">
                  <c:v>8.9716486128085804E-3</c:v>
                </c:pt>
                <c:pt idx="1540">
                  <c:v>8.9648414540793864E-3</c:v>
                </c:pt>
                <c:pt idx="1541">
                  <c:v>8.9576661411048461E-3</c:v>
                </c:pt>
                <c:pt idx="1542">
                  <c:v>8.9512443845465861E-3</c:v>
                </c:pt>
                <c:pt idx="1543">
                  <c:v>8.9444547305925215E-3</c:v>
                </c:pt>
                <c:pt idx="1544">
                  <c:v>8.9376711684205357E-3</c:v>
                </c:pt>
                <c:pt idx="1545">
                  <c:v>8.9308938264479054E-3</c:v>
                </c:pt>
                <c:pt idx="1546">
                  <c:v>8.9241228330994016E-3</c:v>
                </c:pt>
                <c:pt idx="1547">
                  <c:v>8.917358316802293E-3</c:v>
                </c:pt>
                <c:pt idx="1548">
                  <c:v>8.9106004059788524E-3</c:v>
                </c:pt>
                <c:pt idx="1549">
                  <c:v>8.9038492290513527E-3</c:v>
                </c:pt>
                <c:pt idx="1550">
                  <c:v>8.8971049144445646E-3</c:v>
                </c:pt>
                <c:pt idx="1551">
                  <c:v>8.8903675905832591E-3</c:v>
                </c:pt>
                <c:pt idx="1552">
                  <c:v>8.8836373858822149E-3</c:v>
                </c:pt>
                <c:pt idx="1553">
                  <c:v>8.8769144287736967E-3</c:v>
                </c:pt>
                <c:pt idx="1554">
                  <c:v>8.8701988476749816E-3</c:v>
                </c:pt>
                <c:pt idx="1555">
                  <c:v>8.8634907710058441E-3</c:v>
                </c:pt>
                <c:pt idx="1556">
                  <c:v>8.8567903271910553E-3</c:v>
                </c:pt>
                <c:pt idx="1557">
                  <c:v>8.8500976446503898E-3</c:v>
                </c:pt>
                <c:pt idx="1558">
                  <c:v>8.8434128518061206E-3</c:v>
                </c:pt>
                <c:pt idx="1559">
                  <c:v>8.8367360770755243E-3</c:v>
                </c:pt>
                <c:pt idx="1560">
                  <c:v>8.8300674488808739E-3</c:v>
                </c:pt>
                <c:pt idx="1561">
                  <c:v>8.8234070956444421E-3</c:v>
                </c:pt>
                <c:pt idx="1562">
                  <c:v>8.8167551457835058E-3</c:v>
                </c:pt>
                <c:pt idx="1563">
                  <c:v>8.8101117277153418E-3</c:v>
                </c:pt>
                <c:pt idx="1564">
                  <c:v>8.8034769698622228E-3</c:v>
                </c:pt>
                <c:pt idx="1565">
                  <c:v>8.7968510006414258E-3</c:v>
                </c:pt>
                <c:pt idx="1566">
                  <c:v>8.7902339484727254E-3</c:v>
                </c:pt>
                <c:pt idx="1567">
                  <c:v>8.7836259417758966E-3</c:v>
                </c:pt>
                <c:pt idx="1568">
                  <c:v>8.7781179270185854E-3</c:v>
                </c:pt>
                <c:pt idx="1569">
                  <c:v>8.7704375784569688E-3</c:v>
                </c:pt>
                <c:pt idx="1570">
                  <c:v>8.7638574786744194E-3</c:v>
                </c:pt>
                <c:pt idx="1571">
                  <c:v>8.7572869380303509E-3</c:v>
                </c:pt>
                <c:pt idx="1572">
                  <c:v>8.7507260849470359E-3</c:v>
                </c:pt>
                <c:pt idx="1573">
                  <c:v>8.7441750478317593E-3</c:v>
                </c:pt>
                <c:pt idx="1574">
                  <c:v>8.7376339551117899E-3</c:v>
                </c:pt>
                <c:pt idx="1575">
                  <c:v>8.7311029351944125E-3</c:v>
                </c:pt>
                <c:pt idx="1576">
                  <c:v>8.724582116496904E-3</c:v>
                </c:pt>
                <c:pt idx="1577">
                  <c:v>8.7180716274415371E-3</c:v>
                </c:pt>
                <c:pt idx="1578">
                  <c:v>8.7115715964380946E-3</c:v>
                </c:pt>
                <c:pt idx="1579">
                  <c:v>8.7050821518988575E-3</c:v>
                </c:pt>
                <c:pt idx="1580">
                  <c:v>8.6986034222436004E-3</c:v>
                </c:pt>
                <c:pt idx="1581">
                  <c:v>8.6921355358846042E-3</c:v>
                </c:pt>
                <c:pt idx="1582">
                  <c:v>8.6856786212366477E-3</c:v>
                </c:pt>
                <c:pt idx="1583">
                  <c:v>8.6792328067120117E-3</c:v>
                </c:pt>
                <c:pt idx="1584">
                  <c:v>8.672798220727973E-3</c:v>
                </c:pt>
                <c:pt idx="1585">
                  <c:v>8.6663749916943145E-3</c:v>
                </c:pt>
                <c:pt idx="1586">
                  <c:v>8.6613749390616682E-3</c:v>
                </c:pt>
                <c:pt idx="1587">
                  <c:v>8.6549720674259211E-3</c:v>
                </c:pt>
                <c:pt idx="1588">
                  <c:v>8.6485808997137162E-3</c:v>
                </c:pt>
                <c:pt idx="1589">
                  <c:v>8.642201564325205E-3</c:v>
                </c:pt>
                <c:pt idx="1590">
                  <c:v>8.6344336952590139E-3</c:v>
                </c:pt>
                <c:pt idx="1591">
                  <c:v>8.6277320652896426E-3</c:v>
                </c:pt>
                <c:pt idx="1592">
                  <c:v>8.6217411697883661E-3</c:v>
                </c:pt>
                <c:pt idx="1593">
                  <c:v>8.6154134192223397E-3</c:v>
                </c:pt>
                <c:pt idx="1594">
                  <c:v>8.6101395947540005E-3</c:v>
                </c:pt>
                <c:pt idx="1595">
                  <c:v>8.6027955844802939E-3</c:v>
                </c:pt>
                <c:pt idx="1596">
                  <c:v>8.5965057571313341E-3</c:v>
                </c:pt>
                <c:pt idx="1597">
                  <c:v>8.5902288276726302E-3</c:v>
                </c:pt>
                <c:pt idx="1598">
                  <c:v>8.5839649245164629E-3</c:v>
                </c:pt>
                <c:pt idx="1599">
                  <c:v>8.577714176072615E-3</c:v>
                </c:pt>
                <c:pt idx="1600">
                  <c:v>8.5714767107558654E-3</c:v>
                </c:pt>
                <c:pt idx="1601">
                  <c:v>8.5652526569660048E-3</c:v>
                </c:pt>
                <c:pt idx="1602">
                  <c:v>8.5590421431203101E-3</c:v>
                </c:pt>
                <c:pt idx="1603">
                  <c:v>8.552845297623568E-3</c:v>
                </c:pt>
                <c:pt idx="1604">
                  <c:v>8.5466622488855615E-3</c:v>
                </c:pt>
                <c:pt idx="1605">
                  <c:v>8.5404931253160732E-3</c:v>
                </c:pt>
                <c:pt idx="1606">
                  <c:v>8.53433805531989E-3</c:v>
                </c:pt>
                <c:pt idx="1607">
                  <c:v>8.529206597682977E-3</c:v>
                </c:pt>
                <c:pt idx="1608">
                  <c:v>8.5220705896890681E-3</c:v>
                </c:pt>
                <c:pt idx="1609">
                  <c:v>8.5159584508665009E-3</c:v>
                </c:pt>
                <c:pt idx="1610">
                  <c:v>8.5098608792538721E-3</c:v>
                </c:pt>
                <c:pt idx="1611">
                  <c:v>8.5037780032534704E-3</c:v>
                </c:pt>
                <c:pt idx="1612">
                  <c:v>8.4977099512725807E-3</c:v>
                </c:pt>
                <c:pt idx="1613">
                  <c:v>8.4916568517184876E-3</c:v>
                </c:pt>
                <c:pt idx="1614">
                  <c:v>8.4856188329984761E-3</c:v>
                </c:pt>
                <c:pt idx="1615">
                  <c:v>8.4795960235173329E-3</c:v>
                </c:pt>
                <c:pt idx="1616">
                  <c:v>8.4735885516848408E-3</c:v>
                </c:pt>
                <c:pt idx="1617">
                  <c:v>8.4675965459007907E-3</c:v>
                </c:pt>
                <c:pt idx="1618">
                  <c:v>8.4616201345749653E-3</c:v>
                </c:pt>
                <c:pt idx="1619">
                  <c:v>8.4556594461146495E-3</c:v>
                </c:pt>
                <c:pt idx="1620">
                  <c:v>8.449714608919634E-3</c:v>
                </c:pt>
                <c:pt idx="1621">
                  <c:v>8.4437857513972037E-3</c:v>
                </c:pt>
                <c:pt idx="1622">
                  <c:v>8.4378730019546433E-3</c:v>
                </c:pt>
                <c:pt idx="1623">
                  <c:v>8.4319764889942417E-3</c:v>
                </c:pt>
                <c:pt idx="1624">
                  <c:v>8.4260963409182876E-3</c:v>
                </c:pt>
                <c:pt idx="1625">
                  <c:v>8.4202326861340659E-3</c:v>
                </c:pt>
                <c:pt idx="1626">
                  <c:v>8.4143856530463634E-3</c:v>
                </c:pt>
                <c:pt idx="1627">
                  <c:v>8.4085553700549709E-3</c:v>
                </c:pt>
                <c:pt idx="1628">
                  <c:v>8.4024263426897196E-3</c:v>
                </c:pt>
                <c:pt idx="1629">
                  <c:v>8.3969455679877569E-3</c:v>
                </c:pt>
                <c:pt idx="1630">
                  <c:v>8.3911663057165131E-3</c:v>
                </c:pt>
                <c:pt idx="1631">
                  <c:v>8.3854043071557305E-3</c:v>
                </c:pt>
                <c:pt idx="1632">
                  <c:v>8.3796597007101958E-3</c:v>
                </c:pt>
                <c:pt idx="1633">
                  <c:v>8.373932614782198E-3</c:v>
                </c:pt>
                <c:pt idx="1634">
                  <c:v>8.3682231777740257E-3</c:v>
                </c:pt>
                <c:pt idx="1635">
                  <c:v>8.3625315180904658E-3</c:v>
                </c:pt>
                <c:pt idx="1636">
                  <c:v>8.3568577641313091E-3</c:v>
                </c:pt>
                <c:pt idx="1637">
                  <c:v>8.3512020442988444E-3</c:v>
                </c:pt>
                <c:pt idx="1638">
                  <c:v>8.3464779509065095E-3</c:v>
                </c:pt>
                <c:pt idx="1639">
                  <c:v>8.3408551250932772E-3</c:v>
                </c:pt>
                <c:pt idx="1640">
                  <c:v>8.3352506895596895E-3</c:v>
                </c:pt>
                <c:pt idx="1641">
                  <c:v>8.3296647726968358E-3</c:v>
                </c:pt>
                <c:pt idx="1642">
                  <c:v>8.3228989912339825E-3</c:v>
                </c:pt>
                <c:pt idx="1643">
                  <c:v>8.3176536324502948E-3</c:v>
                </c:pt>
                <c:pt idx="1644">
                  <c:v>8.3121277467487764E-3</c:v>
                </c:pt>
                <c:pt idx="1645">
                  <c:v>8.3066209223822685E-3</c:v>
                </c:pt>
                <c:pt idx="1646">
                  <c:v>8.3011332877505617E-3</c:v>
                </c:pt>
                <c:pt idx="1647">
                  <c:v>8.2956649712584429E-3</c:v>
                </c:pt>
                <c:pt idx="1648">
                  <c:v>8.290216101300707E-3</c:v>
                </c:pt>
                <c:pt idx="1649">
                  <c:v>8.2847868062846386E-3</c:v>
                </c:pt>
                <c:pt idx="1650">
                  <c:v>8.2793772146050326E-3</c:v>
                </c:pt>
                <c:pt idx="1651">
                  <c:v>8.2735071155423945E-3</c:v>
                </c:pt>
                <c:pt idx="1652">
                  <c:v>8.268138862786524E-3</c:v>
                </c:pt>
                <c:pt idx="1653">
                  <c:v>8.2627907071958755E-3</c:v>
                </c:pt>
                <c:pt idx="1654">
                  <c:v>8.2574627771709666E-3</c:v>
                </c:pt>
                <c:pt idx="1655">
                  <c:v>8.2521552011071541E-3</c:v>
                </c:pt>
                <c:pt idx="1656">
                  <c:v>8.2468681073997966E-3</c:v>
                </c:pt>
                <c:pt idx="1657">
                  <c:v>8.2416016244494135E-3</c:v>
                </c:pt>
                <c:pt idx="1658">
                  <c:v>8.2363558806513599E-3</c:v>
                </c:pt>
                <c:pt idx="1659">
                  <c:v>8.2308537953348915E-3</c:v>
                </c:pt>
                <c:pt idx="1660">
                  <c:v>8.2259271240962602E-3</c:v>
                </c:pt>
                <c:pt idx="1661">
                  <c:v>8.2207443681325109E-3</c:v>
                </c:pt>
                <c:pt idx="1662">
                  <c:v>8.2155828649102623E-3</c:v>
                </c:pt>
                <c:pt idx="1663">
                  <c:v>8.210442742819719E-3</c:v>
                </c:pt>
                <c:pt idx="1664">
                  <c:v>8.2053241302588158E-3</c:v>
                </c:pt>
                <c:pt idx="1665">
                  <c:v>8.2002271556254926E-3</c:v>
                </c:pt>
                <c:pt idx="1666">
                  <c:v>8.195151947315106E-3</c:v>
                </c:pt>
                <c:pt idx="1667">
                  <c:v>8.1900986337230149E-3</c:v>
                </c:pt>
                <c:pt idx="1668">
                  <c:v>8.185861138480759E-3</c:v>
                </c:pt>
                <c:pt idx="1669">
                  <c:v>8.180058204272582E-3</c:v>
                </c:pt>
                <c:pt idx="1670">
                  <c:v>8.1750713452075352E-3</c:v>
                </c:pt>
                <c:pt idx="1671">
                  <c:v>8.1701068944422181E-3</c:v>
                </c:pt>
                <c:pt idx="1672">
                  <c:v>8.1646484303966507E-3</c:v>
                </c:pt>
                <c:pt idx="1673">
                  <c:v>8.1602457313947972E-3</c:v>
                </c:pt>
                <c:pt idx="1674">
                  <c:v>8.1553492759034087E-3</c:v>
                </c:pt>
                <c:pt idx="1675">
                  <c:v>8.15047574229061E-3</c:v>
                </c:pt>
                <c:pt idx="1676">
                  <c:v>8.1456252589543372E-3</c:v>
                </c:pt>
                <c:pt idx="1677">
                  <c:v>8.1407979542899491E-3</c:v>
                </c:pt>
                <c:pt idx="1678">
                  <c:v>8.1359939566902264E-3</c:v>
                </c:pt>
                <c:pt idx="1679">
                  <c:v>8.1312133945505276E-3</c:v>
                </c:pt>
                <c:pt idx="1680">
                  <c:v>8.1264563962662115E-3</c:v>
                </c:pt>
                <c:pt idx="1681">
                  <c:v>8.1217230902326382E-3</c:v>
                </c:pt>
                <c:pt idx="1682">
                  <c:v>8.1170136048425868E-3</c:v>
                </c:pt>
                <c:pt idx="1683">
                  <c:v>8.1123280684888381E-3</c:v>
                </c:pt>
                <c:pt idx="1684">
                  <c:v>8.1076666095719081E-3</c:v>
                </c:pt>
                <c:pt idx="1685">
                  <c:v>8.1010494040632056E-3</c:v>
                </c:pt>
                <c:pt idx="1686">
                  <c:v>8.0964469534516147E-3</c:v>
                </c:pt>
                <c:pt idx="1687">
                  <c:v>8.0918690204795536E-3</c:v>
                </c:pt>
                <c:pt idx="1688">
                  <c:v>8.0873157335449638E-3</c:v>
                </c:pt>
                <c:pt idx="1689">
                  <c:v>8.0827872210432004E-3</c:v>
                </c:pt>
                <c:pt idx="1690">
                  <c:v>8.0789708981475264E-3</c:v>
                </c:pt>
                <c:pt idx="1691">
                  <c:v>8.0744872274128368E-3</c:v>
                </c:pt>
                <c:pt idx="1692">
                  <c:v>8.0700286869188932E-3</c:v>
                </c:pt>
                <c:pt idx="1693">
                  <c:v>8.0655954050572777E-3</c:v>
                </c:pt>
                <c:pt idx="1694">
                  <c:v>8.0605207687715306E-3</c:v>
                </c:pt>
                <c:pt idx="1695">
                  <c:v>8.0561435991228572E-3</c:v>
                </c:pt>
                <c:pt idx="1696">
                  <c:v>8.0517921026642073E-3</c:v>
                </c:pt>
                <c:pt idx="1697">
                  <c:v>8.047466407790943E-3</c:v>
                </c:pt>
                <c:pt idx="1698">
                  <c:v>8.0431666428906843E-3</c:v>
                </c:pt>
                <c:pt idx="1699">
                  <c:v>8.0391062357527687E-3</c:v>
                </c:pt>
                <c:pt idx="1700">
                  <c:v>8.0348569294219629E-3</c:v>
                </c:pt>
                <c:pt idx="1701">
                  <c:v>8.0294322062899326E-3</c:v>
                </c:pt>
                <c:pt idx="1702">
                  <c:v>8.0264373611953488E-3</c:v>
                </c:pt>
                <c:pt idx="1703">
                  <c:v>8.0220612618194902E-3</c:v>
                </c:pt>
                <c:pt idx="1704">
                  <c:v>8.0179197730469217E-3</c:v>
                </c:pt>
                <c:pt idx="1705">
                  <c:v>8.0138051130071355E-3</c:v>
                </c:pt>
                <c:pt idx="1706">
                  <c:v>8.009717410092914E-3</c:v>
                </c:pt>
                <c:pt idx="1707">
                  <c:v>8.0058555248347929E-3</c:v>
                </c:pt>
                <c:pt idx="1708">
                  <c:v>8.0018199877782692E-3</c:v>
                </c:pt>
                <c:pt idx="1709">
                  <c:v>7.9978086056824438E-3</c:v>
                </c:pt>
                <c:pt idx="1710">
                  <c:v>7.9938170895808014E-3</c:v>
                </c:pt>
                <c:pt idx="1711">
                  <c:v>7.9896467323640804E-3</c:v>
                </c:pt>
                <c:pt idx="1712">
                  <c:v>7.9856825773624053E-3</c:v>
                </c:pt>
                <c:pt idx="1713">
                  <c:v>7.9817273227069958E-3</c:v>
                </c:pt>
                <c:pt idx="1714">
                  <c:v>7.9777809058440181E-3</c:v>
                </c:pt>
                <c:pt idx="1715">
                  <c:v>7.9738433971172067E-3</c:v>
                </c:pt>
                <c:pt idx="1716">
                  <c:v>7.9699148668780258E-3</c:v>
                </c:pt>
                <c:pt idx="1717">
                  <c:v>7.9659953854753635E-3</c:v>
                </c:pt>
                <c:pt idx="1718">
                  <c:v>7.9620850232581079E-3</c:v>
                </c:pt>
                <c:pt idx="1719">
                  <c:v>7.9581838505777252E-3</c:v>
                </c:pt>
                <c:pt idx="1720">
                  <c:v>7.9544812778475915E-3</c:v>
                </c:pt>
                <c:pt idx="1721">
                  <c:v>7.9505981086080979E-3</c:v>
                </c:pt>
                <c:pt idx="1722">
                  <c:v>7.9467243346718064E-3</c:v>
                </c:pt>
                <c:pt idx="1723">
                  <c:v>7.9428600263904414E-3</c:v>
                </c:pt>
                <c:pt idx="1724">
                  <c:v>7.9388182923884228E-3</c:v>
                </c:pt>
                <c:pt idx="1725">
                  <c:v>7.9349737342327229E-3</c:v>
                </c:pt>
                <c:pt idx="1726">
                  <c:v>7.9311388580535318E-3</c:v>
                </c:pt>
                <c:pt idx="1727">
                  <c:v>7.927313734199741E-3</c:v>
                </c:pt>
                <c:pt idx="1728">
                  <c:v>7.9234984330150797E-3</c:v>
                </c:pt>
                <c:pt idx="1729">
                  <c:v>7.9198768948804954E-3</c:v>
                </c:pt>
                <c:pt idx="1730">
                  <c:v>7.9160808158933449E-3</c:v>
                </c:pt>
                <c:pt idx="1731">
                  <c:v>7.9122947653402775E-3</c:v>
                </c:pt>
                <c:pt idx="1732">
                  <c:v>7.9081549695364517E-3</c:v>
                </c:pt>
                <c:pt idx="1733">
                  <c:v>7.9045717293372182E-3</c:v>
                </c:pt>
                <c:pt idx="1734">
                  <c:v>7.9008168414862467E-3</c:v>
                </c:pt>
                <c:pt idx="1735">
                  <c:v>7.8970722687414646E-3</c:v>
                </c:pt>
                <c:pt idx="1736">
                  <c:v>7.8933380814543361E-3</c:v>
                </c:pt>
                <c:pt idx="1737">
                  <c:v>7.8890832459613709E-3</c:v>
                </c:pt>
                <c:pt idx="1738">
                  <c:v>7.8853715501048961E-3</c:v>
                </c:pt>
                <c:pt idx="1739">
                  <c:v>7.8816704607911642E-3</c:v>
                </c:pt>
                <c:pt idx="1740">
                  <c:v>7.877980048371638E-3</c:v>
                </c:pt>
                <c:pt idx="1741">
                  <c:v>7.8743003831952072E-3</c:v>
                </c:pt>
                <c:pt idx="1742">
                  <c:v>7.8711570674551614E-3</c:v>
                </c:pt>
                <c:pt idx="1743">
                  <c:v>7.8674969981189814E-3</c:v>
                </c:pt>
                <c:pt idx="1744">
                  <c:v>7.8638478711612336E-3</c:v>
                </c:pt>
                <c:pt idx="1745">
                  <c:v>7.8602097569285025E-3</c:v>
                </c:pt>
                <c:pt idx="1746">
                  <c:v>7.8553773291665553E-3</c:v>
                </c:pt>
                <c:pt idx="1747">
                  <c:v>7.8524520236581651E-3</c:v>
                </c:pt>
                <c:pt idx="1748">
                  <c:v>7.8488495588929612E-3</c:v>
                </c:pt>
                <c:pt idx="1749">
                  <c:v>7.8452584041490622E-3</c:v>
                </c:pt>
                <c:pt idx="1750">
                  <c:v>7.8416786297702008E-3</c:v>
                </c:pt>
                <c:pt idx="1751">
                  <c:v>7.8369245932266574E-3</c:v>
                </c:pt>
                <c:pt idx="1752">
                  <c:v>7.8333718488055037E-3</c:v>
                </c:pt>
                <c:pt idx="1753">
                  <c:v>7.8298307211993601E-3</c:v>
                </c:pt>
                <c:pt idx="1754">
                  <c:v>7.8259639518628611E-3</c:v>
                </c:pt>
                <c:pt idx="1755">
                  <c:v>7.8227835978320059E-3</c:v>
                </c:pt>
                <c:pt idx="1756">
                  <c:v>7.8192777427657512E-3</c:v>
                </c:pt>
                <c:pt idx="1757">
                  <c:v>7.8157837859069157E-3</c:v>
                </c:pt>
                <c:pt idx="1758">
                  <c:v>7.8123017976042264E-3</c:v>
                </c:pt>
                <c:pt idx="1759">
                  <c:v>7.8088318482064101E-3</c:v>
                </c:pt>
                <c:pt idx="1760">
                  <c:v>7.8053740080571976E-3</c:v>
                </c:pt>
                <c:pt idx="1761">
                  <c:v>7.8019283475078138E-3</c:v>
                </c:pt>
                <c:pt idx="1762">
                  <c:v>7.7984949369044876E-3</c:v>
                </c:pt>
                <c:pt idx="1763">
                  <c:v>7.7950738465934477E-3</c:v>
                </c:pt>
                <c:pt idx="1764">
                  <c:v>7.791665146925919E-3</c:v>
                </c:pt>
                <c:pt idx="1765">
                  <c:v>7.7882689082431344E-3</c:v>
                </c:pt>
                <c:pt idx="1766">
                  <c:v>7.7848852008963187E-3</c:v>
                </c:pt>
                <c:pt idx="1767">
                  <c:v>7.7819811583468672E-3</c:v>
                </c:pt>
                <c:pt idx="1768">
                  <c:v>7.7781556615955094E-3</c:v>
                </c:pt>
                <c:pt idx="1769">
                  <c:v>7.7748099703389695E-3</c:v>
                </c:pt>
                <c:pt idx="1770">
                  <c:v>7.7714770918033138E-3</c:v>
                </c:pt>
                <c:pt idx="1771">
                  <c:v>7.7681570963397673E-3</c:v>
                </c:pt>
                <c:pt idx="1772">
                  <c:v>7.7648500542945587E-3</c:v>
                </c:pt>
                <c:pt idx="1773">
                  <c:v>7.7615560360114189E-3</c:v>
                </c:pt>
                <c:pt idx="1774">
                  <c:v>7.7582751118440707E-3</c:v>
                </c:pt>
                <c:pt idx="1775">
                  <c:v>7.755007352133747E-3</c:v>
                </c:pt>
                <c:pt idx="1776">
                  <c:v>7.7517528272291747E-3</c:v>
                </c:pt>
                <c:pt idx="1777">
                  <c:v>7.7485116074765825E-3</c:v>
                </c:pt>
                <c:pt idx="1778">
                  <c:v>7.7452837632221994E-3</c:v>
                </c:pt>
                <c:pt idx="1779">
                  <c:v>7.7420693648172501E-3</c:v>
                </c:pt>
                <c:pt idx="1780">
                  <c:v>7.7393016093484706E-3</c:v>
                </c:pt>
                <c:pt idx="1781">
                  <c:v>7.7356811869230824E-3</c:v>
                </c:pt>
                <c:pt idx="1782">
                  <c:v>7.7325075481363137E-3</c:v>
                </c:pt>
                <c:pt idx="1783">
                  <c:v>7.7293476365764002E-3</c:v>
                </c:pt>
                <c:pt idx="1784">
                  <c:v>7.7262015225995628E-3</c:v>
                </c:pt>
                <c:pt idx="1785">
                  <c:v>7.7230692765495323E-3</c:v>
                </c:pt>
                <c:pt idx="1786">
                  <c:v>7.7199509687700396E-3</c:v>
                </c:pt>
                <c:pt idx="1787">
                  <c:v>7.7168466696073135E-3</c:v>
                </c:pt>
                <c:pt idx="1788">
                  <c:v>7.7121332918191647E-3</c:v>
                </c:pt>
                <c:pt idx="1789">
                  <c:v>7.7103778888116961E-3</c:v>
                </c:pt>
                <c:pt idx="1790">
                  <c:v>7.707618527304505E-3</c:v>
                </c:pt>
                <c:pt idx="1791">
                  <c:v>7.7045709660861217E-3</c:v>
                </c:pt>
                <c:pt idx="1792">
                  <c:v>7.7015377652156491E-3</c:v>
                </c:pt>
                <c:pt idx="1793">
                  <c:v>7.6989154756256948E-3</c:v>
                </c:pt>
                <c:pt idx="1794">
                  <c:v>7.6960396413523159E-3</c:v>
                </c:pt>
                <c:pt idx="1795">
                  <c:v>7.6930460147000314E-3</c:v>
                </c:pt>
                <c:pt idx="1796">
                  <c:v>7.6900670083355849E-3</c:v>
                </c:pt>
                <c:pt idx="1797">
                  <c:v>7.6871026925998519E-3</c:v>
                </c:pt>
                <c:pt idx="1798">
                  <c:v>7.683644066772688E-3</c:v>
                </c:pt>
                <c:pt idx="1799">
                  <c:v>7.6807133580619746E-3</c:v>
                </c:pt>
                <c:pt idx="1800">
                  <c:v>7.6777975724715009E-3</c:v>
                </c:pt>
                <c:pt idx="1801">
                  <c:v>7.6748967803499935E-3</c:v>
                </c:pt>
                <c:pt idx="1802">
                  <c:v>7.6720110520386853E-3</c:v>
                </c:pt>
                <c:pt idx="1803">
                  <c:v>7.6691404578912992E-3</c:v>
                </c:pt>
                <c:pt idx="1804">
                  <c:v>7.666285068249068E-3</c:v>
                </c:pt>
                <c:pt idx="1805">
                  <c:v>7.6634449534607185E-3</c:v>
                </c:pt>
                <c:pt idx="1806">
                  <c:v>7.6609773009411542E-3</c:v>
                </c:pt>
                <c:pt idx="1807">
                  <c:v>7.6578108298255843E-3</c:v>
                </c:pt>
                <c:pt idx="1808">
                  <c:v>7.6550169616762531E-3</c:v>
                </c:pt>
                <c:pt idx="1809">
                  <c:v>7.6522386497607231E-3</c:v>
                </c:pt>
                <c:pt idx="1810">
                  <c:v>7.649475964430219E-3</c:v>
                </c:pt>
                <c:pt idx="1811">
                  <c:v>7.6467289760284718E-3</c:v>
                </c:pt>
                <c:pt idx="1812">
                  <c:v>7.6439977549042082E-3</c:v>
                </c:pt>
                <c:pt idx="1813">
                  <c:v>7.6412823714011591E-3</c:v>
                </c:pt>
                <c:pt idx="1814">
                  <c:v>7.6385828958680513E-3</c:v>
                </c:pt>
                <c:pt idx="1815">
                  <c:v>7.6358993986486157E-3</c:v>
                </c:pt>
                <c:pt idx="1816">
                  <c:v>7.6332319500890811E-3</c:v>
                </c:pt>
                <c:pt idx="1817">
                  <c:v>7.6305806205381743E-3</c:v>
                </c:pt>
                <c:pt idx="1818">
                  <c:v>7.6279454803396263E-3</c:v>
                </c:pt>
                <c:pt idx="1819">
                  <c:v>7.6253265998396658E-3</c:v>
                </c:pt>
                <c:pt idx="1820">
                  <c:v>7.6227240493870196E-3</c:v>
                </c:pt>
                <c:pt idx="1821">
                  <c:v>7.6201378993254187E-3</c:v>
                </c:pt>
                <c:pt idx="1822">
                  <c:v>7.6175682200010919E-3</c:v>
                </c:pt>
                <c:pt idx="1823">
                  <c:v>7.615015081762766E-3</c:v>
                </c:pt>
                <c:pt idx="1824">
                  <c:v>7.6124785549541718E-3</c:v>
                </c:pt>
                <c:pt idx="1825">
                  <c:v>7.6099587099190402E-3</c:v>
                </c:pt>
                <c:pt idx="1826">
                  <c:v>7.6074556170085961E-3</c:v>
                </c:pt>
                <c:pt idx="1827">
                  <c:v>7.6049693465690682E-3</c:v>
                </c:pt>
                <c:pt idx="1828">
                  <c:v>7.6024999689416894E-3</c:v>
                </c:pt>
                <c:pt idx="1829">
                  <c:v>7.6000475544751867E-3</c:v>
                </c:pt>
                <c:pt idx="1830">
                  <c:v>7.5976121735182867E-3</c:v>
                </c:pt>
                <c:pt idx="1831">
                  <c:v>7.5951938964172183E-3</c:v>
                </c:pt>
                <c:pt idx="1832">
                  <c:v>7.5927927935132145E-3</c:v>
                </c:pt>
                <c:pt idx="1833">
                  <c:v>7.5904089351574999E-3</c:v>
                </c:pt>
                <c:pt idx="1834">
                  <c:v>7.5880423916938056E-3</c:v>
                </c:pt>
                <c:pt idx="1835">
                  <c:v>7.5856932334683602E-3</c:v>
                </c:pt>
                <c:pt idx="1836">
                  <c:v>7.5833615308323887E-3</c:v>
                </c:pt>
                <c:pt idx="1837">
                  <c:v>7.5810473541271239E-3</c:v>
                </c:pt>
                <c:pt idx="1838">
                  <c:v>7.5787507736987947E-3</c:v>
                </c:pt>
                <c:pt idx="1839">
                  <c:v>7.5764718598986258E-3</c:v>
                </c:pt>
                <c:pt idx="1840">
                  <c:v>7.5742106830678502E-3</c:v>
                </c:pt>
                <c:pt idx="1841">
                  <c:v>7.5722048874244784E-3</c:v>
                </c:pt>
                <c:pt idx="1842">
                  <c:v>7.5697418217068879E-3</c:v>
                </c:pt>
                <c:pt idx="1843">
                  <c:v>7.567534277871657E-3</c:v>
                </c:pt>
                <c:pt idx="1844">
                  <c:v>7.5653447523932327E-3</c:v>
                </c:pt>
                <c:pt idx="1845">
                  <c:v>7.5631733156178438E-3</c:v>
                </c:pt>
                <c:pt idx="1846">
                  <c:v>7.5612389133122649E-3</c:v>
                </c:pt>
                <c:pt idx="1847">
                  <c:v>7.5591000765328547E-3</c:v>
                </c:pt>
                <c:pt idx="1848">
                  <c:v>7.5569795232302457E-3</c:v>
                </c:pt>
                <c:pt idx="1849">
                  <c:v>7.554877323756439E-3</c:v>
                </c:pt>
                <c:pt idx="1850">
                  <c:v>7.5525899244494044E-3</c:v>
                </c:pt>
                <c:pt idx="1851">
                  <c:v>7.5505284971830178E-3</c:v>
                </c:pt>
                <c:pt idx="1852">
                  <c:v>7.548420595721533E-3</c:v>
                </c:pt>
                <c:pt idx="1853">
                  <c:v>7.5464614563938714E-3</c:v>
                </c:pt>
                <c:pt idx="1854">
                  <c:v>7.5446440957590444E-3</c:v>
                </c:pt>
                <c:pt idx="1855">
                  <c:v>7.5424693029060852E-3</c:v>
                </c:pt>
                <c:pt idx="1856">
                  <c:v>7.5405014847726437E-3</c:v>
                </c:pt>
                <c:pt idx="1857">
                  <c:v>7.5385525994994818E-3</c:v>
                </c:pt>
                <c:pt idx="1858">
                  <c:v>7.5366227174453182E-3</c:v>
                </c:pt>
                <c:pt idx="1859">
                  <c:v>7.5347119089488879E-3</c:v>
                </c:pt>
                <c:pt idx="1860">
                  <c:v>7.5328202443639136E-3</c:v>
                </c:pt>
                <c:pt idx="1861">
                  <c:v>7.5309477940316283E-3</c:v>
                </c:pt>
                <c:pt idx="1862">
                  <c:v>7.5290946283057547E-3</c:v>
                </c:pt>
                <c:pt idx="1863">
                  <c:v>7.5272608175300237E-3</c:v>
                </c:pt>
                <c:pt idx="1864">
                  <c:v>7.5254464320531622E-3</c:v>
                </c:pt>
                <c:pt idx="1865">
                  <c:v>7.523651542218901E-3</c:v>
                </c:pt>
                <c:pt idx="1866">
                  <c:v>7.5218762183809629E-3</c:v>
                </c:pt>
                <c:pt idx="1867">
                  <c:v>7.5202564287476775E-3</c:v>
                </c:pt>
                <c:pt idx="1868">
                  <c:v>7.5183845500714774E-3</c:v>
                </c:pt>
                <c:pt idx="1869">
                  <c:v>7.5166683462973838E-3</c:v>
                </c:pt>
                <c:pt idx="1870">
                  <c:v>7.5149719899095246E-3</c:v>
                </c:pt>
                <c:pt idx="1871">
                  <c:v>7.5132955512516308E-3</c:v>
                </c:pt>
                <c:pt idx="1872">
                  <c:v>7.5116391006724292E-3</c:v>
                </c:pt>
                <c:pt idx="1873">
                  <c:v>7.5100027085206467E-3</c:v>
                </c:pt>
                <c:pt idx="1874">
                  <c:v>7.508386445147508E-3</c:v>
                </c:pt>
                <c:pt idx="1875">
                  <c:v>7.506790380896744E-3</c:v>
                </c:pt>
                <c:pt idx="1876">
                  <c:v>7.5052145861170816E-3</c:v>
                </c:pt>
                <c:pt idx="1877">
                  <c:v>7.5036591311597456E-3</c:v>
                </c:pt>
                <c:pt idx="1878">
                  <c:v>7.5021240863709648E-3</c:v>
                </c:pt>
                <c:pt idx="1879">
                  <c:v>7.5006095220969682E-3</c:v>
                </c:pt>
                <c:pt idx="1880">
                  <c:v>7.4991155086914785E-3</c:v>
                </c:pt>
                <c:pt idx="1881">
                  <c:v>7.4976421164982265E-3</c:v>
                </c:pt>
                <c:pt idx="1882">
                  <c:v>7.4961894158709352E-3</c:v>
                </c:pt>
                <c:pt idx="1883">
                  <c:v>7.4947574771533354E-3</c:v>
                </c:pt>
                <c:pt idx="1884">
                  <c:v>7.4933463706941539E-3</c:v>
                </c:pt>
                <c:pt idx="1885">
                  <c:v>7.4919561668471135E-3</c:v>
                </c:pt>
                <c:pt idx="1886">
                  <c:v>7.4905869359559452E-3</c:v>
                </c:pt>
                <c:pt idx="1887">
                  <c:v>7.4892387483743716E-3</c:v>
                </c:pt>
                <c:pt idx="1888">
                  <c:v>7.4878967190886419E-3</c:v>
                </c:pt>
                <c:pt idx="1889">
                  <c:v>7.4866057845249245E-3</c:v>
                </c:pt>
                <c:pt idx="1890">
                  <c:v>7.4853211489595006E-3</c:v>
                </c:pt>
                <c:pt idx="1891">
                  <c:v>7.4840578380985789E-3</c:v>
                </c:pt>
                <c:pt idx="1892">
                  <c:v>7.4828159222908863E-3</c:v>
                </c:pt>
                <c:pt idx="1893">
                  <c:v>7.4815954718826516E-3</c:v>
                </c:pt>
                <c:pt idx="1894">
                  <c:v>7.4803965572325937E-3</c:v>
                </c:pt>
                <c:pt idx="1895">
                  <c:v>7.4792192486819453E-3</c:v>
                </c:pt>
                <c:pt idx="1896">
                  <c:v>7.4780636165869274E-3</c:v>
                </c:pt>
                <c:pt idx="1897">
                  <c:v>7.4769297312912708E-3</c:v>
                </c:pt>
                <c:pt idx="1898">
                  <c:v>7.475818267312917E-3</c:v>
                </c:pt>
                <c:pt idx="1899">
                  <c:v>7.4747219026053257E-3</c:v>
                </c:pt>
                <c:pt idx="1900">
                  <c:v>7.4736474738136749E-3</c:v>
                </c:pt>
                <c:pt idx="1901">
                  <c:v>7.4725950512874052E-3</c:v>
                </c:pt>
                <c:pt idx="1902">
                  <c:v>7.4715889691087667E-3</c:v>
                </c:pt>
                <c:pt idx="1903">
                  <c:v>7.4705950507748435E-3</c:v>
                </c:pt>
                <c:pt idx="1904">
                  <c:v>7.4696073541141716E-3</c:v>
                </c:pt>
                <c:pt idx="1905">
                  <c:v>7.4686499758475078E-3</c:v>
                </c:pt>
                <c:pt idx="1906">
                  <c:v>7.4676776381380214E-3</c:v>
                </c:pt>
                <c:pt idx="1907">
                  <c:v>7.4668024295365676E-3</c:v>
                </c:pt>
                <c:pt idx="1908">
                  <c:v>7.4659124021897449E-3</c:v>
                </c:pt>
                <c:pt idx="1909">
                  <c:v>7.4650449658569817E-3</c:v>
                </c:pt>
                <c:pt idx="1910">
                  <c:v>7.4642001908845068E-3</c:v>
                </c:pt>
                <c:pt idx="1911">
                  <c:v>7.463378147623545E-3</c:v>
                </c:pt>
                <c:pt idx="1912">
                  <c:v>7.4625789064278192E-3</c:v>
                </c:pt>
                <c:pt idx="1913">
                  <c:v>7.4618025376460562E-3</c:v>
                </c:pt>
                <c:pt idx="1914">
                  <c:v>7.4610491116319788E-3</c:v>
                </c:pt>
                <c:pt idx="1915">
                  <c:v>7.460318698736812E-3</c:v>
                </c:pt>
                <c:pt idx="1916">
                  <c:v>7.4596113693117805E-3</c:v>
                </c:pt>
                <c:pt idx="1917">
                  <c:v>7.4589271937131052E-3</c:v>
                </c:pt>
                <c:pt idx="1918">
                  <c:v>7.458266242289513E-3</c:v>
                </c:pt>
                <c:pt idx="1919">
                  <c:v>7.4576285853922286E-3</c:v>
                </c:pt>
                <c:pt idx="1920">
                  <c:v>7.457014293377473E-3</c:v>
                </c:pt>
                <c:pt idx="1921">
                  <c:v>7.456423436593973E-3</c:v>
                </c:pt>
                <c:pt idx="1922">
                  <c:v>7.4558560853979494E-3</c:v>
                </c:pt>
                <c:pt idx="1923">
                  <c:v>7.4553123101406271E-3</c:v>
                </c:pt>
                <c:pt idx="1924">
                  <c:v>7.4547921811732309E-3</c:v>
                </c:pt>
                <c:pt idx="1925">
                  <c:v>7.4542957688544798E-3</c:v>
                </c:pt>
                <c:pt idx="1926">
                  <c:v>7.4538231435331004E-3</c:v>
                </c:pt>
                <c:pt idx="1927">
                  <c:v>7.4533743755628157E-3</c:v>
                </c:pt>
                <c:pt idx="1928">
                  <c:v>7.4528034296221174E-3</c:v>
                </c:pt>
                <c:pt idx="1929">
                  <c:v>7.4525486930929197E-3</c:v>
                </c:pt>
                <c:pt idx="1930">
                  <c:v>7.4521719193007541E-3</c:v>
                </c:pt>
                <c:pt idx="1931">
                  <c:v>7.4518192842770725E-3</c:v>
                </c:pt>
                <c:pt idx="1932">
                  <c:v>7.4514908583730999E-3</c:v>
                </c:pt>
                <c:pt idx="1933">
                  <c:v>7.451186711947555E-3</c:v>
                </c:pt>
                <c:pt idx="1934">
                  <c:v>7.4509069153516627E-3</c:v>
                </c:pt>
                <c:pt idx="1935">
                  <c:v>7.4506515389391459E-3</c:v>
                </c:pt>
                <c:pt idx="1936">
                  <c:v>7.4504206530662254E-3</c:v>
                </c:pt>
                <c:pt idx="1937">
                  <c:v>7.450214328089122E-3</c:v>
                </c:pt>
                <c:pt idx="1938">
                  <c:v>7.4500326343615586E-3</c:v>
                </c:pt>
                <c:pt idx="1939">
                  <c:v>7.4498756422397561E-3</c:v>
                </c:pt>
                <c:pt idx="1940">
                  <c:v>7.4498834798541374E-3</c:v>
                </c:pt>
                <c:pt idx="1941">
                  <c:v>7.4494219014832365E-3</c:v>
                </c:pt>
                <c:pt idx="1942">
                  <c:v>7.449553579056134E-3</c:v>
                </c:pt>
                <c:pt idx="1943">
                  <c:v>7.4494960969070934E-3</c:v>
                </c:pt>
                <c:pt idx="1944">
                  <c:v>7.4494636681449178E-3</c:v>
                </c:pt>
                <c:pt idx="1945">
                  <c:v>7.449536525671748E-3</c:v>
                </c:pt>
                <c:pt idx="1946">
                  <c:v>7.4493980837752084E-3</c:v>
                </c:pt>
                <c:pt idx="1947">
                  <c:v>7.4494430398966147E-3</c:v>
                </c:pt>
                <c:pt idx="1948">
                  <c:v>7.4495133353280263E-3</c:v>
                </c:pt>
                <c:pt idx="1949">
                  <c:v>7.4496090404286451E-3</c:v>
                </c:pt>
                <c:pt idx="1950">
                  <c:v>7.4494670779880401E-3</c:v>
                </c:pt>
                <c:pt idx="1951">
                  <c:v>7.449608313128765E-3</c:v>
                </c:pt>
                <c:pt idx="1952">
                  <c:v>7.4497751523369283E-3</c:v>
                </c:pt>
                <c:pt idx="1953">
                  <c:v>7.4503409524401265E-3</c:v>
                </c:pt>
                <c:pt idx="1954">
                  <c:v>7.4504711733717451E-3</c:v>
                </c:pt>
                <c:pt idx="1955">
                  <c:v>7.4507208139431855E-3</c:v>
                </c:pt>
                <c:pt idx="1956">
                  <c:v>7.4509963566724638E-3</c:v>
                </c:pt>
                <c:pt idx="1957">
                  <c:v>7.4514818545492042E-3</c:v>
                </c:pt>
                <c:pt idx="1958">
                  <c:v>7.4516254300361871E-3</c:v>
                </c:pt>
                <c:pt idx="1959">
                  <c:v>7.4519791013864575E-3</c:v>
                </c:pt>
                <c:pt idx="1960">
                  <c:v>7.4523589563210615E-3</c:v>
                </c:pt>
                <c:pt idx="1961">
                  <c:v>7.452765065201779E-3</c:v>
                </c:pt>
                <c:pt idx="1962">
                  <c:v>7.4531974983903905E-3</c:v>
                </c:pt>
                <c:pt idx="1963">
                  <c:v>7.4536563262357861E-3</c:v>
                </c:pt>
                <c:pt idx="1964">
                  <c:v>7.454141619097166E-3</c:v>
                </c:pt>
                <c:pt idx="1965">
                  <c:v>7.4546534473414697E-3</c:v>
                </c:pt>
                <c:pt idx="1966">
                  <c:v>7.4551918813201626E-3</c:v>
                </c:pt>
                <c:pt idx="1967">
                  <c:v>7.4557569913924482E-3</c:v>
                </c:pt>
                <c:pt idx="1968">
                  <c:v>7.4563485937492284E-3</c:v>
                </c:pt>
                <c:pt idx="1969">
                  <c:v>7.4569622319320761E-3</c:v>
                </c:pt>
                <c:pt idx="1970">
                  <c:v>7.4575898909149292E-3</c:v>
                </c:pt>
                <c:pt idx="1971">
                  <c:v>7.4583456044538532E-3</c:v>
                </c:pt>
                <c:pt idx="1972">
                  <c:v>7.4588546820590048E-3</c:v>
                </c:pt>
                <c:pt idx="1973">
                  <c:v>7.4594774915997192E-3</c:v>
                </c:pt>
                <c:pt idx="1974">
                  <c:v>7.4600909770892246E-3</c:v>
                </c:pt>
                <c:pt idx="1975">
                  <c:v>7.4606951164187555E-3</c:v>
                </c:pt>
                <c:pt idx="1976">
                  <c:v>7.4612898874821237E-3</c:v>
                </c:pt>
                <c:pt idx="1977">
                  <c:v>7.4618752681679841E-3</c:v>
                </c:pt>
                <c:pt idx="1978">
                  <c:v>7.4624512363727271E-3</c:v>
                </c:pt>
                <c:pt idx="1979">
                  <c:v>7.4630177699824291E-3</c:v>
                </c:pt>
                <c:pt idx="1980">
                  <c:v>7.4632256542720276E-3</c:v>
                </c:pt>
                <c:pt idx="1981">
                  <c:v>7.4641224449996961E-3</c:v>
                </c:pt>
                <c:pt idx="1982">
                  <c:v>7.464660542187149E-3</c:v>
                </c:pt>
                <c:pt idx="1983">
                  <c:v>7.4651891163522322E-3</c:v>
                </c:pt>
                <c:pt idx="1984">
                  <c:v>7.4659352666356883E-3</c:v>
                </c:pt>
                <c:pt idx="1985">
                  <c:v>7.4662176071750618E-3</c:v>
                </c:pt>
                <c:pt idx="1986">
                  <c:v>7.4667174796178553E-3</c:v>
                </c:pt>
                <c:pt idx="1987">
                  <c:v>7.4672077406083698E-3</c:v>
                </c:pt>
                <c:pt idx="1988">
                  <c:v>7.4676883680352595E-3</c:v>
                </c:pt>
                <c:pt idx="1989">
                  <c:v>7.4681593397897582E-3</c:v>
                </c:pt>
                <c:pt idx="1990">
                  <c:v>7.4686206337656793E-3</c:v>
                </c:pt>
                <c:pt idx="1991">
                  <c:v>7.4690722278542548E-3</c:v>
                </c:pt>
                <c:pt idx="1992">
                  <c:v>7.469514099949298E-3</c:v>
                </c:pt>
                <c:pt idx="1993">
                  <c:v>7.4699462279394632E-3</c:v>
                </c:pt>
                <c:pt idx="1994">
                  <c:v>7.4703685897211406E-3</c:v>
                </c:pt>
                <c:pt idx="1995">
                  <c:v>7.470781163185565E-3</c:v>
                </c:pt>
                <c:pt idx="1996">
                  <c:v>7.4711839262239701E-3</c:v>
                </c:pt>
                <c:pt idx="1997">
                  <c:v>7.4717422400784736E-3</c:v>
                </c:pt>
                <c:pt idx="1998">
                  <c:v>7.4721210857558824E-3</c:v>
                </c:pt>
                <c:pt idx="1999">
                  <c:v>7.472490045212418E-3</c:v>
                </c:pt>
                <c:pt idx="2000">
                  <c:v>7.4728490963341561E-3</c:v>
                </c:pt>
                <c:pt idx="2001">
                  <c:v>7.4731982170174868E-3</c:v>
                </c:pt>
                <c:pt idx="2002">
                  <c:v>7.4732343809080781E-3</c:v>
                </c:pt>
                <c:pt idx="2003">
                  <c:v>7.4735656963774233E-3</c:v>
                </c:pt>
                <c:pt idx="2004">
                  <c:v>7.473887020450487E-3</c:v>
                </c:pt>
                <c:pt idx="2005">
                  <c:v>7.4741983310078197E-3</c:v>
                </c:pt>
                <c:pt idx="2006">
                  <c:v>7.474794090105358E-3</c:v>
                </c:pt>
                <c:pt idx="2007">
                  <c:v>7.4750831638999374E-3</c:v>
                </c:pt>
                <c:pt idx="2008">
                  <c:v>7.4753621525050582E-3</c:v>
                </c:pt>
                <c:pt idx="2009">
                  <c:v>7.4756310338119558E-3</c:v>
                </c:pt>
                <c:pt idx="2010">
                  <c:v>7.4758897857118622E-3</c:v>
                </c:pt>
                <c:pt idx="2011">
                  <c:v>7.4760438825567377E-3</c:v>
                </c:pt>
                <c:pt idx="2012">
                  <c:v>7.4763494902105876E-3</c:v>
                </c:pt>
                <c:pt idx="2013">
                  <c:v>7.4765119893553944E-3</c:v>
                </c:pt>
                <c:pt idx="2014">
                  <c:v>7.4767307297411989E-3</c:v>
                </c:pt>
                <c:pt idx="2015">
                  <c:v>7.4770308303693314E-3</c:v>
                </c:pt>
                <c:pt idx="2016">
                  <c:v>7.4772283415818781E-3</c:v>
                </c:pt>
                <c:pt idx="2017">
                  <c:v>7.477415568636383E-3</c:v>
                </c:pt>
                <c:pt idx="2018">
                  <c:v>7.4775924894292384E-3</c:v>
                </c:pt>
                <c:pt idx="2019">
                  <c:v>7.4776704172849762E-3</c:v>
                </c:pt>
                <c:pt idx="2020">
                  <c:v>7.477827397164738E-3</c:v>
                </c:pt>
                <c:pt idx="2021">
                  <c:v>7.4779740062549394E-3</c:v>
                </c:pt>
                <c:pt idx="2022">
                  <c:v>7.4781102224479312E-3</c:v>
                </c:pt>
                <c:pt idx="2023">
                  <c:v>7.478321725674821E-3</c:v>
                </c:pt>
                <c:pt idx="2024">
                  <c:v>7.4784363446317266E-3</c:v>
                </c:pt>
                <c:pt idx="2025">
                  <c:v>7.4785405025759319E-3</c:v>
                </c:pt>
                <c:pt idx="2026">
                  <c:v>7.4786341774012478E-3</c:v>
                </c:pt>
                <c:pt idx="2027">
                  <c:v>7.4787173469989081E-3</c:v>
                </c:pt>
                <c:pt idx="2028">
                  <c:v>7.4787899892601473E-3</c:v>
                </c:pt>
                <c:pt idx="2029">
                  <c:v>7.4788520820813541E-3</c:v>
                </c:pt>
                <c:pt idx="2030">
                  <c:v>7.4789036033537639E-3</c:v>
                </c:pt>
                <c:pt idx="2031">
                  <c:v>7.4789445309737671E-3</c:v>
                </c:pt>
                <c:pt idx="2032">
                  <c:v>7.4788959115830167E-3</c:v>
                </c:pt>
                <c:pt idx="2033">
                  <c:v>7.4789163468738096E-3</c:v>
                </c:pt>
                <c:pt idx="2034">
                  <c:v>7.4789261239889271E-3</c:v>
                </c:pt>
                <c:pt idx="2035">
                  <c:v>7.4789252208260493E-3</c:v>
                </c:pt>
                <c:pt idx="2036">
                  <c:v>7.4789894905092158E-3</c:v>
                </c:pt>
                <c:pt idx="2037">
                  <c:v>7.4789663919564682E-3</c:v>
                </c:pt>
                <c:pt idx="2038">
                  <c:v>7.4789325450028412E-3</c:v>
                </c:pt>
                <c:pt idx="2039">
                  <c:v>7.4788879275395686E-3</c:v>
                </c:pt>
                <c:pt idx="2040">
                  <c:v>7.4788325174630415E-3</c:v>
                </c:pt>
                <c:pt idx="2041">
                  <c:v>7.4786942779958565E-3</c:v>
                </c:pt>
                <c:pt idx="2042">
                  <c:v>7.4786179938914898E-3</c:v>
                </c:pt>
                <c:pt idx="2043">
                  <c:v>7.4785308526585936E-3</c:v>
                </c:pt>
                <c:pt idx="2044">
                  <c:v>7.4785721119627335E-3</c:v>
                </c:pt>
                <c:pt idx="2045">
                  <c:v>7.4783928041237541E-3</c:v>
                </c:pt>
                <c:pt idx="2046">
                  <c:v>7.4782721741222819E-3</c:v>
                </c:pt>
                <c:pt idx="2047">
                  <c:v>7.4781405967590834E-3</c:v>
                </c:pt>
                <c:pt idx="2048">
                  <c:v>7.4779980499331275E-3</c:v>
                </c:pt>
                <c:pt idx="2049">
                  <c:v>7.477821678912114E-3</c:v>
                </c:pt>
                <c:pt idx="2050">
                  <c:v>7.4776555516453324E-3</c:v>
                </c:pt>
                <c:pt idx="2051">
                  <c:v>7.4774783854358873E-3</c:v>
                </c:pt>
                <c:pt idx="2052">
                  <c:v>7.4772901581750132E-3</c:v>
                </c:pt>
                <c:pt idx="2053">
                  <c:v>7.4770908477590995E-3</c:v>
                </c:pt>
                <c:pt idx="2054">
                  <c:v>7.4767570533135781E-3</c:v>
                </c:pt>
                <c:pt idx="2055">
                  <c:v>7.4765371126354939E-3</c:v>
                </c:pt>
                <c:pt idx="2056">
                  <c:v>7.4763060261035155E-3</c:v>
                </c:pt>
                <c:pt idx="2057">
                  <c:v>7.4760637716139427E-3</c:v>
                </c:pt>
                <c:pt idx="2058">
                  <c:v>7.476160255373644E-3</c:v>
                </c:pt>
                <c:pt idx="2059">
                  <c:v>7.4756610010664401E-3</c:v>
                </c:pt>
                <c:pt idx="2060">
                  <c:v>7.4753834895945727E-3</c:v>
                </c:pt>
                <c:pt idx="2061">
                  <c:v>7.4750947181181646E-3</c:v>
                </c:pt>
                <c:pt idx="2062">
                  <c:v>7.4747394737784134E-3</c:v>
                </c:pt>
                <c:pt idx="2063">
                  <c:v>7.4744463324047383E-3</c:v>
                </c:pt>
                <c:pt idx="2064">
                  <c:v>7.4741195898467283E-3</c:v>
                </c:pt>
                <c:pt idx="2065">
                  <c:v>7.4737814907305244E-3</c:v>
                </c:pt>
                <c:pt idx="2066">
                  <c:v>7.4732769674885468E-3</c:v>
                </c:pt>
                <c:pt idx="2067">
                  <c:v>7.4730711344092593E-3</c:v>
                </c:pt>
                <c:pt idx="2068">
                  <c:v>7.4726988329895661E-3</c:v>
                </c:pt>
                <c:pt idx="2069">
                  <c:v>7.4723150865874111E-3</c:v>
                </c:pt>
                <c:pt idx="2070">
                  <c:v>7.4719198730979763E-3</c:v>
                </c:pt>
                <c:pt idx="2071">
                  <c:v>7.4715131704164439E-3</c:v>
                </c:pt>
                <c:pt idx="2072">
                  <c:v>7.4710949564379958E-3</c:v>
                </c:pt>
                <c:pt idx="2073">
                  <c:v>7.4706652090503201E-3</c:v>
                </c:pt>
                <c:pt idx="2074">
                  <c:v>7.4702239061585907E-3</c:v>
                </c:pt>
                <c:pt idx="2075">
                  <c:v>7.4697710256454997E-3</c:v>
                </c:pt>
                <c:pt idx="2076">
                  <c:v>7.4693065454162211E-3</c:v>
                </c:pt>
                <c:pt idx="2077">
                  <c:v>7.4688304433534469E-3</c:v>
                </c:pt>
                <c:pt idx="2078">
                  <c:v>7.4683426973623512E-3</c:v>
                </c:pt>
                <c:pt idx="2079">
                  <c:v>7.467843285330622E-3</c:v>
                </c:pt>
                <c:pt idx="2080">
                  <c:v>7.4673321851559393E-3</c:v>
                </c:pt>
                <c:pt idx="2081">
                  <c:v>7.4668093747284892E-3</c:v>
                </c:pt>
                <c:pt idx="2082">
                  <c:v>7.4662748319484495E-3</c:v>
                </c:pt>
                <c:pt idx="2083">
                  <c:v>7.4657285347060065E-3</c:v>
                </c:pt>
                <c:pt idx="2084">
                  <c:v>7.4651704608963421E-3</c:v>
                </c:pt>
                <c:pt idx="2085">
                  <c:v>7.4646005884171363E-3</c:v>
                </c:pt>
                <c:pt idx="2086">
                  <c:v>7.4640188951610731E-3</c:v>
                </c:pt>
                <c:pt idx="2087">
                  <c:v>7.4634253590208366E-3</c:v>
                </c:pt>
                <c:pt idx="2088">
                  <c:v>7.4628199578941068E-3</c:v>
                </c:pt>
                <c:pt idx="2089">
                  <c:v>7.4622026696760657E-3</c:v>
                </c:pt>
                <c:pt idx="2090">
                  <c:v>7.4615734722593974E-3</c:v>
                </c:pt>
                <c:pt idx="2091">
                  <c:v>7.4609323435417818E-3</c:v>
                </c:pt>
                <c:pt idx="2092">
                  <c:v>7.460279261413405E-3</c:v>
                </c:pt>
                <c:pt idx="2093">
                  <c:v>7.4596142037744451E-3</c:v>
                </c:pt>
                <c:pt idx="2094">
                  <c:v>7.4589371485150879E-3</c:v>
                </c:pt>
                <c:pt idx="2095">
                  <c:v>7.4582480735355117E-3</c:v>
                </c:pt>
                <c:pt idx="2096">
                  <c:v>7.4575469567259023E-3</c:v>
                </c:pt>
                <c:pt idx="2097">
                  <c:v>7.4568337759864378E-3</c:v>
                </c:pt>
                <c:pt idx="2098">
                  <c:v>7.4561085092073043E-3</c:v>
                </c:pt>
                <c:pt idx="2099">
                  <c:v>7.4553711342861817E-3</c:v>
                </c:pt>
                <c:pt idx="2100">
                  <c:v>7.4546216291207501E-3</c:v>
                </c:pt>
                <c:pt idx="2101">
                  <c:v>7.4537946472983318E-3</c:v>
                </c:pt>
                <c:pt idx="2102">
                  <c:v>7.4530861396276959E-3</c:v>
                </c:pt>
                <c:pt idx="2103">
                  <c:v>7.4523001110904374E-3</c:v>
                </c:pt>
                <c:pt idx="2104">
                  <c:v>7.451501863892096E-3</c:v>
                </c:pt>
                <c:pt idx="2105">
                  <c:v>7.4506367325465677E-3</c:v>
                </c:pt>
                <c:pt idx="2106">
                  <c:v>7.4497991756431303E-3</c:v>
                </c:pt>
                <c:pt idx="2107">
                  <c:v>7.44896772538306E-3</c:v>
                </c:pt>
                <c:pt idx="2108">
                  <c:v>7.4481239753646355E-3</c:v>
                </c:pt>
                <c:pt idx="2109">
                  <c:v>7.4472679034883905E-3</c:v>
                </c:pt>
                <c:pt idx="2110">
                  <c:v>7.4464545508670654E-3</c:v>
                </c:pt>
                <c:pt idx="2111">
                  <c:v>7.4455701540862562E-3</c:v>
                </c:pt>
                <c:pt idx="2112">
                  <c:v>7.4446851026968835E-3</c:v>
                </c:pt>
                <c:pt idx="2113">
                  <c:v>7.4437641519209397E-3</c:v>
                </c:pt>
                <c:pt idx="2114">
                  <c:v>7.4428425023292943E-3</c:v>
                </c:pt>
                <c:pt idx="2115">
                  <c:v>7.4419083909260664E-3</c:v>
                </c:pt>
                <c:pt idx="2116">
                  <c:v>7.4409617956039398E-3</c:v>
                </c:pt>
                <c:pt idx="2117">
                  <c:v>7.4400026942630926E-3</c:v>
                </c:pt>
                <c:pt idx="2118">
                  <c:v>7.4390310647987068E-3</c:v>
                </c:pt>
                <c:pt idx="2119">
                  <c:v>7.4380468851084625E-3</c:v>
                </c:pt>
                <c:pt idx="2120">
                  <c:v>7.4370501330850436E-3</c:v>
                </c:pt>
                <c:pt idx="2121">
                  <c:v>7.4360407866261302E-3</c:v>
                </c:pt>
                <c:pt idx="2122">
                  <c:v>7.4350188236294024E-3</c:v>
                </c:pt>
                <c:pt idx="2123">
                  <c:v>7.4339842219900421E-3</c:v>
                </c:pt>
                <c:pt idx="2124">
                  <c:v>7.4329369596057293E-3</c:v>
                </c:pt>
                <c:pt idx="2125">
                  <c:v>7.4318770143716462E-3</c:v>
                </c:pt>
                <c:pt idx="2126">
                  <c:v>7.4308043641854726E-3</c:v>
                </c:pt>
                <c:pt idx="2127">
                  <c:v>7.4297189869423907E-3</c:v>
                </c:pt>
                <c:pt idx="2128">
                  <c:v>7.4286208605375825E-3</c:v>
                </c:pt>
                <c:pt idx="2129">
                  <c:v>7.427509962871226E-3</c:v>
                </c:pt>
                <c:pt idx="2130">
                  <c:v>7.4263862718385032E-3</c:v>
                </c:pt>
                <c:pt idx="2131">
                  <c:v>7.4252497653370941E-3</c:v>
                </c:pt>
                <c:pt idx="2132">
                  <c:v>7.4241004212621808E-3</c:v>
                </c:pt>
                <c:pt idx="2133">
                  <c:v>7.4229382175114433E-3</c:v>
                </c:pt>
                <c:pt idx="2134">
                  <c:v>7.4217631319825617E-3</c:v>
                </c:pt>
                <c:pt idx="2135">
                  <c:v>7.4205751425707178E-3</c:v>
                </c:pt>
                <c:pt idx="2136">
                  <c:v>7.4193742271735919E-3</c:v>
                </c:pt>
                <c:pt idx="2137">
                  <c:v>7.4181603636913618E-3</c:v>
                </c:pt>
                <c:pt idx="2138">
                  <c:v>7.4169335300192096E-3</c:v>
                </c:pt>
                <c:pt idx="2139">
                  <c:v>7.4156937040523174E-3</c:v>
                </c:pt>
                <c:pt idx="2140">
                  <c:v>7.4144834343017781E-3</c:v>
                </c:pt>
                <c:pt idx="2141">
                  <c:v>7.413174986827531E-3</c:v>
                </c:pt>
                <c:pt idx="2142">
                  <c:v>7.4118960513649967E-3</c:v>
                </c:pt>
                <c:pt idx="2143">
                  <c:v>7.4106040352009406E-3</c:v>
                </c:pt>
                <c:pt idx="2144">
                  <c:v>7.4092989162280465E-3</c:v>
                </c:pt>
                <c:pt idx="2145">
                  <c:v>7.4079806723464925E-3</c:v>
                </c:pt>
                <c:pt idx="2146">
                  <c:v>7.4066492814539586E-3</c:v>
                </c:pt>
                <c:pt idx="2147">
                  <c:v>7.4053047214506229E-3</c:v>
                </c:pt>
                <c:pt idx="2148">
                  <c:v>7.4039469702266714E-3</c:v>
                </c:pt>
                <c:pt idx="2149">
                  <c:v>7.402576005687278E-3</c:v>
                </c:pt>
                <c:pt idx="2150">
                  <c:v>7.4011918057301229E-3</c:v>
                </c:pt>
                <c:pt idx="2151">
                  <c:v>7.3997943482478901E-3</c:v>
                </c:pt>
                <c:pt idx="2152">
                  <c:v>7.3983836111432555E-3</c:v>
                </c:pt>
                <c:pt idx="2153">
                  <c:v>7.3969595723089032E-3</c:v>
                </c:pt>
                <c:pt idx="2154">
                  <c:v>7.3955222096500073E-3</c:v>
                </c:pt>
                <c:pt idx="2155">
                  <c:v>7.3940715010617497E-3</c:v>
                </c:pt>
                <c:pt idx="2156">
                  <c:v>7.3926074244393125E-3</c:v>
                </c:pt>
                <c:pt idx="2157">
                  <c:v>7.3911299576828737E-3</c:v>
                </c:pt>
                <c:pt idx="2158">
                  <c:v>7.3897658229369967E-3</c:v>
                </c:pt>
                <c:pt idx="2159">
                  <c:v>7.3882654779059264E-3</c:v>
                </c:pt>
                <c:pt idx="2160">
                  <c:v>7.3867516838272652E-3</c:v>
                </c:pt>
                <c:pt idx="2161">
                  <c:v>7.3852244186101146E-3</c:v>
                </c:pt>
                <c:pt idx="2162">
                  <c:v>7.3835409983469269E-3</c:v>
                </c:pt>
                <c:pt idx="2163">
                  <c:v>7.3819458220607138E-3</c:v>
                </c:pt>
                <c:pt idx="2164">
                  <c:v>7.380410910123314E-3</c:v>
                </c:pt>
                <c:pt idx="2165">
                  <c:v>7.3788255266438174E-3</c:v>
                </c:pt>
                <c:pt idx="2166">
                  <c:v>7.3773457220032675E-3</c:v>
                </c:pt>
                <c:pt idx="2167">
                  <c:v>7.3756139704428403E-3</c:v>
                </c:pt>
                <c:pt idx="2168">
                  <c:v>7.3739877535192178E-3</c:v>
                </c:pt>
                <c:pt idx="2169">
                  <c:v>7.372347881246244E-3</c:v>
                </c:pt>
                <c:pt idx="2170">
                  <c:v>7.3706943315240969E-3</c:v>
                </c:pt>
                <c:pt idx="2171">
                  <c:v>7.3690270822454607E-3</c:v>
                </c:pt>
                <c:pt idx="2172">
                  <c:v>7.3673461113180072E-3</c:v>
                </c:pt>
                <c:pt idx="2173">
                  <c:v>7.3656513966369186E-3</c:v>
                </c:pt>
                <c:pt idx="2174">
                  <c:v>7.3639429161023728E-3</c:v>
                </c:pt>
                <c:pt idx="2175">
                  <c:v>7.36222064761205E-3</c:v>
                </c:pt>
                <c:pt idx="2176">
                  <c:v>7.360484569066128E-3</c:v>
                </c:pt>
                <c:pt idx="2177">
                  <c:v>7.358734658364785E-3</c:v>
                </c:pt>
                <c:pt idx="2178">
                  <c:v>7.356970893405701E-3</c:v>
                </c:pt>
                <c:pt idx="2179">
                  <c:v>7.3553521247949928E-3</c:v>
                </c:pt>
                <c:pt idx="2180">
                  <c:v>7.3534017123225159E-3</c:v>
                </c:pt>
                <c:pt idx="2181">
                  <c:v>7.351596251991277E-3</c:v>
                </c:pt>
                <c:pt idx="2182">
                  <c:v>7.3497768490055071E-3</c:v>
                </c:pt>
                <c:pt idx="2183">
                  <c:v>7.3479434812628863E-3</c:v>
                </c:pt>
                <c:pt idx="2184">
                  <c:v>7.3460961266635927E-3</c:v>
                </c:pt>
                <c:pt idx="2185">
                  <c:v>7.3442347631028082E-3</c:v>
                </c:pt>
                <c:pt idx="2186">
                  <c:v>7.3423593684857069E-3</c:v>
                </c:pt>
                <c:pt idx="2187">
                  <c:v>7.3404699207124668E-3</c:v>
                </c:pt>
                <c:pt idx="2188">
                  <c:v>7.338566397680768E-3</c:v>
                </c:pt>
                <c:pt idx="2189">
                  <c:v>7.3366487772932865E-3</c:v>
                </c:pt>
                <c:pt idx="2190">
                  <c:v>7.3347170374477022E-3</c:v>
                </c:pt>
                <c:pt idx="2191">
                  <c:v>7.3327711560491893E-3</c:v>
                </c:pt>
                <c:pt idx="2192">
                  <c:v>7.3308111109929297E-3</c:v>
                </c:pt>
                <c:pt idx="2193">
                  <c:v>7.3288368801815995E-3</c:v>
                </c:pt>
                <c:pt idx="2194">
                  <c:v>7.3268484415178747E-3</c:v>
                </c:pt>
                <c:pt idx="2195">
                  <c:v>7.3248457728969374E-3</c:v>
                </c:pt>
                <c:pt idx="2196">
                  <c:v>7.3228288522214635E-3</c:v>
                </c:pt>
                <c:pt idx="2197">
                  <c:v>7.3207976573991251E-3</c:v>
                </c:pt>
                <c:pt idx="2198">
                  <c:v>7.3187521663226063E-3</c:v>
                </c:pt>
                <c:pt idx="2199">
                  <c:v>7.316692356897081E-3</c:v>
                </c:pt>
                <c:pt idx="2200">
                  <c:v>7.3145430021534265E-3</c:v>
                </c:pt>
                <c:pt idx="2201">
                  <c:v>7.3125296945947271E-3</c:v>
                </c:pt>
                <c:pt idx="2202">
                  <c:v>7.3104267975257486E-3</c:v>
                </c:pt>
                <c:pt idx="2203">
                  <c:v>7.3083094937084758E-3</c:v>
                </c:pt>
                <c:pt idx="2204">
                  <c:v>7.3061777610480827E-3</c:v>
                </c:pt>
                <c:pt idx="2205">
                  <c:v>7.3040315774447473E-3</c:v>
                </c:pt>
                <c:pt idx="2206">
                  <c:v>7.3018709207986476E-3</c:v>
                </c:pt>
                <c:pt idx="2207">
                  <c:v>7.2996957690124598E-3</c:v>
                </c:pt>
                <c:pt idx="2208">
                  <c:v>7.2975060999888597E-3</c:v>
                </c:pt>
                <c:pt idx="2209">
                  <c:v>7.2953018916305234E-3</c:v>
                </c:pt>
                <c:pt idx="2210">
                  <c:v>7.2934260435515109E-3</c:v>
                </c:pt>
                <c:pt idx="2211">
                  <c:v>7.2911970442749285E-3</c:v>
                </c:pt>
                <c:pt idx="2212">
                  <c:v>7.2889534468071181E-3</c:v>
                </c:pt>
                <c:pt idx="2213">
                  <c:v>7.2866952290514698E-3</c:v>
                </c:pt>
                <c:pt idx="2214">
                  <c:v>7.2839716266980374E-3</c:v>
                </c:pt>
                <c:pt idx="2215">
                  <c:v>7.2817700778959882E-3</c:v>
                </c:pt>
                <c:pt idx="2216">
                  <c:v>7.2794634754344556E-3</c:v>
                </c:pt>
                <c:pt idx="2217">
                  <c:v>7.2771421568521011E-3</c:v>
                </c:pt>
                <c:pt idx="2218">
                  <c:v>7.2750897314317071E-3</c:v>
                </c:pt>
                <c:pt idx="2219">
                  <c:v>7.2724552829281364E-3</c:v>
                </c:pt>
                <c:pt idx="2220">
                  <c:v>7.2700896833968742E-3</c:v>
                </c:pt>
                <c:pt idx="2221">
                  <c:v>7.2677092793554943E-3</c:v>
                </c:pt>
                <c:pt idx="2222">
                  <c:v>7.2653140487066725E-3</c:v>
                </c:pt>
                <c:pt idx="2223">
                  <c:v>7.262903969350587E-3</c:v>
                </c:pt>
                <c:pt idx="2224">
                  <c:v>7.2604790191949098E-3</c:v>
                </c:pt>
                <c:pt idx="2225">
                  <c:v>7.2580391761348229E-3</c:v>
                </c:pt>
                <c:pt idx="2226">
                  <c:v>7.2555844180829943E-3</c:v>
                </c:pt>
                <c:pt idx="2227">
                  <c:v>7.253114722934606E-3</c:v>
                </c:pt>
                <c:pt idx="2228">
                  <c:v>7.2506300685998282E-3</c:v>
                </c:pt>
                <c:pt idx="2229">
                  <c:v>7.2481304329738427E-3</c:v>
                </c:pt>
                <c:pt idx="2230">
                  <c:v>7.2456157939643218E-3</c:v>
                </c:pt>
                <c:pt idx="2231">
                  <c:v>7.2430861294764393E-3</c:v>
                </c:pt>
                <c:pt idx="2232">
                  <c:v>7.2405414174128713E-3</c:v>
                </c:pt>
                <c:pt idx="2233">
                  <c:v>7.2379816356737958E-3</c:v>
                </c:pt>
                <c:pt idx="2234">
                  <c:v>7.2354067621668849E-3</c:v>
                </c:pt>
                <c:pt idx="2235">
                  <c:v>7.2328167747923167E-3</c:v>
                </c:pt>
                <c:pt idx="2236">
                  <c:v>7.230211651455265E-3</c:v>
                </c:pt>
                <c:pt idx="2237">
                  <c:v>7.227591370060904E-3</c:v>
                </c:pt>
                <c:pt idx="2238">
                  <c:v>7.2249559085094117E-3</c:v>
                </c:pt>
                <c:pt idx="2239">
                  <c:v>7.2223052447109581E-3</c:v>
                </c:pt>
                <c:pt idx="2240">
                  <c:v>7.2199971092019432E-3</c:v>
                </c:pt>
                <c:pt idx="2241">
                  <c:v>7.2169582219738793E-3</c:v>
                </c:pt>
                <c:pt idx="2242">
                  <c:v>7.2142618188481E-3</c:v>
                </c:pt>
                <c:pt idx="2243">
                  <c:v>7.2115501250885616E-3</c:v>
                </c:pt>
                <c:pt idx="2244">
                  <c:v>7.2088231185979401E-3</c:v>
                </c:pt>
                <c:pt idx="2245">
                  <c:v>7.2060807772839075E-3</c:v>
                </c:pt>
                <c:pt idx="2246">
                  <c:v>7.2033230790516378E-3</c:v>
                </c:pt>
                <c:pt idx="2247">
                  <c:v>7.2005500018013091E-3</c:v>
                </c:pt>
                <c:pt idx="2248">
                  <c:v>7.1977615234430914E-3</c:v>
                </c:pt>
                <c:pt idx="2249">
                  <c:v>7.1949576218771627E-3</c:v>
                </c:pt>
                <c:pt idx="2250">
                  <c:v>7.1921382750111951E-3</c:v>
                </c:pt>
                <c:pt idx="2251">
                  <c:v>7.1893034607478645E-3</c:v>
                </c:pt>
                <c:pt idx="2252">
                  <c:v>7.1861863771145972E-3</c:v>
                </c:pt>
                <c:pt idx="2253">
                  <c:v>7.1839901651879565E-3</c:v>
                </c:pt>
                <c:pt idx="2254">
                  <c:v>7.1807059926454198E-3</c:v>
                </c:pt>
                <c:pt idx="2255">
                  <c:v>7.1778090878493739E-3</c:v>
                </c:pt>
                <c:pt idx="2256">
                  <c:v>7.1748966051918273E-3</c:v>
                </c:pt>
                <c:pt idx="2257">
                  <c:v>7.1714095940166415E-3</c:v>
                </c:pt>
                <c:pt idx="2258">
                  <c:v>7.1687434310857018E-3</c:v>
                </c:pt>
                <c:pt idx="2259">
                  <c:v>7.1657830240693995E-3</c:v>
                </c:pt>
                <c:pt idx="2260">
                  <c:v>7.1628069495161522E-3</c:v>
                </c:pt>
                <c:pt idx="2261">
                  <c:v>7.1598151853326649E-3</c:v>
                </c:pt>
                <c:pt idx="2262">
                  <c:v>7.1568077094230631E-3</c:v>
                </c:pt>
                <c:pt idx="2263">
                  <c:v>7.153784499696632E-3</c:v>
                </c:pt>
                <c:pt idx="2264">
                  <c:v>7.150745534057497E-3</c:v>
                </c:pt>
                <c:pt idx="2265">
                  <c:v>7.1476907904097844E-3</c:v>
                </c:pt>
                <c:pt idx="2266">
                  <c:v>7.1446202466602009E-3</c:v>
                </c:pt>
                <c:pt idx="2267">
                  <c:v>7.1415338807206069E-3</c:v>
                </c:pt>
                <c:pt idx="2268">
                  <c:v>7.1384316704899723E-3</c:v>
                </c:pt>
                <c:pt idx="2269">
                  <c:v>7.1351601087410454E-3</c:v>
                </c:pt>
                <c:pt idx="2270">
                  <c:v>7.132024944630222E-3</c:v>
                </c:pt>
                <c:pt idx="2271">
                  <c:v>7.1290297531472419E-3</c:v>
                </c:pt>
                <c:pt idx="2272">
                  <c:v>7.1258639448375464E-3</c:v>
                </c:pt>
                <c:pt idx="2273">
                  <c:v>7.1210157241408112E-3</c:v>
                </c:pt>
                <c:pt idx="2274">
                  <c:v>7.1194844418652082E-3</c:v>
                </c:pt>
                <c:pt idx="2275">
                  <c:v>7.1148884832631272E-3</c:v>
                </c:pt>
                <c:pt idx="2276">
                  <c:v>7.1116518504613542E-3</c:v>
                </c:pt>
                <c:pt idx="2277">
                  <c:v>7.1083991650732238E-3</c:v>
                </c:pt>
                <c:pt idx="2278">
                  <c:v>7.1051304049977067E-3</c:v>
                </c:pt>
                <c:pt idx="2279">
                  <c:v>7.1020115109243775E-3</c:v>
                </c:pt>
                <c:pt idx="2280">
                  <c:v>7.0987117534890842E-3</c:v>
                </c:pt>
                <c:pt idx="2281">
                  <c:v>7.0953958569637265E-3</c:v>
                </c:pt>
                <c:pt idx="2282">
                  <c:v>7.0920637992459845E-3</c:v>
                </c:pt>
                <c:pt idx="2283">
                  <c:v>7.0885447111187598E-3</c:v>
                </c:pt>
                <c:pt idx="2284">
                  <c:v>7.0851790389984022E-3</c:v>
                </c:pt>
                <c:pt idx="2285">
                  <c:v>7.0817971375453275E-3</c:v>
                </c:pt>
                <c:pt idx="2286">
                  <c:v>7.0783989846765552E-3</c:v>
                </c:pt>
                <c:pt idx="2287">
                  <c:v>7.0749845582910561E-3</c:v>
                </c:pt>
                <c:pt idx="2288">
                  <c:v>7.0715538363006914E-3</c:v>
                </c:pt>
                <c:pt idx="2289">
                  <c:v>7.0681067966173227E-3</c:v>
                </c:pt>
                <c:pt idx="2290">
                  <c:v>7.0646434171424992E-3</c:v>
                </c:pt>
                <c:pt idx="2291">
                  <c:v>7.0611636757932396E-3</c:v>
                </c:pt>
                <c:pt idx="2292">
                  <c:v>7.0578494965429783E-3</c:v>
                </c:pt>
                <c:pt idx="2293">
                  <c:v>7.0543382077046246E-3</c:v>
                </c:pt>
                <c:pt idx="2294">
                  <c:v>7.0508104925792736E-3</c:v>
                </c:pt>
                <c:pt idx="2295">
                  <c:v>7.0472663290752635E-3</c:v>
                </c:pt>
                <c:pt idx="2296">
                  <c:v>7.0435187676650794E-3</c:v>
                </c:pt>
                <c:pt idx="2297">
                  <c:v>7.0399403911306398E-3</c:v>
                </c:pt>
                <c:pt idx="2298">
                  <c:v>7.0363454980790132E-3</c:v>
                </c:pt>
                <c:pt idx="2299">
                  <c:v>7.0327340664246415E-3</c:v>
                </c:pt>
                <c:pt idx="2300">
                  <c:v>7.0291060740716501E-3</c:v>
                </c:pt>
                <c:pt idx="2301">
                  <c:v>7.0256546950462351E-3</c:v>
                </c:pt>
                <c:pt idx="2302">
                  <c:v>7.0219947743623834E-3</c:v>
                </c:pt>
                <c:pt idx="2303">
                  <c:v>7.0183182285745715E-3</c:v>
                </c:pt>
                <c:pt idx="2304">
                  <c:v>7.0142309531867619E-3</c:v>
                </c:pt>
                <c:pt idx="2305">
                  <c:v>7.0107169287219624E-3</c:v>
                </c:pt>
                <c:pt idx="2306">
                  <c:v>7.006989108303158E-3</c:v>
                </c:pt>
                <c:pt idx="2307">
                  <c:v>7.003244572558456E-3</c:v>
                </c:pt>
                <c:pt idx="2308">
                  <c:v>6.9994832993971398E-3</c:v>
                </c:pt>
                <c:pt idx="2309">
                  <c:v>6.9951641783698587E-3</c:v>
                </c:pt>
                <c:pt idx="2310">
                  <c:v>6.9913669649332702E-3</c:v>
                </c:pt>
                <c:pt idx="2311">
                  <c:v>6.9875529446594697E-3</c:v>
                </c:pt>
                <c:pt idx="2312">
                  <c:v>6.9837220954603197E-3</c:v>
                </c:pt>
                <c:pt idx="2313">
                  <c:v>6.9798743952399454E-3</c:v>
                </c:pt>
                <c:pt idx="2314">
                  <c:v>6.9766391352175739E-3</c:v>
                </c:pt>
                <c:pt idx="2315">
                  <c:v>6.972761517602003E-3</c:v>
                </c:pt>
                <c:pt idx="2316">
                  <c:v>6.96886698829153E-3</c:v>
                </c:pt>
                <c:pt idx="2317">
                  <c:v>6.9649555252009644E-3</c:v>
                </c:pt>
                <c:pt idx="2318">
                  <c:v>6.959520927837407E-3</c:v>
                </c:pt>
                <c:pt idx="2319">
                  <c:v>6.9564330855775491E-3</c:v>
                </c:pt>
                <c:pt idx="2320">
                  <c:v>6.9524668097484879E-3</c:v>
                </c:pt>
                <c:pt idx="2321">
                  <c:v>6.9484835061905227E-3</c:v>
                </c:pt>
                <c:pt idx="2322">
                  <c:v>6.9444831528206732E-3</c:v>
                </c:pt>
                <c:pt idx="2323">
                  <c:v>6.9390927372575684E-3</c:v>
                </c:pt>
                <c:pt idx="2324">
                  <c:v>6.9350520286198813E-3</c:v>
                </c:pt>
                <c:pt idx="2325">
                  <c:v>6.9309941957326759E-3</c:v>
                </c:pt>
                <c:pt idx="2326">
                  <c:v>6.9265617875076272E-3</c:v>
                </c:pt>
                <c:pt idx="2327">
                  <c:v>6.9228270688578841E-3</c:v>
                </c:pt>
                <c:pt idx="2328">
                  <c:v>6.9187177306906378E-3</c:v>
                </c:pt>
                <c:pt idx="2329">
                  <c:v>6.9145911799245452E-3</c:v>
                </c:pt>
                <c:pt idx="2330">
                  <c:v>6.9104473944697764E-3</c:v>
                </c:pt>
                <c:pt idx="2331">
                  <c:v>6.9062863522414975E-3</c:v>
                </c:pt>
                <c:pt idx="2332">
                  <c:v>6.9021080311498784E-3</c:v>
                </c:pt>
                <c:pt idx="2333">
                  <c:v>6.8979124091100852E-3</c:v>
                </c:pt>
                <c:pt idx="2334">
                  <c:v>6.893699464034786E-3</c:v>
                </c:pt>
                <c:pt idx="2335">
                  <c:v>6.8894691738391467E-3</c:v>
                </c:pt>
                <c:pt idx="2336">
                  <c:v>6.8852215164333375E-3</c:v>
                </c:pt>
                <c:pt idx="2337">
                  <c:v>6.8809564697325243E-3</c:v>
                </c:pt>
                <c:pt idx="2338">
                  <c:v>6.8766740116568692E-3</c:v>
                </c:pt>
                <c:pt idx="2339">
                  <c:v>6.8731029111070291E-3</c:v>
                </c:pt>
                <c:pt idx="2340">
                  <c:v>6.8680567730092235E-3</c:v>
                </c:pt>
                <c:pt idx="2341">
                  <c:v>6.8637219482700629E-3</c:v>
                </c:pt>
                <c:pt idx="2342">
                  <c:v>6.8593696238092305E-3</c:v>
                </c:pt>
                <c:pt idx="2343">
                  <c:v>6.8549997775368965E-3</c:v>
                </c:pt>
                <c:pt idx="2344">
                  <c:v>6.8506123873707248E-3</c:v>
                </c:pt>
                <c:pt idx="2345">
                  <c:v>6.8462074312233834E-3</c:v>
                </c:pt>
                <c:pt idx="2346">
                  <c:v>6.8417848870100384E-3</c:v>
                </c:pt>
                <c:pt idx="2347">
                  <c:v>6.8373447326433578E-3</c:v>
                </c:pt>
                <c:pt idx="2348">
                  <c:v>6.8328869460435038E-3</c:v>
                </c:pt>
                <c:pt idx="2349">
                  <c:v>6.8284115051206462E-3</c:v>
                </c:pt>
                <c:pt idx="2350">
                  <c:v>6.8239183877924492E-3</c:v>
                </c:pt>
                <c:pt idx="2351">
                  <c:v>6.8194075719715808E-3</c:v>
                </c:pt>
                <c:pt idx="2352">
                  <c:v>6.8156601662979644E-3</c:v>
                </c:pt>
                <c:pt idx="2353">
                  <c:v>6.8103327565224858E-3</c:v>
                </c:pt>
                <c:pt idx="2354">
                  <c:v>6.8057687127245914E-3</c:v>
                </c:pt>
                <c:pt idx="2355">
                  <c:v>6.8011868820996857E-3</c:v>
                </c:pt>
                <c:pt idx="2356">
                  <c:v>6.7965872425629348E-3</c:v>
                </c:pt>
                <c:pt idx="2357">
                  <c:v>6.7919697720295047E-3</c:v>
                </c:pt>
                <c:pt idx="2358">
                  <c:v>6.7873344484145615E-3</c:v>
                </c:pt>
                <c:pt idx="2359">
                  <c:v>6.7826812496357691E-3</c:v>
                </c:pt>
                <c:pt idx="2360">
                  <c:v>6.7756050976315822E-3</c:v>
                </c:pt>
                <c:pt idx="2361">
                  <c:v>6.7729227838540396E-3</c:v>
                </c:pt>
                <c:pt idx="2362">
                  <c:v>6.7686141814854439E-3</c:v>
                </c:pt>
                <c:pt idx="2363">
                  <c:v>6.7638892612179036E-3</c:v>
                </c:pt>
                <c:pt idx="2364">
                  <c:v>6.7591463553698383E-3</c:v>
                </c:pt>
                <c:pt idx="2365">
                  <c:v>6.7552198533255576E-3</c:v>
                </c:pt>
                <c:pt idx="2366">
                  <c:v>6.7507242938377333E-3</c:v>
                </c:pt>
                <c:pt idx="2367">
                  <c:v>6.7459328223695714E-3</c:v>
                </c:pt>
                <c:pt idx="2368">
                  <c:v>6.741123284398829E-3</c:v>
                </c:pt>
                <c:pt idx="2369">
                  <c:v>6.7362956578374622E-3</c:v>
                </c:pt>
                <c:pt idx="2370">
                  <c:v>6.7303099864521321E-3</c:v>
                </c:pt>
                <c:pt idx="2371">
                  <c:v>6.7254405632249936E-3</c:v>
                </c:pt>
                <c:pt idx="2372">
                  <c:v>6.7205529777561446E-3</c:v>
                </c:pt>
                <c:pt idx="2373">
                  <c:v>6.715647207963249E-3</c:v>
                </c:pt>
                <c:pt idx="2374">
                  <c:v>6.7107232317664689E-3</c:v>
                </c:pt>
                <c:pt idx="2375">
                  <c:v>6.7057810270834683E-3</c:v>
                </c:pt>
                <c:pt idx="2376">
                  <c:v>6.7008205718344094E-3</c:v>
                </c:pt>
                <c:pt idx="2377">
                  <c:v>6.695841843934458E-3</c:v>
                </c:pt>
                <c:pt idx="2378">
                  <c:v>6.6917334526676144E-3</c:v>
                </c:pt>
                <c:pt idx="2379">
                  <c:v>6.6858294818600283E-3</c:v>
                </c:pt>
                <c:pt idx="2380">
                  <c:v>6.6807958035208781E-3</c:v>
                </c:pt>
                <c:pt idx="2381">
                  <c:v>6.6757437642114836E-3</c:v>
                </c:pt>
                <c:pt idx="2382">
                  <c:v>6.670673341847011E-3</c:v>
                </c:pt>
                <c:pt idx="2383">
                  <c:v>6.6655845143451242E-3</c:v>
                </c:pt>
                <c:pt idx="2384">
                  <c:v>6.6604772596259854E-3</c:v>
                </c:pt>
                <c:pt idx="2385">
                  <c:v>6.6553515556122544E-3</c:v>
                </c:pt>
                <c:pt idx="2386">
                  <c:v>6.6502073802215955E-3</c:v>
                </c:pt>
                <c:pt idx="2387">
                  <c:v>6.6450447113716726E-3</c:v>
                </c:pt>
                <c:pt idx="2388">
                  <c:v>6.6398635269876438E-3</c:v>
                </c:pt>
                <c:pt idx="2389">
                  <c:v>6.6346638049871731E-3</c:v>
                </c:pt>
                <c:pt idx="2390">
                  <c:v>6.6294455232854266E-3</c:v>
                </c:pt>
                <c:pt idx="2391">
                  <c:v>6.6242086598100602E-3</c:v>
                </c:pt>
                <c:pt idx="2392">
                  <c:v>6.6189531924787381E-3</c:v>
                </c:pt>
                <c:pt idx="2393">
                  <c:v>6.6136790992091243E-3</c:v>
                </c:pt>
                <c:pt idx="2394">
                  <c:v>6.6083863579263769E-3</c:v>
                </c:pt>
                <c:pt idx="2395">
                  <c:v>6.6030749465506577E-3</c:v>
                </c:pt>
                <c:pt idx="2396">
                  <c:v>6.597744843004627E-3</c:v>
                </c:pt>
                <c:pt idx="2397">
                  <c:v>6.5923960252034508E-3</c:v>
                </c:pt>
                <c:pt idx="2398">
                  <c:v>6.5870284710697891E-3</c:v>
                </c:pt>
                <c:pt idx="2399">
                  <c:v>6.5816421585312979E-3</c:v>
                </c:pt>
                <c:pt idx="2400">
                  <c:v>6.5762370655031432E-3</c:v>
                </c:pt>
                <c:pt idx="2401">
                  <c:v>6.5708131699104833E-3</c:v>
                </c:pt>
                <c:pt idx="2402">
                  <c:v>6.5653704496734799E-3</c:v>
                </c:pt>
                <c:pt idx="2403">
                  <c:v>6.5599088827147933E-3</c:v>
                </c:pt>
                <c:pt idx="2404">
                  <c:v>6.5544284469570835E-3</c:v>
                </c:pt>
                <c:pt idx="2405">
                  <c:v>6.5489291203205124E-3</c:v>
                </c:pt>
                <c:pt idx="2406">
                  <c:v>6.5434108807302382E-3</c:v>
                </c:pt>
                <c:pt idx="2407">
                  <c:v>6.5378737061089209E-3</c:v>
                </c:pt>
                <c:pt idx="2408">
                  <c:v>6.5323175743742246E-3</c:v>
                </c:pt>
                <c:pt idx="2409">
                  <c:v>6.5267424634538052E-3</c:v>
                </c:pt>
                <c:pt idx="2410">
                  <c:v>6.5211483512678248E-3</c:v>
                </c:pt>
                <c:pt idx="2411">
                  <c:v>6.5155352157439395E-3</c:v>
                </c:pt>
                <c:pt idx="2412">
                  <c:v>6.5099030347973152E-3</c:v>
                </c:pt>
                <c:pt idx="2413">
                  <c:v>6.5052910439504169E-3</c:v>
                </c:pt>
                <c:pt idx="2414">
                  <c:v>6.4985814483514703E-3</c:v>
                </c:pt>
                <c:pt idx="2415">
                  <c:v>6.4928919986950717E-3</c:v>
                </c:pt>
                <c:pt idx="2416">
                  <c:v>6.4871834153140684E-3</c:v>
                </c:pt>
                <c:pt idx="2417">
                  <c:v>6.4825125781720061E-3</c:v>
                </c:pt>
                <c:pt idx="2418">
                  <c:v>6.4771235718593823E-3</c:v>
                </c:pt>
                <c:pt idx="2419">
                  <c:v>6.4713633615934695E-3</c:v>
                </c:pt>
                <c:pt idx="2420">
                  <c:v>6.4655839366177326E-3</c:v>
                </c:pt>
                <c:pt idx="2421">
                  <c:v>6.4597852748555463E-3</c:v>
                </c:pt>
                <c:pt idx="2422">
                  <c:v>6.452528870587726E-3</c:v>
                </c:pt>
                <c:pt idx="2423">
                  <c:v>6.4466857330214289E-3</c:v>
                </c:pt>
                <c:pt idx="2424">
                  <c:v>6.4404603293300904E-3</c:v>
                </c:pt>
                <c:pt idx="2425">
                  <c:v>6.4349415048264857E-3</c:v>
                </c:pt>
                <c:pt idx="2426">
                  <c:v>6.4290403700506538E-3</c:v>
                </c:pt>
                <c:pt idx="2427">
                  <c:v>6.4231198587219596E-3</c:v>
                </c:pt>
                <c:pt idx="2428">
                  <c:v>6.4171799487655612E-3</c:v>
                </c:pt>
                <c:pt idx="2429">
                  <c:v>6.4112206181091147E-3</c:v>
                </c:pt>
                <c:pt idx="2430">
                  <c:v>6.4052418446752801E-3</c:v>
                </c:pt>
                <c:pt idx="2431">
                  <c:v>6.3992436063942115E-3</c:v>
                </c:pt>
                <c:pt idx="2432">
                  <c:v>6.3932258811885689E-3</c:v>
                </c:pt>
                <c:pt idx="2433">
                  <c:v>6.3871886469885064E-3</c:v>
                </c:pt>
                <c:pt idx="2434">
                  <c:v>6.381131881714186E-3</c:v>
                </c:pt>
                <c:pt idx="2435">
                  <c:v>6.3750555632982597E-3</c:v>
                </c:pt>
                <c:pt idx="2436">
                  <c:v>6.3689596696633877E-3</c:v>
                </c:pt>
                <c:pt idx="2437">
                  <c:v>6.3628441787347279E-3</c:v>
                </c:pt>
                <c:pt idx="2438">
                  <c:v>6.3567090684474303E-3</c:v>
                </c:pt>
                <c:pt idx="2439">
                  <c:v>6.3505543167241552E-3</c:v>
                </c:pt>
                <c:pt idx="2440">
                  <c:v>6.3443799014900604E-3</c:v>
                </c:pt>
                <c:pt idx="2441">
                  <c:v>6.338185800672802E-3</c:v>
                </c:pt>
                <c:pt idx="2442">
                  <c:v>6.3319719922050322E-3</c:v>
                </c:pt>
                <c:pt idx="2443">
                  <c:v>6.3257384540094108E-3</c:v>
                </c:pt>
                <c:pt idx="2444">
                  <c:v>6.3194851640135941E-3</c:v>
                </c:pt>
                <c:pt idx="2445">
                  <c:v>6.3132121001477359E-3</c:v>
                </c:pt>
                <c:pt idx="2446">
                  <c:v>6.3069192403419905E-3</c:v>
                </c:pt>
                <c:pt idx="2447">
                  <c:v>6.3006065625215157E-3</c:v>
                </c:pt>
                <c:pt idx="2448">
                  <c:v>6.2942740446139678E-3</c:v>
                </c:pt>
                <c:pt idx="2449">
                  <c:v>6.2879216645519986E-3</c:v>
                </c:pt>
                <c:pt idx="2450">
                  <c:v>6.2815494002632644E-3</c:v>
                </c:pt>
                <c:pt idx="2451">
                  <c:v>6.275157229675421E-3</c:v>
                </c:pt>
                <c:pt idx="2452">
                  <c:v>6.2699601580880285E-3</c:v>
                </c:pt>
                <c:pt idx="2453">
                  <c:v>6.2623130813180272E-3</c:v>
                </c:pt>
                <c:pt idx="2454">
                  <c:v>6.2558610594112829E-3</c:v>
                </c:pt>
                <c:pt idx="2455">
                  <c:v>6.2493890429235477E-3</c:v>
                </c:pt>
                <c:pt idx="2456">
                  <c:v>6.2428970097799796E-3</c:v>
                </c:pt>
                <c:pt idx="2457">
                  <c:v>6.2363849379157288E-3</c:v>
                </c:pt>
                <c:pt idx="2458">
                  <c:v>6.2298528052634472E-3</c:v>
                </c:pt>
                <c:pt idx="2459">
                  <c:v>6.2233005897482929E-3</c:v>
                </c:pt>
                <c:pt idx="2460">
                  <c:v>6.216728269302918E-3</c:v>
                </c:pt>
                <c:pt idx="2461">
                  <c:v>6.2101358218574765E-3</c:v>
                </c:pt>
                <c:pt idx="2462">
                  <c:v>6.2035232253446204E-3</c:v>
                </c:pt>
                <c:pt idx="2463">
                  <c:v>6.1968904576895079E-3</c:v>
                </c:pt>
                <c:pt idx="2464">
                  <c:v>6.1902374968297869E-3</c:v>
                </c:pt>
                <c:pt idx="2465">
                  <c:v>6.1835643206931135E-3</c:v>
                </c:pt>
                <c:pt idx="2466">
                  <c:v>6.1768709072096417E-3</c:v>
                </c:pt>
                <c:pt idx="2467">
                  <c:v>6.1701572343170197E-3</c:v>
                </c:pt>
                <c:pt idx="2468">
                  <c:v>6.1634232799404054E-3</c:v>
                </c:pt>
                <c:pt idx="2469">
                  <c:v>6.1566690220149489E-3</c:v>
                </c:pt>
                <c:pt idx="2470">
                  <c:v>6.1511933818067998E-3</c:v>
                </c:pt>
                <c:pt idx="2471">
                  <c:v>6.1444031638905822E-3</c:v>
                </c:pt>
                <c:pt idx="2472">
                  <c:v>6.137592581604864E-3</c:v>
                </c:pt>
                <c:pt idx="2473">
                  <c:v>6.1307616128817794E-3</c:v>
                </c:pt>
                <c:pt idx="2474">
                  <c:v>6.1221528198500286E-3</c:v>
                </c:pt>
                <c:pt idx="2475">
                  <c:v>6.1157158641200748E-3</c:v>
                </c:pt>
                <c:pt idx="2476">
                  <c:v>6.1088188634544904E-3</c:v>
                </c:pt>
                <c:pt idx="2477">
                  <c:v>6.1019013826962842E-3</c:v>
                </c:pt>
                <c:pt idx="2478">
                  <c:v>6.0963002002837443E-3</c:v>
                </c:pt>
                <c:pt idx="2479">
                  <c:v>6.0880048926501007E-3</c:v>
                </c:pt>
                <c:pt idx="2480">
                  <c:v>6.0810258392274275E-3</c:v>
                </c:pt>
                <c:pt idx="2481">
                  <c:v>6.0740262174502346E-3</c:v>
                </c:pt>
                <c:pt idx="2482">
                  <c:v>6.0670060052536723E-3</c:v>
                </c:pt>
                <c:pt idx="2483">
                  <c:v>6.0599651805678945E-3</c:v>
                </c:pt>
                <c:pt idx="2484">
                  <c:v>6.0529037213305492E-3</c:v>
                </c:pt>
                <c:pt idx="2485">
                  <c:v>6.0458216054767866E-3</c:v>
                </c:pt>
                <c:pt idx="2486">
                  <c:v>6.0387188109417567E-3</c:v>
                </c:pt>
                <c:pt idx="2487">
                  <c:v>6.0315953156556135E-3</c:v>
                </c:pt>
                <c:pt idx="2488">
                  <c:v>6.0244515180346569E-3</c:v>
                </c:pt>
                <c:pt idx="2489">
                  <c:v>6.0172919500087185E-3</c:v>
                </c:pt>
                <c:pt idx="2490">
                  <c:v>6.010123499045894E-3</c:v>
                </c:pt>
                <c:pt idx="2491">
                  <c:v>6.0029530927371844E-3</c:v>
                </c:pt>
                <c:pt idx="2492">
                  <c:v>5.9957876685681755E-3</c:v>
                </c:pt>
                <c:pt idx="2493">
                  <c:v>5.9886324681060477E-3</c:v>
                </c:pt>
                <c:pt idx="2494">
                  <c:v>5.9814882558817395E-3</c:v>
                </c:pt>
                <c:pt idx="2495">
                  <c:v>5.9743550704044468E-3</c:v>
                </c:pt>
                <c:pt idx="2496">
                  <c:v>5.9672329501808674E-3</c:v>
                </c:pt>
                <c:pt idx="2497">
                  <c:v>5.9601219337127032E-3</c:v>
                </c:pt>
                <c:pt idx="2498">
                  <c:v>5.9530220595016559E-3</c:v>
                </c:pt>
                <c:pt idx="2499">
                  <c:v>5.9459333660544234E-3</c:v>
                </c:pt>
                <c:pt idx="2500">
                  <c:v>5.9402227921990826E-3</c:v>
                </c:pt>
                <c:pt idx="2501">
                  <c:v>5.9317896754707E-3</c:v>
                </c:pt>
                <c:pt idx="2502">
                  <c:v>5.9247347553401108E-3</c:v>
                </c:pt>
                <c:pt idx="2503">
                  <c:v>5.9176911699901358E-3</c:v>
                </c:pt>
                <c:pt idx="2504">
                  <c:v>5.9106589579249746E-3</c:v>
                </c:pt>
                <c:pt idx="2505">
                  <c:v>5.9036381576488273E-3</c:v>
                </c:pt>
                <c:pt idx="2506">
                  <c:v>5.8966288076633955E-3</c:v>
                </c:pt>
                <c:pt idx="2507">
                  <c:v>5.8896309464728791E-3</c:v>
                </c:pt>
                <c:pt idx="2508">
                  <c:v>5.882644612581478E-3</c:v>
                </c:pt>
                <c:pt idx="2509">
                  <c:v>5.8756698444933919E-3</c:v>
                </c:pt>
                <c:pt idx="2510">
                  <c:v>5.8687066807128208E-3</c:v>
                </c:pt>
                <c:pt idx="2511">
                  <c:v>5.8617551597414663E-3</c:v>
                </c:pt>
                <c:pt idx="2512">
                  <c:v>5.8539213572854762E-3</c:v>
                </c:pt>
                <c:pt idx="2513">
                  <c:v>5.8492264450410248E-3</c:v>
                </c:pt>
                <c:pt idx="2514">
                  <c:v>5.8409708387197057E-3</c:v>
                </c:pt>
                <c:pt idx="2515">
                  <c:v>5.8340662740247184E-3</c:v>
                </c:pt>
                <c:pt idx="2516">
                  <c:v>5.8271735446524531E-3</c:v>
                </c:pt>
                <c:pt idx="2517">
                  <c:v>5.8188674452974709E-3</c:v>
                </c:pt>
                <c:pt idx="2518">
                  <c:v>5.8128860013207904E-3</c:v>
                </c:pt>
                <c:pt idx="2519">
                  <c:v>5.8060299726005581E-3</c:v>
                </c:pt>
                <c:pt idx="2520">
                  <c:v>5.7991859356453269E-3</c:v>
                </c:pt>
                <c:pt idx="2521">
                  <c:v>5.7923539289610687E-3</c:v>
                </c:pt>
                <c:pt idx="2522">
                  <c:v>5.7868530547027543E-3</c:v>
                </c:pt>
                <c:pt idx="2523">
                  <c:v>5.7800429487578752E-3</c:v>
                </c:pt>
                <c:pt idx="2524">
                  <c:v>5.7732449793704687E-3</c:v>
                </c:pt>
                <c:pt idx="2525">
                  <c:v>5.7664591850440216E-3</c:v>
                </c:pt>
                <c:pt idx="2526">
                  <c:v>5.7583756971664327E-3</c:v>
                </c:pt>
                <c:pt idx="2527">
                  <c:v>5.7516166806509212E-3</c:v>
                </c:pt>
                <c:pt idx="2528">
                  <c:v>5.7448699639249846E-3</c:v>
                </c:pt>
                <c:pt idx="2529">
                  <c:v>5.737701410485907E-3</c:v>
                </c:pt>
                <c:pt idx="2530">
                  <c:v>5.7314135838502523E-3</c:v>
                </c:pt>
                <c:pt idx="2531">
                  <c:v>5.7247039975030865E-3</c:v>
                </c:pt>
                <c:pt idx="2532">
                  <c:v>5.718006864956493E-3</c:v>
                </c:pt>
                <c:pt idx="2533">
                  <c:v>5.7079387065961384E-3</c:v>
                </c:pt>
                <c:pt idx="2534">
                  <c:v>5.7046501152631249E-3</c:v>
                </c:pt>
                <c:pt idx="2535">
                  <c:v>5.6979905751257161E-3</c:v>
                </c:pt>
                <c:pt idx="2536">
                  <c:v>5.6913436427921413E-3</c:v>
                </c:pt>
                <c:pt idx="2537">
                  <c:v>5.6847093567683723E-3</c:v>
                </c:pt>
                <c:pt idx="2538">
                  <c:v>5.6780877555603817E-3</c:v>
                </c:pt>
                <c:pt idx="2539">
                  <c:v>5.6714788776638277E-3</c:v>
                </c:pt>
                <c:pt idx="2540">
                  <c:v>5.6648827615821042E-3</c:v>
                </c:pt>
                <c:pt idx="2541">
                  <c:v>5.6582994458186054E-3</c:v>
                </c:pt>
                <c:pt idx="2542">
                  <c:v>5.6517289688767253E-3</c:v>
                </c:pt>
                <c:pt idx="2543">
                  <c:v>5.6447484017158045E-3</c:v>
                </c:pt>
                <c:pt idx="2544">
                  <c:v>5.6386266854585049E-3</c:v>
                </c:pt>
                <c:pt idx="2545">
                  <c:v>5.6320949559863741E-3</c:v>
                </c:pt>
                <c:pt idx="2546">
                  <c:v>5.6255762193417021E-3</c:v>
                </c:pt>
                <c:pt idx="2547">
                  <c:v>5.6190705140253044E-3</c:v>
                </c:pt>
                <c:pt idx="2548">
                  <c:v>5.6125778785405759E-3</c:v>
                </c:pt>
                <c:pt idx="2549">
                  <c:v>5.6060983513883311E-3</c:v>
                </c:pt>
                <c:pt idx="2550">
                  <c:v>5.599631971071964E-3</c:v>
                </c:pt>
                <c:pt idx="2551">
                  <c:v>5.5931787760871337E-3</c:v>
                </c:pt>
                <c:pt idx="2552">
                  <c:v>5.587985599487969E-3</c:v>
                </c:pt>
                <c:pt idx="2553">
                  <c:v>5.5803120961333925E-3</c:v>
                </c:pt>
                <c:pt idx="2554">
                  <c:v>5.5738986881661134E-3</c:v>
                </c:pt>
                <c:pt idx="2555">
                  <c:v>5.5674986195439471E-3</c:v>
                </c:pt>
                <c:pt idx="2556">
                  <c:v>5.5602879637106639E-3</c:v>
                </c:pt>
                <c:pt idx="2557">
                  <c:v>5.554738654322741E-3</c:v>
                </c:pt>
                <c:pt idx="2558">
                  <c:v>5.5483788347304901E-3</c:v>
                </c:pt>
                <c:pt idx="2559">
                  <c:v>5.5420325084840341E-3</c:v>
                </c:pt>
                <c:pt idx="2560">
                  <c:v>5.5356997140841892E-3</c:v>
                </c:pt>
                <c:pt idx="2561">
                  <c:v>5.5293804900395068E-3</c:v>
                </c:pt>
                <c:pt idx="2562">
                  <c:v>5.5230748748404876E-3</c:v>
                </c:pt>
                <c:pt idx="2563">
                  <c:v>5.5167829069931043E-3</c:v>
                </c:pt>
                <c:pt idx="2564">
                  <c:v>5.5105046250007502E-3</c:v>
                </c:pt>
                <c:pt idx="2565">
                  <c:v>5.504240067359085E-3</c:v>
                </c:pt>
                <c:pt idx="2566">
                  <c:v>5.4979892725740805E-3</c:v>
                </c:pt>
                <c:pt idx="2567">
                  <c:v>5.4917522791465521E-3</c:v>
                </c:pt>
                <c:pt idx="2568">
                  <c:v>5.4855291255695793E-3</c:v>
                </c:pt>
                <c:pt idx="2569">
                  <c:v>5.4766629904248118E-3</c:v>
                </c:pt>
                <c:pt idx="2570">
                  <c:v>5.4704736082180558E-3</c:v>
                </c:pt>
                <c:pt idx="2571">
                  <c:v>5.4642981978723871E-3</c:v>
                </c:pt>
                <c:pt idx="2572">
                  <c:v>5.4581367978911999E-3</c:v>
                </c:pt>
                <c:pt idx="2573">
                  <c:v>5.4519894467675743E-3</c:v>
                </c:pt>
                <c:pt idx="2574">
                  <c:v>5.4470435310032574E-3</c:v>
                </c:pt>
                <c:pt idx="2575">
                  <c:v>5.4409216347761635E-3</c:v>
                </c:pt>
                <c:pt idx="2576">
                  <c:v>5.4348138937061153E-3</c:v>
                </c:pt>
                <c:pt idx="2577">
                  <c:v>5.4287203462966005E-3</c:v>
                </c:pt>
                <c:pt idx="2578">
                  <c:v>5.4214647716007095E-3</c:v>
                </c:pt>
                <c:pt idx="2579">
                  <c:v>5.415402522157625E-3</c:v>
                </c:pt>
                <c:pt idx="2580">
                  <c:v>5.4093545910829663E-3</c:v>
                </c:pt>
                <c:pt idx="2581">
                  <c:v>5.4033210168723924E-3</c:v>
                </c:pt>
                <c:pt idx="2582">
                  <c:v>5.3973018380318767E-3</c:v>
                </c:pt>
                <c:pt idx="2583">
                  <c:v>5.3916844040102774E-3</c:v>
                </c:pt>
                <c:pt idx="2584">
                  <c:v>5.3839840699305697E-3</c:v>
                </c:pt>
                <c:pt idx="2585">
                  <c:v>5.3797164718876189E-3</c:v>
                </c:pt>
                <c:pt idx="2586">
                  <c:v>5.3737543060305981E-3</c:v>
                </c:pt>
                <c:pt idx="2587">
                  <c:v>5.3674232218364941E-3</c:v>
                </c:pt>
                <c:pt idx="2588">
                  <c:v>5.3614912237050808E-3</c:v>
                </c:pt>
                <c:pt idx="2589">
                  <c:v>5.3555738904416976E-3</c:v>
                </c:pt>
                <c:pt idx="2590">
                  <c:v>5.3496712605497383E-3</c:v>
                </c:pt>
                <c:pt idx="2591">
                  <c:v>5.3441630187913702E-3</c:v>
                </c:pt>
                <c:pt idx="2592">
                  <c:v>5.3382889392592503E-3</c:v>
                </c:pt>
                <c:pt idx="2593">
                  <c:v>5.332429675529049E-3</c:v>
                </c:pt>
                <c:pt idx="2594">
                  <c:v>5.3265852661086299E-3</c:v>
                </c:pt>
                <c:pt idx="2595">
                  <c:v>5.3203800091459986E-3</c:v>
                </c:pt>
                <c:pt idx="2596">
                  <c:v>5.3145664079790765E-3</c:v>
                </c:pt>
                <c:pt idx="2597">
                  <c:v>5.3087677796841287E-3</c:v>
                </c:pt>
                <c:pt idx="2598">
                  <c:v>5.3029841627593921E-3</c:v>
                </c:pt>
                <c:pt idx="2599">
                  <c:v>5.2972155957056819E-3</c:v>
                </c:pt>
                <c:pt idx="2600">
                  <c:v>5.2914621170263932E-3</c:v>
                </c:pt>
                <c:pt idx="2601">
                  <c:v>5.2857237652197625E-3</c:v>
                </c:pt>
                <c:pt idx="2602">
                  <c:v>5.2800005787814472E-3</c:v>
                </c:pt>
                <c:pt idx="2603">
                  <c:v>5.2742925962174208E-3</c:v>
                </c:pt>
                <c:pt idx="2604">
                  <c:v>5.2689666287832893E-3</c:v>
                </c:pt>
                <c:pt idx="2605">
                  <c:v>5.2632881577459045E-3</c:v>
                </c:pt>
                <c:pt idx="2606">
                  <c:v>5.2576250030194061E-3</c:v>
                </c:pt>
                <c:pt idx="2607">
                  <c:v>5.2519772030983347E-3</c:v>
                </c:pt>
                <c:pt idx="2608">
                  <c:v>5.2459820889834289E-3</c:v>
                </c:pt>
                <c:pt idx="2609">
                  <c:v>5.2403661381513148E-3</c:v>
                </c:pt>
                <c:pt idx="2610">
                  <c:v>5.23476566069404E-3</c:v>
                </c:pt>
                <c:pt idx="2611">
                  <c:v>5.2291806951072642E-3</c:v>
                </c:pt>
                <c:pt idx="2612">
                  <c:v>5.2236112798943789E-3</c:v>
                </c:pt>
                <c:pt idx="2613">
                  <c:v>5.2184150105905047E-3</c:v>
                </c:pt>
                <c:pt idx="2614">
                  <c:v>5.2128757723384211E-3</c:v>
                </c:pt>
                <c:pt idx="2615">
                  <c:v>5.207352196898718E-3</c:v>
                </c:pt>
                <c:pt idx="2616">
                  <c:v>5.2011355591657926E-3</c:v>
                </c:pt>
                <c:pt idx="2617">
                  <c:v>5.195998806902408E-3</c:v>
                </c:pt>
                <c:pt idx="2618">
                  <c:v>5.1905235024164763E-3</c:v>
                </c:pt>
                <c:pt idx="2619">
                  <c:v>5.1850640178075667E-3</c:v>
                </c:pt>
                <c:pt idx="2620">
                  <c:v>5.1796203915636004E-3</c:v>
                </c:pt>
                <c:pt idx="2621">
                  <c:v>5.1734185722345444E-3</c:v>
                </c:pt>
                <c:pt idx="2622">
                  <c:v>5.1680090578600357E-3</c:v>
                </c:pt>
                <c:pt idx="2623">
                  <c:v>5.1626155228556127E-3</c:v>
                </c:pt>
                <c:pt idx="2624">
                  <c:v>5.1572380057195123E-3</c:v>
                </c:pt>
                <c:pt idx="2625">
                  <c:v>5.1518765449577062E-3</c:v>
                </c:pt>
                <c:pt idx="2626">
                  <c:v>5.1475624384554408E-3</c:v>
                </c:pt>
                <c:pt idx="2627">
                  <c:v>5.1422299683271232E-3</c:v>
                </c:pt>
                <c:pt idx="2628">
                  <c:v>5.1369136608928456E-3</c:v>
                </c:pt>
                <c:pt idx="2629">
                  <c:v>5.1316135546475294E-3</c:v>
                </c:pt>
                <c:pt idx="2630">
                  <c:v>5.1253114341884912E-3</c:v>
                </c:pt>
                <c:pt idx="2631">
                  <c:v>5.1200471201431627E-3</c:v>
                </c:pt>
                <c:pt idx="2632">
                  <c:v>5.1147991319649439E-3</c:v>
                </c:pt>
                <c:pt idx="2633">
                  <c:v>5.1095675081598074E-3</c:v>
                </c:pt>
                <c:pt idx="2634">
                  <c:v>5.1025307274535359E-3</c:v>
                </c:pt>
                <c:pt idx="2635">
                  <c:v>5.0973377576443712E-3</c:v>
                </c:pt>
                <c:pt idx="2636">
                  <c:v>5.0921612817589335E-3</c:v>
                </c:pt>
                <c:pt idx="2637">
                  <c:v>5.0870013383039203E-3</c:v>
                </c:pt>
                <c:pt idx="2638">
                  <c:v>5.0814544696278505E-3</c:v>
                </c:pt>
                <c:pt idx="2639">
                  <c:v>5.0767312026669953E-3</c:v>
                </c:pt>
                <c:pt idx="2640">
                  <c:v>5.0716210874859891E-3</c:v>
                </c:pt>
                <c:pt idx="2641">
                  <c:v>5.0665276587297248E-3</c:v>
                </c:pt>
                <c:pt idx="2642">
                  <c:v>5.0614509548949083E-3</c:v>
                </c:pt>
                <c:pt idx="2643">
                  <c:v>5.0563910144882374E-3</c:v>
                </c:pt>
                <c:pt idx="2644">
                  <c:v>5.0513478760014219E-3</c:v>
                </c:pt>
                <c:pt idx="2645">
                  <c:v>5.0463215779386617E-3</c:v>
                </c:pt>
                <c:pt idx="2646">
                  <c:v>5.0413121587991605E-3</c:v>
                </c:pt>
                <c:pt idx="2647">
                  <c:v>5.0363196570821223E-3</c:v>
                </c:pt>
                <c:pt idx="2648">
                  <c:v>5.0313441112867507E-3</c:v>
                </c:pt>
                <c:pt idx="2649">
                  <c:v>5.0263855599122498E-3</c:v>
                </c:pt>
                <c:pt idx="2650">
                  <c:v>5.0214440414603212E-3</c:v>
                </c:pt>
                <c:pt idx="2651">
                  <c:v>5.0174658501093263E-3</c:v>
                </c:pt>
                <c:pt idx="2652">
                  <c:v>5.0116122573234945E-3</c:v>
                </c:pt>
                <c:pt idx="2653">
                  <c:v>5.006722068632008E-3</c:v>
                </c:pt>
                <c:pt idx="2654">
                  <c:v>5.0018490668649052E-3</c:v>
                </c:pt>
                <c:pt idx="2655">
                  <c:v>4.9969932905188919E-3</c:v>
                </c:pt>
                <c:pt idx="2656">
                  <c:v>4.9921547780881759E-3</c:v>
                </c:pt>
                <c:pt idx="2657">
                  <c:v>4.9873335680819531E-3</c:v>
                </c:pt>
                <c:pt idx="2658">
                  <c:v>4.9825296989919332E-3</c:v>
                </c:pt>
                <c:pt idx="2659">
                  <c:v>4.9777432093223162E-3</c:v>
                </c:pt>
                <c:pt idx="2660">
                  <c:v>4.9729741375723058E-3</c:v>
                </c:pt>
                <c:pt idx="2661">
                  <c:v>4.9682225222411058E-3</c:v>
                </c:pt>
                <c:pt idx="2662">
                  <c:v>4.9634884018304182E-3</c:v>
                </c:pt>
                <c:pt idx="2663">
                  <c:v>4.9587718148369486E-3</c:v>
                </c:pt>
                <c:pt idx="2664">
                  <c:v>4.9549732247589455E-3</c:v>
                </c:pt>
                <c:pt idx="2665">
                  <c:v>4.9493913951059731E-3</c:v>
                </c:pt>
                <c:pt idx="2666">
                  <c:v>4.9447276393693729E-3</c:v>
                </c:pt>
                <c:pt idx="2667">
                  <c:v>4.940081571049304E-3</c:v>
                </c:pt>
                <c:pt idx="2668">
                  <c:v>4.9354532286499664E-3</c:v>
                </c:pt>
                <c:pt idx="2669">
                  <c:v>4.9308426506680658E-3</c:v>
                </c:pt>
                <c:pt idx="2670">
                  <c:v>4.9262498756053041E-3</c:v>
                </c:pt>
                <c:pt idx="2671">
                  <c:v>4.9216749419608852E-3</c:v>
                </c:pt>
                <c:pt idx="2672">
                  <c:v>4.914811572974436E-3</c:v>
                </c:pt>
                <c:pt idx="2673">
                  <c:v>4.9122207444240286E-3</c:v>
                </c:pt>
                <c:pt idx="2674">
                  <c:v>4.9080575745372168E-3</c:v>
                </c:pt>
                <c:pt idx="2675">
                  <c:v>4.9035543915681989E-3</c:v>
                </c:pt>
                <c:pt idx="2676">
                  <c:v>4.8990692425185389E-3</c:v>
                </c:pt>
                <c:pt idx="2677">
                  <c:v>4.8954552121329778E-3</c:v>
                </c:pt>
                <c:pt idx="2678">
                  <c:v>4.8910025378071766E-3</c:v>
                </c:pt>
                <c:pt idx="2679">
                  <c:v>4.8865680037513508E-3</c:v>
                </c:pt>
                <c:pt idx="2680">
                  <c:v>4.8821516484588469E-3</c:v>
                </c:pt>
                <c:pt idx="2681">
                  <c:v>4.8777535104340373E-3</c:v>
                </c:pt>
                <c:pt idx="2682">
                  <c:v>4.8725392165249737E-3</c:v>
                </c:pt>
                <c:pt idx="2683">
                  <c:v>4.8681813829135057E-3</c:v>
                </c:pt>
                <c:pt idx="2684">
                  <c:v>4.8635664945286617E-3</c:v>
                </c:pt>
                <c:pt idx="2685">
                  <c:v>4.8595207799562168E-3</c:v>
                </c:pt>
                <c:pt idx="2686">
                  <c:v>4.8552180876063056E-3</c:v>
                </c:pt>
                <c:pt idx="2687">
                  <c:v>4.8509338526844803E-3</c:v>
                </c:pt>
                <c:pt idx="2688">
                  <c:v>4.8466681136849488E-3</c:v>
                </c:pt>
                <c:pt idx="2689">
                  <c:v>4.8424209091069148E-3</c:v>
                </c:pt>
                <c:pt idx="2690">
                  <c:v>4.8381922774545782E-3</c:v>
                </c:pt>
                <c:pt idx="2691">
                  <c:v>4.8339822572246449E-3</c:v>
                </c:pt>
                <c:pt idx="2692">
                  <c:v>4.8297908869238126E-3</c:v>
                </c:pt>
                <c:pt idx="2693">
                  <c:v>4.8256182050462892E-3</c:v>
                </c:pt>
                <c:pt idx="2694">
                  <c:v>4.8214642500937765E-3</c:v>
                </c:pt>
                <c:pt idx="2695">
                  <c:v>4.8173290605704744E-3</c:v>
                </c:pt>
                <c:pt idx="2696">
                  <c:v>4.8132126749755866E-3</c:v>
                </c:pt>
                <c:pt idx="2697">
                  <c:v>4.809115131810815E-3</c:v>
                </c:pt>
                <c:pt idx="2698">
                  <c:v>4.8050364695753633E-3</c:v>
                </c:pt>
                <c:pt idx="2699">
                  <c:v>4.8009767267659376E-3</c:v>
                </c:pt>
                <c:pt idx="2700">
                  <c:v>4.7969359418942314E-3</c:v>
                </c:pt>
                <c:pt idx="2701">
                  <c:v>4.7929141534519548E-3</c:v>
                </c:pt>
                <c:pt idx="2702">
                  <c:v>4.7889113999458055E-3</c:v>
                </c:pt>
                <c:pt idx="2703">
                  <c:v>4.7849277198699913E-3</c:v>
                </c:pt>
                <c:pt idx="2704">
                  <c:v>4.7809631517312101E-3</c:v>
                </c:pt>
                <c:pt idx="2705">
                  <c:v>4.7770177340311637E-3</c:v>
                </c:pt>
                <c:pt idx="2706">
                  <c:v>4.7730915052690559E-3</c:v>
                </c:pt>
                <c:pt idx="2707">
                  <c:v>4.7691845039465885E-3</c:v>
                </c:pt>
                <c:pt idx="2708">
                  <c:v>4.7652967685629655E-3</c:v>
                </c:pt>
                <c:pt idx="2709">
                  <c:v>4.7614283376223865E-3</c:v>
                </c:pt>
                <c:pt idx="2710">
                  <c:v>4.7575792496265534E-3</c:v>
                </c:pt>
                <c:pt idx="2711">
                  <c:v>4.7537495430721721E-3</c:v>
                </c:pt>
                <c:pt idx="2712">
                  <c:v>4.7506570575160901E-3</c:v>
                </c:pt>
                <c:pt idx="2713">
                  <c:v>4.7461484283045641E-3</c:v>
                </c:pt>
                <c:pt idx="2714">
                  <c:v>4.742377097094741E-3</c:v>
                </c:pt>
                <c:pt idx="2715">
                  <c:v>4.7386253013331769E-3</c:v>
                </c:pt>
                <c:pt idx="2716">
                  <c:v>4.7348930795265698E-3</c:v>
                </c:pt>
                <c:pt idx="2717">
                  <c:v>4.7311804701741234E-3</c:v>
                </c:pt>
                <c:pt idx="2718">
                  <c:v>4.7274875117775395E-3</c:v>
                </c:pt>
                <c:pt idx="2719">
                  <c:v>4.7238142428385199E-3</c:v>
                </c:pt>
                <c:pt idx="2720">
                  <c:v>4.7201607018562686E-3</c:v>
                </c:pt>
                <c:pt idx="2721">
                  <c:v>4.7165269273399812E-3</c:v>
                </c:pt>
                <c:pt idx="2722">
                  <c:v>4.7129129577838658E-3</c:v>
                </c:pt>
                <c:pt idx="2723">
                  <c:v>4.70931883169462E-3</c:v>
                </c:pt>
                <c:pt idx="2724">
                  <c:v>4.7057445875714476E-3</c:v>
                </c:pt>
                <c:pt idx="2725">
                  <c:v>4.7021902639160507E-3</c:v>
                </c:pt>
                <c:pt idx="2726">
                  <c:v>4.6986558992376248E-3</c:v>
                </c:pt>
                <c:pt idx="2727">
                  <c:v>4.695141532030378E-3</c:v>
                </c:pt>
                <c:pt idx="2728">
                  <c:v>4.6916472008010079E-3</c:v>
                </c:pt>
                <c:pt idx="2729">
                  <c:v>4.6881729440462205E-3</c:v>
                </c:pt>
                <c:pt idx="2730">
                  <c:v>4.6855775763097818E-3</c:v>
                </c:pt>
                <c:pt idx="2731">
                  <c:v>4.6821379936453789E-3</c:v>
                </c:pt>
                <c:pt idx="2732">
                  <c:v>4.6787185887889726E-3</c:v>
                </c:pt>
                <c:pt idx="2733">
                  <c:v>4.6753194002354826E-3</c:v>
                </c:pt>
                <c:pt idx="2734">
                  <c:v>4.671104125055503E-3</c:v>
                </c:pt>
                <c:pt idx="2735">
                  <c:v>4.6675437800391961E-3</c:v>
                </c:pt>
                <c:pt idx="2736">
                  <c:v>4.664418466398812E-3</c:v>
                </c:pt>
                <c:pt idx="2737">
                  <c:v>4.6611061915693974E-3</c:v>
                </c:pt>
                <c:pt idx="2738">
                  <c:v>4.6584244212786478E-3</c:v>
                </c:pt>
                <c:pt idx="2739">
                  <c:v>4.6545429434219354E-3</c:v>
                </c:pt>
                <c:pt idx="2740">
                  <c:v>4.6512920471097896E-3</c:v>
                </c:pt>
                <c:pt idx="2741">
                  <c:v>4.6480616873101344E-3</c:v>
                </c:pt>
                <c:pt idx="2742">
                  <c:v>4.6448519025246715E-3</c:v>
                </c:pt>
                <c:pt idx="2743">
                  <c:v>4.6416627312576009E-3</c:v>
                </c:pt>
                <c:pt idx="2744">
                  <c:v>4.6384942120106243E-3</c:v>
                </c:pt>
                <c:pt idx="2745">
                  <c:v>4.6353463832929376E-3</c:v>
                </c:pt>
                <c:pt idx="2746">
                  <c:v>4.6322192836012466E-3</c:v>
                </c:pt>
                <c:pt idx="2747">
                  <c:v>4.6291129514397511E-3</c:v>
                </c:pt>
                <c:pt idx="2748">
                  <c:v>4.626027425317647E-3</c:v>
                </c:pt>
                <c:pt idx="2749">
                  <c:v>4.6229627437341381E-3</c:v>
                </c:pt>
                <c:pt idx="2750">
                  <c:v>4.6199189451934242E-3</c:v>
                </c:pt>
                <c:pt idx="2751">
                  <c:v>4.617449977165124E-3</c:v>
                </c:pt>
                <c:pt idx="2752">
                  <c:v>4.6138941512571807E-3</c:v>
                </c:pt>
                <c:pt idx="2753">
                  <c:v>4.6109132328725488E-3</c:v>
                </c:pt>
                <c:pt idx="2754">
                  <c:v>4.6079533515450133E-3</c:v>
                </c:pt>
                <c:pt idx="2755">
                  <c:v>4.6050145457787739E-3</c:v>
                </c:pt>
                <c:pt idx="2756">
                  <c:v>4.6020968540805285E-3</c:v>
                </c:pt>
                <c:pt idx="2757">
                  <c:v>4.5992003149544769E-3</c:v>
                </c:pt>
                <c:pt idx="2758">
                  <c:v>4.596324966904819E-3</c:v>
                </c:pt>
                <c:pt idx="2759">
                  <c:v>4.5934708484357545E-3</c:v>
                </c:pt>
                <c:pt idx="2760">
                  <c:v>4.5906379980514833E-3</c:v>
                </c:pt>
                <c:pt idx="2761">
                  <c:v>4.5878264542562053E-3</c:v>
                </c:pt>
                <c:pt idx="2762">
                  <c:v>4.5850362555566182E-3</c:v>
                </c:pt>
                <c:pt idx="2763">
                  <c:v>4.5822674404569219E-3</c:v>
                </c:pt>
                <c:pt idx="2764">
                  <c:v>4.5795200474588182E-3</c:v>
                </c:pt>
                <c:pt idx="2765">
                  <c:v>4.576794115071503E-3</c:v>
                </c:pt>
                <c:pt idx="2766">
                  <c:v>4.5740896817991761E-3</c:v>
                </c:pt>
                <c:pt idx="2767">
                  <c:v>4.5714067861435392E-3</c:v>
                </c:pt>
                <c:pt idx="2768">
                  <c:v>4.5687454666162863E-3</c:v>
                </c:pt>
                <c:pt idx="2769">
                  <c:v>4.5661057617166212E-3</c:v>
                </c:pt>
                <c:pt idx="2770">
                  <c:v>4.5634877099512416E-3</c:v>
                </c:pt>
                <c:pt idx="2771">
                  <c:v>4.5608913498293435E-3</c:v>
                </c:pt>
                <c:pt idx="2772">
                  <c:v>4.5581637061609115E-3</c:v>
                </c:pt>
                <c:pt idx="2773">
                  <c:v>4.5557638585252969E-3</c:v>
                </c:pt>
                <c:pt idx="2774">
                  <c:v>4.553232804356544E-3</c:v>
                </c:pt>
                <c:pt idx="2775">
                  <c:v>4.5507235958505698E-3</c:v>
                </c:pt>
                <c:pt idx="2776">
                  <c:v>4.5482362715140723E-3</c:v>
                </c:pt>
                <c:pt idx="2777">
                  <c:v>4.5457708698562471E-3</c:v>
                </c:pt>
                <c:pt idx="2778">
                  <c:v>4.5433274293787962E-3</c:v>
                </c:pt>
                <c:pt idx="2779">
                  <c:v>4.5409059885884173E-3</c:v>
                </c:pt>
                <c:pt idx="2780">
                  <c:v>4.5385065859918083E-3</c:v>
                </c:pt>
                <c:pt idx="2781">
                  <c:v>4.5361292600931691E-3</c:v>
                </c:pt>
                <c:pt idx="2782">
                  <c:v>4.5343259776869128E-3</c:v>
                </c:pt>
                <c:pt idx="2783">
                  <c:v>4.5319866970976765E-3</c:v>
                </c:pt>
                <c:pt idx="2784">
                  <c:v>4.5296695965491018E-3</c:v>
                </c:pt>
                <c:pt idx="2785">
                  <c:v>4.5273747145503839E-3</c:v>
                </c:pt>
                <c:pt idx="2786">
                  <c:v>4.5245751288539027E-3</c:v>
                </c:pt>
                <c:pt idx="2787">
                  <c:v>4.5223310717987242E-3</c:v>
                </c:pt>
                <c:pt idx="2788">
                  <c:v>4.5201093609958942E-3</c:v>
                </c:pt>
                <c:pt idx="2789">
                  <c:v>4.5179100349471146E-3</c:v>
                </c:pt>
                <c:pt idx="2790">
                  <c:v>4.5161092568090427E-3</c:v>
                </c:pt>
                <c:pt idx="2791">
                  <c:v>4.5135786911434939E-3</c:v>
                </c:pt>
                <c:pt idx="2792">
                  <c:v>4.5114467504045463E-3</c:v>
                </c:pt>
                <c:pt idx="2793">
                  <c:v>4.5093373484489385E-3</c:v>
                </c:pt>
                <c:pt idx="2794">
                  <c:v>4.5072505237908622E-3</c:v>
                </c:pt>
                <c:pt idx="2795">
                  <c:v>4.5051863149295213E-3</c:v>
                </c:pt>
                <c:pt idx="2796">
                  <c:v>4.5031447603766095E-3</c:v>
                </c:pt>
                <c:pt idx="2797">
                  <c:v>4.5011258986438207E-3</c:v>
                </c:pt>
                <c:pt idx="2798">
                  <c:v>4.4991297682353548E-3</c:v>
                </c:pt>
                <c:pt idx="2799">
                  <c:v>4.4971564076579096E-3</c:v>
                </c:pt>
                <c:pt idx="2800">
                  <c:v>4.4952058554256769E-3</c:v>
                </c:pt>
                <c:pt idx="2801">
                  <c:v>4.4932781500403585E-3</c:v>
                </c:pt>
                <c:pt idx="2802">
                  <c:v>4.4913733300136482E-3</c:v>
                </c:pt>
                <c:pt idx="2803">
                  <c:v>4.48949143385724E-3</c:v>
                </c:pt>
                <c:pt idx="2804">
                  <c:v>4.4876325000753337E-3</c:v>
                </c:pt>
                <c:pt idx="2805">
                  <c:v>4.4857965671796229E-3</c:v>
                </c:pt>
                <c:pt idx="2806">
                  <c:v>4.4839836736793037E-3</c:v>
                </c:pt>
                <c:pt idx="2807">
                  <c:v>4.4821938580785758E-3</c:v>
                </c:pt>
                <c:pt idx="2808">
                  <c:v>4.4804271588916311E-3</c:v>
                </c:pt>
                <c:pt idx="2809">
                  <c:v>4.4786836146276654E-3</c:v>
                </c:pt>
                <c:pt idx="2810">
                  <c:v>4.4769632637983725E-3</c:v>
                </c:pt>
                <c:pt idx="2811">
                  <c:v>4.4752661449079523E-3</c:v>
                </c:pt>
                <c:pt idx="2812">
                  <c:v>4.4738620028269829E-3</c:v>
                </c:pt>
                <c:pt idx="2813">
                  <c:v>4.4719417569930031E-3</c:v>
                </c:pt>
                <c:pt idx="2814">
                  <c:v>4.4703145649868659E-3</c:v>
                </c:pt>
                <c:pt idx="2815">
                  <c:v>4.4687107589613806E-3</c:v>
                </c:pt>
                <c:pt idx="2816">
                  <c:v>4.4671303774282412E-3</c:v>
                </c:pt>
                <c:pt idx="2817">
                  <c:v>4.4655734588991414E-3</c:v>
                </c:pt>
                <c:pt idx="2818">
                  <c:v>4.4640400418807791E-3</c:v>
                </c:pt>
                <c:pt idx="2819">
                  <c:v>4.4625301648848481E-3</c:v>
                </c:pt>
                <c:pt idx="2820">
                  <c:v>4.4610438664230423E-3</c:v>
                </c:pt>
                <c:pt idx="2821">
                  <c:v>4.4595811850045575E-3</c:v>
                </c:pt>
                <c:pt idx="2822">
                  <c:v>4.4581421591460835E-3</c:v>
                </c:pt>
                <c:pt idx="2823">
                  <c:v>4.4567268273518201E-3</c:v>
                </c:pt>
                <c:pt idx="2824">
                  <c:v>4.4551961639247833E-3</c:v>
                </c:pt>
                <c:pt idx="2825">
                  <c:v>4.4541721428720833E-3</c:v>
                </c:pt>
                <c:pt idx="2826">
                  <c:v>4.4526233814862204E-3</c:v>
                </c:pt>
                <c:pt idx="2827">
                  <c:v>4.45130321107573E-3</c:v>
                </c:pt>
                <c:pt idx="2828">
                  <c:v>4.4500069272904175E-3</c:v>
                </c:pt>
                <c:pt idx="2829">
                  <c:v>4.4484938427448066E-3</c:v>
                </c:pt>
                <c:pt idx="2830">
                  <c:v>4.4473691670228691E-3</c:v>
                </c:pt>
                <c:pt idx="2831">
                  <c:v>4.4461465031327366E-3</c:v>
                </c:pt>
                <c:pt idx="2832">
                  <c:v>4.4449478823688033E-3</c:v>
                </c:pt>
                <c:pt idx="2833">
                  <c:v>4.4437733432396214E-3</c:v>
                </c:pt>
                <c:pt idx="2834">
                  <c:v>4.4427815407988014E-3</c:v>
                </c:pt>
                <c:pt idx="2835">
                  <c:v>4.4416501364571582E-3</c:v>
                </c:pt>
                <c:pt idx="2836">
                  <c:v>4.4405429201328185E-3</c:v>
                </c:pt>
                <c:pt idx="2837">
                  <c:v>4.4394599303321236E-3</c:v>
                </c:pt>
                <c:pt idx="2838">
                  <c:v>4.4382632200586662E-3</c:v>
                </c:pt>
                <c:pt idx="2839">
                  <c:v>4.4372339795078148E-3</c:v>
                </c:pt>
                <c:pt idx="2840">
                  <c:v>4.4361868812228811E-3</c:v>
                </c:pt>
                <c:pt idx="2841">
                  <c:v>4.4352485905938977E-3</c:v>
                </c:pt>
                <c:pt idx="2842">
                  <c:v>4.4342925192608273E-3</c:v>
                </c:pt>
                <c:pt idx="2843">
                  <c:v>4.4333609146918551E-3</c:v>
                </c:pt>
                <c:pt idx="2844">
                  <c:v>4.4319809152328915E-3</c:v>
                </c:pt>
                <c:pt idx="2845">
                  <c:v>4.4315712599061986E-3</c:v>
                </c:pt>
                <c:pt idx="2846">
                  <c:v>4.4307132867195086E-3</c:v>
                </c:pt>
                <c:pt idx="2847">
                  <c:v>4.4298799343543294E-3</c:v>
                </c:pt>
                <c:pt idx="2848">
                  <c:v>4.4290712413243682E-3</c:v>
                </c:pt>
                <c:pt idx="2849">
                  <c:v>4.4282872461459139E-3</c:v>
                </c:pt>
                <c:pt idx="2850">
                  <c:v>4.4275279873326736E-3</c:v>
                </c:pt>
                <c:pt idx="2851">
                  <c:v>4.4267935034009347E-3</c:v>
                </c:pt>
                <c:pt idx="2852">
                  <c:v>4.426083832864405E-3</c:v>
                </c:pt>
                <c:pt idx="2853">
                  <c:v>4.4253990142342145E-3</c:v>
                </c:pt>
                <c:pt idx="2854">
                  <c:v>4.4247390860318071E-3</c:v>
                </c:pt>
                <c:pt idx="2855">
                  <c:v>4.4240882027363204E-3</c:v>
                </c:pt>
                <c:pt idx="2856">
                  <c:v>4.4234940549677552E-3</c:v>
                </c:pt>
                <c:pt idx="2857">
                  <c:v>4.4229090291361059E-3</c:v>
                </c:pt>
                <c:pt idx="2858">
                  <c:v>4.4223490477922301E-3</c:v>
                </c:pt>
                <c:pt idx="2859">
                  <c:v>4.421814149454994E-3</c:v>
                </c:pt>
                <c:pt idx="2860">
                  <c:v>4.4213043726355266E-3</c:v>
                </c:pt>
                <c:pt idx="2861">
                  <c:v>4.420819755852695E-3</c:v>
                </c:pt>
                <c:pt idx="2862">
                  <c:v>4.4203603376227838E-3</c:v>
                </c:pt>
                <c:pt idx="2863">
                  <c:v>4.4199261564620822E-3</c:v>
                </c:pt>
                <c:pt idx="2864">
                  <c:v>4.4195175594317704E-3</c:v>
                </c:pt>
                <c:pt idx="2865">
                  <c:v>4.4191336594211874E-3</c:v>
                </c:pt>
                <c:pt idx="2866">
                  <c:v>4.4187754205735688E-3</c:v>
                </c:pt>
                <c:pt idx="2867">
                  <c:v>4.4184425728628855E-3</c:v>
                </c:pt>
                <c:pt idx="2868">
                  <c:v>4.4181503033279383E-3</c:v>
                </c:pt>
                <c:pt idx="2869">
                  <c:v>4.4178532049252064E-3</c:v>
                </c:pt>
                <c:pt idx="2870">
                  <c:v>4.4175967617333632E-3</c:v>
                </c:pt>
                <c:pt idx="2871">
                  <c:v>4.4173658637513382E-3</c:v>
                </c:pt>
                <c:pt idx="2872">
                  <c:v>4.4171605494954195E-3</c:v>
                </c:pt>
                <c:pt idx="2873">
                  <c:v>4.4169808574870493E-3</c:v>
                </c:pt>
                <c:pt idx="2874">
                  <c:v>4.416826826239938E-3</c:v>
                </c:pt>
                <c:pt idx="2875">
                  <c:v>4.4166984942755278E-3</c:v>
                </c:pt>
                <c:pt idx="2876">
                  <c:v>4.4165959001101068E-3</c:v>
                </c:pt>
                <c:pt idx="2877">
                  <c:v>4.4165190822651182E-3</c:v>
                </c:pt>
                <c:pt idx="2878">
                  <c:v>4.4164680792620073E-3</c:v>
                </c:pt>
                <c:pt idx="2879">
                  <c:v>4.4164429296144813E-3</c:v>
                </c:pt>
                <c:pt idx="2880">
                  <c:v>4.4164436718465636E-3</c:v>
                </c:pt>
                <c:pt idx="2881">
                  <c:v>4.4164897230223391E-3</c:v>
                </c:pt>
                <c:pt idx="2882">
                  <c:v>4.4165535058980944E-3</c:v>
                </c:pt>
                <c:pt idx="2883">
                  <c:v>4.4166433127155614E-3</c:v>
                </c:pt>
                <c:pt idx="2884">
                  <c:v>4.4167591820013404E-3</c:v>
                </c:pt>
                <c:pt idx="2885">
                  <c:v>4.4169011522742973E-3</c:v>
                </c:pt>
                <c:pt idx="2886">
                  <c:v>4.4169867860369806E-3</c:v>
                </c:pt>
                <c:pt idx="2887">
                  <c:v>4.417177323162368E-3</c:v>
                </c:pt>
                <c:pt idx="2888">
                  <c:v>4.4173940706871244E-3</c:v>
                </c:pt>
                <c:pt idx="2889">
                  <c:v>4.4176370671376716E-3</c:v>
                </c:pt>
                <c:pt idx="2890">
                  <c:v>4.4180038666560388E-3</c:v>
                </c:pt>
                <c:pt idx="2891">
                  <c:v>4.4183032517843401E-3</c:v>
                </c:pt>
                <c:pt idx="2892">
                  <c:v>4.4186290075473502E-3</c:v>
                </c:pt>
                <c:pt idx="2893">
                  <c:v>4.4189811724665113E-3</c:v>
                </c:pt>
                <c:pt idx="2894">
                  <c:v>4.4193033675599125E-3</c:v>
                </c:pt>
                <c:pt idx="2895">
                  <c:v>4.4198266355301996E-3</c:v>
                </c:pt>
                <c:pt idx="2896">
                  <c:v>4.4201362866083116E-3</c:v>
                </c:pt>
                <c:pt idx="2897">
                  <c:v>4.4205925671256807E-3</c:v>
                </c:pt>
                <c:pt idx="2898">
                  <c:v>4.4210754463263058E-3</c:v>
                </c:pt>
                <c:pt idx="2899">
                  <c:v>4.4217261497339353E-3</c:v>
                </c:pt>
                <c:pt idx="2900">
                  <c:v>4.4222680717766593E-3</c:v>
                </c:pt>
                <c:pt idx="2901">
                  <c:v>4.4228367166600988E-3</c:v>
                </c:pt>
                <c:pt idx="2902">
                  <c:v>4.4234321229082744E-3</c:v>
                </c:pt>
                <c:pt idx="2903">
                  <c:v>4.4239804246215542E-3</c:v>
                </c:pt>
                <c:pt idx="2904">
                  <c:v>4.4246275409154379E-3</c:v>
                </c:pt>
                <c:pt idx="2905">
                  <c:v>4.4253015310591337E-3</c:v>
                </c:pt>
                <c:pt idx="2906">
                  <c:v>4.4260024335844861E-3</c:v>
                </c:pt>
                <c:pt idx="2907">
                  <c:v>4.4268119229610055E-3</c:v>
                </c:pt>
                <c:pt idx="2908">
                  <c:v>4.4275687064046585E-3</c:v>
                </c:pt>
                <c:pt idx="2909">
                  <c:v>4.4283525208812079E-3</c:v>
                </c:pt>
                <c:pt idx="2910">
                  <c:v>4.4291634049198336E-3</c:v>
                </c:pt>
                <c:pt idx="2911">
                  <c:v>4.4300013970445572E-3</c:v>
                </c:pt>
                <c:pt idx="2912">
                  <c:v>4.4308665357794021E-3</c:v>
                </c:pt>
                <c:pt idx="2913">
                  <c:v>4.4317588596483907E-3</c:v>
                </c:pt>
                <c:pt idx="2914">
                  <c:v>4.432678407180703E-3</c:v>
                </c:pt>
                <c:pt idx="2915">
                  <c:v>4.4336252169029401E-3</c:v>
                </c:pt>
                <c:pt idx="2916">
                  <c:v>4.4345001149030949E-3</c:v>
                </c:pt>
                <c:pt idx="2917">
                  <c:v>4.4354995961954913E-3</c:v>
                </c:pt>
                <c:pt idx="2918">
                  <c:v>4.4365264521610825E-3</c:v>
                </c:pt>
                <c:pt idx="2919">
                  <c:v>4.4375807213317131E-3</c:v>
                </c:pt>
                <c:pt idx="2920">
                  <c:v>4.4387695467811511E-3</c:v>
                </c:pt>
                <c:pt idx="2921">
                  <c:v>4.4398807386964072E-3</c:v>
                </c:pt>
                <c:pt idx="2922">
                  <c:v>4.441019462490375E-3</c:v>
                </c:pt>
                <c:pt idx="2923">
                  <c:v>4.4421857566896575E-3</c:v>
                </c:pt>
                <c:pt idx="2924">
                  <c:v>4.4433796598234328E-3</c:v>
                </c:pt>
                <c:pt idx="2925">
                  <c:v>4.4444841710982175E-3</c:v>
                </c:pt>
                <c:pt idx="2926">
                  <c:v>4.4457314114412227E-3</c:v>
                </c:pt>
                <c:pt idx="2927">
                  <c:v>4.4470063732013898E-3</c:v>
                </c:pt>
                <c:pt idx="2928">
                  <c:v>4.4488023964798819E-3</c:v>
                </c:pt>
                <c:pt idx="2929">
                  <c:v>4.4497646579871692E-3</c:v>
                </c:pt>
                <c:pt idx="2930">
                  <c:v>4.4511250238200538E-3</c:v>
                </c:pt>
                <c:pt idx="2931">
                  <c:v>4.45251326829169E-3</c:v>
                </c:pt>
                <c:pt idx="2932">
                  <c:v>4.4539294299261014E-3</c:v>
                </c:pt>
                <c:pt idx="2933">
                  <c:v>4.4554487494634643E-3</c:v>
                </c:pt>
                <c:pt idx="2934">
                  <c:v>4.457329641991011E-3</c:v>
                </c:pt>
                <c:pt idx="2935">
                  <c:v>4.4588378442789178E-3</c:v>
                </c:pt>
                <c:pt idx="2936">
                  <c:v>4.4603741295694155E-3</c:v>
                </c:pt>
                <c:pt idx="2937">
                  <c:v>4.4615134840153559E-3</c:v>
                </c:pt>
                <c:pt idx="2938">
                  <c:v>4.4628134872290049E-3</c:v>
                </c:pt>
                <c:pt idx="2939">
                  <c:v>4.4644240675495439E-3</c:v>
                </c:pt>
                <c:pt idx="2940">
                  <c:v>4.4660628694580063E-3</c:v>
                </c:pt>
                <c:pt idx="2941">
                  <c:v>4.4677299314835727E-3</c:v>
                </c:pt>
                <c:pt idx="2942">
                  <c:v>4.4701837422309806E-3</c:v>
                </c:pt>
                <c:pt idx="2943">
                  <c:v>4.4719176874729143E-3</c:v>
                </c:pt>
                <c:pt idx="2944">
                  <c:v>4.4736800239847897E-3</c:v>
                </c:pt>
                <c:pt idx="2945">
                  <c:v>4.4754707903054743E-3</c:v>
                </c:pt>
                <c:pt idx="2946">
                  <c:v>4.4773916453660911E-3</c:v>
                </c:pt>
                <c:pt idx="2947">
                  <c:v>4.479241399445999E-3</c:v>
                </c:pt>
                <c:pt idx="2948">
                  <c:v>4.4811197013250315E-3</c:v>
                </c:pt>
                <c:pt idx="2949">
                  <c:v>4.4830265895348664E-3</c:v>
                </c:pt>
                <c:pt idx="2950">
                  <c:v>4.4844566950071E-3</c:v>
                </c:pt>
                <c:pt idx="2951">
                  <c:v>4.4869262790961373E-3</c:v>
                </c:pt>
                <c:pt idx="2952">
                  <c:v>4.4889191575184229E-3</c:v>
                </c:pt>
                <c:pt idx="2953">
                  <c:v>4.4909407764157083E-3</c:v>
                </c:pt>
                <c:pt idx="2954">
                  <c:v>4.4929911743196715E-3</c:v>
                </c:pt>
                <c:pt idx="2955">
                  <c:v>4.4950703897694844E-3</c:v>
                </c:pt>
                <c:pt idx="2956">
                  <c:v>4.4971784613043186E-3</c:v>
                </c:pt>
                <c:pt idx="2957">
                  <c:v>4.4993154274533542E-3</c:v>
                </c:pt>
                <c:pt idx="2958">
                  <c:v>4.501481326763257E-3</c:v>
                </c:pt>
                <c:pt idx="2959">
                  <c:v>4.5036761977632067E-3</c:v>
                </c:pt>
                <c:pt idx="2960">
                  <c:v>4.5059000789948733E-3</c:v>
                </c:pt>
                <c:pt idx="2961">
                  <c:v>4.5081530089949307E-3</c:v>
                </c:pt>
                <c:pt idx="2962">
                  <c:v>4.5104350262975546E-3</c:v>
                </c:pt>
                <c:pt idx="2963">
                  <c:v>4.5127461694469129E-3</c:v>
                </c:pt>
                <c:pt idx="2964">
                  <c:v>4.5150864769771815E-3</c:v>
                </c:pt>
                <c:pt idx="2965">
                  <c:v>4.5174559874300302E-3</c:v>
                </c:pt>
                <c:pt idx="2966">
                  <c:v>4.5198547393421329E-3</c:v>
                </c:pt>
                <c:pt idx="2967">
                  <c:v>4.5222827712501634E-3</c:v>
                </c:pt>
                <c:pt idx="2968">
                  <c:v>4.5247401217007877E-3</c:v>
                </c:pt>
                <c:pt idx="2969">
                  <c:v>4.5272268292256834E-3</c:v>
                </c:pt>
                <c:pt idx="2970">
                  <c:v>4.5297429323715166E-3</c:v>
                </c:pt>
                <c:pt idx="2971">
                  <c:v>4.532288469674961E-3</c:v>
                </c:pt>
                <c:pt idx="2972">
                  <c:v>4.5348634796751885E-3</c:v>
                </c:pt>
                <c:pt idx="2973">
                  <c:v>4.537468000913869E-3</c:v>
                </c:pt>
                <c:pt idx="2974">
                  <c:v>4.5401020719376683E-3</c:v>
                </c:pt>
                <c:pt idx="2975">
                  <c:v>4.5427657312807623E-3</c:v>
                </c:pt>
                <c:pt idx="2976">
                  <c:v>4.5454590174848208E-3</c:v>
                </c:pt>
                <c:pt idx="2977">
                  <c:v>4.5481819690965097E-3</c:v>
                </c:pt>
                <c:pt idx="2978">
                  <c:v>4.5509346246525029E-3</c:v>
                </c:pt>
                <c:pt idx="2979">
                  <c:v>4.5537170227019641E-3</c:v>
                </c:pt>
                <c:pt idx="2980">
                  <c:v>4.5565292017815673E-3</c:v>
                </c:pt>
                <c:pt idx="2981">
                  <c:v>4.5593712004379783E-3</c:v>
                </c:pt>
                <c:pt idx="2982">
                  <c:v>4.5622430572078709E-3</c:v>
                </c:pt>
                <c:pt idx="2983">
                  <c:v>4.5651448106429071E-3</c:v>
                </c:pt>
                <c:pt idx="2984">
                  <c:v>4.5680764992847567E-3</c:v>
                </c:pt>
                <c:pt idx="2985">
                  <c:v>4.570309303003655E-3</c:v>
                </c:pt>
                <c:pt idx="2986">
                  <c:v>4.5740298363555754E-3</c:v>
                </c:pt>
                <c:pt idx="2987">
                  <c:v>4.5770515618778762E-3</c:v>
                </c:pt>
                <c:pt idx="2988">
                  <c:v>4.5801033767811639E-3</c:v>
                </c:pt>
                <c:pt idx="2989">
                  <c:v>4.5824301874349705E-3</c:v>
                </c:pt>
                <c:pt idx="2990">
                  <c:v>4.5852822198926592E-3</c:v>
                </c:pt>
                <c:pt idx="2991">
                  <c:v>4.5884157327390008E-3</c:v>
                </c:pt>
                <c:pt idx="2992">
                  <c:v>4.5915794764916917E-3</c:v>
                </c:pt>
                <c:pt idx="2993">
                  <c:v>4.5947734896827665E-3</c:v>
                </c:pt>
                <c:pt idx="2994">
                  <c:v>4.5990483018049089E-3</c:v>
                </c:pt>
                <c:pt idx="2995">
                  <c:v>4.6025771907697403E-3</c:v>
                </c:pt>
                <c:pt idx="2996">
                  <c:v>4.6056057392904193E-3</c:v>
                </c:pt>
                <c:pt idx="2997">
                  <c:v>4.6089300932100619E-3</c:v>
                </c:pt>
                <c:pt idx="2998">
                  <c:v>4.6122849219748518E-3</c:v>
                </c:pt>
                <c:pt idx="2999">
                  <c:v>4.6156702641364511E-3</c:v>
                </c:pt>
                <c:pt idx="3000">
                  <c:v>4.6190861582440235E-3</c:v>
                </c:pt>
                <c:pt idx="3001">
                  <c:v>4.6225326428417368E-3</c:v>
                </c:pt>
                <c:pt idx="3002">
                  <c:v>4.626009756478755E-3</c:v>
                </c:pt>
                <c:pt idx="3003">
                  <c:v>4.6295175377117359E-3</c:v>
                </c:pt>
                <c:pt idx="3004">
                  <c:v>4.6330560250798514E-3</c:v>
                </c:pt>
                <c:pt idx="3005">
                  <c:v>4.6366252571422573E-3</c:v>
                </c:pt>
                <c:pt idx="3006">
                  <c:v>4.6402252724431214E-3</c:v>
                </c:pt>
                <c:pt idx="3007">
                  <c:v>4.6438561095316078E-3</c:v>
                </c:pt>
                <c:pt idx="3008">
                  <c:v>4.6475165368103921E-3</c:v>
                </c:pt>
                <c:pt idx="3009">
                  <c:v>4.6512002381493556E-3</c:v>
                </c:pt>
                <c:pt idx="3010">
                  <c:v>4.6548996165604595E-3</c:v>
                </c:pt>
                <c:pt idx="3011">
                  <c:v>4.6586070633575227E-3</c:v>
                </c:pt>
                <c:pt idx="3012">
                  <c:v>4.662315058126254E-3</c:v>
                </c:pt>
                <c:pt idx="3013">
                  <c:v>4.6660193726139054E-3</c:v>
                </c:pt>
                <c:pt idx="3014">
                  <c:v>4.669719755084345E-3</c:v>
                </c:pt>
                <c:pt idx="3015">
                  <c:v>4.673416190659474E-3</c:v>
                </c:pt>
                <c:pt idx="3016">
                  <c:v>4.6771086644661897E-3</c:v>
                </c:pt>
                <c:pt idx="3017">
                  <c:v>4.6807971616164012E-3</c:v>
                </c:pt>
                <c:pt idx="3018">
                  <c:v>4.684481667239504E-3</c:v>
                </c:pt>
                <c:pt idx="3019">
                  <c:v>4.6881621664524031E-3</c:v>
                </c:pt>
                <c:pt idx="3020">
                  <c:v>4.6918386443794979E-3</c:v>
                </c:pt>
                <c:pt idx="3021">
                  <c:v>4.6955110861426896E-3</c:v>
                </c:pt>
                <c:pt idx="3022">
                  <c:v>4.6991794768613815E-3</c:v>
                </c:pt>
                <c:pt idx="3023">
                  <c:v>4.7028438016599727E-3</c:v>
                </c:pt>
                <c:pt idx="3024">
                  <c:v>4.70562843716922E-3</c:v>
                </c:pt>
                <c:pt idx="3025">
                  <c:v>4.7101601939719684E-3</c:v>
                </c:pt>
                <c:pt idx="3026">
                  <c:v>4.7138122317316733E-3</c:v>
                </c:pt>
                <c:pt idx="3027">
                  <c:v>4.7174601440563846E-3</c:v>
                </c:pt>
                <c:pt idx="3028">
                  <c:v>4.7211039160655055E-3</c:v>
                </c:pt>
                <c:pt idx="3029">
                  <c:v>4.7247435328834353E-3</c:v>
                </c:pt>
                <c:pt idx="3030">
                  <c:v>4.7283789796295772E-3</c:v>
                </c:pt>
                <c:pt idx="3031">
                  <c:v>4.7320102414233345E-3</c:v>
                </c:pt>
                <c:pt idx="3032">
                  <c:v>4.7356373033891064E-3</c:v>
                </c:pt>
                <c:pt idx="3033">
                  <c:v>4.7392601506462961E-3</c:v>
                </c:pt>
                <c:pt idx="3034">
                  <c:v>4.742878768316805E-3</c:v>
                </c:pt>
                <c:pt idx="3035">
                  <c:v>4.7464931415275302E-3</c:v>
                </c:pt>
                <c:pt idx="3036">
                  <c:v>4.750103255390381E-3</c:v>
                </c:pt>
                <c:pt idx="3037">
                  <c:v>4.7537090950322547E-3</c:v>
                </c:pt>
                <c:pt idx="3038">
                  <c:v>4.7573106455725545E-3</c:v>
                </c:pt>
                <c:pt idx="3039">
                  <c:v>4.7609078921331816E-3</c:v>
                </c:pt>
                <c:pt idx="3040">
                  <c:v>4.7645008198360372E-3</c:v>
                </c:pt>
                <c:pt idx="3041">
                  <c:v>4.7680894138005248E-3</c:v>
                </c:pt>
                <c:pt idx="3042">
                  <c:v>4.7705245041302592E-3</c:v>
                </c:pt>
                <c:pt idx="3043">
                  <c:v>4.7741054474007404E-3</c:v>
                </c:pt>
                <c:pt idx="3044">
                  <c:v>4.7776820166386558E-3</c:v>
                </c:pt>
                <c:pt idx="3045">
                  <c:v>4.7812541969644807E-3</c:v>
                </c:pt>
                <c:pt idx="3046">
                  <c:v>4.7862530197670143E-3</c:v>
                </c:pt>
                <c:pt idx="3047">
                  <c:v>4.7895291359056902E-3</c:v>
                </c:pt>
                <c:pt idx="3048">
                  <c:v>4.7930869771073414E-3</c:v>
                </c:pt>
                <c:pt idx="3049">
                  <c:v>4.7966403655408385E-3</c:v>
                </c:pt>
                <c:pt idx="3050">
                  <c:v>4.7993339150897603E-3</c:v>
                </c:pt>
                <c:pt idx="3051">
                  <c:v>4.803733724588477E-3</c:v>
                </c:pt>
                <c:pt idx="3052">
                  <c:v>4.807273665446421E-3</c:v>
                </c:pt>
                <c:pt idx="3053">
                  <c:v>4.8108090940188197E-3</c:v>
                </c:pt>
                <c:pt idx="3054">
                  <c:v>4.8143399954325705E-3</c:v>
                </c:pt>
                <c:pt idx="3055">
                  <c:v>4.8178663548045786E-3</c:v>
                </c:pt>
                <c:pt idx="3056">
                  <c:v>4.8213881572567452E-3</c:v>
                </c:pt>
                <c:pt idx="3057">
                  <c:v>4.8249053879084736E-3</c:v>
                </c:pt>
                <c:pt idx="3058">
                  <c:v>4.828418031884163E-3</c:v>
                </c:pt>
                <c:pt idx="3059">
                  <c:v>4.8319260743057146E-3</c:v>
                </c:pt>
                <c:pt idx="3060">
                  <c:v>4.8354295002875358E-3</c:v>
                </c:pt>
                <c:pt idx="3061">
                  <c:v>4.8389282949540258E-3</c:v>
                </c:pt>
                <c:pt idx="3062">
                  <c:v>4.8424224434295837E-3</c:v>
                </c:pt>
                <c:pt idx="3063">
                  <c:v>4.845067504212399E-3</c:v>
                </c:pt>
                <c:pt idx="3064">
                  <c:v>4.8493967422805206E-3</c:v>
                </c:pt>
                <c:pt idx="3065">
                  <c:v>4.8528768628997021E-3</c:v>
                </c:pt>
                <c:pt idx="3066">
                  <c:v>4.8563522778105606E-3</c:v>
                </c:pt>
                <c:pt idx="3067">
                  <c:v>4.8598229721300013E-3</c:v>
                </c:pt>
                <c:pt idx="3068">
                  <c:v>4.8632889309824234E-3</c:v>
                </c:pt>
                <c:pt idx="3069">
                  <c:v>4.8667501394872303E-3</c:v>
                </c:pt>
                <c:pt idx="3070">
                  <c:v>4.8702065827663232E-3</c:v>
                </c:pt>
                <c:pt idx="3071">
                  <c:v>4.8736582459391053E-3</c:v>
                </c:pt>
                <c:pt idx="3072">
                  <c:v>4.8771051141274779E-3</c:v>
                </c:pt>
                <c:pt idx="3073">
                  <c:v>4.8805471724533422E-3</c:v>
                </c:pt>
                <c:pt idx="3074">
                  <c:v>4.8839844060336035E-3</c:v>
                </c:pt>
                <c:pt idx="3075">
                  <c:v>4.887416799995159E-3</c:v>
                </c:pt>
                <c:pt idx="3076">
                  <c:v>4.8908443394524159E-3</c:v>
                </c:pt>
                <c:pt idx="3077">
                  <c:v>4.8942670095322716E-3</c:v>
                </c:pt>
                <c:pt idx="3078">
                  <c:v>4.8976847953491331E-3</c:v>
                </c:pt>
                <c:pt idx="3079">
                  <c:v>4.9010976820298979E-3</c:v>
                </c:pt>
                <c:pt idx="3080">
                  <c:v>4.9045056546914712E-3</c:v>
                </c:pt>
                <c:pt idx="3081">
                  <c:v>4.9079086984532561E-3</c:v>
                </c:pt>
                <c:pt idx="3082">
                  <c:v>4.9113067984421499E-3</c:v>
                </c:pt>
                <c:pt idx="3083">
                  <c:v>4.9146999397700619E-3</c:v>
                </c:pt>
                <c:pt idx="3084">
                  <c:v>4.9183632454448531E-3</c:v>
                </c:pt>
                <c:pt idx="3085">
                  <c:v>4.9214712869505295E-3</c:v>
                </c:pt>
                <c:pt idx="3086">
                  <c:v>4.9248494630368955E-3</c:v>
                </c:pt>
                <c:pt idx="3087">
                  <c:v>4.9282226209498847E-3</c:v>
                </c:pt>
                <c:pt idx="3088">
                  <c:v>4.9315907458138963E-3</c:v>
                </c:pt>
                <c:pt idx="3089">
                  <c:v>4.9349538227408396E-3</c:v>
                </c:pt>
                <c:pt idx="3090">
                  <c:v>4.9383118368601098E-3</c:v>
                </c:pt>
                <c:pt idx="3091">
                  <c:v>4.9416647732886121E-3</c:v>
                </c:pt>
                <c:pt idx="3092">
                  <c:v>4.9450126171457498E-3</c:v>
                </c:pt>
                <c:pt idx="3093">
                  <c:v>4.9483553535534242E-3</c:v>
                </c:pt>
                <c:pt idx="3094">
                  <c:v>4.950876877894474E-3</c:v>
                </c:pt>
                <c:pt idx="3095">
                  <c:v>4.9542103216169064E-3</c:v>
                </c:pt>
                <c:pt idx="3096">
                  <c:v>4.9575386165558698E-3</c:v>
                </c:pt>
                <c:pt idx="3097">
                  <c:v>4.9608617478377462E-3</c:v>
                </c:pt>
                <c:pt idx="3098">
                  <c:v>4.9649919030789191E-3</c:v>
                </c:pt>
                <c:pt idx="3099">
                  <c:v>4.9683036823247595E-3</c:v>
                </c:pt>
                <c:pt idx="3100">
                  <c:v>4.9716102499644532E-3</c:v>
                </c:pt>
                <c:pt idx="3101">
                  <c:v>4.9751812839904375E-3</c:v>
                </c:pt>
                <c:pt idx="3102">
                  <c:v>4.9782076909080097E-3</c:v>
                </c:pt>
                <c:pt idx="3103">
                  <c:v>4.981498534455675E-3</c:v>
                </c:pt>
                <c:pt idx="3104">
                  <c:v>4.9847841068773047E-3</c:v>
                </c:pt>
                <c:pt idx="3105">
                  <c:v>4.9880643932997959E-3</c:v>
                </c:pt>
                <c:pt idx="3106">
                  <c:v>4.991339378837556E-3</c:v>
                </c:pt>
                <c:pt idx="3107">
                  <c:v>4.9948080329906544E-3</c:v>
                </c:pt>
                <c:pt idx="3108">
                  <c:v>4.9980719463006027E-3</c:v>
                </c:pt>
                <c:pt idx="3109">
                  <c:v>5.0013305130744336E-3</c:v>
                </c:pt>
                <c:pt idx="3110">
                  <c:v>5.0045837184285692E-3</c:v>
                </c:pt>
                <c:pt idx="3111">
                  <c:v>5.007831547484588E-3</c:v>
                </c:pt>
                <c:pt idx="3112">
                  <c:v>5.011073985366649E-3</c:v>
                </c:pt>
                <c:pt idx="3113">
                  <c:v>5.0143110171911726E-3</c:v>
                </c:pt>
                <c:pt idx="3114">
                  <c:v>5.017542628082316E-3</c:v>
                </c:pt>
                <c:pt idx="3115">
                  <c:v>5.0210337533343474E-3</c:v>
                </c:pt>
                <c:pt idx="3116">
                  <c:v>5.0239895275404657E-3</c:v>
                </c:pt>
                <c:pt idx="3117">
                  <c:v>5.0272047863454726E-3</c:v>
                </c:pt>
                <c:pt idx="3118">
                  <c:v>5.0304145647008369E-3</c:v>
                </c:pt>
                <c:pt idx="3119">
                  <c:v>5.0336188477281378E-3</c:v>
                </c:pt>
                <c:pt idx="3120">
                  <c:v>5.036817620541219E-3</c:v>
                </c:pt>
                <c:pt idx="3121">
                  <c:v>5.0400108682642367E-3</c:v>
                </c:pt>
                <c:pt idx="3122">
                  <c:v>5.0431985760213483E-3</c:v>
                </c:pt>
                <c:pt idx="3123">
                  <c:v>5.0463807289238202E-3</c:v>
                </c:pt>
                <c:pt idx="3124">
                  <c:v>5.0487717292023249E-3</c:v>
                </c:pt>
                <c:pt idx="3125">
                  <c:v>5.0527283106717846E-3</c:v>
                </c:pt>
                <c:pt idx="3126">
                  <c:v>5.0558937097552794E-3</c:v>
                </c:pt>
                <c:pt idx="3127">
                  <c:v>5.0590534944730267E-3</c:v>
                </c:pt>
                <c:pt idx="3128">
                  <c:v>5.0627283546815383E-3</c:v>
                </c:pt>
                <c:pt idx="3129">
                  <c:v>5.0653561612872839E-3</c:v>
                </c:pt>
                <c:pt idx="3130">
                  <c:v>5.0684990136321082E-3</c:v>
                </c:pt>
                <c:pt idx="3131">
                  <c:v>5.0716361920923447E-3</c:v>
                </c:pt>
                <c:pt idx="3132">
                  <c:v>5.074767681786994E-3</c:v>
                </c:pt>
                <c:pt idx="3133">
                  <c:v>5.0778934678402127E-3</c:v>
                </c:pt>
                <c:pt idx="3134">
                  <c:v>5.0810135353710015E-3</c:v>
                </c:pt>
                <c:pt idx="3135">
                  <c:v>5.0841278694983612E-3</c:v>
                </c:pt>
                <c:pt idx="3136">
                  <c:v>5.0872364553516064E-3</c:v>
                </c:pt>
                <c:pt idx="3137">
                  <c:v>5.0903392780394224E-3</c:v>
                </c:pt>
                <c:pt idx="3138">
                  <c:v>5.0934363226885458E-3</c:v>
                </c:pt>
                <c:pt idx="3139">
                  <c:v>5.0965275744205554E-3</c:v>
                </c:pt>
                <c:pt idx="3140">
                  <c:v>5.0996130183518732E-3</c:v>
                </c:pt>
                <c:pt idx="3141">
                  <c:v>5.1040106911481144E-3</c:v>
                </c:pt>
                <c:pt idx="3142">
                  <c:v>5.107081968478637E-3</c:v>
                </c:pt>
                <c:pt idx="3143">
                  <c:v>5.1101473869963688E-3</c:v>
                </c:pt>
                <c:pt idx="3144">
                  <c:v>5.1132069318177336E-3</c:v>
                </c:pt>
                <c:pt idx="3145">
                  <c:v>5.1162605880720443E-3</c:v>
                </c:pt>
                <c:pt idx="3146">
                  <c:v>5.1185474873451297E-3</c:v>
                </c:pt>
                <c:pt idx="3147">
                  <c:v>5.1215904637045917E-3</c:v>
                </c:pt>
                <c:pt idx="3148">
                  <c:v>5.1246275102188677E-3</c:v>
                </c:pt>
                <c:pt idx="3149">
                  <c:v>5.1276586120084311E-3</c:v>
                </c:pt>
                <c:pt idx="3150">
                  <c:v>5.131440019956396E-3</c:v>
                </c:pt>
                <c:pt idx="3151">
                  <c:v>5.1344580322996592E-3</c:v>
                </c:pt>
                <c:pt idx="3152">
                  <c:v>5.1374700519166063E-3</c:v>
                </c:pt>
                <c:pt idx="3153">
                  <c:v>5.1404760639236595E-3</c:v>
                </c:pt>
                <c:pt idx="3154">
                  <c:v>5.1434760534398204E-3</c:v>
                </c:pt>
                <c:pt idx="3155">
                  <c:v>5.1462198886564892E-3</c:v>
                </c:pt>
                <c:pt idx="3156">
                  <c:v>5.1500608632508715E-3</c:v>
                </c:pt>
                <c:pt idx="3157">
                  <c:v>5.1521904041518241E-3</c:v>
                </c:pt>
                <c:pt idx="3158">
                  <c:v>5.1551665480191744E-3</c:v>
                </c:pt>
                <c:pt idx="3159">
                  <c:v>5.1583851429228044E-3</c:v>
                </c:pt>
                <c:pt idx="3160">
                  <c:v>5.1613486850364499E-3</c:v>
                </c:pt>
                <c:pt idx="3161">
                  <c:v>5.1643061005102542E-3</c:v>
                </c:pt>
                <c:pt idx="3162">
                  <c:v>5.1672573744554829E-3</c:v>
                </c:pt>
                <c:pt idx="3163">
                  <c:v>5.169955533354198E-3</c:v>
                </c:pt>
                <c:pt idx="3164">
                  <c:v>5.1728948794647067E-3</c:v>
                </c:pt>
                <c:pt idx="3165">
                  <c:v>5.1758280405440615E-3</c:v>
                </c:pt>
                <c:pt idx="3166">
                  <c:v>5.178755001705504E-3</c:v>
                </c:pt>
                <c:pt idx="3167">
                  <c:v>5.1819211005211417E-3</c:v>
                </c:pt>
                <c:pt idx="3168">
                  <c:v>5.1848352128454926E-3</c:v>
                </c:pt>
                <c:pt idx="3169">
                  <c:v>5.1877430794897419E-3</c:v>
                </c:pt>
                <c:pt idx="3170">
                  <c:v>5.1906446855677323E-3</c:v>
                </c:pt>
                <c:pt idx="3171">
                  <c:v>5.1935400162036209E-3</c:v>
                </c:pt>
                <c:pt idx="3172">
                  <c:v>5.1964290565215659E-3</c:v>
                </c:pt>
                <c:pt idx="3173">
                  <c:v>5.1993117916354099E-3</c:v>
                </c:pt>
                <c:pt idx="3174">
                  <c:v>5.202188206669311E-3</c:v>
                </c:pt>
                <c:pt idx="3175">
                  <c:v>5.2050582867448469E-3</c:v>
                </c:pt>
                <c:pt idx="3176">
                  <c:v>5.2076803445331166E-3</c:v>
                </c:pt>
                <c:pt idx="3177">
                  <c:v>5.2105381245910465E-3</c:v>
                </c:pt>
                <c:pt idx="3178">
                  <c:v>5.2133895261858854E-3</c:v>
                </c:pt>
                <c:pt idx="3179">
                  <c:v>5.2162345344308747E-3</c:v>
                </c:pt>
                <c:pt idx="3180">
                  <c:v>5.2193131419223911E-3</c:v>
                </c:pt>
                <c:pt idx="3181">
                  <c:v>5.2221448997622202E-3</c:v>
                </c:pt>
                <c:pt idx="3182">
                  <c:v>5.2249702184818444E-3</c:v>
                </c:pt>
                <c:pt idx="3183">
                  <c:v>5.2277890832054218E-3</c:v>
                </c:pt>
                <c:pt idx="3184">
                  <c:v>5.2306014790519523E-3</c:v>
                </c:pt>
                <c:pt idx="3185">
                  <c:v>5.2331694904070858E-3</c:v>
                </c:pt>
                <c:pt idx="3186">
                  <c:v>5.2359693286083697E-3</c:v>
                </c:pt>
                <c:pt idx="3187">
                  <c:v>5.2387626544323496E-3</c:v>
                </c:pt>
                <c:pt idx="3188">
                  <c:v>5.2420226606678111E-3</c:v>
                </c:pt>
                <c:pt idx="3189">
                  <c:v>5.2445659043300107E-3</c:v>
                </c:pt>
                <c:pt idx="3190">
                  <c:v>5.2473391744416314E-3</c:v>
                </c:pt>
                <c:pt idx="3191">
                  <c:v>5.2501058715143639E-3</c:v>
                </c:pt>
                <c:pt idx="3192">
                  <c:v>5.2528659806723669E-3</c:v>
                </c:pt>
                <c:pt idx="3193">
                  <c:v>5.2560123052152047E-3</c:v>
                </c:pt>
                <c:pt idx="3194">
                  <c:v>5.2587582473056877E-3</c:v>
                </c:pt>
                <c:pt idx="3195">
                  <c:v>5.2614975547162698E-3</c:v>
                </c:pt>
                <c:pt idx="3196">
                  <c:v>5.2642302125685278E-3</c:v>
                </c:pt>
                <c:pt idx="3197">
                  <c:v>5.2669562059788847E-3</c:v>
                </c:pt>
                <c:pt idx="3198">
                  <c:v>5.2689787186424985E-3</c:v>
                </c:pt>
                <c:pt idx="3199">
                  <c:v>5.2716926573277102E-3</c:v>
                </c:pt>
                <c:pt idx="3200">
                  <c:v>5.2743998903540378E-3</c:v>
                </c:pt>
                <c:pt idx="3201">
                  <c:v>5.2771004028448077E-3</c:v>
                </c:pt>
                <c:pt idx="3202">
                  <c:v>5.2804856856574073E-3</c:v>
                </c:pt>
                <c:pt idx="3203">
                  <c:v>5.2831713799591975E-3</c:v>
                </c:pt>
                <c:pt idx="3204">
                  <c:v>5.2858503056624024E-3</c:v>
                </c:pt>
                <c:pt idx="3205">
                  <c:v>5.2885224478886024E-3</c:v>
                </c:pt>
                <c:pt idx="3206">
                  <c:v>5.2921765770827522E-3</c:v>
                </c:pt>
                <c:pt idx="3207">
                  <c:v>5.2948327090596159E-3</c:v>
                </c:pt>
                <c:pt idx="3208">
                  <c:v>5.2974820075227247E-3</c:v>
                </c:pt>
                <c:pt idx="3209">
                  <c:v>5.3001244575964779E-3</c:v>
                </c:pt>
                <c:pt idx="3210">
                  <c:v>5.3029093551592776E-3</c:v>
                </c:pt>
                <c:pt idx="3211">
                  <c:v>5.3053887530435384E-3</c:v>
                </c:pt>
                <c:pt idx="3212">
                  <c:v>5.3080105686606482E-3</c:v>
                </c:pt>
                <c:pt idx="3213">
                  <c:v>5.3106254763660155E-3</c:v>
                </c:pt>
                <c:pt idx="3214">
                  <c:v>5.3132334612765453E-3</c:v>
                </c:pt>
                <c:pt idx="3215">
                  <c:v>5.315834508514139E-3</c:v>
                </c:pt>
                <c:pt idx="3216">
                  <c:v>5.3184286031981998E-3</c:v>
                </c:pt>
                <c:pt idx="3217">
                  <c:v>5.3210157304531269E-3</c:v>
                </c:pt>
                <c:pt idx="3218">
                  <c:v>5.3235958753933277E-3</c:v>
                </c:pt>
                <c:pt idx="3219">
                  <c:v>5.3261690231357073E-3</c:v>
                </c:pt>
                <c:pt idx="3220">
                  <c:v>5.328735158809661E-3</c:v>
                </c:pt>
                <c:pt idx="3221">
                  <c:v>5.331294267527098E-3</c:v>
                </c:pt>
                <c:pt idx="3222">
                  <c:v>5.3338463344124176E-3</c:v>
                </c:pt>
                <c:pt idx="3223">
                  <c:v>5.3357290703012466E-3</c:v>
                </c:pt>
                <c:pt idx="3224">
                  <c:v>5.3389292831618196E-3</c:v>
                </c:pt>
                <c:pt idx="3225">
                  <c:v>5.3414601352647084E-3</c:v>
                </c:pt>
                <c:pt idx="3226">
                  <c:v>5.3439838860130928E-3</c:v>
                </c:pt>
                <c:pt idx="3227">
                  <c:v>5.346500520526376E-3</c:v>
                </c:pt>
                <c:pt idx="3228">
                  <c:v>5.3490100239239613E-3</c:v>
                </c:pt>
                <c:pt idx="3229">
                  <c:v>5.3515123813302479E-3</c:v>
                </c:pt>
                <c:pt idx="3230">
                  <c:v>5.354007577859643E-3</c:v>
                </c:pt>
                <c:pt idx="3231">
                  <c:v>5.3564955986340479E-3</c:v>
                </c:pt>
                <c:pt idx="3232">
                  <c:v>5.3589764287753638E-3</c:v>
                </c:pt>
                <c:pt idx="3233">
                  <c:v>5.3614500533979981E-3</c:v>
                </c:pt>
                <c:pt idx="3234">
                  <c:v>5.3639164576288478E-3</c:v>
                </c:pt>
                <c:pt idx="3235">
                  <c:v>5.3663756265823204E-3</c:v>
                </c:pt>
                <c:pt idx="3236">
                  <c:v>5.3681838184371005E-3</c:v>
                </c:pt>
                <c:pt idx="3237">
                  <c:v>5.3712721991397427E-3</c:v>
                </c:pt>
                <c:pt idx="3238">
                  <c:v>5.3737095729824991E-3</c:v>
                </c:pt>
                <c:pt idx="3239">
                  <c:v>5.3761396520329852E-3</c:v>
                </c:pt>
                <c:pt idx="3240">
                  <c:v>5.3785624214056083E-3</c:v>
                </c:pt>
                <c:pt idx="3241">
                  <c:v>5.3809778662222696E-3</c:v>
                </c:pt>
                <c:pt idx="3242">
                  <c:v>5.3833859716023724E-3</c:v>
                </c:pt>
                <c:pt idx="3243">
                  <c:v>5.38578672266532E-3</c:v>
                </c:pt>
                <c:pt idx="3244">
                  <c:v>5.3893340892356475E-3</c:v>
                </c:pt>
                <c:pt idx="3245">
                  <c:v>5.3906962897222509E-3</c:v>
                </c:pt>
                <c:pt idx="3246">
                  <c:v>5.3929447011527576E-3</c:v>
                </c:pt>
                <c:pt idx="3247">
                  <c:v>5.3953158861511086E-3</c:v>
                </c:pt>
                <c:pt idx="3248">
                  <c:v>5.3976796424268225E-3</c:v>
                </c:pt>
                <c:pt idx="3249">
                  <c:v>5.3994113608207637E-3</c:v>
                </c:pt>
                <c:pt idx="3250">
                  <c:v>5.4015539206561259E-3</c:v>
                </c:pt>
                <c:pt idx="3251">
                  <c:v>5.4038973006547454E-3</c:v>
                </c:pt>
                <c:pt idx="3252">
                  <c:v>5.4062331970539113E-3</c:v>
                </c:pt>
                <c:pt idx="3253">
                  <c:v>5.4085615949769506E-3</c:v>
                </c:pt>
                <c:pt idx="3254">
                  <c:v>5.4117053437446883E-3</c:v>
                </c:pt>
                <c:pt idx="3255">
                  <c:v>5.4140166823576918E-3</c:v>
                </c:pt>
                <c:pt idx="3256">
                  <c:v>5.4165250637140299E-3</c:v>
                </c:pt>
                <c:pt idx="3257">
                  <c:v>5.4186167014283471E-3</c:v>
                </c:pt>
                <c:pt idx="3258">
                  <c:v>5.4209053521273032E-3</c:v>
                </c:pt>
                <c:pt idx="3259">
                  <c:v>5.423186410429548E-3</c:v>
                </c:pt>
                <c:pt idx="3260">
                  <c:v>5.4254598614494887E-3</c:v>
                </c:pt>
                <c:pt idx="3261">
                  <c:v>5.4277256903140225E-3</c:v>
                </c:pt>
                <c:pt idx="3262">
                  <c:v>5.4293790082546789E-3</c:v>
                </c:pt>
                <c:pt idx="3263">
                  <c:v>5.4322344220419927E-3</c:v>
                </c:pt>
                <c:pt idx="3264">
                  <c:v>5.4344772951517295E-3</c:v>
                </c:pt>
                <c:pt idx="3265">
                  <c:v>5.4367124865786765E-3</c:v>
                </c:pt>
                <c:pt idx="3266">
                  <c:v>5.4389399814472328E-3</c:v>
                </c:pt>
                <c:pt idx="3267">
                  <c:v>5.4411597648768018E-3</c:v>
                </c:pt>
                <c:pt idx="3268">
                  <c:v>5.4433718219867866E-3</c:v>
                </c:pt>
                <c:pt idx="3269">
                  <c:v>5.4455761378990886E-3</c:v>
                </c:pt>
                <c:pt idx="3270">
                  <c:v>5.4477726977306129E-3</c:v>
                </c:pt>
                <c:pt idx="3271">
                  <c:v>5.4499614866032609E-3</c:v>
                </c:pt>
                <c:pt idx="3272">
                  <c:v>5.4521424896364357E-3</c:v>
                </c:pt>
                <c:pt idx="3273">
                  <c:v>5.4543156919495406E-3</c:v>
                </c:pt>
                <c:pt idx="3274">
                  <c:v>5.4564810786644768E-3</c:v>
                </c:pt>
                <c:pt idx="3275">
                  <c:v>5.4586386349031457E-3</c:v>
                </c:pt>
                <c:pt idx="3276">
                  <c:v>5.4607883457774564E-3</c:v>
                </c:pt>
                <c:pt idx="3277">
                  <c:v>5.4629301964143062E-3</c:v>
                </c:pt>
                <c:pt idx="3278">
                  <c:v>5.4650641719306003E-3</c:v>
                </c:pt>
                <c:pt idx="3279">
                  <c:v>5.4671902574507381E-3</c:v>
                </c:pt>
                <c:pt idx="3280">
                  <c:v>5.4693084380891266E-3</c:v>
                </c:pt>
                <c:pt idx="3281">
                  <c:v>5.4714186989676672E-3</c:v>
                </c:pt>
                <c:pt idx="3282">
                  <c:v>5.4735210252057631E-3</c:v>
                </c:pt>
                <c:pt idx="3283">
                  <c:v>5.4756154019253156E-3</c:v>
                </c:pt>
                <c:pt idx="3284">
                  <c:v>5.4777018142457279E-3</c:v>
                </c:pt>
                <c:pt idx="3285">
                  <c:v>5.4797802472864032E-3</c:v>
                </c:pt>
                <c:pt idx="3286">
                  <c:v>5.4818506861692429E-3</c:v>
                </c:pt>
                <c:pt idx="3287">
                  <c:v>5.4839131160111521E-3</c:v>
                </c:pt>
                <c:pt idx="3288">
                  <c:v>5.485967521934032E-3</c:v>
                </c:pt>
                <c:pt idx="3289">
                  <c:v>5.488013889059784E-3</c:v>
                </c:pt>
                <c:pt idx="3290">
                  <c:v>5.4900522025028153E-3</c:v>
                </c:pt>
                <c:pt idx="3291">
                  <c:v>5.4920824473900232E-3</c:v>
                </c:pt>
                <c:pt idx="3292">
                  <c:v>5.4941046088358148E-3</c:v>
                </c:pt>
                <c:pt idx="3293">
                  <c:v>5.4961186719645894E-3</c:v>
                </c:pt>
                <c:pt idx="3294">
                  <c:v>5.4981246218932522E-3</c:v>
                </c:pt>
                <c:pt idx="3295">
                  <c:v>5.5001224437437046E-3</c:v>
                </c:pt>
                <c:pt idx="3296">
                  <c:v>5.5021121226353498E-3</c:v>
                </c:pt>
                <c:pt idx="3297">
                  <c:v>5.5035448033985985E-3</c:v>
                </c:pt>
                <c:pt idx="3298">
                  <c:v>5.5060669920248273E-3</c:v>
                </c:pt>
                <c:pt idx="3299">
                  <c:v>5.5080321527614662E-3</c:v>
                </c:pt>
                <c:pt idx="3300">
                  <c:v>5.5099891110219068E-3</c:v>
                </c:pt>
                <c:pt idx="3301">
                  <c:v>5.5119378519205564E-3</c:v>
                </c:pt>
                <c:pt idx="3302">
                  <c:v>5.513337877049918E-3</c:v>
                </c:pt>
                <c:pt idx="3303">
                  <c:v>5.5152718205518118E-3</c:v>
                </c:pt>
                <c:pt idx="3304">
                  <c:v>5.5171975055894476E-3</c:v>
                </c:pt>
                <c:pt idx="3305">
                  <c:v>5.5191149172919632E-3</c:v>
                </c:pt>
                <c:pt idx="3306">
                  <c:v>5.5215577752559808E-3</c:v>
                </c:pt>
                <c:pt idx="3307">
                  <c:v>5.5236341413673019E-3</c:v>
                </c:pt>
                <c:pt idx="3308">
                  <c:v>5.5253477022906838E-3</c:v>
                </c:pt>
                <c:pt idx="3309">
                  <c:v>5.5272301686509762E-3</c:v>
                </c:pt>
                <c:pt idx="3310">
                  <c:v>5.5285773549447036E-3</c:v>
                </c:pt>
                <c:pt idx="3311">
                  <c:v>5.5309700326669486E-3</c:v>
                </c:pt>
                <c:pt idx="3312">
                  <c:v>5.5328274005614353E-3</c:v>
                </c:pt>
                <c:pt idx="3313">
                  <c:v>5.5346763725369619E-3</c:v>
                </c:pt>
                <c:pt idx="3314">
                  <c:v>5.5365169337179276E-3</c:v>
                </c:pt>
                <c:pt idx="3315">
                  <c:v>5.5383490692262338E-3</c:v>
                </c:pt>
                <c:pt idx="3316">
                  <c:v>5.5401727641787857E-3</c:v>
                </c:pt>
                <c:pt idx="3317">
                  <c:v>5.5419880036949865E-3</c:v>
                </c:pt>
                <c:pt idx="3318">
                  <c:v>5.5437947728967374E-3</c:v>
                </c:pt>
                <c:pt idx="3319">
                  <c:v>5.5455930569059397E-3</c:v>
                </c:pt>
                <c:pt idx="3320">
                  <c:v>5.5473828408394987E-3</c:v>
                </c:pt>
                <c:pt idx="3321">
                  <c:v>5.5491641098218136E-3</c:v>
                </c:pt>
                <c:pt idx="3322">
                  <c:v>5.5509368489672917E-3</c:v>
                </c:pt>
                <c:pt idx="3323">
                  <c:v>5.552196625134038E-3</c:v>
                </c:pt>
                <c:pt idx="3324">
                  <c:v>5.5544566782453342E-3</c:v>
                </c:pt>
                <c:pt idx="3325">
                  <c:v>5.5562037386167051E-3</c:v>
                </c:pt>
                <c:pt idx="3326">
                  <c:v>5.5579422096338482E-3</c:v>
                </c:pt>
                <c:pt idx="3327">
                  <c:v>5.5596720764211627E-3</c:v>
                </c:pt>
                <c:pt idx="3328">
                  <c:v>5.5613933240955538E-3</c:v>
                </c:pt>
                <c:pt idx="3329">
                  <c:v>5.5631059377789227E-3</c:v>
                </c:pt>
                <c:pt idx="3330">
                  <c:v>5.5648099025981668E-3</c:v>
                </c:pt>
                <c:pt idx="3331">
                  <c:v>5.5665052036601992E-3</c:v>
                </c:pt>
                <c:pt idx="3332">
                  <c:v>5.5681918260944152E-3</c:v>
                </c:pt>
                <c:pt idx="3333">
                  <c:v>5.5698697550202181E-3</c:v>
                </c:pt>
                <c:pt idx="3334">
                  <c:v>5.5715389755595091E-3</c:v>
                </c:pt>
                <c:pt idx="3335">
                  <c:v>5.5731994728291934E-3</c:v>
                </c:pt>
                <c:pt idx="3336">
                  <c:v>5.5748512319486743E-3</c:v>
                </c:pt>
                <c:pt idx="3337">
                  <c:v>5.576494238044849E-3</c:v>
                </c:pt>
                <c:pt idx="3338">
                  <c:v>5.5781284762321248E-3</c:v>
                </c:pt>
                <c:pt idx="3339">
                  <c:v>5.579753931634901E-3</c:v>
                </c:pt>
                <c:pt idx="3340">
                  <c:v>5.5813705893725807E-3</c:v>
                </c:pt>
                <c:pt idx="3341">
                  <c:v>5.5829784345620692E-3</c:v>
                </c:pt>
                <c:pt idx="3342">
                  <c:v>5.5845774523302638E-3</c:v>
                </c:pt>
                <c:pt idx="3343">
                  <c:v>5.5861676277940697E-3</c:v>
                </c:pt>
                <c:pt idx="3344">
                  <c:v>5.5879044275900219E-3</c:v>
                </c:pt>
                <c:pt idx="3345">
                  <c:v>5.5893213922861285E-3</c:v>
                </c:pt>
                <c:pt idx="3346">
                  <c:v>5.5908849515606818E-3</c:v>
                </c:pt>
                <c:pt idx="3347">
                  <c:v>5.5924396090134554E-3</c:v>
                </c:pt>
                <c:pt idx="3348">
                  <c:v>5.5939853497638525E-3</c:v>
                </c:pt>
                <c:pt idx="3349">
                  <c:v>5.5955221589362725E-3</c:v>
                </c:pt>
                <c:pt idx="3350">
                  <c:v>5.5970500216451224E-3</c:v>
                </c:pt>
                <c:pt idx="3351">
                  <c:v>5.5985689230172997E-3</c:v>
                </c:pt>
                <c:pt idx="3352">
                  <c:v>5.6000788481722075E-3</c:v>
                </c:pt>
                <c:pt idx="3353">
                  <c:v>5.601579782229249E-3</c:v>
                </c:pt>
                <c:pt idx="3354">
                  <c:v>5.6024738506696026E-3</c:v>
                </c:pt>
                <c:pt idx="3355">
                  <c:v>5.6039592473723842E-3</c:v>
                </c:pt>
                <c:pt idx="3356">
                  <c:v>5.6054356131306016E-3</c:v>
                </c:pt>
                <c:pt idx="3357">
                  <c:v>5.6069029330618747E-3</c:v>
                </c:pt>
                <c:pt idx="3358">
                  <c:v>5.6089490652630469E-3</c:v>
                </c:pt>
                <c:pt idx="3359">
                  <c:v>5.6103957402703353E-3</c:v>
                </c:pt>
                <c:pt idx="3360">
                  <c:v>5.6118333200205761E-3</c:v>
                </c:pt>
                <c:pt idx="3361">
                  <c:v>5.6132617896406667E-3</c:v>
                </c:pt>
                <c:pt idx="3362">
                  <c:v>5.6142478650431189E-3</c:v>
                </c:pt>
                <c:pt idx="3363">
                  <c:v>5.61609133896801E-3</c:v>
                </c:pt>
                <c:pt idx="3364">
                  <c:v>5.6174923889165673E-3</c:v>
                </c:pt>
                <c:pt idx="3365">
                  <c:v>5.6188842692175833E-3</c:v>
                </c:pt>
                <c:pt idx="3366">
                  <c:v>5.6202669649904613E-3</c:v>
                </c:pt>
                <c:pt idx="3367">
                  <c:v>5.6216404613571025E-3</c:v>
                </c:pt>
                <c:pt idx="3368">
                  <c:v>5.6230047434369101E-3</c:v>
                </c:pt>
                <c:pt idx="3369">
                  <c:v>5.6243597963567815E-3</c:v>
                </c:pt>
                <c:pt idx="3370">
                  <c:v>5.6257056052261278E-3</c:v>
                </c:pt>
                <c:pt idx="3371">
                  <c:v>5.6270421551768424E-3</c:v>
                </c:pt>
                <c:pt idx="3372">
                  <c:v>5.6283694313208343E-3</c:v>
                </c:pt>
                <c:pt idx="3373">
                  <c:v>5.629687418787499E-3</c:v>
                </c:pt>
                <c:pt idx="3374">
                  <c:v>5.6309961026912436E-3</c:v>
                </c:pt>
                <c:pt idx="3375">
                  <c:v>5.6322954681589654E-3</c:v>
                </c:pt>
                <c:pt idx="3376">
                  <c:v>5.6335855003075697E-3</c:v>
                </c:pt>
                <c:pt idx="3377">
                  <c:v>5.6348661842589576E-3</c:v>
                </c:pt>
                <c:pt idx="3378">
                  <c:v>5.6361375051350304E-3</c:v>
                </c:pt>
                <c:pt idx="3379">
                  <c:v>5.6373994480576894E-3</c:v>
                </c:pt>
                <c:pt idx="3380">
                  <c:v>5.6386519981413419E-3</c:v>
                </c:pt>
                <c:pt idx="3381">
                  <c:v>5.639895140517881E-3</c:v>
                </c:pt>
                <c:pt idx="3382">
                  <c:v>5.641128860299216E-3</c:v>
                </c:pt>
                <c:pt idx="3383">
                  <c:v>5.6423531426097462E-3</c:v>
                </c:pt>
                <c:pt idx="3384">
                  <c:v>5.6431772497378017E-3</c:v>
                </c:pt>
                <c:pt idx="3385">
                  <c:v>5.644773335310993E-3</c:v>
                </c:pt>
                <c:pt idx="3386">
                  <c:v>5.6459692159380181E-3</c:v>
                </c:pt>
                <c:pt idx="3387">
                  <c:v>5.6471555995818434E-3</c:v>
                </c:pt>
                <c:pt idx="3388">
                  <c:v>5.6483324713593741E-3</c:v>
                </c:pt>
                <c:pt idx="3389">
                  <c:v>5.6494998163925114E-3</c:v>
                </c:pt>
                <c:pt idx="3390">
                  <c:v>5.6506576198081526E-3</c:v>
                </c:pt>
                <c:pt idx="3391">
                  <c:v>5.651805866720705E-3</c:v>
                </c:pt>
                <c:pt idx="3392">
                  <c:v>5.6529445422520697E-3</c:v>
                </c:pt>
                <c:pt idx="3393">
                  <c:v>5.654073631526646E-3</c:v>
                </c:pt>
                <c:pt idx="3394">
                  <c:v>5.6551931196638372E-3</c:v>
                </c:pt>
                <c:pt idx="3395">
                  <c:v>5.6563029917905405E-3</c:v>
                </c:pt>
                <c:pt idx="3396">
                  <c:v>5.6576474373898024E-3</c:v>
                </c:pt>
                <c:pt idx="3397">
                  <c:v>5.6581290697764316E-3</c:v>
                </c:pt>
                <c:pt idx="3398">
                  <c:v>5.6595747632792737E-3</c:v>
                </c:pt>
                <c:pt idx="3399">
                  <c:v>5.6606460225580579E-3</c:v>
                </c:pt>
                <c:pt idx="3400">
                  <c:v>5.6617075914233705E-3</c:v>
                </c:pt>
                <c:pt idx="3401">
                  <c:v>5.6630275863673264E-3</c:v>
                </c:pt>
                <c:pt idx="3402">
                  <c:v>5.6638316393373758E-3</c:v>
                </c:pt>
                <c:pt idx="3403">
                  <c:v>5.6648633363464906E-3</c:v>
                </c:pt>
                <c:pt idx="3404">
                  <c:v>5.6658852825232052E-3</c:v>
                </c:pt>
                <c:pt idx="3405">
                  <c:v>5.6668974629865204E-3</c:v>
                </c:pt>
                <c:pt idx="3406">
                  <c:v>5.6675535402241272E-3</c:v>
                </c:pt>
                <c:pt idx="3407">
                  <c:v>5.6685482001756727E-3</c:v>
                </c:pt>
                <c:pt idx="3408">
                  <c:v>5.6695330534231991E-3</c:v>
                </c:pt>
                <c:pt idx="3409">
                  <c:v>5.6705080850928879E-3</c:v>
                </c:pt>
                <c:pt idx="3410">
                  <c:v>5.6718113588831581E-3</c:v>
                </c:pt>
                <c:pt idx="3411">
                  <c:v>5.6727646326295497E-3</c:v>
                </c:pt>
                <c:pt idx="3412">
                  <c:v>5.6738192185171177E-3</c:v>
                </c:pt>
                <c:pt idx="3413">
                  <c:v>5.6746415556697648E-3</c:v>
                </c:pt>
                <c:pt idx="3414">
                  <c:v>5.6755651752067463E-3</c:v>
                </c:pt>
                <c:pt idx="3415">
                  <c:v>5.6764788802512742E-3</c:v>
                </c:pt>
                <c:pt idx="3416">
                  <c:v>5.6777865646555625E-3</c:v>
                </c:pt>
                <c:pt idx="3417">
                  <c:v>5.678276487349288E-3</c:v>
                </c:pt>
                <c:pt idx="3418">
                  <c:v>5.6791603596510892E-3</c:v>
                </c:pt>
                <c:pt idx="3419">
                  <c:v>5.6800342579441734E-3</c:v>
                </c:pt>
                <c:pt idx="3420">
                  <c:v>5.6808981673578578E-3</c:v>
                </c:pt>
                <c:pt idx="3421">
                  <c:v>5.6817520730085619E-3</c:v>
                </c:pt>
                <c:pt idx="3422">
                  <c:v>5.6825959600204446E-3</c:v>
                </c:pt>
                <c:pt idx="3423">
                  <c:v>5.6834298135228205E-3</c:v>
                </c:pt>
                <c:pt idx="3424">
                  <c:v>5.6842536186295324E-3</c:v>
                </c:pt>
                <c:pt idx="3425">
                  <c:v>5.6850673604621586E-3</c:v>
                </c:pt>
                <c:pt idx="3426">
                  <c:v>5.6858710241500156E-3</c:v>
                </c:pt>
                <c:pt idx="3427">
                  <c:v>5.6867652581574224E-3</c:v>
                </c:pt>
                <c:pt idx="3428">
                  <c:v>5.6874480575648404E-3</c:v>
                </c:pt>
                <c:pt idx="3429">
                  <c:v>5.6882213975401235E-3</c:v>
                </c:pt>
                <c:pt idx="3430">
                  <c:v>5.6889845998569517E-3</c:v>
                </c:pt>
                <c:pt idx="3431">
                  <c:v>5.6897376496343258E-3</c:v>
                </c:pt>
                <c:pt idx="3432">
                  <c:v>5.6904805319964039E-3</c:v>
                </c:pt>
                <c:pt idx="3433">
                  <c:v>5.6912132320699202E-3</c:v>
                </c:pt>
                <c:pt idx="3434">
                  <c:v>5.6919357349738764E-3</c:v>
                </c:pt>
                <c:pt idx="3435">
                  <c:v>5.692648025829852E-3</c:v>
                </c:pt>
                <c:pt idx="3436">
                  <c:v>5.6930670221084457E-3</c:v>
                </c:pt>
                <c:pt idx="3437">
                  <c:v>5.6940419118919087E-3</c:v>
                </c:pt>
                <c:pt idx="3438">
                  <c:v>5.6947234773437275E-3</c:v>
                </c:pt>
                <c:pt idx="3439">
                  <c:v>5.6953947712364587E-3</c:v>
                </c:pt>
                <c:pt idx="3440">
                  <c:v>5.6962383605780277E-3</c:v>
                </c:pt>
                <c:pt idx="3441">
                  <c:v>5.696706484846447E-3</c:v>
                </c:pt>
                <c:pt idx="3442">
                  <c:v>5.6973468748068622E-3</c:v>
                </c:pt>
                <c:pt idx="3443">
                  <c:v>5.6979769336996632E-3</c:v>
                </c:pt>
                <c:pt idx="3444">
                  <c:v>5.6985966466515858E-3</c:v>
                </c:pt>
                <c:pt idx="3445">
                  <c:v>5.69920599878163E-3</c:v>
                </c:pt>
                <c:pt idx="3446">
                  <c:v>5.6998049752139549E-3</c:v>
                </c:pt>
                <c:pt idx="3447">
                  <c:v>5.7003935610727158E-3</c:v>
                </c:pt>
                <c:pt idx="3448">
                  <c:v>5.7009717414769146E-3</c:v>
                </c:pt>
                <c:pt idx="3449">
                  <c:v>5.7015395015558657E-3</c:v>
                </c:pt>
                <c:pt idx="3450">
                  <c:v>5.7020968264234126E-3</c:v>
                </c:pt>
                <c:pt idx="3451">
                  <c:v>5.7026437012114477E-3</c:v>
                </c:pt>
                <c:pt idx="3452">
                  <c:v>5.7031801110415496E-3</c:v>
                </c:pt>
                <c:pt idx="3453">
                  <c:v>5.703928227792034E-3</c:v>
                </c:pt>
                <c:pt idx="3454">
                  <c:v>5.7044391607782765E-3</c:v>
                </c:pt>
                <c:pt idx="3455">
                  <c:v>5.7049395777970672E-3</c:v>
                </c:pt>
                <c:pt idx="3456">
                  <c:v>5.7054294639699845E-3</c:v>
                </c:pt>
                <c:pt idx="3457">
                  <c:v>5.7059088044211868E-3</c:v>
                </c:pt>
                <c:pt idx="3458">
                  <c:v>5.7061439633839962E-3</c:v>
                </c:pt>
                <c:pt idx="3459">
                  <c:v>5.7066044155346897E-3</c:v>
                </c:pt>
                <c:pt idx="3460">
                  <c:v>5.7070542810252634E-3</c:v>
                </c:pt>
                <c:pt idx="3461">
                  <c:v>5.7074935449733365E-3</c:v>
                </c:pt>
                <c:pt idx="3462">
                  <c:v>5.7081468001686196E-3</c:v>
                </c:pt>
                <c:pt idx="3463">
                  <c:v>5.70856255387621E-3</c:v>
                </c:pt>
                <c:pt idx="3464">
                  <c:v>5.7089676577260296E-3</c:v>
                </c:pt>
                <c:pt idx="3465">
                  <c:v>5.7093620968396595E-3</c:v>
                </c:pt>
                <c:pt idx="3466">
                  <c:v>5.7097458563412553E-3</c:v>
                </c:pt>
                <c:pt idx="3467">
                  <c:v>5.710152747765207E-3</c:v>
                </c:pt>
                <c:pt idx="3468">
                  <c:v>5.7104110230996596E-3</c:v>
                </c:pt>
                <c:pt idx="3469">
                  <c:v>5.7107634161983611E-3</c:v>
                </c:pt>
                <c:pt idx="3470">
                  <c:v>5.7111050714091505E-3</c:v>
                </c:pt>
                <c:pt idx="3471">
                  <c:v>5.7115039389755672E-3</c:v>
                </c:pt>
                <c:pt idx="3472">
                  <c:v>5.7118233083942203E-3</c:v>
                </c:pt>
                <c:pt idx="3473">
                  <c:v>5.7121318940622058E-3</c:v>
                </c:pt>
                <c:pt idx="3474">
                  <c:v>5.7124296811036836E-3</c:v>
                </c:pt>
                <c:pt idx="3475">
                  <c:v>5.7126517584915604E-3</c:v>
                </c:pt>
                <c:pt idx="3476">
                  <c:v>5.7129286739820984E-3</c:v>
                </c:pt>
                <c:pt idx="3477">
                  <c:v>5.7131947474520217E-3</c:v>
                </c:pt>
                <c:pt idx="3478">
                  <c:v>5.7134499640278946E-3</c:v>
                </c:pt>
                <c:pt idx="3479">
                  <c:v>5.713756116264102E-3</c:v>
                </c:pt>
                <c:pt idx="3480">
                  <c:v>5.7139887991486749E-3</c:v>
                </c:pt>
                <c:pt idx="3481">
                  <c:v>5.7142105792758417E-3</c:v>
                </c:pt>
                <c:pt idx="3482">
                  <c:v>5.7144214417697587E-3</c:v>
                </c:pt>
                <c:pt idx="3483">
                  <c:v>5.714621371746849E-3</c:v>
                </c:pt>
                <c:pt idx="3484">
                  <c:v>5.714810354339005E-3</c:v>
                </c:pt>
                <c:pt idx="3485">
                  <c:v>5.7149883746652266E-3</c:v>
                </c:pt>
                <c:pt idx="3486">
                  <c:v>5.7151554178496728E-3</c:v>
                </c:pt>
                <c:pt idx="3487">
                  <c:v>5.7153114690190786E-3</c:v>
                </c:pt>
                <c:pt idx="3488">
                  <c:v>5.7154017277545321E-3</c:v>
                </c:pt>
                <c:pt idx="3489">
                  <c:v>5.7155365366545752E-3</c:v>
                </c:pt>
                <c:pt idx="3490">
                  <c:v>5.7156603101500281E-3</c:v>
                </c:pt>
                <c:pt idx="3491">
                  <c:v>5.7157730333621259E-3</c:v>
                </c:pt>
                <c:pt idx="3492">
                  <c:v>5.7159263239524973E-3</c:v>
                </c:pt>
                <c:pt idx="3493">
                  <c:v>5.7160161106234991E-3</c:v>
                </c:pt>
                <c:pt idx="3494">
                  <c:v>5.7160948011459843E-3</c:v>
                </c:pt>
                <c:pt idx="3495">
                  <c:v>5.716162380646689E-3</c:v>
                </c:pt>
                <c:pt idx="3496">
                  <c:v>5.7162188342446147E-3</c:v>
                </c:pt>
                <c:pt idx="3497">
                  <c:v>5.7162164836572771E-3</c:v>
                </c:pt>
                <c:pt idx="3498">
                  <c:v>5.7162514383684027E-3</c:v>
                </c:pt>
                <c:pt idx="3499">
                  <c:v>5.716275223795364E-3</c:v>
                </c:pt>
                <c:pt idx="3500">
                  <c:v>5.7163782833644095E-3</c:v>
                </c:pt>
                <c:pt idx="3501">
                  <c:v>5.7163336930896305E-3</c:v>
                </c:pt>
                <c:pt idx="3502">
                  <c:v>5.7163230788988143E-3</c:v>
                </c:pt>
                <c:pt idx="3503">
                  <c:v>5.7163012346768986E-3</c:v>
                </c:pt>
                <c:pt idx="3504">
                  <c:v>5.7162681455480424E-3</c:v>
                </c:pt>
                <c:pt idx="3505">
                  <c:v>5.716216541049304E-3</c:v>
                </c:pt>
                <c:pt idx="3506">
                  <c:v>5.7161593056045332E-3</c:v>
                </c:pt>
                <c:pt idx="3507">
                  <c:v>5.7160907785031205E-3</c:v>
                </c:pt>
                <c:pt idx="3508">
                  <c:v>5.7160109448692233E-3</c:v>
                </c:pt>
                <c:pt idx="3509">
                  <c:v>5.7159197898269988E-3</c:v>
                </c:pt>
                <c:pt idx="3510">
                  <c:v>5.7157430565523094E-3</c:v>
                </c:pt>
                <c:pt idx="3511">
                  <c:v>5.7156308416556247E-3</c:v>
                </c:pt>
                <c:pt idx="3512">
                  <c:v>5.7155072632088383E-3</c:v>
                </c:pt>
                <c:pt idx="3513">
                  <c:v>5.7153723063383321E-3</c:v>
                </c:pt>
                <c:pt idx="3514">
                  <c:v>5.7152936728648513E-3</c:v>
                </c:pt>
                <c:pt idx="3515">
                  <c:v>5.7151342769954441E-3</c:v>
                </c:pt>
                <c:pt idx="3516">
                  <c:v>5.7150913992316532E-3</c:v>
                </c:pt>
                <c:pt idx="3517">
                  <c:v>5.7147811937760078E-3</c:v>
                </c:pt>
                <c:pt idx="3518">
                  <c:v>5.7145569399121854E-3</c:v>
                </c:pt>
                <c:pt idx="3519">
                  <c:v>5.7143525764606906E-3</c:v>
                </c:pt>
                <c:pt idx="3520">
                  <c:v>5.7141367292166123E-3</c:v>
                </c:pt>
                <c:pt idx="3521">
                  <c:v>5.7138978853024658E-3</c:v>
                </c:pt>
                <c:pt idx="3522">
                  <c:v>5.7135730854198721E-3</c:v>
                </c:pt>
                <c:pt idx="3523">
                  <c:v>5.7133987347840476E-3</c:v>
                </c:pt>
                <c:pt idx="3524">
                  <c:v>5.7131318419162413E-3</c:v>
                </c:pt>
                <c:pt idx="3525">
                  <c:v>5.7128533841419027E-3</c:v>
                </c:pt>
                <c:pt idx="3526">
                  <c:v>5.7125633465929249E-3</c:v>
                </c:pt>
                <c:pt idx="3527">
                  <c:v>5.7122617143862131E-3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6843136"/>
        <c:axId val="276856832"/>
      </c:lineChart>
      <c:dateAx>
        <c:axId val="276843136"/>
        <c:scaling>
          <c:orientation val="minMax"/>
          <c:max val="43584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856832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276856832"/>
        <c:scaling>
          <c:orientation val="minMax"/>
          <c:max val="-1E-3"/>
          <c:min val="-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276843136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42556</c:v>
                </c:pt>
                <c:pt idx="1">
                  <c:v>42557</c:v>
                </c:pt>
                <c:pt idx="2">
                  <c:v>42558</c:v>
                </c:pt>
                <c:pt idx="3">
                  <c:v>42559</c:v>
                </c:pt>
                <c:pt idx="4">
                  <c:v>42562</c:v>
                </c:pt>
                <c:pt idx="5">
                  <c:v>42563</c:v>
                </c:pt>
                <c:pt idx="6">
                  <c:v>42564</c:v>
                </c:pt>
                <c:pt idx="7">
                  <c:v>42565</c:v>
                </c:pt>
                <c:pt idx="8">
                  <c:v>42566</c:v>
                </c:pt>
                <c:pt idx="9">
                  <c:v>42569</c:v>
                </c:pt>
                <c:pt idx="10">
                  <c:v>42570</c:v>
                </c:pt>
                <c:pt idx="11">
                  <c:v>42571</c:v>
                </c:pt>
                <c:pt idx="12">
                  <c:v>42572</c:v>
                </c:pt>
                <c:pt idx="13">
                  <c:v>42573</c:v>
                </c:pt>
                <c:pt idx="14">
                  <c:v>42576</c:v>
                </c:pt>
                <c:pt idx="15">
                  <c:v>42577</c:v>
                </c:pt>
                <c:pt idx="16">
                  <c:v>42578</c:v>
                </c:pt>
                <c:pt idx="17">
                  <c:v>42579</c:v>
                </c:pt>
                <c:pt idx="18">
                  <c:v>42580</c:v>
                </c:pt>
                <c:pt idx="19">
                  <c:v>42583</c:v>
                </c:pt>
                <c:pt idx="20">
                  <c:v>42584</c:v>
                </c:pt>
                <c:pt idx="21">
                  <c:v>42585</c:v>
                </c:pt>
                <c:pt idx="22">
                  <c:v>42586</c:v>
                </c:pt>
                <c:pt idx="23">
                  <c:v>42587</c:v>
                </c:pt>
                <c:pt idx="24">
                  <c:v>42590</c:v>
                </c:pt>
                <c:pt idx="25">
                  <c:v>42591</c:v>
                </c:pt>
                <c:pt idx="26">
                  <c:v>42592</c:v>
                </c:pt>
                <c:pt idx="27">
                  <c:v>42593</c:v>
                </c:pt>
                <c:pt idx="28">
                  <c:v>42594</c:v>
                </c:pt>
                <c:pt idx="29">
                  <c:v>42597</c:v>
                </c:pt>
                <c:pt idx="30">
                  <c:v>42598</c:v>
                </c:pt>
                <c:pt idx="31">
                  <c:v>42599</c:v>
                </c:pt>
                <c:pt idx="32">
                  <c:v>42600</c:v>
                </c:pt>
                <c:pt idx="33">
                  <c:v>42601</c:v>
                </c:pt>
                <c:pt idx="34">
                  <c:v>42604</c:v>
                </c:pt>
                <c:pt idx="35">
                  <c:v>42605</c:v>
                </c:pt>
                <c:pt idx="36">
                  <c:v>42606</c:v>
                </c:pt>
                <c:pt idx="37">
                  <c:v>42607</c:v>
                </c:pt>
                <c:pt idx="38">
                  <c:v>42608</c:v>
                </c:pt>
                <c:pt idx="39">
                  <c:v>42611</c:v>
                </c:pt>
                <c:pt idx="40">
                  <c:v>42612</c:v>
                </c:pt>
                <c:pt idx="41">
                  <c:v>42613</c:v>
                </c:pt>
                <c:pt idx="42">
                  <c:v>42614</c:v>
                </c:pt>
                <c:pt idx="43">
                  <c:v>42615</c:v>
                </c:pt>
                <c:pt idx="44">
                  <c:v>42618</c:v>
                </c:pt>
                <c:pt idx="45">
                  <c:v>42619</c:v>
                </c:pt>
                <c:pt idx="46">
                  <c:v>42620</c:v>
                </c:pt>
                <c:pt idx="47">
                  <c:v>42621</c:v>
                </c:pt>
                <c:pt idx="48">
                  <c:v>42622</c:v>
                </c:pt>
                <c:pt idx="49">
                  <c:v>42625</c:v>
                </c:pt>
                <c:pt idx="50">
                  <c:v>42626</c:v>
                </c:pt>
                <c:pt idx="51">
                  <c:v>42627</c:v>
                </c:pt>
                <c:pt idx="52">
                  <c:v>42628</c:v>
                </c:pt>
                <c:pt idx="53">
                  <c:v>42629</c:v>
                </c:pt>
                <c:pt idx="54">
                  <c:v>42632</c:v>
                </c:pt>
                <c:pt idx="55">
                  <c:v>42633</c:v>
                </c:pt>
                <c:pt idx="56">
                  <c:v>42634</c:v>
                </c:pt>
                <c:pt idx="57">
                  <c:v>42635</c:v>
                </c:pt>
                <c:pt idx="58">
                  <c:v>42636</c:v>
                </c:pt>
                <c:pt idx="59">
                  <c:v>42639</c:v>
                </c:pt>
                <c:pt idx="60">
                  <c:v>42640</c:v>
                </c:pt>
                <c:pt idx="61">
                  <c:v>42641</c:v>
                </c:pt>
                <c:pt idx="62">
                  <c:v>42642</c:v>
                </c:pt>
                <c:pt idx="63">
                  <c:v>42643</c:v>
                </c:pt>
                <c:pt idx="64">
                  <c:v>42646</c:v>
                </c:pt>
                <c:pt idx="65">
                  <c:v>42647</c:v>
                </c:pt>
                <c:pt idx="66">
                  <c:v>42648</c:v>
                </c:pt>
                <c:pt idx="67">
                  <c:v>42649</c:v>
                </c:pt>
                <c:pt idx="68">
                  <c:v>42650</c:v>
                </c:pt>
                <c:pt idx="69">
                  <c:v>42653</c:v>
                </c:pt>
                <c:pt idx="70">
                  <c:v>42654</c:v>
                </c:pt>
                <c:pt idx="71">
                  <c:v>42655</c:v>
                </c:pt>
                <c:pt idx="72">
                  <c:v>42656</c:v>
                </c:pt>
                <c:pt idx="73">
                  <c:v>42657</c:v>
                </c:pt>
                <c:pt idx="74">
                  <c:v>42660</c:v>
                </c:pt>
                <c:pt idx="75">
                  <c:v>42661</c:v>
                </c:pt>
                <c:pt idx="76">
                  <c:v>42662</c:v>
                </c:pt>
                <c:pt idx="77">
                  <c:v>42663</c:v>
                </c:pt>
                <c:pt idx="78">
                  <c:v>42664</c:v>
                </c:pt>
                <c:pt idx="79">
                  <c:v>42667</c:v>
                </c:pt>
                <c:pt idx="80">
                  <c:v>42668</c:v>
                </c:pt>
                <c:pt idx="81">
                  <c:v>42669</c:v>
                </c:pt>
                <c:pt idx="82">
                  <c:v>42670</c:v>
                </c:pt>
                <c:pt idx="83">
                  <c:v>42671</c:v>
                </c:pt>
                <c:pt idx="84">
                  <c:v>42674</c:v>
                </c:pt>
                <c:pt idx="85">
                  <c:v>42675</c:v>
                </c:pt>
                <c:pt idx="86">
                  <c:v>42676</c:v>
                </c:pt>
                <c:pt idx="87">
                  <c:v>42677</c:v>
                </c:pt>
                <c:pt idx="88">
                  <c:v>42678</c:v>
                </c:pt>
                <c:pt idx="89">
                  <c:v>42681</c:v>
                </c:pt>
                <c:pt idx="90">
                  <c:v>42682</c:v>
                </c:pt>
                <c:pt idx="91">
                  <c:v>42683</c:v>
                </c:pt>
                <c:pt idx="92">
                  <c:v>42684</c:v>
                </c:pt>
                <c:pt idx="93">
                  <c:v>42685</c:v>
                </c:pt>
                <c:pt idx="94">
                  <c:v>42688</c:v>
                </c:pt>
                <c:pt idx="95">
                  <c:v>42689</c:v>
                </c:pt>
                <c:pt idx="96">
                  <c:v>42690</c:v>
                </c:pt>
                <c:pt idx="97">
                  <c:v>42691</c:v>
                </c:pt>
                <c:pt idx="98">
                  <c:v>42692</c:v>
                </c:pt>
                <c:pt idx="99">
                  <c:v>42695</c:v>
                </c:pt>
                <c:pt idx="100">
                  <c:v>42696</c:v>
                </c:pt>
                <c:pt idx="101">
                  <c:v>42697</c:v>
                </c:pt>
                <c:pt idx="102">
                  <c:v>42698</c:v>
                </c:pt>
                <c:pt idx="103">
                  <c:v>42699</c:v>
                </c:pt>
                <c:pt idx="104">
                  <c:v>42702</c:v>
                </c:pt>
                <c:pt idx="105">
                  <c:v>42703</c:v>
                </c:pt>
                <c:pt idx="106">
                  <c:v>42704</c:v>
                </c:pt>
                <c:pt idx="107">
                  <c:v>42705</c:v>
                </c:pt>
                <c:pt idx="108">
                  <c:v>42706</c:v>
                </c:pt>
                <c:pt idx="109">
                  <c:v>42709</c:v>
                </c:pt>
                <c:pt idx="110">
                  <c:v>42710</c:v>
                </c:pt>
                <c:pt idx="111">
                  <c:v>42711</c:v>
                </c:pt>
                <c:pt idx="112">
                  <c:v>42712</c:v>
                </c:pt>
                <c:pt idx="113">
                  <c:v>42713</c:v>
                </c:pt>
                <c:pt idx="114">
                  <c:v>42716</c:v>
                </c:pt>
                <c:pt idx="115">
                  <c:v>42717</c:v>
                </c:pt>
                <c:pt idx="116">
                  <c:v>42718</c:v>
                </c:pt>
                <c:pt idx="117">
                  <c:v>42719</c:v>
                </c:pt>
                <c:pt idx="118">
                  <c:v>42720</c:v>
                </c:pt>
                <c:pt idx="119">
                  <c:v>42723</c:v>
                </c:pt>
                <c:pt idx="120">
                  <c:v>42724</c:v>
                </c:pt>
                <c:pt idx="121">
                  <c:v>42725</c:v>
                </c:pt>
                <c:pt idx="122">
                  <c:v>42726</c:v>
                </c:pt>
                <c:pt idx="123">
                  <c:v>42727</c:v>
                </c:pt>
                <c:pt idx="124">
                  <c:v>42731</c:v>
                </c:pt>
                <c:pt idx="125">
                  <c:v>42732</c:v>
                </c:pt>
                <c:pt idx="126">
                  <c:v>42733</c:v>
                </c:pt>
                <c:pt idx="127">
                  <c:v>42734</c:v>
                </c:pt>
                <c:pt idx="128">
                  <c:v>42737</c:v>
                </c:pt>
                <c:pt idx="129">
                  <c:v>42738</c:v>
                </c:pt>
                <c:pt idx="130">
                  <c:v>42739</c:v>
                </c:pt>
                <c:pt idx="131">
                  <c:v>42740</c:v>
                </c:pt>
                <c:pt idx="132">
                  <c:v>42741</c:v>
                </c:pt>
                <c:pt idx="133">
                  <c:v>42744</c:v>
                </c:pt>
                <c:pt idx="134">
                  <c:v>42745</c:v>
                </c:pt>
                <c:pt idx="135">
                  <c:v>42746</c:v>
                </c:pt>
                <c:pt idx="136">
                  <c:v>42747</c:v>
                </c:pt>
                <c:pt idx="137">
                  <c:v>42748</c:v>
                </c:pt>
                <c:pt idx="138">
                  <c:v>42751</c:v>
                </c:pt>
                <c:pt idx="139">
                  <c:v>42752</c:v>
                </c:pt>
                <c:pt idx="140">
                  <c:v>42753</c:v>
                </c:pt>
                <c:pt idx="141">
                  <c:v>42754</c:v>
                </c:pt>
                <c:pt idx="142">
                  <c:v>42755</c:v>
                </c:pt>
                <c:pt idx="143">
                  <c:v>42758</c:v>
                </c:pt>
                <c:pt idx="144">
                  <c:v>42759</c:v>
                </c:pt>
                <c:pt idx="145">
                  <c:v>42760</c:v>
                </c:pt>
                <c:pt idx="146">
                  <c:v>42761</c:v>
                </c:pt>
                <c:pt idx="147">
                  <c:v>42762</c:v>
                </c:pt>
                <c:pt idx="148">
                  <c:v>42765</c:v>
                </c:pt>
                <c:pt idx="149">
                  <c:v>42766</c:v>
                </c:pt>
                <c:pt idx="150">
                  <c:v>42767</c:v>
                </c:pt>
                <c:pt idx="151">
                  <c:v>42768</c:v>
                </c:pt>
                <c:pt idx="152">
                  <c:v>42769</c:v>
                </c:pt>
                <c:pt idx="153">
                  <c:v>42772</c:v>
                </c:pt>
                <c:pt idx="154">
                  <c:v>42773</c:v>
                </c:pt>
                <c:pt idx="155">
                  <c:v>42774</c:v>
                </c:pt>
                <c:pt idx="156">
                  <c:v>42775</c:v>
                </c:pt>
                <c:pt idx="157">
                  <c:v>42776</c:v>
                </c:pt>
                <c:pt idx="158">
                  <c:v>42779</c:v>
                </c:pt>
                <c:pt idx="159">
                  <c:v>42780</c:v>
                </c:pt>
                <c:pt idx="160">
                  <c:v>42781</c:v>
                </c:pt>
                <c:pt idx="161">
                  <c:v>42782</c:v>
                </c:pt>
                <c:pt idx="162">
                  <c:v>42783</c:v>
                </c:pt>
                <c:pt idx="163">
                  <c:v>42786</c:v>
                </c:pt>
                <c:pt idx="164">
                  <c:v>42787</c:v>
                </c:pt>
                <c:pt idx="165">
                  <c:v>42788</c:v>
                </c:pt>
                <c:pt idx="166">
                  <c:v>42789</c:v>
                </c:pt>
                <c:pt idx="167">
                  <c:v>42790</c:v>
                </c:pt>
                <c:pt idx="168">
                  <c:v>42793</c:v>
                </c:pt>
                <c:pt idx="169">
                  <c:v>42794</c:v>
                </c:pt>
                <c:pt idx="170">
                  <c:v>42795</c:v>
                </c:pt>
                <c:pt idx="171">
                  <c:v>42796</c:v>
                </c:pt>
                <c:pt idx="172">
                  <c:v>42797</c:v>
                </c:pt>
                <c:pt idx="173">
                  <c:v>42800</c:v>
                </c:pt>
                <c:pt idx="174">
                  <c:v>42801</c:v>
                </c:pt>
                <c:pt idx="175">
                  <c:v>42802</c:v>
                </c:pt>
                <c:pt idx="176">
                  <c:v>42803</c:v>
                </c:pt>
                <c:pt idx="177">
                  <c:v>42804</c:v>
                </c:pt>
                <c:pt idx="178">
                  <c:v>42807</c:v>
                </c:pt>
                <c:pt idx="179">
                  <c:v>42808</c:v>
                </c:pt>
                <c:pt idx="180">
                  <c:v>42809</c:v>
                </c:pt>
                <c:pt idx="181">
                  <c:v>42810</c:v>
                </c:pt>
                <c:pt idx="182">
                  <c:v>42811</c:v>
                </c:pt>
                <c:pt idx="183">
                  <c:v>42814</c:v>
                </c:pt>
                <c:pt idx="184">
                  <c:v>42815</c:v>
                </c:pt>
                <c:pt idx="185">
                  <c:v>42816</c:v>
                </c:pt>
                <c:pt idx="186">
                  <c:v>42817</c:v>
                </c:pt>
                <c:pt idx="187">
                  <c:v>42818</c:v>
                </c:pt>
                <c:pt idx="188">
                  <c:v>42821</c:v>
                </c:pt>
                <c:pt idx="189">
                  <c:v>42822</c:v>
                </c:pt>
                <c:pt idx="190">
                  <c:v>42823</c:v>
                </c:pt>
                <c:pt idx="191">
                  <c:v>42824</c:v>
                </c:pt>
                <c:pt idx="192">
                  <c:v>42825</c:v>
                </c:pt>
                <c:pt idx="193">
                  <c:v>42828</c:v>
                </c:pt>
                <c:pt idx="194">
                  <c:v>42829</c:v>
                </c:pt>
                <c:pt idx="195">
                  <c:v>42830</c:v>
                </c:pt>
                <c:pt idx="196">
                  <c:v>42831</c:v>
                </c:pt>
                <c:pt idx="197">
                  <c:v>42832</c:v>
                </c:pt>
                <c:pt idx="198">
                  <c:v>42835</c:v>
                </c:pt>
                <c:pt idx="199">
                  <c:v>42836</c:v>
                </c:pt>
                <c:pt idx="200">
                  <c:v>42837</c:v>
                </c:pt>
                <c:pt idx="201">
                  <c:v>42838</c:v>
                </c:pt>
                <c:pt idx="202">
                  <c:v>42843</c:v>
                </c:pt>
                <c:pt idx="203">
                  <c:v>42844</c:v>
                </c:pt>
                <c:pt idx="204">
                  <c:v>42845</c:v>
                </c:pt>
                <c:pt idx="205">
                  <c:v>42846</c:v>
                </c:pt>
                <c:pt idx="206">
                  <c:v>42849</c:v>
                </c:pt>
                <c:pt idx="207">
                  <c:v>42850</c:v>
                </c:pt>
                <c:pt idx="208">
                  <c:v>42851</c:v>
                </c:pt>
                <c:pt idx="209">
                  <c:v>42852</c:v>
                </c:pt>
                <c:pt idx="210">
                  <c:v>42853</c:v>
                </c:pt>
                <c:pt idx="211">
                  <c:v>42857</c:v>
                </c:pt>
                <c:pt idx="212">
                  <c:v>42858</c:v>
                </c:pt>
                <c:pt idx="213">
                  <c:v>42859</c:v>
                </c:pt>
                <c:pt idx="214">
                  <c:v>42860</c:v>
                </c:pt>
                <c:pt idx="215">
                  <c:v>42863</c:v>
                </c:pt>
                <c:pt idx="216">
                  <c:v>42864</c:v>
                </c:pt>
                <c:pt idx="217">
                  <c:v>42865</c:v>
                </c:pt>
                <c:pt idx="218">
                  <c:v>42866</c:v>
                </c:pt>
                <c:pt idx="219">
                  <c:v>42867</c:v>
                </c:pt>
                <c:pt idx="220">
                  <c:v>42870</c:v>
                </c:pt>
                <c:pt idx="221">
                  <c:v>42871</c:v>
                </c:pt>
                <c:pt idx="222">
                  <c:v>42872</c:v>
                </c:pt>
                <c:pt idx="223">
                  <c:v>42873</c:v>
                </c:pt>
                <c:pt idx="224">
                  <c:v>42874</c:v>
                </c:pt>
                <c:pt idx="225">
                  <c:v>42877</c:v>
                </c:pt>
                <c:pt idx="226">
                  <c:v>42878</c:v>
                </c:pt>
                <c:pt idx="227">
                  <c:v>42879</c:v>
                </c:pt>
                <c:pt idx="228">
                  <c:v>42880</c:v>
                </c:pt>
                <c:pt idx="229">
                  <c:v>42881</c:v>
                </c:pt>
                <c:pt idx="230">
                  <c:v>42884</c:v>
                </c:pt>
                <c:pt idx="231">
                  <c:v>42885</c:v>
                </c:pt>
                <c:pt idx="232">
                  <c:v>42886</c:v>
                </c:pt>
                <c:pt idx="233">
                  <c:v>42887</c:v>
                </c:pt>
                <c:pt idx="234">
                  <c:v>42888</c:v>
                </c:pt>
                <c:pt idx="235">
                  <c:v>42891</c:v>
                </c:pt>
                <c:pt idx="236">
                  <c:v>42892</c:v>
                </c:pt>
                <c:pt idx="237">
                  <c:v>42893</c:v>
                </c:pt>
                <c:pt idx="238">
                  <c:v>42894</c:v>
                </c:pt>
                <c:pt idx="239">
                  <c:v>42895</c:v>
                </c:pt>
                <c:pt idx="240">
                  <c:v>42898</c:v>
                </c:pt>
                <c:pt idx="241">
                  <c:v>42899</c:v>
                </c:pt>
                <c:pt idx="242">
                  <c:v>42900</c:v>
                </c:pt>
                <c:pt idx="243">
                  <c:v>42901</c:v>
                </c:pt>
                <c:pt idx="244">
                  <c:v>42902</c:v>
                </c:pt>
                <c:pt idx="245">
                  <c:v>42905</c:v>
                </c:pt>
                <c:pt idx="246">
                  <c:v>42906</c:v>
                </c:pt>
                <c:pt idx="247">
                  <c:v>42907</c:v>
                </c:pt>
                <c:pt idx="248">
                  <c:v>42908</c:v>
                </c:pt>
                <c:pt idx="249">
                  <c:v>42909</c:v>
                </c:pt>
                <c:pt idx="250">
                  <c:v>42912</c:v>
                </c:pt>
                <c:pt idx="251">
                  <c:v>42913</c:v>
                </c:pt>
                <c:pt idx="252">
                  <c:v>42914</c:v>
                </c:pt>
                <c:pt idx="253">
                  <c:v>42915</c:v>
                </c:pt>
                <c:pt idx="254">
                  <c:v>42916</c:v>
                </c:pt>
                <c:pt idx="255">
                  <c:v>42919</c:v>
                </c:pt>
                <c:pt idx="256">
                  <c:v>42920</c:v>
                </c:pt>
                <c:pt idx="257">
                  <c:v>42921</c:v>
                </c:pt>
                <c:pt idx="258">
                  <c:v>42922</c:v>
                </c:pt>
                <c:pt idx="259">
                  <c:v>42923</c:v>
                </c:pt>
                <c:pt idx="260">
                  <c:v>42926</c:v>
                </c:pt>
                <c:pt idx="261">
                  <c:v>42927</c:v>
                </c:pt>
                <c:pt idx="262">
                  <c:v>42928</c:v>
                </c:pt>
                <c:pt idx="263">
                  <c:v>42929</c:v>
                </c:pt>
                <c:pt idx="264">
                  <c:v>42930</c:v>
                </c:pt>
                <c:pt idx="265">
                  <c:v>42933</c:v>
                </c:pt>
                <c:pt idx="266">
                  <c:v>42934</c:v>
                </c:pt>
                <c:pt idx="267">
                  <c:v>42935</c:v>
                </c:pt>
                <c:pt idx="268">
                  <c:v>42936</c:v>
                </c:pt>
                <c:pt idx="269">
                  <c:v>42937</c:v>
                </c:pt>
                <c:pt idx="270">
                  <c:v>42940</c:v>
                </c:pt>
                <c:pt idx="271">
                  <c:v>42941</c:v>
                </c:pt>
                <c:pt idx="272">
                  <c:v>42942</c:v>
                </c:pt>
                <c:pt idx="273">
                  <c:v>42943</c:v>
                </c:pt>
                <c:pt idx="274">
                  <c:v>42944</c:v>
                </c:pt>
                <c:pt idx="275">
                  <c:v>42947</c:v>
                </c:pt>
                <c:pt idx="276">
                  <c:v>42948</c:v>
                </c:pt>
                <c:pt idx="277">
                  <c:v>42949</c:v>
                </c:pt>
                <c:pt idx="278">
                  <c:v>42950</c:v>
                </c:pt>
                <c:pt idx="279">
                  <c:v>42951</c:v>
                </c:pt>
                <c:pt idx="280">
                  <c:v>42954</c:v>
                </c:pt>
                <c:pt idx="281">
                  <c:v>42955</c:v>
                </c:pt>
                <c:pt idx="282">
                  <c:v>42956</c:v>
                </c:pt>
                <c:pt idx="283">
                  <c:v>42957</c:v>
                </c:pt>
                <c:pt idx="284">
                  <c:v>42958</c:v>
                </c:pt>
                <c:pt idx="285">
                  <c:v>42961</c:v>
                </c:pt>
                <c:pt idx="286">
                  <c:v>42962</c:v>
                </c:pt>
                <c:pt idx="287">
                  <c:v>42963</c:v>
                </c:pt>
                <c:pt idx="288">
                  <c:v>42964</c:v>
                </c:pt>
                <c:pt idx="289">
                  <c:v>42965</c:v>
                </c:pt>
                <c:pt idx="290">
                  <c:v>42968</c:v>
                </c:pt>
                <c:pt idx="291">
                  <c:v>42969</c:v>
                </c:pt>
                <c:pt idx="292">
                  <c:v>42970</c:v>
                </c:pt>
                <c:pt idx="293">
                  <c:v>42971</c:v>
                </c:pt>
                <c:pt idx="294">
                  <c:v>42972</c:v>
                </c:pt>
                <c:pt idx="295">
                  <c:v>42975</c:v>
                </c:pt>
                <c:pt idx="296">
                  <c:v>42976</c:v>
                </c:pt>
                <c:pt idx="297">
                  <c:v>42977</c:v>
                </c:pt>
                <c:pt idx="298">
                  <c:v>42978</c:v>
                </c:pt>
                <c:pt idx="299">
                  <c:v>42979</c:v>
                </c:pt>
                <c:pt idx="300">
                  <c:v>42982</c:v>
                </c:pt>
                <c:pt idx="301">
                  <c:v>42983</c:v>
                </c:pt>
                <c:pt idx="302">
                  <c:v>42984</c:v>
                </c:pt>
                <c:pt idx="303">
                  <c:v>42985</c:v>
                </c:pt>
                <c:pt idx="304">
                  <c:v>42986</c:v>
                </c:pt>
                <c:pt idx="305">
                  <c:v>42989</c:v>
                </c:pt>
                <c:pt idx="306">
                  <c:v>42990</c:v>
                </c:pt>
                <c:pt idx="307">
                  <c:v>42991</c:v>
                </c:pt>
                <c:pt idx="308">
                  <c:v>42992</c:v>
                </c:pt>
                <c:pt idx="309">
                  <c:v>42993</c:v>
                </c:pt>
                <c:pt idx="310">
                  <c:v>42996</c:v>
                </c:pt>
                <c:pt idx="311">
                  <c:v>42997</c:v>
                </c:pt>
                <c:pt idx="312">
                  <c:v>42998</c:v>
                </c:pt>
                <c:pt idx="313">
                  <c:v>42999</c:v>
                </c:pt>
                <c:pt idx="314">
                  <c:v>43000</c:v>
                </c:pt>
                <c:pt idx="315">
                  <c:v>43003</c:v>
                </c:pt>
                <c:pt idx="316">
                  <c:v>43004</c:v>
                </c:pt>
                <c:pt idx="317">
                  <c:v>43005</c:v>
                </c:pt>
                <c:pt idx="318">
                  <c:v>43006</c:v>
                </c:pt>
                <c:pt idx="319">
                  <c:v>43007</c:v>
                </c:pt>
                <c:pt idx="320">
                  <c:v>43010</c:v>
                </c:pt>
                <c:pt idx="321">
                  <c:v>43011</c:v>
                </c:pt>
                <c:pt idx="322">
                  <c:v>43012</c:v>
                </c:pt>
                <c:pt idx="323">
                  <c:v>43013</c:v>
                </c:pt>
                <c:pt idx="324">
                  <c:v>43014</c:v>
                </c:pt>
                <c:pt idx="325">
                  <c:v>43017</c:v>
                </c:pt>
                <c:pt idx="326">
                  <c:v>43018</c:v>
                </c:pt>
                <c:pt idx="327">
                  <c:v>43019</c:v>
                </c:pt>
                <c:pt idx="328">
                  <c:v>43020</c:v>
                </c:pt>
                <c:pt idx="329">
                  <c:v>43021</c:v>
                </c:pt>
                <c:pt idx="330">
                  <c:v>43024</c:v>
                </c:pt>
                <c:pt idx="331">
                  <c:v>43025</c:v>
                </c:pt>
                <c:pt idx="332">
                  <c:v>43026</c:v>
                </c:pt>
                <c:pt idx="333">
                  <c:v>43027</c:v>
                </c:pt>
                <c:pt idx="334">
                  <c:v>43028</c:v>
                </c:pt>
                <c:pt idx="335">
                  <c:v>43031</c:v>
                </c:pt>
                <c:pt idx="336">
                  <c:v>43032</c:v>
                </c:pt>
                <c:pt idx="337">
                  <c:v>43033</c:v>
                </c:pt>
                <c:pt idx="338">
                  <c:v>43034</c:v>
                </c:pt>
                <c:pt idx="339">
                  <c:v>43035</c:v>
                </c:pt>
                <c:pt idx="340">
                  <c:v>43038</c:v>
                </c:pt>
                <c:pt idx="341">
                  <c:v>43039</c:v>
                </c:pt>
                <c:pt idx="342">
                  <c:v>43040</c:v>
                </c:pt>
                <c:pt idx="343">
                  <c:v>43041</c:v>
                </c:pt>
                <c:pt idx="344">
                  <c:v>43042</c:v>
                </c:pt>
                <c:pt idx="345">
                  <c:v>43045</c:v>
                </c:pt>
                <c:pt idx="346">
                  <c:v>43046</c:v>
                </c:pt>
                <c:pt idx="347">
                  <c:v>43047</c:v>
                </c:pt>
                <c:pt idx="348">
                  <c:v>43048</c:v>
                </c:pt>
                <c:pt idx="349">
                  <c:v>43049</c:v>
                </c:pt>
                <c:pt idx="350">
                  <c:v>43052</c:v>
                </c:pt>
                <c:pt idx="351">
                  <c:v>43053</c:v>
                </c:pt>
                <c:pt idx="352">
                  <c:v>43054</c:v>
                </c:pt>
                <c:pt idx="353">
                  <c:v>43055</c:v>
                </c:pt>
                <c:pt idx="354">
                  <c:v>43056</c:v>
                </c:pt>
                <c:pt idx="355">
                  <c:v>43059</c:v>
                </c:pt>
                <c:pt idx="356">
                  <c:v>43060</c:v>
                </c:pt>
                <c:pt idx="357">
                  <c:v>43061</c:v>
                </c:pt>
                <c:pt idx="358">
                  <c:v>43062</c:v>
                </c:pt>
                <c:pt idx="359">
                  <c:v>43063</c:v>
                </c:pt>
                <c:pt idx="360">
                  <c:v>43066</c:v>
                </c:pt>
                <c:pt idx="361">
                  <c:v>43067</c:v>
                </c:pt>
                <c:pt idx="362">
                  <c:v>43068</c:v>
                </c:pt>
                <c:pt idx="363">
                  <c:v>43069</c:v>
                </c:pt>
                <c:pt idx="364">
                  <c:v>43070</c:v>
                </c:pt>
                <c:pt idx="365">
                  <c:v>43073</c:v>
                </c:pt>
                <c:pt idx="366">
                  <c:v>43074</c:v>
                </c:pt>
                <c:pt idx="367">
                  <c:v>43075</c:v>
                </c:pt>
                <c:pt idx="368">
                  <c:v>43076</c:v>
                </c:pt>
                <c:pt idx="369">
                  <c:v>43077</c:v>
                </c:pt>
                <c:pt idx="370">
                  <c:v>43080</c:v>
                </c:pt>
                <c:pt idx="371">
                  <c:v>43081</c:v>
                </c:pt>
                <c:pt idx="372">
                  <c:v>43082</c:v>
                </c:pt>
                <c:pt idx="373">
                  <c:v>43083</c:v>
                </c:pt>
                <c:pt idx="374">
                  <c:v>43084</c:v>
                </c:pt>
                <c:pt idx="375">
                  <c:v>43087</c:v>
                </c:pt>
                <c:pt idx="376">
                  <c:v>43088</c:v>
                </c:pt>
                <c:pt idx="377">
                  <c:v>43089</c:v>
                </c:pt>
                <c:pt idx="378">
                  <c:v>43090</c:v>
                </c:pt>
                <c:pt idx="379">
                  <c:v>43091</c:v>
                </c:pt>
                <c:pt idx="380">
                  <c:v>43096</c:v>
                </c:pt>
                <c:pt idx="381">
                  <c:v>43097</c:v>
                </c:pt>
                <c:pt idx="382">
                  <c:v>43098</c:v>
                </c:pt>
                <c:pt idx="383">
                  <c:v>43102</c:v>
                </c:pt>
                <c:pt idx="384">
                  <c:v>43103</c:v>
                </c:pt>
                <c:pt idx="385">
                  <c:v>43104</c:v>
                </c:pt>
                <c:pt idx="386">
                  <c:v>43105</c:v>
                </c:pt>
                <c:pt idx="387">
                  <c:v>43108</c:v>
                </c:pt>
                <c:pt idx="388">
                  <c:v>43109</c:v>
                </c:pt>
                <c:pt idx="389">
                  <c:v>43110</c:v>
                </c:pt>
                <c:pt idx="390">
                  <c:v>43111</c:v>
                </c:pt>
                <c:pt idx="391">
                  <c:v>43112</c:v>
                </c:pt>
                <c:pt idx="392">
                  <c:v>43115</c:v>
                </c:pt>
                <c:pt idx="393">
                  <c:v>43116</c:v>
                </c:pt>
                <c:pt idx="394">
                  <c:v>43117</c:v>
                </c:pt>
                <c:pt idx="395">
                  <c:v>43118</c:v>
                </c:pt>
                <c:pt idx="396">
                  <c:v>43119</c:v>
                </c:pt>
                <c:pt idx="397">
                  <c:v>43122</c:v>
                </c:pt>
                <c:pt idx="398">
                  <c:v>43123</c:v>
                </c:pt>
                <c:pt idx="399">
                  <c:v>43124</c:v>
                </c:pt>
                <c:pt idx="400">
                  <c:v>43125</c:v>
                </c:pt>
                <c:pt idx="401">
                  <c:v>43126</c:v>
                </c:pt>
                <c:pt idx="402">
                  <c:v>43129</c:v>
                </c:pt>
                <c:pt idx="403">
                  <c:v>43130</c:v>
                </c:pt>
                <c:pt idx="404">
                  <c:v>43131</c:v>
                </c:pt>
                <c:pt idx="405">
                  <c:v>43132</c:v>
                </c:pt>
                <c:pt idx="406">
                  <c:v>43133</c:v>
                </c:pt>
                <c:pt idx="407">
                  <c:v>43136</c:v>
                </c:pt>
                <c:pt idx="408">
                  <c:v>43137</c:v>
                </c:pt>
                <c:pt idx="409">
                  <c:v>43138</c:v>
                </c:pt>
                <c:pt idx="410">
                  <c:v>43139</c:v>
                </c:pt>
                <c:pt idx="411">
                  <c:v>43140</c:v>
                </c:pt>
                <c:pt idx="412">
                  <c:v>43143</c:v>
                </c:pt>
                <c:pt idx="413">
                  <c:v>43144</c:v>
                </c:pt>
                <c:pt idx="414">
                  <c:v>43145</c:v>
                </c:pt>
                <c:pt idx="415">
                  <c:v>43146</c:v>
                </c:pt>
                <c:pt idx="416">
                  <c:v>43147</c:v>
                </c:pt>
                <c:pt idx="417">
                  <c:v>43150</c:v>
                </c:pt>
                <c:pt idx="418">
                  <c:v>43151</c:v>
                </c:pt>
                <c:pt idx="419">
                  <c:v>43152</c:v>
                </c:pt>
                <c:pt idx="420">
                  <c:v>43153</c:v>
                </c:pt>
                <c:pt idx="421">
                  <c:v>43154</c:v>
                </c:pt>
                <c:pt idx="422">
                  <c:v>43157</c:v>
                </c:pt>
                <c:pt idx="423">
                  <c:v>43158</c:v>
                </c:pt>
                <c:pt idx="424">
                  <c:v>43159</c:v>
                </c:pt>
                <c:pt idx="425">
                  <c:v>43160</c:v>
                </c:pt>
                <c:pt idx="426">
                  <c:v>43161</c:v>
                </c:pt>
                <c:pt idx="427">
                  <c:v>43164</c:v>
                </c:pt>
                <c:pt idx="428">
                  <c:v>43165</c:v>
                </c:pt>
                <c:pt idx="429">
                  <c:v>43166</c:v>
                </c:pt>
                <c:pt idx="430">
                  <c:v>43167</c:v>
                </c:pt>
                <c:pt idx="431">
                  <c:v>43168</c:v>
                </c:pt>
                <c:pt idx="432">
                  <c:v>43171</c:v>
                </c:pt>
                <c:pt idx="433">
                  <c:v>43172</c:v>
                </c:pt>
                <c:pt idx="434">
                  <c:v>43173</c:v>
                </c:pt>
                <c:pt idx="435">
                  <c:v>43174</c:v>
                </c:pt>
                <c:pt idx="436">
                  <c:v>43175</c:v>
                </c:pt>
                <c:pt idx="437">
                  <c:v>43178</c:v>
                </c:pt>
                <c:pt idx="438">
                  <c:v>43179</c:v>
                </c:pt>
                <c:pt idx="439">
                  <c:v>43180</c:v>
                </c:pt>
                <c:pt idx="440">
                  <c:v>43181</c:v>
                </c:pt>
                <c:pt idx="441">
                  <c:v>43182</c:v>
                </c:pt>
                <c:pt idx="442">
                  <c:v>43185</c:v>
                </c:pt>
                <c:pt idx="443">
                  <c:v>43186</c:v>
                </c:pt>
                <c:pt idx="444">
                  <c:v>43187</c:v>
                </c:pt>
                <c:pt idx="445">
                  <c:v>43188</c:v>
                </c:pt>
                <c:pt idx="446">
                  <c:v>43193</c:v>
                </c:pt>
                <c:pt idx="447">
                  <c:v>43194</c:v>
                </c:pt>
                <c:pt idx="448">
                  <c:v>43195</c:v>
                </c:pt>
                <c:pt idx="449">
                  <c:v>43196</c:v>
                </c:pt>
                <c:pt idx="450">
                  <c:v>43199</c:v>
                </c:pt>
                <c:pt idx="451">
                  <c:v>43200</c:v>
                </c:pt>
                <c:pt idx="452">
                  <c:v>43201</c:v>
                </c:pt>
                <c:pt idx="453">
                  <c:v>43202</c:v>
                </c:pt>
                <c:pt idx="454">
                  <c:v>43203</c:v>
                </c:pt>
                <c:pt idx="455">
                  <c:v>43206</c:v>
                </c:pt>
                <c:pt idx="456">
                  <c:v>43207</c:v>
                </c:pt>
                <c:pt idx="457">
                  <c:v>43208</c:v>
                </c:pt>
                <c:pt idx="458">
                  <c:v>43209</c:v>
                </c:pt>
                <c:pt idx="459">
                  <c:v>43210</c:v>
                </c:pt>
                <c:pt idx="460">
                  <c:v>43213</c:v>
                </c:pt>
                <c:pt idx="461">
                  <c:v>43214</c:v>
                </c:pt>
                <c:pt idx="462">
                  <c:v>43215</c:v>
                </c:pt>
                <c:pt idx="463">
                  <c:v>43216</c:v>
                </c:pt>
                <c:pt idx="464">
                  <c:v>43217</c:v>
                </c:pt>
                <c:pt idx="465">
                  <c:v>43220</c:v>
                </c:pt>
                <c:pt idx="466">
                  <c:v>43222</c:v>
                </c:pt>
                <c:pt idx="467">
                  <c:v>43223</c:v>
                </c:pt>
                <c:pt idx="468">
                  <c:v>43224</c:v>
                </c:pt>
                <c:pt idx="469">
                  <c:v>43227</c:v>
                </c:pt>
                <c:pt idx="470">
                  <c:v>43228</c:v>
                </c:pt>
                <c:pt idx="471">
                  <c:v>43229</c:v>
                </c:pt>
                <c:pt idx="472">
                  <c:v>43230</c:v>
                </c:pt>
                <c:pt idx="473">
                  <c:v>43231</c:v>
                </c:pt>
                <c:pt idx="474">
                  <c:v>43234</c:v>
                </c:pt>
                <c:pt idx="475">
                  <c:v>43235</c:v>
                </c:pt>
                <c:pt idx="476">
                  <c:v>43236</c:v>
                </c:pt>
                <c:pt idx="477">
                  <c:v>43237</c:v>
                </c:pt>
                <c:pt idx="478">
                  <c:v>43238</c:v>
                </c:pt>
                <c:pt idx="479">
                  <c:v>43241</c:v>
                </c:pt>
                <c:pt idx="480">
                  <c:v>43242</c:v>
                </c:pt>
                <c:pt idx="481">
                  <c:v>43243</c:v>
                </c:pt>
                <c:pt idx="482">
                  <c:v>43244</c:v>
                </c:pt>
                <c:pt idx="483">
                  <c:v>43245</c:v>
                </c:pt>
                <c:pt idx="484">
                  <c:v>43248</c:v>
                </c:pt>
                <c:pt idx="485">
                  <c:v>43249</c:v>
                </c:pt>
                <c:pt idx="486">
                  <c:v>43250</c:v>
                </c:pt>
                <c:pt idx="487">
                  <c:v>43251</c:v>
                </c:pt>
                <c:pt idx="488">
                  <c:v>43252</c:v>
                </c:pt>
                <c:pt idx="489">
                  <c:v>43255</c:v>
                </c:pt>
                <c:pt idx="490">
                  <c:v>43256</c:v>
                </c:pt>
                <c:pt idx="491">
                  <c:v>43257</c:v>
                </c:pt>
                <c:pt idx="492">
                  <c:v>43258</c:v>
                </c:pt>
                <c:pt idx="493">
                  <c:v>43259</c:v>
                </c:pt>
                <c:pt idx="494">
                  <c:v>43262</c:v>
                </c:pt>
                <c:pt idx="495">
                  <c:v>43263</c:v>
                </c:pt>
                <c:pt idx="496">
                  <c:v>43264</c:v>
                </c:pt>
                <c:pt idx="497">
                  <c:v>43265</c:v>
                </c:pt>
                <c:pt idx="498">
                  <c:v>43266</c:v>
                </c:pt>
                <c:pt idx="499">
                  <c:v>43269</c:v>
                </c:pt>
                <c:pt idx="500">
                  <c:v>43270</c:v>
                </c:pt>
                <c:pt idx="501">
                  <c:v>43271</c:v>
                </c:pt>
                <c:pt idx="502">
                  <c:v>43272</c:v>
                </c:pt>
                <c:pt idx="503">
                  <c:v>43273</c:v>
                </c:pt>
                <c:pt idx="504">
                  <c:v>43276</c:v>
                </c:pt>
                <c:pt idx="505">
                  <c:v>43277</c:v>
                </c:pt>
                <c:pt idx="506">
                  <c:v>43278</c:v>
                </c:pt>
                <c:pt idx="507">
                  <c:v>43279</c:v>
                </c:pt>
                <c:pt idx="508">
                  <c:v>43280</c:v>
                </c:pt>
                <c:pt idx="509">
                  <c:v>43283</c:v>
                </c:pt>
                <c:pt idx="510">
                  <c:v>43284</c:v>
                </c:pt>
                <c:pt idx="511">
                  <c:v>43285</c:v>
                </c:pt>
                <c:pt idx="512">
                  <c:v>43286</c:v>
                </c:pt>
                <c:pt idx="513">
                  <c:v>43287</c:v>
                </c:pt>
                <c:pt idx="514">
                  <c:v>43290</c:v>
                </c:pt>
                <c:pt idx="515">
                  <c:v>43291</c:v>
                </c:pt>
                <c:pt idx="516">
                  <c:v>43292</c:v>
                </c:pt>
                <c:pt idx="517">
                  <c:v>43293</c:v>
                </c:pt>
                <c:pt idx="518">
                  <c:v>43300</c:v>
                </c:pt>
                <c:pt idx="519">
                  <c:v>43307</c:v>
                </c:pt>
                <c:pt idx="520">
                  <c:v>43314</c:v>
                </c:pt>
                <c:pt idx="521">
                  <c:v>43321</c:v>
                </c:pt>
                <c:pt idx="522">
                  <c:v>43328</c:v>
                </c:pt>
                <c:pt idx="523">
                  <c:v>43335</c:v>
                </c:pt>
                <c:pt idx="524">
                  <c:v>43342</c:v>
                </c:pt>
                <c:pt idx="525">
                  <c:v>43349</c:v>
                </c:pt>
                <c:pt idx="526">
                  <c:v>43356</c:v>
                </c:pt>
                <c:pt idx="527">
                  <c:v>43363</c:v>
                </c:pt>
                <c:pt idx="528">
                  <c:v>43370</c:v>
                </c:pt>
                <c:pt idx="529">
                  <c:v>43377</c:v>
                </c:pt>
                <c:pt idx="530">
                  <c:v>43384</c:v>
                </c:pt>
                <c:pt idx="531">
                  <c:v>43391</c:v>
                </c:pt>
                <c:pt idx="532">
                  <c:v>43398</c:v>
                </c:pt>
                <c:pt idx="533">
                  <c:v>43405</c:v>
                </c:pt>
                <c:pt idx="534">
                  <c:v>43412</c:v>
                </c:pt>
                <c:pt idx="535">
                  <c:v>43419</c:v>
                </c:pt>
                <c:pt idx="536">
                  <c:v>43426</c:v>
                </c:pt>
                <c:pt idx="537">
                  <c:v>43433</c:v>
                </c:pt>
                <c:pt idx="538">
                  <c:v>43440</c:v>
                </c:pt>
                <c:pt idx="539">
                  <c:v>43447</c:v>
                </c:pt>
                <c:pt idx="540">
                  <c:v>43454</c:v>
                </c:pt>
                <c:pt idx="541">
                  <c:v>43465</c:v>
                </c:pt>
                <c:pt idx="542">
                  <c:v>43472</c:v>
                </c:pt>
                <c:pt idx="543">
                  <c:v>43479</c:v>
                </c:pt>
                <c:pt idx="544">
                  <c:v>43486</c:v>
                </c:pt>
                <c:pt idx="545">
                  <c:v>43493</c:v>
                </c:pt>
                <c:pt idx="546">
                  <c:v>43500</c:v>
                </c:pt>
                <c:pt idx="547">
                  <c:v>43507</c:v>
                </c:pt>
                <c:pt idx="548">
                  <c:v>43514</c:v>
                </c:pt>
                <c:pt idx="549">
                  <c:v>43521</c:v>
                </c:pt>
                <c:pt idx="550">
                  <c:v>43528</c:v>
                </c:pt>
                <c:pt idx="551">
                  <c:v>43535</c:v>
                </c:pt>
                <c:pt idx="552">
                  <c:v>43542</c:v>
                </c:pt>
                <c:pt idx="553">
                  <c:v>43549</c:v>
                </c:pt>
                <c:pt idx="554">
                  <c:v>43556</c:v>
                </c:pt>
                <c:pt idx="555">
                  <c:v>43563</c:v>
                </c:pt>
                <c:pt idx="556">
                  <c:v>43570</c:v>
                </c:pt>
                <c:pt idx="557">
                  <c:v>43579</c:v>
                </c:pt>
                <c:pt idx="558">
                  <c:v>43584</c:v>
                </c:pt>
                <c:pt idx="559">
                  <c:v>43591</c:v>
                </c:pt>
                <c:pt idx="560">
                  <c:v>43598</c:v>
                </c:pt>
                <c:pt idx="561">
                  <c:v>43605</c:v>
                </c:pt>
                <c:pt idx="562">
                  <c:v>43612</c:v>
                </c:pt>
                <c:pt idx="563">
                  <c:v>43619</c:v>
                </c:pt>
                <c:pt idx="564">
                  <c:v>43626</c:v>
                </c:pt>
                <c:pt idx="565">
                  <c:v>43633</c:v>
                </c:pt>
                <c:pt idx="566">
                  <c:v>43640</c:v>
                </c:pt>
                <c:pt idx="567">
                  <c:v>43647</c:v>
                </c:pt>
                <c:pt idx="568">
                  <c:v>43654</c:v>
                </c:pt>
                <c:pt idx="569">
                  <c:v>43661</c:v>
                </c:pt>
                <c:pt idx="570">
                  <c:v>43668</c:v>
                </c:pt>
                <c:pt idx="571">
                  <c:v>43675</c:v>
                </c:pt>
                <c:pt idx="572">
                  <c:v>43682</c:v>
                </c:pt>
                <c:pt idx="573">
                  <c:v>43689</c:v>
                </c:pt>
                <c:pt idx="574">
                  <c:v>43696</c:v>
                </c:pt>
                <c:pt idx="575">
                  <c:v>43703</c:v>
                </c:pt>
                <c:pt idx="576">
                  <c:v>43710</c:v>
                </c:pt>
                <c:pt idx="577">
                  <c:v>43717</c:v>
                </c:pt>
                <c:pt idx="578">
                  <c:v>43724</c:v>
                </c:pt>
                <c:pt idx="579">
                  <c:v>43731</c:v>
                </c:pt>
                <c:pt idx="580">
                  <c:v>43738</c:v>
                </c:pt>
                <c:pt idx="581">
                  <c:v>43745</c:v>
                </c:pt>
                <c:pt idx="582">
                  <c:v>43752</c:v>
                </c:pt>
                <c:pt idx="583">
                  <c:v>43759</c:v>
                </c:pt>
                <c:pt idx="584">
                  <c:v>43766</c:v>
                </c:pt>
                <c:pt idx="585">
                  <c:v>43773</c:v>
                </c:pt>
                <c:pt idx="586">
                  <c:v>43780</c:v>
                </c:pt>
                <c:pt idx="587">
                  <c:v>43787</c:v>
                </c:pt>
                <c:pt idx="588">
                  <c:v>43794</c:v>
                </c:pt>
                <c:pt idx="589">
                  <c:v>43801</c:v>
                </c:pt>
                <c:pt idx="590">
                  <c:v>43808</c:v>
                </c:pt>
                <c:pt idx="591">
                  <c:v>43815</c:v>
                </c:pt>
                <c:pt idx="592">
                  <c:v>43822</c:v>
                </c:pt>
                <c:pt idx="593">
                  <c:v>43830</c:v>
                </c:pt>
                <c:pt idx="594">
                  <c:v>43837</c:v>
                </c:pt>
                <c:pt idx="595">
                  <c:v>43844</c:v>
                </c:pt>
                <c:pt idx="596">
                  <c:v>43851</c:v>
                </c:pt>
                <c:pt idx="597">
                  <c:v>43858</c:v>
                </c:pt>
                <c:pt idx="598">
                  <c:v>43865</c:v>
                </c:pt>
                <c:pt idx="599">
                  <c:v>43872</c:v>
                </c:pt>
                <c:pt idx="600">
                  <c:v>43879</c:v>
                </c:pt>
                <c:pt idx="601">
                  <c:v>43886</c:v>
                </c:pt>
                <c:pt idx="602">
                  <c:v>43893</c:v>
                </c:pt>
                <c:pt idx="603">
                  <c:v>43900</c:v>
                </c:pt>
                <c:pt idx="604">
                  <c:v>43907</c:v>
                </c:pt>
                <c:pt idx="605">
                  <c:v>43914</c:v>
                </c:pt>
                <c:pt idx="606">
                  <c:v>43921</c:v>
                </c:pt>
                <c:pt idx="607">
                  <c:v>43928</c:v>
                </c:pt>
                <c:pt idx="608">
                  <c:v>43937</c:v>
                </c:pt>
                <c:pt idx="609">
                  <c:v>43944</c:v>
                </c:pt>
                <c:pt idx="610">
                  <c:v>43951</c:v>
                </c:pt>
                <c:pt idx="611">
                  <c:v>43958</c:v>
                </c:pt>
                <c:pt idx="612">
                  <c:v>43965</c:v>
                </c:pt>
                <c:pt idx="613">
                  <c:v>43972</c:v>
                </c:pt>
                <c:pt idx="614">
                  <c:v>43979</c:v>
                </c:pt>
                <c:pt idx="615">
                  <c:v>43986</c:v>
                </c:pt>
                <c:pt idx="616">
                  <c:v>43993</c:v>
                </c:pt>
                <c:pt idx="617">
                  <c:v>44000</c:v>
                </c:pt>
                <c:pt idx="618">
                  <c:v>44007</c:v>
                </c:pt>
                <c:pt idx="619">
                  <c:v>44014</c:v>
                </c:pt>
                <c:pt idx="620">
                  <c:v>44021</c:v>
                </c:pt>
                <c:pt idx="621">
                  <c:v>44028</c:v>
                </c:pt>
                <c:pt idx="622">
                  <c:v>44035</c:v>
                </c:pt>
                <c:pt idx="623">
                  <c:v>44042</c:v>
                </c:pt>
                <c:pt idx="624">
                  <c:v>44049</c:v>
                </c:pt>
                <c:pt idx="625">
                  <c:v>44056</c:v>
                </c:pt>
                <c:pt idx="626">
                  <c:v>44063</c:v>
                </c:pt>
                <c:pt idx="627">
                  <c:v>44070</c:v>
                </c:pt>
                <c:pt idx="628">
                  <c:v>44077</c:v>
                </c:pt>
                <c:pt idx="629">
                  <c:v>44084</c:v>
                </c:pt>
                <c:pt idx="630">
                  <c:v>44091</c:v>
                </c:pt>
                <c:pt idx="631">
                  <c:v>44098</c:v>
                </c:pt>
                <c:pt idx="632">
                  <c:v>44105</c:v>
                </c:pt>
                <c:pt idx="633">
                  <c:v>44112</c:v>
                </c:pt>
                <c:pt idx="634">
                  <c:v>44119</c:v>
                </c:pt>
                <c:pt idx="635">
                  <c:v>44126</c:v>
                </c:pt>
                <c:pt idx="636">
                  <c:v>44133</c:v>
                </c:pt>
                <c:pt idx="637">
                  <c:v>44140</c:v>
                </c:pt>
                <c:pt idx="638">
                  <c:v>44147</c:v>
                </c:pt>
                <c:pt idx="639">
                  <c:v>44154</c:v>
                </c:pt>
                <c:pt idx="640">
                  <c:v>44161</c:v>
                </c:pt>
                <c:pt idx="641">
                  <c:v>44168</c:v>
                </c:pt>
                <c:pt idx="642">
                  <c:v>44175</c:v>
                </c:pt>
                <c:pt idx="643">
                  <c:v>44182</c:v>
                </c:pt>
                <c:pt idx="644">
                  <c:v>44189</c:v>
                </c:pt>
                <c:pt idx="645">
                  <c:v>44196</c:v>
                </c:pt>
                <c:pt idx="646">
                  <c:v>44203</c:v>
                </c:pt>
                <c:pt idx="647">
                  <c:v>44210</c:v>
                </c:pt>
                <c:pt idx="648">
                  <c:v>44217</c:v>
                </c:pt>
                <c:pt idx="649">
                  <c:v>44224</c:v>
                </c:pt>
                <c:pt idx="650">
                  <c:v>44231</c:v>
                </c:pt>
                <c:pt idx="651">
                  <c:v>44238</c:v>
                </c:pt>
                <c:pt idx="652">
                  <c:v>44245</c:v>
                </c:pt>
                <c:pt idx="653">
                  <c:v>44252</c:v>
                </c:pt>
                <c:pt idx="654">
                  <c:v>44259</c:v>
                </c:pt>
                <c:pt idx="655">
                  <c:v>44266</c:v>
                </c:pt>
                <c:pt idx="656">
                  <c:v>44273</c:v>
                </c:pt>
                <c:pt idx="657">
                  <c:v>44280</c:v>
                </c:pt>
                <c:pt idx="658">
                  <c:v>44287</c:v>
                </c:pt>
                <c:pt idx="659">
                  <c:v>44294</c:v>
                </c:pt>
                <c:pt idx="660">
                  <c:v>44301</c:v>
                </c:pt>
                <c:pt idx="661">
                  <c:v>44308</c:v>
                </c:pt>
                <c:pt idx="662">
                  <c:v>44315</c:v>
                </c:pt>
                <c:pt idx="663">
                  <c:v>44322</c:v>
                </c:pt>
                <c:pt idx="664">
                  <c:v>44329</c:v>
                </c:pt>
                <c:pt idx="665">
                  <c:v>44336</c:v>
                </c:pt>
                <c:pt idx="666">
                  <c:v>44343</c:v>
                </c:pt>
                <c:pt idx="667">
                  <c:v>44350</c:v>
                </c:pt>
                <c:pt idx="668">
                  <c:v>44357</c:v>
                </c:pt>
                <c:pt idx="669">
                  <c:v>44364</c:v>
                </c:pt>
                <c:pt idx="670">
                  <c:v>44371</c:v>
                </c:pt>
                <c:pt idx="671">
                  <c:v>44378</c:v>
                </c:pt>
                <c:pt idx="672">
                  <c:v>44385</c:v>
                </c:pt>
                <c:pt idx="673">
                  <c:v>44392</c:v>
                </c:pt>
                <c:pt idx="674">
                  <c:v>44399</c:v>
                </c:pt>
                <c:pt idx="675">
                  <c:v>44406</c:v>
                </c:pt>
                <c:pt idx="676">
                  <c:v>44413</c:v>
                </c:pt>
                <c:pt idx="677">
                  <c:v>44420</c:v>
                </c:pt>
                <c:pt idx="678">
                  <c:v>44427</c:v>
                </c:pt>
                <c:pt idx="679">
                  <c:v>44434</c:v>
                </c:pt>
                <c:pt idx="680">
                  <c:v>44441</c:v>
                </c:pt>
                <c:pt idx="681">
                  <c:v>44448</c:v>
                </c:pt>
                <c:pt idx="682">
                  <c:v>44455</c:v>
                </c:pt>
                <c:pt idx="683">
                  <c:v>44462</c:v>
                </c:pt>
                <c:pt idx="684">
                  <c:v>44469</c:v>
                </c:pt>
                <c:pt idx="685">
                  <c:v>44476</c:v>
                </c:pt>
                <c:pt idx="686">
                  <c:v>44483</c:v>
                </c:pt>
                <c:pt idx="687">
                  <c:v>44490</c:v>
                </c:pt>
                <c:pt idx="688">
                  <c:v>44497</c:v>
                </c:pt>
                <c:pt idx="689">
                  <c:v>44504</c:v>
                </c:pt>
                <c:pt idx="690">
                  <c:v>44511</c:v>
                </c:pt>
                <c:pt idx="691">
                  <c:v>44518</c:v>
                </c:pt>
                <c:pt idx="692">
                  <c:v>44525</c:v>
                </c:pt>
                <c:pt idx="693">
                  <c:v>44532</c:v>
                </c:pt>
                <c:pt idx="694">
                  <c:v>44539</c:v>
                </c:pt>
                <c:pt idx="695">
                  <c:v>44546</c:v>
                </c:pt>
                <c:pt idx="696">
                  <c:v>44553</c:v>
                </c:pt>
                <c:pt idx="697">
                  <c:v>44560</c:v>
                </c:pt>
                <c:pt idx="698">
                  <c:v>44567</c:v>
                </c:pt>
                <c:pt idx="699">
                  <c:v>44574</c:v>
                </c:pt>
                <c:pt idx="700">
                  <c:v>44581</c:v>
                </c:pt>
                <c:pt idx="701">
                  <c:v>44588</c:v>
                </c:pt>
                <c:pt idx="702">
                  <c:v>44595</c:v>
                </c:pt>
                <c:pt idx="703">
                  <c:v>44602</c:v>
                </c:pt>
                <c:pt idx="704">
                  <c:v>44609</c:v>
                </c:pt>
                <c:pt idx="705">
                  <c:v>44616</c:v>
                </c:pt>
                <c:pt idx="706">
                  <c:v>44623</c:v>
                </c:pt>
                <c:pt idx="707">
                  <c:v>44630</c:v>
                </c:pt>
                <c:pt idx="708">
                  <c:v>44637</c:v>
                </c:pt>
                <c:pt idx="709">
                  <c:v>44644</c:v>
                </c:pt>
                <c:pt idx="710">
                  <c:v>44651</c:v>
                </c:pt>
                <c:pt idx="711">
                  <c:v>44658</c:v>
                </c:pt>
                <c:pt idx="712">
                  <c:v>44665</c:v>
                </c:pt>
                <c:pt idx="713">
                  <c:v>44672</c:v>
                </c:pt>
                <c:pt idx="714">
                  <c:v>44679</c:v>
                </c:pt>
                <c:pt idx="715">
                  <c:v>44686</c:v>
                </c:pt>
                <c:pt idx="716">
                  <c:v>44693</c:v>
                </c:pt>
                <c:pt idx="717">
                  <c:v>44700</c:v>
                </c:pt>
                <c:pt idx="718">
                  <c:v>44707</c:v>
                </c:pt>
                <c:pt idx="719">
                  <c:v>44714</c:v>
                </c:pt>
                <c:pt idx="720">
                  <c:v>44721</c:v>
                </c:pt>
                <c:pt idx="721">
                  <c:v>44728</c:v>
                </c:pt>
                <c:pt idx="722">
                  <c:v>44735</c:v>
                </c:pt>
                <c:pt idx="723">
                  <c:v>44742</c:v>
                </c:pt>
                <c:pt idx="724">
                  <c:v>44749</c:v>
                </c:pt>
                <c:pt idx="725">
                  <c:v>44756</c:v>
                </c:pt>
                <c:pt idx="726">
                  <c:v>44763</c:v>
                </c:pt>
                <c:pt idx="727">
                  <c:v>44770</c:v>
                </c:pt>
                <c:pt idx="728">
                  <c:v>44777</c:v>
                </c:pt>
                <c:pt idx="729">
                  <c:v>44784</c:v>
                </c:pt>
                <c:pt idx="730">
                  <c:v>44791</c:v>
                </c:pt>
                <c:pt idx="731">
                  <c:v>44798</c:v>
                </c:pt>
                <c:pt idx="732">
                  <c:v>44805</c:v>
                </c:pt>
                <c:pt idx="733">
                  <c:v>44812</c:v>
                </c:pt>
                <c:pt idx="734">
                  <c:v>44819</c:v>
                </c:pt>
                <c:pt idx="735">
                  <c:v>44826</c:v>
                </c:pt>
                <c:pt idx="736">
                  <c:v>44833</c:v>
                </c:pt>
                <c:pt idx="737">
                  <c:v>44840</c:v>
                </c:pt>
                <c:pt idx="738">
                  <c:v>44847</c:v>
                </c:pt>
                <c:pt idx="739">
                  <c:v>44854</c:v>
                </c:pt>
                <c:pt idx="740">
                  <c:v>44861</c:v>
                </c:pt>
                <c:pt idx="741">
                  <c:v>44868</c:v>
                </c:pt>
                <c:pt idx="742">
                  <c:v>44875</c:v>
                </c:pt>
                <c:pt idx="743">
                  <c:v>44882</c:v>
                </c:pt>
                <c:pt idx="744">
                  <c:v>44889</c:v>
                </c:pt>
                <c:pt idx="745">
                  <c:v>44896</c:v>
                </c:pt>
                <c:pt idx="746">
                  <c:v>44903</c:v>
                </c:pt>
                <c:pt idx="747">
                  <c:v>44910</c:v>
                </c:pt>
                <c:pt idx="748">
                  <c:v>44917</c:v>
                </c:pt>
                <c:pt idx="749">
                  <c:v>44924</c:v>
                </c:pt>
                <c:pt idx="750">
                  <c:v>44931</c:v>
                </c:pt>
                <c:pt idx="751">
                  <c:v>44938</c:v>
                </c:pt>
                <c:pt idx="752">
                  <c:v>44945</c:v>
                </c:pt>
                <c:pt idx="753">
                  <c:v>44952</c:v>
                </c:pt>
                <c:pt idx="754">
                  <c:v>44959</c:v>
                </c:pt>
                <c:pt idx="755">
                  <c:v>44966</c:v>
                </c:pt>
                <c:pt idx="756">
                  <c:v>44973</c:v>
                </c:pt>
                <c:pt idx="757">
                  <c:v>44980</c:v>
                </c:pt>
                <c:pt idx="758">
                  <c:v>44987</c:v>
                </c:pt>
                <c:pt idx="759">
                  <c:v>44994</c:v>
                </c:pt>
                <c:pt idx="760">
                  <c:v>45001</c:v>
                </c:pt>
                <c:pt idx="761">
                  <c:v>45008</c:v>
                </c:pt>
                <c:pt idx="762">
                  <c:v>45015</c:v>
                </c:pt>
                <c:pt idx="763">
                  <c:v>45022</c:v>
                </c:pt>
                <c:pt idx="764">
                  <c:v>45029</c:v>
                </c:pt>
                <c:pt idx="765">
                  <c:v>45036</c:v>
                </c:pt>
                <c:pt idx="766">
                  <c:v>45043</c:v>
                </c:pt>
                <c:pt idx="767">
                  <c:v>45050</c:v>
                </c:pt>
                <c:pt idx="768">
                  <c:v>45057</c:v>
                </c:pt>
                <c:pt idx="769">
                  <c:v>45064</c:v>
                </c:pt>
                <c:pt idx="770">
                  <c:v>45071</c:v>
                </c:pt>
                <c:pt idx="771">
                  <c:v>45078</c:v>
                </c:pt>
                <c:pt idx="772">
                  <c:v>45085</c:v>
                </c:pt>
                <c:pt idx="773">
                  <c:v>45092</c:v>
                </c:pt>
                <c:pt idx="774">
                  <c:v>45099</c:v>
                </c:pt>
                <c:pt idx="775">
                  <c:v>45106</c:v>
                </c:pt>
                <c:pt idx="776">
                  <c:v>45113</c:v>
                </c:pt>
                <c:pt idx="777">
                  <c:v>45120</c:v>
                </c:pt>
                <c:pt idx="778">
                  <c:v>45127</c:v>
                </c:pt>
                <c:pt idx="779">
                  <c:v>45134</c:v>
                </c:pt>
                <c:pt idx="780">
                  <c:v>45141</c:v>
                </c:pt>
                <c:pt idx="781">
                  <c:v>45148</c:v>
                </c:pt>
                <c:pt idx="782">
                  <c:v>45155</c:v>
                </c:pt>
                <c:pt idx="783">
                  <c:v>45162</c:v>
                </c:pt>
                <c:pt idx="784">
                  <c:v>45169</c:v>
                </c:pt>
                <c:pt idx="785">
                  <c:v>45176</c:v>
                </c:pt>
                <c:pt idx="786">
                  <c:v>45183</c:v>
                </c:pt>
                <c:pt idx="787">
                  <c:v>45190</c:v>
                </c:pt>
                <c:pt idx="788">
                  <c:v>45197</c:v>
                </c:pt>
                <c:pt idx="789">
                  <c:v>45204</c:v>
                </c:pt>
                <c:pt idx="790">
                  <c:v>45211</c:v>
                </c:pt>
                <c:pt idx="791">
                  <c:v>45218</c:v>
                </c:pt>
                <c:pt idx="792">
                  <c:v>45225</c:v>
                </c:pt>
                <c:pt idx="793">
                  <c:v>45232</c:v>
                </c:pt>
                <c:pt idx="794">
                  <c:v>45239</c:v>
                </c:pt>
                <c:pt idx="795">
                  <c:v>45246</c:v>
                </c:pt>
                <c:pt idx="796">
                  <c:v>45253</c:v>
                </c:pt>
                <c:pt idx="797">
                  <c:v>45260</c:v>
                </c:pt>
                <c:pt idx="798">
                  <c:v>45267</c:v>
                </c:pt>
                <c:pt idx="799">
                  <c:v>45274</c:v>
                </c:pt>
                <c:pt idx="800">
                  <c:v>45281</c:v>
                </c:pt>
                <c:pt idx="801">
                  <c:v>45289</c:v>
                </c:pt>
                <c:pt idx="802">
                  <c:v>45296</c:v>
                </c:pt>
                <c:pt idx="803">
                  <c:v>45303</c:v>
                </c:pt>
                <c:pt idx="804">
                  <c:v>45310</c:v>
                </c:pt>
                <c:pt idx="805">
                  <c:v>45317</c:v>
                </c:pt>
                <c:pt idx="806">
                  <c:v>45324</c:v>
                </c:pt>
                <c:pt idx="807">
                  <c:v>45331</c:v>
                </c:pt>
                <c:pt idx="808">
                  <c:v>45338</c:v>
                </c:pt>
                <c:pt idx="809">
                  <c:v>45345</c:v>
                </c:pt>
                <c:pt idx="810">
                  <c:v>45352</c:v>
                </c:pt>
                <c:pt idx="811">
                  <c:v>45359</c:v>
                </c:pt>
                <c:pt idx="812">
                  <c:v>45366</c:v>
                </c:pt>
                <c:pt idx="813">
                  <c:v>45373</c:v>
                </c:pt>
                <c:pt idx="814">
                  <c:v>45384</c:v>
                </c:pt>
                <c:pt idx="815">
                  <c:v>45387</c:v>
                </c:pt>
                <c:pt idx="816">
                  <c:v>45394</c:v>
                </c:pt>
                <c:pt idx="817">
                  <c:v>45401</c:v>
                </c:pt>
                <c:pt idx="818">
                  <c:v>45408</c:v>
                </c:pt>
                <c:pt idx="819">
                  <c:v>45418</c:v>
                </c:pt>
                <c:pt idx="820">
                  <c:v>45425</c:v>
                </c:pt>
                <c:pt idx="821">
                  <c:v>45432</c:v>
                </c:pt>
                <c:pt idx="822">
                  <c:v>45439</c:v>
                </c:pt>
                <c:pt idx="823">
                  <c:v>45446</c:v>
                </c:pt>
                <c:pt idx="824">
                  <c:v>45453</c:v>
                </c:pt>
                <c:pt idx="825">
                  <c:v>45460</c:v>
                </c:pt>
                <c:pt idx="826">
                  <c:v>45467</c:v>
                </c:pt>
                <c:pt idx="827">
                  <c:v>45474</c:v>
                </c:pt>
                <c:pt idx="828">
                  <c:v>45481</c:v>
                </c:pt>
                <c:pt idx="829">
                  <c:v>45488</c:v>
                </c:pt>
                <c:pt idx="830">
                  <c:v>45495</c:v>
                </c:pt>
                <c:pt idx="831">
                  <c:v>45502</c:v>
                </c:pt>
                <c:pt idx="832">
                  <c:v>45509</c:v>
                </c:pt>
                <c:pt idx="833">
                  <c:v>45516</c:v>
                </c:pt>
                <c:pt idx="834">
                  <c:v>45523</c:v>
                </c:pt>
                <c:pt idx="835">
                  <c:v>45530</c:v>
                </c:pt>
                <c:pt idx="836">
                  <c:v>45537</c:v>
                </c:pt>
                <c:pt idx="837">
                  <c:v>45544</c:v>
                </c:pt>
                <c:pt idx="838">
                  <c:v>45551</c:v>
                </c:pt>
                <c:pt idx="839">
                  <c:v>45558</c:v>
                </c:pt>
                <c:pt idx="840">
                  <c:v>45565</c:v>
                </c:pt>
                <c:pt idx="841">
                  <c:v>45572</c:v>
                </c:pt>
                <c:pt idx="842">
                  <c:v>45579</c:v>
                </c:pt>
                <c:pt idx="843">
                  <c:v>45586</c:v>
                </c:pt>
                <c:pt idx="844">
                  <c:v>45593</c:v>
                </c:pt>
                <c:pt idx="845">
                  <c:v>45600</c:v>
                </c:pt>
                <c:pt idx="846">
                  <c:v>45607</c:v>
                </c:pt>
                <c:pt idx="847">
                  <c:v>45614</c:v>
                </c:pt>
                <c:pt idx="848">
                  <c:v>45621</c:v>
                </c:pt>
                <c:pt idx="849">
                  <c:v>45628</c:v>
                </c:pt>
                <c:pt idx="850">
                  <c:v>45635</c:v>
                </c:pt>
                <c:pt idx="851">
                  <c:v>45642</c:v>
                </c:pt>
                <c:pt idx="852">
                  <c:v>45649</c:v>
                </c:pt>
                <c:pt idx="853">
                  <c:v>45657</c:v>
                </c:pt>
                <c:pt idx="854">
                  <c:v>45664</c:v>
                </c:pt>
                <c:pt idx="855">
                  <c:v>45671</c:v>
                </c:pt>
                <c:pt idx="856">
                  <c:v>45678</c:v>
                </c:pt>
                <c:pt idx="857">
                  <c:v>45685</c:v>
                </c:pt>
                <c:pt idx="858">
                  <c:v>45692</c:v>
                </c:pt>
                <c:pt idx="859">
                  <c:v>45699</c:v>
                </c:pt>
                <c:pt idx="860">
                  <c:v>45706</c:v>
                </c:pt>
                <c:pt idx="861">
                  <c:v>45713</c:v>
                </c:pt>
                <c:pt idx="862">
                  <c:v>45720</c:v>
                </c:pt>
                <c:pt idx="863">
                  <c:v>45727</c:v>
                </c:pt>
                <c:pt idx="864">
                  <c:v>45734</c:v>
                </c:pt>
                <c:pt idx="865">
                  <c:v>45741</c:v>
                </c:pt>
                <c:pt idx="866">
                  <c:v>45748</c:v>
                </c:pt>
                <c:pt idx="867">
                  <c:v>45755</c:v>
                </c:pt>
                <c:pt idx="868">
                  <c:v>45762</c:v>
                </c:pt>
                <c:pt idx="869">
                  <c:v>45771</c:v>
                </c:pt>
                <c:pt idx="870">
                  <c:v>45779</c:v>
                </c:pt>
                <c:pt idx="871">
                  <c:v>45785</c:v>
                </c:pt>
                <c:pt idx="872">
                  <c:v>45792</c:v>
                </c:pt>
                <c:pt idx="873">
                  <c:v>45799</c:v>
                </c:pt>
                <c:pt idx="874">
                  <c:v>45806</c:v>
                </c:pt>
                <c:pt idx="875">
                  <c:v>45813</c:v>
                </c:pt>
                <c:pt idx="876">
                  <c:v>45820</c:v>
                </c:pt>
                <c:pt idx="877">
                  <c:v>45827</c:v>
                </c:pt>
                <c:pt idx="878">
                  <c:v>45834</c:v>
                </c:pt>
                <c:pt idx="879">
                  <c:v>45841</c:v>
                </c:pt>
                <c:pt idx="880">
                  <c:v>45848</c:v>
                </c:pt>
                <c:pt idx="881">
                  <c:v>45855</c:v>
                </c:pt>
                <c:pt idx="882">
                  <c:v>45862</c:v>
                </c:pt>
                <c:pt idx="883">
                  <c:v>45869</c:v>
                </c:pt>
                <c:pt idx="884">
                  <c:v>45876</c:v>
                </c:pt>
                <c:pt idx="885">
                  <c:v>45883</c:v>
                </c:pt>
                <c:pt idx="886">
                  <c:v>45890</c:v>
                </c:pt>
                <c:pt idx="887">
                  <c:v>45897</c:v>
                </c:pt>
                <c:pt idx="888">
                  <c:v>45904</c:v>
                </c:pt>
                <c:pt idx="889">
                  <c:v>45911</c:v>
                </c:pt>
                <c:pt idx="890">
                  <c:v>45918</c:v>
                </c:pt>
                <c:pt idx="891">
                  <c:v>45925</c:v>
                </c:pt>
                <c:pt idx="892">
                  <c:v>45932</c:v>
                </c:pt>
                <c:pt idx="893">
                  <c:v>45939</c:v>
                </c:pt>
                <c:pt idx="894">
                  <c:v>45946</c:v>
                </c:pt>
                <c:pt idx="895">
                  <c:v>45953</c:v>
                </c:pt>
                <c:pt idx="896">
                  <c:v>45960</c:v>
                </c:pt>
                <c:pt idx="897">
                  <c:v>45967</c:v>
                </c:pt>
                <c:pt idx="898">
                  <c:v>45974</c:v>
                </c:pt>
                <c:pt idx="899">
                  <c:v>45981</c:v>
                </c:pt>
                <c:pt idx="900">
                  <c:v>45988</c:v>
                </c:pt>
                <c:pt idx="901">
                  <c:v>45995</c:v>
                </c:pt>
                <c:pt idx="902">
                  <c:v>46002</c:v>
                </c:pt>
                <c:pt idx="903">
                  <c:v>46009</c:v>
                </c:pt>
                <c:pt idx="904">
                  <c:v>46020</c:v>
                </c:pt>
                <c:pt idx="905">
                  <c:v>46024</c:v>
                </c:pt>
                <c:pt idx="906">
                  <c:v>46030</c:v>
                </c:pt>
                <c:pt idx="907">
                  <c:v>46037</c:v>
                </c:pt>
                <c:pt idx="908">
                  <c:v>46044</c:v>
                </c:pt>
                <c:pt idx="909">
                  <c:v>46051</c:v>
                </c:pt>
                <c:pt idx="910">
                  <c:v>46058</c:v>
                </c:pt>
                <c:pt idx="911">
                  <c:v>46065</c:v>
                </c:pt>
                <c:pt idx="912">
                  <c:v>46072</c:v>
                </c:pt>
                <c:pt idx="913">
                  <c:v>46079</c:v>
                </c:pt>
                <c:pt idx="914">
                  <c:v>46086</c:v>
                </c:pt>
                <c:pt idx="915">
                  <c:v>46093</c:v>
                </c:pt>
                <c:pt idx="916">
                  <c:v>46100</c:v>
                </c:pt>
                <c:pt idx="917">
                  <c:v>46107</c:v>
                </c:pt>
                <c:pt idx="918">
                  <c:v>46114</c:v>
                </c:pt>
                <c:pt idx="919">
                  <c:v>46121</c:v>
                </c:pt>
                <c:pt idx="920">
                  <c:v>46128</c:v>
                </c:pt>
                <c:pt idx="921">
                  <c:v>46135</c:v>
                </c:pt>
                <c:pt idx="922">
                  <c:v>46142</c:v>
                </c:pt>
                <c:pt idx="923">
                  <c:v>46149</c:v>
                </c:pt>
                <c:pt idx="924">
                  <c:v>46156</c:v>
                </c:pt>
                <c:pt idx="925">
                  <c:v>46163</c:v>
                </c:pt>
                <c:pt idx="926">
                  <c:v>46170</c:v>
                </c:pt>
                <c:pt idx="927">
                  <c:v>46177</c:v>
                </c:pt>
                <c:pt idx="928">
                  <c:v>46184</c:v>
                </c:pt>
                <c:pt idx="929">
                  <c:v>46191</c:v>
                </c:pt>
                <c:pt idx="930">
                  <c:v>46198</c:v>
                </c:pt>
                <c:pt idx="931">
                  <c:v>46205</c:v>
                </c:pt>
                <c:pt idx="932">
                  <c:v>46212</c:v>
                </c:pt>
                <c:pt idx="933">
                  <c:v>46219</c:v>
                </c:pt>
                <c:pt idx="934">
                  <c:v>46226</c:v>
                </c:pt>
                <c:pt idx="935">
                  <c:v>46233</c:v>
                </c:pt>
                <c:pt idx="936">
                  <c:v>46240</c:v>
                </c:pt>
                <c:pt idx="937">
                  <c:v>46247</c:v>
                </c:pt>
                <c:pt idx="938">
                  <c:v>46254</c:v>
                </c:pt>
                <c:pt idx="939">
                  <c:v>46261</c:v>
                </c:pt>
                <c:pt idx="940">
                  <c:v>46268</c:v>
                </c:pt>
                <c:pt idx="941">
                  <c:v>46275</c:v>
                </c:pt>
                <c:pt idx="942">
                  <c:v>46282</c:v>
                </c:pt>
                <c:pt idx="943">
                  <c:v>46289</c:v>
                </c:pt>
                <c:pt idx="944">
                  <c:v>46296</c:v>
                </c:pt>
                <c:pt idx="945">
                  <c:v>46303</c:v>
                </c:pt>
                <c:pt idx="946">
                  <c:v>46310</c:v>
                </c:pt>
                <c:pt idx="947">
                  <c:v>46317</c:v>
                </c:pt>
                <c:pt idx="948">
                  <c:v>46324</c:v>
                </c:pt>
                <c:pt idx="949">
                  <c:v>46331</c:v>
                </c:pt>
                <c:pt idx="950">
                  <c:v>46338</c:v>
                </c:pt>
                <c:pt idx="951">
                  <c:v>46345</c:v>
                </c:pt>
                <c:pt idx="952">
                  <c:v>46352</c:v>
                </c:pt>
                <c:pt idx="953">
                  <c:v>46359</c:v>
                </c:pt>
                <c:pt idx="954">
                  <c:v>46366</c:v>
                </c:pt>
                <c:pt idx="955">
                  <c:v>46373</c:v>
                </c:pt>
                <c:pt idx="956">
                  <c:v>46380</c:v>
                </c:pt>
                <c:pt idx="957">
                  <c:v>46387</c:v>
                </c:pt>
                <c:pt idx="958">
                  <c:v>46394</c:v>
                </c:pt>
                <c:pt idx="959">
                  <c:v>46401</c:v>
                </c:pt>
                <c:pt idx="960">
                  <c:v>46408</c:v>
                </c:pt>
                <c:pt idx="961">
                  <c:v>46415</c:v>
                </c:pt>
                <c:pt idx="962">
                  <c:v>46422</c:v>
                </c:pt>
                <c:pt idx="963">
                  <c:v>46429</c:v>
                </c:pt>
                <c:pt idx="964">
                  <c:v>46436</c:v>
                </c:pt>
                <c:pt idx="965">
                  <c:v>46443</c:v>
                </c:pt>
                <c:pt idx="966">
                  <c:v>46450</c:v>
                </c:pt>
                <c:pt idx="967">
                  <c:v>46457</c:v>
                </c:pt>
                <c:pt idx="968">
                  <c:v>46464</c:v>
                </c:pt>
                <c:pt idx="969">
                  <c:v>46471</c:v>
                </c:pt>
                <c:pt idx="970">
                  <c:v>46478</c:v>
                </c:pt>
                <c:pt idx="971">
                  <c:v>46485</c:v>
                </c:pt>
                <c:pt idx="972">
                  <c:v>46492</c:v>
                </c:pt>
                <c:pt idx="973">
                  <c:v>46499</c:v>
                </c:pt>
                <c:pt idx="974">
                  <c:v>46506</c:v>
                </c:pt>
                <c:pt idx="975">
                  <c:v>46513</c:v>
                </c:pt>
                <c:pt idx="976">
                  <c:v>46520</c:v>
                </c:pt>
                <c:pt idx="977">
                  <c:v>46527</c:v>
                </c:pt>
                <c:pt idx="978">
                  <c:v>46534</c:v>
                </c:pt>
                <c:pt idx="979">
                  <c:v>46541</c:v>
                </c:pt>
                <c:pt idx="980">
                  <c:v>46548</c:v>
                </c:pt>
                <c:pt idx="981">
                  <c:v>46555</c:v>
                </c:pt>
                <c:pt idx="982">
                  <c:v>46562</c:v>
                </c:pt>
                <c:pt idx="983">
                  <c:v>46569</c:v>
                </c:pt>
                <c:pt idx="984">
                  <c:v>46576</c:v>
                </c:pt>
                <c:pt idx="985">
                  <c:v>46583</c:v>
                </c:pt>
                <c:pt idx="986">
                  <c:v>46590</c:v>
                </c:pt>
                <c:pt idx="987">
                  <c:v>46597</c:v>
                </c:pt>
                <c:pt idx="988">
                  <c:v>46604</c:v>
                </c:pt>
                <c:pt idx="989">
                  <c:v>46611</c:v>
                </c:pt>
                <c:pt idx="990">
                  <c:v>46618</c:v>
                </c:pt>
                <c:pt idx="991">
                  <c:v>46625</c:v>
                </c:pt>
                <c:pt idx="992">
                  <c:v>46632</c:v>
                </c:pt>
                <c:pt idx="993">
                  <c:v>46639</c:v>
                </c:pt>
                <c:pt idx="994">
                  <c:v>46646</c:v>
                </c:pt>
                <c:pt idx="995">
                  <c:v>46653</c:v>
                </c:pt>
                <c:pt idx="996">
                  <c:v>46660</c:v>
                </c:pt>
                <c:pt idx="997">
                  <c:v>46667</c:v>
                </c:pt>
                <c:pt idx="998">
                  <c:v>46674</c:v>
                </c:pt>
                <c:pt idx="999">
                  <c:v>46681</c:v>
                </c:pt>
                <c:pt idx="1000">
                  <c:v>46688</c:v>
                </c:pt>
                <c:pt idx="1001">
                  <c:v>46695</c:v>
                </c:pt>
                <c:pt idx="1002">
                  <c:v>46702</c:v>
                </c:pt>
                <c:pt idx="1003">
                  <c:v>46709</c:v>
                </c:pt>
                <c:pt idx="1004">
                  <c:v>46716</c:v>
                </c:pt>
                <c:pt idx="1005">
                  <c:v>46723</c:v>
                </c:pt>
                <c:pt idx="1006">
                  <c:v>46730</c:v>
                </c:pt>
                <c:pt idx="1007">
                  <c:v>46737</c:v>
                </c:pt>
                <c:pt idx="1008">
                  <c:v>46744</c:v>
                </c:pt>
                <c:pt idx="1009">
                  <c:v>46751</c:v>
                </c:pt>
                <c:pt idx="1010">
                  <c:v>46758</c:v>
                </c:pt>
                <c:pt idx="1011">
                  <c:v>46765</c:v>
                </c:pt>
                <c:pt idx="1012">
                  <c:v>46772</c:v>
                </c:pt>
                <c:pt idx="1013">
                  <c:v>46779</c:v>
                </c:pt>
                <c:pt idx="1014">
                  <c:v>46786</c:v>
                </c:pt>
                <c:pt idx="1015">
                  <c:v>46793</c:v>
                </c:pt>
                <c:pt idx="1016">
                  <c:v>46800</c:v>
                </c:pt>
                <c:pt idx="1017">
                  <c:v>46807</c:v>
                </c:pt>
                <c:pt idx="1018">
                  <c:v>46814</c:v>
                </c:pt>
                <c:pt idx="1019">
                  <c:v>46821</c:v>
                </c:pt>
                <c:pt idx="1020">
                  <c:v>46828</c:v>
                </c:pt>
                <c:pt idx="1021">
                  <c:v>46835</c:v>
                </c:pt>
                <c:pt idx="1022">
                  <c:v>46842</c:v>
                </c:pt>
                <c:pt idx="1023">
                  <c:v>46849</c:v>
                </c:pt>
                <c:pt idx="1024">
                  <c:v>46856</c:v>
                </c:pt>
                <c:pt idx="1025">
                  <c:v>46863</c:v>
                </c:pt>
                <c:pt idx="1026">
                  <c:v>46870</c:v>
                </c:pt>
                <c:pt idx="1027">
                  <c:v>46877</c:v>
                </c:pt>
                <c:pt idx="1028">
                  <c:v>46884</c:v>
                </c:pt>
                <c:pt idx="1029">
                  <c:v>46891</c:v>
                </c:pt>
                <c:pt idx="1030">
                  <c:v>46898</c:v>
                </c:pt>
                <c:pt idx="1031">
                  <c:v>46905</c:v>
                </c:pt>
                <c:pt idx="1032">
                  <c:v>46912</c:v>
                </c:pt>
                <c:pt idx="1033">
                  <c:v>46919</c:v>
                </c:pt>
                <c:pt idx="1034">
                  <c:v>46926</c:v>
                </c:pt>
                <c:pt idx="1035">
                  <c:v>46933</c:v>
                </c:pt>
                <c:pt idx="1036">
                  <c:v>46940</c:v>
                </c:pt>
                <c:pt idx="1037">
                  <c:v>46947</c:v>
                </c:pt>
                <c:pt idx="1038">
                  <c:v>46954</c:v>
                </c:pt>
                <c:pt idx="1039">
                  <c:v>46961</c:v>
                </c:pt>
                <c:pt idx="1040">
                  <c:v>46968</c:v>
                </c:pt>
                <c:pt idx="1041">
                  <c:v>46975</c:v>
                </c:pt>
                <c:pt idx="1042">
                  <c:v>46982</c:v>
                </c:pt>
                <c:pt idx="1043">
                  <c:v>46989</c:v>
                </c:pt>
                <c:pt idx="1044">
                  <c:v>46996</c:v>
                </c:pt>
                <c:pt idx="1045">
                  <c:v>47003</c:v>
                </c:pt>
                <c:pt idx="1046">
                  <c:v>47010</c:v>
                </c:pt>
                <c:pt idx="1047">
                  <c:v>47017</c:v>
                </c:pt>
                <c:pt idx="1048">
                  <c:v>47024</c:v>
                </c:pt>
                <c:pt idx="1049">
                  <c:v>47031</c:v>
                </c:pt>
                <c:pt idx="1050">
                  <c:v>47038</c:v>
                </c:pt>
                <c:pt idx="1051">
                  <c:v>47045</c:v>
                </c:pt>
                <c:pt idx="1052">
                  <c:v>47052</c:v>
                </c:pt>
                <c:pt idx="1053">
                  <c:v>47059</c:v>
                </c:pt>
                <c:pt idx="1054">
                  <c:v>47066</c:v>
                </c:pt>
                <c:pt idx="1055">
                  <c:v>47073</c:v>
                </c:pt>
                <c:pt idx="1056">
                  <c:v>47080</c:v>
                </c:pt>
                <c:pt idx="1057">
                  <c:v>47087</c:v>
                </c:pt>
                <c:pt idx="1058">
                  <c:v>47094</c:v>
                </c:pt>
                <c:pt idx="1059">
                  <c:v>47101</c:v>
                </c:pt>
                <c:pt idx="1060">
                  <c:v>47108</c:v>
                </c:pt>
                <c:pt idx="1061">
                  <c:v>47116</c:v>
                </c:pt>
                <c:pt idx="1062">
                  <c:v>47123</c:v>
                </c:pt>
                <c:pt idx="1063">
                  <c:v>47130</c:v>
                </c:pt>
                <c:pt idx="1064">
                  <c:v>47137</c:v>
                </c:pt>
                <c:pt idx="1065">
                  <c:v>47144</c:v>
                </c:pt>
                <c:pt idx="1066">
                  <c:v>47151</c:v>
                </c:pt>
                <c:pt idx="1067">
                  <c:v>47158</c:v>
                </c:pt>
                <c:pt idx="1068">
                  <c:v>47165</c:v>
                </c:pt>
                <c:pt idx="1069">
                  <c:v>47172</c:v>
                </c:pt>
                <c:pt idx="1070">
                  <c:v>47179</c:v>
                </c:pt>
                <c:pt idx="1071">
                  <c:v>47186</c:v>
                </c:pt>
                <c:pt idx="1072">
                  <c:v>47193</c:v>
                </c:pt>
                <c:pt idx="1073">
                  <c:v>47200</c:v>
                </c:pt>
                <c:pt idx="1074">
                  <c:v>47211</c:v>
                </c:pt>
                <c:pt idx="1075">
                  <c:v>47214</c:v>
                </c:pt>
                <c:pt idx="1076">
                  <c:v>47221</c:v>
                </c:pt>
                <c:pt idx="1077">
                  <c:v>47228</c:v>
                </c:pt>
                <c:pt idx="1078">
                  <c:v>47235</c:v>
                </c:pt>
                <c:pt idx="1079">
                  <c:v>47242</c:v>
                </c:pt>
                <c:pt idx="1080">
                  <c:v>47249</c:v>
                </c:pt>
                <c:pt idx="1081">
                  <c:v>47256</c:v>
                </c:pt>
                <c:pt idx="1082">
                  <c:v>47263</c:v>
                </c:pt>
                <c:pt idx="1083">
                  <c:v>47270</c:v>
                </c:pt>
                <c:pt idx="1084">
                  <c:v>47277</c:v>
                </c:pt>
                <c:pt idx="1085">
                  <c:v>47284</c:v>
                </c:pt>
                <c:pt idx="1086">
                  <c:v>47291</c:v>
                </c:pt>
                <c:pt idx="1087">
                  <c:v>47298</c:v>
                </c:pt>
                <c:pt idx="1088">
                  <c:v>47305</c:v>
                </c:pt>
                <c:pt idx="1089">
                  <c:v>47312</c:v>
                </c:pt>
                <c:pt idx="1090">
                  <c:v>47319</c:v>
                </c:pt>
                <c:pt idx="1091">
                  <c:v>47326</c:v>
                </c:pt>
                <c:pt idx="1092">
                  <c:v>47333</c:v>
                </c:pt>
                <c:pt idx="1093">
                  <c:v>47340</c:v>
                </c:pt>
                <c:pt idx="1094">
                  <c:v>47347</c:v>
                </c:pt>
                <c:pt idx="1095">
                  <c:v>47354</c:v>
                </c:pt>
                <c:pt idx="1096">
                  <c:v>47361</c:v>
                </c:pt>
                <c:pt idx="1097">
                  <c:v>47368</c:v>
                </c:pt>
                <c:pt idx="1098">
                  <c:v>47375</c:v>
                </c:pt>
                <c:pt idx="1099">
                  <c:v>47382</c:v>
                </c:pt>
                <c:pt idx="1100">
                  <c:v>47389</c:v>
                </c:pt>
                <c:pt idx="1101">
                  <c:v>47396</c:v>
                </c:pt>
                <c:pt idx="1102">
                  <c:v>47403</c:v>
                </c:pt>
                <c:pt idx="1103">
                  <c:v>47410</c:v>
                </c:pt>
                <c:pt idx="1104">
                  <c:v>47417</c:v>
                </c:pt>
                <c:pt idx="1105">
                  <c:v>47424</c:v>
                </c:pt>
                <c:pt idx="1106">
                  <c:v>47431</c:v>
                </c:pt>
                <c:pt idx="1107">
                  <c:v>47438</c:v>
                </c:pt>
                <c:pt idx="1108">
                  <c:v>47445</c:v>
                </c:pt>
                <c:pt idx="1109">
                  <c:v>47452</c:v>
                </c:pt>
                <c:pt idx="1110">
                  <c:v>47459</c:v>
                </c:pt>
                <c:pt idx="1111">
                  <c:v>47466</c:v>
                </c:pt>
                <c:pt idx="1112">
                  <c:v>47473</c:v>
                </c:pt>
                <c:pt idx="1113">
                  <c:v>47483</c:v>
                </c:pt>
                <c:pt idx="1114">
                  <c:v>47490</c:v>
                </c:pt>
                <c:pt idx="1115">
                  <c:v>47497</c:v>
                </c:pt>
                <c:pt idx="1116">
                  <c:v>47504</c:v>
                </c:pt>
                <c:pt idx="1117">
                  <c:v>47511</c:v>
                </c:pt>
                <c:pt idx="1118">
                  <c:v>47518</c:v>
                </c:pt>
                <c:pt idx="1119">
                  <c:v>47525</c:v>
                </c:pt>
                <c:pt idx="1120">
                  <c:v>47532</c:v>
                </c:pt>
                <c:pt idx="1121">
                  <c:v>47539</c:v>
                </c:pt>
                <c:pt idx="1122">
                  <c:v>47546</c:v>
                </c:pt>
                <c:pt idx="1123">
                  <c:v>47553</c:v>
                </c:pt>
                <c:pt idx="1124">
                  <c:v>47560</c:v>
                </c:pt>
                <c:pt idx="1125">
                  <c:v>47567</c:v>
                </c:pt>
                <c:pt idx="1126">
                  <c:v>47574</c:v>
                </c:pt>
                <c:pt idx="1127">
                  <c:v>47581</c:v>
                </c:pt>
                <c:pt idx="1128">
                  <c:v>47588</c:v>
                </c:pt>
                <c:pt idx="1129">
                  <c:v>47597</c:v>
                </c:pt>
                <c:pt idx="1130">
                  <c:v>47602</c:v>
                </c:pt>
                <c:pt idx="1131">
                  <c:v>47609</c:v>
                </c:pt>
                <c:pt idx="1132">
                  <c:v>47616</c:v>
                </c:pt>
                <c:pt idx="1133">
                  <c:v>47623</c:v>
                </c:pt>
                <c:pt idx="1134">
                  <c:v>47630</c:v>
                </c:pt>
                <c:pt idx="1135">
                  <c:v>47637</c:v>
                </c:pt>
                <c:pt idx="1136">
                  <c:v>47644</c:v>
                </c:pt>
                <c:pt idx="1137">
                  <c:v>47651</c:v>
                </c:pt>
                <c:pt idx="1138">
                  <c:v>47658</c:v>
                </c:pt>
                <c:pt idx="1139">
                  <c:v>47665</c:v>
                </c:pt>
                <c:pt idx="1140">
                  <c:v>47672</c:v>
                </c:pt>
                <c:pt idx="1141">
                  <c:v>47679</c:v>
                </c:pt>
                <c:pt idx="1142">
                  <c:v>47686</c:v>
                </c:pt>
                <c:pt idx="1143">
                  <c:v>47693</c:v>
                </c:pt>
                <c:pt idx="1144">
                  <c:v>47700</c:v>
                </c:pt>
                <c:pt idx="1145">
                  <c:v>47707</c:v>
                </c:pt>
                <c:pt idx="1146">
                  <c:v>47714</c:v>
                </c:pt>
                <c:pt idx="1147">
                  <c:v>47721</c:v>
                </c:pt>
                <c:pt idx="1148">
                  <c:v>47728</c:v>
                </c:pt>
                <c:pt idx="1149">
                  <c:v>47735</c:v>
                </c:pt>
                <c:pt idx="1150">
                  <c:v>47742</c:v>
                </c:pt>
                <c:pt idx="1151">
                  <c:v>47749</c:v>
                </c:pt>
                <c:pt idx="1152">
                  <c:v>47756</c:v>
                </c:pt>
                <c:pt idx="1153">
                  <c:v>47763</c:v>
                </c:pt>
                <c:pt idx="1154">
                  <c:v>47770</c:v>
                </c:pt>
                <c:pt idx="1155">
                  <c:v>47777</c:v>
                </c:pt>
                <c:pt idx="1156">
                  <c:v>47784</c:v>
                </c:pt>
                <c:pt idx="1157">
                  <c:v>47791</c:v>
                </c:pt>
                <c:pt idx="1158">
                  <c:v>47798</c:v>
                </c:pt>
                <c:pt idx="1159">
                  <c:v>47805</c:v>
                </c:pt>
                <c:pt idx="1160">
                  <c:v>47812</c:v>
                </c:pt>
                <c:pt idx="1161">
                  <c:v>47819</c:v>
                </c:pt>
                <c:pt idx="1162">
                  <c:v>47826</c:v>
                </c:pt>
                <c:pt idx="1163">
                  <c:v>47833</c:v>
                </c:pt>
                <c:pt idx="1164">
                  <c:v>47840</c:v>
                </c:pt>
                <c:pt idx="1165">
                  <c:v>47848</c:v>
                </c:pt>
                <c:pt idx="1166">
                  <c:v>47855</c:v>
                </c:pt>
                <c:pt idx="1167">
                  <c:v>47862</c:v>
                </c:pt>
                <c:pt idx="1168">
                  <c:v>47869</c:v>
                </c:pt>
                <c:pt idx="1169">
                  <c:v>47876</c:v>
                </c:pt>
                <c:pt idx="1170">
                  <c:v>47883</c:v>
                </c:pt>
                <c:pt idx="1171">
                  <c:v>47890</c:v>
                </c:pt>
                <c:pt idx="1172">
                  <c:v>47897</c:v>
                </c:pt>
                <c:pt idx="1173">
                  <c:v>47904</c:v>
                </c:pt>
                <c:pt idx="1174">
                  <c:v>47911</c:v>
                </c:pt>
                <c:pt idx="1175">
                  <c:v>47918</c:v>
                </c:pt>
                <c:pt idx="1176">
                  <c:v>47925</c:v>
                </c:pt>
                <c:pt idx="1177">
                  <c:v>47932</c:v>
                </c:pt>
                <c:pt idx="1178">
                  <c:v>47939</c:v>
                </c:pt>
                <c:pt idx="1179">
                  <c:v>47946</c:v>
                </c:pt>
                <c:pt idx="1180">
                  <c:v>47955</c:v>
                </c:pt>
                <c:pt idx="1181">
                  <c:v>47962</c:v>
                </c:pt>
                <c:pt idx="1182">
                  <c:v>47970</c:v>
                </c:pt>
                <c:pt idx="1183">
                  <c:v>47976</c:v>
                </c:pt>
                <c:pt idx="1184">
                  <c:v>47983</c:v>
                </c:pt>
                <c:pt idx="1185">
                  <c:v>47990</c:v>
                </c:pt>
                <c:pt idx="1186">
                  <c:v>47997</c:v>
                </c:pt>
                <c:pt idx="1187">
                  <c:v>48004</c:v>
                </c:pt>
                <c:pt idx="1188">
                  <c:v>48011</c:v>
                </c:pt>
                <c:pt idx="1189">
                  <c:v>48018</c:v>
                </c:pt>
                <c:pt idx="1190">
                  <c:v>48025</c:v>
                </c:pt>
                <c:pt idx="1191">
                  <c:v>48032</c:v>
                </c:pt>
                <c:pt idx="1192">
                  <c:v>48039</c:v>
                </c:pt>
                <c:pt idx="1193">
                  <c:v>48046</c:v>
                </c:pt>
                <c:pt idx="1194">
                  <c:v>48053</c:v>
                </c:pt>
                <c:pt idx="1195">
                  <c:v>48060</c:v>
                </c:pt>
                <c:pt idx="1196">
                  <c:v>48067</c:v>
                </c:pt>
                <c:pt idx="1197">
                  <c:v>48074</c:v>
                </c:pt>
                <c:pt idx="1198">
                  <c:v>48081</c:v>
                </c:pt>
                <c:pt idx="1199">
                  <c:v>48088</c:v>
                </c:pt>
                <c:pt idx="1200">
                  <c:v>48095</c:v>
                </c:pt>
                <c:pt idx="1201">
                  <c:v>48102</c:v>
                </c:pt>
                <c:pt idx="1202">
                  <c:v>48109</c:v>
                </c:pt>
                <c:pt idx="1203">
                  <c:v>48116</c:v>
                </c:pt>
                <c:pt idx="1204">
                  <c:v>48123</c:v>
                </c:pt>
                <c:pt idx="1205">
                  <c:v>48130</c:v>
                </c:pt>
                <c:pt idx="1206">
                  <c:v>48137</c:v>
                </c:pt>
                <c:pt idx="1207">
                  <c:v>48144</c:v>
                </c:pt>
                <c:pt idx="1208">
                  <c:v>48151</c:v>
                </c:pt>
                <c:pt idx="1209">
                  <c:v>48158</c:v>
                </c:pt>
                <c:pt idx="1210">
                  <c:v>48165</c:v>
                </c:pt>
                <c:pt idx="1211">
                  <c:v>48172</c:v>
                </c:pt>
                <c:pt idx="1212">
                  <c:v>48179</c:v>
                </c:pt>
                <c:pt idx="1213">
                  <c:v>48186</c:v>
                </c:pt>
                <c:pt idx="1214">
                  <c:v>48193</c:v>
                </c:pt>
                <c:pt idx="1215">
                  <c:v>48200</c:v>
                </c:pt>
                <c:pt idx="1216">
                  <c:v>48211</c:v>
                </c:pt>
                <c:pt idx="1217">
                  <c:v>48215</c:v>
                </c:pt>
                <c:pt idx="1218">
                  <c:v>48221</c:v>
                </c:pt>
                <c:pt idx="1219">
                  <c:v>48228</c:v>
                </c:pt>
                <c:pt idx="1220">
                  <c:v>48235</c:v>
                </c:pt>
                <c:pt idx="1221">
                  <c:v>48242</c:v>
                </c:pt>
                <c:pt idx="1222">
                  <c:v>48249</c:v>
                </c:pt>
                <c:pt idx="1223">
                  <c:v>48256</c:v>
                </c:pt>
                <c:pt idx="1224">
                  <c:v>48263</c:v>
                </c:pt>
                <c:pt idx="1225">
                  <c:v>48270</c:v>
                </c:pt>
                <c:pt idx="1226">
                  <c:v>48277</c:v>
                </c:pt>
                <c:pt idx="1227">
                  <c:v>48284</c:v>
                </c:pt>
                <c:pt idx="1228">
                  <c:v>48291</c:v>
                </c:pt>
                <c:pt idx="1229">
                  <c:v>48298</c:v>
                </c:pt>
                <c:pt idx="1230">
                  <c:v>48305</c:v>
                </c:pt>
                <c:pt idx="1231">
                  <c:v>48312</c:v>
                </c:pt>
                <c:pt idx="1232">
                  <c:v>48319</c:v>
                </c:pt>
                <c:pt idx="1233">
                  <c:v>48326</c:v>
                </c:pt>
                <c:pt idx="1234">
                  <c:v>48333</c:v>
                </c:pt>
                <c:pt idx="1235">
                  <c:v>48340</c:v>
                </c:pt>
                <c:pt idx="1236">
                  <c:v>48347</c:v>
                </c:pt>
                <c:pt idx="1237">
                  <c:v>48354</c:v>
                </c:pt>
                <c:pt idx="1238">
                  <c:v>48361</c:v>
                </c:pt>
                <c:pt idx="1239">
                  <c:v>48368</c:v>
                </c:pt>
                <c:pt idx="1240">
                  <c:v>48375</c:v>
                </c:pt>
                <c:pt idx="1241">
                  <c:v>48382</c:v>
                </c:pt>
                <c:pt idx="1242">
                  <c:v>48389</c:v>
                </c:pt>
                <c:pt idx="1243">
                  <c:v>48396</c:v>
                </c:pt>
                <c:pt idx="1244">
                  <c:v>48403</c:v>
                </c:pt>
                <c:pt idx="1245">
                  <c:v>48410</c:v>
                </c:pt>
                <c:pt idx="1246">
                  <c:v>48417</c:v>
                </c:pt>
                <c:pt idx="1247">
                  <c:v>48424</c:v>
                </c:pt>
                <c:pt idx="1248">
                  <c:v>48431</c:v>
                </c:pt>
                <c:pt idx="1249">
                  <c:v>48438</c:v>
                </c:pt>
                <c:pt idx="1250">
                  <c:v>48445</c:v>
                </c:pt>
                <c:pt idx="1251">
                  <c:v>48452</c:v>
                </c:pt>
                <c:pt idx="1252">
                  <c:v>48459</c:v>
                </c:pt>
                <c:pt idx="1253">
                  <c:v>48466</c:v>
                </c:pt>
                <c:pt idx="1254">
                  <c:v>48473</c:v>
                </c:pt>
                <c:pt idx="1255">
                  <c:v>48480</c:v>
                </c:pt>
                <c:pt idx="1256">
                  <c:v>48487</c:v>
                </c:pt>
                <c:pt idx="1257">
                  <c:v>48494</c:v>
                </c:pt>
                <c:pt idx="1258">
                  <c:v>48501</c:v>
                </c:pt>
                <c:pt idx="1259">
                  <c:v>48508</c:v>
                </c:pt>
                <c:pt idx="1260">
                  <c:v>48515</c:v>
                </c:pt>
                <c:pt idx="1261">
                  <c:v>48522</c:v>
                </c:pt>
                <c:pt idx="1262">
                  <c:v>48529</c:v>
                </c:pt>
                <c:pt idx="1263">
                  <c:v>48536</c:v>
                </c:pt>
                <c:pt idx="1264">
                  <c:v>48543</c:v>
                </c:pt>
                <c:pt idx="1265">
                  <c:v>48550</c:v>
                </c:pt>
                <c:pt idx="1266">
                  <c:v>48557</c:v>
                </c:pt>
                <c:pt idx="1267">
                  <c:v>48564</c:v>
                </c:pt>
                <c:pt idx="1268">
                  <c:v>48571</c:v>
                </c:pt>
                <c:pt idx="1269">
                  <c:v>48578</c:v>
                </c:pt>
                <c:pt idx="1270">
                  <c:v>48585</c:v>
                </c:pt>
                <c:pt idx="1271">
                  <c:v>48592</c:v>
                </c:pt>
                <c:pt idx="1272">
                  <c:v>48599</c:v>
                </c:pt>
                <c:pt idx="1273">
                  <c:v>48606</c:v>
                </c:pt>
                <c:pt idx="1274">
                  <c:v>48613</c:v>
                </c:pt>
                <c:pt idx="1275">
                  <c:v>48620</c:v>
                </c:pt>
                <c:pt idx="1276">
                  <c:v>48627</c:v>
                </c:pt>
                <c:pt idx="1277">
                  <c:v>48634</c:v>
                </c:pt>
                <c:pt idx="1278">
                  <c:v>48641</c:v>
                </c:pt>
                <c:pt idx="1279">
                  <c:v>48648</c:v>
                </c:pt>
                <c:pt idx="1280">
                  <c:v>48655</c:v>
                </c:pt>
                <c:pt idx="1281">
                  <c:v>48662</c:v>
                </c:pt>
                <c:pt idx="1282">
                  <c:v>48669</c:v>
                </c:pt>
                <c:pt idx="1283">
                  <c:v>48676</c:v>
                </c:pt>
                <c:pt idx="1284">
                  <c:v>48683</c:v>
                </c:pt>
                <c:pt idx="1285">
                  <c:v>48690</c:v>
                </c:pt>
                <c:pt idx="1286">
                  <c:v>48697</c:v>
                </c:pt>
                <c:pt idx="1287">
                  <c:v>48704</c:v>
                </c:pt>
                <c:pt idx="1288">
                  <c:v>48711</c:v>
                </c:pt>
                <c:pt idx="1289">
                  <c:v>48718</c:v>
                </c:pt>
                <c:pt idx="1290">
                  <c:v>48725</c:v>
                </c:pt>
                <c:pt idx="1291">
                  <c:v>48732</c:v>
                </c:pt>
                <c:pt idx="1292">
                  <c:v>48739</c:v>
                </c:pt>
                <c:pt idx="1293">
                  <c:v>48746</c:v>
                </c:pt>
                <c:pt idx="1294">
                  <c:v>48753</c:v>
                </c:pt>
                <c:pt idx="1295">
                  <c:v>48760</c:v>
                </c:pt>
                <c:pt idx="1296">
                  <c:v>48767</c:v>
                </c:pt>
                <c:pt idx="1297">
                  <c:v>48774</c:v>
                </c:pt>
                <c:pt idx="1298">
                  <c:v>48781</c:v>
                </c:pt>
                <c:pt idx="1299">
                  <c:v>48788</c:v>
                </c:pt>
                <c:pt idx="1300">
                  <c:v>48795</c:v>
                </c:pt>
                <c:pt idx="1301">
                  <c:v>48802</c:v>
                </c:pt>
                <c:pt idx="1302">
                  <c:v>48809</c:v>
                </c:pt>
                <c:pt idx="1303">
                  <c:v>48816</c:v>
                </c:pt>
                <c:pt idx="1304">
                  <c:v>48823</c:v>
                </c:pt>
                <c:pt idx="1305">
                  <c:v>48830</c:v>
                </c:pt>
                <c:pt idx="1306">
                  <c:v>48837</c:v>
                </c:pt>
                <c:pt idx="1307">
                  <c:v>48844</c:v>
                </c:pt>
                <c:pt idx="1308">
                  <c:v>48851</c:v>
                </c:pt>
                <c:pt idx="1309">
                  <c:v>48858</c:v>
                </c:pt>
                <c:pt idx="1310">
                  <c:v>48865</c:v>
                </c:pt>
                <c:pt idx="1311">
                  <c:v>48872</c:v>
                </c:pt>
                <c:pt idx="1312">
                  <c:v>48879</c:v>
                </c:pt>
                <c:pt idx="1313">
                  <c:v>48886</c:v>
                </c:pt>
                <c:pt idx="1314">
                  <c:v>48893</c:v>
                </c:pt>
                <c:pt idx="1315">
                  <c:v>48900</c:v>
                </c:pt>
                <c:pt idx="1316">
                  <c:v>48907</c:v>
                </c:pt>
                <c:pt idx="1317">
                  <c:v>48914</c:v>
                </c:pt>
                <c:pt idx="1318">
                  <c:v>48921</c:v>
                </c:pt>
                <c:pt idx="1319">
                  <c:v>48928</c:v>
                </c:pt>
                <c:pt idx="1320">
                  <c:v>48935</c:v>
                </c:pt>
                <c:pt idx="1321">
                  <c:v>48942</c:v>
                </c:pt>
                <c:pt idx="1322">
                  <c:v>48949</c:v>
                </c:pt>
                <c:pt idx="1323">
                  <c:v>48956</c:v>
                </c:pt>
                <c:pt idx="1324">
                  <c:v>48963</c:v>
                </c:pt>
                <c:pt idx="1325">
                  <c:v>48970</c:v>
                </c:pt>
                <c:pt idx="1326">
                  <c:v>48977</c:v>
                </c:pt>
                <c:pt idx="1327">
                  <c:v>48984</c:v>
                </c:pt>
                <c:pt idx="1328">
                  <c:v>48991</c:v>
                </c:pt>
                <c:pt idx="1329">
                  <c:v>48998</c:v>
                </c:pt>
                <c:pt idx="1330">
                  <c:v>49005</c:v>
                </c:pt>
                <c:pt idx="1331">
                  <c:v>49012</c:v>
                </c:pt>
                <c:pt idx="1332">
                  <c:v>49019</c:v>
                </c:pt>
                <c:pt idx="1333">
                  <c:v>49026</c:v>
                </c:pt>
                <c:pt idx="1334">
                  <c:v>49033</c:v>
                </c:pt>
                <c:pt idx="1335">
                  <c:v>49040</c:v>
                </c:pt>
                <c:pt idx="1336">
                  <c:v>49047</c:v>
                </c:pt>
                <c:pt idx="1337">
                  <c:v>49054</c:v>
                </c:pt>
                <c:pt idx="1338">
                  <c:v>49061</c:v>
                </c:pt>
                <c:pt idx="1339">
                  <c:v>49068</c:v>
                </c:pt>
                <c:pt idx="1340">
                  <c:v>49075</c:v>
                </c:pt>
                <c:pt idx="1341">
                  <c:v>49082</c:v>
                </c:pt>
                <c:pt idx="1342">
                  <c:v>49089</c:v>
                </c:pt>
                <c:pt idx="1343">
                  <c:v>49096</c:v>
                </c:pt>
                <c:pt idx="1344">
                  <c:v>49103</c:v>
                </c:pt>
                <c:pt idx="1345">
                  <c:v>49110</c:v>
                </c:pt>
                <c:pt idx="1346">
                  <c:v>49117</c:v>
                </c:pt>
                <c:pt idx="1347">
                  <c:v>49124</c:v>
                </c:pt>
                <c:pt idx="1348">
                  <c:v>49131</c:v>
                </c:pt>
                <c:pt idx="1349">
                  <c:v>49138</c:v>
                </c:pt>
                <c:pt idx="1350">
                  <c:v>49145</c:v>
                </c:pt>
                <c:pt idx="1351">
                  <c:v>49152</c:v>
                </c:pt>
                <c:pt idx="1352">
                  <c:v>49159</c:v>
                </c:pt>
                <c:pt idx="1353">
                  <c:v>49166</c:v>
                </c:pt>
                <c:pt idx="1354">
                  <c:v>49173</c:v>
                </c:pt>
                <c:pt idx="1355">
                  <c:v>49180</c:v>
                </c:pt>
                <c:pt idx="1356">
                  <c:v>49187</c:v>
                </c:pt>
                <c:pt idx="1357">
                  <c:v>49194</c:v>
                </c:pt>
                <c:pt idx="1358">
                  <c:v>49201</c:v>
                </c:pt>
                <c:pt idx="1359">
                  <c:v>49208</c:v>
                </c:pt>
                <c:pt idx="1360">
                  <c:v>49215</c:v>
                </c:pt>
                <c:pt idx="1361">
                  <c:v>49222</c:v>
                </c:pt>
                <c:pt idx="1362">
                  <c:v>49229</c:v>
                </c:pt>
                <c:pt idx="1363">
                  <c:v>49236</c:v>
                </c:pt>
                <c:pt idx="1364">
                  <c:v>49243</c:v>
                </c:pt>
                <c:pt idx="1365">
                  <c:v>49250</c:v>
                </c:pt>
                <c:pt idx="1366">
                  <c:v>49257</c:v>
                </c:pt>
                <c:pt idx="1367">
                  <c:v>49264</c:v>
                </c:pt>
                <c:pt idx="1368">
                  <c:v>49271</c:v>
                </c:pt>
                <c:pt idx="1369">
                  <c:v>49278</c:v>
                </c:pt>
                <c:pt idx="1370">
                  <c:v>49285</c:v>
                </c:pt>
                <c:pt idx="1371">
                  <c:v>49292</c:v>
                </c:pt>
                <c:pt idx="1372">
                  <c:v>49299</c:v>
                </c:pt>
                <c:pt idx="1373">
                  <c:v>49307</c:v>
                </c:pt>
                <c:pt idx="1374">
                  <c:v>49314</c:v>
                </c:pt>
                <c:pt idx="1375">
                  <c:v>49321</c:v>
                </c:pt>
                <c:pt idx="1376">
                  <c:v>49328</c:v>
                </c:pt>
                <c:pt idx="1377">
                  <c:v>49335</c:v>
                </c:pt>
                <c:pt idx="1378">
                  <c:v>49342</c:v>
                </c:pt>
                <c:pt idx="1379">
                  <c:v>49349</c:v>
                </c:pt>
                <c:pt idx="1380">
                  <c:v>49356</c:v>
                </c:pt>
                <c:pt idx="1381">
                  <c:v>49363</c:v>
                </c:pt>
                <c:pt idx="1382">
                  <c:v>49370</c:v>
                </c:pt>
                <c:pt idx="1383">
                  <c:v>49377</c:v>
                </c:pt>
                <c:pt idx="1384">
                  <c:v>49384</c:v>
                </c:pt>
                <c:pt idx="1385">
                  <c:v>49395</c:v>
                </c:pt>
                <c:pt idx="1386">
                  <c:v>49398</c:v>
                </c:pt>
                <c:pt idx="1387">
                  <c:v>49405</c:v>
                </c:pt>
                <c:pt idx="1388">
                  <c:v>49412</c:v>
                </c:pt>
                <c:pt idx="1389">
                  <c:v>49419</c:v>
                </c:pt>
                <c:pt idx="1390">
                  <c:v>49426</c:v>
                </c:pt>
                <c:pt idx="1391">
                  <c:v>49433</c:v>
                </c:pt>
                <c:pt idx="1392">
                  <c:v>49440</c:v>
                </c:pt>
                <c:pt idx="1393">
                  <c:v>49447</c:v>
                </c:pt>
                <c:pt idx="1394">
                  <c:v>49454</c:v>
                </c:pt>
                <c:pt idx="1395">
                  <c:v>49461</c:v>
                </c:pt>
                <c:pt idx="1396">
                  <c:v>49468</c:v>
                </c:pt>
                <c:pt idx="1397">
                  <c:v>49475</c:v>
                </c:pt>
                <c:pt idx="1398">
                  <c:v>49482</c:v>
                </c:pt>
                <c:pt idx="1399">
                  <c:v>49489</c:v>
                </c:pt>
                <c:pt idx="1400">
                  <c:v>49496</c:v>
                </c:pt>
                <c:pt idx="1401">
                  <c:v>49503</c:v>
                </c:pt>
                <c:pt idx="1402">
                  <c:v>49510</c:v>
                </c:pt>
                <c:pt idx="1403">
                  <c:v>49517</c:v>
                </c:pt>
                <c:pt idx="1404">
                  <c:v>49524</c:v>
                </c:pt>
                <c:pt idx="1405">
                  <c:v>49531</c:v>
                </c:pt>
                <c:pt idx="1406">
                  <c:v>49538</c:v>
                </c:pt>
                <c:pt idx="1407">
                  <c:v>49545</c:v>
                </c:pt>
                <c:pt idx="1408">
                  <c:v>49552</c:v>
                </c:pt>
                <c:pt idx="1409">
                  <c:v>49559</c:v>
                </c:pt>
                <c:pt idx="1410">
                  <c:v>49566</c:v>
                </c:pt>
                <c:pt idx="1411">
                  <c:v>49573</c:v>
                </c:pt>
                <c:pt idx="1412">
                  <c:v>49580</c:v>
                </c:pt>
                <c:pt idx="1413">
                  <c:v>49587</c:v>
                </c:pt>
                <c:pt idx="1414">
                  <c:v>49594</c:v>
                </c:pt>
                <c:pt idx="1415">
                  <c:v>49601</c:v>
                </c:pt>
                <c:pt idx="1416">
                  <c:v>49608</c:v>
                </c:pt>
                <c:pt idx="1417">
                  <c:v>49615</c:v>
                </c:pt>
                <c:pt idx="1418">
                  <c:v>49622</c:v>
                </c:pt>
                <c:pt idx="1419">
                  <c:v>49629</c:v>
                </c:pt>
                <c:pt idx="1420">
                  <c:v>49636</c:v>
                </c:pt>
                <c:pt idx="1421">
                  <c:v>49643</c:v>
                </c:pt>
                <c:pt idx="1422">
                  <c:v>49650</c:v>
                </c:pt>
                <c:pt idx="1423">
                  <c:v>49657</c:v>
                </c:pt>
                <c:pt idx="1424">
                  <c:v>49664</c:v>
                </c:pt>
                <c:pt idx="1425">
                  <c:v>49674</c:v>
                </c:pt>
                <c:pt idx="1426">
                  <c:v>49681</c:v>
                </c:pt>
                <c:pt idx="1427">
                  <c:v>49688</c:v>
                </c:pt>
                <c:pt idx="1428">
                  <c:v>49695</c:v>
                </c:pt>
                <c:pt idx="1429">
                  <c:v>49702</c:v>
                </c:pt>
                <c:pt idx="1430">
                  <c:v>49709</c:v>
                </c:pt>
                <c:pt idx="1431">
                  <c:v>49716</c:v>
                </c:pt>
                <c:pt idx="1432">
                  <c:v>49723</c:v>
                </c:pt>
                <c:pt idx="1433">
                  <c:v>49730</c:v>
                </c:pt>
                <c:pt idx="1434">
                  <c:v>49737</c:v>
                </c:pt>
                <c:pt idx="1435">
                  <c:v>49744</c:v>
                </c:pt>
                <c:pt idx="1436">
                  <c:v>49751</c:v>
                </c:pt>
                <c:pt idx="1437">
                  <c:v>49758</c:v>
                </c:pt>
                <c:pt idx="1438">
                  <c:v>49765</c:v>
                </c:pt>
                <c:pt idx="1439">
                  <c:v>49772</c:v>
                </c:pt>
                <c:pt idx="1440">
                  <c:v>49781</c:v>
                </c:pt>
                <c:pt idx="1441">
                  <c:v>49786</c:v>
                </c:pt>
                <c:pt idx="1442">
                  <c:v>49793</c:v>
                </c:pt>
                <c:pt idx="1443">
                  <c:v>49801</c:v>
                </c:pt>
                <c:pt idx="1444">
                  <c:v>49808</c:v>
                </c:pt>
                <c:pt idx="1445">
                  <c:v>49815</c:v>
                </c:pt>
                <c:pt idx="1446">
                  <c:v>49822</c:v>
                </c:pt>
                <c:pt idx="1447">
                  <c:v>49829</c:v>
                </c:pt>
                <c:pt idx="1448">
                  <c:v>49836</c:v>
                </c:pt>
                <c:pt idx="1449">
                  <c:v>49843</c:v>
                </c:pt>
                <c:pt idx="1450">
                  <c:v>49850</c:v>
                </c:pt>
                <c:pt idx="1451">
                  <c:v>49857</c:v>
                </c:pt>
                <c:pt idx="1452">
                  <c:v>49864</c:v>
                </c:pt>
                <c:pt idx="1453">
                  <c:v>49871</c:v>
                </c:pt>
                <c:pt idx="1454">
                  <c:v>49878</c:v>
                </c:pt>
                <c:pt idx="1455">
                  <c:v>49885</c:v>
                </c:pt>
                <c:pt idx="1456">
                  <c:v>49892</c:v>
                </c:pt>
                <c:pt idx="1457">
                  <c:v>49899</c:v>
                </c:pt>
                <c:pt idx="1458">
                  <c:v>49906</c:v>
                </c:pt>
                <c:pt idx="1459">
                  <c:v>49913</c:v>
                </c:pt>
                <c:pt idx="1460">
                  <c:v>49920</c:v>
                </c:pt>
                <c:pt idx="1461">
                  <c:v>49927</c:v>
                </c:pt>
                <c:pt idx="1462">
                  <c:v>49934</c:v>
                </c:pt>
                <c:pt idx="1463">
                  <c:v>49941</c:v>
                </c:pt>
                <c:pt idx="1464">
                  <c:v>49948</c:v>
                </c:pt>
                <c:pt idx="1465">
                  <c:v>49955</c:v>
                </c:pt>
                <c:pt idx="1466">
                  <c:v>49962</c:v>
                </c:pt>
                <c:pt idx="1467">
                  <c:v>49969</c:v>
                </c:pt>
                <c:pt idx="1468">
                  <c:v>49976</c:v>
                </c:pt>
                <c:pt idx="1469">
                  <c:v>49983</c:v>
                </c:pt>
                <c:pt idx="1470">
                  <c:v>49990</c:v>
                </c:pt>
                <c:pt idx="1471">
                  <c:v>49997</c:v>
                </c:pt>
                <c:pt idx="1472">
                  <c:v>50004</c:v>
                </c:pt>
                <c:pt idx="1473">
                  <c:v>50011</c:v>
                </c:pt>
                <c:pt idx="1474">
                  <c:v>50018</c:v>
                </c:pt>
                <c:pt idx="1475">
                  <c:v>50025</c:v>
                </c:pt>
                <c:pt idx="1476">
                  <c:v>50032</c:v>
                </c:pt>
                <c:pt idx="1477">
                  <c:v>50040</c:v>
                </c:pt>
                <c:pt idx="1478">
                  <c:v>50047</c:v>
                </c:pt>
                <c:pt idx="1479">
                  <c:v>50054</c:v>
                </c:pt>
                <c:pt idx="1480">
                  <c:v>50061</c:v>
                </c:pt>
                <c:pt idx="1481">
                  <c:v>50068</c:v>
                </c:pt>
                <c:pt idx="1482">
                  <c:v>50075</c:v>
                </c:pt>
                <c:pt idx="1483">
                  <c:v>50082</c:v>
                </c:pt>
                <c:pt idx="1484">
                  <c:v>50089</c:v>
                </c:pt>
                <c:pt idx="1485">
                  <c:v>50096</c:v>
                </c:pt>
                <c:pt idx="1486">
                  <c:v>50103</c:v>
                </c:pt>
                <c:pt idx="1487">
                  <c:v>50110</c:v>
                </c:pt>
                <c:pt idx="1488">
                  <c:v>50117</c:v>
                </c:pt>
                <c:pt idx="1489">
                  <c:v>50124</c:v>
                </c:pt>
                <c:pt idx="1490">
                  <c:v>50131</c:v>
                </c:pt>
                <c:pt idx="1491">
                  <c:v>50139</c:v>
                </c:pt>
                <c:pt idx="1492">
                  <c:v>50146</c:v>
                </c:pt>
                <c:pt idx="1493">
                  <c:v>50153</c:v>
                </c:pt>
                <c:pt idx="1494">
                  <c:v>50160</c:v>
                </c:pt>
                <c:pt idx="1495">
                  <c:v>50167</c:v>
                </c:pt>
                <c:pt idx="1496">
                  <c:v>50174</c:v>
                </c:pt>
                <c:pt idx="1497">
                  <c:v>50181</c:v>
                </c:pt>
                <c:pt idx="1498">
                  <c:v>50188</c:v>
                </c:pt>
                <c:pt idx="1499">
                  <c:v>50195</c:v>
                </c:pt>
                <c:pt idx="1500">
                  <c:v>50202</c:v>
                </c:pt>
                <c:pt idx="1501">
                  <c:v>50209</c:v>
                </c:pt>
                <c:pt idx="1502">
                  <c:v>50216</c:v>
                </c:pt>
                <c:pt idx="1503">
                  <c:v>50223</c:v>
                </c:pt>
                <c:pt idx="1504">
                  <c:v>50230</c:v>
                </c:pt>
                <c:pt idx="1505">
                  <c:v>50237</c:v>
                </c:pt>
                <c:pt idx="1506">
                  <c:v>50244</c:v>
                </c:pt>
                <c:pt idx="1507">
                  <c:v>50251</c:v>
                </c:pt>
                <c:pt idx="1508">
                  <c:v>50258</c:v>
                </c:pt>
                <c:pt idx="1509">
                  <c:v>50265</c:v>
                </c:pt>
                <c:pt idx="1510">
                  <c:v>50272</c:v>
                </c:pt>
                <c:pt idx="1511">
                  <c:v>50279</c:v>
                </c:pt>
                <c:pt idx="1512">
                  <c:v>50286</c:v>
                </c:pt>
                <c:pt idx="1513">
                  <c:v>50293</c:v>
                </c:pt>
                <c:pt idx="1514">
                  <c:v>50300</c:v>
                </c:pt>
                <c:pt idx="1515">
                  <c:v>50307</c:v>
                </c:pt>
                <c:pt idx="1516">
                  <c:v>50314</c:v>
                </c:pt>
                <c:pt idx="1517">
                  <c:v>50321</c:v>
                </c:pt>
                <c:pt idx="1518">
                  <c:v>50328</c:v>
                </c:pt>
                <c:pt idx="1519">
                  <c:v>50335</c:v>
                </c:pt>
                <c:pt idx="1520">
                  <c:v>50342</c:v>
                </c:pt>
                <c:pt idx="1521">
                  <c:v>50349</c:v>
                </c:pt>
                <c:pt idx="1522">
                  <c:v>50356</c:v>
                </c:pt>
                <c:pt idx="1523">
                  <c:v>50363</c:v>
                </c:pt>
                <c:pt idx="1524">
                  <c:v>50370</c:v>
                </c:pt>
                <c:pt idx="1525">
                  <c:v>50377</c:v>
                </c:pt>
                <c:pt idx="1526">
                  <c:v>50384</c:v>
                </c:pt>
                <c:pt idx="1527">
                  <c:v>50391</c:v>
                </c:pt>
                <c:pt idx="1528">
                  <c:v>50398</c:v>
                </c:pt>
                <c:pt idx="1529">
                  <c:v>50405</c:v>
                </c:pt>
                <c:pt idx="1530">
                  <c:v>50412</c:v>
                </c:pt>
                <c:pt idx="1531">
                  <c:v>50419</c:v>
                </c:pt>
                <c:pt idx="1532">
                  <c:v>50426</c:v>
                </c:pt>
                <c:pt idx="1533">
                  <c:v>50433</c:v>
                </c:pt>
                <c:pt idx="1534">
                  <c:v>50440</c:v>
                </c:pt>
                <c:pt idx="1535">
                  <c:v>50447</c:v>
                </c:pt>
                <c:pt idx="1536">
                  <c:v>50454</c:v>
                </c:pt>
                <c:pt idx="1537">
                  <c:v>50461</c:v>
                </c:pt>
                <c:pt idx="1538">
                  <c:v>50468</c:v>
                </c:pt>
                <c:pt idx="1539">
                  <c:v>50475</c:v>
                </c:pt>
                <c:pt idx="1540">
                  <c:v>50482</c:v>
                </c:pt>
                <c:pt idx="1541">
                  <c:v>50489</c:v>
                </c:pt>
                <c:pt idx="1542">
                  <c:v>50496</c:v>
                </c:pt>
                <c:pt idx="1543">
                  <c:v>50503</c:v>
                </c:pt>
                <c:pt idx="1544">
                  <c:v>50510</c:v>
                </c:pt>
                <c:pt idx="1545">
                  <c:v>50517</c:v>
                </c:pt>
                <c:pt idx="1546">
                  <c:v>50524</c:v>
                </c:pt>
                <c:pt idx="1547">
                  <c:v>50531</c:v>
                </c:pt>
                <c:pt idx="1548">
                  <c:v>50538</c:v>
                </c:pt>
                <c:pt idx="1549">
                  <c:v>50545</c:v>
                </c:pt>
                <c:pt idx="1550">
                  <c:v>50552</c:v>
                </c:pt>
                <c:pt idx="1551">
                  <c:v>50559</c:v>
                </c:pt>
                <c:pt idx="1552">
                  <c:v>50566</c:v>
                </c:pt>
                <c:pt idx="1553">
                  <c:v>50573</c:v>
                </c:pt>
                <c:pt idx="1554">
                  <c:v>50580</c:v>
                </c:pt>
                <c:pt idx="1555">
                  <c:v>50587</c:v>
                </c:pt>
                <c:pt idx="1556">
                  <c:v>50594</c:v>
                </c:pt>
                <c:pt idx="1557">
                  <c:v>50601</c:v>
                </c:pt>
                <c:pt idx="1558">
                  <c:v>50608</c:v>
                </c:pt>
                <c:pt idx="1559">
                  <c:v>50615</c:v>
                </c:pt>
                <c:pt idx="1560">
                  <c:v>50622</c:v>
                </c:pt>
                <c:pt idx="1561">
                  <c:v>50629</c:v>
                </c:pt>
                <c:pt idx="1562">
                  <c:v>50636</c:v>
                </c:pt>
                <c:pt idx="1563">
                  <c:v>50643</c:v>
                </c:pt>
                <c:pt idx="1564">
                  <c:v>50650</c:v>
                </c:pt>
                <c:pt idx="1565">
                  <c:v>50657</c:v>
                </c:pt>
                <c:pt idx="1566">
                  <c:v>50664</c:v>
                </c:pt>
                <c:pt idx="1567">
                  <c:v>50671</c:v>
                </c:pt>
                <c:pt idx="1568">
                  <c:v>50678</c:v>
                </c:pt>
                <c:pt idx="1569">
                  <c:v>50685</c:v>
                </c:pt>
                <c:pt idx="1570">
                  <c:v>50692</c:v>
                </c:pt>
                <c:pt idx="1571">
                  <c:v>50699</c:v>
                </c:pt>
                <c:pt idx="1572">
                  <c:v>50706</c:v>
                </c:pt>
                <c:pt idx="1573">
                  <c:v>50713</c:v>
                </c:pt>
                <c:pt idx="1574">
                  <c:v>50720</c:v>
                </c:pt>
                <c:pt idx="1575">
                  <c:v>50727</c:v>
                </c:pt>
                <c:pt idx="1576">
                  <c:v>50734</c:v>
                </c:pt>
                <c:pt idx="1577">
                  <c:v>50741</c:v>
                </c:pt>
                <c:pt idx="1578">
                  <c:v>50748</c:v>
                </c:pt>
                <c:pt idx="1579">
                  <c:v>50755</c:v>
                </c:pt>
                <c:pt idx="1580">
                  <c:v>50762</c:v>
                </c:pt>
                <c:pt idx="1581">
                  <c:v>50769</c:v>
                </c:pt>
                <c:pt idx="1582">
                  <c:v>50776</c:v>
                </c:pt>
                <c:pt idx="1583">
                  <c:v>50783</c:v>
                </c:pt>
                <c:pt idx="1584">
                  <c:v>50790</c:v>
                </c:pt>
                <c:pt idx="1585">
                  <c:v>50797</c:v>
                </c:pt>
                <c:pt idx="1586">
                  <c:v>50804</c:v>
                </c:pt>
                <c:pt idx="1587">
                  <c:v>50811</c:v>
                </c:pt>
                <c:pt idx="1588">
                  <c:v>50818</c:v>
                </c:pt>
                <c:pt idx="1589">
                  <c:v>50825</c:v>
                </c:pt>
                <c:pt idx="1590">
                  <c:v>50832</c:v>
                </c:pt>
                <c:pt idx="1591">
                  <c:v>50839</c:v>
                </c:pt>
                <c:pt idx="1592">
                  <c:v>50846</c:v>
                </c:pt>
                <c:pt idx="1593">
                  <c:v>50853</c:v>
                </c:pt>
                <c:pt idx="1594">
                  <c:v>50860</c:v>
                </c:pt>
                <c:pt idx="1595">
                  <c:v>50867</c:v>
                </c:pt>
                <c:pt idx="1596">
                  <c:v>50874</c:v>
                </c:pt>
                <c:pt idx="1597">
                  <c:v>50881</c:v>
                </c:pt>
                <c:pt idx="1598">
                  <c:v>50888</c:v>
                </c:pt>
                <c:pt idx="1599">
                  <c:v>50895</c:v>
                </c:pt>
                <c:pt idx="1600">
                  <c:v>50902</c:v>
                </c:pt>
                <c:pt idx="1601">
                  <c:v>50909</c:v>
                </c:pt>
                <c:pt idx="1602">
                  <c:v>50916</c:v>
                </c:pt>
                <c:pt idx="1603">
                  <c:v>50923</c:v>
                </c:pt>
                <c:pt idx="1604">
                  <c:v>50930</c:v>
                </c:pt>
                <c:pt idx="1605">
                  <c:v>50937</c:v>
                </c:pt>
                <c:pt idx="1606">
                  <c:v>50944</c:v>
                </c:pt>
                <c:pt idx="1607">
                  <c:v>50951</c:v>
                </c:pt>
                <c:pt idx="1608">
                  <c:v>50958</c:v>
                </c:pt>
                <c:pt idx="1609">
                  <c:v>50965</c:v>
                </c:pt>
                <c:pt idx="1610">
                  <c:v>50972</c:v>
                </c:pt>
                <c:pt idx="1611">
                  <c:v>50979</c:v>
                </c:pt>
                <c:pt idx="1612">
                  <c:v>50986</c:v>
                </c:pt>
                <c:pt idx="1613">
                  <c:v>50993</c:v>
                </c:pt>
                <c:pt idx="1614">
                  <c:v>51000</c:v>
                </c:pt>
                <c:pt idx="1615">
                  <c:v>51007</c:v>
                </c:pt>
                <c:pt idx="1616">
                  <c:v>51014</c:v>
                </c:pt>
                <c:pt idx="1617">
                  <c:v>51021</c:v>
                </c:pt>
                <c:pt idx="1618">
                  <c:v>51028</c:v>
                </c:pt>
                <c:pt idx="1619">
                  <c:v>51035</c:v>
                </c:pt>
                <c:pt idx="1620">
                  <c:v>51042</c:v>
                </c:pt>
                <c:pt idx="1621">
                  <c:v>51049</c:v>
                </c:pt>
                <c:pt idx="1622">
                  <c:v>51056</c:v>
                </c:pt>
                <c:pt idx="1623">
                  <c:v>51063</c:v>
                </c:pt>
                <c:pt idx="1624">
                  <c:v>51070</c:v>
                </c:pt>
                <c:pt idx="1625">
                  <c:v>51077</c:v>
                </c:pt>
                <c:pt idx="1626">
                  <c:v>51084</c:v>
                </c:pt>
                <c:pt idx="1627">
                  <c:v>51091</c:v>
                </c:pt>
                <c:pt idx="1628">
                  <c:v>51098</c:v>
                </c:pt>
                <c:pt idx="1629">
                  <c:v>51105</c:v>
                </c:pt>
                <c:pt idx="1630">
                  <c:v>51112</c:v>
                </c:pt>
                <c:pt idx="1631">
                  <c:v>51119</c:v>
                </c:pt>
                <c:pt idx="1632">
                  <c:v>51126</c:v>
                </c:pt>
                <c:pt idx="1633">
                  <c:v>51133</c:v>
                </c:pt>
                <c:pt idx="1634">
                  <c:v>51140</c:v>
                </c:pt>
                <c:pt idx="1635">
                  <c:v>51147</c:v>
                </c:pt>
                <c:pt idx="1636">
                  <c:v>51154</c:v>
                </c:pt>
                <c:pt idx="1637">
                  <c:v>51161</c:v>
                </c:pt>
                <c:pt idx="1638">
                  <c:v>51168</c:v>
                </c:pt>
                <c:pt idx="1639">
                  <c:v>51175</c:v>
                </c:pt>
                <c:pt idx="1640">
                  <c:v>51182</c:v>
                </c:pt>
                <c:pt idx="1641">
                  <c:v>51189</c:v>
                </c:pt>
                <c:pt idx="1642">
                  <c:v>51196</c:v>
                </c:pt>
                <c:pt idx="1643">
                  <c:v>51203</c:v>
                </c:pt>
                <c:pt idx="1644">
                  <c:v>51210</c:v>
                </c:pt>
                <c:pt idx="1645">
                  <c:v>51217</c:v>
                </c:pt>
                <c:pt idx="1646">
                  <c:v>51224</c:v>
                </c:pt>
                <c:pt idx="1647">
                  <c:v>51231</c:v>
                </c:pt>
                <c:pt idx="1648">
                  <c:v>51238</c:v>
                </c:pt>
                <c:pt idx="1649">
                  <c:v>51245</c:v>
                </c:pt>
                <c:pt idx="1650">
                  <c:v>51252</c:v>
                </c:pt>
                <c:pt idx="1651">
                  <c:v>51260</c:v>
                </c:pt>
                <c:pt idx="1652">
                  <c:v>51267</c:v>
                </c:pt>
                <c:pt idx="1653">
                  <c:v>51274</c:v>
                </c:pt>
                <c:pt idx="1654">
                  <c:v>51281</c:v>
                </c:pt>
                <c:pt idx="1655">
                  <c:v>51288</c:v>
                </c:pt>
                <c:pt idx="1656">
                  <c:v>51295</c:v>
                </c:pt>
                <c:pt idx="1657">
                  <c:v>51302</c:v>
                </c:pt>
                <c:pt idx="1658">
                  <c:v>51309</c:v>
                </c:pt>
                <c:pt idx="1659">
                  <c:v>51316</c:v>
                </c:pt>
                <c:pt idx="1660">
                  <c:v>51323</c:v>
                </c:pt>
                <c:pt idx="1661">
                  <c:v>51330</c:v>
                </c:pt>
                <c:pt idx="1662">
                  <c:v>51337</c:v>
                </c:pt>
                <c:pt idx="1663">
                  <c:v>51344</c:v>
                </c:pt>
                <c:pt idx="1664">
                  <c:v>51351</c:v>
                </c:pt>
                <c:pt idx="1665">
                  <c:v>51358</c:v>
                </c:pt>
                <c:pt idx="1666">
                  <c:v>51365</c:v>
                </c:pt>
                <c:pt idx="1667">
                  <c:v>51372</c:v>
                </c:pt>
                <c:pt idx="1668">
                  <c:v>51379</c:v>
                </c:pt>
                <c:pt idx="1669">
                  <c:v>51386</c:v>
                </c:pt>
                <c:pt idx="1670">
                  <c:v>51393</c:v>
                </c:pt>
                <c:pt idx="1671">
                  <c:v>51400</c:v>
                </c:pt>
                <c:pt idx="1672">
                  <c:v>51407</c:v>
                </c:pt>
                <c:pt idx="1673">
                  <c:v>51414</c:v>
                </c:pt>
                <c:pt idx="1674">
                  <c:v>51421</c:v>
                </c:pt>
                <c:pt idx="1675">
                  <c:v>51428</c:v>
                </c:pt>
                <c:pt idx="1676">
                  <c:v>51435</c:v>
                </c:pt>
                <c:pt idx="1677">
                  <c:v>51442</c:v>
                </c:pt>
                <c:pt idx="1678">
                  <c:v>51449</c:v>
                </c:pt>
                <c:pt idx="1679">
                  <c:v>51456</c:v>
                </c:pt>
                <c:pt idx="1680">
                  <c:v>51463</c:v>
                </c:pt>
                <c:pt idx="1681">
                  <c:v>51470</c:v>
                </c:pt>
                <c:pt idx="1682">
                  <c:v>51477</c:v>
                </c:pt>
                <c:pt idx="1683">
                  <c:v>51484</c:v>
                </c:pt>
                <c:pt idx="1684">
                  <c:v>51491</c:v>
                </c:pt>
                <c:pt idx="1685">
                  <c:v>51501</c:v>
                </c:pt>
                <c:pt idx="1686">
                  <c:v>51508</c:v>
                </c:pt>
                <c:pt idx="1687">
                  <c:v>51515</c:v>
                </c:pt>
                <c:pt idx="1688">
                  <c:v>51522</c:v>
                </c:pt>
                <c:pt idx="1689">
                  <c:v>51529</c:v>
                </c:pt>
                <c:pt idx="1690">
                  <c:v>51536</c:v>
                </c:pt>
                <c:pt idx="1691">
                  <c:v>51543</c:v>
                </c:pt>
                <c:pt idx="1692">
                  <c:v>51550</c:v>
                </c:pt>
                <c:pt idx="1693">
                  <c:v>51557</c:v>
                </c:pt>
                <c:pt idx="1694">
                  <c:v>51564</c:v>
                </c:pt>
                <c:pt idx="1695">
                  <c:v>51571</c:v>
                </c:pt>
                <c:pt idx="1696">
                  <c:v>51578</c:v>
                </c:pt>
                <c:pt idx="1697">
                  <c:v>51585</c:v>
                </c:pt>
                <c:pt idx="1698">
                  <c:v>51592</c:v>
                </c:pt>
                <c:pt idx="1699">
                  <c:v>51599</c:v>
                </c:pt>
                <c:pt idx="1700">
                  <c:v>51606</c:v>
                </c:pt>
                <c:pt idx="1701">
                  <c:v>51615</c:v>
                </c:pt>
                <c:pt idx="1702">
                  <c:v>51620</c:v>
                </c:pt>
                <c:pt idx="1703">
                  <c:v>51627</c:v>
                </c:pt>
                <c:pt idx="1704">
                  <c:v>51634</c:v>
                </c:pt>
                <c:pt idx="1705">
                  <c:v>51641</c:v>
                </c:pt>
                <c:pt idx="1706">
                  <c:v>51648</c:v>
                </c:pt>
                <c:pt idx="1707">
                  <c:v>51655</c:v>
                </c:pt>
                <c:pt idx="1708">
                  <c:v>51662</c:v>
                </c:pt>
                <c:pt idx="1709">
                  <c:v>51669</c:v>
                </c:pt>
                <c:pt idx="1710">
                  <c:v>51676</c:v>
                </c:pt>
                <c:pt idx="1711">
                  <c:v>51683</c:v>
                </c:pt>
                <c:pt idx="1712">
                  <c:v>51690</c:v>
                </c:pt>
                <c:pt idx="1713">
                  <c:v>51697</c:v>
                </c:pt>
                <c:pt idx="1714">
                  <c:v>51704</c:v>
                </c:pt>
                <c:pt idx="1715">
                  <c:v>51711</c:v>
                </c:pt>
                <c:pt idx="1716">
                  <c:v>51718</c:v>
                </c:pt>
                <c:pt idx="1717">
                  <c:v>51725</c:v>
                </c:pt>
                <c:pt idx="1718">
                  <c:v>51732</c:v>
                </c:pt>
                <c:pt idx="1719">
                  <c:v>51739</c:v>
                </c:pt>
                <c:pt idx="1720">
                  <c:v>51746</c:v>
                </c:pt>
                <c:pt idx="1721">
                  <c:v>51753</c:v>
                </c:pt>
                <c:pt idx="1722">
                  <c:v>51760</c:v>
                </c:pt>
                <c:pt idx="1723">
                  <c:v>51767</c:v>
                </c:pt>
                <c:pt idx="1724">
                  <c:v>51774</c:v>
                </c:pt>
                <c:pt idx="1725">
                  <c:v>51781</c:v>
                </c:pt>
                <c:pt idx="1726">
                  <c:v>51788</c:v>
                </c:pt>
                <c:pt idx="1727">
                  <c:v>51795</c:v>
                </c:pt>
                <c:pt idx="1728">
                  <c:v>51802</c:v>
                </c:pt>
                <c:pt idx="1729">
                  <c:v>51809</c:v>
                </c:pt>
                <c:pt idx="1730">
                  <c:v>51816</c:v>
                </c:pt>
                <c:pt idx="1731">
                  <c:v>51823</c:v>
                </c:pt>
                <c:pt idx="1732">
                  <c:v>51830</c:v>
                </c:pt>
                <c:pt idx="1733">
                  <c:v>51837</c:v>
                </c:pt>
                <c:pt idx="1734">
                  <c:v>51844</c:v>
                </c:pt>
                <c:pt idx="1735">
                  <c:v>51851</c:v>
                </c:pt>
                <c:pt idx="1736">
                  <c:v>51858</c:v>
                </c:pt>
                <c:pt idx="1737">
                  <c:v>51866</c:v>
                </c:pt>
                <c:pt idx="1738">
                  <c:v>51873</c:v>
                </c:pt>
                <c:pt idx="1739">
                  <c:v>51880</c:v>
                </c:pt>
                <c:pt idx="1740">
                  <c:v>51887</c:v>
                </c:pt>
                <c:pt idx="1741">
                  <c:v>51894</c:v>
                </c:pt>
                <c:pt idx="1742">
                  <c:v>51901</c:v>
                </c:pt>
                <c:pt idx="1743">
                  <c:v>51908</c:v>
                </c:pt>
                <c:pt idx="1744">
                  <c:v>51915</c:v>
                </c:pt>
                <c:pt idx="1745">
                  <c:v>51922</c:v>
                </c:pt>
                <c:pt idx="1746">
                  <c:v>51929</c:v>
                </c:pt>
                <c:pt idx="1747">
                  <c:v>51936</c:v>
                </c:pt>
                <c:pt idx="1748">
                  <c:v>51943</c:v>
                </c:pt>
                <c:pt idx="1749">
                  <c:v>51950</c:v>
                </c:pt>
                <c:pt idx="1750">
                  <c:v>51957</c:v>
                </c:pt>
                <c:pt idx="1751">
                  <c:v>51966</c:v>
                </c:pt>
                <c:pt idx="1752">
                  <c:v>51973</c:v>
                </c:pt>
                <c:pt idx="1753">
                  <c:v>51980</c:v>
                </c:pt>
                <c:pt idx="1754">
                  <c:v>51988</c:v>
                </c:pt>
                <c:pt idx="1755">
                  <c:v>51994</c:v>
                </c:pt>
                <c:pt idx="1756">
                  <c:v>52001</c:v>
                </c:pt>
                <c:pt idx="1757">
                  <c:v>52008</c:v>
                </c:pt>
                <c:pt idx="1758">
                  <c:v>52015</c:v>
                </c:pt>
                <c:pt idx="1759">
                  <c:v>52022</c:v>
                </c:pt>
                <c:pt idx="1760">
                  <c:v>52029</c:v>
                </c:pt>
                <c:pt idx="1761">
                  <c:v>52036</c:v>
                </c:pt>
                <c:pt idx="1762">
                  <c:v>52043</c:v>
                </c:pt>
                <c:pt idx="1763">
                  <c:v>52050</c:v>
                </c:pt>
                <c:pt idx="1764">
                  <c:v>52057</c:v>
                </c:pt>
                <c:pt idx="1765">
                  <c:v>52064</c:v>
                </c:pt>
                <c:pt idx="1766">
                  <c:v>52071</c:v>
                </c:pt>
                <c:pt idx="1767">
                  <c:v>52078</c:v>
                </c:pt>
                <c:pt idx="1768">
                  <c:v>52085</c:v>
                </c:pt>
                <c:pt idx="1769">
                  <c:v>52092</c:v>
                </c:pt>
                <c:pt idx="1770">
                  <c:v>52099</c:v>
                </c:pt>
                <c:pt idx="1771">
                  <c:v>52106</c:v>
                </c:pt>
                <c:pt idx="1772">
                  <c:v>52113</c:v>
                </c:pt>
                <c:pt idx="1773">
                  <c:v>52120</c:v>
                </c:pt>
                <c:pt idx="1774">
                  <c:v>52127</c:v>
                </c:pt>
                <c:pt idx="1775">
                  <c:v>52134</c:v>
                </c:pt>
                <c:pt idx="1776">
                  <c:v>52141</c:v>
                </c:pt>
                <c:pt idx="1777">
                  <c:v>52148</c:v>
                </c:pt>
                <c:pt idx="1778">
                  <c:v>52155</c:v>
                </c:pt>
                <c:pt idx="1779">
                  <c:v>52162</c:v>
                </c:pt>
                <c:pt idx="1780">
                  <c:v>52169</c:v>
                </c:pt>
                <c:pt idx="1781">
                  <c:v>52176</c:v>
                </c:pt>
                <c:pt idx="1782">
                  <c:v>52183</c:v>
                </c:pt>
                <c:pt idx="1783">
                  <c:v>52190</c:v>
                </c:pt>
                <c:pt idx="1784">
                  <c:v>52197</c:v>
                </c:pt>
                <c:pt idx="1785">
                  <c:v>52204</c:v>
                </c:pt>
                <c:pt idx="1786">
                  <c:v>52211</c:v>
                </c:pt>
                <c:pt idx="1787">
                  <c:v>52218</c:v>
                </c:pt>
                <c:pt idx="1788">
                  <c:v>52229</c:v>
                </c:pt>
                <c:pt idx="1789">
                  <c:v>52233</c:v>
                </c:pt>
                <c:pt idx="1790">
                  <c:v>52239</c:v>
                </c:pt>
                <c:pt idx="1791">
                  <c:v>52246</c:v>
                </c:pt>
                <c:pt idx="1792">
                  <c:v>52253</c:v>
                </c:pt>
                <c:pt idx="1793">
                  <c:v>52260</c:v>
                </c:pt>
                <c:pt idx="1794">
                  <c:v>52267</c:v>
                </c:pt>
                <c:pt idx="1795">
                  <c:v>52274</c:v>
                </c:pt>
                <c:pt idx="1796">
                  <c:v>52281</c:v>
                </c:pt>
                <c:pt idx="1797">
                  <c:v>52288</c:v>
                </c:pt>
                <c:pt idx="1798">
                  <c:v>52295</c:v>
                </c:pt>
                <c:pt idx="1799">
                  <c:v>52302</c:v>
                </c:pt>
                <c:pt idx="1800">
                  <c:v>52309</c:v>
                </c:pt>
                <c:pt idx="1801">
                  <c:v>52316</c:v>
                </c:pt>
                <c:pt idx="1802">
                  <c:v>52323</c:v>
                </c:pt>
                <c:pt idx="1803">
                  <c:v>52330</c:v>
                </c:pt>
                <c:pt idx="1804">
                  <c:v>52337</c:v>
                </c:pt>
                <c:pt idx="1805">
                  <c:v>52344</c:v>
                </c:pt>
                <c:pt idx="1806">
                  <c:v>52351</c:v>
                </c:pt>
                <c:pt idx="1807">
                  <c:v>52358</c:v>
                </c:pt>
                <c:pt idx="1808">
                  <c:v>52365</c:v>
                </c:pt>
                <c:pt idx="1809">
                  <c:v>52372</c:v>
                </c:pt>
                <c:pt idx="1810">
                  <c:v>52379</c:v>
                </c:pt>
                <c:pt idx="1811">
                  <c:v>52386</c:v>
                </c:pt>
                <c:pt idx="1812">
                  <c:v>52393</c:v>
                </c:pt>
                <c:pt idx="1813">
                  <c:v>52400</c:v>
                </c:pt>
                <c:pt idx="1814">
                  <c:v>52407</c:v>
                </c:pt>
                <c:pt idx="1815">
                  <c:v>52414</c:v>
                </c:pt>
                <c:pt idx="1816">
                  <c:v>52421</c:v>
                </c:pt>
                <c:pt idx="1817">
                  <c:v>52428</c:v>
                </c:pt>
                <c:pt idx="1818">
                  <c:v>52435</c:v>
                </c:pt>
                <c:pt idx="1819">
                  <c:v>52442</c:v>
                </c:pt>
                <c:pt idx="1820">
                  <c:v>52449</c:v>
                </c:pt>
                <c:pt idx="1821">
                  <c:v>52456</c:v>
                </c:pt>
                <c:pt idx="1822">
                  <c:v>52463</c:v>
                </c:pt>
                <c:pt idx="1823">
                  <c:v>52470</c:v>
                </c:pt>
                <c:pt idx="1824">
                  <c:v>52477</c:v>
                </c:pt>
                <c:pt idx="1825">
                  <c:v>52484</c:v>
                </c:pt>
                <c:pt idx="1826">
                  <c:v>52491</c:v>
                </c:pt>
                <c:pt idx="1827">
                  <c:v>52498</c:v>
                </c:pt>
                <c:pt idx="1828">
                  <c:v>52505</c:v>
                </c:pt>
                <c:pt idx="1829">
                  <c:v>52512</c:v>
                </c:pt>
                <c:pt idx="1830">
                  <c:v>52519</c:v>
                </c:pt>
                <c:pt idx="1831">
                  <c:v>52526</c:v>
                </c:pt>
                <c:pt idx="1832">
                  <c:v>52533</c:v>
                </c:pt>
                <c:pt idx="1833">
                  <c:v>52540</c:v>
                </c:pt>
                <c:pt idx="1834">
                  <c:v>52547</c:v>
                </c:pt>
                <c:pt idx="1835">
                  <c:v>52554</c:v>
                </c:pt>
                <c:pt idx="1836">
                  <c:v>52561</c:v>
                </c:pt>
                <c:pt idx="1837">
                  <c:v>52568</c:v>
                </c:pt>
                <c:pt idx="1838">
                  <c:v>52575</c:v>
                </c:pt>
                <c:pt idx="1839">
                  <c:v>52582</c:v>
                </c:pt>
                <c:pt idx="1840">
                  <c:v>52589</c:v>
                </c:pt>
                <c:pt idx="1841">
                  <c:v>52596</c:v>
                </c:pt>
                <c:pt idx="1842">
                  <c:v>52603</c:v>
                </c:pt>
                <c:pt idx="1843">
                  <c:v>52610</c:v>
                </c:pt>
                <c:pt idx="1844">
                  <c:v>52617</c:v>
                </c:pt>
                <c:pt idx="1845">
                  <c:v>52624</c:v>
                </c:pt>
                <c:pt idx="1846">
                  <c:v>52631</c:v>
                </c:pt>
                <c:pt idx="1847">
                  <c:v>52638</c:v>
                </c:pt>
                <c:pt idx="1848">
                  <c:v>52645</c:v>
                </c:pt>
                <c:pt idx="1849">
                  <c:v>52652</c:v>
                </c:pt>
                <c:pt idx="1850">
                  <c:v>52659</c:v>
                </c:pt>
                <c:pt idx="1851">
                  <c:v>52666</c:v>
                </c:pt>
                <c:pt idx="1852">
                  <c:v>52673</c:v>
                </c:pt>
                <c:pt idx="1853">
                  <c:v>52680</c:v>
                </c:pt>
                <c:pt idx="1854">
                  <c:v>52687</c:v>
                </c:pt>
                <c:pt idx="1855">
                  <c:v>52694</c:v>
                </c:pt>
                <c:pt idx="1856">
                  <c:v>52701</c:v>
                </c:pt>
                <c:pt idx="1857">
                  <c:v>52708</c:v>
                </c:pt>
                <c:pt idx="1858">
                  <c:v>52715</c:v>
                </c:pt>
                <c:pt idx="1859">
                  <c:v>52722</c:v>
                </c:pt>
                <c:pt idx="1860">
                  <c:v>52729</c:v>
                </c:pt>
                <c:pt idx="1861">
                  <c:v>52736</c:v>
                </c:pt>
                <c:pt idx="1862">
                  <c:v>52743</c:v>
                </c:pt>
                <c:pt idx="1863">
                  <c:v>52750</c:v>
                </c:pt>
                <c:pt idx="1864">
                  <c:v>52757</c:v>
                </c:pt>
                <c:pt idx="1865">
                  <c:v>52764</c:v>
                </c:pt>
                <c:pt idx="1866">
                  <c:v>52771</c:v>
                </c:pt>
                <c:pt idx="1867">
                  <c:v>52778</c:v>
                </c:pt>
                <c:pt idx="1868">
                  <c:v>52785</c:v>
                </c:pt>
                <c:pt idx="1869">
                  <c:v>52792</c:v>
                </c:pt>
                <c:pt idx="1870">
                  <c:v>52799</c:v>
                </c:pt>
                <c:pt idx="1871">
                  <c:v>52806</c:v>
                </c:pt>
                <c:pt idx="1872">
                  <c:v>52813</c:v>
                </c:pt>
                <c:pt idx="1873">
                  <c:v>52820</c:v>
                </c:pt>
                <c:pt idx="1874">
                  <c:v>52827</c:v>
                </c:pt>
                <c:pt idx="1875">
                  <c:v>52834</c:v>
                </c:pt>
                <c:pt idx="1876">
                  <c:v>52841</c:v>
                </c:pt>
                <c:pt idx="1877">
                  <c:v>52848</c:v>
                </c:pt>
                <c:pt idx="1878">
                  <c:v>52855</c:v>
                </c:pt>
                <c:pt idx="1879">
                  <c:v>52862</c:v>
                </c:pt>
                <c:pt idx="1880">
                  <c:v>52869</c:v>
                </c:pt>
                <c:pt idx="1881">
                  <c:v>52876</c:v>
                </c:pt>
                <c:pt idx="1882">
                  <c:v>52883</c:v>
                </c:pt>
                <c:pt idx="1883">
                  <c:v>52890</c:v>
                </c:pt>
                <c:pt idx="1884">
                  <c:v>52897</c:v>
                </c:pt>
                <c:pt idx="1885">
                  <c:v>52904</c:v>
                </c:pt>
                <c:pt idx="1886">
                  <c:v>52911</c:v>
                </c:pt>
                <c:pt idx="1887">
                  <c:v>52918</c:v>
                </c:pt>
                <c:pt idx="1888">
                  <c:v>52925</c:v>
                </c:pt>
                <c:pt idx="1889">
                  <c:v>52932</c:v>
                </c:pt>
                <c:pt idx="1890">
                  <c:v>52939</c:v>
                </c:pt>
                <c:pt idx="1891">
                  <c:v>52946</c:v>
                </c:pt>
                <c:pt idx="1892">
                  <c:v>52953</c:v>
                </c:pt>
                <c:pt idx="1893">
                  <c:v>52960</c:v>
                </c:pt>
                <c:pt idx="1894">
                  <c:v>52967</c:v>
                </c:pt>
                <c:pt idx="1895">
                  <c:v>52974</c:v>
                </c:pt>
                <c:pt idx="1896">
                  <c:v>52981</c:v>
                </c:pt>
                <c:pt idx="1897">
                  <c:v>52988</c:v>
                </c:pt>
                <c:pt idx="1898">
                  <c:v>52995</c:v>
                </c:pt>
                <c:pt idx="1899">
                  <c:v>53002</c:v>
                </c:pt>
                <c:pt idx="1900">
                  <c:v>53009</c:v>
                </c:pt>
                <c:pt idx="1901">
                  <c:v>53016</c:v>
                </c:pt>
                <c:pt idx="1902">
                  <c:v>53023</c:v>
                </c:pt>
                <c:pt idx="1903">
                  <c:v>53030</c:v>
                </c:pt>
                <c:pt idx="1904">
                  <c:v>53037</c:v>
                </c:pt>
                <c:pt idx="1905">
                  <c:v>53044</c:v>
                </c:pt>
                <c:pt idx="1906">
                  <c:v>53051</c:v>
                </c:pt>
                <c:pt idx="1907">
                  <c:v>53058</c:v>
                </c:pt>
                <c:pt idx="1908">
                  <c:v>53065</c:v>
                </c:pt>
                <c:pt idx="1909">
                  <c:v>53072</c:v>
                </c:pt>
                <c:pt idx="1910">
                  <c:v>53079</c:v>
                </c:pt>
                <c:pt idx="1911">
                  <c:v>53086</c:v>
                </c:pt>
                <c:pt idx="1912">
                  <c:v>53093</c:v>
                </c:pt>
                <c:pt idx="1913">
                  <c:v>53100</c:v>
                </c:pt>
                <c:pt idx="1914">
                  <c:v>53107</c:v>
                </c:pt>
                <c:pt idx="1915">
                  <c:v>53114</c:v>
                </c:pt>
                <c:pt idx="1916">
                  <c:v>53121</c:v>
                </c:pt>
                <c:pt idx="1917">
                  <c:v>53128</c:v>
                </c:pt>
                <c:pt idx="1918">
                  <c:v>53135</c:v>
                </c:pt>
                <c:pt idx="1919">
                  <c:v>53142</c:v>
                </c:pt>
                <c:pt idx="1920">
                  <c:v>53149</c:v>
                </c:pt>
                <c:pt idx="1921">
                  <c:v>53156</c:v>
                </c:pt>
                <c:pt idx="1922">
                  <c:v>53163</c:v>
                </c:pt>
                <c:pt idx="1923">
                  <c:v>53170</c:v>
                </c:pt>
                <c:pt idx="1924">
                  <c:v>53177</c:v>
                </c:pt>
                <c:pt idx="1925">
                  <c:v>53184</c:v>
                </c:pt>
                <c:pt idx="1926">
                  <c:v>53191</c:v>
                </c:pt>
                <c:pt idx="1927">
                  <c:v>53198</c:v>
                </c:pt>
                <c:pt idx="1928">
                  <c:v>53205</c:v>
                </c:pt>
                <c:pt idx="1929">
                  <c:v>53212</c:v>
                </c:pt>
                <c:pt idx="1930">
                  <c:v>53219</c:v>
                </c:pt>
                <c:pt idx="1931">
                  <c:v>53226</c:v>
                </c:pt>
                <c:pt idx="1932">
                  <c:v>53233</c:v>
                </c:pt>
                <c:pt idx="1933">
                  <c:v>53240</c:v>
                </c:pt>
                <c:pt idx="1934">
                  <c:v>53247</c:v>
                </c:pt>
                <c:pt idx="1935">
                  <c:v>53254</c:v>
                </c:pt>
                <c:pt idx="1936">
                  <c:v>53261</c:v>
                </c:pt>
                <c:pt idx="1937">
                  <c:v>53268</c:v>
                </c:pt>
                <c:pt idx="1938">
                  <c:v>53275</c:v>
                </c:pt>
                <c:pt idx="1939">
                  <c:v>53282</c:v>
                </c:pt>
                <c:pt idx="1940">
                  <c:v>53289</c:v>
                </c:pt>
                <c:pt idx="1941">
                  <c:v>53296</c:v>
                </c:pt>
                <c:pt idx="1942">
                  <c:v>53303</c:v>
                </c:pt>
                <c:pt idx="1943">
                  <c:v>53310</c:v>
                </c:pt>
                <c:pt idx="1944">
                  <c:v>53317</c:v>
                </c:pt>
                <c:pt idx="1945">
                  <c:v>53325</c:v>
                </c:pt>
                <c:pt idx="1946">
                  <c:v>53332</c:v>
                </c:pt>
                <c:pt idx="1947">
                  <c:v>53339</c:v>
                </c:pt>
                <c:pt idx="1948">
                  <c:v>53346</c:v>
                </c:pt>
                <c:pt idx="1949">
                  <c:v>53353</c:v>
                </c:pt>
                <c:pt idx="1950">
                  <c:v>53360</c:v>
                </c:pt>
                <c:pt idx="1951">
                  <c:v>53367</c:v>
                </c:pt>
                <c:pt idx="1952">
                  <c:v>53374</c:v>
                </c:pt>
                <c:pt idx="1953">
                  <c:v>53381</c:v>
                </c:pt>
                <c:pt idx="1954">
                  <c:v>53388</c:v>
                </c:pt>
                <c:pt idx="1955">
                  <c:v>53395</c:v>
                </c:pt>
                <c:pt idx="1956">
                  <c:v>53402</c:v>
                </c:pt>
                <c:pt idx="1957">
                  <c:v>53413</c:v>
                </c:pt>
                <c:pt idx="1958">
                  <c:v>53416</c:v>
                </c:pt>
                <c:pt idx="1959">
                  <c:v>53423</c:v>
                </c:pt>
                <c:pt idx="1960">
                  <c:v>53430</c:v>
                </c:pt>
                <c:pt idx="1961">
                  <c:v>53437</c:v>
                </c:pt>
                <c:pt idx="1962">
                  <c:v>53444</c:v>
                </c:pt>
                <c:pt idx="1963">
                  <c:v>53451</c:v>
                </c:pt>
                <c:pt idx="1964">
                  <c:v>53458</c:v>
                </c:pt>
                <c:pt idx="1965">
                  <c:v>53465</c:v>
                </c:pt>
                <c:pt idx="1966">
                  <c:v>53472</c:v>
                </c:pt>
                <c:pt idx="1967">
                  <c:v>53479</c:v>
                </c:pt>
                <c:pt idx="1968">
                  <c:v>53486</c:v>
                </c:pt>
                <c:pt idx="1969">
                  <c:v>53493</c:v>
                </c:pt>
                <c:pt idx="1970">
                  <c:v>53500</c:v>
                </c:pt>
                <c:pt idx="1971">
                  <c:v>53507</c:v>
                </c:pt>
                <c:pt idx="1972">
                  <c:v>53514</c:v>
                </c:pt>
                <c:pt idx="1973">
                  <c:v>53521</c:v>
                </c:pt>
                <c:pt idx="1974">
                  <c:v>53528</c:v>
                </c:pt>
                <c:pt idx="1975">
                  <c:v>53535</c:v>
                </c:pt>
                <c:pt idx="1976">
                  <c:v>53542</c:v>
                </c:pt>
                <c:pt idx="1977">
                  <c:v>53549</c:v>
                </c:pt>
                <c:pt idx="1978">
                  <c:v>53556</c:v>
                </c:pt>
                <c:pt idx="1979">
                  <c:v>53563</c:v>
                </c:pt>
                <c:pt idx="1980">
                  <c:v>53570</c:v>
                </c:pt>
                <c:pt idx="1981">
                  <c:v>53577</c:v>
                </c:pt>
                <c:pt idx="1982">
                  <c:v>53584</c:v>
                </c:pt>
                <c:pt idx="1983">
                  <c:v>53591</c:v>
                </c:pt>
                <c:pt idx="1984">
                  <c:v>53598</c:v>
                </c:pt>
                <c:pt idx="1985">
                  <c:v>53605</c:v>
                </c:pt>
                <c:pt idx="1986">
                  <c:v>53612</c:v>
                </c:pt>
                <c:pt idx="1987">
                  <c:v>53619</c:v>
                </c:pt>
                <c:pt idx="1988">
                  <c:v>53626</c:v>
                </c:pt>
                <c:pt idx="1989">
                  <c:v>53633</c:v>
                </c:pt>
                <c:pt idx="1990">
                  <c:v>53640</c:v>
                </c:pt>
                <c:pt idx="1991">
                  <c:v>53647</c:v>
                </c:pt>
                <c:pt idx="1992">
                  <c:v>53654</c:v>
                </c:pt>
                <c:pt idx="1993">
                  <c:v>53661</c:v>
                </c:pt>
                <c:pt idx="1994">
                  <c:v>53668</c:v>
                </c:pt>
                <c:pt idx="1995">
                  <c:v>53675</c:v>
                </c:pt>
                <c:pt idx="1996">
                  <c:v>53682</c:v>
                </c:pt>
                <c:pt idx="1997">
                  <c:v>53692</c:v>
                </c:pt>
                <c:pt idx="1998">
                  <c:v>53699</c:v>
                </c:pt>
                <c:pt idx="1999">
                  <c:v>53706</c:v>
                </c:pt>
                <c:pt idx="2000">
                  <c:v>53713</c:v>
                </c:pt>
                <c:pt idx="2001">
                  <c:v>53720</c:v>
                </c:pt>
                <c:pt idx="2002">
                  <c:v>53727</c:v>
                </c:pt>
                <c:pt idx="2003">
                  <c:v>53734</c:v>
                </c:pt>
                <c:pt idx="2004">
                  <c:v>53741</c:v>
                </c:pt>
                <c:pt idx="2005">
                  <c:v>53748</c:v>
                </c:pt>
                <c:pt idx="2006">
                  <c:v>53755</c:v>
                </c:pt>
                <c:pt idx="2007">
                  <c:v>53762</c:v>
                </c:pt>
                <c:pt idx="2008">
                  <c:v>53769</c:v>
                </c:pt>
                <c:pt idx="2009">
                  <c:v>53776</c:v>
                </c:pt>
                <c:pt idx="2010">
                  <c:v>53783</c:v>
                </c:pt>
                <c:pt idx="2011">
                  <c:v>53790</c:v>
                </c:pt>
                <c:pt idx="2012">
                  <c:v>53799</c:v>
                </c:pt>
                <c:pt idx="2013">
                  <c:v>53804</c:v>
                </c:pt>
                <c:pt idx="2014">
                  <c:v>53811</c:v>
                </c:pt>
                <c:pt idx="2015">
                  <c:v>53818</c:v>
                </c:pt>
                <c:pt idx="2016">
                  <c:v>53825</c:v>
                </c:pt>
                <c:pt idx="2017">
                  <c:v>53832</c:v>
                </c:pt>
                <c:pt idx="2018">
                  <c:v>53839</c:v>
                </c:pt>
                <c:pt idx="2019">
                  <c:v>53846</c:v>
                </c:pt>
                <c:pt idx="2020">
                  <c:v>53853</c:v>
                </c:pt>
                <c:pt idx="2021">
                  <c:v>53860</c:v>
                </c:pt>
                <c:pt idx="2022">
                  <c:v>53867</c:v>
                </c:pt>
                <c:pt idx="2023">
                  <c:v>53874</c:v>
                </c:pt>
                <c:pt idx="2024">
                  <c:v>53881</c:v>
                </c:pt>
                <c:pt idx="2025">
                  <c:v>53888</c:v>
                </c:pt>
                <c:pt idx="2026">
                  <c:v>53895</c:v>
                </c:pt>
                <c:pt idx="2027">
                  <c:v>53902</c:v>
                </c:pt>
                <c:pt idx="2028">
                  <c:v>53909</c:v>
                </c:pt>
                <c:pt idx="2029">
                  <c:v>53916</c:v>
                </c:pt>
                <c:pt idx="2030">
                  <c:v>53923</c:v>
                </c:pt>
                <c:pt idx="2031">
                  <c:v>53930</c:v>
                </c:pt>
                <c:pt idx="2032">
                  <c:v>53937</c:v>
                </c:pt>
                <c:pt idx="2033">
                  <c:v>53944</c:v>
                </c:pt>
                <c:pt idx="2034">
                  <c:v>53951</c:v>
                </c:pt>
                <c:pt idx="2035">
                  <c:v>53958</c:v>
                </c:pt>
                <c:pt idx="2036">
                  <c:v>53965</c:v>
                </c:pt>
                <c:pt idx="2037">
                  <c:v>53972</c:v>
                </c:pt>
                <c:pt idx="2038">
                  <c:v>53979</c:v>
                </c:pt>
                <c:pt idx="2039">
                  <c:v>53986</c:v>
                </c:pt>
                <c:pt idx="2040">
                  <c:v>53993</c:v>
                </c:pt>
                <c:pt idx="2041">
                  <c:v>54000</c:v>
                </c:pt>
                <c:pt idx="2042">
                  <c:v>54007</c:v>
                </c:pt>
                <c:pt idx="2043">
                  <c:v>54014</c:v>
                </c:pt>
                <c:pt idx="2044">
                  <c:v>54021</c:v>
                </c:pt>
                <c:pt idx="2045">
                  <c:v>54028</c:v>
                </c:pt>
                <c:pt idx="2046">
                  <c:v>54035</c:v>
                </c:pt>
                <c:pt idx="2047">
                  <c:v>54042</c:v>
                </c:pt>
                <c:pt idx="2048">
                  <c:v>54049</c:v>
                </c:pt>
                <c:pt idx="2049">
                  <c:v>54057</c:v>
                </c:pt>
                <c:pt idx="2050">
                  <c:v>54064</c:v>
                </c:pt>
                <c:pt idx="2051">
                  <c:v>54071</c:v>
                </c:pt>
                <c:pt idx="2052">
                  <c:v>54078</c:v>
                </c:pt>
                <c:pt idx="2053">
                  <c:v>54085</c:v>
                </c:pt>
                <c:pt idx="2054">
                  <c:v>54092</c:v>
                </c:pt>
                <c:pt idx="2055">
                  <c:v>54099</c:v>
                </c:pt>
                <c:pt idx="2056">
                  <c:v>54106</c:v>
                </c:pt>
                <c:pt idx="2057">
                  <c:v>54113</c:v>
                </c:pt>
                <c:pt idx="2058">
                  <c:v>54120</c:v>
                </c:pt>
                <c:pt idx="2059">
                  <c:v>54127</c:v>
                </c:pt>
                <c:pt idx="2060">
                  <c:v>54134</c:v>
                </c:pt>
                <c:pt idx="2061">
                  <c:v>54141</c:v>
                </c:pt>
                <c:pt idx="2062">
                  <c:v>54148</c:v>
                </c:pt>
                <c:pt idx="2063">
                  <c:v>54157</c:v>
                </c:pt>
                <c:pt idx="2064">
                  <c:v>54164</c:v>
                </c:pt>
                <c:pt idx="2065">
                  <c:v>54171</c:v>
                </c:pt>
                <c:pt idx="2066">
                  <c:v>54178</c:v>
                </c:pt>
                <c:pt idx="2067">
                  <c:v>54185</c:v>
                </c:pt>
                <c:pt idx="2068">
                  <c:v>54192</c:v>
                </c:pt>
                <c:pt idx="2069">
                  <c:v>54199</c:v>
                </c:pt>
                <c:pt idx="2070">
                  <c:v>54206</c:v>
                </c:pt>
                <c:pt idx="2071">
                  <c:v>54213</c:v>
                </c:pt>
                <c:pt idx="2072">
                  <c:v>54220</c:v>
                </c:pt>
                <c:pt idx="2073">
                  <c:v>54227</c:v>
                </c:pt>
                <c:pt idx="2074">
                  <c:v>54234</c:v>
                </c:pt>
                <c:pt idx="2075">
                  <c:v>54241</c:v>
                </c:pt>
                <c:pt idx="2076">
                  <c:v>54248</c:v>
                </c:pt>
                <c:pt idx="2077">
                  <c:v>54255</c:v>
                </c:pt>
                <c:pt idx="2078">
                  <c:v>54262</c:v>
                </c:pt>
                <c:pt idx="2079">
                  <c:v>54269</c:v>
                </c:pt>
                <c:pt idx="2080">
                  <c:v>54276</c:v>
                </c:pt>
                <c:pt idx="2081">
                  <c:v>54283</c:v>
                </c:pt>
                <c:pt idx="2082">
                  <c:v>54290</c:v>
                </c:pt>
                <c:pt idx="2083">
                  <c:v>54297</c:v>
                </c:pt>
                <c:pt idx="2084">
                  <c:v>54304</c:v>
                </c:pt>
                <c:pt idx="2085">
                  <c:v>54311</c:v>
                </c:pt>
                <c:pt idx="2086">
                  <c:v>54318</c:v>
                </c:pt>
                <c:pt idx="2087">
                  <c:v>54325</c:v>
                </c:pt>
                <c:pt idx="2088">
                  <c:v>54332</c:v>
                </c:pt>
                <c:pt idx="2089">
                  <c:v>54339</c:v>
                </c:pt>
                <c:pt idx="2090">
                  <c:v>54346</c:v>
                </c:pt>
                <c:pt idx="2091">
                  <c:v>54353</c:v>
                </c:pt>
                <c:pt idx="2092">
                  <c:v>54360</c:v>
                </c:pt>
                <c:pt idx="2093">
                  <c:v>54367</c:v>
                </c:pt>
                <c:pt idx="2094">
                  <c:v>54374</c:v>
                </c:pt>
                <c:pt idx="2095">
                  <c:v>54381</c:v>
                </c:pt>
                <c:pt idx="2096">
                  <c:v>54388</c:v>
                </c:pt>
                <c:pt idx="2097">
                  <c:v>54395</c:v>
                </c:pt>
                <c:pt idx="2098">
                  <c:v>54402</c:v>
                </c:pt>
                <c:pt idx="2099">
                  <c:v>54409</c:v>
                </c:pt>
                <c:pt idx="2100">
                  <c:v>54416</c:v>
                </c:pt>
                <c:pt idx="2101">
                  <c:v>54423</c:v>
                </c:pt>
                <c:pt idx="2102">
                  <c:v>54430</c:v>
                </c:pt>
                <c:pt idx="2103">
                  <c:v>54437</c:v>
                </c:pt>
                <c:pt idx="2104">
                  <c:v>54444</c:v>
                </c:pt>
                <c:pt idx="2105">
                  <c:v>54451</c:v>
                </c:pt>
                <c:pt idx="2106">
                  <c:v>54458</c:v>
                </c:pt>
                <c:pt idx="2107">
                  <c:v>54465</c:v>
                </c:pt>
                <c:pt idx="2108">
                  <c:v>54472</c:v>
                </c:pt>
                <c:pt idx="2109">
                  <c:v>54479</c:v>
                </c:pt>
                <c:pt idx="2110">
                  <c:v>54486</c:v>
                </c:pt>
                <c:pt idx="2111">
                  <c:v>54493</c:v>
                </c:pt>
                <c:pt idx="2112">
                  <c:v>54500</c:v>
                </c:pt>
                <c:pt idx="2113">
                  <c:v>54507</c:v>
                </c:pt>
                <c:pt idx="2114">
                  <c:v>54514</c:v>
                </c:pt>
                <c:pt idx="2115">
                  <c:v>54521</c:v>
                </c:pt>
                <c:pt idx="2116">
                  <c:v>54528</c:v>
                </c:pt>
                <c:pt idx="2117">
                  <c:v>54535</c:v>
                </c:pt>
                <c:pt idx="2118">
                  <c:v>54542</c:v>
                </c:pt>
                <c:pt idx="2119">
                  <c:v>54549</c:v>
                </c:pt>
                <c:pt idx="2120">
                  <c:v>54556</c:v>
                </c:pt>
                <c:pt idx="2121">
                  <c:v>54563</c:v>
                </c:pt>
                <c:pt idx="2122">
                  <c:v>54570</c:v>
                </c:pt>
                <c:pt idx="2123">
                  <c:v>54577</c:v>
                </c:pt>
                <c:pt idx="2124">
                  <c:v>54584</c:v>
                </c:pt>
                <c:pt idx="2125">
                  <c:v>54591</c:v>
                </c:pt>
                <c:pt idx="2126">
                  <c:v>54598</c:v>
                </c:pt>
                <c:pt idx="2127">
                  <c:v>54605</c:v>
                </c:pt>
                <c:pt idx="2128">
                  <c:v>54612</c:v>
                </c:pt>
                <c:pt idx="2129">
                  <c:v>54619</c:v>
                </c:pt>
                <c:pt idx="2130">
                  <c:v>54626</c:v>
                </c:pt>
                <c:pt idx="2131">
                  <c:v>54633</c:v>
                </c:pt>
                <c:pt idx="2132">
                  <c:v>54640</c:v>
                </c:pt>
                <c:pt idx="2133">
                  <c:v>54647</c:v>
                </c:pt>
                <c:pt idx="2134">
                  <c:v>54654</c:v>
                </c:pt>
                <c:pt idx="2135">
                  <c:v>54661</c:v>
                </c:pt>
                <c:pt idx="2136">
                  <c:v>54668</c:v>
                </c:pt>
                <c:pt idx="2137">
                  <c:v>54675</c:v>
                </c:pt>
                <c:pt idx="2138">
                  <c:v>54682</c:v>
                </c:pt>
                <c:pt idx="2139">
                  <c:v>54689</c:v>
                </c:pt>
                <c:pt idx="2140">
                  <c:v>54696</c:v>
                </c:pt>
                <c:pt idx="2141">
                  <c:v>54703</c:v>
                </c:pt>
                <c:pt idx="2142">
                  <c:v>54710</c:v>
                </c:pt>
                <c:pt idx="2143">
                  <c:v>54717</c:v>
                </c:pt>
                <c:pt idx="2144">
                  <c:v>54724</c:v>
                </c:pt>
                <c:pt idx="2145">
                  <c:v>54731</c:v>
                </c:pt>
                <c:pt idx="2146">
                  <c:v>54738</c:v>
                </c:pt>
                <c:pt idx="2147">
                  <c:v>54745</c:v>
                </c:pt>
                <c:pt idx="2148">
                  <c:v>54752</c:v>
                </c:pt>
                <c:pt idx="2149">
                  <c:v>54759</c:v>
                </c:pt>
                <c:pt idx="2150">
                  <c:v>54766</c:v>
                </c:pt>
                <c:pt idx="2151">
                  <c:v>54773</c:v>
                </c:pt>
                <c:pt idx="2152">
                  <c:v>54780</c:v>
                </c:pt>
                <c:pt idx="2153">
                  <c:v>54787</c:v>
                </c:pt>
                <c:pt idx="2154">
                  <c:v>54794</c:v>
                </c:pt>
                <c:pt idx="2155">
                  <c:v>54801</c:v>
                </c:pt>
                <c:pt idx="2156">
                  <c:v>54808</c:v>
                </c:pt>
                <c:pt idx="2157">
                  <c:v>54815</c:v>
                </c:pt>
                <c:pt idx="2158">
                  <c:v>54822</c:v>
                </c:pt>
                <c:pt idx="2159">
                  <c:v>54829</c:v>
                </c:pt>
                <c:pt idx="2160">
                  <c:v>54836</c:v>
                </c:pt>
                <c:pt idx="2161">
                  <c:v>54843</c:v>
                </c:pt>
                <c:pt idx="2162">
                  <c:v>54850</c:v>
                </c:pt>
                <c:pt idx="2163">
                  <c:v>54857</c:v>
                </c:pt>
                <c:pt idx="2164">
                  <c:v>54864</c:v>
                </c:pt>
                <c:pt idx="2165">
                  <c:v>54871</c:v>
                </c:pt>
                <c:pt idx="2166">
                  <c:v>54878</c:v>
                </c:pt>
                <c:pt idx="2167">
                  <c:v>54885</c:v>
                </c:pt>
                <c:pt idx="2168">
                  <c:v>54892</c:v>
                </c:pt>
                <c:pt idx="2169">
                  <c:v>54899</c:v>
                </c:pt>
                <c:pt idx="2170">
                  <c:v>54906</c:v>
                </c:pt>
                <c:pt idx="2171">
                  <c:v>54913</c:v>
                </c:pt>
                <c:pt idx="2172">
                  <c:v>54920</c:v>
                </c:pt>
                <c:pt idx="2173">
                  <c:v>54927</c:v>
                </c:pt>
                <c:pt idx="2174">
                  <c:v>54934</c:v>
                </c:pt>
                <c:pt idx="2175">
                  <c:v>54941</c:v>
                </c:pt>
                <c:pt idx="2176">
                  <c:v>54948</c:v>
                </c:pt>
                <c:pt idx="2177">
                  <c:v>54955</c:v>
                </c:pt>
                <c:pt idx="2178">
                  <c:v>54962</c:v>
                </c:pt>
                <c:pt idx="2179">
                  <c:v>54969</c:v>
                </c:pt>
                <c:pt idx="2180">
                  <c:v>54976</c:v>
                </c:pt>
                <c:pt idx="2181">
                  <c:v>54983</c:v>
                </c:pt>
                <c:pt idx="2182">
                  <c:v>54990</c:v>
                </c:pt>
                <c:pt idx="2183">
                  <c:v>54997</c:v>
                </c:pt>
                <c:pt idx="2184">
                  <c:v>55004</c:v>
                </c:pt>
                <c:pt idx="2185">
                  <c:v>55011</c:v>
                </c:pt>
                <c:pt idx="2186">
                  <c:v>55018</c:v>
                </c:pt>
                <c:pt idx="2187">
                  <c:v>55025</c:v>
                </c:pt>
                <c:pt idx="2188">
                  <c:v>55032</c:v>
                </c:pt>
                <c:pt idx="2189">
                  <c:v>55039</c:v>
                </c:pt>
                <c:pt idx="2190">
                  <c:v>55046</c:v>
                </c:pt>
                <c:pt idx="2191">
                  <c:v>55053</c:v>
                </c:pt>
                <c:pt idx="2192">
                  <c:v>55060</c:v>
                </c:pt>
                <c:pt idx="2193">
                  <c:v>55067</c:v>
                </c:pt>
                <c:pt idx="2194">
                  <c:v>55074</c:v>
                </c:pt>
                <c:pt idx="2195">
                  <c:v>55081</c:v>
                </c:pt>
                <c:pt idx="2196">
                  <c:v>55088</c:v>
                </c:pt>
                <c:pt idx="2197">
                  <c:v>55095</c:v>
                </c:pt>
                <c:pt idx="2198">
                  <c:v>55102</c:v>
                </c:pt>
                <c:pt idx="2199">
                  <c:v>55109</c:v>
                </c:pt>
                <c:pt idx="2200">
                  <c:v>55116</c:v>
                </c:pt>
                <c:pt idx="2201">
                  <c:v>55123</c:v>
                </c:pt>
                <c:pt idx="2202">
                  <c:v>55130</c:v>
                </c:pt>
                <c:pt idx="2203">
                  <c:v>55137</c:v>
                </c:pt>
                <c:pt idx="2204">
                  <c:v>55144</c:v>
                </c:pt>
                <c:pt idx="2205">
                  <c:v>55151</c:v>
                </c:pt>
                <c:pt idx="2206">
                  <c:v>55158</c:v>
                </c:pt>
                <c:pt idx="2207">
                  <c:v>55165</c:v>
                </c:pt>
                <c:pt idx="2208">
                  <c:v>55172</c:v>
                </c:pt>
                <c:pt idx="2209">
                  <c:v>55179</c:v>
                </c:pt>
                <c:pt idx="2210">
                  <c:v>55186</c:v>
                </c:pt>
                <c:pt idx="2211">
                  <c:v>55193</c:v>
                </c:pt>
                <c:pt idx="2212">
                  <c:v>55200</c:v>
                </c:pt>
                <c:pt idx="2213">
                  <c:v>55207</c:v>
                </c:pt>
                <c:pt idx="2214">
                  <c:v>55214</c:v>
                </c:pt>
                <c:pt idx="2215">
                  <c:v>55221</c:v>
                </c:pt>
                <c:pt idx="2216">
                  <c:v>55228</c:v>
                </c:pt>
                <c:pt idx="2217">
                  <c:v>55235</c:v>
                </c:pt>
                <c:pt idx="2218">
                  <c:v>55242</c:v>
                </c:pt>
                <c:pt idx="2219">
                  <c:v>55249</c:v>
                </c:pt>
                <c:pt idx="2220">
                  <c:v>55256</c:v>
                </c:pt>
                <c:pt idx="2221">
                  <c:v>55263</c:v>
                </c:pt>
                <c:pt idx="2222">
                  <c:v>55270</c:v>
                </c:pt>
                <c:pt idx="2223">
                  <c:v>55277</c:v>
                </c:pt>
                <c:pt idx="2224">
                  <c:v>55284</c:v>
                </c:pt>
                <c:pt idx="2225">
                  <c:v>55291</c:v>
                </c:pt>
                <c:pt idx="2226">
                  <c:v>55298</c:v>
                </c:pt>
                <c:pt idx="2227">
                  <c:v>55305</c:v>
                </c:pt>
                <c:pt idx="2228">
                  <c:v>55312</c:v>
                </c:pt>
                <c:pt idx="2229">
                  <c:v>55319</c:v>
                </c:pt>
                <c:pt idx="2230">
                  <c:v>55326</c:v>
                </c:pt>
                <c:pt idx="2231">
                  <c:v>55333</c:v>
                </c:pt>
                <c:pt idx="2232">
                  <c:v>55340</c:v>
                </c:pt>
                <c:pt idx="2233">
                  <c:v>55347</c:v>
                </c:pt>
                <c:pt idx="2234">
                  <c:v>55354</c:v>
                </c:pt>
                <c:pt idx="2235">
                  <c:v>55361</c:v>
                </c:pt>
                <c:pt idx="2236">
                  <c:v>55368</c:v>
                </c:pt>
                <c:pt idx="2237">
                  <c:v>55375</c:v>
                </c:pt>
                <c:pt idx="2238">
                  <c:v>55382</c:v>
                </c:pt>
                <c:pt idx="2239">
                  <c:v>55389</c:v>
                </c:pt>
                <c:pt idx="2240">
                  <c:v>55396</c:v>
                </c:pt>
                <c:pt idx="2241">
                  <c:v>55403</c:v>
                </c:pt>
                <c:pt idx="2242">
                  <c:v>55410</c:v>
                </c:pt>
                <c:pt idx="2243">
                  <c:v>55417</c:v>
                </c:pt>
                <c:pt idx="2244">
                  <c:v>55424</c:v>
                </c:pt>
                <c:pt idx="2245">
                  <c:v>55431</c:v>
                </c:pt>
                <c:pt idx="2246">
                  <c:v>55438</c:v>
                </c:pt>
                <c:pt idx="2247">
                  <c:v>55445</c:v>
                </c:pt>
                <c:pt idx="2248">
                  <c:v>55452</c:v>
                </c:pt>
                <c:pt idx="2249">
                  <c:v>55459</c:v>
                </c:pt>
                <c:pt idx="2250">
                  <c:v>55466</c:v>
                </c:pt>
                <c:pt idx="2251">
                  <c:v>55473</c:v>
                </c:pt>
                <c:pt idx="2252">
                  <c:v>55480</c:v>
                </c:pt>
                <c:pt idx="2253">
                  <c:v>55487</c:v>
                </c:pt>
                <c:pt idx="2254">
                  <c:v>55494</c:v>
                </c:pt>
                <c:pt idx="2255">
                  <c:v>55501</c:v>
                </c:pt>
                <c:pt idx="2256">
                  <c:v>55508</c:v>
                </c:pt>
                <c:pt idx="2257">
                  <c:v>55516</c:v>
                </c:pt>
                <c:pt idx="2258">
                  <c:v>55523</c:v>
                </c:pt>
                <c:pt idx="2259">
                  <c:v>55530</c:v>
                </c:pt>
                <c:pt idx="2260">
                  <c:v>55537</c:v>
                </c:pt>
                <c:pt idx="2261">
                  <c:v>55544</c:v>
                </c:pt>
                <c:pt idx="2262">
                  <c:v>55551</c:v>
                </c:pt>
                <c:pt idx="2263">
                  <c:v>55558</c:v>
                </c:pt>
                <c:pt idx="2264">
                  <c:v>55565</c:v>
                </c:pt>
                <c:pt idx="2265">
                  <c:v>55572</c:v>
                </c:pt>
                <c:pt idx="2266">
                  <c:v>55579</c:v>
                </c:pt>
                <c:pt idx="2267">
                  <c:v>55586</c:v>
                </c:pt>
                <c:pt idx="2268">
                  <c:v>55593</c:v>
                </c:pt>
                <c:pt idx="2269">
                  <c:v>55600</c:v>
                </c:pt>
                <c:pt idx="2270">
                  <c:v>55607</c:v>
                </c:pt>
                <c:pt idx="2271">
                  <c:v>55614</c:v>
                </c:pt>
                <c:pt idx="2272">
                  <c:v>55621</c:v>
                </c:pt>
                <c:pt idx="2273">
                  <c:v>55632</c:v>
                </c:pt>
                <c:pt idx="2274">
                  <c:v>55635</c:v>
                </c:pt>
                <c:pt idx="2275">
                  <c:v>55645</c:v>
                </c:pt>
                <c:pt idx="2276">
                  <c:v>55652</c:v>
                </c:pt>
                <c:pt idx="2277">
                  <c:v>55659</c:v>
                </c:pt>
                <c:pt idx="2278">
                  <c:v>55666</c:v>
                </c:pt>
                <c:pt idx="2279">
                  <c:v>55673</c:v>
                </c:pt>
                <c:pt idx="2280">
                  <c:v>55680</c:v>
                </c:pt>
                <c:pt idx="2281">
                  <c:v>55687</c:v>
                </c:pt>
                <c:pt idx="2282">
                  <c:v>55694</c:v>
                </c:pt>
                <c:pt idx="2283">
                  <c:v>55701</c:v>
                </c:pt>
                <c:pt idx="2284">
                  <c:v>55708</c:v>
                </c:pt>
                <c:pt idx="2285">
                  <c:v>55715</c:v>
                </c:pt>
                <c:pt idx="2286">
                  <c:v>55722</c:v>
                </c:pt>
                <c:pt idx="2287">
                  <c:v>55729</c:v>
                </c:pt>
                <c:pt idx="2288">
                  <c:v>55736</c:v>
                </c:pt>
                <c:pt idx="2289">
                  <c:v>55743</c:v>
                </c:pt>
                <c:pt idx="2290">
                  <c:v>55750</c:v>
                </c:pt>
                <c:pt idx="2291">
                  <c:v>55757</c:v>
                </c:pt>
                <c:pt idx="2292">
                  <c:v>55764</c:v>
                </c:pt>
                <c:pt idx="2293">
                  <c:v>55771</c:v>
                </c:pt>
                <c:pt idx="2294">
                  <c:v>55778</c:v>
                </c:pt>
                <c:pt idx="2295">
                  <c:v>55785</c:v>
                </c:pt>
                <c:pt idx="2296">
                  <c:v>55792</c:v>
                </c:pt>
                <c:pt idx="2297">
                  <c:v>55799</c:v>
                </c:pt>
                <c:pt idx="2298">
                  <c:v>55806</c:v>
                </c:pt>
                <c:pt idx="2299">
                  <c:v>55813</c:v>
                </c:pt>
                <c:pt idx="2300">
                  <c:v>55820</c:v>
                </c:pt>
                <c:pt idx="2301">
                  <c:v>55827</c:v>
                </c:pt>
                <c:pt idx="2302">
                  <c:v>55834</c:v>
                </c:pt>
                <c:pt idx="2303">
                  <c:v>55841</c:v>
                </c:pt>
                <c:pt idx="2304">
                  <c:v>55848</c:v>
                </c:pt>
                <c:pt idx="2305">
                  <c:v>55855</c:v>
                </c:pt>
                <c:pt idx="2306">
                  <c:v>55862</c:v>
                </c:pt>
                <c:pt idx="2307">
                  <c:v>55869</c:v>
                </c:pt>
                <c:pt idx="2308">
                  <c:v>55876</c:v>
                </c:pt>
                <c:pt idx="2309">
                  <c:v>55884</c:v>
                </c:pt>
                <c:pt idx="2310">
                  <c:v>55891</c:v>
                </c:pt>
                <c:pt idx="2311">
                  <c:v>55898</c:v>
                </c:pt>
                <c:pt idx="2312">
                  <c:v>55905</c:v>
                </c:pt>
                <c:pt idx="2313">
                  <c:v>55912</c:v>
                </c:pt>
                <c:pt idx="2314">
                  <c:v>55919</c:v>
                </c:pt>
                <c:pt idx="2315">
                  <c:v>55926</c:v>
                </c:pt>
                <c:pt idx="2316">
                  <c:v>55933</c:v>
                </c:pt>
                <c:pt idx="2317">
                  <c:v>55940</c:v>
                </c:pt>
                <c:pt idx="2318">
                  <c:v>55947</c:v>
                </c:pt>
                <c:pt idx="2319">
                  <c:v>55954</c:v>
                </c:pt>
                <c:pt idx="2320">
                  <c:v>55961</c:v>
                </c:pt>
                <c:pt idx="2321">
                  <c:v>55968</c:v>
                </c:pt>
                <c:pt idx="2322">
                  <c:v>55975</c:v>
                </c:pt>
                <c:pt idx="2323">
                  <c:v>55984</c:v>
                </c:pt>
                <c:pt idx="2324">
                  <c:v>55991</c:v>
                </c:pt>
                <c:pt idx="2325">
                  <c:v>55998</c:v>
                </c:pt>
                <c:pt idx="2326">
                  <c:v>56006</c:v>
                </c:pt>
                <c:pt idx="2327">
                  <c:v>56012</c:v>
                </c:pt>
                <c:pt idx="2328">
                  <c:v>56019</c:v>
                </c:pt>
                <c:pt idx="2329">
                  <c:v>56026</c:v>
                </c:pt>
                <c:pt idx="2330">
                  <c:v>56033</c:v>
                </c:pt>
                <c:pt idx="2331">
                  <c:v>56040</c:v>
                </c:pt>
                <c:pt idx="2332">
                  <c:v>56047</c:v>
                </c:pt>
                <c:pt idx="2333">
                  <c:v>56054</c:v>
                </c:pt>
                <c:pt idx="2334">
                  <c:v>56061</c:v>
                </c:pt>
                <c:pt idx="2335">
                  <c:v>56068</c:v>
                </c:pt>
                <c:pt idx="2336">
                  <c:v>56075</c:v>
                </c:pt>
                <c:pt idx="2337">
                  <c:v>56082</c:v>
                </c:pt>
                <c:pt idx="2338">
                  <c:v>56089</c:v>
                </c:pt>
                <c:pt idx="2339">
                  <c:v>56096</c:v>
                </c:pt>
                <c:pt idx="2340">
                  <c:v>56103</c:v>
                </c:pt>
                <c:pt idx="2341">
                  <c:v>56110</c:v>
                </c:pt>
                <c:pt idx="2342">
                  <c:v>56117</c:v>
                </c:pt>
                <c:pt idx="2343">
                  <c:v>56124</c:v>
                </c:pt>
                <c:pt idx="2344">
                  <c:v>56131</c:v>
                </c:pt>
                <c:pt idx="2345">
                  <c:v>56138</c:v>
                </c:pt>
                <c:pt idx="2346">
                  <c:v>56145</c:v>
                </c:pt>
                <c:pt idx="2347">
                  <c:v>56152</c:v>
                </c:pt>
                <c:pt idx="2348">
                  <c:v>56159</c:v>
                </c:pt>
                <c:pt idx="2349">
                  <c:v>56166</c:v>
                </c:pt>
                <c:pt idx="2350">
                  <c:v>56173</c:v>
                </c:pt>
                <c:pt idx="2351">
                  <c:v>56180</c:v>
                </c:pt>
                <c:pt idx="2352">
                  <c:v>56187</c:v>
                </c:pt>
                <c:pt idx="2353">
                  <c:v>56194</c:v>
                </c:pt>
                <c:pt idx="2354">
                  <c:v>56201</c:v>
                </c:pt>
                <c:pt idx="2355">
                  <c:v>56208</c:v>
                </c:pt>
                <c:pt idx="2356">
                  <c:v>56215</c:v>
                </c:pt>
                <c:pt idx="2357">
                  <c:v>56222</c:v>
                </c:pt>
                <c:pt idx="2358">
                  <c:v>56229</c:v>
                </c:pt>
                <c:pt idx="2359">
                  <c:v>56236</c:v>
                </c:pt>
                <c:pt idx="2360">
                  <c:v>56247</c:v>
                </c:pt>
                <c:pt idx="2361">
                  <c:v>56251</c:v>
                </c:pt>
                <c:pt idx="2362">
                  <c:v>56257</c:v>
                </c:pt>
                <c:pt idx="2363">
                  <c:v>56264</c:v>
                </c:pt>
                <c:pt idx="2364">
                  <c:v>56271</c:v>
                </c:pt>
                <c:pt idx="2365">
                  <c:v>56278</c:v>
                </c:pt>
                <c:pt idx="2366">
                  <c:v>56285</c:v>
                </c:pt>
                <c:pt idx="2367">
                  <c:v>56292</c:v>
                </c:pt>
                <c:pt idx="2368">
                  <c:v>56299</c:v>
                </c:pt>
                <c:pt idx="2369">
                  <c:v>56306</c:v>
                </c:pt>
                <c:pt idx="2370">
                  <c:v>56313</c:v>
                </c:pt>
                <c:pt idx="2371">
                  <c:v>56320</c:v>
                </c:pt>
                <c:pt idx="2372">
                  <c:v>56327</c:v>
                </c:pt>
                <c:pt idx="2373">
                  <c:v>56334</c:v>
                </c:pt>
                <c:pt idx="2374">
                  <c:v>56341</c:v>
                </c:pt>
                <c:pt idx="2375">
                  <c:v>56348</c:v>
                </c:pt>
                <c:pt idx="2376">
                  <c:v>56355</c:v>
                </c:pt>
                <c:pt idx="2377">
                  <c:v>56362</c:v>
                </c:pt>
                <c:pt idx="2378">
                  <c:v>56369</c:v>
                </c:pt>
                <c:pt idx="2379">
                  <c:v>56376</c:v>
                </c:pt>
                <c:pt idx="2380">
                  <c:v>56383</c:v>
                </c:pt>
                <c:pt idx="2381">
                  <c:v>56390</c:v>
                </c:pt>
                <c:pt idx="2382">
                  <c:v>56397</c:v>
                </c:pt>
                <c:pt idx="2383">
                  <c:v>56404</c:v>
                </c:pt>
                <c:pt idx="2384">
                  <c:v>56411</c:v>
                </c:pt>
                <c:pt idx="2385">
                  <c:v>56418</c:v>
                </c:pt>
                <c:pt idx="2386">
                  <c:v>56425</c:v>
                </c:pt>
                <c:pt idx="2387">
                  <c:v>56432</c:v>
                </c:pt>
                <c:pt idx="2388">
                  <c:v>56439</c:v>
                </c:pt>
                <c:pt idx="2389">
                  <c:v>56446</c:v>
                </c:pt>
                <c:pt idx="2390">
                  <c:v>56453</c:v>
                </c:pt>
                <c:pt idx="2391">
                  <c:v>56460</c:v>
                </c:pt>
                <c:pt idx="2392">
                  <c:v>56467</c:v>
                </c:pt>
                <c:pt idx="2393">
                  <c:v>56474</c:v>
                </c:pt>
                <c:pt idx="2394">
                  <c:v>56481</c:v>
                </c:pt>
                <c:pt idx="2395">
                  <c:v>56488</c:v>
                </c:pt>
                <c:pt idx="2396">
                  <c:v>56495</c:v>
                </c:pt>
                <c:pt idx="2397">
                  <c:v>56502</c:v>
                </c:pt>
                <c:pt idx="2398">
                  <c:v>56509</c:v>
                </c:pt>
                <c:pt idx="2399">
                  <c:v>56516</c:v>
                </c:pt>
                <c:pt idx="2400">
                  <c:v>56523</c:v>
                </c:pt>
                <c:pt idx="2401">
                  <c:v>56530</c:v>
                </c:pt>
                <c:pt idx="2402">
                  <c:v>56537</c:v>
                </c:pt>
                <c:pt idx="2403">
                  <c:v>56544</c:v>
                </c:pt>
                <c:pt idx="2404">
                  <c:v>56551</c:v>
                </c:pt>
                <c:pt idx="2405">
                  <c:v>56558</c:v>
                </c:pt>
                <c:pt idx="2406">
                  <c:v>56565</c:v>
                </c:pt>
                <c:pt idx="2407">
                  <c:v>56572</c:v>
                </c:pt>
                <c:pt idx="2408">
                  <c:v>56579</c:v>
                </c:pt>
                <c:pt idx="2409">
                  <c:v>56586</c:v>
                </c:pt>
                <c:pt idx="2410">
                  <c:v>56593</c:v>
                </c:pt>
                <c:pt idx="2411">
                  <c:v>56600</c:v>
                </c:pt>
                <c:pt idx="2412">
                  <c:v>56607</c:v>
                </c:pt>
                <c:pt idx="2413">
                  <c:v>56614</c:v>
                </c:pt>
                <c:pt idx="2414">
                  <c:v>56621</c:v>
                </c:pt>
                <c:pt idx="2415">
                  <c:v>56628</c:v>
                </c:pt>
                <c:pt idx="2416">
                  <c:v>56635</c:v>
                </c:pt>
                <c:pt idx="2417">
                  <c:v>56642</c:v>
                </c:pt>
                <c:pt idx="2418">
                  <c:v>56649</c:v>
                </c:pt>
                <c:pt idx="2419">
                  <c:v>56656</c:v>
                </c:pt>
                <c:pt idx="2420">
                  <c:v>56663</c:v>
                </c:pt>
                <c:pt idx="2421">
                  <c:v>56670</c:v>
                </c:pt>
                <c:pt idx="2422">
                  <c:v>56677</c:v>
                </c:pt>
                <c:pt idx="2423">
                  <c:v>56684</c:v>
                </c:pt>
                <c:pt idx="2424">
                  <c:v>56691</c:v>
                </c:pt>
                <c:pt idx="2425">
                  <c:v>56698</c:v>
                </c:pt>
                <c:pt idx="2426">
                  <c:v>56705</c:v>
                </c:pt>
                <c:pt idx="2427">
                  <c:v>56712</c:v>
                </c:pt>
                <c:pt idx="2428">
                  <c:v>56719</c:v>
                </c:pt>
                <c:pt idx="2429">
                  <c:v>56726</c:v>
                </c:pt>
                <c:pt idx="2430">
                  <c:v>56733</c:v>
                </c:pt>
                <c:pt idx="2431">
                  <c:v>56740</c:v>
                </c:pt>
                <c:pt idx="2432">
                  <c:v>56747</c:v>
                </c:pt>
                <c:pt idx="2433">
                  <c:v>56754</c:v>
                </c:pt>
                <c:pt idx="2434">
                  <c:v>56761</c:v>
                </c:pt>
                <c:pt idx="2435">
                  <c:v>56768</c:v>
                </c:pt>
                <c:pt idx="2436">
                  <c:v>56775</c:v>
                </c:pt>
                <c:pt idx="2437">
                  <c:v>56782</c:v>
                </c:pt>
                <c:pt idx="2438">
                  <c:v>56789</c:v>
                </c:pt>
                <c:pt idx="2439">
                  <c:v>56796</c:v>
                </c:pt>
                <c:pt idx="2440">
                  <c:v>56803</c:v>
                </c:pt>
                <c:pt idx="2441">
                  <c:v>56810</c:v>
                </c:pt>
                <c:pt idx="2442">
                  <c:v>56817</c:v>
                </c:pt>
                <c:pt idx="2443">
                  <c:v>56824</c:v>
                </c:pt>
                <c:pt idx="2444">
                  <c:v>56831</c:v>
                </c:pt>
                <c:pt idx="2445">
                  <c:v>56838</c:v>
                </c:pt>
                <c:pt idx="2446">
                  <c:v>56845</c:v>
                </c:pt>
                <c:pt idx="2447">
                  <c:v>56852</c:v>
                </c:pt>
                <c:pt idx="2448">
                  <c:v>56859</c:v>
                </c:pt>
                <c:pt idx="2449">
                  <c:v>56866</c:v>
                </c:pt>
                <c:pt idx="2450">
                  <c:v>56873</c:v>
                </c:pt>
                <c:pt idx="2451">
                  <c:v>56880</c:v>
                </c:pt>
                <c:pt idx="2452">
                  <c:v>56887</c:v>
                </c:pt>
                <c:pt idx="2453">
                  <c:v>56894</c:v>
                </c:pt>
                <c:pt idx="2454">
                  <c:v>56901</c:v>
                </c:pt>
                <c:pt idx="2455">
                  <c:v>56908</c:v>
                </c:pt>
                <c:pt idx="2456">
                  <c:v>56915</c:v>
                </c:pt>
                <c:pt idx="2457">
                  <c:v>56922</c:v>
                </c:pt>
                <c:pt idx="2458">
                  <c:v>56929</c:v>
                </c:pt>
                <c:pt idx="2459">
                  <c:v>56936</c:v>
                </c:pt>
                <c:pt idx="2460">
                  <c:v>56943</c:v>
                </c:pt>
                <c:pt idx="2461">
                  <c:v>56950</c:v>
                </c:pt>
                <c:pt idx="2462">
                  <c:v>56957</c:v>
                </c:pt>
                <c:pt idx="2463">
                  <c:v>56964</c:v>
                </c:pt>
                <c:pt idx="2464">
                  <c:v>56971</c:v>
                </c:pt>
                <c:pt idx="2465">
                  <c:v>56978</c:v>
                </c:pt>
                <c:pt idx="2466">
                  <c:v>56985</c:v>
                </c:pt>
                <c:pt idx="2467">
                  <c:v>56992</c:v>
                </c:pt>
                <c:pt idx="2468">
                  <c:v>56999</c:v>
                </c:pt>
                <c:pt idx="2469">
                  <c:v>57006</c:v>
                </c:pt>
                <c:pt idx="2470">
                  <c:v>57013</c:v>
                </c:pt>
                <c:pt idx="2471">
                  <c:v>57020</c:v>
                </c:pt>
                <c:pt idx="2472">
                  <c:v>57027</c:v>
                </c:pt>
                <c:pt idx="2473">
                  <c:v>57034</c:v>
                </c:pt>
                <c:pt idx="2474">
                  <c:v>57041</c:v>
                </c:pt>
                <c:pt idx="2475">
                  <c:v>57048</c:v>
                </c:pt>
                <c:pt idx="2476">
                  <c:v>57055</c:v>
                </c:pt>
                <c:pt idx="2477">
                  <c:v>57062</c:v>
                </c:pt>
                <c:pt idx="2478">
                  <c:v>57069</c:v>
                </c:pt>
                <c:pt idx="2479">
                  <c:v>57076</c:v>
                </c:pt>
                <c:pt idx="2480">
                  <c:v>57083</c:v>
                </c:pt>
                <c:pt idx="2481">
                  <c:v>57090</c:v>
                </c:pt>
                <c:pt idx="2482">
                  <c:v>57097</c:v>
                </c:pt>
                <c:pt idx="2483">
                  <c:v>57104</c:v>
                </c:pt>
                <c:pt idx="2484">
                  <c:v>57111</c:v>
                </c:pt>
                <c:pt idx="2485">
                  <c:v>57118</c:v>
                </c:pt>
                <c:pt idx="2486">
                  <c:v>57125</c:v>
                </c:pt>
                <c:pt idx="2487">
                  <c:v>57132</c:v>
                </c:pt>
                <c:pt idx="2488">
                  <c:v>57139</c:v>
                </c:pt>
                <c:pt idx="2489">
                  <c:v>57146</c:v>
                </c:pt>
                <c:pt idx="2490">
                  <c:v>57153</c:v>
                </c:pt>
                <c:pt idx="2491">
                  <c:v>57160</c:v>
                </c:pt>
                <c:pt idx="2492">
                  <c:v>57167</c:v>
                </c:pt>
                <c:pt idx="2493">
                  <c:v>57174</c:v>
                </c:pt>
                <c:pt idx="2494">
                  <c:v>57181</c:v>
                </c:pt>
                <c:pt idx="2495">
                  <c:v>57188</c:v>
                </c:pt>
                <c:pt idx="2496">
                  <c:v>57195</c:v>
                </c:pt>
                <c:pt idx="2497">
                  <c:v>57202</c:v>
                </c:pt>
                <c:pt idx="2498">
                  <c:v>57209</c:v>
                </c:pt>
                <c:pt idx="2499">
                  <c:v>57216</c:v>
                </c:pt>
                <c:pt idx="2500">
                  <c:v>57223</c:v>
                </c:pt>
                <c:pt idx="2501">
                  <c:v>57230</c:v>
                </c:pt>
                <c:pt idx="2502">
                  <c:v>57237</c:v>
                </c:pt>
                <c:pt idx="2503">
                  <c:v>57244</c:v>
                </c:pt>
                <c:pt idx="2504">
                  <c:v>57251</c:v>
                </c:pt>
                <c:pt idx="2505">
                  <c:v>57258</c:v>
                </c:pt>
                <c:pt idx="2506">
                  <c:v>57265</c:v>
                </c:pt>
                <c:pt idx="2507">
                  <c:v>57272</c:v>
                </c:pt>
                <c:pt idx="2508">
                  <c:v>57279</c:v>
                </c:pt>
                <c:pt idx="2509">
                  <c:v>57286</c:v>
                </c:pt>
                <c:pt idx="2510">
                  <c:v>57293</c:v>
                </c:pt>
                <c:pt idx="2511">
                  <c:v>57300</c:v>
                </c:pt>
                <c:pt idx="2512">
                  <c:v>57307</c:v>
                </c:pt>
                <c:pt idx="2513">
                  <c:v>57314</c:v>
                </c:pt>
                <c:pt idx="2514">
                  <c:v>57321</c:v>
                </c:pt>
                <c:pt idx="2515">
                  <c:v>57328</c:v>
                </c:pt>
                <c:pt idx="2516">
                  <c:v>57335</c:v>
                </c:pt>
                <c:pt idx="2517">
                  <c:v>57343</c:v>
                </c:pt>
                <c:pt idx="2518">
                  <c:v>57350</c:v>
                </c:pt>
                <c:pt idx="2519">
                  <c:v>57357</c:v>
                </c:pt>
                <c:pt idx="2520">
                  <c:v>57364</c:v>
                </c:pt>
                <c:pt idx="2521">
                  <c:v>57371</c:v>
                </c:pt>
                <c:pt idx="2522">
                  <c:v>57378</c:v>
                </c:pt>
                <c:pt idx="2523">
                  <c:v>57385</c:v>
                </c:pt>
                <c:pt idx="2524">
                  <c:v>57392</c:v>
                </c:pt>
                <c:pt idx="2525">
                  <c:v>57399</c:v>
                </c:pt>
                <c:pt idx="2526">
                  <c:v>57406</c:v>
                </c:pt>
                <c:pt idx="2527">
                  <c:v>57413</c:v>
                </c:pt>
                <c:pt idx="2528">
                  <c:v>57420</c:v>
                </c:pt>
                <c:pt idx="2529">
                  <c:v>57427</c:v>
                </c:pt>
                <c:pt idx="2530">
                  <c:v>57434</c:v>
                </c:pt>
                <c:pt idx="2531">
                  <c:v>57441</c:v>
                </c:pt>
                <c:pt idx="2532">
                  <c:v>57448</c:v>
                </c:pt>
                <c:pt idx="2533">
                  <c:v>57459</c:v>
                </c:pt>
                <c:pt idx="2534">
                  <c:v>57462</c:v>
                </c:pt>
                <c:pt idx="2535">
                  <c:v>57469</c:v>
                </c:pt>
                <c:pt idx="2536">
                  <c:v>57476</c:v>
                </c:pt>
                <c:pt idx="2537">
                  <c:v>57483</c:v>
                </c:pt>
                <c:pt idx="2538">
                  <c:v>57490</c:v>
                </c:pt>
                <c:pt idx="2539">
                  <c:v>57497</c:v>
                </c:pt>
                <c:pt idx="2540">
                  <c:v>57504</c:v>
                </c:pt>
                <c:pt idx="2541">
                  <c:v>57511</c:v>
                </c:pt>
                <c:pt idx="2542">
                  <c:v>57518</c:v>
                </c:pt>
                <c:pt idx="2543">
                  <c:v>57525</c:v>
                </c:pt>
                <c:pt idx="2544">
                  <c:v>57532</c:v>
                </c:pt>
                <c:pt idx="2545">
                  <c:v>57539</c:v>
                </c:pt>
                <c:pt idx="2546">
                  <c:v>57546</c:v>
                </c:pt>
                <c:pt idx="2547">
                  <c:v>57553</c:v>
                </c:pt>
                <c:pt idx="2548">
                  <c:v>57560</c:v>
                </c:pt>
                <c:pt idx="2549">
                  <c:v>57567</c:v>
                </c:pt>
                <c:pt idx="2550">
                  <c:v>57574</c:v>
                </c:pt>
                <c:pt idx="2551">
                  <c:v>57581</c:v>
                </c:pt>
                <c:pt idx="2552">
                  <c:v>57588</c:v>
                </c:pt>
                <c:pt idx="2553">
                  <c:v>57595</c:v>
                </c:pt>
                <c:pt idx="2554">
                  <c:v>57602</c:v>
                </c:pt>
                <c:pt idx="2555">
                  <c:v>57609</c:v>
                </c:pt>
                <c:pt idx="2556">
                  <c:v>57616</c:v>
                </c:pt>
                <c:pt idx="2557">
                  <c:v>57623</c:v>
                </c:pt>
                <c:pt idx="2558">
                  <c:v>57630</c:v>
                </c:pt>
                <c:pt idx="2559">
                  <c:v>57637</c:v>
                </c:pt>
                <c:pt idx="2560">
                  <c:v>57644</c:v>
                </c:pt>
                <c:pt idx="2561">
                  <c:v>57651</c:v>
                </c:pt>
                <c:pt idx="2562">
                  <c:v>57658</c:v>
                </c:pt>
                <c:pt idx="2563">
                  <c:v>57665</c:v>
                </c:pt>
                <c:pt idx="2564">
                  <c:v>57672</c:v>
                </c:pt>
                <c:pt idx="2565">
                  <c:v>57679</c:v>
                </c:pt>
                <c:pt idx="2566">
                  <c:v>57686</c:v>
                </c:pt>
                <c:pt idx="2567">
                  <c:v>57693</c:v>
                </c:pt>
                <c:pt idx="2568">
                  <c:v>57700</c:v>
                </c:pt>
                <c:pt idx="2569">
                  <c:v>57710</c:v>
                </c:pt>
                <c:pt idx="2570">
                  <c:v>57717</c:v>
                </c:pt>
                <c:pt idx="2571">
                  <c:v>57724</c:v>
                </c:pt>
                <c:pt idx="2572">
                  <c:v>57731</c:v>
                </c:pt>
                <c:pt idx="2573">
                  <c:v>57738</c:v>
                </c:pt>
                <c:pt idx="2574">
                  <c:v>57745</c:v>
                </c:pt>
                <c:pt idx="2575">
                  <c:v>57752</c:v>
                </c:pt>
                <c:pt idx="2576">
                  <c:v>57759</c:v>
                </c:pt>
                <c:pt idx="2577">
                  <c:v>57766</c:v>
                </c:pt>
                <c:pt idx="2578">
                  <c:v>57773</c:v>
                </c:pt>
                <c:pt idx="2579">
                  <c:v>57780</c:v>
                </c:pt>
                <c:pt idx="2580">
                  <c:v>57787</c:v>
                </c:pt>
                <c:pt idx="2581">
                  <c:v>57794</c:v>
                </c:pt>
                <c:pt idx="2582">
                  <c:v>57801</c:v>
                </c:pt>
                <c:pt idx="2583">
                  <c:v>57808</c:v>
                </c:pt>
                <c:pt idx="2584">
                  <c:v>57817</c:v>
                </c:pt>
                <c:pt idx="2585">
                  <c:v>57822</c:v>
                </c:pt>
                <c:pt idx="2586">
                  <c:v>57829</c:v>
                </c:pt>
                <c:pt idx="2587">
                  <c:v>57836</c:v>
                </c:pt>
                <c:pt idx="2588">
                  <c:v>57843</c:v>
                </c:pt>
                <c:pt idx="2589">
                  <c:v>57850</c:v>
                </c:pt>
                <c:pt idx="2590">
                  <c:v>57857</c:v>
                </c:pt>
                <c:pt idx="2591">
                  <c:v>57864</c:v>
                </c:pt>
                <c:pt idx="2592">
                  <c:v>57871</c:v>
                </c:pt>
                <c:pt idx="2593">
                  <c:v>57878</c:v>
                </c:pt>
                <c:pt idx="2594">
                  <c:v>57885</c:v>
                </c:pt>
                <c:pt idx="2595">
                  <c:v>57892</c:v>
                </c:pt>
                <c:pt idx="2596">
                  <c:v>57899</c:v>
                </c:pt>
                <c:pt idx="2597">
                  <c:v>57906</c:v>
                </c:pt>
                <c:pt idx="2598">
                  <c:v>57913</c:v>
                </c:pt>
                <c:pt idx="2599">
                  <c:v>57920</c:v>
                </c:pt>
                <c:pt idx="2600">
                  <c:v>57927</c:v>
                </c:pt>
                <c:pt idx="2601">
                  <c:v>57934</c:v>
                </c:pt>
                <c:pt idx="2602">
                  <c:v>57941</c:v>
                </c:pt>
                <c:pt idx="2603">
                  <c:v>57948</c:v>
                </c:pt>
                <c:pt idx="2604">
                  <c:v>57955</c:v>
                </c:pt>
                <c:pt idx="2605">
                  <c:v>57962</c:v>
                </c:pt>
                <c:pt idx="2606">
                  <c:v>57969</c:v>
                </c:pt>
                <c:pt idx="2607">
                  <c:v>57976</c:v>
                </c:pt>
                <c:pt idx="2608">
                  <c:v>57983</c:v>
                </c:pt>
                <c:pt idx="2609">
                  <c:v>57990</c:v>
                </c:pt>
                <c:pt idx="2610">
                  <c:v>57997</c:v>
                </c:pt>
                <c:pt idx="2611">
                  <c:v>58004</c:v>
                </c:pt>
                <c:pt idx="2612">
                  <c:v>58011</c:v>
                </c:pt>
                <c:pt idx="2613">
                  <c:v>58018</c:v>
                </c:pt>
                <c:pt idx="2614">
                  <c:v>58025</c:v>
                </c:pt>
                <c:pt idx="2615">
                  <c:v>58032</c:v>
                </c:pt>
                <c:pt idx="2616">
                  <c:v>58039</c:v>
                </c:pt>
                <c:pt idx="2617">
                  <c:v>58046</c:v>
                </c:pt>
                <c:pt idx="2618">
                  <c:v>58053</c:v>
                </c:pt>
                <c:pt idx="2619">
                  <c:v>58060</c:v>
                </c:pt>
                <c:pt idx="2620">
                  <c:v>58067</c:v>
                </c:pt>
                <c:pt idx="2621">
                  <c:v>58075</c:v>
                </c:pt>
                <c:pt idx="2622">
                  <c:v>58082</c:v>
                </c:pt>
                <c:pt idx="2623">
                  <c:v>58089</c:v>
                </c:pt>
                <c:pt idx="2624">
                  <c:v>58096</c:v>
                </c:pt>
                <c:pt idx="2625">
                  <c:v>58103</c:v>
                </c:pt>
                <c:pt idx="2626">
                  <c:v>58110</c:v>
                </c:pt>
                <c:pt idx="2627">
                  <c:v>58117</c:v>
                </c:pt>
                <c:pt idx="2628">
                  <c:v>58124</c:v>
                </c:pt>
                <c:pt idx="2629">
                  <c:v>58131</c:v>
                </c:pt>
                <c:pt idx="2630">
                  <c:v>58138</c:v>
                </c:pt>
                <c:pt idx="2631">
                  <c:v>58145</c:v>
                </c:pt>
                <c:pt idx="2632">
                  <c:v>58152</c:v>
                </c:pt>
                <c:pt idx="2633">
                  <c:v>58159</c:v>
                </c:pt>
                <c:pt idx="2634">
                  <c:v>58168</c:v>
                </c:pt>
                <c:pt idx="2635">
                  <c:v>58175</c:v>
                </c:pt>
                <c:pt idx="2636">
                  <c:v>58182</c:v>
                </c:pt>
                <c:pt idx="2637">
                  <c:v>58189</c:v>
                </c:pt>
                <c:pt idx="2638">
                  <c:v>58197</c:v>
                </c:pt>
                <c:pt idx="2639">
                  <c:v>58203</c:v>
                </c:pt>
                <c:pt idx="2640">
                  <c:v>58210</c:v>
                </c:pt>
                <c:pt idx="2641">
                  <c:v>58217</c:v>
                </c:pt>
                <c:pt idx="2642">
                  <c:v>58224</c:v>
                </c:pt>
                <c:pt idx="2643">
                  <c:v>58231</c:v>
                </c:pt>
                <c:pt idx="2644">
                  <c:v>58238</c:v>
                </c:pt>
                <c:pt idx="2645">
                  <c:v>58245</c:v>
                </c:pt>
                <c:pt idx="2646">
                  <c:v>58252</c:v>
                </c:pt>
                <c:pt idx="2647">
                  <c:v>58259</c:v>
                </c:pt>
                <c:pt idx="2648">
                  <c:v>58266</c:v>
                </c:pt>
                <c:pt idx="2649">
                  <c:v>58273</c:v>
                </c:pt>
                <c:pt idx="2650">
                  <c:v>58280</c:v>
                </c:pt>
                <c:pt idx="2651">
                  <c:v>58287</c:v>
                </c:pt>
                <c:pt idx="2652">
                  <c:v>58294</c:v>
                </c:pt>
                <c:pt idx="2653">
                  <c:v>58301</c:v>
                </c:pt>
                <c:pt idx="2654">
                  <c:v>58308</c:v>
                </c:pt>
                <c:pt idx="2655">
                  <c:v>58315</c:v>
                </c:pt>
                <c:pt idx="2656">
                  <c:v>58322</c:v>
                </c:pt>
                <c:pt idx="2657">
                  <c:v>58329</c:v>
                </c:pt>
                <c:pt idx="2658">
                  <c:v>58336</c:v>
                </c:pt>
                <c:pt idx="2659">
                  <c:v>58343</c:v>
                </c:pt>
                <c:pt idx="2660">
                  <c:v>58350</c:v>
                </c:pt>
                <c:pt idx="2661">
                  <c:v>58357</c:v>
                </c:pt>
                <c:pt idx="2662">
                  <c:v>58364</c:v>
                </c:pt>
                <c:pt idx="2663">
                  <c:v>58371</c:v>
                </c:pt>
                <c:pt idx="2664">
                  <c:v>58378</c:v>
                </c:pt>
                <c:pt idx="2665">
                  <c:v>58385</c:v>
                </c:pt>
                <c:pt idx="2666">
                  <c:v>58392</c:v>
                </c:pt>
                <c:pt idx="2667">
                  <c:v>58399</c:v>
                </c:pt>
                <c:pt idx="2668">
                  <c:v>58406</c:v>
                </c:pt>
                <c:pt idx="2669">
                  <c:v>58413</c:v>
                </c:pt>
                <c:pt idx="2670">
                  <c:v>58420</c:v>
                </c:pt>
                <c:pt idx="2671">
                  <c:v>58427</c:v>
                </c:pt>
                <c:pt idx="2672">
                  <c:v>58438</c:v>
                </c:pt>
                <c:pt idx="2673">
                  <c:v>58442</c:v>
                </c:pt>
                <c:pt idx="2674">
                  <c:v>58448</c:v>
                </c:pt>
                <c:pt idx="2675">
                  <c:v>58455</c:v>
                </c:pt>
                <c:pt idx="2676">
                  <c:v>58462</c:v>
                </c:pt>
                <c:pt idx="2677">
                  <c:v>58469</c:v>
                </c:pt>
                <c:pt idx="2678">
                  <c:v>58476</c:v>
                </c:pt>
                <c:pt idx="2679">
                  <c:v>58483</c:v>
                </c:pt>
                <c:pt idx="2680">
                  <c:v>58490</c:v>
                </c:pt>
                <c:pt idx="2681">
                  <c:v>58497</c:v>
                </c:pt>
                <c:pt idx="2682">
                  <c:v>58504</c:v>
                </c:pt>
                <c:pt idx="2683">
                  <c:v>58511</c:v>
                </c:pt>
                <c:pt idx="2684">
                  <c:v>58518</c:v>
                </c:pt>
                <c:pt idx="2685">
                  <c:v>58525</c:v>
                </c:pt>
                <c:pt idx="2686">
                  <c:v>58532</c:v>
                </c:pt>
                <c:pt idx="2687">
                  <c:v>58539</c:v>
                </c:pt>
                <c:pt idx="2688">
                  <c:v>58546</c:v>
                </c:pt>
                <c:pt idx="2689">
                  <c:v>58553</c:v>
                </c:pt>
                <c:pt idx="2690">
                  <c:v>58560</c:v>
                </c:pt>
                <c:pt idx="2691">
                  <c:v>58567</c:v>
                </c:pt>
                <c:pt idx="2692">
                  <c:v>58574</c:v>
                </c:pt>
                <c:pt idx="2693">
                  <c:v>58581</c:v>
                </c:pt>
                <c:pt idx="2694">
                  <c:v>58588</c:v>
                </c:pt>
                <c:pt idx="2695">
                  <c:v>58595</c:v>
                </c:pt>
                <c:pt idx="2696">
                  <c:v>58602</c:v>
                </c:pt>
                <c:pt idx="2697">
                  <c:v>58609</c:v>
                </c:pt>
                <c:pt idx="2698">
                  <c:v>58616</c:v>
                </c:pt>
                <c:pt idx="2699">
                  <c:v>58623</c:v>
                </c:pt>
                <c:pt idx="2700">
                  <c:v>58630</c:v>
                </c:pt>
                <c:pt idx="2701">
                  <c:v>58637</c:v>
                </c:pt>
                <c:pt idx="2702">
                  <c:v>58644</c:v>
                </c:pt>
                <c:pt idx="2703">
                  <c:v>58651</c:v>
                </c:pt>
                <c:pt idx="2704">
                  <c:v>58658</c:v>
                </c:pt>
                <c:pt idx="2705">
                  <c:v>58665</c:v>
                </c:pt>
                <c:pt idx="2706">
                  <c:v>58672</c:v>
                </c:pt>
                <c:pt idx="2707">
                  <c:v>58679</c:v>
                </c:pt>
                <c:pt idx="2708">
                  <c:v>58686</c:v>
                </c:pt>
                <c:pt idx="2709">
                  <c:v>58693</c:v>
                </c:pt>
                <c:pt idx="2710">
                  <c:v>58700</c:v>
                </c:pt>
                <c:pt idx="2711">
                  <c:v>58707</c:v>
                </c:pt>
                <c:pt idx="2712">
                  <c:v>58714</c:v>
                </c:pt>
                <c:pt idx="2713">
                  <c:v>58721</c:v>
                </c:pt>
                <c:pt idx="2714">
                  <c:v>58728</c:v>
                </c:pt>
                <c:pt idx="2715">
                  <c:v>58735</c:v>
                </c:pt>
                <c:pt idx="2716">
                  <c:v>58742</c:v>
                </c:pt>
                <c:pt idx="2717">
                  <c:v>58749</c:v>
                </c:pt>
                <c:pt idx="2718">
                  <c:v>58756</c:v>
                </c:pt>
                <c:pt idx="2719">
                  <c:v>58763</c:v>
                </c:pt>
                <c:pt idx="2720">
                  <c:v>58770</c:v>
                </c:pt>
                <c:pt idx="2721">
                  <c:v>58777</c:v>
                </c:pt>
                <c:pt idx="2722">
                  <c:v>58784</c:v>
                </c:pt>
                <c:pt idx="2723">
                  <c:v>58791</c:v>
                </c:pt>
                <c:pt idx="2724">
                  <c:v>58798</c:v>
                </c:pt>
                <c:pt idx="2725">
                  <c:v>58805</c:v>
                </c:pt>
                <c:pt idx="2726">
                  <c:v>58812</c:v>
                </c:pt>
                <c:pt idx="2727">
                  <c:v>58819</c:v>
                </c:pt>
                <c:pt idx="2728">
                  <c:v>58826</c:v>
                </c:pt>
                <c:pt idx="2729">
                  <c:v>58833</c:v>
                </c:pt>
                <c:pt idx="2730">
                  <c:v>58840</c:v>
                </c:pt>
                <c:pt idx="2731">
                  <c:v>58847</c:v>
                </c:pt>
                <c:pt idx="2732">
                  <c:v>58854</c:v>
                </c:pt>
                <c:pt idx="2733">
                  <c:v>58861</c:v>
                </c:pt>
                <c:pt idx="2734">
                  <c:v>58868</c:v>
                </c:pt>
                <c:pt idx="2735">
                  <c:v>58875</c:v>
                </c:pt>
                <c:pt idx="2736">
                  <c:v>58882</c:v>
                </c:pt>
                <c:pt idx="2737">
                  <c:v>58889</c:v>
                </c:pt>
                <c:pt idx="2738">
                  <c:v>58896</c:v>
                </c:pt>
                <c:pt idx="2739">
                  <c:v>58903</c:v>
                </c:pt>
                <c:pt idx="2740">
                  <c:v>58910</c:v>
                </c:pt>
                <c:pt idx="2741">
                  <c:v>58917</c:v>
                </c:pt>
                <c:pt idx="2742">
                  <c:v>58924</c:v>
                </c:pt>
                <c:pt idx="2743">
                  <c:v>58931</c:v>
                </c:pt>
                <c:pt idx="2744">
                  <c:v>58938</c:v>
                </c:pt>
                <c:pt idx="2745">
                  <c:v>58945</c:v>
                </c:pt>
                <c:pt idx="2746">
                  <c:v>58952</c:v>
                </c:pt>
                <c:pt idx="2747">
                  <c:v>58959</c:v>
                </c:pt>
                <c:pt idx="2748">
                  <c:v>58966</c:v>
                </c:pt>
                <c:pt idx="2749">
                  <c:v>58973</c:v>
                </c:pt>
                <c:pt idx="2750">
                  <c:v>58980</c:v>
                </c:pt>
                <c:pt idx="2751">
                  <c:v>58987</c:v>
                </c:pt>
                <c:pt idx="2752">
                  <c:v>58994</c:v>
                </c:pt>
                <c:pt idx="2753">
                  <c:v>59001</c:v>
                </c:pt>
                <c:pt idx="2754">
                  <c:v>59008</c:v>
                </c:pt>
                <c:pt idx="2755">
                  <c:v>59015</c:v>
                </c:pt>
                <c:pt idx="2756">
                  <c:v>59022</c:v>
                </c:pt>
                <c:pt idx="2757">
                  <c:v>59029</c:v>
                </c:pt>
                <c:pt idx="2758">
                  <c:v>59036</c:v>
                </c:pt>
                <c:pt idx="2759">
                  <c:v>59043</c:v>
                </c:pt>
                <c:pt idx="2760">
                  <c:v>59050</c:v>
                </c:pt>
                <c:pt idx="2761">
                  <c:v>59057</c:v>
                </c:pt>
                <c:pt idx="2762">
                  <c:v>59064</c:v>
                </c:pt>
                <c:pt idx="2763">
                  <c:v>59071</c:v>
                </c:pt>
                <c:pt idx="2764">
                  <c:v>59078</c:v>
                </c:pt>
                <c:pt idx="2765">
                  <c:v>59085</c:v>
                </c:pt>
                <c:pt idx="2766">
                  <c:v>59092</c:v>
                </c:pt>
                <c:pt idx="2767">
                  <c:v>59099</c:v>
                </c:pt>
                <c:pt idx="2768">
                  <c:v>59106</c:v>
                </c:pt>
                <c:pt idx="2769">
                  <c:v>59113</c:v>
                </c:pt>
                <c:pt idx="2770">
                  <c:v>59120</c:v>
                </c:pt>
                <c:pt idx="2771">
                  <c:v>59127</c:v>
                </c:pt>
                <c:pt idx="2772">
                  <c:v>59134</c:v>
                </c:pt>
                <c:pt idx="2773">
                  <c:v>59141</c:v>
                </c:pt>
                <c:pt idx="2774">
                  <c:v>59148</c:v>
                </c:pt>
                <c:pt idx="2775">
                  <c:v>59155</c:v>
                </c:pt>
                <c:pt idx="2776">
                  <c:v>59162</c:v>
                </c:pt>
                <c:pt idx="2777">
                  <c:v>59169</c:v>
                </c:pt>
                <c:pt idx="2778">
                  <c:v>59176</c:v>
                </c:pt>
                <c:pt idx="2779">
                  <c:v>59183</c:v>
                </c:pt>
                <c:pt idx="2780">
                  <c:v>59190</c:v>
                </c:pt>
                <c:pt idx="2781">
                  <c:v>59197</c:v>
                </c:pt>
                <c:pt idx="2782">
                  <c:v>59204</c:v>
                </c:pt>
                <c:pt idx="2783">
                  <c:v>59211</c:v>
                </c:pt>
                <c:pt idx="2784">
                  <c:v>59218</c:v>
                </c:pt>
                <c:pt idx="2785">
                  <c:v>59225</c:v>
                </c:pt>
                <c:pt idx="2786">
                  <c:v>59232</c:v>
                </c:pt>
                <c:pt idx="2787">
                  <c:v>59239</c:v>
                </c:pt>
                <c:pt idx="2788">
                  <c:v>59246</c:v>
                </c:pt>
                <c:pt idx="2789">
                  <c:v>59253</c:v>
                </c:pt>
                <c:pt idx="2790">
                  <c:v>59260</c:v>
                </c:pt>
                <c:pt idx="2791">
                  <c:v>59267</c:v>
                </c:pt>
                <c:pt idx="2792">
                  <c:v>59274</c:v>
                </c:pt>
                <c:pt idx="2793">
                  <c:v>59281</c:v>
                </c:pt>
                <c:pt idx="2794">
                  <c:v>59288</c:v>
                </c:pt>
                <c:pt idx="2795">
                  <c:v>59295</c:v>
                </c:pt>
                <c:pt idx="2796">
                  <c:v>59302</c:v>
                </c:pt>
                <c:pt idx="2797">
                  <c:v>59309</c:v>
                </c:pt>
                <c:pt idx="2798">
                  <c:v>59316</c:v>
                </c:pt>
                <c:pt idx="2799">
                  <c:v>59323</c:v>
                </c:pt>
                <c:pt idx="2800">
                  <c:v>59330</c:v>
                </c:pt>
                <c:pt idx="2801">
                  <c:v>59337</c:v>
                </c:pt>
                <c:pt idx="2802">
                  <c:v>59344</c:v>
                </c:pt>
                <c:pt idx="2803">
                  <c:v>59351</c:v>
                </c:pt>
                <c:pt idx="2804">
                  <c:v>59358</c:v>
                </c:pt>
                <c:pt idx="2805">
                  <c:v>59365</c:v>
                </c:pt>
                <c:pt idx="2806">
                  <c:v>59372</c:v>
                </c:pt>
                <c:pt idx="2807">
                  <c:v>59379</c:v>
                </c:pt>
                <c:pt idx="2808">
                  <c:v>59386</c:v>
                </c:pt>
                <c:pt idx="2809">
                  <c:v>59393</c:v>
                </c:pt>
                <c:pt idx="2810">
                  <c:v>59400</c:v>
                </c:pt>
                <c:pt idx="2811">
                  <c:v>59407</c:v>
                </c:pt>
                <c:pt idx="2812">
                  <c:v>59414</c:v>
                </c:pt>
                <c:pt idx="2813">
                  <c:v>59421</c:v>
                </c:pt>
                <c:pt idx="2814">
                  <c:v>59428</c:v>
                </c:pt>
                <c:pt idx="2815">
                  <c:v>59435</c:v>
                </c:pt>
                <c:pt idx="2816">
                  <c:v>59442</c:v>
                </c:pt>
                <c:pt idx="2817">
                  <c:v>59449</c:v>
                </c:pt>
                <c:pt idx="2818">
                  <c:v>59456</c:v>
                </c:pt>
                <c:pt idx="2819">
                  <c:v>59463</c:v>
                </c:pt>
                <c:pt idx="2820">
                  <c:v>59470</c:v>
                </c:pt>
                <c:pt idx="2821">
                  <c:v>59477</c:v>
                </c:pt>
                <c:pt idx="2822">
                  <c:v>59484</c:v>
                </c:pt>
                <c:pt idx="2823">
                  <c:v>59491</c:v>
                </c:pt>
                <c:pt idx="2824">
                  <c:v>59498</c:v>
                </c:pt>
                <c:pt idx="2825">
                  <c:v>59505</c:v>
                </c:pt>
                <c:pt idx="2826">
                  <c:v>59512</c:v>
                </c:pt>
                <c:pt idx="2827">
                  <c:v>59519</c:v>
                </c:pt>
                <c:pt idx="2828">
                  <c:v>59526</c:v>
                </c:pt>
                <c:pt idx="2829">
                  <c:v>59534</c:v>
                </c:pt>
                <c:pt idx="2830">
                  <c:v>59541</c:v>
                </c:pt>
                <c:pt idx="2831">
                  <c:v>59548</c:v>
                </c:pt>
                <c:pt idx="2832">
                  <c:v>59555</c:v>
                </c:pt>
                <c:pt idx="2833">
                  <c:v>59562</c:v>
                </c:pt>
                <c:pt idx="2834">
                  <c:v>59569</c:v>
                </c:pt>
                <c:pt idx="2835">
                  <c:v>59576</c:v>
                </c:pt>
                <c:pt idx="2836">
                  <c:v>59583</c:v>
                </c:pt>
                <c:pt idx="2837">
                  <c:v>59590</c:v>
                </c:pt>
                <c:pt idx="2838">
                  <c:v>59597</c:v>
                </c:pt>
                <c:pt idx="2839">
                  <c:v>59604</c:v>
                </c:pt>
                <c:pt idx="2840">
                  <c:v>59611</c:v>
                </c:pt>
                <c:pt idx="2841">
                  <c:v>59618</c:v>
                </c:pt>
                <c:pt idx="2842">
                  <c:v>59625</c:v>
                </c:pt>
                <c:pt idx="2843">
                  <c:v>59632</c:v>
                </c:pt>
                <c:pt idx="2844">
                  <c:v>59643</c:v>
                </c:pt>
                <c:pt idx="2845">
                  <c:v>59646</c:v>
                </c:pt>
                <c:pt idx="2846">
                  <c:v>59653</c:v>
                </c:pt>
                <c:pt idx="2847">
                  <c:v>59660</c:v>
                </c:pt>
                <c:pt idx="2848">
                  <c:v>59667</c:v>
                </c:pt>
                <c:pt idx="2849">
                  <c:v>59674</c:v>
                </c:pt>
                <c:pt idx="2850">
                  <c:v>59681</c:v>
                </c:pt>
                <c:pt idx="2851">
                  <c:v>59688</c:v>
                </c:pt>
                <c:pt idx="2852">
                  <c:v>59695</c:v>
                </c:pt>
                <c:pt idx="2853">
                  <c:v>59702</c:v>
                </c:pt>
                <c:pt idx="2854">
                  <c:v>59709</c:v>
                </c:pt>
                <c:pt idx="2855">
                  <c:v>59716</c:v>
                </c:pt>
                <c:pt idx="2856">
                  <c:v>59723</c:v>
                </c:pt>
                <c:pt idx="2857">
                  <c:v>59730</c:v>
                </c:pt>
                <c:pt idx="2858">
                  <c:v>59737</c:v>
                </c:pt>
                <c:pt idx="2859">
                  <c:v>59744</c:v>
                </c:pt>
                <c:pt idx="2860">
                  <c:v>59751</c:v>
                </c:pt>
                <c:pt idx="2861">
                  <c:v>59758</c:v>
                </c:pt>
                <c:pt idx="2862">
                  <c:v>59765</c:v>
                </c:pt>
                <c:pt idx="2863">
                  <c:v>59772</c:v>
                </c:pt>
                <c:pt idx="2864">
                  <c:v>59779</c:v>
                </c:pt>
                <c:pt idx="2865">
                  <c:v>59786</c:v>
                </c:pt>
                <c:pt idx="2866">
                  <c:v>59793</c:v>
                </c:pt>
                <c:pt idx="2867">
                  <c:v>59800</c:v>
                </c:pt>
                <c:pt idx="2868">
                  <c:v>59807</c:v>
                </c:pt>
                <c:pt idx="2869">
                  <c:v>59814</c:v>
                </c:pt>
                <c:pt idx="2870">
                  <c:v>59821</c:v>
                </c:pt>
                <c:pt idx="2871">
                  <c:v>59828</c:v>
                </c:pt>
                <c:pt idx="2872">
                  <c:v>59835</c:v>
                </c:pt>
                <c:pt idx="2873">
                  <c:v>59842</c:v>
                </c:pt>
                <c:pt idx="2874">
                  <c:v>59849</c:v>
                </c:pt>
                <c:pt idx="2875">
                  <c:v>59856</c:v>
                </c:pt>
                <c:pt idx="2876">
                  <c:v>59863</c:v>
                </c:pt>
                <c:pt idx="2877">
                  <c:v>59870</c:v>
                </c:pt>
                <c:pt idx="2878">
                  <c:v>59877</c:v>
                </c:pt>
                <c:pt idx="2879">
                  <c:v>59884</c:v>
                </c:pt>
                <c:pt idx="2880">
                  <c:v>59891</c:v>
                </c:pt>
                <c:pt idx="2881">
                  <c:v>59901</c:v>
                </c:pt>
                <c:pt idx="2882">
                  <c:v>59908</c:v>
                </c:pt>
                <c:pt idx="2883">
                  <c:v>59915</c:v>
                </c:pt>
                <c:pt idx="2884">
                  <c:v>59922</c:v>
                </c:pt>
                <c:pt idx="2885">
                  <c:v>59929</c:v>
                </c:pt>
                <c:pt idx="2886">
                  <c:v>59936</c:v>
                </c:pt>
                <c:pt idx="2887">
                  <c:v>59943</c:v>
                </c:pt>
                <c:pt idx="2888">
                  <c:v>59950</c:v>
                </c:pt>
                <c:pt idx="2889">
                  <c:v>59957</c:v>
                </c:pt>
                <c:pt idx="2890">
                  <c:v>59964</c:v>
                </c:pt>
                <c:pt idx="2891">
                  <c:v>59971</c:v>
                </c:pt>
                <c:pt idx="2892">
                  <c:v>59978</c:v>
                </c:pt>
                <c:pt idx="2893">
                  <c:v>59985</c:v>
                </c:pt>
                <c:pt idx="2894">
                  <c:v>59992</c:v>
                </c:pt>
                <c:pt idx="2895">
                  <c:v>60001</c:v>
                </c:pt>
                <c:pt idx="2896">
                  <c:v>60006</c:v>
                </c:pt>
                <c:pt idx="2897">
                  <c:v>60013</c:v>
                </c:pt>
                <c:pt idx="2898">
                  <c:v>60020</c:v>
                </c:pt>
                <c:pt idx="2899">
                  <c:v>60028</c:v>
                </c:pt>
                <c:pt idx="2900">
                  <c:v>60035</c:v>
                </c:pt>
                <c:pt idx="2901">
                  <c:v>60042</c:v>
                </c:pt>
                <c:pt idx="2902">
                  <c:v>60049</c:v>
                </c:pt>
                <c:pt idx="2903">
                  <c:v>60056</c:v>
                </c:pt>
                <c:pt idx="2904">
                  <c:v>60063</c:v>
                </c:pt>
                <c:pt idx="2905">
                  <c:v>60070</c:v>
                </c:pt>
                <c:pt idx="2906">
                  <c:v>60077</c:v>
                </c:pt>
                <c:pt idx="2907">
                  <c:v>60084</c:v>
                </c:pt>
                <c:pt idx="2908">
                  <c:v>60091</c:v>
                </c:pt>
                <c:pt idx="2909">
                  <c:v>60098</c:v>
                </c:pt>
                <c:pt idx="2910">
                  <c:v>60105</c:v>
                </c:pt>
                <c:pt idx="2911">
                  <c:v>60112</c:v>
                </c:pt>
                <c:pt idx="2912">
                  <c:v>60119</c:v>
                </c:pt>
                <c:pt idx="2913">
                  <c:v>60126</c:v>
                </c:pt>
                <c:pt idx="2914">
                  <c:v>60133</c:v>
                </c:pt>
                <c:pt idx="2915">
                  <c:v>60140</c:v>
                </c:pt>
                <c:pt idx="2916">
                  <c:v>60147</c:v>
                </c:pt>
                <c:pt idx="2917">
                  <c:v>60154</c:v>
                </c:pt>
                <c:pt idx="2918">
                  <c:v>60161</c:v>
                </c:pt>
                <c:pt idx="2919">
                  <c:v>60168</c:v>
                </c:pt>
                <c:pt idx="2920">
                  <c:v>60175</c:v>
                </c:pt>
                <c:pt idx="2921">
                  <c:v>60182</c:v>
                </c:pt>
                <c:pt idx="2922">
                  <c:v>60189</c:v>
                </c:pt>
                <c:pt idx="2923">
                  <c:v>60196</c:v>
                </c:pt>
                <c:pt idx="2924">
                  <c:v>60203</c:v>
                </c:pt>
                <c:pt idx="2925">
                  <c:v>60210</c:v>
                </c:pt>
                <c:pt idx="2926">
                  <c:v>60217</c:v>
                </c:pt>
                <c:pt idx="2927">
                  <c:v>60224</c:v>
                </c:pt>
                <c:pt idx="2928">
                  <c:v>60231</c:v>
                </c:pt>
                <c:pt idx="2929">
                  <c:v>60238</c:v>
                </c:pt>
                <c:pt idx="2930">
                  <c:v>60245</c:v>
                </c:pt>
                <c:pt idx="2931">
                  <c:v>60252</c:v>
                </c:pt>
                <c:pt idx="2932">
                  <c:v>60259</c:v>
                </c:pt>
                <c:pt idx="2933">
                  <c:v>60267</c:v>
                </c:pt>
                <c:pt idx="2934">
                  <c:v>60274</c:v>
                </c:pt>
                <c:pt idx="2935">
                  <c:v>60281</c:v>
                </c:pt>
                <c:pt idx="2936">
                  <c:v>60288</c:v>
                </c:pt>
                <c:pt idx="2937">
                  <c:v>60295</c:v>
                </c:pt>
                <c:pt idx="2938">
                  <c:v>60302</c:v>
                </c:pt>
                <c:pt idx="2939">
                  <c:v>60309</c:v>
                </c:pt>
                <c:pt idx="2940">
                  <c:v>60316</c:v>
                </c:pt>
                <c:pt idx="2941">
                  <c:v>60323</c:v>
                </c:pt>
                <c:pt idx="2942">
                  <c:v>60330</c:v>
                </c:pt>
                <c:pt idx="2943">
                  <c:v>60337</c:v>
                </c:pt>
                <c:pt idx="2944">
                  <c:v>60344</c:v>
                </c:pt>
                <c:pt idx="2945">
                  <c:v>60351</c:v>
                </c:pt>
                <c:pt idx="2946">
                  <c:v>60359</c:v>
                </c:pt>
                <c:pt idx="2947">
                  <c:v>60366</c:v>
                </c:pt>
                <c:pt idx="2948">
                  <c:v>60373</c:v>
                </c:pt>
                <c:pt idx="2949">
                  <c:v>60380</c:v>
                </c:pt>
                <c:pt idx="2950">
                  <c:v>60387</c:v>
                </c:pt>
                <c:pt idx="2951">
                  <c:v>60394</c:v>
                </c:pt>
                <c:pt idx="2952">
                  <c:v>60401</c:v>
                </c:pt>
                <c:pt idx="2953">
                  <c:v>60408</c:v>
                </c:pt>
                <c:pt idx="2954">
                  <c:v>60415</c:v>
                </c:pt>
                <c:pt idx="2955">
                  <c:v>60422</c:v>
                </c:pt>
                <c:pt idx="2956">
                  <c:v>60429</c:v>
                </c:pt>
                <c:pt idx="2957">
                  <c:v>60436</c:v>
                </c:pt>
                <c:pt idx="2958">
                  <c:v>60443</c:v>
                </c:pt>
                <c:pt idx="2959">
                  <c:v>60450</c:v>
                </c:pt>
                <c:pt idx="2960">
                  <c:v>60457</c:v>
                </c:pt>
                <c:pt idx="2961">
                  <c:v>60464</c:v>
                </c:pt>
                <c:pt idx="2962">
                  <c:v>60471</c:v>
                </c:pt>
                <c:pt idx="2963">
                  <c:v>60478</c:v>
                </c:pt>
                <c:pt idx="2964">
                  <c:v>60485</c:v>
                </c:pt>
                <c:pt idx="2965">
                  <c:v>60492</c:v>
                </c:pt>
                <c:pt idx="2966">
                  <c:v>60499</c:v>
                </c:pt>
                <c:pt idx="2967">
                  <c:v>60506</c:v>
                </c:pt>
                <c:pt idx="2968">
                  <c:v>60513</c:v>
                </c:pt>
                <c:pt idx="2969">
                  <c:v>60520</c:v>
                </c:pt>
                <c:pt idx="2970">
                  <c:v>60527</c:v>
                </c:pt>
                <c:pt idx="2971">
                  <c:v>60534</c:v>
                </c:pt>
                <c:pt idx="2972">
                  <c:v>60541</c:v>
                </c:pt>
                <c:pt idx="2973">
                  <c:v>60548</c:v>
                </c:pt>
                <c:pt idx="2974">
                  <c:v>60555</c:v>
                </c:pt>
                <c:pt idx="2975">
                  <c:v>60562</c:v>
                </c:pt>
                <c:pt idx="2976">
                  <c:v>60569</c:v>
                </c:pt>
                <c:pt idx="2977">
                  <c:v>60576</c:v>
                </c:pt>
                <c:pt idx="2978">
                  <c:v>60583</c:v>
                </c:pt>
                <c:pt idx="2979">
                  <c:v>60590</c:v>
                </c:pt>
                <c:pt idx="2980">
                  <c:v>60597</c:v>
                </c:pt>
                <c:pt idx="2981">
                  <c:v>60604</c:v>
                </c:pt>
                <c:pt idx="2982">
                  <c:v>60611</c:v>
                </c:pt>
                <c:pt idx="2983">
                  <c:v>60618</c:v>
                </c:pt>
                <c:pt idx="2984">
                  <c:v>60625</c:v>
                </c:pt>
                <c:pt idx="2985">
                  <c:v>60632</c:v>
                </c:pt>
                <c:pt idx="2986">
                  <c:v>60639</c:v>
                </c:pt>
                <c:pt idx="2987">
                  <c:v>60646</c:v>
                </c:pt>
                <c:pt idx="2988">
                  <c:v>60653</c:v>
                </c:pt>
                <c:pt idx="2989">
                  <c:v>60660</c:v>
                </c:pt>
                <c:pt idx="2990">
                  <c:v>60667</c:v>
                </c:pt>
                <c:pt idx="2991">
                  <c:v>60674</c:v>
                </c:pt>
                <c:pt idx="2992">
                  <c:v>60681</c:v>
                </c:pt>
                <c:pt idx="2993">
                  <c:v>60688</c:v>
                </c:pt>
                <c:pt idx="2994">
                  <c:v>60695</c:v>
                </c:pt>
                <c:pt idx="2995">
                  <c:v>60702</c:v>
                </c:pt>
                <c:pt idx="2996">
                  <c:v>60709</c:v>
                </c:pt>
                <c:pt idx="2997">
                  <c:v>60716</c:v>
                </c:pt>
                <c:pt idx="2998">
                  <c:v>60723</c:v>
                </c:pt>
                <c:pt idx="2999">
                  <c:v>60730</c:v>
                </c:pt>
                <c:pt idx="3000">
                  <c:v>60737</c:v>
                </c:pt>
                <c:pt idx="3001">
                  <c:v>60744</c:v>
                </c:pt>
                <c:pt idx="3002">
                  <c:v>60751</c:v>
                </c:pt>
                <c:pt idx="3003">
                  <c:v>60758</c:v>
                </c:pt>
                <c:pt idx="3004">
                  <c:v>60765</c:v>
                </c:pt>
                <c:pt idx="3005">
                  <c:v>60772</c:v>
                </c:pt>
                <c:pt idx="3006">
                  <c:v>60779</c:v>
                </c:pt>
                <c:pt idx="3007">
                  <c:v>60786</c:v>
                </c:pt>
                <c:pt idx="3008">
                  <c:v>60793</c:v>
                </c:pt>
                <c:pt idx="3009">
                  <c:v>60800</c:v>
                </c:pt>
                <c:pt idx="3010">
                  <c:v>60807</c:v>
                </c:pt>
                <c:pt idx="3011">
                  <c:v>60814</c:v>
                </c:pt>
                <c:pt idx="3012">
                  <c:v>60821</c:v>
                </c:pt>
                <c:pt idx="3013">
                  <c:v>60828</c:v>
                </c:pt>
                <c:pt idx="3014">
                  <c:v>60835</c:v>
                </c:pt>
                <c:pt idx="3015">
                  <c:v>60842</c:v>
                </c:pt>
                <c:pt idx="3016">
                  <c:v>60849</c:v>
                </c:pt>
                <c:pt idx="3017">
                  <c:v>60856</c:v>
                </c:pt>
                <c:pt idx="3018">
                  <c:v>60863</c:v>
                </c:pt>
                <c:pt idx="3019">
                  <c:v>60870</c:v>
                </c:pt>
                <c:pt idx="3020">
                  <c:v>60877</c:v>
                </c:pt>
                <c:pt idx="3021">
                  <c:v>60884</c:v>
                </c:pt>
                <c:pt idx="3022">
                  <c:v>60891</c:v>
                </c:pt>
                <c:pt idx="3023">
                  <c:v>60898</c:v>
                </c:pt>
                <c:pt idx="3024">
                  <c:v>60905</c:v>
                </c:pt>
                <c:pt idx="3025">
                  <c:v>60912</c:v>
                </c:pt>
                <c:pt idx="3026">
                  <c:v>60919</c:v>
                </c:pt>
                <c:pt idx="3027">
                  <c:v>60926</c:v>
                </c:pt>
                <c:pt idx="3028">
                  <c:v>60933</c:v>
                </c:pt>
                <c:pt idx="3029">
                  <c:v>60940</c:v>
                </c:pt>
                <c:pt idx="3030">
                  <c:v>60947</c:v>
                </c:pt>
                <c:pt idx="3031">
                  <c:v>60954</c:v>
                </c:pt>
                <c:pt idx="3032">
                  <c:v>60961</c:v>
                </c:pt>
                <c:pt idx="3033">
                  <c:v>60968</c:v>
                </c:pt>
                <c:pt idx="3034">
                  <c:v>60975</c:v>
                </c:pt>
                <c:pt idx="3035">
                  <c:v>60982</c:v>
                </c:pt>
                <c:pt idx="3036">
                  <c:v>60989</c:v>
                </c:pt>
                <c:pt idx="3037">
                  <c:v>60996</c:v>
                </c:pt>
                <c:pt idx="3038">
                  <c:v>61003</c:v>
                </c:pt>
                <c:pt idx="3039">
                  <c:v>61010</c:v>
                </c:pt>
                <c:pt idx="3040">
                  <c:v>61017</c:v>
                </c:pt>
                <c:pt idx="3041">
                  <c:v>61024</c:v>
                </c:pt>
                <c:pt idx="3042">
                  <c:v>61031</c:v>
                </c:pt>
                <c:pt idx="3043">
                  <c:v>61038</c:v>
                </c:pt>
                <c:pt idx="3044">
                  <c:v>61045</c:v>
                </c:pt>
                <c:pt idx="3045">
                  <c:v>61052</c:v>
                </c:pt>
                <c:pt idx="3046">
                  <c:v>61059</c:v>
                </c:pt>
                <c:pt idx="3047">
                  <c:v>61066</c:v>
                </c:pt>
                <c:pt idx="3048">
                  <c:v>61073</c:v>
                </c:pt>
                <c:pt idx="3049">
                  <c:v>61080</c:v>
                </c:pt>
                <c:pt idx="3050">
                  <c:v>61087</c:v>
                </c:pt>
                <c:pt idx="3051">
                  <c:v>61094</c:v>
                </c:pt>
                <c:pt idx="3052">
                  <c:v>61101</c:v>
                </c:pt>
                <c:pt idx="3053">
                  <c:v>61108</c:v>
                </c:pt>
                <c:pt idx="3054">
                  <c:v>61115</c:v>
                </c:pt>
                <c:pt idx="3055">
                  <c:v>61122</c:v>
                </c:pt>
                <c:pt idx="3056">
                  <c:v>61129</c:v>
                </c:pt>
                <c:pt idx="3057">
                  <c:v>61136</c:v>
                </c:pt>
                <c:pt idx="3058">
                  <c:v>61143</c:v>
                </c:pt>
                <c:pt idx="3059">
                  <c:v>61150</c:v>
                </c:pt>
                <c:pt idx="3060">
                  <c:v>61157</c:v>
                </c:pt>
                <c:pt idx="3061">
                  <c:v>61164</c:v>
                </c:pt>
                <c:pt idx="3062">
                  <c:v>61171</c:v>
                </c:pt>
                <c:pt idx="3063">
                  <c:v>61178</c:v>
                </c:pt>
                <c:pt idx="3064">
                  <c:v>61185</c:v>
                </c:pt>
                <c:pt idx="3065">
                  <c:v>61192</c:v>
                </c:pt>
                <c:pt idx="3066">
                  <c:v>61199</c:v>
                </c:pt>
                <c:pt idx="3067">
                  <c:v>61206</c:v>
                </c:pt>
                <c:pt idx="3068">
                  <c:v>61213</c:v>
                </c:pt>
                <c:pt idx="3069">
                  <c:v>61220</c:v>
                </c:pt>
                <c:pt idx="3070">
                  <c:v>61227</c:v>
                </c:pt>
                <c:pt idx="3071">
                  <c:v>61234</c:v>
                </c:pt>
                <c:pt idx="3072">
                  <c:v>61241</c:v>
                </c:pt>
                <c:pt idx="3073">
                  <c:v>61248</c:v>
                </c:pt>
                <c:pt idx="3074">
                  <c:v>61255</c:v>
                </c:pt>
                <c:pt idx="3075">
                  <c:v>61262</c:v>
                </c:pt>
                <c:pt idx="3076">
                  <c:v>61269</c:v>
                </c:pt>
                <c:pt idx="3077">
                  <c:v>61276</c:v>
                </c:pt>
                <c:pt idx="3078">
                  <c:v>61283</c:v>
                </c:pt>
                <c:pt idx="3079">
                  <c:v>61290</c:v>
                </c:pt>
                <c:pt idx="3080">
                  <c:v>61297</c:v>
                </c:pt>
                <c:pt idx="3081">
                  <c:v>61304</c:v>
                </c:pt>
                <c:pt idx="3082">
                  <c:v>61311</c:v>
                </c:pt>
                <c:pt idx="3083">
                  <c:v>61318</c:v>
                </c:pt>
                <c:pt idx="3084">
                  <c:v>61325</c:v>
                </c:pt>
                <c:pt idx="3085">
                  <c:v>61332</c:v>
                </c:pt>
                <c:pt idx="3086">
                  <c:v>61339</c:v>
                </c:pt>
                <c:pt idx="3087">
                  <c:v>61346</c:v>
                </c:pt>
                <c:pt idx="3088">
                  <c:v>61353</c:v>
                </c:pt>
                <c:pt idx="3089">
                  <c:v>61360</c:v>
                </c:pt>
                <c:pt idx="3090">
                  <c:v>61367</c:v>
                </c:pt>
                <c:pt idx="3091">
                  <c:v>61374</c:v>
                </c:pt>
                <c:pt idx="3092">
                  <c:v>61381</c:v>
                </c:pt>
                <c:pt idx="3093">
                  <c:v>61388</c:v>
                </c:pt>
                <c:pt idx="3094">
                  <c:v>61395</c:v>
                </c:pt>
                <c:pt idx="3095">
                  <c:v>61402</c:v>
                </c:pt>
                <c:pt idx="3096">
                  <c:v>61409</c:v>
                </c:pt>
                <c:pt idx="3097">
                  <c:v>61416</c:v>
                </c:pt>
                <c:pt idx="3098">
                  <c:v>61423</c:v>
                </c:pt>
                <c:pt idx="3099">
                  <c:v>61430</c:v>
                </c:pt>
                <c:pt idx="3100">
                  <c:v>61437</c:v>
                </c:pt>
                <c:pt idx="3101">
                  <c:v>61444</c:v>
                </c:pt>
                <c:pt idx="3102">
                  <c:v>61451</c:v>
                </c:pt>
                <c:pt idx="3103">
                  <c:v>61458</c:v>
                </c:pt>
                <c:pt idx="3104">
                  <c:v>61465</c:v>
                </c:pt>
                <c:pt idx="3105">
                  <c:v>61472</c:v>
                </c:pt>
                <c:pt idx="3106">
                  <c:v>61479</c:v>
                </c:pt>
                <c:pt idx="3107">
                  <c:v>61487</c:v>
                </c:pt>
                <c:pt idx="3108">
                  <c:v>61494</c:v>
                </c:pt>
                <c:pt idx="3109">
                  <c:v>61501</c:v>
                </c:pt>
                <c:pt idx="3110">
                  <c:v>61508</c:v>
                </c:pt>
                <c:pt idx="3111">
                  <c:v>61515</c:v>
                </c:pt>
                <c:pt idx="3112">
                  <c:v>61522</c:v>
                </c:pt>
                <c:pt idx="3113">
                  <c:v>61529</c:v>
                </c:pt>
                <c:pt idx="3114">
                  <c:v>61536</c:v>
                </c:pt>
                <c:pt idx="3115">
                  <c:v>61543</c:v>
                </c:pt>
                <c:pt idx="3116">
                  <c:v>61550</c:v>
                </c:pt>
                <c:pt idx="3117">
                  <c:v>61557</c:v>
                </c:pt>
                <c:pt idx="3118">
                  <c:v>61564</c:v>
                </c:pt>
                <c:pt idx="3119">
                  <c:v>61571</c:v>
                </c:pt>
                <c:pt idx="3120">
                  <c:v>61578</c:v>
                </c:pt>
                <c:pt idx="3121">
                  <c:v>61585</c:v>
                </c:pt>
                <c:pt idx="3122">
                  <c:v>61592</c:v>
                </c:pt>
                <c:pt idx="3123">
                  <c:v>61599</c:v>
                </c:pt>
                <c:pt idx="3124">
                  <c:v>61606</c:v>
                </c:pt>
                <c:pt idx="3125">
                  <c:v>61613</c:v>
                </c:pt>
                <c:pt idx="3126">
                  <c:v>61620</c:v>
                </c:pt>
                <c:pt idx="3127">
                  <c:v>61627</c:v>
                </c:pt>
                <c:pt idx="3128">
                  <c:v>61634</c:v>
                </c:pt>
                <c:pt idx="3129">
                  <c:v>61641</c:v>
                </c:pt>
                <c:pt idx="3130">
                  <c:v>61648</c:v>
                </c:pt>
                <c:pt idx="3131">
                  <c:v>61655</c:v>
                </c:pt>
                <c:pt idx="3132">
                  <c:v>61662</c:v>
                </c:pt>
                <c:pt idx="3133">
                  <c:v>61669</c:v>
                </c:pt>
                <c:pt idx="3134">
                  <c:v>61676</c:v>
                </c:pt>
                <c:pt idx="3135">
                  <c:v>61683</c:v>
                </c:pt>
                <c:pt idx="3136">
                  <c:v>61690</c:v>
                </c:pt>
                <c:pt idx="3137">
                  <c:v>61697</c:v>
                </c:pt>
                <c:pt idx="3138">
                  <c:v>61704</c:v>
                </c:pt>
                <c:pt idx="3139">
                  <c:v>61711</c:v>
                </c:pt>
                <c:pt idx="3140">
                  <c:v>61718</c:v>
                </c:pt>
                <c:pt idx="3141">
                  <c:v>61728</c:v>
                </c:pt>
                <c:pt idx="3142">
                  <c:v>61735</c:v>
                </c:pt>
                <c:pt idx="3143">
                  <c:v>61742</c:v>
                </c:pt>
                <c:pt idx="3144">
                  <c:v>61749</c:v>
                </c:pt>
                <c:pt idx="3145">
                  <c:v>61756</c:v>
                </c:pt>
                <c:pt idx="3146">
                  <c:v>61763</c:v>
                </c:pt>
                <c:pt idx="3147">
                  <c:v>61770</c:v>
                </c:pt>
                <c:pt idx="3148">
                  <c:v>61777</c:v>
                </c:pt>
                <c:pt idx="3149">
                  <c:v>61784</c:v>
                </c:pt>
                <c:pt idx="3150">
                  <c:v>61791</c:v>
                </c:pt>
                <c:pt idx="3151">
                  <c:v>61798</c:v>
                </c:pt>
                <c:pt idx="3152">
                  <c:v>61805</c:v>
                </c:pt>
                <c:pt idx="3153">
                  <c:v>61812</c:v>
                </c:pt>
                <c:pt idx="3154">
                  <c:v>61819</c:v>
                </c:pt>
                <c:pt idx="3155">
                  <c:v>61826</c:v>
                </c:pt>
                <c:pt idx="3156">
                  <c:v>61835</c:v>
                </c:pt>
                <c:pt idx="3157">
                  <c:v>61840</c:v>
                </c:pt>
                <c:pt idx="3158">
                  <c:v>61847</c:v>
                </c:pt>
                <c:pt idx="3159">
                  <c:v>61854</c:v>
                </c:pt>
                <c:pt idx="3160">
                  <c:v>61861</c:v>
                </c:pt>
                <c:pt idx="3161">
                  <c:v>61868</c:v>
                </c:pt>
                <c:pt idx="3162">
                  <c:v>61875</c:v>
                </c:pt>
                <c:pt idx="3163">
                  <c:v>61882</c:v>
                </c:pt>
                <c:pt idx="3164">
                  <c:v>61889</c:v>
                </c:pt>
                <c:pt idx="3165">
                  <c:v>61896</c:v>
                </c:pt>
                <c:pt idx="3166">
                  <c:v>61903</c:v>
                </c:pt>
                <c:pt idx="3167">
                  <c:v>61910</c:v>
                </c:pt>
                <c:pt idx="3168">
                  <c:v>61917</c:v>
                </c:pt>
                <c:pt idx="3169">
                  <c:v>61924</c:v>
                </c:pt>
                <c:pt idx="3170">
                  <c:v>61931</c:v>
                </c:pt>
                <c:pt idx="3171">
                  <c:v>61938</c:v>
                </c:pt>
                <c:pt idx="3172">
                  <c:v>61945</c:v>
                </c:pt>
                <c:pt idx="3173">
                  <c:v>61952</c:v>
                </c:pt>
                <c:pt idx="3174">
                  <c:v>61959</c:v>
                </c:pt>
                <c:pt idx="3175">
                  <c:v>61966</c:v>
                </c:pt>
                <c:pt idx="3176">
                  <c:v>61973</c:v>
                </c:pt>
                <c:pt idx="3177">
                  <c:v>61980</c:v>
                </c:pt>
                <c:pt idx="3178">
                  <c:v>61987</c:v>
                </c:pt>
                <c:pt idx="3179">
                  <c:v>61994</c:v>
                </c:pt>
                <c:pt idx="3180">
                  <c:v>62001</c:v>
                </c:pt>
                <c:pt idx="3181">
                  <c:v>62008</c:v>
                </c:pt>
                <c:pt idx="3182">
                  <c:v>62015</c:v>
                </c:pt>
                <c:pt idx="3183">
                  <c:v>62022</c:v>
                </c:pt>
                <c:pt idx="3184">
                  <c:v>62029</c:v>
                </c:pt>
                <c:pt idx="3185">
                  <c:v>62036</c:v>
                </c:pt>
                <c:pt idx="3186">
                  <c:v>62043</c:v>
                </c:pt>
                <c:pt idx="3187">
                  <c:v>62050</c:v>
                </c:pt>
                <c:pt idx="3188">
                  <c:v>62057</c:v>
                </c:pt>
                <c:pt idx="3189">
                  <c:v>62064</c:v>
                </c:pt>
                <c:pt idx="3190">
                  <c:v>62071</c:v>
                </c:pt>
                <c:pt idx="3191">
                  <c:v>62078</c:v>
                </c:pt>
                <c:pt idx="3192">
                  <c:v>62085</c:v>
                </c:pt>
                <c:pt idx="3193">
                  <c:v>62093</c:v>
                </c:pt>
                <c:pt idx="3194">
                  <c:v>62100</c:v>
                </c:pt>
                <c:pt idx="3195">
                  <c:v>62107</c:v>
                </c:pt>
                <c:pt idx="3196">
                  <c:v>62114</c:v>
                </c:pt>
                <c:pt idx="3197">
                  <c:v>62121</c:v>
                </c:pt>
                <c:pt idx="3198">
                  <c:v>62128</c:v>
                </c:pt>
                <c:pt idx="3199">
                  <c:v>62135</c:v>
                </c:pt>
                <c:pt idx="3200">
                  <c:v>62142</c:v>
                </c:pt>
                <c:pt idx="3201">
                  <c:v>62149</c:v>
                </c:pt>
                <c:pt idx="3202">
                  <c:v>62156</c:v>
                </c:pt>
                <c:pt idx="3203">
                  <c:v>62163</c:v>
                </c:pt>
                <c:pt idx="3204">
                  <c:v>62170</c:v>
                </c:pt>
                <c:pt idx="3205">
                  <c:v>62177</c:v>
                </c:pt>
                <c:pt idx="3206">
                  <c:v>62186</c:v>
                </c:pt>
                <c:pt idx="3207">
                  <c:v>62193</c:v>
                </c:pt>
                <c:pt idx="3208">
                  <c:v>62200</c:v>
                </c:pt>
                <c:pt idx="3209">
                  <c:v>62207</c:v>
                </c:pt>
                <c:pt idx="3210">
                  <c:v>62215</c:v>
                </c:pt>
                <c:pt idx="3211">
                  <c:v>62221</c:v>
                </c:pt>
                <c:pt idx="3212">
                  <c:v>62228</c:v>
                </c:pt>
                <c:pt idx="3213">
                  <c:v>62235</c:v>
                </c:pt>
                <c:pt idx="3214">
                  <c:v>62242</c:v>
                </c:pt>
                <c:pt idx="3215">
                  <c:v>62249</c:v>
                </c:pt>
                <c:pt idx="3216">
                  <c:v>62256</c:v>
                </c:pt>
                <c:pt idx="3217">
                  <c:v>62263</c:v>
                </c:pt>
                <c:pt idx="3218">
                  <c:v>62270</c:v>
                </c:pt>
                <c:pt idx="3219">
                  <c:v>62277</c:v>
                </c:pt>
                <c:pt idx="3220">
                  <c:v>62284</c:v>
                </c:pt>
                <c:pt idx="3221">
                  <c:v>62291</c:v>
                </c:pt>
                <c:pt idx="3222">
                  <c:v>62298</c:v>
                </c:pt>
                <c:pt idx="3223">
                  <c:v>62305</c:v>
                </c:pt>
                <c:pt idx="3224">
                  <c:v>62312</c:v>
                </c:pt>
                <c:pt idx="3225">
                  <c:v>62319</c:v>
                </c:pt>
                <c:pt idx="3226">
                  <c:v>62326</c:v>
                </c:pt>
                <c:pt idx="3227">
                  <c:v>62333</c:v>
                </c:pt>
                <c:pt idx="3228">
                  <c:v>62340</c:v>
                </c:pt>
                <c:pt idx="3229">
                  <c:v>62347</c:v>
                </c:pt>
                <c:pt idx="3230">
                  <c:v>62354</c:v>
                </c:pt>
                <c:pt idx="3231">
                  <c:v>62361</c:v>
                </c:pt>
                <c:pt idx="3232">
                  <c:v>62368</c:v>
                </c:pt>
                <c:pt idx="3233">
                  <c:v>62375</c:v>
                </c:pt>
                <c:pt idx="3234">
                  <c:v>62382</c:v>
                </c:pt>
                <c:pt idx="3235">
                  <c:v>62389</c:v>
                </c:pt>
                <c:pt idx="3236">
                  <c:v>62396</c:v>
                </c:pt>
                <c:pt idx="3237">
                  <c:v>62403</c:v>
                </c:pt>
                <c:pt idx="3238">
                  <c:v>62410</c:v>
                </c:pt>
                <c:pt idx="3239">
                  <c:v>62417</c:v>
                </c:pt>
                <c:pt idx="3240">
                  <c:v>62424</c:v>
                </c:pt>
                <c:pt idx="3241">
                  <c:v>62431</c:v>
                </c:pt>
                <c:pt idx="3242">
                  <c:v>62438</c:v>
                </c:pt>
                <c:pt idx="3243">
                  <c:v>62445</c:v>
                </c:pt>
                <c:pt idx="3244">
                  <c:v>62456</c:v>
                </c:pt>
                <c:pt idx="3245">
                  <c:v>62460</c:v>
                </c:pt>
                <c:pt idx="3246">
                  <c:v>62466</c:v>
                </c:pt>
                <c:pt idx="3247">
                  <c:v>62473</c:v>
                </c:pt>
                <c:pt idx="3248">
                  <c:v>62480</c:v>
                </c:pt>
                <c:pt idx="3249">
                  <c:v>62487</c:v>
                </c:pt>
                <c:pt idx="3250">
                  <c:v>62494</c:v>
                </c:pt>
                <c:pt idx="3251">
                  <c:v>62501</c:v>
                </c:pt>
                <c:pt idx="3252">
                  <c:v>62508</c:v>
                </c:pt>
                <c:pt idx="3253">
                  <c:v>62515</c:v>
                </c:pt>
                <c:pt idx="3254">
                  <c:v>62522</c:v>
                </c:pt>
                <c:pt idx="3255">
                  <c:v>62529</c:v>
                </c:pt>
                <c:pt idx="3256">
                  <c:v>62536</c:v>
                </c:pt>
                <c:pt idx="3257">
                  <c:v>62543</c:v>
                </c:pt>
                <c:pt idx="3258">
                  <c:v>62550</c:v>
                </c:pt>
                <c:pt idx="3259">
                  <c:v>62557</c:v>
                </c:pt>
                <c:pt idx="3260">
                  <c:v>62564</c:v>
                </c:pt>
                <c:pt idx="3261">
                  <c:v>62571</c:v>
                </c:pt>
                <c:pt idx="3262">
                  <c:v>62578</c:v>
                </c:pt>
                <c:pt idx="3263">
                  <c:v>62585</c:v>
                </c:pt>
                <c:pt idx="3264">
                  <c:v>62592</c:v>
                </c:pt>
                <c:pt idx="3265">
                  <c:v>62599</c:v>
                </c:pt>
                <c:pt idx="3266">
                  <c:v>62606</c:v>
                </c:pt>
                <c:pt idx="3267">
                  <c:v>62613</c:v>
                </c:pt>
                <c:pt idx="3268">
                  <c:v>62620</c:v>
                </c:pt>
                <c:pt idx="3269">
                  <c:v>62627</c:v>
                </c:pt>
                <c:pt idx="3270">
                  <c:v>62634</c:v>
                </c:pt>
                <c:pt idx="3271">
                  <c:v>62641</c:v>
                </c:pt>
                <c:pt idx="3272">
                  <c:v>62648</c:v>
                </c:pt>
                <c:pt idx="3273">
                  <c:v>62655</c:v>
                </c:pt>
                <c:pt idx="3274">
                  <c:v>62662</c:v>
                </c:pt>
                <c:pt idx="3275">
                  <c:v>62669</c:v>
                </c:pt>
                <c:pt idx="3276">
                  <c:v>62676</c:v>
                </c:pt>
                <c:pt idx="3277">
                  <c:v>62683</c:v>
                </c:pt>
                <c:pt idx="3278">
                  <c:v>62690</c:v>
                </c:pt>
                <c:pt idx="3279">
                  <c:v>62697</c:v>
                </c:pt>
                <c:pt idx="3280">
                  <c:v>62704</c:v>
                </c:pt>
                <c:pt idx="3281">
                  <c:v>62711</c:v>
                </c:pt>
                <c:pt idx="3282">
                  <c:v>62718</c:v>
                </c:pt>
                <c:pt idx="3283">
                  <c:v>62725</c:v>
                </c:pt>
                <c:pt idx="3284">
                  <c:v>62732</c:v>
                </c:pt>
                <c:pt idx="3285">
                  <c:v>62739</c:v>
                </c:pt>
                <c:pt idx="3286">
                  <c:v>62746</c:v>
                </c:pt>
                <c:pt idx="3287">
                  <c:v>62753</c:v>
                </c:pt>
                <c:pt idx="3288">
                  <c:v>62760</c:v>
                </c:pt>
                <c:pt idx="3289">
                  <c:v>62767</c:v>
                </c:pt>
                <c:pt idx="3290">
                  <c:v>62774</c:v>
                </c:pt>
                <c:pt idx="3291">
                  <c:v>62781</c:v>
                </c:pt>
                <c:pt idx="3292">
                  <c:v>62788</c:v>
                </c:pt>
                <c:pt idx="3293">
                  <c:v>62795</c:v>
                </c:pt>
                <c:pt idx="3294">
                  <c:v>62802</c:v>
                </c:pt>
                <c:pt idx="3295">
                  <c:v>62809</c:v>
                </c:pt>
                <c:pt idx="3296">
                  <c:v>62816</c:v>
                </c:pt>
                <c:pt idx="3297">
                  <c:v>62823</c:v>
                </c:pt>
                <c:pt idx="3298">
                  <c:v>62830</c:v>
                </c:pt>
                <c:pt idx="3299">
                  <c:v>62837</c:v>
                </c:pt>
                <c:pt idx="3300">
                  <c:v>62844</c:v>
                </c:pt>
                <c:pt idx="3301">
                  <c:v>62851</c:v>
                </c:pt>
                <c:pt idx="3302">
                  <c:v>62858</c:v>
                </c:pt>
                <c:pt idx="3303">
                  <c:v>62865</c:v>
                </c:pt>
                <c:pt idx="3304">
                  <c:v>62872</c:v>
                </c:pt>
                <c:pt idx="3305">
                  <c:v>62879</c:v>
                </c:pt>
                <c:pt idx="3306">
                  <c:v>62886</c:v>
                </c:pt>
                <c:pt idx="3307">
                  <c:v>62893</c:v>
                </c:pt>
                <c:pt idx="3308">
                  <c:v>62900</c:v>
                </c:pt>
                <c:pt idx="3309">
                  <c:v>62907</c:v>
                </c:pt>
                <c:pt idx="3310">
                  <c:v>62914</c:v>
                </c:pt>
                <c:pt idx="3311">
                  <c:v>62921</c:v>
                </c:pt>
                <c:pt idx="3312">
                  <c:v>62928</c:v>
                </c:pt>
                <c:pt idx="3313">
                  <c:v>62935</c:v>
                </c:pt>
                <c:pt idx="3314">
                  <c:v>62942</c:v>
                </c:pt>
                <c:pt idx="3315">
                  <c:v>62949</c:v>
                </c:pt>
                <c:pt idx="3316">
                  <c:v>62956</c:v>
                </c:pt>
                <c:pt idx="3317">
                  <c:v>62963</c:v>
                </c:pt>
                <c:pt idx="3318">
                  <c:v>62970</c:v>
                </c:pt>
                <c:pt idx="3319">
                  <c:v>62977</c:v>
                </c:pt>
                <c:pt idx="3320">
                  <c:v>62984</c:v>
                </c:pt>
                <c:pt idx="3321">
                  <c:v>62991</c:v>
                </c:pt>
                <c:pt idx="3322">
                  <c:v>62998</c:v>
                </c:pt>
                <c:pt idx="3323">
                  <c:v>63005</c:v>
                </c:pt>
                <c:pt idx="3324">
                  <c:v>63012</c:v>
                </c:pt>
                <c:pt idx="3325">
                  <c:v>63019</c:v>
                </c:pt>
                <c:pt idx="3326">
                  <c:v>63026</c:v>
                </c:pt>
                <c:pt idx="3327">
                  <c:v>63033</c:v>
                </c:pt>
                <c:pt idx="3328">
                  <c:v>63040</c:v>
                </c:pt>
                <c:pt idx="3329">
                  <c:v>63047</c:v>
                </c:pt>
                <c:pt idx="3330">
                  <c:v>63054</c:v>
                </c:pt>
                <c:pt idx="3331">
                  <c:v>63061</c:v>
                </c:pt>
                <c:pt idx="3332">
                  <c:v>63068</c:v>
                </c:pt>
                <c:pt idx="3333">
                  <c:v>63075</c:v>
                </c:pt>
                <c:pt idx="3334">
                  <c:v>63082</c:v>
                </c:pt>
                <c:pt idx="3335">
                  <c:v>63089</c:v>
                </c:pt>
                <c:pt idx="3336">
                  <c:v>63096</c:v>
                </c:pt>
                <c:pt idx="3337">
                  <c:v>63103</c:v>
                </c:pt>
                <c:pt idx="3338">
                  <c:v>63110</c:v>
                </c:pt>
                <c:pt idx="3339">
                  <c:v>63117</c:v>
                </c:pt>
                <c:pt idx="3340">
                  <c:v>63124</c:v>
                </c:pt>
                <c:pt idx="3341">
                  <c:v>63131</c:v>
                </c:pt>
                <c:pt idx="3342">
                  <c:v>63138</c:v>
                </c:pt>
                <c:pt idx="3343">
                  <c:v>63145</c:v>
                </c:pt>
                <c:pt idx="3344">
                  <c:v>63152</c:v>
                </c:pt>
                <c:pt idx="3345">
                  <c:v>63159</c:v>
                </c:pt>
                <c:pt idx="3346">
                  <c:v>63166</c:v>
                </c:pt>
                <c:pt idx="3347">
                  <c:v>63173</c:v>
                </c:pt>
                <c:pt idx="3348">
                  <c:v>63180</c:v>
                </c:pt>
                <c:pt idx="3349">
                  <c:v>63187</c:v>
                </c:pt>
                <c:pt idx="3350">
                  <c:v>63194</c:v>
                </c:pt>
                <c:pt idx="3351">
                  <c:v>63201</c:v>
                </c:pt>
                <c:pt idx="3352">
                  <c:v>63208</c:v>
                </c:pt>
                <c:pt idx="3353">
                  <c:v>63215</c:v>
                </c:pt>
                <c:pt idx="3354">
                  <c:v>63222</c:v>
                </c:pt>
                <c:pt idx="3355">
                  <c:v>63229</c:v>
                </c:pt>
                <c:pt idx="3356">
                  <c:v>63236</c:v>
                </c:pt>
                <c:pt idx="3357">
                  <c:v>63243</c:v>
                </c:pt>
                <c:pt idx="3358">
                  <c:v>63250</c:v>
                </c:pt>
                <c:pt idx="3359">
                  <c:v>63257</c:v>
                </c:pt>
                <c:pt idx="3360">
                  <c:v>63264</c:v>
                </c:pt>
                <c:pt idx="3361">
                  <c:v>63271</c:v>
                </c:pt>
                <c:pt idx="3362">
                  <c:v>63278</c:v>
                </c:pt>
                <c:pt idx="3363">
                  <c:v>63285</c:v>
                </c:pt>
                <c:pt idx="3364">
                  <c:v>63292</c:v>
                </c:pt>
                <c:pt idx="3365">
                  <c:v>63299</c:v>
                </c:pt>
                <c:pt idx="3366">
                  <c:v>63306</c:v>
                </c:pt>
                <c:pt idx="3367">
                  <c:v>63313</c:v>
                </c:pt>
                <c:pt idx="3368">
                  <c:v>63320</c:v>
                </c:pt>
                <c:pt idx="3369">
                  <c:v>63327</c:v>
                </c:pt>
                <c:pt idx="3370">
                  <c:v>63334</c:v>
                </c:pt>
                <c:pt idx="3371">
                  <c:v>63341</c:v>
                </c:pt>
                <c:pt idx="3372">
                  <c:v>63348</c:v>
                </c:pt>
                <c:pt idx="3373">
                  <c:v>63355</c:v>
                </c:pt>
                <c:pt idx="3374">
                  <c:v>63362</c:v>
                </c:pt>
                <c:pt idx="3375">
                  <c:v>63369</c:v>
                </c:pt>
                <c:pt idx="3376">
                  <c:v>63376</c:v>
                </c:pt>
                <c:pt idx="3377">
                  <c:v>63383</c:v>
                </c:pt>
                <c:pt idx="3378">
                  <c:v>63390</c:v>
                </c:pt>
                <c:pt idx="3379">
                  <c:v>63397</c:v>
                </c:pt>
                <c:pt idx="3380">
                  <c:v>63404</c:v>
                </c:pt>
                <c:pt idx="3381">
                  <c:v>63411</c:v>
                </c:pt>
                <c:pt idx="3382">
                  <c:v>63418</c:v>
                </c:pt>
                <c:pt idx="3383">
                  <c:v>63425</c:v>
                </c:pt>
                <c:pt idx="3384">
                  <c:v>63432</c:v>
                </c:pt>
                <c:pt idx="3385">
                  <c:v>63439</c:v>
                </c:pt>
                <c:pt idx="3386">
                  <c:v>63446</c:v>
                </c:pt>
                <c:pt idx="3387">
                  <c:v>63453</c:v>
                </c:pt>
                <c:pt idx="3388">
                  <c:v>63460</c:v>
                </c:pt>
                <c:pt idx="3389">
                  <c:v>63467</c:v>
                </c:pt>
                <c:pt idx="3390">
                  <c:v>63474</c:v>
                </c:pt>
                <c:pt idx="3391">
                  <c:v>63481</c:v>
                </c:pt>
                <c:pt idx="3392">
                  <c:v>63488</c:v>
                </c:pt>
                <c:pt idx="3393">
                  <c:v>63495</c:v>
                </c:pt>
                <c:pt idx="3394">
                  <c:v>63502</c:v>
                </c:pt>
                <c:pt idx="3395">
                  <c:v>63509</c:v>
                </c:pt>
                <c:pt idx="3396">
                  <c:v>63516</c:v>
                </c:pt>
                <c:pt idx="3397">
                  <c:v>63523</c:v>
                </c:pt>
                <c:pt idx="3398">
                  <c:v>63530</c:v>
                </c:pt>
                <c:pt idx="3399">
                  <c:v>63537</c:v>
                </c:pt>
                <c:pt idx="3400">
                  <c:v>63544</c:v>
                </c:pt>
                <c:pt idx="3401">
                  <c:v>63552</c:v>
                </c:pt>
                <c:pt idx="3402">
                  <c:v>63559</c:v>
                </c:pt>
                <c:pt idx="3403">
                  <c:v>63566</c:v>
                </c:pt>
                <c:pt idx="3404">
                  <c:v>63573</c:v>
                </c:pt>
                <c:pt idx="3405">
                  <c:v>63580</c:v>
                </c:pt>
                <c:pt idx="3406">
                  <c:v>63587</c:v>
                </c:pt>
                <c:pt idx="3407">
                  <c:v>63594</c:v>
                </c:pt>
                <c:pt idx="3408">
                  <c:v>63601</c:v>
                </c:pt>
                <c:pt idx="3409">
                  <c:v>63608</c:v>
                </c:pt>
                <c:pt idx="3410">
                  <c:v>63615</c:v>
                </c:pt>
                <c:pt idx="3411">
                  <c:v>63622</c:v>
                </c:pt>
                <c:pt idx="3412">
                  <c:v>63629</c:v>
                </c:pt>
                <c:pt idx="3413">
                  <c:v>63636</c:v>
                </c:pt>
                <c:pt idx="3414">
                  <c:v>63643</c:v>
                </c:pt>
                <c:pt idx="3415">
                  <c:v>63650</c:v>
                </c:pt>
                <c:pt idx="3416">
                  <c:v>63661</c:v>
                </c:pt>
                <c:pt idx="3417">
                  <c:v>63664</c:v>
                </c:pt>
                <c:pt idx="3418">
                  <c:v>63671</c:v>
                </c:pt>
                <c:pt idx="3419">
                  <c:v>63678</c:v>
                </c:pt>
                <c:pt idx="3420">
                  <c:v>63685</c:v>
                </c:pt>
                <c:pt idx="3421">
                  <c:v>63692</c:v>
                </c:pt>
                <c:pt idx="3422">
                  <c:v>63699</c:v>
                </c:pt>
                <c:pt idx="3423">
                  <c:v>63706</c:v>
                </c:pt>
                <c:pt idx="3424">
                  <c:v>63713</c:v>
                </c:pt>
                <c:pt idx="3425">
                  <c:v>63720</c:v>
                </c:pt>
                <c:pt idx="3426">
                  <c:v>63727</c:v>
                </c:pt>
                <c:pt idx="3427">
                  <c:v>63734</c:v>
                </c:pt>
                <c:pt idx="3428">
                  <c:v>63741</c:v>
                </c:pt>
                <c:pt idx="3429">
                  <c:v>63748</c:v>
                </c:pt>
                <c:pt idx="3430">
                  <c:v>63755</c:v>
                </c:pt>
                <c:pt idx="3431">
                  <c:v>63762</c:v>
                </c:pt>
                <c:pt idx="3432">
                  <c:v>63769</c:v>
                </c:pt>
                <c:pt idx="3433">
                  <c:v>63776</c:v>
                </c:pt>
                <c:pt idx="3434">
                  <c:v>63783</c:v>
                </c:pt>
                <c:pt idx="3435">
                  <c:v>63790</c:v>
                </c:pt>
                <c:pt idx="3436">
                  <c:v>63797</c:v>
                </c:pt>
                <c:pt idx="3437">
                  <c:v>63804</c:v>
                </c:pt>
                <c:pt idx="3438">
                  <c:v>63811</c:v>
                </c:pt>
                <c:pt idx="3439">
                  <c:v>63818</c:v>
                </c:pt>
                <c:pt idx="3440">
                  <c:v>63825</c:v>
                </c:pt>
                <c:pt idx="3441">
                  <c:v>63832</c:v>
                </c:pt>
                <c:pt idx="3442">
                  <c:v>63839</c:v>
                </c:pt>
                <c:pt idx="3443">
                  <c:v>63846</c:v>
                </c:pt>
                <c:pt idx="3444">
                  <c:v>63853</c:v>
                </c:pt>
                <c:pt idx="3445">
                  <c:v>63860</c:v>
                </c:pt>
                <c:pt idx="3446">
                  <c:v>63867</c:v>
                </c:pt>
                <c:pt idx="3447">
                  <c:v>63874</c:v>
                </c:pt>
                <c:pt idx="3448">
                  <c:v>63881</c:v>
                </c:pt>
                <c:pt idx="3449">
                  <c:v>63888</c:v>
                </c:pt>
                <c:pt idx="3450">
                  <c:v>63895</c:v>
                </c:pt>
                <c:pt idx="3451">
                  <c:v>63902</c:v>
                </c:pt>
                <c:pt idx="3452">
                  <c:v>63909</c:v>
                </c:pt>
                <c:pt idx="3453">
                  <c:v>63919</c:v>
                </c:pt>
                <c:pt idx="3454">
                  <c:v>63926</c:v>
                </c:pt>
                <c:pt idx="3455">
                  <c:v>63933</c:v>
                </c:pt>
                <c:pt idx="3456">
                  <c:v>63940</c:v>
                </c:pt>
                <c:pt idx="3457">
                  <c:v>63947</c:v>
                </c:pt>
                <c:pt idx="3458">
                  <c:v>63954</c:v>
                </c:pt>
                <c:pt idx="3459">
                  <c:v>63961</c:v>
                </c:pt>
                <c:pt idx="3460">
                  <c:v>63968</c:v>
                </c:pt>
                <c:pt idx="3461">
                  <c:v>63975</c:v>
                </c:pt>
                <c:pt idx="3462">
                  <c:v>63982</c:v>
                </c:pt>
                <c:pt idx="3463">
                  <c:v>63989</c:v>
                </c:pt>
                <c:pt idx="3464">
                  <c:v>63996</c:v>
                </c:pt>
                <c:pt idx="3465">
                  <c:v>64003</c:v>
                </c:pt>
                <c:pt idx="3466">
                  <c:v>64010</c:v>
                </c:pt>
                <c:pt idx="3467">
                  <c:v>64019</c:v>
                </c:pt>
                <c:pt idx="3468">
                  <c:v>64024</c:v>
                </c:pt>
                <c:pt idx="3469">
                  <c:v>64031</c:v>
                </c:pt>
                <c:pt idx="3470">
                  <c:v>64038</c:v>
                </c:pt>
                <c:pt idx="3471">
                  <c:v>64045</c:v>
                </c:pt>
                <c:pt idx="3472">
                  <c:v>64052</c:v>
                </c:pt>
                <c:pt idx="3473">
                  <c:v>64059</c:v>
                </c:pt>
                <c:pt idx="3474">
                  <c:v>64066</c:v>
                </c:pt>
                <c:pt idx="3475">
                  <c:v>64073</c:v>
                </c:pt>
                <c:pt idx="3476">
                  <c:v>64080</c:v>
                </c:pt>
                <c:pt idx="3477">
                  <c:v>64087</c:v>
                </c:pt>
                <c:pt idx="3478">
                  <c:v>64094</c:v>
                </c:pt>
                <c:pt idx="3479">
                  <c:v>64101</c:v>
                </c:pt>
                <c:pt idx="3480">
                  <c:v>64108</c:v>
                </c:pt>
                <c:pt idx="3481">
                  <c:v>64115</c:v>
                </c:pt>
                <c:pt idx="3482">
                  <c:v>64122</c:v>
                </c:pt>
                <c:pt idx="3483">
                  <c:v>64129</c:v>
                </c:pt>
                <c:pt idx="3484">
                  <c:v>64136</c:v>
                </c:pt>
                <c:pt idx="3485">
                  <c:v>64143</c:v>
                </c:pt>
                <c:pt idx="3486">
                  <c:v>64150</c:v>
                </c:pt>
                <c:pt idx="3487">
                  <c:v>64157</c:v>
                </c:pt>
                <c:pt idx="3488">
                  <c:v>64164</c:v>
                </c:pt>
                <c:pt idx="3489">
                  <c:v>64171</c:v>
                </c:pt>
                <c:pt idx="3490">
                  <c:v>64178</c:v>
                </c:pt>
                <c:pt idx="3491">
                  <c:v>64185</c:v>
                </c:pt>
                <c:pt idx="3492">
                  <c:v>64192</c:v>
                </c:pt>
                <c:pt idx="3493">
                  <c:v>64199</c:v>
                </c:pt>
                <c:pt idx="3494">
                  <c:v>64206</c:v>
                </c:pt>
                <c:pt idx="3495">
                  <c:v>64213</c:v>
                </c:pt>
                <c:pt idx="3496">
                  <c:v>64220</c:v>
                </c:pt>
                <c:pt idx="3497">
                  <c:v>64227</c:v>
                </c:pt>
                <c:pt idx="3498">
                  <c:v>64234</c:v>
                </c:pt>
                <c:pt idx="3499">
                  <c:v>64241</c:v>
                </c:pt>
                <c:pt idx="3500">
                  <c:v>64248</c:v>
                </c:pt>
                <c:pt idx="3501">
                  <c:v>64255</c:v>
                </c:pt>
                <c:pt idx="3502">
                  <c:v>64262</c:v>
                </c:pt>
                <c:pt idx="3503">
                  <c:v>64269</c:v>
                </c:pt>
                <c:pt idx="3504">
                  <c:v>64276</c:v>
                </c:pt>
                <c:pt idx="3505">
                  <c:v>64284</c:v>
                </c:pt>
                <c:pt idx="3506">
                  <c:v>64291</c:v>
                </c:pt>
                <c:pt idx="3507">
                  <c:v>64298</c:v>
                </c:pt>
                <c:pt idx="3508">
                  <c:v>64305</c:v>
                </c:pt>
                <c:pt idx="3509">
                  <c:v>64312</c:v>
                </c:pt>
                <c:pt idx="3510">
                  <c:v>64319</c:v>
                </c:pt>
                <c:pt idx="3511">
                  <c:v>64326</c:v>
                </c:pt>
                <c:pt idx="3512">
                  <c:v>64333</c:v>
                </c:pt>
                <c:pt idx="3513">
                  <c:v>64340</c:v>
                </c:pt>
                <c:pt idx="3514">
                  <c:v>64347</c:v>
                </c:pt>
                <c:pt idx="3515">
                  <c:v>64354</c:v>
                </c:pt>
                <c:pt idx="3516">
                  <c:v>64361</c:v>
                </c:pt>
                <c:pt idx="3517">
                  <c:v>64368</c:v>
                </c:pt>
                <c:pt idx="3518">
                  <c:v>64375</c:v>
                </c:pt>
                <c:pt idx="3519">
                  <c:v>64382</c:v>
                </c:pt>
                <c:pt idx="3520">
                  <c:v>64389</c:v>
                </c:pt>
                <c:pt idx="3521">
                  <c:v>64398</c:v>
                </c:pt>
                <c:pt idx="3522">
                  <c:v>64405</c:v>
                </c:pt>
                <c:pt idx="3523">
                  <c:v>64412</c:v>
                </c:pt>
                <c:pt idx="3524">
                  <c:v>64419</c:v>
                </c:pt>
                <c:pt idx="3525">
                  <c:v>64426</c:v>
                </c:pt>
                <c:pt idx="3526">
                  <c:v>64433</c:v>
                </c:pt>
                <c:pt idx="3527">
                  <c:v>64440</c:v>
                </c:pt>
                <c:pt idx="3528">
                  <c:v>64447</c:v>
                </c:pt>
                <c:pt idx="3529">
                  <c:v>64454</c:v>
                </c:pt>
                <c:pt idx="3530">
                  <c:v>64461</c:v>
                </c:pt>
                <c:pt idx="3531">
                  <c:v>64468</c:v>
                </c:pt>
                <c:pt idx="3532">
                  <c:v>64475</c:v>
                </c:pt>
                <c:pt idx="3533">
                  <c:v>64482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-3.6471108432500898E-3</c:v>
                </c:pt>
                <c:pt idx="1">
                  <c:v>-3.6470738950322712E-3</c:v>
                </c:pt>
                <c:pt idx="2">
                  <c:v>-3.6471108432101218E-3</c:v>
                </c:pt>
                <c:pt idx="3">
                  <c:v>-3.647018986208117E-3</c:v>
                </c:pt>
                <c:pt idx="4">
                  <c:v>-3.6463842119349721E-3</c:v>
                </c:pt>
                <c:pt idx="5">
                  <c:v>-3.644870282113466E-3</c:v>
                </c:pt>
                <c:pt idx="6">
                  <c:v>-3.6375247102560238E-3</c:v>
                </c:pt>
                <c:pt idx="7">
                  <c:v>-3.6246212531798605E-3</c:v>
                </c:pt>
                <c:pt idx="8">
                  <c:v>-3.6152357682706082E-3</c:v>
                </c:pt>
                <c:pt idx="9">
                  <c:v>-3.6065394241857618E-3</c:v>
                </c:pt>
                <c:pt idx="10">
                  <c:v>-3.5996850583908113E-3</c:v>
                </c:pt>
                <c:pt idx="11">
                  <c:v>-3.5953420487588872E-3</c:v>
                </c:pt>
                <c:pt idx="12">
                  <c:v>-3.6037341847450222E-3</c:v>
                </c:pt>
                <c:pt idx="13">
                  <c:v>-3.615002154342406E-3</c:v>
                </c:pt>
                <c:pt idx="14">
                  <c:v>-3.627345510439639E-3</c:v>
                </c:pt>
                <c:pt idx="15">
                  <c:v>-3.6396712727304603E-3</c:v>
                </c:pt>
                <c:pt idx="16">
                  <c:v>-3.6627286207879806E-3</c:v>
                </c:pt>
                <c:pt idx="17">
                  <c:v>-3.6828053265791638E-3</c:v>
                </c:pt>
                <c:pt idx="18">
                  <c:v>-3.6905483273796946E-3</c:v>
                </c:pt>
                <c:pt idx="19">
                  <c:v>-3.6964758176782908E-3</c:v>
                </c:pt>
                <c:pt idx="20">
                  <c:v>-3.7002881449321734E-3</c:v>
                </c:pt>
                <c:pt idx="21">
                  <c:v>-3.7033367180994148E-3</c:v>
                </c:pt>
                <c:pt idx="22">
                  <c:v>-3.7057205731994003E-3</c:v>
                </c:pt>
                <c:pt idx="23">
                  <c:v>-3.70675690905653E-3</c:v>
                </c:pt>
                <c:pt idx="24">
                  <c:v>-3.7077337014634892E-3</c:v>
                </c:pt>
                <c:pt idx="25">
                  <c:v>-3.7086658721641186E-3</c:v>
                </c:pt>
                <c:pt idx="26">
                  <c:v>-3.7104178389224529E-3</c:v>
                </c:pt>
                <c:pt idx="27">
                  <c:v>-3.7122467680639204E-3</c:v>
                </c:pt>
                <c:pt idx="28">
                  <c:v>-3.7131796533529382E-3</c:v>
                </c:pt>
                <c:pt idx="29">
                  <c:v>-3.7141574464794047E-3</c:v>
                </c:pt>
                <c:pt idx="30">
                  <c:v>-3.7151950689073843E-3</c:v>
                </c:pt>
                <c:pt idx="31">
                  <c:v>-3.7175059638361319E-3</c:v>
                </c:pt>
                <c:pt idx="32">
                  <c:v>-3.7202422841930982E-3</c:v>
                </c:pt>
                <c:pt idx="33">
                  <c:v>-3.7218028773677858E-3</c:v>
                </c:pt>
                <c:pt idx="34">
                  <c:v>-3.7235128295876052E-3</c:v>
                </c:pt>
                <c:pt idx="35">
                  <c:v>-3.7253870622766527E-3</c:v>
                </c:pt>
                <c:pt idx="36">
                  <c:v>-3.7297190956753212E-3</c:v>
                </c:pt>
                <c:pt idx="37">
                  <c:v>-3.7348252304436613E-3</c:v>
                </c:pt>
                <c:pt idx="38">
                  <c:v>-3.7377446898778643E-3</c:v>
                </c:pt>
                <c:pt idx="39">
                  <c:v>-3.7409179593650421E-3</c:v>
                </c:pt>
                <c:pt idx="40">
                  <c:v>-3.7443599605690991E-3</c:v>
                </c:pt>
                <c:pt idx="41">
                  <c:v>-3.7521752348634863E-3</c:v>
                </c:pt>
                <c:pt idx="42">
                  <c:v>-3.7610917429686808E-3</c:v>
                </c:pt>
                <c:pt idx="43">
                  <c:v>-3.7659666081601983E-3</c:v>
                </c:pt>
                <c:pt idx="44">
                  <c:v>-3.7710574435934063E-3</c:v>
                </c:pt>
                <c:pt idx="45">
                  <c:v>-3.7763708007076957E-3</c:v>
                </c:pt>
                <c:pt idx="46">
                  <c:v>-3.7877321585888524E-3</c:v>
                </c:pt>
                <c:pt idx="47">
                  <c:v>-3.7999804773214407E-3</c:v>
                </c:pt>
                <c:pt idx="48">
                  <c:v>-3.8065047160706911E-3</c:v>
                </c:pt>
                <c:pt idx="49">
                  <c:v>-3.8132907857768572E-3</c:v>
                </c:pt>
                <c:pt idx="50">
                  <c:v>-3.8203452379592662E-3</c:v>
                </c:pt>
                <c:pt idx="51">
                  <c:v>-3.8353406464741724E-3</c:v>
                </c:pt>
                <c:pt idx="52">
                  <c:v>-3.8513779010385107E-3</c:v>
                </c:pt>
                <c:pt idx="53">
                  <c:v>-3.8598725380722954E-3</c:v>
                </c:pt>
                <c:pt idx="54">
                  <c:v>-3.8686748666982851E-3</c:v>
                </c:pt>
                <c:pt idx="55">
                  <c:v>-3.8777914382759349E-3</c:v>
                </c:pt>
                <c:pt idx="56">
                  <c:v>-3.8970626288525878E-3</c:v>
                </c:pt>
                <c:pt idx="57">
                  <c:v>-3.9175311854489081E-3</c:v>
                </c:pt>
                <c:pt idx="58">
                  <c:v>-3.9283172449344761E-3</c:v>
                </c:pt>
                <c:pt idx="59">
                  <c:v>-3.9394568565276344E-3</c:v>
                </c:pt>
                <c:pt idx="60">
                  <c:v>-3.9509565718276463E-3</c:v>
                </c:pt>
                <c:pt idx="61">
                  <c:v>-3.9751452105063478E-3</c:v>
                </c:pt>
                <c:pt idx="62">
                  <c:v>-4.0006874985643037E-3</c:v>
                </c:pt>
                <c:pt idx="63">
                  <c:v>-4.0140860041892878E-3</c:v>
                </c:pt>
                <c:pt idx="64">
                  <c:v>-4.0277936042043549E-3</c:v>
                </c:pt>
                <c:pt idx="65">
                  <c:v>-4.0414478079320304E-3</c:v>
                </c:pt>
                <c:pt idx="66">
                  <c:v>-4.0681538871734091E-3</c:v>
                </c:pt>
                <c:pt idx="67">
                  <c:v>-4.0943117740166457E-3</c:v>
                </c:pt>
                <c:pt idx="68">
                  <c:v>-4.1070057715097974E-3</c:v>
                </c:pt>
                <c:pt idx="69">
                  <c:v>-4.1194574585512456E-3</c:v>
                </c:pt>
                <c:pt idx="70">
                  <c:v>-4.1316500789445598E-3</c:v>
                </c:pt>
                <c:pt idx="71">
                  <c:v>-4.1550400248979713E-3</c:v>
                </c:pt>
                <c:pt idx="72">
                  <c:v>-4.1774947661510353E-3</c:v>
                </c:pt>
                <c:pt idx="73">
                  <c:v>-4.1881407075994304E-3</c:v>
                </c:pt>
                <c:pt idx="74">
                  <c:v>-4.1984270442219085E-3</c:v>
                </c:pt>
                <c:pt idx="75">
                  <c:v>-4.2083370195422631E-3</c:v>
                </c:pt>
                <c:pt idx="76">
                  <c:v>-4.2267690237451916E-3</c:v>
                </c:pt>
                <c:pt idx="77">
                  <c:v>-4.243878182075278E-3</c:v>
                </c:pt>
                <c:pt idx="78">
                  <c:v>-4.2516550062199343E-3</c:v>
                </c:pt>
                <c:pt idx="79">
                  <c:v>-4.2589549309646202E-3</c:v>
                </c:pt>
                <c:pt idx="80">
                  <c:v>-4.2657612001129053E-3</c:v>
                </c:pt>
                <c:pt idx="81">
                  <c:v>-4.2775936095917899E-3</c:v>
                </c:pt>
                <c:pt idx="82">
                  <c:v>-4.2877145931763394E-3</c:v>
                </c:pt>
                <c:pt idx="83">
                  <c:v>-4.2918012386383708E-3</c:v>
                </c:pt>
                <c:pt idx="84">
                  <c:v>-4.2952936904860906E-3</c:v>
                </c:pt>
                <c:pt idx="85">
                  <c:v>-4.2981751920834199E-3</c:v>
                </c:pt>
                <c:pt idx="86">
                  <c:v>-4.3017665087008439E-3</c:v>
                </c:pt>
                <c:pt idx="87">
                  <c:v>-4.3033631128963634E-3</c:v>
                </c:pt>
                <c:pt idx="88">
                  <c:v>-4.3035845412919826E-3</c:v>
                </c:pt>
                <c:pt idx="89">
                  <c:v>-4.3037591070538284E-3</c:v>
                </c:pt>
                <c:pt idx="90">
                  <c:v>-4.3038903477921053E-3</c:v>
                </c:pt>
                <c:pt idx="91">
                  <c:v>-4.3039746428297221E-3</c:v>
                </c:pt>
                <c:pt idx="92">
                  <c:v>-4.3040528106352838E-3</c:v>
                </c:pt>
                <c:pt idx="93">
                  <c:v>-4.3040204890898437E-3</c:v>
                </c:pt>
                <c:pt idx="94">
                  <c:v>-4.3039660675825431E-3</c:v>
                </c:pt>
                <c:pt idx="95">
                  <c:v>-4.3038930839234268E-3</c:v>
                </c:pt>
                <c:pt idx="96">
                  <c:v>-4.3036514803462822E-3</c:v>
                </c:pt>
                <c:pt idx="97">
                  <c:v>-4.3034862766155868E-3</c:v>
                </c:pt>
                <c:pt idx="98">
                  <c:v>-4.3033735444719667E-3</c:v>
                </c:pt>
                <c:pt idx="99">
                  <c:v>-4.3032634752382393E-3</c:v>
                </c:pt>
                <c:pt idx="100">
                  <c:v>-4.3031596064047051E-3</c:v>
                </c:pt>
                <c:pt idx="101">
                  <c:v>-4.3029387923310125E-3</c:v>
                </c:pt>
                <c:pt idx="102">
                  <c:v>-4.3028768865971401E-3</c:v>
                </c:pt>
                <c:pt idx="103">
                  <c:v>-4.3028570831182833E-3</c:v>
                </c:pt>
                <c:pt idx="104">
                  <c:v>-4.3028647054610403E-3</c:v>
                </c:pt>
                <c:pt idx="105">
                  <c:v>-4.3029032909158715E-3</c:v>
                </c:pt>
                <c:pt idx="106">
                  <c:v>-4.3030499253937649E-3</c:v>
                </c:pt>
                <c:pt idx="107">
                  <c:v>-4.3034774574302048E-3</c:v>
                </c:pt>
                <c:pt idx="108">
                  <c:v>-4.3039626198204672E-3</c:v>
                </c:pt>
                <c:pt idx="109">
                  <c:v>-4.3047443029387011E-3</c:v>
                </c:pt>
                <c:pt idx="110">
                  <c:v>-4.3058321907984975E-3</c:v>
                </c:pt>
                <c:pt idx="111">
                  <c:v>-4.309025492807983E-3</c:v>
                </c:pt>
                <c:pt idx="112">
                  <c:v>-4.3134394763200135E-3</c:v>
                </c:pt>
                <c:pt idx="113">
                  <c:v>-4.3162036523680669E-3</c:v>
                </c:pt>
                <c:pt idx="114">
                  <c:v>-4.3193321389578543E-3</c:v>
                </c:pt>
                <c:pt idx="115">
                  <c:v>-4.3228346201429346E-3</c:v>
                </c:pt>
                <c:pt idx="116">
                  <c:v>-4.3310825451525758E-3</c:v>
                </c:pt>
                <c:pt idx="117">
                  <c:v>-4.340778176263882E-3</c:v>
                </c:pt>
                <c:pt idx="118">
                  <c:v>-4.3462958943862873E-3</c:v>
                </c:pt>
                <c:pt idx="119">
                  <c:v>-4.3522457126243808E-3</c:v>
                </c:pt>
                <c:pt idx="120">
                  <c:v>-4.3586373151116575E-3</c:v>
                </c:pt>
                <c:pt idx="121">
                  <c:v>-4.3768301588831271E-3</c:v>
                </c:pt>
                <c:pt idx="122">
                  <c:v>-4.3975610413538035E-3</c:v>
                </c:pt>
                <c:pt idx="123">
                  <c:v>-4.4068067188174354E-3</c:v>
                </c:pt>
                <c:pt idx="124">
                  <c:v>-4.4165619703040448E-3</c:v>
                </c:pt>
                <c:pt idx="125">
                  <c:v>-4.4377647680748922E-3</c:v>
                </c:pt>
                <c:pt idx="126">
                  <c:v>-4.4608723995898103E-3</c:v>
                </c:pt>
                <c:pt idx="127">
                  <c:v>-4.4733207837532873E-3</c:v>
                </c:pt>
                <c:pt idx="128">
                  <c:v>-4.4863368471803611E-3</c:v>
                </c:pt>
                <c:pt idx="129">
                  <c:v>-4.499766824350715E-3</c:v>
                </c:pt>
                <c:pt idx="130">
                  <c:v>-4.5255442149061409E-3</c:v>
                </c:pt>
                <c:pt idx="131">
                  <c:v>-4.5500287509714354E-3</c:v>
                </c:pt>
                <c:pt idx="132">
                  <c:v>-4.5615104548790697E-3</c:v>
                </c:pt>
                <c:pt idx="133">
                  <c:v>-4.5725356073900159E-3</c:v>
                </c:pt>
                <c:pt idx="134">
                  <c:v>-4.5830926888390522E-3</c:v>
                </c:pt>
                <c:pt idx="135">
                  <c:v>-4.602530171355923E-3</c:v>
                </c:pt>
                <c:pt idx="136">
                  <c:v>-4.6204099042368441E-3</c:v>
                </c:pt>
                <c:pt idx="137">
                  <c:v>-4.6284538304819378E-3</c:v>
                </c:pt>
                <c:pt idx="138">
                  <c:v>-4.635960565795294E-3</c:v>
                </c:pt>
                <c:pt idx="139">
                  <c:v>-4.6429185900720427E-3</c:v>
                </c:pt>
                <c:pt idx="140">
                  <c:v>-4.6548878121122073E-3</c:v>
                </c:pt>
                <c:pt idx="141">
                  <c:v>-4.6650331779130028E-3</c:v>
                </c:pt>
                <c:pt idx="142">
                  <c:v>-4.6690748475120003E-3</c:v>
                </c:pt>
                <c:pt idx="143">
                  <c:v>-4.6724986862844986E-3</c:v>
                </c:pt>
                <c:pt idx="144">
                  <c:v>-4.6752931740456916E-3</c:v>
                </c:pt>
                <c:pt idx="145">
                  <c:v>-4.6786659066455627E-3</c:v>
                </c:pt>
                <c:pt idx="146">
                  <c:v>-4.6799472160374833E-3</c:v>
                </c:pt>
                <c:pt idx="147">
                  <c:v>-4.6794221492474364E-3</c:v>
                </c:pt>
                <c:pt idx="148">
                  <c:v>-4.6781986114163843E-3</c:v>
                </c:pt>
                <c:pt idx="149">
                  <c:v>-4.676265082559361E-3</c:v>
                </c:pt>
                <c:pt idx="150">
                  <c:v>-4.6699132088923179E-3</c:v>
                </c:pt>
                <c:pt idx="151">
                  <c:v>-4.6613704003117817E-3</c:v>
                </c:pt>
                <c:pt idx="152">
                  <c:v>-4.6567388347806826E-3</c:v>
                </c:pt>
                <c:pt idx="153">
                  <c:v>-4.6523700859779638E-3</c:v>
                </c:pt>
                <c:pt idx="154">
                  <c:v>-4.6482714073414755E-3</c:v>
                </c:pt>
                <c:pt idx="155">
                  <c:v>-4.6409507207778589E-3</c:v>
                </c:pt>
                <c:pt idx="156">
                  <c:v>-4.6347224631348993E-3</c:v>
                </c:pt>
                <c:pt idx="157">
                  <c:v>-4.6320829369772554E-3</c:v>
                </c:pt>
                <c:pt idx="158">
                  <c:v>-4.6297570019726564E-3</c:v>
                </c:pt>
                <c:pt idx="159">
                  <c:v>-4.6277519111193044E-3</c:v>
                </c:pt>
                <c:pt idx="160">
                  <c:v>-4.6247880639915806E-3</c:v>
                </c:pt>
                <c:pt idx="161">
                  <c:v>-4.6230850612527519E-3</c:v>
                </c:pt>
                <c:pt idx="162">
                  <c:v>-4.6227929943221113E-3</c:v>
                </c:pt>
                <c:pt idx="163">
                  <c:v>-4.6228652926094682E-3</c:v>
                </c:pt>
                <c:pt idx="164">
                  <c:v>-4.6233092094327688E-3</c:v>
                </c:pt>
                <c:pt idx="165">
                  <c:v>-4.6254126089806391E-3</c:v>
                </c:pt>
                <c:pt idx="166">
                  <c:v>-4.6289461322812642E-3</c:v>
                </c:pt>
                <c:pt idx="167">
                  <c:v>-4.631356944031495E-3</c:v>
                </c:pt>
                <c:pt idx="168">
                  <c:v>-4.6341828951446118E-3</c:v>
                </c:pt>
                <c:pt idx="169">
                  <c:v>-4.6374312391384009E-3</c:v>
                </c:pt>
                <c:pt idx="170">
                  <c:v>-4.6453122273337755E-3</c:v>
                </c:pt>
                <c:pt idx="171">
                  <c:v>-4.6547123930462675E-3</c:v>
                </c:pt>
                <c:pt idx="172">
                  <c:v>-4.6596915401808658E-3</c:v>
                </c:pt>
                <c:pt idx="173">
                  <c:v>-4.664639345186572E-3</c:v>
                </c:pt>
                <c:pt idx="174">
                  <c:v>-4.6695551056252782E-3</c:v>
                </c:pt>
                <c:pt idx="175">
                  <c:v>-4.6792154768615646E-3</c:v>
                </c:pt>
                <c:pt idx="176">
                  <c:v>-4.6888836481917551E-3</c:v>
                </c:pt>
                <c:pt idx="177">
                  <c:v>-4.6936286457865961E-3</c:v>
                </c:pt>
                <c:pt idx="178">
                  <c:v>-4.6983373831466224E-3</c:v>
                </c:pt>
                <c:pt idx="179">
                  <c:v>-4.70300915735411E-3</c:v>
                </c:pt>
                <c:pt idx="180">
                  <c:v>-4.7121643019831794E-3</c:v>
                </c:pt>
                <c:pt idx="181">
                  <c:v>-4.7213125711387249E-3</c:v>
                </c:pt>
                <c:pt idx="182">
                  <c:v>-4.7257889906537898E-3</c:v>
                </c:pt>
                <c:pt idx="183">
                  <c:v>-4.730224231348501E-3</c:v>
                </c:pt>
                <c:pt idx="184">
                  <c:v>-4.7346175906648469E-3</c:v>
                </c:pt>
                <c:pt idx="185">
                  <c:v>-4.7431986954782346E-3</c:v>
                </c:pt>
                <c:pt idx="186">
                  <c:v>-4.7517581605083237E-3</c:v>
                </c:pt>
                <c:pt idx="187">
                  <c:v>-4.7559315730039131E-3</c:v>
                </c:pt>
                <c:pt idx="188">
                  <c:v>-4.7600588882934503E-3</c:v>
                </c:pt>
                <c:pt idx="189">
                  <c:v>-4.7641394038988594E-3</c:v>
                </c:pt>
                <c:pt idx="190">
                  <c:v>-4.7720776631887674E-3</c:v>
                </c:pt>
                <c:pt idx="191">
                  <c:v>-4.7799794146818897E-3</c:v>
                </c:pt>
                <c:pt idx="192">
                  <c:v>-4.7838153914980808E-3</c:v>
                </c:pt>
                <c:pt idx="193">
                  <c:v>-4.7876105761446297E-3</c:v>
                </c:pt>
                <c:pt idx="194">
                  <c:v>-4.7914054572339992E-3</c:v>
                </c:pt>
                <c:pt idx="195">
                  <c:v>-4.7989650125357386E-3</c:v>
                </c:pt>
                <c:pt idx="196">
                  <c:v>-4.8066872302410246E-3</c:v>
                </c:pt>
                <c:pt idx="197">
                  <c:v>-4.8105341834370208E-3</c:v>
                </c:pt>
                <c:pt idx="198">
                  <c:v>-4.8143921200471951E-3</c:v>
                </c:pt>
                <c:pt idx="199">
                  <c:v>-4.825916075461123E-3</c:v>
                </c:pt>
                <c:pt idx="200">
                  <c:v>-4.8377810044764047E-3</c:v>
                </c:pt>
                <c:pt idx="201">
                  <c:v>-4.841721132420318E-3</c:v>
                </c:pt>
                <c:pt idx="202">
                  <c:v>-4.8456737603652655E-3</c:v>
                </c:pt>
                <c:pt idx="203">
                  <c:v>-4.8535561933915616E-3</c:v>
                </c:pt>
                <c:pt idx="204">
                  <c:v>-4.8616130643619471E-3</c:v>
                </c:pt>
                <c:pt idx="205">
                  <c:v>-4.8656310364370015E-3</c:v>
                </c:pt>
                <c:pt idx="206">
                  <c:v>-4.8696626461630643E-3</c:v>
                </c:pt>
                <c:pt idx="207">
                  <c:v>-4.8737080830685287E-3</c:v>
                </c:pt>
                <c:pt idx="208">
                  <c:v>-4.8837930864309431E-3</c:v>
                </c:pt>
                <c:pt idx="209">
                  <c:v>-4.8941493120180368E-3</c:v>
                </c:pt>
                <c:pt idx="210">
                  <c:v>-4.8982816939746598E-3</c:v>
                </c:pt>
                <c:pt idx="211">
                  <c:v>-4.9024292302490835E-3</c:v>
                </c:pt>
                <c:pt idx="212">
                  <c:v>-4.9104945164613056E-3</c:v>
                </c:pt>
                <c:pt idx="213">
                  <c:v>-4.9182888723287022E-3</c:v>
                </c:pt>
                <c:pt idx="214">
                  <c:v>-4.9219341847006604E-3</c:v>
                </c:pt>
                <c:pt idx="215">
                  <c:v>-4.9254459647674054E-3</c:v>
                </c:pt>
                <c:pt idx="216">
                  <c:v>-4.9288225412658093E-3</c:v>
                </c:pt>
                <c:pt idx="217">
                  <c:v>-4.9350490037847194E-3</c:v>
                </c:pt>
                <c:pt idx="218">
                  <c:v>-4.940943378559659E-3</c:v>
                </c:pt>
                <c:pt idx="219">
                  <c:v>-4.9436188630336275E-3</c:v>
                </c:pt>
                <c:pt idx="220">
                  <c:v>-4.9461491142821501E-3</c:v>
                </c:pt>
                <c:pt idx="221">
                  <c:v>-4.9485324609221948E-3</c:v>
                </c:pt>
                <c:pt idx="222">
                  <c:v>-4.9527329748588755E-3</c:v>
                </c:pt>
                <c:pt idx="223">
                  <c:v>-4.9565633693804401E-3</c:v>
                </c:pt>
                <c:pt idx="224">
                  <c:v>-4.9581871190751414E-3</c:v>
                </c:pt>
                <c:pt idx="225">
                  <c:v>-4.9596539347440682E-3</c:v>
                </c:pt>
                <c:pt idx="226">
                  <c:v>-4.9609621448043484E-3</c:v>
                </c:pt>
                <c:pt idx="227">
                  <c:v>-4.9629731002198696E-3</c:v>
                </c:pt>
                <c:pt idx="228">
                  <c:v>-4.9645754971017197E-3</c:v>
                </c:pt>
                <c:pt idx="229">
                  <c:v>-4.9650656054156528E-3</c:v>
                </c:pt>
                <c:pt idx="230">
                  <c:v>-4.9653870786636745E-3</c:v>
                </c:pt>
                <c:pt idx="231">
                  <c:v>-4.9655382452229446E-3</c:v>
                </c:pt>
                <c:pt idx="232">
                  <c:v>-4.9651960492580471E-3</c:v>
                </c:pt>
                <c:pt idx="233">
                  <c:v>-4.9644483975708198E-3</c:v>
                </c:pt>
                <c:pt idx="234">
                  <c:v>-4.9639758577635362E-3</c:v>
                </c:pt>
                <c:pt idx="235">
                  <c:v>-4.9635786311919006E-3</c:v>
                </c:pt>
                <c:pt idx="236">
                  <c:v>-4.9632580451541841E-3</c:v>
                </c:pt>
                <c:pt idx="237">
                  <c:v>-4.9628105603316541E-3</c:v>
                </c:pt>
                <c:pt idx="238">
                  <c:v>-4.9627686497899504E-3</c:v>
                </c:pt>
                <c:pt idx="239">
                  <c:v>-4.9628511745369863E-3</c:v>
                </c:pt>
                <c:pt idx="240">
                  <c:v>-4.9630183031279529E-3</c:v>
                </c:pt>
                <c:pt idx="241">
                  <c:v>-4.9632713629810254E-3</c:v>
                </c:pt>
                <c:pt idx="242">
                  <c:v>-4.9640021064067952E-3</c:v>
                </c:pt>
                <c:pt idx="243">
                  <c:v>-4.9651694589414319E-3</c:v>
                </c:pt>
                <c:pt idx="244">
                  <c:v>-4.9658720831802228E-3</c:v>
                </c:pt>
                <c:pt idx="245">
                  <c:v>-4.9666686023508433E-3</c:v>
                </c:pt>
                <c:pt idx="246">
                  <c:v>-4.9675603431920123E-3</c:v>
                </c:pt>
                <c:pt idx="247">
                  <c:v>-4.9695992634912756E-3</c:v>
                </c:pt>
                <c:pt idx="248">
                  <c:v>-4.9721060708263209E-3</c:v>
                </c:pt>
                <c:pt idx="249">
                  <c:v>-4.9734938300138865E-3</c:v>
                </c:pt>
                <c:pt idx="250">
                  <c:v>-4.9749847745417242E-3</c:v>
                </c:pt>
                <c:pt idx="251">
                  <c:v>-4.9765802316681373E-3</c:v>
                </c:pt>
                <c:pt idx="252">
                  <c:v>-4.9800572645564145E-3</c:v>
                </c:pt>
                <c:pt idx="253">
                  <c:v>-4.9840337316853223E-3</c:v>
                </c:pt>
                <c:pt idx="254">
                  <c:v>-4.9861716605992257E-3</c:v>
                </c:pt>
                <c:pt idx="255">
                  <c:v>-4.9884019263712887E-3</c:v>
                </c:pt>
                <c:pt idx="256">
                  <c:v>-4.9906448582515139E-3</c:v>
                </c:pt>
                <c:pt idx="257">
                  <c:v>-4.99503690247316E-3</c:v>
                </c:pt>
                <c:pt idx="258">
                  <c:v>-4.9995430852867173E-3</c:v>
                </c:pt>
                <c:pt idx="259">
                  <c:v>-5.0017493002174618E-3</c:v>
                </c:pt>
                <c:pt idx="260">
                  <c:v>-5.0039481916064332E-3</c:v>
                </c:pt>
                <c:pt idx="261">
                  <c:v>-5.0061397661682605E-3</c:v>
                </c:pt>
                <c:pt idx="262">
                  <c:v>-5.010428822784796E-3</c:v>
                </c:pt>
                <c:pt idx="263">
                  <c:v>-5.0148330282784315E-3</c:v>
                </c:pt>
                <c:pt idx="264">
                  <c:v>-5.0169881180250897E-3</c:v>
                </c:pt>
                <c:pt idx="265">
                  <c:v>-5.0191359307127925E-3</c:v>
                </c:pt>
                <c:pt idx="266">
                  <c:v>-5.0212764727763926E-3</c:v>
                </c:pt>
                <c:pt idx="267">
                  <c:v>-5.0254632003809974E-3</c:v>
                </c:pt>
                <c:pt idx="268">
                  <c:v>-5.0297660698017665E-3</c:v>
                </c:pt>
                <c:pt idx="269">
                  <c:v>-5.0318703591445413E-3</c:v>
                </c:pt>
                <c:pt idx="270">
                  <c:v>-5.0339674180310823E-3</c:v>
                </c:pt>
                <c:pt idx="271">
                  <c:v>-5.036057252696402E-3</c:v>
                </c:pt>
                <c:pt idx="272">
                  <c:v>-5.0401423097223841E-3</c:v>
                </c:pt>
                <c:pt idx="273">
                  <c:v>-5.0443444841574703E-3</c:v>
                </c:pt>
                <c:pt idx="274">
                  <c:v>-5.0463982981963085E-3</c:v>
                </c:pt>
                <c:pt idx="275">
                  <c:v>-5.0484449281018584E-3</c:v>
                </c:pt>
                <c:pt idx="276">
                  <c:v>-5.0504843803489408E-3</c:v>
                </c:pt>
                <c:pt idx="277">
                  <c:v>-5.0544684252828986E-3</c:v>
                </c:pt>
                <c:pt idx="278">
                  <c:v>-5.0585705458461305E-3</c:v>
                </c:pt>
                <c:pt idx="279">
                  <c:v>-5.0605742095610751E-3</c:v>
                </c:pt>
                <c:pt idx="280">
                  <c:v>-5.0625707353857408E-3</c:v>
                </c:pt>
                <c:pt idx="281">
                  <c:v>-5.0645601300747245E-3</c:v>
                </c:pt>
                <c:pt idx="282">
                  <c:v>-5.0684438215498062E-3</c:v>
                </c:pt>
                <c:pt idx="283">
                  <c:v>-5.0724465293683352E-3</c:v>
                </c:pt>
                <c:pt idx="284">
                  <c:v>-5.0744003675795568E-3</c:v>
                </c:pt>
                <c:pt idx="285">
                  <c:v>-5.0763471143833172E-3</c:v>
                </c:pt>
                <c:pt idx="286">
                  <c:v>-5.0782867762944051E-3</c:v>
                </c:pt>
                <c:pt idx="287">
                  <c:v>-5.082070773010372E-3</c:v>
                </c:pt>
                <c:pt idx="288">
                  <c:v>-5.0859747091847041E-3</c:v>
                </c:pt>
                <c:pt idx="289">
                  <c:v>-5.0878790467923096E-3</c:v>
                </c:pt>
                <c:pt idx="290">
                  <c:v>-5.0897763394353035E-3</c:v>
                </c:pt>
                <c:pt idx="291">
                  <c:v>-5.0916665936684424E-3</c:v>
                </c:pt>
                <c:pt idx="292">
                  <c:v>-5.0953515540852479E-3</c:v>
                </c:pt>
                <c:pt idx="293">
                  <c:v>-5.099157359715889E-3</c:v>
                </c:pt>
                <c:pt idx="294">
                  <c:v>-5.1010125216599533E-3</c:v>
                </c:pt>
                <c:pt idx="295">
                  <c:v>-5.1028606850422875E-3</c:v>
                </c:pt>
                <c:pt idx="296">
                  <c:v>-5.1047018564176483E-3</c:v>
                </c:pt>
                <c:pt idx="297">
                  <c:v>-5.1082884392483763E-3</c:v>
                </c:pt>
                <c:pt idx="298">
                  <c:v>-5.1119967554225099E-3</c:v>
                </c:pt>
                <c:pt idx="299">
                  <c:v>-5.1138030665232037E-3</c:v>
                </c:pt>
                <c:pt idx="300">
                  <c:v>-5.1156024256648891E-3</c:v>
                </c:pt>
                <c:pt idx="301">
                  <c:v>-5.1173948391625146E-3</c:v>
                </c:pt>
                <c:pt idx="302">
                  <c:v>-5.1208837029736998E-3</c:v>
                </c:pt>
                <c:pt idx="303">
                  <c:v>-5.1244951706852504E-3</c:v>
                </c:pt>
                <c:pt idx="304">
                  <c:v>-5.1262529560425207E-3</c:v>
                </c:pt>
                <c:pt idx="305">
                  <c:v>-5.128003835683792E-3</c:v>
                </c:pt>
                <c:pt idx="306">
                  <c:v>-5.1297478162437571E-3</c:v>
                </c:pt>
                <c:pt idx="307">
                  <c:v>-5.1331396197085155E-3</c:v>
                </c:pt>
                <c:pt idx="308">
                  <c:v>-5.1366548799647305E-3</c:v>
                </c:pt>
                <c:pt idx="309">
                  <c:v>-5.1383644643987481E-3</c:v>
                </c:pt>
                <c:pt idx="310">
                  <c:v>-5.1400671896795203E-3</c:v>
                </c:pt>
                <c:pt idx="311">
                  <c:v>-5.1417630620420596E-3</c:v>
                </c:pt>
                <c:pt idx="312">
                  <c:v>-5.1450584638734753E-3</c:v>
                </c:pt>
                <c:pt idx="313">
                  <c:v>-5.148478157801506E-3</c:v>
                </c:pt>
                <c:pt idx="314">
                  <c:v>-5.1501398662923137E-3</c:v>
                </c:pt>
                <c:pt idx="315">
                  <c:v>-5.1517947619128535E-3</c:v>
                </c:pt>
                <c:pt idx="316">
                  <c:v>-5.153442851177914E-3</c:v>
                </c:pt>
                <c:pt idx="317">
                  <c:v>-5.1566425099558444E-3</c:v>
                </c:pt>
                <c:pt idx="318">
                  <c:v>-5.1599672784963246E-3</c:v>
                </c:pt>
                <c:pt idx="319">
                  <c:v>-5.1615814359440293E-3</c:v>
                </c:pt>
                <c:pt idx="320">
                  <c:v>-5.1631888269643156E-3</c:v>
                </c:pt>
                <c:pt idx="321">
                  <c:v>-5.1647894580320042E-3</c:v>
                </c:pt>
                <c:pt idx="322">
                  <c:v>-5.1678940323496292E-3</c:v>
                </c:pt>
                <c:pt idx="323">
                  <c:v>-5.1711245165897424E-3</c:v>
                </c:pt>
                <c:pt idx="324">
                  <c:v>-5.1726914479743868E-3</c:v>
                </c:pt>
                <c:pt idx="325">
                  <c:v>-5.1742516591746224E-3</c:v>
                </c:pt>
                <c:pt idx="326">
                  <c:v>-5.1758051570249819E-3</c:v>
                </c:pt>
                <c:pt idx="327">
                  <c:v>-5.1788153055021269E-3</c:v>
                </c:pt>
                <c:pt idx="328">
                  <c:v>-5.181952146542379E-3</c:v>
                </c:pt>
                <c:pt idx="329">
                  <c:v>-5.183472176604198E-3</c:v>
                </c:pt>
                <c:pt idx="330">
                  <c:v>-5.1849855331242978E-3</c:v>
                </c:pt>
                <c:pt idx="331">
                  <c:v>-5.1864922224975629E-3</c:v>
                </c:pt>
                <c:pt idx="332">
                  <c:v>-5.1894086039006027E-3</c:v>
                </c:pt>
                <c:pt idx="333">
                  <c:v>-5.1924524427349183E-3</c:v>
                </c:pt>
                <c:pt idx="334">
                  <c:v>-5.1939258965338908E-3</c:v>
                </c:pt>
                <c:pt idx="335">
                  <c:v>-5.1953927229941854E-3</c:v>
                </c:pt>
                <c:pt idx="336">
                  <c:v>-5.1968529290702392E-3</c:v>
                </c:pt>
                <c:pt idx="337">
                  <c:v>-5.1996762019124176E-3</c:v>
                </c:pt>
                <c:pt idx="338">
                  <c:v>-5.2026276795480442E-3</c:v>
                </c:pt>
                <c:pt idx="339">
                  <c:v>-5.2040548819443089E-3</c:v>
                </c:pt>
                <c:pt idx="340">
                  <c:v>-5.2054755035646494E-3</c:v>
                </c:pt>
                <c:pt idx="341">
                  <c:v>-5.2068895510837265E-3</c:v>
                </c:pt>
                <c:pt idx="342">
                  <c:v>-5.2096203739715463E-3</c:v>
                </c:pt>
                <c:pt idx="343">
                  <c:v>-5.2124801314823443E-3</c:v>
                </c:pt>
                <c:pt idx="344">
                  <c:v>-5.2138614074959122E-3</c:v>
                </c:pt>
                <c:pt idx="345">
                  <c:v>-5.2152361490565013E-3</c:v>
                </c:pt>
                <c:pt idx="346">
                  <c:v>-5.2166043628787406E-3</c:v>
                </c:pt>
                <c:pt idx="347">
                  <c:v>-5.2192433945386085E-3</c:v>
                </c:pt>
                <c:pt idx="348">
                  <c:v>-5.2220120730384068E-3</c:v>
                </c:pt>
                <c:pt idx="349">
                  <c:v>-5.2233477475294166E-3</c:v>
                </c:pt>
                <c:pt idx="350">
                  <c:v>-5.2246769339703292E-3</c:v>
                </c:pt>
                <c:pt idx="351">
                  <c:v>-5.2259996389958374E-3</c:v>
                </c:pt>
                <c:pt idx="352">
                  <c:v>-5.2285475379809654E-3</c:v>
                </c:pt>
                <c:pt idx="353">
                  <c:v>-5.2312257785969152E-3</c:v>
                </c:pt>
                <c:pt idx="354">
                  <c:v>-5.2325161763455696E-3</c:v>
                </c:pt>
                <c:pt idx="355">
                  <c:v>-5.2338001326868167E-3</c:v>
                </c:pt>
                <c:pt idx="356">
                  <c:v>-5.2350776539356048E-3</c:v>
                </c:pt>
                <c:pt idx="357">
                  <c:v>-5.2375350787592367E-3</c:v>
                </c:pt>
                <c:pt idx="358">
                  <c:v>-5.2401235225785214E-3</c:v>
                </c:pt>
                <c:pt idx="359">
                  <c:v>-5.2413689686447995E-3</c:v>
                </c:pt>
                <c:pt idx="360">
                  <c:v>-5.2426080196266156E-3</c:v>
                </c:pt>
                <c:pt idx="361">
                  <c:v>-5.2438406820387584E-3</c:v>
                </c:pt>
                <c:pt idx="362">
                  <c:v>-5.246208291267429E-3</c:v>
                </c:pt>
                <c:pt idx="363">
                  <c:v>-5.2487075793239413E-3</c:v>
                </c:pt>
                <c:pt idx="364">
                  <c:v>-5.2499083986878858E-3</c:v>
                </c:pt>
                <c:pt idx="365">
                  <c:v>-5.2511028692503459E-3</c:v>
                </c:pt>
                <c:pt idx="366">
                  <c:v>-5.2522909978058863E-3</c:v>
                </c:pt>
                <c:pt idx="367">
                  <c:v>-5.2545694498995488E-3</c:v>
                </c:pt>
                <c:pt idx="368">
                  <c:v>-5.2569802234136986E-3</c:v>
                </c:pt>
                <c:pt idx="369">
                  <c:v>-5.2581367408954804E-3</c:v>
                </c:pt>
                <c:pt idx="370">
                  <c:v>-5.2592869560585953E-3</c:v>
                </c:pt>
                <c:pt idx="371">
                  <c:v>-5.260430875537736E-3</c:v>
                </c:pt>
                <c:pt idx="372">
                  <c:v>-5.2626208291028931E-3</c:v>
                </c:pt>
                <c:pt idx="373">
                  <c:v>-5.2649437292284773E-3</c:v>
                </c:pt>
                <c:pt idx="374">
                  <c:v>-5.2660562697282032E-3</c:v>
                </c:pt>
                <c:pt idx="375">
                  <c:v>-5.2671625544320477E-3</c:v>
                </c:pt>
                <c:pt idx="376">
                  <c:v>-5.2682625897748636E-3</c:v>
                </c:pt>
                <c:pt idx="377">
                  <c:v>-5.2713646632289723E-3</c:v>
                </c:pt>
                <c:pt idx="378">
                  <c:v>-5.2747319387513869E-3</c:v>
                </c:pt>
                <c:pt idx="379">
                  <c:v>-5.2757884148579848E-3</c:v>
                </c:pt>
                <c:pt idx="380">
                  <c:v>-5.2782825606778605E-3</c:v>
                </c:pt>
                <c:pt idx="381">
                  <c:v>-5.2809779850315763E-3</c:v>
                </c:pt>
                <c:pt idx="382">
                  <c:v>-5.2819973834372647E-3</c:v>
                </c:pt>
                <c:pt idx="383">
                  <c:v>-5.2830106253676234E-3</c:v>
                </c:pt>
                <c:pt idx="384">
                  <c:v>-5.2849390340004021E-3</c:v>
                </c:pt>
                <c:pt idx="385">
                  <c:v>-5.2870021612694273E-3</c:v>
                </c:pt>
                <c:pt idx="386">
                  <c:v>-5.2879847203834984E-3</c:v>
                </c:pt>
                <c:pt idx="387">
                  <c:v>-5.2889611629902689E-3</c:v>
                </c:pt>
                <c:pt idx="388">
                  <c:v>-5.2899314955245913E-3</c:v>
                </c:pt>
                <c:pt idx="389">
                  <c:v>-5.291774039402064E-3</c:v>
                </c:pt>
                <c:pt idx="390">
                  <c:v>-5.2937518581508414E-3</c:v>
                </c:pt>
                <c:pt idx="391">
                  <c:v>-5.294691740123092E-3</c:v>
                </c:pt>
                <c:pt idx="392">
                  <c:v>-5.2956255517910833E-3</c:v>
                </c:pt>
                <c:pt idx="393">
                  <c:v>-5.2965532999094123E-3</c:v>
                </c:pt>
                <c:pt idx="394">
                  <c:v>-5.2983106373316602E-3</c:v>
                </c:pt>
                <c:pt idx="395">
                  <c:v>-5.3002037889005038E-3</c:v>
                </c:pt>
                <c:pt idx="396">
                  <c:v>-5.3011013186310407E-3</c:v>
                </c:pt>
                <c:pt idx="397">
                  <c:v>-5.3019928243003278E-3</c:v>
                </c:pt>
                <c:pt idx="398">
                  <c:v>-5.3028783129027701E-3</c:v>
                </c:pt>
                <c:pt idx="399">
                  <c:v>-5.3045511021698744E-3</c:v>
                </c:pt>
                <c:pt idx="400">
                  <c:v>-5.3063602280190025E-3</c:v>
                </c:pt>
                <c:pt idx="401">
                  <c:v>-5.3072157302080925E-3</c:v>
                </c:pt>
                <c:pt idx="402">
                  <c:v>-5.3080652548986862E-3</c:v>
                </c:pt>
                <c:pt idx="403">
                  <c:v>-5.3089088089253167E-3</c:v>
                </c:pt>
                <c:pt idx="404">
                  <c:v>-5.3104977083640037E-3</c:v>
                </c:pt>
                <c:pt idx="405">
                  <c:v>-5.3122234498470533E-3</c:v>
                </c:pt>
                <c:pt idx="406">
                  <c:v>-5.313037249394803E-3</c:v>
                </c:pt>
                <c:pt idx="407">
                  <c:v>-5.3138451180867463E-3</c:v>
                </c:pt>
                <c:pt idx="408">
                  <c:v>-5.3146470623577358E-3</c:v>
                </c:pt>
                <c:pt idx="409">
                  <c:v>-5.3161527302414413E-3</c:v>
                </c:pt>
                <c:pt idx="410">
                  <c:v>-5.3177957286454358E-3</c:v>
                </c:pt>
                <c:pt idx="411">
                  <c:v>-5.3185681506917604E-3</c:v>
                </c:pt>
                <c:pt idx="412">
                  <c:v>-5.3193346881652559E-3</c:v>
                </c:pt>
                <c:pt idx="413">
                  <c:v>-5.3200953476606472E-3</c:v>
                </c:pt>
                <c:pt idx="414">
                  <c:v>-5.3215184422095163E-3</c:v>
                </c:pt>
                <c:pt idx="415">
                  <c:v>-5.323079339034642E-3</c:v>
                </c:pt>
                <c:pt idx="416">
                  <c:v>-5.3238107084796482E-3</c:v>
                </c:pt>
                <c:pt idx="417">
                  <c:v>-5.3245362396348028E-3</c:v>
                </c:pt>
                <c:pt idx="418">
                  <c:v>-5.3252559392946708E-3</c:v>
                </c:pt>
                <c:pt idx="419">
                  <c:v>-5.3265971186089445E-3</c:v>
                </c:pt>
                <c:pt idx="420">
                  <c:v>-5.3280765554752918E-3</c:v>
                </c:pt>
                <c:pt idx="421">
                  <c:v>-5.3287671970592143E-3</c:v>
                </c:pt>
                <c:pt idx="422">
                  <c:v>-5.3294520468760709E-3</c:v>
                </c:pt>
                <c:pt idx="423">
                  <c:v>-5.3301311116404904E-3</c:v>
                </c:pt>
                <c:pt idx="424">
                  <c:v>-5.3313910338470549E-3</c:v>
                </c:pt>
                <c:pt idx="425">
                  <c:v>-5.3327896522681328E-3</c:v>
                </c:pt>
                <c:pt idx="426">
                  <c:v>-5.3334398909710146E-3</c:v>
                </c:pt>
                <c:pt idx="427">
                  <c:v>-5.3340843843896479E-3</c:v>
                </c:pt>
                <c:pt idx="428">
                  <c:v>-5.3347231390787897E-3</c:v>
                </c:pt>
                <c:pt idx="429">
                  <c:v>-5.3359024623045315E-3</c:v>
                </c:pt>
                <c:pt idx="430">
                  <c:v>-5.337220903833817E-3</c:v>
                </c:pt>
                <c:pt idx="431">
                  <c:v>-5.3378310645557647E-3</c:v>
                </c:pt>
                <c:pt idx="432">
                  <c:v>-5.3384355264762817E-3</c:v>
                </c:pt>
                <c:pt idx="433">
                  <c:v>-5.3390342961501247E-3</c:v>
                </c:pt>
                <c:pt idx="434">
                  <c:v>-5.3401336783753806E-3</c:v>
                </c:pt>
                <c:pt idx="435">
                  <c:v>-5.341372584553028E-3</c:v>
                </c:pt>
                <c:pt idx="436">
                  <c:v>-5.3419429923140527E-3</c:v>
                </c:pt>
                <c:pt idx="437">
                  <c:v>-5.3425077476765281E-3</c:v>
                </c:pt>
                <c:pt idx="438">
                  <c:v>-5.343066857075307E-3</c:v>
                </c:pt>
                <c:pt idx="439">
                  <c:v>-5.3440869563470272E-3</c:v>
                </c:pt>
                <c:pt idx="440">
                  <c:v>-5.3452469690462578E-3</c:v>
                </c:pt>
                <c:pt idx="441">
                  <c:v>-5.3457779485865942E-3</c:v>
                </c:pt>
                <c:pt idx="442">
                  <c:v>-5.3463033222911349E-3</c:v>
                </c:pt>
                <c:pt idx="443">
                  <c:v>-5.3476814102948467E-3</c:v>
                </c:pt>
                <c:pt idx="444">
                  <c:v>-5.3493382079539131E-3</c:v>
                </c:pt>
                <c:pt idx="445">
                  <c:v>-5.3498245247407539E-3</c:v>
                </c:pt>
                <c:pt idx="446">
                  <c:v>-5.3503052886094693E-3</c:v>
                </c:pt>
                <c:pt idx="447">
                  <c:v>-5.3511687956886433E-3</c:v>
                </c:pt>
                <c:pt idx="448">
                  <c:v>-5.3521729463579248E-3</c:v>
                </c:pt>
                <c:pt idx="449">
                  <c:v>-5.3526260445568852E-3</c:v>
                </c:pt>
                <c:pt idx="450">
                  <c:v>-5.353073629645877E-3</c:v>
                </c:pt>
                <c:pt idx="451">
                  <c:v>-5.3535157079398488E-3</c:v>
                </c:pt>
                <c:pt idx="452">
                  <c:v>-5.3543019057400443E-3</c:v>
                </c:pt>
                <c:pt idx="453">
                  <c:v>-5.3552290881775377E-3</c:v>
                </c:pt>
                <c:pt idx="454">
                  <c:v>-5.3556437329760342E-3</c:v>
                </c:pt>
                <c:pt idx="455">
                  <c:v>-5.3560529111074118E-3</c:v>
                </c:pt>
                <c:pt idx="456">
                  <c:v>-5.3564566289665549E-3</c:v>
                </c:pt>
                <c:pt idx="457">
                  <c:v>-5.3571661752016553E-3</c:v>
                </c:pt>
                <c:pt idx="458">
                  <c:v>-5.3580170312539366E-3</c:v>
                </c:pt>
                <c:pt idx="459">
                  <c:v>-5.3583935476719802E-3</c:v>
                </c:pt>
                <c:pt idx="460">
                  <c:v>-5.3587646438257863E-3</c:v>
                </c:pt>
                <c:pt idx="461">
                  <c:v>-5.3591303259903356E-3</c:v>
                </c:pt>
                <c:pt idx="462">
                  <c:v>-5.3597638784141921E-3</c:v>
                </c:pt>
                <c:pt idx="463">
                  <c:v>-5.3606684937435034E-3</c:v>
                </c:pt>
                <c:pt idx="464">
                  <c:v>-5.3612111019418762E-3</c:v>
                </c:pt>
                <c:pt idx="465">
                  <c:v>-5.3615390735517465E-3</c:v>
                </c:pt>
                <c:pt idx="466">
                  <c:v>-5.3620972897849839E-3</c:v>
                </c:pt>
                <c:pt idx="467">
                  <c:v>-5.3627974190195715E-3</c:v>
                </c:pt>
                <c:pt idx="468">
                  <c:v>-5.3630986532970937E-3</c:v>
                </c:pt>
                <c:pt idx="469">
                  <c:v>-5.3633945600362054E-3</c:v>
                </c:pt>
                <c:pt idx="470">
                  <c:v>-5.3636851459515356E-3</c:v>
                </c:pt>
                <c:pt idx="471">
                  <c:v>-5.3641686836014557E-3</c:v>
                </c:pt>
                <c:pt idx="472">
                  <c:v>-5.3647944125101432E-3</c:v>
                </c:pt>
                <c:pt idx="473">
                  <c:v>-5.3650584930275969E-3</c:v>
                </c:pt>
                <c:pt idx="474">
                  <c:v>-5.3653172926093617E-3</c:v>
                </c:pt>
                <c:pt idx="475">
                  <c:v>-5.3655708175304184E-3</c:v>
                </c:pt>
                <c:pt idx="476">
                  <c:v>-5.3659803342842594E-3</c:v>
                </c:pt>
                <c:pt idx="477">
                  <c:v>-5.3665323049001401E-3</c:v>
                </c:pt>
                <c:pt idx="478">
                  <c:v>-5.3667595567175042E-3</c:v>
                </c:pt>
                <c:pt idx="479">
                  <c:v>-5.3669815738421889E-3</c:v>
                </c:pt>
                <c:pt idx="480">
                  <c:v>-5.3671983629088871E-3</c:v>
                </c:pt>
                <c:pt idx="481">
                  <c:v>-5.3675345161474652E-3</c:v>
                </c:pt>
                <c:pt idx="482">
                  <c:v>-5.368013370650182E-3</c:v>
                </c:pt>
                <c:pt idx="483">
                  <c:v>-5.3682041185876272E-3</c:v>
                </c:pt>
                <c:pt idx="484">
                  <c:v>-5.3683896783551788E-3</c:v>
                </c:pt>
                <c:pt idx="485">
                  <c:v>-5.3685700563876892E-3</c:v>
                </c:pt>
                <c:pt idx="486">
                  <c:v>-5.3688335035451118E-3</c:v>
                </c:pt>
                <c:pt idx="487">
                  <c:v>-5.3692398841009847E-3</c:v>
                </c:pt>
                <c:pt idx="488">
                  <c:v>-5.3693944532584581E-3</c:v>
                </c:pt>
                <c:pt idx="489">
                  <c:v>-5.3695438803691431E-3</c:v>
                </c:pt>
                <c:pt idx="490">
                  <c:v>-5.3696881723475087E-3</c:v>
                </c:pt>
                <c:pt idx="491">
                  <c:v>-5.3698795708179148E-3</c:v>
                </c:pt>
                <c:pt idx="492">
                  <c:v>-5.3702141199130082E-3</c:v>
                </c:pt>
                <c:pt idx="493">
                  <c:v>-5.3703328349108403E-3</c:v>
                </c:pt>
                <c:pt idx="494">
                  <c:v>-5.3704464545045738E-3</c:v>
                </c:pt>
                <c:pt idx="495">
                  <c:v>-5.3705549851690293E-3</c:v>
                </c:pt>
                <c:pt idx="496">
                  <c:v>-5.3706749923332353E-3</c:v>
                </c:pt>
                <c:pt idx="497">
                  <c:v>-5.3709383521471921E-3</c:v>
                </c:pt>
                <c:pt idx="498">
                  <c:v>-5.371021538165266E-3</c:v>
                </c:pt>
                <c:pt idx="499">
                  <c:v>-5.3710996749822826E-3</c:v>
                </c:pt>
                <c:pt idx="500">
                  <c:v>-5.3711727694727429E-3</c:v>
                </c:pt>
                <c:pt idx="501">
                  <c:v>-5.3712220423918211E-3</c:v>
                </c:pt>
                <c:pt idx="502">
                  <c:v>-5.3714148555039642E-3</c:v>
                </c:pt>
                <c:pt idx="503">
                  <c:v>-5.3714628372425466E-3</c:v>
                </c:pt>
                <c:pt idx="504">
                  <c:v>-5.3715058163028573E-3</c:v>
                </c:pt>
                <c:pt idx="505">
                  <c:v>-5.3715437994394932E-3</c:v>
                </c:pt>
                <c:pt idx="506">
                  <c:v>-5.371522995374356E-3</c:v>
                </c:pt>
                <c:pt idx="507">
                  <c:v>-5.3716459042041365E-3</c:v>
                </c:pt>
                <c:pt idx="508">
                  <c:v>-5.3716590066832381E-3</c:v>
                </c:pt>
                <c:pt idx="509">
                  <c:v>-5.3716671528469817E-3</c:v>
                </c:pt>
                <c:pt idx="510">
                  <c:v>-5.3716700163164433E-3</c:v>
                </c:pt>
                <c:pt idx="511">
                  <c:v>-5.3715730991887867E-3</c:v>
                </c:pt>
                <c:pt idx="512">
                  <c:v>-5.3716133062398086E-3</c:v>
                </c:pt>
                <c:pt idx="513">
                  <c:v>-5.3715817340149741E-3</c:v>
                </c:pt>
                <c:pt idx="514">
                  <c:v>-5.3715431952428006E-3</c:v>
                </c:pt>
                <c:pt idx="515">
                  <c:v>-5.3714976854468688E-3</c:v>
                </c:pt>
                <c:pt idx="516">
                  <c:v>-5.3713032651669934E-3</c:v>
                </c:pt>
                <c:pt idx="517">
                  <c:v>-5.3712458522925388E-3</c:v>
                </c:pt>
                <c:pt idx="518">
                  <c:v>-5.3705357714983748E-3</c:v>
                </c:pt>
                <c:pt idx="519">
                  <c:v>-5.3694815859994804E-3</c:v>
                </c:pt>
                <c:pt idx="520">
                  <c:v>-5.3680818174584033E-3</c:v>
                </c:pt>
                <c:pt idx="521">
                  <c:v>-5.3663349881771794E-3</c:v>
                </c:pt>
                <c:pt idx="522">
                  <c:v>-5.3642396200581643E-3</c:v>
                </c:pt>
                <c:pt idx="523">
                  <c:v>-5.3617942350836501E-3</c:v>
                </c:pt>
                <c:pt idx="524">
                  <c:v>-5.3589973551559922E-3</c:v>
                </c:pt>
                <c:pt idx="525">
                  <c:v>-5.3558475024173546E-3</c:v>
                </c:pt>
                <c:pt idx="526">
                  <c:v>-5.3523431988100612E-3</c:v>
                </c:pt>
                <c:pt idx="527">
                  <c:v>-5.3484829661165634E-3</c:v>
                </c:pt>
                <c:pt idx="528">
                  <c:v>-5.3442653265989293E-3</c:v>
                </c:pt>
                <c:pt idx="529">
                  <c:v>-5.3396888020396105E-3</c:v>
                </c:pt>
                <c:pt idx="530">
                  <c:v>-5.3347519145408029E-3</c:v>
                </c:pt>
                <c:pt idx="531">
                  <c:v>-5.3294531860847982E-3</c:v>
                </c:pt>
                <c:pt idx="532">
                  <c:v>-5.3237911385739523E-3</c:v>
                </c:pt>
                <c:pt idx="533">
                  <c:v>-5.3177642940704928E-3</c:v>
                </c:pt>
                <c:pt idx="534">
                  <c:v>-5.3113711743568714E-3</c:v>
                </c:pt>
                <c:pt idx="535">
                  <c:v>-5.3046103016551882E-3</c:v>
                </c:pt>
                <c:pt idx="536">
                  <c:v>-5.2974801978278308E-3</c:v>
                </c:pt>
                <c:pt idx="537">
                  <c:v>-5.2899793848171228E-3</c:v>
                </c:pt>
                <c:pt idx="538">
                  <c:v>-5.2821063847252603E-3</c:v>
                </c:pt>
                <c:pt idx="539">
                  <c:v>-5.2738597192547587E-3</c:v>
                </c:pt>
                <c:pt idx="540">
                  <c:v>-5.2638959799544693E-3</c:v>
                </c:pt>
                <c:pt idx="541">
                  <c:v>-5.2522673523203167E-3</c:v>
                </c:pt>
                <c:pt idx="542">
                  <c:v>-5.2441142896153536E-3</c:v>
                </c:pt>
                <c:pt idx="543">
                  <c:v>-5.2342494609414203E-3</c:v>
                </c:pt>
                <c:pt idx="544">
                  <c:v>-5.2240031546180177E-3</c:v>
                </c:pt>
                <c:pt idx="545">
                  <c:v>-5.2133738925475015E-3</c:v>
                </c:pt>
                <c:pt idx="546">
                  <c:v>-5.2023601966721955E-3</c:v>
                </c:pt>
                <c:pt idx="547">
                  <c:v>-5.1909605890942956E-3</c:v>
                </c:pt>
                <c:pt idx="548">
                  <c:v>-5.1791735915962533E-3</c:v>
                </c:pt>
                <c:pt idx="549">
                  <c:v>-5.1669977262402966E-3</c:v>
                </c:pt>
                <c:pt idx="550">
                  <c:v>-5.1544315149287812E-3</c:v>
                </c:pt>
                <c:pt idx="551">
                  <c:v>-5.1414734798038708E-3</c:v>
                </c:pt>
                <c:pt idx="552">
                  <c:v>-5.1281221424881451E-3</c:v>
                </c:pt>
                <c:pt idx="553">
                  <c:v>-5.114376025123768E-3</c:v>
                </c:pt>
                <c:pt idx="554">
                  <c:v>-5.1002336495731271E-3</c:v>
                </c:pt>
                <c:pt idx="555">
                  <c:v>-5.0856935379384183E-3</c:v>
                </c:pt>
                <c:pt idx="556">
                  <c:v>-5.0707542120420612E-3</c:v>
                </c:pt>
                <c:pt idx="557">
                  <c:v>-5.0486433291174748E-3</c:v>
                </c:pt>
                <c:pt idx="558">
                  <c:v>-5.0373902047651242E-3</c:v>
                </c:pt>
                <c:pt idx="559">
                  <c:v>-5.0235261682862742E-3</c:v>
                </c:pt>
                <c:pt idx="560">
                  <c:v>-5.0069752049264338E-3</c:v>
                </c:pt>
                <c:pt idx="561">
                  <c:v>-4.9900176369366278E-3</c:v>
                </c:pt>
                <c:pt idx="562">
                  <c:v>-4.9726519863391161E-3</c:v>
                </c:pt>
                <c:pt idx="563">
                  <c:v>-4.9548767750762224E-3</c:v>
                </c:pt>
                <c:pt idx="564">
                  <c:v>-4.9366905251702065E-3</c:v>
                </c:pt>
                <c:pt idx="565">
                  <c:v>-4.9180917583635519E-3</c:v>
                </c:pt>
                <c:pt idx="566">
                  <c:v>-4.8990789967184867E-3</c:v>
                </c:pt>
                <c:pt idx="567">
                  <c:v>-4.8796507621373664E-3</c:v>
                </c:pt>
                <c:pt idx="568">
                  <c:v>-4.8598050020220995E-3</c:v>
                </c:pt>
                <c:pt idx="569">
                  <c:v>-4.8395389761246577E-3</c:v>
                </c:pt>
                <c:pt idx="570">
                  <c:v>-4.8188511152202906E-3</c:v>
                </c:pt>
                <c:pt idx="571">
                  <c:v>-4.7977398943288563E-3</c:v>
                </c:pt>
                <c:pt idx="572">
                  <c:v>-4.7762037880705321E-3</c:v>
                </c:pt>
                <c:pt idx="573">
                  <c:v>-4.7542412712653359E-3</c:v>
                </c:pt>
                <c:pt idx="574">
                  <c:v>-4.7318508186533492E-3</c:v>
                </c:pt>
                <c:pt idx="575">
                  <c:v>-4.7090309050146217E-3</c:v>
                </c:pt>
                <c:pt idx="576">
                  <c:v>-4.6857800051691711E-3</c:v>
                </c:pt>
                <c:pt idx="577">
                  <c:v>-4.6620965938970471E-3</c:v>
                </c:pt>
                <c:pt idx="578">
                  <c:v>-4.6379791458583952E-3</c:v>
                </c:pt>
                <c:pt idx="579">
                  <c:v>-4.6134261358732331E-3</c:v>
                </c:pt>
                <c:pt idx="580">
                  <c:v>-4.5884360387216105E-3</c:v>
                </c:pt>
                <c:pt idx="581">
                  <c:v>-4.563007329063673E-3</c:v>
                </c:pt>
                <c:pt idx="582">
                  <c:v>-4.5371384817993743E-3</c:v>
                </c:pt>
                <c:pt idx="583">
                  <c:v>-4.510827971668796E-3</c:v>
                </c:pt>
                <c:pt idx="584">
                  <c:v>-4.4840742734120198E-3</c:v>
                </c:pt>
                <c:pt idx="585">
                  <c:v>-4.4568758615692872E-3</c:v>
                </c:pt>
                <c:pt idx="586">
                  <c:v>-4.42923121128036E-3</c:v>
                </c:pt>
                <c:pt idx="587">
                  <c:v>-4.4011387969655758E-3</c:v>
                </c:pt>
                <c:pt idx="588">
                  <c:v>-4.3725970935648562E-3</c:v>
                </c:pt>
                <c:pt idx="589">
                  <c:v>-4.3436045756184427E-3</c:v>
                </c:pt>
                <c:pt idx="590">
                  <c:v>-4.3141597181062252E-3</c:v>
                </c:pt>
                <c:pt idx="591">
                  <c:v>-4.2842609956084132E-3</c:v>
                </c:pt>
                <c:pt idx="592">
                  <c:v>-4.24070512624386E-3</c:v>
                </c:pt>
                <c:pt idx="593">
                  <c:v>-4.209698527728456E-3</c:v>
                </c:pt>
                <c:pt idx="594">
                  <c:v>-4.1873218061327933E-3</c:v>
                </c:pt>
                <c:pt idx="595">
                  <c:v>-4.1555265372350547E-3</c:v>
                </c:pt>
                <c:pt idx="596">
                  <c:v>-4.1232695592663404E-3</c:v>
                </c:pt>
                <c:pt idx="597">
                  <c:v>-4.0905493467269238E-3</c:v>
                </c:pt>
                <c:pt idx="598">
                  <c:v>-4.0573643744767907E-3</c:v>
                </c:pt>
                <c:pt idx="599">
                  <c:v>-4.0237131172560225E-3</c:v>
                </c:pt>
                <c:pt idx="600">
                  <c:v>-3.9895940497247651E-3</c:v>
                </c:pt>
                <c:pt idx="601">
                  <c:v>-3.9550056466230998E-3</c:v>
                </c:pt>
                <c:pt idx="602">
                  <c:v>-3.9199463826511405E-3</c:v>
                </c:pt>
                <c:pt idx="603">
                  <c:v>-3.8844147325090006E-3</c:v>
                </c:pt>
                <c:pt idx="604">
                  <c:v>-3.8484091708967938E-3</c:v>
                </c:pt>
                <c:pt idx="605">
                  <c:v>-3.8119281725546017E-3</c:v>
                </c:pt>
                <c:pt idx="606">
                  <c:v>-3.7749702122225059E-3</c:v>
                </c:pt>
                <c:pt idx="607">
                  <c:v>-3.7266625746603665E-3</c:v>
                </c:pt>
                <c:pt idx="608">
                  <c:v>-3.6777346524985433E-3</c:v>
                </c:pt>
                <c:pt idx="609">
                  <c:v>-3.6390608047742745E-3</c:v>
                </c:pt>
                <c:pt idx="610">
                  <c:v>-3.5942694595414437E-3</c:v>
                </c:pt>
                <c:pt idx="611">
                  <c:v>-3.560259779509245E-3</c:v>
                </c:pt>
                <c:pt idx="612">
                  <c:v>-3.5201295512887754E-3</c:v>
                </c:pt>
                <c:pt idx="613">
                  <c:v>-3.4795108122764873E-3</c:v>
                </c:pt>
                <c:pt idx="614">
                  <c:v>-3.4384020371724944E-3</c:v>
                </c:pt>
                <c:pt idx="615">
                  <c:v>-3.3968017005969742E-3</c:v>
                </c:pt>
                <c:pt idx="616">
                  <c:v>-3.3547082772900083E-3</c:v>
                </c:pt>
                <c:pt idx="617">
                  <c:v>-3.3121202418717743E-3</c:v>
                </c:pt>
                <c:pt idx="618">
                  <c:v>-3.2690360689624498E-3</c:v>
                </c:pt>
                <c:pt idx="619">
                  <c:v>-3.225455385420517E-3</c:v>
                </c:pt>
                <c:pt idx="620">
                  <c:v>-3.1815691142433877E-3</c:v>
                </c:pt>
                <c:pt idx="621">
                  <c:v>-3.1375275577616435E-3</c:v>
                </c:pt>
                <c:pt idx="622">
                  <c:v>-3.0933356734497153E-3</c:v>
                </c:pt>
                <c:pt idx="623">
                  <c:v>-3.0489984184223218E-3</c:v>
                </c:pt>
                <c:pt idx="624">
                  <c:v>-3.00452075023383E-3</c:v>
                </c:pt>
                <c:pt idx="625">
                  <c:v>-2.9599076262787349E-3</c:v>
                </c:pt>
                <c:pt idx="626">
                  <c:v>-2.9151640037516913E-3</c:v>
                </c:pt>
                <c:pt idx="627">
                  <c:v>-2.8702948402470341E-3</c:v>
                </c:pt>
                <c:pt idx="628">
                  <c:v>-2.8253050929194501E-3</c:v>
                </c:pt>
                <c:pt idx="629">
                  <c:v>-2.7801997191634342E-3</c:v>
                </c:pt>
                <c:pt idx="630">
                  <c:v>-2.7349836764534174E-3</c:v>
                </c:pt>
                <c:pt idx="631">
                  <c:v>-2.6896619219840545E-3</c:v>
                </c:pt>
                <c:pt idx="632">
                  <c:v>-2.6442394133496805E-3</c:v>
                </c:pt>
                <c:pt idx="633">
                  <c:v>-2.5987211078648542E-3</c:v>
                </c:pt>
                <c:pt idx="634">
                  <c:v>-2.5531119628841026E-3</c:v>
                </c:pt>
                <c:pt idx="635">
                  <c:v>-2.5074169357219844E-3</c:v>
                </c:pt>
                <c:pt idx="636">
                  <c:v>-2.4616409838529307E-3</c:v>
                </c:pt>
                <c:pt idx="637">
                  <c:v>-2.4157890646314684E-3</c:v>
                </c:pt>
                <c:pt idx="638">
                  <c:v>-2.3698661355320283E-3</c:v>
                </c:pt>
                <c:pt idx="639">
                  <c:v>-2.3238771537892333E-3</c:v>
                </c:pt>
                <c:pt idx="640">
                  <c:v>-2.2778270769574505E-3</c:v>
                </c:pt>
                <c:pt idx="641">
                  <c:v>-2.2317208623512386E-3</c:v>
                </c:pt>
                <c:pt idx="642">
                  <c:v>-2.1855634673251245E-3</c:v>
                </c:pt>
                <c:pt idx="643">
                  <c:v>-2.1393598494734434E-3</c:v>
                </c:pt>
                <c:pt idx="644">
                  <c:v>-2.0865054744767519E-3</c:v>
                </c:pt>
                <c:pt idx="645">
                  <c:v>-2.0402195006630208E-3</c:v>
                </c:pt>
                <c:pt idx="646">
                  <c:v>-2.0005212319507137E-3</c:v>
                </c:pt>
                <c:pt idx="647">
                  <c:v>-1.9541822962620969E-3</c:v>
                </c:pt>
                <c:pt idx="648">
                  <c:v>-1.9078219247603556E-3</c:v>
                </c:pt>
                <c:pt idx="649">
                  <c:v>-1.8614450746801126E-3</c:v>
                </c:pt>
                <c:pt idx="650">
                  <c:v>-1.8150567035757348E-3</c:v>
                </c:pt>
                <c:pt idx="651">
                  <c:v>-1.7686617688816852E-3</c:v>
                </c:pt>
                <c:pt idx="652">
                  <c:v>-1.7222652279524908E-3</c:v>
                </c:pt>
                <c:pt idx="653">
                  <c:v>-1.6758720381426784E-3</c:v>
                </c:pt>
                <c:pt idx="654">
                  <c:v>-1.629487157086551E-3</c:v>
                </c:pt>
                <c:pt idx="655">
                  <c:v>-1.5831155421386356E-3</c:v>
                </c:pt>
                <c:pt idx="656">
                  <c:v>-1.536762150693427E-3</c:v>
                </c:pt>
                <c:pt idx="657">
                  <c:v>-1.4904319401853883E-3</c:v>
                </c:pt>
                <c:pt idx="658">
                  <c:v>-1.4309065666751053E-3</c:v>
                </c:pt>
                <c:pt idx="659">
                  <c:v>-1.397860891918512E-3</c:v>
                </c:pt>
                <c:pt idx="660">
                  <c:v>-1.3516299689486644E-3</c:v>
                </c:pt>
                <c:pt idx="661">
                  <c:v>-1.3054420568536784E-3</c:v>
                </c:pt>
                <c:pt idx="662">
                  <c:v>-1.2593021127882409E-3</c:v>
                </c:pt>
                <c:pt idx="663">
                  <c:v>-1.213215094546527E-3</c:v>
                </c:pt>
                <c:pt idx="664">
                  <c:v>-1.1671859592832234E-3</c:v>
                </c:pt>
                <c:pt idx="665">
                  <c:v>-1.1212196647125694E-3</c:v>
                </c:pt>
                <c:pt idx="666">
                  <c:v>-1.0753211680292196E-3</c:v>
                </c:pt>
                <c:pt idx="667">
                  <c:v>-1.0294954269474133E-3</c:v>
                </c:pt>
                <c:pt idx="668">
                  <c:v>-9.8374739886164519E-4</c:v>
                </c:pt>
                <c:pt idx="669">
                  <c:v>-9.3808204112644233E-4</c:v>
                </c:pt>
                <c:pt idx="670">
                  <c:v>-8.9250431137610775E-4</c:v>
                </c:pt>
                <c:pt idx="671">
                  <c:v>-8.4701763718886269E-4</c:v>
                </c:pt>
                <c:pt idx="672">
                  <c:v>-8.0137175851202613E-4</c:v>
                </c:pt>
                <c:pt idx="673">
                  <c:v>-7.5537149207605125E-4</c:v>
                </c:pt>
                <c:pt idx="674">
                  <c:v>-7.0901490258901134E-4</c:v>
                </c:pt>
                <c:pt idx="675">
                  <c:v>-6.6230005455913954E-4</c:v>
                </c:pt>
                <c:pt idx="676">
                  <c:v>-6.1522501269450913E-4</c:v>
                </c:pt>
                <c:pt idx="677">
                  <c:v>-5.6778784150335326E-4</c:v>
                </c:pt>
                <c:pt idx="678">
                  <c:v>-5.1998660561380916E-4</c:v>
                </c:pt>
                <c:pt idx="679">
                  <c:v>-4.71819369574078E-4</c:v>
                </c:pt>
                <c:pt idx="680">
                  <c:v>-4.2328419797232897E-4</c:v>
                </c:pt>
                <c:pt idx="681">
                  <c:v>-3.7437915559657142E-4</c:v>
                </c:pt>
                <c:pt idx="682">
                  <c:v>-3.2510230675519836E-4</c:v>
                </c:pt>
                <c:pt idx="683">
                  <c:v>-2.75451716076347E-4</c:v>
                </c:pt>
                <c:pt idx="684">
                  <c:v>-2.2542544818815458E-4</c:v>
                </c:pt>
                <c:pt idx="685">
                  <c:v>-1.7502156767879029E-4</c:v>
                </c:pt>
                <c:pt idx="686">
                  <c:v>-1.2423813917639137E-4</c:v>
                </c:pt>
                <c:pt idx="687">
                  <c:v>-7.3073227069286872E-5</c:v>
                </c:pt>
                <c:pt idx="688">
                  <c:v>-2.1524896185454168E-5</c:v>
                </c:pt>
                <c:pt idx="689">
                  <c:v>3.040878900684163E-5</c:v>
                </c:pt>
                <c:pt idx="690">
                  <c:v>8.2729764159239494E-5</c:v>
                </c:pt>
                <c:pt idx="691">
                  <c:v>1.3543996444376205E-4</c:v>
                </c:pt>
                <c:pt idx="692">
                  <c:v>1.8854132535217616E-4</c:v>
                </c:pt>
                <c:pt idx="693">
                  <c:v>2.4203578245618473E-4</c:v>
                </c:pt>
                <c:pt idx="694">
                  <c:v>2.9592527100774646E-4</c:v>
                </c:pt>
                <c:pt idx="695">
                  <c:v>3.5021172657856425E-4</c:v>
                </c:pt>
                <c:pt idx="696">
                  <c:v>4.0489708458046891E-4</c:v>
                </c:pt>
                <c:pt idx="697">
                  <c:v>4.599832805052273E-4</c:v>
                </c:pt>
                <c:pt idx="698">
                  <c:v>5.1547224976467021E-4</c:v>
                </c:pt>
                <c:pt idx="699">
                  <c:v>5.713659278505645E-4</c:v>
                </c:pt>
                <c:pt idx="700">
                  <c:v>6.2766625017474098E-4</c:v>
                </c:pt>
                <c:pt idx="701">
                  <c:v>6.843751522289665E-4</c:v>
                </c:pt>
                <c:pt idx="702">
                  <c:v>7.4149456950500792E-4</c:v>
                </c:pt>
                <c:pt idx="703">
                  <c:v>7.9902643741469603E-4</c:v>
                </c:pt>
                <c:pt idx="704">
                  <c:v>8.5697269144979771E-4</c:v>
                </c:pt>
                <c:pt idx="705">
                  <c:v>9.1533526702214374E-4</c:v>
                </c:pt>
                <c:pt idx="706">
                  <c:v>9.741160997833731E-4</c:v>
                </c:pt>
                <c:pt idx="707">
                  <c:v>1.0333171251453166E-3</c:v>
                </c:pt>
                <c:pt idx="708">
                  <c:v>1.092940278439869E-3</c:v>
                </c:pt>
                <c:pt idx="709">
                  <c:v>1.1529874952387331E-3</c:v>
                </c:pt>
                <c:pt idx="710">
                  <c:v>1.213460711193548E-3</c:v>
                </c:pt>
                <c:pt idx="711">
                  <c:v>1.2743618615562724E-3</c:v>
                </c:pt>
                <c:pt idx="712">
                  <c:v>1.3532952571360113E-3</c:v>
                </c:pt>
                <c:pt idx="713">
                  <c:v>1.397455707632389E-3</c:v>
                </c:pt>
                <c:pt idx="714">
                  <c:v>1.459652274409251E-3</c:v>
                </c:pt>
                <c:pt idx="715">
                  <c:v>1.5222845178008981E-3</c:v>
                </c:pt>
                <c:pt idx="716">
                  <c:v>1.5853543730592889E-3</c:v>
                </c:pt>
                <c:pt idx="717">
                  <c:v>1.6488637758360625E-3</c:v>
                </c:pt>
                <c:pt idx="718">
                  <c:v>1.7128146615430495E-3</c:v>
                </c:pt>
                <c:pt idx="719">
                  <c:v>1.7772089659118251E-3</c:v>
                </c:pt>
                <c:pt idx="720">
                  <c:v>1.842048624274284E-3</c:v>
                </c:pt>
                <c:pt idx="721">
                  <c:v>1.907335572122193E-3</c:v>
                </c:pt>
                <c:pt idx="722">
                  <c:v>1.9730717451071911E-3</c:v>
                </c:pt>
                <c:pt idx="723">
                  <c:v>2.0392590787210452E-3</c:v>
                </c:pt>
                <c:pt idx="724">
                  <c:v>2.1055855315310623E-3</c:v>
                </c:pt>
                <c:pt idx="725">
                  <c:v>2.1716369169322292E-3</c:v>
                </c:pt>
                <c:pt idx="726">
                  <c:v>2.2374034568262147E-3</c:v>
                </c:pt>
                <c:pt idx="727">
                  <c:v>2.3028778341060985E-3</c:v>
                </c:pt>
                <c:pt idx="728">
                  <c:v>2.3680527320646405E-3</c:v>
                </c:pt>
                <c:pt idx="729">
                  <c:v>2.4329208336748565E-3</c:v>
                </c:pt>
                <c:pt idx="730">
                  <c:v>2.4974748221495702E-3</c:v>
                </c:pt>
                <c:pt idx="731">
                  <c:v>2.5617073804617974E-3</c:v>
                </c:pt>
                <c:pt idx="732">
                  <c:v>2.6256111918243619E-3</c:v>
                </c:pt>
                <c:pt idx="733">
                  <c:v>2.6891789392902155E-3</c:v>
                </c:pt>
                <c:pt idx="734">
                  <c:v>2.7524033059922459E-3</c:v>
                </c:pt>
                <c:pt idx="735">
                  <c:v>2.815276974903469E-3</c:v>
                </c:pt>
                <c:pt idx="736">
                  <c:v>2.8777926292367084E-3</c:v>
                </c:pt>
                <c:pt idx="737">
                  <c:v>2.939942951885044E-3</c:v>
                </c:pt>
                <c:pt idx="738">
                  <c:v>3.0017206261412355E-3</c:v>
                </c:pt>
                <c:pt idx="739">
                  <c:v>3.0631183349782987E-3</c:v>
                </c:pt>
                <c:pt idx="740">
                  <c:v>3.1241287614491853E-3</c:v>
                </c:pt>
                <c:pt idx="741">
                  <c:v>3.184744588526911E-3</c:v>
                </c:pt>
                <c:pt idx="742">
                  <c:v>3.2449584994242997E-3</c:v>
                </c:pt>
                <c:pt idx="743">
                  <c:v>3.3047631771143671E-3</c:v>
                </c:pt>
                <c:pt idx="744">
                  <c:v>3.3641513046500648E-3</c:v>
                </c:pt>
                <c:pt idx="745">
                  <c:v>3.4231155651642808E-3</c:v>
                </c:pt>
                <c:pt idx="746">
                  <c:v>3.4816486415500947E-3</c:v>
                </c:pt>
                <c:pt idx="747">
                  <c:v>3.5397432168604581E-3</c:v>
                </c:pt>
                <c:pt idx="748">
                  <c:v>3.6055906911336422E-3</c:v>
                </c:pt>
                <c:pt idx="749">
                  <c:v>3.6545875967064489E-3</c:v>
                </c:pt>
                <c:pt idx="750">
                  <c:v>3.7113227672680438E-3</c:v>
                </c:pt>
                <c:pt idx="751">
                  <c:v>3.7675901688860591E-3</c:v>
                </c:pt>
                <c:pt idx="752">
                  <c:v>3.8233824846933828E-3</c:v>
                </c:pt>
                <c:pt idx="753">
                  <c:v>3.8786923975830945E-3</c:v>
                </c:pt>
                <c:pt idx="754">
                  <c:v>3.9335125906880819E-3</c:v>
                </c:pt>
                <c:pt idx="755">
                  <c:v>3.9878357469813608E-3</c:v>
                </c:pt>
                <c:pt idx="756">
                  <c:v>4.0416545495158829E-3</c:v>
                </c:pt>
                <c:pt idx="757">
                  <c:v>4.0949616811847278E-3</c:v>
                </c:pt>
                <c:pt idx="758">
                  <c:v>4.1477498252007194E-3</c:v>
                </c:pt>
                <c:pt idx="759">
                  <c:v>4.2000116642970653E-3</c:v>
                </c:pt>
                <c:pt idx="760">
                  <c:v>4.2517398817665253E-3</c:v>
                </c:pt>
                <c:pt idx="761">
                  <c:v>4.302927160422243E-3</c:v>
                </c:pt>
                <c:pt idx="762">
                  <c:v>4.3535661833971062E-3</c:v>
                </c:pt>
                <c:pt idx="763">
                  <c:v>4.4178561228491731E-3</c:v>
                </c:pt>
                <c:pt idx="764">
                  <c:v>4.4531701940364599E-3</c:v>
                </c:pt>
                <c:pt idx="765">
                  <c:v>4.5021205476469817E-3</c:v>
                </c:pt>
                <c:pt idx="766">
                  <c:v>4.5573562104106458E-3</c:v>
                </c:pt>
                <c:pt idx="767">
                  <c:v>4.5982813668743461E-3</c:v>
                </c:pt>
                <c:pt idx="768">
                  <c:v>4.6454771981974119E-3</c:v>
                </c:pt>
                <c:pt idx="769">
                  <c:v>4.6920735548106052E-3</c:v>
                </c:pt>
                <c:pt idx="770">
                  <c:v>4.7380631196869416E-3</c:v>
                </c:pt>
                <c:pt idx="771">
                  <c:v>4.7834385757195008E-3</c:v>
                </c:pt>
                <c:pt idx="772">
                  <c:v>4.8281926060411706E-3</c:v>
                </c:pt>
                <c:pt idx="773">
                  <c:v>4.8723178934650946E-3</c:v>
                </c:pt>
                <c:pt idx="774">
                  <c:v>4.9158071211241605E-3</c:v>
                </c:pt>
                <c:pt idx="775">
                  <c:v>4.9586529719913841E-3</c:v>
                </c:pt>
                <c:pt idx="776">
                  <c:v>5.0010728516802772E-3</c:v>
                </c:pt>
                <c:pt idx="777">
                  <c:v>5.0435476683841074E-3</c:v>
                </c:pt>
                <c:pt idx="778">
                  <c:v>5.0860952581555097E-3</c:v>
                </c:pt>
                <c:pt idx="779">
                  <c:v>5.1287162344237913E-3</c:v>
                </c:pt>
                <c:pt idx="780">
                  <c:v>5.17141121101794E-3</c:v>
                </c:pt>
                <c:pt idx="781">
                  <c:v>5.2141808018468794E-3</c:v>
                </c:pt>
                <c:pt idx="782">
                  <c:v>5.2570256203399168E-3</c:v>
                </c:pt>
                <c:pt idx="783">
                  <c:v>5.299946280405976E-3</c:v>
                </c:pt>
                <c:pt idx="784">
                  <c:v>5.3429433957141725E-3</c:v>
                </c:pt>
                <c:pt idx="785">
                  <c:v>5.3860175800135579E-3</c:v>
                </c:pt>
                <c:pt idx="786">
                  <c:v>5.4291694469732477E-3</c:v>
                </c:pt>
                <c:pt idx="787">
                  <c:v>5.4723996102623573E-3</c:v>
                </c:pt>
                <c:pt idx="788">
                  <c:v>5.5157086837098745E-3</c:v>
                </c:pt>
                <c:pt idx="789">
                  <c:v>5.5590972810648509E-3</c:v>
                </c:pt>
                <c:pt idx="790">
                  <c:v>5.6025660159164659E-3</c:v>
                </c:pt>
                <c:pt idx="791">
                  <c:v>5.6461155020937071E-3</c:v>
                </c:pt>
                <c:pt idx="792">
                  <c:v>5.68974635326569E-3</c:v>
                </c:pt>
                <c:pt idx="793">
                  <c:v>5.7334591831814663E-3</c:v>
                </c:pt>
                <c:pt idx="794">
                  <c:v>5.7772546055900875E-3</c:v>
                </c:pt>
                <c:pt idx="795">
                  <c:v>5.8211332341606692E-3</c:v>
                </c:pt>
                <c:pt idx="796">
                  <c:v>5.8650956825623268E-3</c:v>
                </c:pt>
                <c:pt idx="797">
                  <c:v>5.9091425647039841E-3</c:v>
                </c:pt>
                <c:pt idx="798">
                  <c:v>5.9532744940948845E-3</c:v>
                </c:pt>
                <c:pt idx="799">
                  <c:v>5.9974920845640156E-3</c:v>
                </c:pt>
                <c:pt idx="800">
                  <c:v>6.0544701294862335E-3</c:v>
                </c:pt>
                <c:pt idx="801">
                  <c:v>6.0988858213306685E-3</c:v>
                </c:pt>
                <c:pt idx="802">
                  <c:v>6.1370261754056799E-3</c:v>
                </c:pt>
                <c:pt idx="803">
                  <c:v>6.1816051855689835E-3</c:v>
                </c:pt>
                <c:pt idx="804">
                  <c:v>6.2262730131656951E-3</c:v>
                </c:pt>
                <c:pt idx="805">
                  <c:v>6.2710302718649302E-3</c:v>
                </c:pt>
                <c:pt idx="806">
                  <c:v>6.3158775754956764E-3</c:v>
                </c:pt>
                <c:pt idx="807">
                  <c:v>6.3608155376471132E-3</c:v>
                </c:pt>
                <c:pt idx="808">
                  <c:v>6.4058447720682921E-3</c:v>
                </c:pt>
                <c:pt idx="809">
                  <c:v>6.4509658925082647E-3</c:v>
                </c:pt>
                <c:pt idx="810">
                  <c:v>6.4961795128759547E-3</c:v>
                </c:pt>
                <c:pt idx="811">
                  <c:v>6.5414862465207335E-3</c:v>
                </c:pt>
                <c:pt idx="812">
                  <c:v>6.5868867074314608E-3</c:v>
                </c:pt>
                <c:pt idx="813">
                  <c:v>6.6323815093571881E-3</c:v>
                </c:pt>
                <c:pt idx="814">
                  <c:v>6.6910144372300806E-3</c:v>
                </c:pt>
                <c:pt idx="815">
                  <c:v>6.7236565908501689E-3</c:v>
                </c:pt>
                <c:pt idx="816">
                  <c:v>6.7694380979954616E-3</c:v>
                </c:pt>
                <c:pt idx="817">
                  <c:v>6.8153164010720246E-3</c:v>
                </c:pt>
                <c:pt idx="818">
                  <c:v>6.8646455348098101E-3</c:v>
                </c:pt>
                <c:pt idx="819">
                  <c:v>6.9139558496811304E-3</c:v>
                </c:pt>
                <c:pt idx="820">
                  <c:v>6.96014236381437E-3</c:v>
                </c:pt>
                <c:pt idx="821">
                  <c:v>7.0064282164850056E-3</c:v>
                </c:pt>
                <c:pt idx="822">
                  <c:v>7.0528140212822166E-3</c:v>
                </c:pt>
                <c:pt idx="823">
                  <c:v>7.0993003921149267E-3</c:v>
                </c:pt>
                <c:pt idx="824">
                  <c:v>7.1458879426522515E-3</c:v>
                </c:pt>
                <c:pt idx="825">
                  <c:v>7.1925772866432425E-3</c:v>
                </c:pt>
                <c:pt idx="826">
                  <c:v>7.2393690377570152E-3</c:v>
                </c:pt>
                <c:pt idx="827">
                  <c:v>7.2862638096626853E-3</c:v>
                </c:pt>
                <c:pt idx="828">
                  <c:v>7.3331293427969513E-3</c:v>
                </c:pt>
                <c:pt idx="829">
                  <c:v>7.3796778849377631E-3</c:v>
                </c:pt>
                <c:pt idx="830">
                  <c:v>7.4258957585460195E-3</c:v>
                </c:pt>
                <c:pt idx="831">
                  <c:v>7.4717794738532461E-3</c:v>
                </c:pt>
                <c:pt idx="832">
                  <c:v>7.5173255414906492E-3</c:v>
                </c:pt>
                <c:pt idx="833">
                  <c:v>7.5625304713700103E-3</c:v>
                </c:pt>
                <c:pt idx="834">
                  <c:v>7.6073907741225355E-3</c:v>
                </c:pt>
                <c:pt idx="835">
                  <c:v>7.6519029598998145E-3</c:v>
                </c:pt>
                <c:pt idx="836">
                  <c:v>7.6960635391731813E-3</c:v>
                </c:pt>
                <c:pt idx="837">
                  <c:v>7.7398690220942257E-3</c:v>
                </c:pt>
                <c:pt idx="838">
                  <c:v>7.7833159190543455E-3</c:v>
                </c:pt>
                <c:pt idx="839">
                  <c:v>7.8264007403650027E-3</c:v>
                </c:pt>
                <c:pt idx="840">
                  <c:v>7.869119996257723E-3</c:v>
                </c:pt>
                <c:pt idx="841">
                  <c:v>7.9114701971239043E-3</c:v>
                </c:pt>
                <c:pt idx="842">
                  <c:v>7.9534478532750086E-3</c:v>
                </c:pt>
                <c:pt idx="843">
                  <c:v>7.9950494751823697E-3</c:v>
                </c:pt>
                <c:pt idx="844">
                  <c:v>8.0362715728377054E-3</c:v>
                </c:pt>
                <c:pt idx="845">
                  <c:v>8.0771106567123496E-3</c:v>
                </c:pt>
                <c:pt idx="846">
                  <c:v>8.1175632371977002E-3</c:v>
                </c:pt>
                <c:pt idx="847">
                  <c:v>8.157625824445347E-3</c:v>
                </c:pt>
                <c:pt idx="848">
                  <c:v>8.1972949289266239E-3</c:v>
                </c:pt>
                <c:pt idx="849">
                  <c:v>8.2365670607931207E-3</c:v>
                </c:pt>
                <c:pt idx="850">
                  <c:v>8.2754387305161714E-3</c:v>
                </c:pt>
                <c:pt idx="851">
                  <c:v>8.3139064483273017E-3</c:v>
                </c:pt>
                <c:pt idx="852">
                  <c:v>8.36834439184031E-3</c:v>
                </c:pt>
                <c:pt idx="853">
                  <c:v>8.4058182772484002E-3</c:v>
                </c:pt>
                <c:pt idx="854">
                  <c:v>8.432136234208798E-3</c:v>
                </c:pt>
                <c:pt idx="855">
                  <c:v>8.468893261071031E-3</c:v>
                </c:pt>
                <c:pt idx="856">
                  <c:v>8.5052283889375246E-3</c:v>
                </c:pt>
                <c:pt idx="857">
                  <c:v>8.5411381281996768E-3</c:v>
                </c:pt>
                <c:pt idx="858">
                  <c:v>8.5766189892488853E-3</c:v>
                </c:pt>
                <c:pt idx="859">
                  <c:v>8.6116674823966122E-3</c:v>
                </c:pt>
                <c:pt idx="860">
                  <c:v>8.646280117714511E-3</c:v>
                </c:pt>
                <c:pt idx="861">
                  <c:v>8.6804534057538518E-3</c:v>
                </c:pt>
                <c:pt idx="862">
                  <c:v>8.7141838569060326E-3</c:v>
                </c:pt>
                <c:pt idx="863">
                  <c:v>8.747467981242707E-3</c:v>
                </c:pt>
                <c:pt idx="864">
                  <c:v>8.7803022890753368E-3</c:v>
                </c:pt>
                <c:pt idx="865">
                  <c:v>8.8126832908752561E-3</c:v>
                </c:pt>
                <c:pt idx="866">
                  <c:v>8.8446074969539268E-3</c:v>
                </c:pt>
                <c:pt idx="867">
                  <c:v>8.8760714175428745E-3</c:v>
                </c:pt>
                <c:pt idx="868">
                  <c:v>8.9162751529876516E-3</c:v>
                </c:pt>
                <c:pt idx="869">
                  <c:v>8.9548406684247794E-3</c:v>
                </c:pt>
                <c:pt idx="870">
                  <c:v>8.9888493665224445E-3</c:v>
                </c:pt>
                <c:pt idx="871">
                  <c:v>9.0139475433392846E-3</c:v>
                </c:pt>
                <c:pt idx="872">
                  <c:v>9.0427831336548081E-3</c:v>
                </c:pt>
                <c:pt idx="873">
                  <c:v>9.0711355061845467E-3</c:v>
                </c:pt>
                <c:pt idx="874">
                  <c:v>9.0990011714797703E-3</c:v>
                </c:pt>
                <c:pt idx="875">
                  <c:v>9.1263766396920687E-3</c:v>
                </c:pt>
                <c:pt idx="876">
                  <c:v>9.1532584211329038E-3</c:v>
                </c:pt>
                <c:pt idx="877">
                  <c:v>9.1796430261936734E-3</c:v>
                </c:pt>
                <c:pt idx="878">
                  <c:v>9.2055269651858396E-3</c:v>
                </c:pt>
                <c:pt idx="879">
                  <c:v>9.2309083252395396E-3</c:v>
                </c:pt>
                <c:pt idx="880">
                  <c:v>9.2560461190860366E-3</c:v>
                </c:pt>
                <c:pt idx="881">
                  <c:v>9.2811404824733046E-3</c:v>
                </c:pt>
                <c:pt idx="882">
                  <c:v>9.3061918715964254E-3</c:v>
                </c:pt>
                <c:pt idx="883">
                  <c:v>9.3312007424906085E-3</c:v>
                </c:pt>
                <c:pt idx="884">
                  <c:v>9.3561675513509357E-3</c:v>
                </c:pt>
                <c:pt idx="885">
                  <c:v>9.3810927542925526E-3</c:v>
                </c:pt>
                <c:pt idx="886">
                  <c:v>9.4059768073506689E-3</c:v>
                </c:pt>
                <c:pt idx="887">
                  <c:v>9.4308201667203662E-3</c:v>
                </c:pt>
                <c:pt idx="888">
                  <c:v>9.455623288356918E-3</c:v>
                </c:pt>
                <c:pt idx="889">
                  <c:v>9.4803866284554061E-3</c:v>
                </c:pt>
                <c:pt idx="890">
                  <c:v>9.5051106432109123E-3</c:v>
                </c:pt>
                <c:pt idx="891">
                  <c:v>9.5297957885787099E-3</c:v>
                </c:pt>
                <c:pt idx="892">
                  <c:v>9.5544425207538808E-3</c:v>
                </c:pt>
                <c:pt idx="893">
                  <c:v>9.5790512959315066E-3</c:v>
                </c:pt>
                <c:pt idx="894">
                  <c:v>9.6036225699869249E-3</c:v>
                </c:pt>
                <c:pt idx="895">
                  <c:v>9.6281567991951533E-3</c:v>
                </c:pt>
                <c:pt idx="896">
                  <c:v>9.6526544397512737E-3</c:v>
                </c:pt>
                <c:pt idx="897">
                  <c:v>9.6771159475306234E-3</c:v>
                </c:pt>
                <c:pt idx="898">
                  <c:v>9.7015417788082203E-3</c:v>
                </c:pt>
                <c:pt idx="899">
                  <c:v>9.725932389619274E-3</c:v>
                </c:pt>
                <c:pt idx="900">
                  <c:v>9.75028823607893E-3</c:v>
                </c:pt>
                <c:pt idx="901">
                  <c:v>9.7746097743822702E-3</c:v>
                </c:pt>
                <c:pt idx="902">
                  <c:v>9.7988974605645041E-3</c:v>
                </c:pt>
                <c:pt idx="903">
                  <c:v>9.8231517507407773E-3</c:v>
                </c:pt>
                <c:pt idx="904">
                  <c:v>9.8561505228955681E-3</c:v>
                </c:pt>
                <c:pt idx="905">
                  <c:v>9.8750148947601701E-3</c:v>
                </c:pt>
                <c:pt idx="906">
                  <c:v>9.8957188063852897E-3</c:v>
                </c:pt>
                <c:pt idx="907">
                  <c:v>9.9198440736092408E-3</c:v>
                </c:pt>
                <c:pt idx="908">
                  <c:v>9.9439382254828956E-3</c:v>
                </c:pt>
                <c:pt idx="909">
                  <c:v>9.9680017179615277E-3</c:v>
                </c:pt>
                <c:pt idx="910">
                  <c:v>9.9920350072402186E-3</c:v>
                </c:pt>
                <c:pt idx="911">
                  <c:v>1.0016038549354178E-2</c:v>
                </c:pt>
                <c:pt idx="912">
                  <c:v>1.0040012800498488E-2</c:v>
                </c:pt>
                <c:pt idx="913">
                  <c:v>1.0063958216788293E-2</c:v>
                </c:pt>
                <c:pt idx="914">
                  <c:v>1.0087875254258805E-2</c:v>
                </c:pt>
                <c:pt idx="915">
                  <c:v>1.0111764369025167E-2</c:v>
                </c:pt>
                <c:pt idx="916">
                  <c:v>1.0135626017282462E-2</c:v>
                </c:pt>
                <c:pt idx="917">
                  <c:v>1.0159460655065899E-2</c:v>
                </c:pt>
                <c:pt idx="918">
                  <c:v>1.0190066234576634E-2</c:v>
                </c:pt>
                <c:pt idx="919">
                  <c:v>1.0207050723831657E-2</c:v>
                </c:pt>
                <c:pt idx="920">
                  <c:v>1.0230807066964331E-2</c:v>
                </c:pt>
                <c:pt idx="921">
                  <c:v>1.0254538224083731E-2</c:v>
                </c:pt>
                <c:pt idx="922">
                  <c:v>1.028162929163301E-2</c:v>
                </c:pt>
                <c:pt idx="923">
                  <c:v>1.0301926804903161E-2</c:v>
                </c:pt>
                <c:pt idx="924">
                  <c:v>1.032558514067361E-2</c:v>
                </c:pt>
                <c:pt idx="925">
                  <c:v>1.0349220114971303E-2</c:v>
                </c:pt>
                <c:pt idx="926">
                  <c:v>1.0372832183831449E-2</c:v>
                </c:pt>
                <c:pt idx="927">
                  <c:v>1.0396421803369194E-2</c:v>
                </c:pt>
                <c:pt idx="928">
                  <c:v>1.0419989429699683E-2</c:v>
                </c:pt>
                <c:pt idx="929">
                  <c:v>1.0443535518938063E-2</c:v>
                </c:pt>
                <c:pt idx="930">
                  <c:v>1.0467060527199479E-2</c:v>
                </c:pt>
                <c:pt idx="931">
                  <c:v>1.0490564440654992E-2</c:v>
                </c:pt>
                <c:pt idx="932">
                  <c:v>1.0513969507979226E-2</c:v>
                </c:pt>
                <c:pt idx="933">
                  <c:v>1.0537215601589267E-2</c:v>
                </c:pt>
                <c:pt idx="934">
                  <c:v>1.0560302118927112E-2</c:v>
                </c:pt>
                <c:pt idx="935">
                  <c:v>1.0583228457354821E-2</c:v>
                </c:pt>
                <c:pt idx="936">
                  <c:v>1.0605994014234454E-2</c:v>
                </c:pt>
                <c:pt idx="937">
                  <c:v>1.0628598186928073E-2</c:v>
                </c:pt>
                <c:pt idx="938">
                  <c:v>1.0651040372797738E-2</c:v>
                </c:pt>
                <c:pt idx="939">
                  <c:v>1.0673319969045636E-2</c:v>
                </c:pt>
                <c:pt idx="940">
                  <c:v>1.0695436373273637E-2</c:v>
                </c:pt>
                <c:pt idx="941">
                  <c:v>1.0717388982603993E-2</c:v>
                </c:pt>
                <c:pt idx="942">
                  <c:v>1.0739177194558636E-2</c:v>
                </c:pt>
                <c:pt idx="943">
                  <c:v>1.0760800406499627E-2</c:v>
                </c:pt>
                <c:pt idx="944">
                  <c:v>1.0782258015629154E-2</c:v>
                </c:pt>
                <c:pt idx="945">
                  <c:v>1.0803549419469149E-2</c:v>
                </c:pt>
                <c:pt idx="946">
                  <c:v>1.0824674015221802E-2</c:v>
                </c:pt>
                <c:pt idx="947">
                  <c:v>1.0845631200409045E-2</c:v>
                </c:pt>
                <c:pt idx="948">
                  <c:v>1.0866420372233065E-2</c:v>
                </c:pt>
                <c:pt idx="949">
                  <c:v>1.088704092813586E-2</c:v>
                </c:pt>
                <c:pt idx="950">
                  <c:v>1.090749226547949E-2</c:v>
                </c:pt>
                <c:pt idx="951">
                  <c:v>1.0927773781626016E-2</c:v>
                </c:pt>
                <c:pt idx="952">
                  <c:v>1.0947884873857561E-2</c:v>
                </c:pt>
                <c:pt idx="953">
                  <c:v>1.0967824939616122E-2</c:v>
                </c:pt>
                <c:pt idx="954">
                  <c:v>1.0987593376183824E-2</c:v>
                </c:pt>
                <c:pt idx="955">
                  <c:v>1.1007189581002663E-2</c:v>
                </c:pt>
                <c:pt idx="956">
                  <c:v>1.1029373574524826E-2</c:v>
                </c:pt>
                <c:pt idx="957">
                  <c:v>1.1048598681870914E-2</c:v>
                </c:pt>
                <c:pt idx="958">
                  <c:v>1.1064938778266864E-2</c:v>
                </c:pt>
                <c:pt idx="959">
                  <c:v>1.1083840029471048E-2</c:v>
                </c:pt>
                <c:pt idx="960">
                  <c:v>1.1102566035656736E-2</c:v>
                </c:pt>
                <c:pt idx="961">
                  <c:v>1.1121116194265923E-2</c:v>
                </c:pt>
                <c:pt idx="962">
                  <c:v>1.1139489902580735E-2</c:v>
                </c:pt>
                <c:pt idx="963">
                  <c:v>1.1157686557883295E-2</c:v>
                </c:pt>
                <c:pt idx="964">
                  <c:v>1.1175705557695537E-2</c:v>
                </c:pt>
                <c:pt idx="965">
                  <c:v>1.1193546299299584E-2</c:v>
                </c:pt>
                <c:pt idx="966">
                  <c:v>1.1211208180057497E-2</c:v>
                </c:pt>
                <c:pt idx="967">
                  <c:v>1.1228690597251401E-2</c:v>
                </c:pt>
                <c:pt idx="968">
                  <c:v>1.1245992948323291E-2</c:v>
                </c:pt>
                <c:pt idx="969">
                  <c:v>1.1267973271484877E-2</c:v>
                </c:pt>
                <c:pt idx="970">
                  <c:v>1.1280055041549275E-2</c:v>
                </c:pt>
                <c:pt idx="971">
                  <c:v>1.1296813578427489E-2</c:v>
                </c:pt>
                <c:pt idx="972">
                  <c:v>1.1313389638551996E-2</c:v>
                </c:pt>
                <c:pt idx="973">
                  <c:v>1.1329782619364792E-2</c:v>
                </c:pt>
                <c:pt idx="974">
                  <c:v>1.1345991918227938E-2</c:v>
                </c:pt>
                <c:pt idx="975">
                  <c:v>1.1362016932503494E-2</c:v>
                </c:pt>
                <c:pt idx="976">
                  <c:v>1.1377857059393648E-2</c:v>
                </c:pt>
                <c:pt idx="977">
                  <c:v>1.1393511696580205E-2</c:v>
                </c:pt>
                <c:pt idx="978">
                  <c:v>1.1408980241025546E-2</c:v>
                </c:pt>
                <c:pt idx="979">
                  <c:v>1.1424262090491411E-2</c:v>
                </c:pt>
                <c:pt idx="980">
                  <c:v>1.1439356642020115E-2</c:v>
                </c:pt>
                <c:pt idx="981">
                  <c:v>1.1454263293133593E-2</c:v>
                </c:pt>
                <c:pt idx="982">
                  <c:v>1.1468981441193904E-2</c:v>
                </c:pt>
                <c:pt idx="983">
                  <c:v>1.1483510483403236E-2</c:v>
                </c:pt>
                <c:pt idx="984">
                  <c:v>1.1497849817443395E-2</c:v>
                </c:pt>
                <c:pt idx="985">
                  <c:v>1.151199884027676E-2</c:v>
                </c:pt>
                <c:pt idx="986">
                  <c:v>1.1525956949585137E-2</c:v>
                </c:pt>
                <c:pt idx="987">
                  <c:v>1.1539723542650648E-2</c:v>
                </c:pt>
                <c:pt idx="988">
                  <c:v>1.155329801675542E-2</c:v>
                </c:pt>
                <c:pt idx="989">
                  <c:v>1.1566679769261512E-2</c:v>
                </c:pt>
                <c:pt idx="990">
                  <c:v>1.1579868197610921E-2</c:v>
                </c:pt>
                <c:pt idx="991">
                  <c:v>1.1592862699165707E-2</c:v>
                </c:pt>
                <c:pt idx="992">
                  <c:v>1.1605662671287931E-2</c:v>
                </c:pt>
                <c:pt idx="993">
                  <c:v>1.1618267511259717E-2</c:v>
                </c:pt>
                <c:pt idx="994">
                  <c:v>1.1630676616523061E-2</c:v>
                </c:pt>
                <c:pt idx="995">
                  <c:v>1.1642889384440025E-2</c:v>
                </c:pt>
                <c:pt idx="996">
                  <c:v>1.1654905212292732E-2</c:v>
                </c:pt>
                <c:pt idx="997">
                  <c:v>1.1666723497523179E-2</c:v>
                </c:pt>
                <c:pt idx="998">
                  <c:v>1.1678343637493427E-2</c:v>
                </c:pt>
                <c:pt idx="999">
                  <c:v>1.1689765029565535E-2</c:v>
                </c:pt>
                <c:pt idx="1000">
                  <c:v>1.1700987071101565E-2</c:v>
                </c:pt>
                <c:pt idx="1001">
                  <c:v>1.1712009159383641E-2</c:v>
                </c:pt>
                <c:pt idx="1002">
                  <c:v>1.1722830691933694E-2</c:v>
                </c:pt>
                <c:pt idx="1003">
                  <c:v>1.1733451066033851E-2</c:v>
                </c:pt>
                <c:pt idx="1004">
                  <c:v>1.1743869679046171E-2</c:v>
                </c:pt>
                <c:pt idx="1005">
                  <c:v>1.1754085928332714E-2</c:v>
                </c:pt>
                <c:pt idx="1006">
                  <c:v>1.1764099211255541E-2</c:v>
                </c:pt>
                <c:pt idx="1007">
                  <c:v>1.1773908925256649E-2</c:v>
                </c:pt>
                <c:pt idx="1008">
                  <c:v>1.1783514467618161E-2</c:v>
                </c:pt>
                <c:pt idx="1009">
                  <c:v>1.1792915235782075E-2</c:v>
                </c:pt>
                <c:pt idx="1010">
                  <c:v>1.1802110627030515E-2</c:v>
                </c:pt>
                <c:pt idx="1011">
                  <c:v>1.1811100038725542E-2</c:v>
                </c:pt>
                <c:pt idx="1012">
                  <c:v>1.1819882868389087E-2</c:v>
                </c:pt>
                <c:pt idx="1013">
                  <c:v>1.1828458513223339E-2</c:v>
                </c:pt>
                <c:pt idx="1014">
                  <c:v>1.1836826370670295E-2</c:v>
                </c:pt>
                <c:pt idx="1015">
                  <c:v>1.1844985838171951E-2</c:v>
                </c:pt>
                <c:pt idx="1016">
                  <c:v>1.1852936312930495E-2</c:v>
                </c:pt>
                <c:pt idx="1017">
                  <c:v>1.1860677192387925E-2</c:v>
                </c:pt>
                <c:pt idx="1018">
                  <c:v>1.1868207873986236E-2</c:v>
                </c:pt>
                <c:pt idx="1019">
                  <c:v>1.1875527755007553E-2</c:v>
                </c:pt>
                <c:pt idx="1020">
                  <c:v>1.1882636232893873E-2</c:v>
                </c:pt>
                <c:pt idx="1021">
                  <c:v>1.1889532704927319E-2</c:v>
                </c:pt>
                <c:pt idx="1022">
                  <c:v>1.1896216568629825E-2</c:v>
                </c:pt>
                <c:pt idx="1023">
                  <c:v>1.1902687221203578E-2</c:v>
                </c:pt>
                <c:pt idx="1024">
                  <c:v>1.1910692372145704E-2</c:v>
                </c:pt>
                <c:pt idx="1025">
                  <c:v>1.1914986482652878E-2</c:v>
                </c:pt>
                <c:pt idx="1026">
                  <c:v>1.1921628784801186E-2</c:v>
                </c:pt>
                <c:pt idx="1027">
                  <c:v>1.1926425668411511E-2</c:v>
                </c:pt>
                <c:pt idx="1028">
                  <c:v>1.1931821226331962E-2</c:v>
                </c:pt>
                <c:pt idx="1029">
                  <c:v>1.193699995737596E-2</c:v>
                </c:pt>
                <c:pt idx="1030">
                  <c:v>1.1941961259065437E-2</c:v>
                </c:pt>
                <c:pt idx="1031">
                  <c:v>1.1946704528602581E-2</c:v>
                </c:pt>
                <c:pt idx="1032">
                  <c:v>1.1951229163509325E-2</c:v>
                </c:pt>
                <c:pt idx="1033">
                  <c:v>1.1955534561067793E-2</c:v>
                </c:pt>
                <c:pt idx="1034">
                  <c:v>1.1959620118719982E-2</c:v>
                </c:pt>
                <c:pt idx="1035">
                  <c:v>1.1963485233748017E-2</c:v>
                </c:pt>
                <c:pt idx="1036">
                  <c:v>1.1967171808713317E-2</c:v>
                </c:pt>
                <c:pt idx="1037">
                  <c:v>1.1970771254814494E-2</c:v>
                </c:pt>
                <c:pt idx="1038">
                  <c:v>1.1974287107703319E-2</c:v>
                </c:pt>
                <c:pt idx="1039">
                  <c:v>1.1977719640681173E-2</c:v>
                </c:pt>
                <c:pt idx="1040">
                  <c:v>1.1981069126809629E-2</c:v>
                </c:pt>
                <c:pt idx="1041">
                  <c:v>1.198433583939007E-2</c:v>
                </c:pt>
                <c:pt idx="1042">
                  <c:v>1.1987520051404132E-2</c:v>
                </c:pt>
                <c:pt idx="1043">
                  <c:v>1.1990622036233134E-2</c:v>
                </c:pt>
                <c:pt idx="1044">
                  <c:v>1.1993642067018584E-2</c:v>
                </c:pt>
                <c:pt idx="1045">
                  <c:v>1.199658041674212E-2</c:v>
                </c:pt>
                <c:pt idx="1046">
                  <c:v>1.1999437358785059E-2</c:v>
                </c:pt>
                <c:pt idx="1047">
                  <c:v>1.2002213166368847E-2</c:v>
                </c:pt>
                <c:pt idx="1048">
                  <c:v>1.2004908112475121E-2</c:v>
                </c:pt>
                <c:pt idx="1049">
                  <c:v>1.2007522470405263E-2</c:v>
                </c:pt>
                <c:pt idx="1050">
                  <c:v>1.2010056513380718E-2</c:v>
                </c:pt>
                <c:pt idx="1051">
                  <c:v>1.201251051446306E-2</c:v>
                </c:pt>
                <c:pt idx="1052">
                  <c:v>1.2014884746873733E-2</c:v>
                </c:pt>
                <c:pt idx="1053">
                  <c:v>1.2017179483834184E-2</c:v>
                </c:pt>
                <c:pt idx="1054">
                  <c:v>1.2019394998485922E-2</c:v>
                </c:pt>
                <c:pt idx="1055">
                  <c:v>1.2021531563970456E-2</c:v>
                </c:pt>
                <c:pt idx="1056">
                  <c:v>1.2023589453509231E-2</c:v>
                </c:pt>
                <c:pt idx="1057">
                  <c:v>1.2025568940323694E-2</c:v>
                </c:pt>
                <c:pt idx="1058">
                  <c:v>1.2027470297475418E-2</c:v>
                </c:pt>
                <c:pt idx="1059">
                  <c:v>1.2029293798265783E-2</c:v>
                </c:pt>
                <c:pt idx="1060">
                  <c:v>1.2031524337619004E-2</c:v>
                </c:pt>
                <c:pt idx="1061">
                  <c:v>1.2033170906740054E-2</c:v>
                </c:pt>
                <c:pt idx="1062">
                  <c:v>1.2034520988306596E-2</c:v>
                </c:pt>
                <c:pt idx="1063">
                  <c:v>1.2036024851340699E-2</c:v>
                </c:pt>
                <c:pt idx="1064">
                  <c:v>1.2037452262889659E-2</c:v>
                </c:pt>
                <c:pt idx="1065">
                  <c:v>1.2038803496094985E-2</c:v>
                </c:pt>
                <c:pt idx="1066">
                  <c:v>1.2040078824098188E-2</c:v>
                </c:pt>
                <c:pt idx="1067">
                  <c:v>1.2041278520120713E-2</c:v>
                </c:pt>
                <c:pt idx="1068">
                  <c:v>1.2042402857463941E-2</c:v>
                </c:pt>
                <c:pt idx="1069">
                  <c:v>1.2043452109189445E-2</c:v>
                </c:pt>
                <c:pt idx="1070">
                  <c:v>1.2044426548518672E-2</c:v>
                </c:pt>
                <c:pt idx="1071">
                  <c:v>1.204532644859313E-2</c:v>
                </c:pt>
                <c:pt idx="1072">
                  <c:v>1.2046152082554329E-2</c:v>
                </c:pt>
                <c:pt idx="1073">
                  <c:v>1.204690372370365E-2</c:v>
                </c:pt>
                <c:pt idx="1074">
                  <c:v>1.2047761834885762E-2</c:v>
                </c:pt>
                <c:pt idx="1075">
                  <c:v>1.2048186120132698E-2</c:v>
                </c:pt>
                <c:pt idx="1076">
                  <c:v>1.2048717421695443E-2</c:v>
                </c:pt>
                <c:pt idx="1077">
                  <c:v>1.2049175823092284E-2</c:v>
                </c:pt>
                <c:pt idx="1078">
                  <c:v>1.2049610795390464E-2</c:v>
                </c:pt>
                <c:pt idx="1079">
                  <c:v>1.2049875018194101E-2</c:v>
                </c:pt>
                <c:pt idx="1080">
                  <c:v>1.2050116358262031E-2</c:v>
                </c:pt>
                <c:pt idx="1081">
                  <c:v>1.2050285890810031E-2</c:v>
                </c:pt>
                <c:pt idx="1082">
                  <c:v>1.2050383889139482E-2</c:v>
                </c:pt>
                <c:pt idx="1083">
                  <c:v>1.2050410626391894E-2</c:v>
                </c:pt>
                <c:pt idx="1084">
                  <c:v>1.2050366375788713E-2</c:v>
                </c:pt>
                <c:pt idx="1085">
                  <c:v>1.205025141039151E-2</c:v>
                </c:pt>
                <c:pt idx="1086">
                  <c:v>1.2050066003581605E-2</c:v>
                </c:pt>
                <c:pt idx="1087">
                  <c:v>1.2049810428340635E-2</c:v>
                </c:pt>
                <c:pt idx="1088">
                  <c:v>1.2049484957810108E-2</c:v>
                </c:pt>
                <c:pt idx="1089">
                  <c:v>1.2049089865451279E-2</c:v>
                </c:pt>
                <c:pt idx="1090">
                  <c:v>1.2048625424165849E-2</c:v>
                </c:pt>
                <c:pt idx="1091">
                  <c:v>1.2048091907335134E-2</c:v>
                </c:pt>
                <c:pt idx="1092">
                  <c:v>1.2047489587940774E-2</c:v>
                </c:pt>
                <c:pt idx="1093">
                  <c:v>1.2046818739364085E-2</c:v>
                </c:pt>
                <c:pt idx="1094">
                  <c:v>1.204607963466664E-2</c:v>
                </c:pt>
                <c:pt idx="1095">
                  <c:v>1.2045272546989949E-2</c:v>
                </c:pt>
                <c:pt idx="1096">
                  <c:v>1.2044397749635394E-2</c:v>
                </c:pt>
                <c:pt idx="1097">
                  <c:v>1.2043455515824419E-2</c:v>
                </c:pt>
                <c:pt idx="1098">
                  <c:v>1.2042446118458727E-2</c:v>
                </c:pt>
                <c:pt idx="1099">
                  <c:v>1.2041369830999571E-2</c:v>
                </c:pt>
                <c:pt idx="1100">
                  <c:v>1.2040226926508524E-2</c:v>
                </c:pt>
                <c:pt idx="1101">
                  <c:v>1.2039017678207031E-2</c:v>
                </c:pt>
                <c:pt idx="1102">
                  <c:v>1.2037742359236603E-2</c:v>
                </c:pt>
                <c:pt idx="1103">
                  <c:v>1.2036401242818684E-2</c:v>
                </c:pt>
                <c:pt idx="1104">
                  <c:v>1.2034994602094784E-2</c:v>
                </c:pt>
                <c:pt idx="1105">
                  <c:v>1.2033522710286348E-2</c:v>
                </c:pt>
                <c:pt idx="1106">
                  <c:v>1.2031985840534887E-2</c:v>
                </c:pt>
                <c:pt idx="1107">
                  <c:v>1.2030384265981908E-2</c:v>
                </c:pt>
                <c:pt idx="1108">
                  <c:v>1.2028718259928795E-2</c:v>
                </c:pt>
                <c:pt idx="1109">
                  <c:v>1.2026988095517055E-2</c:v>
                </c:pt>
                <c:pt idx="1110">
                  <c:v>1.2025194045808263E-2</c:v>
                </c:pt>
                <c:pt idx="1111">
                  <c:v>1.2023336384183736E-2</c:v>
                </c:pt>
                <c:pt idx="1112">
                  <c:v>1.2020854930900882E-2</c:v>
                </c:pt>
                <c:pt idx="1113">
                  <c:v>1.2018852896202858E-2</c:v>
                </c:pt>
                <c:pt idx="1114">
                  <c:v>1.2017086940501187E-2</c:v>
                </c:pt>
                <c:pt idx="1115">
                  <c:v>1.2014968653515368E-2</c:v>
                </c:pt>
                <c:pt idx="1116">
                  <c:v>1.2012788159410093E-2</c:v>
                </c:pt>
                <c:pt idx="1117">
                  <c:v>1.2010545731486744E-2</c:v>
                </c:pt>
                <c:pt idx="1118">
                  <c:v>1.2008241642726958E-2</c:v>
                </c:pt>
                <c:pt idx="1119">
                  <c:v>1.2005876166591989E-2</c:v>
                </c:pt>
                <c:pt idx="1120">
                  <c:v>1.2003449575983538E-2</c:v>
                </c:pt>
                <c:pt idx="1121">
                  <c:v>1.2000962144123051E-2</c:v>
                </c:pt>
                <c:pt idx="1122">
                  <c:v>1.1998414144311909E-2</c:v>
                </c:pt>
                <c:pt idx="1123">
                  <c:v>1.1995805849771557E-2</c:v>
                </c:pt>
                <c:pt idx="1124">
                  <c:v>1.1993137533483633E-2</c:v>
                </c:pt>
                <c:pt idx="1125">
                  <c:v>1.1990409468749519E-2</c:v>
                </c:pt>
                <c:pt idx="1126">
                  <c:v>1.1987621928790659E-2</c:v>
                </c:pt>
                <c:pt idx="1127">
                  <c:v>1.1984775186748564E-2</c:v>
                </c:pt>
                <c:pt idx="1128">
                  <c:v>1.1981869515684807E-2</c:v>
                </c:pt>
                <c:pt idx="1129">
                  <c:v>1.1978014992317654E-2</c:v>
                </c:pt>
                <c:pt idx="1130">
                  <c:v>1.1975445914114147E-2</c:v>
                </c:pt>
                <c:pt idx="1131">
                  <c:v>1.197280166105763E-2</c:v>
                </c:pt>
                <c:pt idx="1132">
                  <c:v>1.1969663006201614E-2</c:v>
                </c:pt>
                <c:pt idx="1133">
                  <c:v>1.1966466788351227E-2</c:v>
                </c:pt>
                <c:pt idx="1134">
                  <c:v>1.1963213280647977E-2</c:v>
                </c:pt>
                <c:pt idx="1135">
                  <c:v>1.1959902756393248E-2</c:v>
                </c:pt>
                <c:pt idx="1136">
                  <c:v>1.1956535488648612E-2</c:v>
                </c:pt>
                <c:pt idx="1137">
                  <c:v>1.1953111750555578E-2</c:v>
                </c:pt>
                <c:pt idx="1138">
                  <c:v>1.1949631815415529E-2</c:v>
                </c:pt>
                <c:pt idx="1139">
                  <c:v>1.1946095956369973E-2</c:v>
                </c:pt>
                <c:pt idx="1140">
                  <c:v>1.194250444656042E-2</c:v>
                </c:pt>
                <c:pt idx="1141">
                  <c:v>1.1938857559208316E-2</c:v>
                </c:pt>
                <c:pt idx="1142">
                  <c:v>1.1935155567455169E-2</c:v>
                </c:pt>
                <c:pt idx="1143">
                  <c:v>1.1931398744602362E-2</c:v>
                </c:pt>
                <c:pt idx="1144">
                  <c:v>1.1927587363631531E-2</c:v>
                </c:pt>
                <c:pt idx="1145">
                  <c:v>1.1923721697923995E-2</c:v>
                </c:pt>
                <c:pt idx="1146">
                  <c:v>1.1919802020541326E-2</c:v>
                </c:pt>
                <c:pt idx="1147">
                  <c:v>1.1915828604625034E-2</c:v>
                </c:pt>
                <c:pt idx="1148">
                  <c:v>1.1911801723556437E-2</c:v>
                </c:pt>
                <c:pt idx="1149">
                  <c:v>1.1907721650317171E-2</c:v>
                </c:pt>
                <c:pt idx="1150">
                  <c:v>1.1903588658128683E-2</c:v>
                </c:pt>
                <c:pt idx="1151">
                  <c:v>1.1899403020292354E-2</c:v>
                </c:pt>
                <c:pt idx="1152">
                  <c:v>1.1895165009789821E-2</c:v>
                </c:pt>
                <c:pt idx="1153">
                  <c:v>1.1890874900002402E-2</c:v>
                </c:pt>
                <c:pt idx="1154">
                  <c:v>1.1886532964071606E-2</c:v>
                </c:pt>
                <c:pt idx="1155">
                  <c:v>1.188213947497907E-2</c:v>
                </c:pt>
                <c:pt idx="1156">
                  <c:v>1.1877694706186048E-2</c:v>
                </c:pt>
                <c:pt idx="1157">
                  <c:v>1.1873198930754114E-2</c:v>
                </c:pt>
                <c:pt idx="1158">
                  <c:v>1.1868652421824777E-2</c:v>
                </c:pt>
                <c:pt idx="1159">
                  <c:v>1.1864055452539546E-2</c:v>
                </c:pt>
                <c:pt idx="1160">
                  <c:v>1.1859408296199803E-2</c:v>
                </c:pt>
                <c:pt idx="1161">
                  <c:v>1.1854711226026993E-2</c:v>
                </c:pt>
                <c:pt idx="1162">
                  <c:v>1.1849964515082689E-2</c:v>
                </c:pt>
                <c:pt idx="1163">
                  <c:v>1.1845168436508402E-2</c:v>
                </c:pt>
                <c:pt idx="1164">
                  <c:v>1.1838620760880048E-2</c:v>
                </c:pt>
                <c:pt idx="1165">
                  <c:v>1.1833705605717171E-2</c:v>
                </c:pt>
                <c:pt idx="1166">
                  <c:v>1.1829776702860784E-2</c:v>
                </c:pt>
                <c:pt idx="1167">
                  <c:v>1.1824779011879727E-2</c:v>
                </c:pt>
                <c:pt idx="1168">
                  <c:v>1.1819733358224838E-2</c:v>
                </c:pt>
                <c:pt idx="1169">
                  <c:v>1.1814640015197497E-2</c:v>
                </c:pt>
                <c:pt idx="1170">
                  <c:v>1.1809499255859279E-2</c:v>
                </c:pt>
                <c:pt idx="1171">
                  <c:v>1.1804311353431629E-2</c:v>
                </c:pt>
                <c:pt idx="1172">
                  <c:v>1.1799076581215928E-2</c:v>
                </c:pt>
                <c:pt idx="1173">
                  <c:v>1.1793795212193814E-2</c:v>
                </c:pt>
                <c:pt idx="1174">
                  <c:v>1.1788467519746604E-2</c:v>
                </c:pt>
                <c:pt idx="1175">
                  <c:v>1.1783093776855935E-2</c:v>
                </c:pt>
                <c:pt idx="1176">
                  <c:v>1.177767425682319E-2</c:v>
                </c:pt>
                <c:pt idx="1177">
                  <c:v>1.1772209232869812E-2</c:v>
                </c:pt>
                <c:pt idx="1178">
                  <c:v>1.1766698978057377E-2</c:v>
                </c:pt>
                <c:pt idx="1179">
                  <c:v>1.1760315718440495E-2</c:v>
                </c:pt>
                <c:pt idx="1180">
                  <c:v>1.17523239704731E-2</c:v>
                </c:pt>
                <c:pt idx="1181">
                  <c:v>1.1746654407254198E-2</c:v>
                </c:pt>
                <c:pt idx="1182">
                  <c:v>1.1740121066745601E-2</c:v>
                </c:pt>
                <c:pt idx="1183">
                  <c:v>1.1735183607903821E-2</c:v>
                </c:pt>
                <c:pt idx="1184">
                  <c:v>1.1729382918295173E-2</c:v>
                </c:pt>
                <c:pt idx="1185">
                  <c:v>1.1723539066172961E-2</c:v>
                </c:pt>
                <c:pt idx="1186">
                  <c:v>1.1717652324918504E-2</c:v>
                </c:pt>
                <c:pt idx="1187">
                  <c:v>1.1711722967513438E-2</c:v>
                </c:pt>
                <c:pt idx="1188">
                  <c:v>1.1705751267339082E-2</c:v>
                </c:pt>
                <c:pt idx="1189">
                  <c:v>1.1699737497377072E-2</c:v>
                </c:pt>
                <c:pt idx="1190">
                  <c:v>1.1693681931008726E-2</c:v>
                </c:pt>
                <c:pt idx="1191">
                  <c:v>1.1687584847450694E-2</c:v>
                </c:pt>
                <c:pt idx="1192">
                  <c:v>1.1681447551739055E-2</c:v>
                </c:pt>
                <c:pt idx="1193">
                  <c:v>1.1675271113098518E-2</c:v>
                </c:pt>
                <c:pt idx="1194">
                  <c:v>1.1669055813863238E-2</c:v>
                </c:pt>
                <c:pt idx="1195">
                  <c:v>1.1662801936767053E-2</c:v>
                </c:pt>
                <c:pt idx="1196">
                  <c:v>1.1656509764144118E-2</c:v>
                </c:pt>
                <c:pt idx="1197">
                  <c:v>1.1650179578488462E-2</c:v>
                </c:pt>
                <c:pt idx="1198">
                  <c:v>1.1643811662453984E-2</c:v>
                </c:pt>
                <c:pt idx="1199">
                  <c:v>1.1637406298454778E-2</c:v>
                </c:pt>
                <c:pt idx="1200">
                  <c:v>1.1630963768904934E-2</c:v>
                </c:pt>
                <c:pt idx="1201">
                  <c:v>1.1624484356458353E-2</c:v>
                </c:pt>
                <c:pt idx="1202">
                  <c:v>1.1617968343529128E-2</c:v>
                </c:pt>
                <c:pt idx="1203">
                  <c:v>1.1611416012611286E-2</c:v>
                </c:pt>
                <c:pt idx="1204">
                  <c:v>1.1604827646198856E-2</c:v>
                </c:pt>
                <c:pt idx="1205">
                  <c:v>1.1598203526865802E-2</c:v>
                </c:pt>
                <c:pt idx="1206">
                  <c:v>1.1591543937026216E-2</c:v>
                </c:pt>
                <c:pt idx="1207">
                  <c:v>1.1584849159333999E-2</c:v>
                </c:pt>
                <c:pt idx="1208">
                  <c:v>1.1578119476043369E-2</c:v>
                </c:pt>
                <c:pt idx="1209">
                  <c:v>1.1571355169968101E-2</c:v>
                </c:pt>
                <c:pt idx="1210">
                  <c:v>1.1564556523282477E-2</c:v>
                </c:pt>
                <c:pt idx="1211">
                  <c:v>1.1557723818640397E-2</c:v>
                </c:pt>
                <c:pt idx="1212">
                  <c:v>1.1550857338695764E-2</c:v>
                </c:pt>
                <c:pt idx="1213">
                  <c:v>1.1543957365622859E-2</c:v>
                </c:pt>
                <c:pt idx="1214">
                  <c:v>1.1537024182235456E-2</c:v>
                </c:pt>
                <c:pt idx="1215">
                  <c:v>1.1530058070787774E-2</c:v>
                </c:pt>
                <c:pt idx="1216">
                  <c:v>1.1520736155588018E-2</c:v>
                </c:pt>
                <c:pt idx="1217">
                  <c:v>1.1515021123100766E-2</c:v>
                </c:pt>
                <c:pt idx="1218">
                  <c:v>1.1508964993982573E-2</c:v>
                </c:pt>
                <c:pt idx="1219">
                  <c:v>1.1501869995793612E-2</c:v>
                </c:pt>
                <c:pt idx="1220">
                  <c:v>1.1494743482174385E-2</c:v>
                </c:pt>
                <c:pt idx="1221">
                  <c:v>1.1487585735618921E-2</c:v>
                </c:pt>
                <c:pt idx="1222">
                  <c:v>1.1480397038541312E-2</c:v>
                </c:pt>
                <c:pt idx="1223">
                  <c:v>1.1473177673675394E-2</c:v>
                </c:pt>
                <c:pt idx="1224">
                  <c:v>1.1465927923275387E-2</c:v>
                </c:pt>
                <c:pt idx="1225">
                  <c:v>1.1458648069915256E-2</c:v>
                </c:pt>
                <c:pt idx="1226">
                  <c:v>1.1451338396168964E-2</c:v>
                </c:pt>
                <c:pt idx="1227">
                  <c:v>1.144399918453054E-2</c:v>
                </c:pt>
                <c:pt idx="1228">
                  <c:v>1.1436630717414076E-2</c:v>
                </c:pt>
                <c:pt idx="1229">
                  <c:v>1.1427114441007191E-2</c:v>
                </c:pt>
                <c:pt idx="1230">
                  <c:v>1.1421807146883012E-2</c:v>
                </c:pt>
                <c:pt idx="1231">
                  <c:v>1.1414352608376532E-2</c:v>
                </c:pt>
                <c:pt idx="1232">
                  <c:v>1.1406869944527998E-2</c:v>
                </c:pt>
                <c:pt idx="1233">
                  <c:v>1.1399359437831436E-2</c:v>
                </c:pt>
                <c:pt idx="1234">
                  <c:v>1.1391821370621003E-2</c:v>
                </c:pt>
                <c:pt idx="1235">
                  <c:v>1.1384256025470663E-2</c:v>
                </c:pt>
                <c:pt idx="1236">
                  <c:v>1.137666368495438E-2</c:v>
                </c:pt>
                <c:pt idx="1237">
                  <c:v>1.1369044631486247E-2</c:v>
                </c:pt>
                <c:pt idx="1238">
                  <c:v>1.1361399147560292E-2</c:v>
                </c:pt>
                <c:pt idx="1239">
                  <c:v>1.1353727515750478E-2</c:v>
                </c:pt>
                <c:pt idx="1240">
                  <c:v>1.1346030018470898E-2</c:v>
                </c:pt>
                <c:pt idx="1241">
                  <c:v>1.1338306938375453E-2</c:v>
                </c:pt>
                <c:pt idx="1242">
                  <c:v>1.1330558557798298E-2</c:v>
                </c:pt>
                <c:pt idx="1243">
                  <c:v>1.1322785159313398E-2</c:v>
                </c:pt>
                <c:pt idx="1244">
                  <c:v>1.131498702541478E-2</c:v>
                </c:pt>
                <c:pt idx="1245">
                  <c:v>1.1307164438516537E-2</c:v>
                </c:pt>
                <c:pt idx="1246">
                  <c:v>1.1299317681272569E-2</c:v>
                </c:pt>
                <c:pt idx="1247">
                  <c:v>1.1291447036096969E-2</c:v>
                </c:pt>
                <c:pt idx="1248">
                  <c:v>1.12835527855637E-2</c:v>
                </c:pt>
                <c:pt idx="1249">
                  <c:v>1.1275635212086854E-2</c:v>
                </c:pt>
                <c:pt idx="1250">
                  <c:v>1.126769459816046E-2</c:v>
                </c:pt>
                <c:pt idx="1251">
                  <c:v>1.1259731226358483E-2</c:v>
                </c:pt>
                <c:pt idx="1252">
                  <c:v>1.1251745379174949E-2</c:v>
                </c:pt>
                <c:pt idx="1253">
                  <c:v>1.1243737339023951E-2</c:v>
                </c:pt>
                <c:pt idx="1254">
                  <c:v>1.1235707388479454E-2</c:v>
                </c:pt>
                <c:pt idx="1255">
                  <c:v>1.122765580995555E-2</c:v>
                </c:pt>
                <c:pt idx="1256">
                  <c:v>1.1219582886186075E-2</c:v>
                </c:pt>
                <c:pt idx="1257">
                  <c:v>1.1211488899345312E-2</c:v>
                </c:pt>
                <c:pt idx="1258">
                  <c:v>1.1203374132247035E-2</c:v>
                </c:pt>
                <c:pt idx="1259">
                  <c:v>1.1195238867145463E-2</c:v>
                </c:pt>
                <c:pt idx="1260">
                  <c:v>1.118708338661456E-2</c:v>
                </c:pt>
                <c:pt idx="1261">
                  <c:v>1.1178907973228291E-2</c:v>
                </c:pt>
                <c:pt idx="1262">
                  <c:v>1.1170712909400748E-2</c:v>
                </c:pt>
                <c:pt idx="1263">
                  <c:v>1.1162498477705896E-2</c:v>
                </c:pt>
                <c:pt idx="1264">
                  <c:v>1.1154264960637761E-2</c:v>
                </c:pt>
                <c:pt idx="1265">
                  <c:v>1.1146012640610437E-2</c:v>
                </c:pt>
                <c:pt idx="1266">
                  <c:v>1.1137741800197887E-2</c:v>
                </c:pt>
                <c:pt idx="1267">
                  <c:v>1.1129452721814204E-2</c:v>
                </c:pt>
                <c:pt idx="1268">
                  <c:v>1.1121145688113288E-2</c:v>
                </c:pt>
                <c:pt idx="1269">
                  <c:v>1.111282098150923E-2</c:v>
                </c:pt>
                <c:pt idx="1270">
                  <c:v>1.1104478884496061E-2</c:v>
                </c:pt>
                <c:pt idx="1271">
                  <c:v>1.1096119679567806E-2</c:v>
                </c:pt>
                <c:pt idx="1272">
                  <c:v>1.1087743649218496E-2</c:v>
                </c:pt>
                <c:pt idx="1273">
                  <c:v>1.1079351076022093E-2</c:v>
                </c:pt>
                <c:pt idx="1274">
                  <c:v>1.1070942242312753E-2</c:v>
                </c:pt>
                <c:pt idx="1275">
                  <c:v>1.1062517430824315E-2</c:v>
                </c:pt>
                <c:pt idx="1276">
                  <c:v>1.1054076923810996E-2</c:v>
                </c:pt>
                <c:pt idx="1277">
                  <c:v>1.1045621004006634E-2</c:v>
                </c:pt>
                <c:pt idx="1278">
                  <c:v>1.1037149953745384E-2</c:v>
                </c:pt>
                <c:pt idx="1279">
                  <c:v>1.1028664055681148E-2</c:v>
                </c:pt>
                <c:pt idx="1280">
                  <c:v>1.1020163592068144E-2</c:v>
                </c:pt>
                <c:pt idx="1281">
                  <c:v>1.101164884564021E-2</c:v>
                </c:pt>
                <c:pt idx="1282">
                  <c:v>1.1003120098811436E-2</c:v>
                </c:pt>
                <c:pt idx="1283">
                  <c:v>1.0994577634075853E-2</c:v>
                </c:pt>
                <c:pt idx="1284">
                  <c:v>1.0983574762901682E-2</c:v>
                </c:pt>
                <c:pt idx="1285">
                  <c:v>1.0977452680860367E-2</c:v>
                </c:pt>
                <c:pt idx="1286">
                  <c:v>1.0968870757448457E-2</c:v>
                </c:pt>
                <c:pt idx="1287">
                  <c:v>1.0960276246105849E-2</c:v>
                </c:pt>
                <c:pt idx="1288">
                  <c:v>1.0951669429326572E-2</c:v>
                </c:pt>
                <c:pt idx="1289">
                  <c:v>1.0943050589764525E-2</c:v>
                </c:pt>
                <c:pt idx="1290">
                  <c:v>1.0934420009673929E-2</c:v>
                </c:pt>
                <c:pt idx="1291">
                  <c:v>1.0925777971708683E-2</c:v>
                </c:pt>
                <c:pt idx="1292">
                  <c:v>1.0917124758362817E-2</c:v>
                </c:pt>
                <c:pt idx="1293">
                  <c:v>1.0908460652050422E-2</c:v>
                </c:pt>
                <c:pt idx="1294">
                  <c:v>1.0899785935425399E-2</c:v>
                </c:pt>
                <c:pt idx="1295">
                  <c:v>1.0891100890901839E-2</c:v>
                </c:pt>
                <c:pt idx="1296">
                  <c:v>1.0882405800973771E-2</c:v>
                </c:pt>
                <c:pt idx="1297">
                  <c:v>1.0873700948055287E-2</c:v>
                </c:pt>
                <c:pt idx="1298">
                  <c:v>1.0864986614800287E-2</c:v>
                </c:pt>
                <c:pt idx="1299">
                  <c:v>1.0856263083622864E-2</c:v>
                </c:pt>
                <c:pt idx="1300">
                  <c:v>1.084753063709698E-2</c:v>
                </c:pt>
                <c:pt idx="1301">
                  <c:v>1.0838789557556794E-2</c:v>
                </c:pt>
                <c:pt idx="1302">
                  <c:v>1.0830040127656204E-2</c:v>
                </c:pt>
                <c:pt idx="1303">
                  <c:v>1.0821282629969176E-2</c:v>
                </c:pt>
                <c:pt idx="1304">
                  <c:v>1.0812517346669992E-2</c:v>
                </c:pt>
                <c:pt idx="1305">
                  <c:v>1.0803744560572426E-2</c:v>
                </c:pt>
                <c:pt idx="1306">
                  <c:v>1.0794964554090569E-2</c:v>
                </c:pt>
                <c:pt idx="1307">
                  <c:v>1.0786177609638514E-2</c:v>
                </c:pt>
                <c:pt idx="1308">
                  <c:v>1.0777384009870161E-2</c:v>
                </c:pt>
                <c:pt idx="1309">
                  <c:v>1.0768584037119666E-2</c:v>
                </c:pt>
                <c:pt idx="1310">
                  <c:v>1.0759777973881057E-2</c:v>
                </c:pt>
                <c:pt idx="1311">
                  <c:v>1.0750966102808235E-2</c:v>
                </c:pt>
                <c:pt idx="1312">
                  <c:v>1.0742148706395227E-2</c:v>
                </c:pt>
                <c:pt idx="1313">
                  <c:v>1.073332606697619E-2</c:v>
                </c:pt>
                <c:pt idx="1314">
                  <c:v>1.0724498467125088E-2</c:v>
                </c:pt>
                <c:pt idx="1315">
                  <c:v>1.0715666189415884E-2</c:v>
                </c:pt>
                <c:pt idx="1316">
                  <c:v>1.0706829516342609E-2</c:v>
                </c:pt>
                <c:pt idx="1317">
                  <c:v>1.0697988730239416E-2</c:v>
                </c:pt>
                <c:pt idx="1318">
                  <c:v>1.0689144113840143E-2</c:v>
                </c:pt>
                <c:pt idx="1319">
                  <c:v>1.068029594939901E-2</c:v>
                </c:pt>
                <c:pt idx="1320">
                  <c:v>1.0670179779497246E-2</c:v>
                </c:pt>
                <c:pt idx="1321">
                  <c:v>1.0662590106846892E-2</c:v>
                </c:pt>
                <c:pt idx="1322">
                  <c:v>1.0653732993723963E-2</c:v>
                </c:pt>
                <c:pt idx="1323">
                  <c:v>1.0644873462615223E-2</c:v>
                </c:pt>
                <c:pt idx="1324">
                  <c:v>1.0636011796174571E-2</c:v>
                </c:pt>
                <c:pt idx="1325">
                  <c:v>1.0627148276736165E-2</c:v>
                </c:pt>
                <c:pt idx="1326">
                  <c:v>1.0618283186873967E-2</c:v>
                </c:pt>
                <c:pt idx="1327">
                  <c:v>1.0609416809082006E-2</c:v>
                </c:pt>
                <c:pt idx="1328">
                  <c:v>1.0600549425934247E-2</c:v>
                </c:pt>
                <c:pt idx="1329">
                  <c:v>1.0591681319764845E-2</c:v>
                </c:pt>
                <c:pt idx="1330">
                  <c:v>1.0582812773227701E-2</c:v>
                </c:pt>
                <c:pt idx="1331">
                  <c:v>1.0573944068736907E-2</c:v>
                </c:pt>
                <c:pt idx="1332">
                  <c:v>1.0565075488786491E-2</c:v>
                </c:pt>
                <c:pt idx="1333">
                  <c:v>1.0556207315870481E-2</c:v>
                </c:pt>
                <c:pt idx="1334">
                  <c:v>1.0547339832562841E-2</c:v>
                </c:pt>
                <c:pt idx="1335">
                  <c:v>1.0535940250484543E-2</c:v>
                </c:pt>
                <c:pt idx="1336">
                  <c:v>1.0529608064748786E-2</c:v>
                </c:pt>
                <c:pt idx="1337">
                  <c:v>1.0520744345070554E-2</c:v>
                </c:pt>
                <c:pt idx="1338">
                  <c:v>1.0510616624328506E-2</c:v>
                </c:pt>
                <c:pt idx="1339">
                  <c:v>1.0503022647041504E-2</c:v>
                </c:pt>
                <c:pt idx="1340">
                  <c:v>1.0494165233598807E-2</c:v>
                </c:pt>
                <c:pt idx="1341">
                  <c:v>1.048531048714274E-2</c:v>
                </c:pt>
                <c:pt idx="1342">
                  <c:v>1.0476458690327206E-2</c:v>
                </c:pt>
                <c:pt idx="1343">
                  <c:v>1.0467610125566296E-2</c:v>
                </c:pt>
                <c:pt idx="1344">
                  <c:v>1.0458765075194165E-2</c:v>
                </c:pt>
                <c:pt idx="1345">
                  <c:v>1.0449923822104523E-2</c:v>
                </c:pt>
                <c:pt idx="1346">
                  <c:v>1.0441086648471654E-2</c:v>
                </c:pt>
                <c:pt idx="1347">
                  <c:v>1.0432253836869521E-2</c:v>
                </c:pt>
                <c:pt idx="1348">
                  <c:v>1.0423425669712216E-2</c:v>
                </c:pt>
                <c:pt idx="1349">
                  <c:v>1.0414602429653641E-2</c:v>
                </c:pt>
                <c:pt idx="1350">
                  <c:v>1.0405784399187823E-2</c:v>
                </c:pt>
                <c:pt idx="1351">
                  <c:v>1.0396971860728854E-2</c:v>
                </c:pt>
                <c:pt idx="1352">
                  <c:v>1.0388165096850699E-2</c:v>
                </c:pt>
                <c:pt idx="1353">
                  <c:v>1.0379364389887513E-2</c:v>
                </c:pt>
                <c:pt idx="1354">
                  <c:v>1.0370570022573133E-2</c:v>
                </c:pt>
                <c:pt idx="1355">
                  <c:v>1.036178227716178E-2</c:v>
                </c:pt>
                <c:pt idx="1356">
                  <c:v>1.0353001436387288E-2</c:v>
                </c:pt>
                <c:pt idx="1357">
                  <c:v>1.0344227782583815E-2</c:v>
                </c:pt>
                <c:pt idx="1358">
                  <c:v>1.033546159840526E-2</c:v>
                </c:pt>
                <c:pt idx="1359">
                  <c:v>1.0326703166105844E-2</c:v>
                </c:pt>
                <c:pt idx="1360">
                  <c:v>1.0317952768419403E-2</c:v>
                </c:pt>
                <c:pt idx="1361">
                  <c:v>1.0309210687680093E-2</c:v>
                </c:pt>
                <c:pt idx="1362">
                  <c:v>1.0300477206461878E-2</c:v>
                </c:pt>
                <c:pt idx="1363">
                  <c:v>1.0291752607338722E-2</c:v>
                </c:pt>
                <c:pt idx="1364">
                  <c:v>1.0283037172644782E-2</c:v>
                </c:pt>
                <c:pt idx="1365">
                  <c:v>1.0274331184954022E-2</c:v>
                </c:pt>
                <c:pt idx="1366">
                  <c:v>1.026563492676047E-2</c:v>
                </c:pt>
                <c:pt idx="1367">
                  <c:v>1.0256948680638089E-2</c:v>
                </c:pt>
                <c:pt idx="1368">
                  <c:v>1.0248272729000973E-2</c:v>
                </c:pt>
                <c:pt idx="1369">
                  <c:v>1.023960735434315E-2</c:v>
                </c:pt>
                <c:pt idx="1370">
                  <c:v>1.0230952839158647E-2</c:v>
                </c:pt>
                <c:pt idx="1371">
                  <c:v>1.0222309465941493E-2</c:v>
                </c:pt>
                <c:pt idx="1372">
                  <c:v>1.0211213384128115E-2</c:v>
                </c:pt>
                <c:pt idx="1373">
                  <c:v>1.0202596539130582E-2</c:v>
                </c:pt>
                <c:pt idx="1374">
                  <c:v>1.0195220268256477E-2</c:v>
                </c:pt>
                <c:pt idx="1375">
                  <c:v>1.0186626064188076E-2</c:v>
                </c:pt>
                <c:pt idx="1376">
                  <c:v>1.0178044455004809E-2</c:v>
                </c:pt>
                <c:pt idx="1377">
                  <c:v>1.0169475723200705E-2</c:v>
                </c:pt>
                <c:pt idx="1378">
                  <c:v>1.016092015110992E-2</c:v>
                </c:pt>
                <c:pt idx="1379">
                  <c:v>1.0152378021466291E-2</c:v>
                </c:pt>
                <c:pt idx="1380">
                  <c:v>1.0143849616524037E-2</c:v>
                </c:pt>
                <c:pt idx="1381">
                  <c:v>1.0135335219016994E-2</c:v>
                </c:pt>
                <c:pt idx="1382">
                  <c:v>1.012683511127932E-2</c:v>
                </c:pt>
                <c:pt idx="1383">
                  <c:v>1.0118349575884977E-2</c:v>
                </c:pt>
                <c:pt idx="1384">
                  <c:v>1.0109878895248059E-2</c:v>
                </c:pt>
                <c:pt idx="1385">
                  <c:v>1.0099010302422329E-2</c:v>
                </c:pt>
                <c:pt idx="1386">
                  <c:v>1.0092983228542352E-2</c:v>
                </c:pt>
                <c:pt idx="1387">
                  <c:v>1.0084558807381683E-2</c:v>
                </c:pt>
                <c:pt idx="1388">
                  <c:v>1.0076150371034487E-2</c:v>
                </c:pt>
                <c:pt idx="1389">
                  <c:v>1.0067758201994792E-2</c:v>
                </c:pt>
                <c:pt idx="1390">
                  <c:v>1.0058187433177324E-2</c:v>
                </c:pt>
                <c:pt idx="1391">
                  <c:v>1.0051023795814018E-2</c:v>
                </c:pt>
                <c:pt idx="1392">
                  <c:v>1.0042682123660995E-2</c:v>
                </c:pt>
                <c:pt idx="1393">
                  <c:v>1.0034357848791586E-2</c:v>
                </c:pt>
                <c:pt idx="1394">
                  <c:v>1.0026051253699819E-2</c:v>
                </c:pt>
                <c:pt idx="1395">
                  <c:v>1.0017762620879722E-2</c:v>
                </c:pt>
                <c:pt idx="1396">
                  <c:v>1.0009492232825323E-2</c:v>
                </c:pt>
                <c:pt idx="1397">
                  <c:v>1.0001240372190523E-2</c:v>
                </c:pt>
                <c:pt idx="1398">
                  <c:v>9.9930073211496051E-3</c:v>
                </c:pt>
                <c:pt idx="1399">
                  <c:v>9.984793362436406E-3</c:v>
                </c:pt>
                <c:pt idx="1400">
                  <c:v>9.9765987785449539E-3</c:v>
                </c:pt>
                <c:pt idx="1401">
                  <c:v>9.9684238518893409E-3</c:v>
                </c:pt>
                <c:pt idx="1402">
                  <c:v>9.9602688649635951E-3</c:v>
                </c:pt>
                <c:pt idx="1403">
                  <c:v>9.9521341003416808E-3</c:v>
                </c:pt>
                <c:pt idx="1404">
                  <c:v>9.94401984043769E-3</c:v>
                </c:pt>
                <c:pt idx="1405">
                  <c:v>9.9359263678255871E-3</c:v>
                </c:pt>
                <c:pt idx="1406">
                  <c:v>9.9278539649994002E-3</c:v>
                </c:pt>
                <c:pt idx="1407">
                  <c:v>9.9198029142932853E-3</c:v>
                </c:pt>
                <c:pt idx="1408">
                  <c:v>9.9117734985210149E-3</c:v>
                </c:pt>
                <c:pt idx="1409">
                  <c:v>9.9037659998568728E-3</c:v>
                </c:pt>
                <c:pt idx="1410">
                  <c:v>9.8957807009547594E-3</c:v>
                </c:pt>
                <c:pt idx="1411">
                  <c:v>9.8878178842287667E-3</c:v>
                </c:pt>
                <c:pt idx="1412">
                  <c:v>9.8798778323327952E-3</c:v>
                </c:pt>
                <c:pt idx="1413">
                  <c:v>9.8719608276010007E-3</c:v>
                </c:pt>
                <c:pt idx="1414">
                  <c:v>9.8640671526073476E-3</c:v>
                </c:pt>
                <c:pt idx="1415">
                  <c:v>9.8561970897659279E-3</c:v>
                </c:pt>
                <c:pt idx="1416">
                  <c:v>9.848350921810578E-3</c:v>
                </c:pt>
                <c:pt idx="1417">
                  <c:v>9.8405289309155819E-3</c:v>
                </c:pt>
                <c:pt idx="1418">
                  <c:v>9.8327313997348398E-3</c:v>
                </c:pt>
                <c:pt idx="1419">
                  <c:v>9.8249586108423159E-3</c:v>
                </c:pt>
                <c:pt idx="1420">
                  <c:v>9.8172108465721664E-3</c:v>
                </c:pt>
                <c:pt idx="1421">
                  <c:v>9.8094883895782914E-3</c:v>
                </c:pt>
                <c:pt idx="1422">
                  <c:v>9.8017915222747831E-3</c:v>
                </c:pt>
                <c:pt idx="1423">
                  <c:v>9.7941205270757337E-3</c:v>
                </c:pt>
                <c:pt idx="1424">
                  <c:v>9.7842962899719055E-3</c:v>
                </c:pt>
                <c:pt idx="1425">
                  <c:v>9.776685492060011E-3</c:v>
                </c:pt>
                <c:pt idx="1426">
                  <c:v>9.7701832712182579E-3</c:v>
                </c:pt>
                <c:pt idx="1427">
                  <c:v>9.7626224703528663E-3</c:v>
                </c:pt>
                <c:pt idx="1428">
                  <c:v>9.7550889944297836E-3</c:v>
                </c:pt>
                <c:pt idx="1429">
                  <c:v>9.7475831260229739E-3</c:v>
                </c:pt>
                <c:pt idx="1430">
                  <c:v>9.7401051477863376E-3</c:v>
                </c:pt>
                <c:pt idx="1431">
                  <c:v>9.7326553419740947E-3</c:v>
                </c:pt>
                <c:pt idx="1432">
                  <c:v>9.7252339911602093E-3</c:v>
                </c:pt>
                <c:pt idx="1433">
                  <c:v>9.7178413778387096E-3</c:v>
                </c:pt>
                <c:pt idx="1434">
                  <c:v>9.710477784663496E-3</c:v>
                </c:pt>
                <c:pt idx="1435">
                  <c:v>9.7031434938887884E-3</c:v>
                </c:pt>
                <c:pt idx="1436">
                  <c:v>9.695838788088551E-3</c:v>
                </c:pt>
                <c:pt idx="1437">
                  <c:v>9.6885639498367482E-3</c:v>
                </c:pt>
                <c:pt idx="1438">
                  <c:v>9.6813192615474719E-3</c:v>
                </c:pt>
                <c:pt idx="1439">
                  <c:v>9.6741050057147504E-3</c:v>
                </c:pt>
                <c:pt idx="1440">
                  <c:v>9.6641119079787785E-3</c:v>
                </c:pt>
                <c:pt idx="1441">
                  <c:v>9.6597689216348925E-3</c:v>
                </c:pt>
                <c:pt idx="1442">
                  <c:v>9.6522696758105653E-3</c:v>
                </c:pt>
                <c:pt idx="1443">
                  <c:v>9.6445477360429521E-3</c:v>
                </c:pt>
                <c:pt idx="1444">
                  <c:v>9.6374944524857398E-3</c:v>
                </c:pt>
                <c:pt idx="1445">
                  <c:v>9.6304733367169604E-3</c:v>
                </c:pt>
                <c:pt idx="1446">
                  <c:v>9.6234846712306421E-3</c:v>
                </c:pt>
                <c:pt idx="1447">
                  <c:v>9.6165287386806853E-3</c:v>
                </c:pt>
                <c:pt idx="1448">
                  <c:v>9.6096058213213098E-3</c:v>
                </c:pt>
                <c:pt idx="1449">
                  <c:v>9.6027162018863521E-3</c:v>
                </c:pt>
                <c:pt idx="1450">
                  <c:v>9.5958601626300322E-3</c:v>
                </c:pt>
                <c:pt idx="1451">
                  <c:v>9.5890379862861863E-3</c:v>
                </c:pt>
                <c:pt idx="1452">
                  <c:v>9.5822448888416289E-3</c:v>
                </c:pt>
                <c:pt idx="1453">
                  <c:v>9.575450971492927E-3</c:v>
                </c:pt>
                <c:pt idx="1454">
                  <c:v>9.5686513027448683E-3</c:v>
                </c:pt>
                <c:pt idx="1455">
                  <c:v>9.5618460108948256E-3</c:v>
                </c:pt>
                <c:pt idx="1456">
                  <c:v>9.5550352244000436E-3</c:v>
                </c:pt>
                <c:pt idx="1457">
                  <c:v>9.5482190714779591E-3</c:v>
                </c:pt>
                <c:pt idx="1458">
                  <c:v>9.5413976805858169E-3</c:v>
                </c:pt>
                <c:pt idx="1459">
                  <c:v>9.5345711799410537E-3</c:v>
                </c:pt>
                <c:pt idx="1460">
                  <c:v>9.5277396979209783E-3</c:v>
                </c:pt>
                <c:pt idx="1461">
                  <c:v>9.5209033629828355E-3</c:v>
                </c:pt>
                <c:pt idx="1462">
                  <c:v>9.5140623032641258E-3</c:v>
                </c:pt>
                <c:pt idx="1463">
                  <c:v>9.5072166472220943E-3</c:v>
                </c:pt>
                <c:pt idx="1464">
                  <c:v>9.5003665232340495E-3</c:v>
                </c:pt>
                <c:pt idx="1465">
                  <c:v>9.4935120595174283E-3</c:v>
                </c:pt>
                <c:pt idx="1466">
                  <c:v>9.4866533844495393E-3</c:v>
                </c:pt>
                <c:pt idx="1467">
                  <c:v>9.4797906264076914E-3</c:v>
                </c:pt>
                <c:pt idx="1468">
                  <c:v>9.4729239136892573E-3</c:v>
                </c:pt>
                <c:pt idx="1469">
                  <c:v>9.4660533746715458E-3</c:v>
                </c:pt>
                <c:pt idx="1470">
                  <c:v>9.4591791376519296E-3</c:v>
                </c:pt>
                <c:pt idx="1471">
                  <c:v>9.4523013310077175E-3</c:v>
                </c:pt>
                <c:pt idx="1472">
                  <c:v>9.4454200831162183E-3</c:v>
                </c:pt>
                <c:pt idx="1473">
                  <c:v>9.4385355221149325E-3</c:v>
                </c:pt>
                <c:pt idx="1474">
                  <c:v>9.4316477766209772E-3</c:v>
                </c:pt>
                <c:pt idx="1475">
                  <c:v>9.4247569746919169E-3</c:v>
                </c:pt>
                <c:pt idx="1476">
                  <c:v>9.4139227054501617E-3</c:v>
                </c:pt>
                <c:pt idx="1477">
                  <c:v>9.4070246338162633E-3</c:v>
                </c:pt>
                <c:pt idx="1478">
                  <c:v>9.4023413807509115E-3</c:v>
                </c:pt>
                <c:pt idx="1479">
                  <c:v>9.3954385745309565E-3</c:v>
                </c:pt>
                <c:pt idx="1480">
                  <c:v>9.388533390533027E-3</c:v>
                </c:pt>
                <c:pt idx="1481">
                  <c:v>9.3816259570544958E-3</c:v>
                </c:pt>
                <c:pt idx="1482">
                  <c:v>9.3747164024726715E-3</c:v>
                </c:pt>
                <c:pt idx="1483">
                  <c:v>9.3678048551115722E-3</c:v>
                </c:pt>
                <c:pt idx="1484">
                  <c:v>9.3608914433218615E-3</c:v>
                </c:pt>
                <c:pt idx="1485">
                  <c:v>9.3539762954542027E-3</c:v>
                </c:pt>
                <c:pt idx="1486">
                  <c:v>9.3470595398592593E-3</c:v>
                </c:pt>
                <c:pt idx="1487">
                  <c:v>9.3401413048610493E-3</c:v>
                </c:pt>
                <c:pt idx="1488">
                  <c:v>9.3332217188102362E-3</c:v>
                </c:pt>
                <c:pt idx="1489">
                  <c:v>9.3263009100574834E-3</c:v>
                </c:pt>
                <c:pt idx="1490">
                  <c:v>9.316171091766634E-3</c:v>
                </c:pt>
                <c:pt idx="1491">
                  <c:v>9.3102372398767841E-3</c:v>
                </c:pt>
                <c:pt idx="1492">
                  <c:v>9.3033136744757883E-3</c:v>
                </c:pt>
                <c:pt idx="1493">
                  <c:v>9.2963894360931221E-3</c:v>
                </c:pt>
                <c:pt idx="1494">
                  <c:v>9.2884753614974613E-3</c:v>
                </c:pt>
                <c:pt idx="1495">
                  <c:v>9.2825394540518857E-3</c:v>
                </c:pt>
                <c:pt idx="1496">
                  <c:v>9.2756139670679971E-3</c:v>
                </c:pt>
                <c:pt idx="1497">
                  <c:v>9.2686883205317372E-3</c:v>
                </c:pt>
                <c:pt idx="1498">
                  <c:v>9.2617626427404787E-3</c:v>
                </c:pt>
                <c:pt idx="1499">
                  <c:v>9.2548370621514664E-3</c:v>
                </c:pt>
                <c:pt idx="1500">
                  <c:v>9.247911706902201E-3</c:v>
                </c:pt>
                <c:pt idx="1501">
                  <c:v>9.2409867055298633E-3</c:v>
                </c:pt>
                <c:pt idx="1502">
                  <c:v>9.2340621864117622E-3</c:v>
                </c:pt>
                <c:pt idx="1503">
                  <c:v>9.2271382776853983E-3</c:v>
                </c:pt>
                <c:pt idx="1504">
                  <c:v>9.2202151077280803E-3</c:v>
                </c:pt>
                <c:pt idx="1505">
                  <c:v>9.2132928049970531E-3</c:v>
                </c:pt>
                <c:pt idx="1506">
                  <c:v>9.2063714977097533E-3</c:v>
                </c:pt>
                <c:pt idx="1507">
                  <c:v>9.1994513143234258E-3</c:v>
                </c:pt>
                <c:pt idx="1508">
                  <c:v>9.1925323830555072E-3</c:v>
                </c:pt>
                <c:pt idx="1509">
                  <c:v>9.1856148322033704E-3</c:v>
                </c:pt>
                <c:pt idx="1510">
                  <c:v>9.1786987903041961E-3</c:v>
                </c:pt>
                <c:pt idx="1511">
                  <c:v>9.1717843855754211E-3</c:v>
                </c:pt>
                <c:pt idx="1512">
                  <c:v>9.164871746314418E-3</c:v>
                </c:pt>
                <c:pt idx="1513">
                  <c:v>9.1579610008984957E-3</c:v>
                </c:pt>
                <c:pt idx="1514">
                  <c:v>9.151052277704963E-3</c:v>
                </c:pt>
                <c:pt idx="1515">
                  <c:v>9.1441457050311925E-3</c:v>
                </c:pt>
                <c:pt idx="1516">
                  <c:v>9.137241411174557E-3</c:v>
                </c:pt>
                <c:pt idx="1517">
                  <c:v>9.1303395244324292E-3</c:v>
                </c:pt>
                <c:pt idx="1518">
                  <c:v>9.1234401734219261E-3</c:v>
                </c:pt>
                <c:pt idx="1519">
                  <c:v>9.1165434862006123E-3</c:v>
                </c:pt>
                <c:pt idx="1520">
                  <c:v>9.1096495911457964E-3</c:v>
                </c:pt>
                <c:pt idx="1521">
                  <c:v>9.1027586167147234E-3</c:v>
                </c:pt>
                <c:pt idx="1522">
                  <c:v>9.0958706911248299E-3</c:v>
                </c:pt>
                <c:pt idx="1523">
                  <c:v>9.0889859426734887E-3</c:v>
                </c:pt>
                <c:pt idx="1524">
                  <c:v>9.0821044998179445E-3</c:v>
                </c:pt>
                <c:pt idx="1525">
                  <c:v>9.0752264909355063E-3</c:v>
                </c:pt>
                <c:pt idx="1526">
                  <c:v>9.0683520442436105E-3</c:v>
                </c:pt>
                <c:pt idx="1527">
                  <c:v>9.0614812881195661E-3</c:v>
                </c:pt>
                <c:pt idx="1528">
                  <c:v>9.0536336789970306E-3</c:v>
                </c:pt>
                <c:pt idx="1529">
                  <c:v>9.0467712634012543E-3</c:v>
                </c:pt>
                <c:pt idx="1530">
                  <c:v>9.0408924464480123E-3</c:v>
                </c:pt>
                <c:pt idx="1531">
                  <c:v>9.0340377358888446E-3</c:v>
                </c:pt>
                <c:pt idx="1532">
                  <c:v>9.0271873577041362E-3</c:v>
                </c:pt>
                <c:pt idx="1533">
                  <c:v>9.0203414399514514E-3</c:v>
                </c:pt>
                <c:pt idx="1534">
                  <c:v>9.0135001112479074E-3</c:v>
                </c:pt>
                <c:pt idx="1535">
                  <c:v>9.0066634997310047E-3</c:v>
                </c:pt>
                <c:pt idx="1536">
                  <c:v>8.9998317338579881E-3</c:v>
                </c:pt>
                <c:pt idx="1537">
                  <c:v>8.9930049418462943E-3</c:v>
                </c:pt>
                <c:pt idx="1538">
                  <c:v>8.9861832521531682E-3</c:v>
                </c:pt>
                <c:pt idx="1539">
                  <c:v>8.9793667930759824E-3</c:v>
                </c:pt>
                <c:pt idx="1540">
                  <c:v>8.9725556929121097E-3</c:v>
                </c:pt>
                <c:pt idx="1541">
                  <c:v>8.965750080038859E-3</c:v>
                </c:pt>
                <c:pt idx="1542">
                  <c:v>8.9589500828335389E-3</c:v>
                </c:pt>
                <c:pt idx="1543">
                  <c:v>8.9521558295935222E-3</c:v>
                </c:pt>
                <c:pt idx="1544">
                  <c:v>8.9453674485362455E-3</c:v>
                </c:pt>
                <c:pt idx="1545">
                  <c:v>8.9366483653208206E-3</c:v>
                </c:pt>
                <c:pt idx="1546">
                  <c:v>8.9318088167189558E-3</c:v>
                </c:pt>
                <c:pt idx="1547">
                  <c:v>8.9250388226336241E-3</c:v>
                </c:pt>
                <c:pt idx="1548">
                  <c:v>8.9182752140803956E-3</c:v>
                </c:pt>
                <c:pt idx="1549">
                  <c:v>8.911518119596451E-3</c:v>
                </c:pt>
                <c:pt idx="1550">
                  <c:v>8.9047676673992271E-3</c:v>
                </c:pt>
                <c:pt idx="1551">
                  <c:v>8.8980239858660326E-3</c:v>
                </c:pt>
                <c:pt idx="1552">
                  <c:v>8.8912872032942403E-3</c:v>
                </c:pt>
                <c:pt idx="1553">
                  <c:v>8.8845574480611589E-3</c:v>
                </c:pt>
                <c:pt idx="1554">
                  <c:v>8.8778348484641612E-3</c:v>
                </c:pt>
                <c:pt idx="1555">
                  <c:v>8.8711195328805559E-3</c:v>
                </c:pt>
                <c:pt idx="1556">
                  <c:v>8.8644116296077158E-3</c:v>
                </c:pt>
                <c:pt idx="1557">
                  <c:v>8.8577112669430136E-3</c:v>
                </c:pt>
                <c:pt idx="1558">
                  <c:v>8.8510185733436941E-3</c:v>
                </c:pt>
                <c:pt idx="1559">
                  <c:v>8.8443336771071301E-3</c:v>
                </c:pt>
                <c:pt idx="1560">
                  <c:v>8.8376567065306944E-3</c:v>
                </c:pt>
                <c:pt idx="1561">
                  <c:v>8.8309877899117595E-3</c:v>
                </c:pt>
                <c:pt idx="1562">
                  <c:v>8.8243270557075704E-3</c:v>
                </c:pt>
                <c:pt idx="1563">
                  <c:v>8.8176746322154997E-3</c:v>
                </c:pt>
                <c:pt idx="1564">
                  <c:v>8.8110306476529843E-3</c:v>
                </c:pt>
                <c:pt idx="1565">
                  <c:v>8.8043952304772688E-3</c:v>
                </c:pt>
                <c:pt idx="1566">
                  <c:v>8.797768508985726E-3</c:v>
                </c:pt>
                <c:pt idx="1567">
                  <c:v>8.7911506114757287E-3</c:v>
                </c:pt>
                <c:pt idx="1568">
                  <c:v>8.7845416664844578E-3</c:v>
                </c:pt>
                <c:pt idx="1569">
                  <c:v>8.7779418020694777E-3</c:v>
                </c:pt>
                <c:pt idx="1570">
                  <c:v>8.7713511467679695E-3</c:v>
                </c:pt>
                <c:pt idx="1571">
                  <c:v>8.7647698287973697E-3</c:v>
                </c:pt>
                <c:pt idx="1572">
                  <c:v>8.7581979765349871E-3</c:v>
                </c:pt>
                <c:pt idx="1573">
                  <c:v>8.7516357183581306E-3</c:v>
                </c:pt>
                <c:pt idx="1574">
                  <c:v>8.7450831824842368E-3</c:v>
                </c:pt>
                <c:pt idx="1575">
                  <c:v>8.7385404974504866E-3</c:v>
                </c:pt>
                <c:pt idx="1576">
                  <c:v>8.7320077913943805E-3</c:v>
                </c:pt>
                <c:pt idx="1577">
                  <c:v>8.7254851927731636E-3</c:v>
                </c:pt>
                <c:pt idx="1578">
                  <c:v>8.7189728298042724E-3</c:v>
                </c:pt>
                <c:pt idx="1579">
                  <c:v>8.7124708310248877E-3</c:v>
                </c:pt>
                <c:pt idx="1580">
                  <c:v>8.7059793245725103E-3</c:v>
                </c:pt>
                <c:pt idx="1581">
                  <c:v>8.699498438824449E-3</c:v>
                </c:pt>
                <c:pt idx="1582">
                  <c:v>8.6930283022379484E-3</c:v>
                </c:pt>
                <c:pt idx="1583">
                  <c:v>8.6865690429505094E-3</c:v>
                </c:pt>
                <c:pt idx="1584">
                  <c:v>8.6801207895792487E-3</c:v>
                </c:pt>
                <c:pt idx="1585">
                  <c:v>8.673683670181731E-3</c:v>
                </c:pt>
                <c:pt idx="1586">
                  <c:v>8.6672578132152012E-3</c:v>
                </c:pt>
                <c:pt idx="1587">
                  <c:v>8.6608433470569679E-3</c:v>
                </c:pt>
                <c:pt idx="1588">
                  <c:v>8.6544403999244679E-3</c:v>
                </c:pt>
                <c:pt idx="1589">
                  <c:v>8.6480491001950099E-3</c:v>
                </c:pt>
                <c:pt idx="1590">
                  <c:v>8.6416695763258389E-3</c:v>
                </c:pt>
                <c:pt idx="1591">
                  <c:v>8.6353019565343914E-3</c:v>
                </c:pt>
                <c:pt idx="1592">
                  <c:v>8.6289463691180401E-3</c:v>
                </c:pt>
                <c:pt idx="1593">
                  <c:v>8.62260294253403E-3</c:v>
                </c:pt>
                <c:pt idx="1594">
                  <c:v>8.6162718050797338E-3</c:v>
                </c:pt>
                <c:pt idx="1595">
                  <c:v>8.6081500351831153E-3</c:v>
                </c:pt>
                <c:pt idx="1596">
                  <c:v>8.6036469108297098E-3</c:v>
                </c:pt>
                <c:pt idx="1597">
                  <c:v>8.5973534106287275E-3</c:v>
                </c:pt>
                <c:pt idx="1598">
                  <c:v>8.5910727129867581E-3</c:v>
                </c:pt>
                <c:pt idx="1599">
                  <c:v>8.5848049461212383E-3</c:v>
                </c:pt>
                <c:pt idx="1600">
                  <c:v>8.5785502383295409E-3</c:v>
                </c:pt>
                <c:pt idx="1601">
                  <c:v>8.5723087179889745E-3</c:v>
                </c:pt>
                <c:pt idx="1602">
                  <c:v>8.5660805135567841E-3</c:v>
                </c:pt>
                <c:pt idx="1603">
                  <c:v>8.5598657531704703E-3</c:v>
                </c:pt>
                <c:pt idx="1604">
                  <c:v>8.5536645652872778E-3</c:v>
                </c:pt>
                <c:pt idx="1605">
                  <c:v>8.5474770782045795E-3</c:v>
                </c:pt>
                <c:pt idx="1606">
                  <c:v>8.541303420299684E-3</c:v>
                </c:pt>
                <c:pt idx="1607">
                  <c:v>8.5351437198699642E-3</c:v>
                </c:pt>
                <c:pt idx="1608">
                  <c:v>8.5289981052927288E-3</c:v>
                </c:pt>
                <c:pt idx="1609">
                  <c:v>8.5228667047854145E-3</c:v>
                </c:pt>
                <c:pt idx="1610">
                  <c:v>8.5167496467253301E-3</c:v>
                </c:pt>
                <c:pt idx="1611">
                  <c:v>8.5106470595697203E-3</c:v>
                </c:pt>
                <c:pt idx="1612">
                  <c:v>8.504559071615958E-3</c:v>
                </c:pt>
                <c:pt idx="1613">
                  <c:v>8.4984858110814798E-3</c:v>
                </c:pt>
                <c:pt idx="1614">
                  <c:v>8.4924274064235306E-3</c:v>
                </c:pt>
                <c:pt idx="1615">
                  <c:v>8.486383985939483E-3</c:v>
                </c:pt>
                <c:pt idx="1616">
                  <c:v>8.4803556779267097E-3</c:v>
                </c:pt>
                <c:pt idx="1617">
                  <c:v>8.4743426107625197E-3</c:v>
                </c:pt>
                <c:pt idx="1618">
                  <c:v>8.4683449128242216E-3</c:v>
                </c:pt>
                <c:pt idx="1619">
                  <c:v>8.4623627123292522E-3</c:v>
                </c:pt>
                <c:pt idx="1620">
                  <c:v>8.4563961377348562E-3</c:v>
                </c:pt>
                <c:pt idx="1621">
                  <c:v>8.4504453173384064E-3</c:v>
                </c:pt>
                <c:pt idx="1622">
                  <c:v>8.4445103794372756E-3</c:v>
                </c:pt>
                <c:pt idx="1623">
                  <c:v>8.4385914524087724E-3</c:v>
                </c:pt>
                <c:pt idx="1624">
                  <c:v>8.4326886645502697E-3</c:v>
                </c:pt>
                <c:pt idx="1625">
                  <c:v>8.4268021442390761E-3</c:v>
                </c:pt>
                <c:pt idx="1626">
                  <c:v>8.4209320197725646E-3</c:v>
                </c:pt>
                <c:pt idx="1627">
                  <c:v>8.4150784195280437E-3</c:v>
                </c:pt>
                <c:pt idx="1628">
                  <c:v>8.4092414718028863E-3</c:v>
                </c:pt>
                <c:pt idx="1629">
                  <c:v>8.4034213049744011E-3</c:v>
                </c:pt>
                <c:pt idx="1630">
                  <c:v>8.3976180473399609E-3</c:v>
                </c:pt>
                <c:pt idx="1631">
                  <c:v>8.3918318272768744E-3</c:v>
                </c:pt>
                <c:pt idx="1632">
                  <c:v>8.3852400312078856E-3</c:v>
                </c:pt>
                <c:pt idx="1633">
                  <c:v>8.3803110130542535E-3</c:v>
                </c:pt>
                <c:pt idx="1634">
                  <c:v>8.3745766756493367E-3</c:v>
                </c:pt>
                <c:pt idx="1635">
                  <c:v>8.3688598890852006E-3</c:v>
                </c:pt>
                <c:pt idx="1636">
                  <c:v>8.3631607818190901E-3</c:v>
                </c:pt>
                <c:pt idx="1637">
                  <c:v>8.3574794819885057E-3</c:v>
                </c:pt>
                <c:pt idx="1638">
                  <c:v>8.3518161182105644E-3</c:v>
                </c:pt>
                <c:pt idx="1639">
                  <c:v>8.3461708185428307E-3</c:v>
                </c:pt>
                <c:pt idx="1640">
                  <c:v>8.3405437115224856E-3</c:v>
                </c:pt>
                <c:pt idx="1641">
                  <c:v>8.3349349253669658E-3</c:v>
                </c:pt>
                <c:pt idx="1642">
                  <c:v>8.3293445884535799E-3</c:v>
                </c:pt>
                <c:pt idx="1643">
                  <c:v>8.3237728291596369E-3</c:v>
                </c:pt>
                <c:pt idx="1644">
                  <c:v>8.3182197757825094E-3</c:v>
                </c:pt>
                <c:pt idx="1645">
                  <c:v>8.3126855566195701E-3</c:v>
                </c:pt>
                <c:pt idx="1646">
                  <c:v>8.3055980132673568E-3</c:v>
                </c:pt>
                <c:pt idx="1647">
                  <c:v>8.3016741343655553E-3</c:v>
                </c:pt>
                <c:pt idx="1648">
                  <c:v>8.2961971879491614E-3</c:v>
                </c:pt>
                <c:pt idx="1649">
                  <c:v>8.2907395891762548E-3</c:v>
                </c:pt>
                <c:pt idx="1650">
                  <c:v>8.2850091606445631E-3</c:v>
                </c:pt>
                <c:pt idx="1651">
                  <c:v>8.2791104814194938E-3</c:v>
                </c:pt>
                <c:pt idx="1652">
                  <c:v>8.2737145248579225E-3</c:v>
                </c:pt>
                <c:pt idx="1653">
                  <c:v>8.2683384474346866E-3</c:v>
                </c:pt>
                <c:pt idx="1654">
                  <c:v>8.2629823777669031E-3</c:v>
                </c:pt>
                <c:pt idx="1655">
                  <c:v>8.2576464439920727E-3</c:v>
                </c:pt>
                <c:pt idx="1656">
                  <c:v>8.2523307744875041E-3</c:v>
                </c:pt>
                <c:pt idx="1657">
                  <c:v>8.247035497630506E-3</c:v>
                </c:pt>
                <c:pt idx="1658">
                  <c:v>8.2417607416385152E-3</c:v>
                </c:pt>
                <c:pt idx="1659">
                  <c:v>8.2365066350487126E-3</c:v>
                </c:pt>
                <c:pt idx="1660">
                  <c:v>8.2312733059985987E-3</c:v>
                </c:pt>
                <c:pt idx="1661">
                  <c:v>8.2260608828654824E-3</c:v>
                </c:pt>
                <c:pt idx="1662">
                  <c:v>8.2208694940266724E-3</c:v>
                </c:pt>
                <c:pt idx="1663">
                  <c:v>8.2156992679394136E-3</c:v>
                </c:pt>
                <c:pt idx="1664">
                  <c:v>8.2105503327412066E-3</c:v>
                </c:pt>
                <c:pt idx="1665">
                  <c:v>8.2054228168892962E-3</c:v>
                </c:pt>
                <c:pt idx="1666">
                  <c:v>8.2003168486011191E-3</c:v>
                </c:pt>
                <c:pt idx="1667">
                  <c:v>8.1952325562539841E-3</c:v>
                </c:pt>
                <c:pt idx="1668">
                  <c:v>8.1901700683051359E-3</c:v>
                </c:pt>
                <c:pt idx="1669">
                  <c:v>8.1851295129720114E-3</c:v>
                </c:pt>
                <c:pt idx="1670">
                  <c:v>8.1801110186319193E-3</c:v>
                </c:pt>
                <c:pt idx="1671">
                  <c:v>8.1751147135022961E-3</c:v>
                </c:pt>
                <c:pt idx="1672">
                  <c:v>8.170140726200259E-3</c:v>
                </c:pt>
                <c:pt idx="1673">
                  <c:v>8.1651891847833724E-3</c:v>
                </c:pt>
                <c:pt idx="1674">
                  <c:v>8.1602602176289452E-3</c:v>
                </c:pt>
                <c:pt idx="1675">
                  <c:v>8.1553539532741581E-3</c:v>
                </c:pt>
                <c:pt idx="1676">
                  <c:v>8.1504705197765759E-3</c:v>
                </c:pt>
                <c:pt idx="1677">
                  <c:v>8.1456100456733793E-3</c:v>
                </c:pt>
                <c:pt idx="1678">
                  <c:v>8.1407726592619412E-3</c:v>
                </c:pt>
                <c:pt idx="1679">
                  <c:v>8.1359584888396341E-3</c:v>
                </c:pt>
                <c:pt idx="1680">
                  <c:v>8.131167662703831E-3</c:v>
                </c:pt>
                <c:pt idx="1681">
                  <c:v>8.1264003092318404E-3</c:v>
                </c:pt>
                <c:pt idx="1682">
                  <c:v>8.1216565568009713E-3</c:v>
                </c:pt>
                <c:pt idx="1683">
                  <c:v>8.1169365337885324E-3</c:v>
                </c:pt>
                <c:pt idx="1684">
                  <c:v>8.1109030067505472E-3</c:v>
                </c:pt>
                <c:pt idx="1685">
                  <c:v>8.1062377040463929E-3</c:v>
                </c:pt>
                <c:pt idx="1686">
                  <c:v>8.1022580906076058E-3</c:v>
                </c:pt>
                <c:pt idx="1687">
                  <c:v>8.0976377419439416E-3</c:v>
                </c:pt>
                <c:pt idx="1688">
                  <c:v>8.0930417826508005E-3</c:v>
                </c:pt>
                <c:pt idx="1689">
                  <c:v>8.0884703411054915E-3</c:v>
                </c:pt>
                <c:pt idx="1690">
                  <c:v>8.083923545525451E-3</c:v>
                </c:pt>
                <c:pt idx="1691">
                  <c:v>8.079401524367924E-3</c:v>
                </c:pt>
                <c:pt idx="1692">
                  <c:v>8.0749044058503472E-3</c:v>
                </c:pt>
                <c:pt idx="1693">
                  <c:v>8.0704323183500293E-3</c:v>
                </c:pt>
                <c:pt idx="1694">
                  <c:v>8.0659853902442791E-3</c:v>
                </c:pt>
                <c:pt idx="1695">
                  <c:v>8.0615637499104054E-3</c:v>
                </c:pt>
                <c:pt idx="1696">
                  <c:v>8.0571675254859088E-3</c:v>
                </c:pt>
                <c:pt idx="1697">
                  <c:v>8.0527968455879062E-3</c:v>
                </c:pt>
                <c:pt idx="1698">
                  <c:v>8.0484518382739623E-3</c:v>
                </c:pt>
                <c:pt idx="1699">
                  <c:v>8.0441326320013218E-3</c:v>
                </c:pt>
                <c:pt idx="1700">
                  <c:v>8.0398393552272296E-3</c:v>
                </c:pt>
                <c:pt idx="1701">
                  <c:v>8.0339307974774954E-3</c:v>
                </c:pt>
                <c:pt idx="1702">
                  <c:v>8.0307273863677864E-3</c:v>
                </c:pt>
                <c:pt idx="1703">
                  <c:v>8.0271163844702897E-3</c:v>
                </c:pt>
                <c:pt idx="1704">
                  <c:v>8.0229281085042459E-3</c:v>
                </c:pt>
                <c:pt idx="1705">
                  <c:v>8.01876640360355E-3</c:v>
                </c:pt>
                <c:pt idx="1706">
                  <c:v>8.0146313982254469E-3</c:v>
                </c:pt>
                <c:pt idx="1707">
                  <c:v>8.0105232204275012E-3</c:v>
                </c:pt>
                <c:pt idx="1708">
                  <c:v>8.0064419987468938E-3</c:v>
                </c:pt>
                <c:pt idx="1709">
                  <c:v>8.0023878614809973E-3</c:v>
                </c:pt>
                <c:pt idx="1710">
                  <c:v>7.9983609370071207E-3</c:v>
                </c:pt>
                <c:pt idx="1711">
                  <c:v>7.9943613535427005E-3</c:v>
                </c:pt>
                <c:pt idx="1712">
                  <c:v>7.9903833779138012E-3</c:v>
                </c:pt>
                <c:pt idx="1713">
                  <c:v>7.9864144823016403E-3</c:v>
                </c:pt>
                <c:pt idx="1714">
                  <c:v>7.9824542868500714E-3</c:v>
                </c:pt>
                <c:pt idx="1715">
                  <c:v>7.9785028616630171E-3</c:v>
                </c:pt>
                <c:pt idx="1716">
                  <c:v>7.9745602771641444E-3</c:v>
                </c:pt>
                <c:pt idx="1717">
                  <c:v>7.970626603697184E-3</c:v>
                </c:pt>
                <c:pt idx="1718">
                  <c:v>7.9667019114459947E-3</c:v>
                </c:pt>
                <c:pt idx="1719">
                  <c:v>7.9627862708342434E-3</c:v>
                </c:pt>
                <c:pt idx="1720">
                  <c:v>7.9588797520457888E-3</c:v>
                </c:pt>
                <c:pt idx="1721">
                  <c:v>7.9549824255842339E-3</c:v>
                </c:pt>
                <c:pt idx="1722">
                  <c:v>7.9510943615535012E-3</c:v>
                </c:pt>
                <c:pt idx="1723">
                  <c:v>7.9472156303772579E-3</c:v>
                </c:pt>
                <c:pt idx="1724">
                  <c:v>7.9433463023992346E-3</c:v>
                </c:pt>
                <c:pt idx="1725">
                  <c:v>7.93948644780329E-3</c:v>
                </c:pt>
                <c:pt idx="1726">
                  <c:v>7.9356361370130912E-3</c:v>
                </c:pt>
                <c:pt idx="1727">
                  <c:v>7.9317954403723689E-3</c:v>
                </c:pt>
                <c:pt idx="1728">
                  <c:v>7.9279644280649819E-3</c:v>
                </c:pt>
                <c:pt idx="1729">
                  <c:v>7.924143170514597E-3</c:v>
                </c:pt>
                <c:pt idx="1730">
                  <c:v>7.9203317379050731E-3</c:v>
                </c:pt>
                <c:pt idx="1731">
                  <c:v>7.9165302006600768E-3</c:v>
                </c:pt>
                <c:pt idx="1732">
                  <c:v>7.9127386290434032E-3</c:v>
                </c:pt>
                <c:pt idx="1733">
                  <c:v>7.9089570933188469E-3</c:v>
                </c:pt>
                <c:pt idx="1734">
                  <c:v>7.9051856639900109E-3</c:v>
                </c:pt>
                <c:pt idx="1735">
                  <c:v>7.9014244111608178E-3</c:v>
                </c:pt>
                <c:pt idx="1736">
                  <c:v>7.8962422457173886E-3</c:v>
                </c:pt>
                <c:pt idx="1737">
                  <c:v>7.8925058367484979E-3</c:v>
                </c:pt>
                <c:pt idx="1738">
                  <c:v>7.8896703671027524E-3</c:v>
                </c:pt>
                <c:pt idx="1739">
                  <c:v>7.8859520233898195E-3</c:v>
                </c:pt>
                <c:pt idx="1740">
                  <c:v>7.8822442178072549E-3</c:v>
                </c:pt>
                <c:pt idx="1741">
                  <c:v>7.8785470206987895E-3</c:v>
                </c:pt>
                <c:pt idx="1742">
                  <c:v>7.8748605024880902E-3</c:v>
                </c:pt>
                <c:pt idx="1743">
                  <c:v>7.8711847332790796E-3</c:v>
                </c:pt>
                <c:pt idx="1744">
                  <c:v>7.8675197835753607E-3</c:v>
                </c:pt>
                <c:pt idx="1745">
                  <c:v>7.8638657235607923E-3</c:v>
                </c:pt>
                <c:pt idx="1746">
                  <c:v>7.8602226235791051E-3</c:v>
                </c:pt>
                <c:pt idx="1747">
                  <c:v>7.8565905539740299E-3</c:v>
                </c:pt>
                <c:pt idx="1748">
                  <c:v>7.8529695850093617E-3</c:v>
                </c:pt>
                <c:pt idx="1749">
                  <c:v>7.8493597869488951E-3</c:v>
                </c:pt>
                <c:pt idx="1750">
                  <c:v>7.845077272653711E-3</c:v>
                </c:pt>
                <c:pt idx="1751">
                  <c:v>7.8401292365448683E-3</c:v>
                </c:pt>
                <c:pt idx="1752">
                  <c:v>7.8365599088314752E-3</c:v>
                </c:pt>
                <c:pt idx="1753">
                  <c:v>7.8330020735251082E-3</c:v>
                </c:pt>
                <c:pt idx="1754">
                  <c:v>7.8289501384976035E-3</c:v>
                </c:pt>
                <c:pt idx="1755">
                  <c:v>7.8259211612685675E-3</c:v>
                </c:pt>
                <c:pt idx="1756">
                  <c:v>7.8223982250058555E-3</c:v>
                </c:pt>
                <c:pt idx="1757">
                  <c:v>7.8188870623652207E-3</c:v>
                </c:pt>
                <c:pt idx="1758">
                  <c:v>7.815387743690394E-3</c:v>
                </c:pt>
                <c:pt idx="1759">
                  <c:v>7.8119003393251063E-3</c:v>
                </c:pt>
                <c:pt idx="1760">
                  <c:v>7.8084249194532163E-3</c:v>
                </c:pt>
                <c:pt idx="1761">
                  <c:v>7.8049615544983908E-3</c:v>
                </c:pt>
                <c:pt idx="1762">
                  <c:v>7.8015103147244247E-3</c:v>
                </c:pt>
                <c:pt idx="1763">
                  <c:v>7.7980712704750488E-3</c:v>
                </c:pt>
                <c:pt idx="1764">
                  <c:v>7.7946444920140578E-3</c:v>
                </c:pt>
                <c:pt idx="1765">
                  <c:v>7.7912300496851827E-3</c:v>
                </c:pt>
                <c:pt idx="1766">
                  <c:v>7.7878280138321543E-3</c:v>
                </c:pt>
                <c:pt idx="1767">
                  <c:v>7.7844384546388312E-3</c:v>
                </c:pt>
                <c:pt idx="1768">
                  <c:v>7.7810614426088165E-3</c:v>
                </c:pt>
                <c:pt idx="1769">
                  <c:v>7.7776970478460328E-3</c:v>
                </c:pt>
                <c:pt idx="1770">
                  <c:v>7.774345340854083E-3</c:v>
                </c:pt>
                <c:pt idx="1771">
                  <c:v>7.771006391816826E-3</c:v>
                </c:pt>
                <c:pt idx="1772">
                  <c:v>7.7676802710779924E-3</c:v>
                </c:pt>
                <c:pt idx="1773">
                  <c:v>7.7643670489813132E-3</c:v>
                </c:pt>
                <c:pt idx="1774">
                  <c:v>7.7610667957905832E-3</c:v>
                </c:pt>
                <c:pt idx="1775">
                  <c:v>7.7577795818495332E-3</c:v>
                </c:pt>
                <c:pt idx="1776">
                  <c:v>7.7545054774219579E-3</c:v>
                </c:pt>
                <c:pt idx="1777">
                  <c:v>7.7512445529315244E-3</c:v>
                </c:pt>
                <c:pt idx="1778">
                  <c:v>7.7479968785620912E-3</c:v>
                </c:pt>
                <c:pt idx="1779">
                  <c:v>7.7447625245774532E-3</c:v>
                </c:pt>
                <c:pt idx="1780">
                  <c:v>7.7415415614812133E-3</c:v>
                </c:pt>
                <c:pt idx="1781">
                  <c:v>7.7383340594572303E-3</c:v>
                </c:pt>
                <c:pt idx="1782">
                  <c:v>7.735140088929171E-3</c:v>
                </c:pt>
                <c:pt idx="1783">
                  <c:v>7.7319597200009582E-3</c:v>
                </c:pt>
                <c:pt idx="1784">
                  <c:v>7.7287930232561308E-3</c:v>
                </c:pt>
                <c:pt idx="1785">
                  <c:v>7.7256400687186755E-3</c:v>
                </c:pt>
                <c:pt idx="1786">
                  <c:v>7.7225009268921951E-3</c:v>
                </c:pt>
                <c:pt idx="1787">
                  <c:v>7.7193756681204206E-3</c:v>
                </c:pt>
                <c:pt idx="1788">
                  <c:v>7.7152392844448414E-3</c:v>
                </c:pt>
                <c:pt idx="1789">
                  <c:v>7.7127257606157684E-3</c:v>
                </c:pt>
                <c:pt idx="1790">
                  <c:v>7.7100838924515358E-3</c:v>
                </c:pt>
                <c:pt idx="1791">
                  <c:v>7.7070148686164686E-3</c:v>
                </c:pt>
                <c:pt idx="1792">
                  <c:v>7.7039600793149532E-3</c:v>
                </c:pt>
                <c:pt idx="1793">
                  <c:v>7.7009195948107845E-3</c:v>
                </c:pt>
                <c:pt idx="1794">
                  <c:v>7.6978934854476933E-3</c:v>
                </c:pt>
                <c:pt idx="1795">
                  <c:v>7.6948818215694104E-3</c:v>
                </c:pt>
                <c:pt idx="1796">
                  <c:v>7.6918846733597945E-3</c:v>
                </c:pt>
                <c:pt idx="1797">
                  <c:v>7.6889021113224487E-3</c:v>
                </c:pt>
                <c:pt idx="1798">
                  <c:v>7.6859342056412316E-3</c:v>
                </c:pt>
                <c:pt idx="1799">
                  <c:v>7.6829810267398102E-3</c:v>
                </c:pt>
                <c:pt idx="1800">
                  <c:v>7.6800426447221071E-3</c:v>
                </c:pt>
                <c:pt idx="1801">
                  <c:v>7.6762865807822322E-3</c:v>
                </c:pt>
                <c:pt idx="1802">
                  <c:v>7.6742105531923954E-3</c:v>
                </c:pt>
                <c:pt idx="1803">
                  <c:v>7.6713169840481044E-3</c:v>
                </c:pt>
                <c:pt idx="1804">
                  <c:v>7.6684384933223271E-3</c:v>
                </c:pt>
                <c:pt idx="1805">
                  <c:v>7.6655751511189862E-3</c:v>
                </c:pt>
                <c:pt idx="1806">
                  <c:v>7.6623213994508887E-3</c:v>
                </c:pt>
                <c:pt idx="1807">
                  <c:v>7.6598941935746012E-3</c:v>
                </c:pt>
                <c:pt idx="1808">
                  <c:v>7.6570767189210187E-3</c:v>
                </c:pt>
                <c:pt idx="1809">
                  <c:v>7.65427467408486E-3</c:v>
                </c:pt>
                <c:pt idx="1810">
                  <c:v>7.6514881294098558E-3</c:v>
                </c:pt>
                <c:pt idx="1811">
                  <c:v>7.648717155159801E-3</c:v>
                </c:pt>
                <c:pt idx="1812">
                  <c:v>7.6459618215185543E-3</c:v>
                </c:pt>
                <c:pt idx="1813">
                  <c:v>7.6432221990696547E-3</c:v>
                </c:pt>
                <c:pt idx="1814">
                  <c:v>7.6404983579170249E-3</c:v>
                </c:pt>
                <c:pt idx="1815">
                  <c:v>7.6377903685642679E-3</c:v>
                </c:pt>
                <c:pt idx="1816">
                  <c:v>7.6350983010353701E-3</c:v>
                </c:pt>
                <c:pt idx="1817">
                  <c:v>7.6324222259138708E-3</c:v>
                </c:pt>
                <c:pt idx="1818">
                  <c:v>7.6297622134635645E-3</c:v>
                </c:pt>
                <c:pt idx="1819">
                  <c:v>7.6271183337883741E-3</c:v>
                </c:pt>
                <c:pt idx="1820">
                  <c:v>7.6244906573919025E-3</c:v>
                </c:pt>
                <c:pt idx="1821">
                  <c:v>7.6218792546178804E-3</c:v>
                </c:pt>
                <c:pt idx="1822">
                  <c:v>7.6192841955702306E-3</c:v>
                </c:pt>
                <c:pt idx="1823">
                  <c:v>7.6167055507525561E-3</c:v>
                </c:pt>
                <c:pt idx="1824">
                  <c:v>7.6141433904286515E-3</c:v>
                </c:pt>
                <c:pt idx="1825">
                  <c:v>7.6115977848623118E-3</c:v>
                </c:pt>
                <c:pt idx="1826">
                  <c:v>7.6090688043972676E-3</c:v>
                </c:pt>
                <c:pt idx="1827">
                  <c:v>7.6065565192973139E-3</c:v>
                </c:pt>
                <c:pt idx="1828">
                  <c:v>7.6040609999861175E-3</c:v>
                </c:pt>
                <c:pt idx="1829">
                  <c:v>7.6015823167274732E-3</c:v>
                </c:pt>
                <c:pt idx="1830">
                  <c:v>7.5991205397851758E-3</c:v>
                </c:pt>
                <c:pt idx="1831">
                  <c:v>7.596675739502956E-3</c:v>
                </c:pt>
                <c:pt idx="1832">
                  <c:v>7.5942479862245449E-3</c:v>
                </c:pt>
                <c:pt idx="1833">
                  <c:v>7.591837350133801E-3</c:v>
                </c:pt>
                <c:pt idx="1834">
                  <c:v>7.5894439016543913E-3</c:v>
                </c:pt>
                <c:pt idx="1835">
                  <c:v>7.5870677110501106E-3</c:v>
                </c:pt>
                <c:pt idx="1836">
                  <c:v>7.5847088486646896E-3</c:v>
                </c:pt>
                <c:pt idx="1837">
                  <c:v>7.5823673849217954E-3</c:v>
                </c:pt>
                <c:pt idx="1838">
                  <c:v>7.5800433898454145E-3</c:v>
                </c:pt>
                <c:pt idx="1839">
                  <c:v>7.5777369340190859E-3</c:v>
                </c:pt>
                <c:pt idx="1840">
                  <c:v>7.575122551148894E-3</c:v>
                </c:pt>
                <c:pt idx="1841">
                  <c:v>7.5728539158692598E-3</c:v>
                </c:pt>
                <c:pt idx="1842">
                  <c:v>7.5709235044385537E-3</c:v>
                </c:pt>
                <c:pt idx="1843">
                  <c:v>7.5686879081704461E-3</c:v>
                </c:pt>
                <c:pt idx="1844">
                  <c:v>7.566470202711173E-3</c:v>
                </c:pt>
                <c:pt idx="1845">
                  <c:v>7.5642704581646569E-3</c:v>
                </c:pt>
                <c:pt idx="1846">
                  <c:v>7.5620887450345009E-3</c:v>
                </c:pt>
                <c:pt idx="1847">
                  <c:v>7.5599251335045636E-3</c:v>
                </c:pt>
                <c:pt idx="1848">
                  <c:v>7.557779693918576E-3</c:v>
                </c:pt>
                <c:pt idx="1849">
                  <c:v>7.5556524966202687E-3</c:v>
                </c:pt>
                <c:pt idx="1850">
                  <c:v>7.5535436117935006E-3</c:v>
                </c:pt>
                <c:pt idx="1851">
                  <c:v>7.5514531098619386E-3</c:v>
                </c:pt>
                <c:pt idx="1852">
                  <c:v>7.5493810611693135E-3</c:v>
                </c:pt>
                <c:pt idx="1853">
                  <c:v>7.5473275359794201E-3</c:v>
                </c:pt>
                <c:pt idx="1854">
                  <c:v>7.5452926045560531E-3</c:v>
                </c:pt>
                <c:pt idx="1855">
                  <c:v>7.5432763372429434E-3</c:v>
                </c:pt>
                <c:pt idx="1856">
                  <c:v>7.540711531595079E-3</c:v>
                </c:pt>
                <c:pt idx="1857">
                  <c:v>7.5393000763224194E-3</c:v>
                </c:pt>
                <c:pt idx="1858">
                  <c:v>7.5373402232425946E-3</c:v>
                </c:pt>
                <c:pt idx="1859">
                  <c:v>7.5353993154880783E-3</c:v>
                </c:pt>
                <c:pt idx="1860">
                  <c:v>7.5334774234026014E-3</c:v>
                </c:pt>
                <c:pt idx="1861">
                  <c:v>7.5315746174098308E-3</c:v>
                </c:pt>
                <c:pt idx="1862">
                  <c:v>7.5296909676936252E-3</c:v>
                </c:pt>
                <c:pt idx="1863">
                  <c:v>7.5278265445177794E-3</c:v>
                </c:pt>
                <c:pt idx="1864">
                  <c:v>7.5259814183059603E-3</c:v>
                </c:pt>
                <c:pt idx="1865">
                  <c:v>7.5241556593219627E-3</c:v>
                </c:pt>
                <c:pt idx="1866">
                  <c:v>7.5223493378295814E-3</c:v>
                </c:pt>
                <c:pt idx="1867">
                  <c:v>7.5205625242524832E-3</c:v>
                </c:pt>
                <c:pt idx="1868">
                  <c:v>7.5187952887745269E-3</c:v>
                </c:pt>
                <c:pt idx="1869">
                  <c:v>7.5170477018193793E-3</c:v>
                </c:pt>
                <c:pt idx="1870">
                  <c:v>7.5153198336508353E-3</c:v>
                </c:pt>
                <c:pt idx="1871">
                  <c:v>7.5136117546126258E-3</c:v>
                </c:pt>
                <c:pt idx="1872">
                  <c:v>7.5119235348086733E-3</c:v>
                </c:pt>
                <c:pt idx="1873">
                  <c:v>7.5102552449024529E-3</c:v>
                </c:pt>
                <c:pt idx="1874">
                  <c:v>7.5086069549179513E-3</c:v>
                </c:pt>
                <c:pt idx="1875">
                  <c:v>7.5069787353587714E-3</c:v>
                </c:pt>
                <c:pt idx="1876">
                  <c:v>7.5053706564887079E-3</c:v>
                </c:pt>
                <c:pt idx="1877">
                  <c:v>7.5037827884116837E-3</c:v>
                </c:pt>
                <c:pt idx="1878">
                  <c:v>7.5022152017911736E-3</c:v>
                </c:pt>
                <c:pt idx="1879">
                  <c:v>7.5006679665712284E-3</c:v>
                </c:pt>
                <c:pt idx="1880">
                  <c:v>7.4991411534153229E-3</c:v>
                </c:pt>
                <c:pt idx="1881">
                  <c:v>7.497634832347444E-3</c:v>
                </c:pt>
                <c:pt idx="1882">
                  <c:v>7.4961490738711944E-3</c:v>
                </c:pt>
                <c:pt idx="1883">
                  <c:v>7.494683948170433E-3</c:v>
                </c:pt>
                <c:pt idx="1884">
                  <c:v>7.4932395255888906E-3</c:v>
                </c:pt>
                <c:pt idx="1885">
                  <c:v>7.4918158765502341E-3</c:v>
                </c:pt>
                <c:pt idx="1886">
                  <c:v>7.4904130711583861E-3</c:v>
                </c:pt>
                <c:pt idx="1887">
                  <c:v>7.4890311799169496E-3</c:v>
                </c:pt>
                <c:pt idx="1888">
                  <c:v>7.4876702730097833E-3</c:v>
                </c:pt>
                <c:pt idx="1889">
                  <c:v>7.4863304208605541E-3</c:v>
                </c:pt>
                <c:pt idx="1890">
                  <c:v>7.4850116937330569E-3</c:v>
                </c:pt>
                <c:pt idx="1891">
                  <c:v>7.4837141618910863E-3</c:v>
                </c:pt>
                <c:pt idx="1892">
                  <c:v>7.4822573119703861E-3</c:v>
                </c:pt>
                <c:pt idx="1893">
                  <c:v>7.4811829653587125E-3</c:v>
                </c:pt>
                <c:pt idx="1894">
                  <c:v>7.479949441355771E-3</c:v>
                </c:pt>
                <c:pt idx="1895">
                  <c:v>7.4787373938534074E-3</c:v>
                </c:pt>
                <c:pt idx="1896">
                  <c:v>7.4775468932752887E-3</c:v>
                </c:pt>
                <c:pt idx="1897">
                  <c:v>7.4763780098052735E-3</c:v>
                </c:pt>
                <c:pt idx="1898">
                  <c:v>7.4752308139469648E-3</c:v>
                </c:pt>
                <c:pt idx="1899">
                  <c:v>7.4741053758042852E-3</c:v>
                </c:pt>
                <c:pt idx="1900">
                  <c:v>7.4730017658009018E-3</c:v>
                </c:pt>
                <c:pt idx="1901">
                  <c:v>7.4719200542006092E-3</c:v>
                </c:pt>
                <c:pt idx="1902">
                  <c:v>7.4708603113471383E-3</c:v>
                </c:pt>
                <c:pt idx="1903">
                  <c:v>7.46982260758422E-3</c:v>
                </c:pt>
                <c:pt idx="1904">
                  <c:v>7.468807013175649E-3</c:v>
                </c:pt>
                <c:pt idx="1905">
                  <c:v>7.4678135984651561E-3</c:v>
                </c:pt>
                <c:pt idx="1906">
                  <c:v>7.4668424337165362E-3</c:v>
                </c:pt>
                <c:pt idx="1907">
                  <c:v>7.4656266002826044E-3</c:v>
                </c:pt>
                <c:pt idx="1908">
                  <c:v>7.4649671353199665E-3</c:v>
                </c:pt>
                <c:pt idx="1909">
                  <c:v>7.4640631424394144E-3</c:v>
                </c:pt>
                <c:pt idx="1910">
                  <c:v>7.4630576010292771E-3</c:v>
                </c:pt>
                <c:pt idx="1911">
                  <c:v>7.4623228205528136E-3</c:v>
                </c:pt>
                <c:pt idx="1912">
                  <c:v>7.4614866322342266E-3</c:v>
                </c:pt>
                <c:pt idx="1913">
                  <c:v>7.4606731860438202E-3</c:v>
                </c:pt>
                <c:pt idx="1914">
                  <c:v>7.4598825524052614E-3</c:v>
                </c:pt>
                <c:pt idx="1915">
                  <c:v>7.4591148015024089E-3</c:v>
                </c:pt>
                <c:pt idx="1916">
                  <c:v>7.4583700036789935E-3</c:v>
                </c:pt>
                <c:pt idx="1917">
                  <c:v>7.457648229278746E-3</c:v>
                </c:pt>
                <c:pt idx="1918">
                  <c:v>7.4569495486453974E-3</c:v>
                </c:pt>
                <c:pt idx="1919">
                  <c:v>7.4562740319628062E-3</c:v>
                </c:pt>
                <c:pt idx="1920">
                  <c:v>7.4556217496546395E-3</c:v>
                </c:pt>
                <c:pt idx="1921">
                  <c:v>7.454992771984692E-3</c:v>
                </c:pt>
                <c:pt idx="1922">
                  <c:v>7.4543871692966945E-3</c:v>
                </c:pt>
                <c:pt idx="1923">
                  <c:v>7.4538050119343779E-3</c:v>
                </c:pt>
                <c:pt idx="1924">
                  <c:v>7.4532463700016649E-3</c:v>
                </c:pt>
                <c:pt idx="1925">
                  <c:v>7.4527113141620305E-3</c:v>
                </c:pt>
                <c:pt idx="1926">
                  <c:v>7.4521999143595252E-3</c:v>
                </c:pt>
                <c:pt idx="1927">
                  <c:v>7.4517122411776882E-3</c:v>
                </c:pt>
                <c:pt idx="1928">
                  <c:v>7.451248364800378E-3</c:v>
                </c:pt>
                <c:pt idx="1929">
                  <c:v>7.4508083555713256E-3</c:v>
                </c:pt>
                <c:pt idx="1930">
                  <c:v>7.4503922838342618E-3</c:v>
                </c:pt>
                <c:pt idx="1931">
                  <c:v>7.4500002197730453E-3</c:v>
                </c:pt>
                <c:pt idx="1932">
                  <c:v>7.449632233891279E-3</c:v>
                </c:pt>
                <c:pt idx="1933">
                  <c:v>7.4492883962928857E-3</c:v>
                </c:pt>
                <c:pt idx="1934">
                  <c:v>7.4489687774814684E-3</c:v>
                </c:pt>
                <c:pt idx="1935">
                  <c:v>7.4486734475609495E-3</c:v>
                </c:pt>
                <c:pt idx="1936">
                  <c:v>7.4484024770349322E-3</c:v>
                </c:pt>
                <c:pt idx="1937">
                  <c:v>7.4481559361672112E-3</c:v>
                </c:pt>
                <c:pt idx="1938">
                  <c:v>7.4479338952215812E-3</c:v>
                </c:pt>
                <c:pt idx="1939">
                  <c:v>7.4477364245417732E-3</c:v>
                </c:pt>
                <c:pt idx="1940">
                  <c:v>7.4475635943915819E-3</c:v>
                </c:pt>
                <c:pt idx="1941">
                  <c:v>7.4474154751147381E-3</c:v>
                </c:pt>
                <c:pt idx="1942">
                  <c:v>7.4472921370549727E-3</c:v>
                </c:pt>
                <c:pt idx="1943">
                  <c:v>7.4471936505560166E-3</c:v>
                </c:pt>
                <c:pt idx="1944">
                  <c:v>7.4471036546253089E-3</c:v>
                </c:pt>
                <c:pt idx="1945">
                  <c:v>7.4470622354372296E-3</c:v>
                </c:pt>
                <c:pt idx="1946">
                  <c:v>7.4470466943488134E-3</c:v>
                </c:pt>
                <c:pt idx="1947">
                  <c:v>7.4470519129743451E-3</c:v>
                </c:pt>
                <c:pt idx="1948">
                  <c:v>7.4470823447914114E-3</c:v>
                </c:pt>
                <c:pt idx="1949">
                  <c:v>7.447138059983871E-3</c:v>
                </c:pt>
                <c:pt idx="1950">
                  <c:v>7.4472191289753908E-3</c:v>
                </c:pt>
                <c:pt idx="1951">
                  <c:v>7.4473256218698936E-3</c:v>
                </c:pt>
                <c:pt idx="1952">
                  <c:v>7.4474576091709821E-3</c:v>
                </c:pt>
                <c:pt idx="1953">
                  <c:v>7.4476151610625152E-3</c:v>
                </c:pt>
                <c:pt idx="1954">
                  <c:v>7.4477983479681598E-3</c:v>
                </c:pt>
                <c:pt idx="1955">
                  <c:v>7.4480072402316466E-3</c:v>
                </c:pt>
                <c:pt idx="1956">
                  <c:v>7.4482419080368345E-3</c:v>
                </c:pt>
                <c:pt idx="1957">
                  <c:v>7.4485816112623837E-3</c:v>
                </c:pt>
                <c:pt idx="1958">
                  <c:v>7.4487888515673006E-3</c:v>
                </c:pt>
                <c:pt idx="1959">
                  <c:v>7.4491012681399127E-3</c:v>
                </c:pt>
                <c:pt idx="1960">
                  <c:v>7.449439741389341E-3</c:v>
                </c:pt>
                <c:pt idx="1961">
                  <c:v>7.4498043418191884E-3</c:v>
                </c:pt>
                <c:pt idx="1962">
                  <c:v>7.4502531106812597E-3</c:v>
                </c:pt>
                <c:pt idx="1963">
                  <c:v>7.4506122053552559E-3</c:v>
                </c:pt>
                <c:pt idx="1964">
                  <c:v>7.4510556089890656E-3</c:v>
                </c:pt>
                <c:pt idx="1965">
                  <c:v>7.4515254211782178E-3</c:v>
                </c:pt>
                <c:pt idx="1966">
                  <c:v>7.4520217120266352E-3</c:v>
                </c:pt>
                <c:pt idx="1967">
                  <c:v>7.4525445518780487E-3</c:v>
                </c:pt>
                <c:pt idx="1968">
                  <c:v>7.453094011076189E-3</c:v>
                </c:pt>
                <c:pt idx="1969">
                  <c:v>7.4536701598848509E-3</c:v>
                </c:pt>
                <c:pt idx="1970">
                  <c:v>7.4542730687277015E-3</c:v>
                </c:pt>
                <c:pt idx="1971">
                  <c:v>7.4549028077086632E-3</c:v>
                </c:pt>
                <c:pt idx="1972">
                  <c:v>7.4555482475702206E-3</c:v>
                </c:pt>
                <c:pt idx="1973">
                  <c:v>7.4561852866317224E-3</c:v>
                </c:pt>
                <c:pt idx="1974">
                  <c:v>7.4568130420793466E-3</c:v>
                </c:pt>
                <c:pt idx="1975">
                  <c:v>7.4574314919306772E-3</c:v>
                </c:pt>
                <c:pt idx="1976">
                  <c:v>7.4580406139634903E-3</c:v>
                </c:pt>
                <c:pt idx="1977">
                  <c:v>7.4586403862753059E-3</c:v>
                </c:pt>
                <c:pt idx="1978">
                  <c:v>7.4592307864840279E-3</c:v>
                </c:pt>
                <c:pt idx="1979">
                  <c:v>7.4598117927671126E-3</c:v>
                </c:pt>
                <c:pt idx="1980">
                  <c:v>7.4603833828223998E-3</c:v>
                </c:pt>
                <c:pt idx="1981">
                  <c:v>7.4609455347474096E-3</c:v>
                </c:pt>
                <c:pt idx="1982">
                  <c:v>7.4614982263199181E-3</c:v>
                </c:pt>
                <c:pt idx="1983">
                  <c:v>7.4620414354775733E-3</c:v>
                </c:pt>
                <c:pt idx="1984">
                  <c:v>7.4625751401580231E-3</c:v>
                </c:pt>
                <c:pt idx="1985">
                  <c:v>7.4630993182189798E-3</c:v>
                </c:pt>
                <c:pt idx="1986">
                  <c:v>7.4636139475181551E-3</c:v>
                </c:pt>
                <c:pt idx="1987">
                  <c:v>7.4641190061530693E-3</c:v>
                </c:pt>
                <c:pt idx="1988">
                  <c:v>7.4646144719014984E-3</c:v>
                </c:pt>
                <c:pt idx="1989">
                  <c:v>7.4651003226211543E-3</c:v>
                </c:pt>
                <c:pt idx="1990">
                  <c:v>7.4655765362496851E-3</c:v>
                </c:pt>
                <c:pt idx="1991">
                  <c:v>7.4660430908046749E-3</c:v>
                </c:pt>
                <c:pt idx="1992">
                  <c:v>7.4664999640638996E-3</c:v>
                </c:pt>
                <c:pt idx="1993">
                  <c:v>7.4669471341248794E-3</c:v>
                </c:pt>
                <c:pt idx="1994">
                  <c:v>7.4673845786055182E-3</c:v>
                </c:pt>
                <c:pt idx="1995">
                  <c:v>7.467812275603336E-3</c:v>
                </c:pt>
                <c:pt idx="1996">
                  <c:v>7.4683478132975267E-3</c:v>
                </c:pt>
                <c:pt idx="1997">
                  <c:v>7.4687531472239499E-3</c:v>
                </c:pt>
                <c:pt idx="1998">
                  <c:v>7.4690927611609226E-3</c:v>
                </c:pt>
                <c:pt idx="1999">
                  <c:v>7.4694798401697682E-3</c:v>
                </c:pt>
                <c:pt idx="2000">
                  <c:v>7.4698570580267187E-3</c:v>
                </c:pt>
                <c:pt idx="2001">
                  <c:v>7.4702243927493583E-3</c:v>
                </c:pt>
                <c:pt idx="2002">
                  <c:v>7.4705818220355269E-3</c:v>
                </c:pt>
                <c:pt idx="2003">
                  <c:v>7.4709293239827446E-3</c:v>
                </c:pt>
                <c:pt idx="2004">
                  <c:v>7.4712668762888512E-3</c:v>
                </c:pt>
                <c:pt idx="2005">
                  <c:v>7.471594457051367E-3</c:v>
                </c:pt>
                <c:pt idx="2006">
                  <c:v>7.471912044128004E-3</c:v>
                </c:pt>
                <c:pt idx="2007">
                  <c:v>7.4722196153764742E-3</c:v>
                </c:pt>
                <c:pt idx="2008">
                  <c:v>7.4725171487344255E-3</c:v>
                </c:pt>
                <c:pt idx="2009">
                  <c:v>7.4728046221395061E-3</c:v>
                </c:pt>
                <c:pt idx="2010">
                  <c:v>7.473082013449428E-3</c:v>
                </c:pt>
                <c:pt idx="2011">
                  <c:v>7.4733493006018392E-3</c:v>
                </c:pt>
                <c:pt idx="2012">
                  <c:v>7.4738686565201107E-3</c:v>
                </c:pt>
                <c:pt idx="2013">
                  <c:v>7.4738534740248497E-3</c:v>
                </c:pt>
                <c:pt idx="2014">
                  <c:v>7.4741233191311096E-3</c:v>
                </c:pt>
                <c:pt idx="2015">
                  <c:v>7.4743169655899777E-3</c:v>
                </c:pt>
                <c:pt idx="2016">
                  <c:v>7.47453340053994E-3</c:v>
                </c:pt>
                <c:pt idx="2017">
                  <c:v>7.4747395986385357E-3</c:v>
                </c:pt>
                <c:pt idx="2018">
                  <c:v>7.474935538063221E-3</c:v>
                </c:pt>
                <c:pt idx="2019">
                  <c:v>7.4751211964318998E-3</c:v>
                </c:pt>
                <c:pt idx="2020">
                  <c:v>7.4752965519220282E-3</c:v>
                </c:pt>
                <c:pt idx="2021">
                  <c:v>7.4754615823113824E-3</c:v>
                </c:pt>
                <c:pt idx="2022">
                  <c:v>7.475616265377738E-3</c:v>
                </c:pt>
                <c:pt idx="2023">
                  <c:v>7.4757605792985515E-3</c:v>
                </c:pt>
                <c:pt idx="2024">
                  <c:v>7.4758945017716627E-3</c:v>
                </c:pt>
                <c:pt idx="2025">
                  <c:v>7.4760180108146557E-3</c:v>
                </c:pt>
                <c:pt idx="2026">
                  <c:v>7.4761310842852424E-3</c:v>
                </c:pt>
                <c:pt idx="2027">
                  <c:v>7.476233700041135E-3</c:v>
                </c:pt>
                <c:pt idx="2028">
                  <c:v>7.4763258360999174E-3</c:v>
                </c:pt>
                <c:pt idx="2029">
                  <c:v>7.4764074703193018E-3</c:v>
                </c:pt>
                <c:pt idx="2030">
                  <c:v>7.476478580636936E-3</c:v>
                </c:pt>
                <c:pt idx="2031">
                  <c:v>7.4765391449105323E-3</c:v>
                </c:pt>
                <c:pt idx="2032">
                  <c:v>7.4765891409978025E-3</c:v>
                </c:pt>
                <c:pt idx="2033">
                  <c:v>7.4766285469163307E-3</c:v>
                </c:pt>
                <c:pt idx="2034">
                  <c:v>7.476657340523829E-3</c:v>
                </c:pt>
                <c:pt idx="2035">
                  <c:v>7.4766754997579454E-3</c:v>
                </c:pt>
                <c:pt idx="2036">
                  <c:v>7.4766830024763919E-3</c:v>
                </c:pt>
                <c:pt idx="2037">
                  <c:v>7.4766798266168166E-3</c:v>
                </c:pt>
                <c:pt idx="2038">
                  <c:v>7.4766659500369315E-3</c:v>
                </c:pt>
                <c:pt idx="2039">
                  <c:v>7.4766413508342566E-3</c:v>
                </c:pt>
                <c:pt idx="2040">
                  <c:v>7.4766060066266959E-3</c:v>
                </c:pt>
                <c:pt idx="2041">
                  <c:v>7.4765598955117696E-3</c:v>
                </c:pt>
                <c:pt idx="2042">
                  <c:v>7.4765029953471895E-3</c:v>
                </c:pt>
                <c:pt idx="2043">
                  <c:v>7.4764352839906678E-3</c:v>
                </c:pt>
                <c:pt idx="2044">
                  <c:v>7.4763567394597885E-3</c:v>
                </c:pt>
                <c:pt idx="2045">
                  <c:v>7.4762673395323276E-3</c:v>
                </c:pt>
                <c:pt idx="2046">
                  <c:v>7.4761670623058052E-3</c:v>
                </c:pt>
                <c:pt idx="2047">
                  <c:v>7.4760558854780612E-3</c:v>
                </c:pt>
                <c:pt idx="2048">
                  <c:v>7.4760332833978538E-3</c:v>
                </c:pt>
                <c:pt idx="2049">
                  <c:v>7.4758955384890413E-3</c:v>
                </c:pt>
                <c:pt idx="2050">
                  <c:v>7.4756352680172E-3</c:v>
                </c:pt>
                <c:pt idx="2051">
                  <c:v>7.4754787006980905E-3</c:v>
                </c:pt>
                <c:pt idx="2052">
                  <c:v>7.4753111201886213E-3</c:v>
                </c:pt>
                <c:pt idx="2053">
                  <c:v>7.4751325045863126E-3</c:v>
                </c:pt>
                <c:pt idx="2054">
                  <c:v>7.4749428315890043E-3</c:v>
                </c:pt>
                <c:pt idx="2055">
                  <c:v>7.4747420792142805E-3</c:v>
                </c:pt>
                <c:pt idx="2056">
                  <c:v>7.4745302253198531E-3</c:v>
                </c:pt>
                <c:pt idx="2057">
                  <c:v>7.4743072478433703E-3</c:v>
                </c:pt>
                <c:pt idx="2058">
                  <c:v>7.474073124642544E-3</c:v>
                </c:pt>
                <c:pt idx="2059">
                  <c:v>7.4738278335750863E-3</c:v>
                </c:pt>
                <c:pt idx="2060">
                  <c:v>7.4735713528184533E-3</c:v>
                </c:pt>
                <c:pt idx="2061">
                  <c:v>7.4733036599905489E-3</c:v>
                </c:pt>
                <c:pt idx="2062">
                  <c:v>7.4732529990750862E-3</c:v>
                </c:pt>
                <c:pt idx="2063">
                  <c:v>7.4725636688821595E-3</c:v>
                </c:pt>
                <c:pt idx="2064">
                  <c:v>7.4722557529494082E-3</c:v>
                </c:pt>
                <c:pt idx="2065">
                  <c:v>7.4719365240660807E-3</c:v>
                </c:pt>
                <c:pt idx="2066">
                  <c:v>7.4715578101258728E-3</c:v>
                </c:pt>
                <c:pt idx="2067">
                  <c:v>7.4712640390384166E-3</c:v>
                </c:pt>
                <c:pt idx="2068">
                  <c:v>7.4709107386095042E-3</c:v>
                </c:pt>
                <c:pt idx="2069">
                  <c:v>7.4705460369806076E-3</c:v>
                </c:pt>
                <c:pt idx="2070">
                  <c:v>7.4701699118495668E-3</c:v>
                </c:pt>
                <c:pt idx="2071">
                  <c:v>7.4697823412339659E-3</c:v>
                </c:pt>
                <c:pt idx="2072">
                  <c:v>7.4693833029915169E-3</c:v>
                </c:pt>
                <c:pt idx="2073">
                  <c:v>7.4689727749799317E-3</c:v>
                </c:pt>
                <c:pt idx="2074">
                  <c:v>7.4685507352967306E-3</c:v>
                </c:pt>
                <c:pt idx="2075">
                  <c:v>7.4681171615598174E-3</c:v>
                </c:pt>
                <c:pt idx="2076">
                  <c:v>7.4676720318667122E-3</c:v>
                </c:pt>
                <c:pt idx="2077">
                  <c:v>7.4672153242349992E-3</c:v>
                </c:pt>
                <c:pt idx="2078">
                  <c:v>7.4667470162825822E-3</c:v>
                </c:pt>
                <c:pt idx="2079">
                  <c:v>7.4662670861069813E-3</c:v>
                </c:pt>
                <c:pt idx="2080">
                  <c:v>7.4657755115659086E-3</c:v>
                </c:pt>
                <c:pt idx="2081">
                  <c:v>7.465272270597012E-3</c:v>
                </c:pt>
                <c:pt idx="2082">
                  <c:v>7.4647573410580037E-3</c:v>
                </c:pt>
                <c:pt idx="2083">
                  <c:v>7.4642307008065956E-3</c:v>
                </c:pt>
                <c:pt idx="2084">
                  <c:v>7.4636923279403078E-3</c:v>
                </c:pt>
                <c:pt idx="2085">
                  <c:v>7.4631422003168524E-3</c:v>
                </c:pt>
                <c:pt idx="2086">
                  <c:v>7.4625802956340692E-3</c:v>
                </c:pt>
                <c:pt idx="2087">
                  <c:v>7.4620065919894785E-3</c:v>
                </c:pt>
                <c:pt idx="2088">
                  <c:v>7.4614210672407921E-3</c:v>
                </c:pt>
                <c:pt idx="2089">
                  <c:v>7.4608236992457222E-3</c:v>
                </c:pt>
                <c:pt idx="2090">
                  <c:v>7.4602144660218528E-3</c:v>
                </c:pt>
                <c:pt idx="2091">
                  <c:v>7.4595933454268959E-3</c:v>
                </c:pt>
                <c:pt idx="2092">
                  <c:v>7.4589603153185635E-3</c:v>
                </c:pt>
                <c:pt idx="2093">
                  <c:v>7.4583153537144398E-3</c:v>
                </c:pt>
                <c:pt idx="2094">
                  <c:v>7.4576584383923006E-3</c:v>
                </c:pt>
                <c:pt idx="2095">
                  <c:v>7.456989547289794E-3</c:v>
                </c:pt>
                <c:pt idx="2096">
                  <c:v>7.4563086583445681E-3</c:v>
                </c:pt>
                <c:pt idx="2097">
                  <c:v>7.455615749494271E-3</c:v>
                </c:pt>
                <c:pt idx="2098">
                  <c:v>7.4549107986765506E-3</c:v>
                </c:pt>
                <c:pt idx="2099">
                  <c:v>7.4541937836691829E-3</c:v>
                </c:pt>
                <c:pt idx="2100">
                  <c:v>7.4533595372372474E-3</c:v>
                </c:pt>
                <c:pt idx="2101">
                  <c:v>7.4526165960886459E-3</c:v>
                </c:pt>
                <c:pt idx="2102">
                  <c:v>7.4519701329656129E-3</c:v>
                </c:pt>
                <c:pt idx="2103">
                  <c:v>7.4512046405761367E-3</c:v>
                </c:pt>
                <c:pt idx="2104">
                  <c:v>7.4504269735253814E-3</c:v>
                </c:pt>
                <c:pt idx="2105">
                  <c:v>7.4496371098309311E-3</c:v>
                </c:pt>
                <c:pt idx="2106">
                  <c:v>7.4488350273504977E-3</c:v>
                </c:pt>
                <c:pt idx="2107">
                  <c:v>7.4480207040217294E-3</c:v>
                </c:pt>
                <c:pt idx="2108">
                  <c:v>7.4471941177023382E-3</c:v>
                </c:pt>
                <c:pt idx="2109">
                  <c:v>7.446355246329972E-3</c:v>
                </c:pt>
                <c:pt idx="2110">
                  <c:v>7.445504067842279E-3</c:v>
                </c:pt>
                <c:pt idx="2111">
                  <c:v>7.4446405601769072E-3</c:v>
                </c:pt>
                <c:pt idx="2112">
                  <c:v>7.4437647010316965E-3</c:v>
                </c:pt>
                <c:pt idx="2113">
                  <c:v>7.4428764685841031E-3</c:v>
                </c:pt>
                <c:pt idx="2114">
                  <c:v>7.441975840611903E-3</c:v>
                </c:pt>
                <c:pt idx="2115">
                  <c:v>7.4410627949728081E-3</c:v>
                </c:pt>
                <c:pt idx="2116">
                  <c:v>7.4398705973521828E-3</c:v>
                </c:pt>
                <c:pt idx="2117">
                  <c:v>7.4391993625244623E-3</c:v>
                </c:pt>
                <c:pt idx="2118">
                  <c:v>7.4382489315105715E-3</c:v>
                </c:pt>
                <c:pt idx="2119">
                  <c:v>7.4372859945803782E-3</c:v>
                </c:pt>
                <c:pt idx="2120">
                  <c:v>7.4363105295116583E-3</c:v>
                </c:pt>
                <c:pt idx="2121">
                  <c:v>7.4353225143219959E-3</c:v>
                </c:pt>
                <c:pt idx="2122">
                  <c:v>7.434321926869103E-3</c:v>
                </c:pt>
                <c:pt idx="2123">
                  <c:v>7.4333087450106916E-3</c:v>
                </c:pt>
                <c:pt idx="2124">
                  <c:v>7.4322829467643459E-3</c:v>
                </c:pt>
                <c:pt idx="2125">
                  <c:v>7.4312445099078417E-3</c:v>
                </c:pt>
                <c:pt idx="2126">
                  <c:v>7.4301934125386992E-3</c:v>
                </c:pt>
                <c:pt idx="2127">
                  <c:v>7.4291296323547584E-3</c:v>
                </c:pt>
                <c:pt idx="2128">
                  <c:v>7.4280531473736033E-3</c:v>
                </c:pt>
                <c:pt idx="2129">
                  <c:v>7.426963935532882E-3</c:v>
                </c:pt>
                <c:pt idx="2130">
                  <c:v>7.4258619746103705E-3</c:v>
                </c:pt>
                <c:pt idx="2131">
                  <c:v>7.4247472426236527E-3</c:v>
                </c:pt>
                <c:pt idx="2132">
                  <c:v>7.4236197174304408E-3</c:v>
                </c:pt>
                <c:pt idx="2133">
                  <c:v>7.4224793769683828E-3</c:v>
                </c:pt>
                <c:pt idx="2134">
                  <c:v>7.4213261991751267E-3</c:v>
                </c:pt>
                <c:pt idx="2135">
                  <c:v>7.4201601619083846E-3</c:v>
                </c:pt>
                <c:pt idx="2136">
                  <c:v>7.4189812430258684E-3</c:v>
                </c:pt>
                <c:pt idx="2137">
                  <c:v>7.4177894205451622E-3</c:v>
                </c:pt>
                <c:pt idx="2138">
                  <c:v>7.4165846724039142E-3</c:v>
                </c:pt>
                <c:pt idx="2139">
                  <c:v>7.4153669762999641E-3</c:v>
                </c:pt>
                <c:pt idx="2140">
                  <c:v>7.4141363103308322E-3</c:v>
                </c:pt>
                <c:pt idx="2141">
                  <c:v>7.4128926522742944E-3</c:v>
                </c:pt>
                <c:pt idx="2142">
                  <c:v>7.4116359801479348E-3</c:v>
                </c:pt>
                <c:pt idx="2143">
                  <c:v>7.4103662718894014E-3</c:v>
                </c:pt>
                <c:pt idx="2144">
                  <c:v>7.4090835051965342E-3</c:v>
                </c:pt>
                <c:pt idx="2145">
                  <c:v>7.4077876580869173E-3</c:v>
                </c:pt>
                <c:pt idx="2146">
                  <c:v>7.4064787086580708E-3</c:v>
                </c:pt>
                <c:pt idx="2147">
                  <c:v>7.4051566344479625E-3</c:v>
                </c:pt>
                <c:pt idx="2148">
                  <c:v>7.4038214137139846E-3</c:v>
                </c:pt>
                <c:pt idx="2149">
                  <c:v>7.4024730242339132E-3</c:v>
                </c:pt>
                <c:pt idx="2150">
                  <c:v>7.4011114438654602E-3</c:v>
                </c:pt>
                <c:pt idx="2151">
                  <c:v>7.3997366504663376E-3</c:v>
                </c:pt>
                <c:pt idx="2152">
                  <c:v>7.3983486220541295E-3</c:v>
                </c:pt>
                <c:pt idx="2153">
                  <c:v>7.396947336566484E-3</c:v>
                </c:pt>
                <c:pt idx="2154">
                  <c:v>7.395532771861113E-3</c:v>
                </c:pt>
                <c:pt idx="2155">
                  <c:v>7.3941049057957287E-3</c:v>
                </c:pt>
                <c:pt idx="2156">
                  <c:v>7.3926637163079789E-3</c:v>
                </c:pt>
                <c:pt idx="2157">
                  <c:v>7.3912091813355119E-3</c:v>
                </c:pt>
                <c:pt idx="2158">
                  <c:v>7.3897412787360395E-3</c:v>
                </c:pt>
                <c:pt idx="2159">
                  <c:v>7.3882599864472098E-3</c:v>
                </c:pt>
                <c:pt idx="2160">
                  <c:v>7.386765282406671E-3</c:v>
                </c:pt>
                <c:pt idx="2161">
                  <c:v>7.3852571444721349E-3</c:v>
                </c:pt>
                <c:pt idx="2162">
                  <c:v>7.3837355505812496E-3</c:v>
                </c:pt>
                <c:pt idx="2163">
                  <c:v>7.3822004785917272E-3</c:v>
                </c:pt>
                <c:pt idx="2164">
                  <c:v>7.3806519065211518E-3</c:v>
                </c:pt>
                <c:pt idx="2165">
                  <c:v>7.3790898120673631E-3</c:v>
                </c:pt>
                <c:pt idx="2166">
                  <c:v>7.3775141734078176E-3</c:v>
                </c:pt>
                <c:pt idx="2167">
                  <c:v>7.3754684147253613E-3</c:v>
                </c:pt>
                <c:pt idx="2168">
                  <c:v>7.3743221745825593E-3</c:v>
                </c:pt>
                <c:pt idx="2169">
                  <c:v>7.3727057702921428E-3</c:v>
                </c:pt>
                <c:pt idx="2170">
                  <c:v>7.3710757333067534E-3</c:v>
                </c:pt>
                <c:pt idx="2171">
                  <c:v>7.369432041484103E-3</c:v>
                </c:pt>
                <c:pt idx="2172">
                  <c:v>7.3677746728417759E-3</c:v>
                </c:pt>
                <c:pt idx="2173">
                  <c:v>7.3661036050776119E-3</c:v>
                </c:pt>
                <c:pt idx="2174">
                  <c:v>7.3644188162891311E-3</c:v>
                </c:pt>
                <c:pt idx="2175">
                  <c:v>7.3627202844139816E-3</c:v>
                </c:pt>
                <c:pt idx="2176">
                  <c:v>7.3610079872299394E-3</c:v>
                </c:pt>
                <c:pt idx="2177">
                  <c:v>7.3592819025947165E-3</c:v>
                </c:pt>
                <c:pt idx="2178">
                  <c:v>7.357542008605833E-3</c:v>
                </c:pt>
                <c:pt idx="2179">
                  <c:v>7.3557882830410648E-3</c:v>
                </c:pt>
                <c:pt idx="2180">
                  <c:v>7.354020703758124E-3</c:v>
                </c:pt>
                <c:pt idx="2181">
                  <c:v>7.3522392488545307E-3</c:v>
                </c:pt>
                <c:pt idx="2182">
                  <c:v>7.3504438961080609E-3</c:v>
                </c:pt>
                <c:pt idx="2183">
                  <c:v>7.3486346233764266E-3</c:v>
                </c:pt>
                <c:pt idx="2184">
                  <c:v>7.3468114086772118E-3</c:v>
                </c:pt>
                <c:pt idx="2185">
                  <c:v>7.3449742299480647E-3</c:v>
                </c:pt>
                <c:pt idx="2186">
                  <c:v>7.3431230648868251E-3</c:v>
                </c:pt>
                <c:pt idx="2187">
                  <c:v>7.3412578916709492E-3</c:v>
                </c:pt>
                <c:pt idx="2188">
                  <c:v>7.3393786879183409E-3</c:v>
                </c:pt>
                <c:pt idx="2189">
                  <c:v>7.3374854318064564E-3</c:v>
                </c:pt>
                <c:pt idx="2190">
                  <c:v>7.3355781011130716E-3</c:v>
                </c:pt>
                <c:pt idx="2191">
                  <c:v>7.3336566737758346E-3</c:v>
                </c:pt>
                <c:pt idx="2192">
                  <c:v>7.3317211276524574E-3</c:v>
                </c:pt>
                <c:pt idx="2193">
                  <c:v>7.3297714407605241E-3</c:v>
                </c:pt>
                <c:pt idx="2194">
                  <c:v>7.3278075908778106E-3</c:v>
                </c:pt>
                <c:pt idx="2195">
                  <c:v>7.3258295559419651E-3</c:v>
                </c:pt>
                <c:pt idx="2196">
                  <c:v>7.3238373138906354E-3</c:v>
                </c:pt>
                <c:pt idx="2197">
                  <c:v>7.3218308426614698E-3</c:v>
                </c:pt>
                <c:pt idx="2198">
                  <c:v>7.3198101200322441E-3</c:v>
                </c:pt>
                <c:pt idx="2199">
                  <c:v>7.3177751241004785E-3</c:v>
                </c:pt>
                <c:pt idx="2200">
                  <c:v>7.315725832723885E-3</c:v>
                </c:pt>
                <c:pt idx="2201">
                  <c:v>7.3136622236003035E-3</c:v>
                </c:pt>
                <c:pt idx="2202">
                  <c:v>7.3115842749071902E-3</c:v>
                </c:pt>
                <c:pt idx="2203">
                  <c:v>7.3094919644223211E-3</c:v>
                </c:pt>
                <c:pt idx="2204">
                  <c:v>7.3070831382437973E-3</c:v>
                </c:pt>
                <c:pt idx="2205">
                  <c:v>7.3052641698279075E-3</c:v>
                </c:pt>
                <c:pt idx="2206">
                  <c:v>7.303128641433787E-3</c:v>
                </c:pt>
                <c:pt idx="2207">
                  <c:v>7.3009786629185669E-3</c:v>
                </c:pt>
                <c:pt idx="2208">
                  <c:v>7.2988142122198951E-3</c:v>
                </c:pt>
                <c:pt idx="2209">
                  <c:v>7.2966352671954837E-3</c:v>
                </c:pt>
                <c:pt idx="2210">
                  <c:v>7.2944418057030447E-3</c:v>
                </c:pt>
                <c:pt idx="2211">
                  <c:v>7.2922338056802261E-3</c:v>
                </c:pt>
                <c:pt idx="2212">
                  <c:v>7.290011245144612E-3</c:v>
                </c:pt>
                <c:pt idx="2213">
                  <c:v>7.2877741017940423E-3</c:v>
                </c:pt>
                <c:pt idx="2214">
                  <c:v>7.2855223538059732E-3</c:v>
                </c:pt>
                <c:pt idx="2215">
                  <c:v>7.2832559788782447E-3</c:v>
                </c:pt>
                <c:pt idx="2216">
                  <c:v>7.2809749548685687E-3</c:v>
                </c:pt>
                <c:pt idx="2217">
                  <c:v>7.2786792598744654E-3</c:v>
                </c:pt>
                <c:pt idx="2218">
                  <c:v>7.2757060589889733E-3</c:v>
                </c:pt>
                <c:pt idx="2219">
                  <c:v>7.2740437683638248E-3</c:v>
                </c:pt>
                <c:pt idx="2220">
                  <c:v>7.2717039276426476E-3</c:v>
                </c:pt>
                <c:pt idx="2221">
                  <c:v>7.2693493273678911E-3</c:v>
                </c:pt>
                <c:pt idx="2222">
                  <c:v>7.266640254641743E-3</c:v>
                </c:pt>
                <c:pt idx="2223">
                  <c:v>7.2645957603878486E-3</c:v>
                </c:pt>
                <c:pt idx="2224">
                  <c:v>7.2621967492381145E-3</c:v>
                </c:pt>
                <c:pt idx="2225">
                  <c:v>7.2597828904452655E-3</c:v>
                </c:pt>
                <c:pt idx="2226">
                  <c:v>7.2573541616272053E-3</c:v>
                </c:pt>
                <c:pt idx="2227">
                  <c:v>7.254910540881454E-3</c:v>
                </c:pt>
                <c:pt idx="2228">
                  <c:v>7.2524520060657238E-3</c:v>
                </c:pt>
                <c:pt idx="2229">
                  <c:v>7.2499785350377266E-3</c:v>
                </c:pt>
                <c:pt idx="2230">
                  <c:v>7.2474901057351104E-3</c:v>
                </c:pt>
                <c:pt idx="2231">
                  <c:v>7.2449866960955234E-3</c:v>
                </c:pt>
                <c:pt idx="2232">
                  <c:v>7.2424682838967414E-3</c:v>
                </c:pt>
                <c:pt idx="2233">
                  <c:v>7.2399348473162206E-3</c:v>
                </c:pt>
                <c:pt idx="2234">
                  <c:v>7.237386364051801E-3</c:v>
                </c:pt>
                <c:pt idx="2235">
                  <c:v>7.2348228119611946E-3</c:v>
                </c:pt>
                <c:pt idx="2236">
                  <c:v>7.2322441691419215E-3</c:v>
                </c:pt>
                <c:pt idx="2237">
                  <c:v>7.2296504132918216E-3</c:v>
                </c:pt>
                <c:pt idx="2238">
                  <c:v>7.227041522508415E-3</c:v>
                </c:pt>
                <c:pt idx="2239">
                  <c:v>7.2244174745694778E-3</c:v>
                </c:pt>
                <c:pt idx="2240">
                  <c:v>7.2217782475725301E-3</c:v>
                </c:pt>
                <c:pt idx="2241">
                  <c:v>7.2191238191354756E-3</c:v>
                </c:pt>
                <c:pt idx="2242">
                  <c:v>7.2164541673558347E-3</c:v>
                </c:pt>
                <c:pt idx="2243">
                  <c:v>7.2137692701712552E-3</c:v>
                </c:pt>
                <c:pt idx="2244">
                  <c:v>7.2110691052795772E-3</c:v>
                </c:pt>
                <c:pt idx="2245">
                  <c:v>7.2083536508582569E-3</c:v>
                </c:pt>
                <c:pt idx="2246">
                  <c:v>7.205622884605134E-3</c:v>
                </c:pt>
                <c:pt idx="2247">
                  <c:v>7.2028767845377928E-3</c:v>
                </c:pt>
                <c:pt idx="2248">
                  <c:v>7.2001153285938813E-3</c:v>
                </c:pt>
                <c:pt idx="2249">
                  <c:v>7.1973384945511754E-3</c:v>
                </c:pt>
                <c:pt idx="2250">
                  <c:v>7.1945462603473231E-3</c:v>
                </c:pt>
                <c:pt idx="2251">
                  <c:v>7.1917386039999087E-3</c:v>
                </c:pt>
                <c:pt idx="2252">
                  <c:v>7.1889155033666441E-3</c:v>
                </c:pt>
                <c:pt idx="2253">
                  <c:v>7.1860769363052412E-3</c:v>
                </c:pt>
                <c:pt idx="2254">
                  <c:v>7.1832228807533482E-3</c:v>
                </c:pt>
                <c:pt idx="2255">
                  <c:v>7.180353314488741E-3</c:v>
                </c:pt>
                <c:pt idx="2256">
                  <c:v>7.1766410456763907E-3</c:v>
                </c:pt>
                <c:pt idx="2257">
                  <c:v>7.1737359438373005E-3</c:v>
                </c:pt>
                <c:pt idx="2258">
                  <c:v>7.1712334543416745E-3</c:v>
                </c:pt>
                <c:pt idx="2259">
                  <c:v>7.1682993947863594E-3</c:v>
                </c:pt>
                <c:pt idx="2260">
                  <c:v>7.1653497108492559E-3</c:v>
                </c:pt>
                <c:pt idx="2261">
                  <c:v>7.1623843807078202E-3</c:v>
                </c:pt>
                <c:pt idx="2262">
                  <c:v>7.1594033822197645E-3</c:v>
                </c:pt>
                <c:pt idx="2263">
                  <c:v>7.1564066932428005E-3</c:v>
                </c:pt>
                <c:pt idx="2264">
                  <c:v>7.1533942916346405E-3</c:v>
                </c:pt>
                <c:pt idx="2265">
                  <c:v>7.1503661553329323E-3</c:v>
                </c:pt>
                <c:pt idx="2266">
                  <c:v>7.1473222623552601E-3</c:v>
                </c:pt>
                <c:pt idx="2267">
                  <c:v>7.1442625904793999E-3</c:v>
                </c:pt>
                <c:pt idx="2268">
                  <c:v>7.1411871176429997E-3</c:v>
                </c:pt>
                <c:pt idx="2269">
                  <c:v>7.1380958218636437E-3</c:v>
                </c:pt>
                <c:pt idx="2270">
                  <c:v>7.1349886809191077E-3</c:v>
                </c:pt>
                <c:pt idx="2271">
                  <c:v>7.1318656726671037E-3</c:v>
                </c:pt>
                <c:pt idx="2272">
                  <c:v>7.1287267751252159E-3</c:v>
                </c:pt>
                <c:pt idx="2273">
                  <c:v>7.1246676666358866E-3</c:v>
                </c:pt>
                <c:pt idx="2274">
                  <c:v>7.1222445431340375E-3</c:v>
                </c:pt>
                <c:pt idx="2275">
                  <c:v>7.1187579794962375E-3</c:v>
                </c:pt>
                <c:pt idx="2276">
                  <c:v>7.1155530195188277E-3</c:v>
                </c:pt>
                <c:pt idx="2277">
                  <c:v>7.1123320565025239E-3</c:v>
                </c:pt>
                <c:pt idx="2278">
                  <c:v>7.1090950685448462E-3</c:v>
                </c:pt>
                <c:pt idx="2279">
                  <c:v>7.1058420335035066E-3</c:v>
                </c:pt>
                <c:pt idx="2280">
                  <c:v>7.1025729291562811E-3</c:v>
                </c:pt>
                <c:pt idx="2281">
                  <c:v>7.0992877335207538E-3</c:v>
                </c:pt>
                <c:pt idx="2282">
                  <c:v>7.0959864245345727E-3</c:v>
                </c:pt>
                <c:pt idx="2283">
                  <c:v>7.0926689800554499E-3</c:v>
                </c:pt>
                <c:pt idx="2284">
                  <c:v>7.0893353780210333E-3</c:v>
                </c:pt>
                <c:pt idx="2285">
                  <c:v>7.085985596289035E-3</c:v>
                </c:pt>
                <c:pt idx="2286">
                  <c:v>7.0826196127971031E-3</c:v>
                </c:pt>
                <c:pt idx="2287">
                  <c:v>7.0792374054029494E-3</c:v>
                </c:pt>
                <c:pt idx="2288">
                  <c:v>7.0758389521241583E-3</c:v>
                </c:pt>
                <c:pt idx="2289">
                  <c:v>7.0724242307385055E-3</c:v>
                </c:pt>
                <c:pt idx="2290">
                  <c:v>7.0689932192635752E-3</c:v>
                </c:pt>
                <c:pt idx="2291">
                  <c:v>7.0655458955570793E-3</c:v>
                </c:pt>
                <c:pt idx="2292">
                  <c:v>7.06208223747673E-3</c:v>
                </c:pt>
                <c:pt idx="2293">
                  <c:v>7.0586022231999834E-3</c:v>
                </c:pt>
                <c:pt idx="2294">
                  <c:v>7.0551058301848713E-3</c:v>
                </c:pt>
                <c:pt idx="2295">
                  <c:v>7.0515930366088497E-3</c:v>
                </c:pt>
                <c:pt idx="2296">
                  <c:v>7.0480638204095669E-3</c:v>
                </c:pt>
                <c:pt idx="2297">
                  <c:v>7.0445181594447348E-3</c:v>
                </c:pt>
                <c:pt idx="2298">
                  <c:v>7.0409560315720654E-3</c:v>
                </c:pt>
                <c:pt idx="2299">
                  <c:v>7.0373774146492707E-3</c:v>
                </c:pt>
                <c:pt idx="2300">
                  <c:v>7.0337822867738709E-3</c:v>
                </c:pt>
                <c:pt idx="2301">
                  <c:v>7.0301706258035779E-3</c:v>
                </c:pt>
                <c:pt idx="2302">
                  <c:v>7.0265424094362317E-3</c:v>
                </c:pt>
                <c:pt idx="2303">
                  <c:v>7.0228976158492884E-3</c:v>
                </c:pt>
                <c:pt idx="2304">
                  <c:v>7.0192362228205241E-3</c:v>
                </c:pt>
                <c:pt idx="2305">
                  <c:v>7.0155582082076506E-3</c:v>
                </c:pt>
                <c:pt idx="2306">
                  <c:v>7.0118635499483162E-3</c:v>
                </c:pt>
                <c:pt idx="2307">
                  <c:v>7.0081522261400409E-3</c:v>
                </c:pt>
                <c:pt idx="2308">
                  <c:v>7.0029574891528057E-3</c:v>
                </c:pt>
                <c:pt idx="2309">
                  <c:v>6.9992054533507542E-3</c:v>
                </c:pt>
                <c:pt idx="2310">
                  <c:v>6.9963793216487602E-3</c:v>
                </c:pt>
                <c:pt idx="2311">
                  <c:v>6.9925987187779981E-3</c:v>
                </c:pt>
                <c:pt idx="2312">
                  <c:v>6.9888013365293489E-3</c:v>
                </c:pt>
                <c:pt idx="2313">
                  <c:v>6.9849871530003327E-3</c:v>
                </c:pt>
                <c:pt idx="2314">
                  <c:v>6.9811561458887894E-3</c:v>
                </c:pt>
                <c:pt idx="2315">
                  <c:v>6.9773082930524311E-3</c:v>
                </c:pt>
                <c:pt idx="2316">
                  <c:v>6.9734435727486499E-3</c:v>
                </c:pt>
                <c:pt idx="2317">
                  <c:v>6.9695619625154137E-3</c:v>
                </c:pt>
                <c:pt idx="2318">
                  <c:v>6.9656634404502427E-3</c:v>
                </c:pt>
                <c:pt idx="2319">
                  <c:v>6.9617479844108487E-3</c:v>
                </c:pt>
                <c:pt idx="2320">
                  <c:v>6.957815572254944E-3</c:v>
                </c:pt>
                <c:pt idx="2321">
                  <c:v>6.9538661820001124E-3</c:v>
                </c:pt>
                <c:pt idx="2322">
                  <c:v>6.9490313208646626E-3</c:v>
                </c:pt>
                <c:pt idx="2323">
                  <c:v>6.9436324916249959E-3</c:v>
                </c:pt>
                <c:pt idx="2324">
                  <c:v>6.9396222847384337E-3</c:v>
                </c:pt>
                <c:pt idx="2325">
                  <c:v>6.9355949987137677E-3</c:v>
                </c:pt>
                <c:pt idx="2326">
                  <c:v>6.9309714445342507E-3</c:v>
                </c:pt>
                <c:pt idx="2327">
                  <c:v>6.9274891009207806E-3</c:v>
                </c:pt>
                <c:pt idx="2328">
                  <c:v>6.9234104449478195E-3</c:v>
                </c:pt>
                <c:pt idx="2329">
                  <c:v>6.9193146213475387E-3</c:v>
                </c:pt>
                <c:pt idx="2330">
                  <c:v>6.9152016082174583E-3</c:v>
                </c:pt>
                <c:pt idx="2331">
                  <c:v>6.9110713833353543E-3</c:v>
                </c:pt>
                <c:pt idx="2332">
                  <c:v>6.9069239247987468E-3</c:v>
                </c:pt>
                <c:pt idx="2333">
                  <c:v>6.9027592103054758E-3</c:v>
                </c:pt>
                <c:pt idx="2334">
                  <c:v>6.8985772177931892E-3</c:v>
                </c:pt>
                <c:pt idx="2335">
                  <c:v>6.8943779252794712E-3</c:v>
                </c:pt>
                <c:pt idx="2336">
                  <c:v>6.8901613105420978E-3</c:v>
                </c:pt>
                <c:pt idx="2337">
                  <c:v>6.8859273515187169E-3</c:v>
                </c:pt>
                <c:pt idx="2338">
                  <c:v>6.8816760262269128E-3</c:v>
                </c:pt>
                <c:pt idx="2339">
                  <c:v>6.8774073124444612E-3</c:v>
                </c:pt>
                <c:pt idx="2340">
                  <c:v>6.8731211881889465E-3</c:v>
                </c:pt>
                <c:pt idx="2341">
                  <c:v>6.8688176313180804E-3</c:v>
                </c:pt>
                <c:pt idx="2342">
                  <c:v>6.8644966196096391E-3</c:v>
                </c:pt>
                <c:pt idx="2343">
                  <c:v>6.8601581312410786E-3</c:v>
                </c:pt>
                <c:pt idx="2344">
                  <c:v>6.855802143910239E-3</c:v>
                </c:pt>
                <c:pt idx="2345">
                  <c:v>6.8514286355547682E-3</c:v>
                </c:pt>
                <c:pt idx="2346">
                  <c:v>6.8470375841123143E-3</c:v>
                </c:pt>
                <c:pt idx="2347">
                  <c:v>6.8426289675205254E-3</c:v>
                </c:pt>
                <c:pt idx="2348">
                  <c:v>6.8382027636371134E-3</c:v>
                </c:pt>
                <c:pt idx="2349">
                  <c:v>6.8337589504796625E-3</c:v>
                </c:pt>
                <c:pt idx="2350">
                  <c:v>6.8292975057460126E-3</c:v>
                </c:pt>
                <c:pt idx="2351">
                  <c:v>6.8248184075336837E-3</c:v>
                </c:pt>
                <c:pt idx="2352">
                  <c:v>6.820321633700388E-3</c:v>
                </c:pt>
                <c:pt idx="2353">
                  <c:v>6.8158071621038374E-3</c:v>
                </c:pt>
                <c:pt idx="2354">
                  <c:v>6.811274970761616E-3</c:v>
                </c:pt>
                <c:pt idx="2355">
                  <c:v>6.8067250374514998E-3</c:v>
                </c:pt>
                <c:pt idx="2356">
                  <c:v>6.8021573401111368E-3</c:v>
                </c:pt>
                <c:pt idx="2357">
                  <c:v>6.7975718566781751E-3</c:v>
                </c:pt>
                <c:pt idx="2358">
                  <c:v>6.7929685650103266E-3</c:v>
                </c:pt>
                <c:pt idx="2359">
                  <c:v>6.7883474431251756E-3</c:v>
                </c:pt>
                <c:pt idx="2360">
                  <c:v>6.7821111995236549E-3</c:v>
                </c:pt>
                <c:pt idx="2361">
                  <c:v>6.7783848954583448E-3</c:v>
                </c:pt>
                <c:pt idx="2362">
                  <c:v>6.7743768747430266E-3</c:v>
                </c:pt>
                <c:pt idx="2363">
                  <c:v>6.7696842108055932E-3</c:v>
                </c:pt>
                <c:pt idx="2364">
                  <c:v>6.7649736060992893E-3</c:v>
                </c:pt>
                <c:pt idx="2365">
                  <c:v>6.760245038561763E-3</c:v>
                </c:pt>
                <c:pt idx="2366">
                  <c:v>6.7554984860507261E-3</c:v>
                </c:pt>
                <c:pt idx="2367">
                  <c:v>6.7507339265837629E-3</c:v>
                </c:pt>
                <c:pt idx="2368">
                  <c:v>6.7459513380185854E-3</c:v>
                </c:pt>
                <c:pt idx="2369">
                  <c:v>6.7411506982129055E-3</c:v>
                </c:pt>
                <c:pt idx="2370">
                  <c:v>6.7363319850244352E-3</c:v>
                </c:pt>
                <c:pt idx="2371">
                  <c:v>6.7314951765506947E-3</c:v>
                </c:pt>
                <c:pt idx="2372">
                  <c:v>6.72664025056946E-3</c:v>
                </c:pt>
                <c:pt idx="2373">
                  <c:v>6.7203715458141744E-3</c:v>
                </c:pt>
                <c:pt idx="2374">
                  <c:v>6.7168759578351001E-3</c:v>
                </c:pt>
                <c:pt idx="2375">
                  <c:v>6.7119665468773348E-3</c:v>
                </c:pt>
                <c:pt idx="2376">
                  <c:v>6.7070389300027955E-3</c:v>
                </c:pt>
                <c:pt idx="2377">
                  <c:v>6.7020930853090022E-3</c:v>
                </c:pt>
                <c:pt idx="2378">
                  <c:v>6.6964183430329172E-3</c:v>
                </c:pt>
                <c:pt idx="2379">
                  <c:v>6.6921466235747573E-3</c:v>
                </c:pt>
                <c:pt idx="2380">
                  <c:v>6.6871459624096019E-3</c:v>
                </c:pt>
                <c:pt idx="2381">
                  <c:v>6.6821269849359766E-3</c:v>
                </c:pt>
                <c:pt idx="2382">
                  <c:v>6.6770896690915293E-3</c:v>
                </c:pt>
                <c:pt idx="2383">
                  <c:v>6.6720339927339722E-3</c:v>
                </c:pt>
                <c:pt idx="2384">
                  <c:v>6.6669599338009533E-3</c:v>
                </c:pt>
                <c:pt idx="2385">
                  <c:v>6.6618674701501845E-3</c:v>
                </c:pt>
                <c:pt idx="2386">
                  <c:v>6.6567565797992501E-3</c:v>
                </c:pt>
                <c:pt idx="2387">
                  <c:v>6.6516272406058619E-3</c:v>
                </c:pt>
                <c:pt idx="2388">
                  <c:v>6.6464794303477959E-3</c:v>
                </c:pt>
                <c:pt idx="2389">
                  <c:v>6.6413131271225723E-3</c:v>
                </c:pt>
                <c:pt idx="2390">
                  <c:v>6.636128308707967E-3</c:v>
                </c:pt>
                <c:pt idx="2391">
                  <c:v>6.6309249531215642E-3</c:v>
                </c:pt>
                <c:pt idx="2392">
                  <c:v>6.6257030382210758E-3</c:v>
                </c:pt>
                <c:pt idx="2393">
                  <c:v>6.6204625417043417E-3</c:v>
                </c:pt>
                <c:pt idx="2394">
                  <c:v>6.6152034419086903E-3</c:v>
                </c:pt>
                <c:pt idx="2395">
                  <c:v>6.6099257164520253E-3</c:v>
                </c:pt>
                <c:pt idx="2396">
                  <c:v>6.6046293432719949E-3</c:v>
                </c:pt>
                <c:pt idx="2397">
                  <c:v>6.5993143003062471E-3</c:v>
                </c:pt>
                <c:pt idx="2398">
                  <c:v>6.593980565572366E-3</c:v>
                </c:pt>
                <c:pt idx="2399">
                  <c:v>6.5886281166882554E-3</c:v>
                </c:pt>
                <c:pt idx="2400">
                  <c:v>6.5832569318313716E-3</c:v>
                </c:pt>
                <c:pt idx="2401">
                  <c:v>6.5778669888594266E-3</c:v>
                </c:pt>
                <c:pt idx="2402">
                  <c:v>6.5724582656301322E-3</c:v>
                </c:pt>
                <c:pt idx="2403">
                  <c:v>6.5670307400012007E-3</c:v>
                </c:pt>
                <c:pt idx="2404">
                  <c:v>6.561584389990216E-3</c:v>
                </c:pt>
                <c:pt idx="2405">
                  <c:v>6.5561191934548901E-3</c:v>
                </c:pt>
                <c:pt idx="2406">
                  <c:v>6.5506351283328712E-3</c:v>
                </c:pt>
                <c:pt idx="2407">
                  <c:v>6.5451321724818712E-3</c:v>
                </c:pt>
                <c:pt idx="2408">
                  <c:v>6.5396103038395381E-3</c:v>
                </c:pt>
                <c:pt idx="2409">
                  <c:v>6.5340695004234561E-3</c:v>
                </c:pt>
                <c:pt idx="2410">
                  <c:v>6.528509739851529E-3</c:v>
                </c:pt>
                <c:pt idx="2411">
                  <c:v>6.5229310003012131E-3</c:v>
                </c:pt>
                <c:pt idx="2412">
                  <c:v>6.5165320298277152E-3</c:v>
                </c:pt>
                <c:pt idx="2413">
                  <c:v>6.510912546469072E-3</c:v>
                </c:pt>
                <c:pt idx="2414">
                  <c:v>6.5060806861971798E-3</c:v>
                </c:pt>
                <c:pt idx="2415">
                  <c:v>6.5004258093903644E-3</c:v>
                </c:pt>
                <c:pt idx="2416">
                  <c:v>6.4947518430535922E-3</c:v>
                </c:pt>
                <c:pt idx="2417">
                  <c:v>6.4890587652044474E-3</c:v>
                </c:pt>
                <c:pt idx="2418">
                  <c:v>6.4833465534608337E-3</c:v>
                </c:pt>
                <c:pt idx="2419">
                  <c:v>6.4776151860002074E-3</c:v>
                </c:pt>
                <c:pt idx="2420">
                  <c:v>6.4718646406802804E-3</c:v>
                </c:pt>
                <c:pt idx="2421">
                  <c:v>6.4660948952788289E-3</c:v>
                </c:pt>
                <c:pt idx="2422">
                  <c:v>6.4603059278933728E-3</c:v>
                </c:pt>
                <c:pt idx="2423">
                  <c:v>6.4544977163016881E-3</c:v>
                </c:pt>
                <c:pt idx="2424">
                  <c:v>6.4486702383614869E-3</c:v>
                </c:pt>
                <c:pt idx="2425">
                  <c:v>6.4428234720903532E-3</c:v>
                </c:pt>
                <c:pt idx="2426">
                  <c:v>6.4369573955058712E-3</c:v>
                </c:pt>
                <c:pt idx="2427">
                  <c:v>6.4310719862259447E-3</c:v>
                </c:pt>
                <c:pt idx="2428">
                  <c:v>6.4234765889548129E-3</c:v>
                </c:pt>
                <c:pt idx="2429">
                  <c:v>6.4192430818099666E-3</c:v>
                </c:pt>
                <c:pt idx="2430">
                  <c:v>6.4132995423893391E-3</c:v>
                </c:pt>
                <c:pt idx="2431">
                  <c:v>6.4073365821037953E-3</c:v>
                </c:pt>
                <c:pt idx="2432">
                  <c:v>6.4013541787311112E-3</c:v>
                </c:pt>
                <c:pt idx="2433">
                  <c:v>6.395352310288871E-3</c:v>
                </c:pt>
                <c:pt idx="2434">
                  <c:v>6.3893309547147226E-3</c:v>
                </c:pt>
                <c:pt idx="2435">
                  <c:v>6.383290089786442E-3</c:v>
                </c:pt>
                <c:pt idx="2436">
                  <c:v>6.3772296935216133E-3</c:v>
                </c:pt>
                <c:pt idx="2437">
                  <c:v>6.3711497438578846E-3</c:v>
                </c:pt>
                <c:pt idx="2438">
                  <c:v>6.3650502185730318E-3</c:v>
                </c:pt>
                <c:pt idx="2439">
                  <c:v>6.358931095684639E-3</c:v>
                </c:pt>
                <c:pt idx="2440">
                  <c:v>6.3527923529704822E-3</c:v>
                </c:pt>
                <c:pt idx="2441">
                  <c:v>6.3466339686080175E-3</c:v>
                </c:pt>
                <c:pt idx="2442">
                  <c:v>6.3404559201352129E-3</c:v>
                </c:pt>
                <c:pt idx="2443">
                  <c:v>6.3342581858094604E-3</c:v>
                </c:pt>
                <c:pt idx="2444">
                  <c:v>6.3280407432486641E-3</c:v>
                </c:pt>
                <c:pt idx="2445">
                  <c:v>6.3218035705503439E-3</c:v>
                </c:pt>
                <c:pt idx="2446">
                  <c:v>6.315546645572212E-3</c:v>
                </c:pt>
                <c:pt idx="2447">
                  <c:v>6.3092699460920443E-3</c:v>
                </c:pt>
                <c:pt idx="2448">
                  <c:v>6.3029734502872969E-3</c:v>
                </c:pt>
                <c:pt idx="2449">
                  <c:v>6.2966571359357459E-3</c:v>
                </c:pt>
                <c:pt idx="2450">
                  <c:v>6.2903209808151672E-3</c:v>
                </c:pt>
                <c:pt idx="2451">
                  <c:v>6.2839649629431449E-3</c:v>
                </c:pt>
                <c:pt idx="2452">
                  <c:v>6.277589060337263E-3</c:v>
                </c:pt>
                <c:pt idx="2453">
                  <c:v>6.2711932507752977E-3</c:v>
                </c:pt>
                <c:pt idx="2454">
                  <c:v>6.2647775121948968E-3</c:v>
                </c:pt>
                <c:pt idx="2455">
                  <c:v>6.2583418224537724E-3</c:v>
                </c:pt>
                <c:pt idx="2456">
                  <c:v>6.2518861595695085E-3</c:v>
                </c:pt>
                <c:pt idx="2457">
                  <c:v>6.2454105013198813E-3</c:v>
                </c:pt>
                <c:pt idx="2458">
                  <c:v>6.2389148256425386E-3</c:v>
                </c:pt>
                <c:pt idx="2459">
                  <c:v>6.2323991105550647E-3</c:v>
                </c:pt>
                <c:pt idx="2460">
                  <c:v>6.2258633339151714E-3</c:v>
                </c:pt>
                <c:pt idx="2461">
                  <c:v>6.2193074735805709E-3</c:v>
                </c:pt>
                <c:pt idx="2462">
                  <c:v>6.2127315074889111E-3</c:v>
                </c:pt>
                <c:pt idx="2463">
                  <c:v>6.2061354135778402E-3</c:v>
                </c:pt>
                <c:pt idx="2464">
                  <c:v>6.19951916970507E-3</c:v>
                </c:pt>
                <c:pt idx="2465">
                  <c:v>6.1928827538082487E-3</c:v>
                </c:pt>
                <c:pt idx="2466">
                  <c:v>6.1862261437450883E-3</c:v>
                </c:pt>
                <c:pt idx="2467">
                  <c:v>6.1795493175331728E-3</c:v>
                </c:pt>
                <c:pt idx="2468">
                  <c:v>6.1728522529502783E-3</c:v>
                </c:pt>
                <c:pt idx="2469">
                  <c:v>6.1661349279340527E-3</c:v>
                </c:pt>
                <c:pt idx="2470">
                  <c:v>6.1593973205820163E-3</c:v>
                </c:pt>
                <c:pt idx="2471">
                  <c:v>6.1526394085120728E-3</c:v>
                </c:pt>
                <c:pt idx="2472">
                  <c:v>6.1458611698217425E-3</c:v>
                </c:pt>
                <c:pt idx="2473">
                  <c:v>6.1390625823687373E-3</c:v>
                </c:pt>
                <c:pt idx="2474">
                  <c:v>6.1322436240107692E-3</c:v>
                </c:pt>
                <c:pt idx="2475">
                  <c:v>6.1254042728453584E-3</c:v>
                </c:pt>
                <c:pt idx="2476">
                  <c:v>6.1185445064104726E-3</c:v>
                </c:pt>
                <c:pt idx="2477">
                  <c:v>6.1116643030434403E-3</c:v>
                </c:pt>
                <c:pt idx="2478">
                  <c:v>6.1027882615416473E-3</c:v>
                </c:pt>
                <c:pt idx="2479">
                  <c:v>6.0978424963842315E-3</c:v>
                </c:pt>
                <c:pt idx="2480">
                  <c:v>6.0909008489673511E-3</c:v>
                </c:pt>
                <c:pt idx="2481">
                  <c:v>6.0839386761291081E-3</c:v>
                </c:pt>
                <c:pt idx="2482">
                  <c:v>6.0759567454926611E-3</c:v>
                </c:pt>
                <c:pt idx="2483">
                  <c:v>6.0699526654595104E-3</c:v>
                </c:pt>
                <c:pt idx="2484">
                  <c:v>6.0629287835833878E-3</c:v>
                </c:pt>
                <c:pt idx="2485">
                  <c:v>6.0558842877167507E-3</c:v>
                </c:pt>
                <c:pt idx="2486">
                  <c:v>6.0488191559571192E-3</c:v>
                </c:pt>
                <c:pt idx="2487">
                  <c:v>6.0417333661622052E-3</c:v>
                </c:pt>
                <c:pt idx="2488">
                  <c:v>6.034626896269657E-3</c:v>
                </c:pt>
                <c:pt idx="2489">
                  <c:v>6.0274997241371864E-3</c:v>
                </c:pt>
                <c:pt idx="2490">
                  <c:v>6.0203518276225054E-3</c:v>
                </c:pt>
                <c:pt idx="2491">
                  <c:v>6.0131831847431982E-3</c:v>
                </c:pt>
                <c:pt idx="2492">
                  <c:v>6.0060035651243737E-3</c:v>
                </c:pt>
                <c:pt idx="2493">
                  <c:v>5.9988340693273301E-3</c:v>
                </c:pt>
                <c:pt idx="2494">
                  <c:v>5.9916754883992951E-3</c:v>
                </c:pt>
                <c:pt idx="2495">
                  <c:v>5.9845278608694485E-3</c:v>
                </c:pt>
                <c:pt idx="2496">
                  <c:v>5.9773912253469064E-3</c:v>
                </c:pt>
                <c:pt idx="2497">
                  <c:v>5.9702656202009763E-3</c:v>
                </c:pt>
                <c:pt idx="2498">
                  <c:v>5.9631510841207103E-3</c:v>
                </c:pt>
                <c:pt idx="2499">
                  <c:v>5.95604765539548E-3</c:v>
                </c:pt>
                <c:pt idx="2500">
                  <c:v>5.9489553725544653E-3</c:v>
                </c:pt>
                <c:pt idx="2501">
                  <c:v>5.9418742743666542E-3</c:v>
                </c:pt>
                <c:pt idx="2502">
                  <c:v>5.9348043989615462E-3</c:v>
                </c:pt>
                <c:pt idx="2503">
                  <c:v>5.9277457850281934E-3</c:v>
                </c:pt>
                <c:pt idx="2504">
                  <c:v>5.9206984711757116E-3</c:v>
                </c:pt>
                <c:pt idx="2505">
                  <c:v>5.9136624957734085E-3</c:v>
                </c:pt>
                <c:pt idx="2506">
                  <c:v>5.906637897270528E-3</c:v>
                </c:pt>
                <c:pt idx="2507">
                  <c:v>5.899624714356122E-3</c:v>
                </c:pt>
                <c:pt idx="2508">
                  <c:v>5.8926229853994982E-3</c:v>
                </c:pt>
                <c:pt idx="2509">
                  <c:v>5.8856327488499005E-3</c:v>
                </c:pt>
                <c:pt idx="2510">
                  <c:v>5.8786540434763168E-3</c:v>
                </c:pt>
                <c:pt idx="2511">
                  <c:v>5.8716869074881828E-3</c:v>
                </c:pt>
                <c:pt idx="2512">
                  <c:v>5.8647313794946143E-3</c:v>
                </c:pt>
                <c:pt idx="2513">
                  <c:v>5.8577874981047273E-3</c:v>
                </c:pt>
                <c:pt idx="2514">
                  <c:v>5.8508553016878295E-3</c:v>
                </c:pt>
                <c:pt idx="2515">
                  <c:v>5.8439348287731008E-3</c:v>
                </c:pt>
                <c:pt idx="2516">
                  <c:v>5.8350543663276966E-3</c:v>
                </c:pt>
                <c:pt idx="2517">
                  <c:v>5.8281608346621994E-3</c:v>
                </c:pt>
                <c:pt idx="2518">
                  <c:v>5.8222615234626574E-3</c:v>
                </c:pt>
                <c:pt idx="2519">
                  <c:v>5.8153900296087357E-3</c:v>
                </c:pt>
                <c:pt idx="2520">
                  <c:v>5.8085304574184704E-3</c:v>
                </c:pt>
                <c:pt idx="2521">
                  <c:v>5.8016828452611691E-3</c:v>
                </c:pt>
                <c:pt idx="2522">
                  <c:v>5.7948472316660116E-3</c:v>
                </c:pt>
                <c:pt idx="2523">
                  <c:v>5.7880236550822417E-3</c:v>
                </c:pt>
                <c:pt idx="2524">
                  <c:v>5.7812121541189754E-3</c:v>
                </c:pt>
                <c:pt idx="2525">
                  <c:v>5.7744127671455203E-3</c:v>
                </c:pt>
                <c:pt idx="2526">
                  <c:v>5.7676255328509285E-3</c:v>
                </c:pt>
                <c:pt idx="2527">
                  <c:v>5.7608504896844437E-3</c:v>
                </c:pt>
                <c:pt idx="2528">
                  <c:v>5.7540876760153736E-3</c:v>
                </c:pt>
                <c:pt idx="2529">
                  <c:v>5.7473371304528342E-3</c:v>
                </c:pt>
                <c:pt idx="2530">
                  <c:v>5.7405988915260053E-3</c:v>
                </c:pt>
                <c:pt idx="2531">
                  <c:v>5.7338729976841307E-3</c:v>
                </c:pt>
                <c:pt idx="2532">
                  <c:v>5.7271594874563903E-3</c:v>
                </c:pt>
                <c:pt idx="2533">
                  <c:v>5.7185460897013485E-3</c:v>
                </c:pt>
                <c:pt idx="2534">
                  <c:v>5.7128152730001602E-3</c:v>
                </c:pt>
                <c:pt idx="2535">
                  <c:v>5.7070936434300279E-3</c:v>
                </c:pt>
                <c:pt idx="2536">
                  <c:v>5.7004300527108143E-3</c:v>
                </c:pt>
                <c:pt idx="2537">
                  <c:v>5.6937790380917619E-3</c:v>
                </c:pt>
                <c:pt idx="2538">
                  <c:v>5.6871406381819867E-3</c:v>
                </c:pt>
                <c:pt idx="2539">
                  <c:v>5.6805148913507963E-3</c:v>
                </c:pt>
                <c:pt idx="2540">
                  <c:v>5.6739018362073068E-3</c:v>
                </c:pt>
                <c:pt idx="2541">
                  <c:v>5.6673015112007619E-3</c:v>
                </c:pt>
                <c:pt idx="2542">
                  <c:v>5.6607139548603413E-3</c:v>
                </c:pt>
                <c:pt idx="2543">
                  <c:v>5.654139205635289E-3</c:v>
                </c:pt>
                <c:pt idx="2544">
                  <c:v>5.6475773021347209E-3</c:v>
                </c:pt>
                <c:pt idx="2545">
                  <c:v>5.6410282828078806E-3</c:v>
                </c:pt>
                <c:pt idx="2546">
                  <c:v>5.6344921861839481E-3</c:v>
                </c:pt>
                <c:pt idx="2547">
                  <c:v>5.6279690507121671E-3</c:v>
                </c:pt>
                <c:pt idx="2548">
                  <c:v>5.6214589149217176E-3</c:v>
                </c:pt>
                <c:pt idx="2549">
                  <c:v>5.6149618172618432E-3</c:v>
                </c:pt>
                <c:pt idx="2550">
                  <c:v>5.6084777964215959E-3</c:v>
                </c:pt>
                <c:pt idx="2551">
                  <c:v>5.6020068907702836E-3</c:v>
                </c:pt>
                <c:pt idx="2552">
                  <c:v>5.5955491387571499E-3</c:v>
                </c:pt>
                <c:pt idx="2553">
                  <c:v>5.5891045789913107E-3</c:v>
                </c:pt>
                <c:pt idx="2554">
                  <c:v>5.582673250001946E-3</c:v>
                </c:pt>
                <c:pt idx="2555">
                  <c:v>5.5762551901583635E-3</c:v>
                </c:pt>
                <c:pt idx="2556">
                  <c:v>5.5698504379897429E-3</c:v>
                </c:pt>
                <c:pt idx="2557">
                  <c:v>5.5634590321851363E-3</c:v>
                </c:pt>
                <c:pt idx="2558">
                  <c:v>5.5570810110339153E-3</c:v>
                </c:pt>
                <c:pt idx="2559">
                  <c:v>5.5507164131451958E-3</c:v>
                </c:pt>
                <c:pt idx="2560">
                  <c:v>5.5443652769682217E-3</c:v>
                </c:pt>
                <c:pt idx="2561">
                  <c:v>5.5380276411121088E-3</c:v>
                </c:pt>
                <c:pt idx="2562">
                  <c:v>5.5317035440261009E-3</c:v>
                </c:pt>
                <c:pt idx="2563">
                  <c:v>5.5253930241594418E-3</c:v>
                </c:pt>
                <c:pt idx="2564">
                  <c:v>5.5190961201212474E-3</c:v>
                </c:pt>
                <c:pt idx="2565">
                  <c:v>5.5128128702808255E-3</c:v>
                </c:pt>
                <c:pt idx="2566">
                  <c:v>5.5065433131673558E-3</c:v>
                </c:pt>
                <c:pt idx="2567">
                  <c:v>5.5002874874698904E-3</c:v>
                </c:pt>
                <c:pt idx="2568">
                  <c:v>5.4922645214183774E-3</c:v>
                </c:pt>
                <c:pt idx="2569">
                  <c:v>5.4860402260992203E-3</c:v>
                </c:pt>
                <c:pt idx="2570">
                  <c:v>5.4807161439640595E-3</c:v>
                </c:pt>
                <c:pt idx="2571">
                  <c:v>5.4745176151538288E-3</c:v>
                </c:pt>
                <c:pt idx="2572">
                  <c:v>5.4683330156812815E-3</c:v>
                </c:pt>
                <c:pt idx="2573">
                  <c:v>5.4621623839157252E-3</c:v>
                </c:pt>
                <c:pt idx="2574">
                  <c:v>5.4560057585462118E-3</c:v>
                </c:pt>
                <c:pt idx="2575">
                  <c:v>5.4498631779420492E-3</c:v>
                </c:pt>
                <c:pt idx="2576">
                  <c:v>5.4437346807123532E-3</c:v>
                </c:pt>
                <c:pt idx="2577">
                  <c:v>5.4376203053063676E-3</c:v>
                </c:pt>
                <c:pt idx="2578">
                  <c:v>5.4315200902532723E-3</c:v>
                </c:pt>
                <c:pt idx="2579">
                  <c:v>5.425434074002311E-3</c:v>
                </c:pt>
                <c:pt idx="2580">
                  <c:v>5.4193622950826636E-3</c:v>
                </c:pt>
                <c:pt idx="2581">
                  <c:v>5.41330479202351E-3</c:v>
                </c:pt>
                <c:pt idx="2582">
                  <c:v>5.4072616033540299E-3</c:v>
                </c:pt>
                <c:pt idx="2583">
                  <c:v>5.4012327675234673E-3</c:v>
                </c:pt>
                <c:pt idx="2584">
                  <c:v>5.3927259972752495E-3</c:v>
                </c:pt>
                <c:pt idx="2585">
                  <c:v>5.3892183084958134E-3</c:v>
                </c:pt>
                <c:pt idx="2586">
                  <c:v>5.3823788675622097E-3</c:v>
                </c:pt>
                <c:pt idx="2587">
                  <c:v>5.377261722934179E-3</c:v>
                </c:pt>
                <c:pt idx="2588">
                  <c:v>5.3713052289960928E-3</c:v>
                </c:pt>
                <c:pt idx="2589">
                  <c:v>5.3653633189920669E-3</c:v>
                </c:pt>
                <c:pt idx="2590">
                  <c:v>5.3594360312114731E-3</c:v>
                </c:pt>
                <c:pt idx="2591">
                  <c:v>5.3535234045032354E-3</c:v>
                </c:pt>
                <c:pt idx="2592">
                  <c:v>5.3476254770767895E-3</c:v>
                </c:pt>
                <c:pt idx="2593">
                  <c:v>5.3417422877011234E-3</c:v>
                </c:pt>
                <c:pt idx="2594">
                  <c:v>5.3358738745856726E-3</c:v>
                </c:pt>
                <c:pt idx="2595">
                  <c:v>5.3300202764994253E-3</c:v>
                </c:pt>
                <c:pt idx="2596">
                  <c:v>5.3241815318116892E-3</c:v>
                </c:pt>
                <c:pt idx="2597">
                  <c:v>5.318357679051644E-3</c:v>
                </c:pt>
                <c:pt idx="2598">
                  <c:v>5.3125487565885976E-3</c:v>
                </c:pt>
                <c:pt idx="2599">
                  <c:v>5.306754803271474E-3</c:v>
                </c:pt>
                <c:pt idx="2600">
                  <c:v>5.3009758573097088E-3</c:v>
                </c:pt>
                <c:pt idx="2601">
                  <c:v>5.2952119572324818E-3</c:v>
                </c:pt>
                <c:pt idx="2602">
                  <c:v>5.2894631416489091E-3</c:v>
                </c:pt>
                <c:pt idx="2603">
                  <c:v>5.2837294490881703E-3</c:v>
                </c:pt>
                <c:pt idx="2604">
                  <c:v>5.2780109179195733E-3</c:v>
                </c:pt>
                <c:pt idx="2605">
                  <c:v>5.272307586752234E-3</c:v>
                </c:pt>
                <c:pt idx="2606">
                  <c:v>5.2666194940353961E-3</c:v>
                </c:pt>
                <c:pt idx="2607">
                  <c:v>5.2609466782982395E-3</c:v>
                </c:pt>
                <c:pt idx="2608">
                  <c:v>5.255289178069944E-3</c:v>
                </c:pt>
                <c:pt idx="2609">
                  <c:v>5.2496470317997534E-3</c:v>
                </c:pt>
                <c:pt idx="2610">
                  <c:v>5.2440202780168477E-3</c:v>
                </c:pt>
                <c:pt idx="2611">
                  <c:v>5.2384089552504065E-3</c:v>
                </c:pt>
                <c:pt idx="2612">
                  <c:v>5.2328131019496738E-3</c:v>
                </c:pt>
                <c:pt idx="2613">
                  <c:v>5.2272327566438292E-3</c:v>
                </c:pt>
                <c:pt idx="2614">
                  <c:v>5.2216679579419889E-3</c:v>
                </c:pt>
                <c:pt idx="2615">
                  <c:v>5.2161187441335244E-3</c:v>
                </c:pt>
                <c:pt idx="2616">
                  <c:v>5.2105851539074877E-3</c:v>
                </c:pt>
                <c:pt idx="2617">
                  <c:v>5.2050672257131225E-3</c:v>
                </c:pt>
                <c:pt idx="2618">
                  <c:v>5.1995649979996728E-3</c:v>
                </c:pt>
                <c:pt idx="2619">
                  <c:v>5.1940785093762543E-3</c:v>
                </c:pt>
                <c:pt idx="2620">
                  <c:v>5.1863428701803826E-3</c:v>
                </c:pt>
                <c:pt idx="2621">
                  <c:v>5.1808946085785124E-3</c:v>
                </c:pt>
                <c:pt idx="2622">
                  <c:v>5.176938153361732E-3</c:v>
                </c:pt>
                <c:pt idx="2623">
                  <c:v>5.1715172794519759E-3</c:v>
                </c:pt>
                <c:pt idx="2624">
                  <c:v>5.1661123426338662E-3</c:v>
                </c:pt>
                <c:pt idx="2625">
                  <c:v>5.1607233814365827E-3</c:v>
                </c:pt>
                <c:pt idx="2626">
                  <c:v>5.1553504341494971E-3</c:v>
                </c:pt>
                <c:pt idx="2627">
                  <c:v>5.1499935396215335E-3</c:v>
                </c:pt>
                <c:pt idx="2628">
                  <c:v>5.1446527360621275E-3</c:v>
                </c:pt>
                <c:pt idx="2629">
                  <c:v>5.1393280620803949E-3</c:v>
                </c:pt>
                <c:pt idx="2630">
                  <c:v>5.1340195562055158E-3</c:v>
                </c:pt>
                <c:pt idx="2631">
                  <c:v>5.1287272569666698E-3</c:v>
                </c:pt>
                <c:pt idx="2632">
                  <c:v>5.1234512027331647E-3</c:v>
                </c:pt>
                <c:pt idx="2633">
                  <c:v>5.1168374196279842E-3</c:v>
                </c:pt>
                <c:pt idx="2634">
                  <c:v>5.1099590704417608E-3</c:v>
                </c:pt>
                <c:pt idx="2635">
                  <c:v>5.1047413489069271E-3</c:v>
                </c:pt>
                <c:pt idx="2636">
                  <c:v>5.0995400483166975E-3</c:v>
                </c:pt>
                <c:pt idx="2637">
                  <c:v>5.0943552073601239E-3</c:v>
                </c:pt>
                <c:pt idx="2638">
                  <c:v>5.0884498789738331E-3</c:v>
                </c:pt>
                <c:pt idx="2639">
                  <c:v>5.0840350584646643E-3</c:v>
                </c:pt>
                <c:pt idx="2640">
                  <c:v>5.0788998274242658E-3</c:v>
                </c:pt>
                <c:pt idx="2641">
                  <c:v>5.0737812100543067E-3</c:v>
                </c:pt>
                <c:pt idx="2642">
                  <c:v>5.0686792448839668E-3</c:v>
                </c:pt>
                <c:pt idx="2643">
                  <c:v>5.0635939703624899E-3</c:v>
                </c:pt>
                <c:pt idx="2644">
                  <c:v>5.0585254248591838E-3</c:v>
                </c:pt>
                <c:pt idx="2645">
                  <c:v>5.0534736471430364E-3</c:v>
                </c:pt>
                <c:pt idx="2646">
                  <c:v>5.0484386755833555E-3</c:v>
                </c:pt>
                <c:pt idx="2647">
                  <c:v>5.0434205486293848E-3</c:v>
                </c:pt>
                <c:pt idx="2648">
                  <c:v>5.0384193048902404E-3</c:v>
                </c:pt>
                <c:pt idx="2649">
                  <c:v>5.0334349828151659E-3</c:v>
                </c:pt>
                <c:pt idx="2650">
                  <c:v>5.0284676210132773E-3</c:v>
                </c:pt>
                <c:pt idx="2651">
                  <c:v>5.0235172578538823E-3</c:v>
                </c:pt>
                <c:pt idx="2652">
                  <c:v>5.0185839318661607E-3</c:v>
                </c:pt>
                <c:pt idx="2653">
                  <c:v>5.0136676815792924E-3</c:v>
                </c:pt>
                <c:pt idx="2654">
                  <c:v>5.0087685455224573E-3</c:v>
                </c:pt>
                <c:pt idx="2655">
                  <c:v>5.0038865621448991E-3</c:v>
                </c:pt>
                <c:pt idx="2656">
                  <c:v>4.9990217698958617E-3</c:v>
                </c:pt>
                <c:pt idx="2657">
                  <c:v>4.9941742075443329E-3</c:v>
                </c:pt>
                <c:pt idx="2658">
                  <c:v>4.9893439132997486E-3</c:v>
                </c:pt>
                <c:pt idx="2659">
                  <c:v>4.9845309257712245E-3</c:v>
                </c:pt>
                <c:pt idx="2660">
                  <c:v>4.9797352836478126E-3</c:v>
                </c:pt>
                <c:pt idx="2661">
                  <c:v>4.9749570250590125E-3</c:v>
                </c:pt>
                <c:pt idx="2662">
                  <c:v>4.9701961888537483E-3</c:v>
                </c:pt>
                <c:pt idx="2663">
                  <c:v>4.9654528134013276E-3</c:v>
                </c:pt>
                <c:pt idx="2664">
                  <c:v>4.9607269370710583E-3</c:v>
                </c:pt>
                <c:pt idx="2665">
                  <c:v>4.9560185986319283E-3</c:v>
                </c:pt>
                <c:pt idx="2666">
                  <c:v>4.9513278363733093E-3</c:v>
                </c:pt>
                <c:pt idx="2667">
                  <c:v>4.9466546889043173E-3</c:v>
                </c:pt>
                <c:pt idx="2668">
                  <c:v>4.941999194754132E-3</c:v>
                </c:pt>
                <c:pt idx="2669">
                  <c:v>4.9373613923719972E-3</c:v>
                </c:pt>
                <c:pt idx="2670">
                  <c:v>4.9327413202071568E-3</c:v>
                </c:pt>
                <c:pt idx="2671">
                  <c:v>4.9281390168687267E-3</c:v>
                </c:pt>
                <c:pt idx="2672">
                  <c:v>4.9219552155177482E-3</c:v>
                </c:pt>
                <c:pt idx="2673">
                  <c:v>4.9183369510696906E-3</c:v>
                </c:pt>
                <c:pt idx="2674">
                  <c:v>4.9144391046240798E-3</c:v>
                </c:pt>
                <c:pt idx="2675">
                  <c:v>4.9099082614834089E-3</c:v>
                </c:pt>
                <c:pt idx="2676">
                  <c:v>4.9053953796551752E-3</c:v>
                </c:pt>
                <c:pt idx="2677">
                  <c:v>4.9009004976685588E-3</c:v>
                </c:pt>
                <c:pt idx="2678">
                  <c:v>4.8964236539728034E-3</c:v>
                </c:pt>
                <c:pt idx="2679">
                  <c:v>4.8919648870970889E-3</c:v>
                </c:pt>
                <c:pt idx="2680">
                  <c:v>4.887524235570595E-3</c:v>
                </c:pt>
                <c:pt idx="2681">
                  <c:v>4.8831017378425656E-3</c:v>
                </c:pt>
                <c:pt idx="2682">
                  <c:v>4.8786974325221166E-3</c:v>
                </c:pt>
                <c:pt idx="2683">
                  <c:v>4.8743113579785557E-3</c:v>
                </c:pt>
                <c:pt idx="2684">
                  <c:v>4.8699435528209989E-3</c:v>
                </c:pt>
                <c:pt idx="2685">
                  <c:v>4.8655940555786259E-3</c:v>
                </c:pt>
                <c:pt idx="2686">
                  <c:v>4.8612629046207445E-3</c:v>
                </c:pt>
                <c:pt idx="2687">
                  <c:v>4.8569501384765346E-3</c:v>
                </c:pt>
                <c:pt idx="2688">
                  <c:v>4.8514322300263757E-3</c:v>
                </c:pt>
                <c:pt idx="2689">
                  <c:v>4.8483799149856566E-3</c:v>
                </c:pt>
                <c:pt idx="2690">
                  <c:v>4.8441225345374761E-3</c:v>
                </c:pt>
                <c:pt idx="2691">
                  <c:v>4.8398836929397504E-3</c:v>
                </c:pt>
                <c:pt idx="2692">
                  <c:v>4.8356634287216593E-3</c:v>
                </c:pt>
                <c:pt idx="2693">
                  <c:v>4.8314617804923188E-3</c:v>
                </c:pt>
                <c:pt idx="2694">
                  <c:v>4.8272787865411004E-3</c:v>
                </c:pt>
                <c:pt idx="2695">
                  <c:v>4.8231144856369923E-3</c:v>
                </c:pt>
                <c:pt idx="2696">
                  <c:v>4.81896891598943E-3</c:v>
                </c:pt>
                <c:pt idx="2697">
                  <c:v>4.8148421163674016E-3</c:v>
                </c:pt>
                <c:pt idx="2698">
                  <c:v>4.8107341250602786E-3</c:v>
                </c:pt>
                <c:pt idx="2699">
                  <c:v>4.8066449807571132E-3</c:v>
                </c:pt>
                <c:pt idx="2700">
                  <c:v>4.8025747219071491E-3</c:v>
                </c:pt>
                <c:pt idx="2701">
                  <c:v>4.79852338695963E-3</c:v>
                </c:pt>
                <c:pt idx="2702">
                  <c:v>4.7944910143637998E-3</c:v>
                </c:pt>
                <c:pt idx="2703">
                  <c:v>4.7904776428087104E-3</c:v>
                </c:pt>
                <c:pt idx="2704">
                  <c:v>4.7864833106636695E-3</c:v>
                </c:pt>
                <c:pt idx="2705">
                  <c:v>4.7825080565377931E-3</c:v>
                </c:pt>
                <c:pt idx="2706">
                  <c:v>4.7785519188003889E-3</c:v>
                </c:pt>
                <c:pt idx="2707">
                  <c:v>4.7746149360605727E-3</c:v>
                </c:pt>
                <c:pt idx="2708">
                  <c:v>4.7706971467675885E-3</c:v>
                </c:pt>
                <c:pt idx="2709">
                  <c:v>4.7667985893706799E-3</c:v>
                </c:pt>
                <c:pt idx="2710">
                  <c:v>4.7629193025588989E-3</c:v>
                </c:pt>
                <c:pt idx="2711">
                  <c:v>4.7590593247015534E-3</c:v>
                </c:pt>
                <c:pt idx="2712">
                  <c:v>4.755218694327823E-3</c:v>
                </c:pt>
                <c:pt idx="2713">
                  <c:v>4.7513974498869516E-3</c:v>
                </c:pt>
                <c:pt idx="2714">
                  <c:v>4.7475956299880551E-3</c:v>
                </c:pt>
                <c:pt idx="2715">
                  <c:v>4.7438132730803773E-3</c:v>
                </c:pt>
                <c:pt idx="2716">
                  <c:v>4.740050417773034E-3</c:v>
                </c:pt>
                <c:pt idx="2717">
                  <c:v>4.7363071024353331E-3</c:v>
                </c:pt>
                <c:pt idx="2718">
                  <c:v>4.7325833655165184E-3</c:v>
                </c:pt>
                <c:pt idx="2719">
                  <c:v>4.7288792457056417E-3</c:v>
                </c:pt>
                <c:pt idx="2720">
                  <c:v>4.7251947813720108E-3</c:v>
                </c:pt>
                <c:pt idx="2721">
                  <c:v>4.7215300110448055E-3</c:v>
                </c:pt>
                <c:pt idx="2722">
                  <c:v>4.7178849733331418E-3</c:v>
                </c:pt>
                <c:pt idx="2723">
                  <c:v>4.7142597066063274E-3</c:v>
                </c:pt>
                <c:pt idx="2724">
                  <c:v>4.7106542494734782E-3</c:v>
                </c:pt>
                <c:pt idx="2725">
                  <c:v>4.7070686403039019E-3</c:v>
                </c:pt>
                <c:pt idx="2726">
                  <c:v>4.7035029177866505E-3</c:v>
                </c:pt>
                <c:pt idx="2727">
                  <c:v>4.6999571202910317E-3</c:v>
                </c:pt>
                <c:pt idx="2728">
                  <c:v>4.6964312863462254E-3</c:v>
                </c:pt>
                <c:pt idx="2729">
                  <c:v>4.6929254544814114E-3</c:v>
                </c:pt>
                <c:pt idx="2730">
                  <c:v>4.6894396632257696E-3</c:v>
                </c:pt>
                <c:pt idx="2731">
                  <c:v>4.6859739510285436E-3</c:v>
                </c:pt>
                <c:pt idx="2732">
                  <c:v>4.6825283563389775E-3</c:v>
                </c:pt>
                <c:pt idx="2733">
                  <c:v>4.679102917846123E-3</c:v>
                </c:pt>
                <c:pt idx="2734">
                  <c:v>4.6756976738393519E-3</c:v>
                </c:pt>
                <c:pt idx="2735">
                  <c:v>4.6723126630077161E-3</c:v>
                </c:pt>
                <c:pt idx="2736">
                  <c:v>4.6689479238004594E-3</c:v>
                </c:pt>
                <c:pt idx="2737">
                  <c:v>4.6656034946668257E-3</c:v>
                </c:pt>
                <c:pt idx="2738">
                  <c:v>4.6622794141359947E-3</c:v>
                </c:pt>
                <c:pt idx="2739">
                  <c:v>4.658035558309237E-3</c:v>
                </c:pt>
                <c:pt idx="2740">
                  <c:v>4.6556924529195243E-3</c:v>
                </c:pt>
                <c:pt idx="2741">
                  <c:v>4.6524296492922446E-3</c:v>
                </c:pt>
                <c:pt idx="2742">
                  <c:v>4.6491873482246149E-3</c:v>
                </c:pt>
                <c:pt idx="2743">
                  <c:v>4.6459655884056872E-3</c:v>
                </c:pt>
                <c:pt idx="2744">
                  <c:v>4.6427644081248332E-3</c:v>
                </c:pt>
                <c:pt idx="2745">
                  <c:v>4.6395838460711047E-3</c:v>
                </c:pt>
                <c:pt idx="2746">
                  <c:v>4.6364239406138097E-3</c:v>
                </c:pt>
                <c:pt idx="2747">
                  <c:v>4.6332847303620639E-3</c:v>
                </c:pt>
                <c:pt idx="2748">
                  <c:v>4.6301662537651112E-3</c:v>
                </c:pt>
                <c:pt idx="2749">
                  <c:v>4.6270685492721952E-3</c:v>
                </c:pt>
                <c:pt idx="2750">
                  <c:v>4.6239916554924321E-3</c:v>
                </c:pt>
                <c:pt idx="2751">
                  <c:v>4.6209356109550015E-3</c:v>
                </c:pt>
                <c:pt idx="2752">
                  <c:v>4.6179004539492752E-3</c:v>
                </c:pt>
                <c:pt idx="2753">
                  <c:v>4.6148862233241772E-3</c:v>
                </c:pt>
                <c:pt idx="2754">
                  <c:v>4.6118929572092071E-3</c:v>
                </c:pt>
                <c:pt idx="2755">
                  <c:v>4.6089206943733529E-3</c:v>
                </c:pt>
                <c:pt idx="2756">
                  <c:v>4.6059694732658585E-3</c:v>
                </c:pt>
                <c:pt idx="2757">
                  <c:v>4.6030393323359675E-3</c:v>
                </c:pt>
                <c:pt idx="2758">
                  <c:v>4.6001303101128599E-3</c:v>
                </c:pt>
                <c:pt idx="2759">
                  <c:v>4.5972424450457794E-3</c:v>
                </c:pt>
                <c:pt idx="2760">
                  <c:v>4.594375775823778E-3</c:v>
                </c:pt>
                <c:pt idx="2761">
                  <c:v>4.5915303407362273E-3</c:v>
                </c:pt>
                <c:pt idx="2762">
                  <c:v>4.5887061784721794E-3</c:v>
                </c:pt>
                <c:pt idx="2763">
                  <c:v>4.585903327400942E-3</c:v>
                </c:pt>
                <c:pt idx="2764">
                  <c:v>4.5831218259717588E-3</c:v>
                </c:pt>
                <c:pt idx="2765">
                  <c:v>4.5803617129536178E-3</c:v>
                </c:pt>
                <c:pt idx="2766">
                  <c:v>4.5776230265559548E-3</c:v>
                </c:pt>
                <c:pt idx="2767">
                  <c:v>4.5749058054678216E-3</c:v>
                </c:pt>
                <c:pt idx="2768">
                  <c:v>4.572210088218398E-3</c:v>
                </c:pt>
                <c:pt idx="2769">
                  <c:v>4.5695359131769919E-3</c:v>
                </c:pt>
                <c:pt idx="2770">
                  <c:v>4.566883318792847E-3</c:v>
                </c:pt>
                <c:pt idx="2771">
                  <c:v>4.5642523438349514E-3</c:v>
                </c:pt>
                <c:pt idx="2772">
                  <c:v>4.5616430265926766E-3</c:v>
                </c:pt>
                <c:pt idx="2773">
                  <c:v>4.5590554056751387E-3</c:v>
                </c:pt>
                <c:pt idx="2774">
                  <c:v>4.5564895195315813E-3</c:v>
                </c:pt>
                <c:pt idx="2775">
                  <c:v>4.5539454066911844E-3</c:v>
                </c:pt>
                <c:pt idx="2776">
                  <c:v>4.5510645596902322E-3</c:v>
                </c:pt>
                <c:pt idx="2777">
                  <c:v>4.5489226548767192E-3</c:v>
                </c:pt>
                <c:pt idx="2778">
                  <c:v>4.5464440928810745E-3</c:v>
                </c:pt>
                <c:pt idx="2779">
                  <c:v>4.5439874583053097E-3</c:v>
                </c:pt>
                <c:pt idx="2780">
                  <c:v>4.5415527895986685E-3</c:v>
                </c:pt>
                <c:pt idx="2781">
                  <c:v>4.5391401250505226E-3</c:v>
                </c:pt>
                <c:pt idx="2782">
                  <c:v>4.5367495034298599E-3</c:v>
                </c:pt>
                <c:pt idx="2783">
                  <c:v>4.5343809631859244E-3</c:v>
                </c:pt>
                <c:pt idx="2784">
                  <c:v>4.5320345426080877E-3</c:v>
                </c:pt>
                <c:pt idx="2785">
                  <c:v>4.5297102805452738E-3</c:v>
                </c:pt>
                <c:pt idx="2786">
                  <c:v>4.5274082153667905E-3</c:v>
                </c:pt>
                <c:pt idx="2787">
                  <c:v>4.5251283855218816E-3</c:v>
                </c:pt>
                <c:pt idx="2788">
                  <c:v>4.5228708293798547E-3</c:v>
                </c:pt>
                <c:pt idx="2789">
                  <c:v>4.5200010482471242E-3</c:v>
                </c:pt>
                <c:pt idx="2790">
                  <c:v>4.5184226929606552E-3</c:v>
                </c:pt>
                <c:pt idx="2791">
                  <c:v>4.5162321895020341E-3</c:v>
                </c:pt>
                <c:pt idx="2792">
                  <c:v>4.5140641140228865E-3</c:v>
                </c:pt>
                <c:pt idx="2793">
                  <c:v>4.5119185048125843E-3</c:v>
                </c:pt>
                <c:pt idx="2794">
                  <c:v>4.509493939304221E-3</c:v>
                </c:pt>
                <c:pt idx="2795">
                  <c:v>4.5076948397149152E-3</c:v>
                </c:pt>
                <c:pt idx="2796">
                  <c:v>4.5056168608059721E-3</c:v>
                </c:pt>
                <c:pt idx="2797">
                  <c:v>4.5035615022825937E-3</c:v>
                </c:pt>
                <c:pt idx="2798">
                  <c:v>4.5015288025940237E-3</c:v>
                </c:pt>
                <c:pt idx="2799">
                  <c:v>4.4995188004293141E-3</c:v>
                </c:pt>
                <c:pt idx="2800">
                  <c:v>4.4975315340778366E-3</c:v>
                </c:pt>
                <c:pt idx="2801">
                  <c:v>4.4955670422286431E-3</c:v>
                </c:pt>
                <c:pt idx="2802">
                  <c:v>4.4936253633309775E-3</c:v>
                </c:pt>
                <c:pt idx="2803">
                  <c:v>4.4917065358340835E-3</c:v>
                </c:pt>
                <c:pt idx="2804">
                  <c:v>4.489810598267141E-3</c:v>
                </c:pt>
                <c:pt idx="2805">
                  <c:v>4.4879375891593298E-3</c:v>
                </c:pt>
                <c:pt idx="2806">
                  <c:v>4.4860875470398298E-3</c:v>
                </c:pt>
                <c:pt idx="2807">
                  <c:v>4.4842605102779487E-3</c:v>
                </c:pt>
                <c:pt idx="2808">
                  <c:v>4.4824565175627384E-3</c:v>
                </c:pt>
                <c:pt idx="2809">
                  <c:v>4.4806756072635068E-3</c:v>
                </c:pt>
                <c:pt idx="2810">
                  <c:v>4.4789178179893696E-3</c:v>
                </c:pt>
                <c:pt idx="2811">
                  <c:v>4.4771831882695068E-3</c:v>
                </c:pt>
                <c:pt idx="2812">
                  <c:v>4.47547175639329E-3</c:v>
                </c:pt>
                <c:pt idx="2813">
                  <c:v>4.4737835610497712E-3</c:v>
                </c:pt>
                <c:pt idx="2814">
                  <c:v>4.4721186407681301E-3</c:v>
                </c:pt>
                <c:pt idx="2815">
                  <c:v>4.4704770339176747E-3</c:v>
                </c:pt>
                <c:pt idx="2816">
                  <c:v>4.4688587790275847E-3</c:v>
                </c:pt>
                <c:pt idx="2817">
                  <c:v>4.4672639147069759E-3</c:v>
                </c:pt>
                <c:pt idx="2818">
                  <c:v>4.4656924794050923E-3</c:v>
                </c:pt>
                <c:pt idx="2819">
                  <c:v>4.4641445116511136E-3</c:v>
                </c:pt>
                <c:pt idx="2820">
                  <c:v>4.4626200498143476E-3</c:v>
                </c:pt>
                <c:pt idx="2821">
                  <c:v>4.4611191325838462E-3</c:v>
                </c:pt>
                <c:pt idx="2822">
                  <c:v>4.4596417984088532E-3</c:v>
                </c:pt>
                <c:pt idx="2823">
                  <c:v>4.4581880857386125E-3</c:v>
                </c:pt>
                <c:pt idx="2824">
                  <c:v>4.4567580331822398E-3</c:v>
                </c:pt>
                <c:pt idx="2825">
                  <c:v>4.4553516791090431E-3</c:v>
                </c:pt>
                <c:pt idx="2826">
                  <c:v>4.453969062048202E-3</c:v>
                </c:pt>
                <c:pt idx="2827">
                  <c:v>4.4526102206887685E-3</c:v>
                </c:pt>
                <c:pt idx="2828">
                  <c:v>4.4508981362945121E-3</c:v>
                </c:pt>
                <c:pt idx="2829">
                  <c:v>4.4495937835886679E-3</c:v>
                </c:pt>
                <c:pt idx="2830">
                  <c:v>4.4484947895728766E-3</c:v>
                </c:pt>
                <c:pt idx="2831">
                  <c:v>4.4472348570945286E-3</c:v>
                </c:pt>
                <c:pt idx="2832">
                  <c:v>4.4459988982392673E-3</c:v>
                </c:pt>
                <c:pt idx="2833">
                  <c:v>4.4447869514563365E-3</c:v>
                </c:pt>
                <c:pt idx="2834">
                  <c:v>4.4435990552749161E-3</c:v>
                </c:pt>
                <c:pt idx="2835">
                  <c:v>4.4424352480643137E-3</c:v>
                </c:pt>
                <c:pt idx="2836">
                  <c:v>4.4412955685935174E-3</c:v>
                </c:pt>
                <c:pt idx="2837">
                  <c:v>4.4401800552318349E-3</c:v>
                </c:pt>
                <c:pt idx="2838">
                  <c:v>4.43908874642851E-3</c:v>
                </c:pt>
                <c:pt idx="2839">
                  <c:v>4.4380216807926587E-3</c:v>
                </c:pt>
                <c:pt idx="2840">
                  <c:v>4.4369788968534607E-3</c:v>
                </c:pt>
                <c:pt idx="2841">
                  <c:v>4.4359604329802238E-3</c:v>
                </c:pt>
                <c:pt idx="2842">
                  <c:v>4.4349663277021278E-3</c:v>
                </c:pt>
                <c:pt idx="2843">
                  <c:v>4.4339966196282887E-3</c:v>
                </c:pt>
                <c:pt idx="2844">
                  <c:v>4.4327857629333778E-3</c:v>
                </c:pt>
                <c:pt idx="2845">
                  <c:v>4.4321305488903562E-3</c:v>
                </c:pt>
                <c:pt idx="2846">
                  <c:v>4.4311082257841861E-3</c:v>
                </c:pt>
                <c:pt idx="2847">
                  <c:v>4.4303625289199289E-3</c:v>
                </c:pt>
                <c:pt idx="2848">
                  <c:v>4.4295153840856472E-3</c:v>
                </c:pt>
                <c:pt idx="2849">
                  <c:v>4.4286928674708292E-3</c:v>
                </c:pt>
                <c:pt idx="2850">
                  <c:v>4.427895017604655E-3</c:v>
                </c:pt>
                <c:pt idx="2851">
                  <c:v>4.427121872776496E-3</c:v>
                </c:pt>
                <c:pt idx="2852">
                  <c:v>4.4263734718352765E-3</c:v>
                </c:pt>
                <c:pt idx="2853">
                  <c:v>4.425649852990432E-3</c:v>
                </c:pt>
                <c:pt idx="2854">
                  <c:v>4.4249510548510784E-3</c:v>
                </c:pt>
                <c:pt idx="2855">
                  <c:v>4.4242771159463956E-3</c:v>
                </c:pt>
                <c:pt idx="2856">
                  <c:v>4.4236280747256274E-3</c:v>
                </c:pt>
                <c:pt idx="2857">
                  <c:v>4.4230039697179535E-3</c:v>
                </c:pt>
                <c:pt idx="2858">
                  <c:v>4.4224048394525539E-3</c:v>
                </c:pt>
                <c:pt idx="2859">
                  <c:v>4.4218307223786724E-3</c:v>
                </c:pt>
                <c:pt idx="2860">
                  <c:v>4.4212816571054248E-3</c:v>
                </c:pt>
                <c:pt idx="2861">
                  <c:v>4.4207576820820549E-3</c:v>
                </c:pt>
                <c:pt idx="2862">
                  <c:v>4.4202588357578065E-3</c:v>
                </c:pt>
                <c:pt idx="2863">
                  <c:v>4.4197851567417956E-3</c:v>
                </c:pt>
                <c:pt idx="2864">
                  <c:v>4.4193366834033299E-3</c:v>
                </c:pt>
                <c:pt idx="2865">
                  <c:v>4.4189134543515252E-3</c:v>
                </c:pt>
                <c:pt idx="2866">
                  <c:v>4.4185155081155614E-3</c:v>
                </c:pt>
                <c:pt idx="2867">
                  <c:v>4.4181428830647462E-3</c:v>
                </c:pt>
                <c:pt idx="2868">
                  <c:v>4.4177956178081956E-3</c:v>
                </c:pt>
                <c:pt idx="2869">
                  <c:v>4.4174737509550255E-3</c:v>
                </c:pt>
                <c:pt idx="2870">
                  <c:v>4.4171773207946075E-3</c:v>
                </c:pt>
                <c:pt idx="2871">
                  <c:v>4.4169063659360575E-3</c:v>
                </c:pt>
                <c:pt idx="2872">
                  <c:v>4.4166609249085553E-3</c:v>
                </c:pt>
                <c:pt idx="2873">
                  <c:v>4.4164410360814088E-3</c:v>
                </c:pt>
                <c:pt idx="2874">
                  <c:v>4.4162467382236059E-3</c:v>
                </c:pt>
                <c:pt idx="2875">
                  <c:v>4.4160780696245183E-3</c:v>
                </c:pt>
                <c:pt idx="2876">
                  <c:v>4.4159350688133259E-3</c:v>
                </c:pt>
                <c:pt idx="2877">
                  <c:v>4.4158177743192084E-3</c:v>
                </c:pt>
                <c:pt idx="2878">
                  <c:v>4.4157262245914097E-3</c:v>
                </c:pt>
                <c:pt idx="2879">
                  <c:v>4.4156604583989179E-3</c:v>
                </c:pt>
                <c:pt idx="2880">
                  <c:v>4.4156138493622876E-3</c:v>
                </c:pt>
                <c:pt idx="2881">
                  <c:v>4.4156071610323977E-3</c:v>
                </c:pt>
                <c:pt idx="2882">
                  <c:v>4.4156220488034137E-3</c:v>
                </c:pt>
                <c:pt idx="2883">
                  <c:v>4.4156635093983709E-3</c:v>
                </c:pt>
                <c:pt idx="2884">
                  <c:v>4.415730951370378E-3</c:v>
                </c:pt>
                <c:pt idx="2885">
                  <c:v>4.4158244131686786E-3</c:v>
                </c:pt>
                <c:pt idx="2886">
                  <c:v>4.4159439334023887E-3</c:v>
                </c:pt>
                <c:pt idx="2887">
                  <c:v>4.416089550520752E-3</c:v>
                </c:pt>
                <c:pt idx="2888">
                  <c:v>4.4162613029730124E-3</c:v>
                </c:pt>
                <c:pt idx="2889">
                  <c:v>4.4164592293682858E-3</c:v>
                </c:pt>
                <c:pt idx="2890">
                  <c:v>4.416683368155816E-3</c:v>
                </c:pt>
                <c:pt idx="2891">
                  <c:v>4.4169337577848466E-3</c:v>
                </c:pt>
                <c:pt idx="2892">
                  <c:v>4.4172104368644938E-3</c:v>
                </c:pt>
                <c:pt idx="2893">
                  <c:v>4.4175134438440011E-3</c:v>
                </c:pt>
                <c:pt idx="2894">
                  <c:v>4.4178428173324846E-3</c:v>
                </c:pt>
                <c:pt idx="2895">
                  <c:v>4.4184135724822937E-3</c:v>
                </c:pt>
                <c:pt idx="2896">
                  <c:v>4.418580817393547E-3</c:v>
                </c:pt>
                <c:pt idx="2897">
                  <c:v>4.4189895211044217E-3</c:v>
                </c:pt>
                <c:pt idx="2898">
                  <c:v>4.419484043527433E-3</c:v>
                </c:pt>
                <c:pt idx="2899">
                  <c:v>4.41995466770706E-3</c:v>
                </c:pt>
                <c:pt idx="2900">
                  <c:v>4.4204468510411488E-3</c:v>
                </c:pt>
                <c:pt idx="2901">
                  <c:v>4.4209656758642524E-3</c:v>
                </c:pt>
                <c:pt idx="2902">
                  <c:v>4.4215111806256147E-3</c:v>
                </c:pt>
                <c:pt idx="2903">
                  <c:v>4.4220834038544155E-3</c:v>
                </c:pt>
                <c:pt idx="2904">
                  <c:v>4.4226823840798346E-3</c:v>
                </c:pt>
                <c:pt idx="2905">
                  <c:v>4.4233081597511159E-3</c:v>
                </c:pt>
                <c:pt idx="2906">
                  <c:v>4.4239607694773753E-3</c:v>
                </c:pt>
                <c:pt idx="2907">
                  <c:v>4.4246402517078565E-3</c:v>
                </c:pt>
                <c:pt idx="2908">
                  <c:v>4.4253466448118672E-3</c:v>
                </c:pt>
                <c:pt idx="2909">
                  <c:v>4.4260799875583956E-3</c:v>
                </c:pt>
                <c:pt idx="2910">
                  <c:v>4.4268403183167493E-3</c:v>
                </c:pt>
                <c:pt idx="2911">
                  <c:v>4.427627675456236E-3</c:v>
                </c:pt>
                <c:pt idx="2912">
                  <c:v>4.4284420977458439E-3</c:v>
                </c:pt>
                <c:pt idx="2913">
                  <c:v>4.4292836233950084E-3</c:v>
                </c:pt>
                <c:pt idx="2914">
                  <c:v>4.4301522912526536E-3</c:v>
                </c:pt>
                <c:pt idx="2915">
                  <c:v>4.4310481396081514E-3</c:v>
                </c:pt>
                <c:pt idx="2916">
                  <c:v>4.4319712069906814E-3</c:v>
                </c:pt>
                <c:pt idx="2917">
                  <c:v>4.4329215319294235E-3</c:v>
                </c:pt>
                <c:pt idx="2918">
                  <c:v>4.4338991528736216E-3</c:v>
                </c:pt>
                <c:pt idx="2919">
                  <c:v>4.4349041084323915E-3</c:v>
                </c:pt>
                <c:pt idx="2920">
                  <c:v>4.435936437054977E-3</c:v>
                </c:pt>
                <c:pt idx="2921">
                  <c:v>4.436996177270558E-3</c:v>
                </c:pt>
                <c:pt idx="2922">
                  <c:v>4.4380833675283782E-3</c:v>
                </c:pt>
                <c:pt idx="2923">
                  <c:v>4.4391980464375536E-3</c:v>
                </c:pt>
                <c:pt idx="2924">
                  <c:v>4.4403402523673918E-3</c:v>
                </c:pt>
                <c:pt idx="2925">
                  <c:v>4.4415100239270089E-3</c:v>
                </c:pt>
                <c:pt idx="2926">
                  <c:v>4.4427073995656485E-3</c:v>
                </c:pt>
                <c:pt idx="2927">
                  <c:v>4.4439324178124906E-3</c:v>
                </c:pt>
                <c:pt idx="2928">
                  <c:v>4.4451851171967149E-3</c:v>
                </c:pt>
                <c:pt idx="2929">
                  <c:v>4.4464655361675653E-3</c:v>
                </c:pt>
                <c:pt idx="2930">
                  <c:v>4.4477737132542217E-3</c:v>
                </c:pt>
                <c:pt idx="2931">
                  <c:v>4.4491096870657998E-3</c:v>
                </c:pt>
                <c:pt idx="2932">
                  <c:v>4.451265327451992E-3</c:v>
                </c:pt>
                <c:pt idx="2933">
                  <c:v>4.4526729550664612E-3</c:v>
                </c:pt>
                <c:pt idx="2934">
                  <c:v>4.4537507924324871E-3</c:v>
                </c:pt>
                <c:pt idx="2935">
                  <c:v>4.4552063670000308E-3</c:v>
                </c:pt>
                <c:pt idx="2936">
                  <c:v>4.4566899424758333E-3</c:v>
                </c:pt>
                <c:pt idx="2937">
                  <c:v>4.4582015572558475E-3</c:v>
                </c:pt>
                <c:pt idx="2938">
                  <c:v>4.4597412499758349E-3</c:v>
                </c:pt>
                <c:pt idx="2939">
                  <c:v>4.4613090590583937E-3</c:v>
                </c:pt>
                <c:pt idx="2940">
                  <c:v>4.4629050230327039E-3</c:v>
                </c:pt>
                <c:pt idx="2941">
                  <c:v>4.4645291804545906E-3</c:v>
                </c:pt>
                <c:pt idx="2942">
                  <c:v>4.4661815697200069E-3</c:v>
                </c:pt>
                <c:pt idx="2943">
                  <c:v>4.4678622294647141E-3</c:v>
                </c:pt>
                <c:pt idx="2944">
                  <c:v>4.4695711980846653E-3</c:v>
                </c:pt>
                <c:pt idx="2945">
                  <c:v>4.4720060197356304E-3</c:v>
                </c:pt>
                <c:pt idx="2946">
                  <c:v>4.4735281378471825E-3</c:v>
                </c:pt>
                <c:pt idx="2947">
                  <c:v>4.4753303475086881E-3</c:v>
                </c:pt>
                <c:pt idx="2948">
                  <c:v>4.4771610304739085E-3</c:v>
                </c:pt>
                <c:pt idx="2949">
                  <c:v>4.4790202252720235E-3</c:v>
                </c:pt>
                <c:pt idx="2950">
                  <c:v>4.4811799808464059E-3</c:v>
                </c:pt>
                <c:pt idx="2951">
                  <c:v>4.4828243038441684E-3</c:v>
                </c:pt>
                <c:pt idx="2952">
                  <c:v>4.4847692649163662E-3</c:v>
                </c:pt>
                <c:pt idx="2953">
                  <c:v>4.4867428916983698E-3</c:v>
                </c:pt>
                <c:pt idx="2954">
                  <c:v>4.4887452226394231E-3</c:v>
                </c:pt>
                <c:pt idx="2955">
                  <c:v>4.490776296428578E-3</c:v>
                </c:pt>
                <c:pt idx="2956">
                  <c:v>4.4928361514351423E-3</c:v>
                </c:pt>
                <c:pt idx="2957">
                  <c:v>4.4949248262682318E-3</c:v>
                </c:pt>
                <c:pt idx="2958">
                  <c:v>4.4970423594570264E-3</c:v>
                </c:pt>
                <c:pt idx="2959">
                  <c:v>4.4991887893708338E-3</c:v>
                </c:pt>
                <c:pt idx="2960">
                  <c:v>4.5013641546187699E-3</c:v>
                </c:pt>
                <c:pt idx="2961">
                  <c:v>4.5035684936500786E-3</c:v>
                </c:pt>
                <c:pt idx="2962">
                  <c:v>4.5058018450738757E-3</c:v>
                </c:pt>
                <c:pt idx="2963">
                  <c:v>4.5080642471795329E-3</c:v>
                </c:pt>
                <c:pt idx="2964">
                  <c:v>4.5103557387360382E-3</c:v>
                </c:pt>
                <c:pt idx="2965">
                  <c:v>4.5126763580327633E-3</c:v>
                </c:pt>
                <c:pt idx="2966">
                  <c:v>4.5150261437587602E-3</c:v>
                </c:pt>
                <c:pt idx="2967">
                  <c:v>4.5174051343632726E-3</c:v>
                </c:pt>
                <c:pt idx="2968">
                  <c:v>4.5198133682156083E-3</c:v>
                </c:pt>
                <c:pt idx="2969">
                  <c:v>4.5222508839248832E-3</c:v>
                </c:pt>
                <c:pt idx="2970">
                  <c:v>4.5247177201002131E-3</c:v>
                </c:pt>
                <c:pt idx="2971">
                  <c:v>4.5272139151109059E-3</c:v>
                </c:pt>
                <c:pt idx="2972">
                  <c:v>4.5297395074062052E-3</c:v>
                </c:pt>
                <c:pt idx="2973">
                  <c:v>4.5322945356751632E-3</c:v>
                </c:pt>
                <c:pt idx="2974">
                  <c:v>4.5348790382870874E-3</c:v>
                </c:pt>
                <c:pt idx="2975">
                  <c:v>4.5374930538510938E-3</c:v>
                </c:pt>
                <c:pt idx="2976">
                  <c:v>4.5401366207364902E-3</c:v>
                </c:pt>
                <c:pt idx="2977">
                  <c:v>4.5428097776323284E-3</c:v>
                </c:pt>
                <c:pt idx="2978">
                  <c:v>4.5455125628279802E-3</c:v>
                </c:pt>
                <c:pt idx="2979">
                  <c:v>4.5482450149325615E-3</c:v>
                </c:pt>
                <c:pt idx="2980">
                  <c:v>4.5510071725551882E-3</c:v>
                </c:pt>
                <c:pt idx="2981">
                  <c:v>4.553799074145104E-3</c:v>
                </c:pt>
                <c:pt idx="2982">
                  <c:v>4.5566207580716167E-3</c:v>
                </c:pt>
                <c:pt idx="2983">
                  <c:v>4.5594722629438422E-3</c:v>
                </c:pt>
                <c:pt idx="2984">
                  <c:v>4.5627676905546366E-3</c:v>
                </c:pt>
                <c:pt idx="2985">
                  <c:v>4.5656832271667724E-3</c:v>
                </c:pt>
                <c:pt idx="2986">
                  <c:v>4.568206088446658E-3</c:v>
                </c:pt>
                <c:pt idx="2987">
                  <c:v>4.571177262153725E-3</c:v>
                </c:pt>
                <c:pt idx="2988">
                  <c:v>4.5741784492925319E-3</c:v>
                </c:pt>
                <c:pt idx="2989">
                  <c:v>4.5772096885521307E-3</c:v>
                </c:pt>
                <c:pt idx="2990">
                  <c:v>4.5802710182218931E-3</c:v>
                </c:pt>
                <c:pt idx="2991">
                  <c:v>4.5833624769109349E-3</c:v>
                </c:pt>
                <c:pt idx="2992">
                  <c:v>4.586484103148436E-3</c:v>
                </c:pt>
                <c:pt idx="2993">
                  <c:v>4.5896359353037042E-3</c:v>
                </c:pt>
                <c:pt idx="2994">
                  <c:v>4.5928180119858553E-3</c:v>
                </c:pt>
                <c:pt idx="2995">
                  <c:v>4.5960303716441331E-3</c:v>
                </c:pt>
                <c:pt idx="2996">
                  <c:v>4.5992730529675896E-3</c:v>
                </c:pt>
                <c:pt idx="2997">
                  <c:v>4.6025460942455965E-3</c:v>
                </c:pt>
                <c:pt idx="2998">
                  <c:v>4.6058495340073335E-3</c:v>
                </c:pt>
                <c:pt idx="2999">
                  <c:v>4.6101415429955495E-3</c:v>
                </c:pt>
                <c:pt idx="3000">
                  <c:v>4.6125477633385259E-3</c:v>
                </c:pt>
                <c:pt idx="3001">
                  <c:v>4.6159426297265327E-3</c:v>
                </c:pt>
                <c:pt idx="3002">
                  <c:v>4.6193680487949251E-3</c:v>
                </c:pt>
                <c:pt idx="3003">
                  <c:v>4.622824058913011E-3</c:v>
                </c:pt>
                <c:pt idx="3004">
                  <c:v>4.626310698530034E-3</c:v>
                </c:pt>
                <c:pt idx="3005">
                  <c:v>4.6298280063350461E-3</c:v>
                </c:pt>
                <c:pt idx="3006">
                  <c:v>4.633376020617419E-3</c:v>
                </c:pt>
                <c:pt idx="3007">
                  <c:v>4.6369547800662048E-3</c:v>
                </c:pt>
                <c:pt idx="3008">
                  <c:v>4.640564323050711E-3</c:v>
                </c:pt>
                <c:pt idx="3009">
                  <c:v>4.6442046881800536E-3</c:v>
                </c:pt>
                <c:pt idx="3010">
                  <c:v>4.6478759139834125E-3</c:v>
                </c:pt>
                <c:pt idx="3011">
                  <c:v>4.6515779204447938E-3</c:v>
                </c:pt>
                <c:pt idx="3012">
                  <c:v>4.6552910798247638E-3</c:v>
                </c:pt>
                <c:pt idx="3013">
                  <c:v>4.6590003468782726E-3</c:v>
                </c:pt>
                <c:pt idx="3014">
                  <c:v>4.6627057066572775E-3</c:v>
                </c:pt>
                <c:pt idx="3015">
                  <c:v>4.6664071444535438E-3</c:v>
                </c:pt>
                <c:pt idx="3016">
                  <c:v>4.6701046453190287E-3</c:v>
                </c:pt>
                <c:pt idx="3017">
                  <c:v>4.6737981943856255E-3</c:v>
                </c:pt>
                <c:pt idx="3018">
                  <c:v>4.6774877768651635E-3</c:v>
                </c:pt>
                <c:pt idx="3019">
                  <c:v>4.6811733777296638E-3</c:v>
                </c:pt>
                <c:pt idx="3020">
                  <c:v>4.6848549821909558E-3</c:v>
                </c:pt>
                <c:pt idx="3021">
                  <c:v>4.6885325753809326E-3</c:v>
                </c:pt>
                <c:pt idx="3022">
                  <c:v>4.6922061425114236E-3</c:v>
                </c:pt>
                <c:pt idx="3023">
                  <c:v>4.69587566855445E-3</c:v>
                </c:pt>
                <c:pt idx="3024">
                  <c:v>4.6995411388017772E-3</c:v>
                </c:pt>
                <c:pt idx="3025">
                  <c:v>4.7032025382254261E-3</c:v>
                </c:pt>
                <c:pt idx="3026">
                  <c:v>4.7068598520372262E-3</c:v>
                </c:pt>
                <c:pt idx="3027">
                  <c:v>4.7105130653690708E-3</c:v>
                </c:pt>
                <c:pt idx="3028">
                  <c:v>4.714162163352853E-3</c:v>
                </c:pt>
                <c:pt idx="3029">
                  <c:v>4.7178071311204661E-3</c:v>
                </c:pt>
                <c:pt idx="3030">
                  <c:v>4.7214479538837395E-3</c:v>
                </c:pt>
                <c:pt idx="3031">
                  <c:v>4.7250846166146943E-3</c:v>
                </c:pt>
                <c:pt idx="3032">
                  <c:v>4.7287171045251597E-3</c:v>
                </c:pt>
                <c:pt idx="3033">
                  <c:v>4.7323454027470291E-3</c:v>
                </c:pt>
                <c:pt idx="3034">
                  <c:v>4.7359694964121957E-3</c:v>
                </c:pt>
                <c:pt idx="3035">
                  <c:v>4.7395893705726166E-3</c:v>
                </c:pt>
                <c:pt idx="3036">
                  <c:v>4.7432050105200574E-3</c:v>
                </c:pt>
                <c:pt idx="3037">
                  <c:v>4.7468164013064751E-3</c:v>
                </c:pt>
                <c:pt idx="3038">
                  <c:v>4.750423528063763E-3</c:v>
                </c:pt>
                <c:pt idx="3039">
                  <c:v>4.7540263758438783E-3</c:v>
                </c:pt>
                <c:pt idx="3040">
                  <c:v>4.7576249298586504E-3</c:v>
                </c:pt>
                <c:pt idx="3041">
                  <c:v>4.7612191753199085E-3</c:v>
                </c:pt>
                <c:pt idx="3042">
                  <c:v>4.7648090971996737E-3</c:v>
                </c:pt>
                <c:pt idx="3043">
                  <c:v>4.7683946807097755E-3</c:v>
                </c:pt>
                <c:pt idx="3044">
                  <c:v>4.7719759109821069E-3</c:v>
                </c:pt>
                <c:pt idx="3045">
                  <c:v>4.7755527731485614E-3</c:v>
                </c:pt>
                <c:pt idx="3046">
                  <c:v>4.7791252522610961E-3</c:v>
                </c:pt>
                <c:pt idx="3047">
                  <c:v>4.7826933336114763E-3</c:v>
                </c:pt>
                <c:pt idx="3048">
                  <c:v>4.7862570021717232E-3</c:v>
                </c:pt>
                <c:pt idx="3049">
                  <c:v>4.7898162431536662E-3</c:v>
                </c:pt>
                <c:pt idx="3050">
                  <c:v>4.7943858803822792E-3</c:v>
                </c:pt>
                <c:pt idx="3051">
                  <c:v>4.7969213829102131E-3</c:v>
                </c:pt>
                <c:pt idx="3052">
                  <c:v>4.8004672519486036E-3</c:v>
                </c:pt>
                <c:pt idx="3053">
                  <c:v>4.804008633856327E-3</c:v>
                </c:pt>
                <c:pt idx="3054">
                  <c:v>4.8075455139251488E-3</c:v>
                </c:pt>
                <c:pt idx="3055">
                  <c:v>4.8110778771270901E-3</c:v>
                </c:pt>
                <c:pt idx="3056">
                  <c:v>4.8146057086739802E-3</c:v>
                </c:pt>
                <c:pt idx="3057">
                  <c:v>4.8181289936977123E-3</c:v>
                </c:pt>
                <c:pt idx="3058">
                  <c:v>4.8216477171703076E-3</c:v>
                </c:pt>
                <c:pt idx="3059">
                  <c:v>4.8251618645434036E-3</c:v>
                </c:pt>
                <c:pt idx="3060">
                  <c:v>4.8286714207090853E-3</c:v>
                </c:pt>
                <c:pt idx="3061">
                  <c:v>4.8321763708791821E-3</c:v>
                </c:pt>
                <c:pt idx="3062">
                  <c:v>4.8356767001855872E-3</c:v>
                </c:pt>
                <c:pt idx="3063">
                  <c:v>4.8391723936802578E-3</c:v>
                </c:pt>
                <c:pt idx="3064">
                  <c:v>4.8426634364950871E-3</c:v>
                </c:pt>
                <c:pt idx="3065">
                  <c:v>4.8461498140017767E-3</c:v>
                </c:pt>
                <c:pt idx="3066">
                  <c:v>4.8496315110124755E-3</c:v>
                </c:pt>
                <c:pt idx="3067">
                  <c:v>4.8531085128189488E-3</c:v>
                </c:pt>
                <c:pt idx="3068">
                  <c:v>4.85658080455309E-3</c:v>
                </c:pt>
                <c:pt idx="3069">
                  <c:v>4.8600483713467924E-3</c:v>
                </c:pt>
                <c:pt idx="3070">
                  <c:v>4.863511198331949E-3</c:v>
                </c:pt>
                <c:pt idx="3071">
                  <c:v>4.8669692704805811E-3</c:v>
                </c:pt>
                <c:pt idx="3072">
                  <c:v>4.8704225731643902E-3</c:v>
                </c:pt>
                <c:pt idx="3073">
                  <c:v>4.8738710913553973E-3</c:v>
                </c:pt>
                <c:pt idx="3074">
                  <c:v>4.8773148102654318E-3</c:v>
                </c:pt>
                <c:pt idx="3075">
                  <c:v>4.8807537151063229E-3</c:v>
                </c:pt>
                <c:pt idx="3076">
                  <c:v>4.8841877906902198E-3</c:v>
                </c:pt>
                <c:pt idx="3077">
                  <c:v>4.8876170224687598E-3</c:v>
                </c:pt>
                <c:pt idx="3078">
                  <c:v>4.8910413954939003E-3</c:v>
                </c:pt>
                <c:pt idx="3079">
                  <c:v>4.8944608948175983E-3</c:v>
                </c:pt>
                <c:pt idx="3080">
                  <c:v>4.8978755057316192E-3</c:v>
                </c:pt>
                <c:pt idx="3081">
                  <c:v>4.9012852131280482E-3</c:v>
                </c:pt>
                <c:pt idx="3082">
                  <c:v>4.9046900022986506E-3</c:v>
                </c:pt>
                <c:pt idx="3083">
                  <c:v>4.9080898583753196E-3</c:v>
                </c:pt>
                <c:pt idx="3084">
                  <c:v>4.9114847664100125E-3</c:v>
                </c:pt>
                <c:pt idx="3085">
                  <c:v>4.9148747116944946E-3</c:v>
                </c:pt>
                <c:pt idx="3086">
                  <c:v>4.918259679120851E-3</c:v>
                </c:pt>
                <c:pt idx="3087">
                  <c:v>4.9216396539808471E-3</c:v>
                </c:pt>
                <c:pt idx="3088">
                  <c:v>4.9254963499834048E-3</c:v>
                </c:pt>
                <c:pt idx="3089">
                  <c:v>4.9283845664493953E-3</c:v>
                </c:pt>
                <c:pt idx="3090">
                  <c:v>4.9317494744016699E-3</c:v>
                </c:pt>
                <c:pt idx="3091">
                  <c:v>4.9351093301552851E-3</c:v>
                </c:pt>
                <c:pt idx="3092">
                  <c:v>4.9384641189220702E-3</c:v>
                </c:pt>
                <c:pt idx="3093">
                  <c:v>4.9418138260737265E-3</c:v>
                </c:pt>
                <c:pt idx="3094">
                  <c:v>4.9451584364224033E-3</c:v>
                </c:pt>
                <c:pt idx="3095">
                  <c:v>4.9484979351799296E-3</c:v>
                </c:pt>
                <c:pt idx="3096">
                  <c:v>4.951832307638071E-3</c:v>
                </c:pt>
                <c:pt idx="3097">
                  <c:v>4.9551615387688486E-3</c:v>
                </c:pt>
                <c:pt idx="3098">
                  <c:v>4.9584856137041555E-3</c:v>
                </c:pt>
                <c:pt idx="3099">
                  <c:v>4.9618045176558212E-3</c:v>
                </c:pt>
                <c:pt idx="3100">
                  <c:v>4.9651182356758028E-3</c:v>
                </c:pt>
                <c:pt idx="3101">
                  <c:v>4.9684267528959936E-3</c:v>
                </c:pt>
                <c:pt idx="3102">
                  <c:v>4.9717300546081589E-3</c:v>
                </c:pt>
                <c:pt idx="3103">
                  <c:v>4.9750281257043838E-3</c:v>
                </c:pt>
                <c:pt idx="3104">
                  <c:v>4.9783209515563698E-3</c:v>
                </c:pt>
                <c:pt idx="3105">
                  <c:v>4.9825468532649353E-3</c:v>
                </c:pt>
                <c:pt idx="3106">
                  <c:v>4.9851595570382656E-3</c:v>
                </c:pt>
                <c:pt idx="3107">
                  <c:v>4.9886355182771069E-3</c:v>
                </c:pt>
                <c:pt idx="3108">
                  <c:v>4.9919064548387126E-3</c:v>
                </c:pt>
                <c:pt idx="3109">
                  <c:v>4.9951720695773361E-3</c:v>
                </c:pt>
                <c:pt idx="3110">
                  <c:v>4.9984323475449344E-3</c:v>
                </c:pt>
                <c:pt idx="3111">
                  <c:v>5.001687274113209E-3</c:v>
                </c:pt>
                <c:pt idx="3112">
                  <c:v>5.004936834094309E-3</c:v>
                </c:pt>
                <c:pt idx="3113">
                  <c:v>5.0081810128599358E-3</c:v>
                </c:pt>
                <c:pt idx="3114">
                  <c:v>5.0114197954620465E-3</c:v>
                </c:pt>
                <c:pt idx="3115">
                  <c:v>5.0146531669525984E-3</c:v>
                </c:pt>
                <c:pt idx="3116">
                  <c:v>5.0178811125434208E-3</c:v>
                </c:pt>
                <c:pt idx="3117">
                  <c:v>5.021103617366407E-3</c:v>
                </c:pt>
                <c:pt idx="3118">
                  <c:v>5.0243206665534501E-3</c:v>
                </c:pt>
                <c:pt idx="3119">
                  <c:v>5.0275322450765714E-3</c:v>
                </c:pt>
                <c:pt idx="3120">
                  <c:v>5.0307383383874082E-3</c:v>
                </c:pt>
                <c:pt idx="3121">
                  <c:v>5.0339389313780458E-3</c:v>
                </c:pt>
                <c:pt idx="3122">
                  <c:v>5.0371340092603134E-3</c:v>
                </c:pt>
                <c:pt idx="3123">
                  <c:v>5.0403235571661043E-3</c:v>
                </c:pt>
                <c:pt idx="3124">
                  <c:v>5.0435075601473756E-3</c:v>
                </c:pt>
                <c:pt idx="3125">
                  <c:v>5.0466860034159566E-3</c:v>
                </c:pt>
                <c:pt idx="3126">
                  <c:v>5.0498588720238047E-3</c:v>
                </c:pt>
                <c:pt idx="3127">
                  <c:v>5.0530261512626851E-3</c:v>
                </c:pt>
                <c:pt idx="3128">
                  <c:v>5.056187826184555E-3</c:v>
                </c:pt>
                <c:pt idx="3129">
                  <c:v>5.0593438818413716E-3</c:v>
                </c:pt>
                <c:pt idx="3130">
                  <c:v>5.0624943034449643E-3</c:v>
                </c:pt>
                <c:pt idx="3131">
                  <c:v>5.0656390761272263E-3</c:v>
                </c:pt>
                <c:pt idx="3132">
                  <c:v>5.0687781848601787E-3</c:v>
                </c:pt>
                <c:pt idx="3133">
                  <c:v>5.071911615015523E-3</c:v>
                </c:pt>
                <c:pt idx="3134">
                  <c:v>5.0750393516452164E-3</c:v>
                </c:pt>
                <c:pt idx="3135">
                  <c:v>5.078161379801216E-3</c:v>
                </c:pt>
                <c:pt idx="3136">
                  <c:v>5.0812776846953511E-3</c:v>
                </c:pt>
                <c:pt idx="3137">
                  <c:v>5.0843882514595151E-3</c:v>
                </c:pt>
                <c:pt idx="3138">
                  <c:v>5.0874930651456651E-3</c:v>
                </c:pt>
                <c:pt idx="3139">
                  <c:v>5.0905921109656305E-3</c:v>
                </c:pt>
                <c:pt idx="3140">
                  <c:v>5.0945680992242615E-3</c:v>
                </c:pt>
                <c:pt idx="3141">
                  <c:v>5.097653905474786E-3</c:v>
                </c:pt>
                <c:pt idx="3142">
                  <c:v>5.1002942531752637E-3</c:v>
                </c:pt>
                <c:pt idx="3143">
                  <c:v>5.1033692450364043E-3</c:v>
                </c:pt>
                <c:pt idx="3144">
                  <c:v>5.1064383925325529E-3</c:v>
                </c:pt>
                <c:pt idx="3145">
                  <c:v>5.1095016807956029E-3</c:v>
                </c:pt>
                <c:pt idx="3146">
                  <c:v>5.1125590949574473E-3</c:v>
                </c:pt>
                <c:pt idx="3147">
                  <c:v>5.1156106201499796E-3</c:v>
                </c:pt>
                <c:pt idx="3148">
                  <c:v>5.118656241585029E-3</c:v>
                </c:pt>
                <c:pt idx="3149">
                  <c:v>5.1216959441546805E-3</c:v>
                </c:pt>
                <c:pt idx="3150">
                  <c:v>5.1247297133105718E-3</c:v>
                </c:pt>
                <c:pt idx="3151">
                  <c:v>5.1277575339447878E-3</c:v>
                </c:pt>
                <c:pt idx="3152">
                  <c:v>5.130779391349094E-3</c:v>
                </c:pt>
                <c:pt idx="3153">
                  <c:v>5.1337952704955114E-3</c:v>
                </c:pt>
                <c:pt idx="3154">
                  <c:v>5.1368051565958694E-3</c:v>
                </c:pt>
                <c:pt idx="3155">
                  <c:v>5.1398090348619974E-3</c:v>
                </c:pt>
                <c:pt idx="3156">
                  <c:v>5.1441633018622923E-3</c:v>
                </c:pt>
                <c:pt idx="3157">
                  <c:v>5.1457987080194556E-3</c:v>
                </c:pt>
                <c:pt idx="3158">
                  <c:v>5.1492105162154189E-3</c:v>
                </c:pt>
                <c:pt idx="3159">
                  <c:v>5.1517641711029682E-3</c:v>
                </c:pt>
                <c:pt idx="3160">
                  <c:v>5.1547377866967281E-3</c:v>
                </c:pt>
                <c:pt idx="3161">
                  <c:v>5.1577053051676813E-3</c:v>
                </c:pt>
                <c:pt idx="3162">
                  <c:v>5.1606667116477212E-3</c:v>
                </c:pt>
                <c:pt idx="3163">
                  <c:v>5.1636219911888048E-3</c:v>
                </c:pt>
                <c:pt idx="3164">
                  <c:v>5.1665711290027616E-3</c:v>
                </c:pt>
                <c:pt idx="3165">
                  <c:v>5.1695141103813569E-3</c:v>
                </c:pt>
                <c:pt idx="3166">
                  <c:v>5.1724509201367397E-3</c:v>
                </c:pt>
                <c:pt idx="3167">
                  <c:v>5.1753815436406114E-3</c:v>
                </c:pt>
                <c:pt idx="3168">
                  <c:v>5.1783059658649933E-3</c:v>
                </c:pt>
                <c:pt idx="3169">
                  <c:v>5.1812241720217145E-3</c:v>
                </c:pt>
                <c:pt idx="3170">
                  <c:v>5.1841361472426684E-3</c:v>
                </c:pt>
                <c:pt idx="3171">
                  <c:v>5.1870418766597481E-3</c:v>
                </c:pt>
                <c:pt idx="3172">
                  <c:v>5.1899413454048471E-3</c:v>
                </c:pt>
                <c:pt idx="3173">
                  <c:v>5.1928345385299224E-3</c:v>
                </c:pt>
                <c:pt idx="3174">
                  <c:v>5.1957214412468034E-3</c:v>
                </c:pt>
                <c:pt idx="3175">
                  <c:v>5.1986020387673193E-3</c:v>
                </c:pt>
                <c:pt idx="3176">
                  <c:v>5.2014763160634914E-3</c:v>
                </c:pt>
                <c:pt idx="3177">
                  <c:v>5.2043442583471489E-3</c:v>
                </c:pt>
                <c:pt idx="3178">
                  <c:v>5.207205850750185E-3</c:v>
                </c:pt>
                <c:pt idx="3179">
                  <c:v>5.2100610783245571E-3</c:v>
                </c:pt>
                <c:pt idx="3180">
                  <c:v>5.2129099263620304E-3</c:v>
                </c:pt>
                <c:pt idx="3181">
                  <c:v>5.2157523798346261E-3</c:v>
                </c:pt>
                <c:pt idx="3182">
                  <c:v>5.2185884239541735E-3</c:v>
                </c:pt>
                <c:pt idx="3183">
                  <c:v>5.2214180438525659E-3</c:v>
                </c:pt>
                <c:pt idx="3184">
                  <c:v>5.2242412245817604E-3</c:v>
                </c:pt>
                <c:pt idx="3185">
                  <c:v>5.2270579513535864E-3</c:v>
                </c:pt>
                <c:pt idx="3186">
                  <c:v>5.2298682092999371E-3</c:v>
                </c:pt>
                <c:pt idx="3187">
                  <c:v>5.2326719835527058E-3</c:v>
                </c:pt>
                <c:pt idx="3188">
                  <c:v>5.2354692591638496E-3</c:v>
                </c:pt>
                <c:pt idx="3189">
                  <c:v>5.238260021345198E-3</c:v>
                </c:pt>
                <c:pt idx="3190">
                  <c:v>5.2410442553085801E-3</c:v>
                </c:pt>
                <c:pt idx="3191">
                  <c:v>5.2438219459460811E-3</c:v>
                </c:pt>
                <c:pt idx="3192">
                  <c:v>5.2478551489709702E-3</c:v>
                </c:pt>
                <c:pt idx="3193">
                  <c:v>5.2506169676114212E-3</c:v>
                </c:pt>
                <c:pt idx="3194">
                  <c:v>5.2525090676081021E-3</c:v>
                </c:pt>
                <c:pt idx="3195">
                  <c:v>5.255259492376041E-3</c:v>
                </c:pt>
                <c:pt idx="3196">
                  <c:v>5.2580032975590996E-3</c:v>
                </c:pt>
                <c:pt idx="3197">
                  <c:v>5.2607404681292991E-3</c:v>
                </c:pt>
                <c:pt idx="3198">
                  <c:v>5.2634709894583409E-3</c:v>
                </c:pt>
                <c:pt idx="3199">
                  <c:v>5.2661948463583741E-3</c:v>
                </c:pt>
                <c:pt idx="3200">
                  <c:v>5.2689120242011001E-3</c:v>
                </c:pt>
                <c:pt idx="3201">
                  <c:v>5.271622508038476E-3</c:v>
                </c:pt>
                <c:pt idx="3202">
                  <c:v>5.2743262830823312E-3</c:v>
                </c:pt>
                <c:pt idx="3203">
                  <c:v>5.2770233343046868E-3</c:v>
                </c:pt>
                <c:pt idx="3204">
                  <c:v>5.2797136469173722E-3</c:v>
                </c:pt>
                <c:pt idx="3205">
                  <c:v>5.2833176243858304E-3</c:v>
                </c:pt>
                <c:pt idx="3206">
                  <c:v>5.2866005470075805E-3</c:v>
                </c:pt>
                <c:pt idx="3207">
                  <c:v>5.2892666718484804E-3</c:v>
                </c:pt>
                <c:pt idx="3208">
                  <c:v>5.291925990134061E-3</c:v>
                </c:pt>
                <c:pt idx="3209">
                  <c:v>5.2945784869162793E-3</c:v>
                </c:pt>
                <c:pt idx="3210">
                  <c:v>5.2976015399242016E-3</c:v>
                </c:pt>
                <c:pt idx="3211">
                  <c:v>5.2998629566580746E-3</c:v>
                </c:pt>
                <c:pt idx="3212">
                  <c:v>5.3024948998814381E-3</c:v>
                </c:pt>
                <c:pt idx="3213">
                  <c:v>5.3051199622089484E-3</c:v>
                </c:pt>
                <c:pt idx="3214">
                  <c:v>5.307738128852435E-3</c:v>
                </c:pt>
                <c:pt idx="3215">
                  <c:v>5.3103493847039829E-3</c:v>
                </c:pt>
                <c:pt idx="3216">
                  <c:v>5.3129537150553574E-3</c:v>
                </c:pt>
                <c:pt idx="3217">
                  <c:v>5.3155511049585158E-3</c:v>
                </c:pt>
                <c:pt idx="3218">
                  <c:v>5.3181415397052234E-3</c:v>
                </c:pt>
                <c:pt idx="3219">
                  <c:v>5.3207250042675014E-3</c:v>
                </c:pt>
                <c:pt idx="3220">
                  <c:v>5.3233014838571791E-3</c:v>
                </c:pt>
                <c:pt idx="3221">
                  <c:v>5.3258709635262136E-3</c:v>
                </c:pt>
                <c:pt idx="3222">
                  <c:v>5.3284334284864343E-3</c:v>
                </c:pt>
                <c:pt idx="3223">
                  <c:v>5.3309888638697345E-3</c:v>
                </c:pt>
                <c:pt idx="3224">
                  <c:v>5.3335372547280713E-3</c:v>
                </c:pt>
                <c:pt idx="3225">
                  <c:v>5.336078586273274E-3</c:v>
                </c:pt>
                <c:pt idx="3226">
                  <c:v>5.338612843637236E-3</c:v>
                </c:pt>
                <c:pt idx="3227">
                  <c:v>5.3411400118719143E-3</c:v>
                </c:pt>
                <c:pt idx="3228">
                  <c:v>5.3436600761092024E-3</c:v>
                </c:pt>
                <c:pt idx="3229">
                  <c:v>5.3461730216408654E-3</c:v>
                </c:pt>
                <c:pt idx="3230">
                  <c:v>5.3486788334389246E-3</c:v>
                </c:pt>
                <c:pt idx="3231">
                  <c:v>5.3511774966352732E-3</c:v>
                </c:pt>
                <c:pt idx="3232">
                  <c:v>5.3536689965216766E-3</c:v>
                </c:pt>
                <c:pt idx="3233">
                  <c:v>5.3561533179902199E-3</c:v>
                </c:pt>
                <c:pt idx="3234">
                  <c:v>5.3586304463326684E-3</c:v>
                </c:pt>
                <c:pt idx="3235">
                  <c:v>5.3611003666809154E-3</c:v>
                </c:pt>
                <c:pt idx="3236">
                  <c:v>5.363563064006982E-3</c:v>
                </c:pt>
                <c:pt idx="3237">
                  <c:v>5.3660185237625058E-3</c:v>
                </c:pt>
                <c:pt idx="3238">
                  <c:v>5.3684667307596357E-3</c:v>
                </c:pt>
                <c:pt idx="3239">
                  <c:v>5.370907670290137E-3</c:v>
                </c:pt>
                <c:pt idx="3240">
                  <c:v>5.3733413274859032E-3</c:v>
                </c:pt>
                <c:pt idx="3241">
                  <c:v>5.3757676873988913E-3</c:v>
                </c:pt>
                <c:pt idx="3242">
                  <c:v>5.3781867351609947E-3</c:v>
                </c:pt>
                <c:pt idx="3243">
                  <c:v>5.3805984559840425E-3</c:v>
                </c:pt>
                <c:pt idx="3244">
                  <c:v>5.3838999991029368E-3</c:v>
                </c:pt>
                <c:pt idx="3245">
                  <c:v>5.3857416875047193E-3</c:v>
                </c:pt>
                <c:pt idx="3246">
                  <c:v>5.3877895078180416E-3</c:v>
                </c:pt>
                <c:pt idx="3247">
                  <c:v>5.390171772123864E-3</c:v>
                </c:pt>
                <c:pt idx="3248">
                  <c:v>5.3925466350701612E-3</c:v>
                </c:pt>
                <c:pt idx="3249">
                  <c:v>5.3949140817088903E-3</c:v>
                </c:pt>
                <c:pt idx="3250">
                  <c:v>5.3972740973318167E-3</c:v>
                </c:pt>
                <c:pt idx="3251">
                  <c:v>5.3996266669908977E-3</c:v>
                </c:pt>
                <c:pt idx="3252">
                  <c:v>5.4019717759778985E-3</c:v>
                </c:pt>
                <c:pt idx="3253">
                  <c:v>5.4043094091849042E-3</c:v>
                </c:pt>
                <c:pt idx="3254">
                  <c:v>5.4066395519036803E-3</c:v>
                </c:pt>
                <c:pt idx="3255">
                  <c:v>5.4089621891861839E-3</c:v>
                </c:pt>
                <c:pt idx="3256">
                  <c:v>5.4112773062442443E-3</c:v>
                </c:pt>
                <c:pt idx="3257">
                  <c:v>5.4135848881298188E-3</c:v>
                </c:pt>
                <c:pt idx="3258">
                  <c:v>5.4158849200547365E-3</c:v>
                </c:pt>
                <c:pt idx="3259">
                  <c:v>5.4181773870709549E-3</c:v>
                </c:pt>
                <c:pt idx="3260">
                  <c:v>5.4211137049797742E-3</c:v>
                </c:pt>
                <c:pt idx="3261">
                  <c:v>5.4227395669848022E-3</c:v>
                </c:pt>
                <c:pt idx="3262">
                  <c:v>5.4253328685582858E-3</c:v>
                </c:pt>
                <c:pt idx="3263">
                  <c:v>5.4272713089265068E-3</c:v>
                </c:pt>
                <c:pt idx="3264">
                  <c:v>5.4295257285374987E-3</c:v>
                </c:pt>
                <c:pt idx="3265">
                  <c:v>5.4317724940311507E-3</c:v>
                </c:pt>
                <c:pt idx="3266">
                  <c:v>5.434011590539356E-3</c:v>
                </c:pt>
                <c:pt idx="3267">
                  <c:v>5.43624300335388E-3</c:v>
                </c:pt>
                <c:pt idx="3268">
                  <c:v>5.4384667172868717E-3</c:v>
                </c:pt>
                <c:pt idx="3269">
                  <c:v>5.4406827177899686E-3</c:v>
                </c:pt>
                <c:pt idx="3270">
                  <c:v>5.4428909897552558E-3</c:v>
                </c:pt>
                <c:pt idx="3271">
                  <c:v>5.4450915184744986E-3</c:v>
                </c:pt>
                <c:pt idx="3272">
                  <c:v>5.4472842889996542E-3</c:v>
                </c:pt>
                <c:pt idx="3273">
                  <c:v>5.449469286542552E-3</c:v>
                </c:pt>
                <c:pt idx="3274">
                  <c:v>5.4516464961551492E-3</c:v>
                </c:pt>
                <c:pt idx="3275">
                  <c:v>5.4538159029693389E-3</c:v>
                </c:pt>
                <c:pt idx="3276">
                  <c:v>5.4559774921170145E-3</c:v>
                </c:pt>
                <c:pt idx="3277">
                  <c:v>5.4581312488100053E-3</c:v>
                </c:pt>
                <c:pt idx="3278">
                  <c:v>5.4602771581002685E-3</c:v>
                </c:pt>
                <c:pt idx="3279">
                  <c:v>5.4624152051196972E-3</c:v>
                </c:pt>
                <c:pt idx="3280">
                  <c:v>5.4645453750001849E-3</c:v>
                </c:pt>
                <c:pt idx="3281">
                  <c:v>5.4666676528736247E-3</c:v>
                </c:pt>
                <c:pt idx="3282">
                  <c:v>5.4687820240317819E-3</c:v>
                </c:pt>
                <c:pt idx="3283">
                  <c:v>5.4708884732868057E-3</c:v>
                </c:pt>
                <c:pt idx="3284">
                  <c:v>5.4729869860903335E-3</c:v>
                </c:pt>
                <c:pt idx="3285">
                  <c:v>5.4750775473344504E-3</c:v>
                </c:pt>
                <c:pt idx="3286">
                  <c:v>5.4771601423109217E-3</c:v>
                </c:pt>
                <c:pt idx="3287">
                  <c:v>5.4792347560717047E-3</c:v>
                </c:pt>
                <c:pt idx="3288">
                  <c:v>5.4813013737486926E-3</c:v>
                </c:pt>
                <c:pt idx="3289">
                  <c:v>5.4833599804737787E-3</c:v>
                </c:pt>
                <c:pt idx="3290">
                  <c:v>5.4854105613788562E-3</c:v>
                </c:pt>
                <c:pt idx="3291">
                  <c:v>5.4874531015958183E-3</c:v>
                </c:pt>
                <c:pt idx="3292">
                  <c:v>5.4894875863364945E-3</c:v>
                </c:pt>
                <c:pt idx="3293">
                  <c:v>5.4915140006528418E-3</c:v>
                </c:pt>
                <c:pt idx="3294">
                  <c:v>5.4935323296767535E-3</c:v>
                </c:pt>
                <c:pt idx="3295">
                  <c:v>5.495542558540123E-3</c:v>
                </c:pt>
                <c:pt idx="3296">
                  <c:v>5.4978300253161194E-3</c:v>
                </c:pt>
                <c:pt idx="3297">
                  <c:v>5.4998228466640597E-3</c:v>
                </c:pt>
                <c:pt idx="3298">
                  <c:v>5.501524495565846E-3</c:v>
                </c:pt>
                <c:pt idx="3299">
                  <c:v>5.5035021751859148E-3</c:v>
                </c:pt>
                <c:pt idx="3300">
                  <c:v>5.5054716802249715E-3</c:v>
                </c:pt>
                <c:pt idx="3301">
                  <c:v>5.5074329959747814E-3</c:v>
                </c:pt>
                <c:pt idx="3302">
                  <c:v>5.5093861074073658E-3</c:v>
                </c:pt>
                <c:pt idx="3303">
                  <c:v>5.5113309998144899E-3</c:v>
                </c:pt>
                <c:pt idx="3304">
                  <c:v>5.513267658248111E-3</c:v>
                </c:pt>
                <c:pt idx="3305">
                  <c:v>5.5151960678401224E-3</c:v>
                </c:pt>
                <c:pt idx="3306">
                  <c:v>5.5171162138023533E-3</c:v>
                </c:pt>
                <c:pt idx="3307">
                  <c:v>5.5190280810268888E-3</c:v>
                </c:pt>
                <c:pt idx="3308">
                  <c:v>5.5209316548854304E-3</c:v>
                </c:pt>
                <c:pt idx="3309">
                  <c:v>5.5228269205098712E-3</c:v>
                </c:pt>
                <c:pt idx="3310">
                  <c:v>5.5247138628722325E-3</c:v>
                </c:pt>
                <c:pt idx="3311">
                  <c:v>5.5271276777002498E-3</c:v>
                </c:pt>
                <c:pt idx="3312">
                  <c:v>5.5284627186580337E-3</c:v>
                </c:pt>
                <c:pt idx="3313">
                  <c:v>5.5303246022653241E-3</c:v>
                </c:pt>
                <c:pt idx="3314">
                  <c:v>5.5321781031381079E-3</c:v>
                </c:pt>
                <c:pt idx="3315">
                  <c:v>5.5340232066480866E-3</c:v>
                </c:pt>
                <c:pt idx="3316">
                  <c:v>5.5358598976873452E-3</c:v>
                </c:pt>
                <c:pt idx="3317">
                  <c:v>5.5376881614677131E-3</c:v>
                </c:pt>
                <c:pt idx="3318">
                  <c:v>5.5395079832010197E-3</c:v>
                </c:pt>
                <c:pt idx="3319">
                  <c:v>5.5413193478592859E-3</c:v>
                </c:pt>
                <c:pt idx="3320">
                  <c:v>5.5431222405744052E-3</c:v>
                </c:pt>
                <c:pt idx="3321">
                  <c:v>5.5449166467180788E-3</c:v>
                </c:pt>
                <c:pt idx="3322">
                  <c:v>5.546702551182392E-3</c:v>
                </c:pt>
                <c:pt idx="3323">
                  <c:v>5.5484799391791739E-3</c:v>
                </c:pt>
                <c:pt idx="3324">
                  <c:v>5.5502487958403179E-3</c:v>
                </c:pt>
                <c:pt idx="3325">
                  <c:v>5.5520091062977173E-3</c:v>
                </c:pt>
                <c:pt idx="3326">
                  <c:v>5.5537608556033291E-3</c:v>
                </c:pt>
                <c:pt idx="3327">
                  <c:v>5.5555040290489188E-3</c:v>
                </c:pt>
                <c:pt idx="3328">
                  <c:v>5.5572386116065076E-3</c:v>
                </c:pt>
                <c:pt idx="3329">
                  <c:v>5.5589645884879246E-3</c:v>
                </c:pt>
                <c:pt idx="3330">
                  <c:v>5.5606819449049993E-3</c:v>
                </c:pt>
                <c:pt idx="3331">
                  <c:v>5.5623906658297528E-3</c:v>
                </c:pt>
                <c:pt idx="3332">
                  <c:v>5.5640907364740144E-3</c:v>
                </c:pt>
                <c:pt idx="3333">
                  <c:v>5.5657821419696774E-3</c:v>
                </c:pt>
                <c:pt idx="3334">
                  <c:v>5.5674648674486349E-3</c:v>
                </c:pt>
                <c:pt idx="3335">
                  <c:v>5.5691388980427803E-3</c:v>
                </c:pt>
                <c:pt idx="3336">
                  <c:v>5.5708042187241347E-3</c:v>
                </c:pt>
                <c:pt idx="3337">
                  <c:v>5.5724608149443355E-3</c:v>
                </c:pt>
                <c:pt idx="3338">
                  <c:v>5.574108671675404E-3</c:v>
                </c:pt>
                <c:pt idx="3339">
                  <c:v>5.5757477738893613E-3</c:v>
                </c:pt>
                <c:pt idx="3340">
                  <c:v>5.5773781070378448E-3</c:v>
                </c:pt>
                <c:pt idx="3341">
                  <c:v>5.5789996559330035E-3</c:v>
                </c:pt>
                <c:pt idx="3342">
                  <c:v>5.5806124058666029E-3</c:v>
                </c:pt>
                <c:pt idx="3343">
                  <c:v>5.5822163420504722E-3</c:v>
                </c:pt>
                <c:pt idx="3344">
                  <c:v>5.5838114493766966E-3</c:v>
                </c:pt>
                <c:pt idx="3345">
                  <c:v>5.5853977132969135E-3</c:v>
                </c:pt>
                <c:pt idx="3346">
                  <c:v>5.5869751186232719E-3</c:v>
                </c:pt>
                <c:pt idx="3347">
                  <c:v>5.5885436506475372E-3</c:v>
                </c:pt>
                <c:pt idx="3348">
                  <c:v>5.5903253743760928E-3</c:v>
                </c:pt>
                <c:pt idx="3349">
                  <c:v>5.5916540353173616E-3</c:v>
                </c:pt>
                <c:pt idx="3350">
                  <c:v>5.5931958582267072E-3</c:v>
                </c:pt>
                <c:pt idx="3351">
                  <c:v>5.5947287483615327E-3</c:v>
                </c:pt>
                <c:pt idx="3352">
                  <c:v>5.5962526907737953E-3</c:v>
                </c:pt>
                <c:pt idx="3353">
                  <c:v>5.5977676706753243E-3</c:v>
                </c:pt>
                <c:pt idx="3354">
                  <c:v>5.599273673118077E-3</c:v>
                </c:pt>
                <c:pt idx="3355">
                  <c:v>5.6007706833138826E-3</c:v>
                </c:pt>
                <c:pt idx="3356">
                  <c:v>5.6022586864745705E-3</c:v>
                </c:pt>
                <c:pt idx="3357">
                  <c:v>5.6037376674922257E-3</c:v>
                </c:pt>
                <c:pt idx="3358">
                  <c:v>5.6052076117385496E-3</c:v>
                </c:pt>
                <c:pt idx="3359">
                  <c:v>5.6066685041855635E-3</c:v>
                </c:pt>
                <c:pt idx="3360">
                  <c:v>5.6081203299651605E-3</c:v>
                </c:pt>
                <c:pt idx="3361">
                  <c:v>5.6099736169290537E-3</c:v>
                </c:pt>
                <c:pt idx="3362">
                  <c:v>5.6109967223694213E-3</c:v>
                </c:pt>
                <c:pt idx="3363">
                  <c:v>5.6124212591779354E-3</c:v>
                </c:pt>
                <c:pt idx="3364">
                  <c:v>5.6138366699265418E-3</c:v>
                </c:pt>
                <c:pt idx="3365">
                  <c:v>5.6152429396671977E-3</c:v>
                </c:pt>
                <c:pt idx="3366">
                  <c:v>5.6168388930366575E-3</c:v>
                </c:pt>
                <c:pt idx="3367">
                  <c:v>5.6180279968121027E-3</c:v>
                </c:pt>
                <c:pt idx="3368">
                  <c:v>5.6194067544801385E-3</c:v>
                </c:pt>
                <c:pt idx="3369">
                  <c:v>5.6207763116677967E-3</c:v>
                </c:pt>
                <c:pt idx="3370">
                  <c:v>5.6221366536668427E-3</c:v>
                </c:pt>
                <c:pt idx="3371">
                  <c:v>5.6234877654492976E-3</c:v>
                </c:pt>
                <c:pt idx="3372">
                  <c:v>5.6248296321470548E-3</c:v>
                </c:pt>
                <c:pt idx="3373">
                  <c:v>5.6261622389719435E-3</c:v>
                </c:pt>
                <c:pt idx="3374">
                  <c:v>5.627485571135793E-3</c:v>
                </c:pt>
                <c:pt idx="3375">
                  <c:v>5.6287996134507523E-3</c:v>
                </c:pt>
                <c:pt idx="3376">
                  <c:v>5.6301043514483951E-3</c:v>
                </c:pt>
                <c:pt idx="3377">
                  <c:v>5.6313997699408702E-3</c:v>
                </c:pt>
                <c:pt idx="3378">
                  <c:v>5.6326858542199432E-3</c:v>
                </c:pt>
                <c:pt idx="3379">
                  <c:v>5.6339625893375711E-3</c:v>
                </c:pt>
                <c:pt idx="3380">
                  <c:v>5.6352299606654555E-3</c:v>
                </c:pt>
                <c:pt idx="3381">
                  <c:v>5.6364879529358092E-3</c:v>
                </c:pt>
                <c:pt idx="3382">
                  <c:v>5.6377365515203337E-3</c:v>
                </c:pt>
                <c:pt idx="3383">
                  <c:v>5.6389757414709862E-3</c:v>
                </c:pt>
                <c:pt idx="3384">
                  <c:v>5.6402055081594682E-3</c:v>
                </c:pt>
                <c:pt idx="3385">
                  <c:v>5.6414258363179925E-3</c:v>
                </c:pt>
                <c:pt idx="3386">
                  <c:v>5.6426367113182607E-3</c:v>
                </c:pt>
                <c:pt idx="3387">
                  <c:v>5.643838118372102E-3</c:v>
                </c:pt>
                <c:pt idx="3388">
                  <c:v>5.6450300422916655E-3</c:v>
                </c:pt>
                <c:pt idx="3389">
                  <c:v>5.6462124685285886E-3</c:v>
                </c:pt>
                <c:pt idx="3390">
                  <c:v>5.6473853820548925E-3</c:v>
                </c:pt>
                <c:pt idx="3391">
                  <c:v>5.6485487680824065E-3</c:v>
                </c:pt>
                <c:pt idx="3392">
                  <c:v>5.6497026117430238E-3</c:v>
                </c:pt>
                <c:pt idx="3393">
                  <c:v>5.6508468980887017E-3</c:v>
                </c:pt>
                <c:pt idx="3394">
                  <c:v>5.6519816122513333E-3</c:v>
                </c:pt>
                <c:pt idx="3395">
                  <c:v>5.653106739362812E-3</c:v>
                </c:pt>
                <c:pt idx="3396">
                  <c:v>5.6542222647149032E-3</c:v>
                </c:pt>
                <c:pt idx="3397">
                  <c:v>5.6553281731996918E-3</c:v>
                </c:pt>
                <c:pt idx="3398">
                  <c:v>5.6564244501089433E-3</c:v>
                </c:pt>
                <c:pt idx="3399">
                  <c:v>5.6575110804946149E-3</c:v>
                </c:pt>
                <c:pt idx="3400">
                  <c:v>5.658893978450763E-3</c:v>
                </c:pt>
                <c:pt idx="3401">
                  <c:v>5.6599585038785705E-3</c:v>
                </c:pt>
                <c:pt idx="3402">
                  <c:v>5.6608632381660584E-3</c:v>
                </c:pt>
                <c:pt idx="3403">
                  <c:v>5.6619097461663159E-3</c:v>
                </c:pt>
                <c:pt idx="3404">
                  <c:v>5.6629465312241223E-3</c:v>
                </c:pt>
                <c:pt idx="3405">
                  <c:v>5.6639735784713707E-3</c:v>
                </c:pt>
                <c:pt idx="3406">
                  <c:v>5.6649908729600185E-3</c:v>
                </c:pt>
                <c:pt idx="3407">
                  <c:v>5.6659983999818309E-3</c:v>
                </c:pt>
                <c:pt idx="3408">
                  <c:v>5.666996144508829E-3</c:v>
                </c:pt>
                <c:pt idx="3409">
                  <c:v>5.6679840916729063E-3</c:v>
                </c:pt>
                <c:pt idx="3410">
                  <c:v>5.6689622266858919E-3</c:v>
                </c:pt>
                <c:pt idx="3411">
                  <c:v>5.6699305347596152E-3</c:v>
                </c:pt>
                <c:pt idx="3412">
                  <c:v>5.6708890009460333E-3</c:v>
                </c:pt>
                <c:pt idx="3413">
                  <c:v>5.6718376102171675E-3</c:v>
                </c:pt>
                <c:pt idx="3414">
                  <c:v>5.6727763479447191E-3</c:v>
                </c:pt>
                <c:pt idx="3415">
                  <c:v>5.6737051991806453E-3</c:v>
                </c:pt>
                <c:pt idx="3416">
                  <c:v>5.6748848853693801E-3</c:v>
                </c:pt>
                <c:pt idx="3417">
                  <c:v>5.6755331824653865E-3</c:v>
                </c:pt>
                <c:pt idx="3418">
                  <c:v>5.6765599166030967E-3</c:v>
                </c:pt>
                <c:pt idx="3419">
                  <c:v>5.6773214414462814E-3</c:v>
                </c:pt>
                <c:pt idx="3420">
                  <c:v>5.6782006369626714E-3</c:v>
                </c:pt>
                <c:pt idx="3421">
                  <c:v>5.6790698568587317E-3</c:v>
                </c:pt>
                <c:pt idx="3422">
                  <c:v>5.6799290861064833E-3</c:v>
                </c:pt>
                <c:pt idx="3423">
                  <c:v>5.6807783099976916E-3</c:v>
                </c:pt>
                <c:pt idx="3424">
                  <c:v>5.6816175135043778E-3</c:v>
                </c:pt>
                <c:pt idx="3425">
                  <c:v>5.6824466818383712E-3</c:v>
                </c:pt>
                <c:pt idx="3426">
                  <c:v>5.683265800051629E-3</c:v>
                </c:pt>
                <c:pt idx="3427">
                  <c:v>5.6840748534359165E-3</c:v>
                </c:pt>
                <c:pt idx="3428">
                  <c:v>5.6848738268833188E-3</c:v>
                </c:pt>
                <c:pt idx="3429">
                  <c:v>5.6856627056856013E-3</c:v>
                </c:pt>
                <c:pt idx="3430">
                  <c:v>5.6864414750545933E-3</c:v>
                </c:pt>
                <c:pt idx="3431">
                  <c:v>5.687210119962316E-3</c:v>
                </c:pt>
                <c:pt idx="3432">
                  <c:v>5.6879686255406625E-3</c:v>
                </c:pt>
                <c:pt idx="3433">
                  <c:v>5.6887169769215262E-3</c:v>
                </c:pt>
                <c:pt idx="3434">
                  <c:v>5.6894551593966725E-3</c:v>
                </c:pt>
                <c:pt idx="3435">
                  <c:v>5.6901831579381223E-3</c:v>
                </c:pt>
                <c:pt idx="3436">
                  <c:v>5.6909009578376413E-3</c:v>
                </c:pt>
                <c:pt idx="3437">
                  <c:v>5.6916085439873143E-3</c:v>
                </c:pt>
                <c:pt idx="3438">
                  <c:v>5.6923059015989708E-3</c:v>
                </c:pt>
                <c:pt idx="3439">
                  <c:v>5.6929930160443121E-3</c:v>
                </c:pt>
                <c:pt idx="3440">
                  <c:v>5.6936698721354873E-3</c:v>
                </c:pt>
                <c:pt idx="3441">
                  <c:v>5.6943364551642617E-3</c:v>
                </c:pt>
                <c:pt idx="3442">
                  <c:v>5.6949927501825925E-3</c:v>
                </c:pt>
                <c:pt idx="3443">
                  <c:v>5.6956387424023092E-3</c:v>
                </c:pt>
                <c:pt idx="3444">
                  <c:v>5.6962744169553048E-3</c:v>
                </c:pt>
                <c:pt idx="3445">
                  <c:v>5.6968997588935366E-3</c:v>
                </c:pt>
                <c:pt idx="3446">
                  <c:v>5.697514753428834E-3</c:v>
                </c:pt>
                <c:pt idx="3447">
                  <c:v>5.698119385613154E-3</c:v>
                </c:pt>
                <c:pt idx="3448">
                  <c:v>5.6987136407382621E-3</c:v>
                </c:pt>
                <c:pt idx="3449">
                  <c:v>5.6992975036962434E-3</c:v>
                </c:pt>
                <c:pt idx="3450">
                  <c:v>5.6998709597788633E-3</c:v>
                </c:pt>
                <c:pt idx="3451">
                  <c:v>5.7004339940380788E-3</c:v>
                </c:pt>
                <c:pt idx="3452">
                  <c:v>5.7011425577258024E-3</c:v>
                </c:pt>
                <c:pt idx="3453">
                  <c:v>5.7016817150046251E-3</c:v>
                </c:pt>
                <c:pt idx="3454">
                  <c:v>5.7021355166408938E-3</c:v>
                </c:pt>
                <c:pt idx="3455">
                  <c:v>5.7026552165240219E-3</c:v>
                </c:pt>
                <c:pt idx="3456">
                  <c:v>5.7031644182448105E-3</c:v>
                </c:pt>
                <c:pt idx="3457">
                  <c:v>5.7036631068552168E-3</c:v>
                </c:pt>
                <c:pt idx="3458">
                  <c:v>5.7041512674071981E-3</c:v>
                </c:pt>
                <c:pt idx="3459">
                  <c:v>5.7046288851925198E-3</c:v>
                </c:pt>
                <c:pt idx="3460">
                  <c:v>5.7050959452631389E-3</c:v>
                </c:pt>
                <c:pt idx="3461">
                  <c:v>5.7055524326710128E-3</c:v>
                </c:pt>
                <c:pt idx="3462">
                  <c:v>5.7059983326279706E-3</c:v>
                </c:pt>
                <c:pt idx="3463">
                  <c:v>5.7064336302659058E-3</c:v>
                </c:pt>
                <c:pt idx="3464">
                  <c:v>5.7068583107167115E-3</c:v>
                </c:pt>
                <c:pt idx="3465">
                  <c:v>5.707272359192217E-3</c:v>
                </c:pt>
                <c:pt idx="3466">
                  <c:v>5.7076757605845074E-3</c:v>
                </c:pt>
                <c:pt idx="3467">
                  <c:v>5.7083239884825332E-3</c:v>
                </c:pt>
                <c:pt idx="3468">
                  <c:v>5.7084505633664406E-3</c:v>
                </c:pt>
                <c:pt idx="3469">
                  <c:v>5.7088219347001257E-3</c:v>
                </c:pt>
                <c:pt idx="3470">
                  <c:v>5.7092332484831587E-3</c:v>
                </c:pt>
                <c:pt idx="3471">
                  <c:v>5.7095325435518873E-3</c:v>
                </c:pt>
                <c:pt idx="3472">
                  <c:v>5.7098717510939423E-3</c:v>
                </c:pt>
                <c:pt idx="3473">
                  <c:v>5.7102002077158431E-3</c:v>
                </c:pt>
                <c:pt idx="3474">
                  <c:v>5.710517898469547E-3</c:v>
                </c:pt>
                <c:pt idx="3475">
                  <c:v>5.7108248084070112E-3</c:v>
                </c:pt>
                <c:pt idx="3476">
                  <c:v>5.7111209228200011E-3</c:v>
                </c:pt>
                <c:pt idx="3477">
                  <c:v>5.7114062266006016E-3</c:v>
                </c:pt>
                <c:pt idx="3478">
                  <c:v>5.7116807051205143E-3</c:v>
                </c:pt>
                <c:pt idx="3479">
                  <c:v>5.7119443434316963E-3</c:v>
                </c:pt>
                <c:pt idx="3480">
                  <c:v>5.712197126666041E-3</c:v>
                </c:pt>
                <c:pt idx="3481">
                  <c:v>5.7124390398755054E-3</c:v>
                </c:pt>
                <c:pt idx="3482">
                  <c:v>5.7126700682719189E-3</c:v>
                </c:pt>
                <c:pt idx="3483">
                  <c:v>5.7128901969072388E-3</c:v>
                </c:pt>
                <c:pt idx="3484">
                  <c:v>5.7130994110732303E-3</c:v>
                </c:pt>
                <c:pt idx="3485">
                  <c:v>5.7132976957419146E-3</c:v>
                </c:pt>
                <c:pt idx="3486">
                  <c:v>5.7134850362050571E-3</c:v>
                </c:pt>
                <c:pt idx="3487">
                  <c:v>5.7136614173547429E-3</c:v>
                </c:pt>
                <c:pt idx="3488">
                  <c:v>5.7138268246426094E-3</c:v>
                </c:pt>
                <c:pt idx="3489">
                  <c:v>5.7139812428808057E-3</c:v>
                </c:pt>
                <c:pt idx="3490">
                  <c:v>5.714124657281161E-3</c:v>
                </c:pt>
                <c:pt idx="3491">
                  <c:v>5.7142570531354409E-3</c:v>
                </c:pt>
                <c:pt idx="3492">
                  <c:v>5.7143784154956023E-3</c:v>
                </c:pt>
                <c:pt idx="3493">
                  <c:v>5.7144887294136026E-3</c:v>
                </c:pt>
                <c:pt idx="3494">
                  <c:v>5.7145879801012711E-3</c:v>
                </c:pt>
                <c:pt idx="3495">
                  <c:v>5.714676152690501E-3</c:v>
                </c:pt>
                <c:pt idx="3496">
                  <c:v>5.7147532322332495E-3</c:v>
                </c:pt>
                <c:pt idx="3497">
                  <c:v>5.7148192039413459E-3</c:v>
                </c:pt>
                <c:pt idx="3498">
                  <c:v>5.7148740528667474E-3</c:v>
                </c:pt>
                <c:pt idx="3499">
                  <c:v>5.7149177643811555E-3</c:v>
                </c:pt>
                <c:pt idx="3500">
                  <c:v>5.7149503232167831E-3</c:v>
                </c:pt>
                <c:pt idx="3501">
                  <c:v>5.7149717148252677E-3</c:v>
                </c:pt>
                <c:pt idx="3502">
                  <c:v>5.7149819241786304E-3</c:v>
                </c:pt>
                <c:pt idx="3503">
                  <c:v>5.7149809365686366E-3</c:v>
                </c:pt>
                <c:pt idx="3504">
                  <c:v>5.7150507210668167E-3</c:v>
                </c:pt>
                <c:pt idx="3505">
                  <c:v>5.715022477579268E-3</c:v>
                </c:pt>
                <c:pt idx="3506">
                  <c:v>5.7149047713345169E-3</c:v>
                </c:pt>
                <c:pt idx="3507">
                  <c:v>5.7148572373577622E-3</c:v>
                </c:pt>
                <c:pt idx="3508">
                  <c:v>5.7147984299188437E-3</c:v>
                </c:pt>
                <c:pt idx="3509">
                  <c:v>5.7147283340697186E-3</c:v>
                </c:pt>
                <c:pt idx="3510">
                  <c:v>5.7146469348623441E-3</c:v>
                </c:pt>
                <c:pt idx="3511">
                  <c:v>5.7145542175884856E-3</c:v>
                </c:pt>
                <c:pt idx="3512">
                  <c:v>5.7144501672201642E-3</c:v>
                </c:pt>
                <c:pt idx="3513">
                  <c:v>5.7143347690491453E-3</c:v>
                </c:pt>
                <c:pt idx="3514">
                  <c:v>5.7142080081273861E-3</c:v>
                </c:pt>
                <c:pt idx="3515">
                  <c:v>5.7140698696667158E-3</c:v>
                </c:pt>
                <c:pt idx="3516">
                  <c:v>5.7139203385592197E-3</c:v>
                </c:pt>
                <c:pt idx="3517">
                  <c:v>5.713759400176599E-3</c:v>
                </c:pt>
                <c:pt idx="3518">
                  <c:v>5.713587039570811E-3</c:v>
                </c:pt>
                <c:pt idx="3519">
                  <c:v>5.7134032419536851E-3</c:v>
                </c:pt>
                <c:pt idx="3520">
                  <c:v>5.7133312036583561E-3</c:v>
                </c:pt>
                <c:pt idx="3521">
                  <c:v>5.7128779979453981E-3</c:v>
                </c:pt>
                <c:pt idx="3522">
                  <c:v>5.7126201838553214E-3</c:v>
                </c:pt>
                <c:pt idx="3523">
                  <c:v>5.7124169612166042E-3</c:v>
                </c:pt>
                <c:pt idx="3524">
                  <c:v>5.7121691704686839E-3</c:v>
                </c:pt>
                <c:pt idx="3525">
                  <c:v>5.7119098447877548E-3</c:v>
                </c:pt>
                <c:pt idx="3526">
                  <c:v>5.7116389695455183E-3</c:v>
                </c:pt>
                <c:pt idx="3527">
                  <c:v>5.7113565296340596E-3</c:v>
                </c:pt>
                <c:pt idx="3528">
                  <c:v>5.7110625104250801E-3</c:v>
                </c:pt>
                <c:pt idx="3529">
                  <c:v>5.7107568969705369E-3</c:v>
                </c:pt>
                <c:pt idx="3530">
                  <c:v>5.7104396744023234E-3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894912"/>
        <c:axId val="177896448"/>
      </c:lineChart>
      <c:dateAx>
        <c:axId val="177894912"/>
        <c:scaling>
          <c:orientation val="minMax"/>
          <c:max val="44315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896448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177896448"/>
        <c:scaling>
          <c:orientation val="minMax"/>
          <c:max val="4.0000000000000001E-3"/>
          <c:min val="-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7789491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42556</c:v>
                </c:pt>
                <c:pt idx="1">
                  <c:v>42557</c:v>
                </c:pt>
                <c:pt idx="2">
                  <c:v>42558</c:v>
                </c:pt>
                <c:pt idx="3">
                  <c:v>42559</c:v>
                </c:pt>
                <c:pt idx="4">
                  <c:v>42562</c:v>
                </c:pt>
                <c:pt idx="5">
                  <c:v>42563</c:v>
                </c:pt>
                <c:pt idx="6">
                  <c:v>42564</c:v>
                </c:pt>
                <c:pt idx="7">
                  <c:v>42565</c:v>
                </c:pt>
                <c:pt idx="8">
                  <c:v>42566</c:v>
                </c:pt>
                <c:pt idx="9">
                  <c:v>42569</c:v>
                </c:pt>
                <c:pt idx="10">
                  <c:v>42570</c:v>
                </c:pt>
                <c:pt idx="11">
                  <c:v>42571</c:v>
                </c:pt>
                <c:pt idx="12">
                  <c:v>42572</c:v>
                </c:pt>
                <c:pt idx="13">
                  <c:v>42573</c:v>
                </c:pt>
                <c:pt idx="14">
                  <c:v>42576</c:v>
                </c:pt>
                <c:pt idx="15">
                  <c:v>42577</c:v>
                </c:pt>
                <c:pt idx="16">
                  <c:v>42578</c:v>
                </c:pt>
                <c:pt idx="17">
                  <c:v>42579</c:v>
                </c:pt>
                <c:pt idx="18">
                  <c:v>42580</c:v>
                </c:pt>
                <c:pt idx="19">
                  <c:v>42583</c:v>
                </c:pt>
                <c:pt idx="20">
                  <c:v>42584</c:v>
                </c:pt>
                <c:pt idx="21">
                  <c:v>42585</c:v>
                </c:pt>
                <c:pt idx="22">
                  <c:v>42586</c:v>
                </c:pt>
                <c:pt idx="23">
                  <c:v>42587</c:v>
                </c:pt>
                <c:pt idx="24">
                  <c:v>42590</c:v>
                </c:pt>
                <c:pt idx="25">
                  <c:v>42591</c:v>
                </c:pt>
                <c:pt idx="26">
                  <c:v>42592</c:v>
                </c:pt>
                <c:pt idx="27">
                  <c:v>42593</c:v>
                </c:pt>
                <c:pt idx="28">
                  <c:v>42594</c:v>
                </c:pt>
                <c:pt idx="29">
                  <c:v>42597</c:v>
                </c:pt>
                <c:pt idx="30">
                  <c:v>42598</c:v>
                </c:pt>
                <c:pt idx="31">
                  <c:v>42599</c:v>
                </c:pt>
                <c:pt idx="32">
                  <c:v>42600</c:v>
                </c:pt>
                <c:pt idx="33">
                  <c:v>42601</c:v>
                </c:pt>
                <c:pt idx="34">
                  <c:v>42604</c:v>
                </c:pt>
                <c:pt idx="35">
                  <c:v>42605</c:v>
                </c:pt>
                <c:pt idx="36">
                  <c:v>42606</c:v>
                </c:pt>
                <c:pt idx="37">
                  <c:v>42607</c:v>
                </c:pt>
                <c:pt idx="38">
                  <c:v>42608</c:v>
                </c:pt>
                <c:pt idx="39">
                  <c:v>42611</c:v>
                </c:pt>
                <c:pt idx="40">
                  <c:v>42612</c:v>
                </c:pt>
                <c:pt idx="41">
                  <c:v>42613</c:v>
                </c:pt>
                <c:pt idx="42">
                  <c:v>42614</c:v>
                </c:pt>
                <c:pt idx="43">
                  <c:v>42615</c:v>
                </c:pt>
                <c:pt idx="44">
                  <c:v>42618</c:v>
                </c:pt>
                <c:pt idx="45">
                  <c:v>42619</c:v>
                </c:pt>
                <c:pt idx="46">
                  <c:v>42620</c:v>
                </c:pt>
                <c:pt idx="47">
                  <c:v>42621</c:v>
                </c:pt>
                <c:pt idx="48">
                  <c:v>42622</c:v>
                </c:pt>
                <c:pt idx="49">
                  <c:v>42625</c:v>
                </c:pt>
                <c:pt idx="50">
                  <c:v>42626</c:v>
                </c:pt>
                <c:pt idx="51">
                  <c:v>42627</c:v>
                </c:pt>
                <c:pt idx="52">
                  <c:v>42628</c:v>
                </c:pt>
                <c:pt idx="53">
                  <c:v>42629</c:v>
                </c:pt>
                <c:pt idx="54">
                  <c:v>42632</c:v>
                </c:pt>
                <c:pt idx="55">
                  <c:v>42633</c:v>
                </c:pt>
                <c:pt idx="56">
                  <c:v>42634</c:v>
                </c:pt>
                <c:pt idx="57">
                  <c:v>42635</c:v>
                </c:pt>
                <c:pt idx="58">
                  <c:v>42636</c:v>
                </c:pt>
                <c:pt idx="59">
                  <c:v>42639</c:v>
                </c:pt>
                <c:pt idx="60">
                  <c:v>42640</c:v>
                </c:pt>
                <c:pt idx="61">
                  <c:v>42641</c:v>
                </c:pt>
                <c:pt idx="62">
                  <c:v>42642</c:v>
                </c:pt>
                <c:pt idx="63">
                  <c:v>42643</c:v>
                </c:pt>
                <c:pt idx="64">
                  <c:v>42646</c:v>
                </c:pt>
                <c:pt idx="65">
                  <c:v>42647</c:v>
                </c:pt>
                <c:pt idx="66">
                  <c:v>42648</c:v>
                </c:pt>
                <c:pt idx="67">
                  <c:v>42649</c:v>
                </c:pt>
                <c:pt idx="68">
                  <c:v>42650</c:v>
                </c:pt>
                <c:pt idx="69">
                  <c:v>42653</c:v>
                </c:pt>
                <c:pt idx="70">
                  <c:v>42654</c:v>
                </c:pt>
                <c:pt idx="71">
                  <c:v>42655</c:v>
                </c:pt>
                <c:pt idx="72">
                  <c:v>42656</c:v>
                </c:pt>
                <c:pt idx="73">
                  <c:v>42657</c:v>
                </c:pt>
                <c:pt idx="74">
                  <c:v>42660</c:v>
                </c:pt>
                <c:pt idx="75">
                  <c:v>42661</c:v>
                </c:pt>
                <c:pt idx="76">
                  <c:v>42662</c:v>
                </c:pt>
                <c:pt idx="77">
                  <c:v>42663</c:v>
                </c:pt>
                <c:pt idx="78">
                  <c:v>42664</c:v>
                </c:pt>
                <c:pt idx="79">
                  <c:v>42667</c:v>
                </c:pt>
                <c:pt idx="80">
                  <c:v>42668</c:v>
                </c:pt>
                <c:pt idx="81">
                  <c:v>42669</c:v>
                </c:pt>
                <c:pt idx="82">
                  <c:v>42670</c:v>
                </c:pt>
                <c:pt idx="83">
                  <c:v>42671</c:v>
                </c:pt>
                <c:pt idx="84">
                  <c:v>42674</c:v>
                </c:pt>
                <c:pt idx="85">
                  <c:v>42675</c:v>
                </c:pt>
                <c:pt idx="86">
                  <c:v>42676</c:v>
                </c:pt>
                <c:pt idx="87">
                  <c:v>42677</c:v>
                </c:pt>
                <c:pt idx="88">
                  <c:v>42678</c:v>
                </c:pt>
                <c:pt idx="89">
                  <c:v>42681</c:v>
                </c:pt>
                <c:pt idx="90">
                  <c:v>42682</c:v>
                </c:pt>
                <c:pt idx="91">
                  <c:v>42683</c:v>
                </c:pt>
                <c:pt idx="92">
                  <c:v>42684</c:v>
                </c:pt>
                <c:pt idx="93">
                  <c:v>42685</c:v>
                </c:pt>
                <c:pt idx="94">
                  <c:v>42688</c:v>
                </c:pt>
                <c:pt idx="95">
                  <c:v>42689</c:v>
                </c:pt>
                <c:pt idx="96">
                  <c:v>42690</c:v>
                </c:pt>
                <c:pt idx="97">
                  <c:v>42691</c:v>
                </c:pt>
                <c:pt idx="98">
                  <c:v>42692</c:v>
                </c:pt>
                <c:pt idx="99">
                  <c:v>42695</c:v>
                </c:pt>
                <c:pt idx="100">
                  <c:v>42696</c:v>
                </c:pt>
                <c:pt idx="101">
                  <c:v>42697</c:v>
                </c:pt>
                <c:pt idx="102">
                  <c:v>42698</c:v>
                </c:pt>
                <c:pt idx="103">
                  <c:v>42699</c:v>
                </c:pt>
                <c:pt idx="104">
                  <c:v>42702</c:v>
                </c:pt>
                <c:pt idx="105">
                  <c:v>42703</c:v>
                </c:pt>
                <c:pt idx="106">
                  <c:v>42704</c:v>
                </c:pt>
                <c:pt idx="107">
                  <c:v>42705</c:v>
                </c:pt>
                <c:pt idx="108">
                  <c:v>42706</c:v>
                </c:pt>
                <c:pt idx="109">
                  <c:v>42709</c:v>
                </c:pt>
                <c:pt idx="110">
                  <c:v>42710</c:v>
                </c:pt>
                <c:pt idx="111">
                  <c:v>42711</c:v>
                </c:pt>
                <c:pt idx="112">
                  <c:v>42712</c:v>
                </c:pt>
                <c:pt idx="113">
                  <c:v>42713</c:v>
                </c:pt>
                <c:pt idx="114">
                  <c:v>42716</c:v>
                </c:pt>
                <c:pt idx="115">
                  <c:v>42717</c:v>
                </c:pt>
                <c:pt idx="116">
                  <c:v>42718</c:v>
                </c:pt>
                <c:pt idx="117">
                  <c:v>42719</c:v>
                </c:pt>
                <c:pt idx="118">
                  <c:v>42720</c:v>
                </c:pt>
                <c:pt idx="119">
                  <c:v>42723</c:v>
                </c:pt>
                <c:pt idx="120">
                  <c:v>42724</c:v>
                </c:pt>
                <c:pt idx="121">
                  <c:v>42725</c:v>
                </c:pt>
                <c:pt idx="122">
                  <c:v>42726</c:v>
                </c:pt>
                <c:pt idx="123">
                  <c:v>42727</c:v>
                </c:pt>
                <c:pt idx="124">
                  <c:v>42731</c:v>
                </c:pt>
                <c:pt idx="125">
                  <c:v>42732</c:v>
                </c:pt>
                <c:pt idx="126">
                  <c:v>42733</c:v>
                </c:pt>
                <c:pt idx="127">
                  <c:v>42734</c:v>
                </c:pt>
                <c:pt idx="128">
                  <c:v>42737</c:v>
                </c:pt>
                <c:pt idx="129">
                  <c:v>42738</c:v>
                </c:pt>
                <c:pt idx="130">
                  <c:v>42739</c:v>
                </c:pt>
                <c:pt idx="131">
                  <c:v>42740</c:v>
                </c:pt>
                <c:pt idx="132">
                  <c:v>42741</c:v>
                </c:pt>
                <c:pt idx="133">
                  <c:v>42744</c:v>
                </c:pt>
                <c:pt idx="134">
                  <c:v>42745</c:v>
                </c:pt>
                <c:pt idx="135">
                  <c:v>42746</c:v>
                </c:pt>
                <c:pt idx="136">
                  <c:v>42747</c:v>
                </c:pt>
                <c:pt idx="137">
                  <c:v>42748</c:v>
                </c:pt>
                <c:pt idx="138">
                  <c:v>42751</c:v>
                </c:pt>
                <c:pt idx="139">
                  <c:v>42752</c:v>
                </c:pt>
                <c:pt idx="140">
                  <c:v>42753</c:v>
                </c:pt>
                <c:pt idx="141">
                  <c:v>42754</c:v>
                </c:pt>
                <c:pt idx="142">
                  <c:v>42755</c:v>
                </c:pt>
                <c:pt idx="143">
                  <c:v>42758</c:v>
                </c:pt>
                <c:pt idx="144">
                  <c:v>42759</c:v>
                </c:pt>
                <c:pt idx="145">
                  <c:v>42760</c:v>
                </c:pt>
                <c:pt idx="146">
                  <c:v>42761</c:v>
                </c:pt>
                <c:pt idx="147">
                  <c:v>42762</c:v>
                </c:pt>
                <c:pt idx="148">
                  <c:v>42765</c:v>
                </c:pt>
                <c:pt idx="149">
                  <c:v>42766</c:v>
                </c:pt>
                <c:pt idx="150">
                  <c:v>42767</c:v>
                </c:pt>
                <c:pt idx="151">
                  <c:v>42768</c:v>
                </c:pt>
                <c:pt idx="152">
                  <c:v>42769</c:v>
                </c:pt>
                <c:pt idx="153">
                  <c:v>42772</c:v>
                </c:pt>
                <c:pt idx="154">
                  <c:v>42773</c:v>
                </c:pt>
                <c:pt idx="155">
                  <c:v>42774</c:v>
                </c:pt>
                <c:pt idx="156">
                  <c:v>42775</c:v>
                </c:pt>
                <c:pt idx="157">
                  <c:v>42776</c:v>
                </c:pt>
                <c:pt idx="158">
                  <c:v>42779</c:v>
                </c:pt>
                <c:pt idx="159">
                  <c:v>42780</c:v>
                </c:pt>
                <c:pt idx="160">
                  <c:v>42781</c:v>
                </c:pt>
                <c:pt idx="161">
                  <c:v>42782</c:v>
                </c:pt>
                <c:pt idx="162">
                  <c:v>42783</c:v>
                </c:pt>
                <c:pt idx="163">
                  <c:v>42786</c:v>
                </c:pt>
                <c:pt idx="164">
                  <c:v>42787</c:v>
                </c:pt>
                <c:pt idx="165">
                  <c:v>42788</c:v>
                </c:pt>
                <c:pt idx="166">
                  <c:v>42789</c:v>
                </c:pt>
                <c:pt idx="167">
                  <c:v>42790</c:v>
                </c:pt>
                <c:pt idx="168">
                  <c:v>42793</c:v>
                </c:pt>
                <c:pt idx="169">
                  <c:v>42794</c:v>
                </c:pt>
                <c:pt idx="170">
                  <c:v>42795</c:v>
                </c:pt>
                <c:pt idx="171">
                  <c:v>42796</c:v>
                </c:pt>
                <c:pt idx="172">
                  <c:v>42797</c:v>
                </c:pt>
                <c:pt idx="173">
                  <c:v>42800</c:v>
                </c:pt>
                <c:pt idx="174">
                  <c:v>42801</c:v>
                </c:pt>
                <c:pt idx="175">
                  <c:v>42802</c:v>
                </c:pt>
                <c:pt idx="176">
                  <c:v>42803</c:v>
                </c:pt>
                <c:pt idx="177">
                  <c:v>42804</c:v>
                </c:pt>
                <c:pt idx="178">
                  <c:v>42807</c:v>
                </c:pt>
                <c:pt idx="179">
                  <c:v>42808</c:v>
                </c:pt>
                <c:pt idx="180">
                  <c:v>42809</c:v>
                </c:pt>
                <c:pt idx="181">
                  <c:v>42810</c:v>
                </c:pt>
                <c:pt idx="182">
                  <c:v>42811</c:v>
                </c:pt>
                <c:pt idx="183">
                  <c:v>42814</c:v>
                </c:pt>
                <c:pt idx="184">
                  <c:v>42815</c:v>
                </c:pt>
                <c:pt idx="185">
                  <c:v>42816</c:v>
                </c:pt>
                <c:pt idx="186">
                  <c:v>42817</c:v>
                </c:pt>
                <c:pt idx="187">
                  <c:v>42818</c:v>
                </c:pt>
                <c:pt idx="188">
                  <c:v>42821</c:v>
                </c:pt>
                <c:pt idx="189">
                  <c:v>42822</c:v>
                </c:pt>
                <c:pt idx="190">
                  <c:v>42823</c:v>
                </c:pt>
                <c:pt idx="191">
                  <c:v>42824</c:v>
                </c:pt>
                <c:pt idx="192">
                  <c:v>42825</c:v>
                </c:pt>
                <c:pt idx="193">
                  <c:v>42828</c:v>
                </c:pt>
                <c:pt idx="194">
                  <c:v>42829</c:v>
                </c:pt>
                <c:pt idx="195">
                  <c:v>42830</c:v>
                </c:pt>
                <c:pt idx="196">
                  <c:v>42831</c:v>
                </c:pt>
                <c:pt idx="197">
                  <c:v>42832</c:v>
                </c:pt>
                <c:pt idx="198">
                  <c:v>42835</c:v>
                </c:pt>
                <c:pt idx="199">
                  <c:v>42836</c:v>
                </c:pt>
                <c:pt idx="200">
                  <c:v>42837</c:v>
                </c:pt>
                <c:pt idx="201">
                  <c:v>42838</c:v>
                </c:pt>
                <c:pt idx="202">
                  <c:v>42843</c:v>
                </c:pt>
                <c:pt idx="203">
                  <c:v>42844</c:v>
                </c:pt>
                <c:pt idx="204">
                  <c:v>42845</c:v>
                </c:pt>
                <c:pt idx="205">
                  <c:v>42846</c:v>
                </c:pt>
                <c:pt idx="206">
                  <c:v>42849</c:v>
                </c:pt>
                <c:pt idx="207">
                  <c:v>42850</c:v>
                </c:pt>
                <c:pt idx="208">
                  <c:v>42851</c:v>
                </c:pt>
                <c:pt idx="209">
                  <c:v>42852</c:v>
                </c:pt>
                <c:pt idx="210">
                  <c:v>42853</c:v>
                </c:pt>
                <c:pt idx="211">
                  <c:v>42857</c:v>
                </c:pt>
                <c:pt idx="212">
                  <c:v>42858</c:v>
                </c:pt>
                <c:pt idx="213">
                  <c:v>42859</c:v>
                </c:pt>
                <c:pt idx="214">
                  <c:v>42860</c:v>
                </c:pt>
                <c:pt idx="215">
                  <c:v>42863</c:v>
                </c:pt>
                <c:pt idx="216">
                  <c:v>42864</c:v>
                </c:pt>
                <c:pt idx="217">
                  <c:v>42865</c:v>
                </c:pt>
                <c:pt idx="218">
                  <c:v>42866</c:v>
                </c:pt>
                <c:pt idx="219">
                  <c:v>42867</c:v>
                </c:pt>
                <c:pt idx="220">
                  <c:v>42870</c:v>
                </c:pt>
                <c:pt idx="221">
                  <c:v>42871</c:v>
                </c:pt>
                <c:pt idx="222">
                  <c:v>42872</c:v>
                </c:pt>
                <c:pt idx="223">
                  <c:v>42873</c:v>
                </c:pt>
                <c:pt idx="224">
                  <c:v>42874</c:v>
                </c:pt>
                <c:pt idx="225">
                  <c:v>42877</c:v>
                </c:pt>
                <c:pt idx="226">
                  <c:v>42878</c:v>
                </c:pt>
                <c:pt idx="227">
                  <c:v>42879</c:v>
                </c:pt>
                <c:pt idx="228">
                  <c:v>42880</c:v>
                </c:pt>
                <c:pt idx="229">
                  <c:v>42881</c:v>
                </c:pt>
                <c:pt idx="230">
                  <c:v>42884</c:v>
                </c:pt>
                <c:pt idx="231">
                  <c:v>42885</c:v>
                </c:pt>
                <c:pt idx="232">
                  <c:v>42886</c:v>
                </c:pt>
                <c:pt idx="233">
                  <c:v>42887</c:v>
                </c:pt>
                <c:pt idx="234">
                  <c:v>42888</c:v>
                </c:pt>
                <c:pt idx="235">
                  <c:v>42891</c:v>
                </c:pt>
                <c:pt idx="236">
                  <c:v>42892</c:v>
                </c:pt>
                <c:pt idx="237">
                  <c:v>42893</c:v>
                </c:pt>
                <c:pt idx="238">
                  <c:v>42894</c:v>
                </c:pt>
                <c:pt idx="239">
                  <c:v>42895</c:v>
                </c:pt>
                <c:pt idx="240">
                  <c:v>42898</c:v>
                </c:pt>
                <c:pt idx="241">
                  <c:v>42899</c:v>
                </c:pt>
                <c:pt idx="242">
                  <c:v>42900</c:v>
                </c:pt>
                <c:pt idx="243">
                  <c:v>42901</c:v>
                </c:pt>
                <c:pt idx="244">
                  <c:v>42902</c:v>
                </c:pt>
                <c:pt idx="245">
                  <c:v>42905</c:v>
                </c:pt>
                <c:pt idx="246">
                  <c:v>42906</c:v>
                </c:pt>
                <c:pt idx="247">
                  <c:v>42907</c:v>
                </c:pt>
                <c:pt idx="248">
                  <c:v>42908</c:v>
                </c:pt>
                <c:pt idx="249">
                  <c:v>42909</c:v>
                </c:pt>
                <c:pt idx="250">
                  <c:v>42912</c:v>
                </c:pt>
                <c:pt idx="251">
                  <c:v>42913</c:v>
                </c:pt>
                <c:pt idx="252">
                  <c:v>42914</c:v>
                </c:pt>
                <c:pt idx="253">
                  <c:v>42915</c:v>
                </c:pt>
                <c:pt idx="254">
                  <c:v>42916</c:v>
                </c:pt>
                <c:pt idx="255">
                  <c:v>42919</c:v>
                </c:pt>
                <c:pt idx="256">
                  <c:v>42920</c:v>
                </c:pt>
                <c:pt idx="257">
                  <c:v>42921</c:v>
                </c:pt>
                <c:pt idx="258">
                  <c:v>42922</c:v>
                </c:pt>
                <c:pt idx="259">
                  <c:v>42923</c:v>
                </c:pt>
                <c:pt idx="260">
                  <c:v>42926</c:v>
                </c:pt>
                <c:pt idx="261">
                  <c:v>42927</c:v>
                </c:pt>
                <c:pt idx="262">
                  <c:v>42928</c:v>
                </c:pt>
                <c:pt idx="263">
                  <c:v>42929</c:v>
                </c:pt>
                <c:pt idx="264">
                  <c:v>42930</c:v>
                </c:pt>
                <c:pt idx="265">
                  <c:v>42933</c:v>
                </c:pt>
                <c:pt idx="266">
                  <c:v>42934</c:v>
                </c:pt>
                <c:pt idx="267">
                  <c:v>42935</c:v>
                </c:pt>
                <c:pt idx="268">
                  <c:v>42936</c:v>
                </c:pt>
                <c:pt idx="269">
                  <c:v>42937</c:v>
                </c:pt>
                <c:pt idx="270">
                  <c:v>42940</c:v>
                </c:pt>
                <c:pt idx="271">
                  <c:v>42941</c:v>
                </c:pt>
                <c:pt idx="272">
                  <c:v>42942</c:v>
                </c:pt>
                <c:pt idx="273">
                  <c:v>42943</c:v>
                </c:pt>
                <c:pt idx="274">
                  <c:v>42944</c:v>
                </c:pt>
                <c:pt idx="275">
                  <c:v>42947</c:v>
                </c:pt>
                <c:pt idx="276">
                  <c:v>42948</c:v>
                </c:pt>
                <c:pt idx="277">
                  <c:v>42949</c:v>
                </c:pt>
                <c:pt idx="278">
                  <c:v>42950</c:v>
                </c:pt>
                <c:pt idx="279">
                  <c:v>42951</c:v>
                </c:pt>
                <c:pt idx="280">
                  <c:v>42954</c:v>
                </c:pt>
                <c:pt idx="281">
                  <c:v>42955</c:v>
                </c:pt>
                <c:pt idx="282">
                  <c:v>42956</c:v>
                </c:pt>
                <c:pt idx="283">
                  <c:v>42957</c:v>
                </c:pt>
                <c:pt idx="284">
                  <c:v>42958</c:v>
                </c:pt>
                <c:pt idx="285">
                  <c:v>42961</c:v>
                </c:pt>
                <c:pt idx="286">
                  <c:v>42962</c:v>
                </c:pt>
                <c:pt idx="287">
                  <c:v>42963</c:v>
                </c:pt>
                <c:pt idx="288">
                  <c:v>42964</c:v>
                </c:pt>
                <c:pt idx="289">
                  <c:v>42965</c:v>
                </c:pt>
                <c:pt idx="290">
                  <c:v>42968</c:v>
                </c:pt>
                <c:pt idx="291">
                  <c:v>42969</c:v>
                </c:pt>
                <c:pt idx="292">
                  <c:v>42970</c:v>
                </c:pt>
                <c:pt idx="293">
                  <c:v>42971</c:v>
                </c:pt>
                <c:pt idx="294">
                  <c:v>42972</c:v>
                </c:pt>
                <c:pt idx="295">
                  <c:v>42975</c:v>
                </c:pt>
                <c:pt idx="296">
                  <c:v>42976</c:v>
                </c:pt>
                <c:pt idx="297">
                  <c:v>42977</c:v>
                </c:pt>
                <c:pt idx="298">
                  <c:v>42978</c:v>
                </c:pt>
                <c:pt idx="299">
                  <c:v>42979</c:v>
                </c:pt>
                <c:pt idx="300">
                  <c:v>42982</c:v>
                </c:pt>
                <c:pt idx="301">
                  <c:v>42983</c:v>
                </c:pt>
                <c:pt idx="302">
                  <c:v>42984</c:v>
                </c:pt>
                <c:pt idx="303">
                  <c:v>42985</c:v>
                </c:pt>
                <c:pt idx="304">
                  <c:v>42986</c:v>
                </c:pt>
                <c:pt idx="305">
                  <c:v>42989</c:v>
                </c:pt>
                <c:pt idx="306">
                  <c:v>42990</c:v>
                </c:pt>
                <c:pt idx="307">
                  <c:v>42991</c:v>
                </c:pt>
                <c:pt idx="308">
                  <c:v>42992</c:v>
                </c:pt>
                <c:pt idx="309">
                  <c:v>42993</c:v>
                </c:pt>
                <c:pt idx="310">
                  <c:v>42996</c:v>
                </c:pt>
                <c:pt idx="311">
                  <c:v>42997</c:v>
                </c:pt>
                <c:pt idx="312">
                  <c:v>42998</c:v>
                </c:pt>
                <c:pt idx="313">
                  <c:v>42999</c:v>
                </c:pt>
                <c:pt idx="314">
                  <c:v>43000</c:v>
                </c:pt>
                <c:pt idx="315">
                  <c:v>43003</c:v>
                </c:pt>
                <c:pt idx="316">
                  <c:v>43004</c:v>
                </c:pt>
                <c:pt idx="317">
                  <c:v>43005</c:v>
                </c:pt>
                <c:pt idx="318">
                  <c:v>43006</c:v>
                </c:pt>
                <c:pt idx="319">
                  <c:v>43007</c:v>
                </c:pt>
                <c:pt idx="320">
                  <c:v>43010</c:v>
                </c:pt>
                <c:pt idx="321">
                  <c:v>43011</c:v>
                </c:pt>
                <c:pt idx="322">
                  <c:v>43012</c:v>
                </c:pt>
                <c:pt idx="323">
                  <c:v>43013</c:v>
                </c:pt>
                <c:pt idx="324">
                  <c:v>43014</c:v>
                </c:pt>
                <c:pt idx="325">
                  <c:v>43017</c:v>
                </c:pt>
                <c:pt idx="326">
                  <c:v>43018</c:v>
                </c:pt>
                <c:pt idx="327">
                  <c:v>43019</c:v>
                </c:pt>
                <c:pt idx="328">
                  <c:v>43020</c:v>
                </c:pt>
                <c:pt idx="329">
                  <c:v>43021</c:v>
                </c:pt>
                <c:pt idx="330">
                  <c:v>43024</c:v>
                </c:pt>
                <c:pt idx="331">
                  <c:v>43025</c:v>
                </c:pt>
                <c:pt idx="332">
                  <c:v>43026</c:v>
                </c:pt>
                <c:pt idx="333">
                  <c:v>43027</c:v>
                </c:pt>
                <c:pt idx="334">
                  <c:v>43028</c:v>
                </c:pt>
                <c:pt idx="335">
                  <c:v>43031</c:v>
                </c:pt>
                <c:pt idx="336">
                  <c:v>43032</c:v>
                </c:pt>
                <c:pt idx="337">
                  <c:v>43033</c:v>
                </c:pt>
                <c:pt idx="338">
                  <c:v>43034</c:v>
                </c:pt>
                <c:pt idx="339">
                  <c:v>43035</c:v>
                </c:pt>
                <c:pt idx="340">
                  <c:v>43038</c:v>
                </c:pt>
                <c:pt idx="341">
                  <c:v>43039</c:v>
                </c:pt>
                <c:pt idx="342">
                  <c:v>43040</c:v>
                </c:pt>
                <c:pt idx="343">
                  <c:v>43041</c:v>
                </c:pt>
                <c:pt idx="344">
                  <c:v>43042</c:v>
                </c:pt>
                <c:pt idx="345">
                  <c:v>43045</c:v>
                </c:pt>
                <c:pt idx="346">
                  <c:v>43046</c:v>
                </c:pt>
                <c:pt idx="347">
                  <c:v>43047</c:v>
                </c:pt>
                <c:pt idx="348">
                  <c:v>43048</c:v>
                </c:pt>
                <c:pt idx="349">
                  <c:v>43049</c:v>
                </c:pt>
                <c:pt idx="350">
                  <c:v>43052</c:v>
                </c:pt>
                <c:pt idx="351">
                  <c:v>43053</c:v>
                </c:pt>
                <c:pt idx="352">
                  <c:v>43054</c:v>
                </c:pt>
                <c:pt idx="353">
                  <c:v>43055</c:v>
                </c:pt>
                <c:pt idx="354">
                  <c:v>43056</c:v>
                </c:pt>
                <c:pt idx="355">
                  <c:v>43059</c:v>
                </c:pt>
                <c:pt idx="356">
                  <c:v>43060</c:v>
                </c:pt>
                <c:pt idx="357">
                  <c:v>43061</c:v>
                </c:pt>
                <c:pt idx="358">
                  <c:v>43062</c:v>
                </c:pt>
                <c:pt idx="359">
                  <c:v>43063</c:v>
                </c:pt>
                <c:pt idx="360">
                  <c:v>43066</c:v>
                </c:pt>
                <c:pt idx="361">
                  <c:v>43067</c:v>
                </c:pt>
                <c:pt idx="362">
                  <c:v>43068</c:v>
                </c:pt>
                <c:pt idx="363">
                  <c:v>43069</c:v>
                </c:pt>
                <c:pt idx="364">
                  <c:v>43070</c:v>
                </c:pt>
                <c:pt idx="365">
                  <c:v>43073</c:v>
                </c:pt>
                <c:pt idx="366">
                  <c:v>43074</c:v>
                </c:pt>
                <c:pt idx="367">
                  <c:v>43075</c:v>
                </c:pt>
                <c:pt idx="368">
                  <c:v>43076</c:v>
                </c:pt>
                <c:pt idx="369">
                  <c:v>43077</c:v>
                </c:pt>
                <c:pt idx="370">
                  <c:v>43080</c:v>
                </c:pt>
                <c:pt idx="371">
                  <c:v>43081</c:v>
                </c:pt>
                <c:pt idx="372">
                  <c:v>43082</c:v>
                </c:pt>
                <c:pt idx="373">
                  <c:v>43083</c:v>
                </c:pt>
                <c:pt idx="374">
                  <c:v>43084</c:v>
                </c:pt>
                <c:pt idx="375">
                  <c:v>43087</c:v>
                </c:pt>
                <c:pt idx="376">
                  <c:v>43088</c:v>
                </c:pt>
                <c:pt idx="377">
                  <c:v>43089</c:v>
                </c:pt>
                <c:pt idx="378">
                  <c:v>43090</c:v>
                </c:pt>
                <c:pt idx="379">
                  <c:v>43091</c:v>
                </c:pt>
                <c:pt idx="380">
                  <c:v>43096</c:v>
                </c:pt>
                <c:pt idx="381">
                  <c:v>43097</c:v>
                </c:pt>
                <c:pt idx="382">
                  <c:v>43098</c:v>
                </c:pt>
                <c:pt idx="383">
                  <c:v>43102</c:v>
                </c:pt>
                <c:pt idx="384">
                  <c:v>43103</c:v>
                </c:pt>
                <c:pt idx="385">
                  <c:v>43104</c:v>
                </c:pt>
                <c:pt idx="386">
                  <c:v>43105</c:v>
                </c:pt>
                <c:pt idx="387">
                  <c:v>43108</c:v>
                </c:pt>
                <c:pt idx="388">
                  <c:v>43109</c:v>
                </c:pt>
                <c:pt idx="389">
                  <c:v>43110</c:v>
                </c:pt>
                <c:pt idx="390">
                  <c:v>43111</c:v>
                </c:pt>
                <c:pt idx="391">
                  <c:v>43112</c:v>
                </c:pt>
                <c:pt idx="392">
                  <c:v>43115</c:v>
                </c:pt>
                <c:pt idx="393">
                  <c:v>43116</c:v>
                </c:pt>
                <c:pt idx="394">
                  <c:v>43117</c:v>
                </c:pt>
                <c:pt idx="395">
                  <c:v>43118</c:v>
                </c:pt>
                <c:pt idx="396">
                  <c:v>43119</c:v>
                </c:pt>
                <c:pt idx="397">
                  <c:v>43122</c:v>
                </c:pt>
                <c:pt idx="398">
                  <c:v>43123</c:v>
                </c:pt>
                <c:pt idx="399">
                  <c:v>43124</c:v>
                </c:pt>
                <c:pt idx="400">
                  <c:v>43125</c:v>
                </c:pt>
                <c:pt idx="401">
                  <c:v>43126</c:v>
                </c:pt>
                <c:pt idx="402">
                  <c:v>43129</c:v>
                </c:pt>
                <c:pt idx="403">
                  <c:v>43130</c:v>
                </c:pt>
                <c:pt idx="404">
                  <c:v>43131</c:v>
                </c:pt>
                <c:pt idx="405">
                  <c:v>43132</c:v>
                </c:pt>
                <c:pt idx="406">
                  <c:v>43133</c:v>
                </c:pt>
                <c:pt idx="407">
                  <c:v>43136</c:v>
                </c:pt>
                <c:pt idx="408">
                  <c:v>43137</c:v>
                </c:pt>
                <c:pt idx="409">
                  <c:v>43138</c:v>
                </c:pt>
                <c:pt idx="410">
                  <c:v>43139</c:v>
                </c:pt>
                <c:pt idx="411">
                  <c:v>43140</c:v>
                </c:pt>
                <c:pt idx="412">
                  <c:v>43143</c:v>
                </c:pt>
                <c:pt idx="413">
                  <c:v>43144</c:v>
                </c:pt>
                <c:pt idx="414">
                  <c:v>43145</c:v>
                </c:pt>
                <c:pt idx="415">
                  <c:v>43146</c:v>
                </c:pt>
                <c:pt idx="416">
                  <c:v>43147</c:v>
                </c:pt>
                <c:pt idx="417">
                  <c:v>43150</c:v>
                </c:pt>
                <c:pt idx="418">
                  <c:v>43151</c:v>
                </c:pt>
                <c:pt idx="419">
                  <c:v>43152</c:v>
                </c:pt>
                <c:pt idx="420">
                  <c:v>43153</c:v>
                </c:pt>
                <c:pt idx="421">
                  <c:v>43154</c:v>
                </c:pt>
                <c:pt idx="422">
                  <c:v>43157</c:v>
                </c:pt>
                <c:pt idx="423">
                  <c:v>43158</c:v>
                </c:pt>
                <c:pt idx="424">
                  <c:v>43159</c:v>
                </c:pt>
                <c:pt idx="425">
                  <c:v>43160</c:v>
                </c:pt>
                <c:pt idx="426">
                  <c:v>43161</c:v>
                </c:pt>
                <c:pt idx="427">
                  <c:v>43164</c:v>
                </c:pt>
                <c:pt idx="428">
                  <c:v>43165</c:v>
                </c:pt>
                <c:pt idx="429">
                  <c:v>43166</c:v>
                </c:pt>
                <c:pt idx="430">
                  <c:v>43167</c:v>
                </c:pt>
                <c:pt idx="431">
                  <c:v>43168</c:v>
                </c:pt>
                <c:pt idx="432">
                  <c:v>43171</c:v>
                </c:pt>
                <c:pt idx="433">
                  <c:v>43172</c:v>
                </c:pt>
                <c:pt idx="434">
                  <c:v>43173</c:v>
                </c:pt>
                <c:pt idx="435">
                  <c:v>43174</c:v>
                </c:pt>
                <c:pt idx="436">
                  <c:v>43175</c:v>
                </c:pt>
                <c:pt idx="437">
                  <c:v>43178</c:v>
                </c:pt>
                <c:pt idx="438">
                  <c:v>43179</c:v>
                </c:pt>
                <c:pt idx="439">
                  <c:v>43180</c:v>
                </c:pt>
                <c:pt idx="440">
                  <c:v>43181</c:v>
                </c:pt>
                <c:pt idx="441">
                  <c:v>43182</c:v>
                </c:pt>
                <c:pt idx="442">
                  <c:v>43185</c:v>
                </c:pt>
                <c:pt idx="443">
                  <c:v>43186</c:v>
                </c:pt>
                <c:pt idx="444">
                  <c:v>43187</c:v>
                </c:pt>
                <c:pt idx="445">
                  <c:v>43188</c:v>
                </c:pt>
                <c:pt idx="446">
                  <c:v>43193</c:v>
                </c:pt>
                <c:pt idx="447">
                  <c:v>43194</c:v>
                </c:pt>
                <c:pt idx="448">
                  <c:v>43195</c:v>
                </c:pt>
                <c:pt idx="449">
                  <c:v>43196</c:v>
                </c:pt>
                <c:pt idx="450">
                  <c:v>43199</c:v>
                </c:pt>
                <c:pt idx="451">
                  <c:v>43200</c:v>
                </c:pt>
                <c:pt idx="452">
                  <c:v>43201</c:v>
                </c:pt>
                <c:pt idx="453">
                  <c:v>43202</c:v>
                </c:pt>
                <c:pt idx="454">
                  <c:v>43203</c:v>
                </c:pt>
                <c:pt idx="455">
                  <c:v>43206</c:v>
                </c:pt>
                <c:pt idx="456">
                  <c:v>43207</c:v>
                </c:pt>
                <c:pt idx="457">
                  <c:v>43208</c:v>
                </c:pt>
                <c:pt idx="458">
                  <c:v>43209</c:v>
                </c:pt>
                <c:pt idx="459">
                  <c:v>43210</c:v>
                </c:pt>
                <c:pt idx="460">
                  <c:v>43213</c:v>
                </c:pt>
                <c:pt idx="461">
                  <c:v>43214</c:v>
                </c:pt>
                <c:pt idx="462">
                  <c:v>43215</c:v>
                </c:pt>
                <c:pt idx="463">
                  <c:v>43216</c:v>
                </c:pt>
                <c:pt idx="464">
                  <c:v>43217</c:v>
                </c:pt>
                <c:pt idx="465">
                  <c:v>43220</c:v>
                </c:pt>
                <c:pt idx="466">
                  <c:v>43222</c:v>
                </c:pt>
                <c:pt idx="467">
                  <c:v>43223</c:v>
                </c:pt>
                <c:pt idx="468">
                  <c:v>43224</c:v>
                </c:pt>
                <c:pt idx="469">
                  <c:v>43227</c:v>
                </c:pt>
                <c:pt idx="470">
                  <c:v>43228</c:v>
                </c:pt>
                <c:pt idx="471">
                  <c:v>43229</c:v>
                </c:pt>
                <c:pt idx="472">
                  <c:v>43230</c:v>
                </c:pt>
                <c:pt idx="473">
                  <c:v>43231</c:v>
                </c:pt>
                <c:pt idx="474">
                  <c:v>43234</c:v>
                </c:pt>
                <c:pt idx="475">
                  <c:v>43235</c:v>
                </c:pt>
                <c:pt idx="476">
                  <c:v>43236</c:v>
                </c:pt>
                <c:pt idx="477">
                  <c:v>43237</c:v>
                </c:pt>
                <c:pt idx="478">
                  <c:v>43238</c:v>
                </c:pt>
                <c:pt idx="479">
                  <c:v>43241</c:v>
                </c:pt>
                <c:pt idx="480">
                  <c:v>43242</c:v>
                </c:pt>
                <c:pt idx="481">
                  <c:v>43243</c:v>
                </c:pt>
                <c:pt idx="482">
                  <c:v>43244</c:v>
                </c:pt>
                <c:pt idx="483">
                  <c:v>43245</c:v>
                </c:pt>
                <c:pt idx="484">
                  <c:v>43248</c:v>
                </c:pt>
                <c:pt idx="485">
                  <c:v>43249</c:v>
                </c:pt>
                <c:pt idx="486">
                  <c:v>43250</c:v>
                </c:pt>
                <c:pt idx="487">
                  <c:v>43251</c:v>
                </c:pt>
                <c:pt idx="488">
                  <c:v>43252</c:v>
                </c:pt>
                <c:pt idx="489">
                  <c:v>43255</c:v>
                </c:pt>
                <c:pt idx="490">
                  <c:v>43256</c:v>
                </c:pt>
                <c:pt idx="491">
                  <c:v>43257</c:v>
                </c:pt>
                <c:pt idx="492">
                  <c:v>43258</c:v>
                </c:pt>
                <c:pt idx="493">
                  <c:v>43259</c:v>
                </c:pt>
                <c:pt idx="494">
                  <c:v>43262</c:v>
                </c:pt>
                <c:pt idx="495">
                  <c:v>43263</c:v>
                </c:pt>
                <c:pt idx="496">
                  <c:v>43264</c:v>
                </c:pt>
                <c:pt idx="497">
                  <c:v>43265</c:v>
                </c:pt>
                <c:pt idx="498">
                  <c:v>43266</c:v>
                </c:pt>
                <c:pt idx="499">
                  <c:v>43269</c:v>
                </c:pt>
                <c:pt idx="500">
                  <c:v>43270</c:v>
                </c:pt>
                <c:pt idx="501">
                  <c:v>43271</c:v>
                </c:pt>
                <c:pt idx="502">
                  <c:v>43272</c:v>
                </c:pt>
                <c:pt idx="503">
                  <c:v>43273</c:v>
                </c:pt>
                <c:pt idx="504">
                  <c:v>43276</c:v>
                </c:pt>
                <c:pt idx="505">
                  <c:v>43277</c:v>
                </c:pt>
                <c:pt idx="506">
                  <c:v>43278</c:v>
                </c:pt>
                <c:pt idx="507">
                  <c:v>43279</c:v>
                </c:pt>
                <c:pt idx="508">
                  <c:v>43280</c:v>
                </c:pt>
                <c:pt idx="509">
                  <c:v>43283</c:v>
                </c:pt>
                <c:pt idx="510">
                  <c:v>43284</c:v>
                </c:pt>
                <c:pt idx="511">
                  <c:v>43285</c:v>
                </c:pt>
                <c:pt idx="512">
                  <c:v>43286</c:v>
                </c:pt>
                <c:pt idx="513">
                  <c:v>43287</c:v>
                </c:pt>
                <c:pt idx="514">
                  <c:v>43290</c:v>
                </c:pt>
                <c:pt idx="515">
                  <c:v>43291</c:v>
                </c:pt>
                <c:pt idx="516">
                  <c:v>43292</c:v>
                </c:pt>
                <c:pt idx="517">
                  <c:v>43293</c:v>
                </c:pt>
                <c:pt idx="518">
                  <c:v>43300</c:v>
                </c:pt>
                <c:pt idx="519">
                  <c:v>43307</c:v>
                </c:pt>
                <c:pt idx="520">
                  <c:v>43314</c:v>
                </c:pt>
                <c:pt idx="521">
                  <c:v>43321</c:v>
                </c:pt>
                <c:pt idx="522">
                  <c:v>43328</c:v>
                </c:pt>
                <c:pt idx="523">
                  <c:v>43335</c:v>
                </c:pt>
                <c:pt idx="524">
                  <c:v>43342</c:v>
                </c:pt>
                <c:pt idx="525">
                  <c:v>43349</c:v>
                </c:pt>
                <c:pt idx="526">
                  <c:v>43356</c:v>
                </c:pt>
                <c:pt idx="527">
                  <c:v>43363</c:v>
                </c:pt>
                <c:pt idx="528">
                  <c:v>43370</c:v>
                </c:pt>
                <c:pt idx="529">
                  <c:v>43377</c:v>
                </c:pt>
                <c:pt idx="530">
                  <c:v>43384</c:v>
                </c:pt>
                <c:pt idx="531">
                  <c:v>43391</c:v>
                </c:pt>
                <c:pt idx="532">
                  <c:v>43398</c:v>
                </c:pt>
                <c:pt idx="533">
                  <c:v>43405</c:v>
                </c:pt>
                <c:pt idx="534">
                  <c:v>43412</c:v>
                </c:pt>
                <c:pt idx="535">
                  <c:v>43419</c:v>
                </c:pt>
                <c:pt idx="536">
                  <c:v>43426</c:v>
                </c:pt>
                <c:pt idx="537">
                  <c:v>43433</c:v>
                </c:pt>
                <c:pt idx="538">
                  <c:v>43440</c:v>
                </c:pt>
                <c:pt idx="539">
                  <c:v>43447</c:v>
                </c:pt>
                <c:pt idx="540">
                  <c:v>43454</c:v>
                </c:pt>
                <c:pt idx="541">
                  <c:v>43465</c:v>
                </c:pt>
                <c:pt idx="542">
                  <c:v>43472</c:v>
                </c:pt>
                <c:pt idx="543">
                  <c:v>43479</c:v>
                </c:pt>
                <c:pt idx="544">
                  <c:v>43486</c:v>
                </c:pt>
                <c:pt idx="545">
                  <c:v>43493</c:v>
                </c:pt>
                <c:pt idx="546">
                  <c:v>43500</c:v>
                </c:pt>
                <c:pt idx="547">
                  <c:v>43507</c:v>
                </c:pt>
                <c:pt idx="548">
                  <c:v>43514</c:v>
                </c:pt>
                <c:pt idx="549">
                  <c:v>43521</c:v>
                </c:pt>
                <c:pt idx="550">
                  <c:v>43528</c:v>
                </c:pt>
                <c:pt idx="551">
                  <c:v>43535</c:v>
                </c:pt>
                <c:pt idx="552">
                  <c:v>43542</c:v>
                </c:pt>
                <c:pt idx="553">
                  <c:v>43549</c:v>
                </c:pt>
                <c:pt idx="554">
                  <c:v>43556</c:v>
                </c:pt>
                <c:pt idx="555">
                  <c:v>43563</c:v>
                </c:pt>
                <c:pt idx="556">
                  <c:v>43570</c:v>
                </c:pt>
                <c:pt idx="557">
                  <c:v>43579</c:v>
                </c:pt>
                <c:pt idx="558">
                  <c:v>43584</c:v>
                </c:pt>
                <c:pt idx="559">
                  <c:v>43591</c:v>
                </c:pt>
                <c:pt idx="560">
                  <c:v>43598</c:v>
                </c:pt>
                <c:pt idx="561">
                  <c:v>43605</c:v>
                </c:pt>
                <c:pt idx="562">
                  <c:v>43612</c:v>
                </c:pt>
                <c:pt idx="563">
                  <c:v>43619</c:v>
                </c:pt>
                <c:pt idx="564">
                  <c:v>43626</c:v>
                </c:pt>
                <c:pt idx="565">
                  <c:v>43633</c:v>
                </c:pt>
                <c:pt idx="566">
                  <c:v>43640</c:v>
                </c:pt>
                <c:pt idx="567">
                  <c:v>43647</c:v>
                </c:pt>
                <c:pt idx="568">
                  <c:v>43654</c:v>
                </c:pt>
                <c:pt idx="569">
                  <c:v>43661</c:v>
                </c:pt>
                <c:pt idx="570">
                  <c:v>43668</c:v>
                </c:pt>
                <c:pt idx="571">
                  <c:v>43675</c:v>
                </c:pt>
                <c:pt idx="572">
                  <c:v>43682</c:v>
                </c:pt>
                <c:pt idx="573">
                  <c:v>43689</c:v>
                </c:pt>
                <c:pt idx="574">
                  <c:v>43696</c:v>
                </c:pt>
                <c:pt idx="575">
                  <c:v>43703</c:v>
                </c:pt>
                <c:pt idx="576">
                  <c:v>43710</c:v>
                </c:pt>
                <c:pt idx="577">
                  <c:v>43717</c:v>
                </c:pt>
                <c:pt idx="578">
                  <c:v>43724</c:v>
                </c:pt>
                <c:pt idx="579">
                  <c:v>43731</c:v>
                </c:pt>
                <c:pt idx="580">
                  <c:v>43738</c:v>
                </c:pt>
                <c:pt idx="581">
                  <c:v>43745</c:v>
                </c:pt>
                <c:pt idx="582">
                  <c:v>43752</c:v>
                </c:pt>
                <c:pt idx="583">
                  <c:v>43759</c:v>
                </c:pt>
                <c:pt idx="584">
                  <c:v>43766</c:v>
                </c:pt>
                <c:pt idx="585">
                  <c:v>43773</c:v>
                </c:pt>
                <c:pt idx="586">
                  <c:v>43780</c:v>
                </c:pt>
                <c:pt idx="587">
                  <c:v>43787</c:v>
                </c:pt>
                <c:pt idx="588">
                  <c:v>43794</c:v>
                </c:pt>
                <c:pt idx="589">
                  <c:v>43801</c:v>
                </c:pt>
                <c:pt idx="590">
                  <c:v>43808</c:v>
                </c:pt>
                <c:pt idx="591">
                  <c:v>43815</c:v>
                </c:pt>
                <c:pt idx="592">
                  <c:v>43822</c:v>
                </c:pt>
                <c:pt idx="593">
                  <c:v>43830</c:v>
                </c:pt>
                <c:pt idx="594">
                  <c:v>43837</c:v>
                </c:pt>
                <c:pt idx="595">
                  <c:v>43844</c:v>
                </c:pt>
                <c:pt idx="596">
                  <c:v>43851</c:v>
                </c:pt>
                <c:pt idx="597">
                  <c:v>43858</c:v>
                </c:pt>
                <c:pt idx="598">
                  <c:v>43865</c:v>
                </c:pt>
                <c:pt idx="599">
                  <c:v>43872</c:v>
                </c:pt>
                <c:pt idx="600">
                  <c:v>43879</c:v>
                </c:pt>
                <c:pt idx="601">
                  <c:v>43886</c:v>
                </c:pt>
                <c:pt idx="602">
                  <c:v>43893</c:v>
                </c:pt>
                <c:pt idx="603">
                  <c:v>43900</c:v>
                </c:pt>
                <c:pt idx="604">
                  <c:v>43907</c:v>
                </c:pt>
                <c:pt idx="605">
                  <c:v>43914</c:v>
                </c:pt>
                <c:pt idx="606">
                  <c:v>43921</c:v>
                </c:pt>
                <c:pt idx="607">
                  <c:v>43928</c:v>
                </c:pt>
                <c:pt idx="608">
                  <c:v>43937</c:v>
                </c:pt>
                <c:pt idx="609">
                  <c:v>43944</c:v>
                </c:pt>
                <c:pt idx="610">
                  <c:v>43951</c:v>
                </c:pt>
                <c:pt idx="611">
                  <c:v>43958</c:v>
                </c:pt>
                <c:pt idx="612">
                  <c:v>43965</c:v>
                </c:pt>
                <c:pt idx="613">
                  <c:v>43972</c:v>
                </c:pt>
                <c:pt idx="614">
                  <c:v>43979</c:v>
                </c:pt>
                <c:pt idx="615">
                  <c:v>43986</c:v>
                </c:pt>
                <c:pt idx="616">
                  <c:v>43993</c:v>
                </c:pt>
                <c:pt idx="617">
                  <c:v>44000</c:v>
                </c:pt>
                <c:pt idx="618">
                  <c:v>44007</c:v>
                </c:pt>
                <c:pt idx="619">
                  <c:v>44014</c:v>
                </c:pt>
                <c:pt idx="620">
                  <c:v>44021</c:v>
                </c:pt>
                <c:pt idx="621">
                  <c:v>44028</c:v>
                </c:pt>
                <c:pt idx="622">
                  <c:v>44035</c:v>
                </c:pt>
                <c:pt idx="623">
                  <c:v>44042</c:v>
                </c:pt>
                <c:pt idx="624">
                  <c:v>44049</c:v>
                </c:pt>
                <c:pt idx="625">
                  <c:v>44056</c:v>
                </c:pt>
                <c:pt idx="626">
                  <c:v>44063</c:v>
                </c:pt>
                <c:pt idx="627">
                  <c:v>44070</c:v>
                </c:pt>
                <c:pt idx="628">
                  <c:v>44077</c:v>
                </c:pt>
                <c:pt idx="629">
                  <c:v>44084</c:v>
                </c:pt>
                <c:pt idx="630">
                  <c:v>44091</c:v>
                </c:pt>
                <c:pt idx="631">
                  <c:v>44098</c:v>
                </c:pt>
                <c:pt idx="632">
                  <c:v>44105</c:v>
                </c:pt>
                <c:pt idx="633">
                  <c:v>44112</c:v>
                </c:pt>
                <c:pt idx="634">
                  <c:v>44119</c:v>
                </c:pt>
                <c:pt idx="635">
                  <c:v>44126</c:v>
                </c:pt>
                <c:pt idx="636">
                  <c:v>44133</c:v>
                </c:pt>
                <c:pt idx="637">
                  <c:v>44140</c:v>
                </c:pt>
                <c:pt idx="638">
                  <c:v>44147</c:v>
                </c:pt>
                <c:pt idx="639">
                  <c:v>44154</c:v>
                </c:pt>
                <c:pt idx="640">
                  <c:v>44161</c:v>
                </c:pt>
                <c:pt idx="641">
                  <c:v>44168</c:v>
                </c:pt>
                <c:pt idx="642">
                  <c:v>44175</c:v>
                </c:pt>
                <c:pt idx="643">
                  <c:v>44182</c:v>
                </c:pt>
                <c:pt idx="644">
                  <c:v>44189</c:v>
                </c:pt>
                <c:pt idx="645">
                  <c:v>44196</c:v>
                </c:pt>
                <c:pt idx="646">
                  <c:v>44203</c:v>
                </c:pt>
                <c:pt idx="647">
                  <c:v>44210</c:v>
                </c:pt>
                <c:pt idx="648">
                  <c:v>44217</c:v>
                </c:pt>
                <c:pt idx="649">
                  <c:v>44224</c:v>
                </c:pt>
                <c:pt idx="650">
                  <c:v>44231</c:v>
                </c:pt>
                <c:pt idx="651">
                  <c:v>44238</c:v>
                </c:pt>
                <c:pt idx="652">
                  <c:v>44245</c:v>
                </c:pt>
                <c:pt idx="653">
                  <c:v>44252</c:v>
                </c:pt>
                <c:pt idx="654">
                  <c:v>44259</c:v>
                </c:pt>
                <c:pt idx="655">
                  <c:v>44266</c:v>
                </c:pt>
                <c:pt idx="656">
                  <c:v>44273</c:v>
                </c:pt>
                <c:pt idx="657">
                  <c:v>44280</c:v>
                </c:pt>
                <c:pt idx="658">
                  <c:v>44287</c:v>
                </c:pt>
                <c:pt idx="659">
                  <c:v>44294</c:v>
                </c:pt>
                <c:pt idx="660">
                  <c:v>44301</c:v>
                </c:pt>
                <c:pt idx="661">
                  <c:v>44308</c:v>
                </c:pt>
                <c:pt idx="662">
                  <c:v>44315</c:v>
                </c:pt>
                <c:pt idx="663">
                  <c:v>44322</c:v>
                </c:pt>
                <c:pt idx="664">
                  <c:v>44329</c:v>
                </c:pt>
                <c:pt idx="665">
                  <c:v>44336</c:v>
                </c:pt>
                <c:pt idx="666">
                  <c:v>44343</c:v>
                </c:pt>
                <c:pt idx="667">
                  <c:v>44350</c:v>
                </c:pt>
                <c:pt idx="668">
                  <c:v>44357</c:v>
                </c:pt>
                <c:pt idx="669">
                  <c:v>44364</c:v>
                </c:pt>
                <c:pt idx="670">
                  <c:v>44371</c:v>
                </c:pt>
                <c:pt idx="671">
                  <c:v>44378</c:v>
                </c:pt>
                <c:pt idx="672">
                  <c:v>44385</c:v>
                </c:pt>
                <c:pt idx="673">
                  <c:v>44392</c:v>
                </c:pt>
                <c:pt idx="674">
                  <c:v>44399</c:v>
                </c:pt>
                <c:pt idx="675">
                  <c:v>44406</c:v>
                </c:pt>
                <c:pt idx="676">
                  <c:v>44413</c:v>
                </c:pt>
                <c:pt idx="677">
                  <c:v>44420</c:v>
                </c:pt>
                <c:pt idx="678">
                  <c:v>44427</c:v>
                </c:pt>
                <c:pt idx="679">
                  <c:v>44434</c:v>
                </c:pt>
                <c:pt idx="680">
                  <c:v>44441</c:v>
                </c:pt>
                <c:pt idx="681">
                  <c:v>44448</c:v>
                </c:pt>
                <c:pt idx="682">
                  <c:v>44455</c:v>
                </c:pt>
                <c:pt idx="683">
                  <c:v>44462</c:v>
                </c:pt>
                <c:pt idx="684">
                  <c:v>44469</c:v>
                </c:pt>
                <c:pt idx="685">
                  <c:v>44476</c:v>
                </c:pt>
                <c:pt idx="686">
                  <c:v>44483</c:v>
                </c:pt>
                <c:pt idx="687">
                  <c:v>44490</c:v>
                </c:pt>
                <c:pt idx="688">
                  <c:v>44497</c:v>
                </c:pt>
                <c:pt idx="689">
                  <c:v>44504</c:v>
                </c:pt>
                <c:pt idx="690">
                  <c:v>44511</c:v>
                </c:pt>
                <c:pt idx="691">
                  <c:v>44518</c:v>
                </c:pt>
                <c:pt idx="692">
                  <c:v>44525</c:v>
                </c:pt>
                <c:pt idx="693">
                  <c:v>44532</c:v>
                </c:pt>
                <c:pt idx="694">
                  <c:v>44539</c:v>
                </c:pt>
                <c:pt idx="695">
                  <c:v>44546</c:v>
                </c:pt>
                <c:pt idx="696">
                  <c:v>44553</c:v>
                </c:pt>
                <c:pt idx="697">
                  <c:v>44560</c:v>
                </c:pt>
                <c:pt idx="698">
                  <c:v>44567</c:v>
                </c:pt>
                <c:pt idx="699">
                  <c:v>44574</c:v>
                </c:pt>
                <c:pt idx="700">
                  <c:v>44581</c:v>
                </c:pt>
                <c:pt idx="701">
                  <c:v>44588</c:v>
                </c:pt>
                <c:pt idx="702">
                  <c:v>44595</c:v>
                </c:pt>
                <c:pt idx="703">
                  <c:v>44602</c:v>
                </c:pt>
                <c:pt idx="704">
                  <c:v>44609</c:v>
                </c:pt>
                <c:pt idx="705">
                  <c:v>44616</c:v>
                </c:pt>
                <c:pt idx="706">
                  <c:v>44623</c:v>
                </c:pt>
                <c:pt idx="707">
                  <c:v>44630</c:v>
                </c:pt>
                <c:pt idx="708">
                  <c:v>44637</c:v>
                </c:pt>
                <c:pt idx="709">
                  <c:v>44644</c:v>
                </c:pt>
                <c:pt idx="710">
                  <c:v>44651</c:v>
                </c:pt>
                <c:pt idx="711">
                  <c:v>44658</c:v>
                </c:pt>
                <c:pt idx="712">
                  <c:v>44665</c:v>
                </c:pt>
                <c:pt idx="713">
                  <c:v>44672</c:v>
                </c:pt>
                <c:pt idx="714">
                  <c:v>44679</c:v>
                </c:pt>
                <c:pt idx="715">
                  <c:v>44686</c:v>
                </c:pt>
                <c:pt idx="716">
                  <c:v>44693</c:v>
                </c:pt>
                <c:pt idx="717">
                  <c:v>44700</c:v>
                </c:pt>
                <c:pt idx="718">
                  <c:v>44707</c:v>
                </c:pt>
                <c:pt idx="719">
                  <c:v>44714</c:v>
                </c:pt>
                <c:pt idx="720">
                  <c:v>44721</c:v>
                </c:pt>
                <c:pt idx="721">
                  <c:v>44728</c:v>
                </c:pt>
                <c:pt idx="722">
                  <c:v>44735</c:v>
                </c:pt>
                <c:pt idx="723">
                  <c:v>44742</c:v>
                </c:pt>
                <c:pt idx="724">
                  <c:v>44749</c:v>
                </c:pt>
                <c:pt idx="725">
                  <c:v>44756</c:v>
                </c:pt>
                <c:pt idx="726">
                  <c:v>44763</c:v>
                </c:pt>
                <c:pt idx="727">
                  <c:v>44770</c:v>
                </c:pt>
                <c:pt idx="728">
                  <c:v>44777</c:v>
                </c:pt>
                <c:pt idx="729">
                  <c:v>44784</c:v>
                </c:pt>
                <c:pt idx="730">
                  <c:v>44791</c:v>
                </c:pt>
                <c:pt idx="731">
                  <c:v>44798</c:v>
                </c:pt>
                <c:pt idx="732">
                  <c:v>44805</c:v>
                </c:pt>
                <c:pt idx="733">
                  <c:v>44812</c:v>
                </c:pt>
                <c:pt idx="734">
                  <c:v>44819</c:v>
                </c:pt>
                <c:pt idx="735">
                  <c:v>44826</c:v>
                </c:pt>
                <c:pt idx="736">
                  <c:v>44833</c:v>
                </c:pt>
                <c:pt idx="737">
                  <c:v>44840</c:v>
                </c:pt>
                <c:pt idx="738">
                  <c:v>44847</c:v>
                </c:pt>
                <c:pt idx="739">
                  <c:v>44854</c:v>
                </c:pt>
                <c:pt idx="740">
                  <c:v>44861</c:v>
                </c:pt>
                <c:pt idx="741">
                  <c:v>44868</c:v>
                </c:pt>
                <c:pt idx="742">
                  <c:v>44875</c:v>
                </c:pt>
                <c:pt idx="743">
                  <c:v>44882</c:v>
                </c:pt>
                <c:pt idx="744">
                  <c:v>44889</c:v>
                </c:pt>
                <c:pt idx="745">
                  <c:v>44896</c:v>
                </c:pt>
                <c:pt idx="746">
                  <c:v>44903</c:v>
                </c:pt>
                <c:pt idx="747">
                  <c:v>44910</c:v>
                </c:pt>
                <c:pt idx="748">
                  <c:v>44917</c:v>
                </c:pt>
                <c:pt idx="749">
                  <c:v>44924</c:v>
                </c:pt>
                <c:pt idx="750">
                  <c:v>44931</c:v>
                </c:pt>
                <c:pt idx="751">
                  <c:v>44938</c:v>
                </c:pt>
                <c:pt idx="752">
                  <c:v>44945</c:v>
                </c:pt>
                <c:pt idx="753">
                  <c:v>44952</c:v>
                </c:pt>
                <c:pt idx="754">
                  <c:v>44959</c:v>
                </c:pt>
                <c:pt idx="755">
                  <c:v>44966</c:v>
                </c:pt>
                <c:pt idx="756">
                  <c:v>44973</c:v>
                </c:pt>
                <c:pt idx="757">
                  <c:v>44980</c:v>
                </c:pt>
                <c:pt idx="758">
                  <c:v>44987</c:v>
                </c:pt>
                <c:pt idx="759">
                  <c:v>44994</c:v>
                </c:pt>
                <c:pt idx="760">
                  <c:v>45001</c:v>
                </c:pt>
                <c:pt idx="761">
                  <c:v>45008</c:v>
                </c:pt>
                <c:pt idx="762">
                  <c:v>45015</c:v>
                </c:pt>
                <c:pt idx="763">
                  <c:v>45022</c:v>
                </c:pt>
                <c:pt idx="764">
                  <c:v>45029</c:v>
                </c:pt>
                <c:pt idx="765">
                  <c:v>45036</c:v>
                </c:pt>
                <c:pt idx="766">
                  <c:v>45043</c:v>
                </c:pt>
                <c:pt idx="767">
                  <c:v>45050</c:v>
                </c:pt>
                <c:pt idx="768">
                  <c:v>45057</c:v>
                </c:pt>
                <c:pt idx="769">
                  <c:v>45064</c:v>
                </c:pt>
                <c:pt idx="770">
                  <c:v>45071</c:v>
                </c:pt>
                <c:pt idx="771">
                  <c:v>45078</c:v>
                </c:pt>
                <c:pt idx="772">
                  <c:v>45085</c:v>
                </c:pt>
                <c:pt idx="773">
                  <c:v>45092</c:v>
                </c:pt>
                <c:pt idx="774">
                  <c:v>45099</c:v>
                </c:pt>
                <c:pt idx="775">
                  <c:v>45106</c:v>
                </c:pt>
                <c:pt idx="776">
                  <c:v>45113</c:v>
                </c:pt>
                <c:pt idx="777">
                  <c:v>45120</c:v>
                </c:pt>
                <c:pt idx="778">
                  <c:v>45127</c:v>
                </c:pt>
                <c:pt idx="779">
                  <c:v>45134</c:v>
                </c:pt>
                <c:pt idx="780">
                  <c:v>45141</c:v>
                </c:pt>
                <c:pt idx="781">
                  <c:v>45148</c:v>
                </c:pt>
                <c:pt idx="782">
                  <c:v>45155</c:v>
                </c:pt>
                <c:pt idx="783">
                  <c:v>45162</c:v>
                </c:pt>
                <c:pt idx="784">
                  <c:v>45169</c:v>
                </c:pt>
                <c:pt idx="785">
                  <c:v>45176</c:v>
                </c:pt>
                <c:pt idx="786">
                  <c:v>45183</c:v>
                </c:pt>
                <c:pt idx="787">
                  <c:v>45190</c:v>
                </c:pt>
                <c:pt idx="788">
                  <c:v>45197</c:v>
                </c:pt>
                <c:pt idx="789">
                  <c:v>45204</c:v>
                </c:pt>
                <c:pt idx="790">
                  <c:v>45211</c:v>
                </c:pt>
                <c:pt idx="791">
                  <c:v>45218</c:v>
                </c:pt>
                <c:pt idx="792">
                  <c:v>45225</c:v>
                </c:pt>
                <c:pt idx="793">
                  <c:v>45232</c:v>
                </c:pt>
                <c:pt idx="794">
                  <c:v>45239</c:v>
                </c:pt>
                <c:pt idx="795">
                  <c:v>45246</c:v>
                </c:pt>
                <c:pt idx="796">
                  <c:v>45253</c:v>
                </c:pt>
                <c:pt idx="797">
                  <c:v>45260</c:v>
                </c:pt>
                <c:pt idx="798">
                  <c:v>45267</c:v>
                </c:pt>
                <c:pt idx="799">
                  <c:v>45274</c:v>
                </c:pt>
                <c:pt idx="800">
                  <c:v>45281</c:v>
                </c:pt>
                <c:pt idx="801">
                  <c:v>45289</c:v>
                </c:pt>
                <c:pt idx="802">
                  <c:v>45296</c:v>
                </c:pt>
                <c:pt idx="803">
                  <c:v>45303</c:v>
                </c:pt>
                <c:pt idx="804">
                  <c:v>45310</c:v>
                </c:pt>
                <c:pt idx="805">
                  <c:v>45317</c:v>
                </c:pt>
                <c:pt idx="806">
                  <c:v>45324</c:v>
                </c:pt>
                <c:pt idx="807">
                  <c:v>45331</c:v>
                </c:pt>
                <c:pt idx="808">
                  <c:v>45338</c:v>
                </c:pt>
                <c:pt idx="809">
                  <c:v>45345</c:v>
                </c:pt>
                <c:pt idx="810">
                  <c:v>45352</c:v>
                </c:pt>
                <c:pt idx="811">
                  <c:v>45359</c:v>
                </c:pt>
                <c:pt idx="812">
                  <c:v>45366</c:v>
                </c:pt>
                <c:pt idx="813">
                  <c:v>45373</c:v>
                </c:pt>
                <c:pt idx="814">
                  <c:v>45384</c:v>
                </c:pt>
                <c:pt idx="815">
                  <c:v>45387</c:v>
                </c:pt>
                <c:pt idx="816">
                  <c:v>45394</c:v>
                </c:pt>
                <c:pt idx="817">
                  <c:v>45401</c:v>
                </c:pt>
                <c:pt idx="818">
                  <c:v>45408</c:v>
                </c:pt>
                <c:pt idx="819">
                  <c:v>45418</c:v>
                </c:pt>
                <c:pt idx="820">
                  <c:v>45425</c:v>
                </c:pt>
                <c:pt idx="821">
                  <c:v>45432</c:v>
                </c:pt>
                <c:pt idx="822">
                  <c:v>45439</c:v>
                </c:pt>
                <c:pt idx="823">
                  <c:v>45446</c:v>
                </c:pt>
                <c:pt idx="824">
                  <c:v>45453</c:v>
                </c:pt>
                <c:pt idx="825">
                  <c:v>45460</c:v>
                </c:pt>
                <c:pt idx="826">
                  <c:v>45467</c:v>
                </c:pt>
                <c:pt idx="827">
                  <c:v>45474</c:v>
                </c:pt>
                <c:pt idx="828">
                  <c:v>45481</c:v>
                </c:pt>
                <c:pt idx="829">
                  <c:v>45488</c:v>
                </c:pt>
                <c:pt idx="830">
                  <c:v>45495</c:v>
                </c:pt>
                <c:pt idx="831">
                  <c:v>45502</c:v>
                </c:pt>
                <c:pt idx="832">
                  <c:v>45509</c:v>
                </c:pt>
                <c:pt idx="833">
                  <c:v>45516</c:v>
                </c:pt>
                <c:pt idx="834">
                  <c:v>45523</c:v>
                </c:pt>
                <c:pt idx="835">
                  <c:v>45530</c:v>
                </c:pt>
                <c:pt idx="836">
                  <c:v>45537</c:v>
                </c:pt>
                <c:pt idx="837">
                  <c:v>45544</c:v>
                </c:pt>
                <c:pt idx="838">
                  <c:v>45551</c:v>
                </c:pt>
                <c:pt idx="839">
                  <c:v>45558</c:v>
                </c:pt>
                <c:pt idx="840">
                  <c:v>45565</c:v>
                </c:pt>
                <c:pt idx="841">
                  <c:v>45572</c:v>
                </c:pt>
                <c:pt idx="842">
                  <c:v>45579</c:v>
                </c:pt>
                <c:pt idx="843">
                  <c:v>45586</c:v>
                </c:pt>
                <c:pt idx="844">
                  <c:v>45593</c:v>
                </c:pt>
                <c:pt idx="845">
                  <c:v>45600</c:v>
                </c:pt>
                <c:pt idx="846">
                  <c:v>45607</c:v>
                </c:pt>
                <c:pt idx="847">
                  <c:v>45614</c:v>
                </c:pt>
                <c:pt idx="848">
                  <c:v>45621</c:v>
                </c:pt>
                <c:pt idx="849">
                  <c:v>45628</c:v>
                </c:pt>
                <c:pt idx="850">
                  <c:v>45635</c:v>
                </c:pt>
                <c:pt idx="851">
                  <c:v>45642</c:v>
                </c:pt>
                <c:pt idx="852">
                  <c:v>45649</c:v>
                </c:pt>
                <c:pt idx="853">
                  <c:v>45657</c:v>
                </c:pt>
                <c:pt idx="854">
                  <c:v>45664</c:v>
                </c:pt>
                <c:pt idx="855">
                  <c:v>45671</c:v>
                </c:pt>
                <c:pt idx="856">
                  <c:v>45678</c:v>
                </c:pt>
                <c:pt idx="857">
                  <c:v>45685</c:v>
                </c:pt>
                <c:pt idx="858">
                  <c:v>45692</c:v>
                </c:pt>
                <c:pt idx="859">
                  <c:v>45699</c:v>
                </c:pt>
                <c:pt idx="860">
                  <c:v>45706</c:v>
                </c:pt>
                <c:pt idx="861">
                  <c:v>45713</c:v>
                </c:pt>
                <c:pt idx="862">
                  <c:v>45720</c:v>
                </c:pt>
                <c:pt idx="863">
                  <c:v>45727</c:v>
                </c:pt>
                <c:pt idx="864">
                  <c:v>45734</c:v>
                </c:pt>
                <c:pt idx="865">
                  <c:v>45741</c:v>
                </c:pt>
                <c:pt idx="866">
                  <c:v>45748</c:v>
                </c:pt>
                <c:pt idx="867">
                  <c:v>45755</c:v>
                </c:pt>
                <c:pt idx="868">
                  <c:v>45762</c:v>
                </c:pt>
                <c:pt idx="869">
                  <c:v>45771</c:v>
                </c:pt>
                <c:pt idx="870">
                  <c:v>45779</c:v>
                </c:pt>
                <c:pt idx="871">
                  <c:v>45785</c:v>
                </c:pt>
                <c:pt idx="872">
                  <c:v>45792</c:v>
                </c:pt>
                <c:pt idx="873">
                  <c:v>45799</c:v>
                </c:pt>
                <c:pt idx="874">
                  <c:v>45806</c:v>
                </c:pt>
                <c:pt idx="875">
                  <c:v>45813</c:v>
                </c:pt>
                <c:pt idx="876">
                  <c:v>45820</c:v>
                </c:pt>
                <c:pt idx="877">
                  <c:v>45827</c:v>
                </c:pt>
                <c:pt idx="878">
                  <c:v>45834</c:v>
                </c:pt>
                <c:pt idx="879">
                  <c:v>45841</c:v>
                </c:pt>
                <c:pt idx="880">
                  <c:v>45848</c:v>
                </c:pt>
                <c:pt idx="881">
                  <c:v>45855</c:v>
                </c:pt>
                <c:pt idx="882">
                  <c:v>45862</c:v>
                </c:pt>
                <c:pt idx="883">
                  <c:v>45869</c:v>
                </c:pt>
                <c:pt idx="884">
                  <c:v>45876</c:v>
                </c:pt>
                <c:pt idx="885">
                  <c:v>45883</c:v>
                </c:pt>
                <c:pt idx="886">
                  <c:v>45890</c:v>
                </c:pt>
                <c:pt idx="887">
                  <c:v>45897</c:v>
                </c:pt>
                <c:pt idx="888">
                  <c:v>45904</c:v>
                </c:pt>
                <c:pt idx="889">
                  <c:v>45911</c:v>
                </c:pt>
                <c:pt idx="890">
                  <c:v>45918</c:v>
                </c:pt>
                <c:pt idx="891">
                  <c:v>45925</c:v>
                </c:pt>
                <c:pt idx="892">
                  <c:v>45932</c:v>
                </c:pt>
                <c:pt idx="893">
                  <c:v>45939</c:v>
                </c:pt>
                <c:pt idx="894">
                  <c:v>45946</c:v>
                </c:pt>
                <c:pt idx="895">
                  <c:v>45953</c:v>
                </c:pt>
                <c:pt idx="896">
                  <c:v>45960</c:v>
                </c:pt>
                <c:pt idx="897">
                  <c:v>45967</c:v>
                </c:pt>
                <c:pt idx="898">
                  <c:v>45974</c:v>
                </c:pt>
                <c:pt idx="899">
                  <c:v>45981</c:v>
                </c:pt>
                <c:pt idx="900">
                  <c:v>45988</c:v>
                </c:pt>
                <c:pt idx="901">
                  <c:v>45995</c:v>
                </c:pt>
                <c:pt idx="902">
                  <c:v>46002</c:v>
                </c:pt>
                <c:pt idx="903">
                  <c:v>46009</c:v>
                </c:pt>
                <c:pt idx="904">
                  <c:v>46020</c:v>
                </c:pt>
                <c:pt idx="905">
                  <c:v>46024</c:v>
                </c:pt>
                <c:pt idx="906">
                  <c:v>46030</c:v>
                </c:pt>
                <c:pt idx="907">
                  <c:v>46037</c:v>
                </c:pt>
                <c:pt idx="908">
                  <c:v>46044</c:v>
                </c:pt>
                <c:pt idx="909">
                  <c:v>46051</c:v>
                </c:pt>
                <c:pt idx="910">
                  <c:v>46058</c:v>
                </c:pt>
                <c:pt idx="911">
                  <c:v>46065</c:v>
                </c:pt>
                <c:pt idx="912">
                  <c:v>46072</c:v>
                </c:pt>
                <c:pt idx="913">
                  <c:v>46079</c:v>
                </c:pt>
                <c:pt idx="914">
                  <c:v>46086</c:v>
                </c:pt>
                <c:pt idx="915">
                  <c:v>46093</c:v>
                </c:pt>
                <c:pt idx="916">
                  <c:v>46100</c:v>
                </c:pt>
                <c:pt idx="917">
                  <c:v>46107</c:v>
                </c:pt>
                <c:pt idx="918">
                  <c:v>46114</c:v>
                </c:pt>
                <c:pt idx="919">
                  <c:v>46121</c:v>
                </c:pt>
                <c:pt idx="920">
                  <c:v>46128</c:v>
                </c:pt>
                <c:pt idx="921">
                  <c:v>46135</c:v>
                </c:pt>
                <c:pt idx="922">
                  <c:v>46142</c:v>
                </c:pt>
                <c:pt idx="923">
                  <c:v>46149</c:v>
                </c:pt>
                <c:pt idx="924">
                  <c:v>46156</c:v>
                </c:pt>
                <c:pt idx="925">
                  <c:v>46163</c:v>
                </c:pt>
                <c:pt idx="926">
                  <c:v>46170</c:v>
                </c:pt>
                <c:pt idx="927">
                  <c:v>46177</c:v>
                </c:pt>
                <c:pt idx="928">
                  <c:v>46184</c:v>
                </c:pt>
                <c:pt idx="929">
                  <c:v>46191</c:v>
                </c:pt>
                <c:pt idx="930">
                  <c:v>46198</c:v>
                </c:pt>
                <c:pt idx="931">
                  <c:v>46205</c:v>
                </c:pt>
                <c:pt idx="932">
                  <c:v>46212</c:v>
                </c:pt>
                <c:pt idx="933">
                  <c:v>46219</c:v>
                </c:pt>
                <c:pt idx="934">
                  <c:v>46226</c:v>
                </c:pt>
                <c:pt idx="935">
                  <c:v>46233</c:v>
                </c:pt>
                <c:pt idx="936">
                  <c:v>46240</c:v>
                </c:pt>
                <c:pt idx="937">
                  <c:v>46247</c:v>
                </c:pt>
                <c:pt idx="938">
                  <c:v>46254</c:v>
                </c:pt>
                <c:pt idx="939">
                  <c:v>46261</c:v>
                </c:pt>
                <c:pt idx="940">
                  <c:v>46268</c:v>
                </c:pt>
                <c:pt idx="941">
                  <c:v>46275</c:v>
                </c:pt>
                <c:pt idx="942">
                  <c:v>46282</c:v>
                </c:pt>
                <c:pt idx="943">
                  <c:v>46289</c:v>
                </c:pt>
                <c:pt idx="944">
                  <c:v>46296</c:v>
                </c:pt>
                <c:pt idx="945">
                  <c:v>46303</c:v>
                </c:pt>
                <c:pt idx="946">
                  <c:v>46310</c:v>
                </c:pt>
                <c:pt idx="947">
                  <c:v>46317</c:v>
                </c:pt>
                <c:pt idx="948">
                  <c:v>46324</c:v>
                </c:pt>
                <c:pt idx="949">
                  <c:v>46331</c:v>
                </c:pt>
                <c:pt idx="950">
                  <c:v>46338</c:v>
                </c:pt>
                <c:pt idx="951">
                  <c:v>46345</c:v>
                </c:pt>
                <c:pt idx="952">
                  <c:v>46352</c:v>
                </c:pt>
                <c:pt idx="953">
                  <c:v>46359</c:v>
                </c:pt>
                <c:pt idx="954">
                  <c:v>46366</c:v>
                </c:pt>
                <c:pt idx="955">
                  <c:v>46373</c:v>
                </c:pt>
                <c:pt idx="956">
                  <c:v>46380</c:v>
                </c:pt>
                <c:pt idx="957">
                  <c:v>46387</c:v>
                </c:pt>
                <c:pt idx="958">
                  <c:v>46394</c:v>
                </c:pt>
                <c:pt idx="959">
                  <c:v>46401</c:v>
                </c:pt>
                <c:pt idx="960">
                  <c:v>46408</c:v>
                </c:pt>
                <c:pt idx="961">
                  <c:v>46415</c:v>
                </c:pt>
                <c:pt idx="962">
                  <c:v>46422</c:v>
                </c:pt>
                <c:pt idx="963">
                  <c:v>46429</c:v>
                </c:pt>
                <c:pt idx="964">
                  <c:v>46436</c:v>
                </c:pt>
                <c:pt idx="965">
                  <c:v>46443</c:v>
                </c:pt>
                <c:pt idx="966">
                  <c:v>46450</c:v>
                </c:pt>
                <c:pt idx="967">
                  <c:v>46457</c:v>
                </c:pt>
                <c:pt idx="968">
                  <c:v>46464</c:v>
                </c:pt>
                <c:pt idx="969">
                  <c:v>46471</c:v>
                </c:pt>
                <c:pt idx="970">
                  <c:v>46478</c:v>
                </c:pt>
                <c:pt idx="971">
                  <c:v>46485</c:v>
                </c:pt>
                <c:pt idx="972">
                  <c:v>46492</c:v>
                </c:pt>
                <c:pt idx="973">
                  <c:v>46499</c:v>
                </c:pt>
                <c:pt idx="974">
                  <c:v>46506</c:v>
                </c:pt>
                <c:pt idx="975">
                  <c:v>46513</c:v>
                </c:pt>
                <c:pt idx="976">
                  <c:v>46520</c:v>
                </c:pt>
                <c:pt idx="977">
                  <c:v>46527</c:v>
                </c:pt>
                <c:pt idx="978">
                  <c:v>46534</c:v>
                </c:pt>
                <c:pt idx="979">
                  <c:v>46541</c:v>
                </c:pt>
                <c:pt idx="980">
                  <c:v>46548</c:v>
                </c:pt>
                <c:pt idx="981">
                  <c:v>46555</c:v>
                </c:pt>
                <c:pt idx="982">
                  <c:v>46562</c:v>
                </c:pt>
                <c:pt idx="983">
                  <c:v>46569</c:v>
                </c:pt>
                <c:pt idx="984">
                  <c:v>46576</c:v>
                </c:pt>
                <c:pt idx="985">
                  <c:v>46583</c:v>
                </c:pt>
                <c:pt idx="986">
                  <c:v>46590</c:v>
                </c:pt>
                <c:pt idx="987">
                  <c:v>46597</c:v>
                </c:pt>
                <c:pt idx="988">
                  <c:v>46604</c:v>
                </c:pt>
                <c:pt idx="989">
                  <c:v>46611</c:v>
                </c:pt>
                <c:pt idx="990">
                  <c:v>46618</c:v>
                </c:pt>
                <c:pt idx="991">
                  <c:v>46625</c:v>
                </c:pt>
                <c:pt idx="992">
                  <c:v>46632</c:v>
                </c:pt>
                <c:pt idx="993">
                  <c:v>46639</c:v>
                </c:pt>
                <c:pt idx="994">
                  <c:v>46646</c:v>
                </c:pt>
                <c:pt idx="995">
                  <c:v>46653</c:v>
                </c:pt>
                <c:pt idx="996">
                  <c:v>46660</c:v>
                </c:pt>
                <c:pt idx="997">
                  <c:v>46667</c:v>
                </c:pt>
                <c:pt idx="998">
                  <c:v>46674</c:v>
                </c:pt>
                <c:pt idx="999">
                  <c:v>46681</c:v>
                </c:pt>
                <c:pt idx="1000">
                  <c:v>46688</c:v>
                </c:pt>
                <c:pt idx="1001">
                  <c:v>46695</c:v>
                </c:pt>
                <c:pt idx="1002">
                  <c:v>46702</c:v>
                </c:pt>
                <c:pt idx="1003">
                  <c:v>46709</c:v>
                </c:pt>
                <c:pt idx="1004">
                  <c:v>46716</c:v>
                </c:pt>
                <c:pt idx="1005">
                  <c:v>46723</c:v>
                </c:pt>
                <c:pt idx="1006">
                  <c:v>46730</c:v>
                </c:pt>
                <c:pt idx="1007">
                  <c:v>46737</c:v>
                </c:pt>
                <c:pt idx="1008">
                  <c:v>46744</c:v>
                </c:pt>
                <c:pt idx="1009">
                  <c:v>46751</c:v>
                </c:pt>
                <c:pt idx="1010">
                  <c:v>46758</c:v>
                </c:pt>
                <c:pt idx="1011">
                  <c:v>46765</c:v>
                </c:pt>
                <c:pt idx="1012">
                  <c:v>46772</c:v>
                </c:pt>
                <c:pt idx="1013">
                  <c:v>46779</c:v>
                </c:pt>
                <c:pt idx="1014">
                  <c:v>46786</c:v>
                </c:pt>
                <c:pt idx="1015">
                  <c:v>46793</c:v>
                </c:pt>
                <c:pt idx="1016">
                  <c:v>46800</c:v>
                </c:pt>
                <c:pt idx="1017">
                  <c:v>46807</c:v>
                </c:pt>
                <c:pt idx="1018">
                  <c:v>46814</c:v>
                </c:pt>
                <c:pt idx="1019">
                  <c:v>46821</c:v>
                </c:pt>
                <c:pt idx="1020">
                  <c:v>46828</c:v>
                </c:pt>
                <c:pt idx="1021">
                  <c:v>46835</c:v>
                </c:pt>
                <c:pt idx="1022">
                  <c:v>46842</c:v>
                </c:pt>
                <c:pt idx="1023">
                  <c:v>46849</c:v>
                </c:pt>
                <c:pt idx="1024">
                  <c:v>46856</c:v>
                </c:pt>
                <c:pt idx="1025">
                  <c:v>46863</c:v>
                </c:pt>
                <c:pt idx="1026">
                  <c:v>46870</c:v>
                </c:pt>
                <c:pt idx="1027">
                  <c:v>46877</c:v>
                </c:pt>
                <c:pt idx="1028">
                  <c:v>46884</c:v>
                </c:pt>
                <c:pt idx="1029">
                  <c:v>46891</c:v>
                </c:pt>
                <c:pt idx="1030">
                  <c:v>46898</c:v>
                </c:pt>
                <c:pt idx="1031">
                  <c:v>46905</c:v>
                </c:pt>
                <c:pt idx="1032">
                  <c:v>46912</c:v>
                </c:pt>
                <c:pt idx="1033">
                  <c:v>46919</c:v>
                </c:pt>
                <c:pt idx="1034">
                  <c:v>46926</c:v>
                </c:pt>
                <c:pt idx="1035">
                  <c:v>46933</c:v>
                </c:pt>
                <c:pt idx="1036">
                  <c:v>46940</c:v>
                </c:pt>
                <c:pt idx="1037">
                  <c:v>46947</c:v>
                </c:pt>
                <c:pt idx="1038">
                  <c:v>46954</c:v>
                </c:pt>
                <c:pt idx="1039">
                  <c:v>46961</c:v>
                </c:pt>
                <c:pt idx="1040">
                  <c:v>46968</c:v>
                </c:pt>
                <c:pt idx="1041">
                  <c:v>46975</c:v>
                </c:pt>
                <c:pt idx="1042">
                  <c:v>46982</c:v>
                </c:pt>
                <c:pt idx="1043">
                  <c:v>46989</c:v>
                </c:pt>
                <c:pt idx="1044">
                  <c:v>46996</c:v>
                </c:pt>
                <c:pt idx="1045">
                  <c:v>47003</c:v>
                </c:pt>
                <c:pt idx="1046">
                  <c:v>47010</c:v>
                </c:pt>
                <c:pt idx="1047">
                  <c:v>47017</c:v>
                </c:pt>
                <c:pt idx="1048">
                  <c:v>47024</c:v>
                </c:pt>
                <c:pt idx="1049">
                  <c:v>47031</c:v>
                </c:pt>
                <c:pt idx="1050">
                  <c:v>47038</c:v>
                </c:pt>
                <c:pt idx="1051">
                  <c:v>47045</c:v>
                </c:pt>
                <c:pt idx="1052">
                  <c:v>47052</c:v>
                </c:pt>
                <c:pt idx="1053">
                  <c:v>47059</c:v>
                </c:pt>
                <c:pt idx="1054">
                  <c:v>47066</c:v>
                </c:pt>
                <c:pt idx="1055">
                  <c:v>47073</c:v>
                </c:pt>
                <c:pt idx="1056">
                  <c:v>47080</c:v>
                </c:pt>
                <c:pt idx="1057">
                  <c:v>47087</c:v>
                </c:pt>
                <c:pt idx="1058">
                  <c:v>47094</c:v>
                </c:pt>
                <c:pt idx="1059">
                  <c:v>47101</c:v>
                </c:pt>
                <c:pt idx="1060">
                  <c:v>47108</c:v>
                </c:pt>
                <c:pt idx="1061">
                  <c:v>47116</c:v>
                </c:pt>
                <c:pt idx="1062">
                  <c:v>47123</c:v>
                </c:pt>
                <c:pt idx="1063">
                  <c:v>47130</c:v>
                </c:pt>
                <c:pt idx="1064">
                  <c:v>47137</c:v>
                </c:pt>
                <c:pt idx="1065">
                  <c:v>47144</c:v>
                </c:pt>
                <c:pt idx="1066">
                  <c:v>47151</c:v>
                </c:pt>
                <c:pt idx="1067">
                  <c:v>47158</c:v>
                </c:pt>
                <c:pt idx="1068">
                  <c:v>47165</c:v>
                </c:pt>
                <c:pt idx="1069">
                  <c:v>47172</c:v>
                </c:pt>
                <c:pt idx="1070">
                  <c:v>47179</c:v>
                </c:pt>
                <c:pt idx="1071">
                  <c:v>47186</c:v>
                </c:pt>
                <c:pt idx="1072">
                  <c:v>47193</c:v>
                </c:pt>
                <c:pt idx="1073">
                  <c:v>47200</c:v>
                </c:pt>
                <c:pt idx="1074">
                  <c:v>47211</c:v>
                </c:pt>
                <c:pt idx="1075">
                  <c:v>47214</c:v>
                </c:pt>
                <c:pt idx="1076">
                  <c:v>47221</c:v>
                </c:pt>
                <c:pt idx="1077">
                  <c:v>47228</c:v>
                </c:pt>
                <c:pt idx="1078">
                  <c:v>47235</c:v>
                </c:pt>
                <c:pt idx="1079">
                  <c:v>47242</c:v>
                </c:pt>
                <c:pt idx="1080">
                  <c:v>47249</c:v>
                </c:pt>
                <c:pt idx="1081">
                  <c:v>47256</c:v>
                </c:pt>
                <c:pt idx="1082">
                  <c:v>47263</c:v>
                </c:pt>
                <c:pt idx="1083">
                  <c:v>47270</c:v>
                </c:pt>
                <c:pt idx="1084">
                  <c:v>47277</c:v>
                </c:pt>
                <c:pt idx="1085">
                  <c:v>47284</c:v>
                </c:pt>
                <c:pt idx="1086">
                  <c:v>47291</c:v>
                </c:pt>
                <c:pt idx="1087">
                  <c:v>47298</c:v>
                </c:pt>
                <c:pt idx="1088">
                  <c:v>47305</c:v>
                </c:pt>
                <c:pt idx="1089">
                  <c:v>47312</c:v>
                </c:pt>
                <c:pt idx="1090">
                  <c:v>47319</c:v>
                </c:pt>
                <c:pt idx="1091">
                  <c:v>47326</c:v>
                </c:pt>
                <c:pt idx="1092">
                  <c:v>47333</c:v>
                </c:pt>
                <c:pt idx="1093">
                  <c:v>47340</c:v>
                </c:pt>
                <c:pt idx="1094">
                  <c:v>47347</c:v>
                </c:pt>
                <c:pt idx="1095">
                  <c:v>47354</c:v>
                </c:pt>
                <c:pt idx="1096">
                  <c:v>47361</c:v>
                </c:pt>
                <c:pt idx="1097">
                  <c:v>47368</c:v>
                </c:pt>
                <c:pt idx="1098">
                  <c:v>47375</c:v>
                </c:pt>
                <c:pt idx="1099">
                  <c:v>47382</c:v>
                </c:pt>
                <c:pt idx="1100">
                  <c:v>47389</c:v>
                </c:pt>
                <c:pt idx="1101">
                  <c:v>47396</c:v>
                </c:pt>
                <c:pt idx="1102">
                  <c:v>47403</c:v>
                </c:pt>
                <c:pt idx="1103">
                  <c:v>47410</c:v>
                </c:pt>
                <c:pt idx="1104">
                  <c:v>47417</c:v>
                </c:pt>
                <c:pt idx="1105">
                  <c:v>47424</c:v>
                </c:pt>
                <c:pt idx="1106">
                  <c:v>47431</c:v>
                </c:pt>
                <c:pt idx="1107">
                  <c:v>47438</c:v>
                </c:pt>
                <c:pt idx="1108">
                  <c:v>47445</c:v>
                </c:pt>
                <c:pt idx="1109">
                  <c:v>47452</c:v>
                </c:pt>
                <c:pt idx="1110">
                  <c:v>47459</c:v>
                </c:pt>
                <c:pt idx="1111">
                  <c:v>47466</c:v>
                </c:pt>
                <c:pt idx="1112">
                  <c:v>47473</c:v>
                </c:pt>
                <c:pt idx="1113">
                  <c:v>47483</c:v>
                </c:pt>
                <c:pt idx="1114">
                  <c:v>47490</c:v>
                </c:pt>
                <c:pt idx="1115">
                  <c:v>47497</c:v>
                </c:pt>
                <c:pt idx="1116">
                  <c:v>47504</c:v>
                </c:pt>
                <c:pt idx="1117">
                  <c:v>47511</c:v>
                </c:pt>
                <c:pt idx="1118">
                  <c:v>47518</c:v>
                </c:pt>
                <c:pt idx="1119">
                  <c:v>47525</c:v>
                </c:pt>
                <c:pt idx="1120">
                  <c:v>47532</c:v>
                </c:pt>
                <c:pt idx="1121">
                  <c:v>47539</c:v>
                </c:pt>
                <c:pt idx="1122">
                  <c:v>47546</c:v>
                </c:pt>
                <c:pt idx="1123">
                  <c:v>47553</c:v>
                </c:pt>
                <c:pt idx="1124">
                  <c:v>47560</c:v>
                </c:pt>
                <c:pt idx="1125">
                  <c:v>47567</c:v>
                </c:pt>
                <c:pt idx="1126">
                  <c:v>47574</c:v>
                </c:pt>
                <c:pt idx="1127">
                  <c:v>47581</c:v>
                </c:pt>
                <c:pt idx="1128">
                  <c:v>47588</c:v>
                </c:pt>
                <c:pt idx="1129">
                  <c:v>47597</c:v>
                </c:pt>
                <c:pt idx="1130">
                  <c:v>47602</c:v>
                </c:pt>
                <c:pt idx="1131">
                  <c:v>47609</c:v>
                </c:pt>
                <c:pt idx="1132">
                  <c:v>47616</c:v>
                </c:pt>
                <c:pt idx="1133">
                  <c:v>47623</c:v>
                </c:pt>
                <c:pt idx="1134">
                  <c:v>47630</c:v>
                </c:pt>
                <c:pt idx="1135">
                  <c:v>47637</c:v>
                </c:pt>
                <c:pt idx="1136">
                  <c:v>47644</c:v>
                </c:pt>
                <c:pt idx="1137">
                  <c:v>47651</c:v>
                </c:pt>
                <c:pt idx="1138">
                  <c:v>47658</c:v>
                </c:pt>
                <c:pt idx="1139">
                  <c:v>47665</c:v>
                </c:pt>
                <c:pt idx="1140">
                  <c:v>47672</c:v>
                </c:pt>
                <c:pt idx="1141">
                  <c:v>47679</c:v>
                </c:pt>
                <c:pt idx="1142">
                  <c:v>47686</c:v>
                </c:pt>
                <c:pt idx="1143">
                  <c:v>47693</c:v>
                </c:pt>
                <c:pt idx="1144">
                  <c:v>47700</c:v>
                </c:pt>
                <c:pt idx="1145">
                  <c:v>47707</c:v>
                </c:pt>
                <c:pt idx="1146">
                  <c:v>47714</c:v>
                </c:pt>
                <c:pt idx="1147">
                  <c:v>47721</c:v>
                </c:pt>
                <c:pt idx="1148">
                  <c:v>47728</c:v>
                </c:pt>
                <c:pt idx="1149">
                  <c:v>47735</c:v>
                </c:pt>
                <c:pt idx="1150">
                  <c:v>47742</c:v>
                </c:pt>
                <c:pt idx="1151">
                  <c:v>47749</c:v>
                </c:pt>
                <c:pt idx="1152">
                  <c:v>47756</c:v>
                </c:pt>
                <c:pt idx="1153">
                  <c:v>47763</c:v>
                </c:pt>
                <c:pt idx="1154">
                  <c:v>47770</c:v>
                </c:pt>
                <c:pt idx="1155">
                  <c:v>47777</c:v>
                </c:pt>
                <c:pt idx="1156">
                  <c:v>47784</c:v>
                </c:pt>
                <c:pt idx="1157">
                  <c:v>47791</c:v>
                </c:pt>
                <c:pt idx="1158">
                  <c:v>47798</c:v>
                </c:pt>
                <c:pt idx="1159">
                  <c:v>47805</c:v>
                </c:pt>
                <c:pt idx="1160">
                  <c:v>47812</c:v>
                </c:pt>
                <c:pt idx="1161">
                  <c:v>47819</c:v>
                </c:pt>
                <c:pt idx="1162">
                  <c:v>47826</c:v>
                </c:pt>
                <c:pt idx="1163">
                  <c:v>47833</c:v>
                </c:pt>
                <c:pt idx="1164">
                  <c:v>47840</c:v>
                </c:pt>
                <c:pt idx="1165">
                  <c:v>47848</c:v>
                </c:pt>
                <c:pt idx="1166">
                  <c:v>47855</c:v>
                </c:pt>
                <c:pt idx="1167">
                  <c:v>47862</c:v>
                </c:pt>
                <c:pt idx="1168">
                  <c:v>47869</c:v>
                </c:pt>
                <c:pt idx="1169">
                  <c:v>47876</c:v>
                </c:pt>
                <c:pt idx="1170">
                  <c:v>47883</c:v>
                </c:pt>
                <c:pt idx="1171">
                  <c:v>47890</c:v>
                </c:pt>
                <c:pt idx="1172">
                  <c:v>47897</c:v>
                </c:pt>
                <c:pt idx="1173">
                  <c:v>47904</c:v>
                </c:pt>
                <c:pt idx="1174">
                  <c:v>47911</c:v>
                </c:pt>
                <c:pt idx="1175">
                  <c:v>47918</c:v>
                </c:pt>
                <c:pt idx="1176">
                  <c:v>47925</c:v>
                </c:pt>
                <c:pt idx="1177">
                  <c:v>47932</c:v>
                </c:pt>
                <c:pt idx="1178">
                  <c:v>47939</c:v>
                </c:pt>
                <c:pt idx="1179">
                  <c:v>47946</c:v>
                </c:pt>
                <c:pt idx="1180">
                  <c:v>47955</c:v>
                </c:pt>
                <c:pt idx="1181">
                  <c:v>47962</c:v>
                </c:pt>
                <c:pt idx="1182">
                  <c:v>47970</c:v>
                </c:pt>
                <c:pt idx="1183">
                  <c:v>47976</c:v>
                </c:pt>
                <c:pt idx="1184">
                  <c:v>47983</c:v>
                </c:pt>
                <c:pt idx="1185">
                  <c:v>47990</c:v>
                </c:pt>
                <c:pt idx="1186">
                  <c:v>47997</c:v>
                </c:pt>
                <c:pt idx="1187">
                  <c:v>48004</c:v>
                </c:pt>
                <c:pt idx="1188">
                  <c:v>48011</c:v>
                </c:pt>
                <c:pt idx="1189">
                  <c:v>48018</c:v>
                </c:pt>
                <c:pt idx="1190">
                  <c:v>48025</c:v>
                </c:pt>
                <c:pt idx="1191">
                  <c:v>48032</c:v>
                </c:pt>
                <c:pt idx="1192">
                  <c:v>48039</c:v>
                </c:pt>
                <c:pt idx="1193">
                  <c:v>48046</c:v>
                </c:pt>
                <c:pt idx="1194">
                  <c:v>48053</c:v>
                </c:pt>
                <c:pt idx="1195">
                  <c:v>48060</c:v>
                </c:pt>
                <c:pt idx="1196">
                  <c:v>48067</c:v>
                </c:pt>
                <c:pt idx="1197">
                  <c:v>48074</c:v>
                </c:pt>
                <c:pt idx="1198">
                  <c:v>48081</c:v>
                </c:pt>
                <c:pt idx="1199">
                  <c:v>48088</c:v>
                </c:pt>
                <c:pt idx="1200">
                  <c:v>48095</c:v>
                </c:pt>
                <c:pt idx="1201">
                  <c:v>48102</c:v>
                </c:pt>
                <c:pt idx="1202">
                  <c:v>48109</c:v>
                </c:pt>
                <c:pt idx="1203">
                  <c:v>48116</c:v>
                </c:pt>
                <c:pt idx="1204">
                  <c:v>48123</c:v>
                </c:pt>
                <c:pt idx="1205">
                  <c:v>48130</c:v>
                </c:pt>
                <c:pt idx="1206">
                  <c:v>48137</c:v>
                </c:pt>
                <c:pt idx="1207">
                  <c:v>48144</c:v>
                </c:pt>
                <c:pt idx="1208">
                  <c:v>48151</c:v>
                </c:pt>
                <c:pt idx="1209">
                  <c:v>48158</c:v>
                </c:pt>
                <c:pt idx="1210">
                  <c:v>48165</c:v>
                </c:pt>
                <c:pt idx="1211">
                  <c:v>48172</c:v>
                </c:pt>
                <c:pt idx="1212">
                  <c:v>48179</c:v>
                </c:pt>
                <c:pt idx="1213">
                  <c:v>48186</c:v>
                </c:pt>
                <c:pt idx="1214">
                  <c:v>48193</c:v>
                </c:pt>
                <c:pt idx="1215">
                  <c:v>48200</c:v>
                </c:pt>
                <c:pt idx="1216">
                  <c:v>48211</c:v>
                </c:pt>
                <c:pt idx="1217">
                  <c:v>48215</c:v>
                </c:pt>
                <c:pt idx="1218">
                  <c:v>48221</c:v>
                </c:pt>
                <c:pt idx="1219">
                  <c:v>48228</c:v>
                </c:pt>
                <c:pt idx="1220">
                  <c:v>48235</c:v>
                </c:pt>
                <c:pt idx="1221">
                  <c:v>48242</c:v>
                </c:pt>
                <c:pt idx="1222">
                  <c:v>48249</c:v>
                </c:pt>
                <c:pt idx="1223">
                  <c:v>48256</c:v>
                </c:pt>
                <c:pt idx="1224">
                  <c:v>48263</c:v>
                </c:pt>
                <c:pt idx="1225">
                  <c:v>48270</c:v>
                </c:pt>
                <c:pt idx="1226">
                  <c:v>48277</c:v>
                </c:pt>
                <c:pt idx="1227">
                  <c:v>48284</c:v>
                </c:pt>
                <c:pt idx="1228">
                  <c:v>48291</c:v>
                </c:pt>
                <c:pt idx="1229">
                  <c:v>48298</c:v>
                </c:pt>
                <c:pt idx="1230">
                  <c:v>48305</c:v>
                </c:pt>
                <c:pt idx="1231">
                  <c:v>48312</c:v>
                </c:pt>
                <c:pt idx="1232">
                  <c:v>48319</c:v>
                </c:pt>
                <c:pt idx="1233">
                  <c:v>48326</c:v>
                </c:pt>
                <c:pt idx="1234">
                  <c:v>48333</c:v>
                </c:pt>
                <c:pt idx="1235">
                  <c:v>48340</c:v>
                </c:pt>
                <c:pt idx="1236">
                  <c:v>48347</c:v>
                </c:pt>
                <c:pt idx="1237">
                  <c:v>48354</c:v>
                </c:pt>
                <c:pt idx="1238">
                  <c:v>48361</c:v>
                </c:pt>
                <c:pt idx="1239">
                  <c:v>48368</c:v>
                </c:pt>
                <c:pt idx="1240">
                  <c:v>48375</c:v>
                </c:pt>
                <c:pt idx="1241">
                  <c:v>48382</c:v>
                </c:pt>
                <c:pt idx="1242">
                  <c:v>48389</c:v>
                </c:pt>
                <c:pt idx="1243">
                  <c:v>48396</c:v>
                </c:pt>
                <c:pt idx="1244">
                  <c:v>48403</c:v>
                </c:pt>
                <c:pt idx="1245">
                  <c:v>48410</c:v>
                </c:pt>
                <c:pt idx="1246">
                  <c:v>48417</c:v>
                </c:pt>
                <c:pt idx="1247">
                  <c:v>48424</c:v>
                </c:pt>
                <c:pt idx="1248">
                  <c:v>48431</c:v>
                </c:pt>
                <c:pt idx="1249">
                  <c:v>48438</c:v>
                </c:pt>
                <c:pt idx="1250">
                  <c:v>48445</c:v>
                </c:pt>
                <c:pt idx="1251">
                  <c:v>48452</c:v>
                </c:pt>
                <c:pt idx="1252">
                  <c:v>48459</c:v>
                </c:pt>
                <c:pt idx="1253">
                  <c:v>48466</c:v>
                </c:pt>
                <c:pt idx="1254">
                  <c:v>48473</c:v>
                </c:pt>
                <c:pt idx="1255">
                  <c:v>48480</c:v>
                </c:pt>
                <c:pt idx="1256">
                  <c:v>48487</c:v>
                </c:pt>
                <c:pt idx="1257">
                  <c:v>48494</c:v>
                </c:pt>
                <c:pt idx="1258">
                  <c:v>48501</c:v>
                </c:pt>
                <c:pt idx="1259">
                  <c:v>48508</c:v>
                </c:pt>
                <c:pt idx="1260">
                  <c:v>48515</c:v>
                </c:pt>
                <c:pt idx="1261">
                  <c:v>48522</c:v>
                </c:pt>
                <c:pt idx="1262">
                  <c:v>48529</c:v>
                </c:pt>
                <c:pt idx="1263">
                  <c:v>48536</c:v>
                </c:pt>
                <c:pt idx="1264">
                  <c:v>48543</c:v>
                </c:pt>
                <c:pt idx="1265">
                  <c:v>48550</c:v>
                </c:pt>
                <c:pt idx="1266">
                  <c:v>48557</c:v>
                </c:pt>
                <c:pt idx="1267">
                  <c:v>48564</c:v>
                </c:pt>
                <c:pt idx="1268">
                  <c:v>48571</c:v>
                </c:pt>
                <c:pt idx="1269">
                  <c:v>48578</c:v>
                </c:pt>
                <c:pt idx="1270">
                  <c:v>48585</c:v>
                </c:pt>
                <c:pt idx="1271">
                  <c:v>48592</c:v>
                </c:pt>
                <c:pt idx="1272">
                  <c:v>48599</c:v>
                </c:pt>
                <c:pt idx="1273">
                  <c:v>48606</c:v>
                </c:pt>
                <c:pt idx="1274">
                  <c:v>48613</c:v>
                </c:pt>
                <c:pt idx="1275">
                  <c:v>48620</c:v>
                </c:pt>
                <c:pt idx="1276">
                  <c:v>48627</c:v>
                </c:pt>
                <c:pt idx="1277">
                  <c:v>48634</c:v>
                </c:pt>
                <c:pt idx="1278">
                  <c:v>48641</c:v>
                </c:pt>
                <c:pt idx="1279">
                  <c:v>48648</c:v>
                </c:pt>
                <c:pt idx="1280">
                  <c:v>48655</c:v>
                </c:pt>
                <c:pt idx="1281">
                  <c:v>48662</c:v>
                </c:pt>
                <c:pt idx="1282">
                  <c:v>48669</c:v>
                </c:pt>
                <c:pt idx="1283">
                  <c:v>48676</c:v>
                </c:pt>
                <c:pt idx="1284">
                  <c:v>48683</c:v>
                </c:pt>
                <c:pt idx="1285">
                  <c:v>48690</c:v>
                </c:pt>
                <c:pt idx="1286">
                  <c:v>48697</c:v>
                </c:pt>
                <c:pt idx="1287">
                  <c:v>48704</c:v>
                </c:pt>
                <c:pt idx="1288">
                  <c:v>48711</c:v>
                </c:pt>
                <c:pt idx="1289">
                  <c:v>48718</c:v>
                </c:pt>
                <c:pt idx="1290">
                  <c:v>48725</c:v>
                </c:pt>
                <c:pt idx="1291">
                  <c:v>48732</c:v>
                </c:pt>
                <c:pt idx="1292">
                  <c:v>48739</c:v>
                </c:pt>
                <c:pt idx="1293">
                  <c:v>48746</c:v>
                </c:pt>
                <c:pt idx="1294">
                  <c:v>48753</c:v>
                </c:pt>
                <c:pt idx="1295">
                  <c:v>48760</c:v>
                </c:pt>
                <c:pt idx="1296">
                  <c:v>48767</c:v>
                </c:pt>
                <c:pt idx="1297">
                  <c:v>48774</c:v>
                </c:pt>
                <c:pt idx="1298">
                  <c:v>48781</c:v>
                </c:pt>
                <c:pt idx="1299">
                  <c:v>48788</c:v>
                </c:pt>
                <c:pt idx="1300">
                  <c:v>48795</c:v>
                </c:pt>
                <c:pt idx="1301">
                  <c:v>48802</c:v>
                </c:pt>
                <c:pt idx="1302">
                  <c:v>48809</c:v>
                </c:pt>
                <c:pt idx="1303">
                  <c:v>48816</c:v>
                </c:pt>
                <c:pt idx="1304">
                  <c:v>48823</c:v>
                </c:pt>
                <c:pt idx="1305">
                  <c:v>48830</c:v>
                </c:pt>
                <c:pt idx="1306">
                  <c:v>48837</c:v>
                </c:pt>
                <c:pt idx="1307">
                  <c:v>48844</c:v>
                </c:pt>
                <c:pt idx="1308">
                  <c:v>48851</c:v>
                </c:pt>
                <c:pt idx="1309">
                  <c:v>48858</c:v>
                </c:pt>
                <c:pt idx="1310">
                  <c:v>48865</c:v>
                </c:pt>
                <c:pt idx="1311">
                  <c:v>48872</c:v>
                </c:pt>
                <c:pt idx="1312">
                  <c:v>48879</c:v>
                </c:pt>
                <c:pt idx="1313">
                  <c:v>48886</c:v>
                </c:pt>
                <c:pt idx="1314">
                  <c:v>48893</c:v>
                </c:pt>
                <c:pt idx="1315">
                  <c:v>48900</c:v>
                </c:pt>
                <c:pt idx="1316">
                  <c:v>48907</c:v>
                </c:pt>
                <c:pt idx="1317">
                  <c:v>48914</c:v>
                </c:pt>
                <c:pt idx="1318">
                  <c:v>48921</c:v>
                </c:pt>
                <c:pt idx="1319">
                  <c:v>48928</c:v>
                </c:pt>
                <c:pt idx="1320">
                  <c:v>48935</c:v>
                </c:pt>
                <c:pt idx="1321">
                  <c:v>48942</c:v>
                </c:pt>
                <c:pt idx="1322">
                  <c:v>48949</c:v>
                </c:pt>
                <c:pt idx="1323">
                  <c:v>48956</c:v>
                </c:pt>
                <c:pt idx="1324">
                  <c:v>48963</c:v>
                </c:pt>
                <c:pt idx="1325">
                  <c:v>48970</c:v>
                </c:pt>
                <c:pt idx="1326">
                  <c:v>48977</c:v>
                </c:pt>
                <c:pt idx="1327">
                  <c:v>48984</c:v>
                </c:pt>
                <c:pt idx="1328">
                  <c:v>48991</c:v>
                </c:pt>
                <c:pt idx="1329">
                  <c:v>48998</c:v>
                </c:pt>
                <c:pt idx="1330">
                  <c:v>49005</c:v>
                </c:pt>
                <c:pt idx="1331">
                  <c:v>49012</c:v>
                </c:pt>
                <c:pt idx="1332">
                  <c:v>49019</c:v>
                </c:pt>
                <c:pt idx="1333">
                  <c:v>49026</c:v>
                </c:pt>
                <c:pt idx="1334">
                  <c:v>49033</c:v>
                </c:pt>
                <c:pt idx="1335">
                  <c:v>49040</c:v>
                </c:pt>
                <c:pt idx="1336">
                  <c:v>49047</c:v>
                </c:pt>
                <c:pt idx="1337">
                  <c:v>49054</c:v>
                </c:pt>
                <c:pt idx="1338">
                  <c:v>49061</c:v>
                </c:pt>
                <c:pt idx="1339">
                  <c:v>49068</c:v>
                </c:pt>
                <c:pt idx="1340">
                  <c:v>49075</c:v>
                </c:pt>
                <c:pt idx="1341">
                  <c:v>49082</c:v>
                </c:pt>
                <c:pt idx="1342">
                  <c:v>49089</c:v>
                </c:pt>
                <c:pt idx="1343">
                  <c:v>49096</c:v>
                </c:pt>
                <c:pt idx="1344">
                  <c:v>49103</c:v>
                </c:pt>
                <c:pt idx="1345">
                  <c:v>49110</c:v>
                </c:pt>
                <c:pt idx="1346">
                  <c:v>49117</c:v>
                </c:pt>
                <c:pt idx="1347">
                  <c:v>49124</c:v>
                </c:pt>
                <c:pt idx="1348">
                  <c:v>49131</c:v>
                </c:pt>
                <c:pt idx="1349">
                  <c:v>49138</c:v>
                </c:pt>
                <c:pt idx="1350">
                  <c:v>49145</c:v>
                </c:pt>
                <c:pt idx="1351">
                  <c:v>49152</c:v>
                </c:pt>
                <c:pt idx="1352">
                  <c:v>49159</c:v>
                </c:pt>
                <c:pt idx="1353">
                  <c:v>49166</c:v>
                </c:pt>
                <c:pt idx="1354">
                  <c:v>49173</c:v>
                </c:pt>
                <c:pt idx="1355">
                  <c:v>49180</c:v>
                </c:pt>
                <c:pt idx="1356">
                  <c:v>49187</c:v>
                </c:pt>
                <c:pt idx="1357">
                  <c:v>49194</c:v>
                </c:pt>
                <c:pt idx="1358">
                  <c:v>49201</c:v>
                </c:pt>
                <c:pt idx="1359">
                  <c:v>49208</c:v>
                </c:pt>
                <c:pt idx="1360">
                  <c:v>49215</c:v>
                </c:pt>
                <c:pt idx="1361">
                  <c:v>49222</c:v>
                </c:pt>
                <c:pt idx="1362">
                  <c:v>49229</c:v>
                </c:pt>
                <c:pt idx="1363">
                  <c:v>49236</c:v>
                </c:pt>
                <c:pt idx="1364">
                  <c:v>49243</c:v>
                </c:pt>
                <c:pt idx="1365">
                  <c:v>49250</c:v>
                </c:pt>
                <c:pt idx="1366">
                  <c:v>49257</c:v>
                </c:pt>
                <c:pt idx="1367">
                  <c:v>49264</c:v>
                </c:pt>
                <c:pt idx="1368">
                  <c:v>49271</c:v>
                </c:pt>
                <c:pt idx="1369">
                  <c:v>49278</c:v>
                </c:pt>
                <c:pt idx="1370">
                  <c:v>49285</c:v>
                </c:pt>
                <c:pt idx="1371">
                  <c:v>49292</c:v>
                </c:pt>
                <c:pt idx="1372">
                  <c:v>49299</c:v>
                </c:pt>
                <c:pt idx="1373">
                  <c:v>49307</c:v>
                </c:pt>
                <c:pt idx="1374">
                  <c:v>49314</c:v>
                </c:pt>
                <c:pt idx="1375">
                  <c:v>49321</c:v>
                </c:pt>
                <c:pt idx="1376">
                  <c:v>49328</c:v>
                </c:pt>
                <c:pt idx="1377">
                  <c:v>49335</c:v>
                </c:pt>
                <c:pt idx="1378">
                  <c:v>49342</c:v>
                </c:pt>
                <c:pt idx="1379">
                  <c:v>49349</c:v>
                </c:pt>
                <c:pt idx="1380">
                  <c:v>49356</c:v>
                </c:pt>
                <c:pt idx="1381">
                  <c:v>49363</c:v>
                </c:pt>
                <c:pt idx="1382">
                  <c:v>49370</c:v>
                </c:pt>
                <c:pt idx="1383">
                  <c:v>49377</c:v>
                </c:pt>
                <c:pt idx="1384">
                  <c:v>49384</c:v>
                </c:pt>
                <c:pt idx="1385">
                  <c:v>49395</c:v>
                </c:pt>
                <c:pt idx="1386">
                  <c:v>49398</c:v>
                </c:pt>
                <c:pt idx="1387">
                  <c:v>49405</c:v>
                </c:pt>
                <c:pt idx="1388">
                  <c:v>49412</c:v>
                </c:pt>
                <c:pt idx="1389">
                  <c:v>49419</c:v>
                </c:pt>
                <c:pt idx="1390">
                  <c:v>49426</c:v>
                </c:pt>
                <c:pt idx="1391">
                  <c:v>49433</c:v>
                </c:pt>
                <c:pt idx="1392">
                  <c:v>49440</c:v>
                </c:pt>
                <c:pt idx="1393">
                  <c:v>49447</c:v>
                </c:pt>
                <c:pt idx="1394">
                  <c:v>49454</c:v>
                </c:pt>
                <c:pt idx="1395">
                  <c:v>49461</c:v>
                </c:pt>
                <c:pt idx="1396">
                  <c:v>49468</c:v>
                </c:pt>
                <c:pt idx="1397">
                  <c:v>49475</c:v>
                </c:pt>
                <c:pt idx="1398">
                  <c:v>49482</c:v>
                </c:pt>
                <c:pt idx="1399">
                  <c:v>49489</c:v>
                </c:pt>
                <c:pt idx="1400">
                  <c:v>49496</c:v>
                </c:pt>
                <c:pt idx="1401">
                  <c:v>49503</c:v>
                </c:pt>
                <c:pt idx="1402">
                  <c:v>49510</c:v>
                </c:pt>
                <c:pt idx="1403">
                  <c:v>49517</c:v>
                </c:pt>
                <c:pt idx="1404">
                  <c:v>49524</c:v>
                </c:pt>
                <c:pt idx="1405">
                  <c:v>49531</c:v>
                </c:pt>
                <c:pt idx="1406">
                  <c:v>49538</c:v>
                </c:pt>
                <c:pt idx="1407">
                  <c:v>49545</c:v>
                </c:pt>
                <c:pt idx="1408">
                  <c:v>49552</c:v>
                </c:pt>
                <c:pt idx="1409">
                  <c:v>49559</c:v>
                </c:pt>
                <c:pt idx="1410">
                  <c:v>49566</c:v>
                </c:pt>
                <c:pt idx="1411">
                  <c:v>49573</c:v>
                </c:pt>
                <c:pt idx="1412">
                  <c:v>49580</c:v>
                </c:pt>
                <c:pt idx="1413">
                  <c:v>49587</c:v>
                </c:pt>
                <c:pt idx="1414">
                  <c:v>49594</c:v>
                </c:pt>
                <c:pt idx="1415">
                  <c:v>49601</c:v>
                </c:pt>
                <c:pt idx="1416">
                  <c:v>49608</c:v>
                </c:pt>
                <c:pt idx="1417">
                  <c:v>49615</c:v>
                </c:pt>
                <c:pt idx="1418">
                  <c:v>49622</c:v>
                </c:pt>
                <c:pt idx="1419">
                  <c:v>49629</c:v>
                </c:pt>
                <c:pt idx="1420">
                  <c:v>49636</c:v>
                </c:pt>
                <c:pt idx="1421">
                  <c:v>49643</c:v>
                </c:pt>
                <c:pt idx="1422">
                  <c:v>49650</c:v>
                </c:pt>
                <c:pt idx="1423">
                  <c:v>49657</c:v>
                </c:pt>
                <c:pt idx="1424">
                  <c:v>49664</c:v>
                </c:pt>
                <c:pt idx="1425">
                  <c:v>49674</c:v>
                </c:pt>
                <c:pt idx="1426">
                  <c:v>49681</c:v>
                </c:pt>
                <c:pt idx="1427">
                  <c:v>49688</c:v>
                </c:pt>
                <c:pt idx="1428">
                  <c:v>49695</c:v>
                </c:pt>
                <c:pt idx="1429">
                  <c:v>49702</c:v>
                </c:pt>
                <c:pt idx="1430">
                  <c:v>49709</c:v>
                </c:pt>
                <c:pt idx="1431">
                  <c:v>49716</c:v>
                </c:pt>
                <c:pt idx="1432">
                  <c:v>49723</c:v>
                </c:pt>
                <c:pt idx="1433">
                  <c:v>49730</c:v>
                </c:pt>
                <c:pt idx="1434">
                  <c:v>49737</c:v>
                </c:pt>
                <c:pt idx="1435">
                  <c:v>49744</c:v>
                </c:pt>
                <c:pt idx="1436">
                  <c:v>49751</c:v>
                </c:pt>
                <c:pt idx="1437">
                  <c:v>49758</c:v>
                </c:pt>
                <c:pt idx="1438">
                  <c:v>49765</c:v>
                </c:pt>
                <c:pt idx="1439">
                  <c:v>49772</c:v>
                </c:pt>
                <c:pt idx="1440">
                  <c:v>49781</c:v>
                </c:pt>
                <c:pt idx="1441">
                  <c:v>49786</c:v>
                </c:pt>
                <c:pt idx="1442">
                  <c:v>49793</c:v>
                </c:pt>
                <c:pt idx="1443">
                  <c:v>49801</c:v>
                </c:pt>
                <c:pt idx="1444">
                  <c:v>49808</c:v>
                </c:pt>
                <c:pt idx="1445">
                  <c:v>49815</c:v>
                </c:pt>
                <c:pt idx="1446">
                  <c:v>49822</c:v>
                </c:pt>
                <c:pt idx="1447">
                  <c:v>49829</c:v>
                </c:pt>
                <c:pt idx="1448">
                  <c:v>49836</c:v>
                </c:pt>
                <c:pt idx="1449">
                  <c:v>49843</c:v>
                </c:pt>
                <c:pt idx="1450">
                  <c:v>49850</c:v>
                </c:pt>
                <c:pt idx="1451">
                  <c:v>49857</c:v>
                </c:pt>
                <c:pt idx="1452">
                  <c:v>49864</c:v>
                </c:pt>
                <c:pt idx="1453">
                  <c:v>49871</c:v>
                </c:pt>
                <c:pt idx="1454">
                  <c:v>49878</c:v>
                </c:pt>
                <c:pt idx="1455">
                  <c:v>49885</c:v>
                </c:pt>
                <c:pt idx="1456">
                  <c:v>49892</c:v>
                </c:pt>
                <c:pt idx="1457">
                  <c:v>49899</c:v>
                </c:pt>
                <c:pt idx="1458">
                  <c:v>49906</c:v>
                </c:pt>
                <c:pt idx="1459">
                  <c:v>49913</c:v>
                </c:pt>
                <c:pt idx="1460">
                  <c:v>49920</c:v>
                </c:pt>
                <c:pt idx="1461">
                  <c:v>49927</c:v>
                </c:pt>
                <c:pt idx="1462">
                  <c:v>49934</c:v>
                </c:pt>
                <c:pt idx="1463">
                  <c:v>49941</c:v>
                </c:pt>
                <c:pt idx="1464">
                  <c:v>49948</c:v>
                </c:pt>
                <c:pt idx="1465">
                  <c:v>49955</c:v>
                </c:pt>
                <c:pt idx="1466">
                  <c:v>49962</c:v>
                </c:pt>
                <c:pt idx="1467">
                  <c:v>49969</c:v>
                </c:pt>
                <c:pt idx="1468">
                  <c:v>49976</c:v>
                </c:pt>
                <c:pt idx="1469">
                  <c:v>49983</c:v>
                </c:pt>
                <c:pt idx="1470">
                  <c:v>49990</c:v>
                </c:pt>
                <c:pt idx="1471">
                  <c:v>49997</c:v>
                </c:pt>
                <c:pt idx="1472">
                  <c:v>50004</c:v>
                </c:pt>
                <c:pt idx="1473">
                  <c:v>50011</c:v>
                </c:pt>
                <c:pt idx="1474">
                  <c:v>50018</c:v>
                </c:pt>
                <c:pt idx="1475">
                  <c:v>50025</c:v>
                </c:pt>
                <c:pt idx="1476">
                  <c:v>50032</c:v>
                </c:pt>
                <c:pt idx="1477">
                  <c:v>50040</c:v>
                </c:pt>
                <c:pt idx="1478">
                  <c:v>50047</c:v>
                </c:pt>
                <c:pt idx="1479">
                  <c:v>50054</c:v>
                </c:pt>
                <c:pt idx="1480">
                  <c:v>50061</c:v>
                </c:pt>
                <c:pt idx="1481">
                  <c:v>50068</c:v>
                </c:pt>
                <c:pt idx="1482">
                  <c:v>50075</c:v>
                </c:pt>
                <c:pt idx="1483">
                  <c:v>50082</c:v>
                </c:pt>
                <c:pt idx="1484">
                  <c:v>50089</c:v>
                </c:pt>
                <c:pt idx="1485">
                  <c:v>50096</c:v>
                </c:pt>
                <c:pt idx="1486">
                  <c:v>50103</c:v>
                </c:pt>
                <c:pt idx="1487">
                  <c:v>50110</c:v>
                </c:pt>
                <c:pt idx="1488">
                  <c:v>50117</c:v>
                </c:pt>
                <c:pt idx="1489">
                  <c:v>50124</c:v>
                </c:pt>
                <c:pt idx="1490">
                  <c:v>50131</c:v>
                </c:pt>
                <c:pt idx="1491">
                  <c:v>50139</c:v>
                </c:pt>
                <c:pt idx="1492">
                  <c:v>50146</c:v>
                </c:pt>
                <c:pt idx="1493">
                  <c:v>50153</c:v>
                </c:pt>
                <c:pt idx="1494">
                  <c:v>50160</c:v>
                </c:pt>
                <c:pt idx="1495">
                  <c:v>50167</c:v>
                </c:pt>
                <c:pt idx="1496">
                  <c:v>50174</c:v>
                </c:pt>
                <c:pt idx="1497">
                  <c:v>50181</c:v>
                </c:pt>
                <c:pt idx="1498">
                  <c:v>50188</c:v>
                </c:pt>
                <c:pt idx="1499">
                  <c:v>50195</c:v>
                </c:pt>
                <c:pt idx="1500">
                  <c:v>50202</c:v>
                </c:pt>
                <c:pt idx="1501">
                  <c:v>50209</c:v>
                </c:pt>
                <c:pt idx="1502">
                  <c:v>50216</c:v>
                </c:pt>
                <c:pt idx="1503">
                  <c:v>50223</c:v>
                </c:pt>
                <c:pt idx="1504">
                  <c:v>50230</c:v>
                </c:pt>
                <c:pt idx="1505">
                  <c:v>50237</c:v>
                </c:pt>
                <c:pt idx="1506">
                  <c:v>50244</c:v>
                </c:pt>
                <c:pt idx="1507">
                  <c:v>50251</c:v>
                </c:pt>
                <c:pt idx="1508">
                  <c:v>50258</c:v>
                </c:pt>
                <c:pt idx="1509">
                  <c:v>50265</c:v>
                </c:pt>
                <c:pt idx="1510">
                  <c:v>50272</c:v>
                </c:pt>
                <c:pt idx="1511">
                  <c:v>50279</c:v>
                </c:pt>
                <c:pt idx="1512">
                  <c:v>50286</c:v>
                </c:pt>
                <c:pt idx="1513">
                  <c:v>50293</c:v>
                </c:pt>
                <c:pt idx="1514">
                  <c:v>50300</c:v>
                </c:pt>
                <c:pt idx="1515">
                  <c:v>50307</c:v>
                </c:pt>
                <c:pt idx="1516">
                  <c:v>50314</c:v>
                </c:pt>
                <c:pt idx="1517">
                  <c:v>50321</c:v>
                </c:pt>
                <c:pt idx="1518">
                  <c:v>50328</c:v>
                </c:pt>
                <c:pt idx="1519">
                  <c:v>50335</c:v>
                </c:pt>
                <c:pt idx="1520">
                  <c:v>50342</c:v>
                </c:pt>
                <c:pt idx="1521">
                  <c:v>50349</c:v>
                </c:pt>
                <c:pt idx="1522">
                  <c:v>50356</c:v>
                </c:pt>
                <c:pt idx="1523">
                  <c:v>50363</c:v>
                </c:pt>
                <c:pt idx="1524">
                  <c:v>50370</c:v>
                </c:pt>
                <c:pt idx="1525">
                  <c:v>50377</c:v>
                </c:pt>
                <c:pt idx="1526">
                  <c:v>50384</c:v>
                </c:pt>
                <c:pt idx="1527">
                  <c:v>50391</c:v>
                </c:pt>
                <c:pt idx="1528">
                  <c:v>50398</c:v>
                </c:pt>
                <c:pt idx="1529">
                  <c:v>50405</c:v>
                </c:pt>
                <c:pt idx="1530">
                  <c:v>50412</c:v>
                </c:pt>
                <c:pt idx="1531">
                  <c:v>50419</c:v>
                </c:pt>
                <c:pt idx="1532">
                  <c:v>50426</c:v>
                </c:pt>
                <c:pt idx="1533">
                  <c:v>50433</c:v>
                </c:pt>
                <c:pt idx="1534">
                  <c:v>50440</c:v>
                </c:pt>
                <c:pt idx="1535">
                  <c:v>50447</c:v>
                </c:pt>
                <c:pt idx="1536">
                  <c:v>50454</c:v>
                </c:pt>
                <c:pt idx="1537">
                  <c:v>50461</c:v>
                </c:pt>
                <c:pt idx="1538">
                  <c:v>50468</c:v>
                </c:pt>
                <c:pt idx="1539">
                  <c:v>50475</c:v>
                </c:pt>
                <c:pt idx="1540">
                  <c:v>50482</c:v>
                </c:pt>
                <c:pt idx="1541">
                  <c:v>50489</c:v>
                </c:pt>
                <c:pt idx="1542">
                  <c:v>50496</c:v>
                </c:pt>
                <c:pt idx="1543">
                  <c:v>50503</c:v>
                </c:pt>
                <c:pt idx="1544">
                  <c:v>50510</c:v>
                </c:pt>
                <c:pt idx="1545">
                  <c:v>50517</c:v>
                </c:pt>
                <c:pt idx="1546">
                  <c:v>50524</c:v>
                </c:pt>
                <c:pt idx="1547">
                  <c:v>50531</c:v>
                </c:pt>
                <c:pt idx="1548">
                  <c:v>50538</c:v>
                </c:pt>
                <c:pt idx="1549">
                  <c:v>50545</c:v>
                </c:pt>
                <c:pt idx="1550">
                  <c:v>50552</c:v>
                </c:pt>
                <c:pt idx="1551">
                  <c:v>50559</c:v>
                </c:pt>
                <c:pt idx="1552">
                  <c:v>50566</c:v>
                </c:pt>
                <c:pt idx="1553">
                  <c:v>50573</c:v>
                </c:pt>
                <c:pt idx="1554">
                  <c:v>50580</c:v>
                </c:pt>
                <c:pt idx="1555">
                  <c:v>50587</c:v>
                </c:pt>
                <c:pt idx="1556">
                  <c:v>50594</c:v>
                </c:pt>
                <c:pt idx="1557">
                  <c:v>50601</c:v>
                </c:pt>
                <c:pt idx="1558">
                  <c:v>50608</c:v>
                </c:pt>
                <c:pt idx="1559">
                  <c:v>50615</c:v>
                </c:pt>
                <c:pt idx="1560">
                  <c:v>50622</c:v>
                </c:pt>
                <c:pt idx="1561">
                  <c:v>50629</c:v>
                </c:pt>
                <c:pt idx="1562">
                  <c:v>50636</c:v>
                </c:pt>
                <c:pt idx="1563">
                  <c:v>50643</c:v>
                </c:pt>
                <c:pt idx="1564">
                  <c:v>50650</c:v>
                </c:pt>
                <c:pt idx="1565">
                  <c:v>50657</c:v>
                </c:pt>
                <c:pt idx="1566">
                  <c:v>50664</c:v>
                </c:pt>
                <c:pt idx="1567">
                  <c:v>50671</c:v>
                </c:pt>
                <c:pt idx="1568">
                  <c:v>50678</c:v>
                </c:pt>
                <c:pt idx="1569">
                  <c:v>50685</c:v>
                </c:pt>
                <c:pt idx="1570">
                  <c:v>50692</c:v>
                </c:pt>
                <c:pt idx="1571">
                  <c:v>50699</c:v>
                </c:pt>
                <c:pt idx="1572">
                  <c:v>50706</c:v>
                </c:pt>
                <c:pt idx="1573">
                  <c:v>50713</c:v>
                </c:pt>
                <c:pt idx="1574">
                  <c:v>50720</c:v>
                </c:pt>
                <c:pt idx="1575">
                  <c:v>50727</c:v>
                </c:pt>
                <c:pt idx="1576">
                  <c:v>50734</c:v>
                </c:pt>
                <c:pt idx="1577">
                  <c:v>50741</c:v>
                </c:pt>
                <c:pt idx="1578">
                  <c:v>50748</c:v>
                </c:pt>
                <c:pt idx="1579">
                  <c:v>50755</c:v>
                </c:pt>
                <c:pt idx="1580">
                  <c:v>50762</c:v>
                </c:pt>
                <c:pt idx="1581">
                  <c:v>50769</c:v>
                </c:pt>
                <c:pt idx="1582">
                  <c:v>50776</c:v>
                </c:pt>
                <c:pt idx="1583">
                  <c:v>50783</c:v>
                </c:pt>
                <c:pt idx="1584">
                  <c:v>50790</c:v>
                </c:pt>
                <c:pt idx="1585">
                  <c:v>50797</c:v>
                </c:pt>
                <c:pt idx="1586">
                  <c:v>50804</c:v>
                </c:pt>
                <c:pt idx="1587">
                  <c:v>50811</c:v>
                </c:pt>
                <c:pt idx="1588">
                  <c:v>50818</c:v>
                </c:pt>
                <c:pt idx="1589">
                  <c:v>50825</c:v>
                </c:pt>
                <c:pt idx="1590">
                  <c:v>50832</c:v>
                </c:pt>
                <c:pt idx="1591">
                  <c:v>50839</c:v>
                </c:pt>
                <c:pt idx="1592">
                  <c:v>50846</c:v>
                </c:pt>
                <c:pt idx="1593">
                  <c:v>50853</c:v>
                </c:pt>
                <c:pt idx="1594">
                  <c:v>50860</c:v>
                </c:pt>
                <c:pt idx="1595">
                  <c:v>50867</c:v>
                </c:pt>
                <c:pt idx="1596">
                  <c:v>50874</c:v>
                </c:pt>
                <c:pt idx="1597">
                  <c:v>50881</c:v>
                </c:pt>
                <c:pt idx="1598">
                  <c:v>50888</c:v>
                </c:pt>
                <c:pt idx="1599">
                  <c:v>50895</c:v>
                </c:pt>
                <c:pt idx="1600">
                  <c:v>50902</c:v>
                </c:pt>
                <c:pt idx="1601">
                  <c:v>50909</c:v>
                </c:pt>
                <c:pt idx="1602">
                  <c:v>50916</c:v>
                </c:pt>
                <c:pt idx="1603">
                  <c:v>50923</c:v>
                </c:pt>
                <c:pt idx="1604">
                  <c:v>50930</c:v>
                </c:pt>
                <c:pt idx="1605">
                  <c:v>50937</c:v>
                </c:pt>
                <c:pt idx="1606">
                  <c:v>50944</c:v>
                </c:pt>
                <c:pt idx="1607">
                  <c:v>50951</c:v>
                </c:pt>
                <c:pt idx="1608">
                  <c:v>50958</c:v>
                </c:pt>
                <c:pt idx="1609">
                  <c:v>50965</c:v>
                </c:pt>
                <c:pt idx="1610">
                  <c:v>50972</c:v>
                </c:pt>
                <c:pt idx="1611">
                  <c:v>50979</c:v>
                </c:pt>
                <c:pt idx="1612">
                  <c:v>50986</c:v>
                </c:pt>
                <c:pt idx="1613">
                  <c:v>50993</c:v>
                </c:pt>
                <c:pt idx="1614">
                  <c:v>51000</c:v>
                </c:pt>
                <c:pt idx="1615">
                  <c:v>51007</c:v>
                </c:pt>
                <c:pt idx="1616">
                  <c:v>51014</c:v>
                </c:pt>
                <c:pt idx="1617">
                  <c:v>51021</c:v>
                </c:pt>
                <c:pt idx="1618">
                  <c:v>51028</c:v>
                </c:pt>
                <c:pt idx="1619">
                  <c:v>51035</c:v>
                </c:pt>
                <c:pt idx="1620">
                  <c:v>51042</c:v>
                </c:pt>
                <c:pt idx="1621">
                  <c:v>51049</c:v>
                </c:pt>
                <c:pt idx="1622">
                  <c:v>51056</c:v>
                </c:pt>
                <c:pt idx="1623">
                  <c:v>51063</c:v>
                </c:pt>
                <c:pt idx="1624">
                  <c:v>51070</c:v>
                </c:pt>
                <c:pt idx="1625">
                  <c:v>51077</c:v>
                </c:pt>
                <c:pt idx="1626">
                  <c:v>51084</c:v>
                </c:pt>
                <c:pt idx="1627">
                  <c:v>51091</c:v>
                </c:pt>
                <c:pt idx="1628">
                  <c:v>51098</c:v>
                </c:pt>
                <c:pt idx="1629">
                  <c:v>51105</c:v>
                </c:pt>
                <c:pt idx="1630">
                  <c:v>51112</c:v>
                </c:pt>
                <c:pt idx="1631">
                  <c:v>51119</c:v>
                </c:pt>
                <c:pt idx="1632">
                  <c:v>51126</c:v>
                </c:pt>
                <c:pt idx="1633">
                  <c:v>51133</c:v>
                </c:pt>
                <c:pt idx="1634">
                  <c:v>51140</c:v>
                </c:pt>
                <c:pt idx="1635">
                  <c:v>51147</c:v>
                </c:pt>
                <c:pt idx="1636">
                  <c:v>51154</c:v>
                </c:pt>
                <c:pt idx="1637">
                  <c:v>51161</c:v>
                </c:pt>
                <c:pt idx="1638">
                  <c:v>51168</c:v>
                </c:pt>
                <c:pt idx="1639">
                  <c:v>51175</c:v>
                </c:pt>
                <c:pt idx="1640">
                  <c:v>51182</c:v>
                </c:pt>
                <c:pt idx="1641">
                  <c:v>51189</c:v>
                </c:pt>
                <c:pt idx="1642">
                  <c:v>51196</c:v>
                </c:pt>
                <c:pt idx="1643">
                  <c:v>51203</c:v>
                </c:pt>
                <c:pt idx="1644">
                  <c:v>51210</c:v>
                </c:pt>
                <c:pt idx="1645">
                  <c:v>51217</c:v>
                </c:pt>
                <c:pt idx="1646">
                  <c:v>51224</c:v>
                </c:pt>
                <c:pt idx="1647">
                  <c:v>51231</c:v>
                </c:pt>
                <c:pt idx="1648">
                  <c:v>51238</c:v>
                </c:pt>
                <c:pt idx="1649">
                  <c:v>51245</c:v>
                </c:pt>
                <c:pt idx="1650">
                  <c:v>51252</c:v>
                </c:pt>
                <c:pt idx="1651">
                  <c:v>51260</c:v>
                </c:pt>
                <c:pt idx="1652">
                  <c:v>51267</c:v>
                </c:pt>
                <c:pt idx="1653">
                  <c:v>51274</c:v>
                </c:pt>
                <c:pt idx="1654">
                  <c:v>51281</c:v>
                </c:pt>
                <c:pt idx="1655">
                  <c:v>51288</c:v>
                </c:pt>
                <c:pt idx="1656">
                  <c:v>51295</c:v>
                </c:pt>
                <c:pt idx="1657">
                  <c:v>51302</c:v>
                </c:pt>
                <c:pt idx="1658">
                  <c:v>51309</c:v>
                </c:pt>
                <c:pt idx="1659">
                  <c:v>51316</c:v>
                </c:pt>
                <c:pt idx="1660">
                  <c:v>51323</c:v>
                </c:pt>
                <c:pt idx="1661">
                  <c:v>51330</c:v>
                </c:pt>
                <c:pt idx="1662">
                  <c:v>51337</c:v>
                </c:pt>
                <c:pt idx="1663">
                  <c:v>51344</c:v>
                </c:pt>
                <c:pt idx="1664">
                  <c:v>51351</c:v>
                </c:pt>
                <c:pt idx="1665">
                  <c:v>51358</c:v>
                </c:pt>
                <c:pt idx="1666">
                  <c:v>51365</c:v>
                </c:pt>
                <c:pt idx="1667">
                  <c:v>51372</c:v>
                </c:pt>
                <c:pt idx="1668">
                  <c:v>51379</c:v>
                </c:pt>
                <c:pt idx="1669">
                  <c:v>51386</c:v>
                </c:pt>
                <c:pt idx="1670">
                  <c:v>51393</c:v>
                </c:pt>
                <c:pt idx="1671">
                  <c:v>51400</c:v>
                </c:pt>
                <c:pt idx="1672">
                  <c:v>51407</c:v>
                </c:pt>
                <c:pt idx="1673">
                  <c:v>51414</c:v>
                </c:pt>
                <c:pt idx="1674">
                  <c:v>51421</c:v>
                </c:pt>
                <c:pt idx="1675">
                  <c:v>51428</c:v>
                </c:pt>
                <c:pt idx="1676">
                  <c:v>51435</c:v>
                </c:pt>
                <c:pt idx="1677">
                  <c:v>51442</c:v>
                </c:pt>
                <c:pt idx="1678">
                  <c:v>51449</c:v>
                </c:pt>
                <c:pt idx="1679">
                  <c:v>51456</c:v>
                </c:pt>
                <c:pt idx="1680">
                  <c:v>51463</c:v>
                </c:pt>
                <c:pt idx="1681">
                  <c:v>51470</c:v>
                </c:pt>
                <c:pt idx="1682">
                  <c:v>51477</c:v>
                </c:pt>
                <c:pt idx="1683">
                  <c:v>51484</c:v>
                </c:pt>
                <c:pt idx="1684">
                  <c:v>51491</c:v>
                </c:pt>
                <c:pt idx="1685">
                  <c:v>51501</c:v>
                </c:pt>
                <c:pt idx="1686">
                  <c:v>51508</c:v>
                </c:pt>
                <c:pt idx="1687">
                  <c:v>51515</c:v>
                </c:pt>
                <c:pt idx="1688">
                  <c:v>51522</c:v>
                </c:pt>
                <c:pt idx="1689">
                  <c:v>51529</c:v>
                </c:pt>
                <c:pt idx="1690">
                  <c:v>51536</c:v>
                </c:pt>
                <c:pt idx="1691">
                  <c:v>51543</c:v>
                </c:pt>
                <c:pt idx="1692">
                  <c:v>51550</c:v>
                </c:pt>
                <c:pt idx="1693">
                  <c:v>51557</c:v>
                </c:pt>
                <c:pt idx="1694">
                  <c:v>51564</c:v>
                </c:pt>
                <c:pt idx="1695">
                  <c:v>51571</c:v>
                </c:pt>
                <c:pt idx="1696">
                  <c:v>51578</c:v>
                </c:pt>
                <c:pt idx="1697">
                  <c:v>51585</c:v>
                </c:pt>
                <c:pt idx="1698">
                  <c:v>51592</c:v>
                </c:pt>
                <c:pt idx="1699">
                  <c:v>51599</c:v>
                </c:pt>
                <c:pt idx="1700">
                  <c:v>51606</c:v>
                </c:pt>
                <c:pt idx="1701">
                  <c:v>51615</c:v>
                </c:pt>
                <c:pt idx="1702">
                  <c:v>51620</c:v>
                </c:pt>
                <c:pt idx="1703">
                  <c:v>51627</c:v>
                </c:pt>
                <c:pt idx="1704">
                  <c:v>51634</c:v>
                </c:pt>
                <c:pt idx="1705">
                  <c:v>51641</c:v>
                </c:pt>
                <c:pt idx="1706">
                  <c:v>51648</c:v>
                </c:pt>
                <c:pt idx="1707">
                  <c:v>51655</c:v>
                </c:pt>
                <c:pt idx="1708">
                  <c:v>51662</c:v>
                </c:pt>
                <c:pt idx="1709">
                  <c:v>51669</c:v>
                </c:pt>
                <c:pt idx="1710">
                  <c:v>51676</c:v>
                </c:pt>
                <c:pt idx="1711">
                  <c:v>51683</c:v>
                </c:pt>
                <c:pt idx="1712">
                  <c:v>51690</c:v>
                </c:pt>
                <c:pt idx="1713">
                  <c:v>51697</c:v>
                </c:pt>
                <c:pt idx="1714">
                  <c:v>51704</c:v>
                </c:pt>
                <c:pt idx="1715">
                  <c:v>51711</c:v>
                </c:pt>
                <c:pt idx="1716">
                  <c:v>51718</c:v>
                </c:pt>
                <c:pt idx="1717">
                  <c:v>51725</c:v>
                </c:pt>
                <c:pt idx="1718">
                  <c:v>51732</c:v>
                </c:pt>
                <c:pt idx="1719">
                  <c:v>51739</c:v>
                </c:pt>
                <c:pt idx="1720">
                  <c:v>51746</c:v>
                </c:pt>
                <c:pt idx="1721">
                  <c:v>51753</c:v>
                </c:pt>
                <c:pt idx="1722">
                  <c:v>51760</c:v>
                </c:pt>
                <c:pt idx="1723">
                  <c:v>51767</c:v>
                </c:pt>
                <c:pt idx="1724">
                  <c:v>51774</c:v>
                </c:pt>
                <c:pt idx="1725">
                  <c:v>51781</c:v>
                </c:pt>
                <c:pt idx="1726">
                  <c:v>51788</c:v>
                </c:pt>
                <c:pt idx="1727">
                  <c:v>51795</c:v>
                </c:pt>
                <c:pt idx="1728">
                  <c:v>51802</c:v>
                </c:pt>
                <c:pt idx="1729">
                  <c:v>51809</c:v>
                </c:pt>
                <c:pt idx="1730">
                  <c:v>51816</c:v>
                </c:pt>
                <c:pt idx="1731">
                  <c:v>51823</c:v>
                </c:pt>
                <c:pt idx="1732">
                  <c:v>51830</c:v>
                </c:pt>
                <c:pt idx="1733">
                  <c:v>51837</c:v>
                </c:pt>
                <c:pt idx="1734">
                  <c:v>51844</c:v>
                </c:pt>
                <c:pt idx="1735">
                  <c:v>51851</c:v>
                </c:pt>
                <c:pt idx="1736">
                  <c:v>51858</c:v>
                </c:pt>
                <c:pt idx="1737">
                  <c:v>51866</c:v>
                </c:pt>
                <c:pt idx="1738">
                  <c:v>51873</c:v>
                </c:pt>
                <c:pt idx="1739">
                  <c:v>51880</c:v>
                </c:pt>
                <c:pt idx="1740">
                  <c:v>51887</c:v>
                </c:pt>
                <c:pt idx="1741">
                  <c:v>51894</c:v>
                </c:pt>
                <c:pt idx="1742">
                  <c:v>51901</c:v>
                </c:pt>
                <c:pt idx="1743">
                  <c:v>51908</c:v>
                </c:pt>
                <c:pt idx="1744">
                  <c:v>51915</c:v>
                </c:pt>
                <c:pt idx="1745">
                  <c:v>51922</c:v>
                </c:pt>
                <c:pt idx="1746">
                  <c:v>51929</c:v>
                </c:pt>
                <c:pt idx="1747">
                  <c:v>51936</c:v>
                </c:pt>
                <c:pt idx="1748">
                  <c:v>51943</c:v>
                </c:pt>
                <c:pt idx="1749">
                  <c:v>51950</c:v>
                </c:pt>
                <c:pt idx="1750">
                  <c:v>51957</c:v>
                </c:pt>
                <c:pt idx="1751">
                  <c:v>51966</c:v>
                </c:pt>
                <c:pt idx="1752">
                  <c:v>51973</c:v>
                </c:pt>
                <c:pt idx="1753">
                  <c:v>51980</c:v>
                </c:pt>
                <c:pt idx="1754">
                  <c:v>51988</c:v>
                </c:pt>
                <c:pt idx="1755">
                  <c:v>51994</c:v>
                </c:pt>
                <c:pt idx="1756">
                  <c:v>52001</c:v>
                </c:pt>
                <c:pt idx="1757">
                  <c:v>52008</c:v>
                </c:pt>
                <c:pt idx="1758">
                  <c:v>52015</c:v>
                </c:pt>
                <c:pt idx="1759">
                  <c:v>52022</c:v>
                </c:pt>
                <c:pt idx="1760">
                  <c:v>52029</c:v>
                </c:pt>
                <c:pt idx="1761">
                  <c:v>52036</c:v>
                </c:pt>
                <c:pt idx="1762">
                  <c:v>52043</c:v>
                </c:pt>
                <c:pt idx="1763">
                  <c:v>52050</c:v>
                </c:pt>
                <c:pt idx="1764">
                  <c:v>52057</c:v>
                </c:pt>
                <c:pt idx="1765">
                  <c:v>52064</c:v>
                </c:pt>
                <c:pt idx="1766">
                  <c:v>52071</c:v>
                </c:pt>
                <c:pt idx="1767">
                  <c:v>52078</c:v>
                </c:pt>
                <c:pt idx="1768">
                  <c:v>52085</c:v>
                </c:pt>
                <c:pt idx="1769">
                  <c:v>52092</c:v>
                </c:pt>
                <c:pt idx="1770">
                  <c:v>52099</c:v>
                </c:pt>
                <c:pt idx="1771">
                  <c:v>52106</c:v>
                </c:pt>
                <c:pt idx="1772">
                  <c:v>52113</c:v>
                </c:pt>
                <c:pt idx="1773">
                  <c:v>52120</c:v>
                </c:pt>
                <c:pt idx="1774">
                  <c:v>52127</c:v>
                </c:pt>
                <c:pt idx="1775">
                  <c:v>52134</c:v>
                </c:pt>
                <c:pt idx="1776">
                  <c:v>52141</c:v>
                </c:pt>
                <c:pt idx="1777">
                  <c:v>52148</c:v>
                </c:pt>
                <c:pt idx="1778">
                  <c:v>52155</c:v>
                </c:pt>
                <c:pt idx="1779">
                  <c:v>52162</c:v>
                </c:pt>
                <c:pt idx="1780">
                  <c:v>52169</c:v>
                </c:pt>
                <c:pt idx="1781">
                  <c:v>52176</c:v>
                </c:pt>
                <c:pt idx="1782">
                  <c:v>52183</c:v>
                </c:pt>
                <c:pt idx="1783">
                  <c:v>52190</c:v>
                </c:pt>
                <c:pt idx="1784">
                  <c:v>52197</c:v>
                </c:pt>
                <c:pt idx="1785">
                  <c:v>52204</c:v>
                </c:pt>
                <c:pt idx="1786">
                  <c:v>52211</c:v>
                </c:pt>
                <c:pt idx="1787">
                  <c:v>52218</c:v>
                </c:pt>
                <c:pt idx="1788">
                  <c:v>52229</c:v>
                </c:pt>
                <c:pt idx="1789">
                  <c:v>52233</c:v>
                </c:pt>
                <c:pt idx="1790">
                  <c:v>52239</c:v>
                </c:pt>
                <c:pt idx="1791">
                  <c:v>52246</c:v>
                </c:pt>
                <c:pt idx="1792">
                  <c:v>52253</c:v>
                </c:pt>
                <c:pt idx="1793">
                  <c:v>52260</c:v>
                </c:pt>
                <c:pt idx="1794">
                  <c:v>52267</c:v>
                </c:pt>
                <c:pt idx="1795">
                  <c:v>52274</c:v>
                </c:pt>
                <c:pt idx="1796">
                  <c:v>52281</c:v>
                </c:pt>
                <c:pt idx="1797">
                  <c:v>52288</c:v>
                </c:pt>
                <c:pt idx="1798">
                  <c:v>52295</c:v>
                </c:pt>
                <c:pt idx="1799">
                  <c:v>52302</c:v>
                </c:pt>
                <c:pt idx="1800">
                  <c:v>52309</c:v>
                </c:pt>
                <c:pt idx="1801">
                  <c:v>52316</c:v>
                </c:pt>
                <c:pt idx="1802">
                  <c:v>52323</c:v>
                </c:pt>
                <c:pt idx="1803">
                  <c:v>52330</c:v>
                </c:pt>
                <c:pt idx="1804">
                  <c:v>52337</c:v>
                </c:pt>
                <c:pt idx="1805">
                  <c:v>52344</c:v>
                </c:pt>
                <c:pt idx="1806">
                  <c:v>52351</c:v>
                </c:pt>
                <c:pt idx="1807">
                  <c:v>52358</c:v>
                </c:pt>
                <c:pt idx="1808">
                  <c:v>52365</c:v>
                </c:pt>
                <c:pt idx="1809">
                  <c:v>52372</c:v>
                </c:pt>
                <c:pt idx="1810">
                  <c:v>52379</c:v>
                </c:pt>
                <c:pt idx="1811">
                  <c:v>52386</c:v>
                </c:pt>
                <c:pt idx="1812">
                  <c:v>52393</c:v>
                </c:pt>
                <c:pt idx="1813">
                  <c:v>52400</c:v>
                </c:pt>
                <c:pt idx="1814">
                  <c:v>52407</c:v>
                </c:pt>
                <c:pt idx="1815">
                  <c:v>52414</c:v>
                </c:pt>
                <c:pt idx="1816">
                  <c:v>52421</c:v>
                </c:pt>
                <c:pt idx="1817">
                  <c:v>52428</c:v>
                </c:pt>
                <c:pt idx="1818">
                  <c:v>52435</c:v>
                </c:pt>
                <c:pt idx="1819">
                  <c:v>52442</c:v>
                </c:pt>
                <c:pt idx="1820">
                  <c:v>52449</c:v>
                </c:pt>
                <c:pt idx="1821">
                  <c:v>52456</c:v>
                </c:pt>
                <c:pt idx="1822">
                  <c:v>52463</c:v>
                </c:pt>
                <c:pt idx="1823">
                  <c:v>52470</c:v>
                </c:pt>
                <c:pt idx="1824">
                  <c:v>52477</c:v>
                </c:pt>
                <c:pt idx="1825">
                  <c:v>52484</c:v>
                </c:pt>
                <c:pt idx="1826">
                  <c:v>52491</c:v>
                </c:pt>
                <c:pt idx="1827">
                  <c:v>52498</c:v>
                </c:pt>
                <c:pt idx="1828">
                  <c:v>52505</c:v>
                </c:pt>
                <c:pt idx="1829">
                  <c:v>52512</c:v>
                </c:pt>
                <c:pt idx="1830">
                  <c:v>52519</c:v>
                </c:pt>
                <c:pt idx="1831">
                  <c:v>52526</c:v>
                </c:pt>
                <c:pt idx="1832">
                  <c:v>52533</c:v>
                </c:pt>
                <c:pt idx="1833">
                  <c:v>52540</c:v>
                </c:pt>
                <c:pt idx="1834">
                  <c:v>52547</c:v>
                </c:pt>
                <c:pt idx="1835">
                  <c:v>52554</c:v>
                </c:pt>
                <c:pt idx="1836">
                  <c:v>52561</c:v>
                </c:pt>
                <c:pt idx="1837">
                  <c:v>52568</c:v>
                </c:pt>
                <c:pt idx="1838">
                  <c:v>52575</c:v>
                </c:pt>
                <c:pt idx="1839">
                  <c:v>52582</c:v>
                </c:pt>
                <c:pt idx="1840">
                  <c:v>52589</c:v>
                </c:pt>
                <c:pt idx="1841">
                  <c:v>52596</c:v>
                </c:pt>
                <c:pt idx="1842">
                  <c:v>52603</c:v>
                </c:pt>
                <c:pt idx="1843">
                  <c:v>52610</c:v>
                </c:pt>
                <c:pt idx="1844">
                  <c:v>52617</c:v>
                </c:pt>
                <c:pt idx="1845">
                  <c:v>52624</c:v>
                </c:pt>
                <c:pt idx="1846">
                  <c:v>52631</c:v>
                </c:pt>
                <c:pt idx="1847">
                  <c:v>52638</c:v>
                </c:pt>
                <c:pt idx="1848">
                  <c:v>52645</c:v>
                </c:pt>
                <c:pt idx="1849">
                  <c:v>52652</c:v>
                </c:pt>
                <c:pt idx="1850">
                  <c:v>52659</c:v>
                </c:pt>
                <c:pt idx="1851">
                  <c:v>52666</c:v>
                </c:pt>
                <c:pt idx="1852">
                  <c:v>52673</c:v>
                </c:pt>
                <c:pt idx="1853">
                  <c:v>52680</c:v>
                </c:pt>
                <c:pt idx="1854">
                  <c:v>52687</c:v>
                </c:pt>
                <c:pt idx="1855">
                  <c:v>52694</c:v>
                </c:pt>
                <c:pt idx="1856">
                  <c:v>52701</c:v>
                </c:pt>
                <c:pt idx="1857">
                  <c:v>52708</c:v>
                </c:pt>
                <c:pt idx="1858">
                  <c:v>52715</c:v>
                </c:pt>
                <c:pt idx="1859">
                  <c:v>52722</c:v>
                </c:pt>
                <c:pt idx="1860">
                  <c:v>52729</c:v>
                </c:pt>
                <c:pt idx="1861">
                  <c:v>52736</c:v>
                </c:pt>
                <c:pt idx="1862">
                  <c:v>52743</c:v>
                </c:pt>
                <c:pt idx="1863">
                  <c:v>52750</c:v>
                </c:pt>
                <c:pt idx="1864">
                  <c:v>52757</c:v>
                </c:pt>
                <c:pt idx="1865">
                  <c:v>52764</c:v>
                </c:pt>
                <c:pt idx="1866">
                  <c:v>52771</c:v>
                </c:pt>
                <c:pt idx="1867">
                  <c:v>52778</c:v>
                </c:pt>
                <c:pt idx="1868">
                  <c:v>52785</c:v>
                </c:pt>
                <c:pt idx="1869">
                  <c:v>52792</c:v>
                </c:pt>
                <c:pt idx="1870">
                  <c:v>52799</c:v>
                </c:pt>
                <c:pt idx="1871">
                  <c:v>52806</c:v>
                </c:pt>
                <c:pt idx="1872">
                  <c:v>52813</c:v>
                </c:pt>
                <c:pt idx="1873">
                  <c:v>52820</c:v>
                </c:pt>
                <c:pt idx="1874">
                  <c:v>52827</c:v>
                </c:pt>
                <c:pt idx="1875">
                  <c:v>52834</c:v>
                </c:pt>
                <c:pt idx="1876">
                  <c:v>52841</c:v>
                </c:pt>
                <c:pt idx="1877">
                  <c:v>52848</c:v>
                </c:pt>
                <c:pt idx="1878">
                  <c:v>52855</c:v>
                </c:pt>
                <c:pt idx="1879">
                  <c:v>52862</c:v>
                </c:pt>
                <c:pt idx="1880">
                  <c:v>52869</c:v>
                </c:pt>
                <c:pt idx="1881">
                  <c:v>52876</c:v>
                </c:pt>
                <c:pt idx="1882">
                  <c:v>52883</c:v>
                </c:pt>
                <c:pt idx="1883">
                  <c:v>52890</c:v>
                </c:pt>
                <c:pt idx="1884">
                  <c:v>52897</c:v>
                </c:pt>
                <c:pt idx="1885">
                  <c:v>52904</c:v>
                </c:pt>
                <c:pt idx="1886">
                  <c:v>52911</c:v>
                </c:pt>
                <c:pt idx="1887">
                  <c:v>52918</c:v>
                </c:pt>
                <c:pt idx="1888">
                  <c:v>52925</c:v>
                </c:pt>
                <c:pt idx="1889">
                  <c:v>52932</c:v>
                </c:pt>
                <c:pt idx="1890">
                  <c:v>52939</c:v>
                </c:pt>
                <c:pt idx="1891">
                  <c:v>52946</c:v>
                </c:pt>
                <c:pt idx="1892">
                  <c:v>52953</c:v>
                </c:pt>
                <c:pt idx="1893">
                  <c:v>52960</c:v>
                </c:pt>
                <c:pt idx="1894">
                  <c:v>52967</c:v>
                </c:pt>
                <c:pt idx="1895">
                  <c:v>52974</c:v>
                </c:pt>
                <c:pt idx="1896">
                  <c:v>52981</c:v>
                </c:pt>
                <c:pt idx="1897">
                  <c:v>52988</c:v>
                </c:pt>
                <c:pt idx="1898">
                  <c:v>52995</c:v>
                </c:pt>
                <c:pt idx="1899">
                  <c:v>53002</c:v>
                </c:pt>
                <c:pt idx="1900">
                  <c:v>53009</c:v>
                </c:pt>
                <c:pt idx="1901">
                  <c:v>53016</c:v>
                </c:pt>
                <c:pt idx="1902">
                  <c:v>53023</c:v>
                </c:pt>
                <c:pt idx="1903">
                  <c:v>53030</c:v>
                </c:pt>
                <c:pt idx="1904">
                  <c:v>53037</c:v>
                </c:pt>
                <c:pt idx="1905">
                  <c:v>53044</c:v>
                </c:pt>
                <c:pt idx="1906">
                  <c:v>53051</c:v>
                </c:pt>
                <c:pt idx="1907">
                  <c:v>53058</c:v>
                </c:pt>
                <c:pt idx="1908">
                  <c:v>53065</c:v>
                </c:pt>
                <c:pt idx="1909">
                  <c:v>53072</c:v>
                </c:pt>
                <c:pt idx="1910">
                  <c:v>53079</c:v>
                </c:pt>
                <c:pt idx="1911">
                  <c:v>53086</c:v>
                </c:pt>
                <c:pt idx="1912">
                  <c:v>53093</c:v>
                </c:pt>
                <c:pt idx="1913">
                  <c:v>53100</c:v>
                </c:pt>
                <c:pt idx="1914">
                  <c:v>53107</c:v>
                </c:pt>
                <c:pt idx="1915">
                  <c:v>53114</c:v>
                </c:pt>
                <c:pt idx="1916">
                  <c:v>53121</c:v>
                </c:pt>
                <c:pt idx="1917">
                  <c:v>53128</c:v>
                </c:pt>
                <c:pt idx="1918">
                  <c:v>53135</c:v>
                </c:pt>
                <c:pt idx="1919">
                  <c:v>53142</c:v>
                </c:pt>
                <c:pt idx="1920">
                  <c:v>53149</c:v>
                </c:pt>
                <c:pt idx="1921">
                  <c:v>53156</c:v>
                </c:pt>
                <c:pt idx="1922">
                  <c:v>53163</c:v>
                </c:pt>
                <c:pt idx="1923">
                  <c:v>53170</c:v>
                </c:pt>
                <c:pt idx="1924">
                  <c:v>53177</c:v>
                </c:pt>
                <c:pt idx="1925">
                  <c:v>53184</c:v>
                </c:pt>
                <c:pt idx="1926">
                  <c:v>53191</c:v>
                </c:pt>
                <c:pt idx="1927">
                  <c:v>53198</c:v>
                </c:pt>
                <c:pt idx="1928">
                  <c:v>53205</c:v>
                </c:pt>
                <c:pt idx="1929">
                  <c:v>53212</c:v>
                </c:pt>
                <c:pt idx="1930">
                  <c:v>53219</c:v>
                </c:pt>
                <c:pt idx="1931">
                  <c:v>53226</c:v>
                </c:pt>
                <c:pt idx="1932">
                  <c:v>53233</c:v>
                </c:pt>
                <c:pt idx="1933">
                  <c:v>53240</c:v>
                </c:pt>
                <c:pt idx="1934">
                  <c:v>53247</c:v>
                </c:pt>
                <c:pt idx="1935">
                  <c:v>53254</c:v>
                </c:pt>
                <c:pt idx="1936">
                  <c:v>53261</c:v>
                </c:pt>
                <c:pt idx="1937">
                  <c:v>53268</c:v>
                </c:pt>
                <c:pt idx="1938">
                  <c:v>53275</c:v>
                </c:pt>
                <c:pt idx="1939">
                  <c:v>53282</c:v>
                </c:pt>
                <c:pt idx="1940">
                  <c:v>53289</c:v>
                </c:pt>
                <c:pt idx="1941">
                  <c:v>53296</c:v>
                </c:pt>
                <c:pt idx="1942">
                  <c:v>53303</c:v>
                </c:pt>
                <c:pt idx="1943">
                  <c:v>53310</c:v>
                </c:pt>
                <c:pt idx="1944">
                  <c:v>53317</c:v>
                </c:pt>
                <c:pt idx="1945">
                  <c:v>53325</c:v>
                </c:pt>
                <c:pt idx="1946">
                  <c:v>53332</c:v>
                </c:pt>
                <c:pt idx="1947">
                  <c:v>53339</c:v>
                </c:pt>
                <c:pt idx="1948">
                  <c:v>53346</c:v>
                </c:pt>
                <c:pt idx="1949">
                  <c:v>53353</c:v>
                </c:pt>
                <c:pt idx="1950">
                  <c:v>53360</c:v>
                </c:pt>
                <c:pt idx="1951">
                  <c:v>53367</c:v>
                </c:pt>
                <c:pt idx="1952">
                  <c:v>53374</c:v>
                </c:pt>
                <c:pt idx="1953">
                  <c:v>53381</c:v>
                </c:pt>
                <c:pt idx="1954">
                  <c:v>53388</c:v>
                </c:pt>
                <c:pt idx="1955">
                  <c:v>53395</c:v>
                </c:pt>
                <c:pt idx="1956">
                  <c:v>53402</c:v>
                </c:pt>
                <c:pt idx="1957">
                  <c:v>53413</c:v>
                </c:pt>
                <c:pt idx="1958">
                  <c:v>53416</c:v>
                </c:pt>
                <c:pt idx="1959">
                  <c:v>53423</c:v>
                </c:pt>
                <c:pt idx="1960">
                  <c:v>53430</c:v>
                </c:pt>
                <c:pt idx="1961">
                  <c:v>53437</c:v>
                </c:pt>
                <c:pt idx="1962">
                  <c:v>53444</c:v>
                </c:pt>
                <c:pt idx="1963">
                  <c:v>53451</c:v>
                </c:pt>
                <c:pt idx="1964">
                  <c:v>53458</c:v>
                </c:pt>
                <c:pt idx="1965">
                  <c:v>53465</c:v>
                </c:pt>
                <c:pt idx="1966">
                  <c:v>53472</c:v>
                </c:pt>
                <c:pt idx="1967">
                  <c:v>53479</c:v>
                </c:pt>
                <c:pt idx="1968">
                  <c:v>53486</c:v>
                </c:pt>
                <c:pt idx="1969">
                  <c:v>53493</c:v>
                </c:pt>
                <c:pt idx="1970">
                  <c:v>53500</c:v>
                </c:pt>
                <c:pt idx="1971">
                  <c:v>53507</c:v>
                </c:pt>
                <c:pt idx="1972">
                  <c:v>53514</c:v>
                </c:pt>
                <c:pt idx="1973">
                  <c:v>53521</c:v>
                </c:pt>
                <c:pt idx="1974">
                  <c:v>53528</c:v>
                </c:pt>
                <c:pt idx="1975">
                  <c:v>53535</c:v>
                </c:pt>
                <c:pt idx="1976">
                  <c:v>53542</c:v>
                </c:pt>
                <c:pt idx="1977">
                  <c:v>53549</c:v>
                </c:pt>
                <c:pt idx="1978">
                  <c:v>53556</c:v>
                </c:pt>
                <c:pt idx="1979">
                  <c:v>53563</c:v>
                </c:pt>
                <c:pt idx="1980">
                  <c:v>53570</c:v>
                </c:pt>
                <c:pt idx="1981">
                  <c:v>53577</c:v>
                </c:pt>
                <c:pt idx="1982">
                  <c:v>53584</c:v>
                </c:pt>
                <c:pt idx="1983">
                  <c:v>53591</c:v>
                </c:pt>
                <c:pt idx="1984">
                  <c:v>53598</c:v>
                </c:pt>
                <c:pt idx="1985">
                  <c:v>53605</c:v>
                </c:pt>
                <c:pt idx="1986">
                  <c:v>53612</c:v>
                </c:pt>
                <c:pt idx="1987">
                  <c:v>53619</c:v>
                </c:pt>
                <c:pt idx="1988">
                  <c:v>53626</c:v>
                </c:pt>
                <c:pt idx="1989">
                  <c:v>53633</c:v>
                </c:pt>
                <c:pt idx="1990">
                  <c:v>53640</c:v>
                </c:pt>
                <c:pt idx="1991">
                  <c:v>53647</c:v>
                </c:pt>
                <c:pt idx="1992">
                  <c:v>53654</c:v>
                </c:pt>
                <c:pt idx="1993">
                  <c:v>53661</c:v>
                </c:pt>
                <c:pt idx="1994">
                  <c:v>53668</c:v>
                </c:pt>
                <c:pt idx="1995">
                  <c:v>53675</c:v>
                </c:pt>
                <c:pt idx="1996">
                  <c:v>53682</c:v>
                </c:pt>
                <c:pt idx="1997">
                  <c:v>53692</c:v>
                </c:pt>
                <c:pt idx="1998">
                  <c:v>53699</c:v>
                </c:pt>
                <c:pt idx="1999">
                  <c:v>53706</c:v>
                </c:pt>
                <c:pt idx="2000">
                  <c:v>53713</c:v>
                </c:pt>
                <c:pt idx="2001">
                  <c:v>53720</c:v>
                </c:pt>
                <c:pt idx="2002">
                  <c:v>53727</c:v>
                </c:pt>
                <c:pt idx="2003">
                  <c:v>53734</c:v>
                </c:pt>
                <c:pt idx="2004">
                  <c:v>53741</c:v>
                </c:pt>
                <c:pt idx="2005">
                  <c:v>53748</c:v>
                </c:pt>
                <c:pt idx="2006">
                  <c:v>53755</c:v>
                </c:pt>
                <c:pt idx="2007">
                  <c:v>53762</c:v>
                </c:pt>
                <c:pt idx="2008">
                  <c:v>53769</c:v>
                </c:pt>
                <c:pt idx="2009">
                  <c:v>53776</c:v>
                </c:pt>
                <c:pt idx="2010">
                  <c:v>53783</c:v>
                </c:pt>
                <c:pt idx="2011">
                  <c:v>53790</c:v>
                </c:pt>
                <c:pt idx="2012">
                  <c:v>53799</c:v>
                </c:pt>
                <c:pt idx="2013">
                  <c:v>53804</c:v>
                </c:pt>
                <c:pt idx="2014">
                  <c:v>53811</c:v>
                </c:pt>
                <c:pt idx="2015">
                  <c:v>53818</c:v>
                </c:pt>
                <c:pt idx="2016">
                  <c:v>53825</c:v>
                </c:pt>
                <c:pt idx="2017">
                  <c:v>53832</c:v>
                </c:pt>
                <c:pt idx="2018">
                  <c:v>53839</c:v>
                </c:pt>
                <c:pt idx="2019">
                  <c:v>53846</c:v>
                </c:pt>
                <c:pt idx="2020">
                  <c:v>53853</c:v>
                </c:pt>
                <c:pt idx="2021">
                  <c:v>53860</c:v>
                </c:pt>
                <c:pt idx="2022">
                  <c:v>53867</c:v>
                </c:pt>
                <c:pt idx="2023">
                  <c:v>53874</c:v>
                </c:pt>
                <c:pt idx="2024">
                  <c:v>53881</c:v>
                </c:pt>
                <c:pt idx="2025">
                  <c:v>53888</c:v>
                </c:pt>
                <c:pt idx="2026">
                  <c:v>53895</c:v>
                </c:pt>
                <c:pt idx="2027">
                  <c:v>53902</c:v>
                </c:pt>
                <c:pt idx="2028">
                  <c:v>53909</c:v>
                </c:pt>
                <c:pt idx="2029">
                  <c:v>53916</c:v>
                </c:pt>
                <c:pt idx="2030">
                  <c:v>53923</c:v>
                </c:pt>
                <c:pt idx="2031">
                  <c:v>53930</c:v>
                </c:pt>
                <c:pt idx="2032">
                  <c:v>53937</c:v>
                </c:pt>
                <c:pt idx="2033">
                  <c:v>53944</c:v>
                </c:pt>
                <c:pt idx="2034">
                  <c:v>53951</c:v>
                </c:pt>
                <c:pt idx="2035">
                  <c:v>53958</c:v>
                </c:pt>
                <c:pt idx="2036">
                  <c:v>53965</c:v>
                </c:pt>
                <c:pt idx="2037">
                  <c:v>53972</c:v>
                </c:pt>
                <c:pt idx="2038">
                  <c:v>53979</c:v>
                </c:pt>
                <c:pt idx="2039">
                  <c:v>53986</c:v>
                </c:pt>
                <c:pt idx="2040">
                  <c:v>53993</c:v>
                </c:pt>
                <c:pt idx="2041">
                  <c:v>54000</c:v>
                </c:pt>
                <c:pt idx="2042">
                  <c:v>54007</c:v>
                </c:pt>
                <c:pt idx="2043">
                  <c:v>54014</c:v>
                </c:pt>
                <c:pt idx="2044">
                  <c:v>54021</c:v>
                </c:pt>
                <c:pt idx="2045">
                  <c:v>54028</c:v>
                </c:pt>
                <c:pt idx="2046">
                  <c:v>54035</c:v>
                </c:pt>
                <c:pt idx="2047">
                  <c:v>54042</c:v>
                </c:pt>
                <c:pt idx="2048">
                  <c:v>54049</c:v>
                </c:pt>
                <c:pt idx="2049">
                  <c:v>54057</c:v>
                </c:pt>
                <c:pt idx="2050">
                  <c:v>54064</c:v>
                </c:pt>
                <c:pt idx="2051">
                  <c:v>54071</c:v>
                </c:pt>
                <c:pt idx="2052">
                  <c:v>54078</c:v>
                </c:pt>
                <c:pt idx="2053">
                  <c:v>54085</c:v>
                </c:pt>
                <c:pt idx="2054">
                  <c:v>54092</c:v>
                </c:pt>
                <c:pt idx="2055">
                  <c:v>54099</c:v>
                </c:pt>
                <c:pt idx="2056">
                  <c:v>54106</c:v>
                </c:pt>
                <c:pt idx="2057">
                  <c:v>54113</c:v>
                </c:pt>
                <c:pt idx="2058">
                  <c:v>54120</c:v>
                </c:pt>
                <c:pt idx="2059">
                  <c:v>54127</c:v>
                </c:pt>
                <c:pt idx="2060">
                  <c:v>54134</c:v>
                </c:pt>
                <c:pt idx="2061">
                  <c:v>54141</c:v>
                </c:pt>
                <c:pt idx="2062">
                  <c:v>54148</c:v>
                </c:pt>
                <c:pt idx="2063">
                  <c:v>54157</c:v>
                </c:pt>
                <c:pt idx="2064">
                  <c:v>54164</c:v>
                </c:pt>
                <c:pt idx="2065">
                  <c:v>54171</c:v>
                </c:pt>
                <c:pt idx="2066">
                  <c:v>54178</c:v>
                </c:pt>
                <c:pt idx="2067">
                  <c:v>54185</c:v>
                </c:pt>
                <c:pt idx="2068">
                  <c:v>54192</c:v>
                </c:pt>
                <c:pt idx="2069">
                  <c:v>54199</c:v>
                </c:pt>
                <c:pt idx="2070">
                  <c:v>54206</c:v>
                </c:pt>
                <c:pt idx="2071">
                  <c:v>54213</c:v>
                </c:pt>
                <c:pt idx="2072">
                  <c:v>54220</c:v>
                </c:pt>
                <c:pt idx="2073">
                  <c:v>54227</c:v>
                </c:pt>
                <c:pt idx="2074">
                  <c:v>54234</c:v>
                </c:pt>
                <c:pt idx="2075">
                  <c:v>54241</c:v>
                </c:pt>
                <c:pt idx="2076">
                  <c:v>54248</c:v>
                </c:pt>
                <c:pt idx="2077">
                  <c:v>54255</c:v>
                </c:pt>
                <c:pt idx="2078">
                  <c:v>54262</c:v>
                </c:pt>
                <c:pt idx="2079">
                  <c:v>54269</c:v>
                </c:pt>
                <c:pt idx="2080">
                  <c:v>54276</c:v>
                </c:pt>
                <c:pt idx="2081">
                  <c:v>54283</c:v>
                </c:pt>
                <c:pt idx="2082">
                  <c:v>54290</c:v>
                </c:pt>
                <c:pt idx="2083">
                  <c:v>54297</c:v>
                </c:pt>
                <c:pt idx="2084">
                  <c:v>54304</c:v>
                </c:pt>
                <c:pt idx="2085">
                  <c:v>54311</c:v>
                </c:pt>
                <c:pt idx="2086">
                  <c:v>54318</c:v>
                </c:pt>
                <c:pt idx="2087">
                  <c:v>54325</c:v>
                </c:pt>
                <c:pt idx="2088">
                  <c:v>54332</c:v>
                </c:pt>
                <c:pt idx="2089">
                  <c:v>54339</c:v>
                </c:pt>
                <c:pt idx="2090">
                  <c:v>54346</c:v>
                </c:pt>
                <c:pt idx="2091">
                  <c:v>54353</c:v>
                </c:pt>
                <c:pt idx="2092">
                  <c:v>54360</c:v>
                </c:pt>
                <c:pt idx="2093">
                  <c:v>54367</c:v>
                </c:pt>
                <c:pt idx="2094">
                  <c:v>54374</c:v>
                </c:pt>
                <c:pt idx="2095">
                  <c:v>54381</c:v>
                </c:pt>
                <c:pt idx="2096">
                  <c:v>54388</c:v>
                </c:pt>
                <c:pt idx="2097">
                  <c:v>54395</c:v>
                </c:pt>
                <c:pt idx="2098">
                  <c:v>54402</c:v>
                </c:pt>
                <c:pt idx="2099">
                  <c:v>54409</c:v>
                </c:pt>
                <c:pt idx="2100">
                  <c:v>54416</c:v>
                </c:pt>
                <c:pt idx="2101">
                  <c:v>54423</c:v>
                </c:pt>
                <c:pt idx="2102">
                  <c:v>54430</c:v>
                </c:pt>
                <c:pt idx="2103">
                  <c:v>54437</c:v>
                </c:pt>
                <c:pt idx="2104">
                  <c:v>54444</c:v>
                </c:pt>
                <c:pt idx="2105">
                  <c:v>54451</c:v>
                </c:pt>
                <c:pt idx="2106">
                  <c:v>54458</c:v>
                </c:pt>
                <c:pt idx="2107">
                  <c:v>54465</c:v>
                </c:pt>
                <c:pt idx="2108">
                  <c:v>54472</c:v>
                </c:pt>
                <c:pt idx="2109">
                  <c:v>54479</c:v>
                </c:pt>
                <c:pt idx="2110">
                  <c:v>54486</c:v>
                </c:pt>
                <c:pt idx="2111">
                  <c:v>54493</c:v>
                </c:pt>
                <c:pt idx="2112">
                  <c:v>54500</c:v>
                </c:pt>
                <c:pt idx="2113">
                  <c:v>54507</c:v>
                </c:pt>
                <c:pt idx="2114">
                  <c:v>54514</c:v>
                </c:pt>
                <c:pt idx="2115">
                  <c:v>54521</c:v>
                </c:pt>
                <c:pt idx="2116">
                  <c:v>54528</c:v>
                </c:pt>
                <c:pt idx="2117">
                  <c:v>54535</c:v>
                </c:pt>
                <c:pt idx="2118">
                  <c:v>54542</c:v>
                </c:pt>
                <c:pt idx="2119">
                  <c:v>54549</c:v>
                </c:pt>
                <c:pt idx="2120">
                  <c:v>54556</c:v>
                </c:pt>
                <c:pt idx="2121">
                  <c:v>54563</c:v>
                </c:pt>
                <c:pt idx="2122">
                  <c:v>54570</c:v>
                </c:pt>
                <c:pt idx="2123">
                  <c:v>54577</c:v>
                </c:pt>
                <c:pt idx="2124">
                  <c:v>54584</c:v>
                </c:pt>
                <c:pt idx="2125">
                  <c:v>54591</c:v>
                </c:pt>
                <c:pt idx="2126">
                  <c:v>54598</c:v>
                </c:pt>
                <c:pt idx="2127">
                  <c:v>54605</c:v>
                </c:pt>
                <c:pt idx="2128">
                  <c:v>54612</c:v>
                </c:pt>
                <c:pt idx="2129">
                  <c:v>54619</c:v>
                </c:pt>
                <c:pt idx="2130">
                  <c:v>54626</c:v>
                </c:pt>
                <c:pt idx="2131">
                  <c:v>54633</c:v>
                </c:pt>
                <c:pt idx="2132">
                  <c:v>54640</c:v>
                </c:pt>
                <c:pt idx="2133">
                  <c:v>54647</c:v>
                </c:pt>
                <c:pt idx="2134">
                  <c:v>54654</c:v>
                </c:pt>
                <c:pt idx="2135">
                  <c:v>54661</c:v>
                </c:pt>
                <c:pt idx="2136">
                  <c:v>54668</c:v>
                </c:pt>
                <c:pt idx="2137">
                  <c:v>54675</c:v>
                </c:pt>
                <c:pt idx="2138">
                  <c:v>54682</c:v>
                </c:pt>
                <c:pt idx="2139">
                  <c:v>54689</c:v>
                </c:pt>
                <c:pt idx="2140">
                  <c:v>54696</c:v>
                </c:pt>
                <c:pt idx="2141">
                  <c:v>54703</c:v>
                </c:pt>
                <c:pt idx="2142">
                  <c:v>54710</c:v>
                </c:pt>
                <c:pt idx="2143">
                  <c:v>54717</c:v>
                </c:pt>
                <c:pt idx="2144">
                  <c:v>54724</c:v>
                </c:pt>
                <c:pt idx="2145">
                  <c:v>54731</c:v>
                </c:pt>
                <c:pt idx="2146">
                  <c:v>54738</c:v>
                </c:pt>
                <c:pt idx="2147">
                  <c:v>54745</c:v>
                </c:pt>
                <c:pt idx="2148">
                  <c:v>54752</c:v>
                </c:pt>
                <c:pt idx="2149">
                  <c:v>54759</c:v>
                </c:pt>
                <c:pt idx="2150">
                  <c:v>54766</c:v>
                </c:pt>
                <c:pt idx="2151">
                  <c:v>54773</c:v>
                </c:pt>
                <c:pt idx="2152">
                  <c:v>54780</c:v>
                </c:pt>
                <c:pt idx="2153">
                  <c:v>54787</c:v>
                </c:pt>
                <c:pt idx="2154">
                  <c:v>54794</c:v>
                </c:pt>
                <c:pt idx="2155">
                  <c:v>54801</c:v>
                </c:pt>
                <c:pt idx="2156">
                  <c:v>54808</c:v>
                </c:pt>
                <c:pt idx="2157">
                  <c:v>54815</c:v>
                </c:pt>
                <c:pt idx="2158">
                  <c:v>54822</c:v>
                </c:pt>
                <c:pt idx="2159">
                  <c:v>54829</c:v>
                </c:pt>
                <c:pt idx="2160">
                  <c:v>54836</c:v>
                </c:pt>
                <c:pt idx="2161">
                  <c:v>54843</c:v>
                </c:pt>
                <c:pt idx="2162">
                  <c:v>54850</c:v>
                </c:pt>
                <c:pt idx="2163">
                  <c:v>54857</c:v>
                </c:pt>
                <c:pt idx="2164">
                  <c:v>54864</c:v>
                </c:pt>
                <c:pt idx="2165">
                  <c:v>54871</c:v>
                </c:pt>
                <c:pt idx="2166">
                  <c:v>54878</c:v>
                </c:pt>
                <c:pt idx="2167">
                  <c:v>54885</c:v>
                </c:pt>
                <c:pt idx="2168">
                  <c:v>54892</c:v>
                </c:pt>
                <c:pt idx="2169">
                  <c:v>54899</c:v>
                </c:pt>
                <c:pt idx="2170">
                  <c:v>54906</c:v>
                </c:pt>
                <c:pt idx="2171">
                  <c:v>54913</c:v>
                </c:pt>
                <c:pt idx="2172">
                  <c:v>54920</c:v>
                </c:pt>
                <c:pt idx="2173">
                  <c:v>54927</c:v>
                </c:pt>
                <c:pt idx="2174">
                  <c:v>54934</c:v>
                </c:pt>
                <c:pt idx="2175">
                  <c:v>54941</c:v>
                </c:pt>
                <c:pt idx="2176">
                  <c:v>54948</c:v>
                </c:pt>
                <c:pt idx="2177">
                  <c:v>54955</c:v>
                </c:pt>
                <c:pt idx="2178">
                  <c:v>54962</c:v>
                </c:pt>
                <c:pt idx="2179">
                  <c:v>54969</c:v>
                </c:pt>
                <c:pt idx="2180">
                  <c:v>54976</c:v>
                </c:pt>
                <c:pt idx="2181">
                  <c:v>54983</c:v>
                </c:pt>
                <c:pt idx="2182">
                  <c:v>54990</c:v>
                </c:pt>
                <c:pt idx="2183">
                  <c:v>54997</c:v>
                </c:pt>
                <c:pt idx="2184">
                  <c:v>55004</c:v>
                </c:pt>
                <c:pt idx="2185">
                  <c:v>55011</c:v>
                </c:pt>
                <c:pt idx="2186">
                  <c:v>55018</c:v>
                </c:pt>
                <c:pt idx="2187">
                  <c:v>55025</c:v>
                </c:pt>
                <c:pt idx="2188">
                  <c:v>55032</c:v>
                </c:pt>
                <c:pt idx="2189">
                  <c:v>55039</c:v>
                </c:pt>
                <c:pt idx="2190">
                  <c:v>55046</c:v>
                </c:pt>
                <c:pt idx="2191">
                  <c:v>55053</c:v>
                </c:pt>
                <c:pt idx="2192">
                  <c:v>55060</c:v>
                </c:pt>
                <c:pt idx="2193">
                  <c:v>55067</c:v>
                </c:pt>
                <c:pt idx="2194">
                  <c:v>55074</c:v>
                </c:pt>
                <c:pt idx="2195">
                  <c:v>55081</c:v>
                </c:pt>
                <c:pt idx="2196">
                  <c:v>55088</c:v>
                </c:pt>
                <c:pt idx="2197">
                  <c:v>55095</c:v>
                </c:pt>
                <c:pt idx="2198">
                  <c:v>55102</c:v>
                </c:pt>
                <c:pt idx="2199">
                  <c:v>55109</c:v>
                </c:pt>
                <c:pt idx="2200">
                  <c:v>55116</c:v>
                </c:pt>
                <c:pt idx="2201">
                  <c:v>55123</c:v>
                </c:pt>
                <c:pt idx="2202">
                  <c:v>55130</c:v>
                </c:pt>
                <c:pt idx="2203">
                  <c:v>55137</c:v>
                </c:pt>
                <c:pt idx="2204">
                  <c:v>55144</c:v>
                </c:pt>
                <c:pt idx="2205">
                  <c:v>55151</c:v>
                </c:pt>
                <c:pt idx="2206">
                  <c:v>55158</c:v>
                </c:pt>
                <c:pt idx="2207">
                  <c:v>55165</c:v>
                </c:pt>
                <c:pt idx="2208">
                  <c:v>55172</c:v>
                </c:pt>
                <c:pt idx="2209">
                  <c:v>55179</c:v>
                </c:pt>
                <c:pt idx="2210">
                  <c:v>55186</c:v>
                </c:pt>
                <c:pt idx="2211">
                  <c:v>55193</c:v>
                </c:pt>
                <c:pt idx="2212">
                  <c:v>55200</c:v>
                </c:pt>
                <c:pt idx="2213">
                  <c:v>55207</c:v>
                </c:pt>
                <c:pt idx="2214">
                  <c:v>55214</c:v>
                </c:pt>
                <c:pt idx="2215">
                  <c:v>55221</c:v>
                </c:pt>
                <c:pt idx="2216">
                  <c:v>55228</c:v>
                </c:pt>
                <c:pt idx="2217">
                  <c:v>55235</c:v>
                </c:pt>
                <c:pt idx="2218">
                  <c:v>55242</c:v>
                </c:pt>
                <c:pt idx="2219">
                  <c:v>55249</c:v>
                </c:pt>
                <c:pt idx="2220">
                  <c:v>55256</c:v>
                </c:pt>
                <c:pt idx="2221">
                  <c:v>55263</c:v>
                </c:pt>
                <c:pt idx="2222">
                  <c:v>55270</c:v>
                </c:pt>
                <c:pt idx="2223">
                  <c:v>55277</c:v>
                </c:pt>
                <c:pt idx="2224">
                  <c:v>55284</c:v>
                </c:pt>
                <c:pt idx="2225">
                  <c:v>55291</c:v>
                </c:pt>
                <c:pt idx="2226">
                  <c:v>55298</c:v>
                </c:pt>
                <c:pt idx="2227">
                  <c:v>55305</c:v>
                </c:pt>
                <c:pt idx="2228">
                  <c:v>55312</c:v>
                </c:pt>
                <c:pt idx="2229">
                  <c:v>55319</c:v>
                </c:pt>
                <c:pt idx="2230">
                  <c:v>55326</c:v>
                </c:pt>
                <c:pt idx="2231">
                  <c:v>55333</c:v>
                </c:pt>
                <c:pt idx="2232">
                  <c:v>55340</c:v>
                </c:pt>
                <c:pt idx="2233">
                  <c:v>55347</c:v>
                </c:pt>
                <c:pt idx="2234">
                  <c:v>55354</c:v>
                </c:pt>
                <c:pt idx="2235">
                  <c:v>55361</c:v>
                </c:pt>
                <c:pt idx="2236">
                  <c:v>55368</c:v>
                </c:pt>
                <c:pt idx="2237">
                  <c:v>55375</c:v>
                </c:pt>
                <c:pt idx="2238">
                  <c:v>55382</c:v>
                </c:pt>
                <c:pt idx="2239">
                  <c:v>55389</c:v>
                </c:pt>
                <c:pt idx="2240">
                  <c:v>55396</c:v>
                </c:pt>
                <c:pt idx="2241">
                  <c:v>55403</c:v>
                </c:pt>
                <c:pt idx="2242">
                  <c:v>55410</c:v>
                </c:pt>
                <c:pt idx="2243">
                  <c:v>55417</c:v>
                </c:pt>
                <c:pt idx="2244">
                  <c:v>55424</c:v>
                </c:pt>
                <c:pt idx="2245">
                  <c:v>55431</c:v>
                </c:pt>
                <c:pt idx="2246">
                  <c:v>55438</c:v>
                </c:pt>
                <c:pt idx="2247">
                  <c:v>55445</c:v>
                </c:pt>
                <c:pt idx="2248">
                  <c:v>55452</c:v>
                </c:pt>
                <c:pt idx="2249">
                  <c:v>55459</c:v>
                </c:pt>
                <c:pt idx="2250">
                  <c:v>55466</c:v>
                </c:pt>
                <c:pt idx="2251">
                  <c:v>55473</c:v>
                </c:pt>
                <c:pt idx="2252">
                  <c:v>55480</c:v>
                </c:pt>
                <c:pt idx="2253">
                  <c:v>55487</c:v>
                </c:pt>
                <c:pt idx="2254">
                  <c:v>55494</c:v>
                </c:pt>
                <c:pt idx="2255">
                  <c:v>55501</c:v>
                </c:pt>
                <c:pt idx="2256">
                  <c:v>55508</c:v>
                </c:pt>
                <c:pt idx="2257">
                  <c:v>55516</c:v>
                </c:pt>
                <c:pt idx="2258">
                  <c:v>55523</c:v>
                </c:pt>
                <c:pt idx="2259">
                  <c:v>55530</c:v>
                </c:pt>
                <c:pt idx="2260">
                  <c:v>55537</c:v>
                </c:pt>
                <c:pt idx="2261">
                  <c:v>55544</c:v>
                </c:pt>
                <c:pt idx="2262">
                  <c:v>55551</c:v>
                </c:pt>
                <c:pt idx="2263">
                  <c:v>55558</c:v>
                </c:pt>
                <c:pt idx="2264">
                  <c:v>55565</c:v>
                </c:pt>
                <c:pt idx="2265">
                  <c:v>55572</c:v>
                </c:pt>
                <c:pt idx="2266">
                  <c:v>55579</c:v>
                </c:pt>
                <c:pt idx="2267">
                  <c:v>55586</c:v>
                </c:pt>
                <c:pt idx="2268">
                  <c:v>55593</c:v>
                </c:pt>
                <c:pt idx="2269">
                  <c:v>55600</c:v>
                </c:pt>
                <c:pt idx="2270">
                  <c:v>55607</c:v>
                </c:pt>
                <c:pt idx="2271">
                  <c:v>55614</c:v>
                </c:pt>
                <c:pt idx="2272">
                  <c:v>55621</c:v>
                </c:pt>
                <c:pt idx="2273">
                  <c:v>55632</c:v>
                </c:pt>
                <c:pt idx="2274">
                  <c:v>55635</c:v>
                </c:pt>
                <c:pt idx="2275">
                  <c:v>55645</c:v>
                </c:pt>
                <c:pt idx="2276">
                  <c:v>55652</c:v>
                </c:pt>
                <c:pt idx="2277">
                  <c:v>55659</c:v>
                </c:pt>
                <c:pt idx="2278">
                  <c:v>55666</c:v>
                </c:pt>
                <c:pt idx="2279">
                  <c:v>55673</c:v>
                </c:pt>
                <c:pt idx="2280">
                  <c:v>55680</c:v>
                </c:pt>
                <c:pt idx="2281">
                  <c:v>55687</c:v>
                </c:pt>
                <c:pt idx="2282">
                  <c:v>55694</c:v>
                </c:pt>
                <c:pt idx="2283">
                  <c:v>55701</c:v>
                </c:pt>
                <c:pt idx="2284">
                  <c:v>55708</c:v>
                </c:pt>
                <c:pt idx="2285">
                  <c:v>55715</c:v>
                </c:pt>
                <c:pt idx="2286">
                  <c:v>55722</c:v>
                </c:pt>
                <c:pt idx="2287">
                  <c:v>55729</c:v>
                </c:pt>
                <c:pt idx="2288">
                  <c:v>55736</c:v>
                </c:pt>
                <c:pt idx="2289">
                  <c:v>55743</c:v>
                </c:pt>
                <c:pt idx="2290">
                  <c:v>55750</c:v>
                </c:pt>
                <c:pt idx="2291">
                  <c:v>55757</c:v>
                </c:pt>
                <c:pt idx="2292">
                  <c:v>55764</c:v>
                </c:pt>
                <c:pt idx="2293">
                  <c:v>55771</c:v>
                </c:pt>
                <c:pt idx="2294">
                  <c:v>55778</c:v>
                </c:pt>
                <c:pt idx="2295">
                  <c:v>55785</c:v>
                </c:pt>
                <c:pt idx="2296">
                  <c:v>55792</c:v>
                </c:pt>
                <c:pt idx="2297">
                  <c:v>55799</c:v>
                </c:pt>
                <c:pt idx="2298">
                  <c:v>55806</c:v>
                </c:pt>
                <c:pt idx="2299">
                  <c:v>55813</c:v>
                </c:pt>
                <c:pt idx="2300">
                  <c:v>55820</c:v>
                </c:pt>
                <c:pt idx="2301">
                  <c:v>55827</c:v>
                </c:pt>
                <c:pt idx="2302">
                  <c:v>55834</c:v>
                </c:pt>
                <c:pt idx="2303">
                  <c:v>55841</c:v>
                </c:pt>
                <c:pt idx="2304">
                  <c:v>55848</c:v>
                </c:pt>
                <c:pt idx="2305">
                  <c:v>55855</c:v>
                </c:pt>
                <c:pt idx="2306">
                  <c:v>55862</c:v>
                </c:pt>
                <c:pt idx="2307">
                  <c:v>55869</c:v>
                </c:pt>
                <c:pt idx="2308">
                  <c:v>55876</c:v>
                </c:pt>
                <c:pt idx="2309">
                  <c:v>55884</c:v>
                </c:pt>
                <c:pt idx="2310">
                  <c:v>55891</c:v>
                </c:pt>
                <c:pt idx="2311">
                  <c:v>55898</c:v>
                </c:pt>
                <c:pt idx="2312">
                  <c:v>55905</c:v>
                </c:pt>
                <c:pt idx="2313">
                  <c:v>55912</c:v>
                </c:pt>
                <c:pt idx="2314">
                  <c:v>55919</c:v>
                </c:pt>
                <c:pt idx="2315">
                  <c:v>55926</c:v>
                </c:pt>
                <c:pt idx="2316">
                  <c:v>55933</c:v>
                </c:pt>
                <c:pt idx="2317">
                  <c:v>55940</c:v>
                </c:pt>
                <c:pt idx="2318">
                  <c:v>55947</c:v>
                </c:pt>
                <c:pt idx="2319">
                  <c:v>55954</c:v>
                </c:pt>
                <c:pt idx="2320">
                  <c:v>55961</c:v>
                </c:pt>
                <c:pt idx="2321">
                  <c:v>55968</c:v>
                </c:pt>
                <c:pt idx="2322">
                  <c:v>55975</c:v>
                </c:pt>
                <c:pt idx="2323">
                  <c:v>55984</c:v>
                </c:pt>
                <c:pt idx="2324">
                  <c:v>55991</c:v>
                </c:pt>
                <c:pt idx="2325">
                  <c:v>55998</c:v>
                </c:pt>
                <c:pt idx="2326">
                  <c:v>56006</c:v>
                </c:pt>
                <c:pt idx="2327">
                  <c:v>56012</c:v>
                </c:pt>
                <c:pt idx="2328">
                  <c:v>56019</c:v>
                </c:pt>
                <c:pt idx="2329">
                  <c:v>56026</c:v>
                </c:pt>
                <c:pt idx="2330">
                  <c:v>56033</c:v>
                </c:pt>
                <c:pt idx="2331">
                  <c:v>56040</c:v>
                </c:pt>
                <c:pt idx="2332">
                  <c:v>56047</c:v>
                </c:pt>
                <c:pt idx="2333">
                  <c:v>56054</c:v>
                </c:pt>
                <c:pt idx="2334">
                  <c:v>56061</c:v>
                </c:pt>
                <c:pt idx="2335">
                  <c:v>56068</c:v>
                </c:pt>
                <c:pt idx="2336">
                  <c:v>56075</c:v>
                </c:pt>
                <c:pt idx="2337">
                  <c:v>56082</c:v>
                </c:pt>
                <c:pt idx="2338">
                  <c:v>56089</c:v>
                </c:pt>
                <c:pt idx="2339">
                  <c:v>56096</c:v>
                </c:pt>
                <c:pt idx="2340">
                  <c:v>56103</c:v>
                </c:pt>
                <c:pt idx="2341">
                  <c:v>56110</c:v>
                </c:pt>
                <c:pt idx="2342">
                  <c:v>56117</c:v>
                </c:pt>
                <c:pt idx="2343">
                  <c:v>56124</c:v>
                </c:pt>
                <c:pt idx="2344">
                  <c:v>56131</c:v>
                </c:pt>
                <c:pt idx="2345">
                  <c:v>56138</c:v>
                </c:pt>
                <c:pt idx="2346">
                  <c:v>56145</c:v>
                </c:pt>
                <c:pt idx="2347">
                  <c:v>56152</c:v>
                </c:pt>
                <c:pt idx="2348">
                  <c:v>56159</c:v>
                </c:pt>
                <c:pt idx="2349">
                  <c:v>56166</c:v>
                </c:pt>
                <c:pt idx="2350">
                  <c:v>56173</c:v>
                </c:pt>
                <c:pt idx="2351">
                  <c:v>56180</c:v>
                </c:pt>
                <c:pt idx="2352">
                  <c:v>56187</c:v>
                </c:pt>
                <c:pt idx="2353">
                  <c:v>56194</c:v>
                </c:pt>
                <c:pt idx="2354">
                  <c:v>56201</c:v>
                </c:pt>
                <c:pt idx="2355">
                  <c:v>56208</c:v>
                </c:pt>
                <c:pt idx="2356">
                  <c:v>56215</c:v>
                </c:pt>
                <c:pt idx="2357">
                  <c:v>56222</c:v>
                </c:pt>
                <c:pt idx="2358">
                  <c:v>56229</c:v>
                </c:pt>
                <c:pt idx="2359">
                  <c:v>56236</c:v>
                </c:pt>
                <c:pt idx="2360">
                  <c:v>56247</c:v>
                </c:pt>
                <c:pt idx="2361">
                  <c:v>56251</c:v>
                </c:pt>
                <c:pt idx="2362">
                  <c:v>56257</c:v>
                </c:pt>
                <c:pt idx="2363">
                  <c:v>56264</c:v>
                </c:pt>
                <c:pt idx="2364">
                  <c:v>56271</c:v>
                </c:pt>
                <c:pt idx="2365">
                  <c:v>56278</c:v>
                </c:pt>
                <c:pt idx="2366">
                  <c:v>56285</c:v>
                </c:pt>
                <c:pt idx="2367">
                  <c:v>56292</c:v>
                </c:pt>
                <c:pt idx="2368">
                  <c:v>56299</c:v>
                </c:pt>
                <c:pt idx="2369">
                  <c:v>56306</c:v>
                </c:pt>
                <c:pt idx="2370">
                  <c:v>56313</c:v>
                </c:pt>
                <c:pt idx="2371">
                  <c:v>56320</c:v>
                </c:pt>
                <c:pt idx="2372">
                  <c:v>56327</c:v>
                </c:pt>
                <c:pt idx="2373">
                  <c:v>56334</c:v>
                </c:pt>
                <c:pt idx="2374">
                  <c:v>56341</c:v>
                </c:pt>
                <c:pt idx="2375">
                  <c:v>56348</c:v>
                </c:pt>
                <c:pt idx="2376">
                  <c:v>56355</c:v>
                </c:pt>
                <c:pt idx="2377">
                  <c:v>56362</c:v>
                </c:pt>
                <c:pt idx="2378">
                  <c:v>56369</c:v>
                </c:pt>
                <c:pt idx="2379">
                  <c:v>56376</c:v>
                </c:pt>
                <c:pt idx="2380">
                  <c:v>56383</c:v>
                </c:pt>
                <c:pt idx="2381">
                  <c:v>56390</c:v>
                </c:pt>
                <c:pt idx="2382">
                  <c:v>56397</c:v>
                </c:pt>
                <c:pt idx="2383">
                  <c:v>56404</c:v>
                </c:pt>
                <c:pt idx="2384">
                  <c:v>56411</c:v>
                </c:pt>
                <c:pt idx="2385">
                  <c:v>56418</c:v>
                </c:pt>
                <c:pt idx="2386">
                  <c:v>56425</c:v>
                </c:pt>
                <c:pt idx="2387">
                  <c:v>56432</c:v>
                </c:pt>
                <c:pt idx="2388">
                  <c:v>56439</c:v>
                </c:pt>
                <c:pt idx="2389">
                  <c:v>56446</c:v>
                </c:pt>
                <c:pt idx="2390">
                  <c:v>56453</c:v>
                </c:pt>
                <c:pt idx="2391">
                  <c:v>56460</c:v>
                </c:pt>
                <c:pt idx="2392">
                  <c:v>56467</c:v>
                </c:pt>
                <c:pt idx="2393">
                  <c:v>56474</c:v>
                </c:pt>
                <c:pt idx="2394">
                  <c:v>56481</c:v>
                </c:pt>
                <c:pt idx="2395">
                  <c:v>56488</c:v>
                </c:pt>
                <c:pt idx="2396">
                  <c:v>56495</c:v>
                </c:pt>
                <c:pt idx="2397">
                  <c:v>56502</c:v>
                </c:pt>
                <c:pt idx="2398">
                  <c:v>56509</c:v>
                </c:pt>
                <c:pt idx="2399">
                  <c:v>56516</c:v>
                </c:pt>
                <c:pt idx="2400">
                  <c:v>56523</c:v>
                </c:pt>
                <c:pt idx="2401">
                  <c:v>56530</c:v>
                </c:pt>
                <c:pt idx="2402">
                  <c:v>56537</c:v>
                </c:pt>
                <c:pt idx="2403">
                  <c:v>56544</c:v>
                </c:pt>
                <c:pt idx="2404">
                  <c:v>56551</c:v>
                </c:pt>
                <c:pt idx="2405">
                  <c:v>56558</c:v>
                </c:pt>
                <c:pt idx="2406">
                  <c:v>56565</c:v>
                </c:pt>
                <c:pt idx="2407">
                  <c:v>56572</c:v>
                </c:pt>
                <c:pt idx="2408">
                  <c:v>56579</c:v>
                </c:pt>
                <c:pt idx="2409">
                  <c:v>56586</c:v>
                </c:pt>
                <c:pt idx="2410">
                  <c:v>56593</c:v>
                </c:pt>
                <c:pt idx="2411">
                  <c:v>56600</c:v>
                </c:pt>
                <c:pt idx="2412">
                  <c:v>56607</c:v>
                </c:pt>
                <c:pt idx="2413">
                  <c:v>56614</c:v>
                </c:pt>
                <c:pt idx="2414">
                  <c:v>56621</c:v>
                </c:pt>
                <c:pt idx="2415">
                  <c:v>56628</c:v>
                </c:pt>
                <c:pt idx="2416">
                  <c:v>56635</c:v>
                </c:pt>
                <c:pt idx="2417">
                  <c:v>56642</c:v>
                </c:pt>
                <c:pt idx="2418">
                  <c:v>56649</c:v>
                </c:pt>
                <c:pt idx="2419">
                  <c:v>56656</c:v>
                </c:pt>
                <c:pt idx="2420">
                  <c:v>56663</c:v>
                </c:pt>
                <c:pt idx="2421">
                  <c:v>56670</c:v>
                </c:pt>
                <c:pt idx="2422">
                  <c:v>56677</c:v>
                </c:pt>
                <c:pt idx="2423">
                  <c:v>56684</c:v>
                </c:pt>
                <c:pt idx="2424">
                  <c:v>56691</c:v>
                </c:pt>
                <c:pt idx="2425">
                  <c:v>56698</c:v>
                </c:pt>
                <c:pt idx="2426">
                  <c:v>56705</c:v>
                </c:pt>
                <c:pt idx="2427">
                  <c:v>56712</c:v>
                </c:pt>
                <c:pt idx="2428">
                  <c:v>56719</c:v>
                </c:pt>
                <c:pt idx="2429">
                  <c:v>56726</c:v>
                </c:pt>
                <c:pt idx="2430">
                  <c:v>56733</c:v>
                </c:pt>
                <c:pt idx="2431">
                  <c:v>56740</c:v>
                </c:pt>
                <c:pt idx="2432">
                  <c:v>56747</c:v>
                </c:pt>
                <c:pt idx="2433">
                  <c:v>56754</c:v>
                </c:pt>
                <c:pt idx="2434">
                  <c:v>56761</c:v>
                </c:pt>
                <c:pt idx="2435">
                  <c:v>56768</c:v>
                </c:pt>
                <c:pt idx="2436">
                  <c:v>56775</c:v>
                </c:pt>
                <c:pt idx="2437">
                  <c:v>56782</c:v>
                </c:pt>
                <c:pt idx="2438">
                  <c:v>56789</c:v>
                </c:pt>
                <c:pt idx="2439">
                  <c:v>56796</c:v>
                </c:pt>
                <c:pt idx="2440">
                  <c:v>56803</c:v>
                </c:pt>
                <c:pt idx="2441">
                  <c:v>56810</c:v>
                </c:pt>
                <c:pt idx="2442">
                  <c:v>56817</c:v>
                </c:pt>
                <c:pt idx="2443">
                  <c:v>56824</c:v>
                </c:pt>
                <c:pt idx="2444">
                  <c:v>56831</c:v>
                </c:pt>
                <c:pt idx="2445">
                  <c:v>56838</c:v>
                </c:pt>
                <c:pt idx="2446">
                  <c:v>56845</c:v>
                </c:pt>
                <c:pt idx="2447">
                  <c:v>56852</c:v>
                </c:pt>
                <c:pt idx="2448">
                  <c:v>56859</c:v>
                </c:pt>
                <c:pt idx="2449">
                  <c:v>56866</c:v>
                </c:pt>
                <c:pt idx="2450">
                  <c:v>56873</c:v>
                </c:pt>
                <c:pt idx="2451">
                  <c:v>56880</c:v>
                </c:pt>
                <c:pt idx="2452">
                  <c:v>56887</c:v>
                </c:pt>
                <c:pt idx="2453">
                  <c:v>56894</c:v>
                </c:pt>
                <c:pt idx="2454">
                  <c:v>56901</c:v>
                </c:pt>
                <c:pt idx="2455">
                  <c:v>56908</c:v>
                </c:pt>
                <c:pt idx="2456">
                  <c:v>56915</c:v>
                </c:pt>
                <c:pt idx="2457">
                  <c:v>56922</c:v>
                </c:pt>
                <c:pt idx="2458">
                  <c:v>56929</c:v>
                </c:pt>
                <c:pt idx="2459">
                  <c:v>56936</c:v>
                </c:pt>
                <c:pt idx="2460">
                  <c:v>56943</c:v>
                </c:pt>
                <c:pt idx="2461">
                  <c:v>56950</c:v>
                </c:pt>
                <c:pt idx="2462">
                  <c:v>56957</c:v>
                </c:pt>
                <c:pt idx="2463">
                  <c:v>56964</c:v>
                </c:pt>
                <c:pt idx="2464">
                  <c:v>56971</c:v>
                </c:pt>
                <c:pt idx="2465">
                  <c:v>56978</c:v>
                </c:pt>
                <c:pt idx="2466">
                  <c:v>56985</c:v>
                </c:pt>
                <c:pt idx="2467">
                  <c:v>56992</c:v>
                </c:pt>
                <c:pt idx="2468">
                  <c:v>56999</c:v>
                </c:pt>
                <c:pt idx="2469">
                  <c:v>57006</c:v>
                </c:pt>
                <c:pt idx="2470">
                  <c:v>57013</c:v>
                </c:pt>
                <c:pt idx="2471">
                  <c:v>57020</c:v>
                </c:pt>
                <c:pt idx="2472">
                  <c:v>57027</c:v>
                </c:pt>
                <c:pt idx="2473">
                  <c:v>57034</c:v>
                </c:pt>
                <c:pt idx="2474">
                  <c:v>57041</c:v>
                </c:pt>
                <c:pt idx="2475">
                  <c:v>57048</c:v>
                </c:pt>
                <c:pt idx="2476">
                  <c:v>57055</c:v>
                </c:pt>
                <c:pt idx="2477">
                  <c:v>57062</c:v>
                </c:pt>
                <c:pt idx="2478">
                  <c:v>57069</c:v>
                </c:pt>
                <c:pt idx="2479">
                  <c:v>57076</c:v>
                </c:pt>
                <c:pt idx="2480">
                  <c:v>57083</c:v>
                </c:pt>
                <c:pt idx="2481">
                  <c:v>57090</c:v>
                </c:pt>
                <c:pt idx="2482">
                  <c:v>57097</c:v>
                </c:pt>
                <c:pt idx="2483">
                  <c:v>57104</c:v>
                </c:pt>
                <c:pt idx="2484">
                  <c:v>57111</c:v>
                </c:pt>
                <c:pt idx="2485">
                  <c:v>57118</c:v>
                </c:pt>
                <c:pt idx="2486">
                  <c:v>57125</c:v>
                </c:pt>
                <c:pt idx="2487">
                  <c:v>57132</c:v>
                </c:pt>
                <c:pt idx="2488">
                  <c:v>57139</c:v>
                </c:pt>
                <c:pt idx="2489">
                  <c:v>57146</c:v>
                </c:pt>
                <c:pt idx="2490">
                  <c:v>57153</c:v>
                </c:pt>
                <c:pt idx="2491">
                  <c:v>57160</c:v>
                </c:pt>
                <c:pt idx="2492">
                  <c:v>57167</c:v>
                </c:pt>
                <c:pt idx="2493">
                  <c:v>57174</c:v>
                </c:pt>
                <c:pt idx="2494">
                  <c:v>57181</c:v>
                </c:pt>
                <c:pt idx="2495">
                  <c:v>57188</c:v>
                </c:pt>
                <c:pt idx="2496">
                  <c:v>57195</c:v>
                </c:pt>
                <c:pt idx="2497">
                  <c:v>57202</c:v>
                </c:pt>
                <c:pt idx="2498">
                  <c:v>57209</c:v>
                </c:pt>
                <c:pt idx="2499">
                  <c:v>57216</c:v>
                </c:pt>
                <c:pt idx="2500">
                  <c:v>57223</c:v>
                </c:pt>
                <c:pt idx="2501">
                  <c:v>57230</c:v>
                </c:pt>
                <c:pt idx="2502">
                  <c:v>57237</c:v>
                </c:pt>
                <c:pt idx="2503">
                  <c:v>57244</c:v>
                </c:pt>
                <c:pt idx="2504">
                  <c:v>57251</c:v>
                </c:pt>
                <c:pt idx="2505">
                  <c:v>57258</c:v>
                </c:pt>
                <c:pt idx="2506">
                  <c:v>57265</c:v>
                </c:pt>
                <c:pt idx="2507">
                  <c:v>57272</c:v>
                </c:pt>
                <c:pt idx="2508">
                  <c:v>57279</c:v>
                </c:pt>
                <c:pt idx="2509">
                  <c:v>57286</c:v>
                </c:pt>
                <c:pt idx="2510">
                  <c:v>57293</c:v>
                </c:pt>
                <c:pt idx="2511">
                  <c:v>57300</c:v>
                </c:pt>
                <c:pt idx="2512">
                  <c:v>57307</c:v>
                </c:pt>
                <c:pt idx="2513">
                  <c:v>57314</c:v>
                </c:pt>
                <c:pt idx="2514">
                  <c:v>57321</c:v>
                </c:pt>
                <c:pt idx="2515">
                  <c:v>57328</c:v>
                </c:pt>
                <c:pt idx="2516">
                  <c:v>57335</c:v>
                </c:pt>
                <c:pt idx="2517">
                  <c:v>57343</c:v>
                </c:pt>
                <c:pt idx="2518">
                  <c:v>57350</c:v>
                </c:pt>
                <c:pt idx="2519">
                  <c:v>57357</c:v>
                </c:pt>
                <c:pt idx="2520">
                  <c:v>57364</c:v>
                </c:pt>
                <c:pt idx="2521">
                  <c:v>57371</c:v>
                </c:pt>
                <c:pt idx="2522">
                  <c:v>57378</c:v>
                </c:pt>
                <c:pt idx="2523">
                  <c:v>57385</c:v>
                </c:pt>
                <c:pt idx="2524">
                  <c:v>57392</c:v>
                </c:pt>
                <c:pt idx="2525">
                  <c:v>57399</c:v>
                </c:pt>
                <c:pt idx="2526">
                  <c:v>57406</c:v>
                </c:pt>
                <c:pt idx="2527">
                  <c:v>57413</c:v>
                </c:pt>
                <c:pt idx="2528">
                  <c:v>57420</c:v>
                </c:pt>
                <c:pt idx="2529">
                  <c:v>57427</c:v>
                </c:pt>
                <c:pt idx="2530">
                  <c:v>57434</c:v>
                </c:pt>
                <c:pt idx="2531">
                  <c:v>57441</c:v>
                </c:pt>
                <c:pt idx="2532">
                  <c:v>57448</c:v>
                </c:pt>
                <c:pt idx="2533">
                  <c:v>57459</c:v>
                </c:pt>
                <c:pt idx="2534">
                  <c:v>57462</c:v>
                </c:pt>
                <c:pt idx="2535">
                  <c:v>57469</c:v>
                </c:pt>
                <c:pt idx="2536">
                  <c:v>57476</c:v>
                </c:pt>
                <c:pt idx="2537">
                  <c:v>57483</c:v>
                </c:pt>
                <c:pt idx="2538">
                  <c:v>57490</c:v>
                </c:pt>
                <c:pt idx="2539">
                  <c:v>57497</c:v>
                </c:pt>
                <c:pt idx="2540">
                  <c:v>57504</c:v>
                </c:pt>
                <c:pt idx="2541">
                  <c:v>57511</c:v>
                </c:pt>
                <c:pt idx="2542">
                  <c:v>57518</c:v>
                </c:pt>
                <c:pt idx="2543">
                  <c:v>57525</c:v>
                </c:pt>
                <c:pt idx="2544">
                  <c:v>57532</c:v>
                </c:pt>
                <c:pt idx="2545">
                  <c:v>57539</c:v>
                </c:pt>
                <c:pt idx="2546">
                  <c:v>57546</c:v>
                </c:pt>
                <c:pt idx="2547">
                  <c:v>57553</c:v>
                </c:pt>
                <c:pt idx="2548">
                  <c:v>57560</c:v>
                </c:pt>
                <c:pt idx="2549">
                  <c:v>57567</c:v>
                </c:pt>
                <c:pt idx="2550">
                  <c:v>57574</c:v>
                </c:pt>
                <c:pt idx="2551">
                  <c:v>57581</c:v>
                </c:pt>
                <c:pt idx="2552">
                  <c:v>57588</c:v>
                </c:pt>
                <c:pt idx="2553">
                  <c:v>57595</c:v>
                </c:pt>
                <c:pt idx="2554">
                  <c:v>57602</c:v>
                </c:pt>
                <c:pt idx="2555">
                  <c:v>57609</c:v>
                </c:pt>
                <c:pt idx="2556">
                  <c:v>57616</c:v>
                </c:pt>
                <c:pt idx="2557">
                  <c:v>57623</c:v>
                </c:pt>
                <c:pt idx="2558">
                  <c:v>57630</c:v>
                </c:pt>
                <c:pt idx="2559">
                  <c:v>57637</c:v>
                </c:pt>
                <c:pt idx="2560">
                  <c:v>57644</c:v>
                </c:pt>
                <c:pt idx="2561">
                  <c:v>57651</c:v>
                </c:pt>
                <c:pt idx="2562">
                  <c:v>57658</c:v>
                </c:pt>
                <c:pt idx="2563">
                  <c:v>57665</c:v>
                </c:pt>
                <c:pt idx="2564">
                  <c:v>57672</c:v>
                </c:pt>
                <c:pt idx="2565">
                  <c:v>57679</c:v>
                </c:pt>
                <c:pt idx="2566">
                  <c:v>57686</c:v>
                </c:pt>
                <c:pt idx="2567">
                  <c:v>57693</c:v>
                </c:pt>
                <c:pt idx="2568">
                  <c:v>57700</c:v>
                </c:pt>
                <c:pt idx="2569">
                  <c:v>57710</c:v>
                </c:pt>
                <c:pt idx="2570">
                  <c:v>57717</c:v>
                </c:pt>
                <c:pt idx="2571">
                  <c:v>57724</c:v>
                </c:pt>
                <c:pt idx="2572">
                  <c:v>57731</c:v>
                </c:pt>
                <c:pt idx="2573">
                  <c:v>57738</c:v>
                </c:pt>
                <c:pt idx="2574">
                  <c:v>57745</c:v>
                </c:pt>
                <c:pt idx="2575">
                  <c:v>57752</c:v>
                </c:pt>
                <c:pt idx="2576">
                  <c:v>57759</c:v>
                </c:pt>
                <c:pt idx="2577">
                  <c:v>57766</c:v>
                </c:pt>
                <c:pt idx="2578">
                  <c:v>57773</c:v>
                </c:pt>
                <c:pt idx="2579">
                  <c:v>57780</c:v>
                </c:pt>
                <c:pt idx="2580">
                  <c:v>57787</c:v>
                </c:pt>
                <c:pt idx="2581">
                  <c:v>57794</c:v>
                </c:pt>
                <c:pt idx="2582">
                  <c:v>57801</c:v>
                </c:pt>
                <c:pt idx="2583">
                  <c:v>57808</c:v>
                </c:pt>
                <c:pt idx="2584">
                  <c:v>57817</c:v>
                </c:pt>
                <c:pt idx="2585">
                  <c:v>57822</c:v>
                </c:pt>
                <c:pt idx="2586">
                  <c:v>57829</c:v>
                </c:pt>
                <c:pt idx="2587">
                  <c:v>57836</c:v>
                </c:pt>
                <c:pt idx="2588">
                  <c:v>57843</c:v>
                </c:pt>
                <c:pt idx="2589">
                  <c:v>57850</c:v>
                </c:pt>
                <c:pt idx="2590">
                  <c:v>57857</c:v>
                </c:pt>
                <c:pt idx="2591">
                  <c:v>57864</c:v>
                </c:pt>
                <c:pt idx="2592">
                  <c:v>57871</c:v>
                </c:pt>
                <c:pt idx="2593">
                  <c:v>57878</c:v>
                </c:pt>
                <c:pt idx="2594">
                  <c:v>57885</c:v>
                </c:pt>
                <c:pt idx="2595">
                  <c:v>57892</c:v>
                </c:pt>
                <c:pt idx="2596">
                  <c:v>57899</c:v>
                </c:pt>
                <c:pt idx="2597">
                  <c:v>57906</c:v>
                </c:pt>
                <c:pt idx="2598">
                  <c:v>57913</c:v>
                </c:pt>
                <c:pt idx="2599">
                  <c:v>57920</c:v>
                </c:pt>
                <c:pt idx="2600">
                  <c:v>57927</c:v>
                </c:pt>
                <c:pt idx="2601">
                  <c:v>57934</c:v>
                </c:pt>
                <c:pt idx="2602">
                  <c:v>57941</c:v>
                </c:pt>
                <c:pt idx="2603">
                  <c:v>57948</c:v>
                </c:pt>
                <c:pt idx="2604">
                  <c:v>57955</c:v>
                </c:pt>
                <c:pt idx="2605">
                  <c:v>57962</c:v>
                </c:pt>
                <c:pt idx="2606">
                  <c:v>57969</c:v>
                </c:pt>
                <c:pt idx="2607">
                  <c:v>57976</c:v>
                </c:pt>
                <c:pt idx="2608">
                  <c:v>57983</c:v>
                </c:pt>
                <c:pt idx="2609">
                  <c:v>57990</c:v>
                </c:pt>
                <c:pt idx="2610">
                  <c:v>57997</c:v>
                </c:pt>
                <c:pt idx="2611">
                  <c:v>58004</c:v>
                </c:pt>
                <c:pt idx="2612">
                  <c:v>58011</c:v>
                </c:pt>
                <c:pt idx="2613">
                  <c:v>58018</c:v>
                </c:pt>
                <c:pt idx="2614">
                  <c:v>58025</c:v>
                </c:pt>
                <c:pt idx="2615">
                  <c:v>58032</c:v>
                </c:pt>
                <c:pt idx="2616">
                  <c:v>58039</c:v>
                </c:pt>
                <c:pt idx="2617">
                  <c:v>58046</c:v>
                </c:pt>
                <c:pt idx="2618">
                  <c:v>58053</c:v>
                </c:pt>
                <c:pt idx="2619">
                  <c:v>58060</c:v>
                </c:pt>
                <c:pt idx="2620">
                  <c:v>58067</c:v>
                </c:pt>
                <c:pt idx="2621">
                  <c:v>58075</c:v>
                </c:pt>
                <c:pt idx="2622">
                  <c:v>58082</c:v>
                </c:pt>
                <c:pt idx="2623">
                  <c:v>58089</c:v>
                </c:pt>
                <c:pt idx="2624">
                  <c:v>58096</c:v>
                </c:pt>
                <c:pt idx="2625">
                  <c:v>58103</c:v>
                </c:pt>
                <c:pt idx="2626">
                  <c:v>58110</c:v>
                </c:pt>
                <c:pt idx="2627">
                  <c:v>58117</c:v>
                </c:pt>
                <c:pt idx="2628">
                  <c:v>58124</c:v>
                </c:pt>
                <c:pt idx="2629">
                  <c:v>58131</c:v>
                </c:pt>
                <c:pt idx="2630">
                  <c:v>58138</c:v>
                </c:pt>
                <c:pt idx="2631">
                  <c:v>58145</c:v>
                </c:pt>
                <c:pt idx="2632">
                  <c:v>58152</c:v>
                </c:pt>
                <c:pt idx="2633">
                  <c:v>58159</c:v>
                </c:pt>
                <c:pt idx="2634">
                  <c:v>58168</c:v>
                </c:pt>
                <c:pt idx="2635">
                  <c:v>58175</c:v>
                </c:pt>
                <c:pt idx="2636">
                  <c:v>58182</c:v>
                </c:pt>
                <c:pt idx="2637">
                  <c:v>58189</c:v>
                </c:pt>
                <c:pt idx="2638">
                  <c:v>58197</c:v>
                </c:pt>
                <c:pt idx="2639">
                  <c:v>58203</c:v>
                </c:pt>
                <c:pt idx="2640">
                  <c:v>58210</c:v>
                </c:pt>
                <c:pt idx="2641">
                  <c:v>58217</c:v>
                </c:pt>
                <c:pt idx="2642">
                  <c:v>58224</c:v>
                </c:pt>
                <c:pt idx="2643">
                  <c:v>58231</c:v>
                </c:pt>
                <c:pt idx="2644">
                  <c:v>58238</c:v>
                </c:pt>
                <c:pt idx="2645">
                  <c:v>58245</c:v>
                </c:pt>
                <c:pt idx="2646">
                  <c:v>58252</c:v>
                </c:pt>
                <c:pt idx="2647">
                  <c:v>58259</c:v>
                </c:pt>
                <c:pt idx="2648">
                  <c:v>58266</c:v>
                </c:pt>
                <c:pt idx="2649">
                  <c:v>58273</c:v>
                </c:pt>
                <c:pt idx="2650">
                  <c:v>58280</c:v>
                </c:pt>
                <c:pt idx="2651">
                  <c:v>58287</c:v>
                </c:pt>
                <c:pt idx="2652">
                  <c:v>58294</c:v>
                </c:pt>
                <c:pt idx="2653">
                  <c:v>58301</c:v>
                </c:pt>
                <c:pt idx="2654">
                  <c:v>58308</c:v>
                </c:pt>
                <c:pt idx="2655">
                  <c:v>58315</c:v>
                </c:pt>
                <c:pt idx="2656">
                  <c:v>58322</c:v>
                </c:pt>
                <c:pt idx="2657">
                  <c:v>58329</c:v>
                </c:pt>
                <c:pt idx="2658">
                  <c:v>58336</c:v>
                </c:pt>
                <c:pt idx="2659">
                  <c:v>58343</c:v>
                </c:pt>
                <c:pt idx="2660">
                  <c:v>58350</c:v>
                </c:pt>
                <c:pt idx="2661">
                  <c:v>58357</c:v>
                </c:pt>
                <c:pt idx="2662">
                  <c:v>58364</c:v>
                </c:pt>
                <c:pt idx="2663">
                  <c:v>58371</c:v>
                </c:pt>
                <c:pt idx="2664">
                  <c:v>58378</c:v>
                </c:pt>
                <c:pt idx="2665">
                  <c:v>58385</c:v>
                </c:pt>
                <c:pt idx="2666">
                  <c:v>58392</c:v>
                </c:pt>
                <c:pt idx="2667">
                  <c:v>58399</c:v>
                </c:pt>
                <c:pt idx="2668">
                  <c:v>58406</c:v>
                </c:pt>
                <c:pt idx="2669">
                  <c:v>58413</c:v>
                </c:pt>
                <c:pt idx="2670">
                  <c:v>58420</c:v>
                </c:pt>
                <c:pt idx="2671">
                  <c:v>58427</c:v>
                </c:pt>
                <c:pt idx="2672">
                  <c:v>58438</c:v>
                </c:pt>
                <c:pt idx="2673">
                  <c:v>58442</c:v>
                </c:pt>
                <c:pt idx="2674">
                  <c:v>58448</c:v>
                </c:pt>
                <c:pt idx="2675">
                  <c:v>58455</c:v>
                </c:pt>
                <c:pt idx="2676">
                  <c:v>58462</c:v>
                </c:pt>
                <c:pt idx="2677">
                  <c:v>58469</c:v>
                </c:pt>
                <c:pt idx="2678">
                  <c:v>58476</c:v>
                </c:pt>
                <c:pt idx="2679">
                  <c:v>58483</c:v>
                </c:pt>
                <c:pt idx="2680">
                  <c:v>58490</c:v>
                </c:pt>
                <c:pt idx="2681">
                  <c:v>58497</c:v>
                </c:pt>
                <c:pt idx="2682">
                  <c:v>58504</c:v>
                </c:pt>
                <c:pt idx="2683">
                  <c:v>58511</c:v>
                </c:pt>
                <c:pt idx="2684">
                  <c:v>58518</c:v>
                </c:pt>
                <c:pt idx="2685">
                  <c:v>58525</c:v>
                </c:pt>
                <c:pt idx="2686">
                  <c:v>58532</c:v>
                </c:pt>
                <c:pt idx="2687">
                  <c:v>58539</c:v>
                </c:pt>
                <c:pt idx="2688">
                  <c:v>58546</c:v>
                </c:pt>
                <c:pt idx="2689">
                  <c:v>58553</c:v>
                </c:pt>
                <c:pt idx="2690">
                  <c:v>58560</c:v>
                </c:pt>
                <c:pt idx="2691">
                  <c:v>58567</c:v>
                </c:pt>
                <c:pt idx="2692">
                  <c:v>58574</c:v>
                </c:pt>
                <c:pt idx="2693">
                  <c:v>58581</c:v>
                </c:pt>
                <c:pt idx="2694">
                  <c:v>58588</c:v>
                </c:pt>
                <c:pt idx="2695">
                  <c:v>58595</c:v>
                </c:pt>
                <c:pt idx="2696">
                  <c:v>58602</c:v>
                </c:pt>
                <c:pt idx="2697">
                  <c:v>58609</c:v>
                </c:pt>
                <c:pt idx="2698">
                  <c:v>58616</c:v>
                </c:pt>
                <c:pt idx="2699">
                  <c:v>58623</c:v>
                </c:pt>
                <c:pt idx="2700">
                  <c:v>58630</c:v>
                </c:pt>
                <c:pt idx="2701">
                  <c:v>58637</c:v>
                </c:pt>
                <c:pt idx="2702">
                  <c:v>58644</c:v>
                </c:pt>
                <c:pt idx="2703">
                  <c:v>58651</c:v>
                </c:pt>
                <c:pt idx="2704">
                  <c:v>58658</c:v>
                </c:pt>
                <c:pt idx="2705">
                  <c:v>58665</c:v>
                </c:pt>
                <c:pt idx="2706">
                  <c:v>58672</c:v>
                </c:pt>
                <c:pt idx="2707">
                  <c:v>58679</c:v>
                </c:pt>
                <c:pt idx="2708">
                  <c:v>58686</c:v>
                </c:pt>
                <c:pt idx="2709">
                  <c:v>58693</c:v>
                </c:pt>
                <c:pt idx="2710">
                  <c:v>58700</c:v>
                </c:pt>
                <c:pt idx="2711">
                  <c:v>58707</c:v>
                </c:pt>
                <c:pt idx="2712">
                  <c:v>58714</c:v>
                </c:pt>
                <c:pt idx="2713">
                  <c:v>58721</c:v>
                </c:pt>
                <c:pt idx="2714">
                  <c:v>58728</c:v>
                </c:pt>
                <c:pt idx="2715">
                  <c:v>58735</c:v>
                </c:pt>
                <c:pt idx="2716">
                  <c:v>58742</c:v>
                </c:pt>
                <c:pt idx="2717">
                  <c:v>58749</c:v>
                </c:pt>
                <c:pt idx="2718">
                  <c:v>58756</c:v>
                </c:pt>
                <c:pt idx="2719">
                  <c:v>58763</c:v>
                </c:pt>
                <c:pt idx="2720">
                  <c:v>58770</c:v>
                </c:pt>
                <c:pt idx="2721">
                  <c:v>58777</c:v>
                </c:pt>
                <c:pt idx="2722">
                  <c:v>58784</c:v>
                </c:pt>
                <c:pt idx="2723">
                  <c:v>58791</c:v>
                </c:pt>
                <c:pt idx="2724">
                  <c:v>58798</c:v>
                </c:pt>
                <c:pt idx="2725">
                  <c:v>58805</c:v>
                </c:pt>
                <c:pt idx="2726">
                  <c:v>58812</c:v>
                </c:pt>
                <c:pt idx="2727">
                  <c:v>58819</c:v>
                </c:pt>
                <c:pt idx="2728">
                  <c:v>58826</c:v>
                </c:pt>
                <c:pt idx="2729">
                  <c:v>58833</c:v>
                </c:pt>
                <c:pt idx="2730">
                  <c:v>58840</c:v>
                </c:pt>
                <c:pt idx="2731">
                  <c:v>58847</c:v>
                </c:pt>
                <c:pt idx="2732">
                  <c:v>58854</c:v>
                </c:pt>
                <c:pt idx="2733">
                  <c:v>58861</c:v>
                </c:pt>
                <c:pt idx="2734">
                  <c:v>58868</c:v>
                </c:pt>
                <c:pt idx="2735">
                  <c:v>58875</c:v>
                </c:pt>
                <c:pt idx="2736">
                  <c:v>58882</c:v>
                </c:pt>
                <c:pt idx="2737">
                  <c:v>58889</c:v>
                </c:pt>
                <c:pt idx="2738">
                  <c:v>58896</c:v>
                </c:pt>
                <c:pt idx="2739">
                  <c:v>58903</c:v>
                </c:pt>
                <c:pt idx="2740">
                  <c:v>58910</c:v>
                </c:pt>
                <c:pt idx="2741">
                  <c:v>58917</c:v>
                </c:pt>
                <c:pt idx="2742">
                  <c:v>58924</c:v>
                </c:pt>
                <c:pt idx="2743">
                  <c:v>58931</c:v>
                </c:pt>
                <c:pt idx="2744">
                  <c:v>58938</c:v>
                </c:pt>
                <c:pt idx="2745">
                  <c:v>58945</c:v>
                </c:pt>
                <c:pt idx="2746">
                  <c:v>58952</c:v>
                </c:pt>
                <c:pt idx="2747">
                  <c:v>58959</c:v>
                </c:pt>
                <c:pt idx="2748">
                  <c:v>58966</c:v>
                </c:pt>
                <c:pt idx="2749">
                  <c:v>58973</c:v>
                </c:pt>
                <c:pt idx="2750">
                  <c:v>58980</c:v>
                </c:pt>
                <c:pt idx="2751">
                  <c:v>58987</c:v>
                </c:pt>
                <c:pt idx="2752">
                  <c:v>58994</c:v>
                </c:pt>
                <c:pt idx="2753">
                  <c:v>59001</c:v>
                </c:pt>
                <c:pt idx="2754">
                  <c:v>59008</c:v>
                </c:pt>
                <c:pt idx="2755">
                  <c:v>59015</c:v>
                </c:pt>
                <c:pt idx="2756">
                  <c:v>59022</c:v>
                </c:pt>
                <c:pt idx="2757">
                  <c:v>59029</c:v>
                </c:pt>
                <c:pt idx="2758">
                  <c:v>59036</c:v>
                </c:pt>
                <c:pt idx="2759">
                  <c:v>59043</c:v>
                </c:pt>
                <c:pt idx="2760">
                  <c:v>59050</c:v>
                </c:pt>
                <c:pt idx="2761">
                  <c:v>59057</c:v>
                </c:pt>
                <c:pt idx="2762">
                  <c:v>59064</c:v>
                </c:pt>
                <c:pt idx="2763">
                  <c:v>59071</c:v>
                </c:pt>
                <c:pt idx="2764">
                  <c:v>59078</c:v>
                </c:pt>
                <c:pt idx="2765">
                  <c:v>59085</c:v>
                </c:pt>
                <c:pt idx="2766">
                  <c:v>59092</c:v>
                </c:pt>
                <c:pt idx="2767">
                  <c:v>59099</c:v>
                </c:pt>
                <c:pt idx="2768">
                  <c:v>59106</c:v>
                </c:pt>
                <c:pt idx="2769">
                  <c:v>59113</c:v>
                </c:pt>
                <c:pt idx="2770">
                  <c:v>59120</c:v>
                </c:pt>
                <c:pt idx="2771">
                  <c:v>59127</c:v>
                </c:pt>
                <c:pt idx="2772">
                  <c:v>59134</c:v>
                </c:pt>
                <c:pt idx="2773">
                  <c:v>59141</c:v>
                </c:pt>
                <c:pt idx="2774">
                  <c:v>59148</c:v>
                </c:pt>
                <c:pt idx="2775">
                  <c:v>59155</c:v>
                </c:pt>
                <c:pt idx="2776">
                  <c:v>59162</c:v>
                </c:pt>
                <c:pt idx="2777">
                  <c:v>59169</c:v>
                </c:pt>
                <c:pt idx="2778">
                  <c:v>59176</c:v>
                </c:pt>
                <c:pt idx="2779">
                  <c:v>59183</c:v>
                </c:pt>
                <c:pt idx="2780">
                  <c:v>59190</c:v>
                </c:pt>
                <c:pt idx="2781">
                  <c:v>59197</c:v>
                </c:pt>
                <c:pt idx="2782">
                  <c:v>59204</c:v>
                </c:pt>
                <c:pt idx="2783">
                  <c:v>59211</c:v>
                </c:pt>
                <c:pt idx="2784">
                  <c:v>59218</c:v>
                </c:pt>
                <c:pt idx="2785">
                  <c:v>59225</c:v>
                </c:pt>
                <c:pt idx="2786">
                  <c:v>59232</c:v>
                </c:pt>
                <c:pt idx="2787">
                  <c:v>59239</c:v>
                </c:pt>
                <c:pt idx="2788">
                  <c:v>59246</c:v>
                </c:pt>
                <c:pt idx="2789">
                  <c:v>59253</c:v>
                </c:pt>
                <c:pt idx="2790">
                  <c:v>59260</c:v>
                </c:pt>
                <c:pt idx="2791">
                  <c:v>59267</c:v>
                </c:pt>
                <c:pt idx="2792">
                  <c:v>59274</c:v>
                </c:pt>
                <c:pt idx="2793">
                  <c:v>59281</c:v>
                </c:pt>
                <c:pt idx="2794">
                  <c:v>59288</c:v>
                </c:pt>
                <c:pt idx="2795">
                  <c:v>59295</c:v>
                </c:pt>
                <c:pt idx="2796">
                  <c:v>59302</c:v>
                </c:pt>
                <c:pt idx="2797">
                  <c:v>59309</c:v>
                </c:pt>
                <c:pt idx="2798">
                  <c:v>59316</c:v>
                </c:pt>
                <c:pt idx="2799">
                  <c:v>59323</c:v>
                </c:pt>
                <c:pt idx="2800">
                  <c:v>59330</c:v>
                </c:pt>
                <c:pt idx="2801">
                  <c:v>59337</c:v>
                </c:pt>
                <c:pt idx="2802">
                  <c:v>59344</c:v>
                </c:pt>
                <c:pt idx="2803">
                  <c:v>59351</c:v>
                </c:pt>
                <c:pt idx="2804">
                  <c:v>59358</c:v>
                </c:pt>
                <c:pt idx="2805">
                  <c:v>59365</c:v>
                </c:pt>
                <c:pt idx="2806">
                  <c:v>59372</c:v>
                </c:pt>
                <c:pt idx="2807">
                  <c:v>59379</c:v>
                </c:pt>
                <c:pt idx="2808">
                  <c:v>59386</c:v>
                </c:pt>
                <c:pt idx="2809">
                  <c:v>59393</c:v>
                </c:pt>
                <c:pt idx="2810">
                  <c:v>59400</c:v>
                </c:pt>
                <c:pt idx="2811">
                  <c:v>59407</c:v>
                </c:pt>
                <c:pt idx="2812">
                  <c:v>59414</c:v>
                </c:pt>
                <c:pt idx="2813">
                  <c:v>59421</c:v>
                </c:pt>
                <c:pt idx="2814">
                  <c:v>59428</c:v>
                </c:pt>
                <c:pt idx="2815">
                  <c:v>59435</c:v>
                </c:pt>
                <c:pt idx="2816">
                  <c:v>59442</c:v>
                </c:pt>
                <c:pt idx="2817">
                  <c:v>59449</c:v>
                </c:pt>
                <c:pt idx="2818">
                  <c:v>59456</c:v>
                </c:pt>
                <c:pt idx="2819">
                  <c:v>59463</c:v>
                </c:pt>
                <c:pt idx="2820">
                  <c:v>59470</c:v>
                </c:pt>
                <c:pt idx="2821">
                  <c:v>59477</c:v>
                </c:pt>
                <c:pt idx="2822">
                  <c:v>59484</c:v>
                </c:pt>
                <c:pt idx="2823">
                  <c:v>59491</c:v>
                </c:pt>
                <c:pt idx="2824">
                  <c:v>59498</c:v>
                </c:pt>
                <c:pt idx="2825">
                  <c:v>59505</c:v>
                </c:pt>
                <c:pt idx="2826">
                  <c:v>59512</c:v>
                </c:pt>
                <c:pt idx="2827">
                  <c:v>59519</c:v>
                </c:pt>
                <c:pt idx="2828">
                  <c:v>59526</c:v>
                </c:pt>
                <c:pt idx="2829">
                  <c:v>59534</c:v>
                </c:pt>
                <c:pt idx="2830">
                  <c:v>59541</c:v>
                </c:pt>
                <c:pt idx="2831">
                  <c:v>59548</c:v>
                </c:pt>
                <c:pt idx="2832">
                  <c:v>59555</c:v>
                </c:pt>
                <c:pt idx="2833">
                  <c:v>59562</c:v>
                </c:pt>
                <c:pt idx="2834">
                  <c:v>59569</c:v>
                </c:pt>
                <c:pt idx="2835">
                  <c:v>59576</c:v>
                </c:pt>
                <c:pt idx="2836">
                  <c:v>59583</c:v>
                </c:pt>
                <c:pt idx="2837">
                  <c:v>59590</c:v>
                </c:pt>
                <c:pt idx="2838">
                  <c:v>59597</c:v>
                </c:pt>
                <c:pt idx="2839">
                  <c:v>59604</c:v>
                </c:pt>
                <c:pt idx="2840">
                  <c:v>59611</c:v>
                </c:pt>
                <c:pt idx="2841">
                  <c:v>59618</c:v>
                </c:pt>
                <c:pt idx="2842">
                  <c:v>59625</c:v>
                </c:pt>
                <c:pt idx="2843">
                  <c:v>59632</c:v>
                </c:pt>
                <c:pt idx="2844">
                  <c:v>59643</c:v>
                </c:pt>
                <c:pt idx="2845">
                  <c:v>59646</c:v>
                </c:pt>
                <c:pt idx="2846">
                  <c:v>59653</c:v>
                </c:pt>
                <c:pt idx="2847">
                  <c:v>59660</c:v>
                </c:pt>
                <c:pt idx="2848">
                  <c:v>59667</c:v>
                </c:pt>
                <c:pt idx="2849">
                  <c:v>59674</c:v>
                </c:pt>
                <c:pt idx="2850">
                  <c:v>59681</c:v>
                </c:pt>
                <c:pt idx="2851">
                  <c:v>59688</c:v>
                </c:pt>
                <c:pt idx="2852">
                  <c:v>59695</c:v>
                </c:pt>
                <c:pt idx="2853">
                  <c:v>59702</c:v>
                </c:pt>
                <c:pt idx="2854">
                  <c:v>59709</c:v>
                </c:pt>
                <c:pt idx="2855">
                  <c:v>59716</c:v>
                </c:pt>
                <c:pt idx="2856">
                  <c:v>59723</c:v>
                </c:pt>
                <c:pt idx="2857">
                  <c:v>59730</c:v>
                </c:pt>
                <c:pt idx="2858">
                  <c:v>59737</c:v>
                </c:pt>
                <c:pt idx="2859">
                  <c:v>59744</c:v>
                </c:pt>
                <c:pt idx="2860">
                  <c:v>59751</c:v>
                </c:pt>
                <c:pt idx="2861">
                  <c:v>59758</c:v>
                </c:pt>
                <c:pt idx="2862">
                  <c:v>59765</c:v>
                </c:pt>
                <c:pt idx="2863">
                  <c:v>59772</c:v>
                </c:pt>
                <c:pt idx="2864">
                  <c:v>59779</c:v>
                </c:pt>
                <c:pt idx="2865">
                  <c:v>59786</c:v>
                </c:pt>
                <c:pt idx="2866">
                  <c:v>59793</c:v>
                </c:pt>
                <c:pt idx="2867">
                  <c:v>59800</c:v>
                </c:pt>
                <c:pt idx="2868">
                  <c:v>59807</c:v>
                </c:pt>
                <c:pt idx="2869">
                  <c:v>59814</c:v>
                </c:pt>
                <c:pt idx="2870">
                  <c:v>59821</c:v>
                </c:pt>
                <c:pt idx="2871">
                  <c:v>59828</c:v>
                </c:pt>
                <c:pt idx="2872">
                  <c:v>59835</c:v>
                </c:pt>
                <c:pt idx="2873">
                  <c:v>59842</c:v>
                </c:pt>
                <c:pt idx="2874">
                  <c:v>59849</c:v>
                </c:pt>
                <c:pt idx="2875">
                  <c:v>59856</c:v>
                </c:pt>
                <c:pt idx="2876">
                  <c:v>59863</c:v>
                </c:pt>
                <c:pt idx="2877">
                  <c:v>59870</c:v>
                </c:pt>
                <c:pt idx="2878">
                  <c:v>59877</c:v>
                </c:pt>
                <c:pt idx="2879">
                  <c:v>59884</c:v>
                </c:pt>
                <c:pt idx="2880">
                  <c:v>59891</c:v>
                </c:pt>
                <c:pt idx="2881">
                  <c:v>59901</c:v>
                </c:pt>
                <c:pt idx="2882">
                  <c:v>59908</c:v>
                </c:pt>
                <c:pt idx="2883">
                  <c:v>59915</c:v>
                </c:pt>
                <c:pt idx="2884">
                  <c:v>59922</c:v>
                </c:pt>
                <c:pt idx="2885">
                  <c:v>59929</c:v>
                </c:pt>
                <c:pt idx="2886">
                  <c:v>59936</c:v>
                </c:pt>
                <c:pt idx="2887">
                  <c:v>59943</c:v>
                </c:pt>
                <c:pt idx="2888">
                  <c:v>59950</c:v>
                </c:pt>
                <c:pt idx="2889">
                  <c:v>59957</c:v>
                </c:pt>
                <c:pt idx="2890">
                  <c:v>59964</c:v>
                </c:pt>
                <c:pt idx="2891">
                  <c:v>59971</c:v>
                </c:pt>
                <c:pt idx="2892">
                  <c:v>59978</c:v>
                </c:pt>
                <c:pt idx="2893">
                  <c:v>59985</c:v>
                </c:pt>
                <c:pt idx="2894">
                  <c:v>59992</c:v>
                </c:pt>
                <c:pt idx="2895">
                  <c:v>60001</c:v>
                </c:pt>
                <c:pt idx="2896">
                  <c:v>60006</c:v>
                </c:pt>
                <c:pt idx="2897">
                  <c:v>60013</c:v>
                </c:pt>
                <c:pt idx="2898">
                  <c:v>60020</c:v>
                </c:pt>
                <c:pt idx="2899">
                  <c:v>60028</c:v>
                </c:pt>
                <c:pt idx="2900">
                  <c:v>60035</c:v>
                </c:pt>
                <c:pt idx="2901">
                  <c:v>60042</c:v>
                </c:pt>
                <c:pt idx="2902">
                  <c:v>60049</c:v>
                </c:pt>
                <c:pt idx="2903">
                  <c:v>60056</c:v>
                </c:pt>
                <c:pt idx="2904">
                  <c:v>60063</c:v>
                </c:pt>
                <c:pt idx="2905">
                  <c:v>60070</c:v>
                </c:pt>
                <c:pt idx="2906">
                  <c:v>60077</c:v>
                </c:pt>
                <c:pt idx="2907">
                  <c:v>60084</c:v>
                </c:pt>
                <c:pt idx="2908">
                  <c:v>60091</c:v>
                </c:pt>
                <c:pt idx="2909">
                  <c:v>60098</c:v>
                </c:pt>
                <c:pt idx="2910">
                  <c:v>60105</c:v>
                </c:pt>
                <c:pt idx="2911">
                  <c:v>60112</c:v>
                </c:pt>
                <c:pt idx="2912">
                  <c:v>60119</c:v>
                </c:pt>
                <c:pt idx="2913">
                  <c:v>60126</c:v>
                </c:pt>
                <c:pt idx="2914">
                  <c:v>60133</c:v>
                </c:pt>
                <c:pt idx="2915">
                  <c:v>60140</c:v>
                </c:pt>
                <c:pt idx="2916">
                  <c:v>60147</c:v>
                </c:pt>
                <c:pt idx="2917">
                  <c:v>60154</c:v>
                </c:pt>
                <c:pt idx="2918">
                  <c:v>60161</c:v>
                </c:pt>
                <c:pt idx="2919">
                  <c:v>60168</c:v>
                </c:pt>
                <c:pt idx="2920">
                  <c:v>60175</c:v>
                </c:pt>
                <c:pt idx="2921">
                  <c:v>60182</c:v>
                </c:pt>
                <c:pt idx="2922">
                  <c:v>60189</c:v>
                </c:pt>
                <c:pt idx="2923">
                  <c:v>60196</c:v>
                </c:pt>
                <c:pt idx="2924">
                  <c:v>60203</c:v>
                </c:pt>
                <c:pt idx="2925">
                  <c:v>60210</c:v>
                </c:pt>
                <c:pt idx="2926">
                  <c:v>60217</c:v>
                </c:pt>
                <c:pt idx="2927">
                  <c:v>60224</c:v>
                </c:pt>
                <c:pt idx="2928">
                  <c:v>60231</c:v>
                </c:pt>
                <c:pt idx="2929">
                  <c:v>60238</c:v>
                </c:pt>
                <c:pt idx="2930">
                  <c:v>60245</c:v>
                </c:pt>
                <c:pt idx="2931">
                  <c:v>60252</c:v>
                </c:pt>
                <c:pt idx="2932">
                  <c:v>60259</c:v>
                </c:pt>
                <c:pt idx="2933">
                  <c:v>60267</c:v>
                </c:pt>
                <c:pt idx="2934">
                  <c:v>60274</c:v>
                </c:pt>
                <c:pt idx="2935">
                  <c:v>60281</c:v>
                </c:pt>
                <c:pt idx="2936">
                  <c:v>60288</c:v>
                </c:pt>
                <c:pt idx="2937">
                  <c:v>60295</c:v>
                </c:pt>
                <c:pt idx="2938">
                  <c:v>60302</c:v>
                </c:pt>
                <c:pt idx="2939">
                  <c:v>60309</c:v>
                </c:pt>
                <c:pt idx="2940">
                  <c:v>60316</c:v>
                </c:pt>
                <c:pt idx="2941">
                  <c:v>60323</c:v>
                </c:pt>
                <c:pt idx="2942">
                  <c:v>60330</c:v>
                </c:pt>
                <c:pt idx="2943">
                  <c:v>60337</c:v>
                </c:pt>
                <c:pt idx="2944">
                  <c:v>60344</c:v>
                </c:pt>
                <c:pt idx="2945">
                  <c:v>60351</c:v>
                </c:pt>
                <c:pt idx="2946">
                  <c:v>60359</c:v>
                </c:pt>
                <c:pt idx="2947">
                  <c:v>60366</c:v>
                </c:pt>
                <c:pt idx="2948">
                  <c:v>60373</c:v>
                </c:pt>
                <c:pt idx="2949">
                  <c:v>60380</c:v>
                </c:pt>
                <c:pt idx="2950">
                  <c:v>60387</c:v>
                </c:pt>
                <c:pt idx="2951">
                  <c:v>60394</c:v>
                </c:pt>
                <c:pt idx="2952">
                  <c:v>60401</c:v>
                </c:pt>
                <c:pt idx="2953">
                  <c:v>60408</c:v>
                </c:pt>
                <c:pt idx="2954">
                  <c:v>60415</c:v>
                </c:pt>
                <c:pt idx="2955">
                  <c:v>60422</c:v>
                </c:pt>
                <c:pt idx="2956">
                  <c:v>60429</c:v>
                </c:pt>
                <c:pt idx="2957">
                  <c:v>60436</c:v>
                </c:pt>
                <c:pt idx="2958">
                  <c:v>60443</c:v>
                </c:pt>
                <c:pt idx="2959">
                  <c:v>60450</c:v>
                </c:pt>
                <c:pt idx="2960">
                  <c:v>60457</c:v>
                </c:pt>
                <c:pt idx="2961">
                  <c:v>60464</c:v>
                </c:pt>
                <c:pt idx="2962">
                  <c:v>60471</c:v>
                </c:pt>
                <c:pt idx="2963">
                  <c:v>60478</c:v>
                </c:pt>
                <c:pt idx="2964">
                  <c:v>60485</c:v>
                </c:pt>
                <c:pt idx="2965">
                  <c:v>60492</c:v>
                </c:pt>
                <c:pt idx="2966">
                  <c:v>60499</c:v>
                </c:pt>
                <c:pt idx="2967">
                  <c:v>60506</c:v>
                </c:pt>
                <c:pt idx="2968">
                  <c:v>60513</c:v>
                </c:pt>
                <c:pt idx="2969">
                  <c:v>60520</c:v>
                </c:pt>
                <c:pt idx="2970">
                  <c:v>60527</c:v>
                </c:pt>
                <c:pt idx="2971">
                  <c:v>60534</c:v>
                </c:pt>
                <c:pt idx="2972">
                  <c:v>60541</c:v>
                </c:pt>
                <c:pt idx="2973">
                  <c:v>60548</c:v>
                </c:pt>
                <c:pt idx="2974">
                  <c:v>60555</c:v>
                </c:pt>
                <c:pt idx="2975">
                  <c:v>60562</c:v>
                </c:pt>
                <c:pt idx="2976">
                  <c:v>60569</c:v>
                </c:pt>
                <c:pt idx="2977">
                  <c:v>60576</c:v>
                </c:pt>
                <c:pt idx="2978">
                  <c:v>60583</c:v>
                </c:pt>
                <c:pt idx="2979">
                  <c:v>60590</c:v>
                </c:pt>
                <c:pt idx="2980">
                  <c:v>60597</c:v>
                </c:pt>
                <c:pt idx="2981">
                  <c:v>60604</c:v>
                </c:pt>
                <c:pt idx="2982">
                  <c:v>60611</c:v>
                </c:pt>
                <c:pt idx="2983">
                  <c:v>60618</c:v>
                </c:pt>
                <c:pt idx="2984">
                  <c:v>60625</c:v>
                </c:pt>
                <c:pt idx="2985">
                  <c:v>60632</c:v>
                </c:pt>
                <c:pt idx="2986">
                  <c:v>60639</c:v>
                </c:pt>
                <c:pt idx="2987">
                  <c:v>60646</c:v>
                </c:pt>
                <c:pt idx="2988">
                  <c:v>60653</c:v>
                </c:pt>
                <c:pt idx="2989">
                  <c:v>60660</c:v>
                </c:pt>
                <c:pt idx="2990">
                  <c:v>60667</c:v>
                </c:pt>
                <c:pt idx="2991">
                  <c:v>60674</c:v>
                </c:pt>
                <c:pt idx="2992">
                  <c:v>60681</c:v>
                </c:pt>
                <c:pt idx="2993">
                  <c:v>60688</c:v>
                </c:pt>
                <c:pt idx="2994">
                  <c:v>60695</c:v>
                </c:pt>
                <c:pt idx="2995">
                  <c:v>60702</c:v>
                </c:pt>
                <c:pt idx="2996">
                  <c:v>60709</c:v>
                </c:pt>
                <c:pt idx="2997">
                  <c:v>60716</c:v>
                </c:pt>
                <c:pt idx="2998">
                  <c:v>60723</c:v>
                </c:pt>
                <c:pt idx="2999">
                  <c:v>60730</c:v>
                </c:pt>
                <c:pt idx="3000">
                  <c:v>60737</c:v>
                </c:pt>
                <c:pt idx="3001">
                  <c:v>60744</c:v>
                </c:pt>
                <c:pt idx="3002">
                  <c:v>60751</c:v>
                </c:pt>
                <c:pt idx="3003">
                  <c:v>60758</c:v>
                </c:pt>
                <c:pt idx="3004">
                  <c:v>60765</c:v>
                </c:pt>
                <c:pt idx="3005">
                  <c:v>60772</c:v>
                </c:pt>
                <c:pt idx="3006">
                  <c:v>60779</c:v>
                </c:pt>
                <c:pt idx="3007">
                  <c:v>60786</c:v>
                </c:pt>
                <c:pt idx="3008">
                  <c:v>60793</c:v>
                </c:pt>
                <c:pt idx="3009">
                  <c:v>60800</c:v>
                </c:pt>
                <c:pt idx="3010">
                  <c:v>60807</c:v>
                </c:pt>
                <c:pt idx="3011">
                  <c:v>60814</c:v>
                </c:pt>
                <c:pt idx="3012">
                  <c:v>60821</c:v>
                </c:pt>
                <c:pt idx="3013">
                  <c:v>60828</c:v>
                </c:pt>
                <c:pt idx="3014">
                  <c:v>60835</c:v>
                </c:pt>
                <c:pt idx="3015">
                  <c:v>60842</c:v>
                </c:pt>
                <c:pt idx="3016">
                  <c:v>60849</c:v>
                </c:pt>
                <c:pt idx="3017">
                  <c:v>60856</c:v>
                </c:pt>
                <c:pt idx="3018">
                  <c:v>60863</c:v>
                </c:pt>
                <c:pt idx="3019">
                  <c:v>60870</c:v>
                </c:pt>
                <c:pt idx="3020">
                  <c:v>60877</c:v>
                </c:pt>
                <c:pt idx="3021">
                  <c:v>60884</c:v>
                </c:pt>
                <c:pt idx="3022">
                  <c:v>60891</c:v>
                </c:pt>
                <c:pt idx="3023">
                  <c:v>60898</c:v>
                </c:pt>
                <c:pt idx="3024">
                  <c:v>60905</c:v>
                </c:pt>
                <c:pt idx="3025">
                  <c:v>60912</c:v>
                </c:pt>
                <c:pt idx="3026">
                  <c:v>60919</c:v>
                </c:pt>
                <c:pt idx="3027">
                  <c:v>60926</c:v>
                </c:pt>
                <c:pt idx="3028">
                  <c:v>60933</c:v>
                </c:pt>
                <c:pt idx="3029">
                  <c:v>60940</c:v>
                </c:pt>
                <c:pt idx="3030">
                  <c:v>60947</c:v>
                </c:pt>
                <c:pt idx="3031">
                  <c:v>60954</c:v>
                </c:pt>
                <c:pt idx="3032">
                  <c:v>60961</c:v>
                </c:pt>
                <c:pt idx="3033">
                  <c:v>60968</c:v>
                </c:pt>
                <c:pt idx="3034">
                  <c:v>60975</c:v>
                </c:pt>
                <c:pt idx="3035">
                  <c:v>60982</c:v>
                </c:pt>
                <c:pt idx="3036">
                  <c:v>60989</c:v>
                </c:pt>
                <c:pt idx="3037">
                  <c:v>60996</c:v>
                </c:pt>
                <c:pt idx="3038">
                  <c:v>61003</c:v>
                </c:pt>
                <c:pt idx="3039">
                  <c:v>61010</c:v>
                </c:pt>
                <c:pt idx="3040">
                  <c:v>61017</c:v>
                </c:pt>
                <c:pt idx="3041">
                  <c:v>61024</c:v>
                </c:pt>
                <c:pt idx="3042">
                  <c:v>61031</c:v>
                </c:pt>
                <c:pt idx="3043">
                  <c:v>61038</c:v>
                </c:pt>
                <c:pt idx="3044">
                  <c:v>61045</c:v>
                </c:pt>
                <c:pt idx="3045">
                  <c:v>61052</c:v>
                </c:pt>
                <c:pt idx="3046">
                  <c:v>61059</c:v>
                </c:pt>
                <c:pt idx="3047">
                  <c:v>61066</c:v>
                </c:pt>
                <c:pt idx="3048">
                  <c:v>61073</c:v>
                </c:pt>
                <c:pt idx="3049">
                  <c:v>61080</c:v>
                </c:pt>
                <c:pt idx="3050">
                  <c:v>61087</c:v>
                </c:pt>
                <c:pt idx="3051">
                  <c:v>61094</c:v>
                </c:pt>
                <c:pt idx="3052">
                  <c:v>61101</c:v>
                </c:pt>
                <c:pt idx="3053">
                  <c:v>61108</c:v>
                </c:pt>
                <c:pt idx="3054">
                  <c:v>61115</c:v>
                </c:pt>
                <c:pt idx="3055">
                  <c:v>61122</c:v>
                </c:pt>
                <c:pt idx="3056">
                  <c:v>61129</c:v>
                </c:pt>
                <c:pt idx="3057">
                  <c:v>61136</c:v>
                </c:pt>
                <c:pt idx="3058">
                  <c:v>61143</c:v>
                </c:pt>
                <c:pt idx="3059">
                  <c:v>61150</c:v>
                </c:pt>
                <c:pt idx="3060">
                  <c:v>61157</c:v>
                </c:pt>
                <c:pt idx="3061">
                  <c:v>61164</c:v>
                </c:pt>
                <c:pt idx="3062">
                  <c:v>61171</c:v>
                </c:pt>
                <c:pt idx="3063">
                  <c:v>61178</c:v>
                </c:pt>
                <c:pt idx="3064">
                  <c:v>61185</c:v>
                </c:pt>
                <c:pt idx="3065">
                  <c:v>61192</c:v>
                </c:pt>
                <c:pt idx="3066">
                  <c:v>61199</c:v>
                </c:pt>
                <c:pt idx="3067">
                  <c:v>61206</c:v>
                </c:pt>
                <c:pt idx="3068">
                  <c:v>61213</c:v>
                </c:pt>
                <c:pt idx="3069">
                  <c:v>61220</c:v>
                </c:pt>
                <c:pt idx="3070">
                  <c:v>61227</c:v>
                </c:pt>
                <c:pt idx="3071">
                  <c:v>61234</c:v>
                </c:pt>
                <c:pt idx="3072">
                  <c:v>61241</c:v>
                </c:pt>
                <c:pt idx="3073">
                  <c:v>61248</c:v>
                </c:pt>
                <c:pt idx="3074">
                  <c:v>61255</c:v>
                </c:pt>
                <c:pt idx="3075">
                  <c:v>61262</c:v>
                </c:pt>
                <c:pt idx="3076">
                  <c:v>61269</c:v>
                </c:pt>
                <c:pt idx="3077">
                  <c:v>61276</c:v>
                </c:pt>
                <c:pt idx="3078">
                  <c:v>61283</c:v>
                </c:pt>
                <c:pt idx="3079">
                  <c:v>61290</c:v>
                </c:pt>
                <c:pt idx="3080">
                  <c:v>61297</c:v>
                </c:pt>
                <c:pt idx="3081">
                  <c:v>61304</c:v>
                </c:pt>
                <c:pt idx="3082">
                  <c:v>61311</c:v>
                </c:pt>
                <c:pt idx="3083">
                  <c:v>61318</c:v>
                </c:pt>
                <c:pt idx="3084">
                  <c:v>61325</c:v>
                </c:pt>
                <c:pt idx="3085">
                  <c:v>61332</c:v>
                </c:pt>
                <c:pt idx="3086">
                  <c:v>61339</c:v>
                </c:pt>
                <c:pt idx="3087">
                  <c:v>61346</c:v>
                </c:pt>
                <c:pt idx="3088">
                  <c:v>61353</c:v>
                </c:pt>
                <c:pt idx="3089">
                  <c:v>61360</c:v>
                </c:pt>
                <c:pt idx="3090">
                  <c:v>61367</c:v>
                </c:pt>
                <c:pt idx="3091">
                  <c:v>61374</c:v>
                </c:pt>
                <c:pt idx="3092">
                  <c:v>61381</c:v>
                </c:pt>
                <c:pt idx="3093">
                  <c:v>61388</c:v>
                </c:pt>
                <c:pt idx="3094">
                  <c:v>61395</c:v>
                </c:pt>
                <c:pt idx="3095">
                  <c:v>61402</c:v>
                </c:pt>
                <c:pt idx="3096">
                  <c:v>61409</c:v>
                </c:pt>
                <c:pt idx="3097">
                  <c:v>61416</c:v>
                </c:pt>
                <c:pt idx="3098">
                  <c:v>61423</c:v>
                </c:pt>
                <c:pt idx="3099">
                  <c:v>61430</c:v>
                </c:pt>
                <c:pt idx="3100">
                  <c:v>61437</c:v>
                </c:pt>
                <c:pt idx="3101">
                  <c:v>61444</c:v>
                </c:pt>
                <c:pt idx="3102">
                  <c:v>61451</c:v>
                </c:pt>
                <c:pt idx="3103">
                  <c:v>61458</c:v>
                </c:pt>
                <c:pt idx="3104">
                  <c:v>61465</c:v>
                </c:pt>
                <c:pt idx="3105">
                  <c:v>61472</c:v>
                </c:pt>
                <c:pt idx="3106">
                  <c:v>61479</c:v>
                </c:pt>
                <c:pt idx="3107">
                  <c:v>61487</c:v>
                </c:pt>
                <c:pt idx="3108">
                  <c:v>61494</c:v>
                </c:pt>
                <c:pt idx="3109">
                  <c:v>61501</c:v>
                </c:pt>
                <c:pt idx="3110">
                  <c:v>61508</c:v>
                </c:pt>
                <c:pt idx="3111">
                  <c:v>61515</c:v>
                </c:pt>
                <c:pt idx="3112">
                  <c:v>61522</c:v>
                </c:pt>
                <c:pt idx="3113">
                  <c:v>61529</c:v>
                </c:pt>
                <c:pt idx="3114">
                  <c:v>61536</c:v>
                </c:pt>
                <c:pt idx="3115">
                  <c:v>61543</c:v>
                </c:pt>
                <c:pt idx="3116">
                  <c:v>61550</c:v>
                </c:pt>
                <c:pt idx="3117">
                  <c:v>61557</c:v>
                </c:pt>
                <c:pt idx="3118">
                  <c:v>61564</c:v>
                </c:pt>
                <c:pt idx="3119">
                  <c:v>61571</c:v>
                </c:pt>
                <c:pt idx="3120">
                  <c:v>61578</c:v>
                </c:pt>
                <c:pt idx="3121">
                  <c:v>61585</c:v>
                </c:pt>
                <c:pt idx="3122">
                  <c:v>61592</c:v>
                </c:pt>
                <c:pt idx="3123">
                  <c:v>61599</c:v>
                </c:pt>
                <c:pt idx="3124">
                  <c:v>61606</c:v>
                </c:pt>
                <c:pt idx="3125">
                  <c:v>61613</c:v>
                </c:pt>
                <c:pt idx="3126">
                  <c:v>61620</c:v>
                </c:pt>
                <c:pt idx="3127">
                  <c:v>61627</c:v>
                </c:pt>
                <c:pt idx="3128">
                  <c:v>61634</c:v>
                </c:pt>
                <c:pt idx="3129">
                  <c:v>61641</c:v>
                </c:pt>
                <c:pt idx="3130">
                  <c:v>61648</c:v>
                </c:pt>
                <c:pt idx="3131">
                  <c:v>61655</c:v>
                </c:pt>
                <c:pt idx="3132">
                  <c:v>61662</c:v>
                </c:pt>
                <c:pt idx="3133">
                  <c:v>61669</c:v>
                </c:pt>
                <c:pt idx="3134">
                  <c:v>61676</c:v>
                </c:pt>
                <c:pt idx="3135">
                  <c:v>61683</c:v>
                </c:pt>
                <c:pt idx="3136">
                  <c:v>61690</c:v>
                </c:pt>
                <c:pt idx="3137">
                  <c:v>61697</c:v>
                </c:pt>
                <c:pt idx="3138">
                  <c:v>61704</c:v>
                </c:pt>
                <c:pt idx="3139">
                  <c:v>61711</c:v>
                </c:pt>
                <c:pt idx="3140">
                  <c:v>61718</c:v>
                </c:pt>
                <c:pt idx="3141">
                  <c:v>61728</c:v>
                </c:pt>
                <c:pt idx="3142">
                  <c:v>61735</c:v>
                </c:pt>
                <c:pt idx="3143">
                  <c:v>61742</c:v>
                </c:pt>
                <c:pt idx="3144">
                  <c:v>61749</c:v>
                </c:pt>
                <c:pt idx="3145">
                  <c:v>61756</c:v>
                </c:pt>
                <c:pt idx="3146">
                  <c:v>61763</c:v>
                </c:pt>
                <c:pt idx="3147">
                  <c:v>61770</c:v>
                </c:pt>
                <c:pt idx="3148">
                  <c:v>61777</c:v>
                </c:pt>
                <c:pt idx="3149">
                  <c:v>61784</c:v>
                </c:pt>
                <c:pt idx="3150">
                  <c:v>61791</c:v>
                </c:pt>
                <c:pt idx="3151">
                  <c:v>61798</c:v>
                </c:pt>
                <c:pt idx="3152">
                  <c:v>61805</c:v>
                </c:pt>
                <c:pt idx="3153">
                  <c:v>61812</c:v>
                </c:pt>
                <c:pt idx="3154">
                  <c:v>61819</c:v>
                </c:pt>
                <c:pt idx="3155">
                  <c:v>61826</c:v>
                </c:pt>
                <c:pt idx="3156">
                  <c:v>61835</c:v>
                </c:pt>
                <c:pt idx="3157">
                  <c:v>61840</c:v>
                </c:pt>
                <c:pt idx="3158">
                  <c:v>61847</c:v>
                </c:pt>
                <c:pt idx="3159">
                  <c:v>61854</c:v>
                </c:pt>
                <c:pt idx="3160">
                  <c:v>61861</c:v>
                </c:pt>
                <c:pt idx="3161">
                  <c:v>61868</c:v>
                </c:pt>
                <c:pt idx="3162">
                  <c:v>61875</c:v>
                </c:pt>
                <c:pt idx="3163">
                  <c:v>61882</c:v>
                </c:pt>
                <c:pt idx="3164">
                  <c:v>61889</c:v>
                </c:pt>
                <c:pt idx="3165">
                  <c:v>61896</c:v>
                </c:pt>
                <c:pt idx="3166">
                  <c:v>61903</c:v>
                </c:pt>
                <c:pt idx="3167">
                  <c:v>61910</c:v>
                </c:pt>
                <c:pt idx="3168">
                  <c:v>61917</c:v>
                </c:pt>
                <c:pt idx="3169">
                  <c:v>61924</c:v>
                </c:pt>
                <c:pt idx="3170">
                  <c:v>61931</c:v>
                </c:pt>
                <c:pt idx="3171">
                  <c:v>61938</c:v>
                </c:pt>
                <c:pt idx="3172">
                  <c:v>61945</c:v>
                </c:pt>
                <c:pt idx="3173">
                  <c:v>61952</c:v>
                </c:pt>
                <c:pt idx="3174">
                  <c:v>61959</c:v>
                </c:pt>
                <c:pt idx="3175">
                  <c:v>61966</c:v>
                </c:pt>
                <c:pt idx="3176">
                  <c:v>61973</c:v>
                </c:pt>
                <c:pt idx="3177">
                  <c:v>61980</c:v>
                </c:pt>
                <c:pt idx="3178">
                  <c:v>61987</c:v>
                </c:pt>
                <c:pt idx="3179">
                  <c:v>61994</c:v>
                </c:pt>
                <c:pt idx="3180">
                  <c:v>62001</c:v>
                </c:pt>
                <c:pt idx="3181">
                  <c:v>62008</c:v>
                </c:pt>
                <c:pt idx="3182">
                  <c:v>62015</c:v>
                </c:pt>
                <c:pt idx="3183">
                  <c:v>62022</c:v>
                </c:pt>
                <c:pt idx="3184">
                  <c:v>62029</c:v>
                </c:pt>
                <c:pt idx="3185">
                  <c:v>62036</c:v>
                </c:pt>
                <c:pt idx="3186">
                  <c:v>62043</c:v>
                </c:pt>
                <c:pt idx="3187">
                  <c:v>62050</c:v>
                </c:pt>
                <c:pt idx="3188">
                  <c:v>62057</c:v>
                </c:pt>
                <c:pt idx="3189">
                  <c:v>62064</c:v>
                </c:pt>
                <c:pt idx="3190">
                  <c:v>62071</c:v>
                </c:pt>
                <c:pt idx="3191">
                  <c:v>62078</c:v>
                </c:pt>
                <c:pt idx="3192">
                  <c:v>62085</c:v>
                </c:pt>
                <c:pt idx="3193">
                  <c:v>62093</c:v>
                </c:pt>
                <c:pt idx="3194">
                  <c:v>62100</c:v>
                </c:pt>
                <c:pt idx="3195">
                  <c:v>62107</c:v>
                </c:pt>
                <c:pt idx="3196">
                  <c:v>62114</c:v>
                </c:pt>
                <c:pt idx="3197">
                  <c:v>62121</c:v>
                </c:pt>
                <c:pt idx="3198">
                  <c:v>62128</c:v>
                </c:pt>
                <c:pt idx="3199">
                  <c:v>62135</c:v>
                </c:pt>
                <c:pt idx="3200">
                  <c:v>62142</c:v>
                </c:pt>
                <c:pt idx="3201">
                  <c:v>62149</c:v>
                </c:pt>
                <c:pt idx="3202">
                  <c:v>62156</c:v>
                </c:pt>
                <c:pt idx="3203">
                  <c:v>62163</c:v>
                </c:pt>
                <c:pt idx="3204">
                  <c:v>62170</c:v>
                </c:pt>
                <c:pt idx="3205">
                  <c:v>62177</c:v>
                </c:pt>
                <c:pt idx="3206">
                  <c:v>62186</c:v>
                </c:pt>
                <c:pt idx="3207">
                  <c:v>62193</c:v>
                </c:pt>
                <c:pt idx="3208">
                  <c:v>62200</c:v>
                </c:pt>
                <c:pt idx="3209">
                  <c:v>62207</c:v>
                </c:pt>
                <c:pt idx="3210">
                  <c:v>62215</c:v>
                </c:pt>
                <c:pt idx="3211">
                  <c:v>62221</c:v>
                </c:pt>
                <c:pt idx="3212">
                  <c:v>62228</c:v>
                </c:pt>
                <c:pt idx="3213">
                  <c:v>62235</c:v>
                </c:pt>
                <c:pt idx="3214">
                  <c:v>62242</c:v>
                </c:pt>
                <c:pt idx="3215">
                  <c:v>62249</c:v>
                </c:pt>
                <c:pt idx="3216">
                  <c:v>62256</c:v>
                </c:pt>
                <c:pt idx="3217">
                  <c:v>62263</c:v>
                </c:pt>
                <c:pt idx="3218">
                  <c:v>62270</c:v>
                </c:pt>
                <c:pt idx="3219">
                  <c:v>62277</c:v>
                </c:pt>
                <c:pt idx="3220">
                  <c:v>62284</c:v>
                </c:pt>
                <c:pt idx="3221">
                  <c:v>62291</c:v>
                </c:pt>
                <c:pt idx="3222">
                  <c:v>62298</c:v>
                </c:pt>
                <c:pt idx="3223">
                  <c:v>62305</c:v>
                </c:pt>
                <c:pt idx="3224">
                  <c:v>62312</c:v>
                </c:pt>
                <c:pt idx="3225">
                  <c:v>62319</c:v>
                </c:pt>
                <c:pt idx="3226">
                  <c:v>62326</c:v>
                </c:pt>
                <c:pt idx="3227">
                  <c:v>62333</c:v>
                </c:pt>
                <c:pt idx="3228">
                  <c:v>62340</c:v>
                </c:pt>
                <c:pt idx="3229">
                  <c:v>62347</c:v>
                </c:pt>
                <c:pt idx="3230">
                  <c:v>62354</c:v>
                </c:pt>
                <c:pt idx="3231">
                  <c:v>62361</c:v>
                </c:pt>
                <c:pt idx="3232">
                  <c:v>62368</c:v>
                </c:pt>
                <c:pt idx="3233">
                  <c:v>62375</c:v>
                </c:pt>
                <c:pt idx="3234">
                  <c:v>62382</c:v>
                </c:pt>
                <c:pt idx="3235">
                  <c:v>62389</c:v>
                </c:pt>
                <c:pt idx="3236">
                  <c:v>62396</c:v>
                </c:pt>
                <c:pt idx="3237">
                  <c:v>62403</c:v>
                </c:pt>
                <c:pt idx="3238">
                  <c:v>62410</c:v>
                </c:pt>
                <c:pt idx="3239">
                  <c:v>62417</c:v>
                </c:pt>
                <c:pt idx="3240">
                  <c:v>62424</c:v>
                </c:pt>
                <c:pt idx="3241">
                  <c:v>62431</c:v>
                </c:pt>
                <c:pt idx="3242">
                  <c:v>62438</c:v>
                </c:pt>
                <c:pt idx="3243">
                  <c:v>62445</c:v>
                </c:pt>
                <c:pt idx="3244">
                  <c:v>62456</c:v>
                </c:pt>
                <c:pt idx="3245">
                  <c:v>62460</c:v>
                </c:pt>
                <c:pt idx="3246">
                  <c:v>62466</c:v>
                </c:pt>
                <c:pt idx="3247">
                  <c:v>62473</c:v>
                </c:pt>
                <c:pt idx="3248">
                  <c:v>62480</c:v>
                </c:pt>
                <c:pt idx="3249">
                  <c:v>62487</c:v>
                </c:pt>
                <c:pt idx="3250">
                  <c:v>62494</c:v>
                </c:pt>
                <c:pt idx="3251">
                  <c:v>62501</c:v>
                </c:pt>
                <c:pt idx="3252">
                  <c:v>62508</c:v>
                </c:pt>
                <c:pt idx="3253">
                  <c:v>62515</c:v>
                </c:pt>
                <c:pt idx="3254">
                  <c:v>62522</c:v>
                </c:pt>
                <c:pt idx="3255">
                  <c:v>62529</c:v>
                </c:pt>
                <c:pt idx="3256">
                  <c:v>62536</c:v>
                </c:pt>
                <c:pt idx="3257">
                  <c:v>62543</c:v>
                </c:pt>
                <c:pt idx="3258">
                  <c:v>62550</c:v>
                </c:pt>
                <c:pt idx="3259">
                  <c:v>62557</c:v>
                </c:pt>
                <c:pt idx="3260">
                  <c:v>62564</c:v>
                </c:pt>
                <c:pt idx="3261">
                  <c:v>62571</c:v>
                </c:pt>
                <c:pt idx="3262">
                  <c:v>62578</c:v>
                </c:pt>
                <c:pt idx="3263">
                  <c:v>62585</c:v>
                </c:pt>
                <c:pt idx="3264">
                  <c:v>62592</c:v>
                </c:pt>
                <c:pt idx="3265">
                  <c:v>62599</c:v>
                </c:pt>
                <c:pt idx="3266">
                  <c:v>62606</c:v>
                </c:pt>
                <c:pt idx="3267">
                  <c:v>62613</c:v>
                </c:pt>
                <c:pt idx="3268">
                  <c:v>62620</c:v>
                </c:pt>
                <c:pt idx="3269">
                  <c:v>62627</c:v>
                </c:pt>
                <c:pt idx="3270">
                  <c:v>62634</c:v>
                </c:pt>
                <c:pt idx="3271">
                  <c:v>62641</c:v>
                </c:pt>
                <c:pt idx="3272">
                  <c:v>62648</c:v>
                </c:pt>
                <c:pt idx="3273">
                  <c:v>62655</c:v>
                </c:pt>
                <c:pt idx="3274">
                  <c:v>62662</c:v>
                </c:pt>
                <c:pt idx="3275">
                  <c:v>62669</c:v>
                </c:pt>
                <c:pt idx="3276">
                  <c:v>62676</c:v>
                </c:pt>
                <c:pt idx="3277">
                  <c:v>62683</c:v>
                </c:pt>
                <c:pt idx="3278">
                  <c:v>62690</c:v>
                </c:pt>
                <c:pt idx="3279">
                  <c:v>62697</c:v>
                </c:pt>
                <c:pt idx="3280">
                  <c:v>62704</c:v>
                </c:pt>
                <c:pt idx="3281">
                  <c:v>62711</c:v>
                </c:pt>
                <c:pt idx="3282">
                  <c:v>62718</c:v>
                </c:pt>
                <c:pt idx="3283">
                  <c:v>62725</c:v>
                </c:pt>
                <c:pt idx="3284">
                  <c:v>62732</c:v>
                </c:pt>
                <c:pt idx="3285">
                  <c:v>62739</c:v>
                </c:pt>
                <c:pt idx="3286">
                  <c:v>62746</c:v>
                </c:pt>
                <c:pt idx="3287">
                  <c:v>62753</c:v>
                </c:pt>
                <c:pt idx="3288">
                  <c:v>62760</c:v>
                </c:pt>
                <c:pt idx="3289">
                  <c:v>62767</c:v>
                </c:pt>
                <c:pt idx="3290">
                  <c:v>62774</c:v>
                </c:pt>
                <c:pt idx="3291">
                  <c:v>62781</c:v>
                </c:pt>
                <c:pt idx="3292">
                  <c:v>62788</c:v>
                </c:pt>
                <c:pt idx="3293">
                  <c:v>62795</c:v>
                </c:pt>
                <c:pt idx="3294">
                  <c:v>62802</c:v>
                </c:pt>
                <c:pt idx="3295">
                  <c:v>62809</c:v>
                </c:pt>
                <c:pt idx="3296">
                  <c:v>62816</c:v>
                </c:pt>
                <c:pt idx="3297">
                  <c:v>62823</c:v>
                </c:pt>
                <c:pt idx="3298">
                  <c:v>62830</c:v>
                </c:pt>
                <c:pt idx="3299">
                  <c:v>62837</c:v>
                </c:pt>
                <c:pt idx="3300">
                  <c:v>62844</c:v>
                </c:pt>
                <c:pt idx="3301">
                  <c:v>62851</c:v>
                </c:pt>
                <c:pt idx="3302">
                  <c:v>62858</c:v>
                </c:pt>
                <c:pt idx="3303">
                  <c:v>62865</c:v>
                </c:pt>
                <c:pt idx="3304">
                  <c:v>62872</c:v>
                </c:pt>
                <c:pt idx="3305">
                  <c:v>62879</c:v>
                </c:pt>
                <c:pt idx="3306">
                  <c:v>62886</c:v>
                </c:pt>
                <c:pt idx="3307">
                  <c:v>62893</c:v>
                </c:pt>
                <c:pt idx="3308">
                  <c:v>62900</c:v>
                </c:pt>
                <c:pt idx="3309">
                  <c:v>62907</c:v>
                </c:pt>
                <c:pt idx="3310">
                  <c:v>62914</c:v>
                </c:pt>
                <c:pt idx="3311">
                  <c:v>62921</c:v>
                </c:pt>
                <c:pt idx="3312">
                  <c:v>62928</c:v>
                </c:pt>
                <c:pt idx="3313">
                  <c:v>62935</c:v>
                </c:pt>
                <c:pt idx="3314">
                  <c:v>62942</c:v>
                </c:pt>
                <c:pt idx="3315">
                  <c:v>62949</c:v>
                </c:pt>
                <c:pt idx="3316">
                  <c:v>62956</c:v>
                </c:pt>
                <c:pt idx="3317">
                  <c:v>62963</c:v>
                </c:pt>
                <c:pt idx="3318">
                  <c:v>62970</c:v>
                </c:pt>
                <c:pt idx="3319">
                  <c:v>62977</c:v>
                </c:pt>
                <c:pt idx="3320">
                  <c:v>62984</c:v>
                </c:pt>
                <c:pt idx="3321">
                  <c:v>62991</c:v>
                </c:pt>
                <c:pt idx="3322">
                  <c:v>62998</c:v>
                </c:pt>
                <c:pt idx="3323">
                  <c:v>63005</c:v>
                </c:pt>
                <c:pt idx="3324">
                  <c:v>63012</c:v>
                </c:pt>
                <c:pt idx="3325">
                  <c:v>63019</c:v>
                </c:pt>
                <c:pt idx="3326">
                  <c:v>63026</c:v>
                </c:pt>
                <c:pt idx="3327">
                  <c:v>63033</c:v>
                </c:pt>
                <c:pt idx="3328">
                  <c:v>63040</c:v>
                </c:pt>
                <c:pt idx="3329">
                  <c:v>63047</c:v>
                </c:pt>
                <c:pt idx="3330">
                  <c:v>63054</c:v>
                </c:pt>
                <c:pt idx="3331">
                  <c:v>63061</c:v>
                </c:pt>
                <c:pt idx="3332">
                  <c:v>63068</c:v>
                </c:pt>
                <c:pt idx="3333">
                  <c:v>63075</c:v>
                </c:pt>
                <c:pt idx="3334">
                  <c:v>63082</c:v>
                </c:pt>
                <c:pt idx="3335">
                  <c:v>63089</c:v>
                </c:pt>
                <c:pt idx="3336">
                  <c:v>63096</c:v>
                </c:pt>
                <c:pt idx="3337">
                  <c:v>63103</c:v>
                </c:pt>
                <c:pt idx="3338">
                  <c:v>63110</c:v>
                </c:pt>
                <c:pt idx="3339">
                  <c:v>63117</c:v>
                </c:pt>
                <c:pt idx="3340">
                  <c:v>63124</c:v>
                </c:pt>
                <c:pt idx="3341">
                  <c:v>63131</c:v>
                </c:pt>
                <c:pt idx="3342">
                  <c:v>63138</c:v>
                </c:pt>
                <c:pt idx="3343">
                  <c:v>63145</c:v>
                </c:pt>
                <c:pt idx="3344">
                  <c:v>63152</c:v>
                </c:pt>
                <c:pt idx="3345">
                  <c:v>63159</c:v>
                </c:pt>
                <c:pt idx="3346">
                  <c:v>63166</c:v>
                </c:pt>
                <c:pt idx="3347">
                  <c:v>63173</c:v>
                </c:pt>
                <c:pt idx="3348">
                  <c:v>63180</c:v>
                </c:pt>
                <c:pt idx="3349">
                  <c:v>63187</c:v>
                </c:pt>
                <c:pt idx="3350">
                  <c:v>63194</c:v>
                </c:pt>
                <c:pt idx="3351">
                  <c:v>63201</c:v>
                </c:pt>
                <c:pt idx="3352">
                  <c:v>63208</c:v>
                </c:pt>
                <c:pt idx="3353">
                  <c:v>63215</c:v>
                </c:pt>
                <c:pt idx="3354">
                  <c:v>63222</c:v>
                </c:pt>
                <c:pt idx="3355">
                  <c:v>63229</c:v>
                </c:pt>
                <c:pt idx="3356">
                  <c:v>63236</c:v>
                </c:pt>
                <c:pt idx="3357">
                  <c:v>63243</c:v>
                </c:pt>
                <c:pt idx="3358">
                  <c:v>63250</c:v>
                </c:pt>
                <c:pt idx="3359">
                  <c:v>63257</c:v>
                </c:pt>
                <c:pt idx="3360">
                  <c:v>63264</c:v>
                </c:pt>
                <c:pt idx="3361">
                  <c:v>63271</c:v>
                </c:pt>
                <c:pt idx="3362">
                  <c:v>63278</c:v>
                </c:pt>
                <c:pt idx="3363">
                  <c:v>63285</c:v>
                </c:pt>
                <c:pt idx="3364">
                  <c:v>63292</c:v>
                </c:pt>
                <c:pt idx="3365">
                  <c:v>63299</c:v>
                </c:pt>
                <c:pt idx="3366">
                  <c:v>63306</c:v>
                </c:pt>
                <c:pt idx="3367">
                  <c:v>63313</c:v>
                </c:pt>
                <c:pt idx="3368">
                  <c:v>63320</c:v>
                </c:pt>
                <c:pt idx="3369">
                  <c:v>63327</c:v>
                </c:pt>
                <c:pt idx="3370">
                  <c:v>63334</c:v>
                </c:pt>
                <c:pt idx="3371">
                  <c:v>63341</c:v>
                </c:pt>
                <c:pt idx="3372">
                  <c:v>63348</c:v>
                </c:pt>
                <c:pt idx="3373">
                  <c:v>63355</c:v>
                </c:pt>
                <c:pt idx="3374">
                  <c:v>63362</c:v>
                </c:pt>
                <c:pt idx="3375">
                  <c:v>63369</c:v>
                </c:pt>
                <c:pt idx="3376">
                  <c:v>63376</c:v>
                </c:pt>
                <c:pt idx="3377">
                  <c:v>63383</c:v>
                </c:pt>
                <c:pt idx="3378">
                  <c:v>63390</c:v>
                </c:pt>
                <c:pt idx="3379">
                  <c:v>63397</c:v>
                </c:pt>
                <c:pt idx="3380">
                  <c:v>63404</c:v>
                </c:pt>
                <c:pt idx="3381">
                  <c:v>63411</c:v>
                </c:pt>
                <c:pt idx="3382">
                  <c:v>63418</c:v>
                </c:pt>
                <c:pt idx="3383">
                  <c:v>63425</c:v>
                </c:pt>
                <c:pt idx="3384">
                  <c:v>63432</c:v>
                </c:pt>
                <c:pt idx="3385">
                  <c:v>63439</c:v>
                </c:pt>
                <c:pt idx="3386">
                  <c:v>63446</c:v>
                </c:pt>
                <c:pt idx="3387">
                  <c:v>63453</c:v>
                </c:pt>
                <c:pt idx="3388">
                  <c:v>63460</c:v>
                </c:pt>
                <c:pt idx="3389">
                  <c:v>63467</c:v>
                </c:pt>
                <c:pt idx="3390">
                  <c:v>63474</c:v>
                </c:pt>
                <c:pt idx="3391">
                  <c:v>63481</c:v>
                </c:pt>
                <c:pt idx="3392">
                  <c:v>63488</c:v>
                </c:pt>
                <c:pt idx="3393">
                  <c:v>63495</c:v>
                </c:pt>
                <c:pt idx="3394">
                  <c:v>63502</c:v>
                </c:pt>
                <c:pt idx="3395">
                  <c:v>63509</c:v>
                </c:pt>
                <c:pt idx="3396">
                  <c:v>63516</c:v>
                </c:pt>
                <c:pt idx="3397">
                  <c:v>63523</c:v>
                </c:pt>
                <c:pt idx="3398">
                  <c:v>63530</c:v>
                </c:pt>
                <c:pt idx="3399">
                  <c:v>63537</c:v>
                </c:pt>
                <c:pt idx="3400">
                  <c:v>63544</c:v>
                </c:pt>
                <c:pt idx="3401">
                  <c:v>63552</c:v>
                </c:pt>
                <c:pt idx="3402">
                  <c:v>63559</c:v>
                </c:pt>
                <c:pt idx="3403">
                  <c:v>63566</c:v>
                </c:pt>
                <c:pt idx="3404">
                  <c:v>63573</c:v>
                </c:pt>
                <c:pt idx="3405">
                  <c:v>63580</c:v>
                </c:pt>
                <c:pt idx="3406">
                  <c:v>63587</c:v>
                </c:pt>
                <c:pt idx="3407">
                  <c:v>63594</c:v>
                </c:pt>
                <c:pt idx="3408">
                  <c:v>63601</c:v>
                </c:pt>
                <c:pt idx="3409">
                  <c:v>63608</c:v>
                </c:pt>
                <c:pt idx="3410">
                  <c:v>63615</c:v>
                </c:pt>
                <c:pt idx="3411">
                  <c:v>63622</c:v>
                </c:pt>
                <c:pt idx="3412">
                  <c:v>63629</c:v>
                </c:pt>
                <c:pt idx="3413">
                  <c:v>63636</c:v>
                </c:pt>
                <c:pt idx="3414">
                  <c:v>63643</c:v>
                </c:pt>
                <c:pt idx="3415">
                  <c:v>63650</c:v>
                </c:pt>
                <c:pt idx="3416">
                  <c:v>63661</c:v>
                </c:pt>
                <c:pt idx="3417">
                  <c:v>63664</c:v>
                </c:pt>
                <c:pt idx="3418">
                  <c:v>63671</c:v>
                </c:pt>
                <c:pt idx="3419">
                  <c:v>63678</c:v>
                </c:pt>
                <c:pt idx="3420">
                  <c:v>63685</c:v>
                </c:pt>
                <c:pt idx="3421">
                  <c:v>63692</c:v>
                </c:pt>
                <c:pt idx="3422">
                  <c:v>63699</c:v>
                </c:pt>
                <c:pt idx="3423">
                  <c:v>63706</c:v>
                </c:pt>
                <c:pt idx="3424">
                  <c:v>63713</c:v>
                </c:pt>
                <c:pt idx="3425">
                  <c:v>63720</c:v>
                </c:pt>
                <c:pt idx="3426">
                  <c:v>63727</c:v>
                </c:pt>
                <c:pt idx="3427">
                  <c:v>63734</c:v>
                </c:pt>
                <c:pt idx="3428">
                  <c:v>63741</c:v>
                </c:pt>
                <c:pt idx="3429">
                  <c:v>63748</c:v>
                </c:pt>
                <c:pt idx="3430">
                  <c:v>63755</c:v>
                </c:pt>
                <c:pt idx="3431">
                  <c:v>63762</c:v>
                </c:pt>
                <c:pt idx="3432">
                  <c:v>63769</c:v>
                </c:pt>
                <c:pt idx="3433">
                  <c:v>63776</c:v>
                </c:pt>
                <c:pt idx="3434">
                  <c:v>63783</c:v>
                </c:pt>
                <c:pt idx="3435">
                  <c:v>63790</c:v>
                </c:pt>
                <c:pt idx="3436">
                  <c:v>63797</c:v>
                </c:pt>
                <c:pt idx="3437">
                  <c:v>63804</c:v>
                </c:pt>
                <c:pt idx="3438">
                  <c:v>63811</c:v>
                </c:pt>
                <c:pt idx="3439">
                  <c:v>63818</c:v>
                </c:pt>
                <c:pt idx="3440">
                  <c:v>63825</c:v>
                </c:pt>
                <c:pt idx="3441">
                  <c:v>63832</c:v>
                </c:pt>
                <c:pt idx="3442">
                  <c:v>63839</c:v>
                </c:pt>
                <c:pt idx="3443">
                  <c:v>63846</c:v>
                </c:pt>
                <c:pt idx="3444">
                  <c:v>63853</c:v>
                </c:pt>
                <c:pt idx="3445">
                  <c:v>63860</c:v>
                </c:pt>
                <c:pt idx="3446">
                  <c:v>63867</c:v>
                </c:pt>
                <c:pt idx="3447">
                  <c:v>63874</c:v>
                </c:pt>
                <c:pt idx="3448">
                  <c:v>63881</c:v>
                </c:pt>
                <c:pt idx="3449">
                  <c:v>63888</c:v>
                </c:pt>
                <c:pt idx="3450">
                  <c:v>63895</c:v>
                </c:pt>
                <c:pt idx="3451">
                  <c:v>63902</c:v>
                </c:pt>
                <c:pt idx="3452">
                  <c:v>63909</c:v>
                </c:pt>
                <c:pt idx="3453">
                  <c:v>63919</c:v>
                </c:pt>
                <c:pt idx="3454">
                  <c:v>63926</c:v>
                </c:pt>
                <c:pt idx="3455">
                  <c:v>63933</c:v>
                </c:pt>
                <c:pt idx="3456">
                  <c:v>63940</c:v>
                </c:pt>
                <c:pt idx="3457">
                  <c:v>63947</c:v>
                </c:pt>
                <c:pt idx="3458">
                  <c:v>63954</c:v>
                </c:pt>
                <c:pt idx="3459">
                  <c:v>63961</c:v>
                </c:pt>
                <c:pt idx="3460">
                  <c:v>63968</c:v>
                </c:pt>
                <c:pt idx="3461">
                  <c:v>63975</c:v>
                </c:pt>
                <c:pt idx="3462">
                  <c:v>63982</c:v>
                </c:pt>
                <c:pt idx="3463">
                  <c:v>63989</c:v>
                </c:pt>
                <c:pt idx="3464">
                  <c:v>63996</c:v>
                </c:pt>
                <c:pt idx="3465">
                  <c:v>64003</c:v>
                </c:pt>
                <c:pt idx="3466">
                  <c:v>64010</c:v>
                </c:pt>
                <c:pt idx="3467">
                  <c:v>64019</c:v>
                </c:pt>
                <c:pt idx="3468">
                  <c:v>64024</c:v>
                </c:pt>
                <c:pt idx="3469">
                  <c:v>64031</c:v>
                </c:pt>
                <c:pt idx="3470">
                  <c:v>64038</c:v>
                </c:pt>
                <c:pt idx="3471">
                  <c:v>64045</c:v>
                </c:pt>
                <c:pt idx="3472">
                  <c:v>64052</c:v>
                </c:pt>
                <c:pt idx="3473">
                  <c:v>64059</c:v>
                </c:pt>
                <c:pt idx="3474">
                  <c:v>64066</c:v>
                </c:pt>
                <c:pt idx="3475">
                  <c:v>64073</c:v>
                </c:pt>
                <c:pt idx="3476">
                  <c:v>64080</c:v>
                </c:pt>
                <c:pt idx="3477">
                  <c:v>64087</c:v>
                </c:pt>
                <c:pt idx="3478">
                  <c:v>64094</c:v>
                </c:pt>
                <c:pt idx="3479">
                  <c:v>64101</c:v>
                </c:pt>
                <c:pt idx="3480">
                  <c:v>64108</c:v>
                </c:pt>
                <c:pt idx="3481">
                  <c:v>64115</c:v>
                </c:pt>
                <c:pt idx="3482">
                  <c:v>64122</c:v>
                </c:pt>
                <c:pt idx="3483">
                  <c:v>64129</c:v>
                </c:pt>
                <c:pt idx="3484">
                  <c:v>64136</c:v>
                </c:pt>
                <c:pt idx="3485">
                  <c:v>64143</c:v>
                </c:pt>
                <c:pt idx="3486">
                  <c:v>64150</c:v>
                </c:pt>
                <c:pt idx="3487">
                  <c:v>64157</c:v>
                </c:pt>
                <c:pt idx="3488">
                  <c:v>64164</c:v>
                </c:pt>
                <c:pt idx="3489">
                  <c:v>64171</c:v>
                </c:pt>
                <c:pt idx="3490">
                  <c:v>64178</c:v>
                </c:pt>
                <c:pt idx="3491">
                  <c:v>64185</c:v>
                </c:pt>
                <c:pt idx="3492">
                  <c:v>64192</c:v>
                </c:pt>
                <c:pt idx="3493">
                  <c:v>64199</c:v>
                </c:pt>
                <c:pt idx="3494">
                  <c:v>64206</c:v>
                </c:pt>
                <c:pt idx="3495">
                  <c:v>64213</c:v>
                </c:pt>
                <c:pt idx="3496">
                  <c:v>64220</c:v>
                </c:pt>
                <c:pt idx="3497">
                  <c:v>64227</c:v>
                </c:pt>
                <c:pt idx="3498">
                  <c:v>64234</c:v>
                </c:pt>
                <c:pt idx="3499">
                  <c:v>64241</c:v>
                </c:pt>
                <c:pt idx="3500">
                  <c:v>64248</c:v>
                </c:pt>
                <c:pt idx="3501">
                  <c:v>64255</c:v>
                </c:pt>
                <c:pt idx="3502">
                  <c:v>64262</c:v>
                </c:pt>
                <c:pt idx="3503">
                  <c:v>64269</c:v>
                </c:pt>
                <c:pt idx="3504">
                  <c:v>64276</c:v>
                </c:pt>
                <c:pt idx="3505">
                  <c:v>64284</c:v>
                </c:pt>
                <c:pt idx="3506">
                  <c:v>64291</c:v>
                </c:pt>
                <c:pt idx="3507">
                  <c:v>64298</c:v>
                </c:pt>
                <c:pt idx="3508">
                  <c:v>64305</c:v>
                </c:pt>
                <c:pt idx="3509">
                  <c:v>64312</c:v>
                </c:pt>
                <c:pt idx="3510">
                  <c:v>64319</c:v>
                </c:pt>
                <c:pt idx="3511">
                  <c:v>64326</c:v>
                </c:pt>
                <c:pt idx="3512">
                  <c:v>64333</c:v>
                </c:pt>
                <c:pt idx="3513">
                  <c:v>64340</c:v>
                </c:pt>
                <c:pt idx="3514">
                  <c:v>64347</c:v>
                </c:pt>
                <c:pt idx="3515">
                  <c:v>64354</c:v>
                </c:pt>
                <c:pt idx="3516">
                  <c:v>64361</c:v>
                </c:pt>
                <c:pt idx="3517">
                  <c:v>64368</c:v>
                </c:pt>
                <c:pt idx="3518">
                  <c:v>64375</c:v>
                </c:pt>
                <c:pt idx="3519">
                  <c:v>64382</c:v>
                </c:pt>
                <c:pt idx="3520">
                  <c:v>64389</c:v>
                </c:pt>
                <c:pt idx="3521">
                  <c:v>64398</c:v>
                </c:pt>
                <c:pt idx="3522">
                  <c:v>64405</c:v>
                </c:pt>
                <c:pt idx="3523">
                  <c:v>64412</c:v>
                </c:pt>
                <c:pt idx="3524">
                  <c:v>64419</c:v>
                </c:pt>
                <c:pt idx="3525">
                  <c:v>64426</c:v>
                </c:pt>
                <c:pt idx="3526">
                  <c:v>64433</c:v>
                </c:pt>
                <c:pt idx="3527">
                  <c:v>64440</c:v>
                </c:pt>
                <c:pt idx="3528">
                  <c:v>64447</c:v>
                </c:pt>
                <c:pt idx="3529">
                  <c:v>64454</c:v>
                </c:pt>
                <c:pt idx="3530">
                  <c:v>64461</c:v>
                </c:pt>
                <c:pt idx="3531">
                  <c:v>64468</c:v>
                </c:pt>
                <c:pt idx="3532">
                  <c:v>64475</c:v>
                </c:pt>
                <c:pt idx="3533">
                  <c:v>64482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-2.7850000000001728E-3</c:v>
                </c:pt>
                <c:pt idx="1">
                  <c:v>-2.78923581929158E-3</c:v>
                </c:pt>
                <c:pt idx="2">
                  <c:v>-2.7936494928047727E-3</c:v>
                </c:pt>
                <c:pt idx="3">
                  <c:v>-2.805311976577388E-3</c:v>
                </c:pt>
                <c:pt idx="4">
                  <c:v>-2.8130050920094837E-3</c:v>
                </c:pt>
                <c:pt idx="5">
                  <c:v>-2.8182471709473685E-3</c:v>
                </c:pt>
                <c:pt idx="6">
                  <c:v>-2.8236406475470517E-3</c:v>
                </c:pt>
                <c:pt idx="7">
                  <c:v>-2.8291800572575478E-3</c:v>
                </c:pt>
                <c:pt idx="8">
                  <c:v>-2.8431832541708779E-3</c:v>
                </c:pt>
                <c:pt idx="9">
                  <c:v>-2.8526771853920612E-3</c:v>
                </c:pt>
                <c:pt idx="10">
                  <c:v>-2.8588537416602447E-3</c:v>
                </c:pt>
                <c:pt idx="11">
                  <c:v>-2.8651371133558015E-3</c:v>
                </c:pt>
                <c:pt idx="12">
                  <c:v>-2.8715197258443329E-3</c:v>
                </c:pt>
                <c:pt idx="13">
                  <c:v>-2.8868023697933075E-3</c:v>
                </c:pt>
                <c:pt idx="14">
                  <c:v>-2.8978805413161081E-3</c:v>
                </c:pt>
                <c:pt idx="15">
                  <c:v>-2.9046351885923987E-3</c:v>
                </c:pt>
                <c:pt idx="16">
                  <c:v>-2.9114372991185414E-3</c:v>
                </c:pt>
                <c:pt idx="17">
                  <c:v>-2.9182771883904681E-3</c:v>
                </c:pt>
                <c:pt idx="18">
                  <c:v>-2.9335253621619994E-3</c:v>
                </c:pt>
                <c:pt idx="19">
                  <c:v>-2.9458102940636776E-3</c:v>
                </c:pt>
                <c:pt idx="20">
                  <c:v>-2.9526832607750871E-3</c:v>
                </c:pt>
                <c:pt idx="21">
                  <c:v>-2.9595295700241722E-3</c:v>
                </c:pt>
                <c:pt idx="22">
                  <c:v>-2.9663374276070586E-3</c:v>
                </c:pt>
                <c:pt idx="23">
                  <c:v>-2.980000000000559E-3</c:v>
                </c:pt>
                <c:pt idx="24">
                  <c:v>-2.9927037948457064E-3</c:v>
                </c:pt>
                <c:pt idx="25">
                  <c:v>-2.9989586126858959E-3</c:v>
                </c:pt>
                <c:pt idx="26">
                  <c:v>-3.0050679160000043E-3</c:v>
                </c:pt>
                <c:pt idx="27">
                  <c:v>-3.0110312981606918E-3</c:v>
                </c:pt>
                <c:pt idx="28">
                  <c:v>-3.0216582564530589E-3</c:v>
                </c:pt>
                <c:pt idx="29">
                  <c:v>-3.0334322259538359E-3</c:v>
                </c:pt>
                <c:pt idx="30">
                  <c:v>-3.038674646119636E-3</c:v>
                </c:pt>
                <c:pt idx="31">
                  <c:v>-3.043777551233751E-3</c:v>
                </c:pt>
                <c:pt idx="32">
                  <c:v>-3.0487434832658588E-3</c:v>
                </c:pt>
                <c:pt idx="33">
                  <c:v>-3.0565633838785132E-3</c:v>
                </c:pt>
                <c:pt idx="34">
                  <c:v>-3.0673030625775251E-3</c:v>
                </c:pt>
                <c:pt idx="35">
                  <c:v>-3.0716370013371352E-3</c:v>
                </c:pt>
                <c:pt idx="36">
                  <c:v>-3.0758580643731942E-3</c:v>
                </c:pt>
                <c:pt idx="37">
                  <c:v>-3.0799717421563901E-3</c:v>
                </c:pt>
                <c:pt idx="38">
                  <c:v>-3.0855212743359653E-3</c:v>
                </c:pt>
                <c:pt idx="39">
                  <c:v>-3.0954771525659249E-3</c:v>
                </c:pt>
                <c:pt idx="40">
                  <c:v>-3.0991510035211188E-3</c:v>
                </c:pt>
                <c:pt idx="41">
                  <c:v>-3.1023182525755058E-3</c:v>
                </c:pt>
                <c:pt idx="42">
                  <c:v>-3.1059415870497206E-3</c:v>
                </c:pt>
                <c:pt idx="43">
                  <c:v>-3.109511974188189E-3</c:v>
                </c:pt>
                <c:pt idx="44">
                  <c:v>-3.1200000000004119E-3</c:v>
                </c:pt>
                <c:pt idx="45">
                  <c:v>-3.1234392300181118E-3</c:v>
                </c:pt>
                <c:pt idx="46">
                  <c:v>-3.1268374137305554E-3</c:v>
                </c:pt>
                <c:pt idx="47">
                  <c:v>-3.1301958442545661E-3</c:v>
                </c:pt>
                <c:pt idx="48">
                  <c:v>-3.1335157556544226E-3</c:v>
                </c:pt>
                <c:pt idx="49">
                  <c:v>-3.1432558299830404E-3</c:v>
                </c:pt>
                <c:pt idx="50">
                  <c:v>-3.146432824501051E-3</c:v>
                </c:pt>
                <c:pt idx="51">
                  <c:v>-3.1495765844444094E-3</c:v>
                </c:pt>
                <c:pt idx="52">
                  <c:v>-3.1526879895704806E-3</c:v>
                </c:pt>
                <c:pt idx="53">
                  <c:v>-3.1557678605867233E-3</c:v>
                </c:pt>
                <c:pt idx="54">
                  <c:v>-3.1648255903020013E-3</c:v>
                </c:pt>
                <c:pt idx="55">
                  <c:v>-3.1677863509562308E-3</c:v>
                </c:pt>
                <c:pt idx="56">
                  <c:v>-3.1707187952945749E-3</c:v>
                </c:pt>
                <c:pt idx="57">
                  <c:v>-3.1736233897276798E-3</c:v>
                </c:pt>
                <c:pt idx="58">
                  <c:v>-3.1765005416197977E-3</c:v>
                </c:pt>
                <c:pt idx="59">
                  <c:v>-3.1851484511837063E-3</c:v>
                </c:pt>
                <c:pt idx="60">
                  <c:v>-3.1877408043843097E-3</c:v>
                </c:pt>
                <c:pt idx="61">
                  <c:v>-3.1904847873596544E-3</c:v>
                </c:pt>
                <c:pt idx="62">
                  <c:v>-3.1932025319775788E-3</c:v>
                </c:pt>
                <c:pt idx="63">
                  <c:v>-3.1958940322718656E-3</c:v>
                </c:pt>
                <c:pt idx="64">
                  <c:v>-3.204611932149768E-3</c:v>
                </c:pt>
                <c:pt idx="65">
                  <c:v>-3.207315692110471E-3</c:v>
                </c:pt>
                <c:pt idx="66">
                  <c:v>-3.2100000000003506E-3</c:v>
                </c:pt>
                <c:pt idx="67">
                  <c:v>-3.2126645130353443E-3</c:v>
                </c:pt>
                <c:pt idx="68">
                  <c:v>-3.2182854337715213E-3</c:v>
                </c:pt>
                <c:pt idx="69">
                  <c:v>-3.2231107310898293E-3</c:v>
                </c:pt>
                <c:pt idx="70">
                  <c:v>-3.2256669995376162E-3</c:v>
                </c:pt>
                <c:pt idx="71">
                  <c:v>-3.2282008063710958E-3</c:v>
                </c:pt>
                <c:pt idx="72">
                  <c:v>-3.2307122699108382E-3</c:v>
                </c:pt>
                <c:pt idx="73">
                  <c:v>-3.2375966530088442E-3</c:v>
                </c:pt>
                <c:pt idx="74">
                  <c:v>-3.2405428957663681E-3</c:v>
                </c:pt>
                <c:pt idx="75">
                  <c:v>-3.2429502558641568E-3</c:v>
                </c:pt>
                <c:pt idx="76">
                  <c:v>-3.2453394855174083E-3</c:v>
                </c:pt>
                <c:pt idx="77">
                  <c:v>-3.2477118706852885E-3</c:v>
                </c:pt>
                <c:pt idx="78">
                  <c:v>-3.2553747495599164E-3</c:v>
                </c:pt>
                <c:pt idx="79">
                  <c:v>-3.2570645237798824E-3</c:v>
                </c:pt>
                <c:pt idx="80">
                  <c:v>-3.2593778140040412E-3</c:v>
                </c:pt>
                <c:pt idx="81">
                  <c:v>-3.261685478352348E-3</c:v>
                </c:pt>
                <c:pt idx="82">
                  <c:v>-3.2639899703995373E-3</c:v>
                </c:pt>
                <c:pt idx="83">
                  <c:v>-3.2719050378023939E-3</c:v>
                </c:pt>
                <c:pt idx="84">
                  <c:v>-3.2732311250679874E-3</c:v>
                </c:pt>
                <c:pt idx="85">
                  <c:v>-3.2755623972202668E-3</c:v>
                </c:pt>
                <c:pt idx="86">
                  <c:v>-3.2779087213113717E-3</c:v>
                </c:pt>
                <c:pt idx="87">
                  <c:v>-3.2802737185042372E-3</c:v>
                </c:pt>
                <c:pt idx="88">
                  <c:v>-3.2878647969413364E-3</c:v>
                </c:pt>
                <c:pt idx="89">
                  <c:v>-3.2900000001456283E-3</c:v>
                </c:pt>
                <c:pt idx="90">
                  <c:v>-3.292525353300481E-3</c:v>
                </c:pt>
                <c:pt idx="91">
                  <c:v>-3.2950963934760221E-3</c:v>
                </c:pt>
                <c:pt idx="92">
                  <c:v>-3.2977115810551225E-3</c:v>
                </c:pt>
                <c:pt idx="93">
                  <c:v>-3.3046233474745852E-3</c:v>
                </c:pt>
                <c:pt idx="94">
                  <c:v>-3.3085784371031744E-3</c:v>
                </c:pt>
                <c:pt idx="95">
                  <c:v>-3.3113866914887295E-3</c:v>
                </c:pt>
                <c:pt idx="96">
                  <c:v>-3.3142271100078152E-3</c:v>
                </c:pt>
                <c:pt idx="97">
                  <c:v>-3.3170972378605899E-3</c:v>
                </c:pt>
                <c:pt idx="98">
                  <c:v>-3.3231855448588557E-3</c:v>
                </c:pt>
                <c:pt idx="99">
                  <c:v>-3.3288211707746423E-3</c:v>
                </c:pt>
                <c:pt idx="100">
                  <c:v>-3.3317984474754716E-3</c:v>
                </c:pt>
                <c:pt idx="101">
                  <c:v>-3.3347879592301407E-3</c:v>
                </c:pt>
                <c:pt idx="102">
                  <c:v>-3.3377863360847687E-3</c:v>
                </c:pt>
                <c:pt idx="103">
                  <c:v>-3.3428366987000484E-3</c:v>
                </c:pt>
                <c:pt idx="104">
                  <c:v>-3.3497965197784225E-3</c:v>
                </c:pt>
                <c:pt idx="105">
                  <c:v>-3.3519942402021915E-3</c:v>
                </c:pt>
                <c:pt idx="106">
                  <c:v>-3.3542819416840786E-3</c:v>
                </c:pt>
                <c:pt idx="107">
                  <c:v>-3.3574149841451018E-3</c:v>
                </c:pt>
                <c:pt idx="108">
                  <c:v>-3.360525714742213E-3</c:v>
                </c:pt>
                <c:pt idx="109">
                  <c:v>-3.3700000000000735E-3</c:v>
                </c:pt>
                <c:pt idx="110">
                  <c:v>-3.3726503075084402E-3</c:v>
                </c:pt>
                <c:pt idx="111">
                  <c:v>-3.3755784691096302E-3</c:v>
                </c:pt>
                <c:pt idx="112">
                  <c:v>-3.3784605806559398E-3</c:v>
                </c:pt>
                <c:pt idx="113">
                  <c:v>-3.381296779402021E-3</c:v>
                </c:pt>
                <c:pt idx="114">
                  <c:v>-3.389325000815921E-3</c:v>
                </c:pt>
                <c:pt idx="115">
                  <c:v>-3.3921838879389377E-3</c:v>
                </c:pt>
                <c:pt idx="116">
                  <c:v>-3.3947912779783707E-3</c:v>
                </c:pt>
                <c:pt idx="117">
                  <c:v>-3.3973527966364436E-3</c:v>
                </c:pt>
                <c:pt idx="118">
                  <c:v>-3.3998683204679025E-3</c:v>
                </c:pt>
                <c:pt idx="119">
                  <c:v>-3.4066592168178469E-3</c:v>
                </c:pt>
                <c:pt idx="120">
                  <c:v>-3.4094666951416386E-3</c:v>
                </c:pt>
                <c:pt idx="121">
                  <c:v>-3.4117490896821145E-3</c:v>
                </c:pt>
                <c:pt idx="122">
                  <c:v>-3.413983966639389E-3</c:v>
                </c:pt>
                <c:pt idx="123">
                  <c:v>-3.416170941874519E-3</c:v>
                </c:pt>
                <c:pt idx="124">
                  <c:v>-3.4244308393351908E-3</c:v>
                </c:pt>
                <c:pt idx="125">
                  <c:v>-3.4263712404061231E-3</c:v>
                </c:pt>
                <c:pt idx="126">
                  <c:v>-3.428260652844628E-3</c:v>
                </c:pt>
                <c:pt idx="127">
                  <c:v>-3.4297855974257394E-3</c:v>
                </c:pt>
                <c:pt idx="128">
                  <c:v>-3.4351662183696994E-3</c:v>
                </c:pt>
                <c:pt idx="129">
                  <c:v>-3.4369190130205673E-3</c:v>
                </c:pt>
                <c:pt idx="130">
                  <c:v>-3.4384876487689731E-3</c:v>
                </c:pt>
                <c:pt idx="131">
                  <c:v>-3.4400000000007758E-3</c:v>
                </c:pt>
                <c:pt idx="132">
                  <c:v>-3.4414555314272732E-3</c:v>
                </c:pt>
                <c:pt idx="133">
                  <c:v>-3.4459467100312635E-3</c:v>
                </c:pt>
                <c:pt idx="134">
                  <c:v>-3.4467332260885719E-3</c:v>
                </c:pt>
                <c:pt idx="135">
                  <c:v>-3.4479240901146291E-3</c:v>
                </c:pt>
                <c:pt idx="136">
                  <c:v>-3.4490668316706774E-3</c:v>
                </c:pt>
                <c:pt idx="137">
                  <c:v>-3.4501632425154583E-3</c:v>
                </c:pt>
                <c:pt idx="138">
                  <c:v>-3.4551142424690939E-3</c:v>
                </c:pt>
                <c:pt idx="139">
                  <c:v>-3.4551186359981175E-3</c:v>
                </c:pt>
                <c:pt idx="140">
                  <c:v>-3.4550186904276359E-3</c:v>
                </c:pt>
                <c:pt idx="141">
                  <c:v>-3.4558792581678155E-3</c:v>
                </c:pt>
                <c:pt idx="142">
                  <c:v>-3.4567082946188599E-3</c:v>
                </c:pt>
                <c:pt idx="143">
                  <c:v>-3.4602954301106211E-3</c:v>
                </c:pt>
                <c:pt idx="144">
                  <c:v>-3.4597590696381353E-3</c:v>
                </c:pt>
                <c:pt idx="145">
                  <c:v>-3.4604686115757843E-3</c:v>
                </c:pt>
                <c:pt idx="146">
                  <c:v>-3.4611624512783656E-3</c:v>
                </c:pt>
                <c:pt idx="147">
                  <c:v>-3.4618435090614241E-3</c:v>
                </c:pt>
                <c:pt idx="148">
                  <c:v>-3.4609815542417529E-3</c:v>
                </c:pt>
                <c:pt idx="149">
                  <c:v>-3.460159784668136E-3</c:v>
                </c:pt>
                <c:pt idx="150">
                  <c:v>-3.4651649230843518E-3</c:v>
                </c:pt>
                <c:pt idx="151">
                  <c:v>-3.4644016354045985E-3</c:v>
                </c:pt>
                <c:pt idx="152">
                  <c:v>-3.4650876167891037E-3</c:v>
                </c:pt>
                <c:pt idx="153">
                  <c:v>-3.4700000004904467E-3</c:v>
                </c:pt>
                <c:pt idx="154">
                  <c:v>-3.4694219479400878E-3</c:v>
                </c:pt>
                <c:pt idx="155">
                  <c:v>-3.4688734057756721E-3</c:v>
                </c:pt>
                <c:pt idx="156">
                  <c:v>-3.4697232486652165E-3</c:v>
                </c:pt>
                <c:pt idx="157">
                  <c:v>-3.4706047858397097E-3</c:v>
                </c:pt>
                <c:pt idx="158">
                  <c:v>-3.4758274942707245E-3</c:v>
                </c:pt>
                <c:pt idx="159">
                  <c:v>-3.4756257106365318E-3</c:v>
                </c:pt>
                <c:pt idx="160">
                  <c:v>-3.4754667264870957E-3</c:v>
                </c:pt>
                <c:pt idx="161">
                  <c:v>-3.4765254423759859E-3</c:v>
                </c:pt>
                <c:pt idx="162">
                  <c:v>-3.4776113293536258E-3</c:v>
                </c:pt>
                <c:pt idx="163">
                  <c:v>-3.482924155053265E-3</c:v>
                </c:pt>
                <c:pt idx="164">
                  <c:v>-3.4831447847629704E-3</c:v>
                </c:pt>
                <c:pt idx="165">
                  <c:v>-3.4834220734256032E-3</c:v>
                </c:pt>
                <c:pt idx="166">
                  <c:v>-3.4846549413569431E-3</c:v>
                </c:pt>
                <c:pt idx="167">
                  <c:v>-3.4859094376570423E-3</c:v>
                </c:pt>
                <c:pt idx="168">
                  <c:v>-3.4910377403983852E-3</c:v>
                </c:pt>
                <c:pt idx="169">
                  <c:v>-3.4927521732089958E-3</c:v>
                </c:pt>
                <c:pt idx="170">
                  <c:v>-3.493935547063121E-3</c:v>
                </c:pt>
                <c:pt idx="171">
                  <c:v>-3.4951300525172357E-3</c:v>
                </c:pt>
                <c:pt idx="172">
                  <c:v>-3.4968110613225901E-3</c:v>
                </c:pt>
                <c:pt idx="173">
                  <c:v>-3.4999999980549383E-3</c:v>
                </c:pt>
                <c:pt idx="174">
                  <c:v>-3.5012403724020849E-3</c:v>
                </c:pt>
                <c:pt idx="175">
                  <c:v>-3.5024919394681569E-3</c:v>
                </c:pt>
                <c:pt idx="176">
                  <c:v>-3.5037544631142201E-3</c:v>
                </c:pt>
                <c:pt idx="177">
                  <c:v>-3.5047848895751669E-3</c:v>
                </c:pt>
                <c:pt idx="178">
                  <c:v>-3.5089083283713972E-3</c:v>
                </c:pt>
                <c:pt idx="179">
                  <c:v>-3.5102210204725026E-3</c:v>
                </c:pt>
                <c:pt idx="180">
                  <c:v>-3.5115426089016304E-3</c:v>
                </c:pt>
                <c:pt idx="181">
                  <c:v>-3.5128726430466235E-3</c:v>
                </c:pt>
                <c:pt idx="182">
                  <c:v>-3.5136369296986285E-3</c:v>
                </c:pt>
                <c:pt idx="183">
                  <c:v>-3.5182671521634223E-3</c:v>
                </c:pt>
                <c:pt idx="184">
                  <c:v>-3.5196315833375537E-3</c:v>
                </c:pt>
                <c:pt idx="185">
                  <c:v>-3.5210011131375546E-3</c:v>
                </c:pt>
                <c:pt idx="186">
                  <c:v>-3.5223750764819565E-3</c:v>
                </c:pt>
                <c:pt idx="187">
                  <c:v>-3.523282465551213E-3</c:v>
                </c:pt>
                <c:pt idx="188">
                  <c:v>-3.5279008912902925E-3</c:v>
                </c:pt>
                <c:pt idx="189">
                  <c:v>-3.5292859737624869E-3</c:v>
                </c:pt>
                <c:pt idx="190">
                  <c:v>-3.5306708558749521E-3</c:v>
                </c:pt>
                <c:pt idx="191">
                  <c:v>-3.53205465807604E-3</c:v>
                </c:pt>
                <c:pt idx="192">
                  <c:v>-3.533489224805242E-3</c:v>
                </c:pt>
                <c:pt idx="193">
                  <c:v>-3.5374291445587672E-3</c:v>
                </c:pt>
                <c:pt idx="194">
                  <c:v>-3.5387208908375005E-3</c:v>
                </c:pt>
                <c:pt idx="195">
                  <c:v>-3.5400000000002647E-3</c:v>
                </c:pt>
                <c:pt idx="196">
                  <c:v>-3.5412656194310603E-3</c:v>
                </c:pt>
                <c:pt idx="197">
                  <c:v>-3.5425181161334572E-3</c:v>
                </c:pt>
                <c:pt idx="198">
                  <c:v>-3.5462039416213542E-3</c:v>
                </c:pt>
                <c:pt idx="199">
                  <c:v>-3.5474111417317794E-3</c:v>
                </c:pt>
                <c:pt idx="200">
                  <c:v>-3.5486089388420679E-3</c:v>
                </c:pt>
                <c:pt idx="201">
                  <c:v>-3.5497981504415922E-3</c:v>
                </c:pt>
                <c:pt idx="202">
                  <c:v>-3.5556457537600805E-3</c:v>
                </c:pt>
                <c:pt idx="203">
                  <c:v>-3.5568019922795147E-3</c:v>
                </c:pt>
                <c:pt idx="204">
                  <c:v>-3.5579560540768495E-3</c:v>
                </c:pt>
                <c:pt idx="205">
                  <c:v>-3.5591089527487641E-3</c:v>
                </c:pt>
                <c:pt idx="206">
                  <c:v>-3.5625711736719072E-3</c:v>
                </c:pt>
                <c:pt idx="207">
                  <c:v>-3.5637300460690724E-3</c:v>
                </c:pt>
                <c:pt idx="208">
                  <c:v>-3.5648931910195378E-3</c:v>
                </c:pt>
                <c:pt idx="209">
                  <c:v>-3.5660617692023291E-3</c:v>
                </c:pt>
                <c:pt idx="210">
                  <c:v>-3.5714319609373175E-3</c:v>
                </c:pt>
                <c:pt idx="211">
                  <c:v>-3.5734727331686979E-3</c:v>
                </c:pt>
                <c:pt idx="212">
                  <c:v>-3.5747021321608716E-3</c:v>
                </c:pt>
                <c:pt idx="213">
                  <c:v>-3.5759424452830799E-3</c:v>
                </c:pt>
                <c:pt idx="214">
                  <c:v>-3.5800000000797486E-3</c:v>
                </c:pt>
                <c:pt idx="215">
                  <c:v>-3.5810242389433052E-3</c:v>
                </c:pt>
                <c:pt idx="216">
                  <c:v>-3.5823201461561492E-3</c:v>
                </c:pt>
                <c:pt idx="217">
                  <c:v>-3.5836250376927127E-3</c:v>
                </c:pt>
                <c:pt idx="218">
                  <c:v>-3.584938707516938E-3</c:v>
                </c:pt>
                <c:pt idx="219">
                  <c:v>-3.5888209384811612E-3</c:v>
                </c:pt>
                <c:pt idx="220">
                  <c:v>-3.5902769963553037E-3</c:v>
                </c:pt>
                <c:pt idx="221">
                  <c:v>-3.5916314144890387E-3</c:v>
                </c:pt>
                <c:pt idx="222">
                  <c:v>-3.5929933431532316E-3</c:v>
                </c:pt>
                <c:pt idx="223">
                  <c:v>-3.5943625658032747E-3</c:v>
                </c:pt>
                <c:pt idx="224">
                  <c:v>-3.597899633043244E-3</c:v>
                </c:pt>
                <c:pt idx="225">
                  <c:v>-3.5999080127979218E-3</c:v>
                </c:pt>
                <c:pt idx="226">
                  <c:v>-3.6013104046470914E-3</c:v>
                </c:pt>
                <c:pt idx="227">
                  <c:v>-3.6027187596840309E-3</c:v>
                </c:pt>
                <c:pt idx="228">
                  <c:v>-3.6041328508555808E-3</c:v>
                </c:pt>
                <c:pt idx="229">
                  <c:v>-3.6071555656223562E-3</c:v>
                </c:pt>
                <c:pt idx="230">
                  <c:v>-3.6098419832971641E-3</c:v>
                </c:pt>
                <c:pt idx="231">
                  <c:v>-3.6112812968142304E-3</c:v>
                </c:pt>
                <c:pt idx="232">
                  <c:v>-3.6127249526273848E-3</c:v>
                </c:pt>
                <c:pt idx="233">
                  <c:v>-3.6141727131788278E-3</c:v>
                </c:pt>
                <c:pt idx="234">
                  <c:v>-3.6165046910429971E-3</c:v>
                </c:pt>
                <c:pt idx="235">
                  <c:v>-3.6199999990266002E-3</c:v>
                </c:pt>
                <c:pt idx="236">
                  <c:v>-3.6214645428645428E-3</c:v>
                </c:pt>
                <c:pt idx="237">
                  <c:v>-3.6229309807534883E-3</c:v>
                </c:pt>
                <c:pt idx="238">
                  <c:v>-3.6243982916367196E-3</c:v>
                </c:pt>
                <c:pt idx="239">
                  <c:v>-3.6259697316398192E-3</c:v>
                </c:pt>
                <c:pt idx="240">
                  <c:v>-3.6302550588131746E-3</c:v>
                </c:pt>
                <c:pt idx="241">
                  <c:v>-3.6317106336738172E-3</c:v>
                </c:pt>
                <c:pt idx="242">
                  <c:v>-3.6331604841165635E-3</c:v>
                </c:pt>
                <c:pt idx="243">
                  <c:v>-3.6346034320607372E-3</c:v>
                </c:pt>
                <c:pt idx="244">
                  <c:v>-3.6356432774280511E-3</c:v>
                </c:pt>
                <c:pt idx="245">
                  <c:v>-3.6402818522204721E-3</c:v>
                </c:pt>
                <c:pt idx="246">
                  <c:v>-3.6416718314248166E-3</c:v>
                </c:pt>
                <c:pt idx="247">
                  <c:v>-3.643047368614186E-3</c:v>
                </c:pt>
                <c:pt idx="248">
                  <c:v>-3.6444071286943712E-3</c:v>
                </c:pt>
                <c:pt idx="249">
                  <c:v>-3.6451815379099218E-3</c:v>
                </c:pt>
                <c:pt idx="250">
                  <c:v>-3.6496609109310206E-3</c:v>
                </c:pt>
                <c:pt idx="251">
                  <c:v>-3.6509209739514674E-3</c:v>
                </c:pt>
                <c:pt idx="252">
                  <c:v>-3.6521567782421068E-3</c:v>
                </c:pt>
                <c:pt idx="253">
                  <c:v>-3.6533668316886805E-3</c:v>
                </c:pt>
                <c:pt idx="254">
                  <c:v>-3.6548043925782531E-3</c:v>
                </c:pt>
                <c:pt idx="255">
                  <c:v>-3.6579189096932188E-3</c:v>
                </c:pt>
                <c:pt idx="256">
                  <c:v>-3.6589770421353203E-3</c:v>
                </c:pt>
                <c:pt idx="257">
                  <c:v>-3.6600000000002577E-3</c:v>
                </c:pt>
                <c:pt idx="258">
                  <c:v>-3.6609867262422757E-3</c:v>
                </c:pt>
                <c:pt idx="259">
                  <c:v>-3.6620869916497911E-3</c:v>
                </c:pt>
                <c:pt idx="260">
                  <c:v>-3.6646036812608119E-3</c:v>
                </c:pt>
                <c:pt idx="261">
                  <c:v>-3.6654352197493128E-3</c:v>
                </c:pt>
                <c:pt idx="262">
                  <c:v>-3.6662416832114104E-3</c:v>
                </c:pt>
                <c:pt idx="263">
                  <c:v>-3.6670251192813413E-3</c:v>
                </c:pt>
                <c:pt idx="264">
                  <c:v>-3.6685294784568044E-3</c:v>
                </c:pt>
                <c:pt idx="265">
                  <c:v>-3.669970444246131E-3</c:v>
                </c:pt>
                <c:pt idx="266">
                  <c:v>-3.6706703597920868E-3</c:v>
                </c:pt>
                <c:pt idx="267">
                  <c:v>-3.6713600749040667E-3</c:v>
                </c:pt>
                <c:pt idx="268">
                  <c:v>-3.672041817602013E-3</c:v>
                </c:pt>
                <c:pt idx="269">
                  <c:v>-3.6740291170834368E-3</c:v>
                </c:pt>
                <c:pt idx="270">
                  <c:v>-3.6747345265534781E-3</c:v>
                </c:pt>
                <c:pt idx="271">
                  <c:v>-3.6754107293876397E-3</c:v>
                </c:pt>
                <c:pt idx="272">
                  <c:v>-3.6760928690775909E-3</c:v>
                </c:pt>
                <c:pt idx="273">
                  <c:v>-3.6767833540255045E-3</c:v>
                </c:pt>
                <c:pt idx="274">
                  <c:v>-3.6793213385980729E-3</c:v>
                </c:pt>
                <c:pt idx="275">
                  <c:v>-3.6796778164074535E-3</c:v>
                </c:pt>
                <c:pt idx="276">
                  <c:v>-3.6804470556280359E-3</c:v>
                </c:pt>
                <c:pt idx="277">
                  <c:v>-3.6812396316815194E-3</c:v>
                </c:pt>
                <c:pt idx="278">
                  <c:v>-3.6820581333531768E-3</c:v>
                </c:pt>
                <c:pt idx="279">
                  <c:v>-3.6852021278583132E-3</c:v>
                </c:pt>
                <c:pt idx="280">
                  <c:v>-3.6856440738259988E-3</c:v>
                </c:pt>
                <c:pt idx="281">
                  <c:v>-3.6866316196406874E-3</c:v>
                </c:pt>
                <c:pt idx="282">
                  <c:v>-3.6876592528283627E-3</c:v>
                </c:pt>
                <c:pt idx="283">
                  <c:v>-3.6887278129517911E-3</c:v>
                </c:pt>
                <c:pt idx="284">
                  <c:v>-3.6925079783309924E-3</c:v>
                </c:pt>
                <c:pt idx="285">
                  <c:v>-3.6934283472796507E-3</c:v>
                </c:pt>
                <c:pt idx="286">
                  <c:v>-3.694714368743753E-3</c:v>
                </c:pt>
                <c:pt idx="287">
                  <c:v>-3.6960464944521907E-3</c:v>
                </c:pt>
                <c:pt idx="288">
                  <c:v>-3.6974256106108551E-3</c:v>
                </c:pt>
                <c:pt idx="289">
                  <c:v>-3.7017919943363275E-3</c:v>
                </c:pt>
                <c:pt idx="290">
                  <c:v>-3.7034299370734044E-3</c:v>
                </c:pt>
                <c:pt idx="291">
                  <c:v>-3.7050575317745926E-3</c:v>
                </c:pt>
                <c:pt idx="292">
                  <c:v>-3.7067375740824737E-3</c:v>
                </c:pt>
                <c:pt idx="293">
                  <c:v>-3.7084709968412837E-3</c:v>
                </c:pt>
                <c:pt idx="294">
                  <c:v>-3.7133538884341942E-3</c:v>
                </c:pt>
                <c:pt idx="295">
                  <c:v>-3.7159573824283878E-3</c:v>
                </c:pt>
                <c:pt idx="296">
                  <c:v>-3.7179719332680124E-3</c:v>
                </c:pt>
                <c:pt idx="297">
                  <c:v>-3.7200456015220791E-3</c:v>
                </c:pt>
                <c:pt idx="298">
                  <c:v>-3.7205968156425709E-3</c:v>
                </c:pt>
                <c:pt idx="299">
                  <c:v>-3.7227923906083624E-3</c:v>
                </c:pt>
                <c:pt idx="300">
                  <c:v>-3.7297641494234528E-3</c:v>
                </c:pt>
                <c:pt idx="301">
                  <c:v>-3.7322198236307298E-3</c:v>
                </c:pt>
                <c:pt idx="302">
                  <c:v>-3.7347423041325686E-3</c:v>
                </c:pt>
                <c:pt idx="303">
                  <c:v>-3.7373286551981907E-3</c:v>
                </c:pt>
                <c:pt idx="304">
                  <c:v>-3.7399751142659049E-3</c:v>
                </c:pt>
                <c:pt idx="305">
                  <c:v>-3.7482369482195795E-3</c:v>
                </c:pt>
                <c:pt idx="306">
                  <c:v>-3.7510854594860021E-3</c:v>
                </c:pt>
                <c:pt idx="307">
                  <c:v>-3.7539747003018284E-3</c:v>
                </c:pt>
                <c:pt idx="308">
                  <c:v>-3.756900681851626E-3</c:v>
                </c:pt>
                <c:pt idx="309">
                  <c:v>-3.759859377613862E-3</c:v>
                </c:pt>
                <c:pt idx="310">
                  <c:v>-3.7688909193437335E-3</c:v>
                </c:pt>
                <c:pt idx="311">
                  <c:v>-3.7719394525963829E-3</c:v>
                </c:pt>
                <c:pt idx="312">
                  <c:v>-3.7750000018556837E-3</c:v>
                </c:pt>
                <c:pt idx="313">
                  <c:v>-3.7780684289491938E-3</c:v>
                </c:pt>
                <c:pt idx="314">
                  <c:v>-3.7811410180606871E-3</c:v>
                </c:pt>
                <c:pt idx="315">
                  <c:v>-3.7926923557407921E-3</c:v>
                </c:pt>
                <c:pt idx="316">
                  <c:v>-3.7945558499450169E-3</c:v>
                </c:pt>
                <c:pt idx="317">
                  <c:v>-3.7964380568936782E-3</c:v>
                </c:pt>
                <c:pt idx="318">
                  <c:v>-3.7994581601249137E-3</c:v>
                </c:pt>
                <c:pt idx="319">
                  <c:v>-3.8024563021852456E-3</c:v>
                </c:pt>
                <c:pt idx="320">
                  <c:v>-3.7774904114396476E-3</c:v>
                </c:pt>
                <c:pt idx="321">
                  <c:v>-3.780336850753031E-3</c:v>
                </c:pt>
                <c:pt idx="322">
                  <c:v>-3.7831419818347969E-3</c:v>
                </c:pt>
                <c:pt idx="323">
                  <c:v>-3.7859018229026496E-3</c:v>
                </c:pt>
                <c:pt idx="324">
                  <c:v>-3.7911210966298258E-3</c:v>
                </c:pt>
                <c:pt idx="325">
                  <c:v>-3.7964533871758391E-3</c:v>
                </c:pt>
                <c:pt idx="326">
                  <c:v>-3.7989698316473358E-3</c:v>
                </c:pt>
                <c:pt idx="327">
                  <c:v>-3.80143820019559E-3</c:v>
                </c:pt>
                <c:pt idx="328">
                  <c:v>-3.8038587530893645E-3</c:v>
                </c:pt>
                <c:pt idx="329">
                  <c:v>-3.8084316180231571E-3</c:v>
                </c:pt>
                <c:pt idx="330">
                  <c:v>-3.813068191684134E-3</c:v>
                </c:pt>
                <c:pt idx="331">
                  <c:v>-3.8152537485274642E-3</c:v>
                </c:pt>
                <c:pt idx="332">
                  <c:v>-3.8173931582459767E-3</c:v>
                </c:pt>
                <c:pt idx="333">
                  <c:v>-3.8194867167481877E-3</c:v>
                </c:pt>
                <c:pt idx="334">
                  <c:v>-3.8234593816107269E-3</c:v>
                </c:pt>
                <c:pt idx="335">
                  <c:v>-3.8274085349691545E-3</c:v>
                </c:pt>
                <c:pt idx="336">
                  <c:v>-3.8292774542228584E-3</c:v>
                </c:pt>
                <c:pt idx="337">
                  <c:v>-3.8311024046379918E-3</c:v>
                </c:pt>
                <c:pt idx="338">
                  <c:v>-3.8328837177623878E-3</c:v>
                </c:pt>
                <c:pt idx="339">
                  <c:v>-3.8363015795515373E-3</c:v>
                </c:pt>
                <c:pt idx="340">
                  <c:v>-3.8395794065662265E-3</c:v>
                </c:pt>
                <c:pt idx="341">
                  <c:v>-3.8411476847014085E-3</c:v>
                </c:pt>
                <c:pt idx="342">
                  <c:v>-3.842674421775564E-3</c:v>
                </c:pt>
                <c:pt idx="343">
                  <c:v>-3.8441599849819265E-3</c:v>
                </c:pt>
                <c:pt idx="344">
                  <c:v>-3.8470673685977357E-3</c:v>
                </c:pt>
                <c:pt idx="345">
                  <c:v>-3.8496980211958887E-3</c:v>
                </c:pt>
                <c:pt idx="346">
                  <c:v>-3.8509834011726933E-3</c:v>
                </c:pt>
                <c:pt idx="347">
                  <c:v>-3.8522299173694772E-3</c:v>
                </c:pt>
                <c:pt idx="348">
                  <c:v>-3.8534379726257416E-3</c:v>
                </c:pt>
                <c:pt idx="349">
                  <c:v>-3.855877870507052E-3</c:v>
                </c:pt>
                <c:pt idx="350">
                  <c:v>-3.8578938192061463E-3</c:v>
                </c:pt>
                <c:pt idx="351">
                  <c:v>-3.8589157905397921E-3</c:v>
                </c:pt>
                <c:pt idx="352">
                  <c:v>-3.8599018248922216E-3</c:v>
                </c:pt>
                <c:pt idx="353">
                  <c:v>-3.8608523607457272E-3</c:v>
                </c:pt>
                <c:pt idx="354">
                  <c:v>-3.8628661724990293E-3</c:v>
                </c:pt>
                <c:pt idx="355">
                  <c:v>-3.8643084670681623E-3</c:v>
                </c:pt>
                <c:pt idx="356">
                  <c:v>-3.8650882659080105E-3</c:v>
                </c:pt>
                <c:pt idx="357">
                  <c:v>-3.8658353040906283E-3</c:v>
                </c:pt>
                <c:pt idx="358">
                  <c:v>-3.8665500557437094E-3</c:v>
                </c:pt>
                <c:pt idx="359">
                  <c:v>-3.8681773277852369E-3</c:v>
                </c:pt>
                <c:pt idx="360">
                  <c:v>-3.8690958579192998E-3</c:v>
                </c:pt>
                <c:pt idx="361">
                  <c:v>-3.869656467127486E-3</c:v>
                </c:pt>
                <c:pt idx="362">
                  <c:v>-3.8697451588810784E-3</c:v>
                </c:pt>
                <c:pt idx="363">
                  <c:v>-3.8698102163170489E-3</c:v>
                </c:pt>
                <c:pt idx="364">
                  <c:v>-3.8703037508289739E-3</c:v>
                </c:pt>
                <c:pt idx="365">
                  <c:v>-3.8720275129534077E-3</c:v>
                </c:pt>
                <c:pt idx="366">
                  <c:v>-3.8720033207773064E-3</c:v>
                </c:pt>
                <c:pt idx="367">
                  <c:v>-3.8723623005822994E-3</c:v>
                </c:pt>
                <c:pt idx="368">
                  <c:v>-3.8726960252755127E-3</c:v>
                </c:pt>
                <c:pt idx="369">
                  <c:v>-3.8730050589443898E-3</c:v>
                </c:pt>
                <c:pt idx="370">
                  <c:v>-3.8741348724556936E-3</c:v>
                </c:pt>
                <c:pt idx="371">
                  <c:v>-3.8740057474555556E-3</c:v>
                </c:pt>
                <c:pt idx="372">
                  <c:v>-3.8741999696112472E-3</c:v>
                </c:pt>
                <c:pt idx="373">
                  <c:v>-3.8743729946255634E-3</c:v>
                </c:pt>
                <c:pt idx="374">
                  <c:v>-3.8745254230385662E-3</c:v>
                </c:pt>
                <c:pt idx="375">
                  <c:v>-3.8751482979429586E-3</c:v>
                </c:pt>
                <c:pt idx="376">
                  <c:v>-3.8749413636409713E-3</c:v>
                </c:pt>
                <c:pt idx="377">
                  <c:v>-3.8749999993297202E-3</c:v>
                </c:pt>
                <c:pt idx="378">
                  <c:v>-3.8750416787363129E-3</c:v>
                </c:pt>
                <c:pt idx="379">
                  <c:v>-3.875066676456651E-3</c:v>
                </c:pt>
                <c:pt idx="380">
                  <c:v>-3.874948649811305E-3</c:v>
                </c:pt>
                <c:pt idx="381">
                  <c:v>-3.8748779069295303E-3</c:v>
                </c:pt>
                <c:pt idx="382">
                  <c:v>-3.8747919478545612E-3</c:v>
                </c:pt>
                <c:pt idx="383">
                  <c:v>-3.9096449283470506E-3</c:v>
                </c:pt>
                <c:pt idx="384">
                  <c:v>-3.9097070507505549E-3</c:v>
                </c:pt>
                <c:pt idx="385">
                  <c:v>-3.9095343921489167E-3</c:v>
                </c:pt>
                <c:pt idx="386">
                  <c:v>-3.9093480651613E-3</c:v>
                </c:pt>
                <c:pt idx="387">
                  <c:v>-3.9084568869727611E-3</c:v>
                </c:pt>
                <c:pt idx="388">
                  <c:v>-3.9084706546304027E-3</c:v>
                </c:pt>
                <c:pt idx="389">
                  <c:v>-3.9082194363455613E-3</c:v>
                </c:pt>
                <c:pt idx="390">
                  <c:v>-3.9079559416701493E-3</c:v>
                </c:pt>
                <c:pt idx="391">
                  <c:v>-3.9076804084716699E-3</c:v>
                </c:pt>
                <c:pt idx="392">
                  <c:v>-3.9065038791684919E-3</c:v>
                </c:pt>
                <c:pt idx="393">
                  <c:v>-3.9064627065652502E-3</c:v>
                </c:pt>
                <c:pt idx="394">
                  <c:v>-3.9061306075156565E-3</c:v>
                </c:pt>
                <c:pt idx="395">
                  <c:v>-3.905787932390048E-3</c:v>
                </c:pt>
                <c:pt idx="396">
                  <c:v>-3.9054349308003111E-3</c:v>
                </c:pt>
                <c:pt idx="397">
                  <c:v>-3.9040181549209567E-3</c:v>
                </c:pt>
                <c:pt idx="398">
                  <c:v>-3.903924710760176E-3</c:v>
                </c:pt>
                <c:pt idx="399">
                  <c:v>-3.9035238797460181E-3</c:v>
                </c:pt>
                <c:pt idx="400">
                  <c:v>-3.9031142551677611E-3</c:v>
                </c:pt>
                <c:pt idx="401">
                  <c:v>-3.9026960983830072E-3</c:v>
                </c:pt>
                <c:pt idx="402">
                  <c:v>-3.9010853034217143E-3</c:v>
                </c:pt>
                <c:pt idx="403">
                  <c:v>-3.9009434349663863E-3</c:v>
                </c:pt>
                <c:pt idx="404">
                  <c:v>-3.9007963581483658E-3</c:v>
                </c:pt>
                <c:pt idx="405">
                  <c:v>-3.9000228285326344E-3</c:v>
                </c:pt>
                <c:pt idx="406">
                  <c:v>-3.8998628770101351E-3</c:v>
                </c:pt>
                <c:pt idx="407">
                  <c:v>-3.8977948973088626E-3</c:v>
                </c:pt>
                <c:pt idx="408">
                  <c:v>-3.8976096746909938E-3</c:v>
                </c:pt>
                <c:pt idx="409">
                  <c:v>-3.897419594970526E-3</c:v>
                </c:pt>
                <c:pt idx="410">
                  <c:v>-3.8969144055804295E-3</c:v>
                </c:pt>
                <c:pt idx="411">
                  <c:v>-3.8964043709402898E-3</c:v>
                </c:pt>
                <c:pt idx="412">
                  <c:v>-3.8942404927597121E-3</c:v>
                </c:pt>
                <c:pt idx="413">
                  <c:v>-3.8940182532960499E-3</c:v>
                </c:pt>
                <c:pt idx="414">
                  <c:v>-3.8937916833463766E-3</c:v>
                </c:pt>
                <c:pt idx="415">
                  <c:v>-3.8932586995643237E-3</c:v>
                </c:pt>
                <c:pt idx="416">
                  <c:v>-3.8927229271482284E-3</c:v>
                </c:pt>
                <c:pt idx="417">
                  <c:v>-3.8905196295918052E-3</c:v>
                </c:pt>
                <c:pt idx="418">
                  <c:v>-3.8902680220931352E-3</c:v>
                </c:pt>
                <c:pt idx="419">
                  <c:v>-3.8900128155591519E-3</c:v>
                </c:pt>
                <c:pt idx="420">
                  <c:v>-3.889466683081484E-3</c:v>
                </c:pt>
                <c:pt idx="421">
                  <c:v>-3.8889199017179267E-3</c:v>
                </c:pt>
                <c:pt idx="422">
                  <c:v>-3.8867338313226456E-3</c:v>
                </c:pt>
                <c:pt idx="423">
                  <c:v>-3.8864618604055323E-3</c:v>
                </c:pt>
                <c:pt idx="424">
                  <c:v>-3.8853928002992376E-3</c:v>
                </c:pt>
                <c:pt idx="425">
                  <c:v>-3.8848587302984048E-3</c:v>
                </c:pt>
                <c:pt idx="426">
                  <c:v>-3.8838244604254483E-3</c:v>
                </c:pt>
                <c:pt idx="427">
                  <c:v>-3.8827442748972001E-3</c:v>
                </c:pt>
                <c:pt idx="428">
                  <c:v>-3.8822227131959813E-3</c:v>
                </c:pt>
                <c:pt idx="429">
                  <c:v>-3.8817046164947881E-3</c:v>
                </c:pt>
                <c:pt idx="430">
                  <c:v>-3.8811903097410814E-3</c:v>
                </c:pt>
                <c:pt idx="431">
                  <c:v>-3.8802322888848001E-3</c:v>
                </c:pt>
                <c:pt idx="432">
                  <c:v>-3.8791775384792461E-3</c:v>
                </c:pt>
                <c:pt idx="433">
                  <c:v>-3.8786871130394225E-3</c:v>
                </c:pt>
                <c:pt idx="434">
                  <c:v>-3.8782024616690822E-3</c:v>
                </c:pt>
                <c:pt idx="435">
                  <c:v>-3.8777239207999771E-3</c:v>
                </c:pt>
                <c:pt idx="436">
                  <c:v>-3.8768655317861574E-3</c:v>
                </c:pt>
                <c:pt idx="437">
                  <c:v>-3.8758776483932798E-3</c:v>
                </c:pt>
                <c:pt idx="438">
                  <c:v>-3.8754347639359111E-3</c:v>
                </c:pt>
                <c:pt idx="439">
                  <c:v>-3.8750000003668524E-3</c:v>
                </c:pt>
                <c:pt idx="440">
                  <c:v>-3.8745734546042285E-3</c:v>
                </c:pt>
                <c:pt idx="441">
                  <c:v>-3.8738337784858337E-3</c:v>
                </c:pt>
                <c:pt idx="442">
                  <c:v>-3.8729471708313624E-3</c:v>
                </c:pt>
                <c:pt idx="443">
                  <c:v>-3.8725599015903391E-3</c:v>
                </c:pt>
                <c:pt idx="444">
                  <c:v>-3.8721800794353071E-3</c:v>
                </c:pt>
                <c:pt idx="445">
                  <c:v>-3.8718075653922167E-3</c:v>
                </c:pt>
                <c:pt idx="446">
                  <c:v>-3.8701748646193228E-3</c:v>
                </c:pt>
                <c:pt idx="447">
                  <c:v>-3.8698405770577348E-3</c:v>
                </c:pt>
                <c:pt idx="448">
                  <c:v>-3.8695127505779265E-3</c:v>
                </c:pt>
                <c:pt idx="449">
                  <c:v>-3.8691912348803445E-3</c:v>
                </c:pt>
                <c:pt idx="450">
                  <c:v>-3.8682630306253484E-3</c:v>
                </c:pt>
                <c:pt idx="451">
                  <c:v>-3.8679652299216912E-3</c:v>
                </c:pt>
                <c:pt idx="452">
                  <c:v>-3.8676729696520795E-3</c:v>
                </c:pt>
                <c:pt idx="453">
                  <c:v>-3.8673860919810105E-3</c:v>
                </c:pt>
                <c:pt idx="454">
                  <c:v>-3.8671044378111334E-3</c:v>
                </c:pt>
                <c:pt idx="455">
                  <c:v>-3.8662892065264567E-3</c:v>
                </c:pt>
                <c:pt idx="456">
                  <c:v>-3.8660268302980207E-3</c:v>
                </c:pt>
                <c:pt idx="457">
                  <c:v>-3.8657688632542505E-3</c:v>
                </c:pt>
                <c:pt idx="458">
                  <c:v>-3.8655151387666765E-3</c:v>
                </c:pt>
                <c:pt idx="459">
                  <c:v>-3.8652654889458605E-3</c:v>
                </c:pt>
                <c:pt idx="460">
                  <c:v>-3.8645392897615574E-3</c:v>
                </c:pt>
                <c:pt idx="461">
                  <c:v>-3.8643042346046806E-3</c:v>
                </c:pt>
                <c:pt idx="462">
                  <c:v>-3.8640723958327638E-3</c:v>
                </c:pt>
                <c:pt idx="463">
                  <c:v>-3.8638435980151492E-3</c:v>
                </c:pt>
                <c:pt idx="464">
                  <c:v>-3.8636176644768973E-3</c:v>
                </c:pt>
                <c:pt idx="465">
                  <c:v>-3.8628491266526951E-3</c:v>
                </c:pt>
                <c:pt idx="466">
                  <c:v>-3.8624160852264991E-3</c:v>
                </c:pt>
                <c:pt idx="467">
                  <c:v>-3.8622021476223452E-3</c:v>
                </c:pt>
                <c:pt idx="468">
                  <c:v>-3.8617608213675531E-3</c:v>
                </c:pt>
                <c:pt idx="469">
                  <c:v>-3.8613593169970536E-3</c:v>
                </c:pt>
                <c:pt idx="470">
                  <c:v>-3.8611509052313823E-3</c:v>
                </c:pt>
                <c:pt idx="471">
                  <c:v>-3.8609430338495355E-3</c:v>
                </c:pt>
                <c:pt idx="472">
                  <c:v>-3.8607355116922508E-3</c:v>
                </c:pt>
                <c:pt idx="473">
                  <c:v>-3.860270669551569E-3</c:v>
                </c:pt>
                <c:pt idx="474">
                  <c:v>-3.8599050486109046E-3</c:v>
                </c:pt>
                <c:pt idx="475">
                  <c:v>-3.8596963616822975E-3</c:v>
                </c:pt>
                <c:pt idx="476">
                  <c:v>-3.8594868509213833E-3</c:v>
                </c:pt>
                <c:pt idx="477">
                  <c:v>-3.8592763164710751E-3</c:v>
                </c:pt>
                <c:pt idx="478">
                  <c:v>-3.8587689400601706E-3</c:v>
                </c:pt>
                <c:pt idx="479">
                  <c:v>-3.8584199011272159E-3</c:v>
                </c:pt>
                <c:pt idx="480">
                  <c:v>-3.8582012068710332E-3</c:v>
                </c:pt>
                <c:pt idx="481">
                  <c:v>-3.8579802636820718E-3</c:v>
                </c:pt>
                <c:pt idx="482">
                  <c:v>-3.8577568630058525E-3</c:v>
                </c:pt>
                <c:pt idx="483">
                  <c:v>-3.8571887922424718E-3</c:v>
                </c:pt>
                <c:pt idx="484">
                  <c:v>-3.8568344708127924E-3</c:v>
                </c:pt>
                <c:pt idx="485">
                  <c:v>-3.856595610866622E-3</c:v>
                </c:pt>
                <c:pt idx="486">
                  <c:v>-3.8563530160037286E-3</c:v>
                </c:pt>
                <c:pt idx="487">
                  <c:v>-3.8561064689692014E-3</c:v>
                </c:pt>
                <c:pt idx="488">
                  <c:v>-3.8554604655942908E-3</c:v>
                </c:pt>
                <c:pt idx="489">
                  <c:v>-3.8550763705422091E-3</c:v>
                </c:pt>
                <c:pt idx="490">
                  <c:v>-3.8548067603467358E-3</c:v>
                </c:pt>
                <c:pt idx="491">
                  <c:v>-3.8545318683632116E-3</c:v>
                </c:pt>
                <c:pt idx="492">
                  <c:v>-3.8542514686367305E-3</c:v>
                </c:pt>
                <c:pt idx="493">
                  <c:v>-3.8535112797466698E-3</c:v>
                </c:pt>
                <c:pt idx="494">
                  <c:v>-3.8530702297743537E-3</c:v>
                </c:pt>
                <c:pt idx="495">
                  <c:v>-3.8527588585651031E-3</c:v>
                </c:pt>
                <c:pt idx="496">
                  <c:v>-3.8524405978030106E-3</c:v>
                </c:pt>
                <c:pt idx="497">
                  <c:v>-3.8521152128453374E-3</c:v>
                </c:pt>
                <c:pt idx="498">
                  <c:v>-3.8512656344101763E-3</c:v>
                </c:pt>
                <c:pt idx="499">
                  <c:v>-3.8507376945046377E-3</c:v>
                </c:pt>
                <c:pt idx="500">
                  <c:v>-3.8503731252967719E-3</c:v>
                </c:pt>
                <c:pt idx="501">
                  <c:v>-3.8499999978921463E-3</c:v>
                </c:pt>
                <c:pt idx="502">
                  <c:v>-3.849618067492231E-3</c:v>
                </c:pt>
                <c:pt idx="503">
                  <c:v>-3.8486449547369054E-3</c:v>
                </c:pt>
                <c:pt idx="504">
                  <c:v>-3.8479996311577163E-3</c:v>
                </c:pt>
                <c:pt idx="505">
                  <c:v>-3.8475721483824513E-3</c:v>
                </c:pt>
                <c:pt idx="506">
                  <c:v>-3.8471354527814662E-3</c:v>
                </c:pt>
                <c:pt idx="507">
                  <c:v>-3.8466895126071138E-3</c:v>
                </c:pt>
                <c:pt idx="508">
                  <c:v>-3.8465540434196644E-3</c:v>
                </c:pt>
                <c:pt idx="509">
                  <c:v>-3.8448126697021097E-3</c:v>
                </c:pt>
                <c:pt idx="510">
                  <c:v>-3.8443200289265452E-3</c:v>
                </c:pt>
                <c:pt idx="511">
                  <c:v>-3.8438179521815834E-3</c:v>
                </c:pt>
                <c:pt idx="512">
                  <c:v>-3.843306407415906E-3</c:v>
                </c:pt>
                <c:pt idx="513">
                  <c:v>-3.842066717039789E-3</c:v>
                </c:pt>
                <c:pt idx="514">
                  <c:v>-3.8411649056578081E-3</c:v>
                </c:pt>
                <c:pt idx="515">
                  <c:v>-3.8406055385386624E-3</c:v>
                </c:pt>
                <c:pt idx="516">
                  <c:v>-3.8400365101972601E-3</c:v>
                </c:pt>
                <c:pt idx="517">
                  <c:v>-3.8394577882803495E-3</c:v>
                </c:pt>
                <c:pt idx="518">
                  <c:v>-3.8351325882183315E-3</c:v>
                </c:pt>
                <c:pt idx="519">
                  <c:v>-3.8303196368934559E-3</c:v>
                </c:pt>
                <c:pt idx="520">
                  <c:v>-3.8250076606037519E-3</c:v>
                </c:pt>
                <c:pt idx="521">
                  <c:v>-3.81918528226212E-3</c:v>
                </c:pt>
                <c:pt idx="522">
                  <c:v>-3.8128410213811308E-3</c:v>
                </c:pt>
                <c:pt idx="523">
                  <c:v>-3.8059632940569475E-3</c:v>
                </c:pt>
                <c:pt idx="524">
                  <c:v>-3.7985404129632461E-3</c:v>
                </c:pt>
                <c:pt idx="525">
                  <c:v>-3.7912581860401152E-3</c:v>
                </c:pt>
                <c:pt idx="526">
                  <c:v>-3.7827521678566816E-3</c:v>
                </c:pt>
                <c:pt idx="527">
                  <c:v>-3.7736660230807692E-3</c:v>
                </c:pt>
                <c:pt idx="528">
                  <c:v>-3.7640025283409758E-3</c:v>
                </c:pt>
                <c:pt idx="529">
                  <c:v>-3.7529520990011436E-3</c:v>
                </c:pt>
                <c:pt idx="530">
                  <c:v>-3.7422473076421515E-3</c:v>
                </c:pt>
                <c:pt idx="531">
                  <c:v>-3.7311194182739231E-3</c:v>
                </c:pt>
                <c:pt idx="532">
                  <c:v>-3.7196230951547955E-3</c:v>
                </c:pt>
                <c:pt idx="533">
                  <c:v>-3.7078147853587397E-3</c:v>
                </c:pt>
                <c:pt idx="534">
                  <c:v>-3.6957527188626839E-3</c:v>
                </c:pt>
                <c:pt idx="535">
                  <c:v>-3.6834969086068964E-3</c:v>
                </c:pt>
                <c:pt idx="536">
                  <c:v>-3.6711091505688435E-3</c:v>
                </c:pt>
                <c:pt idx="537">
                  <c:v>-3.6595527942571418E-3</c:v>
                </c:pt>
                <c:pt idx="538">
                  <c:v>-3.6479708794705523E-3</c:v>
                </c:pt>
                <c:pt idx="539">
                  <c:v>-3.6355477025469263E-3</c:v>
                </c:pt>
                <c:pt idx="540">
                  <c:v>-3.6232544236023401E-3</c:v>
                </c:pt>
                <c:pt idx="541">
                  <c:v>-3.60595424524682E-3</c:v>
                </c:pt>
                <c:pt idx="542">
                  <c:v>-3.5914211583865097E-3</c:v>
                </c:pt>
                <c:pt idx="543">
                  <c:v>-3.5794330408996725E-3</c:v>
                </c:pt>
                <c:pt idx="544">
                  <c:v>-3.5664694351910738E-3</c:v>
                </c:pt>
                <c:pt idx="545">
                  <c:v>-3.5551503861252567E-3</c:v>
                </c:pt>
                <c:pt idx="546">
                  <c:v>-3.5427040294722469E-3</c:v>
                </c:pt>
                <c:pt idx="547">
                  <c:v>-3.5299493589019833E-3</c:v>
                </c:pt>
                <c:pt idx="548">
                  <c:v>-3.5168048423573164E-3</c:v>
                </c:pt>
                <c:pt idx="549">
                  <c:v>-3.5031866986549361E-3</c:v>
                </c:pt>
                <c:pt idx="550">
                  <c:v>-3.4878399113504109E-3</c:v>
                </c:pt>
                <c:pt idx="551">
                  <c:v>-3.4729545633071105E-3</c:v>
                </c:pt>
                <c:pt idx="552">
                  <c:v>-3.4573287182414147E-3</c:v>
                </c:pt>
                <c:pt idx="553">
                  <c:v>-3.4408787196272684E-3</c:v>
                </c:pt>
                <c:pt idx="554">
                  <c:v>-3.4249874820833351E-3</c:v>
                </c:pt>
                <c:pt idx="555">
                  <c:v>-3.4068714118420363E-3</c:v>
                </c:pt>
                <c:pt idx="556">
                  <c:v>-3.3878907112193791E-3</c:v>
                </c:pt>
                <c:pt idx="557">
                  <c:v>-3.3622708102428404E-3</c:v>
                </c:pt>
                <c:pt idx="558">
                  <c:v>-3.3474723477487449E-3</c:v>
                </c:pt>
                <c:pt idx="559">
                  <c:v>-3.3244202933269615E-3</c:v>
                </c:pt>
                <c:pt idx="560">
                  <c:v>-3.3022977113575987E-3</c:v>
                </c:pt>
                <c:pt idx="561">
                  <c:v>-3.2795004924010916E-3</c:v>
                </c:pt>
                <c:pt idx="562">
                  <c:v>-3.2560695080722287E-3</c:v>
                </c:pt>
                <c:pt idx="563">
                  <c:v>-3.2320468670484241E-3</c:v>
                </c:pt>
                <c:pt idx="564">
                  <c:v>-3.2074759151652947E-3</c:v>
                </c:pt>
                <c:pt idx="565">
                  <c:v>-3.1824012355239641E-3</c:v>
                </c:pt>
                <c:pt idx="566">
                  <c:v>-3.156868648584033E-3</c:v>
                </c:pt>
                <c:pt idx="567">
                  <c:v>-3.1309252122652363E-3</c:v>
                </c:pt>
                <c:pt idx="568">
                  <c:v>-3.1046185859201253E-3</c:v>
                </c:pt>
                <c:pt idx="569">
                  <c:v>-3.0779765008072937E-3</c:v>
                </c:pt>
                <c:pt idx="570">
                  <c:v>-3.0510017230688394E-3</c:v>
                </c:pt>
                <c:pt idx="571">
                  <c:v>-3.0236955205879524E-3</c:v>
                </c:pt>
                <c:pt idx="572">
                  <c:v>-2.9960591612004689E-3</c:v>
                </c:pt>
                <c:pt idx="573">
                  <c:v>-2.968093912697044E-3</c:v>
                </c:pt>
                <c:pt idx="574">
                  <c:v>-2.9398010428148972E-3</c:v>
                </c:pt>
                <c:pt idx="575">
                  <c:v>-2.9111818192495424E-3</c:v>
                </c:pt>
                <c:pt idx="576">
                  <c:v>-2.8843776425959188E-3</c:v>
                </c:pt>
                <c:pt idx="577">
                  <c:v>-2.8551321712110903E-3</c:v>
                </c:pt>
                <c:pt idx="578">
                  <c:v>-2.8255640582732265E-3</c:v>
                </c:pt>
                <c:pt idx="579">
                  <c:v>-2.7956745713982305E-3</c:v>
                </c:pt>
                <c:pt idx="580">
                  <c:v>-2.7632347624809272E-3</c:v>
                </c:pt>
                <c:pt idx="581">
                  <c:v>-2.7326840360044819E-3</c:v>
                </c:pt>
                <c:pt idx="582">
                  <c:v>-2.7018158285248106E-3</c:v>
                </c:pt>
                <c:pt idx="583">
                  <c:v>-2.6706314074098625E-3</c:v>
                </c:pt>
                <c:pt idx="584">
                  <c:v>-2.639132039990227E-3</c:v>
                </c:pt>
                <c:pt idx="585">
                  <c:v>-2.6073189935626054E-3</c:v>
                </c:pt>
                <c:pt idx="586">
                  <c:v>-2.5751935353889458E-3</c:v>
                </c:pt>
                <c:pt idx="587">
                  <c:v>-2.542756932698613E-3</c:v>
                </c:pt>
                <c:pt idx="588">
                  <c:v>-2.510010452688389E-3</c:v>
                </c:pt>
                <c:pt idx="589">
                  <c:v>-2.479382984229915E-3</c:v>
                </c:pt>
                <c:pt idx="590">
                  <c:v>-2.4460420359582328E-3</c:v>
                </c:pt>
                <c:pt idx="591">
                  <c:v>-2.4123949223038336E-3</c:v>
                </c:pt>
                <c:pt idx="592">
                  <c:v>-2.3784429104425331E-3</c:v>
                </c:pt>
                <c:pt idx="593">
                  <c:v>-2.3392688919246906E-3</c:v>
                </c:pt>
                <c:pt idx="594">
                  <c:v>-2.3046677936576668E-3</c:v>
                </c:pt>
                <c:pt idx="595">
                  <c:v>-2.2697657795599283E-3</c:v>
                </c:pt>
                <c:pt idx="596">
                  <c:v>-2.2345641167031971E-3</c:v>
                </c:pt>
                <c:pt idx="597">
                  <c:v>-2.1990640721324044E-3</c:v>
                </c:pt>
                <c:pt idx="598">
                  <c:v>-2.1658856936985771E-3</c:v>
                </c:pt>
                <c:pt idx="599">
                  <c:v>-2.129813365606914E-3</c:v>
                </c:pt>
                <c:pt idx="600">
                  <c:v>-2.0934463682173998E-3</c:v>
                </c:pt>
                <c:pt idx="601">
                  <c:v>-2.0567859685893808E-3</c:v>
                </c:pt>
                <c:pt idx="602">
                  <c:v>-2.0144295845281809E-3</c:v>
                </c:pt>
                <c:pt idx="603">
                  <c:v>-1.9771455397223142E-3</c:v>
                </c:pt>
                <c:pt idx="604">
                  <c:v>-1.9395720701535961E-3</c:v>
                </c:pt>
                <c:pt idx="605">
                  <c:v>-1.9017104426234728E-3</c:v>
                </c:pt>
                <c:pt idx="606">
                  <c:v>-1.866345546405227E-3</c:v>
                </c:pt>
                <c:pt idx="607">
                  <c:v>-1.8279313702065591E-3</c:v>
                </c:pt>
                <c:pt idx="608">
                  <c:v>-1.7781262645818145E-3</c:v>
                </c:pt>
                <c:pt idx="609">
                  <c:v>-1.7390729905170893E-3</c:v>
                </c:pt>
                <c:pt idx="610">
                  <c:v>-1.6968853586623903E-3</c:v>
                </c:pt>
                <c:pt idx="611">
                  <c:v>-1.65728187211785E-3</c:v>
                </c:pt>
                <c:pt idx="612">
                  <c:v>-1.6174220225281691E-3</c:v>
                </c:pt>
                <c:pt idx="613">
                  <c:v>-1.5773122640049409E-3</c:v>
                </c:pt>
                <c:pt idx="614">
                  <c:v>-1.5369591414175947E-3</c:v>
                </c:pt>
                <c:pt idx="615">
                  <c:v>-1.4963692903999118E-3</c:v>
                </c:pt>
                <c:pt idx="616">
                  <c:v>-1.455549437365666E-3</c:v>
                </c:pt>
                <c:pt idx="617">
                  <c:v>-1.4145063995094922E-3</c:v>
                </c:pt>
                <c:pt idx="618">
                  <c:v>-1.3732470848199195E-3</c:v>
                </c:pt>
                <c:pt idx="619">
                  <c:v>-1.3317784920871907E-3</c:v>
                </c:pt>
                <c:pt idx="620">
                  <c:v>-1.2901076487590603E-3</c:v>
                </c:pt>
                <c:pt idx="621">
                  <c:v>-1.2482396086637537E-3</c:v>
                </c:pt>
                <c:pt idx="622">
                  <c:v>-1.2061769775503653E-3</c:v>
                </c:pt>
                <c:pt idx="623">
                  <c:v>-1.1639222146134825E-3</c:v>
                </c:pt>
                <c:pt idx="624">
                  <c:v>-1.1214777791324071E-3</c:v>
                </c:pt>
                <c:pt idx="625">
                  <c:v>-1.0788461304602952E-3</c:v>
                </c:pt>
                <c:pt idx="626">
                  <c:v>-1.0360297280367552E-3</c:v>
                </c:pt>
                <c:pt idx="627">
                  <c:v>-9.9303103137568407E-4</c:v>
                </c:pt>
                <c:pt idx="628">
                  <c:v>-9.5297140841060725E-4</c:v>
                </c:pt>
                <c:pt idx="629">
                  <c:v>-9.0962759471329227E-4</c:v>
                </c:pt>
                <c:pt idx="630">
                  <c:v>-8.6610869492222207E-4</c:v>
                </c:pt>
                <c:pt idx="631">
                  <c:v>-8.2241716895801575E-4</c:v>
                </c:pt>
                <c:pt idx="632">
                  <c:v>-7.6588404954437478E-4</c:v>
                </c:pt>
                <c:pt idx="633">
                  <c:v>-7.3134841600676901E-4</c:v>
                </c:pt>
                <c:pt idx="634">
                  <c:v>-6.8714253327328834E-4</c:v>
                </c:pt>
                <c:pt idx="635">
                  <c:v>-6.4277403551705613E-4</c:v>
                </c:pt>
                <c:pt idx="636">
                  <c:v>-5.982453830365587E-4</c:v>
                </c:pt>
                <c:pt idx="637">
                  <c:v>-5.5355903622716202E-4</c:v>
                </c:pt>
                <c:pt idx="638">
                  <c:v>-5.0871745557459411E-4</c:v>
                </c:pt>
                <c:pt idx="639">
                  <c:v>-4.637231016623312E-4</c:v>
                </c:pt>
                <c:pt idx="640">
                  <c:v>-4.1857843516681845E-4</c:v>
                </c:pt>
                <c:pt idx="641">
                  <c:v>-3.7981058434244375E-4</c:v>
                </c:pt>
                <c:pt idx="642">
                  <c:v>-3.343924416912003E-4</c:v>
                </c:pt>
                <c:pt idx="643">
                  <c:v>-2.8883102871102295E-4</c:v>
                </c:pt>
                <c:pt idx="644">
                  <c:v>-2.4312880656651714E-4</c:v>
                </c:pt>
                <c:pt idx="645">
                  <c:v>-1.9728823652132021E-4</c:v>
                </c:pt>
                <c:pt idx="646">
                  <c:v>-1.5131177993588096E-4</c:v>
                </c:pt>
                <c:pt idx="647">
                  <c:v>-1.0520189827323279E-4</c:v>
                </c:pt>
                <c:pt idx="648">
                  <c:v>-5.8961053092776439E-5</c:v>
                </c:pt>
                <c:pt idx="649">
                  <c:v>-1.259170605516502E-5</c:v>
                </c:pt>
                <c:pt idx="650">
                  <c:v>3.0559699010436214E-5</c:v>
                </c:pt>
                <c:pt idx="651">
                  <c:v>7.7170287188769329E-5</c:v>
                </c:pt>
                <c:pt idx="652">
                  <c:v>1.2390216141168085E-4</c:v>
                </c:pt>
                <c:pt idx="653">
                  <c:v>1.7075285956775715E-4</c:v>
                </c:pt>
                <c:pt idx="654">
                  <c:v>2.2785150317549275E-4</c:v>
                </c:pt>
                <c:pt idx="655">
                  <c:v>2.7495550957437251E-4</c:v>
                </c:pt>
                <c:pt idx="656">
                  <c:v>3.221704440278202E-4</c:v>
                </c:pt>
                <c:pt idx="657">
                  <c:v>3.6949384410557627E-4</c:v>
                </c:pt>
                <c:pt idx="658">
                  <c:v>4.1351568244574324E-4</c:v>
                </c:pt>
                <c:pt idx="659">
                  <c:v>4.6104176942372035E-4</c:v>
                </c:pt>
                <c:pt idx="660">
                  <c:v>5.0867373189556408E-4</c:v>
                </c:pt>
                <c:pt idx="661">
                  <c:v>5.5641895090649996E-4</c:v>
                </c:pt>
                <c:pt idx="662">
                  <c:v>6.0428527206376884E-4</c:v>
                </c:pt>
                <c:pt idx="663">
                  <c:v>6.5573455931167146E-4</c:v>
                </c:pt>
                <c:pt idx="664">
                  <c:v>7.0387936475054772E-4</c:v>
                </c:pt>
                <c:pt idx="665">
                  <c:v>7.5217048226926687E-4</c:v>
                </c:pt>
                <c:pt idx="666">
                  <c:v>8.0061627629437191E-4</c:v>
                </c:pt>
                <c:pt idx="667">
                  <c:v>8.4922526355666141E-4</c:v>
                </c:pt>
                <c:pt idx="668">
                  <c:v>8.9800611309032174E-4</c:v>
                </c:pt>
                <c:pt idx="669">
                  <c:v>9.4696764625464794E-4</c:v>
                </c:pt>
                <c:pt idx="670">
                  <c:v>9.9611883674968413E-4</c:v>
                </c:pt>
                <c:pt idx="671">
                  <c:v>1.0454688106214358E-3</c:v>
                </c:pt>
                <c:pt idx="672">
                  <c:v>1.0950267161259691E-3</c:v>
                </c:pt>
                <c:pt idx="673">
                  <c:v>1.144797535448383E-3</c:v>
                </c:pt>
                <c:pt idx="674">
                  <c:v>1.1947811132103589E-3</c:v>
                </c:pt>
                <c:pt idx="675">
                  <c:v>1.2449769867176658E-3</c:v>
                </c:pt>
                <c:pt idx="676">
                  <c:v>1.2953846932838927E-3</c:v>
                </c:pt>
                <c:pt idx="677">
                  <c:v>1.3460037702313174E-3</c:v>
                </c:pt>
                <c:pt idx="678">
                  <c:v>1.3968337548935133E-3</c:v>
                </c:pt>
                <c:pt idx="679">
                  <c:v>1.4478741846170862E-3</c:v>
                </c:pt>
                <c:pt idx="680">
                  <c:v>1.4954212894215677E-3</c:v>
                </c:pt>
                <c:pt idx="681">
                  <c:v>1.5468661264879285E-3</c:v>
                </c:pt>
                <c:pt idx="682">
                  <c:v>1.5985200454691475E-3</c:v>
                </c:pt>
                <c:pt idx="683">
                  <c:v>1.6503825836540369E-3</c:v>
                </c:pt>
                <c:pt idx="684">
                  <c:v>1.7062168167994562E-3</c:v>
                </c:pt>
                <c:pt idx="685">
                  <c:v>1.7585102016053249E-3</c:v>
                </c:pt>
                <c:pt idx="686">
                  <c:v>1.8110107931281955E-3</c:v>
                </c:pt>
                <c:pt idx="687">
                  <c:v>1.8637181287781016E-3</c:v>
                </c:pt>
                <c:pt idx="688">
                  <c:v>1.9166317459728968E-3</c:v>
                </c:pt>
                <c:pt idx="689">
                  <c:v>1.9697511821408606E-3</c:v>
                </c:pt>
                <c:pt idx="690">
                  <c:v>2.0230759747163559E-3</c:v>
                </c:pt>
                <c:pt idx="691">
                  <c:v>2.0766056611389574E-3</c:v>
                </c:pt>
                <c:pt idx="692">
                  <c:v>2.1303397788569288E-3</c:v>
                </c:pt>
                <c:pt idx="693">
                  <c:v>2.1764840179683276E-3</c:v>
                </c:pt>
                <c:pt idx="694">
                  <c:v>2.2305960492898791E-3</c:v>
                </c:pt>
                <c:pt idx="695">
                  <c:v>2.28491117152263E-3</c:v>
                </c:pt>
                <c:pt idx="696">
                  <c:v>2.3394289219602626E-3</c:v>
                </c:pt>
                <c:pt idx="697">
                  <c:v>2.3941488378982356E-3</c:v>
                </c:pt>
                <c:pt idx="698">
                  <c:v>2.4490704566417776E-3</c:v>
                </c:pt>
                <c:pt idx="699">
                  <c:v>2.5041933154943408E-3</c:v>
                </c:pt>
                <c:pt idx="700">
                  <c:v>2.5595169517691474E-3</c:v>
                </c:pt>
                <c:pt idx="701">
                  <c:v>2.6150409027803079E-3</c:v>
                </c:pt>
                <c:pt idx="702">
                  <c:v>2.6667377055739632E-3</c:v>
                </c:pt>
                <c:pt idx="703">
                  <c:v>2.7226463241832827E-3</c:v>
                </c:pt>
                <c:pt idx="704">
                  <c:v>2.7787538923352852E-3</c:v>
                </c:pt>
                <c:pt idx="705">
                  <c:v>2.8350599472711504E-3</c:v>
                </c:pt>
                <c:pt idx="706">
                  <c:v>2.9038236963072907E-3</c:v>
                </c:pt>
                <c:pt idx="707">
                  <c:v>2.9605687807099383E-3</c:v>
                </c:pt>
                <c:pt idx="708">
                  <c:v>3.0175108962370448E-3</c:v>
                </c:pt>
                <c:pt idx="709">
                  <c:v>3.07464958040986E-3</c:v>
                </c:pt>
                <c:pt idx="710">
                  <c:v>3.1278386317520127E-3</c:v>
                </c:pt>
                <c:pt idx="711">
                  <c:v>3.1853545664078638E-3</c:v>
                </c:pt>
                <c:pt idx="712">
                  <c:v>3.2430559668189959E-3</c:v>
                </c:pt>
                <c:pt idx="713">
                  <c:v>3.3009157952700453E-3</c:v>
                </c:pt>
                <c:pt idx="714">
                  <c:v>3.3589049585777656E-3</c:v>
                </c:pt>
                <c:pt idx="715">
                  <c:v>3.4211772728263436E-3</c:v>
                </c:pt>
                <c:pt idx="716">
                  <c:v>3.4793344242383989E-3</c:v>
                </c:pt>
                <c:pt idx="717">
                  <c:v>3.5375288872234157E-3</c:v>
                </c:pt>
                <c:pt idx="718">
                  <c:v>3.5957304065821786E-3</c:v>
                </c:pt>
                <c:pt idx="719">
                  <c:v>3.6539083714695248E-3</c:v>
                </c:pt>
                <c:pt idx="720">
                  <c:v>3.7120318153700156E-3</c:v>
                </c:pt>
                <c:pt idx="721">
                  <c:v>3.7700694160822958E-3</c:v>
                </c:pt>
                <c:pt idx="722">
                  <c:v>3.8279894956852107E-3</c:v>
                </c:pt>
                <c:pt idx="723">
                  <c:v>3.8857600205351962E-3</c:v>
                </c:pt>
                <c:pt idx="724">
                  <c:v>3.9433487089714286E-3</c:v>
                </c:pt>
                <c:pt idx="725">
                  <c:v>4.0007323417699742E-3</c:v>
                </c:pt>
                <c:pt idx="726">
                  <c:v>4.0579041096238016E-3</c:v>
                </c:pt>
                <c:pt idx="727">
                  <c:v>4.1148588809707788E-3</c:v>
                </c:pt>
                <c:pt idx="728">
                  <c:v>4.1715915239907194E-3</c:v>
                </c:pt>
                <c:pt idx="729">
                  <c:v>4.2280969066027761E-3</c:v>
                </c:pt>
                <c:pt idx="730">
                  <c:v>4.2843698964663106E-3</c:v>
                </c:pt>
                <c:pt idx="731">
                  <c:v>4.3404053609921844E-3</c:v>
                </c:pt>
                <c:pt idx="732">
                  <c:v>4.3922329648959681E-3</c:v>
                </c:pt>
                <c:pt idx="733">
                  <c:v>4.447795965468359E-3</c:v>
                </c:pt>
                <c:pt idx="734">
                  <c:v>4.5031064027236762E-3</c:v>
                </c:pt>
                <c:pt idx="735">
                  <c:v>4.5581591432868772E-3</c:v>
                </c:pt>
                <c:pt idx="736">
                  <c:v>4.6129490535439868E-3</c:v>
                </c:pt>
                <c:pt idx="737">
                  <c:v>4.6713426597543442E-3</c:v>
                </c:pt>
                <c:pt idx="738">
                  <c:v>4.7255717137086586E-3</c:v>
                </c:pt>
                <c:pt idx="739">
                  <c:v>4.7795221728487982E-3</c:v>
                </c:pt>
                <c:pt idx="740">
                  <c:v>4.8331889024438622E-3</c:v>
                </c:pt>
                <c:pt idx="741">
                  <c:v>4.8865667675474685E-3</c:v>
                </c:pt>
                <c:pt idx="742">
                  <c:v>4.9396506329951505E-3</c:v>
                </c:pt>
                <c:pt idx="743">
                  <c:v>4.99243536341478E-3</c:v>
                </c:pt>
                <c:pt idx="744">
                  <c:v>5.0449158232204871E-3</c:v>
                </c:pt>
                <c:pt idx="745">
                  <c:v>5.0896784242215887E-3</c:v>
                </c:pt>
                <c:pt idx="746">
                  <c:v>5.1415802973453495E-3</c:v>
                </c:pt>
                <c:pt idx="747">
                  <c:v>5.1931632199311295E-3</c:v>
                </c:pt>
                <c:pt idx="748">
                  <c:v>5.2444220560490251E-3</c:v>
                </c:pt>
                <c:pt idx="749">
                  <c:v>5.2953516695914971E-3</c:v>
                </c:pt>
                <c:pt idx="750">
                  <c:v>5.3459469242627122E-3</c:v>
                </c:pt>
                <c:pt idx="751">
                  <c:v>5.3962026836007482E-3</c:v>
                </c:pt>
                <c:pt idx="752">
                  <c:v>5.4461138109616059E-3</c:v>
                </c:pt>
                <c:pt idx="753">
                  <c:v>5.4956751695423023E-3</c:v>
                </c:pt>
                <c:pt idx="754">
                  <c:v>5.5413909637320683E-3</c:v>
                </c:pt>
                <c:pt idx="755">
                  <c:v>5.5902632869155268E-3</c:v>
                </c:pt>
                <c:pt idx="756">
                  <c:v>5.6387707959919715E-3</c:v>
                </c:pt>
                <c:pt idx="757">
                  <c:v>5.6869083537682604E-3</c:v>
                </c:pt>
                <c:pt idx="758">
                  <c:v>5.7448174583531733E-3</c:v>
                </c:pt>
                <c:pt idx="759">
                  <c:v>5.792117459880875E-3</c:v>
                </c:pt>
                <c:pt idx="760">
                  <c:v>5.8390309965484638E-3</c:v>
                </c:pt>
                <c:pt idx="761">
                  <c:v>5.8855529298880264E-3</c:v>
                </c:pt>
                <c:pt idx="762">
                  <c:v>5.9316781213039271E-3</c:v>
                </c:pt>
                <c:pt idx="763">
                  <c:v>5.974162755599542E-3</c:v>
                </c:pt>
                <c:pt idx="764">
                  <c:v>6.019518696743934E-3</c:v>
                </c:pt>
                <c:pt idx="765">
                  <c:v>6.0645107341337238E-3</c:v>
                </c:pt>
                <c:pt idx="766">
                  <c:v>6.1091760865130415E-3</c:v>
                </c:pt>
                <c:pt idx="767">
                  <c:v>6.156719376508568E-3</c:v>
                </c:pt>
                <c:pt idx="768">
                  <c:v>6.2008375518615598E-3</c:v>
                </c:pt>
                <c:pt idx="769">
                  <c:v>6.2447469025908708E-3</c:v>
                </c:pt>
                <c:pt idx="770">
                  <c:v>6.288486062598667E-3</c:v>
                </c:pt>
                <c:pt idx="771">
                  <c:v>6.3320941184085303E-3</c:v>
                </c:pt>
                <c:pt idx="772">
                  <c:v>6.3756106091758889E-3</c:v>
                </c:pt>
                <c:pt idx="773">
                  <c:v>6.419075526695836E-3</c:v>
                </c:pt>
                <c:pt idx="774">
                  <c:v>6.4625293154326703E-3</c:v>
                </c:pt>
                <c:pt idx="775">
                  <c:v>6.5060128725277179E-3</c:v>
                </c:pt>
                <c:pt idx="776">
                  <c:v>6.5495675278257424E-3</c:v>
                </c:pt>
                <c:pt idx="777">
                  <c:v>6.5932248717292122E-3</c:v>
                </c:pt>
                <c:pt idx="778">
                  <c:v>6.6369900182499499E-3</c:v>
                </c:pt>
                <c:pt idx="779">
                  <c:v>6.6808637716124679E-3</c:v>
                </c:pt>
                <c:pt idx="780">
                  <c:v>6.7248469360847241E-3</c:v>
                </c:pt>
                <c:pt idx="781">
                  <c:v>6.7689403159807236E-3</c:v>
                </c:pt>
                <c:pt idx="782">
                  <c:v>6.8131447156605249E-3</c:v>
                </c:pt>
                <c:pt idx="783">
                  <c:v>6.8574609395284951E-3</c:v>
                </c:pt>
                <c:pt idx="784">
                  <c:v>6.8986289254168668E-3</c:v>
                </c:pt>
                <c:pt idx="785">
                  <c:v>6.9431621018170124E-3</c:v>
                </c:pt>
                <c:pt idx="786">
                  <c:v>6.9878094507092774E-3</c:v>
                </c:pt>
                <c:pt idx="787">
                  <c:v>7.0325717766202174E-3</c:v>
                </c:pt>
                <c:pt idx="788">
                  <c:v>7.0774498841238223E-3</c:v>
                </c:pt>
                <c:pt idx="789">
                  <c:v>7.125751643131408E-3</c:v>
                </c:pt>
                <c:pt idx="790">
                  <c:v>7.1708731635149372E-3</c:v>
                </c:pt>
                <c:pt idx="791">
                  <c:v>7.2161129449898201E-3</c:v>
                </c:pt>
                <c:pt idx="792">
                  <c:v>7.2614717923800923E-3</c:v>
                </c:pt>
                <c:pt idx="793">
                  <c:v>7.3069505105601796E-3</c:v>
                </c:pt>
                <c:pt idx="794">
                  <c:v>7.3525499044479548E-3</c:v>
                </c:pt>
                <c:pt idx="795">
                  <c:v>7.3982707790134208E-3</c:v>
                </c:pt>
                <c:pt idx="796">
                  <c:v>7.4441139392752388E-3</c:v>
                </c:pt>
                <c:pt idx="797">
                  <c:v>7.4866958011377974E-3</c:v>
                </c:pt>
                <c:pt idx="798">
                  <c:v>7.5327759864439753E-3</c:v>
                </c:pt>
                <c:pt idx="799">
                  <c:v>7.5789808067654287E-3</c:v>
                </c:pt>
                <c:pt idx="800">
                  <c:v>7.6253110672497536E-3</c:v>
                </c:pt>
                <c:pt idx="801">
                  <c:v>7.674989506238461E-3</c:v>
                </c:pt>
                <c:pt idx="802">
                  <c:v>7.7250163417505796E-3</c:v>
                </c:pt>
                <c:pt idx="803">
                  <c:v>7.7717460849639998E-3</c:v>
                </c:pt>
                <c:pt idx="804">
                  <c:v>7.8186046044734191E-3</c:v>
                </c:pt>
                <c:pt idx="805">
                  <c:v>7.8655927056803E-3</c:v>
                </c:pt>
                <c:pt idx="806">
                  <c:v>7.9092343229465456E-3</c:v>
                </c:pt>
                <c:pt idx="807">
                  <c:v>7.9564734429125039E-3</c:v>
                </c:pt>
                <c:pt idx="808">
                  <c:v>8.0038444944259268E-3</c:v>
                </c:pt>
                <c:pt idx="809">
                  <c:v>8.0513482830193439E-3</c:v>
                </c:pt>
                <c:pt idx="810">
                  <c:v>8.1130701997679314E-3</c:v>
                </c:pt>
                <c:pt idx="811">
                  <c:v>8.1608852329918147E-3</c:v>
                </c:pt>
                <c:pt idx="812">
                  <c:v>8.2088356881081202E-3</c:v>
                </c:pt>
                <c:pt idx="813">
                  <c:v>8.2569223711614417E-3</c:v>
                </c:pt>
                <c:pt idx="814">
                  <c:v>8.3220489337033614E-3</c:v>
                </c:pt>
                <c:pt idx="815">
                  <c:v>8.3427779362055497E-3</c:v>
                </c:pt>
                <c:pt idx="816">
                  <c:v>8.3912373858471678E-3</c:v>
                </c:pt>
                <c:pt idx="817">
                  <c:v>8.4397926184457371E-3</c:v>
                </c:pt>
                <c:pt idx="818">
                  <c:v>8.4884005908357416E-3</c:v>
                </c:pt>
                <c:pt idx="819">
                  <c:v>8.5614153380673911E-3</c:v>
                </c:pt>
                <c:pt idx="820">
                  <c:v>8.6099556304485934E-3</c:v>
                </c:pt>
                <c:pt idx="821">
                  <c:v>8.6583941732158425E-3</c:v>
                </c:pt>
                <c:pt idx="822">
                  <c:v>8.7066865160222596E-3</c:v>
                </c:pt>
                <c:pt idx="823">
                  <c:v>8.7547877965930779E-3</c:v>
                </c:pt>
                <c:pt idx="824">
                  <c:v>8.8026527407256503E-3</c:v>
                </c:pt>
                <c:pt idx="825">
                  <c:v>8.8502356622807577E-3</c:v>
                </c:pt>
                <c:pt idx="826">
                  <c:v>8.8974904631965116E-3</c:v>
                </c:pt>
                <c:pt idx="827">
                  <c:v>8.9443706334892195E-3</c:v>
                </c:pt>
                <c:pt idx="828">
                  <c:v>8.9908298128858703E-3</c:v>
                </c:pt>
                <c:pt idx="829">
                  <c:v>9.0368398330596626E-3</c:v>
                </c:pt>
                <c:pt idx="830">
                  <c:v>9.0823947655033453E-3</c:v>
                </c:pt>
                <c:pt idx="831">
                  <c:v>9.1274900096674147E-3</c:v>
                </c:pt>
                <c:pt idx="832">
                  <c:v>9.1721209649537026E-3</c:v>
                </c:pt>
                <c:pt idx="833">
                  <c:v>9.2162830307145251E-3</c:v>
                </c:pt>
                <c:pt idx="834">
                  <c:v>9.259971606266567E-3</c:v>
                </c:pt>
                <c:pt idx="835">
                  <c:v>9.3031820908934977E-3</c:v>
                </c:pt>
                <c:pt idx="836">
                  <c:v>9.3428287139352261E-3</c:v>
                </c:pt>
                <c:pt idx="837">
                  <c:v>9.3851037895933756E-3</c:v>
                </c:pt>
                <c:pt idx="838">
                  <c:v>9.4268873085616659E-3</c:v>
                </c:pt>
                <c:pt idx="839">
                  <c:v>9.4681746703355069E-3</c:v>
                </c:pt>
                <c:pt idx="840">
                  <c:v>9.5119021233465752E-3</c:v>
                </c:pt>
                <c:pt idx="841">
                  <c:v>9.5521474461522111E-3</c:v>
                </c:pt>
                <c:pt idx="842">
                  <c:v>9.5918824725309947E-3</c:v>
                </c:pt>
                <c:pt idx="843">
                  <c:v>9.6311026016996908E-3</c:v>
                </c:pt>
                <c:pt idx="844">
                  <c:v>9.669803232892446E-3</c:v>
                </c:pt>
                <c:pt idx="845">
                  <c:v>9.707979765367733E-3</c:v>
                </c:pt>
                <c:pt idx="846">
                  <c:v>9.7456275984144358E-3</c:v>
                </c:pt>
                <c:pt idx="847">
                  <c:v>9.7827421313570594E-3</c:v>
                </c:pt>
                <c:pt idx="848">
                  <c:v>9.8193187635644275E-3</c:v>
                </c:pt>
                <c:pt idx="849">
                  <c:v>9.852747534517009E-3</c:v>
                </c:pt>
                <c:pt idx="850">
                  <c:v>9.8882735363153788E-3</c:v>
                </c:pt>
                <c:pt idx="851">
                  <c:v>9.9232481760878222E-3</c:v>
                </c:pt>
                <c:pt idx="852">
                  <c:v>9.9576668537171287E-3</c:v>
                </c:pt>
                <c:pt idx="853">
                  <c:v>9.9938703089961223E-3</c:v>
                </c:pt>
                <c:pt idx="854">
                  <c:v>1.0027122500559038E-2</c:v>
                </c:pt>
                <c:pt idx="855">
                  <c:v>1.0059804614384937E-2</c:v>
                </c:pt>
                <c:pt idx="856">
                  <c:v>1.0094235478233547E-2</c:v>
                </c:pt>
                <c:pt idx="857">
                  <c:v>1.0123440210948687E-2</c:v>
                </c:pt>
                <c:pt idx="858">
                  <c:v>1.0154384495002944E-2</c:v>
                </c:pt>
                <c:pt idx="859">
                  <c:v>1.018474030396721E-2</c:v>
                </c:pt>
                <c:pt idx="860">
                  <c:v>1.0214503038781686E-2</c:v>
                </c:pt>
                <c:pt idx="861">
                  <c:v>1.0243668100514469E-2</c:v>
                </c:pt>
                <c:pt idx="862">
                  <c:v>1.0276366831864191E-2</c:v>
                </c:pt>
                <c:pt idx="863">
                  <c:v>1.0304235850359739E-2</c:v>
                </c:pt>
                <c:pt idx="864">
                  <c:v>1.0331492712104783E-2</c:v>
                </c:pt>
                <c:pt idx="865">
                  <c:v>1.0358132818218041E-2</c:v>
                </c:pt>
                <c:pt idx="866">
                  <c:v>1.0382261592163402E-2</c:v>
                </c:pt>
                <c:pt idx="867">
                  <c:v>1.0407699260536868E-2</c:v>
                </c:pt>
                <c:pt idx="868">
                  <c:v>1.0432519670310935E-2</c:v>
                </c:pt>
                <c:pt idx="869">
                  <c:v>1.0463593601070442E-2</c:v>
                </c:pt>
                <c:pt idx="870">
                  <c:v>1.049569724180761E-2</c:v>
                </c:pt>
                <c:pt idx="871">
                  <c:v>1.0512000539257249E-2</c:v>
                </c:pt>
                <c:pt idx="872">
                  <c:v>1.0534683141426825E-2</c:v>
                </c:pt>
                <c:pt idx="873">
                  <c:v>1.0557004994544031E-2</c:v>
                </c:pt>
                <c:pt idx="874">
                  <c:v>1.057901572866024E-2</c:v>
                </c:pt>
                <c:pt idx="875">
                  <c:v>1.0600765413952154E-2</c:v>
                </c:pt>
                <c:pt idx="876">
                  <c:v>1.062230456068965E-2</c:v>
                </c:pt>
                <c:pt idx="877">
                  <c:v>1.0643684119224495E-2</c:v>
                </c:pt>
                <c:pt idx="878">
                  <c:v>1.0664955479971218E-2</c:v>
                </c:pt>
                <c:pt idx="879">
                  <c:v>1.0686170473410599E-2</c:v>
                </c:pt>
                <c:pt idx="880">
                  <c:v>1.0707380693029509E-2</c:v>
                </c:pt>
                <c:pt idx="881">
                  <c:v>1.0728615751133602E-2</c:v>
                </c:pt>
                <c:pt idx="882">
                  <c:v>1.0749878431965279E-2</c:v>
                </c:pt>
                <c:pt idx="883">
                  <c:v>1.0771169918344467E-2</c:v>
                </c:pt>
                <c:pt idx="884">
                  <c:v>1.0792491393123245E-2</c:v>
                </c:pt>
                <c:pt idx="885">
                  <c:v>1.081384403917802E-2</c:v>
                </c:pt>
                <c:pt idx="886">
                  <c:v>1.0835229039411259E-2</c:v>
                </c:pt>
                <c:pt idx="887">
                  <c:v>1.0856647576750636E-2</c:v>
                </c:pt>
                <c:pt idx="888">
                  <c:v>1.0876397575127258E-2</c:v>
                </c:pt>
                <c:pt idx="889">
                  <c:v>1.0897883298921668E-2</c:v>
                </c:pt>
                <c:pt idx="890">
                  <c:v>1.0919406021868829E-2</c:v>
                </c:pt>
                <c:pt idx="891">
                  <c:v>1.0947824601252128E-2</c:v>
                </c:pt>
                <c:pt idx="892">
                  <c:v>1.0964284724451623E-2</c:v>
                </c:pt>
                <c:pt idx="893">
                  <c:v>1.0985929327448497E-2</c:v>
                </c:pt>
                <c:pt idx="894">
                  <c:v>1.1007615748808926E-2</c:v>
                </c:pt>
                <c:pt idx="895">
                  <c:v>1.1029345171677796E-2</c:v>
                </c:pt>
                <c:pt idx="896">
                  <c:v>1.1051118779230403E-2</c:v>
                </c:pt>
                <c:pt idx="897">
                  <c:v>1.1072937754666374E-2</c:v>
                </c:pt>
                <c:pt idx="898">
                  <c:v>1.1094803281213136E-2</c:v>
                </c:pt>
                <c:pt idx="899">
                  <c:v>1.1116716542129401E-2</c:v>
                </c:pt>
                <c:pt idx="900">
                  <c:v>1.1138678720699069E-2</c:v>
                </c:pt>
                <c:pt idx="901">
                  <c:v>1.1157182022125234E-2</c:v>
                </c:pt>
                <c:pt idx="902">
                  <c:v>1.1179236454572639E-2</c:v>
                </c:pt>
                <c:pt idx="903">
                  <c:v>1.1201343179693346E-2</c:v>
                </c:pt>
                <c:pt idx="904">
                  <c:v>1.1237961761837336E-2</c:v>
                </c:pt>
                <c:pt idx="905">
                  <c:v>1.1248896323666102E-2</c:v>
                </c:pt>
                <c:pt idx="906">
                  <c:v>1.1267988944263507E-2</c:v>
                </c:pt>
                <c:pt idx="907">
                  <c:v>1.1290316673383316E-2</c:v>
                </c:pt>
                <c:pt idx="908">
                  <c:v>1.1312702611970593E-2</c:v>
                </c:pt>
                <c:pt idx="909">
                  <c:v>1.1335147943468904E-2</c:v>
                </c:pt>
                <c:pt idx="910">
                  <c:v>1.1355855944648776E-2</c:v>
                </c:pt>
                <c:pt idx="911">
                  <c:v>1.1378418270285339E-2</c:v>
                </c:pt>
                <c:pt idx="912">
                  <c:v>1.1401043451402722E-2</c:v>
                </c:pt>
                <c:pt idx="913">
                  <c:v>1.1423732671512641E-2</c:v>
                </c:pt>
                <c:pt idx="914">
                  <c:v>1.1451948282000367E-2</c:v>
                </c:pt>
                <c:pt idx="915">
                  <c:v>1.1474786239144915E-2</c:v>
                </c:pt>
                <c:pt idx="916">
                  <c:v>1.1497692050454358E-2</c:v>
                </c:pt>
                <c:pt idx="917">
                  <c:v>1.1520666899715678E-2</c:v>
                </c:pt>
                <c:pt idx="918">
                  <c:v>1.1541867620178038E-2</c:v>
                </c:pt>
                <c:pt idx="919">
                  <c:v>1.1564977780102672E-2</c:v>
                </c:pt>
                <c:pt idx="920">
                  <c:v>1.1588151581055578E-2</c:v>
                </c:pt>
                <c:pt idx="921">
                  <c:v>1.1611371446683196E-2</c:v>
                </c:pt>
                <c:pt idx="922">
                  <c:v>1.1636472815949572E-2</c:v>
                </c:pt>
                <c:pt idx="923">
                  <c:v>1.165972671870164E-2</c:v>
                </c:pt>
                <c:pt idx="924">
                  <c:v>1.1682969496379805E-2</c:v>
                </c:pt>
                <c:pt idx="925">
                  <c:v>1.1706182579910828E-2</c:v>
                </c:pt>
                <c:pt idx="926">
                  <c:v>1.1729347254051441E-2</c:v>
                </c:pt>
                <c:pt idx="927">
                  <c:v>1.1752444657388344E-2</c:v>
                </c:pt>
                <c:pt idx="928">
                  <c:v>1.1775455782334729E-2</c:v>
                </c:pt>
                <c:pt idx="929">
                  <c:v>1.1798361475128539E-2</c:v>
                </c:pt>
                <c:pt idx="930">
                  <c:v>1.1821142435838559E-2</c:v>
                </c:pt>
                <c:pt idx="931">
                  <c:v>1.1843779218356583E-2</c:v>
                </c:pt>
                <c:pt idx="932">
                  <c:v>1.1866252480058591E-2</c:v>
                </c:pt>
                <c:pt idx="933">
                  <c:v>1.1888550997601454E-2</c:v>
                </c:pt>
                <c:pt idx="934">
                  <c:v>1.1910673444688711E-2</c:v>
                </c:pt>
                <c:pt idx="935">
                  <c:v>1.1932619085654921E-2</c:v>
                </c:pt>
                <c:pt idx="936">
                  <c:v>1.1954387184846805E-2</c:v>
                </c:pt>
                <c:pt idx="937">
                  <c:v>1.1975977006613691E-2</c:v>
                </c:pt>
                <c:pt idx="938">
                  <c:v>1.1997387815316207E-2</c:v>
                </c:pt>
                <c:pt idx="939">
                  <c:v>1.2018618875323663E-2</c:v>
                </c:pt>
                <c:pt idx="940">
                  <c:v>1.2037998981860414E-2</c:v>
                </c:pt>
                <c:pt idx="941">
                  <c:v>1.2058880722643526E-2</c:v>
                </c:pt>
                <c:pt idx="942">
                  <c:v>1.2079580565317754E-2</c:v>
                </c:pt>
                <c:pt idx="943">
                  <c:v>1.2100097774345755E-2</c:v>
                </c:pt>
                <c:pt idx="944">
                  <c:v>1.2126906931074544E-2</c:v>
                </c:pt>
                <c:pt idx="945">
                  <c:v>1.2142189318522416E-2</c:v>
                </c:pt>
                <c:pt idx="946">
                  <c:v>1.2162141540750722E-2</c:v>
                </c:pt>
                <c:pt idx="947">
                  <c:v>1.2181908129571251E-2</c:v>
                </c:pt>
                <c:pt idx="948">
                  <c:v>1.2201488349447155E-2</c:v>
                </c:pt>
                <c:pt idx="949">
                  <c:v>1.2220881464848538E-2</c:v>
                </c:pt>
                <c:pt idx="950">
                  <c:v>1.2240086740258532E-2</c:v>
                </c:pt>
                <c:pt idx="951">
                  <c:v>1.2259103440175046E-2</c:v>
                </c:pt>
                <c:pt idx="952">
                  <c:v>1.2277930829104671E-2</c:v>
                </c:pt>
                <c:pt idx="953">
                  <c:v>1.2293557013707712E-2</c:v>
                </c:pt>
                <c:pt idx="954">
                  <c:v>1.2312029840217065E-2</c:v>
                </c:pt>
                <c:pt idx="955">
                  <c:v>1.2330311265612792E-2</c:v>
                </c:pt>
                <c:pt idx="956">
                  <c:v>1.2348400554565764E-2</c:v>
                </c:pt>
                <c:pt idx="957">
                  <c:v>1.2366296971760171E-2</c:v>
                </c:pt>
                <c:pt idx="958">
                  <c:v>1.2383999781897082E-2</c:v>
                </c:pt>
                <c:pt idx="959">
                  <c:v>1.2401508249689108E-2</c:v>
                </c:pt>
                <c:pt idx="960">
                  <c:v>1.2418821639869293E-2</c:v>
                </c:pt>
                <c:pt idx="961">
                  <c:v>1.2435939217179559E-2</c:v>
                </c:pt>
                <c:pt idx="962">
                  <c:v>1.2451473052661926E-2</c:v>
                </c:pt>
                <c:pt idx="963">
                  <c:v>1.2468210447829736E-2</c:v>
                </c:pt>
                <c:pt idx="964">
                  <c:v>1.2484749883058767E-2</c:v>
                </c:pt>
                <c:pt idx="965">
                  <c:v>1.2501090623211225E-2</c:v>
                </c:pt>
                <c:pt idx="966">
                  <c:v>1.252122477944291E-2</c:v>
                </c:pt>
                <c:pt idx="967">
                  <c:v>1.2537124254539414E-2</c:v>
                </c:pt>
                <c:pt idx="968">
                  <c:v>1.255282265284244E-2</c:v>
                </c:pt>
                <c:pt idx="969">
                  <c:v>1.2568319239135754E-2</c:v>
                </c:pt>
                <c:pt idx="970">
                  <c:v>1.2582339561754984E-2</c:v>
                </c:pt>
                <c:pt idx="971">
                  <c:v>1.2597444449747681E-2</c:v>
                </c:pt>
                <c:pt idx="972">
                  <c:v>1.2612345379211191E-2</c:v>
                </c:pt>
                <c:pt idx="973">
                  <c:v>1.2627041615061434E-2</c:v>
                </c:pt>
                <c:pt idx="974">
                  <c:v>1.2641532422230138E-2</c:v>
                </c:pt>
                <c:pt idx="975">
                  <c:v>1.2657019535079618E-2</c:v>
                </c:pt>
                <c:pt idx="976">
                  <c:v>1.2671082852931611E-2</c:v>
                </c:pt>
                <c:pt idx="977">
                  <c:v>1.2684938477775593E-2</c:v>
                </c:pt>
                <c:pt idx="978">
                  <c:v>1.2698585674585615E-2</c:v>
                </c:pt>
                <c:pt idx="979">
                  <c:v>1.2712023708355703E-2</c:v>
                </c:pt>
                <c:pt idx="980">
                  <c:v>1.2725251844106826E-2</c:v>
                </c:pt>
                <c:pt idx="981">
                  <c:v>1.2738269346879934E-2</c:v>
                </c:pt>
                <c:pt idx="982">
                  <c:v>1.275107548174291E-2</c:v>
                </c:pt>
                <c:pt idx="983">
                  <c:v>1.2763669513785362E-2</c:v>
                </c:pt>
                <c:pt idx="984">
                  <c:v>1.27760507081247E-2</c:v>
                </c:pt>
                <c:pt idx="985">
                  <c:v>1.2788218329903532E-2</c:v>
                </c:pt>
                <c:pt idx="986">
                  <c:v>1.2800171644286186E-2</c:v>
                </c:pt>
                <c:pt idx="987">
                  <c:v>1.2811909916467404E-2</c:v>
                </c:pt>
                <c:pt idx="988">
                  <c:v>1.2823432411666252E-2</c:v>
                </c:pt>
                <c:pt idx="989">
                  <c:v>1.2834738395130474E-2</c:v>
                </c:pt>
                <c:pt idx="990">
                  <c:v>1.2845827132133872E-2</c:v>
                </c:pt>
                <c:pt idx="991">
                  <c:v>1.2856697887977194E-2</c:v>
                </c:pt>
                <c:pt idx="992">
                  <c:v>1.2866400805945061E-2</c:v>
                </c:pt>
                <c:pt idx="993">
                  <c:v>1.2876848836052075E-2</c:v>
                </c:pt>
                <c:pt idx="994">
                  <c:v>1.2887076741108594E-2</c:v>
                </c:pt>
                <c:pt idx="995">
                  <c:v>1.2897083786575156E-2</c:v>
                </c:pt>
                <c:pt idx="996">
                  <c:v>1.2907756237344796E-2</c:v>
                </c:pt>
                <c:pt idx="997">
                  <c:v>1.2917303679166279E-2</c:v>
                </c:pt>
                <c:pt idx="998">
                  <c:v>1.2926627997749613E-2</c:v>
                </c:pt>
                <c:pt idx="999">
                  <c:v>1.2935728458633614E-2</c:v>
                </c:pt>
                <c:pt idx="1000">
                  <c:v>1.2944604327384897E-2</c:v>
                </c:pt>
                <c:pt idx="1001">
                  <c:v>1.2953254869607441E-2</c:v>
                </c:pt>
                <c:pt idx="1002">
                  <c:v>1.2961679350933026E-2</c:v>
                </c:pt>
                <c:pt idx="1003">
                  <c:v>1.2969877037029058E-2</c:v>
                </c:pt>
                <c:pt idx="1004">
                  <c:v>1.2977847193595092E-2</c:v>
                </c:pt>
                <c:pt idx="1005">
                  <c:v>1.298484538639111E-2</c:v>
                </c:pt>
                <c:pt idx="1006">
                  <c:v>1.2992374505385309E-2</c:v>
                </c:pt>
                <c:pt idx="1007">
                  <c:v>1.2999673952713208E-2</c:v>
                </c:pt>
                <c:pt idx="1008">
                  <c:v>1.3006742994248199E-2</c:v>
                </c:pt>
                <c:pt idx="1009">
                  <c:v>1.3013580895897938E-2</c:v>
                </c:pt>
                <c:pt idx="1010">
                  <c:v>1.302018692360697E-2</c:v>
                </c:pt>
                <c:pt idx="1011">
                  <c:v>1.3026560343355854E-2</c:v>
                </c:pt>
                <c:pt idx="1012">
                  <c:v>1.3032700421159412E-2</c:v>
                </c:pt>
                <c:pt idx="1013">
                  <c:v>1.3038606423068479E-2</c:v>
                </c:pt>
                <c:pt idx="1014">
                  <c:v>1.3043680530126167E-2</c:v>
                </c:pt>
                <c:pt idx="1015">
                  <c:v>1.3049132943008246E-2</c:v>
                </c:pt>
                <c:pt idx="1016">
                  <c:v>1.3054349139260957E-2</c:v>
                </c:pt>
                <c:pt idx="1017">
                  <c:v>1.3059328385121027E-2</c:v>
                </c:pt>
                <c:pt idx="1018">
                  <c:v>1.3065127658814658E-2</c:v>
                </c:pt>
                <c:pt idx="1019">
                  <c:v>1.3069596780150272E-2</c:v>
                </c:pt>
                <c:pt idx="1020">
                  <c:v>1.3073826627995298E-2</c:v>
                </c:pt>
                <c:pt idx="1021">
                  <c:v>1.3077816468677485E-2</c:v>
                </c:pt>
                <c:pt idx="1022">
                  <c:v>1.3081565568566284E-2</c:v>
                </c:pt>
                <c:pt idx="1023">
                  <c:v>1.3084630832526542E-2</c:v>
                </c:pt>
                <c:pt idx="1024">
                  <c:v>1.3087916648976239E-2</c:v>
                </c:pt>
                <c:pt idx="1025">
                  <c:v>1.309097378955385E-2</c:v>
                </c:pt>
                <c:pt idx="1026">
                  <c:v>1.309381402865622E-2</c:v>
                </c:pt>
                <c:pt idx="1027">
                  <c:v>1.3096836014409755E-2</c:v>
                </c:pt>
                <c:pt idx="1028">
                  <c:v>1.3099267430731079E-2</c:v>
                </c:pt>
                <c:pt idx="1029">
                  <c:v>1.3101518788660728E-2</c:v>
                </c:pt>
                <c:pt idx="1030">
                  <c:v>1.3103602051354385E-2</c:v>
                </c:pt>
                <c:pt idx="1031">
                  <c:v>1.3105529260232085E-2</c:v>
                </c:pt>
                <c:pt idx="1032">
                  <c:v>1.3107312534977347E-2</c:v>
                </c:pt>
                <c:pt idx="1033">
                  <c:v>1.3108964073525875E-2</c:v>
                </c:pt>
                <c:pt idx="1034">
                  <c:v>1.3110496152069037E-2</c:v>
                </c:pt>
                <c:pt idx="1035">
                  <c:v>1.3111921125045176E-2</c:v>
                </c:pt>
                <c:pt idx="1036">
                  <c:v>1.3113251419187845E-2</c:v>
                </c:pt>
                <c:pt idx="1037">
                  <c:v>1.3114496511623955E-2</c:v>
                </c:pt>
                <c:pt idx="1038">
                  <c:v>1.3115657980681407E-2</c:v>
                </c:pt>
                <c:pt idx="1039">
                  <c:v>1.3116736121384209E-2</c:v>
                </c:pt>
                <c:pt idx="1040">
                  <c:v>1.3117731228760709E-2</c:v>
                </c:pt>
                <c:pt idx="1041">
                  <c:v>1.3118643597849684E-2</c:v>
                </c:pt>
                <c:pt idx="1042">
                  <c:v>1.311947352368904E-2</c:v>
                </c:pt>
                <c:pt idx="1043">
                  <c:v>1.3120221301326243E-2</c:v>
                </c:pt>
                <c:pt idx="1044">
                  <c:v>1.3120616225720165E-2</c:v>
                </c:pt>
                <c:pt idx="1045">
                  <c:v>1.3121206340514996E-2</c:v>
                </c:pt>
                <c:pt idx="1046">
                  <c:v>1.3121715174158348E-2</c:v>
                </c:pt>
                <c:pt idx="1047">
                  <c:v>1.3122143021707387E-2</c:v>
                </c:pt>
                <c:pt idx="1048">
                  <c:v>1.3122490178225425E-2</c:v>
                </c:pt>
                <c:pt idx="1049">
                  <c:v>1.3122999378166987E-2</c:v>
                </c:pt>
                <c:pt idx="1050">
                  <c:v>1.3123180380129969E-2</c:v>
                </c:pt>
                <c:pt idx="1051">
                  <c:v>1.3123281594451242E-2</c:v>
                </c:pt>
                <c:pt idx="1052">
                  <c:v>1.3123303316220842E-2</c:v>
                </c:pt>
                <c:pt idx="1053">
                  <c:v>1.3123245840539236E-2</c:v>
                </c:pt>
                <c:pt idx="1054">
                  <c:v>1.3123109462506891E-2</c:v>
                </c:pt>
                <c:pt idx="1055">
                  <c:v>1.3122894477232092E-2</c:v>
                </c:pt>
                <c:pt idx="1056">
                  <c:v>1.3122601179824861E-2</c:v>
                </c:pt>
                <c:pt idx="1057">
                  <c:v>1.3121833971277752E-2</c:v>
                </c:pt>
                <c:pt idx="1058">
                  <c:v>1.3121395960556725E-2</c:v>
                </c:pt>
                <c:pt idx="1059">
                  <c:v>1.3120880486541253E-2</c:v>
                </c:pt>
                <c:pt idx="1060">
                  <c:v>1.3120287844339273E-2</c:v>
                </c:pt>
                <c:pt idx="1061">
                  <c:v>1.3119516425876832E-2</c:v>
                </c:pt>
                <c:pt idx="1062">
                  <c:v>1.3118759417021231E-2</c:v>
                </c:pt>
                <c:pt idx="1063">
                  <c:v>1.3117926167486971E-2</c:v>
                </c:pt>
                <c:pt idx="1064">
                  <c:v>1.3117016972395312E-2</c:v>
                </c:pt>
                <c:pt idx="1065">
                  <c:v>1.3116032126877286E-2</c:v>
                </c:pt>
                <c:pt idx="1066">
                  <c:v>1.3114822943606082E-2</c:v>
                </c:pt>
                <c:pt idx="1067">
                  <c:v>1.3113693030465053E-2</c:v>
                </c:pt>
                <c:pt idx="1068">
                  <c:v>1.3112488333940941E-2</c:v>
                </c:pt>
                <c:pt idx="1069">
                  <c:v>1.311120914916486E-2</c:v>
                </c:pt>
                <c:pt idx="1070">
                  <c:v>1.3110489295573331E-2</c:v>
                </c:pt>
                <c:pt idx="1071">
                  <c:v>1.3109035664498246E-2</c:v>
                </c:pt>
                <c:pt idx="1072">
                  <c:v>1.3107508522672484E-2</c:v>
                </c:pt>
                <c:pt idx="1073">
                  <c:v>1.3105908165300755E-2</c:v>
                </c:pt>
                <c:pt idx="1074">
                  <c:v>1.3102939297767114E-2</c:v>
                </c:pt>
                <c:pt idx="1075">
                  <c:v>1.310218885313057E-2</c:v>
                </c:pt>
                <c:pt idx="1076">
                  <c:v>1.3100386152020426E-2</c:v>
                </c:pt>
                <c:pt idx="1077">
                  <c:v>1.3098511360794424E-2</c:v>
                </c:pt>
                <c:pt idx="1078">
                  <c:v>1.3096564774643254E-2</c:v>
                </c:pt>
                <c:pt idx="1079">
                  <c:v>1.3094785026667614E-2</c:v>
                </c:pt>
                <c:pt idx="1080">
                  <c:v>1.3092680426572564E-2</c:v>
                </c:pt>
                <c:pt idx="1081">
                  <c:v>1.3090504972714658E-2</c:v>
                </c:pt>
                <c:pt idx="1082">
                  <c:v>1.3088258960332621E-2</c:v>
                </c:pt>
                <c:pt idx="1083">
                  <c:v>1.3085942684664332E-2</c:v>
                </c:pt>
                <c:pt idx="1084">
                  <c:v>1.3083556440957021E-2</c:v>
                </c:pt>
                <c:pt idx="1085">
                  <c:v>1.3081100524457918E-2</c:v>
                </c:pt>
                <c:pt idx="1086">
                  <c:v>1.3078575230416806E-2</c:v>
                </c:pt>
                <c:pt idx="1087">
                  <c:v>1.307586343525682E-2</c:v>
                </c:pt>
                <c:pt idx="1088">
                  <c:v>1.3073317690722988E-2</c:v>
                </c:pt>
                <c:pt idx="1089">
                  <c:v>1.3070586035587707E-2</c:v>
                </c:pt>
                <c:pt idx="1090">
                  <c:v>1.3067786183941008E-2</c:v>
                </c:pt>
                <c:pt idx="1091">
                  <c:v>1.3064918431047982E-2</c:v>
                </c:pt>
                <c:pt idx="1092">
                  <c:v>1.3061983072176268E-2</c:v>
                </c:pt>
                <c:pt idx="1093">
                  <c:v>1.3058980402596907E-2</c:v>
                </c:pt>
                <c:pt idx="1094">
                  <c:v>1.3055910717580943E-2</c:v>
                </c:pt>
                <c:pt idx="1095">
                  <c:v>1.3052774312406219E-2</c:v>
                </c:pt>
                <c:pt idx="1096">
                  <c:v>1.3049585824962505E-2</c:v>
                </c:pt>
                <c:pt idx="1097">
                  <c:v>1.3046331225091141E-2</c:v>
                </c:pt>
                <c:pt idx="1098">
                  <c:v>1.3043010734688944E-2</c:v>
                </c:pt>
                <c:pt idx="1099">
                  <c:v>1.3039624649002816E-2</c:v>
                </c:pt>
                <c:pt idx="1100">
                  <c:v>1.3036101818946351E-2</c:v>
                </c:pt>
                <c:pt idx="1101">
                  <c:v>1.3032571293734595E-2</c:v>
                </c:pt>
                <c:pt idx="1102">
                  <c:v>1.3028976115358316E-2</c:v>
                </c:pt>
                <c:pt idx="1103">
                  <c:v>1.3025316579112364E-2</c:v>
                </c:pt>
                <c:pt idx="1104">
                  <c:v>1.3021592980292443E-2</c:v>
                </c:pt>
                <c:pt idx="1105">
                  <c:v>1.3017805614198508E-2</c:v>
                </c:pt>
                <c:pt idx="1106">
                  <c:v>1.3013954776129663E-2</c:v>
                </c:pt>
                <c:pt idx="1107">
                  <c:v>1.3010040761389265E-2</c:v>
                </c:pt>
                <c:pt idx="1108">
                  <c:v>1.3006063865279818E-2</c:v>
                </c:pt>
                <c:pt idx="1109">
                  <c:v>1.3002285681978698E-2</c:v>
                </c:pt>
                <c:pt idx="1110">
                  <c:v>1.2998202080493293E-2</c:v>
                </c:pt>
                <c:pt idx="1111">
                  <c:v>1.2994056407952925E-2</c:v>
                </c:pt>
                <c:pt idx="1112">
                  <c:v>1.2989848959615635E-2</c:v>
                </c:pt>
                <c:pt idx="1113">
                  <c:v>1.2983899784728792E-2</c:v>
                </c:pt>
                <c:pt idx="1114">
                  <c:v>1.2979286374195488E-2</c:v>
                </c:pt>
                <c:pt idx="1115">
                  <c:v>1.2974864922076773E-2</c:v>
                </c:pt>
                <c:pt idx="1116">
                  <c:v>1.2970284611274717E-2</c:v>
                </c:pt>
                <c:pt idx="1117">
                  <c:v>1.2965840965444286E-2</c:v>
                </c:pt>
                <c:pt idx="1118">
                  <c:v>1.2961239051491963E-2</c:v>
                </c:pt>
                <c:pt idx="1119">
                  <c:v>1.2956577574161233E-2</c:v>
                </c:pt>
                <c:pt idx="1120">
                  <c:v>1.2951856828737653E-2</c:v>
                </c:pt>
                <c:pt idx="1121">
                  <c:v>1.2947077110507653E-2</c:v>
                </c:pt>
                <c:pt idx="1122">
                  <c:v>1.2942114172632064E-2</c:v>
                </c:pt>
                <c:pt idx="1123">
                  <c:v>1.293721310585356E-2</c:v>
                </c:pt>
                <c:pt idx="1124">
                  <c:v>1.2932253971211494E-2</c:v>
                </c:pt>
                <c:pt idx="1125">
                  <c:v>1.292723706400878E-2</c:v>
                </c:pt>
                <c:pt idx="1126">
                  <c:v>1.2922304262365581E-2</c:v>
                </c:pt>
                <c:pt idx="1127">
                  <c:v>1.2917176908377161E-2</c:v>
                </c:pt>
                <c:pt idx="1128">
                  <c:v>1.2911992648618096E-2</c:v>
                </c:pt>
                <c:pt idx="1129">
                  <c:v>1.2905244030371006E-2</c:v>
                </c:pt>
                <c:pt idx="1130">
                  <c:v>1.2901454592972409E-2</c:v>
                </c:pt>
                <c:pt idx="1131">
                  <c:v>1.2895938934200936E-2</c:v>
                </c:pt>
                <c:pt idx="1132">
                  <c:v>1.2890525887679482E-2</c:v>
                </c:pt>
                <c:pt idx="1133">
                  <c:v>1.2885057431066731E-2</c:v>
                </c:pt>
                <c:pt idx="1134">
                  <c:v>1.2879533859673414E-2</c:v>
                </c:pt>
                <c:pt idx="1135">
                  <c:v>1.2873955468812872E-2</c:v>
                </c:pt>
                <c:pt idx="1136">
                  <c:v>1.2868322553797572E-2</c:v>
                </c:pt>
                <c:pt idx="1137">
                  <c:v>1.286263540994346E-2</c:v>
                </c:pt>
                <c:pt idx="1138">
                  <c:v>1.2856894332563009E-2</c:v>
                </c:pt>
                <c:pt idx="1139">
                  <c:v>1.2851099616972164E-2</c:v>
                </c:pt>
                <c:pt idx="1140">
                  <c:v>1.2845251558485999E-2</c:v>
                </c:pt>
                <c:pt idx="1141">
                  <c:v>1.2839350452421331E-2</c:v>
                </c:pt>
                <c:pt idx="1142">
                  <c:v>1.2833396594093237E-2</c:v>
                </c:pt>
                <c:pt idx="1143">
                  <c:v>1.2827390278818528E-2</c:v>
                </c:pt>
                <c:pt idx="1144">
                  <c:v>1.2821331801915761E-2</c:v>
                </c:pt>
                <c:pt idx="1145">
                  <c:v>1.2815221458700008E-2</c:v>
                </c:pt>
                <c:pt idx="1146">
                  <c:v>1.2809059544488957E-2</c:v>
                </c:pt>
                <c:pt idx="1147">
                  <c:v>1.2802846354602026E-2</c:v>
                </c:pt>
                <c:pt idx="1148">
                  <c:v>1.2796812001464479E-2</c:v>
                </c:pt>
                <c:pt idx="1149">
                  <c:v>1.2790500934737679E-2</c:v>
                </c:pt>
                <c:pt idx="1150">
                  <c:v>1.2784139458869404E-2</c:v>
                </c:pt>
                <c:pt idx="1151">
                  <c:v>1.277772786916629E-2</c:v>
                </c:pt>
                <c:pt idx="1152">
                  <c:v>1.2771021606132461E-2</c:v>
                </c:pt>
                <c:pt idx="1153">
                  <c:v>1.2764506963858998E-2</c:v>
                </c:pt>
                <c:pt idx="1154">
                  <c:v>1.275794311313257E-2</c:v>
                </c:pt>
                <c:pt idx="1155">
                  <c:v>1.2751330349271731E-2</c:v>
                </c:pt>
                <c:pt idx="1156">
                  <c:v>1.2744668967595033E-2</c:v>
                </c:pt>
                <c:pt idx="1157">
                  <c:v>1.2737959263420156E-2</c:v>
                </c:pt>
                <c:pt idx="1158">
                  <c:v>1.2731201532061311E-2</c:v>
                </c:pt>
                <c:pt idx="1159">
                  <c:v>1.2724396068838786E-2</c:v>
                </c:pt>
                <c:pt idx="1160">
                  <c:v>1.2717543169068528E-2</c:v>
                </c:pt>
                <c:pt idx="1161">
                  <c:v>1.2710920678179093E-2</c:v>
                </c:pt>
                <c:pt idx="1162">
                  <c:v>1.2703977326375251E-2</c:v>
                </c:pt>
                <c:pt idx="1163">
                  <c:v>1.2696987404383703E-2</c:v>
                </c:pt>
                <c:pt idx="1164">
                  <c:v>1.2689951207505816E-2</c:v>
                </c:pt>
                <c:pt idx="1165">
                  <c:v>1.268214528836431E-2</c:v>
                </c:pt>
                <c:pt idx="1166">
                  <c:v>1.2675014381073879E-2</c:v>
                </c:pt>
                <c:pt idx="1167">
                  <c:v>1.2667539482602647E-2</c:v>
                </c:pt>
                <c:pt idx="1168">
                  <c:v>1.2660616762472543E-2</c:v>
                </c:pt>
                <c:pt idx="1169">
                  <c:v>1.2653350641732786E-2</c:v>
                </c:pt>
                <c:pt idx="1170">
                  <c:v>1.2646040040413808E-2</c:v>
                </c:pt>
                <c:pt idx="1171">
                  <c:v>1.2638685253802073E-2</c:v>
                </c:pt>
                <c:pt idx="1172">
                  <c:v>1.2631286577179601E-2</c:v>
                </c:pt>
                <c:pt idx="1173">
                  <c:v>1.2623844305833742E-2</c:v>
                </c:pt>
                <c:pt idx="1174">
                  <c:v>1.2615714164272431E-2</c:v>
                </c:pt>
                <c:pt idx="1175">
                  <c:v>1.2608179034229028E-2</c:v>
                </c:pt>
                <c:pt idx="1176">
                  <c:v>1.2600601234821063E-2</c:v>
                </c:pt>
                <c:pt idx="1177">
                  <c:v>1.2592981061353184E-2</c:v>
                </c:pt>
                <c:pt idx="1178">
                  <c:v>1.2585654241860761E-2</c:v>
                </c:pt>
                <c:pt idx="1179">
                  <c:v>1.2577953403817033E-2</c:v>
                </c:pt>
                <c:pt idx="1180">
                  <c:v>1.2567991473797674E-2</c:v>
                </c:pt>
                <c:pt idx="1181">
                  <c:v>1.2560196576928162E-2</c:v>
                </c:pt>
                <c:pt idx="1182">
                  <c:v>1.2550190067606914E-2</c:v>
                </c:pt>
                <c:pt idx="1183">
                  <c:v>1.2544134401963699E-2</c:v>
                </c:pt>
                <c:pt idx="1184">
                  <c:v>1.2536216998636834E-2</c:v>
                </c:pt>
                <c:pt idx="1185">
                  <c:v>1.2528260789304604E-2</c:v>
                </c:pt>
                <c:pt idx="1186">
                  <c:v>1.2520266273828032E-2</c:v>
                </c:pt>
                <c:pt idx="1187">
                  <c:v>1.2512233953079502E-2</c:v>
                </c:pt>
                <c:pt idx="1188">
                  <c:v>1.250416432894016E-2</c:v>
                </c:pt>
                <c:pt idx="1189">
                  <c:v>1.2496057904303387E-2</c:v>
                </c:pt>
                <c:pt idx="1190">
                  <c:v>1.2487915183073057E-2</c:v>
                </c:pt>
                <c:pt idx="1191">
                  <c:v>1.2479736670163541E-2</c:v>
                </c:pt>
                <c:pt idx="1192">
                  <c:v>1.2471522868893966E-2</c:v>
                </c:pt>
                <c:pt idx="1193">
                  <c:v>1.2463274197428095E-2</c:v>
                </c:pt>
                <c:pt idx="1194">
                  <c:v>1.2454990970521974E-2</c:v>
                </c:pt>
                <c:pt idx="1195">
                  <c:v>1.2446673496770495E-2</c:v>
                </c:pt>
                <c:pt idx="1196">
                  <c:v>1.2438322084758988E-2</c:v>
                </c:pt>
                <c:pt idx="1197">
                  <c:v>1.2429937043076258E-2</c:v>
                </c:pt>
                <c:pt idx="1198">
                  <c:v>1.2421518680308507E-2</c:v>
                </c:pt>
                <c:pt idx="1199">
                  <c:v>1.241306730503846E-2</c:v>
                </c:pt>
                <c:pt idx="1200">
                  <c:v>1.2404981850308529E-2</c:v>
                </c:pt>
                <c:pt idx="1201">
                  <c:v>1.239646792432233E-2</c:v>
                </c:pt>
                <c:pt idx="1202">
                  <c:v>1.2387921890435619E-2</c:v>
                </c:pt>
                <c:pt idx="1203">
                  <c:v>1.2377717762299187E-2</c:v>
                </c:pt>
                <c:pt idx="1204">
                  <c:v>1.2370326041464843E-2</c:v>
                </c:pt>
                <c:pt idx="1205">
                  <c:v>1.2361683071340031E-2</c:v>
                </c:pt>
                <c:pt idx="1206">
                  <c:v>1.2353009248747682E-2</c:v>
                </c:pt>
                <c:pt idx="1207">
                  <c:v>1.2344304882256619E-2</c:v>
                </c:pt>
                <c:pt idx="1208">
                  <c:v>1.2335570280433056E-2</c:v>
                </c:pt>
                <c:pt idx="1209">
                  <c:v>1.2326805751842342E-2</c:v>
                </c:pt>
                <c:pt idx="1210">
                  <c:v>1.2318011605045479E-2</c:v>
                </c:pt>
                <c:pt idx="1211">
                  <c:v>1.230918814860347E-2</c:v>
                </c:pt>
                <c:pt idx="1212">
                  <c:v>1.2300335691074714E-2</c:v>
                </c:pt>
                <c:pt idx="1213">
                  <c:v>1.2291884644099076E-2</c:v>
                </c:pt>
                <c:pt idx="1214">
                  <c:v>1.2282977382817115E-2</c:v>
                </c:pt>
                <c:pt idx="1215">
                  <c:v>1.2274042024807572E-2</c:v>
                </c:pt>
                <c:pt idx="1216">
                  <c:v>1.225950660096849E-2</c:v>
                </c:pt>
                <c:pt idx="1217">
                  <c:v>1.225480165238349E-2</c:v>
                </c:pt>
                <c:pt idx="1218">
                  <c:v>1.2247070455773992E-2</c:v>
                </c:pt>
                <c:pt idx="1219">
                  <c:v>1.2238025796204997E-2</c:v>
                </c:pt>
                <c:pt idx="1220">
                  <c:v>1.2228954582570683E-2</c:v>
                </c:pt>
                <c:pt idx="1221">
                  <c:v>1.2219857123398757E-2</c:v>
                </c:pt>
                <c:pt idx="1222">
                  <c:v>1.221118330979909E-2</c:v>
                </c:pt>
                <c:pt idx="1223">
                  <c:v>1.2202036367710001E-2</c:v>
                </c:pt>
                <c:pt idx="1224">
                  <c:v>1.2192864084234145E-2</c:v>
                </c:pt>
                <c:pt idx="1225">
                  <c:v>1.2183666767877632E-2</c:v>
                </c:pt>
                <c:pt idx="1226">
                  <c:v>1.2173528958946075E-2</c:v>
                </c:pt>
                <c:pt idx="1227">
                  <c:v>1.2164278510598755E-2</c:v>
                </c:pt>
                <c:pt idx="1228">
                  <c:v>1.2155003997792313E-2</c:v>
                </c:pt>
                <c:pt idx="1229">
                  <c:v>1.2145705729043442E-2</c:v>
                </c:pt>
                <c:pt idx="1230">
                  <c:v>1.213684984726919E-2</c:v>
                </c:pt>
                <c:pt idx="1231">
                  <c:v>1.2127506901128491E-2</c:v>
                </c:pt>
                <c:pt idx="1232">
                  <c:v>1.2118141103078413E-2</c:v>
                </c:pt>
                <c:pt idx="1233">
                  <c:v>1.2108752761615925E-2</c:v>
                </c:pt>
                <c:pt idx="1234">
                  <c:v>1.2099342185237991E-2</c:v>
                </c:pt>
                <c:pt idx="1235">
                  <c:v>1.2089434518541784E-2</c:v>
                </c:pt>
                <c:pt idx="1236">
                  <c:v>1.2079978596528556E-2</c:v>
                </c:pt>
                <c:pt idx="1237">
                  <c:v>1.2070501386633436E-2</c:v>
                </c:pt>
                <c:pt idx="1238">
                  <c:v>1.2061003197355737E-2</c:v>
                </c:pt>
                <c:pt idx="1239">
                  <c:v>1.2051484337187821E-2</c:v>
                </c:pt>
                <c:pt idx="1240">
                  <c:v>1.2041945114619444E-2</c:v>
                </c:pt>
                <c:pt idx="1241">
                  <c:v>1.2032385838139491E-2</c:v>
                </c:pt>
                <c:pt idx="1242">
                  <c:v>1.2022806816233376E-2</c:v>
                </c:pt>
                <c:pt idx="1243">
                  <c:v>1.2013208357383032E-2</c:v>
                </c:pt>
                <c:pt idx="1244">
                  <c:v>1.2003590770069527E-2</c:v>
                </c:pt>
                <c:pt idx="1245">
                  <c:v>1.1993954362768714E-2</c:v>
                </c:pt>
                <c:pt idx="1246">
                  <c:v>1.1984299443955579E-2</c:v>
                </c:pt>
                <c:pt idx="1247">
                  <c:v>1.1974626322101629E-2</c:v>
                </c:pt>
                <c:pt idx="1248">
                  <c:v>1.1964935305676638E-2</c:v>
                </c:pt>
                <c:pt idx="1249">
                  <c:v>1.195522670314603E-2</c:v>
                </c:pt>
                <c:pt idx="1250">
                  <c:v>1.194550082297176E-2</c:v>
                </c:pt>
                <c:pt idx="1251">
                  <c:v>1.1935757973615777E-2</c:v>
                </c:pt>
                <c:pt idx="1252">
                  <c:v>1.192650130767779E-2</c:v>
                </c:pt>
                <c:pt idx="1253">
                  <c:v>1.1916726878335395E-2</c:v>
                </c:pt>
                <c:pt idx="1254">
                  <c:v>1.1906936383409849E-2</c:v>
                </c:pt>
                <c:pt idx="1255">
                  <c:v>1.1897130131337506E-2</c:v>
                </c:pt>
                <c:pt idx="1256">
                  <c:v>1.1886799985021306E-2</c:v>
                </c:pt>
                <c:pt idx="1257">
                  <c:v>1.1876961798081408E-2</c:v>
                </c:pt>
                <c:pt idx="1258">
                  <c:v>1.1867108801102229E-2</c:v>
                </c:pt>
                <c:pt idx="1259">
                  <c:v>1.1857241302520524E-2</c:v>
                </c:pt>
                <c:pt idx="1260">
                  <c:v>1.1847359610772174E-2</c:v>
                </c:pt>
                <c:pt idx="1261">
                  <c:v>1.1837464034287856E-2</c:v>
                </c:pt>
                <c:pt idx="1262">
                  <c:v>1.1827554881495634E-2</c:v>
                </c:pt>
                <c:pt idx="1263">
                  <c:v>1.1817632460820968E-2</c:v>
                </c:pt>
                <c:pt idx="1264">
                  <c:v>1.1807697080687577E-2</c:v>
                </c:pt>
                <c:pt idx="1265">
                  <c:v>1.179878847433713E-2</c:v>
                </c:pt>
                <c:pt idx="1266">
                  <c:v>1.1788830400973005E-2</c:v>
                </c:pt>
                <c:pt idx="1267">
                  <c:v>1.1778860249579637E-2</c:v>
                </c:pt>
                <c:pt idx="1268">
                  <c:v>1.176887832854856E-2</c:v>
                </c:pt>
                <c:pt idx="1269">
                  <c:v>1.1758884946262427E-2</c:v>
                </c:pt>
                <c:pt idx="1270">
                  <c:v>1.1748880411106555E-2</c:v>
                </c:pt>
                <c:pt idx="1271">
                  <c:v>1.1738865031459156E-2</c:v>
                </c:pt>
                <c:pt idx="1272">
                  <c:v>1.1728839115697554E-2</c:v>
                </c:pt>
                <c:pt idx="1273">
                  <c:v>1.1718802972195519E-2</c:v>
                </c:pt>
                <c:pt idx="1274">
                  <c:v>1.1709286032220776E-2</c:v>
                </c:pt>
                <c:pt idx="1275">
                  <c:v>1.1699231314123556E-2</c:v>
                </c:pt>
                <c:pt idx="1276">
                  <c:v>1.1689167271387298E-2</c:v>
                </c:pt>
                <c:pt idx="1277">
                  <c:v>1.1679094212363099E-2</c:v>
                </c:pt>
                <c:pt idx="1278">
                  <c:v>1.1667413725015733E-2</c:v>
                </c:pt>
                <c:pt idx="1279">
                  <c:v>1.1657320961639383E-2</c:v>
                </c:pt>
                <c:pt idx="1280">
                  <c:v>1.1647220173151153E-2</c:v>
                </c:pt>
                <c:pt idx="1281">
                  <c:v>1.1637111667920896E-2</c:v>
                </c:pt>
                <c:pt idx="1282">
                  <c:v>1.1627532075619352E-2</c:v>
                </c:pt>
                <c:pt idx="1283">
                  <c:v>1.1617409837262839E-2</c:v>
                </c:pt>
                <c:pt idx="1284">
                  <c:v>1.160728078516818E-2</c:v>
                </c:pt>
                <c:pt idx="1285">
                  <c:v>1.1597145227683887E-2</c:v>
                </c:pt>
                <c:pt idx="1286">
                  <c:v>1.1587003473152325E-2</c:v>
                </c:pt>
                <c:pt idx="1287">
                  <c:v>1.157631585333045E-2</c:v>
                </c:pt>
                <c:pt idx="1288">
                  <c:v>1.1566161965022028E-2</c:v>
                </c:pt>
                <c:pt idx="1289">
                  <c:v>1.1556002826824386E-2</c:v>
                </c:pt>
                <c:pt idx="1290">
                  <c:v>1.1545838747076966E-2</c:v>
                </c:pt>
                <c:pt idx="1291">
                  <c:v>1.1535670034120947E-2</c:v>
                </c:pt>
                <c:pt idx="1292">
                  <c:v>1.1525496996292293E-2</c:v>
                </c:pt>
                <c:pt idx="1293">
                  <c:v>1.1515319941921759E-2</c:v>
                </c:pt>
                <c:pt idx="1294">
                  <c:v>1.1505139179340094E-2</c:v>
                </c:pt>
                <c:pt idx="1295">
                  <c:v>1.1494955016873708E-2</c:v>
                </c:pt>
                <c:pt idx="1296">
                  <c:v>1.1484767762843797E-2</c:v>
                </c:pt>
                <c:pt idx="1297">
                  <c:v>1.1474577725573289E-2</c:v>
                </c:pt>
                <c:pt idx="1298">
                  <c:v>1.1464385213374693E-2</c:v>
                </c:pt>
                <c:pt idx="1299">
                  <c:v>1.1454190534565728E-2</c:v>
                </c:pt>
                <c:pt idx="1300">
                  <c:v>1.1443993997454554E-2</c:v>
                </c:pt>
                <c:pt idx="1301">
                  <c:v>1.1433795910347598E-2</c:v>
                </c:pt>
                <c:pt idx="1302">
                  <c:v>1.1423596581549544E-2</c:v>
                </c:pt>
                <c:pt idx="1303">
                  <c:v>1.1413396319361602E-2</c:v>
                </c:pt>
                <c:pt idx="1304">
                  <c:v>1.1403743690723596E-2</c:v>
                </c:pt>
                <c:pt idx="1305">
                  <c:v>1.1393542773605993E-2</c:v>
                </c:pt>
                <c:pt idx="1306">
                  <c:v>1.1383341825671724E-2</c:v>
                </c:pt>
                <c:pt idx="1307">
                  <c:v>1.1373141155202538E-2</c:v>
                </c:pt>
                <c:pt idx="1308">
                  <c:v>1.1362941070468768E-2</c:v>
                </c:pt>
                <c:pt idx="1309">
                  <c:v>1.135219240946665E-2</c:v>
                </c:pt>
                <c:pt idx="1310">
                  <c:v>1.1341994245693194E-2</c:v>
                </c:pt>
                <c:pt idx="1311">
                  <c:v>1.1331797614820501E-2</c:v>
                </c:pt>
                <c:pt idx="1312">
                  <c:v>1.1321602825118501E-2</c:v>
                </c:pt>
                <c:pt idx="1313">
                  <c:v>1.131141018485626E-2</c:v>
                </c:pt>
                <c:pt idx="1314">
                  <c:v>1.1301220002299361E-2</c:v>
                </c:pt>
                <c:pt idx="1315">
                  <c:v>1.1291032585709048E-2</c:v>
                </c:pt>
                <c:pt idx="1316">
                  <c:v>1.1280848243346565E-2</c:v>
                </c:pt>
                <c:pt idx="1317">
                  <c:v>1.1271767766352525E-2</c:v>
                </c:pt>
                <c:pt idx="1318">
                  <c:v>1.1261590491815632E-2</c:v>
                </c:pt>
                <c:pt idx="1319">
                  <c:v>1.1251417171408207E-2</c:v>
                </c:pt>
                <c:pt idx="1320">
                  <c:v>1.1241248113357472E-2</c:v>
                </c:pt>
                <c:pt idx="1321">
                  <c:v>1.1231083625887983E-2</c:v>
                </c:pt>
                <c:pt idx="1322">
                  <c:v>1.122092401722341E-2</c:v>
                </c:pt>
                <c:pt idx="1323">
                  <c:v>1.1210769595581205E-2</c:v>
                </c:pt>
                <c:pt idx="1324">
                  <c:v>1.1200620669176153E-2</c:v>
                </c:pt>
                <c:pt idx="1325">
                  <c:v>1.1190477546222155E-2</c:v>
                </c:pt>
                <c:pt idx="1326">
                  <c:v>1.118088995775625E-2</c:v>
                </c:pt>
                <c:pt idx="1327">
                  <c:v>1.1170759164701461E-2</c:v>
                </c:pt>
                <c:pt idx="1328">
                  <c:v>1.1160635077210417E-2</c:v>
                </c:pt>
                <c:pt idx="1329">
                  <c:v>1.1150518003475241E-2</c:v>
                </c:pt>
                <c:pt idx="1330">
                  <c:v>1.1138762861495139E-2</c:v>
                </c:pt>
                <c:pt idx="1331">
                  <c:v>1.1128661621443775E-2</c:v>
                </c:pt>
                <c:pt idx="1332">
                  <c:v>1.111856838733267E-2</c:v>
                </c:pt>
                <c:pt idx="1333">
                  <c:v>1.1108483467363981E-2</c:v>
                </c:pt>
                <c:pt idx="1334">
                  <c:v>1.1098407169743347E-2</c:v>
                </c:pt>
                <c:pt idx="1335">
                  <c:v>1.1088886542447343E-2</c:v>
                </c:pt>
                <c:pt idx="1336">
                  <c:v>1.107882800527318E-2</c:v>
                </c:pt>
                <c:pt idx="1337">
                  <c:v>1.1068778992446043E-2</c:v>
                </c:pt>
                <c:pt idx="1338">
                  <c:v>1.1058739812148423E-2</c:v>
                </c:pt>
                <c:pt idx="1339">
                  <c:v>1.1048165803678492E-2</c:v>
                </c:pt>
                <c:pt idx="1340">
                  <c:v>1.103814771220211E-2</c:v>
                </c:pt>
                <c:pt idx="1341">
                  <c:v>1.1028140400401142E-2</c:v>
                </c:pt>
                <c:pt idx="1342">
                  <c:v>1.101814417644994E-2</c:v>
                </c:pt>
                <c:pt idx="1343">
                  <c:v>1.1008159348525471E-2</c:v>
                </c:pt>
                <c:pt idx="1344">
                  <c:v>1.0998186224798612E-2</c:v>
                </c:pt>
                <c:pt idx="1345">
                  <c:v>1.0988225113437639E-2</c:v>
                </c:pt>
                <c:pt idx="1346">
                  <c:v>1.0978276322605609E-2</c:v>
                </c:pt>
                <c:pt idx="1347">
                  <c:v>1.0968340160468193E-2</c:v>
                </c:pt>
                <c:pt idx="1348">
                  <c:v>1.0958416935182364E-2</c:v>
                </c:pt>
                <c:pt idx="1349">
                  <c:v>1.0948506954905974E-2</c:v>
                </c:pt>
                <c:pt idx="1350">
                  <c:v>1.0938610527790786E-2</c:v>
                </c:pt>
                <c:pt idx="1351">
                  <c:v>1.0928727961988564E-2</c:v>
                </c:pt>
                <c:pt idx="1352">
                  <c:v>1.0918859565646732E-2</c:v>
                </c:pt>
                <c:pt idx="1353">
                  <c:v>1.0909005646906623E-2</c:v>
                </c:pt>
                <c:pt idx="1354">
                  <c:v>1.0899166513913925E-2</c:v>
                </c:pt>
                <c:pt idx="1355">
                  <c:v>1.0889342474804761E-2</c:v>
                </c:pt>
                <c:pt idx="1356">
                  <c:v>1.0880067237785399E-2</c:v>
                </c:pt>
                <c:pt idx="1357">
                  <c:v>1.0870273425972868E-2</c:v>
                </c:pt>
                <c:pt idx="1358">
                  <c:v>1.0860495609686998E-2</c:v>
                </c:pt>
                <c:pt idx="1359">
                  <c:v>1.0850734097046157E-2</c:v>
                </c:pt>
                <c:pt idx="1360">
                  <c:v>1.0840989196166073E-2</c:v>
                </c:pt>
                <c:pt idx="1361">
                  <c:v>1.0830732467112405E-2</c:v>
                </c:pt>
                <c:pt idx="1362">
                  <c:v>1.0821022712828322E-2</c:v>
                </c:pt>
                <c:pt idx="1363">
                  <c:v>1.0811330517434235E-2</c:v>
                </c:pt>
                <c:pt idx="1364">
                  <c:v>1.08016561890402E-2</c:v>
                </c:pt>
                <c:pt idx="1365">
                  <c:v>1.0792000035758885E-2</c:v>
                </c:pt>
                <c:pt idx="1366">
                  <c:v>1.0782362365695134E-2</c:v>
                </c:pt>
                <c:pt idx="1367">
                  <c:v>1.0772743486954664E-2</c:v>
                </c:pt>
                <c:pt idx="1368">
                  <c:v>1.0763143707640581E-2</c:v>
                </c:pt>
                <c:pt idx="1369">
                  <c:v>1.0754603678116759E-2</c:v>
                </c:pt>
                <c:pt idx="1370">
                  <c:v>1.0745040661539917E-2</c:v>
                </c:pt>
                <c:pt idx="1371">
                  <c:v>1.073549762296544E-2</c:v>
                </c:pt>
                <c:pt idx="1372">
                  <c:v>1.0725974870471333E-2</c:v>
                </c:pt>
                <c:pt idx="1373">
                  <c:v>1.071460177091617E-2</c:v>
                </c:pt>
                <c:pt idx="1374">
                  <c:v>1.0705638715122312E-2</c:v>
                </c:pt>
                <c:pt idx="1375">
                  <c:v>1.0696181724488163E-2</c:v>
                </c:pt>
                <c:pt idx="1376">
                  <c:v>1.0686746296220129E-2</c:v>
                </c:pt>
                <c:pt idx="1377">
                  <c:v>1.0677332738383782E-2</c:v>
                </c:pt>
                <c:pt idx="1378">
                  <c:v>1.0668450073456825E-2</c:v>
                </c:pt>
                <c:pt idx="1379">
                  <c:v>1.0659079794554363E-2</c:v>
                </c:pt>
                <c:pt idx="1380">
                  <c:v>1.0649732287335767E-2</c:v>
                </c:pt>
                <c:pt idx="1381">
                  <c:v>1.064040785984496E-2</c:v>
                </c:pt>
                <c:pt idx="1382">
                  <c:v>1.062859298244612E-2</c:v>
                </c:pt>
                <c:pt idx="1383">
                  <c:v>1.0619323049908794E-2</c:v>
                </c:pt>
                <c:pt idx="1384">
                  <c:v>1.0610077235972203E-2</c:v>
                </c:pt>
                <c:pt idx="1385">
                  <c:v>1.0596591885062713E-2</c:v>
                </c:pt>
                <c:pt idx="1386">
                  <c:v>1.0593148873966963E-2</c:v>
                </c:pt>
                <c:pt idx="1387">
                  <c:v>1.0583972535212611E-2</c:v>
                </c:pt>
                <c:pt idx="1388">
                  <c:v>1.0574821478392168E-2</c:v>
                </c:pt>
                <c:pt idx="1389">
                  <c:v>1.0565696011544942E-2</c:v>
                </c:pt>
                <c:pt idx="1390">
                  <c:v>1.0556596442707606E-2</c:v>
                </c:pt>
                <c:pt idx="1391">
                  <c:v>1.054605773691362E-2</c:v>
                </c:pt>
                <c:pt idx="1392">
                  <c:v>1.0537015962138763E-2</c:v>
                </c:pt>
                <c:pt idx="1393">
                  <c:v>1.052800107851534E-2</c:v>
                </c:pt>
                <c:pt idx="1394">
                  <c:v>1.0519013394093958E-2</c:v>
                </c:pt>
                <c:pt idx="1395">
                  <c:v>1.0510053216922669E-2</c:v>
                </c:pt>
                <c:pt idx="1396">
                  <c:v>1.0501120855043579E-2</c:v>
                </c:pt>
                <c:pt idx="1397">
                  <c:v>1.0492216616498788E-2</c:v>
                </c:pt>
                <c:pt idx="1398">
                  <c:v>1.0483340809330399E-2</c:v>
                </c:pt>
                <c:pt idx="1399">
                  <c:v>1.047591655881829E-2</c:v>
                </c:pt>
                <c:pt idx="1400">
                  <c:v>1.0465675721271677E-2</c:v>
                </c:pt>
                <c:pt idx="1401">
                  <c:v>1.0456887056449394E-2</c:v>
                </c:pt>
                <c:pt idx="1402">
                  <c:v>1.0448128055141307E-2</c:v>
                </c:pt>
                <c:pt idx="1403">
                  <c:v>1.0439399025376765E-2</c:v>
                </c:pt>
                <c:pt idx="1404">
                  <c:v>1.0430700275184265E-2</c:v>
                </c:pt>
                <c:pt idx="1405">
                  <c:v>1.0422032112586351E-2</c:v>
                </c:pt>
                <c:pt idx="1406">
                  <c:v>1.0413394845607264E-2</c:v>
                </c:pt>
                <c:pt idx="1407">
                  <c:v>1.0404788782267851E-2</c:v>
                </c:pt>
                <c:pt idx="1408">
                  <c:v>1.0397583913388837E-2</c:v>
                </c:pt>
                <c:pt idx="1409">
                  <c:v>1.0389034931016713E-2</c:v>
                </c:pt>
                <c:pt idx="1410">
                  <c:v>1.0380518006955759E-2</c:v>
                </c:pt>
                <c:pt idx="1411">
                  <c:v>1.0372033449199607E-2</c:v>
                </c:pt>
                <c:pt idx="1412">
                  <c:v>1.0362237300765256E-2</c:v>
                </c:pt>
                <c:pt idx="1413">
                  <c:v>1.0353824927595278E-2</c:v>
                </c:pt>
                <c:pt idx="1414">
                  <c:v>1.0345445914156447E-2</c:v>
                </c:pt>
                <c:pt idx="1415">
                  <c:v>1.0337100568455999E-2</c:v>
                </c:pt>
                <c:pt idx="1416">
                  <c:v>1.0328789198496072E-2</c:v>
                </c:pt>
                <c:pt idx="1417">
                  <c:v>1.03205121122805E-2</c:v>
                </c:pt>
                <c:pt idx="1418">
                  <c:v>1.0312269617808012E-2</c:v>
                </c:pt>
                <c:pt idx="1419">
                  <c:v>1.0304062023078197E-2</c:v>
                </c:pt>
                <c:pt idx="1420">
                  <c:v>1.0295889636088082E-2</c:v>
                </c:pt>
                <c:pt idx="1421">
                  <c:v>1.0289035775739469E-2</c:v>
                </c:pt>
                <c:pt idx="1422">
                  <c:v>1.0280927574413295E-2</c:v>
                </c:pt>
                <c:pt idx="1423">
                  <c:v>1.0272855435179333E-2</c:v>
                </c:pt>
                <c:pt idx="1424">
                  <c:v>1.0264819666011012E-2</c:v>
                </c:pt>
                <c:pt idx="1425">
                  <c:v>1.0253403697249934E-2</c:v>
                </c:pt>
                <c:pt idx="1426">
                  <c:v>1.0245457537537292E-2</c:v>
                </c:pt>
                <c:pt idx="1427">
                  <c:v>1.023713663330148E-2</c:v>
                </c:pt>
                <c:pt idx="1428">
                  <c:v>1.0229677803949804E-2</c:v>
                </c:pt>
                <c:pt idx="1429">
                  <c:v>1.0221844846001608E-2</c:v>
                </c:pt>
                <c:pt idx="1430">
                  <c:v>1.0214050237902424E-2</c:v>
                </c:pt>
                <c:pt idx="1431">
                  <c:v>1.0206294287610744E-2</c:v>
                </c:pt>
                <c:pt idx="1432">
                  <c:v>1.0198577303089453E-2</c:v>
                </c:pt>
                <c:pt idx="1433">
                  <c:v>1.0190899592296168E-2</c:v>
                </c:pt>
                <c:pt idx="1434">
                  <c:v>1.0182867502615666E-2</c:v>
                </c:pt>
                <c:pt idx="1435">
                  <c:v>1.0175271957654847E-2</c:v>
                </c:pt>
                <c:pt idx="1436">
                  <c:v>1.0167716633583257E-2</c:v>
                </c:pt>
                <c:pt idx="1437">
                  <c:v>1.0160201838358902E-2</c:v>
                </c:pt>
                <c:pt idx="1438">
                  <c:v>1.0153110922719824E-2</c:v>
                </c:pt>
                <c:pt idx="1439">
                  <c:v>1.0145675321362336E-2</c:v>
                </c:pt>
                <c:pt idx="1440">
                  <c:v>1.0136174825910895E-2</c:v>
                </c:pt>
                <c:pt idx="1441">
                  <c:v>1.0130923609079854E-2</c:v>
                </c:pt>
                <c:pt idx="1442">
                  <c:v>1.0123601077230409E-2</c:v>
                </c:pt>
                <c:pt idx="1443">
                  <c:v>1.0114897214081585E-2</c:v>
                </c:pt>
                <c:pt idx="1444">
                  <c:v>1.0107637148850851E-2</c:v>
                </c:pt>
                <c:pt idx="1445">
                  <c:v>1.0100399933992144E-2</c:v>
                </c:pt>
                <c:pt idx="1446">
                  <c:v>1.0093182013247571E-2</c:v>
                </c:pt>
                <c:pt idx="1447">
                  <c:v>1.0085979815898627E-2</c:v>
                </c:pt>
                <c:pt idx="1448">
                  <c:v>1.0078789756768807E-2</c:v>
                </c:pt>
                <c:pt idx="1449">
                  <c:v>1.0071608236217527E-2</c:v>
                </c:pt>
                <c:pt idx="1450">
                  <c:v>1.006443164014794E-2</c:v>
                </c:pt>
                <c:pt idx="1451">
                  <c:v>1.0057256339999984E-2</c:v>
                </c:pt>
                <c:pt idx="1452">
                  <c:v>1.0050078694594995E-2</c:v>
                </c:pt>
                <c:pt idx="1453">
                  <c:v>1.0042895982490772E-2</c:v>
                </c:pt>
                <c:pt idx="1454">
                  <c:v>1.003570792505107E-2</c:v>
                </c:pt>
                <c:pt idx="1455">
                  <c:v>1.002851464009382E-2</c:v>
                </c:pt>
                <c:pt idx="1456">
                  <c:v>1.0021316245435211E-2</c:v>
                </c:pt>
                <c:pt idx="1457">
                  <c:v>1.0014112858893176E-2</c:v>
                </c:pt>
                <c:pt idx="1458">
                  <c:v>1.0006904598283902E-2</c:v>
                </c:pt>
                <c:pt idx="1459">
                  <c:v>9.9996915814209771E-3</c:v>
                </c:pt>
                <c:pt idx="1460">
                  <c:v>9.9928517560327734E-3</c:v>
                </c:pt>
                <c:pt idx="1461">
                  <c:v>9.985630080907618E-3</c:v>
                </c:pt>
                <c:pt idx="1462">
                  <c:v>9.9784039945313187E-3</c:v>
                </c:pt>
                <c:pt idx="1463">
                  <c:v>9.9711736147129349E-3</c:v>
                </c:pt>
                <c:pt idx="1464">
                  <c:v>9.9635592767822606E-3</c:v>
                </c:pt>
                <c:pt idx="1465">
                  <c:v>9.9563201964705458E-3</c:v>
                </c:pt>
                <c:pt idx="1466">
                  <c:v>9.9490771845872402E-3</c:v>
                </c:pt>
                <c:pt idx="1467">
                  <c:v>9.9418303589415835E-3</c:v>
                </c:pt>
                <c:pt idx="1468">
                  <c:v>9.9345798373393444E-3</c:v>
                </c:pt>
                <c:pt idx="1469">
                  <c:v>9.9273257375871553E-3</c:v>
                </c:pt>
                <c:pt idx="1470">
                  <c:v>9.9200681774925178E-3</c:v>
                </c:pt>
                <c:pt idx="1471">
                  <c:v>9.9128072748577243E-3</c:v>
                </c:pt>
                <c:pt idx="1472">
                  <c:v>9.9055431474876672E-3</c:v>
                </c:pt>
                <c:pt idx="1473">
                  <c:v>9.8990432317567212E-3</c:v>
                </c:pt>
                <c:pt idx="1474">
                  <c:v>9.8917737908230663E-3</c:v>
                </c:pt>
                <c:pt idx="1475">
                  <c:v>9.8845014615980276E-3</c:v>
                </c:pt>
                <c:pt idx="1476">
                  <c:v>9.8772263618744915E-3</c:v>
                </c:pt>
                <c:pt idx="1477">
                  <c:v>9.8689087208496673E-3</c:v>
                </c:pt>
                <c:pt idx="1478">
                  <c:v>9.8616280809933343E-3</c:v>
                </c:pt>
                <c:pt idx="1479">
                  <c:v>9.8543450408419275E-3</c:v>
                </c:pt>
                <c:pt idx="1480">
                  <c:v>9.8470597181865571E-3</c:v>
                </c:pt>
                <c:pt idx="1481">
                  <c:v>9.8397722308165569E-3</c:v>
                </c:pt>
                <c:pt idx="1482">
                  <c:v>9.8328695621341129E-3</c:v>
                </c:pt>
                <c:pt idx="1483">
                  <c:v>9.8255784134955622E-3</c:v>
                </c:pt>
                <c:pt idx="1484">
                  <c:v>9.8182854449931998E-3</c:v>
                </c:pt>
                <c:pt idx="1485">
                  <c:v>9.8109907744105621E-3</c:v>
                </c:pt>
                <c:pt idx="1486">
                  <c:v>9.8025301985175655E-3</c:v>
                </c:pt>
                <c:pt idx="1487">
                  <c:v>9.7952316373586465E-3</c:v>
                </c:pt>
                <c:pt idx="1488">
                  <c:v>9.7879317530346708E-3</c:v>
                </c:pt>
                <c:pt idx="1489">
                  <c:v>9.780630663335765E-3</c:v>
                </c:pt>
                <c:pt idx="1490">
                  <c:v>9.7737176915790383E-3</c:v>
                </c:pt>
                <c:pt idx="1491">
                  <c:v>9.7653714447592157E-3</c:v>
                </c:pt>
                <c:pt idx="1492">
                  <c:v>9.7580675687910061E-3</c:v>
                </c:pt>
                <c:pt idx="1493">
                  <c:v>9.7507629668795344E-3</c:v>
                </c:pt>
                <c:pt idx="1494">
                  <c:v>9.7430675919224271E-3</c:v>
                </c:pt>
                <c:pt idx="1495">
                  <c:v>9.7357616818698391E-3</c:v>
                </c:pt>
                <c:pt idx="1496">
                  <c:v>9.7284554077684601E-3</c:v>
                </c:pt>
                <c:pt idx="1497">
                  <c:v>9.7211488873979891E-3</c:v>
                </c:pt>
                <c:pt idx="1498">
                  <c:v>9.7138422385381271E-3</c:v>
                </c:pt>
                <c:pt idx="1499">
                  <c:v>9.7065355789729135E-3</c:v>
                </c:pt>
                <c:pt idx="1500">
                  <c:v>9.6992290264768365E-3</c:v>
                </c:pt>
                <c:pt idx="1501">
                  <c:v>9.6919226988313317E-3</c:v>
                </c:pt>
                <c:pt idx="1502">
                  <c:v>9.6846167138126237E-3</c:v>
                </c:pt>
                <c:pt idx="1503">
                  <c:v>9.6773111891978059E-3</c:v>
                </c:pt>
                <c:pt idx="1504">
                  <c:v>9.6700062427622305E-3</c:v>
                </c:pt>
                <c:pt idx="1505">
                  <c:v>9.6627019922812529E-3</c:v>
                </c:pt>
                <c:pt idx="1506">
                  <c:v>9.6553985555284921E-3</c:v>
                </c:pt>
                <c:pt idx="1507">
                  <c:v>9.6480960502758253E-3</c:v>
                </c:pt>
                <c:pt idx="1508">
                  <c:v>9.6407945942968698E-3</c:v>
                </c:pt>
                <c:pt idx="1509">
                  <c:v>9.6334943053626356E-3</c:v>
                </c:pt>
                <c:pt idx="1510">
                  <c:v>9.6261953012441327E-3</c:v>
                </c:pt>
                <c:pt idx="1511">
                  <c:v>9.6188976997097671E-3</c:v>
                </c:pt>
                <c:pt idx="1512">
                  <c:v>9.6119942453767662E-3</c:v>
                </c:pt>
                <c:pt idx="1513">
                  <c:v>9.6046998575278573E-3</c:v>
                </c:pt>
                <c:pt idx="1514">
                  <c:v>9.5974072169625856E-3</c:v>
                </c:pt>
                <c:pt idx="1515">
                  <c:v>9.5901164414416949E-3</c:v>
                </c:pt>
                <c:pt idx="1516">
                  <c:v>9.5812564142274681E-3</c:v>
                </c:pt>
                <c:pt idx="1517">
                  <c:v>9.5751481397671444E-3</c:v>
                </c:pt>
                <c:pt idx="1518">
                  <c:v>9.5678636537988027E-3</c:v>
                </c:pt>
                <c:pt idx="1519">
                  <c:v>9.5605815125409752E-3</c:v>
                </c:pt>
                <c:pt idx="1520">
                  <c:v>9.5533018337542429E-3</c:v>
                </c:pt>
                <c:pt idx="1521">
                  <c:v>9.546024735200059E-3</c:v>
                </c:pt>
                <c:pt idx="1522">
                  <c:v>9.5387503346372714E-3</c:v>
                </c:pt>
                <c:pt idx="1523">
                  <c:v>9.5314787498255952E-3</c:v>
                </c:pt>
                <c:pt idx="1524">
                  <c:v>9.5242100985230057E-3</c:v>
                </c:pt>
                <c:pt idx="1525">
                  <c:v>9.5177298424147239E-3</c:v>
                </c:pt>
                <c:pt idx="1526">
                  <c:v>9.5104672984467342E-3</c:v>
                </c:pt>
                <c:pt idx="1527">
                  <c:v>9.5032080239718653E-3</c:v>
                </c:pt>
                <c:pt idx="1528">
                  <c:v>9.4959521367394828E-3</c:v>
                </c:pt>
                <c:pt idx="1529">
                  <c:v>9.4886997544945118E-3</c:v>
                </c:pt>
                <c:pt idx="1530">
                  <c:v>9.4814509949880943E-3</c:v>
                </c:pt>
                <c:pt idx="1531">
                  <c:v>9.474205975963379E-3</c:v>
                </c:pt>
                <c:pt idx="1532">
                  <c:v>9.4669648151679553E-3</c:v>
                </c:pt>
                <c:pt idx="1533">
                  <c:v>9.4597276303467481E-3</c:v>
                </c:pt>
                <c:pt idx="1534">
                  <c:v>9.4528864010235223E-3</c:v>
                </c:pt>
                <c:pt idx="1535">
                  <c:v>9.4456573882616395E-3</c:v>
                </c:pt>
                <c:pt idx="1536">
                  <c:v>9.4384326960364941E-3</c:v>
                </c:pt>
                <c:pt idx="1537">
                  <c:v>9.4312124420840183E-3</c:v>
                </c:pt>
                <c:pt idx="1538">
                  <c:v>9.4228229413341053E-3</c:v>
                </c:pt>
                <c:pt idx="1539">
                  <c:v>9.4156124230733752E-3</c:v>
                </c:pt>
                <c:pt idx="1540">
                  <c:v>9.4084067223364157E-3</c:v>
                </c:pt>
                <c:pt idx="1541">
                  <c:v>9.4012059568673034E-3</c:v>
                </c:pt>
                <c:pt idx="1542">
                  <c:v>9.3944007722979415E-3</c:v>
                </c:pt>
                <c:pt idx="1543">
                  <c:v>9.3872100263766006E-3</c:v>
                </c:pt>
                <c:pt idx="1544">
                  <c:v>9.3800245602582277E-3</c:v>
                </c:pt>
                <c:pt idx="1545">
                  <c:v>9.372844491679853E-3</c:v>
                </c:pt>
                <c:pt idx="1546">
                  <c:v>9.3656699383785035E-3</c:v>
                </c:pt>
                <c:pt idx="1547">
                  <c:v>9.3581115982048681E-3</c:v>
                </c:pt>
                <c:pt idx="1548">
                  <c:v>9.350948676357905E-3</c:v>
                </c:pt>
                <c:pt idx="1549">
                  <c:v>9.343791631698373E-3</c:v>
                </c:pt>
                <c:pt idx="1550">
                  <c:v>9.3366405819607923E-3</c:v>
                </c:pt>
                <c:pt idx="1551">
                  <c:v>9.3294956448805467E-3</c:v>
                </c:pt>
                <c:pt idx="1552">
                  <c:v>9.3223569381930271E-3</c:v>
                </c:pt>
                <c:pt idx="1553">
                  <c:v>9.3152245796301412E-3</c:v>
                </c:pt>
                <c:pt idx="1554">
                  <c:v>9.308098686925538E-3</c:v>
                </c:pt>
                <c:pt idx="1555">
                  <c:v>9.3009793778111305E-3</c:v>
                </c:pt>
                <c:pt idx="1556">
                  <c:v>9.2938667700196969E-3</c:v>
                </c:pt>
                <c:pt idx="1557">
                  <c:v>9.2867609812788063E-3</c:v>
                </c:pt>
                <c:pt idx="1558">
                  <c:v>9.2796621293186297E-3</c:v>
                </c:pt>
                <c:pt idx="1559">
                  <c:v>9.2725703318684728E-3</c:v>
                </c:pt>
                <c:pt idx="1560">
                  <c:v>9.2654857066567717E-3</c:v>
                </c:pt>
                <c:pt idx="1561">
                  <c:v>9.2584083714093539E-3</c:v>
                </c:pt>
                <c:pt idx="1562">
                  <c:v>9.2513384438529193E-3</c:v>
                </c:pt>
                <c:pt idx="1563">
                  <c:v>9.2442760417115587E-3</c:v>
                </c:pt>
                <c:pt idx="1564">
                  <c:v>9.2376053062690512E-3</c:v>
                </c:pt>
                <c:pt idx="1565">
                  <c:v>9.230557912119481E-3</c:v>
                </c:pt>
                <c:pt idx="1566">
                  <c:v>9.2235183878083184E-3</c:v>
                </c:pt>
                <c:pt idx="1567">
                  <c:v>9.2164868510567818E-3</c:v>
                </c:pt>
                <c:pt idx="1568">
                  <c:v>9.2090810325888266E-3</c:v>
                </c:pt>
                <c:pt idx="1569">
                  <c:v>9.202066255135137E-3</c:v>
                </c:pt>
                <c:pt idx="1570">
                  <c:v>9.1950598271529974E-3</c:v>
                </c:pt>
                <c:pt idx="1571">
                  <c:v>9.188061866362153E-3</c:v>
                </c:pt>
                <c:pt idx="1572">
                  <c:v>9.1810724904797456E-3</c:v>
                </c:pt>
                <c:pt idx="1573">
                  <c:v>9.1740918172246513E-3</c:v>
                </c:pt>
                <c:pt idx="1574">
                  <c:v>9.1671199643131428E-3</c:v>
                </c:pt>
                <c:pt idx="1575">
                  <c:v>9.1601570494606252E-3</c:v>
                </c:pt>
                <c:pt idx="1576">
                  <c:v>9.1532031903816275E-3</c:v>
                </c:pt>
                <c:pt idx="1577">
                  <c:v>9.1470149320285188E-3</c:v>
                </c:pt>
                <c:pt idx="1578">
                  <c:v>9.140078518633743E-3</c:v>
                </c:pt>
                <c:pt idx="1579">
                  <c:v>9.1331514965942162E-3</c:v>
                </c:pt>
                <c:pt idx="1580">
                  <c:v>9.1262339836202244E-3</c:v>
                </c:pt>
                <c:pt idx="1581">
                  <c:v>9.1193260974158363E-3</c:v>
                </c:pt>
                <c:pt idx="1582">
                  <c:v>9.1124279556877852E-3</c:v>
                </c:pt>
                <c:pt idx="1583">
                  <c:v>9.1055396761410279E-3</c:v>
                </c:pt>
                <c:pt idx="1584">
                  <c:v>9.098661376478745E-3</c:v>
                </c:pt>
                <c:pt idx="1585">
                  <c:v>9.0917931744058933E-3</c:v>
                </c:pt>
                <c:pt idx="1586">
                  <c:v>9.0853085747630812E-3</c:v>
                </c:pt>
                <c:pt idx="1587">
                  <c:v>9.07846033365361E-3</c:v>
                </c:pt>
                <c:pt idx="1588">
                  <c:v>9.0716225344395756E-3</c:v>
                </c:pt>
                <c:pt idx="1589">
                  <c:v>9.0647952948191887E-3</c:v>
                </c:pt>
                <c:pt idx="1590">
                  <c:v>9.0568659382425053E-3</c:v>
                </c:pt>
                <c:pt idx="1591">
                  <c:v>9.0500620410768305E-3</c:v>
                </c:pt>
                <c:pt idx="1592">
                  <c:v>9.0432690830242485E-3</c:v>
                </c:pt>
                <c:pt idx="1593">
                  <c:v>9.0364871817871315E-3</c:v>
                </c:pt>
                <c:pt idx="1594">
                  <c:v>9.0300847829787884E-3</c:v>
                </c:pt>
                <c:pt idx="1595">
                  <c:v>9.0233246889786026E-3</c:v>
                </c:pt>
                <c:pt idx="1596">
                  <c:v>9.0165759960773844E-3</c:v>
                </c:pt>
                <c:pt idx="1597">
                  <c:v>9.009838821973511E-3</c:v>
                </c:pt>
                <c:pt idx="1598">
                  <c:v>9.0031132843627244E-3</c:v>
                </c:pt>
                <c:pt idx="1599">
                  <c:v>8.9960345587375666E-3</c:v>
                </c:pt>
                <c:pt idx="1600">
                  <c:v>8.9893333508168256E-3</c:v>
                </c:pt>
                <c:pt idx="1601">
                  <c:v>8.9826441413053074E-3</c:v>
                </c:pt>
                <c:pt idx="1602">
                  <c:v>8.9759670478992987E-3</c:v>
                </c:pt>
                <c:pt idx="1603">
                  <c:v>8.9693021882942189E-3</c:v>
                </c:pt>
                <c:pt idx="1604">
                  <c:v>8.9626496801828801E-3</c:v>
                </c:pt>
                <c:pt idx="1605">
                  <c:v>8.9560096412615708E-3</c:v>
                </c:pt>
                <c:pt idx="1606">
                  <c:v>8.9493821892230995E-3</c:v>
                </c:pt>
                <c:pt idx="1607">
                  <c:v>8.9427674417585454E-3</c:v>
                </c:pt>
                <c:pt idx="1608">
                  <c:v>8.9361655165615846E-3</c:v>
                </c:pt>
                <c:pt idx="1609">
                  <c:v>8.9295765313232942E-3</c:v>
                </c:pt>
                <c:pt idx="1610">
                  <c:v>8.9230006037321428E-3</c:v>
                </c:pt>
                <c:pt idx="1611">
                  <c:v>8.9164378514809389E-3</c:v>
                </c:pt>
                <c:pt idx="1612">
                  <c:v>8.9098883922572834E-3</c:v>
                </c:pt>
                <c:pt idx="1613">
                  <c:v>8.9033523437513831E-3</c:v>
                </c:pt>
                <c:pt idx="1614">
                  <c:v>8.8968298236482279E-3</c:v>
                </c:pt>
                <c:pt idx="1615">
                  <c:v>8.8903209496380229E-3</c:v>
                </c:pt>
                <c:pt idx="1616">
                  <c:v>8.8841776177401178E-3</c:v>
                </c:pt>
                <c:pt idx="1617">
                  <c:v>8.877695534947834E-3</c:v>
                </c:pt>
                <c:pt idx="1618">
                  <c:v>8.8712274424387685E-3</c:v>
                </c:pt>
                <c:pt idx="1619">
                  <c:v>8.8647734578954866E-3</c:v>
                </c:pt>
                <c:pt idx="1620">
                  <c:v>8.8583336990005583E-3</c:v>
                </c:pt>
                <c:pt idx="1621">
                  <c:v>8.8515608639187487E-3</c:v>
                </c:pt>
                <c:pt idx="1622">
                  <c:v>8.8451508077433284E-3</c:v>
                </c:pt>
                <c:pt idx="1623">
                  <c:v>8.8387553391373226E-3</c:v>
                </c:pt>
                <c:pt idx="1624">
                  <c:v>8.8323745757805088E-3</c:v>
                </c:pt>
                <c:pt idx="1625">
                  <c:v>8.8260086353544043E-3</c:v>
                </c:pt>
                <c:pt idx="1626">
                  <c:v>8.8196576355405246E-3</c:v>
                </c:pt>
                <c:pt idx="1627">
                  <c:v>8.8133216940169123E-3</c:v>
                </c:pt>
                <c:pt idx="1628">
                  <c:v>8.8070009284650832E-3</c:v>
                </c:pt>
                <c:pt idx="1629">
                  <c:v>8.8010354403537921E-3</c:v>
                </c:pt>
                <c:pt idx="1630">
                  <c:v>8.7947444103210568E-3</c:v>
                </c:pt>
                <c:pt idx="1631">
                  <c:v>8.7884689004009871E-3</c:v>
                </c:pt>
                <c:pt idx="1632">
                  <c:v>8.7822090282673685E-3</c:v>
                </c:pt>
                <c:pt idx="1633">
                  <c:v>8.7759649115957405E-3</c:v>
                </c:pt>
                <c:pt idx="1634">
                  <c:v>8.7697366680572486E-3</c:v>
                </c:pt>
                <c:pt idx="1635">
                  <c:v>8.7635244153283134E-3</c:v>
                </c:pt>
                <c:pt idx="1636">
                  <c:v>8.7573282710792025E-3</c:v>
                </c:pt>
                <c:pt idx="1637">
                  <c:v>8.7511483529845776E-3</c:v>
                </c:pt>
                <c:pt idx="1638">
                  <c:v>8.7453158121331143E-3</c:v>
                </c:pt>
                <c:pt idx="1639">
                  <c:v>8.7391676506589633E-3</c:v>
                </c:pt>
                <c:pt idx="1640">
                  <c:v>8.7330360594393142E-3</c:v>
                </c:pt>
                <c:pt idx="1641">
                  <c:v>8.7269211561444848E-3</c:v>
                </c:pt>
                <c:pt idx="1642">
                  <c:v>8.7201695867247919E-3</c:v>
                </c:pt>
                <c:pt idx="1643">
                  <c:v>8.7140905818679053E-3</c:v>
                </c:pt>
                <c:pt idx="1644">
                  <c:v>8.7080286357749843E-3</c:v>
                </c:pt>
                <c:pt idx="1645">
                  <c:v>8.7019838661171207E-3</c:v>
                </c:pt>
                <c:pt idx="1646">
                  <c:v>8.6959563905627969E-3</c:v>
                </c:pt>
                <c:pt idx="1647">
                  <c:v>8.6902674980004185E-3</c:v>
                </c:pt>
                <c:pt idx="1648">
                  <c:v>8.6842738338139148E-3</c:v>
                </c:pt>
                <c:pt idx="1649">
                  <c:v>8.6782978078075584E-3</c:v>
                </c:pt>
                <c:pt idx="1650">
                  <c:v>8.6723395376472247E-3</c:v>
                </c:pt>
                <c:pt idx="1651">
                  <c:v>8.6646030019320516E-3</c:v>
                </c:pt>
                <c:pt idx="1652">
                  <c:v>8.6586866794056937E-3</c:v>
                </c:pt>
                <c:pt idx="1653">
                  <c:v>8.652788509340998E-3</c:v>
                </c:pt>
                <c:pt idx="1654">
                  <c:v>8.6469086094063917E-3</c:v>
                </c:pt>
                <c:pt idx="1655">
                  <c:v>8.6410470972720036E-3</c:v>
                </c:pt>
                <c:pt idx="1656">
                  <c:v>8.6352040906071143E-3</c:v>
                </c:pt>
                <c:pt idx="1657">
                  <c:v>8.6293797070775974E-3</c:v>
                </c:pt>
                <c:pt idx="1658">
                  <c:v>8.6235740643527351E-3</c:v>
                </c:pt>
                <c:pt idx="1659">
                  <c:v>8.6187074805555482E-3</c:v>
                </c:pt>
                <c:pt idx="1660">
                  <c:v>8.6120194719847259E-3</c:v>
                </c:pt>
                <c:pt idx="1661">
                  <c:v>8.6062707576750365E-3</c:v>
                </c:pt>
                <c:pt idx="1662">
                  <c:v>8.6005412548343582E-3</c:v>
                </c:pt>
                <c:pt idx="1663">
                  <c:v>8.5948310811319699E-3</c:v>
                </c:pt>
                <c:pt idx="1664">
                  <c:v>8.5891403542294967E-3</c:v>
                </c:pt>
                <c:pt idx="1665">
                  <c:v>8.5834691917936658E-3</c:v>
                </c:pt>
                <c:pt idx="1666">
                  <c:v>8.5778177114878024E-3</c:v>
                </c:pt>
                <c:pt idx="1667">
                  <c:v>8.5721860309760853E-3</c:v>
                </c:pt>
                <c:pt idx="1668">
                  <c:v>8.5674600405962007E-3</c:v>
                </c:pt>
                <c:pt idx="1669">
                  <c:v>8.5618643529203429E-3</c:v>
                </c:pt>
                <c:pt idx="1670">
                  <c:v>8.5562887911208377E-3</c:v>
                </c:pt>
                <c:pt idx="1671">
                  <c:v>8.5507334728538963E-3</c:v>
                </c:pt>
                <c:pt idx="1672">
                  <c:v>8.5443287435443705E-3</c:v>
                </c:pt>
                <c:pt idx="1673">
                  <c:v>8.5388183327197113E-3</c:v>
                </c:pt>
                <c:pt idx="1674">
                  <c:v>8.533328545326525E-3</c:v>
                </c:pt>
                <c:pt idx="1675">
                  <c:v>8.5278594990255852E-3</c:v>
                </c:pt>
                <c:pt idx="1676">
                  <c:v>8.5224113114776706E-3</c:v>
                </c:pt>
                <c:pt idx="1677">
                  <c:v>8.5169841003435512E-3</c:v>
                </c:pt>
                <c:pt idx="1678">
                  <c:v>8.5115779832831556E-3</c:v>
                </c:pt>
                <c:pt idx="1679">
                  <c:v>8.5061930779555539E-3</c:v>
                </c:pt>
                <c:pt idx="1680">
                  <c:v>8.500829502019823E-3</c:v>
                </c:pt>
                <c:pt idx="1681">
                  <c:v>8.4965972332344819E-3</c:v>
                </c:pt>
                <c:pt idx="1682">
                  <c:v>8.4912709242077611E-3</c:v>
                </c:pt>
                <c:pt idx="1683">
                  <c:v>8.4859662615786036E-3</c:v>
                </c:pt>
                <c:pt idx="1684">
                  <c:v>8.4806833630004519E-3</c:v>
                </c:pt>
                <c:pt idx="1685">
                  <c:v>8.4737172454420837E-3</c:v>
                </c:pt>
                <c:pt idx="1686">
                  <c:v>8.4676750321150771E-3</c:v>
                </c:pt>
                <c:pt idx="1687">
                  <c:v>8.4624691300460887E-3</c:v>
                </c:pt>
                <c:pt idx="1688">
                  <c:v>8.4570188710276148E-3</c:v>
                </c:pt>
                <c:pt idx="1689">
                  <c:v>8.4521243257845297E-3</c:v>
                </c:pt>
                <c:pt idx="1690">
                  <c:v>8.4469856588929668E-3</c:v>
                </c:pt>
                <c:pt idx="1691">
                  <c:v>8.4418696390302708E-3</c:v>
                </c:pt>
                <c:pt idx="1692">
                  <c:v>8.4367763838465101E-3</c:v>
                </c:pt>
                <c:pt idx="1693">
                  <c:v>8.4317060109926258E-3</c:v>
                </c:pt>
                <c:pt idx="1694">
                  <c:v>8.4264011379091962E-3</c:v>
                </c:pt>
                <c:pt idx="1695">
                  <c:v>8.421378439340833E-3</c:v>
                </c:pt>
                <c:pt idx="1696">
                  <c:v>8.4163789850702619E-3</c:v>
                </c:pt>
                <c:pt idx="1697">
                  <c:v>8.4114028927468505E-3</c:v>
                </c:pt>
                <c:pt idx="1698">
                  <c:v>8.4067014994227713E-3</c:v>
                </c:pt>
                <c:pt idx="1699">
                  <c:v>8.4017708772599065E-3</c:v>
                </c:pt>
                <c:pt idx="1700">
                  <c:v>8.3968634722571042E-3</c:v>
                </c:pt>
                <c:pt idx="1701">
                  <c:v>8.3905865900650682E-3</c:v>
                </c:pt>
                <c:pt idx="1702">
                  <c:v>8.3871146200709245E-3</c:v>
                </c:pt>
                <c:pt idx="1703">
                  <c:v>8.3820267437986883E-3</c:v>
                </c:pt>
                <c:pt idx="1704">
                  <c:v>8.377203856248492E-3</c:v>
                </c:pt>
                <c:pt idx="1705">
                  <c:v>8.3723993690508428E-3</c:v>
                </c:pt>
                <c:pt idx="1706">
                  <c:v>8.3676123298562343E-3</c:v>
                </c:pt>
                <c:pt idx="1707">
                  <c:v>8.3628417831038224E-3</c:v>
                </c:pt>
                <c:pt idx="1708">
                  <c:v>8.3580867700135918E-3</c:v>
                </c:pt>
                <c:pt idx="1709">
                  <c:v>8.3533463285915804E-3</c:v>
                </c:pt>
                <c:pt idx="1710">
                  <c:v>8.3486194936237944E-3</c:v>
                </c:pt>
                <c:pt idx="1711">
                  <c:v>8.3439052966831542E-3</c:v>
                </c:pt>
                <c:pt idx="1712">
                  <c:v>8.3392027799097813E-3</c:v>
                </c:pt>
                <c:pt idx="1713">
                  <c:v>8.3345114380686935E-3</c:v>
                </c:pt>
                <c:pt idx="1714">
                  <c:v>8.3298313138700734E-3</c:v>
                </c:pt>
                <c:pt idx="1715">
                  <c:v>8.3251624826736377E-3</c:v>
                </c:pt>
                <c:pt idx="1716">
                  <c:v>8.3205050198425813E-3</c:v>
                </c:pt>
                <c:pt idx="1717">
                  <c:v>8.3158590007400991E-3</c:v>
                </c:pt>
                <c:pt idx="1718">
                  <c:v>8.3112245007250403E-3</c:v>
                </c:pt>
                <c:pt idx="1719">
                  <c:v>8.30660159515886E-3</c:v>
                </c:pt>
                <c:pt idx="1720">
                  <c:v>8.302221853133479E-3</c:v>
                </c:pt>
                <c:pt idx="1721">
                  <c:v>8.2976216153296048E-3</c:v>
                </c:pt>
                <c:pt idx="1722">
                  <c:v>8.293033192342987E-3</c:v>
                </c:pt>
                <c:pt idx="1723">
                  <c:v>8.2884566595340034E-3</c:v>
                </c:pt>
                <c:pt idx="1724">
                  <c:v>8.2836636217025594E-3</c:v>
                </c:pt>
                <c:pt idx="1725">
                  <c:v>8.2791118654063321E-3</c:v>
                </c:pt>
                <c:pt idx="1726">
                  <c:v>8.2745722310796216E-3</c:v>
                </c:pt>
                <c:pt idx="1727">
                  <c:v>8.27004479408475E-3</c:v>
                </c:pt>
                <c:pt idx="1728">
                  <c:v>8.265529629777963E-3</c:v>
                </c:pt>
                <c:pt idx="1729">
                  <c:v>8.2610268135189773E-3</c:v>
                </c:pt>
                <c:pt idx="1730">
                  <c:v>8.2565364206666422E-3</c:v>
                </c:pt>
                <c:pt idx="1731">
                  <c:v>8.2520585265780707E-3</c:v>
                </c:pt>
                <c:pt idx="1732">
                  <c:v>8.2475932066129812E-3</c:v>
                </c:pt>
                <c:pt idx="1733">
                  <c:v>8.2433618699761218E-3</c:v>
                </c:pt>
                <c:pt idx="1734">
                  <c:v>8.2389211027355958E-3</c:v>
                </c:pt>
                <c:pt idx="1735">
                  <c:v>8.2344931299603383E-3</c:v>
                </c:pt>
                <c:pt idx="1736">
                  <c:v>8.2300780270072108E-3</c:v>
                </c:pt>
                <c:pt idx="1737">
                  <c:v>8.2252660209913842E-3</c:v>
                </c:pt>
                <c:pt idx="1738">
                  <c:v>8.2206607796780108E-3</c:v>
                </c:pt>
                <c:pt idx="1739">
                  <c:v>8.2165028903249393E-3</c:v>
                </c:pt>
                <c:pt idx="1740">
                  <c:v>8.2121410517226323E-3</c:v>
                </c:pt>
                <c:pt idx="1741">
                  <c:v>8.2077924647467881E-3</c:v>
                </c:pt>
                <c:pt idx="1742">
                  <c:v>8.2034572047522403E-3</c:v>
                </c:pt>
                <c:pt idx="1743">
                  <c:v>8.1991353470884931E-3</c:v>
                </c:pt>
                <c:pt idx="1744">
                  <c:v>8.1948269671112683E-3</c:v>
                </c:pt>
                <c:pt idx="1745">
                  <c:v>8.1905321401727349E-3</c:v>
                </c:pt>
                <c:pt idx="1746">
                  <c:v>8.1858307026783095E-3</c:v>
                </c:pt>
                <c:pt idx="1747">
                  <c:v>8.1815650013035736E-3</c:v>
                </c:pt>
                <c:pt idx="1748">
                  <c:v>8.1773130905183761E-3</c:v>
                </c:pt>
                <c:pt idx="1749">
                  <c:v>8.1730750456728805E-3</c:v>
                </c:pt>
                <c:pt idx="1750">
                  <c:v>8.1690573978598184E-3</c:v>
                </c:pt>
                <c:pt idx="1751">
                  <c:v>8.1636458301287476E-3</c:v>
                </c:pt>
                <c:pt idx="1752">
                  <c:v>8.1594529479852851E-3</c:v>
                </c:pt>
                <c:pt idx="1753">
                  <c:v>8.1552742489773688E-3</c:v>
                </c:pt>
                <c:pt idx="1754">
                  <c:v>8.1499093053620606E-3</c:v>
                </c:pt>
                <c:pt idx="1755">
                  <c:v>8.1467581739762453E-3</c:v>
                </c:pt>
                <c:pt idx="1756">
                  <c:v>8.1426234268863161E-3</c:v>
                </c:pt>
                <c:pt idx="1757">
                  <c:v>8.1385031700983868E-3</c:v>
                </c:pt>
                <c:pt idx="1758">
                  <c:v>8.1343974789660975E-3</c:v>
                </c:pt>
                <c:pt idx="1759">
                  <c:v>8.1303064288404756E-3</c:v>
                </c:pt>
                <c:pt idx="1760">
                  <c:v>8.1262300950768959E-3</c:v>
                </c:pt>
                <c:pt idx="1761">
                  <c:v>8.1221685530255185E-3</c:v>
                </c:pt>
                <c:pt idx="1762">
                  <c:v>8.1181218780399817E-3</c:v>
                </c:pt>
                <c:pt idx="1763">
                  <c:v>8.1140901454721821E-3</c:v>
                </c:pt>
                <c:pt idx="1764">
                  <c:v>8.1100734306748887E-3</c:v>
                </c:pt>
                <c:pt idx="1765">
                  <c:v>8.1060718089991293E-3</c:v>
                </c:pt>
                <c:pt idx="1766">
                  <c:v>8.1020853557959346E-3</c:v>
                </c:pt>
                <c:pt idx="1767">
                  <c:v>8.0981141464206794E-3</c:v>
                </c:pt>
                <c:pt idx="1768">
                  <c:v>8.0941582562200493E-3</c:v>
                </c:pt>
                <c:pt idx="1769">
                  <c:v>8.0902177605494171E-3</c:v>
                </c:pt>
                <c:pt idx="1770">
                  <c:v>8.0862927347580757E-3</c:v>
                </c:pt>
                <c:pt idx="1771">
                  <c:v>8.0823832541987925E-3</c:v>
                </c:pt>
                <c:pt idx="1772">
                  <c:v>8.0786739815656566E-3</c:v>
                </c:pt>
                <c:pt idx="1773">
                  <c:v>8.0747947690970445E-3</c:v>
                </c:pt>
                <c:pt idx="1774">
                  <c:v>8.0709313221368918E-3</c:v>
                </c:pt>
                <c:pt idx="1775">
                  <c:v>8.0663586123720082E-3</c:v>
                </c:pt>
                <c:pt idx="1776">
                  <c:v>8.0630716671519134E-3</c:v>
                </c:pt>
                <c:pt idx="1777">
                  <c:v>8.0592570403487836E-3</c:v>
                </c:pt>
                <c:pt idx="1778">
                  <c:v>8.0554584862331836E-3</c:v>
                </c:pt>
                <c:pt idx="1779">
                  <c:v>8.0516760801526664E-3</c:v>
                </c:pt>
                <c:pt idx="1780">
                  <c:v>8.0479098974608667E-3</c:v>
                </c:pt>
                <c:pt idx="1781">
                  <c:v>8.0441600135062116E-3</c:v>
                </c:pt>
                <c:pt idx="1782">
                  <c:v>8.0404265036379905E-3</c:v>
                </c:pt>
                <c:pt idx="1783">
                  <c:v>8.0367094432098416E-3</c:v>
                </c:pt>
                <c:pt idx="1784">
                  <c:v>8.0330089075675778E-3</c:v>
                </c:pt>
                <c:pt idx="1785">
                  <c:v>8.0296660906595818E-3</c:v>
                </c:pt>
                <c:pt idx="1786">
                  <c:v>8.0259965839823977E-3</c:v>
                </c:pt>
                <c:pt idx="1787">
                  <c:v>8.0223438165551997E-3</c:v>
                </c:pt>
                <c:pt idx="1788">
                  <c:v>8.0163047132050681E-3</c:v>
                </c:pt>
                <c:pt idx="1789">
                  <c:v>8.0145731750347338E-3</c:v>
                </c:pt>
                <c:pt idx="1790">
                  <c:v>8.0114867032694548E-3</c:v>
                </c:pt>
                <c:pt idx="1791">
                  <c:v>8.0079016463283637E-3</c:v>
                </c:pt>
                <c:pt idx="1792">
                  <c:v>8.0043337053750108E-3</c:v>
                </c:pt>
                <c:pt idx="1793">
                  <c:v>8.0007829557589005E-3</c:v>
                </c:pt>
                <c:pt idx="1794">
                  <c:v>7.9974098783739244E-3</c:v>
                </c:pt>
                <c:pt idx="1795">
                  <c:v>7.9938925628258925E-3</c:v>
                </c:pt>
                <c:pt idx="1796">
                  <c:v>7.9903926588520656E-3</c:v>
                </c:pt>
                <c:pt idx="1797">
                  <c:v>7.9869102418007112E-3</c:v>
                </c:pt>
                <c:pt idx="1798">
                  <c:v>7.9829787071016445E-3</c:v>
                </c:pt>
                <c:pt idx="1799">
                  <c:v>7.979535085225295E-3</c:v>
                </c:pt>
                <c:pt idx="1800">
                  <c:v>7.976109193726981E-3</c:v>
                </c:pt>
                <c:pt idx="1801">
                  <c:v>7.9727011079577335E-3</c:v>
                </c:pt>
                <c:pt idx="1802">
                  <c:v>7.969461520166872E-3</c:v>
                </c:pt>
                <c:pt idx="1803">
                  <c:v>7.9660880496590977E-3</c:v>
                </c:pt>
                <c:pt idx="1804">
                  <c:v>7.9627326051135844E-3</c:v>
                </c:pt>
                <c:pt idx="1805">
                  <c:v>7.9593952618792919E-3</c:v>
                </c:pt>
                <c:pt idx="1806">
                  <c:v>7.955930402243145E-3</c:v>
                </c:pt>
                <c:pt idx="1807">
                  <c:v>7.952630733170386E-3</c:v>
                </c:pt>
                <c:pt idx="1808">
                  <c:v>7.9493493972691304E-3</c:v>
                </c:pt>
                <c:pt idx="1809">
                  <c:v>7.9460864698878003E-3</c:v>
                </c:pt>
                <c:pt idx="1810">
                  <c:v>7.9428420263756884E-3</c:v>
                </c:pt>
                <c:pt idx="1811">
                  <c:v>7.9396161420820857E-3</c:v>
                </c:pt>
                <c:pt idx="1812">
                  <c:v>7.936408892355416E-3</c:v>
                </c:pt>
                <c:pt idx="1813">
                  <c:v>7.9332203525467083E-3</c:v>
                </c:pt>
                <c:pt idx="1814">
                  <c:v>7.930050598001781E-3</c:v>
                </c:pt>
                <c:pt idx="1815">
                  <c:v>7.9268997040716632E-3</c:v>
                </c:pt>
                <c:pt idx="1816">
                  <c:v>7.923767746105646E-3</c:v>
                </c:pt>
                <c:pt idx="1817">
                  <c:v>7.9206547994530221E-3</c:v>
                </c:pt>
                <c:pt idx="1818">
                  <c:v>7.9175609394630826E-3</c:v>
                </c:pt>
                <c:pt idx="1819">
                  <c:v>7.9144862414833837E-3</c:v>
                </c:pt>
                <c:pt idx="1820">
                  <c:v>7.9114307808658222E-3</c:v>
                </c:pt>
                <c:pt idx="1821">
                  <c:v>7.9083946329570835E-3</c:v>
                </c:pt>
                <c:pt idx="1822">
                  <c:v>7.9053778731090676E-3</c:v>
                </c:pt>
                <c:pt idx="1823">
                  <c:v>7.9023805766710656E-3</c:v>
                </c:pt>
                <c:pt idx="1824">
                  <c:v>7.89952520224497E-3</c:v>
                </c:pt>
                <c:pt idx="1825">
                  <c:v>7.8965657083001142E-3</c:v>
                </c:pt>
                <c:pt idx="1826">
                  <c:v>7.8936258979770257E-3</c:v>
                </c:pt>
                <c:pt idx="1827">
                  <c:v>7.8907058466220238E-3</c:v>
                </c:pt>
                <c:pt idx="1828">
                  <c:v>7.8873386200412118E-3</c:v>
                </c:pt>
                <c:pt idx="1829">
                  <c:v>7.8848097492058844E-3</c:v>
                </c:pt>
                <c:pt idx="1830">
                  <c:v>7.881950806421633E-3</c:v>
                </c:pt>
                <c:pt idx="1831">
                  <c:v>7.8791119298434707E-3</c:v>
                </c:pt>
                <c:pt idx="1832">
                  <c:v>7.8762931948241632E-3</c:v>
                </c:pt>
                <c:pt idx="1833">
                  <c:v>7.8734946767121342E-3</c:v>
                </c:pt>
                <c:pt idx="1834">
                  <c:v>7.8707164508566765E-3</c:v>
                </c:pt>
                <c:pt idx="1835">
                  <c:v>7.8679585926114248E-3</c:v>
                </c:pt>
                <c:pt idx="1836">
                  <c:v>7.8652211773239354E-3</c:v>
                </c:pt>
                <c:pt idx="1837">
                  <c:v>7.862608653096367E-3</c:v>
                </c:pt>
                <c:pt idx="1838">
                  <c:v>7.8599109234268223E-3</c:v>
                </c:pt>
                <c:pt idx="1839">
                  <c:v>7.8572338569146173E-3</c:v>
                </c:pt>
                <c:pt idx="1840">
                  <c:v>7.854577528911345E-3</c:v>
                </c:pt>
                <c:pt idx="1841">
                  <c:v>7.8519420147659617E-3</c:v>
                </c:pt>
                <c:pt idx="1842">
                  <c:v>7.8493273898291825E-3</c:v>
                </c:pt>
                <c:pt idx="1843">
                  <c:v>7.8467337294490895E-3</c:v>
                </c:pt>
                <c:pt idx="1844">
                  <c:v>7.84416110897815E-3</c:v>
                </c:pt>
                <c:pt idx="1845">
                  <c:v>7.8416096037653253E-3</c:v>
                </c:pt>
                <c:pt idx="1846">
                  <c:v>7.8391707538152389E-3</c:v>
                </c:pt>
                <c:pt idx="1847">
                  <c:v>7.8366602266815022E-3</c:v>
                </c:pt>
                <c:pt idx="1848">
                  <c:v>7.8341710349958404E-3</c:v>
                </c:pt>
                <c:pt idx="1849">
                  <c:v>7.8317032541068698E-3</c:v>
                </c:pt>
                <c:pt idx="1850">
                  <c:v>7.8290860705684216E-3</c:v>
                </c:pt>
                <c:pt idx="1851">
                  <c:v>7.8266643418108926E-3</c:v>
                </c:pt>
                <c:pt idx="1852">
                  <c:v>7.8242642616397646E-3</c:v>
                </c:pt>
                <c:pt idx="1853">
                  <c:v>7.821885905404332E-3</c:v>
                </c:pt>
                <c:pt idx="1854">
                  <c:v>7.8196086764058311E-3</c:v>
                </c:pt>
                <c:pt idx="1855">
                  <c:v>7.8172724680906774E-3</c:v>
                </c:pt>
                <c:pt idx="1856">
                  <c:v>7.8149582038994064E-3</c:v>
                </c:pt>
                <c:pt idx="1857">
                  <c:v>7.8126659591853647E-3</c:v>
                </c:pt>
                <c:pt idx="1858">
                  <c:v>7.8103958093010241E-3</c:v>
                </c:pt>
                <c:pt idx="1859">
                  <c:v>7.8080761904753479E-3</c:v>
                </c:pt>
                <c:pt idx="1860">
                  <c:v>7.8058520117020164E-3</c:v>
                </c:pt>
                <c:pt idx="1861">
                  <c:v>7.8036501596969446E-3</c:v>
                </c:pt>
                <c:pt idx="1862">
                  <c:v>7.8014707098137698E-3</c:v>
                </c:pt>
                <c:pt idx="1863">
                  <c:v>7.7993137374087343E-3</c:v>
                </c:pt>
                <c:pt idx="1864">
                  <c:v>7.7971793178337381E-3</c:v>
                </c:pt>
                <c:pt idx="1865">
                  <c:v>7.7950675264484978E-3</c:v>
                </c:pt>
                <c:pt idx="1866">
                  <c:v>7.79297843860665E-3</c:v>
                </c:pt>
                <c:pt idx="1867">
                  <c:v>7.7909121296627012E-3</c:v>
                </c:pt>
                <c:pt idx="1868">
                  <c:v>7.7888686749755008E-3</c:v>
                </c:pt>
                <c:pt idx="1869">
                  <c:v>7.7868481498978154E-3</c:v>
                </c:pt>
                <c:pt idx="1870">
                  <c:v>7.7848506297893642E-3</c:v>
                </c:pt>
                <c:pt idx="1871">
                  <c:v>7.782876190004652E-3</c:v>
                </c:pt>
                <c:pt idx="1872">
                  <c:v>7.7809249059016591E-3</c:v>
                </c:pt>
                <c:pt idx="1873">
                  <c:v>7.7789968528374984E-3</c:v>
                </c:pt>
                <c:pt idx="1874">
                  <c:v>7.7770921061710192E-3</c:v>
                </c:pt>
                <c:pt idx="1875">
                  <c:v>7.7752107412567264E-3</c:v>
                </c:pt>
                <c:pt idx="1876">
                  <c:v>7.773397230390099E-3</c:v>
                </c:pt>
                <c:pt idx="1877">
                  <c:v>7.7715611995418628E-3</c:v>
                </c:pt>
                <c:pt idx="1878">
                  <c:v>7.7697487706219507E-3</c:v>
                </c:pt>
                <c:pt idx="1879">
                  <c:v>7.7679600189872258E-3</c:v>
                </c:pt>
                <c:pt idx="1880">
                  <c:v>7.7661950199963093E-3</c:v>
                </c:pt>
                <c:pt idx="1881">
                  <c:v>7.7644177886894011E-3</c:v>
                </c:pt>
                <c:pt idx="1882">
                  <c:v>7.762702206097761E-3</c:v>
                </c:pt>
                <c:pt idx="1883">
                  <c:v>7.7610106081334477E-3</c:v>
                </c:pt>
                <c:pt idx="1884">
                  <c:v>7.7593430701553131E-3</c:v>
                </c:pt>
                <c:pt idx="1885">
                  <c:v>7.7576996675265486E-3</c:v>
                </c:pt>
                <c:pt idx="1886">
                  <c:v>7.7560804756068745E-3</c:v>
                </c:pt>
                <c:pt idx="1887">
                  <c:v>7.7544855697568773E-3</c:v>
                </c:pt>
                <c:pt idx="1888">
                  <c:v>7.7529150253397502E-3</c:v>
                </c:pt>
                <c:pt idx="1889">
                  <c:v>7.7514139118246561E-3</c:v>
                </c:pt>
                <c:pt idx="1890">
                  <c:v>7.7498888522802289E-3</c:v>
                </c:pt>
                <c:pt idx="1891">
                  <c:v>7.7483883684186239E-3</c:v>
                </c:pt>
                <c:pt idx="1892">
                  <c:v>7.7469125356017798E-3</c:v>
                </c:pt>
                <c:pt idx="1893">
                  <c:v>7.7454614291898594E-3</c:v>
                </c:pt>
                <c:pt idx="1894">
                  <c:v>7.7440351245421368E-3</c:v>
                </c:pt>
                <c:pt idx="1895">
                  <c:v>7.7426336970223275E-3</c:v>
                </c:pt>
                <c:pt idx="1896">
                  <c:v>7.7412572219914821E-3</c:v>
                </c:pt>
                <c:pt idx="1897">
                  <c:v>7.7399057748115396E-3</c:v>
                </c:pt>
                <c:pt idx="1898">
                  <c:v>7.7385863818054141E-3</c:v>
                </c:pt>
                <c:pt idx="1899">
                  <c:v>7.7372834319531332E-3</c:v>
                </c:pt>
                <c:pt idx="1900">
                  <c:v>7.7360057301076842E-3</c:v>
                </c:pt>
                <c:pt idx="1901">
                  <c:v>7.7347533516361946E-3</c:v>
                </c:pt>
                <c:pt idx="1902">
                  <c:v>7.7335275572505517E-3</c:v>
                </c:pt>
                <c:pt idx="1903">
                  <c:v>7.7323314779575514E-3</c:v>
                </c:pt>
                <c:pt idx="1904">
                  <c:v>7.7311609659337227E-3</c:v>
                </c:pt>
                <c:pt idx="1905">
                  <c:v>7.7300160965439969E-3</c:v>
                </c:pt>
                <c:pt idx="1906">
                  <c:v>7.7288969451602572E-3</c:v>
                </c:pt>
                <c:pt idx="1907">
                  <c:v>7.7277939131269961E-3</c:v>
                </c:pt>
                <c:pt idx="1908">
                  <c:v>7.7267245847912275E-3</c:v>
                </c:pt>
                <c:pt idx="1909">
                  <c:v>7.7256811946239947E-3</c:v>
                </c:pt>
                <c:pt idx="1910">
                  <c:v>7.7246638179953378E-3</c:v>
                </c:pt>
                <c:pt idx="1911">
                  <c:v>7.7236895962255938E-3</c:v>
                </c:pt>
                <c:pt idx="1912">
                  <c:v>7.7227263356282197E-3</c:v>
                </c:pt>
                <c:pt idx="1913">
                  <c:v>7.7217893206243714E-3</c:v>
                </c:pt>
                <c:pt idx="1914">
                  <c:v>7.7208786265885367E-3</c:v>
                </c:pt>
                <c:pt idx="1915">
                  <c:v>7.7199943288934671E-3</c:v>
                </c:pt>
                <c:pt idx="1916">
                  <c:v>7.7191365029093077E-3</c:v>
                </c:pt>
                <c:pt idx="1917">
                  <c:v>7.7183052240114161E-3</c:v>
                </c:pt>
                <c:pt idx="1918">
                  <c:v>7.7175005675725458E-3</c:v>
                </c:pt>
                <c:pt idx="1919">
                  <c:v>7.7167226089680527E-3</c:v>
                </c:pt>
                <c:pt idx="1920">
                  <c:v>7.7159714235715575E-3</c:v>
                </c:pt>
                <c:pt idx="1921">
                  <c:v>7.7152470867584196E-3</c:v>
                </c:pt>
                <c:pt idx="1922">
                  <c:v>7.7145496739048653E-3</c:v>
                </c:pt>
                <c:pt idx="1923">
                  <c:v>7.7138792603871215E-3</c:v>
                </c:pt>
                <c:pt idx="1924">
                  <c:v>7.7132359215822842E-3</c:v>
                </c:pt>
                <c:pt idx="1925">
                  <c:v>7.7126197328657112E-3</c:v>
                </c:pt>
                <c:pt idx="1926">
                  <c:v>7.7120307696171052E-3</c:v>
                </c:pt>
                <c:pt idx="1927">
                  <c:v>7.7114691072144312E-3</c:v>
                </c:pt>
                <c:pt idx="1928">
                  <c:v>7.7108852766869908E-3</c:v>
                </c:pt>
                <c:pt idx="1929">
                  <c:v>7.7103764779396814E-3</c:v>
                </c:pt>
                <c:pt idx="1930">
                  <c:v>7.7098952002020186E-3</c:v>
                </c:pt>
                <c:pt idx="1931">
                  <c:v>7.7094415188528271E-3</c:v>
                </c:pt>
                <c:pt idx="1932">
                  <c:v>7.709015509272687E-3</c:v>
                </c:pt>
                <c:pt idx="1933">
                  <c:v>7.7086766718054396E-3</c:v>
                </c:pt>
                <c:pt idx="1934">
                  <c:v>7.7083082259585631E-3</c:v>
                </c:pt>
                <c:pt idx="1935">
                  <c:v>7.7079676840021904E-3</c:v>
                </c:pt>
                <c:pt idx="1936">
                  <c:v>7.7076551213203668E-3</c:v>
                </c:pt>
                <c:pt idx="1937">
                  <c:v>7.7073706132980077E-3</c:v>
                </c:pt>
                <c:pt idx="1938">
                  <c:v>7.7071142353174237E-3</c:v>
                </c:pt>
                <c:pt idx="1939">
                  <c:v>7.7068860627643983E-3</c:v>
                </c:pt>
                <c:pt idx="1940">
                  <c:v>7.7066861710238469E-3</c:v>
                </c:pt>
                <c:pt idx="1941">
                  <c:v>7.7063637413967712E-3</c:v>
                </c:pt>
                <c:pt idx="1942">
                  <c:v>7.7062165541317285E-3</c:v>
                </c:pt>
                <c:pt idx="1943">
                  <c:v>7.7060978618508358E-3</c:v>
                </c:pt>
                <c:pt idx="1944">
                  <c:v>7.7060077399400129E-3</c:v>
                </c:pt>
                <c:pt idx="1945">
                  <c:v>7.7060236694585522E-3</c:v>
                </c:pt>
                <c:pt idx="1946">
                  <c:v>7.7059111784576473E-3</c:v>
                </c:pt>
                <c:pt idx="1947">
                  <c:v>7.7059113399124968E-3</c:v>
                </c:pt>
                <c:pt idx="1948">
                  <c:v>7.7059403840502583E-3</c:v>
                </c:pt>
                <c:pt idx="1949">
                  <c:v>7.7059983862604042E-3</c:v>
                </c:pt>
                <c:pt idx="1950">
                  <c:v>7.7059913870967086E-3</c:v>
                </c:pt>
                <c:pt idx="1951">
                  <c:v>7.7061054359982674E-3</c:v>
                </c:pt>
                <c:pt idx="1952">
                  <c:v>7.7062486631290965E-3</c:v>
                </c:pt>
                <c:pt idx="1953">
                  <c:v>7.7064211438796779E-3</c:v>
                </c:pt>
                <c:pt idx="1954">
                  <c:v>7.707137258692414E-3</c:v>
                </c:pt>
                <c:pt idx="1955">
                  <c:v>7.7073790772040126E-3</c:v>
                </c:pt>
                <c:pt idx="1956">
                  <c:v>7.7076504055859025E-3</c:v>
                </c:pt>
                <c:pt idx="1957">
                  <c:v>7.7079150376592534E-3</c:v>
                </c:pt>
                <c:pt idx="1958">
                  <c:v>7.7079471329744879E-3</c:v>
                </c:pt>
                <c:pt idx="1959">
                  <c:v>7.7083008705684294E-3</c:v>
                </c:pt>
                <c:pt idx="1960">
                  <c:v>7.7086753197161623E-3</c:v>
                </c:pt>
                <c:pt idx="1961">
                  <c:v>7.7090630686629594E-3</c:v>
                </c:pt>
                <c:pt idx="1962">
                  <c:v>7.7094612395271506E-3</c:v>
                </c:pt>
                <c:pt idx="1963">
                  <c:v>7.7102032899468301E-3</c:v>
                </c:pt>
                <c:pt idx="1964">
                  <c:v>7.7106116966238177E-3</c:v>
                </c:pt>
                <c:pt idx="1965">
                  <c:v>7.7110215335660735E-3</c:v>
                </c:pt>
                <c:pt idx="1966">
                  <c:v>7.7114299850183088E-3</c:v>
                </c:pt>
                <c:pt idx="1967">
                  <c:v>7.7118342280037772E-3</c:v>
                </c:pt>
                <c:pt idx="1968">
                  <c:v>7.7122314323370316E-3</c:v>
                </c:pt>
                <c:pt idx="1969">
                  <c:v>7.712618760612017E-3</c:v>
                </c:pt>
                <c:pt idx="1970">
                  <c:v>7.7129933682148271E-3</c:v>
                </c:pt>
                <c:pt idx="1971">
                  <c:v>7.7130352241966838E-3</c:v>
                </c:pt>
                <c:pt idx="1972">
                  <c:v>7.7136931386623721E-3</c:v>
                </c:pt>
                <c:pt idx="1973">
                  <c:v>7.7140213687803506E-3</c:v>
                </c:pt>
                <c:pt idx="1974">
                  <c:v>7.714341468861261E-3</c:v>
                </c:pt>
                <c:pt idx="1975">
                  <c:v>7.7146534174286638E-3</c:v>
                </c:pt>
                <c:pt idx="1976">
                  <c:v>7.7149571930052721E-3</c:v>
                </c:pt>
                <c:pt idx="1977">
                  <c:v>7.7152527741120962E-3</c:v>
                </c:pt>
                <c:pt idx="1978">
                  <c:v>7.7155401392727E-3</c:v>
                </c:pt>
                <c:pt idx="1979">
                  <c:v>7.7158192670106441E-3</c:v>
                </c:pt>
                <c:pt idx="1980">
                  <c:v>7.7157887945161338E-3</c:v>
                </c:pt>
                <c:pt idx="1981">
                  <c:v>7.7160531523036624E-3</c:v>
                </c:pt>
                <c:pt idx="1982">
                  <c:v>7.7163092133713963E-3</c:v>
                </c:pt>
                <c:pt idx="1983">
                  <c:v>7.7165569562437676E-3</c:v>
                </c:pt>
                <c:pt idx="1984">
                  <c:v>7.7170905926511506E-3</c:v>
                </c:pt>
                <c:pt idx="1985">
                  <c:v>7.7173198448300933E-3</c:v>
                </c:pt>
                <c:pt idx="1986">
                  <c:v>7.7175407092479123E-3</c:v>
                </c:pt>
                <c:pt idx="1987">
                  <c:v>7.717753164425618E-3</c:v>
                </c:pt>
                <c:pt idx="1988">
                  <c:v>7.7179571888884744E-3</c:v>
                </c:pt>
                <c:pt idx="1989">
                  <c:v>7.7181527611583419E-3</c:v>
                </c:pt>
                <c:pt idx="1990">
                  <c:v>7.7183398597587844E-3</c:v>
                </c:pt>
                <c:pt idx="1991">
                  <c:v>7.7185184632133632E-3</c:v>
                </c:pt>
                <c:pt idx="1992">
                  <c:v>7.7186885500456414E-3</c:v>
                </c:pt>
                <c:pt idx="1993">
                  <c:v>7.7184793990898726E-3</c:v>
                </c:pt>
                <c:pt idx="1994">
                  <c:v>7.7186348361548696E-3</c:v>
                </c:pt>
                <c:pt idx="1995">
                  <c:v>7.7187816990385016E-3</c:v>
                </c:pt>
                <c:pt idx="1996">
                  <c:v>7.7189199662672792E-3</c:v>
                </c:pt>
                <c:pt idx="1997">
                  <c:v>7.7189222871939826E-3</c:v>
                </c:pt>
                <c:pt idx="1998">
                  <c:v>7.7193092592543226E-3</c:v>
                </c:pt>
                <c:pt idx="1999">
                  <c:v>7.719506011490432E-3</c:v>
                </c:pt>
                <c:pt idx="2000">
                  <c:v>7.7195165914409067E-3</c:v>
                </c:pt>
                <c:pt idx="2001">
                  <c:v>7.7196071973434678E-3</c:v>
                </c:pt>
                <c:pt idx="2002">
                  <c:v>7.7196890678222158E-3</c:v>
                </c:pt>
                <c:pt idx="2003">
                  <c:v>7.7197621814007033E-3</c:v>
                </c:pt>
                <c:pt idx="2004">
                  <c:v>7.719826516604242E-3</c:v>
                </c:pt>
                <c:pt idx="2005">
                  <c:v>7.7198820519590186E-3</c:v>
                </c:pt>
                <c:pt idx="2006">
                  <c:v>7.7200131091664558E-3</c:v>
                </c:pt>
                <c:pt idx="2007">
                  <c:v>7.7200503454057648E-3</c:v>
                </c:pt>
                <c:pt idx="2008">
                  <c:v>7.7200787156501798E-3</c:v>
                </c:pt>
                <c:pt idx="2009">
                  <c:v>7.7200981984229663E-3</c:v>
                </c:pt>
                <c:pt idx="2010">
                  <c:v>7.7200269793969807E-3</c:v>
                </c:pt>
                <c:pt idx="2011">
                  <c:v>7.720029264697721E-3</c:v>
                </c:pt>
                <c:pt idx="2012">
                  <c:v>7.7200190486701363E-3</c:v>
                </c:pt>
                <c:pt idx="2013">
                  <c:v>7.7200069633220295E-3</c:v>
                </c:pt>
                <c:pt idx="2014">
                  <c:v>7.7199823336970962E-3</c:v>
                </c:pt>
                <c:pt idx="2015">
                  <c:v>7.7200272556156848E-3</c:v>
                </c:pt>
                <c:pt idx="2016">
                  <c:v>7.719983924810654E-3</c:v>
                </c:pt>
                <c:pt idx="2017">
                  <c:v>7.71993153474098E-3</c:v>
                </c:pt>
                <c:pt idx="2018">
                  <c:v>7.7198700639325366E-3</c:v>
                </c:pt>
                <c:pt idx="2019">
                  <c:v>7.7197994909111974E-3</c:v>
                </c:pt>
                <c:pt idx="2020">
                  <c:v>7.7197197942010963E-3</c:v>
                </c:pt>
                <c:pt idx="2021">
                  <c:v>7.7196309523307142E-3</c:v>
                </c:pt>
                <c:pt idx="2022">
                  <c:v>7.7195329438250549E-3</c:v>
                </c:pt>
                <c:pt idx="2023">
                  <c:v>7.719425747209992E-3</c:v>
                </c:pt>
                <c:pt idx="2024">
                  <c:v>7.7193093410122676E-3</c:v>
                </c:pt>
                <c:pt idx="2025">
                  <c:v>7.7191837037586235E-3</c:v>
                </c:pt>
                <c:pt idx="2026">
                  <c:v>7.7190488139749327E-3</c:v>
                </c:pt>
                <c:pt idx="2027">
                  <c:v>7.7189046501879377E-3</c:v>
                </c:pt>
                <c:pt idx="2028">
                  <c:v>7.7187511909261181E-3</c:v>
                </c:pt>
                <c:pt idx="2029">
                  <c:v>7.7185884147118718E-3</c:v>
                </c:pt>
                <c:pt idx="2030">
                  <c:v>7.7184163000754155E-3</c:v>
                </c:pt>
                <c:pt idx="2031">
                  <c:v>7.7182348255417539E-3</c:v>
                </c:pt>
                <c:pt idx="2032">
                  <c:v>7.7179766977241906E-3</c:v>
                </c:pt>
                <c:pt idx="2033">
                  <c:v>7.7177771189390438E-3</c:v>
                </c:pt>
                <c:pt idx="2034">
                  <c:v>7.7175681175725005E-3</c:v>
                </c:pt>
                <c:pt idx="2035">
                  <c:v>7.7173496721533851E-3</c:v>
                </c:pt>
                <c:pt idx="2036">
                  <c:v>7.7171863028704579E-3</c:v>
                </c:pt>
                <c:pt idx="2037">
                  <c:v>7.7169482180238372E-3</c:v>
                </c:pt>
                <c:pt idx="2038">
                  <c:v>7.7167006229706819E-3</c:v>
                </c:pt>
                <c:pt idx="2039">
                  <c:v>7.7164434962377331E-3</c:v>
                </c:pt>
                <c:pt idx="2040">
                  <c:v>7.7161768163526018E-3</c:v>
                </c:pt>
                <c:pt idx="2041">
                  <c:v>7.715900561842899E-3</c:v>
                </c:pt>
                <c:pt idx="2042">
                  <c:v>7.7156147112362357E-3</c:v>
                </c:pt>
                <c:pt idx="2043">
                  <c:v>7.7153192430593539E-3</c:v>
                </c:pt>
                <c:pt idx="2044">
                  <c:v>7.7150141358416028E-3</c:v>
                </c:pt>
                <c:pt idx="2045">
                  <c:v>7.7146410711659286E-3</c:v>
                </c:pt>
                <c:pt idx="2046">
                  <c:v>7.7143173240041031E-3</c:v>
                </c:pt>
                <c:pt idx="2047">
                  <c:v>7.7139838751241665E-3</c:v>
                </c:pt>
                <c:pt idx="2048">
                  <c:v>7.7136407030549432E-3</c:v>
                </c:pt>
                <c:pt idx="2049">
                  <c:v>7.7132365729181158E-3</c:v>
                </c:pt>
                <c:pt idx="2050">
                  <c:v>7.7128724931443135E-3</c:v>
                </c:pt>
                <c:pt idx="2051">
                  <c:v>7.7124986227020166E-3</c:v>
                </c:pt>
                <c:pt idx="2052">
                  <c:v>7.7121149401174118E-3</c:v>
                </c:pt>
                <c:pt idx="2053">
                  <c:v>7.7117214239219578E-3</c:v>
                </c:pt>
                <c:pt idx="2054">
                  <c:v>7.7112661761091772E-3</c:v>
                </c:pt>
                <c:pt idx="2055">
                  <c:v>7.7108536465892996E-3</c:v>
                </c:pt>
                <c:pt idx="2056">
                  <c:v>7.7104312207891823E-3</c:v>
                </c:pt>
                <c:pt idx="2057">
                  <c:v>7.7099988772388883E-3</c:v>
                </c:pt>
                <c:pt idx="2058">
                  <c:v>7.7096545115824151E-3</c:v>
                </c:pt>
                <c:pt idx="2059">
                  <c:v>7.7092008173541421E-3</c:v>
                </c:pt>
                <c:pt idx="2060">
                  <c:v>7.7087371374700885E-3</c:v>
                </c:pt>
                <c:pt idx="2061">
                  <c:v>7.7082634504630782E-3</c:v>
                </c:pt>
                <c:pt idx="2062">
                  <c:v>7.7077337229235383E-3</c:v>
                </c:pt>
                <c:pt idx="2063">
                  <c:v>7.7070979744692176E-3</c:v>
                </c:pt>
                <c:pt idx="2064">
                  <c:v>7.7065919904461856E-3</c:v>
                </c:pt>
                <c:pt idx="2065">
                  <c:v>7.706075909030342E-3</c:v>
                </c:pt>
                <c:pt idx="2066">
                  <c:v>7.7055925692564422E-3</c:v>
                </c:pt>
                <c:pt idx="2067">
                  <c:v>7.705055488687728E-3</c:v>
                </c:pt>
                <c:pt idx="2068">
                  <c:v>7.704508244566405E-3</c:v>
                </c:pt>
                <c:pt idx="2069">
                  <c:v>7.7039508154218232E-3</c:v>
                </c:pt>
                <c:pt idx="2070">
                  <c:v>7.7033831797850673E-3</c:v>
                </c:pt>
                <c:pt idx="2071">
                  <c:v>7.7028053161846185E-3</c:v>
                </c:pt>
                <c:pt idx="2072">
                  <c:v>7.7022172031533005E-3</c:v>
                </c:pt>
                <c:pt idx="2073">
                  <c:v>7.7016188192178554E-3</c:v>
                </c:pt>
                <c:pt idx="2074">
                  <c:v>7.7010101429102387E-3</c:v>
                </c:pt>
                <c:pt idx="2075">
                  <c:v>7.7003911527632734E-3</c:v>
                </c:pt>
                <c:pt idx="2076">
                  <c:v>7.6997618273037024E-3</c:v>
                </c:pt>
                <c:pt idx="2077">
                  <c:v>7.6991221450634813E-3</c:v>
                </c:pt>
                <c:pt idx="2078">
                  <c:v>7.6984720845736957E-3</c:v>
                </c:pt>
                <c:pt idx="2079">
                  <c:v>7.6978116243654332E-3</c:v>
                </c:pt>
                <c:pt idx="2080">
                  <c:v>7.6971407429697793E-3</c:v>
                </c:pt>
                <c:pt idx="2081">
                  <c:v>7.6964594189169507E-3</c:v>
                </c:pt>
                <c:pt idx="2082">
                  <c:v>7.6957676307389047E-3</c:v>
                </c:pt>
                <c:pt idx="2083">
                  <c:v>7.6950653569658571E-3</c:v>
                </c:pt>
                <c:pt idx="2084">
                  <c:v>7.6943233029253301E-3</c:v>
                </c:pt>
                <c:pt idx="2085">
                  <c:v>7.6936007650759983E-3</c:v>
                </c:pt>
                <c:pt idx="2086">
                  <c:v>7.6928676789830694E-3</c:v>
                </c:pt>
                <c:pt idx="2087">
                  <c:v>7.6921240231815156E-3</c:v>
                </c:pt>
                <c:pt idx="2088">
                  <c:v>7.6914740390071684E-3</c:v>
                </c:pt>
                <c:pt idx="2089">
                  <c:v>7.6906303146038E-3</c:v>
                </c:pt>
                <c:pt idx="2090">
                  <c:v>7.6898540405518053E-3</c:v>
                </c:pt>
                <c:pt idx="2091">
                  <c:v>7.6890671091587124E-3</c:v>
                </c:pt>
                <c:pt idx="2092">
                  <c:v>7.6882694989564796E-3</c:v>
                </c:pt>
                <c:pt idx="2093">
                  <c:v>7.687461188477929E-3</c:v>
                </c:pt>
                <c:pt idx="2094">
                  <c:v>7.6866421562550163E-3</c:v>
                </c:pt>
                <c:pt idx="2095">
                  <c:v>7.6858123808196972E-3</c:v>
                </c:pt>
                <c:pt idx="2096">
                  <c:v>7.6849718407056644E-3</c:v>
                </c:pt>
                <c:pt idx="2097">
                  <c:v>7.6840822263664066E-3</c:v>
                </c:pt>
                <c:pt idx="2098">
                  <c:v>7.6832216810966969E-3</c:v>
                </c:pt>
                <c:pt idx="2099">
                  <c:v>7.6823503102696478E-3</c:v>
                </c:pt>
                <c:pt idx="2100">
                  <c:v>7.681468092418875E-3</c:v>
                </c:pt>
                <c:pt idx="2101">
                  <c:v>7.6805750060797706E-3</c:v>
                </c:pt>
                <c:pt idx="2102">
                  <c:v>7.6796710297859505E-3</c:v>
                </c:pt>
                <c:pt idx="2103">
                  <c:v>7.6787561420701422E-3</c:v>
                </c:pt>
                <c:pt idx="2104">
                  <c:v>7.6778303214668497E-3</c:v>
                </c:pt>
                <c:pt idx="2105">
                  <c:v>7.6768935465114652E-3</c:v>
                </c:pt>
                <c:pt idx="2106">
                  <c:v>7.675933748237029E-3</c:v>
                </c:pt>
                <c:pt idx="2107">
                  <c:v>7.6749758100839579E-3</c:v>
                </c:pt>
                <c:pt idx="2108">
                  <c:v>7.6740068549467086E-3</c:v>
                </c:pt>
                <c:pt idx="2109">
                  <c:v>7.6730268613611008E-3</c:v>
                </c:pt>
                <c:pt idx="2110">
                  <c:v>7.6720619662640219E-3</c:v>
                </c:pt>
                <c:pt idx="2111">
                  <c:v>7.6710573799411977E-3</c:v>
                </c:pt>
                <c:pt idx="2112">
                  <c:v>7.6700416854744045E-3</c:v>
                </c:pt>
                <c:pt idx="2113">
                  <c:v>7.6690148613973337E-3</c:v>
                </c:pt>
                <c:pt idx="2114">
                  <c:v>7.6679715245219961E-3</c:v>
                </c:pt>
                <c:pt idx="2115">
                  <c:v>7.6669232012292069E-3</c:v>
                </c:pt>
                <c:pt idx="2116">
                  <c:v>7.6658636857007082E-3</c:v>
                </c:pt>
                <c:pt idx="2117">
                  <c:v>7.6647929564705938E-3</c:v>
                </c:pt>
                <c:pt idx="2118">
                  <c:v>7.6637109920747147E-3</c:v>
                </c:pt>
                <c:pt idx="2119">
                  <c:v>7.6626189930980053E-3</c:v>
                </c:pt>
                <c:pt idx="2120">
                  <c:v>7.6615136607341072E-3</c:v>
                </c:pt>
                <c:pt idx="2121">
                  <c:v>7.66039702704164E-3</c:v>
                </c:pt>
                <c:pt idx="2122">
                  <c:v>7.6592690705542974E-3</c:v>
                </c:pt>
                <c:pt idx="2123">
                  <c:v>7.6581297698101163E-3</c:v>
                </c:pt>
                <c:pt idx="2124">
                  <c:v>7.6569791033427896E-3</c:v>
                </c:pt>
                <c:pt idx="2125">
                  <c:v>7.6558170496912248E-3</c:v>
                </c:pt>
                <c:pt idx="2126">
                  <c:v>7.6546435873873758E-3</c:v>
                </c:pt>
                <c:pt idx="2127">
                  <c:v>7.6534586949710184E-3</c:v>
                </c:pt>
                <c:pt idx="2128">
                  <c:v>7.6522623509767138E-3</c:v>
                </c:pt>
                <c:pt idx="2129">
                  <c:v>7.6510545339407623E-3</c:v>
                </c:pt>
                <c:pt idx="2130">
                  <c:v>7.6498352223994624E-3</c:v>
                </c:pt>
                <c:pt idx="2131">
                  <c:v>7.6486043948899842E-3</c:v>
                </c:pt>
                <c:pt idx="2132">
                  <c:v>7.6473620299512338E-3</c:v>
                </c:pt>
                <c:pt idx="2133">
                  <c:v>7.6461081061151648E-3</c:v>
                </c:pt>
                <c:pt idx="2134">
                  <c:v>7.6448426019241605E-3</c:v>
                </c:pt>
                <c:pt idx="2135">
                  <c:v>7.6435654959119128E-3</c:v>
                </c:pt>
                <c:pt idx="2136">
                  <c:v>7.6422899506426289E-3</c:v>
                </c:pt>
                <c:pt idx="2137">
                  <c:v>7.6409904399809131E-3</c:v>
                </c:pt>
                <c:pt idx="2138">
                  <c:v>7.639679264887139E-3</c:v>
                </c:pt>
                <c:pt idx="2139">
                  <c:v>7.6383564038980372E-3</c:v>
                </c:pt>
                <c:pt idx="2140">
                  <c:v>7.6370051873589969E-3</c:v>
                </c:pt>
                <c:pt idx="2141">
                  <c:v>7.6356580197137333E-3</c:v>
                </c:pt>
                <c:pt idx="2142">
                  <c:v>7.6342991000126186E-3</c:v>
                </c:pt>
                <c:pt idx="2143">
                  <c:v>7.6329284067945605E-3</c:v>
                </c:pt>
                <c:pt idx="2144">
                  <c:v>7.6315459185949883E-3</c:v>
                </c:pt>
                <c:pt idx="2145">
                  <c:v>7.6301516139554168E-3</c:v>
                </c:pt>
                <c:pt idx="2146">
                  <c:v>7.6287454714121438E-3</c:v>
                </c:pt>
                <c:pt idx="2147">
                  <c:v>7.6273274695066832E-3</c:v>
                </c:pt>
                <c:pt idx="2148">
                  <c:v>7.6258975867753345E-3</c:v>
                </c:pt>
                <c:pt idx="2149">
                  <c:v>7.6245048099385926E-3</c:v>
                </c:pt>
                <c:pt idx="2150">
                  <c:v>7.6230528739653636E-3</c:v>
                </c:pt>
                <c:pt idx="2151">
                  <c:v>7.621588996345352E-3</c:v>
                </c:pt>
                <c:pt idx="2152">
                  <c:v>7.6201131556175028E-3</c:v>
                </c:pt>
                <c:pt idx="2153">
                  <c:v>7.6186253303216489E-3</c:v>
                </c:pt>
                <c:pt idx="2154">
                  <c:v>7.6171254989985115E-3</c:v>
                </c:pt>
                <c:pt idx="2155">
                  <c:v>7.6156136401888119E-3</c:v>
                </c:pt>
                <c:pt idx="2156">
                  <c:v>7.6140897324341594E-3</c:v>
                </c:pt>
                <c:pt idx="2157">
                  <c:v>7.6125537542734989E-3</c:v>
                </c:pt>
                <c:pt idx="2158">
                  <c:v>7.611038100210429E-3</c:v>
                </c:pt>
                <c:pt idx="2159">
                  <c:v>7.6094788190109886E-3</c:v>
                </c:pt>
                <c:pt idx="2160">
                  <c:v>7.6079074048113265E-3</c:v>
                </c:pt>
                <c:pt idx="2161">
                  <c:v>7.6063238361544477E-3</c:v>
                </c:pt>
                <c:pt idx="2162">
                  <c:v>7.6046197240887542E-3</c:v>
                </c:pt>
                <c:pt idx="2163">
                  <c:v>7.6030090537542562E-3</c:v>
                </c:pt>
                <c:pt idx="2164">
                  <c:v>7.6013861592380914E-3</c:v>
                </c:pt>
                <c:pt idx="2165">
                  <c:v>7.5997510190817727E-3</c:v>
                </c:pt>
                <c:pt idx="2166">
                  <c:v>7.5981434708547969E-3</c:v>
                </c:pt>
                <c:pt idx="2167">
                  <c:v>7.5964846918197887E-3</c:v>
                </c:pt>
                <c:pt idx="2168">
                  <c:v>7.5948136045529829E-3</c:v>
                </c:pt>
                <c:pt idx="2169">
                  <c:v>7.5931301875981384E-3</c:v>
                </c:pt>
                <c:pt idx="2170">
                  <c:v>7.5914344194954958E-3</c:v>
                </c:pt>
                <c:pt idx="2171">
                  <c:v>7.5896818180140489E-3</c:v>
                </c:pt>
                <c:pt idx="2172">
                  <c:v>7.5879603575407491E-3</c:v>
                </c:pt>
                <c:pt idx="2173">
                  <c:v>7.5862264797628724E-3</c:v>
                </c:pt>
                <c:pt idx="2174">
                  <c:v>7.5844801632236718E-3</c:v>
                </c:pt>
                <c:pt idx="2175">
                  <c:v>7.5827213864655268E-3</c:v>
                </c:pt>
                <c:pt idx="2176">
                  <c:v>7.5809501280316889E-3</c:v>
                </c:pt>
                <c:pt idx="2177">
                  <c:v>7.5791663664654093E-3</c:v>
                </c:pt>
                <c:pt idx="2178">
                  <c:v>7.5773700803099366E-3</c:v>
                </c:pt>
                <c:pt idx="2179">
                  <c:v>7.5755612481093922E-3</c:v>
                </c:pt>
                <c:pt idx="2180">
                  <c:v>7.5737398484052882E-3</c:v>
                </c:pt>
                <c:pt idx="2181">
                  <c:v>7.5719058597452198E-3</c:v>
                </c:pt>
                <c:pt idx="2182">
                  <c:v>7.57005926066983E-3</c:v>
                </c:pt>
                <c:pt idx="2183">
                  <c:v>7.5682000297258465E-3</c:v>
                </c:pt>
                <c:pt idx="2184">
                  <c:v>7.5663281454556499E-3</c:v>
                </c:pt>
                <c:pt idx="2185">
                  <c:v>7.5644435864050969E-3</c:v>
                </c:pt>
                <c:pt idx="2186">
                  <c:v>7.562546331118308E-3</c:v>
                </c:pt>
                <c:pt idx="2187">
                  <c:v>7.5606363581385335E-3</c:v>
                </c:pt>
                <c:pt idx="2188">
                  <c:v>7.5587740868189061E-3</c:v>
                </c:pt>
                <c:pt idx="2189">
                  <c:v>7.556839570192017E-3</c:v>
                </c:pt>
                <c:pt idx="2190">
                  <c:v>7.554892273297734E-3</c:v>
                </c:pt>
                <c:pt idx="2191">
                  <c:v>7.5529321746850842E-3</c:v>
                </c:pt>
                <c:pt idx="2192">
                  <c:v>7.5509592528978245E-3</c:v>
                </c:pt>
                <c:pt idx="2193">
                  <c:v>7.5489082472847482E-3</c:v>
                </c:pt>
                <c:pt idx="2194">
                  <c:v>7.5469086497354683E-3</c:v>
                </c:pt>
                <c:pt idx="2195">
                  <c:v>7.5448961628617984E-3</c:v>
                </c:pt>
                <c:pt idx="2196">
                  <c:v>7.5428707652078573E-3</c:v>
                </c:pt>
                <c:pt idx="2197">
                  <c:v>7.5408324353195026E-3</c:v>
                </c:pt>
                <c:pt idx="2198">
                  <c:v>7.5387811517443294E-3</c:v>
                </c:pt>
                <c:pt idx="2199">
                  <c:v>7.5367168930299318E-3</c:v>
                </c:pt>
                <c:pt idx="2200">
                  <c:v>7.5346396377221677E-3</c:v>
                </c:pt>
                <c:pt idx="2201">
                  <c:v>7.5326952894938515E-3</c:v>
                </c:pt>
                <c:pt idx="2202">
                  <c:v>7.5305939352299234E-3</c:v>
                </c:pt>
                <c:pt idx="2203">
                  <c:v>7.5284795236019164E-3</c:v>
                </c:pt>
                <c:pt idx="2204">
                  <c:v>7.5263520331558809E-3</c:v>
                </c:pt>
                <c:pt idx="2205">
                  <c:v>7.5242114424423079E-3</c:v>
                </c:pt>
                <c:pt idx="2206">
                  <c:v>7.5220577300090241E-3</c:v>
                </c:pt>
                <c:pt idx="2207">
                  <c:v>7.5198908744038562E-3</c:v>
                </c:pt>
                <c:pt idx="2208">
                  <c:v>7.5177108541764071E-3</c:v>
                </c:pt>
                <c:pt idx="2209">
                  <c:v>7.5155176478753916E-3</c:v>
                </c:pt>
                <c:pt idx="2210">
                  <c:v>7.5133929307331596E-3</c:v>
                </c:pt>
                <c:pt idx="2211">
                  <c:v>7.5111742830936204E-3</c:v>
                </c:pt>
                <c:pt idx="2212">
                  <c:v>7.5089423868240227E-3</c:v>
                </c:pt>
                <c:pt idx="2213">
                  <c:v>7.5066972204745584E-3</c:v>
                </c:pt>
                <c:pt idx="2214">
                  <c:v>7.5041814079256034E-3</c:v>
                </c:pt>
                <c:pt idx="2215">
                  <c:v>7.5019066294904199E-3</c:v>
                </c:pt>
                <c:pt idx="2216">
                  <c:v>7.4996185112407654E-3</c:v>
                </c:pt>
                <c:pt idx="2217">
                  <c:v>7.497317031724236E-3</c:v>
                </c:pt>
                <c:pt idx="2218">
                  <c:v>7.4950021694927703E-3</c:v>
                </c:pt>
                <c:pt idx="2219">
                  <c:v>7.4927648162919644E-3</c:v>
                </c:pt>
                <c:pt idx="2220">
                  <c:v>7.4904241359689929E-3</c:v>
                </c:pt>
                <c:pt idx="2221">
                  <c:v>7.4880700103800209E-3</c:v>
                </c:pt>
                <c:pt idx="2222">
                  <c:v>7.4857024180740774E-3</c:v>
                </c:pt>
                <c:pt idx="2223">
                  <c:v>7.483226366879747E-3</c:v>
                </c:pt>
                <c:pt idx="2224">
                  <c:v>7.4808307579233221E-3</c:v>
                </c:pt>
                <c:pt idx="2225">
                  <c:v>7.478421616109455E-3</c:v>
                </c:pt>
                <c:pt idx="2226">
                  <c:v>7.4759989199892143E-3</c:v>
                </c:pt>
                <c:pt idx="2227">
                  <c:v>7.4735626481145399E-3</c:v>
                </c:pt>
                <c:pt idx="2228">
                  <c:v>7.4711127790391086E-3</c:v>
                </c:pt>
                <c:pt idx="2229">
                  <c:v>7.4686492913131229E-3</c:v>
                </c:pt>
                <c:pt idx="2230">
                  <c:v>7.4661721634902587E-3</c:v>
                </c:pt>
                <c:pt idx="2231">
                  <c:v>7.4636813741250623E-3</c:v>
                </c:pt>
                <c:pt idx="2232">
                  <c:v>7.4611769017677351E-3</c:v>
                </c:pt>
                <c:pt idx="2233">
                  <c:v>7.4586587249719548E-3</c:v>
                </c:pt>
                <c:pt idx="2234">
                  <c:v>7.4561268222940041E-3</c:v>
                </c:pt>
                <c:pt idx="2235">
                  <c:v>7.4535811722832163E-3</c:v>
                </c:pt>
                <c:pt idx="2236">
                  <c:v>7.4510217534958746E-3</c:v>
                </c:pt>
                <c:pt idx="2237">
                  <c:v>7.4484485444856561E-3</c:v>
                </c:pt>
                <c:pt idx="2238">
                  <c:v>7.4458615238071077E-3</c:v>
                </c:pt>
                <c:pt idx="2239">
                  <c:v>7.4432606700139048E-3</c:v>
                </c:pt>
                <c:pt idx="2240">
                  <c:v>7.4407584977330948E-3</c:v>
                </c:pt>
                <c:pt idx="2241">
                  <c:v>7.4381309628181744E-3</c:v>
                </c:pt>
                <c:pt idx="2242">
                  <c:v>7.4354895322520315E-3</c:v>
                </c:pt>
                <c:pt idx="2243">
                  <c:v>7.4328341845915982E-3</c:v>
                </c:pt>
                <c:pt idx="2244">
                  <c:v>7.4301648983885376E-3</c:v>
                </c:pt>
                <c:pt idx="2245">
                  <c:v>7.4273638509267268E-3</c:v>
                </c:pt>
                <c:pt idx="2246">
                  <c:v>7.4246655648747412E-3</c:v>
                </c:pt>
                <c:pt idx="2247">
                  <c:v>7.4219532741488133E-3</c:v>
                </c:pt>
                <c:pt idx="2248">
                  <c:v>7.4192269573095711E-3</c:v>
                </c:pt>
                <c:pt idx="2249">
                  <c:v>7.4164865929098236E-3</c:v>
                </c:pt>
                <c:pt idx="2250">
                  <c:v>7.4137321595093278E-3</c:v>
                </c:pt>
                <c:pt idx="2251">
                  <c:v>7.4109636356608942E-3</c:v>
                </c:pt>
                <c:pt idx="2252">
                  <c:v>7.4081809999268864E-3</c:v>
                </c:pt>
                <c:pt idx="2253">
                  <c:v>7.4055105500656542E-3</c:v>
                </c:pt>
                <c:pt idx="2254">
                  <c:v>7.4027006990685035E-3</c:v>
                </c:pt>
                <c:pt idx="2255">
                  <c:v>7.3998766736576215E-3</c:v>
                </c:pt>
                <c:pt idx="2256">
                  <c:v>7.3970384523890636E-3</c:v>
                </c:pt>
                <c:pt idx="2257">
                  <c:v>7.3937773607514546E-3</c:v>
                </c:pt>
                <c:pt idx="2258">
                  <c:v>7.3909086475890517E-3</c:v>
                </c:pt>
                <c:pt idx="2259">
                  <c:v>7.3880256711811188E-3</c:v>
                </c:pt>
                <c:pt idx="2260">
                  <c:v>7.3845916902078104E-3</c:v>
                </c:pt>
                <c:pt idx="2261">
                  <c:v>7.3822168428686937E-3</c:v>
                </c:pt>
                <c:pt idx="2262">
                  <c:v>7.3794270374465398E-3</c:v>
                </c:pt>
                <c:pt idx="2263">
                  <c:v>7.3764878827766722E-3</c:v>
                </c:pt>
                <c:pt idx="2264">
                  <c:v>7.3735343594627523E-3</c:v>
                </c:pt>
                <c:pt idx="2265">
                  <c:v>7.3705664460614884E-3</c:v>
                </c:pt>
                <c:pt idx="2266">
                  <c:v>7.3670216555226375E-3</c:v>
                </c:pt>
                <c:pt idx="2267">
                  <c:v>7.3640205111921405E-3</c:v>
                </c:pt>
                <c:pt idx="2268">
                  <c:v>7.3610049052501613E-3</c:v>
                </c:pt>
                <c:pt idx="2269">
                  <c:v>7.3579748162576784E-3</c:v>
                </c:pt>
                <c:pt idx="2270">
                  <c:v>7.3553654245807299E-3</c:v>
                </c:pt>
                <c:pt idx="2271">
                  <c:v>7.3523096169008659E-3</c:v>
                </c:pt>
                <c:pt idx="2272">
                  <c:v>7.3492392672586419E-3</c:v>
                </c:pt>
                <c:pt idx="2273">
                  <c:v>7.3443849998477487E-3</c:v>
                </c:pt>
                <c:pt idx="2274">
                  <c:v>7.343054856341201E-3</c:v>
                </c:pt>
                <c:pt idx="2275">
                  <c:v>7.3384506861750654E-3</c:v>
                </c:pt>
                <c:pt idx="2276">
                  <c:v>7.3353145652208327E-3</c:v>
                </c:pt>
                <c:pt idx="2277">
                  <c:v>7.3321637841291488E-3</c:v>
                </c:pt>
                <c:pt idx="2278">
                  <c:v>7.3289983214597718E-3</c:v>
                </c:pt>
                <c:pt idx="2279">
                  <c:v>7.3258181557785433E-3</c:v>
                </c:pt>
                <c:pt idx="2280">
                  <c:v>7.3226232656486987E-3</c:v>
                </c:pt>
                <c:pt idx="2281">
                  <c:v>7.3194136296326016E-3</c:v>
                </c:pt>
                <c:pt idx="2282">
                  <c:v>7.3161892262960954E-3</c:v>
                </c:pt>
                <c:pt idx="2283">
                  <c:v>7.3129500342006756E-3</c:v>
                </c:pt>
                <c:pt idx="2284">
                  <c:v>7.309696031913053E-3</c:v>
                </c:pt>
                <c:pt idx="2285">
                  <c:v>7.3064271979973311E-3</c:v>
                </c:pt>
                <c:pt idx="2286">
                  <c:v>7.3031435110184817E-3</c:v>
                </c:pt>
                <c:pt idx="2287">
                  <c:v>7.2998449495414773E-3</c:v>
                </c:pt>
                <c:pt idx="2288">
                  <c:v>7.296531492132159E-3</c:v>
                </c:pt>
                <c:pt idx="2289">
                  <c:v>7.2932031173546311E-3</c:v>
                </c:pt>
                <c:pt idx="2290">
                  <c:v>7.2898598037773399E-3</c:v>
                </c:pt>
                <c:pt idx="2291">
                  <c:v>7.28650152996439E-3</c:v>
                </c:pt>
                <c:pt idx="2292">
                  <c:v>7.2832984225531935E-3</c:v>
                </c:pt>
                <c:pt idx="2293">
                  <c:v>7.2799113081181126E-3</c:v>
                </c:pt>
                <c:pt idx="2294">
                  <c:v>7.2765091709500835E-3</c:v>
                </c:pt>
                <c:pt idx="2295">
                  <c:v>7.2730919896174589E-3</c:v>
                </c:pt>
                <c:pt idx="2296">
                  <c:v>7.2694850072082982E-3</c:v>
                </c:pt>
                <c:pt idx="2297">
                  <c:v>7.2660365218892567E-3</c:v>
                </c:pt>
                <c:pt idx="2298">
                  <c:v>7.2625729263041342E-3</c:v>
                </c:pt>
                <c:pt idx="2299">
                  <c:v>7.2590941990231146E-3</c:v>
                </c:pt>
                <c:pt idx="2300">
                  <c:v>7.2556003186129096E-3</c:v>
                </c:pt>
                <c:pt idx="2301">
                  <c:v>7.2520912636428346E-3</c:v>
                </c:pt>
                <c:pt idx="2302">
                  <c:v>7.2485670126830751E-3</c:v>
                </c:pt>
                <c:pt idx="2303">
                  <c:v>7.2450275443003429E-3</c:v>
                </c:pt>
                <c:pt idx="2304">
                  <c:v>7.2414728370639525E-3</c:v>
                </c:pt>
                <c:pt idx="2305">
                  <c:v>7.2380880321292881E-3</c:v>
                </c:pt>
                <c:pt idx="2306">
                  <c:v>7.2345039504771655E-3</c:v>
                </c:pt>
                <c:pt idx="2307">
                  <c:v>7.2309045674833101E-3</c:v>
                </c:pt>
                <c:pt idx="2308">
                  <c:v>7.2272898617204671E-3</c:v>
                </c:pt>
                <c:pt idx="2309">
                  <c:v>7.2233298762007792E-3</c:v>
                </c:pt>
                <c:pt idx="2310">
                  <c:v>7.2194923669238074E-3</c:v>
                </c:pt>
                <c:pt idx="2311">
                  <c:v>7.216021612738821E-3</c:v>
                </c:pt>
                <c:pt idx="2312">
                  <c:v>7.2123443771028306E-3</c:v>
                </c:pt>
                <c:pt idx="2313">
                  <c:v>7.208651710293168E-3</c:v>
                </c:pt>
                <c:pt idx="2314">
                  <c:v>7.204943590883417E-3</c:v>
                </c:pt>
                <c:pt idx="2315">
                  <c:v>7.2012199974418323E-3</c:v>
                </c:pt>
                <c:pt idx="2316">
                  <c:v>7.1974809085437741E-3</c:v>
                </c:pt>
                <c:pt idx="2317">
                  <c:v>7.1937263027592735E-3</c:v>
                </c:pt>
                <c:pt idx="2318">
                  <c:v>7.1895549715441853E-3</c:v>
                </c:pt>
                <c:pt idx="2319">
                  <c:v>7.1857668853777005E-3</c:v>
                </c:pt>
                <c:pt idx="2320">
                  <c:v>7.1819632144446959E-3</c:v>
                </c:pt>
                <c:pt idx="2321">
                  <c:v>7.1781439373162243E-3</c:v>
                </c:pt>
                <c:pt idx="2322">
                  <c:v>7.1745144601006242E-3</c:v>
                </c:pt>
                <c:pt idx="2323">
                  <c:v>7.1695624119813657E-3</c:v>
                </c:pt>
                <c:pt idx="2324">
                  <c:v>7.1656929072840434E-3</c:v>
                </c:pt>
                <c:pt idx="2325">
                  <c:v>7.1618077063705272E-3</c:v>
                </c:pt>
                <c:pt idx="2326">
                  <c:v>7.1567156298033893E-3</c:v>
                </c:pt>
                <c:pt idx="2327">
                  <c:v>7.1537783475312915E-3</c:v>
                </c:pt>
                <c:pt idx="2328">
                  <c:v>7.1498447214403474E-3</c:v>
                </c:pt>
                <c:pt idx="2329">
                  <c:v>7.145895311635936E-3</c:v>
                </c:pt>
                <c:pt idx="2330">
                  <c:v>7.1419300966925883E-3</c:v>
                </c:pt>
                <c:pt idx="2331">
                  <c:v>7.1379490551874408E-3</c:v>
                </c:pt>
                <c:pt idx="2332">
                  <c:v>7.1339521656993664E-3</c:v>
                </c:pt>
                <c:pt idx="2333">
                  <c:v>7.1299394068037661E-3</c:v>
                </c:pt>
                <c:pt idx="2334">
                  <c:v>7.125910757079512E-3</c:v>
                </c:pt>
                <c:pt idx="2335">
                  <c:v>7.1218661951046106E-3</c:v>
                </c:pt>
                <c:pt idx="2336">
                  <c:v>7.1178056994553283E-3</c:v>
                </c:pt>
                <c:pt idx="2337">
                  <c:v>7.1137292487114109E-3</c:v>
                </c:pt>
                <c:pt idx="2338">
                  <c:v>7.1096368214508612E-3</c:v>
                </c:pt>
                <c:pt idx="2339">
                  <c:v>7.1055283962551605E-3</c:v>
                </c:pt>
                <c:pt idx="2340">
                  <c:v>7.1014039516988396E-3</c:v>
                </c:pt>
                <c:pt idx="2341">
                  <c:v>7.097263466365117E-3</c:v>
                </c:pt>
                <c:pt idx="2342">
                  <c:v>7.0931069188319975E-3</c:v>
                </c:pt>
                <c:pt idx="2343">
                  <c:v>7.0889342876818313E-3</c:v>
                </c:pt>
                <c:pt idx="2344">
                  <c:v>7.0849781146102931E-3</c:v>
                </c:pt>
                <c:pt idx="2345">
                  <c:v>7.0807744905337739E-3</c:v>
                </c:pt>
                <c:pt idx="2346">
                  <c:v>7.0765547203784961E-3</c:v>
                </c:pt>
                <c:pt idx="2347">
                  <c:v>7.0713729154148666E-3</c:v>
                </c:pt>
                <c:pt idx="2348">
                  <c:v>7.0678291279715191E-3</c:v>
                </c:pt>
                <c:pt idx="2349">
                  <c:v>7.06355954530671E-3</c:v>
                </c:pt>
                <c:pt idx="2350">
                  <c:v>7.0592737290934831E-3</c:v>
                </c:pt>
                <c:pt idx="2351">
                  <c:v>7.0549716579115804E-3</c:v>
                </c:pt>
                <c:pt idx="2352">
                  <c:v>7.0506533103468268E-3</c:v>
                </c:pt>
                <c:pt idx="2353">
                  <c:v>7.0463186649789671E-3</c:v>
                </c:pt>
                <c:pt idx="2354">
                  <c:v>7.0419677003938251E-3</c:v>
                </c:pt>
                <c:pt idx="2355">
                  <c:v>7.0376003951737503E-3</c:v>
                </c:pt>
                <c:pt idx="2356">
                  <c:v>7.033216727903701E-3</c:v>
                </c:pt>
                <c:pt idx="2357">
                  <c:v>7.0293141630628497E-3</c:v>
                </c:pt>
                <c:pt idx="2358">
                  <c:v>7.0249002311202347E-3</c:v>
                </c:pt>
                <c:pt idx="2359">
                  <c:v>7.0204698764717577E-3</c:v>
                </c:pt>
                <c:pt idx="2360">
                  <c:v>7.0129681430036008E-3</c:v>
                </c:pt>
                <c:pt idx="2361">
                  <c:v>7.0109208588347016E-3</c:v>
                </c:pt>
                <c:pt idx="2362">
                  <c:v>7.007080062138904E-3</c:v>
                </c:pt>
                <c:pt idx="2363">
                  <c:v>7.0025838025173925E-3</c:v>
                </c:pt>
                <c:pt idx="2364">
                  <c:v>6.9980710131156698E-3</c:v>
                </c:pt>
                <c:pt idx="2365">
                  <c:v>6.9935416725215305E-3</c:v>
                </c:pt>
                <c:pt idx="2366">
                  <c:v>6.9892557356148986E-3</c:v>
                </c:pt>
                <c:pt idx="2367">
                  <c:v>6.9846945061075461E-3</c:v>
                </c:pt>
                <c:pt idx="2368">
                  <c:v>6.9801166629602915E-3</c:v>
                </c:pt>
                <c:pt idx="2369">
                  <c:v>6.9755221847619484E-3</c:v>
                </c:pt>
                <c:pt idx="2370">
                  <c:v>6.970115378530168E-3</c:v>
                </c:pt>
                <c:pt idx="2371">
                  <c:v>6.965483710780835E-3</c:v>
                </c:pt>
                <c:pt idx="2372">
                  <c:v>6.9608353383625492E-3</c:v>
                </c:pt>
                <c:pt idx="2373">
                  <c:v>6.9561702398689565E-3</c:v>
                </c:pt>
                <c:pt idx="2374">
                  <c:v>6.951758895479887E-3</c:v>
                </c:pt>
                <c:pt idx="2375">
                  <c:v>6.9470615730262428E-3</c:v>
                </c:pt>
                <c:pt idx="2376">
                  <c:v>6.9423474620556496E-3</c:v>
                </c:pt>
                <c:pt idx="2377">
                  <c:v>6.9376165411584182E-3</c:v>
                </c:pt>
                <c:pt idx="2378">
                  <c:v>6.9325931068899551E-3</c:v>
                </c:pt>
                <c:pt idx="2379">
                  <c:v>6.9278272023250457E-3</c:v>
                </c:pt>
                <c:pt idx="2380">
                  <c:v>6.9230444218160167E-3</c:v>
                </c:pt>
                <c:pt idx="2381">
                  <c:v>6.918244743953905E-3</c:v>
                </c:pt>
                <c:pt idx="2382">
                  <c:v>6.9134281473332247E-3</c:v>
                </c:pt>
                <c:pt idx="2383">
                  <c:v>6.908594610544147E-3</c:v>
                </c:pt>
                <c:pt idx="2384">
                  <c:v>6.9037441121794461E-3</c:v>
                </c:pt>
                <c:pt idx="2385">
                  <c:v>6.8988766308327688E-3</c:v>
                </c:pt>
                <c:pt idx="2386">
                  <c:v>6.8939921450994965E-3</c:v>
                </c:pt>
                <c:pt idx="2387">
                  <c:v>6.8890906335689304E-3</c:v>
                </c:pt>
                <c:pt idx="2388">
                  <c:v>6.884172074837323E-3</c:v>
                </c:pt>
                <c:pt idx="2389">
                  <c:v>6.8792364475000556E-3</c:v>
                </c:pt>
                <c:pt idx="2390">
                  <c:v>6.8742837301507742E-3</c:v>
                </c:pt>
                <c:pt idx="2391">
                  <c:v>6.8693139013839919E-3</c:v>
                </c:pt>
                <c:pt idx="2392">
                  <c:v>6.8643269397968302E-3</c:v>
                </c:pt>
                <c:pt idx="2393">
                  <c:v>6.859322823982065E-3</c:v>
                </c:pt>
                <c:pt idx="2394">
                  <c:v>6.854301532537686E-3</c:v>
                </c:pt>
                <c:pt idx="2395">
                  <c:v>6.8492630440599436E-3</c:v>
                </c:pt>
                <c:pt idx="2396">
                  <c:v>6.8445066854787894E-3</c:v>
                </c:pt>
                <c:pt idx="2397">
                  <c:v>6.839435070494111E-3</c:v>
                </c:pt>
                <c:pt idx="2398">
                  <c:v>6.8343461960522723E-3</c:v>
                </c:pt>
                <c:pt idx="2399">
                  <c:v>6.8292400407497346E-3</c:v>
                </c:pt>
                <c:pt idx="2400">
                  <c:v>6.8228970494513645E-3</c:v>
                </c:pt>
                <c:pt idx="2401">
                  <c:v>6.8186697769238077E-3</c:v>
                </c:pt>
                <c:pt idx="2402">
                  <c:v>6.8135103099362469E-3</c:v>
                </c:pt>
                <c:pt idx="2403">
                  <c:v>6.8083334746983706E-3</c:v>
                </c:pt>
                <c:pt idx="2404">
                  <c:v>6.8031392498081669E-3</c:v>
                </c:pt>
                <c:pt idx="2405">
                  <c:v>6.7979276138671009E-3</c:v>
                </c:pt>
                <c:pt idx="2406">
                  <c:v>6.7926985454740312E-3</c:v>
                </c:pt>
                <c:pt idx="2407">
                  <c:v>6.7874520232304239E-3</c:v>
                </c:pt>
                <c:pt idx="2408">
                  <c:v>6.7821880257368725E-3</c:v>
                </c:pt>
                <c:pt idx="2409">
                  <c:v>6.7775399993541541E-3</c:v>
                </c:pt>
                <c:pt idx="2410">
                  <c:v>6.7722436968677968E-3</c:v>
                </c:pt>
                <c:pt idx="2411">
                  <c:v>6.7669298584966953E-3</c:v>
                </c:pt>
                <c:pt idx="2412">
                  <c:v>6.7615984628401904E-3</c:v>
                </c:pt>
                <c:pt idx="2413">
                  <c:v>6.7562494885002877E-3</c:v>
                </c:pt>
                <c:pt idx="2414">
                  <c:v>6.7508829140807691E-3</c:v>
                </c:pt>
                <c:pt idx="2415">
                  <c:v>6.7454987181818638E-3</c:v>
                </c:pt>
                <c:pt idx="2416">
                  <c:v>6.7400968794082416E-3</c:v>
                </c:pt>
                <c:pt idx="2417">
                  <c:v>6.7346773763627965E-3</c:v>
                </c:pt>
                <c:pt idx="2418">
                  <c:v>6.7295689770550584E-3</c:v>
                </c:pt>
                <c:pt idx="2419">
                  <c:v>6.7241154518577866E-3</c:v>
                </c:pt>
                <c:pt idx="2420">
                  <c:v>6.7186441999756742E-3</c:v>
                </c:pt>
                <c:pt idx="2421">
                  <c:v>6.7131552000137028E-3</c:v>
                </c:pt>
                <c:pt idx="2422">
                  <c:v>6.7066451768101358E-3</c:v>
                </c:pt>
                <c:pt idx="2423">
                  <c:v>6.7011164828944128E-3</c:v>
                </c:pt>
                <c:pt idx="2424">
                  <c:v>6.695569971388678E-3</c:v>
                </c:pt>
                <c:pt idx="2425">
                  <c:v>6.6900056209022157E-3</c:v>
                </c:pt>
                <c:pt idx="2426">
                  <c:v>6.6847634863435E-3</c:v>
                </c:pt>
                <c:pt idx="2427">
                  <c:v>6.6791647788581867E-3</c:v>
                </c:pt>
                <c:pt idx="2428">
                  <c:v>6.6735481699870041E-3</c:v>
                </c:pt>
                <c:pt idx="2429">
                  <c:v>6.6679136383343222E-3</c:v>
                </c:pt>
                <c:pt idx="2430">
                  <c:v>6.6622611625106552E-3</c:v>
                </c:pt>
                <c:pt idx="2431">
                  <c:v>6.656243701366484E-3</c:v>
                </c:pt>
                <c:pt idx="2432">
                  <c:v>6.6505538790210313E-3</c:v>
                </c:pt>
                <c:pt idx="2433">
                  <c:v>6.6448460465613098E-3</c:v>
                </c:pt>
                <c:pt idx="2434">
                  <c:v>6.6391201825992101E-3</c:v>
                </c:pt>
                <c:pt idx="2435">
                  <c:v>6.6333762657396723E-3</c:v>
                </c:pt>
                <c:pt idx="2436">
                  <c:v>6.6276142745980635E-3</c:v>
                </c:pt>
                <c:pt idx="2437">
                  <c:v>6.6218341877854062E-3</c:v>
                </c:pt>
                <c:pt idx="2438">
                  <c:v>6.616035983911854E-3</c:v>
                </c:pt>
                <c:pt idx="2439">
                  <c:v>6.6102196415901669E-3</c:v>
                </c:pt>
                <c:pt idx="2440">
                  <c:v>6.6043851394322365E-3</c:v>
                </c:pt>
                <c:pt idx="2441">
                  <c:v>6.5985324560508228E-3</c:v>
                </c:pt>
                <c:pt idx="2442">
                  <c:v>6.5926615700621621E-3</c:v>
                </c:pt>
                <c:pt idx="2443">
                  <c:v>6.5867724600755378E-3</c:v>
                </c:pt>
                <c:pt idx="2444">
                  <c:v>6.5808651047063174E-3</c:v>
                </c:pt>
                <c:pt idx="2445">
                  <c:v>6.574939482570737E-3</c:v>
                </c:pt>
                <c:pt idx="2446">
                  <c:v>6.5689955722815566E-3</c:v>
                </c:pt>
                <c:pt idx="2447">
                  <c:v>6.5630333524541416E-3</c:v>
                </c:pt>
                <c:pt idx="2448">
                  <c:v>6.5574237599536744E-3</c:v>
                </c:pt>
                <c:pt idx="2449">
                  <c:v>6.5514262809268581E-3</c:v>
                </c:pt>
                <c:pt idx="2450">
                  <c:v>6.54541042997101E-3</c:v>
                </c:pt>
                <c:pt idx="2451">
                  <c:v>6.5393761857027929E-3</c:v>
                </c:pt>
                <c:pt idx="2452">
                  <c:v>6.532946861802261E-3</c:v>
                </c:pt>
                <c:pt idx="2453">
                  <c:v>6.5268743356855273E-3</c:v>
                </c:pt>
                <c:pt idx="2454">
                  <c:v>6.5207833503476845E-3</c:v>
                </c:pt>
                <c:pt idx="2455">
                  <c:v>6.5146738844067079E-3</c:v>
                </c:pt>
                <c:pt idx="2456">
                  <c:v>6.5085459164797004E-3</c:v>
                </c:pt>
                <c:pt idx="2457">
                  <c:v>6.5023994251898493E-3</c:v>
                </c:pt>
                <c:pt idx="2458">
                  <c:v>6.4962343891525219E-3</c:v>
                </c:pt>
                <c:pt idx="2459">
                  <c:v>6.4900507869900346E-3</c:v>
                </c:pt>
                <c:pt idx="2460">
                  <c:v>6.4838485973194937E-3</c:v>
                </c:pt>
                <c:pt idx="2461">
                  <c:v>6.4780174066262439E-3</c:v>
                </c:pt>
                <c:pt idx="2462">
                  <c:v>6.4717794246886553E-3</c:v>
                </c:pt>
                <c:pt idx="2463">
                  <c:v>6.4655227928632781E-3</c:v>
                </c:pt>
                <c:pt idx="2464">
                  <c:v>6.459247489769413E-3</c:v>
                </c:pt>
                <c:pt idx="2465">
                  <c:v>6.452953494029876E-3</c:v>
                </c:pt>
                <c:pt idx="2466">
                  <c:v>6.446640784264844E-3</c:v>
                </c:pt>
                <c:pt idx="2467">
                  <c:v>6.4403093390988896E-3</c:v>
                </c:pt>
                <c:pt idx="2468">
                  <c:v>6.4339591371539483E-3</c:v>
                </c:pt>
                <c:pt idx="2469">
                  <c:v>6.4275901570528329E-3</c:v>
                </c:pt>
                <c:pt idx="2470">
                  <c:v>6.4216049260714669E-3</c:v>
                </c:pt>
                <c:pt idx="2471">
                  <c:v>6.4151997879937639E-3</c:v>
                </c:pt>
                <c:pt idx="2472">
                  <c:v>6.408775809381595E-3</c:v>
                </c:pt>
                <c:pt idx="2473">
                  <c:v>6.4023329688565056E-3</c:v>
                </c:pt>
                <c:pt idx="2474">
                  <c:v>6.3950542820971805E-3</c:v>
                </c:pt>
                <c:pt idx="2475">
                  <c:v>6.3885707145386935E-3</c:v>
                </c:pt>
                <c:pt idx="2476">
                  <c:v>6.3820682174518268E-3</c:v>
                </c:pt>
                <c:pt idx="2477">
                  <c:v>6.3755467694658488E-3</c:v>
                </c:pt>
                <c:pt idx="2478">
                  <c:v>6.3690063492065534E-3</c:v>
                </c:pt>
                <c:pt idx="2479">
                  <c:v>6.3628621376390091E-3</c:v>
                </c:pt>
                <c:pt idx="2480">
                  <c:v>6.3562405209721612E-3</c:v>
                </c:pt>
                <c:pt idx="2481">
                  <c:v>6.3495321947391933E-3</c:v>
                </c:pt>
                <c:pt idx="2482">
                  <c:v>6.3427395279637621E-3</c:v>
                </c:pt>
                <c:pt idx="2483">
                  <c:v>6.3354103741576698E-3</c:v>
                </c:pt>
                <c:pt idx="2484">
                  <c:v>6.3284495800643705E-3</c:v>
                </c:pt>
                <c:pt idx="2485">
                  <c:v>6.3214125497884875E-3</c:v>
                </c:pt>
                <c:pt idx="2486">
                  <c:v>6.3143016458714878E-3</c:v>
                </c:pt>
                <c:pt idx="2487">
                  <c:v>6.3071192355554249E-3</c:v>
                </c:pt>
                <c:pt idx="2488">
                  <c:v>6.2998676907707772E-3</c:v>
                </c:pt>
                <c:pt idx="2489">
                  <c:v>6.2925493881494793E-3</c:v>
                </c:pt>
                <c:pt idx="2490">
                  <c:v>6.28516670901189E-3</c:v>
                </c:pt>
                <c:pt idx="2491">
                  <c:v>6.2777220393728725E-3</c:v>
                </c:pt>
                <c:pt idx="2492">
                  <c:v>6.2702184793621456E-3</c:v>
                </c:pt>
                <c:pt idx="2493">
                  <c:v>6.2627011858553397E-3</c:v>
                </c:pt>
                <c:pt idx="2494">
                  <c:v>6.2551960269140597E-3</c:v>
                </c:pt>
                <c:pt idx="2495">
                  <c:v>6.2477030428712606E-3</c:v>
                </c:pt>
                <c:pt idx="2496">
                  <c:v>6.2402222740677166E-3</c:v>
                </c:pt>
                <c:pt idx="2497">
                  <c:v>6.2327537608363815E-3</c:v>
                </c:pt>
                <c:pt idx="2498">
                  <c:v>6.2252975435162922E-3</c:v>
                </c:pt>
                <c:pt idx="2499">
                  <c:v>6.2178536624404026E-3</c:v>
                </c:pt>
                <c:pt idx="2500">
                  <c:v>6.2108970897845799E-3</c:v>
                </c:pt>
                <c:pt idx="2501">
                  <c:v>6.2034772354984313E-3</c:v>
                </c:pt>
                <c:pt idx="2502">
                  <c:v>6.196069835217582E-3</c:v>
                </c:pt>
                <c:pt idx="2503">
                  <c:v>6.1886749292746051E-3</c:v>
                </c:pt>
                <c:pt idx="2504">
                  <c:v>6.1812925580082218E-3</c:v>
                </c:pt>
                <c:pt idx="2505">
                  <c:v>6.1734516959359624E-3</c:v>
                </c:pt>
                <c:pt idx="2506">
                  <c:v>6.1660952979695257E-3</c:v>
                </c:pt>
                <c:pt idx="2507">
                  <c:v>6.158751558930039E-3</c:v>
                </c:pt>
                <c:pt idx="2508">
                  <c:v>6.1514205191504565E-3</c:v>
                </c:pt>
                <c:pt idx="2509">
                  <c:v>6.1441022189663401E-3</c:v>
                </c:pt>
                <c:pt idx="2510">
                  <c:v>6.136796698709774E-3</c:v>
                </c:pt>
                <c:pt idx="2511">
                  <c:v>6.1295039987163203E-3</c:v>
                </c:pt>
                <c:pt idx="2512">
                  <c:v>6.1222241593171947E-3</c:v>
                </c:pt>
                <c:pt idx="2513">
                  <c:v>6.1158867153965346E-3</c:v>
                </c:pt>
                <c:pt idx="2514">
                  <c:v>6.1086311006643967E-3</c:v>
                </c:pt>
                <c:pt idx="2515">
                  <c:v>6.1013884610332525E-3</c:v>
                </c:pt>
                <c:pt idx="2516">
                  <c:v>6.0941588368388366E-3</c:v>
                </c:pt>
                <c:pt idx="2517">
                  <c:v>6.0854509860038004E-3</c:v>
                </c:pt>
                <c:pt idx="2518">
                  <c:v>6.0787108000299739E-3</c:v>
                </c:pt>
                <c:pt idx="2519">
                  <c:v>6.0715223440634958E-3</c:v>
                </c:pt>
                <c:pt idx="2520">
                  <c:v>6.0643470706214231E-3</c:v>
                </c:pt>
                <c:pt idx="2521">
                  <c:v>6.0571850200412669E-3</c:v>
                </c:pt>
                <c:pt idx="2522">
                  <c:v>6.0504935769957946E-3</c:v>
                </c:pt>
                <c:pt idx="2523">
                  <c:v>6.0433572551755752E-3</c:v>
                </c:pt>
                <c:pt idx="2524">
                  <c:v>6.0362342739648713E-3</c:v>
                </c:pt>
                <c:pt idx="2525">
                  <c:v>6.0291246736972632E-3</c:v>
                </c:pt>
                <c:pt idx="2526">
                  <c:v>6.0197593914389901E-3</c:v>
                </c:pt>
                <c:pt idx="2527">
                  <c:v>6.0126809319770123E-3</c:v>
                </c:pt>
                <c:pt idx="2528">
                  <c:v>6.0056159906769439E-3</c:v>
                </c:pt>
                <c:pt idx="2529">
                  <c:v>5.9985646078673759E-3</c:v>
                </c:pt>
                <c:pt idx="2530">
                  <c:v>5.9928777758679989E-3</c:v>
                </c:pt>
                <c:pt idx="2531">
                  <c:v>5.9858510363647744E-3</c:v>
                </c:pt>
                <c:pt idx="2532">
                  <c:v>5.9788379666082031E-3</c:v>
                </c:pt>
                <c:pt idx="2533">
                  <c:v>5.9678451438954358E-3</c:v>
                </c:pt>
                <c:pt idx="2534">
                  <c:v>5.9648529976617966E-3</c:v>
                </c:pt>
                <c:pt idx="2535">
                  <c:v>5.9565432978247066E-3</c:v>
                </c:pt>
                <c:pt idx="2536">
                  <c:v>5.9495879536976765E-3</c:v>
                </c:pt>
                <c:pt idx="2537">
                  <c:v>5.9426464907017858E-3</c:v>
                </c:pt>
                <c:pt idx="2538">
                  <c:v>5.9357189491639232E-3</c:v>
                </c:pt>
                <c:pt idx="2539">
                  <c:v>5.9288053694135315E-3</c:v>
                </c:pt>
                <c:pt idx="2540">
                  <c:v>5.9219057917809029E-3</c:v>
                </c:pt>
                <c:pt idx="2541">
                  <c:v>5.9150202565946292E-3</c:v>
                </c:pt>
                <c:pt idx="2542">
                  <c:v>5.9081488041824518E-3</c:v>
                </c:pt>
                <c:pt idx="2543">
                  <c:v>5.9026079370614716E-3</c:v>
                </c:pt>
                <c:pt idx="2544">
                  <c:v>5.8944483089930482E-3</c:v>
                </c:pt>
                <c:pt idx="2545">
                  <c:v>5.8876193468738571E-3</c:v>
                </c:pt>
                <c:pt idx="2546">
                  <c:v>5.8808046288422768E-3</c:v>
                </c:pt>
                <c:pt idx="2547">
                  <c:v>5.8740041952260492E-3</c:v>
                </c:pt>
                <c:pt idx="2548">
                  <c:v>5.8672180863520648E-3</c:v>
                </c:pt>
                <c:pt idx="2549">
                  <c:v>5.8604463425506164E-3</c:v>
                </c:pt>
                <c:pt idx="2550">
                  <c:v>5.8536890041468942E-3</c:v>
                </c:pt>
                <c:pt idx="2551">
                  <c:v>5.8469461114677877E-3</c:v>
                </c:pt>
                <c:pt idx="2552">
                  <c:v>5.841509326327177E-3</c:v>
                </c:pt>
                <c:pt idx="2553">
                  <c:v>5.8347926373779752E-3</c:v>
                </c:pt>
                <c:pt idx="2554">
                  <c:v>5.8280905054129617E-3</c:v>
                </c:pt>
                <c:pt idx="2555">
                  <c:v>5.8214029707594405E-3</c:v>
                </c:pt>
                <c:pt idx="2556">
                  <c:v>5.8134497454149963E-3</c:v>
                </c:pt>
                <c:pt idx="2557">
                  <c:v>5.806794373960201E-3</c:v>
                </c:pt>
                <c:pt idx="2558">
                  <c:v>5.8001537305216585E-3</c:v>
                </c:pt>
                <c:pt idx="2559">
                  <c:v>5.793527855422859E-3</c:v>
                </c:pt>
                <c:pt idx="2560">
                  <c:v>5.7869167889915436E-3</c:v>
                </c:pt>
                <c:pt idx="2561">
                  <c:v>5.7803205715537516E-3</c:v>
                </c:pt>
                <c:pt idx="2562">
                  <c:v>5.7737392434346743E-3</c:v>
                </c:pt>
                <c:pt idx="2563">
                  <c:v>5.7671728449637527E-3</c:v>
                </c:pt>
                <c:pt idx="2564">
                  <c:v>5.7606214164636254E-3</c:v>
                </c:pt>
                <c:pt idx="2565">
                  <c:v>5.7557576427500479E-3</c:v>
                </c:pt>
                <c:pt idx="2566">
                  <c:v>5.7492323623957731E-3</c:v>
                </c:pt>
                <c:pt idx="2567">
                  <c:v>5.7427221600354628E-3</c:v>
                </c:pt>
                <c:pt idx="2568">
                  <c:v>5.7362270759959699E-3</c:v>
                </c:pt>
                <c:pt idx="2569">
                  <c:v>5.7278028408224262E-3</c:v>
                </c:pt>
                <c:pt idx="2570">
                  <c:v>5.7201035419370992E-3</c:v>
                </c:pt>
                <c:pt idx="2571">
                  <c:v>5.713249731849058E-3</c:v>
                </c:pt>
                <c:pt idx="2572">
                  <c:v>5.7072349453575495E-3</c:v>
                </c:pt>
                <c:pt idx="2573">
                  <c:v>5.7008236376108702E-3</c:v>
                </c:pt>
                <c:pt idx="2574">
                  <c:v>5.6944277106606078E-3</c:v>
                </c:pt>
                <c:pt idx="2575">
                  <c:v>5.6880472048323081E-3</c:v>
                </c:pt>
                <c:pt idx="2576">
                  <c:v>5.6816821604506358E-3</c:v>
                </c:pt>
                <c:pt idx="2577">
                  <c:v>5.6753326178402589E-3</c:v>
                </c:pt>
                <c:pt idx="2578">
                  <c:v>5.6685938155382164E-3</c:v>
                </c:pt>
                <c:pt idx="2579">
                  <c:v>5.662276418958446E-3</c:v>
                </c:pt>
                <c:pt idx="2580">
                  <c:v>5.655974648363528E-3</c:v>
                </c:pt>
                <c:pt idx="2581">
                  <c:v>5.6496885440777307E-3</c:v>
                </c:pt>
                <c:pt idx="2582">
                  <c:v>5.6438188427589088E-3</c:v>
                </c:pt>
                <c:pt idx="2583">
                  <c:v>5.6375631576092364E-3</c:v>
                </c:pt>
                <c:pt idx="2584">
                  <c:v>5.629543332377196E-3</c:v>
                </c:pt>
                <c:pt idx="2585">
                  <c:v>5.6250991797796206E-3</c:v>
                </c:pt>
                <c:pt idx="2586">
                  <c:v>5.6188909677481321E-3</c:v>
                </c:pt>
                <c:pt idx="2587">
                  <c:v>5.6123031690289722E-3</c:v>
                </c:pt>
                <c:pt idx="2588">
                  <c:v>5.6061278579951383E-3</c:v>
                </c:pt>
                <c:pt idx="2589">
                  <c:v>5.5999685358654183E-3</c:v>
                </c:pt>
                <c:pt idx="2590">
                  <c:v>5.5938252429666852E-3</c:v>
                </c:pt>
                <c:pt idx="2591">
                  <c:v>5.5876980196205963E-3</c:v>
                </c:pt>
                <c:pt idx="2592">
                  <c:v>5.5815869061522872E-3</c:v>
                </c:pt>
                <c:pt idx="2593">
                  <c:v>5.5754919428860237E-3</c:v>
                </c:pt>
                <c:pt idx="2594">
                  <c:v>5.5694131701443331E-3</c:v>
                </c:pt>
                <c:pt idx="2595">
                  <c:v>5.5633506282532184E-3</c:v>
                </c:pt>
                <c:pt idx="2596">
                  <c:v>5.5573043575360779E-3</c:v>
                </c:pt>
                <c:pt idx="2597">
                  <c:v>5.551274398316308E-3</c:v>
                </c:pt>
                <c:pt idx="2598">
                  <c:v>5.5452607909190418E-3</c:v>
                </c:pt>
                <c:pt idx="2599">
                  <c:v>5.5392635756668085E-3</c:v>
                </c:pt>
                <c:pt idx="2600">
                  <c:v>5.5332827928812672E-3</c:v>
                </c:pt>
                <c:pt idx="2601">
                  <c:v>5.5273184828901591E-3</c:v>
                </c:pt>
                <c:pt idx="2602">
                  <c:v>5.5213706860151425E-3</c:v>
                </c:pt>
                <c:pt idx="2603">
                  <c:v>5.5154394425804831E-3</c:v>
                </c:pt>
                <c:pt idx="2604">
                  <c:v>5.509901984131562E-3</c:v>
                </c:pt>
                <c:pt idx="2605">
                  <c:v>5.5040028629549619E-3</c:v>
                </c:pt>
                <c:pt idx="2606">
                  <c:v>5.4981204129579643E-3</c:v>
                </c:pt>
                <c:pt idx="2607">
                  <c:v>5.4922546744652348E-3</c:v>
                </c:pt>
                <c:pt idx="2608">
                  <c:v>5.4860329383288331E-3</c:v>
                </c:pt>
                <c:pt idx="2609">
                  <c:v>5.4802018623276525E-3</c:v>
                </c:pt>
                <c:pt idx="2610">
                  <c:v>5.4743876220323447E-3</c:v>
                </c:pt>
                <c:pt idx="2611">
                  <c:v>5.4685902577628308E-3</c:v>
                </c:pt>
                <c:pt idx="2612">
                  <c:v>5.4628098098459836E-3</c:v>
                </c:pt>
                <c:pt idx="2613">
                  <c:v>5.4570463186034623E-3</c:v>
                </c:pt>
                <c:pt idx="2614">
                  <c:v>5.4512998243586627E-3</c:v>
                </c:pt>
                <c:pt idx="2615">
                  <c:v>5.4455703674358511E-3</c:v>
                </c:pt>
                <c:pt idx="2616">
                  <c:v>5.4398579881566869E-3</c:v>
                </c:pt>
                <c:pt idx="2617">
                  <c:v>5.4345252933998252E-3</c:v>
                </c:pt>
                <c:pt idx="2618">
                  <c:v>5.4288460427985991E-3</c:v>
                </c:pt>
                <c:pt idx="2619">
                  <c:v>5.4231839875827073E-3</c:v>
                </c:pt>
                <c:pt idx="2620">
                  <c:v>5.417539168076818E-3</c:v>
                </c:pt>
                <c:pt idx="2621">
                  <c:v>5.412899665382438E-3</c:v>
                </c:pt>
                <c:pt idx="2622">
                  <c:v>5.4058580901923392E-3</c:v>
                </c:pt>
                <c:pt idx="2623">
                  <c:v>5.4002665387118398E-3</c:v>
                </c:pt>
                <c:pt idx="2624">
                  <c:v>5.3946923867682628E-3</c:v>
                </c:pt>
                <c:pt idx="2625">
                  <c:v>5.389135674683132E-3</c:v>
                </c:pt>
                <c:pt idx="2626">
                  <c:v>5.3835964427833005E-3</c:v>
                </c:pt>
                <c:pt idx="2627">
                  <c:v>5.3780747313885158E-3</c:v>
                </c:pt>
                <c:pt idx="2628">
                  <c:v>5.3725705808265189E-3</c:v>
                </c:pt>
                <c:pt idx="2629">
                  <c:v>5.3670840314188339E-3</c:v>
                </c:pt>
                <c:pt idx="2630">
                  <c:v>5.3609205604544857E-3</c:v>
                </c:pt>
                <c:pt idx="2631">
                  <c:v>5.3554717139995805E-3</c:v>
                </c:pt>
                <c:pt idx="2632">
                  <c:v>5.3500405961224105E-3</c:v>
                </c:pt>
                <c:pt idx="2633">
                  <c:v>5.3446272471455057E-3</c:v>
                </c:pt>
                <c:pt idx="2634">
                  <c:v>5.338035505116509E-3</c:v>
                </c:pt>
                <c:pt idx="2635">
                  <c:v>5.3326617183672969E-3</c:v>
                </c:pt>
                <c:pt idx="2636">
                  <c:v>5.3273058297854297E-3</c:v>
                </c:pt>
                <c:pt idx="2637">
                  <c:v>5.3219678796929369E-3</c:v>
                </c:pt>
                <c:pt idx="2638">
                  <c:v>5.3148784344111671E-3</c:v>
                </c:pt>
                <c:pt idx="2639">
                  <c:v>5.311009903845974E-3</c:v>
                </c:pt>
                <c:pt idx="2640">
                  <c:v>5.3057272311128074E-3</c:v>
                </c:pt>
                <c:pt idx="2641">
                  <c:v>5.300462661388298E-3</c:v>
                </c:pt>
                <c:pt idx="2642">
                  <c:v>5.2952162349967124E-3</c:v>
                </c:pt>
                <c:pt idx="2643">
                  <c:v>5.2899879922614461E-3</c:v>
                </c:pt>
                <c:pt idx="2644">
                  <c:v>5.2847779735076339E-3</c:v>
                </c:pt>
                <c:pt idx="2645">
                  <c:v>5.2795862190569351E-3</c:v>
                </c:pt>
                <c:pt idx="2646">
                  <c:v>5.2744127692344843E-3</c:v>
                </c:pt>
                <c:pt idx="2647">
                  <c:v>5.2692576643628098E-3</c:v>
                </c:pt>
                <c:pt idx="2648">
                  <c:v>5.2641209447653074E-3</c:v>
                </c:pt>
                <c:pt idx="2649">
                  <c:v>5.2590026507679816E-3</c:v>
                </c:pt>
                <c:pt idx="2650">
                  <c:v>5.2539028226942282E-3</c:v>
                </c:pt>
                <c:pt idx="2651">
                  <c:v>5.2488215008674446E-3</c:v>
                </c:pt>
                <c:pt idx="2652">
                  <c:v>5.2437587256110273E-3</c:v>
                </c:pt>
                <c:pt idx="2653">
                  <c:v>5.2387145372492427E-3</c:v>
                </c:pt>
                <c:pt idx="2654">
                  <c:v>5.2336889761072239E-3</c:v>
                </c:pt>
                <c:pt idx="2655">
                  <c:v>5.2286820825083692E-3</c:v>
                </c:pt>
                <c:pt idx="2656">
                  <c:v>5.2240087718091258E-3</c:v>
                </c:pt>
                <c:pt idx="2657">
                  <c:v>5.2190380595427159E-3</c:v>
                </c:pt>
                <c:pt idx="2658">
                  <c:v>5.2140861325722619E-3</c:v>
                </c:pt>
                <c:pt idx="2659">
                  <c:v>5.2079095838119044E-3</c:v>
                </c:pt>
                <c:pt idx="2660">
                  <c:v>5.2039290390143199E-3</c:v>
                </c:pt>
                <c:pt idx="2661">
                  <c:v>5.1990349974866306E-3</c:v>
                </c:pt>
                <c:pt idx="2662">
                  <c:v>5.1941599057745719E-3</c:v>
                </c:pt>
                <c:pt idx="2663">
                  <c:v>5.1893038042006706E-3</c:v>
                </c:pt>
                <c:pt idx="2664">
                  <c:v>5.1844667330909304E-3</c:v>
                </c:pt>
                <c:pt idx="2665">
                  <c:v>5.1796487327696161E-3</c:v>
                </c:pt>
                <c:pt idx="2666">
                  <c:v>5.1748498435627331E-3</c:v>
                </c:pt>
                <c:pt idx="2667">
                  <c:v>5.1700701057936765E-3</c:v>
                </c:pt>
                <c:pt idx="2668">
                  <c:v>5.1653095597884498E-3</c:v>
                </c:pt>
                <c:pt idx="2669">
                  <c:v>5.160866298289441E-3</c:v>
                </c:pt>
                <c:pt idx="2670">
                  <c:v>5.1561429402058809E-3</c:v>
                </c:pt>
                <c:pt idx="2671">
                  <c:v>5.1514388916442154E-3</c:v>
                </c:pt>
                <c:pt idx="2672">
                  <c:v>5.1440859254390748E-3</c:v>
                </c:pt>
                <c:pt idx="2673">
                  <c:v>5.1414239969601143E-3</c:v>
                </c:pt>
                <c:pt idx="2674">
                  <c:v>5.1374430063416384E-3</c:v>
                </c:pt>
                <c:pt idx="2675">
                  <c:v>5.1328165991221192E-3</c:v>
                </c:pt>
                <c:pt idx="2676">
                  <c:v>5.1282097030530974E-3</c:v>
                </c:pt>
                <c:pt idx="2677">
                  <c:v>5.1236223584609974E-3</c:v>
                </c:pt>
                <c:pt idx="2678">
                  <c:v>5.1193408186094302E-3</c:v>
                </c:pt>
                <c:pt idx="2679">
                  <c:v>5.1147913527289646E-3</c:v>
                </c:pt>
                <c:pt idx="2680">
                  <c:v>5.110261556086293E-3</c:v>
                </c:pt>
                <c:pt idx="2681">
                  <c:v>5.1057514690100447E-3</c:v>
                </c:pt>
                <c:pt idx="2682">
                  <c:v>5.100699633210891E-3</c:v>
                </c:pt>
                <c:pt idx="2683">
                  <c:v>5.0962318027409532E-3</c:v>
                </c:pt>
                <c:pt idx="2684">
                  <c:v>5.0917838092500315E-3</c:v>
                </c:pt>
                <c:pt idx="2685">
                  <c:v>5.0873556930649986E-3</c:v>
                </c:pt>
                <c:pt idx="2686">
                  <c:v>5.0832227274367264E-3</c:v>
                </c:pt>
                <c:pt idx="2687">
                  <c:v>5.0788331155697643E-3</c:v>
                </c:pt>
                <c:pt idx="2688">
                  <c:v>5.0744634987756523E-3</c:v>
                </c:pt>
                <c:pt idx="2689">
                  <c:v>5.0701139173781789E-3</c:v>
                </c:pt>
                <c:pt idx="2690">
                  <c:v>5.0657844117072805E-3</c:v>
                </c:pt>
                <c:pt idx="2691">
                  <c:v>5.0612066776850361E-3</c:v>
                </c:pt>
                <c:pt idx="2692">
                  <c:v>5.056918831799726E-3</c:v>
                </c:pt>
                <c:pt idx="2693">
                  <c:v>5.0526511858396267E-3</c:v>
                </c:pt>
                <c:pt idx="2694">
                  <c:v>5.0484037801316103E-3</c:v>
                </c:pt>
                <c:pt idx="2695">
                  <c:v>5.044176655004287E-3</c:v>
                </c:pt>
                <c:pt idx="2696">
                  <c:v>5.039969850786267E-3</c:v>
                </c:pt>
                <c:pt idx="2697">
                  <c:v>5.0357834078052915E-3</c:v>
                </c:pt>
                <c:pt idx="2698">
                  <c:v>5.0316173663908391E-3</c:v>
                </c:pt>
                <c:pt idx="2699">
                  <c:v>5.0274717668706498E-3</c:v>
                </c:pt>
                <c:pt idx="2700">
                  <c:v>5.0233466495742049E-3</c:v>
                </c:pt>
                <c:pt idx="2701">
                  <c:v>5.0192420548301128E-3</c:v>
                </c:pt>
                <c:pt idx="2702">
                  <c:v>5.015158022968722E-3</c:v>
                </c:pt>
                <c:pt idx="2703">
                  <c:v>5.0110945943177727E-3</c:v>
                </c:pt>
                <c:pt idx="2704">
                  <c:v>5.0070518092067444E-3</c:v>
                </c:pt>
                <c:pt idx="2705">
                  <c:v>5.0030297079659853E-3</c:v>
                </c:pt>
                <c:pt idx="2706">
                  <c:v>4.9990283309249732E-3</c:v>
                </c:pt>
                <c:pt idx="2707">
                  <c:v>4.9950477184157946E-3</c:v>
                </c:pt>
                <c:pt idx="2708">
                  <c:v>4.9913322330951519E-3</c:v>
                </c:pt>
                <c:pt idx="2709">
                  <c:v>4.98739182864934E-3</c:v>
                </c:pt>
                <c:pt idx="2710">
                  <c:v>4.98347230651128E-3</c:v>
                </c:pt>
                <c:pt idx="2711">
                  <c:v>4.9795737070126647E-3</c:v>
                </c:pt>
                <c:pt idx="2712">
                  <c:v>4.9754575353678637E-3</c:v>
                </c:pt>
                <c:pt idx="2713">
                  <c:v>4.9716023569739533E-3</c:v>
                </c:pt>
                <c:pt idx="2714">
                  <c:v>4.9677682254251794E-3</c:v>
                </c:pt>
                <c:pt idx="2715">
                  <c:v>4.9639551810510205E-3</c:v>
                </c:pt>
                <c:pt idx="2716">
                  <c:v>4.9601632641835623E-3</c:v>
                </c:pt>
                <c:pt idx="2717">
                  <c:v>4.9563925151557596E-3</c:v>
                </c:pt>
                <c:pt idx="2718">
                  <c:v>4.9526429742988275E-3</c:v>
                </c:pt>
                <c:pt idx="2719">
                  <c:v>4.9489146819431161E-3</c:v>
                </c:pt>
                <c:pt idx="2720">
                  <c:v>4.945207678423315E-3</c:v>
                </c:pt>
                <c:pt idx="2721">
                  <c:v>4.9419727954367332E-3</c:v>
                </c:pt>
                <c:pt idx="2722">
                  <c:v>4.9383055234208939E-3</c:v>
                </c:pt>
                <c:pt idx="2723">
                  <c:v>4.9346596548156541E-3</c:v>
                </c:pt>
                <c:pt idx="2724">
                  <c:v>4.9310352299531957E-3</c:v>
                </c:pt>
                <c:pt idx="2725">
                  <c:v>4.9274322891674771E-3</c:v>
                </c:pt>
                <c:pt idx="2726">
                  <c:v>4.9238508727924568E-3</c:v>
                </c:pt>
                <c:pt idx="2727">
                  <c:v>4.9202910211603168E-3</c:v>
                </c:pt>
                <c:pt idx="2728">
                  <c:v>4.9167527746085682E-3</c:v>
                </c:pt>
                <c:pt idx="2729">
                  <c:v>4.9132361734667285E-3</c:v>
                </c:pt>
                <c:pt idx="2730">
                  <c:v>4.9099533993624614E-3</c:v>
                </c:pt>
                <c:pt idx="2731">
                  <c:v>4.9064786980501651E-3</c:v>
                </c:pt>
                <c:pt idx="2732">
                  <c:v>4.9030257599421414E-3</c:v>
                </c:pt>
                <c:pt idx="2733">
                  <c:v>4.8995946253746637E-3</c:v>
                </c:pt>
                <c:pt idx="2734">
                  <c:v>4.895567543359099E-3</c:v>
                </c:pt>
                <c:pt idx="2735">
                  <c:v>4.8921847123715939E-3</c:v>
                </c:pt>
                <c:pt idx="2736">
                  <c:v>4.8888238155637802E-3</c:v>
                </c:pt>
                <c:pt idx="2737">
                  <c:v>4.8854848932712164E-3</c:v>
                </c:pt>
                <c:pt idx="2738">
                  <c:v>4.8823676514746089E-3</c:v>
                </c:pt>
                <c:pt idx="2739">
                  <c:v>4.8790712608934523E-3</c:v>
                </c:pt>
                <c:pt idx="2740">
                  <c:v>4.8757969626253292E-3</c:v>
                </c:pt>
                <c:pt idx="2741">
                  <c:v>4.8725447970080823E-3</c:v>
                </c:pt>
                <c:pt idx="2742">
                  <c:v>4.8693148043777992E-3</c:v>
                </c:pt>
                <c:pt idx="2743">
                  <c:v>4.8659150831657488E-3</c:v>
                </c:pt>
                <c:pt idx="2744">
                  <c:v>4.8627311119017148E-3</c:v>
                </c:pt>
                <c:pt idx="2745">
                  <c:v>4.8595694378469776E-3</c:v>
                </c:pt>
                <c:pt idx="2746">
                  <c:v>4.8564301013414414E-3</c:v>
                </c:pt>
                <c:pt idx="2747">
                  <c:v>4.8533131427224057E-3</c:v>
                </c:pt>
                <c:pt idx="2748">
                  <c:v>4.850218602328038E-3</c:v>
                </c:pt>
                <c:pt idx="2749">
                  <c:v>4.8471465204991127E-3</c:v>
                </c:pt>
                <c:pt idx="2750">
                  <c:v>4.8440969375711908E-3</c:v>
                </c:pt>
                <c:pt idx="2751">
                  <c:v>4.841069893886784E-3</c:v>
                </c:pt>
                <c:pt idx="2752">
                  <c:v>4.8380654297831898E-3</c:v>
                </c:pt>
                <c:pt idx="2753">
                  <c:v>4.8350835856020534E-3</c:v>
                </c:pt>
                <c:pt idx="2754">
                  <c:v>4.8321244016832797E-3</c:v>
                </c:pt>
                <c:pt idx="2755">
                  <c:v>4.8291879183650346E-3</c:v>
                </c:pt>
                <c:pt idx="2756">
                  <c:v>4.8262741759915696E-3</c:v>
                </c:pt>
                <c:pt idx="2757">
                  <c:v>4.8233832149010515E-3</c:v>
                </c:pt>
                <c:pt idx="2758">
                  <c:v>4.8205150754351235E-3</c:v>
                </c:pt>
                <c:pt idx="2759">
                  <c:v>4.817669797936297E-3</c:v>
                </c:pt>
                <c:pt idx="2760">
                  <c:v>4.8150125036374091E-3</c:v>
                </c:pt>
                <c:pt idx="2761">
                  <c:v>4.8122114621454715E-3</c:v>
                </c:pt>
                <c:pt idx="2762">
                  <c:v>4.8094334004368843E-3</c:v>
                </c:pt>
                <c:pt idx="2763">
                  <c:v>4.8066783588530046E-3</c:v>
                </c:pt>
                <c:pt idx="2764">
                  <c:v>4.8039463777378253E-3</c:v>
                </c:pt>
                <c:pt idx="2765">
                  <c:v>4.8010804933983986E-3</c:v>
                </c:pt>
                <c:pt idx="2766">
                  <c:v>4.7983963792509327E-3</c:v>
                </c:pt>
                <c:pt idx="2767">
                  <c:v>4.7957354498115333E-3</c:v>
                </c:pt>
                <c:pt idx="2768">
                  <c:v>4.7930977454244492E-3</c:v>
                </c:pt>
                <c:pt idx="2769">
                  <c:v>4.7904833064365384E-3</c:v>
                </c:pt>
                <c:pt idx="2770">
                  <c:v>4.787892173189443E-3</c:v>
                </c:pt>
                <c:pt idx="2771">
                  <c:v>4.7853243860291501E-3</c:v>
                </c:pt>
                <c:pt idx="2772">
                  <c:v>4.7827799853016476E-3</c:v>
                </c:pt>
                <c:pt idx="2773">
                  <c:v>4.7805469957236113E-3</c:v>
                </c:pt>
                <c:pt idx="2774">
                  <c:v>4.7780461878454972E-3</c:v>
                </c:pt>
                <c:pt idx="2775">
                  <c:v>4.775568881017378E-3</c:v>
                </c:pt>
                <c:pt idx="2776">
                  <c:v>4.7731151155829821E-3</c:v>
                </c:pt>
                <c:pt idx="2777">
                  <c:v>4.7706849318904787E-3</c:v>
                </c:pt>
                <c:pt idx="2778">
                  <c:v>4.768278370287149E-3</c:v>
                </c:pt>
                <c:pt idx="2779">
                  <c:v>4.7658954711202739E-3</c:v>
                </c:pt>
                <c:pt idx="2780">
                  <c:v>4.7635362747380228E-3</c:v>
                </c:pt>
                <c:pt idx="2781">
                  <c:v>4.7612008214876766E-3</c:v>
                </c:pt>
                <c:pt idx="2782">
                  <c:v>4.7590184120619846E-3</c:v>
                </c:pt>
                <c:pt idx="2783">
                  <c:v>4.7567288871767999E-3</c:v>
                </c:pt>
                <c:pt idx="2784">
                  <c:v>4.7544632232587496E-3</c:v>
                </c:pt>
                <c:pt idx="2785">
                  <c:v>4.7522214606566813E-3</c:v>
                </c:pt>
                <c:pt idx="2786">
                  <c:v>4.749636544662708E-3</c:v>
                </c:pt>
                <c:pt idx="2787">
                  <c:v>4.7474477820810945E-3</c:v>
                </c:pt>
                <c:pt idx="2788">
                  <c:v>4.7452830515002185E-3</c:v>
                </c:pt>
                <c:pt idx="2789">
                  <c:v>4.7431423932738871E-3</c:v>
                </c:pt>
                <c:pt idx="2790">
                  <c:v>4.7410258477506937E-3</c:v>
                </c:pt>
                <c:pt idx="2791">
                  <c:v>4.7390471657201717E-3</c:v>
                </c:pt>
                <c:pt idx="2792">
                  <c:v>4.7369772581649242E-3</c:v>
                </c:pt>
                <c:pt idx="2793">
                  <c:v>4.7349315811595506E-3</c:v>
                </c:pt>
                <c:pt idx="2794">
                  <c:v>4.7329101750541924E-3</c:v>
                </c:pt>
                <c:pt idx="2795">
                  <c:v>4.7308062230259611E-3</c:v>
                </c:pt>
                <c:pt idx="2796">
                  <c:v>4.7288352011289605E-3</c:v>
                </c:pt>
                <c:pt idx="2797">
                  <c:v>4.7268885744047983E-3</c:v>
                </c:pt>
                <c:pt idx="2798">
                  <c:v>4.724966383210758E-3</c:v>
                </c:pt>
                <c:pt idx="2799">
                  <c:v>4.7230686678980385E-3</c:v>
                </c:pt>
                <c:pt idx="2800">
                  <c:v>4.7211954688239242E-3</c:v>
                </c:pt>
                <c:pt idx="2801">
                  <c:v>4.7193468263439587E-3</c:v>
                </c:pt>
                <c:pt idx="2802">
                  <c:v>4.7175227808128189E-3</c:v>
                </c:pt>
                <c:pt idx="2803">
                  <c:v>4.7157233725877877E-3</c:v>
                </c:pt>
                <c:pt idx="2804">
                  <c:v>4.7139486420235402E-3</c:v>
                </c:pt>
                <c:pt idx="2805">
                  <c:v>4.7121986294799672E-3</c:v>
                </c:pt>
                <c:pt idx="2806">
                  <c:v>4.7104733753117432E-3</c:v>
                </c:pt>
                <c:pt idx="2807">
                  <c:v>4.70877291987789E-3</c:v>
                </c:pt>
                <c:pt idx="2808">
                  <c:v>4.7070973035374282E-3</c:v>
                </c:pt>
                <c:pt idx="2809">
                  <c:v>4.7054465666467706E-3</c:v>
                </c:pt>
                <c:pt idx="2810">
                  <c:v>4.7038207495666761E-3</c:v>
                </c:pt>
                <c:pt idx="2811">
                  <c:v>4.7022198926544266E-3</c:v>
                </c:pt>
                <c:pt idx="2812">
                  <c:v>4.7007211934035047E-3</c:v>
                </c:pt>
                <c:pt idx="2813">
                  <c:v>4.69916860191165E-3</c:v>
                </c:pt>
                <c:pt idx="2814">
                  <c:v>4.6976410884526322E-3</c:v>
                </c:pt>
                <c:pt idx="2815">
                  <c:v>4.6961386933888905E-3</c:v>
                </c:pt>
                <c:pt idx="2816">
                  <c:v>4.694661457080228E-3</c:v>
                </c:pt>
                <c:pt idx="2817">
                  <c:v>4.6931411749229213E-3</c:v>
                </c:pt>
                <c:pt idx="2818">
                  <c:v>4.6917161692955111E-3</c:v>
                </c:pt>
                <c:pt idx="2819">
                  <c:v>4.6903164467272246E-3</c:v>
                </c:pt>
                <c:pt idx="2820">
                  <c:v>4.6889420475805582E-3</c:v>
                </c:pt>
                <c:pt idx="2821">
                  <c:v>4.6875930122214846E-3</c:v>
                </c:pt>
                <c:pt idx="2822">
                  <c:v>4.6862693810116301E-3</c:v>
                </c:pt>
                <c:pt idx="2823">
                  <c:v>4.684971194317834E-3</c:v>
                </c:pt>
                <c:pt idx="2824">
                  <c:v>4.6836984925025943E-3</c:v>
                </c:pt>
                <c:pt idx="2825">
                  <c:v>4.6825591251247189E-3</c:v>
                </c:pt>
                <c:pt idx="2826">
                  <c:v>4.6813338788167513E-3</c:v>
                </c:pt>
                <c:pt idx="2827">
                  <c:v>4.6801342320454964E-3</c:v>
                </c:pt>
                <c:pt idx="2828">
                  <c:v>4.6789602251768869E-3</c:v>
                </c:pt>
                <c:pt idx="2829">
                  <c:v>4.6776035102625351E-3</c:v>
                </c:pt>
                <c:pt idx="2830">
                  <c:v>4.6765310223335632E-3</c:v>
                </c:pt>
                <c:pt idx="2831">
                  <c:v>4.6754378608149239E-3</c:v>
                </c:pt>
                <c:pt idx="2832">
                  <c:v>4.6743705064340446E-3</c:v>
                </c:pt>
                <c:pt idx="2833">
                  <c:v>4.6733289995621874E-3</c:v>
                </c:pt>
                <c:pt idx="2834">
                  <c:v>4.6723508102027812E-3</c:v>
                </c:pt>
                <c:pt idx="2835">
                  <c:v>4.6713592728085691E-3</c:v>
                </c:pt>
                <c:pt idx="2836">
                  <c:v>4.6703937008068883E-3</c:v>
                </c:pt>
                <c:pt idx="2837">
                  <c:v>4.6694541345672462E-3</c:v>
                </c:pt>
                <c:pt idx="2838">
                  <c:v>4.668392266837464E-3</c:v>
                </c:pt>
                <c:pt idx="2839">
                  <c:v>4.6675141341508981E-3</c:v>
                </c:pt>
                <c:pt idx="2840">
                  <c:v>4.666662144464438E-3</c:v>
                </c:pt>
                <c:pt idx="2841">
                  <c:v>4.6658363381466414E-3</c:v>
                </c:pt>
                <c:pt idx="2842">
                  <c:v>4.665102848679741E-3</c:v>
                </c:pt>
                <c:pt idx="2843">
                  <c:v>4.6643239100061787E-3</c:v>
                </c:pt>
                <c:pt idx="2844">
                  <c:v>4.6631530053195631E-3</c:v>
                </c:pt>
                <c:pt idx="2845">
                  <c:v>4.6628449574835319E-3</c:v>
                </c:pt>
                <c:pt idx="2846">
                  <c:v>4.6621450243839206E-3</c:v>
                </c:pt>
                <c:pt idx="2847">
                  <c:v>4.6614336120276434E-3</c:v>
                </c:pt>
                <c:pt idx="2848">
                  <c:v>4.6607922198125592E-3</c:v>
                </c:pt>
                <c:pt idx="2849">
                  <c:v>4.660177333978395E-3</c:v>
                </c:pt>
                <c:pt idx="2850">
                  <c:v>4.6595889948996628E-3</c:v>
                </c:pt>
                <c:pt idx="2851">
                  <c:v>4.6590272429568279E-3</c:v>
                </c:pt>
                <c:pt idx="2852">
                  <c:v>4.658492118528655E-3</c:v>
                </c:pt>
                <c:pt idx="2853">
                  <c:v>4.6579836619973078E-3</c:v>
                </c:pt>
                <c:pt idx="2854">
                  <c:v>4.6575019137390017E-3</c:v>
                </c:pt>
                <c:pt idx="2855">
                  <c:v>4.6570391890988026E-3</c:v>
                </c:pt>
                <c:pt idx="2856">
                  <c:v>4.6566187035752731E-3</c:v>
                </c:pt>
                <c:pt idx="2857">
                  <c:v>4.6562173224316324E-3</c:v>
                </c:pt>
                <c:pt idx="2858">
                  <c:v>4.655842811090544E-3</c:v>
                </c:pt>
                <c:pt idx="2859">
                  <c:v>4.655495209935025E-3</c:v>
                </c:pt>
                <c:pt idx="2860">
                  <c:v>4.6551745593472419E-3</c:v>
                </c:pt>
                <c:pt idx="2861">
                  <c:v>4.6548808997144602E-3</c:v>
                </c:pt>
                <c:pt idx="2862">
                  <c:v>4.6546142714179979E-3</c:v>
                </c:pt>
                <c:pt idx="2863">
                  <c:v>4.6543747148451216E-3</c:v>
                </c:pt>
                <c:pt idx="2864">
                  <c:v>4.6541024809632313E-3</c:v>
                </c:pt>
                <c:pt idx="2865">
                  <c:v>4.6539113555505926E-3</c:v>
                </c:pt>
                <c:pt idx="2866">
                  <c:v>4.6537474133141032E-3</c:v>
                </c:pt>
                <c:pt idx="2867">
                  <c:v>4.6536106946346483E-3</c:v>
                </c:pt>
                <c:pt idx="2868">
                  <c:v>4.6535844213591495E-3</c:v>
                </c:pt>
                <c:pt idx="2869">
                  <c:v>4.6535081432493635E-3</c:v>
                </c:pt>
                <c:pt idx="2870">
                  <c:v>4.6534592195774417E-3</c:v>
                </c:pt>
                <c:pt idx="2871">
                  <c:v>4.6534376907306513E-3</c:v>
                </c:pt>
                <c:pt idx="2872">
                  <c:v>4.6534435971013624E-3</c:v>
                </c:pt>
                <c:pt idx="2873">
                  <c:v>4.6534769790802458E-3</c:v>
                </c:pt>
                <c:pt idx="2874">
                  <c:v>4.6535378770588207E-3</c:v>
                </c:pt>
                <c:pt idx="2875">
                  <c:v>4.6536263314294578E-3</c:v>
                </c:pt>
                <c:pt idx="2876">
                  <c:v>4.6537423825836755E-3</c:v>
                </c:pt>
                <c:pt idx="2877">
                  <c:v>4.6537496889952849E-3</c:v>
                </c:pt>
                <c:pt idx="2878">
                  <c:v>4.6539150951183687E-3</c:v>
                </c:pt>
                <c:pt idx="2879">
                  <c:v>4.6541082094762798E-3</c:v>
                </c:pt>
                <c:pt idx="2880">
                  <c:v>4.6543290724665939E-3</c:v>
                </c:pt>
                <c:pt idx="2881">
                  <c:v>4.6546928064835659E-3</c:v>
                </c:pt>
                <c:pt idx="2882">
                  <c:v>4.6550373196014953E-3</c:v>
                </c:pt>
                <c:pt idx="2883">
                  <c:v>4.6552975349934715E-3</c:v>
                </c:pt>
                <c:pt idx="2884">
                  <c:v>4.6556417703352412E-3</c:v>
                </c:pt>
                <c:pt idx="2885">
                  <c:v>4.656013973594224E-3</c:v>
                </c:pt>
                <c:pt idx="2886">
                  <c:v>4.6564141851706308E-3</c:v>
                </c:pt>
                <c:pt idx="2887">
                  <c:v>4.656842445461158E-3</c:v>
                </c:pt>
                <c:pt idx="2888">
                  <c:v>4.6572987948651371E-3</c:v>
                </c:pt>
                <c:pt idx="2889">
                  <c:v>4.6577832737801457E-3</c:v>
                </c:pt>
                <c:pt idx="2890">
                  <c:v>4.6583681370390108E-3</c:v>
                </c:pt>
                <c:pt idx="2891">
                  <c:v>4.6589110260544919E-3</c:v>
                </c:pt>
                <c:pt idx="2892">
                  <c:v>4.659482169035228E-3</c:v>
                </c:pt>
                <c:pt idx="2893">
                  <c:v>4.6600816063819446E-3</c:v>
                </c:pt>
                <c:pt idx="2894">
                  <c:v>4.6606290250525767E-3</c:v>
                </c:pt>
                <c:pt idx="2895">
                  <c:v>4.6614752332523523E-3</c:v>
                </c:pt>
                <c:pt idx="2896">
                  <c:v>4.6619656461845934E-3</c:v>
                </c:pt>
                <c:pt idx="2897">
                  <c:v>4.66267661564021E-3</c:v>
                </c:pt>
                <c:pt idx="2898">
                  <c:v>4.6634160782289538E-3</c:v>
                </c:pt>
                <c:pt idx="2899">
                  <c:v>4.664387014123572E-3</c:v>
                </c:pt>
                <c:pt idx="2900">
                  <c:v>4.6651897291206529E-3</c:v>
                </c:pt>
                <c:pt idx="2901">
                  <c:v>4.6660210674979215E-3</c:v>
                </c:pt>
                <c:pt idx="2902">
                  <c:v>4.6668810696673998E-3</c:v>
                </c:pt>
                <c:pt idx="2903">
                  <c:v>4.6677697760358957E-3</c:v>
                </c:pt>
                <c:pt idx="2904">
                  <c:v>4.6686872270119556E-3</c:v>
                </c:pt>
                <c:pt idx="2905">
                  <c:v>4.6696334630084695E-3</c:v>
                </c:pt>
                <c:pt idx="2906">
                  <c:v>4.670608524434852E-3</c:v>
                </c:pt>
                <c:pt idx="2907">
                  <c:v>4.6716124517031258E-3</c:v>
                </c:pt>
                <c:pt idx="2908">
                  <c:v>4.6726452852261808E-3</c:v>
                </c:pt>
                <c:pt idx="2909">
                  <c:v>4.6737070654143007E-3</c:v>
                </c:pt>
                <c:pt idx="2910">
                  <c:v>4.6747978326838512E-3</c:v>
                </c:pt>
                <c:pt idx="2911">
                  <c:v>4.675917627447723E-3</c:v>
                </c:pt>
                <c:pt idx="2912">
                  <c:v>4.6770664901231501E-3</c:v>
                </c:pt>
                <c:pt idx="2913">
                  <c:v>4.678244461123025E-3</c:v>
                </c:pt>
                <c:pt idx="2914">
                  <c:v>4.679451580866318E-3</c:v>
                </c:pt>
                <c:pt idx="2915">
                  <c:v>4.6806878897685273E-3</c:v>
                </c:pt>
                <c:pt idx="2916">
                  <c:v>4.6818270762904405E-3</c:v>
                </c:pt>
                <c:pt idx="2917">
                  <c:v>4.6831197696204025E-3</c:v>
                </c:pt>
                <c:pt idx="2918">
                  <c:v>4.6844417700916937E-3</c:v>
                </c:pt>
                <c:pt idx="2919">
                  <c:v>4.6857931181256062E-3</c:v>
                </c:pt>
                <c:pt idx="2920">
                  <c:v>4.6873086863186628E-3</c:v>
                </c:pt>
                <c:pt idx="2921">
                  <c:v>4.6887209789753977E-3</c:v>
                </c:pt>
                <c:pt idx="2922">
                  <c:v>4.6901627437325446E-3</c:v>
                </c:pt>
                <c:pt idx="2923">
                  <c:v>4.6916340210108147E-3</c:v>
                </c:pt>
                <c:pt idx="2924">
                  <c:v>4.6931348512352609E-3</c:v>
                </c:pt>
                <c:pt idx="2925">
                  <c:v>4.6946652748300708E-3</c:v>
                </c:pt>
                <c:pt idx="2926">
                  <c:v>4.6962253322194291E-3</c:v>
                </c:pt>
                <c:pt idx="2927">
                  <c:v>4.6978150638292597E-3</c:v>
                </c:pt>
                <c:pt idx="2928">
                  <c:v>4.6994345100863548E-3</c:v>
                </c:pt>
                <c:pt idx="2929">
                  <c:v>4.7007757096730884E-3</c:v>
                </c:pt>
                <c:pt idx="2930">
                  <c:v>4.7024503913073445E-3</c:v>
                </c:pt>
                <c:pt idx="2931">
                  <c:v>4.7041549023036922E-3</c:v>
                </c:pt>
                <c:pt idx="2932">
                  <c:v>4.705889283087572E-3</c:v>
                </c:pt>
                <c:pt idx="2933">
                  <c:v>4.7079080596663658E-3</c:v>
                </c:pt>
                <c:pt idx="2934">
                  <c:v>4.7097065832772955E-3</c:v>
                </c:pt>
                <c:pt idx="2935">
                  <c:v>4.7115351037367859E-3</c:v>
                </c:pt>
                <c:pt idx="2936">
                  <c:v>4.7133936614800476E-3</c:v>
                </c:pt>
                <c:pt idx="2937">
                  <c:v>4.715282296935186E-3</c:v>
                </c:pt>
                <c:pt idx="2938">
                  <c:v>4.7170275157540449E-3</c:v>
                </c:pt>
                <c:pt idx="2939">
                  <c:v>4.7189742407599605E-3</c:v>
                </c:pt>
                <c:pt idx="2940">
                  <c:v>4.7209511614796709E-3</c:v>
                </c:pt>
                <c:pt idx="2941">
                  <c:v>4.7229583183509413E-3</c:v>
                </c:pt>
                <c:pt idx="2942">
                  <c:v>4.7255432957337288E-3</c:v>
                </c:pt>
                <c:pt idx="2943">
                  <c:v>4.727617648283459E-3</c:v>
                </c:pt>
                <c:pt idx="2944">
                  <c:v>4.7297223681844313E-3</c:v>
                </c:pt>
                <c:pt idx="2945">
                  <c:v>4.7318574958756026E-3</c:v>
                </c:pt>
                <c:pt idx="2946">
                  <c:v>4.7341430616426169E-3</c:v>
                </c:pt>
                <c:pt idx="2947">
                  <c:v>4.7363412703636002E-3</c:v>
                </c:pt>
                <c:pt idx="2948">
                  <c:v>4.7385700106732697E-3</c:v>
                </c:pt>
                <c:pt idx="2949">
                  <c:v>4.7408293230122422E-3</c:v>
                </c:pt>
                <c:pt idx="2950">
                  <c:v>4.7433199925291892E-3</c:v>
                </c:pt>
                <c:pt idx="2951">
                  <c:v>4.7456427981813591E-3</c:v>
                </c:pt>
                <c:pt idx="2952">
                  <c:v>4.7479963005022134E-3</c:v>
                </c:pt>
                <c:pt idx="2953">
                  <c:v>4.7503805399385299E-3</c:v>
                </c:pt>
                <c:pt idx="2954">
                  <c:v>4.752795556937953E-3</c:v>
                </c:pt>
                <c:pt idx="2955">
                  <c:v>4.7552413919463906E-3</c:v>
                </c:pt>
                <c:pt idx="2956">
                  <c:v>4.7577180854149635E-3</c:v>
                </c:pt>
                <c:pt idx="2957">
                  <c:v>4.7602256777904469E-3</c:v>
                </c:pt>
                <c:pt idx="2958">
                  <c:v>4.7627642095248316E-3</c:v>
                </c:pt>
                <c:pt idx="2959">
                  <c:v>4.7653337210709756E-3</c:v>
                </c:pt>
                <c:pt idx="2960">
                  <c:v>4.7679342528782623E-3</c:v>
                </c:pt>
                <c:pt idx="2961">
                  <c:v>4.7705658453995499E-3</c:v>
                </c:pt>
                <c:pt idx="2962">
                  <c:v>4.7732285390903028E-3</c:v>
                </c:pt>
                <c:pt idx="2963">
                  <c:v>4.7759223744042499E-3</c:v>
                </c:pt>
                <c:pt idx="2964">
                  <c:v>4.7786473917968541E-3</c:v>
                </c:pt>
                <c:pt idx="2965">
                  <c:v>4.7814036317244514E-3</c:v>
                </c:pt>
                <c:pt idx="2966">
                  <c:v>4.7841911346442438E-3</c:v>
                </c:pt>
                <c:pt idx="2967">
                  <c:v>4.787009941013433E-3</c:v>
                </c:pt>
                <c:pt idx="2968">
                  <c:v>4.7896187367608874E-3</c:v>
                </c:pt>
                <c:pt idx="2969">
                  <c:v>4.7924979837415038E-3</c:v>
                </c:pt>
                <c:pt idx="2970">
                  <c:v>4.7954086522213682E-3</c:v>
                </c:pt>
                <c:pt idx="2971">
                  <c:v>4.7983507826569113E-3</c:v>
                </c:pt>
                <c:pt idx="2972">
                  <c:v>4.8023278461149189E-3</c:v>
                </c:pt>
                <c:pt idx="2973">
                  <c:v>4.8045824174439266E-3</c:v>
                </c:pt>
                <c:pt idx="2974">
                  <c:v>4.8076214808622378E-3</c:v>
                </c:pt>
                <c:pt idx="2975">
                  <c:v>4.8106921714257999E-3</c:v>
                </c:pt>
                <c:pt idx="2976">
                  <c:v>4.8137945296022411E-3</c:v>
                </c:pt>
                <c:pt idx="2977">
                  <c:v>4.8169285958565844E-3</c:v>
                </c:pt>
                <c:pt idx="2978">
                  <c:v>4.8200944106564607E-3</c:v>
                </c:pt>
                <c:pt idx="2979">
                  <c:v>4.8232920144712348E-3</c:v>
                </c:pt>
                <c:pt idx="2980">
                  <c:v>4.8265214477720125E-3</c:v>
                </c:pt>
                <c:pt idx="2981">
                  <c:v>4.8292402667646783E-3</c:v>
                </c:pt>
                <c:pt idx="2982">
                  <c:v>4.8325288186168436E-3</c:v>
                </c:pt>
                <c:pt idx="2983">
                  <c:v>4.8358493146682946E-3</c:v>
                </c:pt>
                <c:pt idx="2984">
                  <c:v>4.8392017953888811E-3</c:v>
                </c:pt>
                <c:pt idx="2985">
                  <c:v>4.8425863012493409E-3</c:v>
                </c:pt>
                <c:pt idx="2986">
                  <c:v>4.8460028727213E-3</c:v>
                </c:pt>
                <c:pt idx="2987">
                  <c:v>4.849451550278161E-3</c:v>
                </c:pt>
                <c:pt idx="2988">
                  <c:v>4.8529323743942143E-3</c:v>
                </c:pt>
                <c:pt idx="2989">
                  <c:v>4.8564453855437506E-3</c:v>
                </c:pt>
                <c:pt idx="2990">
                  <c:v>4.8596986246684315E-3</c:v>
                </c:pt>
                <c:pt idx="2991">
                  <c:v>4.8632737707119122E-3</c:v>
                </c:pt>
                <c:pt idx="2992">
                  <c:v>4.8668812218542138E-3</c:v>
                </c:pt>
                <c:pt idx="2993">
                  <c:v>4.8705210185744164E-3</c:v>
                </c:pt>
                <c:pt idx="2994">
                  <c:v>4.8750982749301564E-3</c:v>
                </c:pt>
                <c:pt idx="2995">
                  <c:v>4.8788100074627907E-3</c:v>
                </c:pt>
                <c:pt idx="2996">
                  <c:v>4.8825542171172858E-3</c:v>
                </c:pt>
                <c:pt idx="2997">
                  <c:v>4.8863309443803876E-3</c:v>
                </c:pt>
                <c:pt idx="2998">
                  <c:v>4.8898287902214427E-3</c:v>
                </c:pt>
                <c:pt idx="2999">
                  <c:v>4.893666228642098E-3</c:v>
                </c:pt>
                <c:pt idx="3000">
                  <c:v>4.8975165896822112E-3</c:v>
                </c:pt>
                <c:pt idx="3001">
                  <c:v>4.9013735604531081E-3</c:v>
                </c:pt>
                <c:pt idx="3002">
                  <c:v>4.9052343261848349E-3</c:v>
                </c:pt>
                <c:pt idx="3003">
                  <c:v>4.9094042032013395E-3</c:v>
                </c:pt>
                <c:pt idx="3004">
                  <c:v>4.9132629296744709E-3</c:v>
                </c:pt>
                <c:pt idx="3005">
                  <c:v>4.9171169857487526E-3</c:v>
                </c:pt>
                <c:pt idx="3006">
                  <c:v>4.9209635698764945E-3</c:v>
                </c:pt>
                <c:pt idx="3007">
                  <c:v>4.9247998762195263E-3</c:v>
                </c:pt>
                <c:pt idx="3008">
                  <c:v>4.9286230946509338E-3</c:v>
                </c:pt>
                <c:pt idx="3009">
                  <c:v>4.9324304107550608E-3</c:v>
                </c:pt>
                <c:pt idx="3010">
                  <c:v>4.9362190058214236E-3</c:v>
                </c:pt>
                <c:pt idx="3011">
                  <c:v>4.9399860568542725E-3</c:v>
                </c:pt>
                <c:pt idx="3012">
                  <c:v>4.943730771534355E-3</c:v>
                </c:pt>
                <c:pt idx="3013">
                  <c:v>4.9474677826323171E-3</c:v>
                </c:pt>
                <c:pt idx="3014">
                  <c:v>4.95120053875999E-3</c:v>
                </c:pt>
                <c:pt idx="3015">
                  <c:v>4.9549290240613608E-3</c:v>
                </c:pt>
                <c:pt idx="3016">
                  <c:v>4.9586532226725995E-3</c:v>
                </c:pt>
                <c:pt idx="3017">
                  <c:v>4.9623731187376924E-3</c:v>
                </c:pt>
                <c:pt idx="3018">
                  <c:v>4.9660886963936767E-3</c:v>
                </c:pt>
                <c:pt idx="3019">
                  <c:v>4.9697999397801951E-3</c:v>
                </c:pt>
                <c:pt idx="3020">
                  <c:v>4.9732085424335137E-3</c:v>
                </c:pt>
                <c:pt idx="3021">
                  <c:v>4.976911333411084E-3</c:v>
                </c:pt>
                <c:pt idx="3022">
                  <c:v>4.9806097436976785E-3</c:v>
                </c:pt>
                <c:pt idx="3023">
                  <c:v>4.9843037574273082E-3</c:v>
                </c:pt>
                <c:pt idx="3024">
                  <c:v>4.9882905875757149E-3</c:v>
                </c:pt>
                <c:pt idx="3025">
                  <c:v>4.9919754922840391E-3</c:v>
                </c:pt>
                <c:pt idx="3026">
                  <c:v>4.9956559517021397E-3</c:v>
                </c:pt>
                <c:pt idx="3027">
                  <c:v>4.999331949968793E-3</c:v>
                </c:pt>
                <c:pt idx="3028">
                  <c:v>5.0030034712210342E-3</c:v>
                </c:pt>
                <c:pt idx="3029">
                  <c:v>5.0066704996011152E-3</c:v>
                </c:pt>
                <c:pt idx="3030">
                  <c:v>5.0103330192486778E-3</c:v>
                </c:pt>
                <c:pt idx="3031">
                  <c:v>5.0139910143016282E-3</c:v>
                </c:pt>
                <c:pt idx="3032">
                  <c:v>5.01764446889961E-3</c:v>
                </c:pt>
                <c:pt idx="3033">
                  <c:v>5.0207037989906667E-3</c:v>
                </c:pt>
                <c:pt idx="3034">
                  <c:v>5.024348682501234E-3</c:v>
                </c:pt>
                <c:pt idx="3035">
                  <c:v>5.0279889802942179E-3</c:v>
                </c:pt>
                <c:pt idx="3036">
                  <c:v>5.0316246765103045E-3</c:v>
                </c:pt>
                <c:pt idx="3037">
                  <c:v>5.0352557552866273E-3</c:v>
                </c:pt>
                <c:pt idx="3038">
                  <c:v>5.0388822007665368E-3</c:v>
                </c:pt>
                <c:pt idx="3039">
                  <c:v>5.0425039970871666E-3</c:v>
                </c:pt>
                <c:pt idx="3040">
                  <c:v>5.0461211283892027E-3</c:v>
                </c:pt>
                <c:pt idx="3041">
                  <c:v>5.0497335788124431E-3</c:v>
                </c:pt>
                <c:pt idx="3042">
                  <c:v>5.0530490612009007E-3</c:v>
                </c:pt>
                <c:pt idx="3043">
                  <c:v>5.0566523912720773E-3</c:v>
                </c:pt>
                <c:pt idx="3044">
                  <c:v>5.0602509940460482E-3</c:v>
                </c:pt>
                <c:pt idx="3045">
                  <c:v>5.0638448536631407E-3</c:v>
                </c:pt>
                <c:pt idx="3046">
                  <c:v>5.0683072033594232E-3</c:v>
                </c:pt>
                <c:pt idx="3047">
                  <c:v>5.0718906478110287E-3</c:v>
                </c:pt>
                <c:pt idx="3048">
                  <c:v>5.0754692980297987E-3</c:v>
                </c:pt>
                <c:pt idx="3049">
                  <c:v>5.0790431381545053E-3</c:v>
                </c:pt>
                <c:pt idx="3050">
                  <c:v>5.0823222770824466E-3</c:v>
                </c:pt>
                <c:pt idx="3051">
                  <c:v>5.0858867479635405E-3</c:v>
                </c:pt>
                <c:pt idx="3052">
                  <c:v>5.0894463623312016E-3</c:v>
                </c:pt>
                <c:pt idx="3053">
                  <c:v>5.0930011043255879E-3</c:v>
                </c:pt>
                <c:pt idx="3054">
                  <c:v>5.0965509580851026E-3</c:v>
                </c:pt>
                <c:pt idx="3055">
                  <c:v>5.1003842786727554E-3</c:v>
                </c:pt>
                <c:pt idx="3056">
                  <c:v>5.1039240040116835E-3</c:v>
                </c:pt>
                <c:pt idx="3057">
                  <c:v>5.1074587923632718E-3</c:v>
                </c:pt>
                <c:pt idx="3058">
                  <c:v>5.1109886278662931E-3</c:v>
                </c:pt>
                <c:pt idx="3059">
                  <c:v>5.1145134946560472E-3</c:v>
                </c:pt>
                <c:pt idx="3060">
                  <c:v>5.1180333768747859E-3</c:v>
                </c:pt>
                <c:pt idx="3061">
                  <c:v>5.121548258656068E-3</c:v>
                </c:pt>
                <c:pt idx="3062">
                  <c:v>5.1250581241430136E-3</c:v>
                </c:pt>
                <c:pt idx="3063">
                  <c:v>5.1285629574691852E-3</c:v>
                </c:pt>
                <c:pt idx="3064">
                  <c:v>5.1320627427742238E-3</c:v>
                </c:pt>
                <c:pt idx="3065">
                  <c:v>5.1355574641969064E-3</c:v>
                </c:pt>
                <c:pt idx="3066">
                  <c:v>5.1390471058734002E-3</c:v>
                </c:pt>
                <c:pt idx="3067">
                  <c:v>5.1425316519424797E-3</c:v>
                </c:pt>
                <c:pt idx="3068">
                  <c:v>5.1460110865420503E-3</c:v>
                </c:pt>
                <c:pt idx="3069">
                  <c:v>5.1494853938100181E-3</c:v>
                </c:pt>
                <c:pt idx="3070">
                  <c:v>5.1529545578825513E-3</c:v>
                </c:pt>
                <c:pt idx="3071">
                  <c:v>5.1564185629001625E-3</c:v>
                </c:pt>
                <c:pt idx="3072">
                  <c:v>5.1595943554096279E-3</c:v>
                </c:pt>
                <c:pt idx="3073">
                  <c:v>5.1630483190021276E-3</c:v>
                </c:pt>
                <c:pt idx="3074">
                  <c:v>5.1664970771251647E-3</c:v>
                </c:pt>
                <c:pt idx="3075">
                  <c:v>5.1699406139162638E-3</c:v>
                </c:pt>
                <c:pt idx="3076">
                  <c:v>5.1733789135155837E-3</c:v>
                </c:pt>
                <c:pt idx="3077">
                  <c:v>5.1770933645213096E-3</c:v>
                </c:pt>
                <c:pt idx="3078">
                  <c:v>5.1805208119941031E-3</c:v>
                </c:pt>
                <c:pt idx="3079">
                  <c:v>5.1839429735126129E-3</c:v>
                </c:pt>
                <c:pt idx="3080">
                  <c:v>5.1873598332104025E-3</c:v>
                </c:pt>
                <c:pt idx="3081">
                  <c:v>5.1907713752279818E-3</c:v>
                </c:pt>
                <c:pt idx="3082">
                  <c:v>5.1941775837006515E-3</c:v>
                </c:pt>
                <c:pt idx="3083">
                  <c:v>5.1975784427663162E-3</c:v>
                </c:pt>
                <c:pt idx="3084">
                  <c:v>5.200973936562883E-3</c:v>
                </c:pt>
                <c:pt idx="3085">
                  <c:v>5.2040853189471176E-3</c:v>
                </c:pt>
                <c:pt idx="3086">
                  <c:v>5.2074703741898211E-3</c:v>
                </c:pt>
                <c:pt idx="3087">
                  <c:v>5.2108500177561433E-3</c:v>
                </c:pt>
                <c:pt idx="3088">
                  <c:v>5.2142242337792155E-3</c:v>
                </c:pt>
                <c:pt idx="3089">
                  <c:v>5.2175930063991975E-3</c:v>
                </c:pt>
                <c:pt idx="3090">
                  <c:v>5.2209563197536113E-3</c:v>
                </c:pt>
                <c:pt idx="3091">
                  <c:v>5.2243141579799823E-3</c:v>
                </c:pt>
                <c:pt idx="3092">
                  <c:v>5.2276665052131991E-3</c:v>
                </c:pt>
                <c:pt idx="3093">
                  <c:v>5.2310133455934198E-3</c:v>
                </c:pt>
                <c:pt idx="3094">
                  <c:v>5.2340790008891247E-3</c:v>
                </c:pt>
                <c:pt idx="3095">
                  <c:v>5.2374151300629279E-3</c:v>
                </c:pt>
                <c:pt idx="3096">
                  <c:v>5.2407457059793217E-3</c:v>
                </c:pt>
                <c:pt idx="3097">
                  <c:v>5.2440707127718866E-3</c:v>
                </c:pt>
                <c:pt idx="3098">
                  <c:v>5.247938613176662E-3</c:v>
                </c:pt>
                <c:pt idx="3099">
                  <c:v>5.251251724375963E-3</c:v>
                </c:pt>
                <c:pt idx="3100">
                  <c:v>5.2545592164961489E-3</c:v>
                </c:pt>
                <c:pt idx="3101">
                  <c:v>5.2578610736768632E-3</c:v>
                </c:pt>
                <c:pt idx="3102">
                  <c:v>5.2611572800516674E-3</c:v>
                </c:pt>
                <c:pt idx="3103">
                  <c:v>5.2641753826157701E-3</c:v>
                </c:pt>
                <c:pt idx="3104">
                  <c:v>5.2674606006562321E-3</c:v>
                </c:pt>
                <c:pt idx="3105">
                  <c:v>5.270740121489593E-3</c:v>
                </c:pt>
                <c:pt idx="3106">
                  <c:v>5.2740139292524971E-3</c:v>
                </c:pt>
                <c:pt idx="3107">
                  <c:v>5.2785611142404168E-3</c:v>
                </c:pt>
                <c:pt idx="3108">
                  <c:v>5.281821528592536E-3</c:v>
                </c:pt>
                <c:pt idx="3109">
                  <c:v>5.2850761764535398E-3</c:v>
                </c:pt>
                <c:pt idx="3110">
                  <c:v>5.2883250419586744E-3</c:v>
                </c:pt>
                <c:pt idx="3111">
                  <c:v>5.2915681092440313E-3</c:v>
                </c:pt>
                <c:pt idx="3112">
                  <c:v>5.2948053624448559E-3</c:v>
                </c:pt>
                <c:pt idx="3113">
                  <c:v>5.2980367856963907E-3</c:v>
                </c:pt>
                <c:pt idx="3114">
                  <c:v>5.3012623631347308E-3</c:v>
                </c:pt>
                <c:pt idx="3115">
                  <c:v>5.303678254004701E-3</c:v>
                </c:pt>
                <c:pt idx="3116">
                  <c:v>5.307695917116201E-3</c:v>
                </c:pt>
                <c:pt idx="3117">
                  <c:v>5.3109038619281179E-3</c:v>
                </c:pt>
                <c:pt idx="3118">
                  <c:v>5.3141058974695149E-3</c:v>
                </c:pt>
                <c:pt idx="3119">
                  <c:v>5.3173020078756362E-3</c:v>
                </c:pt>
                <c:pt idx="3120">
                  <c:v>5.3204921772800244E-3</c:v>
                </c:pt>
                <c:pt idx="3121">
                  <c:v>5.3236763898213248E-3</c:v>
                </c:pt>
                <c:pt idx="3122">
                  <c:v>5.326854629632229E-3</c:v>
                </c:pt>
                <c:pt idx="3123">
                  <c:v>5.3300268808479821E-3</c:v>
                </c:pt>
                <c:pt idx="3124">
                  <c:v>5.3323995677048005E-3</c:v>
                </c:pt>
                <c:pt idx="3125">
                  <c:v>5.3355609525940571E-3</c:v>
                </c:pt>
                <c:pt idx="3126">
                  <c:v>5.3387163048785689E-3</c:v>
                </c:pt>
                <c:pt idx="3127">
                  <c:v>5.3418656086984938E-3</c:v>
                </c:pt>
                <c:pt idx="3128">
                  <c:v>5.3457977527517101E-3</c:v>
                </c:pt>
                <c:pt idx="3129">
                  <c:v>5.3489337392434739E-3</c:v>
                </c:pt>
                <c:pt idx="3130">
                  <c:v>5.3520636260876416E-3</c:v>
                </c:pt>
                <c:pt idx="3131">
                  <c:v>5.3551873974186075E-3</c:v>
                </c:pt>
                <c:pt idx="3132">
                  <c:v>5.3583050373733152E-3</c:v>
                </c:pt>
                <c:pt idx="3133">
                  <c:v>5.3614165300861589E-3</c:v>
                </c:pt>
                <c:pt idx="3134">
                  <c:v>5.3645218596898303E-3</c:v>
                </c:pt>
                <c:pt idx="3135">
                  <c:v>5.3676210103238255E-3</c:v>
                </c:pt>
                <c:pt idx="3136">
                  <c:v>5.3707139661199861E-3</c:v>
                </c:pt>
                <c:pt idx="3137">
                  <c:v>5.3727630129927206E-3</c:v>
                </c:pt>
                <c:pt idx="3138">
                  <c:v>5.3758451381522576E-3</c:v>
                </c:pt>
                <c:pt idx="3139">
                  <c:v>5.378921025679162E-3</c:v>
                </c:pt>
                <c:pt idx="3140">
                  <c:v>5.3819906597087908E-3</c:v>
                </c:pt>
                <c:pt idx="3141">
                  <c:v>5.3858494809379898E-3</c:v>
                </c:pt>
                <c:pt idx="3142">
                  <c:v>5.389676637038405E-3</c:v>
                </c:pt>
                <c:pt idx="3143">
                  <c:v>5.3929811418607088E-3</c:v>
                </c:pt>
                <c:pt idx="3144">
                  <c:v>5.3957656421705965E-3</c:v>
                </c:pt>
                <c:pt idx="3145">
                  <c:v>5.3988006414466688E-3</c:v>
                </c:pt>
                <c:pt idx="3146">
                  <c:v>5.4018292840449207E-3</c:v>
                </c:pt>
                <c:pt idx="3147">
                  <c:v>5.4048515541019956E-3</c:v>
                </c:pt>
                <c:pt idx="3148">
                  <c:v>5.4078674357510266E-3</c:v>
                </c:pt>
                <c:pt idx="3149">
                  <c:v>5.4108769131312939E-3</c:v>
                </c:pt>
                <c:pt idx="3150">
                  <c:v>5.4141339196483286E-3</c:v>
                </c:pt>
                <c:pt idx="3151">
                  <c:v>5.4171301231492851E-3</c:v>
                </c:pt>
                <c:pt idx="3152">
                  <c:v>5.4201198735825962E-3</c:v>
                </c:pt>
                <c:pt idx="3153">
                  <c:v>5.42310315508443E-3</c:v>
                </c:pt>
                <c:pt idx="3154">
                  <c:v>5.4258276807389655E-3</c:v>
                </c:pt>
                <c:pt idx="3155">
                  <c:v>5.4287983993524871E-3</c:v>
                </c:pt>
                <c:pt idx="3156">
                  <c:v>5.4326083189639328E-3</c:v>
                </c:pt>
                <c:pt idx="3157">
                  <c:v>5.4347202747592359E-3</c:v>
                </c:pt>
                <c:pt idx="3158">
                  <c:v>5.4376713998248744E-3</c:v>
                </c:pt>
                <c:pt idx="3159">
                  <c:v>5.4408661081033387E-3</c:v>
                </c:pt>
                <c:pt idx="3160">
                  <c:v>5.4438036628706001E-3</c:v>
                </c:pt>
                <c:pt idx="3161">
                  <c:v>5.4467346217922522E-3</c:v>
                </c:pt>
                <c:pt idx="3162">
                  <c:v>5.4496589689992502E-3</c:v>
                </c:pt>
                <c:pt idx="3163">
                  <c:v>5.4525766886286313E-3</c:v>
                </c:pt>
                <c:pt idx="3164">
                  <c:v>5.4554877648148262E-3</c:v>
                </c:pt>
                <c:pt idx="3165">
                  <c:v>5.4583921816940013E-3</c:v>
                </c:pt>
                <c:pt idx="3166">
                  <c:v>5.4612899234023253E-3</c:v>
                </c:pt>
                <c:pt idx="3167">
                  <c:v>5.4641809740724918E-3</c:v>
                </c:pt>
                <c:pt idx="3168">
                  <c:v>5.4670653178415362E-3</c:v>
                </c:pt>
                <c:pt idx="3169">
                  <c:v>5.4699429388456282E-3</c:v>
                </c:pt>
                <c:pt idx="3170">
                  <c:v>5.4728138212183268E-3</c:v>
                </c:pt>
                <c:pt idx="3171">
                  <c:v>5.4756779490958028E-3</c:v>
                </c:pt>
                <c:pt idx="3172">
                  <c:v>5.4785353066133524E-3</c:v>
                </c:pt>
                <c:pt idx="3173">
                  <c:v>5.4813858779045399E-3</c:v>
                </c:pt>
                <c:pt idx="3174">
                  <c:v>5.4842296471063999E-3</c:v>
                </c:pt>
                <c:pt idx="3175">
                  <c:v>5.487066598354233E-3</c:v>
                </c:pt>
                <c:pt idx="3176">
                  <c:v>5.4896540207043211E-3</c:v>
                </c:pt>
                <c:pt idx="3177">
                  <c:v>5.4924777376630374E-3</c:v>
                </c:pt>
                <c:pt idx="3178">
                  <c:v>5.4952945902884765E-3</c:v>
                </c:pt>
                <c:pt idx="3179">
                  <c:v>5.4981045627181622E-3</c:v>
                </c:pt>
                <c:pt idx="3180">
                  <c:v>5.5011485300028168E-3</c:v>
                </c:pt>
                <c:pt idx="3181">
                  <c:v>5.5039442403616847E-3</c:v>
                </c:pt>
                <c:pt idx="3182">
                  <c:v>5.5067330217118821E-3</c:v>
                </c:pt>
                <c:pt idx="3183">
                  <c:v>5.5095148581887068E-3</c:v>
                </c:pt>
                <c:pt idx="3184">
                  <c:v>5.5122897339274588E-3</c:v>
                </c:pt>
                <c:pt idx="3185">
                  <c:v>5.515057633063437E-3</c:v>
                </c:pt>
                <c:pt idx="3186">
                  <c:v>5.5178185397302031E-3</c:v>
                </c:pt>
                <c:pt idx="3187">
                  <c:v>5.5205724380656632E-3</c:v>
                </c:pt>
                <c:pt idx="3188">
                  <c:v>5.5233193122033774E-3</c:v>
                </c:pt>
                <c:pt idx="3189">
                  <c:v>5.5258223859547904E-3</c:v>
                </c:pt>
                <c:pt idx="3190">
                  <c:v>5.5285556291540337E-3</c:v>
                </c:pt>
                <c:pt idx="3191">
                  <c:v>5.531281801784093E-3</c:v>
                </c:pt>
                <c:pt idx="3192">
                  <c:v>5.5340008879763408E-3</c:v>
                </c:pt>
                <c:pt idx="3193">
                  <c:v>5.5359249524070953E-3</c:v>
                </c:pt>
                <c:pt idx="3194">
                  <c:v>5.5395691668103098E-3</c:v>
                </c:pt>
                <c:pt idx="3195">
                  <c:v>5.5422663492823432E-3</c:v>
                </c:pt>
                <c:pt idx="3196">
                  <c:v>5.5449563808167568E-3</c:v>
                </c:pt>
                <c:pt idx="3197">
                  <c:v>5.5476392455497958E-3</c:v>
                </c:pt>
                <c:pt idx="3198">
                  <c:v>5.5503149276177055E-3</c:v>
                </c:pt>
                <c:pt idx="3199">
                  <c:v>5.5529834111558429E-3</c:v>
                </c:pt>
                <c:pt idx="3200">
                  <c:v>5.5556446802995652E-3</c:v>
                </c:pt>
                <c:pt idx="3201">
                  <c:v>5.5582987191851174E-3</c:v>
                </c:pt>
                <c:pt idx="3202">
                  <c:v>5.5614066567668255E-3</c:v>
                </c:pt>
                <c:pt idx="3203">
                  <c:v>5.5640452253973684E-3</c:v>
                </c:pt>
                <c:pt idx="3204">
                  <c:v>5.5666765137254636E-3</c:v>
                </c:pt>
                <c:pt idx="3205">
                  <c:v>5.569300505885541E-3</c:v>
                </c:pt>
                <c:pt idx="3206">
                  <c:v>5.5724349836494304E-3</c:v>
                </c:pt>
                <c:pt idx="3207">
                  <c:v>5.575042725670872E-3</c:v>
                </c:pt>
                <c:pt idx="3208">
                  <c:v>5.5776431206234272E-3</c:v>
                </c:pt>
                <c:pt idx="3209">
                  <c:v>5.5802361526437394E-3</c:v>
                </c:pt>
                <c:pt idx="3210">
                  <c:v>5.5838698188068366E-3</c:v>
                </c:pt>
                <c:pt idx="3211">
                  <c:v>5.5856261001923967E-3</c:v>
                </c:pt>
                <c:pt idx="3212">
                  <c:v>5.5881964556912748E-3</c:v>
                </c:pt>
                <c:pt idx="3213">
                  <c:v>5.5907593835681562E-3</c:v>
                </c:pt>
                <c:pt idx="3214">
                  <c:v>5.593314867960949E-3</c:v>
                </c:pt>
                <c:pt idx="3215">
                  <c:v>5.595862893002344E-3</c:v>
                </c:pt>
                <c:pt idx="3216">
                  <c:v>5.5984034428267718E-3</c:v>
                </c:pt>
                <c:pt idx="3217">
                  <c:v>5.6009365015721379E-3</c:v>
                </c:pt>
                <c:pt idx="3218">
                  <c:v>5.6034620533693975E-3</c:v>
                </c:pt>
                <c:pt idx="3219">
                  <c:v>5.6059800823573249E-3</c:v>
                </c:pt>
                <c:pt idx="3220">
                  <c:v>5.608490572669482E-3</c:v>
                </c:pt>
                <c:pt idx="3221">
                  <c:v>5.6109935084402984E-3</c:v>
                </c:pt>
                <c:pt idx="3222">
                  <c:v>5.6134888738050741E-3</c:v>
                </c:pt>
                <c:pt idx="3223">
                  <c:v>5.6159766528999771E-3</c:v>
                </c:pt>
                <c:pt idx="3224">
                  <c:v>5.618456829857699E-3</c:v>
                </c:pt>
                <c:pt idx="3225">
                  <c:v>5.6209293888161453E-3</c:v>
                </c:pt>
                <c:pt idx="3226">
                  <c:v>5.6233943139088792E-3</c:v>
                </c:pt>
                <c:pt idx="3227">
                  <c:v>5.6258515892711981E-3</c:v>
                </c:pt>
                <c:pt idx="3228">
                  <c:v>5.628083703966091E-3</c:v>
                </c:pt>
                <c:pt idx="3229">
                  <c:v>5.6305261457762117E-3</c:v>
                </c:pt>
                <c:pt idx="3230">
                  <c:v>5.632960891497292E-3</c:v>
                </c:pt>
                <c:pt idx="3231">
                  <c:v>5.6362514460097657E-3</c:v>
                </c:pt>
                <c:pt idx="3232">
                  <c:v>5.6380226648507529E-3</c:v>
                </c:pt>
                <c:pt idx="3233">
                  <c:v>5.6404337086666551E-3</c:v>
                </c:pt>
                <c:pt idx="3234">
                  <c:v>5.6428369916957611E-3</c:v>
                </c:pt>
                <c:pt idx="3235">
                  <c:v>5.6452324980768463E-3</c:v>
                </c:pt>
                <c:pt idx="3236">
                  <c:v>5.6476202119426023E-3</c:v>
                </c:pt>
                <c:pt idx="3237">
                  <c:v>5.650000117429198E-3</c:v>
                </c:pt>
                <c:pt idx="3238">
                  <c:v>5.6523721986701941E-3</c:v>
                </c:pt>
                <c:pt idx="3239">
                  <c:v>5.654736439802628E-3</c:v>
                </c:pt>
                <c:pt idx="3240">
                  <c:v>5.6570928249600611E-3</c:v>
                </c:pt>
                <c:pt idx="3241">
                  <c:v>5.659019844122426E-3</c:v>
                </c:pt>
                <c:pt idx="3242">
                  <c:v>5.6613615288458874E-3</c:v>
                </c:pt>
                <c:pt idx="3243">
                  <c:v>5.6636953124860057E-3</c:v>
                </c:pt>
                <c:pt idx="3244">
                  <c:v>5.6675555596876247E-3</c:v>
                </c:pt>
                <c:pt idx="3245">
                  <c:v>5.6686695979673019E-3</c:v>
                </c:pt>
                <c:pt idx="3246">
                  <c:v>5.6706490982589841E-3</c:v>
                </c:pt>
                <c:pt idx="3247">
                  <c:v>5.672951118921965E-3</c:v>
                </c:pt>
                <c:pt idx="3248">
                  <c:v>5.6752451591792763E-3</c:v>
                </c:pt>
                <c:pt idx="3249">
                  <c:v>5.6775312031698277E-3</c:v>
                </c:pt>
                <c:pt idx="3250">
                  <c:v>5.6796032245763645E-3</c:v>
                </c:pt>
                <c:pt idx="3251">
                  <c:v>5.6818737690003014E-3</c:v>
                </c:pt>
                <c:pt idx="3252">
                  <c:v>5.6841362708122695E-3</c:v>
                </c:pt>
                <c:pt idx="3253">
                  <c:v>5.686390714145409E-3</c:v>
                </c:pt>
                <c:pt idx="3254">
                  <c:v>5.6892484555800009E-3</c:v>
                </c:pt>
                <c:pt idx="3255">
                  <c:v>5.6914850973491856E-3</c:v>
                </c:pt>
                <c:pt idx="3256">
                  <c:v>5.6937136293055491E-3</c:v>
                </c:pt>
                <c:pt idx="3257">
                  <c:v>5.6959340355887348E-3</c:v>
                </c:pt>
                <c:pt idx="3258">
                  <c:v>5.6979447501000705E-3</c:v>
                </c:pt>
                <c:pt idx="3259">
                  <c:v>5.7001494082282167E-3</c:v>
                </c:pt>
                <c:pt idx="3260">
                  <c:v>5.7023458943359388E-3</c:v>
                </c:pt>
                <c:pt idx="3261">
                  <c:v>5.7045341925598837E-3</c:v>
                </c:pt>
                <c:pt idx="3262">
                  <c:v>5.7069136266137922E-3</c:v>
                </c:pt>
                <c:pt idx="3263">
                  <c:v>5.7090849456887666E-3</c:v>
                </c:pt>
                <c:pt idx="3264">
                  <c:v>5.7112480280367877E-3</c:v>
                </c:pt>
                <c:pt idx="3265">
                  <c:v>5.7134028577922871E-3</c:v>
                </c:pt>
                <c:pt idx="3266">
                  <c:v>5.715549419091432E-3</c:v>
                </c:pt>
                <c:pt idx="3267">
                  <c:v>5.7176876960703905E-3</c:v>
                </c:pt>
                <c:pt idx="3268">
                  <c:v>5.7198176728635924E-3</c:v>
                </c:pt>
                <c:pt idx="3269">
                  <c:v>5.7219393336054693E-3</c:v>
                </c:pt>
                <c:pt idx="3270">
                  <c:v>5.7240526624347948E-3</c:v>
                </c:pt>
                <c:pt idx="3271">
                  <c:v>5.7261576434859988E-3</c:v>
                </c:pt>
                <c:pt idx="3272">
                  <c:v>5.7282542608935129E-3</c:v>
                </c:pt>
                <c:pt idx="3273">
                  <c:v>5.730342498792635E-3</c:v>
                </c:pt>
                <c:pt idx="3274">
                  <c:v>5.7324223413195334E-3</c:v>
                </c:pt>
                <c:pt idx="3275">
                  <c:v>5.7344937726121151E-3</c:v>
                </c:pt>
                <c:pt idx="3276">
                  <c:v>5.7365567768039392E-3</c:v>
                </c:pt>
                <c:pt idx="3277">
                  <c:v>5.7386113380303071E-3</c:v>
                </c:pt>
                <c:pt idx="3278">
                  <c:v>5.7406574404265161E-3</c:v>
                </c:pt>
                <c:pt idx="3279">
                  <c:v>5.7426950681304734E-3</c:v>
                </c:pt>
                <c:pt idx="3280">
                  <c:v>5.7445350615445033E-3</c:v>
                </c:pt>
                <c:pt idx="3281">
                  <c:v>5.7465562706285611E-3</c:v>
                </c:pt>
                <c:pt idx="3282">
                  <c:v>5.748568958684341E-3</c:v>
                </c:pt>
                <c:pt idx="3283">
                  <c:v>5.7505731098484872E-3</c:v>
                </c:pt>
                <c:pt idx="3284">
                  <c:v>5.7533156771783058E-3</c:v>
                </c:pt>
                <c:pt idx="3285">
                  <c:v>5.7547419773980139E-3</c:v>
                </c:pt>
                <c:pt idx="3286">
                  <c:v>5.7567198380506623E-3</c:v>
                </c:pt>
                <c:pt idx="3287">
                  <c:v>5.7586890970969277E-3</c:v>
                </c:pt>
                <c:pt idx="3288">
                  <c:v>5.7606497386729775E-3</c:v>
                </c:pt>
                <c:pt idx="3289">
                  <c:v>5.7626017469132422E-3</c:v>
                </c:pt>
                <c:pt idx="3290">
                  <c:v>5.7645451059564956E-3</c:v>
                </c:pt>
                <c:pt idx="3291">
                  <c:v>5.766479799935431E-3</c:v>
                </c:pt>
                <c:pt idx="3292">
                  <c:v>5.7684058129870847E-3</c:v>
                </c:pt>
                <c:pt idx="3293">
                  <c:v>5.7701416024163706E-3</c:v>
                </c:pt>
                <c:pt idx="3294">
                  <c:v>5.7720508007665537E-3</c:v>
                </c:pt>
                <c:pt idx="3295">
                  <c:v>5.7739512718604571E-3</c:v>
                </c:pt>
                <c:pt idx="3296">
                  <c:v>5.7758429998364816E-3</c:v>
                </c:pt>
                <c:pt idx="3297">
                  <c:v>5.7777259688295175E-3</c:v>
                </c:pt>
                <c:pt idx="3298">
                  <c:v>5.7796001629753305E-3</c:v>
                </c:pt>
                <c:pt idx="3299">
                  <c:v>5.7814655664140801E-3</c:v>
                </c:pt>
                <c:pt idx="3300">
                  <c:v>5.7833221632806542E-3</c:v>
                </c:pt>
                <c:pt idx="3301">
                  <c:v>5.7851699377108219E-3</c:v>
                </c:pt>
                <c:pt idx="3302">
                  <c:v>5.7868326892611677E-3</c:v>
                </c:pt>
                <c:pt idx="3303">
                  <c:v>5.7886633772259444E-3</c:v>
                </c:pt>
                <c:pt idx="3304">
                  <c:v>5.7904851964298842E-3</c:v>
                </c:pt>
                <c:pt idx="3305">
                  <c:v>5.7922981310136734E-3</c:v>
                </c:pt>
                <c:pt idx="3306">
                  <c:v>5.7944496146840633E-3</c:v>
                </c:pt>
                <c:pt idx="3307">
                  <c:v>5.7962435101822979E-3</c:v>
                </c:pt>
                <c:pt idx="3308">
                  <c:v>5.7980284709345468E-3</c:v>
                </c:pt>
                <c:pt idx="3309">
                  <c:v>5.7998044810769764E-3</c:v>
                </c:pt>
                <c:pt idx="3310">
                  <c:v>5.801400280543172E-3</c:v>
                </c:pt>
                <c:pt idx="3311">
                  <c:v>5.8031589581414482E-3</c:v>
                </c:pt>
                <c:pt idx="3312">
                  <c:v>5.8049086388090526E-3</c:v>
                </c:pt>
                <c:pt idx="3313">
                  <c:v>5.8066493066826286E-3</c:v>
                </c:pt>
                <c:pt idx="3314">
                  <c:v>5.8083809459023358E-3</c:v>
                </c:pt>
                <c:pt idx="3315">
                  <c:v>5.8102716907863965E-3</c:v>
                </c:pt>
                <c:pt idx="3316">
                  <c:v>5.8119846024884412E-3</c:v>
                </c:pt>
                <c:pt idx="3317">
                  <c:v>5.8136884366769611E-3</c:v>
                </c:pt>
                <c:pt idx="3318">
                  <c:v>5.8153831774846506E-3</c:v>
                </c:pt>
                <c:pt idx="3319">
                  <c:v>5.8170688090502841E-3</c:v>
                </c:pt>
                <c:pt idx="3320">
                  <c:v>5.818745315510898E-3</c:v>
                </c:pt>
                <c:pt idx="3321">
                  <c:v>5.8204126810043975E-3</c:v>
                </c:pt>
                <c:pt idx="3322">
                  <c:v>5.8220708896652143E-3</c:v>
                </c:pt>
                <c:pt idx="3323">
                  <c:v>5.8237199256321219E-3</c:v>
                </c:pt>
                <c:pt idx="3324">
                  <c:v>5.8253597730421585E-3</c:v>
                </c:pt>
                <c:pt idx="3325">
                  <c:v>5.8269904160323594E-3</c:v>
                </c:pt>
                <c:pt idx="3326">
                  <c:v>5.8286118387397617E-3</c:v>
                </c:pt>
                <c:pt idx="3327">
                  <c:v>5.8302240253005353E-3</c:v>
                </c:pt>
                <c:pt idx="3328">
                  <c:v>5.8318269598551901E-3</c:v>
                </c:pt>
                <c:pt idx="3329">
                  <c:v>5.8334206265364197E-3</c:v>
                </c:pt>
                <c:pt idx="3330">
                  <c:v>5.8350050094847367E-3</c:v>
                </c:pt>
                <c:pt idx="3331">
                  <c:v>5.8365800928363082E-3</c:v>
                </c:pt>
                <c:pt idx="3332">
                  <c:v>5.8379884681718222E-3</c:v>
                </c:pt>
                <c:pt idx="3333">
                  <c:v>5.839545549023769E-3</c:v>
                </c:pt>
                <c:pt idx="3334">
                  <c:v>5.8410932839696892E-3</c:v>
                </c:pt>
                <c:pt idx="3335">
                  <c:v>5.8426316571471059E-3</c:v>
                </c:pt>
                <c:pt idx="3336">
                  <c:v>5.8441606526926648E-3</c:v>
                </c:pt>
                <c:pt idx="3337">
                  <c:v>5.8458344131185752E-3</c:v>
                </c:pt>
                <c:pt idx="3338">
                  <c:v>5.8473439551438681E-3</c:v>
                </c:pt>
                <c:pt idx="3339">
                  <c:v>5.8488440706730548E-3</c:v>
                </c:pt>
                <c:pt idx="3340">
                  <c:v>5.8503347438440432E-3</c:v>
                </c:pt>
                <c:pt idx="3341">
                  <c:v>5.8518159587956052E-3</c:v>
                </c:pt>
                <c:pt idx="3342">
                  <c:v>5.8532876996613041E-3</c:v>
                </c:pt>
                <c:pt idx="3343">
                  <c:v>5.8547499505851273E-3</c:v>
                </c:pt>
                <c:pt idx="3344">
                  <c:v>5.8562026957006364E-3</c:v>
                </c:pt>
                <c:pt idx="3345">
                  <c:v>5.8573480234755948E-3</c:v>
                </c:pt>
                <c:pt idx="3346">
                  <c:v>5.8587830311038758E-3</c:v>
                </c:pt>
                <c:pt idx="3347">
                  <c:v>5.8602084879053606E-3</c:v>
                </c:pt>
                <c:pt idx="3348">
                  <c:v>5.861624378018071E-3</c:v>
                </c:pt>
                <c:pt idx="3349">
                  <c:v>5.8630306855800285E-3</c:v>
                </c:pt>
                <c:pt idx="3350">
                  <c:v>5.864427394731031E-3</c:v>
                </c:pt>
                <c:pt idx="3351">
                  <c:v>5.8658144896108766E-3</c:v>
                </c:pt>
                <c:pt idx="3352">
                  <c:v>5.8671919543566986E-3</c:v>
                </c:pt>
                <c:pt idx="3353">
                  <c:v>5.868559773108295E-3</c:v>
                </c:pt>
                <c:pt idx="3354">
                  <c:v>5.8697748822408389E-3</c:v>
                </c:pt>
                <c:pt idx="3355">
                  <c:v>5.8711240336417735E-3</c:v>
                </c:pt>
                <c:pt idx="3356">
                  <c:v>5.8724634927534904E-3</c:v>
                </c:pt>
                <c:pt idx="3357">
                  <c:v>5.8737932437118246E-3</c:v>
                </c:pt>
                <c:pt idx="3358">
                  <c:v>5.8755341349074324E-3</c:v>
                </c:pt>
                <c:pt idx="3359">
                  <c:v>5.8768423894973096E-3</c:v>
                </c:pt>
                <c:pt idx="3360">
                  <c:v>5.8781408844923158E-3</c:v>
                </c:pt>
                <c:pt idx="3361">
                  <c:v>5.8794296040329628E-3</c:v>
                </c:pt>
                <c:pt idx="3362">
                  <c:v>5.8807085322554195E-3</c:v>
                </c:pt>
                <c:pt idx="3363">
                  <c:v>5.8818408293093392E-3</c:v>
                </c:pt>
                <c:pt idx="3364">
                  <c:v>5.8831008113831799E-3</c:v>
                </c:pt>
                <c:pt idx="3365">
                  <c:v>5.8843509558432205E-3</c:v>
                </c:pt>
                <c:pt idx="3366">
                  <c:v>5.8855912468348892E-3</c:v>
                </c:pt>
                <c:pt idx="3367">
                  <c:v>5.8869557484858325E-3</c:v>
                </c:pt>
                <c:pt idx="3368">
                  <c:v>5.888175595726442E-3</c:v>
                </c:pt>
                <c:pt idx="3369">
                  <c:v>5.889385540624628E-3</c:v>
                </c:pt>
                <c:pt idx="3370">
                  <c:v>5.8905855673174268E-3</c:v>
                </c:pt>
                <c:pt idx="3371">
                  <c:v>5.8917756599462193E-3</c:v>
                </c:pt>
                <c:pt idx="3372">
                  <c:v>5.8929558026489109E-3</c:v>
                </c:pt>
                <c:pt idx="3373">
                  <c:v>5.8941259795651461E-3</c:v>
                </c:pt>
                <c:pt idx="3374">
                  <c:v>5.8952861748336983E-3</c:v>
                </c:pt>
                <c:pt idx="3375">
                  <c:v>5.8964363725959494E-3</c:v>
                </c:pt>
                <c:pt idx="3376">
                  <c:v>5.8975765569906748E-3</c:v>
                </c:pt>
                <c:pt idx="3377">
                  <c:v>5.8987067121549107E-3</c:v>
                </c:pt>
                <c:pt idx="3378">
                  <c:v>5.8998268222326443E-3</c:v>
                </c:pt>
                <c:pt idx="3379">
                  <c:v>5.9009368713600439E-3</c:v>
                </c:pt>
                <c:pt idx="3380">
                  <c:v>5.9020368436802292E-3</c:v>
                </c:pt>
                <c:pt idx="3381">
                  <c:v>5.9031267233302367E-3</c:v>
                </c:pt>
                <c:pt idx="3382">
                  <c:v>5.904206494450579E-3</c:v>
                </c:pt>
                <c:pt idx="3383">
                  <c:v>5.9052761411808987E-3</c:v>
                </c:pt>
                <c:pt idx="3384">
                  <c:v>5.906213460254885E-3</c:v>
                </c:pt>
                <c:pt idx="3385">
                  <c:v>5.9072635218407003E-3</c:v>
                </c:pt>
                <c:pt idx="3386">
                  <c:v>5.9083034127542988E-3</c:v>
                </c:pt>
                <c:pt idx="3387">
                  <c:v>5.909333117136718E-3</c:v>
                </c:pt>
                <c:pt idx="3388">
                  <c:v>5.9103526191263611E-3</c:v>
                </c:pt>
                <c:pt idx="3389">
                  <c:v>5.9114805212419179E-3</c:v>
                </c:pt>
                <c:pt idx="3390">
                  <c:v>5.9124788531720856E-3</c:v>
                </c:pt>
                <c:pt idx="3391">
                  <c:v>5.9134669338363303E-3</c:v>
                </c:pt>
                <c:pt idx="3392">
                  <c:v>5.9144447473725575E-3</c:v>
                </c:pt>
                <c:pt idx="3393">
                  <c:v>5.9154122779230172E-3</c:v>
                </c:pt>
                <c:pt idx="3394">
                  <c:v>5.9163695096290918E-3</c:v>
                </c:pt>
                <c:pt idx="3395">
                  <c:v>5.9173164266286852E-3</c:v>
                </c:pt>
                <c:pt idx="3396">
                  <c:v>5.9182530130657872E-3</c:v>
                </c:pt>
                <c:pt idx="3397">
                  <c:v>5.9189535040760077E-3</c:v>
                </c:pt>
                <c:pt idx="3398">
                  <c:v>5.9198708378662701E-3</c:v>
                </c:pt>
                <c:pt idx="3399">
                  <c:v>5.920777796117882E-3</c:v>
                </c:pt>
                <c:pt idx="3400">
                  <c:v>5.9216743629715296E-3</c:v>
                </c:pt>
                <c:pt idx="3401">
                  <c:v>5.9227961505781994E-3</c:v>
                </c:pt>
                <c:pt idx="3402">
                  <c:v>5.9235605124747792E-3</c:v>
                </c:pt>
                <c:pt idx="3403">
                  <c:v>5.9244243174125799E-3</c:v>
                </c:pt>
                <c:pt idx="3404">
                  <c:v>5.9252776652529704E-3</c:v>
                </c:pt>
                <c:pt idx="3405">
                  <c:v>5.9261205401410777E-3</c:v>
                </c:pt>
                <c:pt idx="3406">
                  <c:v>5.9268466523641396E-3</c:v>
                </c:pt>
                <c:pt idx="3407">
                  <c:v>5.9276692735101728E-3</c:v>
                </c:pt>
                <c:pt idx="3408">
                  <c:v>5.9284813754347573E-3</c:v>
                </c:pt>
                <c:pt idx="3409">
                  <c:v>5.9292829422782191E-3</c:v>
                </c:pt>
                <c:pt idx="3410">
                  <c:v>5.9305897943183914E-3</c:v>
                </c:pt>
                <c:pt idx="3411">
                  <c:v>5.9313665173285563E-3</c:v>
                </c:pt>
                <c:pt idx="3412">
                  <c:v>5.9321326511615263E-3</c:v>
                </c:pt>
                <c:pt idx="3413">
                  <c:v>5.9328881799576476E-3</c:v>
                </c:pt>
                <c:pt idx="3414">
                  <c:v>5.9333327637039355E-3</c:v>
                </c:pt>
                <c:pt idx="3415">
                  <c:v>5.9340692865800298E-3</c:v>
                </c:pt>
                <c:pt idx="3416">
                  <c:v>5.9352051588632939E-3</c:v>
                </c:pt>
                <c:pt idx="3417">
                  <c:v>5.9355103703984608E-3</c:v>
                </c:pt>
                <c:pt idx="3418">
                  <c:v>5.9362148996246278E-3</c:v>
                </c:pt>
                <c:pt idx="3419">
                  <c:v>5.9371977588888111E-3</c:v>
                </c:pt>
                <c:pt idx="3420">
                  <c:v>5.9378786083923952E-3</c:v>
                </c:pt>
                <c:pt idx="3421">
                  <c:v>5.9385487259938042E-3</c:v>
                </c:pt>
                <c:pt idx="3422">
                  <c:v>5.9392080958333843E-3</c:v>
                </c:pt>
                <c:pt idx="3423">
                  <c:v>5.9398567020540315E-3</c:v>
                </c:pt>
                <c:pt idx="3424">
                  <c:v>5.9404945287994939E-3</c:v>
                </c:pt>
                <c:pt idx="3425">
                  <c:v>5.9411215602092667E-3</c:v>
                </c:pt>
                <c:pt idx="3426">
                  <c:v>5.9417377804270987E-3</c:v>
                </c:pt>
                <c:pt idx="3427">
                  <c:v>5.9420724279463525E-3</c:v>
                </c:pt>
                <c:pt idx="3428">
                  <c:v>5.9429377238576749E-3</c:v>
                </c:pt>
                <c:pt idx="3429">
                  <c:v>5.9435214153553632E-3</c:v>
                </c:pt>
                <c:pt idx="3430">
                  <c:v>5.9440942322301479E-3</c:v>
                </c:pt>
                <c:pt idx="3431">
                  <c:v>5.9446561586266253E-3</c:v>
                </c:pt>
                <c:pt idx="3432">
                  <c:v>5.9452071786868432E-3</c:v>
                </c:pt>
                <c:pt idx="3433">
                  <c:v>5.9457472765545496E-3</c:v>
                </c:pt>
                <c:pt idx="3434">
                  <c:v>5.9462764363717906E-3</c:v>
                </c:pt>
                <c:pt idx="3435">
                  <c:v>5.9467946422823133E-3</c:v>
                </c:pt>
                <c:pt idx="3436">
                  <c:v>5.9470519992809671E-3</c:v>
                </c:pt>
                <c:pt idx="3437">
                  <c:v>5.9475505879923833E-3</c:v>
                </c:pt>
                <c:pt idx="3438">
                  <c:v>5.9480381791686089E-3</c:v>
                </c:pt>
                <c:pt idx="3439">
                  <c:v>5.9485147569515607E-3</c:v>
                </c:pt>
                <c:pt idx="3440">
                  <c:v>5.9492208082449136E-3</c:v>
                </c:pt>
                <c:pt idx="3441">
                  <c:v>5.9496729577227722E-3</c:v>
                </c:pt>
                <c:pt idx="3442">
                  <c:v>5.9501140422984445E-3</c:v>
                </c:pt>
                <c:pt idx="3443">
                  <c:v>5.9505440461165293E-3</c:v>
                </c:pt>
                <c:pt idx="3444">
                  <c:v>5.9509629533182227E-3</c:v>
                </c:pt>
                <c:pt idx="3445">
                  <c:v>5.9513707480489718E-3</c:v>
                </c:pt>
                <c:pt idx="3446">
                  <c:v>5.9517674144525254E-3</c:v>
                </c:pt>
                <c:pt idx="3447">
                  <c:v>5.9521529366734806E-3</c:v>
                </c:pt>
                <c:pt idx="3448">
                  <c:v>5.9525272988555861E-3</c:v>
                </c:pt>
                <c:pt idx="3449">
                  <c:v>5.952598101386819E-3</c:v>
                </c:pt>
                <c:pt idx="3450">
                  <c:v>5.9529532816320341E-3</c:v>
                </c:pt>
                <c:pt idx="3451">
                  <c:v>5.9532972595413014E-3</c:v>
                </c:pt>
                <c:pt idx="3452">
                  <c:v>5.9536300192606362E-3</c:v>
                </c:pt>
                <c:pt idx="3453">
                  <c:v>5.9539463266426607E-3</c:v>
                </c:pt>
                <c:pt idx="3454">
                  <c:v>5.9545290132877607E-3</c:v>
                </c:pt>
                <c:pt idx="3455">
                  <c:v>5.9547535923172475E-3</c:v>
                </c:pt>
                <c:pt idx="3456">
                  <c:v>5.9550356762084382E-3</c:v>
                </c:pt>
                <c:pt idx="3457">
                  <c:v>5.9553064545260085E-3</c:v>
                </c:pt>
                <c:pt idx="3458">
                  <c:v>5.9555659114171452E-3</c:v>
                </c:pt>
                <c:pt idx="3459">
                  <c:v>5.9558140310272773E-3</c:v>
                </c:pt>
                <c:pt idx="3460">
                  <c:v>5.9560507975018355E-3</c:v>
                </c:pt>
                <c:pt idx="3461">
                  <c:v>5.9562761949871271E-3</c:v>
                </c:pt>
                <c:pt idx="3462">
                  <c:v>5.9565525371597025E-3</c:v>
                </c:pt>
                <c:pt idx="3463">
                  <c:v>5.9567543350346345E-3</c:v>
                </c:pt>
                <c:pt idx="3464">
                  <c:v>5.9569447150394387E-3</c:v>
                </c:pt>
                <c:pt idx="3465">
                  <c:v>5.9571236613198417E-3</c:v>
                </c:pt>
                <c:pt idx="3466">
                  <c:v>5.9572320927138147E-3</c:v>
                </c:pt>
                <c:pt idx="3467">
                  <c:v>5.957431649939943E-3</c:v>
                </c:pt>
                <c:pt idx="3468">
                  <c:v>5.9575343140167436E-3</c:v>
                </c:pt>
                <c:pt idx="3469">
                  <c:v>5.9576681888708028E-3</c:v>
                </c:pt>
                <c:pt idx="3470">
                  <c:v>5.9577905520602735E-3</c:v>
                </c:pt>
                <c:pt idx="3471">
                  <c:v>5.9579563430251677E-3</c:v>
                </c:pt>
                <c:pt idx="3472">
                  <c:v>5.9580548093506958E-3</c:v>
                </c:pt>
                <c:pt idx="3473">
                  <c:v>5.9581417151263151E-3</c:v>
                </c:pt>
                <c:pt idx="3474">
                  <c:v>5.9582170445012265E-3</c:v>
                </c:pt>
                <c:pt idx="3475">
                  <c:v>5.9582807816211565E-3</c:v>
                </c:pt>
                <c:pt idx="3476">
                  <c:v>5.9583329106370434E-3</c:v>
                </c:pt>
                <c:pt idx="3477">
                  <c:v>5.9583734156946119E-3</c:v>
                </c:pt>
                <c:pt idx="3478">
                  <c:v>5.9584022809395891E-3</c:v>
                </c:pt>
                <c:pt idx="3479">
                  <c:v>5.9584194905229126E-3</c:v>
                </c:pt>
                <c:pt idx="3480">
                  <c:v>5.958425028591177E-3</c:v>
                </c:pt>
                <c:pt idx="3481">
                  <c:v>5.9584188792909778E-3</c:v>
                </c:pt>
                <c:pt idx="3482">
                  <c:v>5.9584010267749905E-3</c:v>
                </c:pt>
                <c:pt idx="3483">
                  <c:v>5.9583714551872035E-3</c:v>
                </c:pt>
                <c:pt idx="3484">
                  <c:v>5.958330148677686E-3</c:v>
                </c:pt>
                <c:pt idx="3485">
                  <c:v>5.9582770913939025E-3</c:v>
                </c:pt>
                <c:pt idx="3486">
                  <c:v>5.9582122674850533E-3</c:v>
                </c:pt>
                <c:pt idx="3487">
                  <c:v>5.9581356611003392E-3</c:v>
                </c:pt>
                <c:pt idx="3488">
                  <c:v>5.9580065227776277E-3</c:v>
                </c:pt>
                <c:pt idx="3489">
                  <c:v>5.9579071523931789E-3</c:v>
                </c:pt>
                <c:pt idx="3490">
                  <c:v>5.9577959533063177E-3</c:v>
                </c:pt>
                <c:pt idx="3491">
                  <c:v>5.9576729096677428E-3</c:v>
                </c:pt>
                <c:pt idx="3492">
                  <c:v>5.9575753372460676E-3</c:v>
                </c:pt>
                <c:pt idx="3493">
                  <c:v>5.9574277031333063E-3</c:v>
                </c:pt>
                <c:pt idx="3494">
                  <c:v>5.9572681755882193E-3</c:v>
                </c:pt>
                <c:pt idx="3495">
                  <c:v>5.9570967387600074E-3</c:v>
                </c:pt>
                <c:pt idx="3496">
                  <c:v>5.956913376798741E-3</c:v>
                </c:pt>
                <c:pt idx="3497">
                  <c:v>5.9567180738553582E-3</c:v>
                </c:pt>
                <c:pt idx="3498">
                  <c:v>5.956510814077322E-3</c:v>
                </c:pt>
                <c:pt idx="3499">
                  <c:v>5.9562915816173106E-3</c:v>
                </c:pt>
                <c:pt idx="3500">
                  <c:v>5.9560603606219169E-3</c:v>
                </c:pt>
                <c:pt idx="3501">
                  <c:v>5.9557875358432089E-3</c:v>
                </c:pt>
                <c:pt idx="3502">
                  <c:v>5.9555331560187516E-3</c:v>
                </c:pt>
                <c:pt idx="3503">
                  <c:v>5.9552667414439547E-3</c:v>
                </c:pt>
                <c:pt idx="3504">
                  <c:v>5.954988276269519E-3</c:v>
                </c:pt>
                <c:pt idx="3505">
                  <c:v>5.9546552541857633E-3</c:v>
                </c:pt>
                <c:pt idx="3506">
                  <c:v>5.9543509129258779E-3</c:v>
                </c:pt>
                <c:pt idx="3507">
                  <c:v>5.9540344712538905E-3</c:v>
                </c:pt>
                <c:pt idx="3508">
                  <c:v>5.9537059133231386E-3</c:v>
                </c:pt>
                <c:pt idx="3509">
                  <c:v>5.9533652232843211E-3</c:v>
                </c:pt>
                <c:pt idx="3510">
                  <c:v>5.9529906677324718E-3</c:v>
                </c:pt>
                <c:pt idx="3511">
                  <c:v>5.9526265437552794E-3</c:v>
                </c:pt>
                <c:pt idx="3512">
                  <c:v>5.9522502414575129E-3</c:v>
                </c:pt>
                <c:pt idx="3513">
                  <c:v>5.9518617449905165E-3</c:v>
                </c:pt>
                <c:pt idx="3514">
                  <c:v>5.9514973510056751E-3</c:v>
                </c:pt>
                <c:pt idx="3515">
                  <c:v>5.9510826522060278E-3</c:v>
                </c:pt>
                <c:pt idx="3516">
                  <c:v>5.9506557090278252E-3</c:v>
                </c:pt>
                <c:pt idx="3517">
                  <c:v>5.9502165056220073E-3</c:v>
                </c:pt>
                <c:pt idx="3518">
                  <c:v>5.9497504530780822E-3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289088"/>
        <c:axId val="179295360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12"/>
                <c:pt idx="0">
                  <c:v>42587</c:v>
                </c:pt>
                <c:pt idx="1">
                  <c:v>42618</c:v>
                </c:pt>
                <c:pt idx="2">
                  <c:v>42648</c:v>
                </c:pt>
                <c:pt idx="3">
                  <c:v>42681</c:v>
                </c:pt>
                <c:pt idx="4">
                  <c:v>42709</c:v>
                </c:pt>
                <c:pt idx="5">
                  <c:v>42740</c:v>
                </c:pt>
                <c:pt idx="6">
                  <c:v>42772</c:v>
                </c:pt>
                <c:pt idx="7">
                  <c:v>42800</c:v>
                </c:pt>
                <c:pt idx="8">
                  <c:v>42830</c:v>
                </c:pt>
                <c:pt idx="9">
                  <c:v>42860</c:v>
                </c:pt>
                <c:pt idx="10">
                  <c:v>42891</c:v>
                </c:pt>
                <c:pt idx="11">
                  <c:v>42921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12"/>
                <c:pt idx="0">
                  <c:v>-2.9800000000000004E-3</c:v>
                </c:pt>
                <c:pt idx="1">
                  <c:v>-3.1200000000000004E-3</c:v>
                </c:pt>
                <c:pt idx="2">
                  <c:v>-3.2100000000000002E-3</c:v>
                </c:pt>
                <c:pt idx="3">
                  <c:v>-3.2899999999999995E-3</c:v>
                </c:pt>
                <c:pt idx="4">
                  <c:v>-3.3699999999999997E-3</c:v>
                </c:pt>
                <c:pt idx="5">
                  <c:v>-3.4399999999999999E-3</c:v>
                </c:pt>
                <c:pt idx="6">
                  <c:v>-3.4699999999999996E-3</c:v>
                </c:pt>
                <c:pt idx="7">
                  <c:v>-3.4999999999999996E-3</c:v>
                </c:pt>
                <c:pt idx="8">
                  <c:v>-3.5399999999999997E-3</c:v>
                </c:pt>
                <c:pt idx="9">
                  <c:v>-3.5799999999999998E-3</c:v>
                </c:pt>
                <c:pt idx="10">
                  <c:v>-3.62E-3</c:v>
                </c:pt>
                <c:pt idx="11">
                  <c:v>-3.6600000000000001E-3</c:v>
                </c:pt>
              </c:numCache>
            </c:numRef>
          </c:yVal>
          <c:smooth val="0"/>
        </c:ser>
        <c:ser>
          <c:idx val="2"/>
          <c:order val="2"/>
          <c:tx>
            <c:v>First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[0]!FirstIMMFUTDates</c:f>
              <c:numCache>
                <c:formatCode>ddd\,\ dd\-mmm\-yyyy</c:formatCode>
                <c:ptCount val="10"/>
                <c:pt idx="0">
                  <c:v>42634</c:v>
                </c:pt>
                <c:pt idx="1">
                  <c:v>42725</c:v>
                </c:pt>
                <c:pt idx="2">
                  <c:v>42809</c:v>
                </c:pt>
                <c:pt idx="3">
                  <c:v>42907</c:v>
                </c:pt>
                <c:pt idx="4">
                  <c:v>42998</c:v>
                </c:pt>
                <c:pt idx="5">
                  <c:v>43089</c:v>
                </c:pt>
                <c:pt idx="6">
                  <c:v>43180</c:v>
                </c:pt>
                <c:pt idx="7">
                  <c:v>43271</c:v>
                </c:pt>
                <c:pt idx="8">
                  <c:v>43362</c:v>
                </c:pt>
                <c:pt idx="9">
                  <c:v>43453</c:v>
                </c:pt>
              </c:numCache>
            </c:numRef>
          </c:xVal>
          <c:yVal>
            <c:numRef>
              <c:f>[0]!FirstIMMFUTSeries</c:f>
              <c:numCache>
                <c:formatCode>0.0000%</c:formatCode>
                <c:ptCount val="10"/>
                <c:pt idx="0">
                  <c:v>-3.1749999999999543E-3</c:v>
                </c:pt>
                <c:pt idx="1">
                  <c:v>-3.4250000000000114E-3</c:v>
                </c:pt>
                <c:pt idx="2">
                  <c:v>-3.5250000000000624E-3</c:v>
                </c:pt>
                <c:pt idx="3">
                  <c:v>-3.6750000000000684E-3</c:v>
                </c:pt>
                <c:pt idx="4">
                  <c:v>-3.7749999999999772E-3</c:v>
                </c:pt>
                <c:pt idx="5">
                  <c:v>-3.8750000000000286E-3</c:v>
                </c:pt>
                <c:pt idx="6">
                  <c:v>-3.8750000000000286E-3</c:v>
                </c:pt>
                <c:pt idx="7">
                  <c:v>-3.8499999999999091E-3</c:v>
                </c:pt>
                <c:pt idx="8">
                  <c:v>-3.7749999999999772E-3</c:v>
                </c:pt>
                <c:pt idx="9">
                  <c:v>-3.6250000000001138E-3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2"/>
                <c:pt idx="0">
                  <c:v>42571</c:v>
                </c:pt>
                <c:pt idx="1">
                  <c:v>42599</c:v>
                </c:pt>
              </c:numCache>
            </c:numRef>
          </c:xVal>
          <c:yVal>
            <c:numRef>
              <c:f>[0]!SERIALFUTSeries</c:f>
            </c:numRef>
          </c:yVal>
          <c:smooth val="0"/>
        </c:ser>
        <c:ser>
          <c:idx val="4"/>
          <c:order val="4"/>
          <c:tx>
            <c:v>Last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>
                  <a:lumMod val="50000"/>
                </a:schemeClr>
              </a:solidFill>
              <a:ln>
                <a:noFill/>
              </a:ln>
            </c:spPr>
          </c:marker>
          <c:xVal>
            <c:numRef>
              <c:f>[0]!LastIMMFUTDates</c:f>
              <c:numCache>
                <c:formatCode>ddd\,\ dd\-mmm\-yyyy</c:formatCode>
                <c:ptCount val="14"/>
                <c:pt idx="0">
                  <c:v>43544</c:v>
                </c:pt>
                <c:pt idx="1">
                  <c:v>43635</c:v>
                </c:pt>
                <c:pt idx="2">
                  <c:v>43726</c:v>
                </c:pt>
                <c:pt idx="3">
                  <c:v>43817</c:v>
                </c:pt>
                <c:pt idx="4">
                  <c:v>43908</c:v>
                </c:pt>
                <c:pt idx="5">
                  <c:v>43999</c:v>
                </c:pt>
                <c:pt idx="6">
                  <c:v>44090</c:v>
                </c:pt>
                <c:pt idx="7">
                  <c:v>44181</c:v>
                </c:pt>
                <c:pt idx="8">
                  <c:v>44272</c:v>
                </c:pt>
                <c:pt idx="9">
                  <c:v>44363</c:v>
                </c:pt>
                <c:pt idx="10">
                  <c:v>44454</c:v>
                </c:pt>
                <c:pt idx="11">
                  <c:v>44545</c:v>
                </c:pt>
                <c:pt idx="12">
                  <c:v>44636</c:v>
                </c:pt>
                <c:pt idx="13">
                  <c:v>44727</c:v>
                </c:pt>
              </c:numCache>
            </c:numRef>
          </c:xVal>
          <c:yVal>
            <c:numRef>
              <c:f>[0]!LastIMMFUTSeries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289088"/>
        <c:axId val="179295360"/>
      </c:scatterChart>
      <c:dateAx>
        <c:axId val="179289088"/>
        <c:scaling>
          <c:orientation val="minMax"/>
          <c:max val="43584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295360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179295360"/>
        <c:scaling>
          <c:orientation val="minMax"/>
          <c:max val="1E-3"/>
          <c:min val="-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79289088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42556</c:v>
                </c:pt>
                <c:pt idx="1">
                  <c:v>42557</c:v>
                </c:pt>
                <c:pt idx="2">
                  <c:v>42558</c:v>
                </c:pt>
                <c:pt idx="3">
                  <c:v>42559</c:v>
                </c:pt>
                <c:pt idx="4">
                  <c:v>42562</c:v>
                </c:pt>
                <c:pt idx="5">
                  <c:v>42563</c:v>
                </c:pt>
                <c:pt idx="6">
                  <c:v>42564</c:v>
                </c:pt>
                <c:pt idx="7">
                  <c:v>42565</c:v>
                </c:pt>
                <c:pt idx="8">
                  <c:v>42566</c:v>
                </c:pt>
                <c:pt idx="9">
                  <c:v>42569</c:v>
                </c:pt>
                <c:pt idx="10">
                  <c:v>42570</c:v>
                </c:pt>
                <c:pt idx="11">
                  <c:v>42571</c:v>
                </c:pt>
                <c:pt idx="12">
                  <c:v>42572</c:v>
                </c:pt>
                <c:pt idx="13">
                  <c:v>42573</c:v>
                </c:pt>
                <c:pt idx="14">
                  <c:v>42576</c:v>
                </c:pt>
                <c:pt idx="15">
                  <c:v>42577</c:v>
                </c:pt>
                <c:pt idx="16">
                  <c:v>42578</c:v>
                </c:pt>
                <c:pt idx="17">
                  <c:v>42579</c:v>
                </c:pt>
                <c:pt idx="18">
                  <c:v>42580</c:v>
                </c:pt>
                <c:pt idx="19">
                  <c:v>42583</c:v>
                </c:pt>
                <c:pt idx="20">
                  <c:v>42584</c:v>
                </c:pt>
                <c:pt idx="21">
                  <c:v>42585</c:v>
                </c:pt>
                <c:pt idx="22">
                  <c:v>42586</c:v>
                </c:pt>
                <c:pt idx="23">
                  <c:v>42587</c:v>
                </c:pt>
                <c:pt idx="24">
                  <c:v>42590</c:v>
                </c:pt>
                <c:pt idx="25">
                  <c:v>42591</c:v>
                </c:pt>
                <c:pt idx="26">
                  <c:v>42592</c:v>
                </c:pt>
                <c:pt idx="27">
                  <c:v>42593</c:v>
                </c:pt>
                <c:pt idx="28">
                  <c:v>42594</c:v>
                </c:pt>
                <c:pt idx="29">
                  <c:v>42597</c:v>
                </c:pt>
                <c:pt idx="30">
                  <c:v>42598</c:v>
                </c:pt>
                <c:pt idx="31">
                  <c:v>42599</c:v>
                </c:pt>
                <c:pt idx="32">
                  <c:v>42600</c:v>
                </c:pt>
                <c:pt idx="33">
                  <c:v>42601</c:v>
                </c:pt>
                <c:pt idx="34">
                  <c:v>42604</c:v>
                </c:pt>
                <c:pt idx="35">
                  <c:v>42605</c:v>
                </c:pt>
                <c:pt idx="36">
                  <c:v>42606</c:v>
                </c:pt>
                <c:pt idx="37">
                  <c:v>42607</c:v>
                </c:pt>
                <c:pt idx="38">
                  <c:v>42608</c:v>
                </c:pt>
                <c:pt idx="39">
                  <c:v>42611</c:v>
                </c:pt>
                <c:pt idx="40">
                  <c:v>42612</c:v>
                </c:pt>
                <c:pt idx="41">
                  <c:v>42613</c:v>
                </c:pt>
                <c:pt idx="42">
                  <c:v>42614</c:v>
                </c:pt>
                <c:pt idx="43">
                  <c:v>42615</c:v>
                </c:pt>
                <c:pt idx="44">
                  <c:v>42618</c:v>
                </c:pt>
                <c:pt idx="45">
                  <c:v>42619</c:v>
                </c:pt>
                <c:pt idx="46">
                  <c:v>42620</c:v>
                </c:pt>
                <c:pt idx="47">
                  <c:v>42621</c:v>
                </c:pt>
                <c:pt idx="48">
                  <c:v>42622</c:v>
                </c:pt>
                <c:pt idx="49">
                  <c:v>42625</c:v>
                </c:pt>
                <c:pt idx="50">
                  <c:v>42626</c:v>
                </c:pt>
                <c:pt idx="51">
                  <c:v>42627</c:v>
                </c:pt>
                <c:pt idx="52">
                  <c:v>42628</c:v>
                </c:pt>
                <c:pt idx="53">
                  <c:v>42629</c:v>
                </c:pt>
                <c:pt idx="54">
                  <c:v>42632</c:v>
                </c:pt>
                <c:pt idx="55">
                  <c:v>42633</c:v>
                </c:pt>
                <c:pt idx="56">
                  <c:v>42634</c:v>
                </c:pt>
                <c:pt idx="57">
                  <c:v>42635</c:v>
                </c:pt>
                <c:pt idx="58">
                  <c:v>42636</c:v>
                </c:pt>
                <c:pt idx="59">
                  <c:v>42639</c:v>
                </c:pt>
                <c:pt idx="60">
                  <c:v>42640</c:v>
                </c:pt>
                <c:pt idx="61">
                  <c:v>42641</c:v>
                </c:pt>
                <c:pt idx="62">
                  <c:v>42642</c:v>
                </c:pt>
                <c:pt idx="63">
                  <c:v>42643</c:v>
                </c:pt>
                <c:pt idx="64">
                  <c:v>42646</c:v>
                </c:pt>
                <c:pt idx="65">
                  <c:v>42647</c:v>
                </c:pt>
                <c:pt idx="66">
                  <c:v>42648</c:v>
                </c:pt>
                <c:pt idx="67">
                  <c:v>42649</c:v>
                </c:pt>
                <c:pt idx="68">
                  <c:v>42650</c:v>
                </c:pt>
                <c:pt idx="69">
                  <c:v>42653</c:v>
                </c:pt>
                <c:pt idx="70">
                  <c:v>42654</c:v>
                </c:pt>
                <c:pt idx="71">
                  <c:v>42655</c:v>
                </c:pt>
                <c:pt idx="72">
                  <c:v>42656</c:v>
                </c:pt>
                <c:pt idx="73">
                  <c:v>42657</c:v>
                </c:pt>
                <c:pt idx="74">
                  <c:v>42660</c:v>
                </c:pt>
                <c:pt idx="75">
                  <c:v>42661</c:v>
                </c:pt>
                <c:pt idx="76">
                  <c:v>42662</c:v>
                </c:pt>
                <c:pt idx="77">
                  <c:v>42663</c:v>
                </c:pt>
                <c:pt idx="78">
                  <c:v>42664</c:v>
                </c:pt>
                <c:pt idx="79">
                  <c:v>42667</c:v>
                </c:pt>
                <c:pt idx="80">
                  <c:v>42668</c:v>
                </c:pt>
                <c:pt idx="81">
                  <c:v>42669</c:v>
                </c:pt>
                <c:pt idx="82">
                  <c:v>42670</c:v>
                </c:pt>
                <c:pt idx="83">
                  <c:v>42671</c:v>
                </c:pt>
                <c:pt idx="84">
                  <c:v>42674</c:v>
                </c:pt>
                <c:pt idx="85">
                  <c:v>42675</c:v>
                </c:pt>
                <c:pt idx="86">
                  <c:v>42676</c:v>
                </c:pt>
                <c:pt idx="87">
                  <c:v>42677</c:v>
                </c:pt>
                <c:pt idx="88">
                  <c:v>42678</c:v>
                </c:pt>
                <c:pt idx="89">
                  <c:v>42681</c:v>
                </c:pt>
                <c:pt idx="90">
                  <c:v>42682</c:v>
                </c:pt>
                <c:pt idx="91">
                  <c:v>42683</c:v>
                </c:pt>
                <c:pt idx="92">
                  <c:v>42684</c:v>
                </c:pt>
                <c:pt idx="93">
                  <c:v>42685</c:v>
                </c:pt>
                <c:pt idx="94">
                  <c:v>42688</c:v>
                </c:pt>
                <c:pt idx="95">
                  <c:v>42689</c:v>
                </c:pt>
                <c:pt idx="96">
                  <c:v>42690</c:v>
                </c:pt>
                <c:pt idx="97">
                  <c:v>42691</c:v>
                </c:pt>
                <c:pt idx="98">
                  <c:v>42692</c:v>
                </c:pt>
                <c:pt idx="99">
                  <c:v>42695</c:v>
                </c:pt>
                <c:pt idx="100">
                  <c:v>42696</c:v>
                </c:pt>
                <c:pt idx="101">
                  <c:v>42697</c:v>
                </c:pt>
                <c:pt idx="102">
                  <c:v>42698</c:v>
                </c:pt>
                <c:pt idx="103">
                  <c:v>42699</c:v>
                </c:pt>
                <c:pt idx="104">
                  <c:v>42702</c:v>
                </c:pt>
                <c:pt idx="105">
                  <c:v>42703</c:v>
                </c:pt>
                <c:pt idx="106">
                  <c:v>42704</c:v>
                </c:pt>
                <c:pt idx="107">
                  <c:v>42705</c:v>
                </c:pt>
                <c:pt idx="108">
                  <c:v>42706</c:v>
                </c:pt>
                <c:pt idx="109">
                  <c:v>42709</c:v>
                </c:pt>
                <c:pt idx="110">
                  <c:v>42710</c:v>
                </c:pt>
                <c:pt idx="111">
                  <c:v>42711</c:v>
                </c:pt>
                <c:pt idx="112">
                  <c:v>42712</c:v>
                </c:pt>
                <c:pt idx="113">
                  <c:v>42713</c:v>
                </c:pt>
                <c:pt idx="114">
                  <c:v>42716</c:v>
                </c:pt>
                <c:pt idx="115">
                  <c:v>42717</c:v>
                </c:pt>
                <c:pt idx="116">
                  <c:v>42718</c:v>
                </c:pt>
                <c:pt idx="117">
                  <c:v>42719</c:v>
                </c:pt>
                <c:pt idx="118">
                  <c:v>42720</c:v>
                </c:pt>
                <c:pt idx="119">
                  <c:v>42723</c:v>
                </c:pt>
                <c:pt idx="120">
                  <c:v>42724</c:v>
                </c:pt>
                <c:pt idx="121">
                  <c:v>42725</c:v>
                </c:pt>
                <c:pt idx="122">
                  <c:v>42726</c:v>
                </c:pt>
                <c:pt idx="123">
                  <c:v>42727</c:v>
                </c:pt>
                <c:pt idx="124">
                  <c:v>42731</c:v>
                </c:pt>
                <c:pt idx="125">
                  <c:v>42732</c:v>
                </c:pt>
                <c:pt idx="126">
                  <c:v>42733</c:v>
                </c:pt>
                <c:pt idx="127">
                  <c:v>42734</c:v>
                </c:pt>
                <c:pt idx="128">
                  <c:v>42737</c:v>
                </c:pt>
                <c:pt idx="129">
                  <c:v>42738</c:v>
                </c:pt>
                <c:pt idx="130">
                  <c:v>42739</c:v>
                </c:pt>
                <c:pt idx="131">
                  <c:v>42740</c:v>
                </c:pt>
                <c:pt idx="132">
                  <c:v>42741</c:v>
                </c:pt>
                <c:pt idx="133">
                  <c:v>42744</c:v>
                </c:pt>
                <c:pt idx="134">
                  <c:v>42745</c:v>
                </c:pt>
                <c:pt idx="135">
                  <c:v>42746</c:v>
                </c:pt>
                <c:pt idx="136">
                  <c:v>42747</c:v>
                </c:pt>
                <c:pt idx="137">
                  <c:v>42748</c:v>
                </c:pt>
                <c:pt idx="138">
                  <c:v>42751</c:v>
                </c:pt>
                <c:pt idx="139">
                  <c:v>42752</c:v>
                </c:pt>
                <c:pt idx="140">
                  <c:v>42753</c:v>
                </c:pt>
                <c:pt idx="141">
                  <c:v>42754</c:v>
                </c:pt>
                <c:pt idx="142">
                  <c:v>42755</c:v>
                </c:pt>
                <c:pt idx="143">
                  <c:v>42758</c:v>
                </c:pt>
                <c:pt idx="144">
                  <c:v>42759</c:v>
                </c:pt>
                <c:pt idx="145">
                  <c:v>42760</c:v>
                </c:pt>
                <c:pt idx="146">
                  <c:v>42761</c:v>
                </c:pt>
                <c:pt idx="147">
                  <c:v>42762</c:v>
                </c:pt>
                <c:pt idx="148">
                  <c:v>42765</c:v>
                </c:pt>
                <c:pt idx="149">
                  <c:v>42766</c:v>
                </c:pt>
                <c:pt idx="150">
                  <c:v>42767</c:v>
                </c:pt>
                <c:pt idx="151">
                  <c:v>42768</c:v>
                </c:pt>
                <c:pt idx="152">
                  <c:v>42769</c:v>
                </c:pt>
                <c:pt idx="153">
                  <c:v>42772</c:v>
                </c:pt>
                <c:pt idx="154">
                  <c:v>42773</c:v>
                </c:pt>
                <c:pt idx="155">
                  <c:v>42774</c:v>
                </c:pt>
                <c:pt idx="156">
                  <c:v>42775</c:v>
                </c:pt>
                <c:pt idx="157">
                  <c:v>42776</c:v>
                </c:pt>
                <c:pt idx="158">
                  <c:v>42779</c:v>
                </c:pt>
                <c:pt idx="159">
                  <c:v>42780</c:v>
                </c:pt>
                <c:pt idx="160">
                  <c:v>42781</c:v>
                </c:pt>
                <c:pt idx="161">
                  <c:v>42782</c:v>
                </c:pt>
                <c:pt idx="162">
                  <c:v>42783</c:v>
                </c:pt>
                <c:pt idx="163">
                  <c:v>42786</c:v>
                </c:pt>
                <c:pt idx="164">
                  <c:v>42787</c:v>
                </c:pt>
                <c:pt idx="165">
                  <c:v>42788</c:v>
                </c:pt>
                <c:pt idx="166">
                  <c:v>42789</c:v>
                </c:pt>
                <c:pt idx="167">
                  <c:v>42790</c:v>
                </c:pt>
                <c:pt idx="168">
                  <c:v>42793</c:v>
                </c:pt>
                <c:pt idx="169">
                  <c:v>42794</c:v>
                </c:pt>
                <c:pt idx="170">
                  <c:v>42795</c:v>
                </c:pt>
                <c:pt idx="171">
                  <c:v>42796</c:v>
                </c:pt>
                <c:pt idx="172">
                  <c:v>42797</c:v>
                </c:pt>
                <c:pt idx="173">
                  <c:v>42800</c:v>
                </c:pt>
                <c:pt idx="174">
                  <c:v>42801</c:v>
                </c:pt>
                <c:pt idx="175">
                  <c:v>42802</c:v>
                </c:pt>
                <c:pt idx="176">
                  <c:v>42803</c:v>
                </c:pt>
                <c:pt idx="177">
                  <c:v>42804</c:v>
                </c:pt>
                <c:pt idx="178">
                  <c:v>42807</c:v>
                </c:pt>
                <c:pt idx="179">
                  <c:v>42808</c:v>
                </c:pt>
                <c:pt idx="180">
                  <c:v>42809</c:v>
                </c:pt>
                <c:pt idx="181">
                  <c:v>42810</c:v>
                </c:pt>
                <c:pt idx="182">
                  <c:v>42811</c:v>
                </c:pt>
                <c:pt idx="183">
                  <c:v>42814</c:v>
                </c:pt>
                <c:pt idx="184">
                  <c:v>42815</c:v>
                </c:pt>
                <c:pt idx="185">
                  <c:v>42816</c:v>
                </c:pt>
                <c:pt idx="186">
                  <c:v>42817</c:v>
                </c:pt>
                <c:pt idx="187">
                  <c:v>42818</c:v>
                </c:pt>
                <c:pt idx="188">
                  <c:v>42821</c:v>
                </c:pt>
                <c:pt idx="189">
                  <c:v>42822</c:v>
                </c:pt>
                <c:pt idx="190">
                  <c:v>42823</c:v>
                </c:pt>
                <c:pt idx="191">
                  <c:v>42824</c:v>
                </c:pt>
                <c:pt idx="192">
                  <c:v>42825</c:v>
                </c:pt>
                <c:pt idx="193">
                  <c:v>42828</c:v>
                </c:pt>
                <c:pt idx="194">
                  <c:v>42829</c:v>
                </c:pt>
                <c:pt idx="195">
                  <c:v>42830</c:v>
                </c:pt>
                <c:pt idx="196">
                  <c:v>42831</c:v>
                </c:pt>
                <c:pt idx="197">
                  <c:v>42832</c:v>
                </c:pt>
                <c:pt idx="198">
                  <c:v>42835</c:v>
                </c:pt>
                <c:pt idx="199">
                  <c:v>42836</c:v>
                </c:pt>
                <c:pt idx="200">
                  <c:v>42837</c:v>
                </c:pt>
                <c:pt idx="201">
                  <c:v>42838</c:v>
                </c:pt>
                <c:pt idx="202">
                  <c:v>42843</c:v>
                </c:pt>
                <c:pt idx="203">
                  <c:v>42844</c:v>
                </c:pt>
                <c:pt idx="204">
                  <c:v>42845</c:v>
                </c:pt>
                <c:pt idx="205">
                  <c:v>42846</c:v>
                </c:pt>
                <c:pt idx="206">
                  <c:v>42849</c:v>
                </c:pt>
                <c:pt idx="207">
                  <c:v>42850</c:v>
                </c:pt>
                <c:pt idx="208">
                  <c:v>42851</c:v>
                </c:pt>
                <c:pt idx="209">
                  <c:v>42852</c:v>
                </c:pt>
                <c:pt idx="210">
                  <c:v>42853</c:v>
                </c:pt>
                <c:pt idx="211">
                  <c:v>42857</c:v>
                </c:pt>
                <c:pt idx="212">
                  <c:v>42858</c:v>
                </c:pt>
                <c:pt idx="213">
                  <c:v>42859</c:v>
                </c:pt>
                <c:pt idx="214">
                  <c:v>42860</c:v>
                </c:pt>
                <c:pt idx="215">
                  <c:v>42863</c:v>
                </c:pt>
                <c:pt idx="216">
                  <c:v>42864</c:v>
                </c:pt>
                <c:pt idx="217">
                  <c:v>42865</c:v>
                </c:pt>
                <c:pt idx="218">
                  <c:v>42866</c:v>
                </c:pt>
                <c:pt idx="219">
                  <c:v>42867</c:v>
                </c:pt>
                <c:pt idx="220">
                  <c:v>42870</c:v>
                </c:pt>
                <c:pt idx="221">
                  <c:v>42871</c:v>
                </c:pt>
                <c:pt idx="222">
                  <c:v>42872</c:v>
                </c:pt>
                <c:pt idx="223">
                  <c:v>42873</c:v>
                </c:pt>
                <c:pt idx="224">
                  <c:v>42874</c:v>
                </c:pt>
                <c:pt idx="225">
                  <c:v>42877</c:v>
                </c:pt>
                <c:pt idx="226">
                  <c:v>42878</c:v>
                </c:pt>
                <c:pt idx="227">
                  <c:v>42879</c:v>
                </c:pt>
                <c:pt idx="228">
                  <c:v>42880</c:v>
                </c:pt>
                <c:pt idx="229">
                  <c:v>42881</c:v>
                </c:pt>
                <c:pt idx="230">
                  <c:v>42884</c:v>
                </c:pt>
                <c:pt idx="231">
                  <c:v>42885</c:v>
                </c:pt>
                <c:pt idx="232">
                  <c:v>42886</c:v>
                </c:pt>
                <c:pt idx="233">
                  <c:v>42887</c:v>
                </c:pt>
                <c:pt idx="234">
                  <c:v>42888</c:v>
                </c:pt>
                <c:pt idx="235">
                  <c:v>42891</c:v>
                </c:pt>
                <c:pt idx="236">
                  <c:v>42892</c:v>
                </c:pt>
                <c:pt idx="237">
                  <c:v>42893</c:v>
                </c:pt>
                <c:pt idx="238">
                  <c:v>42894</c:v>
                </c:pt>
                <c:pt idx="239">
                  <c:v>42895</c:v>
                </c:pt>
                <c:pt idx="240">
                  <c:v>42898</c:v>
                </c:pt>
                <c:pt idx="241">
                  <c:v>42899</c:v>
                </c:pt>
                <c:pt idx="242">
                  <c:v>42900</c:v>
                </c:pt>
                <c:pt idx="243">
                  <c:v>42901</c:v>
                </c:pt>
                <c:pt idx="244">
                  <c:v>42902</c:v>
                </c:pt>
                <c:pt idx="245">
                  <c:v>42905</c:v>
                </c:pt>
                <c:pt idx="246">
                  <c:v>42906</c:v>
                </c:pt>
                <c:pt idx="247">
                  <c:v>42907</c:v>
                </c:pt>
                <c:pt idx="248">
                  <c:v>42908</c:v>
                </c:pt>
                <c:pt idx="249">
                  <c:v>42909</c:v>
                </c:pt>
                <c:pt idx="250">
                  <c:v>42912</c:v>
                </c:pt>
                <c:pt idx="251">
                  <c:v>42913</c:v>
                </c:pt>
                <c:pt idx="252">
                  <c:v>42914</c:v>
                </c:pt>
                <c:pt idx="253">
                  <c:v>42915</c:v>
                </c:pt>
                <c:pt idx="254">
                  <c:v>42916</c:v>
                </c:pt>
                <c:pt idx="255">
                  <c:v>42919</c:v>
                </c:pt>
                <c:pt idx="256">
                  <c:v>42920</c:v>
                </c:pt>
                <c:pt idx="257">
                  <c:v>42921</c:v>
                </c:pt>
                <c:pt idx="258">
                  <c:v>42922</c:v>
                </c:pt>
                <c:pt idx="259">
                  <c:v>42923</c:v>
                </c:pt>
                <c:pt idx="260">
                  <c:v>42926</c:v>
                </c:pt>
                <c:pt idx="261">
                  <c:v>42927</c:v>
                </c:pt>
                <c:pt idx="262">
                  <c:v>42928</c:v>
                </c:pt>
                <c:pt idx="263">
                  <c:v>42929</c:v>
                </c:pt>
                <c:pt idx="264">
                  <c:v>42930</c:v>
                </c:pt>
                <c:pt idx="265">
                  <c:v>42933</c:v>
                </c:pt>
                <c:pt idx="266">
                  <c:v>42934</c:v>
                </c:pt>
                <c:pt idx="267">
                  <c:v>42935</c:v>
                </c:pt>
                <c:pt idx="268">
                  <c:v>42936</c:v>
                </c:pt>
                <c:pt idx="269">
                  <c:v>42937</c:v>
                </c:pt>
                <c:pt idx="270">
                  <c:v>42940</c:v>
                </c:pt>
                <c:pt idx="271">
                  <c:v>42941</c:v>
                </c:pt>
                <c:pt idx="272">
                  <c:v>42942</c:v>
                </c:pt>
                <c:pt idx="273">
                  <c:v>42943</c:v>
                </c:pt>
                <c:pt idx="274">
                  <c:v>42944</c:v>
                </c:pt>
                <c:pt idx="275">
                  <c:v>42947</c:v>
                </c:pt>
                <c:pt idx="276">
                  <c:v>42948</c:v>
                </c:pt>
                <c:pt idx="277">
                  <c:v>42949</c:v>
                </c:pt>
                <c:pt idx="278">
                  <c:v>42950</c:v>
                </c:pt>
                <c:pt idx="279">
                  <c:v>42951</c:v>
                </c:pt>
                <c:pt idx="280">
                  <c:v>42954</c:v>
                </c:pt>
                <c:pt idx="281">
                  <c:v>42955</c:v>
                </c:pt>
                <c:pt idx="282">
                  <c:v>42956</c:v>
                </c:pt>
                <c:pt idx="283">
                  <c:v>42957</c:v>
                </c:pt>
                <c:pt idx="284">
                  <c:v>42958</c:v>
                </c:pt>
                <c:pt idx="285">
                  <c:v>42961</c:v>
                </c:pt>
                <c:pt idx="286">
                  <c:v>42962</c:v>
                </c:pt>
                <c:pt idx="287">
                  <c:v>42963</c:v>
                </c:pt>
                <c:pt idx="288">
                  <c:v>42964</c:v>
                </c:pt>
                <c:pt idx="289">
                  <c:v>42965</c:v>
                </c:pt>
                <c:pt idx="290">
                  <c:v>42968</c:v>
                </c:pt>
                <c:pt idx="291">
                  <c:v>42969</c:v>
                </c:pt>
                <c:pt idx="292">
                  <c:v>42970</c:v>
                </c:pt>
                <c:pt idx="293">
                  <c:v>42971</c:v>
                </c:pt>
                <c:pt idx="294">
                  <c:v>42972</c:v>
                </c:pt>
                <c:pt idx="295">
                  <c:v>42975</c:v>
                </c:pt>
                <c:pt idx="296">
                  <c:v>42976</c:v>
                </c:pt>
                <c:pt idx="297">
                  <c:v>42977</c:v>
                </c:pt>
                <c:pt idx="298">
                  <c:v>42978</c:v>
                </c:pt>
                <c:pt idx="299">
                  <c:v>42979</c:v>
                </c:pt>
                <c:pt idx="300">
                  <c:v>42982</c:v>
                </c:pt>
                <c:pt idx="301">
                  <c:v>42983</c:v>
                </c:pt>
                <c:pt idx="302">
                  <c:v>42984</c:v>
                </c:pt>
                <c:pt idx="303">
                  <c:v>42985</c:v>
                </c:pt>
                <c:pt idx="304">
                  <c:v>42986</c:v>
                </c:pt>
                <c:pt idx="305">
                  <c:v>42989</c:v>
                </c:pt>
                <c:pt idx="306">
                  <c:v>42990</c:v>
                </c:pt>
                <c:pt idx="307">
                  <c:v>42991</c:v>
                </c:pt>
                <c:pt idx="308">
                  <c:v>42992</c:v>
                </c:pt>
                <c:pt idx="309">
                  <c:v>42993</c:v>
                </c:pt>
                <c:pt idx="310">
                  <c:v>42996</c:v>
                </c:pt>
                <c:pt idx="311">
                  <c:v>42997</c:v>
                </c:pt>
                <c:pt idx="312">
                  <c:v>42998</c:v>
                </c:pt>
                <c:pt idx="313">
                  <c:v>42999</c:v>
                </c:pt>
                <c:pt idx="314">
                  <c:v>43000</c:v>
                </c:pt>
                <c:pt idx="315">
                  <c:v>43003</c:v>
                </c:pt>
                <c:pt idx="316">
                  <c:v>43004</c:v>
                </c:pt>
                <c:pt idx="317">
                  <c:v>43005</c:v>
                </c:pt>
                <c:pt idx="318">
                  <c:v>43006</c:v>
                </c:pt>
                <c:pt idx="319">
                  <c:v>43007</c:v>
                </c:pt>
                <c:pt idx="320">
                  <c:v>43010</c:v>
                </c:pt>
                <c:pt idx="321">
                  <c:v>43011</c:v>
                </c:pt>
                <c:pt idx="322">
                  <c:v>43012</c:v>
                </c:pt>
                <c:pt idx="323">
                  <c:v>43013</c:v>
                </c:pt>
                <c:pt idx="324">
                  <c:v>43014</c:v>
                </c:pt>
                <c:pt idx="325">
                  <c:v>43017</c:v>
                </c:pt>
                <c:pt idx="326">
                  <c:v>43018</c:v>
                </c:pt>
                <c:pt idx="327">
                  <c:v>43019</c:v>
                </c:pt>
                <c:pt idx="328">
                  <c:v>43020</c:v>
                </c:pt>
                <c:pt idx="329">
                  <c:v>43021</c:v>
                </c:pt>
                <c:pt idx="330">
                  <c:v>43024</c:v>
                </c:pt>
                <c:pt idx="331">
                  <c:v>43025</c:v>
                </c:pt>
                <c:pt idx="332">
                  <c:v>43026</c:v>
                </c:pt>
                <c:pt idx="333">
                  <c:v>43027</c:v>
                </c:pt>
                <c:pt idx="334">
                  <c:v>43028</c:v>
                </c:pt>
                <c:pt idx="335">
                  <c:v>43031</c:v>
                </c:pt>
                <c:pt idx="336">
                  <c:v>43032</c:v>
                </c:pt>
                <c:pt idx="337">
                  <c:v>43033</c:v>
                </c:pt>
                <c:pt idx="338">
                  <c:v>43034</c:v>
                </c:pt>
                <c:pt idx="339">
                  <c:v>43035</c:v>
                </c:pt>
                <c:pt idx="340">
                  <c:v>43038</c:v>
                </c:pt>
                <c:pt idx="341">
                  <c:v>43039</c:v>
                </c:pt>
                <c:pt idx="342">
                  <c:v>43040</c:v>
                </c:pt>
                <c:pt idx="343">
                  <c:v>43041</c:v>
                </c:pt>
                <c:pt idx="344">
                  <c:v>43042</c:v>
                </c:pt>
                <c:pt idx="345">
                  <c:v>43045</c:v>
                </c:pt>
                <c:pt idx="346">
                  <c:v>43046</c:v>
                </c:pt>
                <c:pt idx="347">
                  <c:v>43047</c:v>
                </c:pt>
                <c:pt idx="348">
                  <c:v>43048</c:v>
                </c:pt>
                <c:pt idx="349">
                  <c:v>43049</c:v>
                </c:pt>
                <c:pt idx="350">
                  <c:v>43052</c:v>
                </c:pt>
                <c:pt idx="351">
                  <c:v>43053</c:v>
                </c:pt>
                <c:pt idx="352">
                  <c:v>43054</c:v>
                </c:pt>
                <c:pt idx="353">
                  <c:v>43055</c:v>
                </c:pt>
                <c:pt idx="354">
                  <c:v>43056</c:v>
                </c:pt>
                <c:pt idx="355">
                  <c:v>43059</c:v>
                </c:pt>
                <c:pt idx="356">
                  <c:v>43060</c:v>
                </c:pt>
                <c:pt idx="357">
                  <c:v>43061</c:v>
                </c:pt>
                <c:pt idx="358">
                  <c:v>43062</c:v>
                </c:pt>
                <c:pt idx="359">
                  <c:v>43063</c:v>
                </c:pt>
                <c:pt idx="360">
                  <c:v>43066</c:v>
                </c:pt>
                <c:pt idx="361">
                  <c:v>43067</c:v>
                </c:pt>
                <c:pt idx="362">
                  <c:v>43068</c:v>
                </c:pt>
                <c:pt idx="363">
                  <c:v>43069</c:v>
                </c:pt>
                <c:pt idx="364">
                  <c:v>43070</c:v>
                </c:pt>
                <c:pt idx="365">
                  <c:v>43073</c:v>
                </c:pt>
                <c:pt idx="366">
                  <c:v>43074</c:v>
                </c:pt>
                <c:pt idx="367">
                  <c:v>43075</c:v>
                </c:pt>
                <c:pt idx="368">
                  <c:v>43076</c:v>
                </c:pt>
                <c:pt idx="369">
                  <c:v>43077</c:v>
                </c:pt>
                <c:pt idx="370">
                  <c:v>43080</c:v>
                </c:pt>
                <c:pt idx="371">
                  <c:v>43081</c:v>
                </c:pt>
                <c:pt idx="372">
                  <c:v>43082</c:v>
                </c:pt>
                <c:pt idx="373">
                  <c:v>43083</c:v>
                </c:pt>
                <c:pt idx="374">
                  <c:v>43084</c:v>
                </c:pt>
                <c:pt idx="375">
                  <c:v>43087</c:v>
                </c:pt>
                <c:pt idx="376">
                  <c:v>43088</c:v>
                </c:pt>
                <c:pt idx="377">
                  <c:v>43089</c:v>
                </c:pt>
                <c:pt idx="378">
                  <c:v>43090</c:v>
                </c:pt>
                <c:pt idx="379">
                  <c:v>43091</c:v>
                </c:pt>
                <c:pt idx="380">
                  <c:v>43096</c:v>
                </c:pt>
                <c:pt idx="381">
                  <c:v>43097</c:v>
                </c:pt>
                <c:pt idx="382">
                  <c:v>43098</c:v>
                </c:pt>
                <c:pt idx="383">
                  <c:v>43102</c:v>
                </c:pt>
                <c:pt idx="384">
                  <c:v>43103</c:v>
                </c:pt>
                <c:pt idx="385">
                  <c:v>43104</c:v>
                </c:pt>
                <c:pt idx="386">
                  <c:v>43105</c:v>
                </c:pt>
                <c:pt idx="387">
                  <c:v>43108</c:v>
                </c:pt>
                <c:pt idx="388">
                  <c:v>43109</c:v>
                </c:pt>
                <c:pt idx="389">
                  <c:v>43110</c:v>
                </c:pt>
                <c:pt idx="390">
                  <c:v>43111</c:v>
                </c:pt>
                <c:pt idx="391">
                  <c:v>43112</c:v>
                </c:pt>
                <c:pt idx="392">
                  <c:v>43115</c:v>
                </c:pt>
                <c:pt idx="393">
                  <c:v>43116</c:v>
                </c:pt>
                <c:pt idx="394">
                  <c:v>43117</c:v>
                </c:pt>
                <c:pt idx="395">
                  <c:v>43118</c:v>
                </c:pt>
                <c:pt idx="396">
                  <c:v>43119</c:v>
                </c:pt>
                <c:pt idx="397">
                  <c:v>43122</c:v>
                </c:pt>
                <c:pt idx="398">
                  <c:v>43123</c:v>
                </c:pt>
                <c:pt idx="399">
                  <c:v>43124</c:v>
                </c:pt>
                <c:pt idx="400">
                  <c:v>43125</c:v>
                </c:pt>
                <c:pt idx="401">
                  <c:v>43126</c:v>
                </c:pt>
                <c:pt idx="402">
                  <c:v>43129</c:v>
                </c:pt>
                <c:pt idx="403">
                  <c:v>43130</c:v>
                </c:pt>
                <c:pt idx="404">
                  <c:v>43131</c:v>
                </c:pt>
                <c:pt idx="405">
                  <c:v>43132</c:v>
                </c:pt>
                <c:pt idx="406">
                  <c:v>43133</c:v>
                </c:pt>
                <c:pt idx="407">
                  <c:v>43136</c:v>
                </c:pt>
                <c:pt idx="408">
                  <c:v>43137</c:v>
                </c:pt>
                <c:pt idx="409">
                  <c:v>43138</c:v>
                </c:pt>
                <c:pt idx="410">
                  <c:v>43139</c:v>
                </c:pt>
                <c:pt idx="411">
                  <c:v>43140</c:v>
                </c:pt>
                <c:pt idx="412">
                  <c:v>43143</c:v>
                </c:pt>
                <c:pt idx="413">
                  <c:v>43144</c:v>
                </c:pt>
                <c:pt idx="414">
                  <c:v>43145</c:v>
                </c:pt>
                <c:pt idx="415">
                  <c:v>43146</c:v>
                </c:pt>
                <c:pt idx="416">
                  <c:v>43147</c:v>
                </c:pt>
                <c:pt idx="417">
                  <c:v>43150</c:v>
                </c:pt>
                <c:pt idx="418">
                  <c:v>43151</c:v>
                </c:pt>
                <c:pt idx="419">
                  <c:v>43152</c:v>
                </c:pt>
                <c:pt idx="420">
                  <c:v>43153</c:v>
                </c:pt>
                <c:pt idx="421">
                  <c:v>43154</c:v>
                </c:pt>
                <c:pt idx="422">
                  <c:v>43157</c:v>
                </c:pt>
                <c:pt idx="423">
                  <c:v>43158</c:v>
                </c:pt>
                <c:pt idx="424">
                  <c:v>43159</c:v>
                </c:pt>
                <c:pt idx="425">
                  <c:v>43160</c:v>
                </c:pt>
                <c:pt idx="426">
                  <c:v>43161</c:v>
                </c:pt>
                <c:pt idx="427">
                  <c:v>43164</c:v>
                </c:pt>
                <c:pt idx="428">
                  <c:v>43165</c:v>
                </c:pt>
                <c:pt idx="429">
                  <c:v>43166</c:v>
                </c:pt>
                <c:pt idx="430">
                  <c:v>43167</c:v>
                </c:pt>
                <c:pt idx="431">
                  <c:v>43168</c:v>
                </c:pt>
                <c:pt idx="432">
                  <c:v>43171</c:v>
                </c:pt>
                <c:pt idx="433">
                  <c:v>43172</c:v>
                </c:pt>
                <c:pt idx="434">
                  <c:v>43173</c:v>
                </c:pt>
                <c:pt idx="435">
                  <c:v>43174</c:v>
                </c:pt>
                <c:pt idx="436">
                  <c:v>43175</c:v>
                </c:pt>
                <c:pt idx="437">
                  <c:v>43178</c:v>
                </c:pt>
                <c:pt idx="438">
                  <c:v>43179</c:v>
                </c:pt>
                <c:pt idx="439">
                  <c:v>43180</c:v>
                </c:pt>
                <c:pt idx="440">
                  <c:v>43181</c:v>
                </c:pt>
                <c:pt idx="441">
                  <c:v>43182</c:v>
                </c:pt>
                <c:pt idx="442">
                  <c:v>43185</c:v>
                </c:pt>
                <c:pt idx="443">
                  <c:v>43186</c:v>
                </c:pt>
                <c:pt idx="444">
                  <c:v>43187</c:v>
                </c:pt>
                <c:pt idx="445">
                  <c:v>43188</c:v>
                </c:pt>
                <c:pt idx="446">
                  <c:v>43193</c:v>
                </c:pt>
                <c:pt idx="447">
                  <c:v>43194</c:v>
                </c:pt>
                <c:pt idx="448">
                  <c:v>43195</c:v>
                </c:pt>
                <c:pt idx="449">
                  <c:v>43196</c:v>
                </c:pt>
                <c:pt idx="450">
                  <c:v>43199</c:v>
                </c:pt>
                <c:pt idx="451">
                  <c:v>43200</c:v>
                </c:pt>
                <c:pt idx="452">
                  <c:v>43201</c:v>
                </c:pt>
                <c:pt idx="453">
                  <c:v>43202</c:v>
                </c:pt>
                <c:pt idx="454">
                  <c:v>43203</c:v>
                </c:pt>
                <c:pt idx="455">
                  <c:v>43206</c:v>
                </c:pt>
                <c:pt idx="456">
                  <c:v>43207</c:v>
                </c:pt>
                <c:pt idx="457">
                  <c:v>43208</c:v>
                </c:pt>
                <c:pt idx="458">
                  <c:v>43209</c:v>
                </c:pt>
                <c:pt idx="459">
                  <c:v>43210</c:v>
                </c:pt>
                <c:pt idx="460">
                  <c:v>43213</c:v>
                </c:pt>
                <c:pt idx="461">
                  <c:v>43214</c:v>
                </c:pt>
                <c:pt idx="462">
                  <c:v>43215</c:v>
                </c:pt>
                <c:pt idx="463">
                  <c:v>43216</c:v>
                </c:pt>
                <c:pt idx="464">
                  <c:v>43217</c:v>
                </c:pt>
                <c:pt idx="465">
                  <c:v>43220</c:v>
                </c:pt>
                <c:pt idx="466">
                  <c:v>43222</c:v>
                </c:pt>
                <c:pt idx="467">
                  <c:v>43223</c:v>
                </c:pt>
                <c:pt idx="468">
                  <c:v>43224</c:v>
                </c:pt>
                <c:pt idx="469">
                  <c:v>43227</c:v>
                </c:pt>
                <c:pt idx="470">
                  <c:v>43228</c:v>
                </c:pt>
                <c:pt idx="471">
                  <c:v>43229</c:v>
                </c:pt>
                <c:pt idx="472">
                  <c:v>43230</c:v>
                </c:pt>
                <c:pt idx="473">
                  <c:v>43231</c:v>
                </c:pt>
                <c:pt idx="474">
                  <c:v>43234</c:v>
                </c:pt>
                <c:pt idx="475">
                  <c:v>43235</c:v>
                </c:pt>
                <c:pt idx="476">
                  <c:v>43236</c:v>
                </c:pt>
                <c:pt idx="477">
                  <c:v>43237</c:v>
                </c:pt>
                <c:pt idx="478">
                  <c:v>43238</c:v>
                </c:pt>
                <c:pt idx="479">
                  <c:v>43241</c:v>
                </c:pt>
                <c:pt idx="480">
                  <c:v>43242</c:v>
                </c:pt>
                <c:pt idx="481">
                  <c:v>43243</c:v>
                </c:pt>
                <c:pt idx="482">
                  <c:v>43244</c:v>
                </c:pt>
                <c:pt idx="483">
                  <c:v>43245</c:v>
                </c:pt>
                <c:pt idx="484">
                  <c:v>43248</c:v>
                </c:pt>
                <c:pt idx="485">
                  <c:v>43249</c:v>
                </c:pt>
                <c:pt idx="486">
                  <c:v>43250</c:v>
                </c:pt>
                <c:pt idx="487">
                  <c:v>43251</c:v>
                </c:pt>
                <c:pt idx="488">
                  <c:v>43252</c:v>
                </c:pt>
                <c:pt idx="489">
                  <c:v>43255</c:v>
                </c:pt>
                <c:pt idx="490">
                  <c:v>43256</c:v>
                </c:pt>
                <c:pt idx="491">
                  <c:v>43257</c:v>
                </c:pt>
                <c:pt idx="492">
                  <c:v>43258</c:v>
                </c:pt>
                <c:pt idx="493">
                  <c:v>43259</c:v>
                </c:pt>
                <c:pt idx="494">
                  <c:v>43262</c:v>
                </c:pt>
                <c:pt idx="495">
                  <c:v>43263</c:v>
                </c:pt>
                <c:pt idx="496">
                  <c:v>43264</c:v>
                </c:pt>
                <c:pt idx="497">
                  <c:v>43265</c:v>
                </c:pt>
                <c:pt idx="498">
                  <c:v>43266</c:v>
                </c:pt>
                <c:pt idx="499">
                  <c:v>43269</c:v>
                </c:pt>
                <c:pt idx="500">
                  <c:v>43270</c:v>
                </c:pt>
                <c:pt idx="501">
                  <c:v>43271</c:v>
                </c:pt>
                <c:pt idx="502">
                  <c:v>43272</c:v>
                </c:pt>
                <c:pt idx="503">
                  <c:v>43273</c:v>
                </c:pt>
                <c:pt idx="504">
                  <c:v>43276</c:v>
                </c:pt>
                <c:pt idx="505">
                  <c:v>43277</c:v>
                </c:pt>
                <c:pt idx="506">
                  <c:v>43278</c:v>
                </c:pt>
                <c:pt idx="507">
                  <c:v>43279</c:v>
                </c:pt>
                <c:pt idx="508">
                  <c:v>43280</c:v>
                </c:pt>
                <c:pt idx="509">
                  <c:v>43283</c:v>
                </c:pt>
                <c:pt idx="510">
                  <c:v>43284</c:v>
                </c:pt>
                <c:pt idx="511">
                  <c:v>43285</c:v>
                </c:pt>
                <c:pt idx="512">
                  <c:v>43286</c:v>
                </c:pt>
                <c:pt idx="513">
                  <c:v>43287</c:v>
                </c:pt>
                <c:pt idx="514">
                  <c:v>43290</c:v>
                </c:pt>
                <c:pt idx="515">
                  <c:v>43291</c:v>
                </c:pt>
                <c:pt idx="516">
                  <c:v>43292</c:v>
                </c:pt>
                <c:pt idx="517">
                  <c:v>43293</c:v>
                </c:pt>
                <c:pt idx="518">
                  <c:v>43300</c:v>
                </c:pt>
                <c:pt idx="519">
                  <c:v>43307</c:v>
                </c:pt>
                <c:pt idx="520">
                  <c:v>43314</c:v>
                </c:pt>
                <c:pt idx="521">
                  <c:v>43321</c:v>
                </c:pt>
                <c:pt idx="522">
                  <c:v>43328</c:v>
                </c:pt>
                <c:pt idx="523">
                  <c:v>43335</c:v>
                </c:pt>
                <c:pt idx="524">
                  <c:v>43342</c:v>
                </c:pt>
                <c:pt idx="525">
                  <c:v>43349</c:v>
                </c:pt>
                <c:pt idx="526">
                  <c:v>43356</c:v>
                </c:pt>
                <c:pt idx="527">
                  <c:v>43363</c:v>
                </c:pt>
                <c:pt idx="528">
                  <c:v>43370</c:v>
                </c:pt>
                <c:pt idx="529">
                  <c:v>43377</c:v>
                </c:pt>
                <c:pt idx="530">
                  <c:v>43384</c:v>
                </c:pt>
                <c:pt idx="531">
                  <c:v>43391</c:v>
                </c:pt>
                <c:pt idx="532">
                  <c:v>43398</c:v>
                </c:pt>
                <c:pt idx="533">
                  <c:v>43405</c:v>
                </c:pt>
                <c:pt idx="534">
                  <c:v>43412</c:v>
                </c:pt>
                <c:pt idx="535">
                  <c:v>43419</c:v>
                </c:pt>
                <c:pt idx="536">
                  <c:v>43426</c:v>
                </c:pt>
                <c:pt idx="537">
                  <c:v>43433</c:v>
                </c:pt>
                <c:pt idx="538">
                  <c:v>43440</c:v>
                </c:pt>
                <c:pt idx="539">
                  <c:v>43447</c:v>
                </c:pt>
                <c:pt idx="540">
                  <c:v>43454</c:v>
                </c:pt>
                <c:pt idx="541">
                  <c:v>43465</c:v>
                </c:pt>
                <c:pt idx="542">
                  <c:v>43472</c:v>
                </c:pt>
                <c:pt idx="543">
                  <c:v>43479</c:v>
                </c:pt>
                <c:pt idx="544">
                  <c:v>43486</c:v>
                </c:pt>
                <c:pt idx="545">
                  <c:v>43493</c:v>
                </c:pt>
                <c:pt idx="546">
                  <c:v>43500</c:v>
                </c:pt>
                <c:pt idx="547">
                  <c:v>43507</c:v>
                </c:pt>
                <c:pt idx="548">
                  <c:v>43514</c:v>
                </c:pt>
                <c:pt idx="549">
                  <c:v>43521</c:v>
                </c:pt>
                <c:pt idx="550">
                  <c:v>43528</c:v>
                </c:pt>
                <c:pt idx="551">
                  <c:v>43535</c:v>
                </c:pt>
                <c:pt idx="552">
                  <c:v>43542</c:v>
                </c:pt>
                <c:pt idx="553">
                  <c:v>43549</c:v>
                </c:pt>
                <c:pt idx="554">
                  <c:v>43556</c:v>
                </c:pt>
                <c:pt idx="555">
                  <c:v>43563</c:v>
                </c:pt>
                <c:pt idx="556">
                  <c:v>43570</c:v>
                </c:pt>
                <c:pt idx="557">
                  <c:v>43579</c:v>
                </c:pt>
                <c:pt idx="558">
                  <c:v>43584</c:v>
                </c:pt>
                <c:pt idx="559">
                  <c:v>43591</c:v>
                </c:pt>
                <c:pt idx="560">
                  <c:v>43598</c:v>
                </c:pt>
                <c:pt idx="561">
                  <c:v>43605</c:v>
                </c:pt>
                <c:pt idx="562">
                  <c:v>43612</c:v>
                </c:pt>
                <c:pt idx="563">
                  <c:v>43619</c:v>
                </c:pt>
                <c:pt idx="564">
                  <c:v>43626</c:v>
                </c:pt>
                <c:pt idx="565">
                  <c:v>43633</c:v>
                </c:pt>
                <c:pt idx="566">
                  <c:v>43640</c:v>
                </c:pt>
                <c:pt idx="567">
                  <c:v>43647</c:v>
                </c:pt>
                <c:pt idx="568">
                  <c:v>43654</c:v>
                </c:pt>
                <c:pt idx="569">
                  <c:v>43661</c:v>
                </c:pt>
                <c:pt idx="570">
                  <c:v>43668</c:v>
                </c:pt>
                <c:pt idx="571">
                  <c:v>43675</c:v>
                </c:pt>
                <c:pt idx="572">
                  <c:v>43682</c:v>
                </c:pt>
                <c:pt idx="573">
                  <c:v>43689</c:v>
                </c:pt>
                <c:pt idx="574">
                  <c:v>43696</c:v>
                </c:pt>
                <c:pt idx="575">
                  <c:v>43703</c:v>
                </c:pt>
                <c:pt idx="576">
                  <c:v>43710</c:v>
                </c:pt>
                <c:pt idx="577">
                  <c:v>43717</c:v>
                </c:pt>
                <c:pt idx="578">
                  <c:v>43724</c:v>
                </c:pt>
                <c:pt idx="579">
                  <c:v>43731</c:v>
                </c:pt>
                <c:pt idx="580">
                  <c:v>43738</c:v>
                </c:pt>
                <c:pt idx="581">
                  <c:v>43745</c:v>
                </c:pt>
                <c:pt idx="582">
                  <c:v>43752</c:v>
                </c:pt>
                <c:pt idx="583">
                  <c:v>43759</c:v>
                </c:pt>
                <c:pt idx="584">
                  <c:v>43766</c:v>
                </c:pt>
                <c:pt idx="585">
                  <c:v>43773</c:v>
                </c:pt>
                <c:pt idx="586">
                  <c:v>43780</c:v>
                </c:pt>
                <c:pt idx="587">
                  <c:v>43787</c:v>
                </c:pt>
                <c:pt idx="588">
                  <c:v>43794</c:v>
                </c:pt>
                <c:pt idx="589">
                  <c:v>43801</c:v>
                </c:pt>
                <c:pt idx="590">
                  <c:v>43808</c:v>
                </c:pt>
                <c:pt idx="591">
                  <c:v>43815</c:v>
                </c:pt>
                <c:pt idx="592">
                  <c:v>43822</c:v>
                </c:pt>
                <c:pt idx="593">
                  <c:v>43830</c:v>
                </c:pt>
                <c:pt idx="594">
                  <c:v>43837</c:v>
                </c:pt>
                <c:pt idx="595">
                  <c:v>43844</c:v>
                </c:pt>
                <c:pt idx="596">
                  <c:v>43851</c:v>
                </c:pt>
                <c:pt idx="597">
                  <c:v>43858</c:v>
                </c:pt>
                <c:pt idx="598">
                  <c:v>43865</c:v>
                </c:pt>
                <c:pt idx="599">
                  <c:v>43872</c:v>
                </c:pt>
                <c:pt idx="600">
                  <c:v>43879</c:v>
                </c:pt>
                <c:pt idx="601">
                  <c:v>43886</c:v>
                </c:pt>
                <c:pt idx="602">
                  <c:v>43893</c:v>
                </c:pt>
                <c:pt idx="603">
                  <c:v>43900</c:v>
                </c:pt>
                <c:pt idx="604">
                  <c:v>43907</c:v>
                </c:pt>
                <c:pt idx="605">
                  <c:v>43914</c:v>
                </c:pt>
                <c:pt idx="606">
                  <c:v>43921</c:v>
                </c:pt>
                <c:pt idx="607">
                  <c:v>43928</c:v>
                </c:pt>
                <c:pt idx="608">
                  <c:v>43937</c:v>
                </c:pt>
                <c:pt idx="609">
                  <c:v>43944</c:v>
                </c:pt>
                <c:pt idx="610">
                  <c:v>43951</c:v>
                </c:pt>
                <c:pt idx="611">
                  <c:v>43958</c:v>
                </c:pt>
                <c:pt idx="612">
                  <c:v>43965</c:v>
                </c:pt>
                <c:pt idx="613">
                  <c:v>43972</c:v>
                </c:pt>
                <c:pt idx="614">
                  <c:v>43979</c:v>
                </c:pt>
                <c:pt idx="615">
                  <c:v>43986</c:v>
                </c:pt>
                <c:pt idx="616">
                  <c:v>43993</c:v>
                </c:pt>
                <c:pt idx="617">
                  <c:v>44000</c:v>
                </c:pt>
                <c:pt idx="618">
                  <c:v>44007</c:v>
                </c:pt>
                <c:pt idx="619">
                  <c:v>44014</c:v>
                </c:pt>
                <c:pt idx="620">
                  <c:v>44021</c:v>
                </c:pt>
                <c:pt idx="621">
                  <c:v>44028</c:v>
                </c:pt>
                <c:pt idx="622">
                  <c:v>44035</c:v>
                </c:pt>
                <c:pt idx="623">
                  <c:v>44042</c:v>
                </c:pt>
                <c:pt idx="624">
                  <c:v>44049</c:v>
                </c:pt>
                <c:pt idx="625">
                  <c:v>44056</c:v>
                </c:pt>
                <c:pt idx="626">
                  <c:v>44063</c:v>
                </c:pt>
                <c:pt idx="627">
                  <c:v>44070</c:v>
                </c:pt>
                <c:pt idx="628">
                  <c:v>44077</c:v>
                </c:pt>
                <c:pt idx="629">
                  <c:v>44084</c:v>
                </c:pt>
                <c:pt idx="630">
                  <c:v>44091</c:v>
                </c:pt>
                <c:pt idx="631">
                  <c:v>44098</c:v>
                </c:pt>
                <c:pt idx="632">
                  <c:v>44105</c:v>
                </c:pt>
                <c:pt idx="633">
                  <c:v>44112</c:v>
                </c:pt>
                <c:pt idx="634">
                  <c:v>44119</c:v>
                </c:pt>
                <c:pt idx="635">
                  <c:v>44126</c:v>
                </c:pt>
                <c:pt idx="636">
                  <c:v>44133</c:v>
                </c:pt>
                <c:pt idx="637">
                  <c:v>44140</c:v>
                </c:pt>
                <c:pt idx="638">
                  <c:v>44147</c:v>
                </c:pt>
                <c:pt idx="639">
                  <c:v>44154</c:v>
                </c:pt>
                <c:pt idx="640">
                  <c:v>44161</c:v>
                </c:pt>
                <c:pt idx="641">
                  <c:v>44168</c:v>
                </c:pt>
                <c:pt idx="642">
                  <c:v>44175</c:v>
                </c:pt>
                <c:pt idx="643">
                  <c:v>44182</c:v>
                </c:pt>
                <c:pt idx="644">
                  <c:v>44189</c:v>
                </c:pt>
                <c:pt idx="645">
                  <c:v>44196</c:v>
                </c:pt>
                <c:pt idx="646">
                  <c:v>44203</c:v>
                </c:pt>
                <c:pt idx="647">
                  <c:v>44210</c:v>
                </c:pt>
                <c:pt idx="648">
                  <c:v>44217</c:v>
                </c:pt>
                <c:pt idx="649">
                  <c:v>44224</c:v>
                </c:pt>
                <c:pt idx="650">
                  <c:v>44231</c:v>
                </c:pt>
                <c:pt idx="651">
                  <c:v>44238</c:v>
                </c:pt>
                <c:pt idx="652">
                  <c:v>44245</c:v>
                </c:pt>
                <c:pt idx="653">
                  <c:v>44252</c:v>
                </c:pt>
                <c:pt idx="654">
                  <c:v>44259</c:v>
                </c:pt>
                <c:pt idx="655">
                  <c:v>44266</c:v>
                </c:pt>
                <c:pt idx="656">
                  <c:v>44273</c:v>
                </c:pt>
                <c:pt idx="657">
                  <c:v>44280</c:v>
                </c:pt>
                <c:pt idx="658">
                  <c:v>44287</c:v>
                </c:pt>
                <c:pt idx="659">
                  <c:v>44294</c:v>
                </c:pt>
                <c:pt idx="660">
                  <c:v>44301</c:v>
                </c:pt>
                <c:pt idx="661">
                  <c:v>44308</c:v>
                </c:pt>
                <c:pt idx="662">
                  <c:v>44315</c:v>
                </c:pt>
                <c:pt idx="663">
                  <c:v>44322</c:v>
                </c:pt>
                <c:pt idx="664">
                  <c:v>44329</c:v>
                </c:pt>
                <c:pt idx="665">
                  <c:v>44336</c:v>
                </c:pt>
                <c:pt idx="666">
                  <c:v>44343</c:v>
                </c:pt>
                <c:pt idx="667">
                  <c:v>44350</c:v>
                </c:pt>
                <c:pt idx="668">
                  <c:v>44357</c:v>
                </c:pt>
                <c:pt idx="669">
                  <c:v>44364</c:v>
                </c:pt>
                <c:pt idx="670">
                  <c:v>44371</c:v>
                </c:pt>
                <c:pt idx="671">
                  <c:v>44378</c:v>
                </c:pt>
                <c:pt idx="672">
                  <c:v>44385</c:v>
                </c:pt>
                <c:pt idx="673">
                  <c:v>44392</c:v>
                </c:pt>
                <c:pt idx="674">
                  <c:v>44399</c:v>
                </c:pt>
                <c:pt idx="675">
                  <c:v>44406</c:v>
                </c:pt>
                <c:pt idx="676">
                  <c:v>44413</c:v>
                </c:pt>
                <c:pt idx="677">
                  <c:v>44420</c:v>
                </c:pt>
                <c:pt idx="678">
                  <c:v>44427</c:v>
                </c:pt>
                <c:pt idx="679">
                  <c:v>44434</c:v>
                </c:pt>
                <c:pt idx="680">
                  <c:v>44441</c:v>
                </c:pt>
                <c:pt idx="681">
                  <c:v>44448</c:v>
                </c:pt>
                <c:pt idx="682">
                  <c:v>44455</c:v>
                </c:pt>
                <c:pt idx="683">
                  <c:v>44462</c:v>
                </c:pt>
                <c:pt idx="684">
                  <c:v>44469</c:v>
                </c:pt>
                <c:pt idx="685">
                  <c:v>44476</c:v>
                </c:pt>
                <c:pt idx="686">
                  <c:v>44483</c:v>
                </c:pt>
                <c:pt idx="687">
                  <c:v>44490</c:v>
                </c:pt>
                <c:pt idx="688">
                  <c:v>44497</c:v>
                </c:pt>
                <c:pt idx="689">
                  <c:v>44504</c:v>
                </c:pt>
                <c:pt idx="690">
                  <c:v>44511</c:v>
                </c:pt>
                <c:pt idx="691">
                  <c:v>44518</c:v>
                </c:pt>
                <c:pt idx="692">
                  <c:v>44525</c:v>
                </c:pt>
                <c:pt idx="693">
                  <c:v>44532</c:v>
                </c:pt>
                <c:pt idx="694">
                  <c:v>44539</c:v>
                </c:pt>
                <c:pt idx="695">
                  <c:v>44546</c:v>
                </c:pt>
                <c:pt idx="696">
                  <c:v>44553</c:v>
                </c:pt>
                <c:pt idx="697">
                  <c:v>44560</c:v>
                </c:pt>
                <c:pt idx="698">
                  <c:v>44567</c:v>
                </c:pt>
                <c:pt idx="699">
                  <c:v>44574</c:v>
                </c:pt>
                <c:pt idx="700">
                  <c:v>44581</c:v>
                </c:pt>
                <c:pt idx="701">
                  <c:v>44588</c:v>
                </c:pt>
                <c:pt idx="702">
                  <c:v>44595</c:v>
                </c:pt>
                <c:pt idx="703">
                  <c:v>44602</c:v>
                </c:pt>
                <c:pt idx="704">
                  <c:v>44609</c:v>
                </c:pt>
                <c:pt idx="705">
                  <c:v>44616</c:v>
                </c:pt>
                <c:pt idx="706">
                  <c:v>44623</c:v>
                </c:pt>
                <c:pt idx="707">
                  <c:v>44630</c:v>
                </c:pt>
                <c:pt idx="708">
                  <c:v>44637</c:v>
                </c:pt>
                <c:pt idx="709">
                  <c:v>44644</c:v>
                </c:pt>
                <c:pt idx="710">
                  <c:v>44651</c:v>
                </c:pt>
                <c:pt idx="711">
                  <c:v>44658</c:v>
                </c:pt>
                <c:pt idx="712">
                  <c:v>44665</c:v>
                </c:pt>
                <c:pt idx="713">
                  <c:v>44672</c:v>
                </c:pt>
                <c:pt idx="714">
                  <c:v>44679</c:v>
                </c:pt>
                <c:pt idx="715">
                  <c:v>44686</c:v>
                </c:pt>
                <c:pt idx="716">
                  <c:v>44693</c:v>
                </c:pt>
                <c:pt idx="717">
                  <c:v>44700</c:v>
                </c:pt>
                <c:pt idx="718">
                  <c:v>44707</c:v>
                </c:pt>
                <c:pt idx="719">
                  <c:v>44714</c:v>
                </c:pt>
                <c:pt idx="720">
                  <c:v>44721</c:v>
                </c:pt>
                <c:pt idx="721">
                  <c:v>44728</c:v>
                </c:pt>
                <c:pt idx="722">
                  <c:v>44735</c:v>
                </c:pt>
                <c:pt idx="723">
                  <c:v>44742</c:v>
                </c:pt>
                <c:pt idx="724">
                  <c:v>44749</c:v>
                </c:pt>
                <c:pt idx="725">
                  <c:v>44756</c:v>
                </c:pt>
                <c:pt idx="726">
                  <c:v>44763</c:v>
                </c:pt>
                <c:pt idx="727">
                  <c:v>44770</c:v>
                </c:pt>
                <c:pt idx="728">
                  <c:v>44777</c:v>
                </c:pt>
                <c:pt idx="729">
                  <c:v>44784</c:v>
                </c:pt>
                <c:pt idx="730">
                  <c:v>44791</c:v>
                </c:pt>
                <c:pt idx="731">
                  <c:v>44798</c:v>
                </c:pt>
                <c:pt idx="732">
                  <c:v>44805</c:v>
                </c:pt>
                <c:pt idx="733">
                  <c:v>44812</c:v>
                </c:pt>
                <c:pt idx="734">
                  <c:v>44819</c:v>
                </c:pt>
                <c:pt idx="735">
                  <c:v>44826</c:v>
                </c:pt>
                <c:pt idx="736">
                  <c:v>44833</c:v>
                </c:pt>
                <c:pt idx="737">
                  <c:v>44840</c:v>
                </c:pt>
                <c:pt idx="738">
                  <c:v>44847</c:v>
                </c:pt>
                <c:pt idx="739">
                  <c:v>44854</c:v>
                </c:pt>
                <c:pt idx="740">
                  <c:v>44861</c:v>
                </c:pt>
                <c:pt idx="741">
                  <c:v>44868</c:v>
                </c:pt>
                <c:pt idx="742">
                  <c:v>44875</c:v>
                </c:pt>
                <c:pt idx="743">
                  <c:v>44882</c:v>
                </c:pt>
                <c:pt idx="744">
                  <c:v>44889</c:v>
                </c:pt>
                <c:pt idx="745">
                  <c:v>44896</c:v>
                </c:pt>
                <c:pt idx="746">
                  <c:v>44903</c:v>
                </c:pt>
                <c:pt idx="747">
                  <c:v>44910</c:v>
                </c:pt>
                <c:pt idx="748">
                  <c:v>44917</c:v>
                </c:pt>
                <c:pt idx="749">
                  <c:v>44924</c:v>
                </c:pt>
                <c:pt idx="750">
                  <c:v>44931</c:v>
                </c:pt>
                <c:pt idx="751">
                  <c:v>44938</c:v>
                </c:pt>
                <c:pt idx="752">
                  <c:v>44945</c:v>
                </c:pt>
                <c:pt idx="753">
                  <c:v>44952</c:v>
                </c:pt>
                <c:pt idx="754">
                  <c:v>44959</c:v>
                </c:pt>
                <c:pt idx="755">
                  <c:v>44966</c:v>
                </c:pt>
                <c:pt idx="756">
                  <c:v>44973</c:v>
                </c:pt>
                <c:pt idx="757">
                  <c:v>44980</c:v>
                </c:pt>
                <c:pt idx="758">
                  <c:v>44987</c:v>
                </c:pt>
                <c:pt idx="759">
                  <c:v>44994</c:v>
                </c:pt>
                <c:pt idx="760">
                  <c:v>45001</c:v>
                </c:pt>
                <c:pt idx="761">
                  <c:v>45008</c:v>
                </c:pt>
                <c:pt idx="762">
                  <c:v>45015</c:v>
                </c:pt>
                <c:pt idx="763">
                  <c:v>45022</c:v>
                </c:pt>
                <c:pt idx="764">
                  <c:v>45029</c:v>
                </c:pt>
                <c:pt idx="765">
                  <c:v>45036</c:v>
                </c:pt>
                <c:pt idx="766">
                  <c:v>45043</c:v>
                </c:pt>
                <c:pt idx="767">
                  <c:v>45050</c:v>
                </c:pt>
                <c:pt idx="768">
                  <c:v>45057</c:v>
                </c:pt>
                <c:pt idx="769">
                  <c:v>45064</c:v>
                </c:pt>
                <c:pt idx="770">
                  <c:v>45071</c:v>
                </c:pt>
                <c:pt idx="771">
                  <c:v>45078</c:v>
                </c:pt>
                <c:pt idx="772">
                  <c:v>45085</c:v>
                </c:pt>
                <c:pt idx="773">
                  <c:v>45092</c:v>
                </c:pt>
                <c:pt idx="774">
                  <c:v>45099</c:v>
                </c:pt>
                <c:pt idx="775">
                  <c:v>45106</c:v>
                </c:pt>
                <c:pt idx="776">
                  <c:v>45113</c:v>
                </c:pt>
                <c:pt idx="777">
                  <c:v>45120</c:v>
                </c:pt>
                <c:pt idx="778">
                  <c:v>45127</c:v>
                </c:pt>
                <c:pt idx="779">
                  <c:v>45134</c:v>
                </c:pt>
                <c:pt idx="780">
                  <c:v>45141</c:v>
                </c:pt>
                <c:pt idx="781">
                  <c:v>45148</c:v>
                </c:pt>
                <c:pt idx="782">
                  <c:v>45155</c:v>
                </c:pt>
                <c:pt idx="783">
                  <c:v>45162</c:v>
                </c:pt>
                <c:pt idx="784">
                  <c:v>45169</c:v>
                </c:pt>
                <c:pt idx="785">
                  <c:v>45176</c:v>
                </c:pt>
                <c:pt idx="786">
                  <c:v>45183</c:v>
                </c:pt>
                <c:pt idx="787">
                  <c:v>45190</c:v>
                </c:pt>
                <c:pt idx="788">
                  <c:v>45197</c:v>
                </c:pt>
                <c:pt idx="789">
                  <c:v>45204</c:v>
                </c:pt>
                <c:pt idx="790">
                  <c:v>45211</c:v>
                </c:pt>
                <c:pt idx="791">
                  <c:v>45218</c:v>
                </c:pt>
                <c:pt idx="792">
                  <c:v>45225</c:v>
                </c:pt>
                <c:pt idx="793">
                  <c:v>45232</c:v>
                </c:pt>
                <c:pt idx="794">
                  <c:v>45239</c:v>
                </c:pt>
                <c:pt idx="795">
                  <c:v>45246</c:v>
                </c:pt>
                <c:pt idx="796">
                  <c:v>45253</c:v>
                </c:pt>
                <c:pt idx="797">
                  <c:v>45260</c:v>
                </c:pt>
                <c:pt idx="798">
                  <c:v>45267</c:v>
                </c:pt>
                <c:pt idx="799">
                  <c:v>45274</c:v>
                </c:pt>
                <c:pt idx="800">
                  <c:v>45281</c:v>
                </c:pt>
                <c:pt idx="801">
                  <c:v>45289</c:v>
                </c:pt>
                <c:pt idx="802">
                  <c:v>45296</c:v>
                </c:pt>
                <c:pt idx="803">
                  <c:v>45303</c:v>
                </c:pt>
                <c:pt idx="804">
                  <c:v>45310</c:v>
                </c:pt>
                <c:pt idx="805">
                  <c:v>45317</c:v>
                </c:pt>
                <c:pt idx="806">
                  <c:v>45324</c:v>
                </c:pt>
                <c:pt idx="807">
                  <c:v>45331</c:v>
                </c:pt>
                <c:pt idx="808">
                  <c:v>45338</c:v>
                </c:pt>
                <c:pt idx="809">
                  <c:v>45345</c:v>
                </c:pt>
                <c:pt idx="810">
                  <c:v>45352</c:v>
                </c:pt>
                <c:pt idx="811">
                  <c:v>45359</c:v>
                </c:pt>
                <c:pt idx="812">
                  <c:v>45366</c:v>
                </c:pt>
                <c:pt idx="813">
                  <c:v>45373</c:v>
                </c:pt>
                <c:pt idx="814">
                  <c:v>45384</c:v>
                </c:pt>
                <c:pt idx="815">
                  <c:v>45387</c:v>
                </c:pt>
                <c:pt idx="816">
                  <c:v>45394</c:v>
                </c:pt>
                <c:pt idx="817">
                  <c:v>45401</c:v>
                </c:pt>
                <c:pt idx="818">
                  <c:v>45408</c:v>
                </c:pt>
                <c:pt idx="819">
                  <c:v>45418</c:v>
                </c:pt>
                <c:pt idx="820">
                  <c:v>45425</c:v>
                </c:pt>
                <c:pt idx="821">
                  <c:v>45432</c:v>
                </c:pt>
                <c:pt idx="822">
                  <c:v>45439</c:v>
                </c:pt>
                <c:pt idx="823">
                  <c:v>45446</c:v>
                </c:pt>
                <c:pt idx="824">
                  <c:v>45453</c:v>
                </c:pt>
                <c:pt idx="825">
                  <c:v>45460</c:v>
                </c:pt>
                <c:pt idx="826">
                  <c:v>45467</c:v>
                </c:pt>
                <c:pt idx="827">
                  <c:v>45474</c:v>
                </c:pt>
                <c:pt idx="828">
                  <c:v>45481</c:v>
                </c:pt>
                <c:pt idx="829">
                  <c:v>45488</c:v>
                </c:pt>
                <c:pt idx="830">
                  <c:v>45495</c:v>
                </c:pt>
                <c:pt idx="831">
                  <c:v>45502</c:v>
                </c:pt>
                <c:pt idx="832">
                  <c:v>45509</c:v>
                </c:pt>
                <c:pt idx="833">
                  <c:v>45516</c:v>
                </c:pt>
                <c:pt idx="834">
                  <c:v>45523</c:v>
                </c:pt>
                <c:pt idx="835">
                  <c:v>45530</c:v>
                </c:pt>
                <c:pt idx="836">
                  <c:v>45537</c:v>
                </c:pt>
                <c:pt idx="837">
                  <c:v>45544</c:v>
                </c:pt>
                <c:pt idx="838">
                  <c:v>45551</c:v>
                </c:pt>
                <c:pt idx="839">
                  <c:v>45558</c:v>
                </c:pt>
                <c:pt idx="840">
                  <c:v>45565</c:v>
                </c:pt>
                <c:pt idx="841">
                  <c:v>45572</c:v>
                </c:pt>
                <c:pt idx="842">
                  <c:v>45579</c:v>
                </c:pt>
                <c:pt idx="843">
                  <c:v>45586</c:v>
                </c:pt>
                <c:pt idx="844">
                  <c:v>45593</c:v>
                </c:pt>
                <c:pt idx="845">
                  <c:v>45600</c:v>
                </c:pt>
                <c:pt idx="846">
                  <c:v>45607</c:v>
                </c:pt>
                <c:pt idx="847">
                  <c:v>45614</c:v>
                </c:pt>
                <c:pt idx="848">
                  <c:v>45621</c:v>
                </c:pt>
                <c:pt idx="849">
                  <c:v>45628</c:v>
                </c:pt>
                <c:pt idx="850">
                  <c:v>45635</c:v>
                </c:pt>
                <c:pt idx="851">
                  <c:v>45642</c:v>
                </c:pt>
                <c:pt idx="852">
                  <c:v>45649</c:v>
                </c:pt>
                <c:pt idx="853">
                  <c:v>45657</c:v>
                </c:pt>
                <c:pt idx="854">
                  <c:v>45664</c:v>
                </c:pt>
                <c:pt idx="855">
                  <c:v>45671</c:v>
                </c:pt>
                <c:pt idx="856">
                  <c:v>45678</c:v>
                </c:pt>
                <c:pt idx="857">
                  <c:v>45685</c:v>
                </c:pt>
                <c:pt idx="858">
                  <c:v>45692</c:v>
                </c:pt>
                <c:pt idx="859">
                  <c:v>45699</c:v>
                </c:pt>
                <c:pt idx="860">
                  <c:v>45706</c:v>
                </c:pt>
                <c:pt idx="861">
                  <c:v>45713</c:v>
                </c:pt>
                <c:pt idx="862">
                  <c:v>45720</c:v>
                </c:pt>
                <c:pt idx="863">
                  <c:v>45727</c:v>
                </c:pt>
                <c:pt idx="864">
                  <c:v>45734</c:v>
                </c:pt>
                <c:pt idx="865">
                  <c:v>45741</c:v>
                </c:pt>
                <c:pt idx="866">
                  <c:v>45748</c:v>
                </c:pt>
                <c:pt idx="867">
                  <c:v>45755</c:v>
                </c:pt>
                <c:pt idx="868">
                  <c:v>45762</c:v>
                </c:pt>
                <c:pt idx="869">
                  <c:v>45771</c:v>
                </c:pt>
                <c:pt idx="870">
                  <c:v>45779</c:v>
                </c:pt>
                <c:pt idx="871">
                  <c:v>45785</c:v>
                </c:pt>
                <c:pt idx="872">
                  <c:v>45792</c:v>
                </c:pt>
                <c:pt idx="873">
                  <c:v>45799</c:v>
                </c:pt>
                <c:pt idx="874">
                  <c:v>45806</c:v>
                </c:pt>
                <c:pt idx="875">
                  <c:v>45813</c:v>
                </c:pt>
                <c:pt idx="876">
                  <c:v>45820</c:v>
                </c:pt>
                <c:pt idx="877">
                  <c:v>45827</c:v>
                </c:pt>
                <c:pt idx="878">
                  <c:v>45834</c:v>
                </c:pt>
                <c:pt idx="879">
                  <c:v>45841</c:v>
                </c:pt>
                <c:pt idx="880">
                  <c:v>45848</c:v>
                </c:pt>
                <c:pt idx="881">
                  <c:v>45855</c:v>
                </c:pt>
                <c:pt idx="882">
                  <c:v>45862</c:v>
                </c:pt>
                <c:pt idx="883">
                  <c:v>45869</c:v>
                </c:pt>
                <c:pt idx="884">
                  <c:v>45876</c:v>
                </c:pt>
                <c:pt idx="885">
                  <c:v>45883</c:v>
                </c:pt>
                <c:pt idx="886">
                  <c:v>45890</c:v>
                </c:pt>
                <c:pt idx="887">
                  <c:v>45897</c:v>
                </c:pt>
                <c:pt idx="888">
                  <c:v>45904</c:v>
                </c:pt>
                <c:pt idx="889">
                  <c:v>45911</c:v>
                </c:pt>
                <c:pt idx="890">
                  <c:v>45918</c:v>
                </c:pt>
                <c:pt idx="891">
                  <c:v>45925</c:v>
                </c:pt>
                <c:pt idx="892">
                  <c:v>45932</c:v>
                </c:pt>
                <c:pt idx="893">
                  <c:v>45939</c:v>
                </c:pt>
                <c:pt idx="894">
                  <c:v>45946</c:v>
                </c:pt>
                <c:pt idx="895">
                  <c:v>45953</c:v>
                </c:pt>
                <c:pt idx="896">
                  <c:v>45960</c:v>
                </c:pt>
                <c:pt idx="897">
                  <c:v>45967</c:v>
                </c:pt>
                <c:pt idx="898">
                  <c:v>45974</c:v>
                </c:pt>
                <c:pt idx="899">
                  <c:v>45981</c:v>
                </c:pt>
                <c:pt idx="900">
                  <c:v>45988</c:v>
                </c:pt>
                <c:pt idx="901">
                  <c:v>45995</c:v>
                </c:pt>
                <c:pt idx="902">
                  <c:v>46002</c:v>
                </c:pt>
                <c:pt idx="903">
                  <c:v>46009</c:v>
                </c:pt>
                <c:pt idx="904">
                  <c:v>46020</c:v>
                </c:pt>
                <c:pt idx="905">
                  <c:v>46024</c:v>
                </c:pt>
                <c:pt idx="906">
                  <c:v>46030</c:v>
                </c:pt>
                <c:pt idx="907">
                  <c:v>46037</c:v>
                </c:pt>
                <c:pt idx="908">
                  <c:v>46044</c:v>
                </c:pt>
                <c:pt idx="909">
                  <c:v>46051</c:v>
                </c:pt>
                <c:pt idx="910">
                  <c:v>46058</c:v>
                </c:pt>
                <c:pt idx="911">
                  <c:v>46065</c:v>
                </c:pt>
                <c:pt idx="912">
                  <c:v>46072</c:v>
                </c:pt>
                <c:pt idx="913">
                  <c:v>46079</c:v>
                </c:pt>
                <c:pt idx="914">
                  <c:v>46086</c:v>
                </c:pt>
                <c:pt idx="915">
                  <c:v>46093</c:v>
                </c:pt>
                <c:pt idx="916">
                  <c:v>46100</c:v>
                </c:pt>
                <c:pt idx="917">
                  <c:v>46107</c:v>
                </c:pt>
                <c:pt idx="918">
                  <c:v>46114</c:v>
                </c:pt>
                <c:pt idx="919">
                  <c:v>46121</c:v>
                </c:pt>
                <c:pt idx="920">
                  <c:v>46128</c:v>
                </c:pt>
                <c:pt idx="921">
                  <c:v>46135</c:v>
                </c:pt>
                <c:pt idx="922">
                  <c:v>46142</c:v>
                </c:pt>
                <c:pt idx="923">
                  <c:v>46149</c:v>
                </c:pt>
                <c:pt idx="924">
                  <c:v>46156</c:v>
                </c:pt>
                <c:pt idx="925">
                  <c:v>46163</c:v>
                </c:pt>
                <c:pt idx="926">
                  <c:v>46170</c:v>
                </c:pt>
                <c:pt idx="927">
                  <c:v>46177</c:v>
                </c:pt>
                <c:pt idx="928">
                  <c:v>46184</c:v>
                </c:pt>
                <c:pt idx="929">
                  <c:v>46191</c:v>
                </c:pt>
                <c:pt idx="930">
                  <c:v>46198</c:v>
                </c:pt>
                <c:pt idx="931">
                  <c:v>46205</c:v>
                </c:pt>
                <c:pt idx="932">
                  <c:v>46212</c:v>
                </c:pt>
                <c:pt idx="933">
                  <c:v>46219</c:v>
                </c:pt>
                <c:pt idx="934">
                  <c:v>46226</c:v>
                </c:pt>
                <c:pt idx="935">
                  <c:v>46233</c:v>
                </c:pt>
                <c:pt idx="936">
                  <c:v>46240</c:v>
                </c:pt>
                <c:pt idx="937">
                  <c:v>46247</c:v>
                </c:pt>
                <c:pt idx="938">
                  <c:v>46254</c:v>
                </c:pt>
                <c:pt idx="939">
                  <c:v>46261</c:v>
                </c:pt>
                <c:pt idx="940">
                  <c:v>46268</c:v>
                </c:pt>
                <c:pt idx="941">
                  <c:v>46275</c:v>
                </c:pt>
                <c:pt idx="942">
                  <c:v>46282</c:v>
                </c:pt>
                <c:pt idx="943">
                  <c:v>46289</c:v>
                </c:pt>
                <c:pt idx="944">
                  <c:v>46296</c:v>
                </c:pt>
                <c:pt idx="945">
                  <c:v>46303</c:v>
                </c:pt>
                <c:pt idx="946">
                  <c:v>46310</c:v>
                </c:pt>
                <c:pt idx="947">
                  <c:v>46317</c:v>
                </c:pt>
                <c:pt idx="948">
                  <c:v>46324</c:v>
                </c:pt>
                <c:pt idx="949">
                  <c:v>46331</c:v>
                </c:pt>
                <c:pt idx="950">
                  <c:v>46338</c:v>
                </c:pt>
                <c:pt idx="951">
                  <c:v>46345</c:v>
                </c:pt>
                <c:pt idx="952">
                  <c:v>46352</c:v>
                </c:pt>
                <c:pt idx="953">
                  <c:v>46359</c:v>
                </c:pt>
                <c:pt idx="954">
                  <c:v>46366</c:v>
                </c:pt>
                <c:pt idx="955">
                  <c:v>46373</c:v>
                </c:pt>
                <c:pt idx="956">
                  <c:v>46380</c:v>
                </c:pt>
                <c:pt idx="957">
                  <c:v>46387</c:v>
                </c:pt>
                <c:pt idx="958">
                  <c:v>46394</c:v>
                </c:pt>
                <c:pt idx="959">
                  <c:v>46401</c:v>
                </c:pt>
                <c:pt idx="960">
                  <c:v>46408</c:v>
                </c:pt>
                <c:pt idx="961">
                  <c:v>46415</c:v>
                </c:pt>
                <c:pt idx="962">
                  <c:v>46422</c:v>
                </c:pt>
                <c:pt idx="963">
                  <c:v>46429</c:v>
                </c:pt>
                <c:pt idx="964">
                  <c:v>46436</c:v>
                </c:pt>
                <c:pt idx="965">
                  <c:v>46443</c:v>
                </c:pt>
                <c:pt idx="966">
                  <c:v>46450</c:v>
                </c:pt>
                <c:pt idx="967">
                  <c:v>46457</c:v>
                </c:pt>
                <c:pt idx="968">
                  <c:v>46464</c:v>
                </c:pt>
                <c:pt idx="969">
                  <c:v>46471</c:v>
                </c:pt>
                <c:pt idx="970">
                  <c:v>46478</c:v>
                </c:pt>
                <c:pt idx="971">
                  <c:v>46485</c:v>
                </c:pt>
                <c:pt idx="972">
                  <c:v>46492</c:v>
                </c:pt>
                <c:pt idx="973">
                  <c:v>46499</c:v>
                </c:pt>
                <c:pt idx="974">
                  <c:v>46506</c:v>
                </c:pt>
                <c:pt idx="975">
                  <c:v>46513</c:v>
                </c:pt>
                <c:pt idx="976">
                  <c:v>46520</c:v>
                </c:pt>
                <c:pt idx="977">
                  <c:v>46527</c:v>
                </c:pt>
                <c:pt idx="978">
                  <c:v>46534</c:v>
                </c:pt>
                <c:pt idx="979">
                  <c:v>46541</c:v>
                </c:pt>
                <c:pt idx="980">
                  <c:v>46548</c:v>
                </c:pt>
                <c:pt idx="981">
                  <c:v>46555</c:v>
                </c:pt>
                <c:pt idx="982">
                  <c:v>46562</c:v>
                </c:pt>
                <c:pt idx="983">
                  <c:v>46569</c:v>
                </c:pt>
                <c:pt idx="984">
                  <c:v>46576</c:v>
                </c:pt>
                <c:pt idx="985">
                  <c:v>46583</c:v>
                </c:pt>
                <c:pt idx="986">
                  <c:v>46590</c:v>
                </c:pt>
                <c:pt idx="987">
                  <c:v>46597</c:v>
                </c:pt>
                <c:pt idx="988">
                  <c:v>46604</c:v>
                </c:pt>
                <c:pt idx="989">
                  <c:v>46611</c:v>
                </c:pt>
                <c:pt idx="990">
                  <c:v>46618</c:v>
                </c:pt>
                <c:pt idx="991">
                  <c:v>46625</c:v>
                </c:pt>
                <c:pt idx="992">
                  <c:v>46632</c:v>
                </c:pt>
                <c:pt idx="993">
                  <c:v>46639</c:v>
                </c:pt>
                <c:pt idx="994">
                  <c:v>46646</c:v>
                </c:pt>
                <c:pt idx="995">
                  <c:v>46653</c:v>
                </c:pt>
                <c:pt idx="996">
                  <c:v>46660</c:v>
                </c:pt>
                <c:pt idx="997">
                  <c:v>46667</c:v>
                </c:pt>
                <c:pt idx="998">
                  <c:v>46674</c:v>
                </c:pt>
                <c:pt idx="999">
                  <c:v>46681</c:v>
                </c:pt>
                <c:pt idx="1000">
                  <c:v>46688</c:v>
                </c:pt>
                <c:pt idx="1001">
                  <c:v>46695</c:v>
                </c:pt>
                <c:pt idx="1002">
                  <c:v>46702</c:v>
                </c:pt>
                <c:pt idx="1003">
                  <c:v>46709</c:v>
                </c:pt>
                <c:pt idx="1004">
                  <c:v>46716</c:v>
                </c:pt>
                <c:pt idx="1005">
                  <c:v>46723</c:v>
                </c:pt>
                <c:pt idx="1006">
                  <c:v>46730</c:v>
                </c:pt>
                <c:pt idx="1007">
                  <c:v>46737</c:v>
                </c:pt>
                <c:pt idx="1008">
                  <c:v>46744</c:v>
                </c:pt>
                <c:pt idx="1009">
                  <c:v>46751</c:v>
                </c:pt>
                <c:pt idx="1010">
                  <c:v>46758</c:v>
                </c:pt>
                <c:pt idx="1011">
                  <c:v>46765</c:v>
                </c:pt>
                <c:pt idx="1012">
                  <c:v>46772</c:v>
                </c:pt>
                <c:pt idx="1013">
                  <c:v>46779</c:v>
                </c:pt>
                <c:pt idx="1014">
                  <c:v>46786</c:v>
                </c:pt>
                <c:pt idx="1015">
                  <c:v>46793</c:v>
                </c:pt>
                <c:pt idx="1016">
                  <c:v>46800</c:v>
                </c:pt>
                <c:pt idx="1017">
                  <c:v>46807</c:v>
                </c:pt>
                <c:pt idx="1018">
                  <c:v>46814</c:v>
                </c:pt>
                <c:pt idx="1019">
                  <c:v>46821</c:v>
                </c:pt>
                <c:pt idx="1020">
                  <c:v>46828</c:v>
                </c:pt>
                <c:pt idx="1021">
                  <c:v>46835</c:v>
                </c:pt>
                <c:pt idx="1022">
                  <c:v>46842</c:v>
                </c:pt>
                <c:pt idx="1023">
                  <c:v>46849</c:v>
                </c:pt>
                <c:pt idx="1024">
                  <c:v>46856</c:v>
                </c:pt>
                <c:pt idx="1025">
                  <c:v>46863</c:v>
                </c:pt>
                <c:pt idx="1026">
                  <c:v>46870</c:v>
                </c:pt>
                <c:pt idx="1027">
                  <c:v>46877</c:v>
                </c:pt>
                <c:pt idx="1028">
                  <c:v>46884</c:v>
                </c:pt>
                <c:pt idx="1029">
                  <c:v>46891</c:v>
                </c:pt>
                <c:pt idx="1030">
                  <c:v>46898</c:v>
                </c:pt>
                <c:pt idx="1031">
                  <c:v>46905</c:v>
                </c:pt>
                <c:pt idx="1032">
                  <c:v>46912</c:v>
                </c:pt>
                <c:pt idx="1033">
                  <c:v>46919</c:v>
                </c:pt>
                <c:pt idx="1034">
                  <c:v>46926</c:v>
                </c:pt>
                <c:pt idx="1035">
                  <c:v>46933</c:v>
                </c:pt>
                <c:pt idx="1036">
                  <c:v>46940</c:v>
                </c:pt>
                <c:pt idx="1037">
                  <c:v>46947</c:v>
                </c:pt>
                <c:pt idx="1038">
                  <c:v>46954</c:v>
                </c:pt>
                <c:pt idx="1039">
                  <c:v>46961</c:v>
                </c:pt>
                <c:pt idx="1040">
                  <c:v>46968</c:v>
                </c:pt>
                <c:pt idx="1041">
                  <c:v>46975</c:v>
                </c:pt>
                <c:pt idx="1042">
                  <c:v>46982</c:v>
                </c:pt>
                <c:pt idx="1043">
                  <c:v>46989</c:v>
                </c:pt>
                <c:pt idx="1044">
                  <c:v>46996</c:v>
                </c:pt>
                <c:pt idx="1045">
                  <c:v>47003</c:v>
                </c:pt>
                <c:pt idx="1046">
                  <c:v>47010</c:v>
                </c:pt>
                <c:pt idx="1047">
                  <c:v>47017</c:v>
                </c:pt>
                <c:pt idx="1048">
                  <c:v>47024</c:v>
                </c:pt>
                <c:pt idx="1049">
                  <c:v>47031</c:v>
                </c:pt>
                <c:pt idx="1050">
                  <c:v>47038</c:v>
                </c:pt>
                <c:pt idx="1051">
                  <c:v>47045</c:v>
                </c:pt>
                <c:pt idx="1052">
                  <c:v>47052</c:v>
                </c:pt>
                <c:pt idx="1053">
                  <c:v>47059</c:v>
                </c:pt>
                <c:pt idx="1054">
                  <c:v>47066</c:v>
                </c:pt>
                <c:pt idx="1055">
                  <c:v>47073</c:v>
                </c:pt>
                <c:pt idx="1056">
                  <c:v>47080</c:v>
                </c:pt>
                <c:pt idx="1057">
                  <c:v>47087</c:v>
                </c:pt>
                <c:pt idx="1058">
                  <c:v>47094</c:v>
                </c:pt>
                <c:pt idx="1059">
                  <c:v>47101</c:v>
                </c:pt>
                <c:pt idx="1060">
                  <c:v>47108</c:v>
                </c:pt>
                <c:pt idx="1061">
                  <c:v>47116</c:v>
                </c:pt>
                <c:pt idx="1062">
                  <c:v>47123</c:v>
                </c:pt>
                <c:pt idx="1063">
                  <c:v>47130</c:v>
                </c:pt>
                <c:pt idx="1064">
                  <c:v>47137</c:v>
                </c:pt>
                <c:pt idx="1065">
                  <c:v>47144</c:v>
                </c:pt>
                <c:pt idx="1066">
                  <c:v>47151</c:v>
                </c:pt>
                <c:pt idx="1067">
                  <c:v>47158</c:v>
                </c:pt>
                <c:pt idx="1068">
                  <c:v>47165</c:v>
                </c:pt>
                <c:pt idx="1069">
                  <c:v>47172</c:v>
                </c:pt>
                <c:pt idx="1070">
                  <c:v>47179</c:v>
                </c:pt>
                <c:pt idx="1071">
                  <c:v>47186</c:v>
                </c:pt>
                <c:pt idx="1072">
                  <c:v>47193</c:v>
                </c:pt>
                <c:pt idx="1073">
                  <c:v>47200</c:v>
                </c:pt>
                <c:pt idx="1074">
                  <c:v>47211</c:v>
                </c:pt>
                <c:pt idx="1075">
                  <c:v>47214</c:v>
                </c:pt>
                <c:pt idx="1076">
                  <c:v>47221</c:v>
                </c:pt>
                <c:pt idx="1077">
                  <c:v>47228</c:v>
                </c:pt>
                <c:pt idx="1078">
                  <c:v>47235</c:v>
                </c:pt>
                <c:pt idx="1079">
                  <c:v>47242</c:v>
                </c:pt>
                <c:pt idx="1080">
                  <c:v>47249</c:v>
                </c:pt>
                <c:pt idx="1081">
                  <c:v>47256</c:v>
                </c:pt>
                <c:pt idx="1082">
                  <c:v>47263</c:v>
                </c:pt>
                <c:pt idx="1083">
                  <c:v>47270</c:v>
                </c:pt>
                <c:pt idx="1084">
                  <c:v>47277</c:v>
                </c:pt>
                <c:pt idx="1085">
                  <c:v>47284</c:v>
                </c:pt>
                <c:pt idx="1086">
                  <c:v>47291</c:v>
                </c:pt>
                <c:pt idx="1087">
                  <c:v>47298</c:v>
                </c:pt>
                <c:pt idx="1088">
                  <c:v>47305</c:v>
                </c:pt>
                <c:pt idx="1089">
                  <c:v>47312</c:v>
                </c:pt>
                <c:pt idx="1090">
                  <c:v>47319</c:v>
                </c:pt>
                <c:pt idx="1091">
                  <c:v>47326</c:v>
                </c:pt>
                <c:pt idx="1092">
                  <c:v>47333</c:v>
                </c:pt>
                <c:pt idx="1093">
                  <c:v>47340</c:v>
                </c:pt>
                <c:pt idx="1094">
                  <c:v>47347</c:v>
                </c:pt>
                <c:pt idx="1095">
                  <c:v>47354</c:v>
                </c:pt>
                <c:pt idx="1096">
                  <c:v>47361</c:v>
                </c:pt>
                <c:pt idx="1097">
                  <c:v>47368</c:v>
                </c:pt>
                <c:pt idx="1098">
                  <c:v>47375</c:v>
                </c:pt>
                <c:pt idx="1099">
                  <c:v>47382</c:v>
                </c:pt>
                <c:pt idx="1100">
                  <c:v>47389</c:v>
                </c:pt>
                <c:pt idx="1101">
                  <c:v>47396</c:v>
                </c:pt>
                <c:pt idx="1102">
                  <c:v>47403</c:v>
                </c:pt>
                <c:pt idx="1103">
                  <c:v>47410</c:v>
                </c:pt>
                <c:pt idx="1104">
                  <c:v>47417</c:v>
                </c:pt>
                <c:pt idx="1105">
                  <c:v>47424</c:v>
                </c:pt>
                <c:pt idx="1106">
                  <c:v>47431</c:v>
                </c:pt>
                <c:pt idx="1107">
                  <c:v>47438</c:v>
                </c:pt>
                <c:pt idx="1108">
                  <c:v>47445</c:v>
                </c:pt>
                <c:pt idx="1109">
                  <c:v>47452</c:v>
                </c:pt>
                <c:pt idx="1110">
                  <c:v>47459</c:v>
                </c:pt>
                <c:pt idx="1111">
                  <c:v>47466</c:v>
                </c:pt>
                <c:pt idx="1112">
                  <c:v>47473</c:v>
                </c:pt>
                <c:pt idx="1113">
                  <c:v>47483</c:v>
                </c:pt>
                <c:pt idx="1114">
                  <c:v>47490</c:v>
                </c:pt>
                <c:pt idx="1115">
                  <c:v>47497</c:v>
                </c:pt>
                <c:pt idx="1116">
                  <c:v>47504</c:v>
                </c:pt>
                <c:pt idx="1117">
                  <c:v>47511</c:v>
                </c:pt>
                <c:pt idx="1118">
                  <c:v>47518</c:v>
                </c:pt>
                <c:pt idx="1119">
                  <c:v>47525</c:v>
                </c:pt>
                <c:pt idx="1120">
                  <c:v>47532</c:v>
                </c:pt>
                <c:pt idx="1121">
                  <c:v>47539</c:v>
                </c:pt>
                <c:pt idx="1122">
                  <c:v>47546</c:v>
                </c:pt>
                <c:pt idx="1123">
                  <c:v>47553</c:v>
                </c:pt>
                <c:pt idx="1124">
                  <c:v>47560</c:v>
                </c:pt>
                <c:pt idx="1125">
                  <c:v>47567</c:v>
                </c:pt>
                <c:pt idx="1126">
                  <c:v>47574</c:v>
                </c:pt>
                <c:pt idx="1127">
                  <c:v>47581</c:v>
                </c:pt>
                <c:pt idx="1128">
                  <c:v>47588</c:v>
                </c:pt>
                <c:pt idx="1129">
                  <c:v>47597</c:v>
                </c:pt>
                <c:pt idx="1130">
                  <c:v>47602</c:v>
                </c:pt>
                <c:pt idx="1131">
                  <c:v>47609</c:v>
                </c:pt>
                <c:pt idx="1132">
                  <c:v>47616</c:v>
                </c:pt>
                <c:pt idx="1133">
                  <c:v>47623</c:v>
                </c:pt>
                <c:pt idx="1134">
                  <c:v>47630</c:v>
                </c:pt>
                <c:pt idx="1135">
                  <c:v>47637</c:v>
                </c:pt>
                <c:pt idx="1136">
                  <c:v>47644</c:v>
                </c:pt>
                <c:pt idx="1137">
                  <c:v>47651</c:v>
                </c:pt>
                <c:pt idx="1138">
                  <c:v>47658</c:v>
                </c:pt>
                <c:pt idx="1139">
                  <c:v>47665</c:v>
                </c:pt>
                <c:pt idx="1140">
                  <c:v>47672</c:v>
                </c:pt>
                <c:pt idx="1141">
                  <c:v>47679</c:v>
                </c:pt>
                <c:pt idx="1142">
                  <c:v>47686</c:v>
                </c:pt>
                <c:pt idx="1143">
                  <c:v>47693</c:v>
                </c:pt>
                <c:pt idx="1144">
                  <c:v>47700</c:v>
                </c:pt>
                <c:pt idx="1145">
                  <c:v>47707</c:v>
                </c:pt>
                <c:pt idx="1146">
                  <c:v>47714</c:v>
                </c:pt>
                <c:pt idx="1147">
                  <c:v>47721</c:v>
                </c:pt>
                <c:pt idx="1148">
                  <c:v>47728</c:v>
                </c:pt>
                <c:pt idx="1149">
                  <c:v>47735</c:v>
                </c:pt>
                <c:pt idx="1150">
                  <c:v>47742</c:v>
                </c:pt>
                <c:pt idx="1151">
                  <c:v>47749</c:v>
                </c:pt>
                <c:pt idx="1152">
                  <c:v>47756</c:v>
                </c:pt>
                <c:pt idx="1153">
                  <c:v>47763</c:v>
                </c:pt>
                <c:pt idx="1154">
                  <c:v>47770</c:v>
                </c:pt>
                <c:pt idx="1155">
                  <c:v>47777</c:v>
                </c:pt>
                <c:pt idx="1156">
                  <c:v>47784</c:v>
                </c:pt>
                <c:pt idx="1157">
                  <c:v>47791</c:v>
                </c:pt>
                <c:pt idx="1158">
                  <c:v>47798</c:v>
                </c:pt>
                <c:pt idx="1159">
                  <c:v>47805</c:v>
                </c:pt>
                <c:pt idx="1160">
                  <c:v>47812</c:v>
                </c:pt>
                <c:pt idx="1161">
                  <c:v>47819</c:v>
                </c:pt>
                <c:pt idx="1162">
                  <c:v>47826</c:v>
                </c:pt>
                <c:pt idx="1163">
                  <c:v>47833</c:v>
                </c:pt>
                <c:pt idx="1164">
                  <c:v>47840</c:v>
                </c:pt>
                <c:pt idx="1165">
                  <c:v>47848</c:v>
                </c:pt>
                <c:pt idx="1166">
                  <c:v>47855</c:v>
                </c:pt>
                <c:pt idx="1167">
                  <c:v>47862</c:v>
                </c:pt>
                <c:pt idx="1168">
                  <c:v>47869</c:v>
                </c:pt>
                <c:pt idx="1169">
                  <c:v>47876</c:v>
                </c:pt>
                <c:pt idx="1170">
                  <c:v>47883</c:v>
                </c:pt>
                <c:pt idx="1171">
                  <c:v>47890</c:v>
                </c:pt>
                <c:pt idx="1172">
                  <c:v>47897</c:v>
                </c:pt>
                <c:pt idx="1173">
                  <c:v>47904</c:v>
                </c:pt>
                <c:pt idx="1174">
                  <c:v>47911</c:v>
                </c:pt>
                <c:pt idx="1175">
                  <c:v>47918</c:v>
                </c:pt>
                <c:pt idx="1176">
                  <c:v>47925</c:v>
                </c:pt>
                <c:pt idx="1177">
                  <c:v>47932</c:v>
                </c:pt>
                <c:pt idx="1178">
                  <c:v>47939</c:v>
                </c:pt>
                <c:pt idx="1179">
                  <c:v>47946</c:v>
                </c:pt>
                <c:pt idx="1180">
                  <c:v>47955</c:v>
                </c:pt>
                <c:pt idx="1181">
                  <c:v>47962</c:v>
                </c:pt>
                <c:pt idx="1182">
                  <c:v>47970</c:v>
                </c:pt>
                <c:pt idx="1183">
                  <c:v>47976</c:v>
                </c:pt>
                <c:pt idx="1184">
                  <c:v>47983</c:v>
                </c:pt>
                <c:pt idx="1185">
                  <c:v>47990</c:v>
                </c:pt>
                <c:pt idx="1186">
                  <c:v>47997</c:v>
                </c:pt>
                <c:pt idx="1187">
                  <c:v>48004</c:v>
                </c:pt>
                <c:pt idx="1188">
                  <c:v>48011</c:v>
                </c:pt>
                <c:pt idx="1189">
                  <c:v>48018</c:v>
                </c:pt>
                <c:pt idx="1190">
                  <c:v>48025</c:v>
                </c:pt>
                <c:pt idx="1191">
                  <c:v>48032</c:v>
                </c:pt>
                <c:pt idx="1192">
                  <c:v>48039</c:v>
                </c:pt>
                <c:pt idx="1193">
                  <c:v>48046</c:v>
                </c:pt>
                <c:pt idx="1194">
                  <c:v>48053</c:v>
                </c:pt>
                <c:pt idx="1195">
                  <c:v>48060</c:v>
                </c:pt>
                <c:pt idx="1196">
                  <c:v>48067</c:v>
                </c:pt>
                <c:pt idx="1197">
                  <c:v>48074</c:v>
                </c:pt>
                <c:pt idx="1198">
                  <c:v>48081</c:v>
                </c:pt>
                <c:pt idx="1199">
                  <c:v>48088</c:v>
                </c:pt>
                <c:pt idx="1200">
                  <c:v>48095</c:v>
                </c:pt>
                <c:pt idx="1201">
                  <c:v>48102</c:v>
                </c:pt>
                <c:pt idx="1202">
                  <c:v>48109</c:v>
                </c:pt>
                <c:pt idx="1203">
                  <c:v>48116</c:v>
                </c:pt>
                <c:pt idx="1204">
                  <c:v>48123</c:v>
                </c:pt>
                <c:pt idx="1205">
                  <c:v>48130</c:v>
                </c:pt>
                <c:pt idx="1206">
                  <c:v>48137</c:v>
                </c:pt>
                <c:pt idx="1207">
                  <c:v>48144</c:v>
                </c:pt>
                <c:pt idx="1208">
                  <c:v>48151</c:v>
                </c:pt>
                <c:pt idx="1209">
                  <c:v>48158</c:v>
                </c:pt>
                <c:pt idx="1210">
                  <c:v>48165</c:v>
                </c:pt>
                <c:pt idx="1211">
                  <c:v>48172</c:v>
                </c:pt>
                <c:pt idx="1212">
                  <c:v>48179</c:v>
                </c:pt>
                <c:pt idx="1213">
                  <c:v>48186</c:v>
                </c:pt>
                <c:pt idx="1214">
                  <c:v>48193</c:v>
                </c:pt>
                <c:pt idx="1215">
                  <c:v>48200</c:v>
                </c:pt>
                <c:pt idx="1216">
                  <c:v>48211</c:v>
                </c:pt>
                <c:pt idx="1217">
                  <c:v>48215</c:v>
                </c:pt>
                <c:pt idx="1218">
                  <c:v>48221</c:v>
                </c:pt>
                <c:pt idx="1219">
                  <c:v>48228</c:v>
                </c:pt>
                <c:pt idx="1220">
                  <c:v>48235</c:v>
                </c:pt>
                <c:pt idx="1221">
                  <c:v>48242</c:v>
                </c:pt>
                <c:pt idx="1222">
                  <c:v>48249</c:v>
                </c:pt>
                <c:pt idx="1223">
                  <c:v>48256</c:v>
                </c:pt>
                <c:pt idx="1224">
                  <c:v>48263</c:v>
                </c:pt>
                <c:pt idx="1225">
                  <c:v>48270</c:v>
                </c:pt>
                <c:pt idx="1226">
                  <c:v>48277</c:v>
                </c:pt>
                <c:pt idx="1227">
                  <c:v>48284</c:v>
                </c:pt>
                <c:pt idx="1228">
                  <c:v>48291</c:v>
                </c:pt>
                <c:pt idx="1229">
                  <c:v>48298</c:v>
                </c:pt>
                <c:pt idx="1230">
                  <c:v>48305</c:v>
                </c:pt>
                <c:pt idx="1231">
                  <c:v>48312</c:v>
                </c:pt>
                <c:pt idx="1232">
                  <c:v>48319</c:v>
                </c:pt>
                <c:pt idx="1233">
                  <c:v>48326</c:v>
                </c:pt>
                <c:pt idx="1234">
                  <c:v>48333</c:v>
                </c:pt>
                <c:pt idx="1235">
                  <c:v>48340</c:v>
                </c:pt>
                <c:pt idx="1236">
                  <c:v>48347</c:v>
                </c:pt>
                <c:pt idx="1237">
                  <c:v>48354</c:v>
                </c:pt>
                <c:pt idx="1238">
                  <c:v>48361</c:v>
                </c:pt>
                <c:pt idx="1239">
                  <c:v>48368</c:v>
                </c:pt>
                <c:pt idx="1240">
                  <c:v>48375</c:v>
                </c:pt>
                <c:pt idx="1241">
                  <c:v>48382</c:v>
                </c:pt>
                <c:pt idx="1242">
                  <c:v>48389</c:v>
                </c:pt>
                <c:pt idx="1243">
                  <c:v>48396</c:v>
                </c:pt>
                <c:pt idx="1244">
                  <c:v>48403</c:v>
                </c:pt>
                <c:pt idx="1245">
                  <c:v>48410</c:v>
                </c:pt>
                <c:pt idx="1246">
                  <c:v>48417</c:v>
                </c:pt>
                <c:pt idx="1247">
                  <c:v>48424</c:v>
                </c:pt>
                <c:pt idx="1248">
                  <c:v>48431</c:v>
                </c:pt>
                <c:pt idx="1249">
                  <c:v>48438</c:v>
                </c:pt>
                <c:pt idx="1250">
                  <c:v>48445</c:v>
                </c:pt>
                <c:pt idx="1251">
                  <c:v>48452</c:v>
                </c:pt>
                <c:pt idx="1252">
                  <c:v>48459</c:v>
                </c:pt>
                <c:pt idx="1253">
                  <c:v>48466</c:v>
                </c:pt>
                <c:pt idx="1254">
                  <c:v>48473</c:v>
                </c:pt>
                <c:pt idx="1255">
                  <c:v>48480</c:v>
                </c:pt>
                <c:pt idx="1256">
                  <c:v>48487</c:v>
                </c:pt>
                <c:pt idx="1257">
                  <c:v>48494</c:v>
                </c:pt>
                <c:pt idx="1258">
                  <c:v>48501</c:v>
                </c:pt>
                <c:pt idx="1259">
                  <c:v>48508</c:v>
                </c:pt>
                <c:pt idx="1260">
                  <c:v>48515</c:v>
                </c:pt>
                <c:pt idx="1261">
                  <c:v>48522</c:v>
                </c:pt>
                <c:pt idx="1262">
                  <c:v>48529</c:v>
                </c:pt>
                <c:pt idx="1263">
                  <c:v>48536</c:v>
                </c:pt>
                <c:pt idx="1264">
                  <c:v>48543</c:v>
                </c:pt>
                <c:pt idx="1265">
                  <c:v>48550</c:v>
                </c:pt>
                <c:pt idx="1266">
                  <c:v>48557</c:v>
                </c:pt>
                <c:pt idx="1267">
                  <c:v>48564</c:v>
                </c:pt>
                <c:pt idx="1268">
                  <c:v>48571</c:v>
                </c:pt>
                <c:pt idx="1269">
                  <c:v>48578</c:v>
                </c:pt>
                <c:pt idx="1270">
                  <c:v>48585</c:v>
                </c:pt>
                <c:pt idx="1271">
                  <c:v>48592</c:v>
                </c:pt>
                <c:pt idx="1272">
                  <c:v>48599</c:v>
                </c:pt>
                <c:pt idx="1273">
                  <c:v>48606</c:v>
                </c:pt>
                <c:pt idx="1274">
                  <c:v>48613</c:v>
                </c:pt>
                <c:pt idx="1275">
                  <c:v>48620</c:v>
                </c:pt>
                <c:pt idx="1276">
                  <c:v>48627</c:v>
                </c:pt>
                <c:pt idx="1277">
                  <c:v>48634</c:v>
                </c:pt>
                <c:pt idx="1278">
                  <c:v>48641</c:v>
                </c:pt>
                <c:pt idx="1279">
                  <c:v>48648</c:v>
                </c:pt>
                <c:pt idx="1280">
                  <c:v>48655</c:v>
                </c:pt>
                <c:pt idx="1281">
                  <c:v>48662</c:v>
                </c:pt>
                <c:pt idx="1282">
                  <c:v>48669</c:v>
                </c:pt>
                <c:pt idx="1283">
                  <c:v>48676</c:v>
                </c:pt>
                <c:pt idx="1284">
                  <c:v>48683</c:v>
                </c:pt>
                <c:pt idx="1285">
                  <c:v>48690</c:v>
                </c:pt>
                <c:pt idx="1286">
                  <c:v>48697</c:v>
                </c:pt>
                <c:pt idx="1287">
                  <c:v>48704</c:v>
                </c:pt>
                <c:pt idx="1288">
                  <c:v>48711</c:v>
                </c:pt>
                <c:pt idx="1289">
                  <c:v>48718</c:v>
                </c:pt>
                <c:pt idx="1290">
                  <c:v>48725</c:v>
                </c:pt>
                <c:pt idx="1291">
                  <c:v>48732</c:v>
                </c:pt>
                <c:pt idx="1292">
                  <c:v>48739</c:v>
                </c:pt>
                <c:pt idx="1293">
                  <c:v>48746</c:v>
                </c:pt>
                <c:pt idx="1294">
                  <c:v>48753</c:v>
                </c:pt>
                <c:pt idx="1295">
                  <c:v>48760</c:v>
                </c:pt>
                <c:pt idx="1296">
                  <c:v>48767</c:v>
                </c:pt>
                <c:pt idx="1297">
                  <c:v>48774</c:v>
                </c:pt>
                <c:pt idx="1298">
                  <c:v>48781</c:v>
                </c:pt>
                <c:pt idx="1299">
                  <c:v>48788</c:v>
                </c:pt>
                <c:pt idx="1300">
                  <c:v>48795</c:v>
                </c:pt>
                <c:pt idx="1301">
                  <c:v>48802</c:v>
                </c:pt>
                <c:pt idx="1302">
                  <c:v>48809</c:v>
                </c:pt>
                <c:pt idx="1303">
                  <c:v>48816</c:v>
                </c:pt>
                <c:pt idx="1304">
                  <c:v>48823</c:v>
                </c:pt>
                <c:pt idx="1305">
                  <c:v>48830</c:v>
                </c:pt>
                <c:pt idx="1306">
                  <c:v>48837</c:v>
                </c:pt>
                <c:pt idx="1307">
                  <c:v>48844</c:v>
                </c:pt>
                <c:pt idx="1308">
                  <c:v>48851</c:v>
                </c:pt>
                <c:pt idx="1309">
                  <c:v>48858</c:v>
                </c:pt>
                <c:pt idx="1310">
                  <c:v>48865</c:v>
                </c:pt>
                <c:pt idx="1311">
                  <c:v>48872</c:v>
                </c:pt>
                <c:pt idx="1312">
                  <c:v>48879</c:v>
                </c:pt>
                <c:pt idx="1313">
                  <c:v>48886</c:v>
                </c:pt>
                <c:pt idx="1314">
                  <c:v>48893</c:v>
                </c:pt>
                <c:pt idx="1315">
                  <c:v>48900</c:v>
                </c:pt>
                <c:pt idx="1316">
                  <c:v>48907</c:v>
                </c:pt>
                <c:pt idx="1317">
                  <c:v>48914</c:v>
                </c:pt>
                <c:pt idx="1318">
                  <c:v>48921</c:v>
                </c:pt>
                <c:pt idx="1319">
                  <c:v>48928</c:v>
                </c:pt>
                <c:pt idx="1320">
                  <c:v>48935</c:v>
                </c:pt>
                <c:pt idx="1321">
                  <c:v>48942</c:v>
                </c:pt>
                <c:pt idx="1322">
                  <c:v>48949</c:v>
                </c:pt>
                <c:pt idx="1323">
                  <c:v>48956</c:v>
                </c:pt>
                <c:pt idx="1324">
                  <c:v>48963</c:v>
                </c:pt>
                <c:pt idx="1325">
                  <c:v>48970</c:v>
                </c:pt>
                <c:pt idx="1326">
                  <c:v>48977</c:v>
                </c:pt>
                <c:pt idx="1327">
                  <c:v>48984</c:v>
                </c:pt>
                <c:pt idx="1328">
                  <c:v>48991</c:v>
                </c:pt>
                <c:pt idx="1329">
                  <c:v>48998</c:v>
                </c:pt>
                <c:pt idx="1330">
                  <c:v>49005</c:v>
                </c:pt>
                <c:pt idx="1331">
                  <c:v>49012</c:v>
                </c:pt>
                <c:pt idx="1332">
                  <c:v>49019</c:v>
                </c:pt>
                <c:pt idx="1333">
                  <c:v>49026</c:v>
                </c:pt>
                <c:pt idx="1334">
                  <c:v>49033</c:v>
                </c:pt>
                <c:pt idx="1335">
                  <c:v>49040</c:v>
                </c:pt>
                <c:pt idx="1336">
                  <c:v>49047</c:v>
                </c:pt>
                <c:pt idx="1337">
                  <c:v>49054</c:v>
                </c:pt>
                <c:pt idx="1338">
                  <c:v>49061</c:v>
                </c:pt>
                <c:pt idx="1339">
                  <c:v>49068</c:v>
                </c:pt>
                <c:pt idx="1340">
                  <c:v>49075</c:v>
                </c:pt>
                <c:pt idx="1341">
                  <c:v>49082</c:v>
                </c:pt>
                <c:pt idx="1342">
                  <c:v>49089</c:v>
                </c:pt>
                <c:pt idx="1343">
                  <c:v>49096</c:v>
                </c:pt>
                <c:pt idx="1344">
                  <c:v>49103</c:v>
                </c:pt>
                <c:pt idx="1345">
                  <c:v>49110</c:v>
                </c:pt>
                <c:pt idx="1346">
                  <c:v>49117</c:v>
                </c:pt>
                <c:pt idx="1347">
                  <c:v>49124</c:v>
                </c:pt>
                <c:pt idx="1348">
                  <c:v>49131</c:v>
                </c:pt>
                <c:pt idx="1349">
                  <c:v>49138</c:v>
                </c:pt>
                <c:pt idx="1350">
                  <c:v>49145</c:v>
                </c:pt>
                <c:pt idx="1351">
                  <c:v>49152</c:v>
                </c:pt>
                <c:pt idx="1352">
                  <c:v>49159</c:v>
                </c:pt>
                <c:pt idx="1353">
                  <c:v>49166</c:v>
                </c:pt>
                <c:pt idx="1354">
                  <c:v>49173</c:v>
                </c:pt>
                <c:pt idx="1355">
                  <c:v>49180</c:v>
                </c:pt>
                <c:pt idx="1356">
                  <c:v>49187</c:v>
                </c:pt>
                <c:pt idx="1357">
                  <c:v>49194</c:v>
                </c:pt>
                <c:pt idx="1358">
                  <c:v>49201</c:v>
                </c:pt>
                <c:pt idx="1359">
                  <c:v>49208</c:v>
                </c:pt>
                <c:pt idx="1360">
                  <c:v>49215</c:v>
                </c:pt>
                <c:pt idx="1361">
                  <c:v>49222</c:v>
                </c:pt>
                <c:pt idx="1362">
                  <c:v>49229</c:v>
                </c:pt>
                <c:pt idx="1363">
                  <c:v>49236</c:v>
                </c:pt>
                <c:pt idx="1364">
                  <c:v>49243</c:v>
                </c:pt>
                <c:pt idx="1365">
                  <c:v>49250</c:v>
                </c:pt>
                <c:pt idx="1366">
                  <c:v>49257</c:v>
                </c:pt>
                <c:pt idx="1367">
                  <c:v>49264</c:v>
                </c:pt>
                <c:pt idx="1368">
                  <c:v>49271</c:v>
                </c:pt>
                <c:pt idx="1369">
                  <c:v>49278</c:v>
                </c:pt>
                <c:pt idx="1370">
                  <c:v>49285</c:v>
                </c:pt>
                <c:pt idx="1371">
                  <c:v>49292</c:v>
                </c:pt>
                <c:pt idx="1372">
                  <c:v>49299</c:v>
                </c:pt>
                <c:pt idx="1373">
                  <c:v>49307</c:v>
                </c:pt>
                <c:pt idx="1374">
                  <c:v>49314</c:v>
                </c:pt>
                <c:pt idx="1375">
                  <c:v>49321</c:v>
                </c:pt>
                <c:pt idx="1376">
                  <c:v>49328</c:v>
                </c:pt>
                <c:pt idx="1377">
                  <c:v>49335</c:v>
                </c:pt>
                <c:pt idx="1378">
                  <c:v>49342</c:v>
                </c:pt>
                <c:pt idx="1379">
                  <c:v>49349</c:v>
                </c:pt>
                <c:pt idx="1380">
                  <c:v>49356</c:v>
                </c:pt>
                <c:pt idx="1381">
                  <c:v>49363</c:v>
                </c:pt>
                <c:pt idx="1382">
                  <c:v>49370</c:v>
                </c:pt>
                <c:pt idx="1383">
                  <c:v>49377</c:v>
                </c:pt>
                <c:pt idx="1384">
                  <c:v>49384</c:v>
                </c:pt>
                <c:pt idx="1385">
                  <c:v>49395</c:v>
                </c:pt>
                <c:pt idx="1386">
                  <c:v>49398</c:v>
                </c:pt>
                <c:pt idx="1387">
                  <c:v>49405</c:v>
                </c:pt>
                <c:pt idx="1388">
                  <c:v>49412</c:v>
                </c:pt>
                <c:pt idx="1389">
                  <c:v>49419</c:v>
                </c:pt>
                <c:pt idx="1390">
                  <c:v>49426</c:v>
                </c:pt>
                <c:pt idx="1391">
                  <c:v>49433</c:v>
                </c:pt>
                <c:pt idx="1392">
                  <c:v>49440</c:v>
                </c:pt>
                <c:pt idx="1393">
                  <c:v>49447</c:v>
                </c:pt>
                <c:pt idx="1394">
                  <c:v>49454</c:v>
                </c:pt>
                <c:pt idx="1395">
                  <c:v>49461</c:v>
                </c:pt>
                <c:pt idx="1396">
                  <c:v>49468</c:v>
                </c:pt>
                <c:pt idx="1397">
                  <c:v>49475</c:v>
                </c:pt>
                <c:pt idx="1398">
                  <c:v>49482</c:v>
                </c:pt>
                <c:pt idx="1399">
                  <c:v>49489</c:v>
                </c:pt>
                <c:pt idx="1400">
                  <c:v>49496</c:v>
                </c:pt>
                <c:pt idx="1401">
                  <c:v>49503</c:v>
                </c:pt>
                <c:pt idx="1402">
                  <c:v>49510</c:v>
                </c:pt>
                <c:pt idx="1403">
                  <c:v>49517</c:v>
                </c:pt>
                <c:pt idx="1404">
                  <c:v>49524</c:v>
                </c:pt>
                <c:pt idx="1405">
                  <c:v>49531</c:v>
                </c:pt>
                <c:pt idx="1406">
                  <c:v>49538</c:v>
                </c:pt>
                <c:pt idx="1407">
                  <c:v>49545</c:v>
                </c:pt>
                <c:pt idx="1408">
                  <c:v>49552</c:v>
                </c:pt>
                <c:pt idx="1409">
                  <c:v>49559</c:v>
                </c:pt>
                <c:pt idx="1410">
                  <c:v>49566</c:v>
                </c:pt>
                <c:pt idx="1411">
                  <c:v>49573</c:v>
                </c:pt>
                <c:pt idx="1412">
                  <c:v>49580</c:v>
                </c:pt>
                <c:pt idx="1413">
                  <c:v>49587</c:v>
                </c:pt>
                <c:pt idx="1414">
                  <c:v>49594</c:v>
                </c:pt>
                <c:pt idx="1415">
                  <c:v>49601</c:v>
                </c:pt>
                <c:pt idx="1416">
                  <c:v>49608</c:v>
                </c:pt>
                <c:pt idx="1417">
                  <c:v>49615</c:v>
                </c:pt>
                <c:pt idx="1418">
                  <c:v>49622</c:v>
                </c:pt>
                <c:pt idx="1419">
                  <c:v>49629</c:v>
                </c:pt>
                <c:pt idx="1420">
                  <c:v>49636</c:v>
                </c:pt>
                <c:pt idx="1421">
                  <c:v>49643</c:v>
                </c:pt>
                <c:pt idx="1422">
                  <c:v>49650</c:v>
                </c:pt>
                <c:pt idx="1423">
                  <c:v>49657</c:v>
                </c:pt>
                <c:pt idx="1424">
                  <c:v>49664</c:v>
                </c:pt>
                <c:pt idx="1425">
                  <c:v>49674</c:v>
                </c:pt>
                <c:pt idx="1426">
                  <c:v>49681</c:v>
                </c:pt>
                <c:pt idx="1427">
                  <c:v>49688</c:v>
                </c:pt>
                <c:pt idx="1428">
                  <c:v>49695</c:v>
                </c:pt>
                <c:pt idx="1429">
                  <c:v>49702</c:v>
                </c:pt>
                <c:pt idx="1430">
                  <c:v>49709</c:v>
                </c:pt>
                <c:pt idx="1431">
                  <c:v>49716</c:v>
                </c:pt>
                <c:pt idx="1432">
                  <c:v>49723</c:v>
                </c:pt>
                <c:pt idx="1433">
                  <c:v>49730</c:v>
                </c:pt>
                <c:pt idx="1434">
                  <c:v>49737</c:v>
                </c:pt>
                <c:pt idx="1435">
                  <c:v>49744</c:v>
                </c:pt>
                <c:pt idx="1436">
                  <c:v>49751</c:v>
                </c:pt>
                <c:pt idx="1437">
                  <c:v>49758</c:v>
                </c:pt>
                <c:pt idx="1438">
                  <c:v>49765</c:v>
                </c:pt>
                <c:pt idx="1439">
                  <c:v>49772</c:v>
                </c:pt>
                <c:pt idx="1440">
                  <c:v>49781</c:v>
                </c:pt>
                <c:pt idx="1441">
                  <c:v>49786</c:v>
                </c:pt>
                <c:pt idx="1442">
                  <c:v>49793</c:v>
                </c:pt>
                <c:pt idx="1443">
                  <c:v>49801</c:v>
                </c:pt>
                <c:pt idx="1444">
                  <c:v>49808</c:v>
                </c:pt>
                <c:pt idx="1445">
                  <c:v>49815</c:v>
                </c:pt>
                <c:pt idx="1446">
                  <c:v>49822</c:v>
                </c:pt>
                <c:pt idx="1447">
                  <c:v>49829</c:v>
                </c:pt>
                <c:pt idx="1448">
                  <c:v>49836</c:v>
                </c:pt>
                <c:pt idx="1449">
                  <c:v>49843</c:v>
                </c:pt>
                <c:pt idx="1450">
                  <c:v>49850</c:v>
                </c:pt>
                <c:pt idx="1451">
                  <c:v>49857</c:v>
                </c:pt>
                <c:pt idx="1452">
                  <c:v>49864</c:v>
                </c:pt>
                <c:pt idx="1453">
                  <c:v>49871</c:v>
                </c:pt>
                <c:pt idx="1454">
                  <c:v>49878</c:v>
                </c:pt>
                <c:pt idx="1455">
                  <c:v>49885</c:v>
                </c:pt>
                <c:pt idx="1456">
                  <c:v>49892</c:v>
                </c:pt>
                <c:pt idx="1457">
                  <c:v>49899</c:v>
                </c:pt>
                <c:pt idx="1458">
                  <c:v>49906</c:v>
                </c:pt>
                <c:pt idx="1459">
                  <c:v>49913</c:v>
                </c:pt>
                <c:pt idx="1460">
                  <c:v>49920</c:v>
                </c:pt>
                <c:pt idx="1461">
                  <c:v>49927</c:v>
                </c:pt>
                <c:pt idx="1462">
                  <c:v>49934</c:v>
                </c:pt>
                <c:pt idx="1463">
                  <c:v>49941</c:v>
                </c:pt>
                <c:pt idx="1464">
                  <c:v>49948</c:v>
                </c:pt>
                <c:pt idx="1465">
                  <c:v>49955</c:v>
                </c:pt>
                <c:pt idx="1466">
                  <c:v>49962</c:v>
                </c:pt>
                <c:pt idx="1467">
                  <c:v>49969</c:v>
                </c:pt>
                <c:pt idx="1468">
                  <c:v>49976</c:v>
                </c:pt>
                <c:pt idx="1469">
                  <c:v>49983</c:v>
                </c:pt>
                <c:pt idx="1470">
                  <c:v>49990</c:v>
                </c:pt>
                <c:pt idx="1471">
                  <c:v>49997</c:v>
                </c:pt>
                <c:pt idx="1472">
                  <c:v>50004</c:v>
                </c:pt>
                <c:pt idx="1473">
                  <c:v>50011</c:v>
                </c:pt>
                <c:pt idx="1474">
                  <c:v>50018</c:v>
                </c:pt>
                <c:pt idx="1475">
                  <c:v>50025</c:v>
                </c:pt>
                <c:pt idx="1476">
                  <c:v>50032</c:v>
                </c:pt>
                <c:pt idx="1477">
                  <c:v>50040</c:v>
                </c:pt>
                <c:pt idx="1478">
                  <c:v>50047</c:v>
                </c:pt>
                <c:pt idx="1479">
                  <c:v>50054</c:v>
                </c:pt>
                <c:pt idx="1480">
                  <c:v>50061</c:v>
                </c:pt>
                <c:pt idx="1481">
                  <c:v>50068</c:v>
                </c:pt>
                <c:pt idx="1482">
                  <c:v>50075</c:v>
                </c:pt>
                <c:pt idx="1483">
                  <c:v>50082</c:v>
                </c:pt>
                <c:pt idx="1484">
                  <c:v>50089</c:v>
                </c:pt>
                <c:pt idx="1485">
                  <c:v>50096</c:v>
                </c:pt>
                <c:pt idx="1486">
                  <c:v>50103</c:v>
                </c:pt>
                <c:pt idx="1487">
                  <c:v>50110</c:v>
                </c:pt>
                <c:pt idx="1488">
                  <c:v>50117</c:v>
                </c:pt>
                <c:pt idx="1489">
                  <c:v>50124</c:v>
                </c:pt>
                <c:pt idx="1490">
                  <c:v>50131</c:v>
                </c:pt>
                <c:pt idx="1491">
                  <c:v>50139</c:v>
                </c:pt>
                <c:pt idx="1492">
                  <c:v>50146</c:v>
                </c:pt>
                <c:pt idx="1493">
                  <c:v>50153</c:v>
                </c:pt>
                <c:pt idx="1494">
                  <c:v>50160</c:v>
                </c:pt>
                <c:pt idx="1495">
                  <c:v>50167</c:v>
                </c:pt>
                <c:pt idx="1496">
                  <c:v>50174</c:v>
                </c:pt>
                <c:pt idx="1497">
                  <c:v>50181</c:v>
                </c:pt>
                <c:pt idx="1498">
                  <c:v>50188</c:v>
                </c:pt>
                <c:pt idx="1499">
                  <c:v>50195</c:v>
                </c:pt>
                <c:pt idx="1500">
                  <c:v>50202</c:v>
                </c:pt>
                <c:pt idx="1501">
                  <c:v>50209</c:v>
                </c:pt>
                <c:pt idx="1502">
                  <c:v>50216</c:v>
                </c:pt>
                <c:pt idx="1503">
                  <c:v>50223</c:v>
                </c:pt>
                <c:pt idx="1504">
                  <c:v>50230</c:v>
                </c:pt>
                <c:pt idx="1505">
                  <c:v>50237</c:v>
                </c:pt>
                <c:pt idx="1506">
                  <c:v>50244</c:v>
                </c:pt>
                <c:pt idx="1507">
                  <c:v>50251</c:v>
                </c:pt>
                <c:pt idx="1508">
                  <c:v>50258</c:v>
                </c:pt>
                <c:pt idx="1509">
                  <c:v>50265</c:v>
                </c:pt>
                <c:pt idx="1510">
                  <c:v>50272</c:v>
                </c:pt>
                <c:pt idx="1511">
                  <c:v>50279</c:v>
                </c:pt>
                <c:pt idx="1512">
                  <c:v>50286</c:v>
                </c:pt>
                <c:pt idx="1513">
                  <c:v>50293</c:v>
                </c:pt>
                <c:pt idx="1514">
                  <c:v>50300</c:v>
                </c:pt>
                <c:pt idx="1515">
                  <c:v>50307</c:v>
                </c:pt>
                <c:pt idx="1516">
                  <c:v>50314</c:v>
                </c:pt>
                <c:pt idx="1517">
                  <c:v>50321</c:v>
                </c:pt>
                <c:pt idx="1518">
                  <c:v>50328</c:v>
                </c:pt>
                <c:pt idx="1519">
                  <c:v>50335</c:v>
                </c:pt>
                <c:pt idx="1520">
                  <c:v>50342</c:v>
                </c:pt>
                <c:pt idx="1521">
                  <c:v>50349</c:v>
                </c:pt>
                <c:pt idx="1522">
                  <c:v>50356</c:v>
                </c:pt>
                <c:pt idx="1523">
                  <c:v>50363</c:v>
                </c:pt>
                <c:pt idx="1524">
                  <c:v>50370</c:v>
                </c:pt>
                <c:pt idx="1525">
                  <c:v>50377</c:v>
                </c:pt>
                <c:pt idx="1526">
                  <c:v>50384</c:v>
                </c:pt>
                <c:pt idx="1527">
                  <c:v>50391</c:v>
                </c:pt>
                <c:pt idx="1528">
                  <c:v>50398</c:v>
                </c:pt>
                <c:pt idx="1529">
                  <c:v>50405</c:v>
                </c:pt>
                <c:pt idx="1530">
                  <c:v>50412</c:v>
                </c:pt>
                <c:pt idx="1531">
                  <c:v>50419</c:v>
                </c:pt>
                <c:pt idx="1532">
                  <c:v>50426</c:v>
                </c:pt>
                <c:pt idx="1533">
                  <c:v>50433</c:v>
                </c:pt>
                <c:pt idx="1534">
                  <c:v>50440</c:v>
                </c:pt>
                <c:pt idx="1535">
                  <c:v>50447</c:v>
                </c:pt>
                <c:pt idx="1536">
                  <c:v>50454</c:v>
                </c:pt>
                <c:pt idx="1537">
                  <c:v>50461</c:v>
                </c:pt>
                <c:pt idx="1538">
                  <c:v>50468</c:v>
                </c:pt>
                <c:pt idx="1539">
                  <c:v>50475</c:v>
                </c:pt>
                <c:pt idx="1540">
                  <c:v>50482</c:v>
                </c:pt>
                <c:pt idx="1541">
                  <c:v>50489</c:v>
                </c:pt>
                <c:pt idx="1542">
                  <c:v>50496</c:v>
                </c:pt>
                <c:pt idx="1543">
                  <c:v>50503</c:v>
                </c:pt>
                <c:pt idx="1544">
                  <c:v>50510</c:v>
                </c:pt>
                <c:pt idx="1545">
                  <c:v>50517</c:v>
                </c:pt>
                <c:pt idx="1546">
                  <c:v>50524</c:v>
                </c:pt>
                <c:pt idx="1547">
                  <c:v>50531</c:v>
                </c:pt>
                <c:pt idx="1548">
                  <c:v>50538</c:v>
                </c:pt>
                <c:pt idx="1549">
                  <c:v>50545</c:v>
                </c:pt>
                <c:pt idx="1550">
                  <c:v>50552</c:v>
                </c:pt>
                <c:pt idx="1551">
                  <c:v>50559</c:v>
                </c:pt>
                <c:pt idx="1552">
                  <c:v>50566</c:v>
                </c:pt>
                <c:pt idx="1553">
                  <c:v>50573</c:v>
                </c:pt>
                <c:pt idx="1554">
                  <c:v>50580</c:v>
                </c:pt>
                <c:pt idx="1555">
                  <c:v>50587</c:v>
                </c:pt>
                <c:pt idx="1556">
                  <c:v>50594</c:v>
                </c:pt>
                <c:pt idx="1557">
                  <c:v>50601</c:v>
                </c:pt>
                <c:pt idx="1558">
                  <c:v>50608</c:v>
                </c:pt>
                <c:pt idx="1559">
                  <c:v>50615</c:v>
                </c:pt>
                <c:pt idx="1560">
                  <c:v>50622</c:v>
                </c:pt>
                <c:pt idx="1561">
                  <c:v>50629</c:v>
                </c:pt>
                <c:pt idx="1562">
                  <c:v>50636</c:v>
                </c:pt>
                <c:pt idx="1563">
                  <c:v>50643</c:v>
                </c:pt>
                <c:pt idx="1564">
                  <c:v>50650</c:v>
                </c:pt>
                <c:pt idx="1565">
                  <c:v>50657</c:v>
                </c:pt>
                <c:pt idx="1566">
                  <c:v>50664</c:v>
                </c:pt>
                <c:pt idx="1567">
                  <c:v>50671</c:v>
                </c:pt>
                <c:pt idx="1568">
                  <c:v>50678</c:v>
                </c:pt>
                <c:pt idx="1569">
                  <c:v>50685</c:v>
                </c:pt>
                <c:pt idx="1570">
                  <c:v>50692</c:v>
                </c:pt>
                <c:pt idx="1571">
                  <c:v>50699</c:v>
                </c:pt>
                <c:pt idx="1572">
                  <c:v>50706</c:v>
                </c:pt>
                <c:pt idx="1573">
                  <c:v>50713</c:v>
                </c:pt>
                <c:pt idx="1574">
                  <c:v>50720</c:v>
                </c:pt>
                <c:pt idx="1575">
                  <c:v>50727</c:v>
                </c:pt>
                <c:pt idx="1576">
                  <c:v>50734</c:v>
                </c:pt>
                <c:pt idx="1577">
                  <c:v>50741</c:v>
                </c:pt>
                <c:pt idx="1578">
                  <c:v>50748</c:v>
                </c:pt>
                <c:pt idx="1579">
                  <c:v>50755</c:v>
                </c:pt>
                <c:pt idx="1580">
                  <c:v>50762</c:v>
                </c:pt>
                <c:pt idx="1581">
                  <c:v>50769</c:v>
                </c:pt>
                <c:pt idx="1582">
                  <c:v>50776</c:v>
                </c:pt>
                <c:pt idx="1583">
                  <c:v>50783</c:v>
                </c:pt>
                <c:pt idx="1584">
                  <c:v>50790</c:v>
                </c:pt>
                <c:pt idx="1585">
                  <c:v>50797</c:v>
                </c:pt>
                <c:pt idx="1586">
                  <c:v>50804</c:v>
                </c:pt>
                <c:pt idx="1587">
                  <c:v>50811</c:v>
                </c:pt>
                <c:pt idx="1588">
                  <c:v>50818</c:v>
                </c:pt>
                <c:pt idx="1589">
                  <c:v>50825</c:v>
                </c:pt>
                <c:pt idx="1590">
                  <c:v>50832</c:v>
                </c:pt>
                <c:pt idx="1591">
                  <c:v>50839</c:v>
                </c:pt>
                <c:pt idx="1592">
                  <c:v>50846</c:v>
                </c:pt>
                <c:pt idx="1593">
                  <c:v>50853</c:v>
                </c:pt>
                <c:pt idx="1594">
                  <c:v>50860</c:v>
                </c:pt>
                <c:pt idx="1595">
                  <c:v>50867</c:v>
                </c:pt>
                <c:pt idx="1596">
                  <c:v>50874</c:v>
                </c:pt>
                <c:pt idx="1597">
                  <c:v>50881</c:v>
                </c:pt>
                <c:pt idx="1598">
                  <c:v>50888</c:v>
                </c:pt>
                <c:pt idx="1599">
                  <c:v>50895</c:v>
                </c:pt>
                <c:pt idx="1600">
                  <c:v>50902</c:v>
                </c:pt>
                <c:pt idx="1601">
                  <c:v>50909</c:v>
                </c:pt>
                <c:pt idx="1602">
                  <c:v>50916</c:v>
                </c:pt>
                <c:pt idx="1603">
                  <c:v>50923</c:v>
                </c:pt>
                <c:pt idx="1604">
                  <c:v>50930</c:v>
                </c:pt>
                <c:pt idx="1605">
                  <c:v>50937</c:v>
                </c:pt>
                <c:pt idx="1606">
                  <c:v>50944</c:v>
                </c:pt>
                <c:pt idx="1607">
                  <c:v>50951</c:v>
                </c:pt>
                <c:pt idx="1608">
                  <c:v>50958</c:v>
                </c:pt>
                <c:pt idx="1609">
                  <c:v>50965</c:v>
                </c:pt>
                <c:pt idx="1610">
                  <c:v>50972</c:v>
                </c:pt>
                <c:pt idx="1611">
                  <c:v>50979</c:v>
                </c:pt>
                <c:pt idx="1612">
                  <c:v>50986</c:v>
                </c:pt>
                <c:pt idx="1613">
                  <c:v>50993</c:v>
                </c:pt>
                <c:pt idx="1614">
                  <c:v>51000</c:v>
                </c:pt>
                <c:pt idx="1615">
                  <c:v>51007</c:v>
                </c:pt>
                <c:pt idx="1616">
                  <c:v>51014</c:v>
                </c:pt>
                <c:pt idx="1617">
                  <c:v>51021</c:v>
                </c:pt>
                <c:pt idx="1618">
                  <c:v>51028</c:v>
                </c:pt>
                <c:pt idx="1619">
                  <c:v>51035</c:v>
                </c:pt>
                <c:pt idx="1620">
                  <c:v>51042</c:v>
                </c:pt>
                <c:pt idx="1621">
                  <c:v>51049</c:v>
                </c:pt>
                <c:pt idx="1622">
                  <c:v>51056</c:v>
                </c:pt>
                <c:pt idx="1623">
                  <c:v>51063</c:v>
                </c:pt>
                <c:pt idx="1624">
                  <c:v>51070</c:v>
                </c:pt>
                <c:pt idx="1625">
                  <c:v>51077</c:v>
                </c:pt>
                <c:pt idx="1626">
                  <c:v>51084</c:v>
                </c:pt>
                <c:pt idx="1627">
                  <c:v>51091</c:v>
                </c:pt>
                <c:pt idx="1628">
                  <c:v>51098</c:v>
                </c:pt>
                <c:pt idx="1629">
                  <c:v>51105</c:v>
                </c:pt>
                <c:pt idx="1630">
                  <c:v>51112</c:v>
                </c:pt>
                <c:pt idx="1631">
                  <c:v>51119</c:v>
                </c:pt>
                <c:pt idx="1632">
                  <c:v>51126</c:v>
                </c:pt>
                <c:pt idx="1633">
                  <c:v>51133</c:v>
                </c:pt>
                <c:pt idx="1634">
                  <c:v>51140</c:v>
                </c:pt>
                <c:pt idx="1635">
                  <c:v>51147</c:v>
                </c:pt>
                <c:pt idx="1636">
                  <c:v>51154</c:v>
                </c:pt>
                <c:pt idx="1637">
                  <c:v>51161</c:v>
                </c:pt>
                <c:pt idx="1638">
                  <c:v>51168</c:v>
                </c:pt>
                <c:pt idx="1639">
                  <c:v>51175</c:v>
                </c:pt>
                <c:pt idx="1640">
                  <c:v>51182</c:v>
                </c:pt>
                <c:pt idx="1641">
                  <c:v>51189</c:v>
                </c:pt>
                <c:pt idx="1642">
                  <c:v>51196</c:v>
                </c:pt>
                <c:pt idx="1643">
                  <c:v>51203</c:v>
                </c:pt>
                <c:pt idx="1644">
                  <c:v>51210</c:v>
                </c:pt>
                <c:pt idx="1645">
                  <c:v>51217</c:v>
                </c:pt>
                <c:pt idx="1646">
                  <c:v>51224</c:v>
                </c:pt>
                <c:pt idx="1647">
                  <c:v>51231</c:v>
                </c:pt>
                <c:pt idx="1648">
                  <c:v>51238</c:v>
                </c:pt>
                <c:pt idx="1649">
                  <c:v>51245</c:v>
                </c:pt>
                <c:pt idx="1650">
                  <c:v>51252</c:v>
                </c:pt>
                <c:pt idx="1651">
                  <c:v>51260</c:v>
                </c:pt>
                <c:pt idx="1652">
                  <c:v>51267</c:v>
                </c:pt>
                <c:pt idx="1653">
                  <c:v>51274</c:v>
                </c:pt>
                <c:pt idx="1654">
                  <c:v>51281</c:v>
                </c:pt>
                <c:pt idx="1655">
                  <c:v>51288</c:v>
                </c:pt>
                <c:pt idx="1656">
                  <c:v>51295</c:v>
                </c:pt>
                <c:pt idx="1657">
                  <c:v>51302</c:v>
                </c:pt>
                <c:pt idx="1658">
                  <c:v>51309</c:v>
                </c:pt>
                <c:pt idx="1659">
                  <c:v>51316</c:v>
                </c:pt>
                <c:pt idx="1660">
                  <c:v>51323</c:v>
                </c:pt>
                <c:pt idx="1661">
                  <c:v>51330</c:v>
                </c:pt>
                <c:pt idx="1662">
                  <c:v>51337</c:v>
                </c:pt>
                <c:pt idx="1663">
                  <c:v>51344</c:v>
                </c:pt>
                <c:pt idx="1664">
                  <c:v>51351</c:v>
                </c:pt>
                <c:pt idx="1665">
                  <c:v>51358</c:v>
                </c:pt>
                <c:pt idx="1666">
                  <c:v>51365</c:v>
                </c:pt>
                <c:pt idx="1667">
                  <c:v>51372</c:v>
                </c:pt>
                <c:pt idx="1668">
                  <c:v>51379</c:v>
                </c:pt>
                <c:pt idx="1669">
                  <c:v>51386</c:v>
                </c:pt>
                <c:pt idx="1670">
                  <c:v>51393</c:v>
                </c:pt>
                <c:pt idx="1671">
                  <c:v>51400</c:v>
                </c:pt>
                <c:pt idx="1672">
                  <c:v>51407</c:v>
                </c:pt>
                <c:pt idx="1673">
                  <c:v>51414</c:v>
                </c:pt>
                <c:pt idx="1674">
                  <c:v>51421</c:v>
                </c:pt>
                <c:pt idx="1675">
                  <c:v>51428</c:v>
                </c:pt>
                <c:pt idx="1676">
                  <c:v>51435</c:v>
                </c:pt>
                <c:pt idx="1677">
                  <c:v>51442</c:v>
                </c:pt>
                <c:pt idx="1678">
                  <c:v>51449</c:v>
                </c:pt>
                <c:pt idx="1679">
                  <c:v>51456</c:v>
                </c:pt>
                <c:pt idx="1680">
                  <c:v>51463</c:v>
                </c:pt>
                <c:pt idx="1681">
                  <c:v>51470</c:v>
                </c:pt>
                <c:pt idx="1682">
                  <c:v>51477</c:v>
                </c:pt>
                <c:pt idx="1683">
                  <c:v>51484</c:v>
                </c:pt>
                <c:pt idx="1684">
                  <c:v>51491</c:v>
                </c:pt>
                <c:pt idx="1685">
                  <c:v>51501</c:v>
                </c:pt>
                <c:pt idx="1686">
                  <c:v>51508</c:v>
                </c:pt>
                <c:pt idx="1687">
                  <c:v>51515</c:v>
                </c:pt>
                <c:pt idx="1688">
                  <c:v>51522</c:v>
                </c:pt>
                <c:pt idx="1689">
                  <c:v>51529</c:v>
                </c:pt>
                <c:pt idx="1690">
                  <c:v>51536</c:v>
                </c:pt>
                <c:pt idx="1691">
                  <c:v>51543</c:v>
                </c:pt>
                <c:pt idx="1692">
                  <c:v>51550</c:v>
                </c:pt>
                <c:pt idx="1693">
                  <c:v>51557</c:v>
                </c:pt>
                <c:pt idx="1694">
                  <c:v>51564</c:v>
                </c:pt>
                <c:pt idx="1695">
                  <c:v>51571</c:v>
                </c:pt>
                <c:pt idx="1696">
                  <c:v>51578</c:v>
                </c:pt>
                <c:pt idx="1697">
                  <c:v>51585</c:v>
                </c:pt>
                <c:pt idx="1698">
                  <c:v>51592</c:v>
                </c:pt>
                <c:pt idx="1699">
                  <c:v>51599</c:v>
                </c:pt>
                <c:pt idx="1700">
                  <c:v>51606</c:v>
                </c:pt>
                <c:pt idx="1701">
                  <c:v>51615</c:v>
                </c:pt>
                <c:pt idx="1702">
                  <c:v>51620</c:v>
                </c:pt>
                <c:pt idx="1703">
                  <c:v>51627</c:v>
                </c:pt>
                <c:pt idx="1704">
                  <c:v>51634</c:v>
                </c:pt>
                <c:pt idx="1705">
                  <c:v>51641</c:v>
                </c:pt>
                <c:pt idx="1706">
                  <c:v>51648</c:v>
                </c:pt>
                <c:pt idx="1707">
                  <c:v>51655</c:v>
                </c:pt>
                <c:pt idx="1708">
                  <c:v>51662</c:v>
                </c:pt>
                <c:pt idx="1709">
                  <c:v>51669</c:v>
                </c:pt>
                <c:pt idx="1710">
                  <c:v>51676</c:v>
                </c:pt>
                <c:pt idx="1711">
                  <c:v>51683</c:v>
                </c:pt>
                <c:pt idx="1712">
                  <c:v>51690</c:v>
                </c:pt>
                <c:pt idx="1713">
                  <c:v>51697</c:v>
                </c:pt>
                <c:pt idx="1714">
                  <c:v>51704</c:v>
                </c:pt>
                <c:pt idx="1715">
                  <c:v>51711</c:v>
                </c:pt>
                <c:pt idx="1716">
                  <c:v>51718</c:v>
                </c:pt>
                <c:pt idx="1717">
                  <c:v>51725</c:v>
                </c:pt>
                <c:pt idx="1718">
                  <c:v>51732</c:v>
                </c:pt>
                <c:pt idx="1719">
                  <c:v>51739</c:v>
                </c:pt>
                <c:pt idx="1720">
                  <c:v>51746</c:v>
                </c:pt>
                <c:pt idx="1721">
                  <c:v>51753</c:v>
                </c:pt>
                <c:pt idx="1722">
                  <c:v>51760</c:v>
                </c:pt>
                <c:pt idx="1723">
                  <c:v>51767</c:v>
                </c:pt>
                <c:pt idx="1724">
                  <c:v>51774</c:v>
                </c:pt>
                <c:pt idx="1725">
                  <c:v>51781</c:v>
                </c:pt>
                <c:pt idx="1726">
                  <c:v>51788</c:v>
                </c:pt>
                <c:pt idx="1727">
                  <c:v>51795</c:v>
                </c:pt>
                <c:pt idx="1728">
                  <c:v>51802</c:v>
                </c:pt>
                <c:pt idx="1729">
                  <c:v>51809</c:v>
                </c:pt>
                <c:pt idx="1730">
                  <c:v>51816</c:v>
                </c:pt>
                <c:pt idx="1731">
                  <c:v>51823</c:v>
                </c:pt>
                <c:pt idx="1732">
                  <c:v>51830</c:v>
                </c:pt>
                <c:pt idx="1733">
                  <c:v>51837</c:v>
                </c:pt>
                <c:pt idx="1734">
                  <c:v>51844</c:v>
                </c:pt>
                <c:pt idx="1735">
                  <c:v>51851</c:v>
                </c:pt>
                <c:pt idx="1736">
                  <c:v>51858</c:v>
                </c:pt>
                <c:pt idx="1737">
                  <c:v>51866</c:v>
                </c:pt>
                <c:pt idx="1738">
                  <c:v>51873</c:v>
                </c:pt>
                <c:pt idx="1739">
                  <c:v>51880</c:v>
                </c:pt>
                <c:pt idx="1740">
                  <c:v>51887</c:v>
                </c:pt>
                <c:pt idx="1741">
                  <c:v>51894</c:v>
                </c:pt>
                <c:pt idx="1742">
                  <c:v>51901</c:v>
                </c:pt>
                <c:pt idx="1743">
                  <c:v>51908</c:v>
                </c:pt>
                <c:pt idx="1744">
                  <c:v>51915</c:v>
                </c:pt>
                <c:pt idx="1745">
                  <c:v>51922</c:v>
                </c:pt>
                <c:pt idx="1746">
                  <c:v>51929</c:v>
                </c:pt>
                <c:pt idx="1747">
                  <c:v>51936</c:v>
                </c:pt>
                <c:pt idx="1748">
                  <c:v>51943</c:v>
                </c:pt>
                <c:pt idx="1749">
                  <c:v>51950</c:v>
                </c:pt>
                <c:pt idx="1750">
                  <c:v>51957</c:v>
                </c:pt>
                <c:pt idx="1751">
                  <c:v>51966</c:v>
                </c:pt>
                <c:pt idx="1752">
                  <c:v>51973</c:v>
                </c:pt>
                <c:pt idx="1753">
                  <c:v>51980</c:v>
                </c:pt>
                <c:pt idx="1754">
                  <c:v>51988</c:v>
                </c:pt>
                <c:pt idx="1755">
                  <c:v>51994</c:v>
                </c:pt>
                <c:pt idx="1756">
                  <c:v>52001</c:v>
                </c:pt>
                <c:pt idx="1757">
                  <c:v>52008</c:v>
                </c:pt>
                <c:pt idx="1758">
                  <c:v>52015</c:v>
                </c:pt>
                <c:pt idx="1759">
                  <c:v>52022</c:v>
                </c:pt>
                <c:pt idx="1760">
                  <c:v>52029</c:v>
                </c:pt>
                <c:pt idx="1761">
                  <c:v>52036</c:v>
                </c:pt>
                <c:pt idx="1762">
                  <c:v>52043</c:v>
                </c:pt>
                <c:pt idx="1763">
                  <c:v>52050</c:v>
                </c:pt>
                <c:pt idx="1764">
                  <c:v>52057</c:v>
                </c:pt>
                <c:pt idx="1765">
                  <c:v>52064</c:v>
                </c:pt>
                <c:pt idx="1766">
                  <c:v>52071</c:v>
                </c:pt>
                <c:pt idx="1767">
                  <c:v>52078</c:v>
                </c:pt>
                <c:pt idx="1768">
                  <c:v>52085</c:v>
                </c:pt>
                <c:pt idx="1769">
                  <c:v>52092</c:v>
                </c:pt>
                <c:pt idx="1770">
                  <c:v>52099</c:v>
                </c:pt>
                <c:pt idx="1771">
                  <c:v>52106</c:v>
                </c:pt>
                <c:pt idx="1772">
                  <c:v>52113</c:v>
                </c:pt>
                <c:pt idx="1773">
                  <c:v>52120</c:v>
                </c:pt>
                <c:pt idx="1774">
                  <c:v>52127</c:v>
                </c:pt>
                <c:pt idx="1775">
                  <c:v>52134</c:v>
                </c:pt>
                <c:pt idx="1776">
                  <c:v>52141</c:v>
                </c:pt>
                <c:pt idx="1777">
                  <c:v>52148</c:v>
                </c:pt>
                <c:pt idx="1778">
                  <c:v>52155</c:v>
                </c:pt>
                <c:pt idx="1779">
                  <c:v>52162</c:v>
                </c:pt>
                <c:pt idx="1780">
                  <c:v>52169</c:v>
                </c:pt>
                <c:pt idx="1781">
                  <c:v>52176</c:v>
                </c:pt>
                <c:pt idx="1782">
                  <c:v>52183</c:v>
                </c:pt>
                <c:pt idx="1783">
                  <c:v>52190</c:v>
                </c:pt>
                <c:pt idx="1784">
                  <c:v>52197</c:v>
                </c:pt>
                <c:pt idx="1785">
                  <c:v>52204</c:v>
                </c:pt>
                <c:pt idx="1786">
                  <c:v>52211</c:v>
                </c:pt>
                <c:pt idx="1787">
                  <c:v>52218</c:v>
                </c:pt>
                <c:pt idx="1788">
                  <c:v>52229</c:v>
                </c:pt>
                <c:pt idx="1789">
                  <c:v>52233</c:v>
                </c:pt>
                <c:pt idx="1790">
                  <c:v>52239</c:v>
                </c:pt>
                <c:pt idx="1791">
                  <c:v>52246</c:v>
                </c:pt>
                <c:pt idx="1792">
                  <c:v>52253</c:v>
                </c:pt>
                <c:pt idx="1793">
                  <c:v>52260</c:v>
                </c:pt>
                <c:pt idx="1794">
                  <c:v>52267</c:v>
                </c:pt>
                <c:pt idx="1795">
                  <c:v>52274</c:v>
                </c:pt>
                <c:pt idx="1796">
                  <c:v>52281</c:v>
                </c:pt>
                <c:pt idx="1797">
                  <c:v>52288</c:v>
                </c:pt>
                <c:pt idx="1798">
                  <c:v>52295</c:v>
                </c:pt>
                <c:pt idx="1799">
                  <c:v>52302</c:v>
                </c:pt>
                <c:pt idx="1800">
                  <c:v>52309</c:v>
                </c:pt>
                <c:pt idx="1801">
                  <c:v>52316</c:v>
                </c:pt>
                <c:pt idx="1802">
                  <c:v>52323</c:v>
                </c:pt>
                <c:pt idx="1803">
                  <c:v>52330</c:v>
                </c:pt>
                <c:pt idx="1804">
                  <c:v>52337</c:v>
                </c:pt>
                <c:pt idx="1805">
                  <c:v>52344</c:v>
                </c:pt>
                <c:pt idx="1806">
                  <c:v>52351</c:v>
                </c:pt>
                <c:pt idx="1807">
                  <c:v>52358</c:v>
                </c:pt>
                <c:pt idx="1808">
                  <c:v>52365</c:v>
                </c:pt>
                <c:pt idx="1809">
                  <c:v>52372</c:v>
                </c:pt>
                <c:pt idx="1810">
                  <c:v>52379</c:v>
                </c:pt>
                <c:pt idx="1811">
                  <c:v>52386</c:v>
                </c:pt>
                <c:pt idx="1812">
                  <c:v>52393</c:v>
                </c:pt>
                <c:pt idx="1813">
                  <c:v>52400</c:v>
                </c:pt>
                <c:pt idx="1814">
                  <c:v>52407</c:v>
                </c:pt>
                <c:pt idx="1815">
                  <c:v>52414</c:v>
                </c:pt>
                <c:pt idx="1816">
                  <c:v>52421</c:v>
                </c:pt>
                <c:pt idx="1817">
                  <c:v>52428</c:v>
                </c:pt>
                <c:pt idx="1818">
                  <c:v>52435</c:v>
                </c:pt>
                <c:pt idx="1819">
                  <c:v>52442</c:v>
                </c:pt>
                <c:pt idx="1820">
                  <c:v>52449</c:v>
                </c:pt>
                <c:pt idx="1821">
                  <c:v>52456</c:v>
                </c:pt>
                <c:pt idx="1822">
                  <c:v>52463</c:v>
                </c:pt>
                <c:pt idx="1823">
                  <c:v>52470</c:v>
                </c:pt>
                <c:pt idx="1824">
                  <c:v>52477</c:v>
                </c:pt>
                <c:pt idx="1825">
                  <c:v>52484</c:v>
                </c:pt>
                <c:pt idx="1826">
                  <c:v>52491</c:v>
                </c:pt>
                <c:pt idx="1827">
                  <c:v>52498</c:v>
                </c:pt>
                <c:pt idx="1828">
                  <c:v>52505</c:v>
                </c:pt>
                <c:pt idx="1829">
                  <c:v>52512</c:v>
                </c:pt>
                <c:pt idx="1830">
                  <c:v>52519</c:v>
                </c:pt>
                <c:pt idx="1831">
                  <c:v>52526</c:v>
                </c:pt>
                <c:pt idx="1832">
                  <c:v>52533</c:v>
                </c:pt>
                <c:pt idx="1833">
                  <c:v>52540</c:v>
                </c:pt>
                <c:pt idx="1834">
                  <c:v>52547</c:v>
                </c:pt>
                <c:pt idx="1835">
                  <c:v>52554</c:v>
                </c:pt>
                <c:pt idx="1836">
                  <c:v>52561</c:v>
                </c:pt>
                <c:pt idx="1837">
                  <c:v>52568</c:v>
                </c:pt>
                <c:pt idx="1838">
                  <c:v>52575</c:v>
                </c:pt>
                <c:pt idx="1839">
                  <c:v>52582</c:v>
                </c:pt>
                <c:pt idx="1840">
                  <c:v>52589</c:v>
                </c:pt>
                <c:pt idx="1841">
                  <c:v>52596</c:v>
                </c:pt>
                <c:pt idx="1842">
                  <c:v>52603</c:v>
                </c:pt>
                <c:pt idx="1843">
                  <c:v>52610</c:v>
                </c:pt>
                <c:pt idx="1844">
                  <c:v>52617</c:v>
                </c:pt>
                <c:pt idx="1845">
                  <c:v>52624</c:v>
                </c:pt>
                <c:pt idx="1846">
                  <c:v>52631</c:v>
                </c:pt>
                <c:pt idx="1847">
                  <c:v>52638</c:v>
                </c:pt>
                <c:pt idx="1848">
                  <c:v>52645</c:v>
                </c:pt>
                <c:pt idx="1849">
                  <c:v>52652</c:v>
                </c:pt>
                <c:pt idx="1850">
                  <c:v>52659</c:v>
                </c:pt>
                <c:pt idx="1851">
                  <c:v>52666</c:v>
                </c:pt>
                <c:pt idx="1852">
                  <c:v>52673</c:v>
                </c:pt>
                <c:pt idx="1853">
                  <c:v>52680</c:v>
                </c:pt>
                <c:pt idx="1854">
                  <c:v>52687</c:v>
                </c:pt>
                <c:pt idx="1855">
                  <c:v>52694</c:v>
                </c:pt>
                <c:pt idx="1856">
                  <c:v>52701</c:v>
                </c:pt>
                <c:pt idx="1857">
                  <c:v>52708</c:v>
                </c:pt>
                <c:pt idx="1858">
                  <c:v>52715</c:v>
                </c:pt>
                <c:pt idx="1859">
                  <c:v>52722</c:v>
                </c:pt>
                <c:pt idx="1860">
                  <c:v>52729</c:v>
                </c:pt>
                <c:pt idx="1861">
                  <c:v>52736</c:v>
                </c:pt>
                <c:pt idx="1862">
                  <c:v>52743</c:v>
                </c:pt>
                <c:pt idx="1863">
                  <c:v>52750</c:v>
                </c:pt>
                <c:pt idx="1864">
                  <c:v>52757</c:v>
                </c:pt>
                <c:pt idx="1865">
                  <c:v>52764</c:v>
                </c:pt>
                <c:pt idx="1866">
                  <c:v>52771</c:v>
                </c:pt>
                <c:pt idx="1867">
                  <c:v>52778</c:v>
                </c:pt>
                <c:pt idx="1868">
                  <c:v>52785</c:v>
                </c:pt>
                <c:pt idx="1869">
                  <c:v>52792</c:v>
                </c:pt>
                <c:pt idx="1870">
                  <c:v>52799</c:v>
                </c:pt>
                <c:pt idx="1871">
                  <c:v>52806</c:v>
                </c:pt>
                <c:pt idx="1872">
                  <c:v>52813</c:v>
                </c:pt>
                <c:pt idx="1873">
                  <c:v>52820</c:v>
                </c:pt>
                <c:pt idx="1874">
                  <c:v>52827</c:v>
                </c:pt>
                <c:pt idx="1875">
                  <c:v>52834</c:v>
                </c:pt>
                <c:pt idx="1876">
                  <c:v>52841</c:v>
                </c:pt>
                <c:pt idx="1877">
                  <c:v>52848</c:v>
                </c:pt>
                <c:pt idx="1878">
                  <c:v>52855</c:v>
                </c:pt>
                <c:pt idx="1879">
                  <c:v>52862</c:v>
                </c:pt>
                <c:pt idx="1880">
                  <c:v>52869</c:v>
                </c:pt>
                <c:pt idx="1881">
                  <c:v>52876</c:v>
                </c:pt>
                <c:pt idx="1882">
                  <c:v>52883</c:v>
                </c:pt>
                <c:pt idx="1883">
                  <c:v>52890</c:v>
                </c:pt>
                <c:pt idx="1884">
                  <c:v>52897</c:v>
                </c:pt>
                <c:pt idx="1885">
                  <c:v>52904</c:v>
                </c:pt>
                <c:pt idx="1886">
                  <c:v>52911</c:v>
                </c:pt>
                <c:pt idx="1887">
                  <c:v>52918</c:v>
                </c:pt>
                <c:pt idx="1888">
                  <c:v>52925</c:v>
                </c:pt>
                <c:pt idx="1889">
                  <c:v>52932</c:v>
                </c:pt>
                <c:pt idx="1890">
                  <c:v>52939</c:v>
                </c:pt>
                <c:pt idx="1891">
                  <c:v>52946</c:v>
                </c:pt>
                <c:pt idx="1892">
                  <c:v>52953</c:v>
                </c:pt>
                <c:pt idx="1893">
                  <c:v>52960</c:v>
                </c:pt>
                <c:pt idx="1894">
                  <c:v>52967</c:v>
                </c:pt>
                <c:pt idx="1895">
                  <c:v>52974</c:v>
                </c:pt>
                <c:pt idx="1896">
                  <c:v>52981</c:v>
                </c:pt>
                <c:pt idx="1897">
                  <c:v>52988</c:v>
                </c:pt>
                <c:pt idx="1898">
                  <c:v>52995</c:v>
                </c:pt>
                <c:pt idx="1899">
                  <c:v>53002</c:v>
                </c:pt>
                <c:pt idx="1900">
                  <c:v>53009</c:v>
                </c:pt>
                <c:pt idx="1901">
                  <c:v>53016</c:v>
                </c:pt>
                <c:pt idx="1902">
                  <c:v>53023</c:v>
                </c:pt>
                <c:pt idx="1903">
                  <c:v>53030</c:v>
                </c:pt>
                <c:pt idx="1904">
                  <c:v>53037</c:v>
                </c:pt>
                <c:pt idx="1905">
                  <c:v>53044</c:v>
                </c:pt>
                <c:pt idx="1906">
                  <c:v>53051</c:v>
                </c:pt>
                <c:pt idx="1907">
                  <c:v>53058</c:v>
                </c:pt>
                <c:pt idx="1908">
                  <c:v>53065</c:v>
                </c:pt>
                <c:pt idx="1909">
                  <c:v>53072</c:v>
                </c:pt>
                <c:pt idx="1910">
                  <c:v>53079</c:v>
                </c:pt>
                <c:pt idx="1911">
                  <c:v>53086</c:v>
                </c:pt>
                <c:pt idx="1912">
                  <c:v>53093</c:v>
                </c:pt>
                <c:pt idx="1913">
                  <c:v>53100</c:v>
                </c:pt>
                <c:pt idx="1914">
                  <c:v>53107</c:v>
                </c:pt>
                <c:pt idx="1915">
                  <c:v>53114</c:v>
                </c:pt>
                <c:pt idx="1916">
                  <c:v>53121</c:v>
                </c:pt>
                <c:pt idx="1917">
                  <c:v>53128</c:v>
                </c:pt>
                <c:pt idx="1918">
                  <c:v>53135</c:v>
                </c:pt>
                <c:pt idx="1919">
                  <c:v>53142</c:v>
                </c:pt>
                <c:pt idx="1920">
                  <c:v>53149</c:v>
                </c:pt>
                <c:pt idx="1921">
                  <c:v>53156</c:v>
                </c:pt>
                <c:pt idx="1922">
                  <c:v>53163</c:v>
                </c:pt>
                <c:pt idx="1923">
                  <c:v>53170</c:v>
                </c:pt>
                <c:pt idx="1924">
                  <c:v>53177</c:v>
                </c:pt>
                <c:pt idx="1925">
                  <c:v>53184</c:v>
                </c:pt>
                <c:pt idx="1926">
                  <c:v>53191</c:v>
                </c:pt>
                <c:pt idx="1927">
                  <c:v>53198</c:v>
                </c:pt>
                <c:pt idx="1928">
                  <c:v>53205</c:v>
                </c:pt>
                <c:pt idx="1929">
                  <c:v>53212</c:v>
                </c:pt>
                <c:pt idx="1930">
                  <c:v>53219</c:v>
                </c:pt>
                <c:pt idx="1931">
                  <c:v>53226</c:v>
                </c:pt>
                <c:pt idx="1932">
                  <c:v>53233</c:v>
                </c:pt>
                <c:pt idx="1933">
                  <c:v>53240</c:v>
                </c:pt>
                <c:pt idx="1934">
                  <c:v>53247</c:v>
                </c:pt>
                <c:pt idx="1935">
                  <c:v>53254</c:v>
                </c:pt>
                <c:pt idx="1936">
                  <c:v>53261</c:v>
                </c:pt>
                <c:pt idx="1937">
                  <c:v>53268</c:v>
                </c:pt>
                <c:pt idx="1938">
                  <c:v>53275</c:v>
                </c:pt>
                <c:pt idx="1939">
                  <c:v>53282</c:v>
                </c:pt>
                <c:pt idx="1940">
                  <c:v>53289</c:v>
                </c:pt>
                <c:pt idx="1941">
                  <c:v>53296</c:v>
                </c:pt>
                <c:pt idx="1942">
                  <c:v>53303</c:v>
                </c:pt>
                <c:pt idx="1943">
                  <c:v>53310</c:v>
                </c:pt>
                <c:pt idx="1944">
                  <c:v>53317</c:v>
                </c:pt>
                <c:pt idx="1945">
                  <c:v>53325</c:v>
                </c:pt>
                <c:pt idx="1946">
                  <c:v>53332</c:v>
                </c:pt>
                <c:pt idx="1947">
                  <c:v>53339</c:v>
                </c:pt>
                <c:pt idx="1948">
                  <c:v>53346</c:v>
                </c:pt>
                <c:pt idx="1949">
                  <c:v>53353</c:v>
                </c:pt>
                <c:pt idx="1950">
                  <c:v>53360</c:v>
                </c:pt>
                <c:pt idx="1951">
                  <c:v>53367</c:v>
                </c:pt>
                <c:pt idx="1952">
                  <c:v>53374</c:v>
                </c:pt>
                <c:pt idx="1953">
                  <c:v>53381</c:v>
                </c:pt>
                <c:pt idx="1954">
                  <c:v>53388</c:v>
                </c:pt>
                <c:pt idx="1955">
                  <c:v>53395</c:v>
                </c:pt>
                <c:pt idx="1956">
                  <c:v>53402</c:v>
                </c:pt>
                <c:pt idx="1957">
                  <c:v>53413</c:v>
                </c:pt>
                <c:pt idx="1958">
                  <c:v>53416</c:v>
                </c:pt>
                <c:pt idx="1959">
                  <c:v>53423</c:v>
                </c:pt>
                <c:pt idx="1960">
                  <c:v>53430</c:v>
                </c:pt>
                <c:pt idx="1961">
                  <c:v>53437</c:v>
                </c:pt>
                <c:pt idx="1962">
                  <c:v>53444</c:v>
                </c:pt>
                <c:pt idx="1963">
                  <c:v>53451</c:v>
                </c:pt>
                <c:pt idx="1964">
                  <c:v>53458</c:v>
                </c:pt>
                <c:pt idx="1965">
                  <c:v>53465</c:v>
                </c:pt>
                <c:pt idx="1966">
                  <c:v>53472</c:v>
                </c:pt>
                <c:pt idx="1967">
                  <c:v>53479</c:v>
                </c:pt>
                <c:pt idx="1968">
                  <c:v>53486</c:v>
                </c:pt>
                <c:pt idx="1969">
                  <c:v>53493</c:v>
                </c:pt>
                <c:pt idx="1970">
                  <c:v>53500</c:v>
                </c:pt>
                <c:pt idx="1971">
                  <c:v>53507</c:v>
                </c:pt>
                <c:pt idx="1972">
                  <c:v>53514</c:v>
                </c:pt>
                <c:pt idx="1973">
                  <c:v>53521</c:v>
                </c:pt>
                <c:pt idx="1974">
                  <c:v>53528</c:v>
                </c:pt>
                <c:pt idx="1975">
                  <c:v>53535</c:v>
                </c:pt>
                <c:pt idx="1976">
                  <c:v>53542</c:v>
                </c:pt>
                <c:pt idx="1977">
                  <c:v>53549</c:v>
                </c:pt>
                <c:pt idx="1978">
                  <c:v>53556</c:v>
                </c:pt>
                <c:pt idx="1979">
                  <c:v>53563</c:v>
                </c:pt>
                <c:pt idx="1980">
                  <c:v>53570</c:v>
                </c:pt>
                <c:pt idx="1981">
                  <c:v>53577</c:v>
                </c:pt>
                <c:pt idx="1982">
                  <c:v>53584</c:v>
                </c:pt>
                <c:pt idx="1983">
                  <c:v>53591</c:v>
                </c:pt>
                <c:pt idx="1984">
                  <c:v>53598</c:v>
                </c:pt>
                <c:pt idx="1985">
                  <c:v>53605</c:v>
                </c:pt>
                <c:pt idx="1986">
                  <c:v>53612</c:v>
                </c:pt>
                <c:pt idx="1987">
                  <c:v>53619</c:v>
                </c:pt>
                <c:pt idx="1988">
                  <c:v>53626</c:v>
                </c:pt>
                <c:pt idx="1989">
                  <c:v>53633</c:v>
                </c:pt>
                <c:pt idx="1990">
                  <c:v>53640</c:v>
                </c:pt>
                <c:pt idx="1991">
                  <c:v>53647</c:v>
                </c:pt>
                <c:pt idx="1992">
                  <c:v>53654</c:v>
                </c:pt>
                <c:pt idx="1993">
                  <c:v>53661</c:v>
                </c:pt>
                <c:pt idx="1994">
                  <c:v>53668</c:v>
                </c:pt>
                <c:pt idx="1995">
                  <c:v>53675</c:v>
                </c:pt>
                <c:pt idx="1996">
                  <c:v>53682</c:v>
                </c:pt>
                <c:pt idx="1997">
                  <c:v>53692</c:v>
                </c:pt>
                <c:pt idx="1998">
                  <c:v>53699</c:v>
                </c:pt>
                <c:pt idx="1999">
                  <c:v>53706</c:v>
                </c:pt>
                <c:pt idx="2000">
                  <c:v>53713</c:v>
                </c:pt>
                <c:pt idx="2001">
                  <c:v>53720</c:v>
                </c:pt>
                <c:pt idx="2002">
                  <c:v>53727</c:v>
                </c:pt>
                <c:pt idx="2003">
                  <c:v>53734</c:v>
                </c:pt>
                <c:pt idx="2004">
                  <c:v>53741</c:v>
                </c:pt>
                <c:pt idx="2005">
                  <c:v>53748</c:v>
                </c:pt>
                <c:pt idx="2006">
                  <c:v>53755</c:v>
                </c:pt>
                <c:pt idx="2007">
                  <c:v>53762</c:v>
                </c:pt>
                <c:pt idx="2008">
                  <c:v>53769</c:v>
                </c:pt>
                <c:pt idx="2009">
                  <c:v>53776</c:v>
                </c:pt>
                <c:pt idx="2010">
                  <c:v>53783</c:v>
                </c:pt>
                <c:pt idx="2011">
                  <c:v>53790</c:v>
                </c:pt>
                <c:pt idx="2012">
                  <c:v>53799</c:v>
                </c:pt>
                <c:pt idx="2013">
                  <c:v>53804</c:v>
                </c:pt>
                <c:pt idx="2014">
                  <c:v>53811</c:v>
                </c:pt>
                <c:pt idx="2015">
                  <c:v>53818</c:v>
                </c:pt>
                <c:pt idx="2016">
                  <c:v>53825</c:v>
                </c:pt>
                <c:pt idx="2017">
                  <c:v>53832</c:v>
                </c:pt>
                <c:pt idx="2018">
                  <c:v>53839</c:v>
                </c:pt>
                <c:pt idx="2019">
                  <c:v>53846</c:v>
                </c:pt>
                <c:pt idx="2020">
                  <c:v>53853</c:v>
                </c:pt>
                <c:pt idx="2021">
                  <c:v>53860</c:v>
                </c:pt>
                <c:pt idx="2022">
                  <c:v>53867</c:v>
                </c:pt>
                <c:pt idx="2023">
                  <c:v>53874</c:v>
                </c:pt>
                <c:pt idx="2024">
                  <c:v>53881</c:v>
                </c:pt>
                <c:pt idx="2025">
                  <c:v>53888</c:v>
                </c:pt>
                <c:pt idx="2026">
                  <c:v>53895</c:v>
                </c:pt>
                <c:pt idx="2027">
                  <c:v>53902</c:v>
                </c:pt>
                <c:pt idx="2028">
                  <c:v>53909</c:v>
                </c:pt>
                <c:pt idx="2029">
                  <c:v>53916</c:v>
                </c:pt>
                <c:pt idx="2030">
                  <c:v>53923</c:v>
                </c:pt>
                <c:pt idx="2031">
                  <c:v>53930</c:v>
                </c:pt>
                <c:pt idx="2032">
                  <c:v>53937</c:v>
                </c:pt>
                <c:pt idx="2033">
                  <c:v>53944</c:v>
                </c:pt>
                <c:pt idx="2034">
                  <c:v>53951</c:v>
                </c:pt>
                <c:pt idx="2035">
                  <c:v>53958</c:v>
                </c:pt>
                <c:pt idx="2036">
                  <c:v>53965</c:v>
                </c:pt>
                <c:pt idx="2037">
                  <c:v>53972</c:v>
                </c:pt>
                <c:pt idx="2038">
                  <c:v>53979</c:v>
                </c:pt>
                <c:pt idx="2039">
                  <c:v>53986</c:v>
                </c:pt>
                <c:pt idx="2040">
                  <c:v>53993</c:v>
                </c:pt>
                <c:pt idx="2041">
                  <c:v>54000</c:v>
                </c:pt>
                <c:pt idx="2042">
                  <c:v>54007</c:v>
                </c:pt>
                <c:pt idx="2043">
                  <c:v>54014</c:v>
                </c:pt>
                <c:pt idx="2044">
                  <c:v>54021</c:v>
                </c:pt>
                <c:pt idx="2045">
                  <c:v>54028</c:v>
                </c:pt>
                <c:pt idx="2046">
                  <c:v>54035</c:v>
                </c:pt>
                <c:pt idx="2047">
                  <c:v>54042</c:v>
                </c:pt>
                <c:pt idx="2048">
                  <c:v>54049</c:v>
                </c:pt>
                <c:pt idx="2049">
                  <c:v>54057</c:v>
                </c:pt>
                <c:pt idx="2050">
                  <c:v>54064</c:v>
                </c:pt>
                <c:pt idx="2051">
                  <c:v>54071</c:v>
                </c:pt>
                <c:pt idx="2052">
                  <c:v>54078</c:v>
                </c:pt>
                <c:pt idx="2053">
                  <c:v>54085</c:v>
                </c:pt>
                <c:pt idx="2054">
                  <c:v>54092</c:v>
                </c:pt>
                <c:pt idx="2055">
                  <c:v>54099</c:v>
                </c:pt>
                <c:pt idx="2056">
                  <c:v>54106</c:v>
                </c:pt>
                <c:pt idx="2057">
                  <c:v>54113</c:v>
                </c:pt>
                <c:pt idx="2058">
                  <c:v>54120</c:v>
                </c:pt>
                <c:pt idx="2059">
                  <c:v>54127</c:v>
                </c:pt>
                <c:pt idx="2060">
                  <c:v>54134</c:v>
                </c:pt>
                <c:pt idx="2061">
                  <c:v>54141</c:v>
                </c:pt>
                <c:pt idx="2062">
                  <c:v>54148</c:v>
                </c:pt>
                <c:pt idx="2063">
                  <c:v>54157</c:v>
                </c:pt>
                <c:pt idx="2064">
                  <c:v>54164</c:v>
                </c:pt>
                <c:pt idx="2065">
                  <c:v>54171</c:v>
                </c:pt>
                <c:pt idx="2066">
                  <c:v>54178</c:v>
                </c:pt>
                <c:pt idx="2067">
                  <c:v>54185</c:v>
                </c:pt>
                <c:pt idx="2068">
                  <c:v>54192</c:v>
                </c:pt>
                <c:pt idx="2069">
                  <c:v>54199</c:v>
                </c:pt>
                <c:pt idx="2070">
                  <c:v>54206</c:v>
                </c:pt>
                <c:pt idx="2071">
                  <c:v>54213</c:v>
                </c:pt>
                <c:pt idx="2072">
                  <c:v>54220</c:v>
                </c:pt>
                <c:pt idx="2073">
                  <c:v>54227</c:v>
                </c:pt>
                <c:pt idx="2074">
                  <c:v>54234</c:v>
                </c:pt>
                <c:pt idx="2075">
                  <c:v>54241</c:v>
                </c:pt>
                <c:pt idx="2076">
                  <c:v>54248</c:v>
                </c:pt>
                <c:pt idx="2077">
                  <c:v>54255</c:v>
                </c:pt>
                <c:pt idx="2078">
                  <c:v>54262</c:v>
                </c:pt>
                <c:pt idx="2079">
                  <c:v>54269</c:v>
                </c:pt>
                <c:pt idx="2080">
                  <c:v>54276</c:v>
                </c:pt>
                <c:pt idx="2081">
                  <c:v>54283</c:v>
                </c:pt>
                <c:pt idx="2082">
                  <c:v>54290</c:v>
                </c:pt>
                <c:pt idx="2083">
                  <c:v>54297</c:v>
                </c:pt>
                <c:pt idx="2084">
                  <c:v>54304</c:v>
                </c:pt>
                <c:pt idx="2085">
                  <c:v>54311</c:v>
                </c:pt>
                <c:pt idx="2086">
                  <c:v>54318</c:v>
                </c:pt>
                <c:pt idx="2087">
                  <c:v>54325</c:v>
                </c:pt>
                <c:pt idx="2088">
                  <c:v>54332</c:v>
                </c:pt>
                <c:pt idx="2089">
                  <c:v>54339</c:v>
                </c:pt>
                <c:pt idx="2090">
                  <c:v>54346</c:v>
                </c:pt>
                <c:pt idx="2091">
                  <c:v>54353</c:v>
                </c:pt>
                <c:pt idx="2092">
                  <c:v>54360</c:v>
                </c:pt>
                <c:pt idx="2093">
                  <c:v>54367</c:v>
                </c:pt>
                <c:pt idx="2094">
                  <c:v>54374</c:v>
                </c:pt>
                <c:pt idx="2095">
                  <c:v>54381</c:v>
                </c:pt>
                <c:pt idx="2096">
                  <c:v>54388</c:v>
                </c:pt>
                <c:pt idx="2097">
                  <c:v>54395</c:v>
                </c:pt>
                <c:pt idx="2098">
                  <c:v>54402</c:v>
                </c:pt>
                <c:pt idx="2099">
                  <c:v>54409</c:v>
                </c:pt>
                <c:pt idx="2100">
                  <c:v>54416</c:v>
                </c:pt>
                <c:pt idx="2101">
                  <c:v>54423</c:v>
                </c:pt>
                <c:pt idx="2102">
                  <c:v>54430</c:v>
                </c:pt>
                <c:pt idx="2103">
                  <c:v>54437</c:v>
                </c:pt>
                <c:pt idx="2104">
                  <c:v>54444</c:v>
                </c:pt>
                <c:pt idx="2105">
                  <c:v>54451</c:v>
                </c:pt>
                <c:pt idx="2106">
                  <c:v>54458</c:v>
                </c:pt>
                <c:pt idx="2107">
                  <c:v>54465</c:v>
                </c:pt>
                <c:pt idx="2108">
                  <c:v>54472</c:v>
                </c:pt>
                <c:pt idx="2109">
                  <c:v>54479</c:v>
                </c:pt>
                <c:pt idx="2110">
                  <c:v>54486</c:v>
                </c:pt>
                <c:pt idx="2111">
                  <c:v>54493</c:v>
                </c:pt>
                <c:pt idx="2112">
                  <c:v>54500</c:v>
                </c:pt>
                <c:pt idx="2113">
                  <c:v>54507</c:v>
                </c:pt>
                <c:pt idx="2114">
                  <c:v>54514</c:v>
                </c:pt>
                <c:pt idx="2115">
                  <c:v>54521</c:v>
                </c:pt>
                <c:pt idx="2116">
                  <c:v>54528</c:v>
                </c:pt>
                <c:pt idx="2117">
                  <c:v>54535</c:v>
                </c:pt>
                <c:pt idx="2118">
                  <c:v>54542</c:v>
                </c:pt>
                <c:pt idx="2119">
                  <c:v>54549</c:v>
                </c:pt>
                <c:pt idx="2120">
                  <c:v>54556</c:v>
                </c:pt>
                <c:pt idx="2121">
                  <c:v>54563</c:v>
                </c:pt>
                <c:pt idx="2122">
                  <c:v>54570</c:v>
                </c:pt>
                <c:pt idx="2123">
                  <c:v>54577</c:v>
                </c:pt>
                <c:pt idx="2124">
                  <c:v>54584</c:v>
                </c:pt>
                <c:pt idx="2125">
                  <c:v>54591</c:v>
                </c:pt>
                <c:pt idx="2126">
                  <c:v>54598</c:v>
                </c:pt>
                <c:pt idx="2127">
                  <c:v>54605</c:v>
                </c:pt>
                <c:pt idx="2128">
                  <c:v>54612</c:v>
                </c:pt>
                <c:pt idx="2129">
                  <c:v>54619</c:v>
                </c:pt>
                <c:pt idx="2130">
                  <c:v>54626</c:v>
                </c:pt>
                <c:pt idx="2131">
                  <c:v>54633</c:v>
                </c:pt>
                <c:pt idx="2132">
                  <c:v>54640</c:v>
                </c:pt>
                <c:pt idx="2133">
                  <c:v>54647</c:v>
                </c:pt>
                <c:pt idx="2134">
                  <c:v>54654</c:v>
                </c:pt>
                <c:pt idx="2135">
                  <c:v>54661</c:v>
                </c:pt>
                <c:pt idx="2136">
                  <c:v>54668</c:v>
                </c:pt>
                <c:pt idx="2137">
                  <c:v>54675</c:v>
                </c:pt>
                <c:pt idx="2138">
                  <c:v>54682</c:v>
                </c:pt>
                <c:pt idx="2139">
                  <c:v>54689</c:v>
                </c:pt>
                <c:pt idx="2140">
                  <c:v>54696</c:v>
                </c:pt>
                <c:pt idx="2141">
                  <c:v>54703</c:v>
                </c:pt>
                <c:pt idx="2142">
                  <c:v>54710</c:v>
                </c:pt>
                <c:pt idx="2143">
                  <c:v>54717</c:v>
                </c:pt>
                <c:pt idx="2144">
                  <c:v>54724</c:v>
                </c:pt>
                <c:pt idx="2145">
                  <c:v>54731</c:v>
                </c:pt>
                <c:pt idx="2146">
                  <c:v>54738</c:v>
                </c:pt>
                <c:pt idx="2147">
                  <c:v>54745</c:v>
                </c:pt>
                <c:pt idx="2148">
                  <c:v>54752</c:v>
                </c:pt>
                <c:pt idx="2149">
                  <c:v>54759</c:v>
                </c:pt>
                <c:pt idx="2150">
                  <c:v>54766</c:v>
                </c:pt>
                <c:pt idx="2151">
                  <c:v>54773</c:v>
                </c:pt>
                <c:pt idx="2152">
                  <c:v>54780</c:v>
                </c:pt>
                <c:pt idx="2153">
                  <c:v>54787</c:v>
                </c:pt>
                <c:pt idx="2154">
                  <c:v>54794</c:v>
                </c:pt>
                <c:pt idx="2155">
                  <c:v>54801</c:v>
                </c:pt>
                <c:pt idx="2156">
                  <c:v>54808</c:v>
                </c:pt>
                <c:pt idx="2157">
                  <c:v>54815</c:v>
                </c:pt>
                <c:pt idx="2158">
                  <c:v>54822</c:v>
                </c:pt>
                <c:pt idx="2159">
                  <c:v>54829</c:v>
                </c:pt>
                <c:pt idx="2160">
                  <c:v>54836</c:v>
                </c:pt>
                <c:pt idx="2161">
                  <c:v>54843</c:v>
                </c:pt>
                <c:pt idx="2162">
                  <c:v>54850</c:v>
                </c:pt>
                <c:pt idx="2163">
                  <c:v>54857</c:v>
                </c:pt>
                <c:pt idx="2164">
                  <c:v>54864</c:v>
                </c:pt>
                <c:pt idx="2165">
                  <c:v>54871</c:v>
                </c:pt>
                <c:pt idx="2166">
                  <c:v>54878</c:v>
                </c:pt>
                <c:pt idx="2167">
                  <c:v>54885</c:v>
                </c:pt>
                <c:pt idx="2168">
                  <c:v>54892</c:v>
                </c:pt>
                <c:pt idx="2169">
                  <c:v>54899</c:v>
                </c:pt>
                <c:pt idx="2170">
                  <c:v>54906</c:v>
                </c:pt>
                <c:pt idx="2171">
                  <c:v>54913</c:v>
                </c:pt>
                <c:pt idx="2172">
                  <c:v>54920</c:v>
                </c:pt>
                <c:pt idx="2173">
                  <c:v>54927</c:v>
                </c:pt>
                <c:pt idx="2174">
                  <c:v>54934</c:v>
                </c:pt>
                <c:pt idx="2175">
                  <c:v>54941</c:v>
                </c:pt>
                <c:pt idx="2176">
                  <c:v>54948</c:v>
                </c:pt>
                <c:pt idx="2177">
                  <c:v>54955</c:v>
                </c:pt>
                <c:pt idx="2178">
                  <c:v>54962</c:v>
                </c:pt>
                <c:pt idx="2179">
                  <c:v>54969</c:v>
                </c:pt>
                <c:pt idx="2180">
                  <c:v>54976</c:v>
                </c:pt>
                <c:pt idx="2181">
                  <c:v>54983</c:v>
                </c:pt>
                <c:pt idx="2182">
                  <c:v>54990</c:v>
                </c:pt>
                <c:pt idx="2183">
                  <c:v>54997</c:v>
                </c:pt>
                <c:pt idx="2184">
                  <c:v>55004</c:v>
                </c:pt>
                <c:pt idx="2185">
                  <c:v>55011</c:v>
                </c:pt>
                <c:pt idx="2186">
                  <c:v>55018</c:v>
                </c:pt>
                <c:pt idx="2187">
                  <c:v>55025</c:v>
                </c:pt>
                <c:pt idx="2188">
                  <c:v>55032</c:v>
                </c:pt>
                <c:pt idx="2189">
                  <c:v>55039</c:v>
                </c:pt>
                <c:pt idx="2190">
                  <c:v>55046</c:v>
                </c:pt>
                <c:pt idx="2191">
                  <c:v>55053</c:v>
                </c:pt>
                <c:pt idx="2192">
                  <c:v>55060</c:v>
                </c:pt>
                <c:pt idx="2193">
                  <c:v>55067</c:v>
                </c:pt>
                <c:pt idx="2194">
                  <c:v>55074</c:v>
                </c:pt>
                <c:pt idx="2195">
                  <c:v>55081</c:v>
                </c:pt>
                <c:pt idx="2196">
                  <c:v>55088</c:v>
                </c:pt>
                <c:pt idx="2197">
                  <c:v>55095</c:v>
                </c:pt>
                <c:pt idx="2198">
                  <c:v>55102</c:v>
                </c:pt>
                <c:pt idx="2199">
                  <c:v>55109</c:v>
                </c:pt>
                <c:pt idx="2200">
                  <c:v>55116</c:v>
                </c:pt>
                <c:pt idx="2201">
                  <c:v>55123</c:v>
                </c:pt>
                <c:pt idx="2202">
                  <c:v>55130</c:v>
                </c:pt>
                <c:pt idx="2203">
                  <c:v>55137</c:v>
                </c:pt>
                <c:pt idx="2204">
                  <c:v>55144</c:v>
                </c:pt>
                <c:pt idx="2205">
                  <c:v>55151</c:v>
                </c:pt>
                <c:pt idx="2206">
                  <c:v>55158</c:v>
                </c:pt>
                <c:pt idx="2207">
                  <c:v>55165</c:v>
                </c:pt>
                <c:pt idx="2208">
                  <c:v>55172</c:v>
                </c:pt>
                <c:pt idx="2209">
                  <c:v>55179</c:v>
                </c:pt>
                <c:pt idx="2210">
                  <c:v>55186</c:v>
                </c:pt>
                <c:pt idx="2211">
                  <c:v>55193</c:v>
                </c:pt>
                <c:pt idx="2212">
                  <c:v>55200</c:v>
                </c:pt>
                <c:pt idx="2213">
                  <c:v>55207</c:v>
                </c:pt>
                <c:pt idx="2214">
                  <c:v>55214</c:v>
                </c:pt>
                <c:pt idx="2215">
                  <c:v>55221</c:v>
                </c:pt>
                <c:pt idx="2216">
                  <c:v>55228</c:v>
                </c:pt>
                <c:pt idx="2217">
                  <c:v>55235</c:v>
                </c:pt>
                <c:pt idx="2218">
                  <c:v>55242</c:v>
                </c:pt>
                <c:pt idx="2219">
                  <c:v>55249</c:v>
                </c:pt>
                <c:pt idx="2220">
                  <c:v>55256</c:v>
                </c:pt>
                <c:pt idx="2221">
                  <c:v>55263</c:v>
                </c:pt>
                <c:pt idx="2222">
                  <c:v>55270</c:v>
                </c:pt>
                <c:pt idx="2223">
                  <c:v>55277</c:v>
                </c:pt>
                <c:pt idx="2224">
                  <c:v>55284</c:v>
                </c:pt>
                <c:pt idx="2225">
                  <c:v>55291</c:v>
                </c:pt>
                <c:pt idx="2226">
                  <c:v>55298</c:v>
                </c:pt>
                <c:pt idx="2227">
                  <c:v>55305</c:v>
                </c:pt>
                <c:pt idx="2228">
                  <c:v>55312</c:v>
                </c:pt>
                <c:pt idx="2229">
                  <c:v>55319</c:v>
                </c:pt>
                <c:pt idx="2230">
                  <c:v>55326</c:v>
                </c:pt>
                <c:pt idx="2231">
                  <c:v>55333</c:v>
                </c:pt>
                <c:pt idx="2232">
                  <c:v>55340</c:v>
                </c:pt>
                <c:pt idx="2233">
                  <c:v>55347</c:v>
                </c:pt>
                <c:pt idx="2234">
                  <c:v>55354</c:v>
                </c:pt>
                <c:pt idx="2235">
                  <c:v>55361</c:v>
                </c:pt>
                <c:pt idx="2236">
                  <c:v>55368</c:v>
                </c:pt>
                <c:pt idx="2237">
                  <c:v>55375</c:v>
                </c:pt>
                <c:pt idx="2238">
                  <c:v>55382</c:v>
                </c:pt>
                <c:pt idx="2239">
                  <c:v>55389</c:v>
                </c:pt>
                <c:pt idx="2240">
                  <c:v>55396</c:v>
                </c:pt>
                <c:pt idx="2241">
                  <c:v>55403</c:v>
                </c:pt>
                <c:pt idx="2242">
                  <c:v>55410</c:v>
                </c:pt>
                <c:pt idx="2243">
                  <c:v>55417</c:v>
                </c:pt>
                <c:pt idx="2244">
                  <c:v>55424</c:v>
                </c:pt>
                <c:pt idx="2245">
                  <c:v>55431</c:v>
                </c:pt>
                <c:pt idx="2246">
                  <c:v>55438</c:v>
                </c:pt>
                <c:pt idx="2247">
                  <c:v>55445</c:v>
                </c:pt>
                <c:pt idx="2248">
                  <c:v>55452</c:v>
                </c:pt>
                <c:pt idx="2249">
                  <c:v>55459</c:v>
                </c:pt>
                <c:pt idx="2250">
                  <c:v>55466</c:v>
                </c:pt>
                <c:pt idx="2251">
                  <c:v>55473</c:v>
                </c:pt>
                <c:pt idx="2252">
                  <c:v>55480</c:v>
                </c:pt>
                <c:pt idx="2253">
                  <c:v>55487</c:v>
                </c:pt>
                <c:pt idx="2254">
                  <c:v>55494</c:v>
                </c:pt>
                <c:pt idx="2255">
                  <c:v>55501</c:v>
                </c:pt>
                <c:pt idx="2256">
                  <c:v>55508</c:v>
                </c:pt>
                <c:pt idx="2257">
                  <c:v>55516</c:v>
                </c:pt>
                <c:pt idx="2258">
                  <c:v>55523</c:v>
                </c:pt>
                <c:pt idx="2259">
                  <c:v>55530</c:v>
                </c:pt>
                <c:pt idx="2260">
                  <c:v>55537</c:v>
                </c:pt>
                <c:pt idx="2261">
                  <c:v>55544</c:v>
                </c:pt>
                <c:pt idx="2262">
                  <c:v>55551</c:v>
                </c:pt>
                <c:pt idx="2263">
                  <c:v>55558</c:v>
                </c:pt>
                <c:pt idx="2264">
                  <c:v>55565</c:v>
                </c:pt>
                <c:pt idx="2265">
                  <c:v>55572</c:v>
                </c:pt>
                <c:pt idx="2266">
                  <c:v>55579</c:v>
                </c:pt>
                <c:pt idx="2267">
                  <c:v>55586</c:v>
                </c:pt>
                <c:pt idx="2268">
                  <c:v>55593</c:v>
                </c:pt>
                <c:pt idx="2269">
                  <c:v>55600</c:v>
                </c:pt>
                <c:pt idx="2270">
                  <c:v>55607</c:v>
                </c:pt>
                <c:pt idx="2271">
                  <c:v>55614</c:v>
                </c:pt>
                <c:pt idx="2272">
                  <c:v>55621</c:v>
                </c:pt>
                <c:pt idx="2273">
                  <c:v>55632</c:v>
                </c:pt>
                <c:pt idx="2274">
                  <c:v>55635</c:v>
                </c:pt>
                <c:pt idx="2275">
                  <c:v>55645</c:v>
                </c:pt>
                <c:pt idx="2276">
                  <c:v>55652</c:v>
                </c:pt>
                <c:pt idx="2277">
                  <c:v>55659</c:v>
                </c:pt>
                <c:pt idx="2278">
                  <c:v>55666</c:v>
                </c:pt>
                <c:pt idx="2279">
                  <c:v>55673</c:v>
                </c:pt>
                <c:pt idx="2280">
                  <c:v>55680</c:v>
                </c:pt>
                <c:pt idx="2281">
                  <c:v>55687</c:v>
                </c:pt>
                <c:pt idx="2282">
                  <c:v>55694</c:v>
                </c:pt>
                <c:pt idx="2283">
                  <c:v>55701</c:v>
                </c:pt>
                <c:pt idx="2284">
                  <c:v>55708</c:v>
                </c:pt>
                <c:pt idx="2285">
                  <c:v>55715</c:v>
                </c:pt>
                <c:pt idx="2286">
                  <c:v>55722</c:v>
                </c:pt>
                <c:pt idx="2287">
                  <c:v>55729</c:v>
                </c:pt>
                <c:pt idx="2288">
                  <c:v>55736</c:v>
                </c:pt>
                <c:pt idx="2289">
                  <c:v>55743</c:v>
                </c:pt>
                <c:pt idx="2290">
                  <c:v>55750</c:v>
                </c:pt>
                <c:pt idx="2291">
                  <c:v>55757</c:v>
                </c:pt>
                <c:pt idx="2292">
                  <c:v>55764</c:v>
                </c:pt>
                <c:pt idx="2293">
                  <c:v>55771</c:v>
                </c:pt>
                <c:pt idx="2294">
                  <c:v>55778</c:v>
                </c:pt>
                <c:pt idx="2295">
                  <c:v>55785</c:v>
                </c:pt>
                <c:pt idx="2296">
                  <c:v>55792</c:v>
                </c:pt>
                <c:pt idx="2297">
                  <c:v>55799</c:v>
                </c:pt>
                <c:pt idx="2298">
                  <c:v>55806</c:v>
                </c:pt>
                <c:pt idx="2299">
                  <c:v>55813</c:v>
                </c:pt>
                <c:pt idx="2300">
                  <c:v>55820</c:v>
                </c:pt>
                <c:pt idx="2301">
                  <c:v>55827</c:v>
                </c:pt>
                <c:pt idx="2302">
                  <c:v>55834</c:v>
                </c:pt>
                <c:pt idx="2303">
                  <c:v>55841</c:v>
                </c:pt>
                <c:pt idx="2304">
                  <c:v>55848</c:v>
                </c:pt>
                <c:pt idx="2305">
                  <c:v>55855</c:v>
                </c:pt>
                <c:pt idx="2306">
                  <c:v>55862</c:v>
                </c:pt>
                <c:pt idx="2307">
                  <c:v>55869</c:v>
                </c:pt>
                <c:pt idx="2308">
                  <c:v>55876</c:v>
                </c:pt>
                <c:pt idx="2309">
                  <c:v>55884</c:v>
                </c:pt>
                <c:pt idx="2310">
                  <c:v>55891</c:v>
                </c:pt>
                <c:pt idx="2311">
                  <c:v>55898</c:v>
                </c:pt>
                <c:pt idx="2312">
                  <c:v>55905</c:v>
                </c:pt>
                <c:pt idx="2313">
                  <c:v>55912</c:v>
                </c:pt>
                <c:pt idx="2314">
                  <c:v>55919</c:v>
                </c:pt>
                <c:pt idx="2315">
                  <c:v>55926</c:v>
                </c:pt>
                <c:pt idx="2316">
                  <c:v>55933</c:v>
                </c:pt>
                <c:pt idx="2317">
                  <c:v>55940</c:v>
                </c:pt>
                <c:pt idx="2318">
                  <c:v>55947</c:v>
                </c:pt>
                <c:pt idx="2319">
                  <c:v>55954</c:v>
                </c:pt>
                <c:pt idx="2320">
                  <c:v>55961</c:v>
                </c:pt>
                <c:pt idx="2321">
                  <c:v>55968</c:v>
                </c:pt>
                <c:pt idx="2322">
                  <c:v>55975</c:v>
                </c:pt>
                <c:pt idx="2323">
                  <c:v>55984</c:v>
                </c:pt>
                <c:pt idx="2324">
                  <c:v>55991</c:v>
                </c:pt>
                <c:pt idx="2325">
                  <c:v>55998</c:v>
                </c:pt>
                <c:pt idx="2326">
                  <c:v>56006</c:v>
                </c:pt>
                <c:pt idx="2327">
                  <c:v>56012</c:v>
                </c:pt>
                <c:pt idx="2328">
                  <c:v>56019</c:v>
                </c:pt>
                <c:pt idx="2329">
                  <c:v>56026</c:v>
                </c:pt>
                <c:pt idx="2330">
                  <c:v>56033</c:v>
                </c:pt>
                <c:pt idx="2331">
                  <c:v>56040</c:v>
                </c:pt>
                <c:pt idx="2332">
                  <c:v>56047</c:v>
                </c:pt>
                <c:pt idx="2333">
                  <c:v>56054</c:v>
                </c:pt>
                <c:pt idx="2334">
                  <c:v>56061</c:v>
                </c:pt>
                <c:pt idx="2335">
                  <c:v>56068</c:v>
                </c:pt>
                <c:pt idx="2336">
                  <c:v>56075</c:v>
                </c:pt>
                <c:pt idx="2337">
                  <c:v>56082</c:v>
                </c:pt>
                <c:pt idx="2338">
                  <c:v>56089</c:v>
                </c:pt>
                <c:pt idx="2339">
                  <c:v>56096</c:v>
                </c:pt>
                <c:pt idx="2340">
                  <c:v>56103</c:v>
                </c:pt>
                <c:pt idx="2341">
                  <c:v>56110</c:v>
                </c:pt>
                <c:pt idx="2342">
                  <c:v>56117</c:v>
                </c:pt>
                <c:pt idx="2343">
                  <c:v>56124</c:v>
                </c:pt>
                <c:pt idx="2344">
                  <c:v>56131</c:v>
                </c:pt>
                <c:pt idx="2345">
                  <c:v>56138</c:v>
                </c:pt>
                <c:pt idx="2346">
                  <c:v>56145</c:v>
                </c:pt>
                <c:pt idx="2347">
                  <c:v>56152</c:v>
                </c:pt>
                <c:pt idx="2348">
                  <c:v>56159</c:v>
                </c:pt>
                <c:pt idx="2349">
                  <c:v>56166</c:v>
                </c:pt>
                <c:pt idx="2350">
                  <c:v>56173</c:v>
                </c:pt>
                <c:pt idx="2351">
                  <c:v>56180</c:v>
                </c:pt>
                <c:pt idx="2352">
                  <c:v>56187</c:v>
                </c:pt>
                <c:pt idx="2353">
                  <c:v>56194</c:v>
                </c:pt>
                <c:pt idx="2354">
                  <c:v>56201</c:v>
                </c:pt>
                <c:pt idx="2355">
                  <c:v>56208</c:v>
                </c:pt>
                <c:pt idx="2356">
                  <c:v>56215</c:v>
                </c:pt>
                <c:pt idx="2357">
                  <c:v>56222</c:v>
                </c:pt>
                <c:pt idx="2358">
                  <c:v>56229</c:v>
                </c:pt>
                <c:pt idx="2359">
                  <c:v>56236</c:v>
                </c:pt>
                <c:pt idx="2360">
                  <c:v>56247</c:v>
                </c:pt>
                <c:pt idx="2361">
                  <c:v>56251</c:v>
                </c:pt>
                <c:pt idx="2362">
                  <c:v>56257</c:v>
                </c:pt>
                <c:pt idx="2363">
                  <c:v>56264</c:v>
                </c:pt>
                <c:pt idx="2364">
                  <c:v>56271</c:v>
                </c:pt>
                <c:pt idx="2365">
                  <c:v>56278</c:v>
                </c:pt>
                <c:pt idx="2366">
                  <c:v>56285</c:v>
                </c:pt>
                <c:pt idx="2367">
                  <c:v>56292</c:v>
                </c:pt>
                <c:pt idx="2368">
                  <c:v>56299</c:v>
                </c:pt>
                <c:pt idx="2369">
                  <c:v>56306</c:v>
                </c:pt>
                <c:pt idx="2370">
                  <c:v>56313</c:v>
                </c:pt>
                <c:pt idx="2371">
                  <c:v>56320</c:v>
                </c:pt>
                <c:pt idx="2372">
                  <c:v>56327</c:v>
                </c:pt>
                <c:pt idx="2373">
                  <c:v>56334</c:v>
                </c:pt>
                <c:pt idx="2374">
                  <c:v>56341</c:v>
                </c:pt>
                <c:pt idx="2375">
                  <c:v>56348</c:v>
                </c:pt>
                <c:pt idx="2376">
                  <c:v>56355</c:v>
                </c:pt>
                <c:pt idx="2377">
                  <c:v>56362</c:v>
                </c:pt>
                <c:pt idx="2378">
                  <c:v>56369</c:v>
                </c:pt>
                <c:pt idx="2379">
                  <c:v>56376</c:v>
                </c:pt>
                <c:pt idx="2380">
                  <c:v>56383</c:v>
                </c:pt>
                <c:pt idx="2381">
                  <c:v>56390</c:v>
                </c:pt>
                <c:pt idx="2382">
                  <c:v>56397</c:v>
                </c:pt>
                <c:pt idx="2383">
                  <c:v>56404</c:v>
                </c:pt>
                <c:pt idx="2384">
                  <c:v>56411</c:v>
                </c:pt>
                <c:pt idx="2385">
                  <c:v>56418</c:v>
                </c:pt>
                <c:pt idx="2386">
                  <c:v>56425</c:v>
                </c:pt>
                <c:pt idx="2387">
                  <c:v>56432</c:v>
                </c:pt>
                <c:pt idx="2388">
                  <c:v>56439</c:v>
                </c:pt>
                <c:pt idx="2389">
                  <c:v>56446</c:v>
                </c:pt>
                <c:pt idx="2390">
                  <c:v>56453</c:v>
                </c:pt>
                <c:pt idx="2391">
                  <c:v>56460</c:v>
                </c:pt>
                <c:pt idx="2392">
                  <c:v>56467</c:v>
                </c:pt>
                <c:pt idx="2393">
                  <c:v>56474</c:v>
                </c:pt>
                <c:pt idx="2394">
                  <c:v>56481</c:v>
                </c:pt>
                <c:pt idx="2395">
                  <c:v>56488</c:v>
                </c:pt>
                <c:pt idx="2396">
                  <c:v>56495</c:v>
                </c:pt>
                <c:pt idx="2397">
                  <c:v>56502</c:v>
                </c:pt>
                <c:pt idx="2398">
                  <c:v>56509</c:v>
                </c:pt>
                <c:pt idx="2399">
                  <c:v>56516</c:v>
                </c:pt>
                <c:pt idx="2400">
                  <c:v>56523</c:v>
                </c:pt>
                <c:pt idx="2401">
                  <c:v>56530</c:v>
                </c:pt>
                <c:pt idx="2402">
                  <c:v>56537</c:v>
                </c:pt>
                <c:pt idx="2403">
                  <c:v>56544</c:v>
                </c:pt>
                <c:pt idx="2404">
                  <c:v>56551</c:v>
                </c:pt>
                <c:pt idx="2405">
                  <c:v>56558</c:v>
                </c:pt>
                <c:pt idx="2406">
                  <c:v>56565</c:v>
                </c:pt>
                <c:pt idx="2407">
                  <c:v>56572</c:v>
                </c:pt>
                <c:pt idx="2408">
                  <c:v>56579</c:v>
                </c:pt>
                <c:pt idx="2409">
                  <c:v>56586</c:v>
                </c:pt>
                <c:pt idx="2410">
                  <c:v>56593</c:v>
                </c:pt>
                <c:pt idx="2411">
                  <c:v>56600</c:v>
                </c:pt>
                <c:pt idx="2412">
                  <c:v>56607</c:v>
                </c:pt>
                <c:pt idx="2413">
                  <c:v>56614</c:v>
                </c:pt>
                <c:pt idx="2414">
                  <c:v>56621</c:v>
                </c:pt>
                <c:pt idx="2415">
                  <c:v>56628</c:v>
                </c:pt>
                <c:pt idx="2416">
                  <c:v>56635</c:v>
                </c:pt>
                <c:pt idx="2417">
                  <c:v>56642</c:v>
                </c:pt>
                <c:pt idx="2418">
                  <c:v>56649</c:v>
                </c:pt>
                <c:pt idx="2419">
                  <c:v>56656</c:v>
                </c:pt>
                <c:pt idx="2420">
                  <c:v>56663</c:v>
                </c:pt>
                <c:pt idx="2421">
                  <c:v>56670</c:v>
                </c:pt>
                <c:pt idx="2422">
                  <c:v>56677</c:v>
                </c:pt>
                <c:pt idx="2423">
                  <c:v>56684</c:v>
                </c:pt>
                <c:pt idx="2424">
                  <c:v>56691</c:v>
                </c:pt>
                <c:pt idx="2425">
                  <c:v>56698</c:v>
                </c:pt>
                <c:pt idx="2426">
                  <c:v>56705</c:v>
                </c:pt>
                <c:pt idx="2427">
                  <c:v>56712</c:v>
                </c:pt>
                <c:pt idx="2428">
                  <c:v>56719</c:v>
                </c:pt>
                <c:pt idx="2429">
                  <c:v>56726</c:v>
                </c:pt>
                <c:pt idx="2430">
                  <c:v>56733</c:v>
                </c:pt>
                <c:pt idx="2431">
                  <c:v>56740</c:v>
                </c:pt>
                <c:pt idx="2432">
                  <c:v>56747</c:v>
                </c:pt>
                <c:pt idx="2433">
                  <c:v>56754</c:v>
                </c:pt>
                <c:pt idx="2434">
                  <c:v>56761</c:v>
                </c:pt>
                <c:pt idx="2435">
                  <c:v>56768</c:v>
                </c:pt>
                <c:pt idx="2436">
                  <c:v>56775</c:v>
                </c:pt>
                <c:pt idx="2437">
                  <c:v>56782</c:v>
                </c:pt>
                <c:pt idx="2438">
                  <c:v>56789</c:v>
                </c:pt>
                <c:pt idx="2439">
                  <c:v>56796</c:v>
                </c:pt>
                <c:pt idx="2440">
                  <c:v>56803</c:v>
                </c:pt>
                <c:pt idx="2441">
                  <c:v>56810</c:v>
                </c:pt>
                <c:pt idx="2442">
                  <c:v>56817</c:v>
                </c:pt>
                <c:pt idx="2443">
                  <c:v>56824</c:v>
                </c:pt>
                <c:pt idx="2444">
                  <c:v>56831</c:v>
                </c:pt>
                <c:pt idx="2445">
                  <c:v>56838</c:v>
                </c:pt>
                <c:pt idx="2446">
                  <c:v>56845</c:v>
                </c:pt>
                <c:pt idx="2447">
                  <c:v>56852</c:v>
                </c:pt>
                <c:pt idx="2448">
                  <c:v>56859</c:v>
                </c:pt>
                <c:pt idx="2449">
                  <c:v>56866</c:v>
                </c:pt>
                <c:pt idx="2450">
                  <c:v>56873</c:v>
                </c:pt>
                <c:pt idx="2451">
                  <c:v>56880</c:v>
                </c:pt>
                <c:pt idx="2452">
                  <c:v>56887</c:v>
                </c:pt>
                <c:pt idx="2453">
                  <c:v>56894</c:v>
                </c:pt>
                <c:pt idx="2454">
                  <c:v>56901</c:v>
                </c:pt>
                <c:pt idx="2455">
                  <c:v>56908</c:v>
                </c:pt>
                <c:pt idx="2456">
                  <c:v>56915</c:v>
                </c:pt>
                <c:pt idx="2457">
                  <c:v>56922</c:v>
                </c:pt>
                <c:pt idx="2458">
                  <c:v>56929</c:v>
                </c:pt>
                <c:pt idx="2459">
                  <c:v>56936</c:v>
                </c:pt>
                <c:pt idx="2460">
                  <c:v>56943</c:v>
                </c:pt>
                <c:pt idx="2461">
                  <c:v>56950</c:v>
                </c:pt>
                <c:pt idx="2462">
                  <c:v>56957</c:v>
                </c:pt>
                <c:pt idx="2463">
                  <c:v>56964</c:v>
                </c:pt>
                <c:pt idx="2464">
                  <c:v>56971</c:v>
                </c:pt>
                <c:pt idx="2465">
                  <c:v>56978</c:v>
                </c:pt>
                <c:pt idx="2466">
                  <c:v>56985</c:v>
                </c:pt>
                <c:pt idx="2467">
                  <c:v>56992</c:v>
                </c:pt>
                <c:pt idx="2468">
                  <c:v>56999</c:v>
                </c:pt>
                <c:pt idx="2469">
                  <c:v>57006</c:v>
                </c:pt>
                <c:pt idx="2470">
                  <c:v>57013</c:v>
                </c:pt>
                <c:pt idx="2471">
                  <c:v>57020</c:v>
                </c:pt>
                <c:pt idx="2472">
                  <c:v>57027</c:v>
                </c:pt>
                <c:pt idx="2473">
                  <c:v>57034</c:v>
                </c:pt>
                <c:pt idx="2474">
                  <c:v>57041</c:v>
                </c:pt>
                <c:pt idx="2475">
                  <c:v>57048</c:v>
                </c:pt>
                <c:pt idx="2476">
                  <c:v>57055</c:v>
                </c:pt>
                <c:pt idx="2477">
                  <c:v>57062</c:v>
                </c:pt>
                <c:pt idx="2478">
                  <c:v>57069</c:v>
                </c:pt>
                <c:pt idx="2479">
                  <c:v>57076</c:v>
                </c:pt>
                <c:pt idx="2480">
                  <c:v>57083</c:v>
                </c:pt>
                <c:pt idx="2481">
                  <c:v>57090</c:v>
                </c:pt>
                <c:pt idx="2482">
                  <c:v>57097</c:v>
                </c:pt>
                <c:pt idx="2483">
                  <c:v>57104</c:v>
                </c:pt>
                <c:pt idx="2484">
                  <c:v>57111</c:v>
                </c:pt>
                <c:pt idx="2485">
                  <c:v>57118</c:v>
                </c:pt>
                <c:pt idx="2486">
                  <c:v>57125</c:v>
                </c:pt>
                <c:pt idx="2487">
                  <c:v>57132</c:v>
                </c:pt>
                <c:pt idx="2488">
                  <c:v>57139</c:v>
                </c:pt>
                <c:pt idx="2489">
                  <c:v>57146</c:v>
                </c:pt>
                <c:pt idx="2490">
                  <c:v>57153</c:v>
                </c:pt>
                <c:pt idx="2491">
                  <c:v>57160</c:v>
                </c:pt>
                <c:pt idx="2492">
                  <c:v>57167</c:v>
                </c:pt>
                <c:pt idx="2493">
                  <c:v>57174</c:v>
                </c:pt>
                <c:pt idx="2494">
                  <c:v>57181</c:v>
                </c:pt>
                <c:pt idx="2495">
                  <c:v>57188</c:v>
                </c:pt>
                <c:pt idx="2496">
                  <c:v>57195</c:v>
                </c:pt>
                <c:pt idx="2497">
                  <c:v>57202</c:v>
                </c:pt>
                <c:pt idx="2498">
                  <c:v>57209</c:v>
                </c:pt>
                <c:pt idx="2499">
                  <c:v>57216</c:v>
                </c:pt>
                <c:pt idx="2500">
                  <c:v>57223</c:v>
                </c:pt>
                <c:pt idx="2501">
                  <c:v>57230</c:v>
                </c:pt>
                <c:pt idx="2502">
                  <c:v>57237</c:v>
                </c:pt>
                <c:pt idx="2503">
                  <c:v>57244</c:v>
                </c:pt>
                <c:pt idx="2504">
                  <c:v>57251</c:v>
                </c:pt>
                <c:pt idx="2505">
                  <c:v>57258</c:v>
                </c:pt>
                <c:pt idx="2506">
                  <c:v>57265</c:v>
                </c:pt>
                <c:pt idx="2507">
                  <c:v>57272</c:v>
                </c:pt>
                <c:pt idx="2508">
                  <c:v>57279</c:v>
                </c:pt>
                <c:pt idx="2509">
                  <c:v>57286</c:v>
                </c:pt>
                <c:pt idx="2510">
                  <c:v>57293</c:v>
                </c:pt>
                <c:pt idx="2511">
                  <c:v>57300</c:v>
                </c:pt>
                <c:pt idx="2512">
                  <c:v>57307</c:v>
                </c:pt>
                <c:pt idx="2513">
                  <c:v>57314</c:v>
                </c:pt>
                <c:pt idx="2514">
                  <c:v>57321</c:v>
                </c:pt>
                <c:pt idx="2515">
                  <c:v>57328</c:v>
                </c:pt>
                <c:pt idx="2516">
                  <c:v>57335</c:v>
                </c:pt>
                <c:pt idx="2517">
                  <c:v>57343</c:v>
                </c:pt>
                <c:pt idx="2518">
                  <c:v>57350</c:v>
                </c:pt>
                <c:pt idx="2519">
                  <c:v>57357</c:v>
                </c:pt>
                <c:pt idx="2520">
                  <c:v>57364</c:v>
                </c:pt>
                <c:pt idx="2521">
                  <c:v>57371</c:v>
                </c:pt>
                <c:pt idx="2522">
                  <c:v>57378</c:v>
                </c:pt>
                <c:pt idx="2523">
                  <c:v>57385</c:v>
                </c:pt>
                <c:pt idx="2524">
                  <c:v>57392</c:v>
                </c:pt>
                <c:pt idx="2525">
                  <c:v>57399</c:v>
                </c:pt>
                <c:pt idx="2526">
                  <c:v>57406</c:v>
                </c:pt>
                <c:pt idx="2527">
                  <c:v>57413</c:v>
                </c:pt>
                <c:pt idx="2528">
                  <c:v>57420</c:v>
                </c:pt>
                <c:pt idx="2529">
                  <c:v>57427</c:v>
                </c:pt>
                <c:pt idx="2530">
                  <c:v>57434</c:v>
                </c:pt>
                <c:pt idx="2531">
                  <c:v>57441</c:v>
                </c:pt>
                <c:pt idx="2532">
                  <c:v>57448</c:v>
                </c:pt>
                <c:pt idx="2533">
                  <c:v>57459</c:v>
                </c:pt>
                <c:pt idx="2534">
                  <c:v>57462</c:v>
                </c:pt>
                <c:pt idx="2535">
                  <c:v>57469</c:v>
                </c:pt>
                <c:pt idx="2536">
                  <c:v>57476</c:v>
                </c:pt>
                <c:pt idx="2537">
                  <c:v>57483</c:v>
                </c:pt>
                <c:pt idx="2538">
                  <c:v>57490</c:v>
                </c:pt>
                <c:pt idx="2539">
                  <c:v>57497</c:v>
                </c:pt>
                <c:pt idx="2540">
                  <c:v>57504</c:v>
                </c:pt>
                <c:pt idx="2541">
                  <c:v>57511</c:v>
                </c:pt>
                <c:pt idx="2542">
                  <c:v>57518</c:v>
                </c:pt>
                <c:pt idx="2543">
                  <c:v>57525</c:v>
                </c:pt>
                <c:pt idx="2544">
                  <c:v>57532</c:v>
                </c:pt>
                <c:pt idx="2545">
                  <c:v>57539</c:v>
                </c:pt>
                <c:pt idx="2546">
                  <c:v>57546</c:v>
                </c:pt>
                <c:pt idx="2547">
                  <c:v>57553</c:v>
                </c:pt>
                <c:pt idx="2548">
                  <c:v>57560</c:v>
                </c:pt>
                <c:pt idx="2549">
                  <c:v>57567</c:v>
                </c:pt>
                <c:pt idx="2550">
                  <c:v>57574</c:v>
                </c:pt>
                <c:pt idx="2551">
                  <c:v>57581</c:v>
                </c:pt>
                <c:pt idx="2552">
                  <c:v>57588</c:v>
                </c:pt>
                <c:pt idx="2553">
                  <c:v>57595</c:v>
                </c:pt>
                <c:pt idx="2554">
                  <c:v>57602</c:v>
                </c:pt>
                <c:pt idx="2555">
                  <c:v>57609</c:v>
                </c:pt>
                <c:pt idx="2556">
                  <c:v>57616</c:v>
                </c:pt>
                <c:pt idx="2557">
                  <c:v>57623</c:v>
                </c:pt>
                <c:pt idx="2558">
                  <c:v>57630</c:v>
                </c:pt>
                <c:pt idx="2559">
                  <c:v>57637</c:v>
                </c:pt>
                <c:pt idx="2560">
                  <c:v>57644</c:v>
                </c:pt>
                <c:pt idx="2561">
                  <c:v>57651</c:v>
                </c:pt>
                <c:pt idx="2562">
                  <c:v>57658</c:v>
                </c:pt>
                <c:pt idx="2563">
                  <c:v>57665</c:v>
                </c:pt>
                <c:pt idx="2564">
                  <c:v>57672</c:v>
                </c:pt>
                <c:pt idx="2565">
                  <c:v>57679</c:v>
                </c:pt>
                <c:pt idx="2566">
                  <c:v>57686</c:v>
                </c:pt>
                <c:pt idx="2567">
                  <c:v>57693</c:v>
                </c:pt>
                <c:pt idx="2568">
                  <c:v>57700</c:v>
                </c:pt>
                <c:pt idx="2569">
                  <c:v>57710</c:v>
                </c:pt>
                <c:pt idx="2570">
                  <c:v>57717</c:v>
                </c:pt>
                <c:pt idx="2571">
                  <c:v>57724</c:v>
                </c:pt>
                <c:pt idx="2572">
                  <c:v>57731</c:v>
                </c:pt>
                <c:pt idx="2573">
                  <c:v>57738</c:v>
                </c:pt>
                <c:pt idx="2574">
                  <c:v>57745</c:v>
                </c:pt>
                <c:pt idx="2575">
                  <c:v>57752</c:v>
                </c:pt>
                <c:pt idx="2576">
                  <c:v>57759</c:v>
                </c:pt>
                <c:pt idx="2577">
                  <c:v>57766</c:v>
                </c:pt>
                <c:pt idx="2578">
                  <c:v>57773</c:v>
                </c:pt>
                <c:pt idx="2579">
                  <c:v>57780</c:v>
                </c:pt>
                <c:pt idx="2580">
                  <c:v>57787</c:v>
                </c:pt>
                <c:pt idx="2581">
                  <c:v>57794</c:v>
                </c:pt>
                <c:pt idx="2582">
                  <c:v>57801</c:v>
                </c:pt>
                <c:pt idx="2583">
                  <c:v>57808</c:v>
                </c:pt>
                <c:pt idx="2584">
                  <c:v>57817</c:v>
                </c:pt>
                <c:pt idx="2585">
                  <c:v>57822</c:v>
                </c:pt>
                <c:pt idx="2586">
                  <c:v>57829</c:v>
                </c:pt>
                <c:pt idx="2587">
                  <c:v>57836</c:v>
                </c:pt>
                <c:pt idx="2588">
                  <c:v>57843</c:v>
                </c:pt>
                <c:pt idx="2589">
                  <c:v>57850</c:v>
                </c:pt>
                <c:pt idx="2590">
                  <c:v>57857</c:v>
                </c:pt>
                <c:pt idx="2591">
                  <c:v>57864</c:v>
                </c:pt>
                <c:pt idx="2592">
                  <c:v>57871</c:v>
                </c:pt>
                <c:pt idx="2593">
                  <c:v>57878</c:v>
                </c:pt>
                <c:pt idx="2594">
                  <c:v>57885</c:v>
                </c:pt>
                <c:pt idx="2595">
                  <c:v>57892</c:v>
                </c:pt>
                <c:pt idx="2596">
                  <c:v>57899</c:v>
                </c:pt>
                <c:pt idx="2597">
                  <c:v>57906</c:v>
                </c:pt>
                <c:pt idx="2598">
                  <c:v>57913</c:v>
                </c:pt>
                <c:pt idx="2599">
                  <c:v>57920</c:v>
                </c:pt>
                <c:pt idx="2600">
                  <c:v>57927</c:v>
                </c:pt>
                <c:pt idx="2601">
                  <c:v>57934</c:v>
                </c:pt>
                <c:pt idx="2602">
                  <c:v>57941</c:v>
                </c:pt>
                <c:pt idx="2603">
                  <c:v>57948</c:v>
                </c:pt>
                <c:pt idx="2604">
                  <c:v>57955</c:v>
                </c:pt>
                <c:pt idx="2605">
                  <c:v>57962</c:v>
                </c:pt>
                <c:pt idx="2606">
                  <c:v>57969</c:v>
                </c:pt>
                <c:pt idx="2607">
                  <c:v>57976</c:v>
                </c:pt>
                <c:pt idx="2608">
                  <c:v>57983</c:v>
                </c:pt>
                <c:pt idx="2609">
                  <c:v>57990</c:v>
                </c:pt>
                <c:pt idx="2610">
                  <c:v>57997</c:v>
                </c:pt>
                <c:pt idx="2611">
                  <c:v>58004</c:v>
                </c:pt>
                <c:pt idx="2612">
                  <c:v>58011</c:v>
                </c:pt>
                <c:pt idx="2613">
                  <c:v>58018</c:v>
                </c:pt>
                <c:pt idx="2614">
                  <c:v>58025</c:v>
                </c:pt>
                <c:pt idx="2615">
                  <c:v>58032</c:v>
                </c:pt>
                <c:pt idx="2616">
                  <c:v>58039</c:v>
                </c:pt>
                <c:pt idx="2617">
                  <c:v>58046</c:v>
                </c:pt>
                <c:pt idx="2618">
                  <c:v>58053</c:v>
                </c:pt>
                <c:pt idx="2619">
                  <c:v>58060</c:v>
                </c:pt>
                <c:pt idx="2620">
                  <c:v>58067</c:v>
                </c:pt>
                <c:pt idx="2621">
                  <c:v>58075</c:v>
                </c:pt>
                <c:pt idx="2622">
                  <c:v>58082</c:v>
                </c:pt>
                <c:pt idx="2623">
                  <c:v>58089</c:v>
                </c:pt>
                <c:pt idx="2624">
                  <c:v>58096</c:v>
                </c:pt>
                <c:pt idx="2625">
                  <c:v>58103</c:v>
                </c:pt>
                <c:pt idx="2626">
                  <c:v>58110</c:v>
                </c:pt>
                <c:pt idx="2627">
                  <c:v>58117</c:v>
                </c:pt>
                <c:pt idx="2628">
                  <c:v>58124</c:v>
                </c:pt>
                <c:pt idx="2629">
                  <c:v>58131</c:v>
                </c:pt>
                <c:pt idx="2630">
                  <c:v>58138</c:v>
                </c:pt>
                <c:pt idx="2631">
                  <c:v>58145</c:v>
                </c:pt>
                <c:pt idx="2632">
                  <c:v>58152</c:v>
                </c:pt>
                <c:pt idx="2633">
                  <c:v>58159</c:v>
                </c:pt>
                <c:pt idx="2634">
                  <c:v>58168</c:v>
                </c:pt>
                <c:pt idx="2635">
                  <c:v>58175</c:v>
                </c:pt>
                <c:pt idx="2636">
                  <c:v>58182</c:v>
                </c:pt>
                <c:pt idx="2637">
                  <c:v>58189</c:v>
                </c:pt>
                <c:pt idx="2638">
                  <c:v>58197</c:v>
                </c:pt>
                <c:pt idx="2639">
                  <c:v>58203</c:v>
                </c:pt>
                <c:pt idx="2640">
                  <c:v>58210</c:v>
                </c:pt>
                <c:pt idx="2641">
                  <c:v>58217</c:v>
                </c:pt>
                <c:pt idx="2642">
                  <c:v>58224</c:v>
                </c:pt>
                <c:pt idx="2643">
                  <c:v>58231</c:v>
                </c:pt>
                <c:pt idx="2644">
                  <c:v>58238</c:v>
                </c:pt>
                <c:pt idx="2645">
                  <c:v>58245</c:v>
                </c:pt>
                <c:pt idx="2646">
                  <c:v>58252</c:v>
                </c:pt>
                <c:pt idx="2647">
                  <c:v>58259</c:v>
                </c:pt>
                <c:pt idx="2648">
                  <c:v>58266</c:v>
                </c:pt>
                <c:pt idx="2649">
                  <c:v>58273</c:v>
                </c:pt>
                <c:pt idx="2650">
                  <c:v>58280</c:v>
                </c:pt>
                <c:pt idx="2651">
                  <c:v>58287</c:v>
                </c:pt>
                <c:pt idx="2652">
                  <c:v>58294</c:v>
                </c:pt>
                <c:pt idx="2653">
                  <c:v>58301</c:v>
                </c:pt>
                <c:pt idx="2654">
                  <c:v>58308</c:v>
                </c:pt>
                <c:pt idx="2655">
                  <c:v>58315</c:v>
                </c:pt>
                <c:pt idx="2656">
                  <c:v>58322</c:v>
                </c:pt>
                <c:pt idx="2657">
                  <c:v>58329</c:v>
                </c:pt>
                <c:pt idx="2658">
                  <c:v>58336</c:v>
                </c:pt>
                <c:pt idx="2659">
                  <c:v>58343</c:v>
                </c:pt>
                <c:pt idx="2660">
                  <c:v>58350</c:v>
                </c:pt>
                <c:pt idx="2661">
                  <c:v>58357</c:v>
                </c:pt>
                <c:pt idx="2662">
                  <c:v>58364</c:v>
                </c:pt>
                <c:pt idx="2663">
                  <c:v>58371</c:v>
                </c:pt>
                <c:pt idx="2664">
                  <c:v>58378</c:v>
                </c:pt>
                <c:pt idx="2665">
                  <c:v>58385</c:v>
                </c:pt>
                <c:pt idx="2666">
                  <c:v>58392</c:v>
                </c:pt>
                <c:pt idx="2667">
                  <c:v>58399</c:v>
                </c:pt>
                <c:pt idx="2668">
                  <c:v>58406</c:v>
                </c:pt>
                <c:pt idx="2669">
                  <c:v>58413</c:v>
                </c:pt>
                <c:pt idx="2670">
                  <c:v>58420</c:v>
                </c:pt>
                <c:pt idx="2671">
                  <c:v>58427</c:v>
                </c:pt>
                <c:pt idx="2672">
                  <c:v>58438</c:v>
                </c:pt>
                <c:pt idx="2673">
                  <c:v>58442</c:v>
                </c:pt>
                <c:pt idx="2674">
                  <c:v>58448</c:v>
                </c:pt>
                <c:pt idx="2675">
                  <c:v>58455</c:v>
                </c:pt>
                <c:pt idx="2676">
                  <c:v>58462</c:v>
                </c:pt>
                <c:pt idx="2677">
                  <c:v>58469</c:v>
                </c:pt>
                <c:pt idx="2678">
                  <c:v>58476</c:v>
                </c:pt>
                <c:pt idx="2679">
                  <c:v>58483</c:v>
                </c:pt>
                <c:pt idx="2680">
                  <c:v>58490</c:v>
                </c:pt>
                <c:pt idx="2681">
                  <c:v>58497</c:v>
                </c:pt>
                <c:pt idx="2682">
                  <c:v>58504</c:v>
                </c:pt>
                <c:pt idx="2683">
                  <c:v>58511</c:v>
                </c:pt>
                <c:pt idx="2684">
                  <c:v>58518</c:v>
                </c:pt>
                <c:pt idx="2685">
                  <c:v>58525</c:v>
                </c:pt>
                <c:pt idx="2686">
                  <c:v>58532</c:v>
                </c:pt>
                <c:pt idx="2687">
                  <c:v>58539</c:v>
                </c:pt>
                <c:pt idx="2688">
                  <c:v>58546</c:v>
                </c:pt>
                <c:pt idx="2689">
                  <c:v>58553</c:v>
                </c:pt>
                <c:pt idx="2690">
                  <c:v>58560</c:v>
                </c:pt>
                <c:pt idx="2691">
                  <c:v>58567</c:v>
                </c:pt>
                <c:pt idx="2692">
                  <c:v>58574</c:v>
                </c:pt>
                <c:pt idx="2693">
                  <c:v>58581</c:v>
                </c:pt>
                <c:pt idx="2694">
                  <c:v>58588</c:v>
                </c:pt>
                <c:pt idx="2695">
                  <c:v>58595</c:v>
                </c:pt>
                <c:pt idx="2696">
                  <c:v>58602</c:v>
                </c:pt>
                <c:pt idx="2697">
                  <c:v>58609</c:v>
                </c:pt>
                <c:pt idx="2698">
                  <c:v>58616</c:v>
                </c:pt>
                <c:pt idx="2699">
                  <c:v>58623</c:v>
                </c:pt>
                <c:pt idx="2700">
                  <c:v>58630</c:v>
                </c:pt>
                <c:pt idx="2701">
                  <c:v>58637</c:v>
                </c:pt>
                <c:pt idx="2702">
                  <c:v>58644</c:v>
                </c:pt>
                <c:pt idx="2703">
                  <c:v>58651</c:v>
                </c:pt>
                <c:pt idx="2704">
                  <c:v>58658</c:v>
                </c:pt>
                <c:pt idx="2705">
                  <c:v>58665</c:v>
                </c:pt>
                <c:pt idx="2706">
                  <c:v>58672</c:v>
                </c:pt>
                <c:pt idx="2707">
                  <c:v>58679</c:v>
                </c:pt>
                <c:pt idx="2708">
                  <c:v>58686</c:v>
                </c:pt>
                <c:pt idx="2709">
                  <c:v>58693</c:v>
                </c:pt>
                <c:pt idx="2710">
                  <c:v>58700</c:v>
                </c:pt>
                <c:pt idx="2711">
                  <c:v>58707</c:v>
                </c:pt>
                <c:pt idx="2712">
                  <c:v>58714</c:v>
                </c:pt>
                <c:pt idx="2713">
                  <c:v>58721</c:v>
                </c:pt>
                <c:pt idx="2714">
                  <c:v>58728</c:v>
                </c:pt>
                <c:pt idx="2715">
                  <c:v>58735</c:v>
                </c:pt>
                <c:pt idx="2716">
                  <c:v>58742</c:v>
                </c:pt>
                <c:pt idx="2717">
                  <c:v>58749</c:v>
                </c:pt>
                <c:pt idx="2718">
                  <c:v>58756</c:v>
                </c:pt>
                <c:pt idx="2719">
                  <c:v>58763</c:v>
                </c:pt>
                <c:pt idx="2720">
                  <c:v>58770</c:v>
                </c:pt>
                <c:pt idx="2721">
                  <c:v>58777</c:v>
                </c:pt>
                <c:pt idx="2722">
                  <c:v>58784</c:v>
                </c:pt>
                <c:pt idx="2723">
                  <c:v>58791</c:v>
                </c:pt>
                <c:pt idx="2724">
                  <c:v>58798</c:v>
                </c:pt>
                <c:pt idx="2725">
                  <c:v>58805</c:v>
                </c:pt>
                <c:pt idx="2726">
                  <c:v>58812</c:v>
                </c:pt>
                <c:pt idx="2727">
                  <c:v>58819</c:v>
                </c:pt>
                <c:pt idx="2728">
                  <c:v>58826</c:v>
                </c:pt>
                <c:pt idx="2729">
                  <c:v>58833</c:v>
                </c:pt>
                <c:pt idx="2730">
                  <c:v>58840</c:v>
                </c:pt>
                <c:pt idx="2731">
                  <c:v>58847</c:v>
                </c:pt>
                <c:pt idx="2732">
                  <c:v>58854</c:v>
                </c:pt>
                <c:pt idx="2733">
                  <c:v>58861</c:v>
                </c:pt>
                <c:pt idx="2734">
                  <c:v>58868</c:v>
                </c:pt>
                <c:pt idx="2735">
                  <c:v>58875</c:v>
                </c:pt>
                <c:pt idx="2736">
                  <c:v>58882</c:v>
                </c:pt>
                <c:pt idx="2737">
                  <c:v>58889</c:v>
                </c:pt>
                <c:pt idx="2738">
                  <c:v>58896</c:v>
                </c:pt>
                <c:pt idx="2739">
                  <c:v>58903</c:v>
                </c:pt>
                <c:pt idx="2740">
                  <c:v>58910</c:v>
                </c:pt>
                <c:pt idx="2741">
                  <c:v>58917</c:v>
                </c:pt>
                <c:pt idx="2742">
                  <c:v>58924</c:v>
                </c:pt>
                <c:pt idx="2743">
                  <c:v>58931</c:v>
                </c:pt>
                <c:pt idx="2744">
                  <c:v>58938</c:v>
                </c:pt>
                <c:pt idx="2745">
                  <c:v>58945</c:v>
                </c:pt>
                <c:pt idx="2746">
                  <c:v>58952</c:v>
                </c:pt>
                <c:pt idx="2747">
                  <c:v>58959</c:v>
                </c:pt>
                <c:pt idx="2748">
                  <c:v>58966</c:v>
                </c:pt>
                <c:pt idx="2749">
                  <c:v>58973</c:v>
                </c:pt>
                <c:pt idx="2750">
                  <c:v>58980</c:v>
                </c:pt>
                <c:pt idx="2751">
                  <c:v>58987</c:v>
                </c:pt>
                <c:pt idx="2752">
                  <c:v>58994</c:v>
                </c:pt>
                <c:pt idx="2753">
                  <c:v>59001</c:v>
                </c:pt>
                <c:pt idx="2754">
                  <c:v>59008</c:v>
                </c:pt>
                <c:pt idx="2755">
                  <c:v>59015</c:v>
                </c:pt>
                <c:pt idx="2756">
                  <c:v>59022</c:v>
                </c:pt>
                <c:pt idx="2757">
                  <c:v>59029</c:v>
                </c:pt>
                <c:pt idx="2758">
                  <c:v>59036</c:v>
                </c:pt>
                <c:pt idx="2759">
                  <c:v>59043</c:v>
                </c:pt>
                <c:pt idx="2760">
                  <c:v>59050</c:v>
                </c:pt>
                <c:pt idx="2761">
                  <c:v>59057</c:v>
                </c:pt>
                <c:pt idx="2762">
                  <c:v>59064</c:v>
                </c:pt>
                <c:pt idx="2763">
                  <c:v>59071</c:v>
                </c:pt>
                <c:pt idx="2764">
                  <c:v>59078</c:v>
                </c:pt>
                <c:pt idx="2765">
                  <c:v>59085</c:v>
                </c:pt>
                <c:pt idx="2766">
                  <c:v>59092</c:v>
                </c:pt>
                <c:pt idx="2767">
                  <c:v>59099</c:v>
                </c:pt>
                <c:pt idx="2768">
                  <c:v>59106</c:v>
                </c:pt>
                <c:pt idx="2769">
                  <c:v>59113</c:v>
                </c:pt>
                <c:pt idx="2770">
                  <c:v>59120</c:v>
                </c:pt>
                <c:pt idx="2771">
                  <c:v>59127</c:v>
                </c:pt>
                <c:pt idx="2772">
                  <c:v>59134</c:v>
                </c:pt>
                <c:pt idx="2773">
                  <c:v>59141</c:v>
                </c:pt>
                <c:pt idx="2774">
                  <c:v>59148</c:v>
                </c:pt>
                <c:pt idx="2775">
                  <c:v>59155</c:v>
                </c:pt>
                <c:pt idx="2776">
                  <c:v>59162</c:v>
                </c:pt>
                <c:pt idx="2777">
                  <c:v>59169</c:v>
                </c:pt>
                <c:pt idx="2778">
                  <c:v>59176</c:v>
                </c:pt>
                <c:pt idx="2779">
                  <c:v>59183</c:v>
                </c:pt>
                <c:pt idx="2780">
                  <c:v>59190</c:v>
                </c:pt>
                <c:pt idx="2781">
                  <c:v>59197</c:v>
                </c:pt>
                <c:pt idx="2782">
                  <c:v>59204</c:v>
                </c:pt>
                <c:pt idx="2783">
                  <c:v>59211</c:v>
                </c:pt>
                <c:pt idx="2784">
                  <c:v>59218</c:v>
                </c:pt>
                <c:pt idx="2785">
                  <c:v>59225</c:v>
                </c:pt>
                <c:pt idx="2786">
                  <c:v>59232</c:v>
                </c:pt>
                <c:pt idx="2787">
                  <c:v>59239</c:v>
                </c:pt>
                <c:pt idx="2788">
                  <c:v>59246</c:v>
                </c:pt>
                <c:pt idx="2789">
                  <c:v>59253</c:v>
                </c:pt>
                <c:pt idx="2790">
                  <c:v>59260</c:v>
                </c:pt>
                <c:pt idx="2791">
                  <c:v>59267</c:v>
                </c:pt>
                <c:pt idx="2792">
                  <c:v>59274</c:v>
                </c:pt>
                <c:pt idx="2793">
                  <c:v>59281</c:v>
                </c:pt>
                <c:pt idx="2794">
                  <c:v>59288</c:v>
                </c:pt>
                <c:pt idx="2795">
                  <c:v>59295</c:v>
                </c:pt>
                <c:pt idx="2796">
                  <c:v>59302</c:v>
                </c:pt>
                <c:pt idx="2797">
                  <c:v>59309</c:v>
                </c:pt>
                <c:pt idx="2798">
                  <c:v>59316</c:v>
                </c:pt>
                <c:pt idx="2799">
                  <c:v>59323</c:v>
                </c:pt>
                <c:pt idx="2800">
                  <c:v>59330</c:v>
                </c:pt>
                <c:pt idx="2801">
                  <c:v>59337</c:v>
                </c:pt>
                <c:pt idx="2802">
                  <c:v>59344</c:v>
                </c:pt>
                <c:pt idx="2803">
                  <c:v>59351</c:v>
                </c:pt>
                <c:pt idx="2804">
                  <c:v>59358</c:v>
                </c:pt>
                <c:pt idx="2805">
                  <c:v>59365</c:v>
                </c:pt>
                <c:pt idx="2806">
                  <c:v>59372</c:v>
                </c:pt>
                <c:pt idx="2807">
                  <c:v>59379</c:v>
                </c:pt>
                <c:pt idx="2808">
                  <c:v>59386</c:v>
                </c:pt>
                <c:pt idx="2809">
                  <c:v>59393</c:v>
                </c:pt>
                <c:pt idx="2810">
                  <c:v>59400</c:v>
                </c:pt>
                <c:pt idx="2811">
                  <c:v>59407</c:v>
                </c:pt>
                <c:pt idx="2812">
                  <c:v>59414</c:v>
                </c:pt>
                <c:pt idx="2813">
                  <c:v>59421</c:v>
                </c:pt>
                <c:pt idx="2814">
                  <c:v>59428</c:v>
                </c:pt>
                <c:pt idx="2815">
                  <c:v>59435</c:v>
                </c:pt>
                <c:pt idx="2816">
                  <c:v>59442</c:v>
                </c:pt>
                <c:pt idx="2817">
                  <c:v>59449</c:v>
                </c:pt>
                <c:pt idx="2818">
                  <c:v>59456</c:v>
                </c:pt>
                <c:pt idx="2819">
                  <c:v>59463</c:v>
                </c:pt>
                <c:pt idx="2820">
                  <c:v>59470</c:v>
                </c:pt>
                <c:pt idx="2821">
                  <c:v>59477</c:v>
                </c:pt>
                <c:pt idx="2822">
                  <c:v>59484</c:v>
                </c:pt>
                <c:pt idx="2823">
                  <c:v>59491</c:v>
                </c:pt>
                <c:pt idx="2824">
                  <c:v>59498</c:v>
                </c:pt>
                <c:pt idx="2825">
                  <c:v>59505</c:v>
                </c:pt>
                <c:pt idx="2826">
                  <c:v>59512</c:v>
                </c:pt>
                <c:pt idx="2827">
                  <c:v>59519</c:v>
                </c:pt>
                <c:pt idx="2828">
                  <c:v>59526</c:v>
                </c:pt>
                <c:pt idx="2829">
                  <c:v>59534</c:v>
                </c:pt>
                <c:pt idx="2830">
                  <c:v>59541</c:v>
                </c:pt>
                <c:pt idx="2831">
                  <c:v>59548</c:v>
                </c:pt>
                <c:pt idx="2832">
                  <c:v>59555</c:v>
                </c:pt>
                <c:pt idx="2833">
                  <c:v>59562</c:v>
                </c:pt>
                <c:pt idx="2834">
                  <c:v>59569</c:v>
                </c:pt>
                <c:pt idx="2835">
                  <c:v>59576</c:v>
                </c:pt>
                <c:pt idx="2836">
                  <c:v>59583</c:v>
                </c:pt>
                <c:pt idx="2837">
                  <c:v>59590</c:v>
                </c:pt>
                <c:pt idx="2838">
                  <c:v>59597</c:v>
                </c:pt>
                <c:pt idx="2839">
                  <c:v>59604</c:v>
                </c:pt>
                <c:pt idx="2840">
                  <c:v>59611</c:v>
                </c:pt>
                <c:pt idx="2841">
                  <c:v>59618</c:v>
                </c:pt>
                <c:pt idx="2842">
                  <c:v>59625</c:v>
                </c:pt>
                <c:pt idx="2843">
                  <c:v>59632</c:v>
                </c:pt>
                <c:pt idx="2844">
                  <c:v>59643</c:v>
                </c:pt>
                <c:pt idx="2845">
                  <c:v>59646</c:v>
                </c:pt>
                <c:pt idx="2846">
                  <c:v>59653</c:v>
                </c:pt>
                <c:pt idx="2847">
                  <c:v>59660</c:v>
                </c:pt>
                <c:pt idx="2848">
                  <c:v>59667</c:v>
                </c:pt>
                <c:pt idx="2849">
                  <c:v>59674</c:v>
                </c:pt>
                <c:pt idx="2850">
                  <c:v>59681</c:v>
                </c:pt>
                <c:pt idx="2851">
                  <c:v>59688</c:v>
                </c:pt>
                <c:pt idx="2852">
                  <c:v>59695</c:v>
                </c:pt>
                <c:pt idx="2853">
                  <c:v>59702</c:v>
                </c:pt>
                <c:pt idx="2854">
                  <c:v>59709</c:v>
                </c:pt>
                <c:pt idx="2855">
                  <c:v>59716</c:v>
                </c:pt>
                <c:pt idx="2856">
                  <c:v>59723</c:v>
                </c:pt>
                <c:pt idx="2857">
                  <c:v>59730</c:v>
                </c:pt>
                <c:pt idx="2858">
                  <c:v>59737</c:v>
                </c:pt>
                <c:pt idx="2859">
                  <c:v>59744</c:v>
                </c:pt>
                <c:pt idx="2860">
                  <c:v>59751</c:v>
                </c:pt>
                <c:pt idx="2861">
                  <c:v>59758</c:v>
                </c:pt>
                <c:pt idx="2862">
                  <c:v>59765</c:v>
                </c:pt>
                <c:pt idx="2863">
                  <c:v>59772</c:v>
                </c:pt>
                <c:pt idx="2864">
                  <c:v>59779</c:v>
                </c:pt>
                <c:pt idx="2865">
                  <c:v>59786</c:v>
                </c:pt>
                <c:pt idx="2866">
                  <c:v>59793</c:v>
                </c:pt>
                <c:pt idx="2867">
                  <c:v>59800</c:v>
                </c:pt>
                <c:pt idx="2868">
                  <c:v>59807</c:v>
                </c:pt>
                <c:pt idx="2869">
                  <c:v>59814</c:v>
                </c:pt>
                <c:pt idx="2870">
                  <c:v>59821</c:v>
                </c:pt>
                <c:pt idx="2871">
                  <c:v>59828</c:v>
                </c:pt>
                <c:pt idx="2872">
                  <c:v>59835</c:v>
                </c:pt>
                <c:pt idx="2873">
                  <c:v>59842</c:v>
                </c:pt>
                <c:pt idx="2874">
                  <c:v>59849</c:v>
                </c:pt>
                <c:pt idx="2875">
                  <c:v>59856</c:v>
                </c:pt>
                <c:pt idx="2876">
                  <c:v>59863</c:v>
                </c:pt>
                <c:pt idx="2877">
                  <c:v>59870</c:v>
                </c:pt>
                <c:pt idx="2878">
                  <c:v>59877</c:v>
                </c:pt>
                <c:pt idx="2879">
                  <c:v>59884</c:v>
                </c:pt>
                <c:pt idx="2880">
                  <c:v>59891</c:v>
                </c:pt>
                <c:pt idx="2881">
                  <c:v>59901</c:v>
                </c:pt>
                <c:pt idx="2882">
                  <c:v>59908</c:v>
                </c:pt>
                <c:pt idx="2883">
                  <c:v>59915</c:v>
                </c:pt>
                <c:pt idx="2884">
                  <c:v>59922</c:v>
                </c:pt>
                <c:pt idx="2885">
                  <c:v>59929</c:v>
                </c:pt>
                <c:pt idx="2886">
                  <c:v>59936</c:v>
                </c:pt>
                <c:pt idx="2887">
                  <c:v>59943</c:v>
                </c:pt>
                <c:pt idx="2888">
                  <c:v>59950</c:v>
                </c:pt>
                <c:pt idx="2889">
                  <c:v>59957</c:v>
                </c:pt>
                <c:pt idx="2890">
                  <c:v>59964</c:v>
                </c:pt>
                <c:pt idx="2891">
                  <c:v>59971</c:v>
                </c:pt>
                <c:pt idx="2892">
                  <c:v>59978</c:v>
                </c:pt>
                <c:pt idx="2893">
                  <c:v>59985</c:v>
                </c:pt>
                <c:pt idx="2894">
                  <c:v>59992</c:v>
                </c:pt>
                <c:pt idx="2895">
                  <c:v>60001</c:v>
                </c:pt>
                <c:pt idx="2896">
                  <c:v>60006</c:v>
                </c:pt>
                <c:pt idx="2897">
                  <c:v>60013</c:v>
                </c:pt>
                <c:pt idx="2898">
                  <c:v>60020</c:v>
                </c:pt>
                <c:pt idx="2899">
                  <c:v>60028</c:v>
                </c:pt>
                <c:pt idx="2900">
                  <c:v>60035</c:v>
                </c:pt>
                <c:pt idx="2901">
                  <c:v>60042</c:v>
                </c:pt>
                <c:pt idx="2902">
                  <c:v>60049</c:v>
                </c:pt>
                <c:pt idx="2903">
                  <c:v>60056</c:v>
                </c:pt>
                <c:pt idx="2904">
                  <c:v>60063</c:v>
                </c:pt>
                <c:pt idx="2905">
                  <c:v>60070</c:v>
                </c:pt>
                <c:pt idx="2906">
                  <c:v>60077</c:v>
                </c:pt>
                <c:pt idx="2907">
                  <c:v>60084</c:v>
                </c:pt>
                <c:pt idx="2908">
                  <c:v>60091</c:v>
                </c:pt>
                <c:pt idx="2909">
                  <c:v>60098</c:v>
                </c:pt>
                <c:pt idx="2910">
                  <c:v>60105</c:v>
                </c:pt>
                <c:pt idx="2911">
                  <c:v>60112</c:v>
                </c:pt>
                <c:pt idx="2912">
                  <c:v>60119</c:v>
                </c:pt>
                <c:pt idx="2913">
                  <c:v>60126</c:v>
                </c:pt>
                <c:pt idx="2914">
                  <c:v>60133</c:v>
                </c:pt>
                <c:pt idx="2915">
                  <c:v>60140</c:v>
                </c:pt>
                <c:pt idx="2916">
                  <c:v>60147</c:v>
                </c:pt>
                <c:pt idx="2917">
                  <c:v>60154</c:v>
                </c:pt>
                <c:pt idx="2918">
                  <c:v>60161</c:v>
                </c:pt>
                <c:pt idx="2919">
                  <c:v>60168</c:v>
                </c:pt>
                <c:pt idx="2920">
                  <c:v>60175</c:v>
                </c:pt>
                <c:pt idx="2921">
                  <c:v>60182</c:v>
                </c:pt>
                <c:pt idx="2922">
                  <c:v>60189</c:v>
                </c:pt>
                <c:pt idx="2923">
                  <c:v>60196</c:v>
                </c:pt>
                <c:pt idx="2924">
                  <c:v>60203</c:v>
                </c:pt>
                <c:pt idx="2925">
                  <c:v>60210</c:v>
                </c:pt>
                <c:pt idx="2926">
                  <c:v>60217</c:v>
                </c:pt>
                <c:pt idx="2927">
                  <c:v>60224</c:v>
                </c:pt>
                <c:pt idx="2928">
                  <c:v>60231</c:v>
                </c:pt>
                <c:pt idx="2929">
                  <c:v>60238</c:v>
                </c:pt>
                <c:pt idx="2930">
                  <c:v>60245</c:v>
                </c:pt>
                <c:pt idx="2931">
                  <c:v>60252</c:v>
                </c:pt>
                <c:pt idx="2932">
                  <c:v>60259</c:v>
                </c:pt>
                <c:pt idx="2933">
                  <c:v>60267</c:v>
                </c:pt>
                <c:pt idx="2934">
                  <c:v>60274</c:v>
                </c:pt>
                <c:pt idx="2935">
                  <c:v>60281</c:v>
                </c:pt>
                <c:pt idx="2936">
                  <c:v>60288</c:v>
                </c:pt>
                <c:pt idx="2937">
                  <c:v>60295</c:v>
                </c:pt>
                <c:pt idx="2938">
                  <c:v>60302</c:v>
                </c:pt>
                <c:pt idx="2939">
                  <c:v>60309</c:v>
                </c:pt>
                <c:pt idx="2940">
                  <c:v>60316</c:v>
                </c:pt>
                <c:pt idx="2941">
                  <c:v>60323</c:v>
                </c:pt>
                <c:pt idx="2942">
                  <c:v>60330</c:v>
                </c:pt>
                <c:pt idx="2943">
                  <c:v>60337</c:v>
                </c:pt>
                <c:pt idx="2944">
                  <c:v>60344</c:v>
                </c:pt>
                <c:pt idx="2945">
                  <c:v>60351</c:v>
                </c:pt>
                <c:pt idx="2946">
                  <c:v>60359</c:v>
                </c:pt>
                <c:pt idx="2947">
                  <c:v>60366</c:v>
                </c:pt>
                <c:pt idx="2948">
                  <c:v>60373</c:v>
                </c:pt>
                <c:pt idx="2949">
                  <c:v>60380</c:v>
                </c:pt>
                <c:pt idx="2950">
                  <c:v>60387</c:v>
                </c:pt>
                <c:pt idx="2951">
                  <c:v>60394</c:v>
                </c:pt>
                <c:pt idx="2952">
                  <c:v>60401</c:v>
                </c:pt>
                <c:pt idx="2953">
                  <c:v>60408</c:v>
                </c:pt>
                <c:pt idx="2954">
                  <c:v>60415</c:v>
                </c:pt>
                <c:pt idx="2955">
                  <c:v>60422</c:v>
                </c:pt>
                <c:pt idx="2956">
                  <c:v>60429</c:v>
                </c:pt>
                <c:pt idx="2957">
                  <c:v>60436</c:v>
                </c:pt>
                <c:pt idx="2958">
                  <c:v>60443</c:v>
                </c:pt>
                <c:pt idx="2959">
                  <c:v>60450</c:v>
                </c:pt>
                <c:pt idx="2960">
                  <c:v>60457</c:v>
                </c:pt>
                <c:pt idx="2961">
                  <c:v>60464</c:v>
                </c:pt>
                <c:pt idx="2962">
                  <c:v>60471</c:v>
                </c:pt>
                <c:pt idx="2963">
                  <c:v>60478</c:v>
                </c:pt>
                <c:pt idx="2964">
                  <c:v>60485</c:v>
                </c:pt>
                <c:pt idx="2965">
                  <c:v>60492</c:v>
                </c:pt>
                <c:pt idx="2966">
                  <c:v>60499</c:v>
                </c:pt>
                <c:pt idx="2967">
                  <c:v>60506</c:v>
                </c:pt>
                <c:pt idx="2968">
                  <c:v>60513</c:v>
                </c:pt>
                <c:pt idx="2969">
                  <c:v>60520</c:v>
                </c:pt>
                <c:pt idx="2970">
                  <c:v>60527</c:v>
                </c:pt>
                <c:pt idx="2971">
                  <c:v>60534</c:v>
                </c:pt>
                <c:pt idx="2972">
                  <c:v>60541</c:v>
                </c:pt>
                <c:pt idx="2973">
                  <c:v>60548</c:v>
                </c:pt>
                <c:pt idx="2974">
                  <c:v>60555</c:v>
                </c:pt>
                <c:pt idx="2975">
                  <c:v>60562</c:v>
                </c:pt>
                <c:pt idx="2976">
                  <c:v>60569</c:v>
                </c:pt>
                <c:pt idx="2977">
                  <c:v>60576</c:v>
                </c:pt>
                <c:pt idx="2978">
                  <c:v>60583</c:v>
                </c:pt>
                <c:pt idx="2979">
                  <c:v>60590</c:v>
                </c:pt>
                <c:pt idx="2980">
                  <c:v>60597</c:v>
                </c:pt>
                <c:pt idx="2981">
                  <c:v>60604</c:v>
                </c:pt>
                <c:pt idx="2982">
                  <c:v>60611</c:v>
                </c:pt>
                <c:pt idx="2983">
                  <c:v>60618</c:v>
                </c:pt>
                <c:pt idx="2984">
                  <c:v>60625</c:v>
                </c:pt>
                <c:pt idx="2985">
                  <c:v>60632</c:v>
                </c:pt>
                <c:pt idx="2986">
                  <c:v>60639</c:v>
                </c:pt>
                <c:pt idx="2987">
                  <c:v>60646</c:v>
                </c:pt>
                <c:pt idx="2988">
                  <c:v>60653</c:v>
                </c:pt>
                <c:pt idx="2989">
                  <c:v>60660</c:v>
                </c:pt>
                <c:pt idx="2990">
                  <c:v>60667</c:v>
                </c:pt>
                <c:pt idx="2991">
                  <c:v>60674</c:v>
                </c:pt>
                <c:pt idx="2992">
                  <c:v>60681</c:v>
                </c:pt>
                <c:pt idx="2993">
                  <c:v>60688</c:v>
                </c:pt>
                <c:pt idx="2994">
                  <c:v>60695</c:v>
                </c:pt>
                <c:pt idx="2995">
                  <c:v>60702</c:v>
                </c:pt>
                <c:pt idx="2996">
                  <c:v>60709</c:v>
                </c:pt>
                <c:pt idx="2997">
                  <c:v>60716</c:v>
                </c:pt>
                <c:pt idx="2998">
                  <c:v>60723</c:v>
                </c:pt>
                <c:pt idx="2999">
                  <c:v>60730</c:v>
                </c:pt>
                <c:pt idx="3000">
                  <c:v>60737</c:v>
                </c:pt>
                <c:pt idx="3001">
                  <c:v>60744</c:v>
                </c:pt>
                <c:pt idx="3002">
                  <c:v>60751</c:v>
                </c:pt>
                <c:pt idx="3003">
                  <c:v>60758</c:v>
                </c:pt>
                <c:pt idx="3004">
                  <c:v>60765</c:v>
                </c:pt>
                <c:pt idx="3005">
                  <c:v>60772</c:v>
                </c:pt>
                <c:pt idx="3006">
                  <c:v>60779</c:v>
                </c:pt>
                <c:pt idx="3007">
                  <c:v>60786</c:v>
                </c:pt>
                <c:pt idx="3008">
                  <c:v>60793</c:v>
                </c:pt>
                <c:pt idx="3009">
                  <c:v>60800</c:v>
                </c:pt>
                <c:pt idx="3010">
                  <c:v>60807</c:v>
                </c:pt>
                <c:pt idx="3011">
                  <c:v>60814</c:v>
                </c:pt>
                <c:pt idx="3012">
                  <c:v>60821</c:v>
                </c:pt>
                <c:pt idx="3013">
                  <c:v>60828</c:v>
                </c:pt>
                <c:pt idx="3014">
                  <c:v>60835</c:v>
                </c:pt>
                <c:pt idx="3015">
                  <c:v>60842</c:v>
                </c:pt>
                <c:pt idx="3016">
                  <c:v>60849</c:v>
                </c:pt>
                <c:pt idx="3017">
                  <c:v>60856</c:v>
                </c:pt>
                <c:pt idx="3018">
                  <c:v>60863</c:v>
                </c:pt>
                <c:pt idx="3019">
                  <c:v>60870</c:v>
                </c:pt>
                <c:pt idx="3020">
                  <c:v>60877</c:v>
                </c:pt>
                <c:pt idx="3021">
                  <c:v>60884</c:v>
                </c:pt>
                <c:pt idx="3022">
                  <c:v>60891</c:v>
                </c:pt>
                <c:pt idx="3023">
                  <c:v>60898</c:v>
                </c:pt>
                <c:pt idx="3024">
                  <c:v>60905</c:v>
                </c:pt>
                <c:pt idx="3025">
                  <c:v>60912</c:v>
                </c:pt>
                <c:pt idx="3026">
                  <c:v>60919</c:v>
                </c:pt>
                <c:pt idx="3027">
                  <c:v>60926</c:v>
                </c:pt>
                <c:pt idx="3028">
                  <c:v>60933</c:v>
                </c:pt>
                <c:pt idx="3029">
                  <c:v>60940</c:v>
                </c:pt>
                <c:pt idx="3030">
                  <c:v>60947</c:v>
                </c:pt>
                <c:pt idx="3031">
                  <c:v>60954</c:v>
                </c:pt>
                <c:pt idx="3032">
                  <c:v>60961</c:v>
                </c:pt>
                <c:pt idx="3033">
                  <c:v>60968</c:v>
                </c:pt>
                <c:pt idx="3034">
                  <c:v>60975</c:v>
                </c:pt>
                <c:pt idx="3035">
                  <c:v>60982</c:v>
                </c:pt>
                <c:pt idx="3036">
                  <c:v>60989</c:v>
                </c:pt>
                <c:pt idx="3037">
                  <c:v>60996</c:v>
                </c:pt>
                <c:pt idx="3038">
                  <c:v>61003</c:v>
                </c:pt>
                <c:pt idx="3039">
                  <c:v>61010</c:v>
                </c:pt>
                <c:pt idx="3040">
                  <c:v>61017</c:v>
                </c:pt>
                <c:pt idx="3041">
                  <c:v>61024</c:v>
                </c:pt>
                <c:pt idx="3042">
                  <c:v>61031</c:v>
                </c:pt>
                <c:pt idx="3043">
                  <c:v>61038</c:v>
                </c:pt>
                <c:pt idx="3044">
                  <c:v>61045</c:v>
                </c:pt>
                <c:pt idx="3045">
                  <c:v>61052</c:v>
                </c:pt>
                <c:pt idx="3046">
                  <c:v>61059</c:v>
                </c:pt>
                <c:pt idx="3047">
                  <c:v>61066</c:v>
                </c:pt>
                <c:pt idx="3048">
                  <c:v>61073</c:v>
                </c:pt>
                <c:pt idx="3049">
                  <c:v>61080</c:v>
                </c:pt>
                <c:pt idx="3050">
                  <c:v>61087</c:v>
                </c:pt>
                <c:pt idx="3051">
                  <c:v>61094</c:v>
                </c:pt>
                <c:pt idx="3052">
                  <c:v>61101</c:v>
                </c:pt>
                <c:pt idx="3053">
                  <c:v>61108</c:v>
                </c:pt>
                <c:pt idx="3054">
                  <c:v>61115</c:v>
                </c:pt>
                <c:pt idx="3055">
                  <c:v>61122</c:v>
                </c:pt>
                <c:pt idx="3056">
                  <c:v>61129</c:v>
                </c:pt>
                <c:pt idx="3057">
                  <c:v>61136</c:v>
                </c:pt>
                <c:pt idx="3058">
                  <c:v>61143</c:v>
                </c:pt>
                <c:pt idx="3059">
                  <c:v>61150</c:v>
                </c:pt>
                <c:pt idx="3060">
                  <c:v>61157</c:v>
                </c:pt>
                <c:pt idx="3061">
                  <c:v>61164</c:v>
                </c:pt>
                <c:pt idx="3062">
                  <c:v>61171</c:v>
                </c:pt>
                <c:pt idx="3063">
                  <c:v>61178</c:v>
                </c:pt>
                <c:pt idx="3064">
                  <c:v>61185</c:v>
                </c:pt>
                <c:pt idx="3065">
                  <c:v>61192</c:v>
                </c:pt>
                <c:pt idx="3066">
                  <c:v>61199</c:v>
                </c:pt>
                <c:pt idx="3067">
                  <c:v>61206</c:v>
                </c:pt>
                <c:pt idx="3068">
                  <c:v>61213</c:v>
                </c:pt>
                <c:pt idx="3069">
                  <c:v>61220</c:v>
                </c:pt>
                <c:pt idx="3070">
                  <c:v>61227</c:v>
                </c:pt>
                <c:pt idx="3071">
                  <c:v>61234</c:v>
                </c:pt>
                <c:pt idx="3072">
                  <c:v>61241</c:v>
                </c:pt>
                <c:pt idx="3073">
                  <c:v>61248</c:v>
                </c:pt>
                <c:pt idx="3074">
                  <c:v>61255</c:v>
                </c:pt>
                <c:pt idx="3075">
                  <c:v>61262</c:v>
                </c:pt>
                <c:pt idx="3076">
                  <c:v>61269</c:v>
                </c:pt>
                <c:pt idx="3077">
                  <c:v>61276</c:v>
                </c:pt>
                <c:pt idx="3078">
                  <c:v>61283</c:v>
                </c:pt>
                <c:pt idx="3079">
                  <c:v>61290</c:v>
                </c:pt>
                <c:pt idx="3080">
                  <c:v>61297</c:v>
                </c:pt>
                <c:pt idx="3081">
                  <c:v>61304</c:v>
                </c:pt>
                <c:pt idx="3082">
                  <c:v>61311</c:v>
                </c:pt>
                <c:pt idx="3083">
                  <c:v>61318</c:v>
                </c:pt>
                <c:pt idx="3084">
                  <c:v>61325</c:v>
                </c:pt>
                <c:pt idx="3085">
                  <c:v>61332</c:v>
                </c:pt>
                <c:pt idx="3086">
                  <c:v>61339</c:v>
                </c:pt>
                <c:pt idx="3087">
                  <c:v>61346</c:v>
                </c:pt>
                <c:pt idx="3088">
                  <c:v>61353</c:v>
                </c:pt>
                <c:pt idx="3089">
                  <c:v>61360</c:v>
                </c:pt>
                <c:pt idx="3090">
                  <c:v>61367</c:v>
                </c:pt>
                <c:pt idx="3091">
                  <c:v>61374</c:v>
                </c:pt>
                <c:pt idx="3092">
                  <c:v>61381</c:v>
                </c:pt>
                <c:pt idx="3093">
                  <c:v>61388</c:v>
                </c:pt>
                <c:pt idx="3094">
                  <c:v>61395</c:v>
                </c:pt>
                <c:pt idx="3095">
                  <c:v>61402</c:v>
                </c:pt>
                <c:pt idx="3096">
                  <c:v>61409</c:v>
                </c:pt>
                <c:pt idx="3097">
                  <c:v>61416</c:v>
                </c:pt>
                <c:pt idx="3098">
                  <c:v>61423</c:v>
                </c:pt>
                <c:pt idx="3099">
                  <c:v>61430</c:v>
                </c:pt>
                <c:pt idx="3100">
                  <c:v>61437</c:v>
                </c:pt>
                <c:pt idx="3101">
                  <c:v>61444</c:v>
                </c:pt>
                <c:pt idx="3102">
                  <c:v>61451</c:v>
                </c:pt>
                <c:pt idx="3103">
                  <c:v>61458</c:v>
                </c:pt>
                <c:pt idx="3104">
                  <c:v>61465</c:v>
                </c:pt>
                <c:pt idx="3105">
                  <c:v>61472</c:v>
                </c:pt>
                <c:pt idx="3106">
                  <c:v>61479</c:v>
                </c:pt>
                <c:pt idx="3107">
                  <c:v>61487</c:v>
                </c:pt>
                <c:pt idx="3108">
                  <c:v>61494</c:v>
                </c:pt>
                <c:pt idx="3109">
                  <c:v>61501</c:v>
                </c:pt>
                <c:pt idx="3110">
                  <c:v>61508</c:v>
                </c:pt>
                <c:pt idx="3111">
                  <c:v>61515</c:v>
                </c:pt>
                <c:pt idx="3112">
                  <c:v>61522</c:v>
                </c:pt>
                <c:pt idx="3113">
                  <c:v>61529</c:v>
                </c:pt>
                <c:pt idx="3114">
                  <c:v>61536</c:v>
                </c:pt>
                <c:pt idx="3115">
                  <c:v>61543</c:v>
                </c:pt>
                <c:pt idx="3116">
                  <c:v>61550</c:v>
                </c:pt>
                <c:pt idx="3117">
                  <c:v>61557</c:v>
                </c:pt>
                <c:pt idx="3118">
                  <c:v>61564</c:v>
                </c:pt>
                <c:pt idx="3119">
                  <c:v>61571</c:v>
                </c:pt>
                <c:pt idx="3120">
                  <c:v>61578</c:v>
                </c:pt>
                <c:pt idx="3121">
                  <c:v>61585</c:v>
                </c:pt>
                <c:pt idx="3122">
                  <c:v>61592</c:v>
                </c:pt>
                <c:pt idx="3123">
                  <c:v>61599</c:v>
                </c:pt>
                <c:pt idx="3124">
                  <c:v>61606</c:v>
                </c:pt>
                <c:pt idx="3125">
                  <c:v>61613</c:v>
                </c:pt>
                <c:pt idx="3126">
                  <c:v>61620</c:v>
                </c:pt>
                <c:pt idx="3127">
                  <c:v>61627</c:v>
                </c:pt>
                <c:pt idx="3128">
                  <c:v>61634</c:v>
                </c:pt>
                <c:pt idx="3129">
                  <c:v>61641</c:v>
                </c:pt>
                <c:pt idx="3130">
                  <c:v>61648</c:v>
                </c:pt>
                <c:pt idx="3131">
                  <c:v>61655</c:v>
                </c:pt>
                <c:pt idx="3132">
                  <c:v>61662</c:v>
                </c:pt>
                <c:pt idx="3133">
                  <c:v>61669</c:v>
                </c:pt>
                <c:pt idx="3134">
                  <c:v>61676</c:v>
                </c:pt>
                <c:pt idx="3135">
                  <c:v>61683</c:v>
                </c:pt>
                <c:pt idx="3136">
                  <c:v>61690</c:v>
                </c:pt>
                <c:pt idx="3137">
                  <c:v>61697</c:v>
                </c:pt>
                <c:pt idx="3138">
                  <c:v>61704</c:v>
                </c:pt>
                <c:pt idx="3139">
                  <c:v>61711</c:v>
                </c:pt>
                <c:pt idx="3140">
                  <c:v>61718</c:v>
                </c:pt>
                <c:pt idx="3141">
                  <c:v>61728</c:v>
                </c:pt>
                <c:pt idx="3142">
                  <c:v>61735</c:v>
                </c:pt>
                <c:pt idx="3143">
                  <c:v>61742</c:v>
                </c:pt>
                <c:pt idx="3144">
                  <c:v>61749</c:v>
                </c:pt>
                <c:pt idx="3145">
                  <c:v>61756</c:v>
                </c:pt>
                <c:pt idx="3146">
                  <c:v>61763</c:v>
                </c:pt>
                <c:pt idx="3147">
                  <c:v>61770</c:v>
                </c:pt>
                <c:pt idx="3148">
                  <c:v>61777</c:v>
                </c:pt>
                <c:pt idx="3149">
                  <c:v>61784</c:v>
                </c:pt>
                <c:pt idx="3150">
                  <c:v>61791</c:v>
                </c:pt>
                <c:pt idx="3151">
                  <c:v>61798</c:v>
                </c:pt>
                <c:pt idx="3152">
                  <c:v>61805</c:v>
                </c:pt>
                <c:pt idx="3153">
                  <c:v>61812</c:v>
                </c:pt>
                <c:pt idx="3154">
                  <c:v>61819</c:v>
                </c:pt>
                <c:pt idx="3155">
                  <c:v>61826</c:v>
                </c:pt>
                <c:pt idx="3156">
                  <c:v>61835</c:v>
                </c:pt>
                <c:pt idx="3157">
                  <c:v>61840</c:v>
                </c:pt>
                <c:pt idx="3158">
                  <c:v>61847</c:v>
                </c:pt>
                <c:pt idx="3159">
                  <c:v>61854</c:v>
                </c:pt>
                <c:pt idx="3160">
                  <c:v>61861</c:v>
                </c:pt>
                <c:pt idx="3161">
                  <c:v>61868</c:v>
                </c:pt>
                <c:pt idx="3162">
                  <c:v>61875</c:v>
                </c:pt>
                <c:pt idx="3163">
                  <c:v>61882</c:v>
                </c:pt>
                <c:pt idx="3164">
                  <c:v>61889</c:v>
                </c:pt>
                <c:pt idx="3165">
                  <c:v>61896</c:v>
                </c:pt>
                <c:pt idx="3166">
                  <c:v>61903</c:v>
                </c:pt>
                <c:pt idx="3167">
                  <c:v>61910</c:v>
                </c:pt>
                <c:pt idx="3168">
                  <c:v>61917</c:v>
                </c:pt>
                <c:pt idx="3169">
                  <c:v>61924</c:v>
                </c:pt>
                <c:pt idx="3170">
                  <c:v>61931</c:v>
                </c:pt>
                <c:pt idx="3171">
                  <c:v>61938</c:v>
                </c:pt>
                <c:pt idx="3172">
                  <c:v>61945</c:v>
                </c:pt>
                <c:pt idx="3173">
                  <c:v>61952</c:v>
                </c:pt>
                <c:pt idx="3174">
                  <c:v>61959</c:v>
                </c:pt>
                <c:pt idx="3175">
                  <c:v>61966</c:v>
                </c:pt>
                <c:pt idx="3176">
                  <c:v>61973</c:v>
                </c:pt>
                <c:pt idx="3177">
                  <c:v>61980</c:v>
                </c:pt>
                <c:pt idx="3178">
                  <c:v>61987</c:v>
                </c:pt>
                <c:pt idx="3179">
                  <c:v>61994</c:v>
                </c:pt>
                <c:pt idx="3180">
                  <c:v>62001</c:v>
                </c:pt>
                <c:pt idx="3181">
                  <c:v>62008</c:v>
                </c:pt>
                <c:pt idx="3182">
                  <c:v>62015</c:v>
                </c:pt>
                <c:pt idx="3183">
                  <c:v>62022</c:v>
                </c:pt>
                <c:pt idx="3184">
                  <c:v>62029</c:v>
                </c:pt>
                <c:pt idx="3185">
                  <c:v>62036</c:v>
                </c:pt>
                <c:pt idx="3186">
                  <c:v>62043</c:v>
                </c:pt>
                <c:pt idx="3187">
                  <c:v>62050</c:v>
                </c:pt>
                <c:pt idx="3188">
                  <c:v>62057</c:v>
                </c:pt>
                <c:pt idx="3189">
                  <c:v>62064</c:v>
                </c:pt>
                <c:pt idx="3190">
                  <c:v>62071</c:v>
                </c:pt>
                <c:pt idx="3191">
                  <c:v>62078</c:v>
                </c:pt>
                <c:pt idx="3192">
                  <c:v>62085</c:v>
                </c:pt>
                <c:pt idx="3193">
                  <c:v>62093</c:v>
                </c:pt>
                <c:pt idx="3194">
                  <c:v>62100</c:v>
                </c:pt>
                <c:pt idx="3195">
                  <c:v>62107</c:v>
                </c:pt>
                <c:pt idx="3196">
                  <c:v>62114</c:v>
                </c:pt>
                <c:pt idx="3197">
                  <c:v>62121</c:v>
                </c:pt>
                <c:pt idx="3198">
                  <c:v>62128</c:v>
                </c:pt>
                <c:pt idx="3199">
                  <c:v>62135</c:v>
                </c:pt>
                <c:pt idx="3200">
                  <c:v>62142</c:v>
                </c:pt>
                <c:pt idx="3201">
                  <c:v>62149</c:v>
                </c:pt>
                <c:pt idx="3202">
                  <c:v>62156</c:v>
                </c:pt>
                <c:pt idx="3203">
                  <c:v>62163</c:v>
                </c:pt>
                <c:pt idx="3204">
                  <c:v>62170</c:v>
                </c:pt>
                <c:pt idx="3205">
                  <c:v>62177</c:v>
                </c:pt>
                <c:pt idx="3206">
                  <c:v>62186</c:v>
                </c:pt>
                <c:pt idx="3207">
                  <c:v>62193</c:v>
                </c:pt>
                <c:pt idx="3208">
                  <c:v>62200</c:v>
                </c:pt>
                <c:pt idx="3209">
                  <c:v>62207</c:v>
                </c:pt>
                <c:pt idx="3210">
                  <c:v>62215</c:v>
                </c:pt>
                <c:pt idx="3211">
                  <c:v>62221</c:v>
                </c:pt>
                <c:pt idx="3212">
                  <c:v>62228</c:v>
                </c:pt>
                <c:pt idx="3213">
                  <c:v>62235</c:v>
                </c:pt>
                <c:pt idx="3214">
                  <c:v>62242</c:v>
                </c:pt>
                <c:pt idx="3215">
                  <c:v>62249</c:v>
                </c:pt>
                <c:pt idx="3216">
                  <c:v>62256</c:v>
                </c:pt>
                <c:pt idx="3217">
                  <c:v>62263</c:v>
                </c:pt>
                <c:pt idx="3218">
                  <c:v>62270</c:v>
                </c:pt>
                <c:pt idx="3219">
                  <c:v>62277</c:v>
                </c:pt>
                <c:pt idx="3220">
                  <c:v>62284</c:v>
                </c:pt>
                <c:pt idx="3221">
                  <c:v>62291</c:v>
                </c:pt>
                <c:pt idx="3222">
                  <c:v>62298</c:v>
                </c:pt>
                <c:pt idx="3223">
                  <c:v>62305</c:v>
                </c:pt>
                <c:pt idx="3224">
                  <c:v>62312</c:v>
                </c:pt>
                <c:pt idx="3225">
                  <c:v>62319</c:v>
                </c:pt>
                <c:pt idx="3226">
                  <c:v>62326</c:v>
                </c:pt>
                <c:pt idx="3227">
                  <c:v>62333</c:v>
                </c:pt>
                <c:pt idx="3228">
                  <c:v>62340</c:v>
                </c:pt>
                <c:pt idx="3229">
                  <c:v>62347</c:v>
                </c:pt>
                <c:pt idx="3230">
                  <c:v>62354</c:v>
                </c:pt>
                <c:pt idx="3231">
                  <c:v>62361</c:v>
                </c:pt>
                <c:pt idx="3232">
                  <c:v>62368</c:v>
                </c:pt>
                <c:pt idx="3233">
                  <c:v>62375</c:v>
                </c:pt>
                <c:pt idx="3234">
                  <c:v>62382</c:v>
                </c:pt>
                <c:pt idx="3235">
                  <c:v>62389</c:v>
                </c:pt>
                <c:pt idx="3236">
                  <c:v>62396</c:v>
                </c:pt>
                <c:pt idx="3237">
                  <c:v>62403</c:v>
                </c:pt>
                <c:pt idx="3238">
                  <c:v>62410</c:v>
                </c:pt>
                <c:pt idx="3239">
                  <c:v>62417</c:v>
                </c:pt>
                <c:pt idx="3240">
                  <c:v>62424</c:v>
                </c:pt>
                <c:pt idx="3241">
                  <c:v>62431</c:v>
                </c:pt>
                <c:pt idx="3242">
                  <c:v>62438</c:v>
                </c:pt>
                <c:pt idx="3243">
                  <c:v>62445</c:v>
                </c:pt>
                <c:pt idx="3244">
                  <c:v>62456</c:v>
                </c:pt>
                <c:pt idx="3245">
                  <c:v>62460</c:v>
                </c:pt>
                <c:pt idx="3246">
                  <c:v>62466</c:v>
                </c:pt>
                <c:pt idx="3247">
                  <c:v>62473</c:v>
                </c:pt>
                <c:pt idx="3248">
                  <c:v>62480</c:v>
                </c:pt>
                <c:pt idx="3249">
                  <c:v>62487</c:v>
                </c:pt>
                <c:pt idx="3250">
                  <c:v>62494</c:v>
                </c:pt>
                <c:pt idx="3251">
                  <c:v>62501</c:v>
                </c:pt>
                <c:pt idx="3252">
                  <c:v>62508</c:v>
                </c:pt>
                <c:pt idx="3253">
                  <c:v>62515</c:v>
                </c:pt>
                <c:pt idx="3254">
                  <c:v>62522</c:v>
                </c:pt>
                <c:pt idx="3255">
                  <c:v>62529</c:v>
                </c:pt>
                <c:pt idx="3256">
                  <c:v>62536</c:v>
                </c:pt>
                <c:pt idx="3257">
                  <c:v>62543</c:v>
                </c:pt>
                <c:pt idx="3258">
                  <c:v>62550</c:v>
                </c:pt>
                <c:pt idx="3259">
                  <c:v>62557</c:v>
                </c:pt>
                <c:pt idx="3260">
                  <c:v>62564</c:v>
                </c:pt>
                <c:pt idx="3261">
                  <c:v>62571</c:v>
                </c:pt>
                <c:pt idx="3262">
                  <c:v>62578</c:v>
                </c:pt>
                <c:pt idx="3263">
                  <c:v>62585</c:v>
                </c:pt>
                <c:pt idx="3264">
                  <c:v>62592</c:v>
                </c:pt>
                <c:pt idx="3265">
                  <c:v>62599</c:v>
                </c:pt>
                <c:pt idx="3266">
                  <c:v>62606</c:v>
                </c:pt>
                <c:pt idx="3267">
                  <c:v>62613</c:v>
                </c:pt>
                <c:pt idx="3268">
                  <c:v>62620</c:v>
                </c:pt>
                <c:pt idx="3269">
                  <c:v>62627</c:v>
                </c:pt>
                <c:pt idx="3270">
                  <c:v>62634</c:v>
                </c:pt>
                <c:pt idx="3271">
                  <c:v>62641</c:v>
                </c:pt>
                <c:pt idx="3272">
                  <c:v>62648</c:v>
                </c:pt>
                <c:pt idx="3273">
                  <c:v>62655</c:v>
                </c:pt>
                <c:pt idx="3274">
                  <c:v>62662</c:v>
                </c:pt>
                <c:pt idx="3275">
                  <c:v>62669</c:v>
                </c:pt>
                <c:pt idx="3276">
                  <c:v>62676</c:v>
                </c:pt>
                <c:pt idx="3277">
                  <c:v>62683</c:v>
                </c:pt>
                <c:pt idx="3278">
                  <c:v>62690</c:v>
                </c:pt>
                <c:pt idx="3279">
                  <c:v>62697</c:v>
                </c:pt>
                <c:pt idx="3280">
                  <c:v>62704</c:v>
                </c:pt>
                <c:pt idx="3281">
                  <c:v>62711</c:v>
                </c:pt>
                <c:pt idx="3282">
                  <c:v>62718</c:v>
                </c:pt>
                <c:pt idx="3283">
                  <c:v>62725</c:v>
                </c:pt>
                <c:pt idx="3284">
                  <c:v>62732</c:v>
                </c:pt>
                <c:pt idx="3285">
                  <c:v>62739</c:v>
                </c:pt>
                <c:pt idx="3286">
                  <c:v>62746</c:v>
                </c:pt>
                <c:pt idx="3287">
                  <c:v>62753</c:v>
                </c:pt>
                <c:pt idx="3288">
                  <c:v>62760</c:v>
                </c:pt>
                <c:pt idx="3289">
                  <c:v>62767</c:v>
                </c:pt>
                <c:pt idx="3290">
                  <c:v>62774</c:v>
                </c:pt>
                <c:pt idx="3291">
                  <c:v>62781</c:v>
                </c:pt>
                <c:pt idx="3292">
                  <c:v>62788</c:v>
                </c:pt>
                <c:pt idx="3293">
                  <c:v>62795</c:v>
                </c:pt>
                <c:pt idx="3294">
                  <c:v>62802</c:v>
                </c:pt>
                <c:pt idx="3295">
                  <c:v>62809</c:v>
                </c:pt>
                <c:pt idx="3296">
                  <c:v>62816</c:v>
                </c:pt>
                <c:pt idx="3297">
                  <c:v>62823</c:v>
                </c:pt>
                <c:pt idx="3298">
                  <c:v>62830</c:v>
                </c:pt>
                <c:pt idx="3299">
                  <c:v>62837</c:v>
                </c:pt>
                <c:pt idx="3300">
                  <c:v>62844</c:v>
                </c:pt>
                <c:pt idx="3301">
                  <c:v>62851</c:v>
                </c:pt>
                <c:pt idx="3302">
                  <c:v>62858</c:v>
                </c:pt>
                <c:pt idx="3303">
                  <c:v>62865</c:v>
                </c:pt>
                <c:pt idx="3304">
                  <c:v>62872</c:v>
                </c:pt>
                <c:pt idx="3305">
                  <c:v>62879</c:v>
                </c:pt>
                <c:pt idx="3306">
                  <c:v>62886</c:v>
                </c:pt>
                <c:pt idx="3307">
                  <c:v>62893</c:v>
                </c:pt>
                <c:pt idx="3308">
                  <c:v>62900</c:v>
                </c:pt>
                <c:pt idx="3309">
                  <c:v>62907</c:v>
                </c:pt>
                <c:pt idx="3310">
                  <c:v>62914</c:v>
                </c:pt>
                <c:pt idx="3311">
                  <c:v>62921</c:v>
                </c:pt>
                <c:pt idx="3312">
                  <c:v>62928</c:v>
                </c:pt>
                <c:pt idx="3313">
                  <c:v>62935</c:v>
                </c:pt>
                <c:pt idx="3314">
                  <c:v>62942</c:v>
                </c:pt>
                <c:pt idx="3315">
                  <c:v>62949</c:v>
                </c:pt>
                <c:pt idx="3316">
                  <c:v>62956</c:v>
                </c:pt>
                <c:pt idx="3317">
                  <c:v>62963</c:v>
                </c:pt>
                <c:pt idx="3318">
                  <c:v>62970</c:v>
                </c:pt>
                <c:pt idx="3319">
                  <c:v>62977</c:v>
                </c:pt>
                <c:pt idx="3320">
                  <c:v>62984</c:v>
                </c:pt>
                <c:pt idx="3321">
                  <c:v>62991</c:v>
                </c:pt>
                <c:pt idx="3322">
                  <c:v>62998</c:v>
                </c:pt>
                <c:pt idx="3323">
                  <c:v>63005</c:v>
                </c:pt>
                <c:pt idx="3324">
                  <c:v>63012</c:v>
                </c:pt>
                <c:pt idx="3325">
                  <c:v>63019</c:v>
                </c:pt>
                <c:pt idx="3326">
                  <c:v>63026</c:v>
                </c:pt>
                <c:pt idx="3327">
                  <c:v>63033</c:v>
                </c:pt>
                <c:pt idx="3328">
                  <c:v>63040</c:v>
                </c:pt>
                <c:pt idx="3329">
                  <c:v>63047</c:v>
                </c:pt>
                <c:pt idx="3330">
                  <c:v>63054</c:v>
                </c:pt>
                <c:pt idx="3331">
                  <c:v>63061</c:v>
                </c:pt>
                <c:pt idx="3332">
                  <c:v>63068</c:v>
                </c:pt>
                <c:pt idx="3333">
                  <c:v>63075</c:v>
                </c:pt>
                <c:pt idx="3334">
                  <c:v>63082</c:v>
                </c:pt>
                <c:pt idx="3335">
                  <c:v>63089</c:v>
                </c:pt>
                <c:pt idx="3336">
                  <c:v>63096</c:v>
                </c:pt>
                <c:pt idx="3337">
                  <c:v>63103</c:v>
                </c:pt>
                <c:pt idx="3338">
                  <c:v>63110</c:v>
                </c:pt>
                <c:pt idx="3339">
                  <c:v>63117</c:v>
                </c:pt>
                <c:pt idx="3340">
                  <c:v>63124</c:v>
                </c:pt>
                <c:pt idx="3341">
                  <c:v>63131</c:v>
                </c:pt>
                <c:pt idx="3342">
                  <c:v>63138</c:v>
                </c:pt>
                <c:pt idx="3343">
                  <c:v>63145</c:v>
                </c:pt>
                <c:pt idx="3344">
                  <c:v>63152</c:v>
                </c:pt>
                <c:pt idx="3345">
                  <c:v>63159</c:v>
                </c:pt>
                <c:pt idx="3346">
                  <c:v>63166</c:v>
                </c:pt>
                <c:pt idx="3347">
                  <c:v>63173</c:v>
                </c:pt>
                <c:pt idx="3348">
                  <c:v>63180</c:v>
                </c:pt>
                <c:pt idx="3349">
                  <c:v>63187</c:v>
                </c:pt>
                <c:pt idx="3350">
                  <c:v>63194</c:v>
                </c:pt>
                <c:pt idx="3351">
                  <c:v>63201</c:v>
                </c:pt>
                <c:pt idx="3352">
                  <c:v>63208</c:v>
                </c:pt>
                <c:pt idx="3353">
                  <c:v>63215</c:v>
                </c:pt>
                <c:pt idx="3354">
                  <c:v>63222</c:v>
                </c:pt>
                <c:pt idx="3355">
                  <c:v>63229</c:v>
                </c:pt>
                <c:pt idx="3356">
                  <c:v>63236</c:v>
                </c:pt>
                <c:pt idx="3357">
                  <c:v>63243</c:v>
                </c:pt>
                <c:pt idx="3358">
                  <c:v>63250</c:v>
                </c:pt>
                <c:pt idx="3359">
                  <c:v>63257</c:v>
                </c:pt>
                <c:pt idx="3360">
                  <c:v>63264</c:v>
                </c:pt>
                <c:pt idx="3361">
                  <c:v>63271</c:v>
                </c:pt>
                <c:pt idx="3362">
                  <c:v>63278</c:v>
                </c:pt>
                <c:pt idx="3363">
                  <c:v>63285</c:v>
                </c:pt>
                <c:pt idx="3364">
                  <c:v>63292</c:v>
                </c:pt>
                <c:pt idx="3365">
                  <c:v>63299</c:v>
                </c:pt>
                <c:pt idx="3366">
                  <c:v>63306</c:v>
                </c:pt>
                <c:pt idx="3367">
                  <c:v>63313</c:v>
                </c:pt>
                <c:pt idx="3368">
                  <c:v>63320</c:v>
                </c:pt>
                <c:pt idx="3369">
                  <c:v>63327</c:v>
                </c:pt>
                <c:pt idx="3370">
                  <c:v>63334</c:v>
                </c:pt>
                <c:pt idx="3371">
                  <c:v>63341</c:v>
                </c:pt>
                <c:pt idx="3372">
                  <c:v>63348</c:v>
                </c:pt>
                <c:pt idx="3373">
                  <c:v>63355</c:v>
                </c:pt>
                <c:pt idx="3374">
                  <c:v>63362</c:v>
                </c:pt>
                <c:pt idx="3375">
                  <c:v>63369</c:v>
                </c:pt>
                <c:pt idx="3376">
                  <c:v>63376</c:v>
                </c:pt>
                <c:pt idx="3377">
                  <c:v>63383</c:v>
                </c:pt>
                <c:pt idx="3378">
                  <c:v>63390</c:v>
                </c:pt>
                <c:pt idx="3379">
                  <c:v>63397</c:v>
                </c:pt>
                <c:pt idx="3380">
                  <c:v>63404</c:v>
                </c:pt>
                <c:pt idx="3381">
                  <c:v>63411</c:v>
                </c:pt>
                <c:pt idx="3382">
                  <c:v>63418</c:v>
                </c:pt>
                <c:pt idx="3383">
                  <c:v>63425</c:v>
                </c:pt>
                <c:pt idx="3384">
                  <c:v>63432</c:v>
                </c:pt>
                <c:pt idx="3385">
                  <c:v>63439</c:v>
                </c:pt>
                <c:pt idx="3386">
                  <c:v>63446</c:v>
                </c:pt>
                <c:pt idx="3387">
                  <c:v>63453</c:v>
                </c:pt>
                <c:pt idx="3388">
                  <c:v>63460</c:v>
                </c:pt>
                <c:pt idx="3389">
                  <c:v>63467</c:v>
                </c:pt>
                <c:pt idx="3390">
                  <c:v>63474</c:v>
                </c:pt>
                <c:pt idx="3391">
                  <c:v>63481</c:v>
                </c:pt>
                <c:pt idx="3392">
                  <c:v>63488</c:v>
                </c:pt>
                <c:pt idx="3393">
                  <c:v>63495</c:v>
                </c:pt>
                <c:pt idx="3394">
                  <c:v>63502</c:v>
                </c:pt>
                <c:pt idx="3395">
                  <c:v>63509</c:v>
                </c:pt>
                <c:pt idx="3396">
                  <c:v>63516</c:v>
                </c:pt>
                <c:pt idx="3397">
                  <c:v>63523</c:v>
                </c:pt>
                <c:pt idx="3398">
                  <c:v>63530</c:v>
                </c:pt>
                <c:pt idx="3399">
                  <c:v>63537</c:v>
                </c:pt>
                <c:pt idx="3400">
                  <c:v>63544</c:v>
                </c:pt>
                <c:pt idx="3401">
                  <c:v>63552</c:v>
                </c:pt>
                <c:pt idx="3402">
                  <c:v>63559</c:v>
                </c:pt>
                <c:pt idx="3403">
                  <c:v>63566</c:v>
                </c:pt>
                <c:pt idx="3404">
                  <c:v>63573</c:v>
                </c:pt>
                <c:pt idx="3405">
                  <c:v>63580</c:v>
                </c:pt>
                <c:pt idx="3406">
                  <c:v>63587</c:v>
                </c:pt>
                <c:pt idx="3407">
                  <c:v>63594</c:v>
                </c:pt>
                <c:pt idx="3408">
                  <c:v>63601</c:v>
                </c:pt>
                <c:pt idx="3409">
                  <c:v>63608</c:v>
                </c:pt>
                <c:pt idx="3410">
                  <c:v>63615</c:v>
                </c:pt>
                <c:pt idx="3411">
                  <c:v>63622</c:v>
                </c:pt>
                <c:pt idx="3412">
                  <c:v>63629</c:v>
                </c:pt>
                <c:pt idx="3413">
                  <c:v>63636</c:v>
                </c:pt>
                <c:pt idx="3414">
                  <c:v>63643</c:v>
                </c:pt>
                <c:pt idx="3415">
                  <c:v>63650</c:v>
                </c:pt>
                <c:pt idx="3416">
                  <c:v>63661</c:v>
                </c:pt>
                <c:pt idx="3417">
                  <c:v>63664</c:v>
                </c:pt>
                <c:pt idx="3418">
                  <c:v>63671</c:v>
                </c:pt>
                <c:pt idx="3419">
                  <c:v>63678</c:v>
                </c:pt>
                <c:pt idx="3420">
                  <c:v>63685</c:v>
                </c:pt>
                <c:pt idx="3421">
                  <c:v>63692</c:v>
                </c:pt>
                <c:pt idx="3422">
                  <c:v>63699</c:v>
                </c:pt>
                <c:pt idx="3423">
                  <c:v>63706</c:v>
                </c:pt>
                <c:pt idx="3424">
                  <c:v>63713</c:v>
                </c:pt>
                <c:pt idx="3425">
                  <c:v>63720</c:v>
                </c:pt>
                <c:pt idx="3426">
                  <c:v>63727</c:v>
                </c:pt>
                <c:pt idx="3427">
                  <c:v>63734</c:v>
                </c:pt>
                <c:pt idx="3428">
                  <c:v>63741</c:v>
                </c:pt>
                <c:pt idx="3429">
                  <c:v>63748</c:v>
                </c:pt>
                <c:pt idx="3430">
                  <c:v>63755</c:v>
                </c:pt>
                <c:pt idx="3431">
                  <c:v>63762</c:v>
                </c:pt>
                <c:pt idx="3432">
                  <c:v>63769</c:v>
                </c:pt>
                <c:pt idx="3433">
                  <c:v>63776</c:v>
                </c:pt>
                <c:pt idx="3434">
                  <c:v>63783</c:v>
                </c:pt>
                <c:pt idx="3435">
                  <c:v>63790</c:v>
                </c:pt>
                <c:pt idx="3436">
                  <c:v>63797</c:v>
                </c:pt>
                <c:pt idx="3437">
                  <c:v>63804</c:v>
                </c:pt>
                <c:pt idx="3438">
                  <c:v>63811</c:v>
                </c:pt>
                <c:pt idx="3439">
                  <c:v>63818</c:v>
                </c:pt>
                <c:pt idx="3440">
                  <c:v>63825</c:v>
                </c:pt>
                <c:pt idx="3441">
                  <c:v>63832</c:v>
                </c:pt>
                <c:pt idx="3442">
                  <c:v>63839</c:v>
                </c:pt>
                <c:pt idx="3443">
                  <c:v>63846</c:v>
                </c:pt>
                <c:pt idx="3444">
                  <c:v>63853</c:v>
                </c:pt>
                <c:pt idx="3445">
                  <c:v>63860</c:v>
                </c:pt>
                <c:pt idx="3446">
                  <c:v>63867</c:v>
                </c:pt>
                <c:pt idx="3447">
                  <c:v>63874</c:v>
                </c:pt>
                <c:pt idx="3448">
                  <c:v>63881</c:v>
                </c:pt>
                <c:pt idx="3449">
                  <c:v>63888</c:v>
                </c:pt>
                <c:pt idx="3450">
                  <c:v>63895</c:v>
                </c:pt>
                <c:pt idx="3451">
                  <c:v>63902</c:v>
                </c:pt>
                <c:pt idx="3452">
                  <c:v>63909</c:v>
                </c:pt>
                <c:pt idx="3453">
                  <c:v>63919</c:v>
                </c:pt>
                <c:pt idx="3454">
                  <c:v>63926</c:v>
                </c:pt>
                <c:pt idx="3455">
                  <c:v>63933</c:v>
                </c:pt>
                <c:pt idx="3456">
                  <c:v>63940</c:v>
                </c:pt>
                <c:pt idx="3457">
                  <c:v>63947</c:v>
                </c:pt>
                <c:pt idx="3458">
                  <c:v>63954</c:v>
                </c:pt>
                <c:pt idx="3459">
                  <c:v>63961</c:v>
                </c:pt>
                <c:pt idx="3460">
                  <c:v>63968</c:v>
                </c:pt>
                <c:pt idx="3461">
                  <c:v>63975</c:v>
                </c:pt>
                <c:pt idx="3462">
                  <c:v>63982</c:v>
                </c:pt>
                <c:pt idx="3463">
                  <c:v>63989</c:v>
                </c:pt>
                <c:pt idx="3464">
                  <c:v>63996</c:v>
                </c:pt>
                <c:pt idx="3465">
                  <c:v>64003</c:v>
                </c:pt>
                <c:pt idx="3466">
                  <c:v>64010</c:v>
                </c:pt>
                <c:pt idx="3467">
                  <c:v>64019</c:v>
                </c:pt>
                <c:pt idx="3468">
                  <c:v>64024</c:v>
                </c:pt>
                <c:pt idx="3469">
                  <c:v>64031</c:v>
                </c:pt>
                <c:pt idx="3470">
                  <c:v>64038</c:v>
                </c:pt>
                <c:pt idx="3471">
                  <c:v>64045</c:v>
                </c:pt>
                <c:pt idx="3472">
                  <c:v>64052</c:v>
                </c:pt>
                <c:pt idx="3473">
                  <c:v>64059</c:v>
                </c:pt>
                <c:pt idx="3474">
                  <c:v>64066</c:v>
                </c:pt>
                <c:pt idx="3475">
                  <c:v>64073</c:v>
                </c:pt>
                <c:pt idx="3476">
                  <c:v>64080</c:v>
                </c:pt>
                <c:pt idx="3477">
                  <c:v>64087</c:v>
                </c:pt>
                <c:pt idx="3478">
                  <c:v>64094</c:v>
                </c:pt>
                <c:pt idx="3479">
                  <c:v>64101</c:v>
                </c:pt>
                <c:pt idx="3480">
                  <c:v>64108</c:v>
                </c:pt>
                <c:pt idx="3481">
                  <c:v>64115</c:v>
                </c:pt>
                <c:pt idx="3482">
                  <c:v>64122</c:v>
                </c:pt>
                <c:pt idx="3483">
                  <c:v>64129</c:v>
                </c:pt>
                <c:pt idx="3484">
                  <c:v>64136</c:v>
                </c:pt>
                <c:pt idx="3485">
                  <c:v>64143</c:v>
                </c:pt>
                <c:pt idx="3486">
                  <c:v>64150</c:v>
                </c:pt>
                <c:pt idx="3487">
                  <c:v>64157</c:v>
                </c:pt>
                <c:pt idx="3488">
                  <c:v>64164</c:v>
                </c:pt>
                <c:pt idx="3489">
                  <c:v>64171</c:v>
                </c:pt>
                <c:pt idx="3490">
                  <c:v>64178</c:v>
                </c:pt>
                <c:pt idx="3491">
                  <c:v>64185</c:v>
                </c:pt>
                <c:pt idx="3492">
                  <c:v>64192</c:v>
                </c:pt>
                <c:pt idx="3493">
                  <c:v>64199</c:v>
                </c:pt>
                <c:pt idx="3494">
                  <c:v>64206</c:v>
                </c:pt>
                <c:pt idx="3495">
                  <c:v>64213</c:v>
                </c:pt>
                <c:pt idx="3496">
                  <c:v>64220</c:v>
                </c:pt>
                <c:pt idx="3497">
                  <c:v>64227</c:v>
                </c:pt>
                <c:pt idx="3498">
                  <c:v>64234</c:v>
                </c:pt>
                <c:pt idx="3499">
                  <c:v>64241</c:v>
                </c:pt>
                <c:pt idx="3500">
                  <c:v>64248</c:v>
                </c:pt>
                <c:pt idx="3501">
                  <c:v>64255</c:v>
                </c:pt>
                <c:pt idx="3502">
                  <c:v>64262</c:v>
                </c:pt>
                <c:pt idx="3503">
                  <c:v>64269</c:v>
                </c:pt>
                <c:pt idx="3504">
                  <c:v>64276</c:v>
                </c:pt>
                <c:pt idx="3505">
                  <c:v>64284</c:v>
                </c:pt>
                <c:pt idx="3506">
                  <c:v>64291</c:v>
                </c:pt>
                <c:pt idx="3507">
                  <c:v>64298</c:v>
                </c:pt>
                <c:pt idx="3508">
                  <c:v>64305</c:v>
                </c:pt>
                <c:pt idx="3509">
                  <c:v>64312</c:v>
                </c:pt>
                <c:pt idx="3510">
                  <c:v>64319</c:v>
                </c:pt>
                <c:pt idx="3511">
                  <c:v>64326</c:v>
                </c:pt>
                <c:pt idx="3512">
                  <c:v>64333</c:v>
                </c:pt>
                <c:pt idx="3513">
                  <c:v>64340</c:v>
                </c:pt>
                <c:pt idx="3514">
                  <c:v>64347</c:v>
                </c:pt>
                <c:pt idx="3515">
                  <c:v>64354</c:v>
                </c:pt>
                <c:pt idx="3516">
                  <c:v>64361</c:v>
                </c:pt>
                <c:pt idx="3517">
                  <c:v>64368</c:v>
                </c:pt>
                <c:pt idx="3518">
                  <c:v>64375</c:v>
                </c:pt>
                <c:pt idx="3519">
                  <c:v>64382</c:v>
                </c:pt>
                <c:pt idx="3520">
                  <c:v>64389</c:v>
                </c:pt>
                <c:pt idx="3521">
                  <c:v>64398</c:v>
                </c:pt>
                <c:pt idx="3522">
                  <c:v>64405</c:v>
                </c:pt>
                <c:pt idx="3523">
                  <c:v>64412</c:v>
                </c:pt>
                <c:pt idx="3524">
                  <c:v>64419</c:v>
                </c:pt>
                <c:pt idx="3525">
                  <c:v>64426</c:v>
                </c:pt>
                <c:pt idx="3526">
                  <c:v>64433</c:v>
                </c:pt>
                <c:pt idx="3527">
                  <c:v>64440</c:v>
                </c:pt>
                <c:pt idx="3528">
                  <c:v>64447</c:v>
                </c:pt>
                <c:pt idx="3529">
                  <c:v>64454</c:v>
                </c:pt>
                <c:pt idx="3530">
                  <c:v>64461</c:v>
                </c:pt>
                <c:pt idx="3531">
                  <c:v>64468</c:v>
                </c:pt>
                <c:pt idx="3532">
                  <c:v>64475</c:v>
                </c:pt>
                <c:pt idx="3533">
                  <c:v>64482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-2.6873008777039686E-3</c:v>
                </c:pt>
                <c:pt idx="1">
                  <c:v>-2.6872808177902385E-3</c:v>
                </c:pt>
                <c:pt idx="2">
                  <c:v>-2.6873008777439367E-3</c:v>
                </c:pt>
                <c:pt idx="3">
                  <c:v>-2.6873008776640006E-3</c:v>
                </c:pt>
                <c:pt idx="4">
                  <c:v>-2.6873008777439367E-3</c:v>
                </c:pt>
                <c:pt idx="5">
                  <c:v>-2.6873008777439367E-3</c:v>
                </c:pt>
                <c:pt idx="6">
                  <c:v>-2.6872808177902385E-3</c:v>
                </c:pt>
                <c:pt idx="7">
                  <c:v>-2.6873008776640006E-3</c:v>
                </c:pt>
                <c:pt idx="8">
                  <c:v>-2.6873008777439367E-3</c:v>
                </c:pt>
                <c:pt idx="9">
                  <c:v>-2.6873008777039686E-3</c:v>
                </c:pt>
                <c:pt idx="10">
                  <c:v>-2.6873008777439367E-3</c:v>
                </c:pt>
                <c:pt idx="11">
                  <c:v>-2.6872808177769159E-3</c:v>
                </c:pt>
                <c:pt idx="12">
                  <c:v>-2.6873008777039686E-3</c:v>
                </c:pt>
                <c:pt idx="13">
                  <c:v>-2.6873008777439367E-3</c:v>
                </c:pt>
                <c:pt idx="14">
                  <c:v>-2.6873008777439367E-3</c:v>
                </c:pt>
                <c:pt idx="15">
                  <c:v>-2.6873008776640006E-3</c:v>
                </c:pt>
                <c:pt idx="16">
                  <c:v>-2.6872808178168839E-3</c:v>
                </c:pt>
                <c:pt idx="17">
                  <c:v>-2.6873008777439367E-3</c:v>
                </c:pt>
                <c:pt idx="18">
                  <c:v>-2.6873008777039686E-3</c:v>
                </c:pt>
                <c:pt idx="19">
                  <c:v>-2.6873008776640006E-3</c:v>
                </c:pt>
                <c:pt idx="20">
                  <c:v>-2.6873008777439367E-3</c:v>
                </c:pt>
                <c:pt idx="21">
                  <c:v>-2.6945367790887076E-3</c:v>
                </c:pt>
                <c:pt idx="22">
                  <c:v>-2.704765654648611E-3</c:v>
                </c:pt>
                <c:pt idx="23">
                  <c:v>-2.7101497735992908E-3</c:v>
                </c:pt>
                <c:pt idx="24">
                  <c:v>-2.7156629065894222E-3</c:v>
                </c:pt>
                <c:pt idx="25">
                  <c:v>-2.7212791567743366E-3</c:v>
                </c:pt>
                <c:pt idx="26">
                  <c:v>-2.7327051530301461E-3</c:v>
                </c:pt>
                <c:pt idx="27">
                  <c:v>-2.7442573924085778E-3</c:v>
                </c:pt>
                <c:pt idx="28">
                  <c:v>-2.7500007760172807E-3</c:v>
                </c:pt>
                <c:pt idx="29">
                  <c:v>-2.7556918957127863E-3</c:v>
                </c:pt>
                <c:pt idx="30">
                  <c:v>-2.7613048548502661E-3</c:v>
                </c:pt>
                <c:pt idx="31">
                  <c:v>-2.7721194070107202E-3</c:v>
                </c:pt>
                <c:pt idx="32">
                  <c:v>-2.7824571486467775E-3</c:v>
                </c:pt>
                <c:pt idx="33">
                  <c:v>-2.787290852324098E-3</c:v>
                </c:pt>
                <c:pt idx="34">
                  <c:v>-2.7918910144553166E-3</c:v>
                </c:pt>
                <c:pt idx="35">
                  <c:v>-2.7962317382757007E-3</c:v>
                </c:pt>
                <c:pt idx="36">
                  <c:v>-2.8038970686994347E-3</c:v>
                </c:pt>
                <c:pt idx="37">
                  <c:v>-2.8104823138752622E-3</c:v>
                </c:pt>
                <c:pt idx="38">
                  <c:v>-2.8131373937911874E-3</c:v>
                </c:pt>
                <c:pt idx="39">
                  <c:v>-2.8153776545281062E-3</c:v>
                </c:pt>
                <c:pt idx="40">
                  <c:v>-2.8171771992413497E-3</c:v>
                </c:pt>
                <c:pt idx="41">
                  <c:v>-2.8191556739720625E-3</c:v>
                </c:pt>
                <c:pt idx="42">
                  <c:v>-2.8209003915158348E-3</c:v>
                </c:pt>
                <c:pt idx="43">
                  <c:v>-2.8235527048448006E-3</c:v>
                </c:pt>
                <c:pt idx="44">
                  <c:v>-2.8264576094816363E-3</c:v>
                </c:pt>
                <c:pt idx="45">
                  <c:v>-2.8296316312470537E-3</c:v>
                </c:pt>
                <c:pt idx="46">
                  <c:v>-2.836937005725737E-3</c:v>
                </c:pt>
                <c:pt idx="47">
                  <c:v>-2.8453494103253263E-3</c:v>
                </c:pt>
                <c:pt idx="48">
                  <c:v>-2.8501169081218691E-3</c:v>
                </c:pt>
                <c:pt idx="49">
                  <c:v>-2.8552526790903698E-3</c:v>
                </c:pt>
                <c:pt idx="50">
                  <c:v>-2.8607732492513804E-3</c:v>
                </c:pt>
                <c:pt idx="51">
                  <c:v>-2.8731567525142054E-3</c:v>
                </c:pt>
                <c:pt idx="52">
                  <c:v>-2.8870340413522655E-3</c:v>
                </c:pt>
                <c:pt idx="53">
                  <c:v>-2.8947264972645215E-3</c:v>
                </c:pt>
                <c:pt idx="54">
                  <c:v>-2.9029029082128233E-3</c:v>
                </c:pt>
                <c:pt idx="55">
                  <c:v>-2.9115798001377868E-3</c:v>
                </c:pt>
                <c:pt idx="56">
                  <c:v>-2.9306606262702317E-3</c:v>
                </c:pt>
                <c:pt idx="57">
                  <c:v>-2.9516226980952354E-3</c:v>
                </c:pt>
                <c:pt idx="58">
                  <c:v>-2.9630498847721398E-3</c:v>
                </c:pt>
                <c:pt idx="59">
                  <c:v>-2.9750767083891461E-3</c:v>
                </c:pt>
                <c:pt idx="60">
                  <c:v>-2.9877196946470619E-3</c:v>
                </c:pt>
                <c:pt idx="61">
                  <c:v>-3.0151169200820505E-3</c:v>
                </c:pt>
                <c:pt idx="62">
                  <c:v>-3.044783786019245E-3</c:v>
                </c:pt>
                <c:pt idx="63">
                  <c:v>-3.0607554751105326E-3</c:v>
                </c:pt>
                <c:pt idx="64">
                  <c:v>-3.0772708939030835E-3</c:v>
                </c:pt>
                <c:pt idx="65">
                  <c:v>-3.0936454541308223E-3</c:v>
                </c:pt>
                <c:pt idx="66">
                  <c:v>-3.1251994802827809E-3</c:v>
                </c:pt>
                <c:pt idx="67">
                  <c:v>-3.1555010287132035E-3</c:v>
                </c:pt>
                <c:pt idx="68">
                  <c:v>-3.1699154815445496E-3</c:v>
                </c:pt>
                <c:pt idx="69">
                  <c:v>-3.1838546481655072E-3</c:v>
                </c:pt>
                <c:pt idx="70">
                  <c:v>-3.197290774057393E-3</c:v>
                </c:pt>
                <c:pt idx="71">
                  <c:v>-3.2223186057445119E-3</c:v>
                </c:pt>
                <c:pt idx="72">
                  <c:v>-3.2454497719669462E-3</c:v>
                </c:pt>
                <c:pt idx="73">
                  <c:v>-3.2559543709176353E-3</c:v>
                </c:pt>
                <c:pt idx="74">
                  <c:v>-3.2657893999488152E-3</c:v>
                </c:pt>
                <c:pt idx="75">
                  <c:v>-3.2749271043019945E-3</c:v>
                </c:pt>
                <c:pt idx="76">
                  <c:v>-3.2907092428580142E-3</c:v>
                </c:pt>
                <c:pt idx="77">
                  <c:v>-3.3039495779263461E-3</c:v>
                </c:pt>
                <c:pt idx="78">
                  <c:v>-3.309184336193205E-3</c:v>
                </c:pt>
                <c:pt idx="79">
                  <c:v>-3.3135552407115298E-3</c:v>
                </c:pt>
                <c:pt idx="80">
                  <c:v>-3.3170345366428933E-3</c:v>
                </c:pt>
                <c:pt idx="81">
                  <c:v>-3.320851691515081E-3</c:v>
                </c:pt>
                <c:pt idx="82">
                  <c:v>-3.321480537050725E-3</c:v>
                </c:pt>
                <c:pt idx="83">
                  <c:v>-3.3200854668713475E-3</c:v>
                </c:pt>
                <c:pt idx="84">
                  <c:v>-3.3176322589545393E-3</c:v>
                </c:pt>
                <c:pt idx="85">
                  <c:v>-3.3140931581820965E-3</c:v>
                </c:pt>
                <c:pt idx="86">
                  <c:v>-3.3032262299981241E-3</c:v>
                </c:pt>
                <c:pt idx="87">
                  <c:v>-3.2887361031264106E-3</c:v>
                </c:pt>
                <c:pt idx="88">
                  <c:v>-3.2806450062139447E-3</c:v>
                </c:pt>
                <c:pt idx="89">
                  <c:v>-3.2726325342880003E-3</c:v>
                </c:pt>
                <c:pt idx="90">
                  <c:v>-3.2647115751993638E-3</c:v>
                </c:pt>
                <c:pt idx="91">
                  <c:v>-3.2492098122327562E-3</c:v>
                </c:pt>
                <c:pt idx="92">
                  <c:v>-3.2342006226349085E-3</c:v>
                </c:pt>
                <c:pt idx="93">
                  <c:v>-3.2269305443755059E-3</c:v>
                </c:pt>
                <c:pt idx="94">
                  <c:v>-3.2198293057383864E-3</c:v>
                </c:pt>
                <c:pt idx="95">
                  <c:v>-3.2129097943744966E-3</c:v>
                </c:pt>
                <c:pt idx="96">
                  <c:v>-3.1997125287741568E-3</c:v>
                </c:pt>
                <c:pt idx="97">
                  <c:v>-3.1873067783472209E-3</c:v>
                </c:pt>
                <c:pt idx="98">
                  <c:v>-3.1814892206316614E-3</c:v>
                </c:pt>
                <c:pt idx="99">
                  <c:v>-3.1759307170942108E-3</c:v>
                </c:pt>
                <c:pt idx="100">
                  <c:v>-3.1706441553458475E-3</c:v>
                </c:pt>
                <c:pt idx="101">
                  <c:v>-3.161014188082234E-3</c:v>
                </c:pt>
                <c:pt idx="102">
                  <c:v>-3.1524750837785831E-3</c:v>
                </c:pt>
                <c:pt idx="103">
                  <c:v>-3.1487415485775827E-3</c:v>
                </c:pt>
                <c:pt idx="104">
                  <c:v>-3.1453572821504849E-3</c:v>
                </c:pt>
                <c:pt idx="105">
                  <c:v>-3.1423351720683002E-3</c:v>
                </c:pt>
                <c:pt idx="106">
                  <c:v>-3.1375352342344343E-3</c:v>
                </c:pt>
                <c:pt idx="107">
                  <c:v>-3.1341148926111728E-3</c:v>
                </c:pt>
                <c:pt idx="108">
                  <c:v>-3.1330293402431764E-3</c:v>
                </c:pt>
                <c:pt idx="109">
                  <c:v>-3.1323141351879968E-3</c:v>
                </c:pt>
                <c:pt idx="110">
                  <c:v>-3.1319804256479955E-3</c:v>
                </c:pt>
                <c:pt idx="111">
                  <c:v>-3.1326131423670134E-3</c:v>
                </c:pt>
                <c:pt idx="112">
                  <c:v>-3.1346835154799635E-3</c:v>
                </c:pt>
                <c:pt idx="113">
                  <c:v>-3.1364245123066681E-3</c:v>
                </c:pt>
                <c:pt idx="114">
                  <c:v>-3.1386138959810239E-3</c:v>
                </c:pt>
                <c:pt idx="115">
                  <c:v>-3.1412628149452004E-3</c:v>
                </c:pt>
                <c:pt idx="116">
                  <c:v>-3.1481206497518954E-3</c:v>
                </c:pt>
                <c:pt idx="117">
                  <c:v>-3.1566768137825107E-3</c:v>
                </c:pt>
                <c:pt idx="118">
                  <c:v>-3.1617906368275328E-3</c:v>
                </c:pt>
                <c:pt idx="119">
                  <c:v>-3.1674308860951683E-3</c:v>
                </c:pt>
                <c:pt idx="120">
                  <c:v>-3.1736087100275867E-3</c:v>
                </c:pt>
                <c:pt idx="121">
                  <c:v>-3.1917962442862269E-3</c:v>
                </c:pt>
                <c:pt idx="122">
                  <c:v>-3.2129516486945064E-3</c:v>
                </c:pt>
                <c:pt idx="123">
                  <c:v>-3.2225890394199652E-3</c:v>
                </c:pt>
                <c:pt idx="124">
                  <c:v>-3.2328420443050732E-3</c:v>
                </c:pt>
                <c:pt idx="125">
                  <c:v>-3.2554264046202874E-3</c:v>
                </c:pt>
                <c:pt idx="126">
                  <c:v>-3.2802331737258328E-3</c:v>
                </c:pt>
                <c:pt idx="127">
                  <c:v>-3.2937314758818559E-3</c:v>
                </c:pt>
                <c:pt idx="128">
                  <c:v>-3.3079122827706087E-3</c:v>
                </c:pt>
                <c:pt idx="129">
                  <c:v>-3.322605253690547E-3</c:v>
                </c:pt>
                <c:pt idx="130">
                  <c:v>-3.3509983327917325E-3</c:v>
                </c:pt>
                <c:pt idx="131">
                  <c:v>-3.3780710923325685E-3</c:v>
                </c:pt>
                <c:pt idx="132">
                  <c:v>-3.3908695337592221E-3</c:v>
                </c:pt>
                <c:pt idx="133">
                  <c:v>-3.4032159758679015E-3</c:v>
                </c:pt>
                <c:pt idx="134">
                  <c:v>-3.4150980225744476E-3</c:v>
                </c:pt>
                <c:pt idx="135">
                  <c:v>-3.4372193337706136E-3</c:v>
                </c:pt>
                <c:pt idx="136">
                  <c:v>-3.4577343376929193E-3</c:v>
                </c:pt>
                <c:pt idx="137">
                  <c:v>-3.4671084684445574E-3</c:v>
                </c:pt>
                <c:pt idx="138">
                  <c:v>-3.4759438281284361E-3</c:v>
                </c:pt>
                <c:pt idx="139">
                  <c:v>-3.4842280206603959E-3</c:v>
                </c:pt>
                <c:pt idx="140">
                  <c:v>-3.498863195772195E-3</c:v>
                </c:pt>
                <c:pt idx="141">
                  <c:v>-3.5116051996242348E-3</c:v>
                </c:pt>
                <c:pt idx="142">
                  <c:v>-3.5169476165730629E-3</c:v>
                </c:pt>
                <c:pt idx="143">
                  <c:v>-3.5216644904645378E-3</c:v>
                </c:pt>
                <c:pt idx="144">
                  <c:v>-3.5257434253344044E-3</c:v>
                </c:pt>
                <c:pt idx="145">
                  <c:v>-3.5316782043492978E-3</c:v>
                </c:pt>
                <c:pt idx="146">
                  <c:v>-3.5354318539138063E-3</c:v>
                </c:pt>
                <c:pt idx="147">
                  <c:v>-3.536135153172637E-3</c:v>
                </c:pt>
                <c:pt idx="148">
                  <c:v>-3.5361261375443931E-3</c:v>
                </c:pt>
                <c:pt idx="149">
                  <c:v>-3.535392410585203E-3</c:v>
                </c:pt>
                <c:pt idx="150">
                  <c:v>-3.5314126308394478E-3</c:v>
                </c:pt>
                <c:pt idx="151">
                  <c:v>-3.5250822294363715E-3</c:v>
                </c:pt>
                <c:pt idx="152">
                  <c:v>-3.5212619735647266E-3</c:v>
                </c:pt>
                <c:pt idx="153">
                  <c:v>-3.5173777392305539E-3</c:v>
                </c:pt>
                <c:pt idx="154">
                  <c:v>-3.5134303754746909E-3</c:v>
                </c:pt>
                <c:pt idx="155">
                  <c:v>-3.5052953312364465E-3</c:v>
                </c:pt>
                <c:pt idx="156">
                  <c:v>-3.4970266102485326E-3</c:v>
                </c:pt>
                <c:pt idx="157">
                  <c:v>-3.4927763374348331E-3</c:v>
                </c:pt>
                <c:pt idx="158">
                  <c:v>-3.4884680301239257E-3</c:v>
                </c:pt>
                <c:pt idx="159">
                  <c:v>-3.4841025377563284E-3</c:v>
                </c:pt>
                <c:pt idx="160">
                  <c:v>-3.4751516350706169E-3</c:v>
                </c:pt>
                <c:pt idx="161">
                  <c:v>-3.466085700774002E-3</c:v>
                </c:pt>
                <c:pt idx="162">
                  <c:v>-3.4614470204541448E-3</c:v>
                </c:pt>
                <c:pt idx="163">
                  <c:v>-3.456756250161952E-3</c:v>
                </c:pt>
                <c:pt idx="164">
                  <c:v>-3.4520142390581654E-3</c:v>
                </c:pt>
                <c:pt idx="165">
                  <c:v>-3.4423307434527928E-3</c:v>
                </c:pt>
                <c:pt idx="166">
                  <c:v>-3.4325507691823631E-3</c:v>
                </c:pt>
                <c:pt idx="167">
                  <c:v>-3.4275652913118293E-3</c:v>
                </c:pt>
                <c:pt idx="168">
                  <c:v>-3.4225336677140561E-3</c:v>
                </c:pt>
                <c:pt idx="169">
                  <c:v>-3.4174567474698492E-3</c:v>
                </c:pt>
                <c:pt idx="170">
                  <c:v>-3.407123917824606E-3</c:v>
                </c:pt>
                <c:pt idx="171">
                  <c:v>-3.39678397889287E-3</c:v>
                </c:pt>
                <c:pt idx="172">
                  <c:v>-3.3919209982347098E-3</c:v>
                </c:pt>
                <c:pt idx="173">
                  <c:v>-3.3874518671295206E-3</c:v>
                </c:pt>
                <c:pt idx="174">
                  <c:v>-3.3833843795827434E-3</c:v>
                </c:pt>
                <c:pt idx="175">
                  <c:v>-3.3765955154452243E-3</c:v>
                </c:pt>
                <c:pt idx="176">
                  <c:v>-3.3712867453683515E-3</c:v>
                </c:pt>
                <c:pt idx="177">
                  <c:v>-3.3693443857751859E-3</c:v>
                </c:pt>
                <c:pt idx="178">
                  <c:v>-3.3678504338130466E-3</c:v>
                </c:pt>
                <c:pt idx="179">
                  <c:v>-3.3668126835273426E-3</c:v>
                </c:pt>
                <c:pt idx="180">
                  <c:v>-3.3662653474308968E-3</c:v>
                </c:pt>
                <c:pt idx="181">
                  <c:v>-3.3673795784983085E-3</c:v>
                </c:pt>
                <c:pt idx="182">
                  <c:v>-3.3687397463566526E-3</c:v>
                </c:pt>
                <c:pt idx="183">
                  <c:v>-3.3706028797242382E-3</c:v>
                </c:pt>
                <c:pt idx="184">
                  <c:v>-3.3729767727264104E-3</c:v>
                </c:pt>
                <c:pt idx="185">
                  <c:v>-3.379434336410192E-3</c:v>
                </c:pt>
                <c:pt idx="186">
                  <c:v>-3.3877358205902652E-3</c:v>
                </c:pt>
                <c:pt idx="187">
                  <c:v>-3.3927804213673696E-3</c:v>
                </c:pt>
                <c:pt idx="188">
                  <c:v>-3.3983825456918026E-3</c:v>
                </c:pt>
                <c:pt idx="189">
                  <c:v>-3.4045499874091334E-3</c:v>
                </c:pt>
                <c:pt idx="190">
                  <c:v>-3.4187757651249484E-3</c:v>
                </c:pt>
                <c:pt idx="191">
                  <c:v>-3.435028808476126E-3</c:v>
                </c:pt>
                <c:pt idx="192">
                  <c:v>-3.4441397470397206E-3</c:v>
                </c:pt>
                <c:pt idx="193">
                  <c:v>-3.4537146270485763E-3</c:v>
                </c:pt>
                <c:pt idx="194">
                  <c:v>-3.4631643741134255E-3</c:v>
                </c:pt>
                <c:pt idx="195">
                  <c:v>-3.4810972162846454E-3</c:v>
                </c:pt>
                <c:pt idx="196">
                  <c:v>-3.4981387186538981E-3</c:v>
                </c:pt>
                <c:pt idx="197">
                  <c:v>-3.5061504711952907E-3</c:v>
                </c:pt>
                <c:pt idx="198">
                  <c:v>-3.5138592210337549E-3</c:v>
                </c:pt>
                <c:pt idx="199">
                  <c:v>-3.5347231549502922E-3</c:v>
                </c:pt>
                <c:pt idx="200">
                  <c:v>-3.553461132863589E-3</c:v>
                </c:pt>
                <c:pt idx="201">
                  <c:v>-3.558905097862386E-3</c:v>
                </c:pt>
                <c:pt idx="202">
                  <c:v>-3.5640049838558951E-3</c:v>
                </c:pt>
                <c:pt idx="203">
                  <c:v>-3.5729966911279831E-3</c:v>
                </c:pt>
                <c:pt idx="204">
                  <c:v>-3.5808610483600845E-3</c:v>
                </c:pt>
                <c:pt idx="205">
                  <c:v>-3.5841635218147871E-3</c:v>
                </c:pt>
                <c:pt idx="206">
                  <c:v>-3.5870911090674085E-3</c:v>
                </c:pt>
                <c:pt idx="207">
                  <c:v>-3.5896386757050536E-3</c:v>
                </c:pt>
                <c:pt idx="208">
                  <c:v>-3.5940087395358589E-3</c:v>
                </c:pt>
                <c:pt idx="209">
                  <c:v>-3.5964964884627193E-3</c:v>
                </c:pt>
                <c:pt idx="210">
                  <c:v>-3.5966561051425927E-3</c:v>
                </c:pt>
                <c:pt idx="211">
                  <c:v>-3.5963997592380892E-3</c:v>
                </c:pt>
                <c:pt idx="212">
                  <c:v>-3.5949144610336603E-3</c:v>
                </c:pt>
                <c:pt idx="213">
                  <c:v>-3.593077936541178E-3</c:v>
                </c:pt>
                <c:pt idx="214">
                  <c:v>-3.5919537751372133E-3</c:v>
                </c:pt>
                <c:pt idx="215">
                  <c:v>-3.5907153374248324E-3</c:v>
                </c:pt>
                <c:pt idx="216">
                  <c:v>-3.5893616194870859E-3</c:v>
                </c:pt>
                <c:pt idx="217">
                  <c:v>-3.5862291688948389E-3</c:v>
                </c:pt>
                <c:pt idx="218">
                  <c:v>-3.5827738599492065E-3</c:v>
                </c:pt>
                <c:pt idx="219">
                  <c:v>-3.5808286770944164E-3</c:v>
                </c:pt>
                <c:pt idx="220">
                  <c:v>-3.578762188714002E-3</c:v>
                </c:pt>
                <c:pt idx="221">
                  <c:v>-3.5765733906112374E-3</c:v>
                </c:pt>
                <c:pt idx="222">
                  <c:v>-3.5717476362284728E-3</c:v>
                </c:pt>
                <c:pt idx="223">
                  <c:v>-3.5665750161228971E-3</c:v>
                </c:pt>
                <c:pt idx="224">
                  <c:v>-3.5637596060178467E-3</c:v>
                </c:pt>
                <c:pt idx="225">
                  <c:v>-3.5608158609301555E-3</c:v>
                </c:pt>
                <c:pt idx="226">
                  <c:v>-3.5577427766630976E-3</c:v>
                </c:pt>
                <c:pt idx="227">
                  <c:v>-3.55112542663516E-3</c:v>
                </c:pt>
                <c:pt idx="228">
                  <c:v>-3.5441369633870679E-3</c:v>
                </c:pt>
                <c:pt idx="229">
                  <c:v>-3.540402119992514E-3</c:v>
                </c:pt>
                <c:pt idx="230">
                  <c:v>-3.5365319121183347E-3</c:v>
                </c:pt>
                <c:pt idx="231">
                  <c:v>-3.5325253356877084E-3</c:v>
                </c:pt>
                <c:pt idx="232">
                  <c:v>-3.5240181026363615E-3</c:v>
                </c:pt>
                <c:pt idx="233">
                  <c:v>-3.5151989352932844E-3</c:v>
                </c:pt>
                <c:pt idx="234">
                  <c:v>-3.5109995014925843E-3</c:v>
                </c:pt>
                <c:pt idx="235">
                  <c:v>-3.5071672012954025E-3</c:v>
                </c:pt>
                <c:pt idx="236">
                  <c:v>-3.5037070074839249E-3</c:v>
                </c:pt>
                <c:pt idx="237">
                  <c:v>-3.4980178484200763E-3</c:v>
                </c:pt>
                <c:pt idx="238">
                  <c:v>-3.4936867504198332E-3</c:v>
                </c:pt>
                <c:pt idx="239">
                  <c:v>-3.4921616788308185E-3</c:v>
                </c:pt>
                <c:pt idx="240">
                  <c:v>-3.4910385498410079E-3</c:v>
                </c:pt>
                <c:pt idx="241">
                  <c:v>-3.4903223359927793E-3</c:v>
                </c:pt>
                <c:pt idx="242">
                  <c:v>-3.4902373164014122E-3</c:v>
                </c:pt>
                <c:pt idx="243">
                  <c:v>-3.4916260848216751E-3</c:v>
                </c:pt>
                <c:pt idx="244">
                  <c:v>-3.4930190363757774E-3</c:v>
                </c:pt>
                <c:pt idx="245">
                  <c:v>-3.4948487391250893E-3</c:v>
                </c:pt>
                <c:pt idx="246">
                  <c:v>-3.4971201656119888E-3</c:v>
                </c:pt>
                <c:pt idx="247">
                  <c:v>-3.503126205184337E-3</c:v>
                </c:pt>
                <c:pt idx="248">
                  <c:v>-3.510722562061197E-3</c:v>
                </c:pt>
                <c:pt idx="249">
                  <c:v>-3.5152771969304553E-3</c:v>
                </c:pt>
                <c:pt idx="250">
                  <c:v>-3.5203033915909288E-3</c:v>
                </c:pt>
                <c:pt idx="251">
                  <c:v>-3.5258061184650913E-3</c:v>
                </c:pt>
                <c:pt idx="252">
                  <c:v>-3.5383900975105576E-3</c:v>
                </c:pt>
                <c:pt idx="253">
                  <c:v>-3.5526818016240469E-3</c:v>
                </c:pt>
                <c:pt idx="254">
                  <c:v>-3.5606417795008838E-3</c:v>
                </c:pt>
                <c:pt idx="255">
                  <c:v>-3.5689880408229513E-3</c:v>
                </c:pt>
                <c:pt idx="256">
                  <c:v>-3.5772425950630904E-3</c:v>
                </c:pt>
                <c:pt idx="257">
                  <c:v>-3.5929975494708444E-3</c:v>
                </c:pt>
                <c:pt idx="258">
                  <c:v>-3.6080914229952299E-3</c:v>
                </c:pt>
                <c:pt idx="259">
                  <c:v>-3.6152467740668826E-3</c:v>
                </c:pt>
                <c:pt idx="260">
                  <c:v>-3.6221735793162679E-3</c:v>
                </c:pt>
                <c:pt idx="261">
                  <c:v>-3.6288689370644889E-3</c:v>
                </c:pt>
                <c:pt idx="262">
                  <c:v>-3.6414368179338297E-3</c:v>
                </c:pt>
                <c:pt idx="263">
                  <c:v>-3.653277857988968E-3</c:v>
                </c:pt>
                <c:pt idx="264">
                  <c:v>-3.6587724521286447E-3</c:v>
                </c:pt>
                <c:pt idx="265">
                  <c:v>-3.6640181883340617E-3</c:v>
                </c:pt>
                <c:pt idx="266">
                  <c:v>-3.6690121649263219E-3</c:v>
                </c:pt>
                <c:pt idx="267">
                  <c:v>-3.6781088310400278E-3</c:v>
                </c:pt>
                <c:pt idx="268">
                  <c:v>-3.6864124406665866E-3</c:v>
                </c:pt>
                <c:pt idx="269">
                  <c:v>-3.6901040931702767E-3</c:v>
                </c:pt>
                <c:pt idx="270">
                  <c:v>-3.6935265758275548E-3</c:v>
                </c:pt>
                <c:pt idx="271">
                  <c:v>-3.6966769866397797E-3</c:v>
                </c:pt>
                <c:pt idx="272">
                  <c:v>-3.7020183240921156E-3</c:v>
                </c:pt>
                <c:pt idx="273">
                  <c:v>-3.7064998782598835E-3</c:v>
                </c:pt>
                <c:pt idx="274">
                  <c:v>-3.7082464045834485E-3</c:v>
                </c:pt>
                <c:pt idx="275">
                  <c:v>-3.709703448748769E-3</c:v>
                </c:pt>
                <c:pt idx="276">
                  <c:v>-3.7108681090369799E-3</c:v>
                </c:pt>
                <c:pt idx="277">
                  <c:v>-3.7121700292219728E-3</c:v>
                </c:pt>
                <c:pt idx="278">
                  <c:v>-3.7125741254051547E-3</c:v>
                </c:pt>
                <c:pt idx="279">
                  <c:v>-3.712409416478657E-3</c:v>
                </c:pt>
                <c:pt idx="280">
                  <c:v>-3.7121126019057371E-3</c:v>
                </c:pt>
                <c:pt idx="281">
                  <c:v>-3.7116825393601616E-3</c:v>
                </c:pt>
                <c:pt idx="282">
                  <c:v>-3.7103343006528178E-3</c:v>
                </c:pt>
                <c:pt idx="283">
                  <c:v>-3.7086069596492521E-3</c:v>
                </c:pt>
                <c:pt idx="284">
                  <c:v>-3.7074935203085246E-3</c:v>
                </c:pt>
                <c:pt idx="285">
                  <c:v>-3.7062399781184752E-3</c:v>
                </c:pt>
                <c:pt idx="286">
                  <c:v>-3.7048451908727742E-3</c:v>
                </c:pt>
                <c:pt idx="287">
                  <c:v>-3.7015410267704496E-3</c:v>
                </c:pt>
                <c:pt idx="288">
                  <c:v>-3.6978307413315648E-3</c:v>
                </c:pt>
                <c:pt idx="289">
                  <c:v>-3.6957125915959566E-3</c:v>
                </c:pt>
                <c:pt idx="290">
                  <c:v>-3.6934463419679986E-3</c:v>
                </c:pt>
                <c:pt idx="291">
                  <c:v>-3.6910308502013933E-3</c:v>
                </c:pt>
                <c:pt idx="292">
                  <c:v>-3.6856589459199895E-3</c:v>
                </c:pt>
                <c:pt idx="293">
                  <c:v>-3.6798536113069602E-3</c:v>
                </c:pt>
                <c:pt idx="294">
                  <c:v>-3.6766747714755965E-3</c:v>
                </c:pt>
                <c:pt idx="295">
                  <c:v>-3.6733398345889512E-3</c:v>
                </c:pt>
                <c:pt idx="296">
                  <c:v>-3.6698476584007267E-3</c:v>
                </c:pt>
                <c:pt idx="297">
                  <c:v>-3.6622962049781549E-3</c:v>
                </c:pt>
                <c:pt idx="298">
                  <c:v>-3.6542837104303061E-3</c:v>
                </c:pt>
                <c:pt idx="299">
                  <c:v>-3.6500604145972559E-3</c:v>
                </c:pt>
                <c:pt idx="300">
                  <c:v>-3.6460354453193844E-3</c:v>
                </c:pt>
                <c:pt idx="301">
                  <c:v>-3.6422835862959246E-3</c:v>
                </c:pt>
                <c:pt idx="302">
                  <c:v>-3.6356680527216412E-3</c:v>
                </c:pt>
                <c:pt idx="303">
                  <c:v>-3.6300653911203185E-3</c:v>
                </c:pt>
                <c:pt idx="304">
                  <c:v>-3.6277226874492641E-3</c:v>
                </c:pt>
                <c:pt idx="305">
                  <c:v>-3.6256705357207153E-3</c:v>
                </c:pt>
                <c:pt idx="306">
                  <c:v>-3.623911842809413E-3</c:v>
                </c:pt>
                <c:pt idx="307">
                  <c:v>-3.6213507592375294E-3</c:v>
                </c:pt>
                <c:pt idx="308">
                  <c:v>-3.6198697993494733E-3</c:v>
                </c:pt>
                <c:pt idx="309">
                  <c:v>-3.6196220052042705E-3</c:v>
                </c:pt>
                <c:pt idx="310">
                  <c:v>-3.6196851116843121E-3</c:v>
                </c:pt>
                <c:pt idx="311">
                  <c:v>-3.620062025744275E-3</c:v>
                </c:pt>
                <c:pt idx="312">
                  <c:v>-3.6218399749721186E-3</c:v>
                </c:pt>
                <c:pt idx="313">
                  <c:v>-3.6247658963173279E-3</c:v>
                </c:pt>
                <c:pt idx="314">
                  <c:v>-3.6267554522373402E-3</c:v>
                </c:pt>
                <c:pt idx="315">
                  <c:v>-3.6290762575053037E-3</c:v>
                </c:pt>
                <c:pt idx="316">
                  <c:v>-3.6317312189160234E-3</c:v>
                </c:pt>
                <c:pt idx="317">
                  <c:v>-3.6381327629175786E-3</c:v>
                </c:pt>
                <c:pt idx="318">
                  <c:v>-3.6457507649201304E-3</c:v>
                </c:pt>
                <c:pt idx="319">
                  <c:v>-3.650120111085009E-3</c:v>
                </c:pt>
                <c:pt idx="320">
                  <c:v>-3.6548410553205457E-3</c:v>
                </c:pt>
                <c:pt idx="321">
                  <c:v>-3.6598509422258729E-3</c:v>
                </c:pt>
                <c:pt idx="322">
                  <c:v>-3.669840247635392E-3</c:v>
                </c:pt>
                <c:pt idx="323">
                  <c:v>-3.6797781232511539E-3</c:v>
                </c:pt>
                <c:pt idx="324">
                  <c:v>-3.6846639081078436E-3</c:v>
                </c:pt>
                <c:pt idx="325">
                  <c:v>-3.6895102317702211E-3</c:v>
                </c:pt>
                <c:pt idx="326">
                  <c:v>-3.6943165653413601E-3</c:v>
                </c:pt>
                <c:pt idx="327">
                  <c:v>-3.703755184081281E-3</c:v>
                </c:pt>
                <c:pt idx="328">
                  <c:v>-3.7131314282090599E-3</c:v>
                </c:pt>
                <c:pt idx="329">
                  <c:v>-3.7177298831458927E-3</c:v>
                </c:pt>
                <c:pt idx="330">
                  <c:v>-3.7222851762885867E-3</c:v>
                </c:pt>
                <c:pt idx="331">
                  <c:v>-3.7267967793797041E-3</c:v>
                </c:pt>
                <c:pt idx="332">
                  <c:v>-3.7356329440729752E-3</c:v>
                </c:pt>
                <c:pt idx="333">
                  <c:v>-3.7443957176463982E-3</c:v>
                </c:pt>
                <c:pt idx="334">
                  <c:v>-3.7486809406228616E-3</c:v>
                </c:pt>
                <c:pt idx="335">
                  <c:v>-3.7529193019247842E-3</c:v>
                </c:pt>
                <c:pt idx="336">
                  <c:v>-3.7571102727351757E-3</c:v>
                </c:pt>
                <c:pt idx="337">
                  <c:v>-3.7652922208808448E-3</c:v>
                </c:pt>
                <c:pt idx="338">
                  <c:v>-3.7733896797975675E-3</c:v>
                </c:pt>
                <c:pt idx="339">
                  <c:v>-3.7773357693327014E-3</c:v>
                </c:pt>
                <c:pt idx="340">
                  <c:v>-3.7812312969531803E-3</c:v>
                </c:pt>
                <c:pt idx="341">
                  <c:v>-3.7850757339219498E-3</c:v>
                </c:pt>
                <c:pt idx="342">
                  <c:v>-3.7925517078285509E-3</c:v>
                </c:pt>
                <c:pt idx="343">
                  <c:v>-3.7999320029769024E-3</c:v>
                </c:pt>
                <c:pt idx="344">
                  <c:v>-3.8035130575897469E-3</c:v>
                </c:pt>
                <c:pt idx="345">
                  <c:v>-3.8070398498479818E-3</c:v>
                </c:pt>
                <c:pt idx="346">
                  <c:v>-3.8105118511744251E-3</c:v>
                </c:pt>
                <c:pt idx="347">
                  <c:v>-3.8172300983463359E-3</c:v>
                </c:pt>
                <c:pt idx="348">
                  <c:v>-3.8238413758184819E-3</c:v>
                </c:pt>
                <c:pt idx="349">
                  <c:v>-3.8270314936283967E-3</c:v>
                </c:pt>
                <c:pt idx="350">
                  <c:v>-3.8301636490434277E-3</c:v>
                </c:pt>
                <c:pt idx="351">
                  <c:v>-3.8332373132066166E-3</c:v>
                </c:pt>
                <c:pt idx="352">
                  <c:v>-3.8391460856912474E-3</c:v>
                </c:pt>
                <c:pt idx="353">
                  <c:v>-3.8449364866766089E-3</c:v>
                </c:pt>
                <c:pt idx="354">
                  <c:v>-3.8477097661226978E-3</c:v>
                </c:pt>
                <c:pt idx="355">
                  <c:v>-3.8504213828938205E-3</c:v>
                </c:pt>
                <c:pt idx="356">
                  <c:v>-3.8530708082928911E-3</c:v>
                </c:pt>
                <c:pt idx="357">
                  <c:v>-3.8581183632269145E-3</c:v>
                </c:pt>
                <c:pt idx="358">
                  <c:v>-3.8630360239855221E-3</c:v>
                </c:pt>
                <c:pt idx="359">
                  <c:v>-3.8653665633869849E-3</c:v>
                </c:pt>
                <c:pt idx="360">
                  <c:v>-3.8676317398733673E-3</c:v>
                </c:pt>
                <c:pt idx="361">
                  <c:v>-3.8698310247475831E-3</c:v>
                </c:pt>
                <c:pt idx="362">
                  <c:v>-3.8739656241704168E-3</c:v>
                </c:pt>
                <c:pt idx="363">
                  <c:v>-3.8779586760195883E-3</c:v>
                </c:pt>
                <c:pt idx="364">
                  <c:v>-3.8798205737355929E-3</c:v>
                </c:pt>
                <c:pt idx="365">
                  <c:v>-3.8816134082964027E-3</c:v>
                </c:pt>
                <c:pt idx="366">
                  <c:v>-3.8833366510049316E-3</c:v>
                </c:pt>
                <c:pt idx="367">
                  <c:v>-3.8865065615922845E-3</c:v>
                </c:pt>
                <c:pt idx="368">
                  <c:v>-3.8895231312130463E-3</c:v>
                </c:pt>
                <c:pt idx="369">
                  <c:v>-3.8908904855627924E-3</c:v>
                </c:pt>
                <c:pt idx="370">
                  <c:v>-3.8921850764772614E-3</c:v>
                </c:pt>
                <c:pt idx="371">
                  <c:v>-3.8934063752993353E-3</c:v>
                </c:pt>
                <c:pt idx="372">
                  <c:v>-3.8955598683765302E-3</c:v>
                </c:pt>
                <c:pt idx="373">
                  <c:v>-3.8975480776803906E-3</c:v>
                </c:pt>
                <c:pt idx="374">
                  <c:v>-3.8983949871029822E-3</c:v>
                </c:pt>
                <c:pt idx="375">
                  <c:v>-3.8991758698214696E-3</c:v>
                </c:pt>
                <c:pt idx="376">
                  <c:v>-3.8999321024579814E-3</c:v>
                </c:pt>
                <c:pt idx="377">
                  <c:v>-3.9020156130700201E-3</c:v>
                </c:pt>
                <c:pt idx="378">
                  <c:v>-3.9041668731920609E-3</c:v>
                </c:pt>
                <c:pt idx="379">
                  <c:v>-3.9048216752046727E-3</c:v>
                </c:pt>
                <c:pt idx="380">
                  <c:v>-3.1053488715759858E-3</c:v>
                </c:pt>
                <c:pt idx="381">
                  <c:v>-3.9078735722597457E-3</c:v>
                </c:pt>
                <c:pt idx="382">
                  <c:v>-3.9084391123944684E-3</c:v>
                </c:pt>
                <c:pt idx="383">
                  <c:v>-3.9089895673560804E-3</c:v>
                </c:pt>
                <c:pt idx="384">
                  <c:v>-3.9099974273781868E-3</c:v>
                </c:pt>
                <c:pt idx="385">
                  <c:v>-3.9110393433849922E-3</c:v>
                </c:pt>
                <c:pt idx="386">
                  <c:v>-3.911513478955797E-3</c:v>
                </c:pt>
                <c:pt idx="387">
                  <c:v>-3.911972171999345E-3</c:v>
                </c:pt>
                <c:pt idx="388">
                  <c:v>-3.9124153632830172E-3</c:v>
                </c:pt>
                <c:pt idx="389">
                  <c:v>-3.9132072375824833E-3</c:v>
                </c:pt>
                <c:pt idx="390">
                  <c:v>-3.9140319184127748E-3</c:v>
                </c:pt>
                <c:pt idx="391">
                  <c:v>-3.9143967070121022E-3</c:v>
                </c:pt>
                <c:pt idx="392">
                  <c:v>-3.9147456368171518E-3</c:v>
                </c:pt>
                <c:pt idx="393">
                  <c:v>-3.9150786477959443E-3</c:v>
                </c:pt>
                <c:pt idx="394">
                  <c:v>-3.9156487199587531E-3</c:v>
                </c:pt>
                <c:pt idx="395">
                  <c:v>-3.9162503159584361E-3</c:v>
                </c:pt>
                <c:pt idx="396">
                  <c:v>-3.9165028412790903E-3</c:v>
                </c:pt>
                <c:pt idx="397">
                  <c:v>-3.9167390910987976E-3</c:v>
                </c:pt>
                <c:pt idx="398">
                  <c:v>-3.9169590055454506E-3</c:v>
                </c:pt>
                <c:pt idx="399">
                  <c:v>-3.9173014596238787E-3</c:v>
                </c:pt>
                <c:pt idx="400">
                  <c:v>-3.9176741206725652E-3</c:v>
                </c:pt>
                <c:pt idx="401">
                  <c:v>-3.9178114663274144E-3</c:v>
                </c:pt>
                <c:pt idx="402">
                  <c:v>-3.9179321194549033E-3</c:v>
                </c:pt>
                <c:pt idx="403">
                  <c:v>-3.9180360209822851E-3</c:v>
                </c:pt>
                <c:pt idx="404">
                  <c:v>-3.9181450416148067E-3</c:v>
                </c:pt>
                <c:pt idx="405">
                  <c:v>-3.918282917285687E-3</c:v>
                </c:pt>
                <c:pt idx="406">
                  <c:v>-3.9183021665678552E-3</c:v>
                </c:pt>
                <c:pt idx="407">
                  <c:v>-3.918304306735898E-3</c:v>
                </c:pt>
                <c:pt idx="408">
                  <c:v>-3.9182892785971646E-3</c:v>
                </c:pt>
                <c:pt idx="409">
                  <c:v>-3.9181590509818065E-3</c:v>
                </c:pt>
                <c:pt idx="410">
                  <c:v>-3.9180562901686145E-3</c:v>
                </c:pt>
                <c:pt idx="411">
                  <c:v>-3.9179545265710658E-3</c:v>
                </c:pt>
                <c:pt idx="412">
                  <c:v>-3.9178352373925307E-3</c:v>
                </c:pt>
                <c:pt idx="413">
                  <c:v>-3.9176983631206141E-3</c:v>
                </c:pt>
                <c:pt idx="414">
                  <c:v>-3.9173230726952113E-3</c:v>
                </c:pt>
                <c:pt idx="415">
                  <c:v>-3.9169738239719365E-3</c:v>
                </c:pt>
                <c:pt idx="416">
                  <c:v>-3.9167481309876351E-3</c:v>
                </c:pt>
                <c:pt idx="417">
                  <c:v>-3.9165044959954542E-3</c:v>
                </c:pt>
                <c:pt idx="418">
                  <c:v>-3.9162428590433507E-3</c:v>
                </c:pt>
                <c:pt idx="419">
                  <c:v>-3.9156166918319357E-3</c:v>
                </c:pt>
                <c:pt idx="420">
                  <c:v>-3.915015103106434E-3</c:v>
                </c:pt>
                <c:pt idx="421">
                  <c:v>-3.9146625644281841E-3</c:v>
                </c:pt>
                <c:pt idx="422">
                  <c:v>-3.9142916669154815E-3</c:v>
                </c:pt>
                <c:pt idx="423">
                  <c:v>-3.9139023509759951E-3</c:v>
                </c:pt>
                <c:pt idx="424">
                  <c:v>-3.9130194933356677E-3</c:v>
                </c:pt>
                <c:pt idx="425">
                  <c:v>-3.9121597123026319E-3</c:v>
                </c:pt>
                <c:pt idx="426">
                  <c:v>-3.9116774115033337E-3</c:v>
                </c:pt>
                <c:pt idx="427">
                  <c:v>-3.9111763348431694E-3</c:v>
                </c:pt>
                <c:pt idx="428">
                  <c:v>-3.9106564234492325E-3</c:v>
                </c:pt>
                <c:pt idx="429">
                  <c:v>-3.9095110620435136E-3</c:v>
                </c:pt>
                <c:pt idx="430">
                  <c:v>-3.9083872362910554E-3</c:v>
                </c:pt>
                <c:pt idx="431">
                  <c:v>-3.9077722563840567E-3</c:v>
                </c:pt>
                <c:pt idx="432">
                  <c:v>-3.9071380845889792E-3</c:v>
                </c:pt>
                <c:pt idx="433">
                  <c:v>-3.9064846609537796E-3</c:v>
                </c:pt>
                <c:pt idx="434">
                  <c:v>-3.9050709830856789E-3</c:v>
                </c:pt>
                <c:pt idx="435">
                  <c:v>-3.903677259042837E-3</c:v>
                </c:pt>
                <c:pt idx="436">
                  <c:v>-3.902930613177702E-3</c:v>
                </c:pt>
                <c:pt idx="437">
                  <c:v>-3.9021840545228059E-3</c:v>
                </c:pt>
                <c:pt idx="438">
                  <c:v>-3.9014415910720857E-3</c:v>
                </c:pt>
                <c:pt idx="439">
                  <c:v>-3.8999285239338377E-3</c:v>
                </c:pt>
                <c:pt idx="440">
                  <c:v>-3.8985145221248629E-3</c:v>
                </c:pt>
                <c:pt idx="441">
                  <c:v>-3.8977939091555669E-3</c:v>
                </c:pt>
                <c:pt idx="442">
                  <c:v>-3.8970779408709078E-3</c:v>
                </c:pt>
                <c:pt idx="443">
                  <c:v>-3.8948795519040402E-3</c:v>
                </c:pt>
                <c:pt idx="444">
                  <c:v>-3.8928848037533825E-3</c:v>
                </c:pt>
                <c:pt idx="445">
                  <c:v>-3.8922039145283804E-3</c:v>
                </c:pt>
                <c:pt idx="446">
                  <c:v>-3.891528403001665E-3</c:v>
                </c:pt>
                <c:pt idx="447">
                  <c:v>-3.8901537256297303E-3</c:v>
                </c:pt>
                <c:pt idx="448">
                  <c:v>-3.8888819653326578E-3</c:v>
                </c:pt>
                <c:pt idx="449">
                  <c:v>-3.8882347161184327E-3</c:v>
                </c:pt>
                <c:pt idx="450">
                  <c:v>-3.8875933940829555E-3</c:v>
                </c:pt>
                <c:pt idx="451">
                  <c:v>-3.8869580909528523E-3</c:v>
                </c:pt>
                <c:pt idx="452">
                  <c:v>-3.8856660650532504E-3</c:v>
                </c:pt>
                <c:pt idx="453">
                  <c:v>-3.8844788993408486E-3</c:v>
                </c:pt>
                <c:pt idx="454">
                  <c:v>-3.883875064758513E-3</c:v>
                </c:pt>
                <c:pt idx="455">
                  <c:v>-3.8832777983621725E-3</c:v>
                </c:pt>
                <c:pt idx="456">
                  <c:v>-3.8826871923181017E-3</c:v>
                </c:pt>
                <c:pt idx="457">
                  <c:v>-3.8814867875691661E-3</c:v>
                </c:pt>
                <c:pt idx="458">
                  <c:v>-3.8803932001618691E-3</c:v>
                </c:pt>
                <c:pt idx="459">
                  <c:v>-3.8798372683412907E-3</c:v>
                </c:pt>
                <c:pt idx="460">
                  <c:v>-3.8792885463534432E-3</c:v>
                </c:pt>
                <c:pt idx="461">
                  <c:v>-3.8787471253254324E-3</c:v>
                </c:pt>
                <c:pt idx="462">
                  <c:v>-3.8776473113255605E-3</c:v>
                </c:pt>
                <c:pt idx="463">
                  <c:v>-3.8763836460931067E-3</c:v>
                </c:pt>
                <c:pt idx="464">
                  <c:v>-3.875657056364723E-3</c:v>
                </c:pt>
                <c:pt idx="465">
                  <c:v>-3.8751693090022243E-3</c:v>
                </c:pt>
                <c:pt idx="466">
                  <c:v>-3.8741790544838395E-3</c:v>
                </c:pt>
                <c:pt idx="467">
                  <c:v>-3.8732995770729417E-3</c:v>
                </c:pt>
                <c:pt idx="468">
                  <c:v>-3.8728529161247138E-3</c:v>
                </c:pt>
                <c:pt idx="469">
                  <c:v>-3.8724147474233916E-3</c:v>
                </c:pt>
                <c:pt idx="470">
                  <c:v>-3.8719851622959212E-3</c:v>
                </c:pt>
                <c:pt idx="471">
                  <c:v>-3.8711134350588594E-3</c:v>
                </c:pt>
                <c:pt idx="472">
                  <c:v>-3.8703544904983289E-3</c:v>
                </c:pt>
                <c:pt idx="473">
                  <c:v>-3.8699691977006623E-3</c:v>
                </c:pt>
                <c:pt idx="474">
                  <c:v>-3.8695930382770527E-3</c:v>
                </c:pt>
                <c:pt idx="475">
                  <c:v>-3.8692261036343822E-3</c:v>
                </c:pt>
                <c:pt idx="476">
                  <c:v>-3.8684818712786395E-3</c:v>
                </c:pt>
                <c:pt idx="477">
                  <c:v>-3.8678524457269603E-3</c:v>
                </c:pt>
                <c:pt idx="478">
                  <c:v>-3.8675330094894989E-3</c:v>
                </c:pt>
                <c:pt idx="479">
                  <c:v>-3.8672233475134377E-3</c:v>
                </c:pt>
                <c:pt idx="480">
                  <c:v>-3.8669235518451472E-3</c:v>
                </c:pt>
                <c:pt idx="481">
                  <c:v>-3.8663157811580362E-3</c:v>
                </c:pt>
                <c:pt idx="482">
                  <c:v>-3.8658248615464075E-3</c:v>
                </c:pt>
                <c:pt idx="483">
                  <c:v>-3.865575769999019E-3</c:v>
                </c:pt>
                <c:pt idx="484">
                  <c:v>-3.8653370942798304E-3</c:v>
                </c:pt>
                <c:pt idx="485">
                  <c:v>-3.8651089258756599E-3</c:v>
                </c:pt>
                <c:pt idx="486">
                  <c:v>-3.8646465827785192E-3</c:v>
                </c:pt>
                <c:pt idx="487">
                  <c:v>-3.8643031565044339E-3</c:v>
                </c:pt>
                <c:pt idx="488">
                  <c:v>-3.8641288983365385E-3</c:v>
                </c:pt>
                <c:pt idx="489">
                  <c:v>-3.8639656970040903E-3</c:v>
                </c:pt>
                <c:pt idx="490">
                  <c:v>-3.8638136441937476E-3</c:v>
                </c:pt>
                <c:pt idx="491">
                  <c:v>-3.8635056943681079E-3</c:v>
                </c:pt>
                <c:pt idx="492">
                  <c:v>-3.8633187494685473E-3</c:v>
                </c:pt>
                <c:pt idx="493">
                  <c:v>-3.8632238131297569E-3</c:v>
                </c:pt>
                <c:pt idx="494">
                  <c:v>-3.863140574433821E-3</c:v>
                </c:pt>
                <c:pt idx="495">
                  <c:v>-3.8630691258667582E-3</c:v>
                </c:pt>
                <c:pt idx="496">
                  <c:v>-3.8629245338483997E-3</c:v>
                </c:pt>
                <c:pt idx="497">
                  <c:v>-3.8629030593462232E-3</c:v>
                </c:pt>
                <c:pt idx="498">
                  <c:v>-3.8628919328465017E-3</c:v>
                </c:pt>
                <c:pt idx="499">
                  <c:v>-3.8628931457562743E-3</c:v>
                </c:pt>
                <c:pt idx="500">
                  <c:v>-3.8629033709769445E-3</c:v>
                </c:pt>
                <c:pt idx="501">
                  <c:v>-3.8628624300462988E-3</c:v>
                </c:pt>
                <c:pt idx="502">
                  <c:v>-3.8628775154592176E-3</c:v>
                </c:pt>
                <c:pt idx="503">
                  <c:v>-3.8628508395577299E-3</c:v>
                </c:pt>
                <c:pt idx="504">
                  <c:v>-3.8628160331999339E-3</c:v>
                </c:pt>
                <c:pt idx="505">
                  <c:v>-3.8627730732843091E-3</c:v>
                </c:pt>
                <c:pt idx="506">
                  <c:v>-3.8626184172496636E-3</c:v>
                </c:pt>
                <c:pt idx="507">
                  <c:v>-3.8625192446861689E-3</c:v>
                </c:pt>
                <c:pt idx="508">
                  <c:v>-3.862435175934209E-3</c:v>
                </c:pt>
                <c:pt idx="509">
                  <c:v>-3.8623428169737295E-3</c:v>
                </c:pt>
                <c:pt idx="510">
                  <c:v>-3.8622421451028899E-3</c:v>
                </c:pt>
                <c:pt idx="511">
                  <c:v>-3.8619715458532156E-3</c:v>
                </c:pt>
                <c:pt idx="512">
                  <c:v>-3.8617558698428311E-3</c:v>
                </c:pt>
                <c:pt idx="513">
                  <c:v>-3.8616132901747591E-3</c:v>
                </c:pt>
                <c:pt idx="514">
                  <c:v>-3.8614622605059878E-3</c:v>
                </c:pt>
                <c:pt idx="515">
                  <c:v>-3.8613027578948689E-3</c:v>
                </c:pt>
                <c:pt idx="516">
                  <c:v>-3.8609139878786891E-3</c:v>
                </c:pt>
                <c:pt idx="517">
                  <c:v>-3.8605795630708428E-3</c:v>
                </c:pt>
                <c:pt idx="518">
                  <c:v>-3.8589824959922581E-3</c:v>
                </c:pt>
                <c:pt idx="519">
                  <c:v>-3.8569568405888432E-3</c:v>
                </c:pt>
                <c:pt idx="520">
                  <c:v>-3.8544947686025566E-3</c:v>
                </c:pt>
                <c:pt idx="521">
                  <c:v>-3.8515884517753562E-3</c:v>
                </c:pt>
                <c:pt idx="522">
                  <c:v>-3.8482300622089127E-3</c:v>
                </c:pt>
                <c:pt idx="523">
                  <c:v>-3.8444117714453441E-3</c:v>
                </c:pt>
                <c:pt idx="524">
                  <c:v>-3.8401257513864806E-3</c:v>
                </c:pt>
                <c:pt idx="525">
                  <c:v>-3.8353641738142485E-3</c:v>
                </c:pt>
                <c:pt idx="526">
                  <c:v>-3.8301192105905102E-3</c:v>
                </c:pt>
                <c:pt idx="527">
                  <c:v>-3.8243748591559878E-3</c:v>
                </c:pt>
                <c:pt idx="528">
                  <c:v>-3.8180940053988977E-3</c:v>
                </c:pt>
                <c:pt idx="529">
                  <c:v>-3.8112649479993266E-3</c:v>
                </c:pt>
                <c:pt idx="530">
                  <c:v>-3.8038785017446841E-3</c:v>
                </c:pt>
                <c:pt idx="531">
                  <c:v>-3.795925481782092E-3</c:v>
                </c:pt>
                <c:pt idx="532">
                  <c:v>-3.7873967029788957E-3</c:v>
                </c:pt>
                <c:pt idx="533">
                  <c:v>-3.7782829807220253E-3</c:v>
                </c:pt>
                <c:pt idx="534">
                  <c:v>-3.7685751295590819E-3</c:v>
                </c:pt>
                <c:pt idx="535">
                  <c:v>-3.7582639645572513E-3</c:v>
                </c:pt>
                <c:pt idx="536">
                  <c:v>-3.7473403009435913E-3</c:v>
                </c:pt>
                <c:pt idx="537">
                  <c:v>-3.7357949535854473E-3</c:v>
                </c:pt>
                <c:pt idx="538">
                  <c:v>-3.7236187374301011E-3</c:v>
                </c:pt>
                <c:pt idx="539">
                  <c:v>-3.7108024675047702E-3</c:v>
                </c:pt>
                <c:pt idx="540">
                  <c:v>-3.6956502227125654E-3</c:v>
                </c:pt>
                <c:pt idx="541">
                  <c:v>-3.6788405877219432E-3</c:v>
                </c:pt>
                <c:pt idx="542">
                  <c:v>-3.6677282747321627E-3</c:v>
                </c:pt>
                <c:pt idx="543">
                  <c:v>-3.6548979938944015E-3</c:v>
                </c:pt>
                <c:pt idx="544">
                  <c:v>-3.6422256938450914E-3</c:v>
                </c:pt>
                <c:pt idx="545">
                  <c:v>-3.629725636336012E-3</c:v>
                </c:pt>
                <c:pt idx="546">
                  <c:v>-3.6174120825593903E-3</c:v>
                </c:pt>
                <c:pt idx="547">
                  <c:v>-3.6052992941071338E-3</c:v>
                </c:pt>
                <c:pt idx="548">
                  <c:v>-3.5934015325711499E-3</c:v>
                </c:pt>
                <c:pt idx="549">
                  <c:v>-3.58173305946341E-3</c:v>
                </c:pt>
                <c:pt idx="550">
                  <c:v>-3.5703081359761413E-3</c:v>
                </c:pt>
                <c:pt idx="551">
                  <c:v>-3.5591410240209953E-3</c:v>
                </c:pt>
                <c:pt idx="552">
                  <c:v>-3.548221383669059E-3</c:v>
                </c:pt>
                <c:pt idx="553">
                  <c:v>-3.536867529612131E-3</c:v>
                </c:pt>
                <c:pt idx="554">
                  <c:v>-3.5247477331656896E-3</c:v>
                </c:pt>
                <c:pt idx="555">
                  <c:v>-3.5118470067585505E-3</c:v>
                </c:pt>
                <c:pt idx="556">
                  <c:v>-3.4981503628594979E-3</c:v>
                </c:pt>
                <c:pt idx="557">
                  <c:v>-3.4771340958394958E-3</c:v>
                </c:pt>
                <c:pt idx="558">
                  <c:v>-3.4660505878614245E-3</c:v>
                </c:pt>
                <c:pt idx="559">
                  <c:v>-3.45213505225761E-3</c:v>
                </c:pt>
                <c:pt idx="560">
                  <c:v>-3.4351048638781023E-3</c:v>
                </c:pt>
                <c:pt idx="561">
                  <c:v>-3.4172038208302169E-3</c:v>
                </c:pt>
                <c:pt idx="562">
                  <c:v>-3.3984169355827376E-3</c:v>
                </c:pt>
                <c:pt idx="563">
                  <c:v>-3.3787292205245123E-3</c:v>
                </c:pt>
                <c:pt idx="564">
                  <c:v>-3.3581256880843569E-3</c:v>
                </c:pt>
                <c:pt idx="565">
                  <c:v>-3.3365913506511191E-3</c:v>
                </c:pt>
                <c:pt idx="566">
                  <c:v>-3.3141112209733592E-3</c:v>
                </c:pt>
                <c:pt idx="567">
                  <c:v>-3.2906703112800528E-3</c:v>
                </c:pt>
                <c:pt idx="568">
                  <c:v>-3.2664518181091395E-3</c:v>
                </c:pt>
                <c:pt idx="569">
                  <c:v>-3.2418762388175537E-3</c:v>
                </c:pt>
                <c:pt idx="570">
                  <c:v>-3.2169599624953804E-3</c:v>
                </c:pt>
                <c:pt idx="571">
                  <c:v>-3.1917042646822935E-3</c:v>
                </c:pt>
                <c:pt idx="572">
                  <c:v>-3.166110421117807E-3</c:v>
                </c:pt>
                <c:pt idx="573">
                  <c:v>-3.1401797075814031E-3</c:v>
                </c:pt>
                <c:pt idx="574">
                  <c:v>-3.1139133995328194E-3</c:v>
                </c:pt>
                <c:pt idx="575">
                  <c:v>-3.0873127727515381E-3</c:v>
                </c:pt>
                <c:pt idx="576">
                  <c:v>-3.0603791029371052E-3</c:v>
                </c:pt>
                <c:pt idx="577">
                  <c:v>-3.0331136657091307E-3</c:v>
                </c:pt>
                <c:pt idx="578">
                  <c:v>-3.0055177366872243E-3</c:v>
                </c:pt>
                <c:pt idx="579">
                  <c:v>-2.9775925916508683E-3</c:v>
                </c:pt>
                <c:pt idx="580">
                  <c:v>-2.9493395062596406E-3</c:v>
                </c:pt>
                <c:pt idx="581">
                  <c:v>-2.9207597560931831E-3</c:v>
                </c:pt>
                <c:pt idx="582">
                  <c:v>-2.8918546168110737E-3</c:v>
                </c:pt>
                <c:pt idx="583">
                  <c:v>-2.8626253640728905E-3</c:v>
                </c:pt>
                <c:pt idx="584">
                  <c:v>-2.8330732736581155E-3</c:v>
                </c:pt>
                <c:pt idx="585">
                  <c:v>-2.8031996211463905E-3</c:v>
                </c:pt>
                <c:pt idx="586">
                  <c:v>-2.7730056822772298E-3</c:v>
                </c:pt>
                <c:pt idx="587">
                  <c:v>-2.742492732630275E-3</c:v>
                </c:pt>
                <c:pt idx="588">
                  <c:v>-2.7116620479050724E-3</c:v>
                </c:pt>
                <c:pt idx="589">
                  <c:v>-2.6805149036812637E-3</c:v>
                </c:pt>
                <c:pt idx="590">
                  <c:v>-2.6490525756983629E-3</c:v>
                </c:pt>
                <c:pt idx="591">
                  <c:v>-2.6172763396159482E-3</c:v>
                </c:pt>
                <c:pt idx="592">
                  <c:v>-2.5713192309106958E-3</c:v>
                </c:pt>
                <c:pt idx="593">
                  <c:v>-2.538786428005757E-3</c:v>
                </c:pt>
                <c:pt idx="594">
                  <c:v>-2.5153788001697208E-3</c:v>
                </c:pt>
                <c:pt idx="595">
                  <c:v>-2.4823156772901811E-3</c:v>
                </c:pt>
                <c:pt idx="596">
                  <c:v>-2.448945206983133E-3</c:v>
                </c:pt>
                <c:pt idx="597">
                  <c:v>-2.4152686647882504E-3</c:v>
                </c:pt>
                <c:pt idx="598">
                  <c:v>-2.3812873261652712E-3</c:v>
                </c:pt>
                <c:pt idx="599">
                  <c:v>-2.3470024670135814E-3</c:v>
                </c:pt>
                <c:pt idx="600">
                  <c:v>-2.3124153631126632E-3</c:v>
                </c:pt>
                <c:pt idx="601">
                  <c:v>-2.2775272897623822E-3</c:v>
                </c:pt>
                <c:pt idx="602">
                  <c:v>-2.2423395228221565E-3</c:v>
                </c:pt>
                <c:pt idx="603">
                  <c:v>-2.2068533379515642E-3</c:v>
                </c:pt>
                <c:pt idx="604">
                  <c:v>-2.1710700108501513E-3</c:v>
                </c:pt>
                <c:pt idx="605">
                  <c:v>-2.1349908169776555E-3</c:v>
                </c:pt>
                <c:pt idx="606">
                  <c:v>-2.098617032233463E-3</c:v>
                </c:pt>
                <c:pt idx="607">
                  <c:v>-2.0513905902204144E-3</c:v>
                </c:pt>
                <c:pt idx="608">
                  <c:v>-2.0037406548789605E-3</c:v>
                </c:pt>
                <c:pt idx="609">
                  <c:v>-1.9663251729262754E-3</c:v>
                </c:pt>
                <c:pt idx="610">
                  <c:v>-1.9232111136435748E-3</c:v>
                </c:pt>
                <c:pt idx="611">
                  <c:v>-1.8906292065512531E-3</c:v>
                </c:pt>
                <c:pt idx="612">
                  <c:v>-1.8523512733681358E-3</c:v>
                </c:pt>
                <c:pt idx="613">
                  <c:v>-1.8137884077074062E-3</c:v>
                </c:pt>
                <c:pt idx="614">
                  <c:v>-1.7749418853085785E-3</c:v>
                </c:pt>
                <c:pt idx="615">
                  <c:v>-1.7358129817113266E-3</c:v>
                </c:pt>
                <c:pt idx="616">
                  <c:v>-1.6964029727750685E-3</c:v>
                </c:pt>
                <c:pt idx="617">
                  <c:v>-1.6567131338796059E-3</c:v>
                </c:pt>
                <c:pt idx="618">
                  <c:v>-1.6167447409642932E-3</c:v>
                </c:pt>
                <c:pt idx="619">
                  <c:v>-1.5764992809197409E-3</c:v>
                </c:pt>
                <c:pt idx="620">
                  <c:v>-1.5360133704955814E-3</c:v>
                </c:pt>
                <c:pt idx="621">
                  <c:v>-1.4953161662090153E-3</c:v>
                </c:pt>
                <c:pt idx="622">
                  <c:v>-1.4544101344071692E-3</c:v>
                </c:pt>
                <c:pt idx="623">
                  <c:v>-1.4132977412772973E-3</c:v>
                </c:pt>
                <c:pt idx="624">
                  <c:v>-1.3719814528068142E-3</c:v>
                </c:pt>
                <c:pt idx="625">
                  <c:v>-1.3304637349031978E-3</c:v>
                </c:pt>
                <c:pt idx="626">
                  <c:v>-1.2887470540734469E-3</c:v>
                </c:pt>
                <c:pt idx="627">
                  <c:v>-1.2468338763049758E-3</c:v>
                </c:pt>
                <c:pt idx="628">
                  <c:v>-1.2047266676651347E-3</c:v>
                </c:pt>
                <c:pt idx="629">
                  <c:v>-1.1624278943411781E-3</c:v>
                </c:pt>
                <c:pt idx="630">
                  <c:v>-1.1199400223205203E-3</c:v>
                </c:pt>
                <c:pt idx="631">
                  <c:v>-1.0772655179103197E-3</c:v>
                </c:pt>
                <c:pt idx="632">
                  <c:v>-1.0344068471779266E-3</c:v>
                </c:pt>
                <c:pt idx="633">
                  <c:v>-9.9136647623065954E-4</c:v>
                </c:pt>
                <c:pt idx="634">
                  <c:v>-9.4814687113586871E-4</c:v>
                </c:pt>
                <c:pt idx="635">
                  <c:v>-9.047504981607446E-4</c:v>
                </c:pt>
                <c:pt idx="636">
                  <c:v>-8.6117982329270149E-4</c:v>
                </c:pt>
                <c:pt idx="637">
                  <c:v>-8.1743731263905772E-4</c:v>
                </c:pt>
                <c:pt idx="638">
                  <c:v>-7.7352543258690787E-4</c:v>
                </c:pt>
                <c:pt idx="639">
                  <c:v>-7.2944664908369816E-4</c:v>
                </c:pt>
                <c:pt idx="640">
                  <c:v>-6.8520342819677893E-4</c:v>
                </c:pt>
                <c:pt idx="641">
                  <c:v>-6.4079823623330867E-4</c:v>
                </c:pt>
                <c:pt idx="642">
                  <c:v>-5.9623353918070165E-4</c:v>
                </c:pt>
                <c:pt idx="643">
                  <c:v>-5.5151180326618032E-4</c:v>
                </c:pt>
                <c:pt idx="644">
                  <c:v>-5.0021211896567053E-4</c:v>
                </c:pt>
                <c:pt idx="645">
                  <c:v>-4.5516217543006832E-4</c:v>
                </c:pt>
                <c:pt idx="646">
                  <c:v>-4.1642902350425004E-4</c:v>
                </c:pt>
                <c:pt idx="647">
                  <c:v>-3.7110379333515908E-4</c:v>
                </c:pt>
                <c:pt idx="648">
                  <c:v>-3.2563385504058573E-4</c:v>
                </c:pt>
                <c:pt idx="649">
                  <c:v>-2.8002167468788031E-4</c:v>
                </c:pt>
                <c:pt idx="650">
                  <c:v>-2.342697184243292E-4</c:v>
                </c:pt>
                <c:pt idx="651">
                  <c:v>-1.8838045243718682E-4</c:v>
                </c:pt>
                <c:pt idx="652">
                  <c:v>-1.4235634271386743E-4</c:v>
                </c:pt>
                <c:pt idx="653">
                  <c:v>-9.6199855561529546E-5</c:v>
                </c:pt>
                <c:pt idx="654">
                  <c:v>-4.9913457167427566E-5</c:v>
                </c:pt>
                <c:pt idx="655">
                  <c:v>-3.4996136388798504E-6</c:v>
                </c:pt>
                <c:pt idx="656">
                  <c:v>4.3039209076667362E-5</c:v>
                </c:pt>
                <c:pt idx="657">
                  <c:v>8.9700544512183455E-5</c:v>
                </c:pt>
                <c:pt idx="658">
                  <c:v>1.4986974021802268E-4</c:v>
                </c:pt>
                <c:pt idx="659">
                  <c:v>1.8338088959346521E-4</c:v>
                </c:pt>
                <c:pt idx="660">
                  <c:v>2.3039496670484994E-4</c:v>
                </c:pt>
                <c:pt idx="661">
                  <c:v>2.7752169210693012E-4</c:v>
                </c:pt>
                <c:pt idx="662">
                  <c:v>3.2475859961245135E-4</c:v>
                </c:pt>
                <c:pt idx="663">
                  <c:v>3.7210322303415921E-4</c:v>
                </c:pt>
                <c:pt idx="664">
                  <c:v>4.1955309626473536E-4</c:v>
                </c:pt>
                <c:pt idx="665">
                  <c:v>4.6710575311692537E-4</c:v>
                </c:pt>
                <c:pt idx="666">
                  <c:v>5.1475872732353878E-4</c:v>
                </c:pt>
                <c:pt idx="667">
                  <c:v>5.6250955293712934E-4</c:v>
                </c:pt>
                <c:pt idx="668">
                  <c:v>6.1035576361057053E-4</c:v>
                </c:pt>
                <c:pt idx="669">
                  <c:v>6.58294893236544E-4</c:v>
                </c:pt>
                <c:pt idx="670">
                  <c:v>7.0632447570773138E-4</c:v>
                </c:pt>
                <c:pt idx="671">
                  <c:v>7.5444248768263833E-4</c:v>
                </c:pt>
                <c:pt idx="672">
                  <c:v>8.0272035146933263E-4</c:v>
                </c:pt>
                <c:pt idx="673">
                  <c:v>8.5121354445050201E-4</c:v>
                </c:pt>
                <c:pt idx="674">
                  <c:v>8.9992159564289409E-4</c:v>
                </c:pt>
                <c:pt idx="675">
                  <c:v>9.4884403462280886E-4</c:v>
                </c:pt>
                <c:pt idx="676">
                  <c:v>9.9798039088661028E-4</c:v>
                </c:pt>
                <c:pt idx="677">
                  <c:v>1.0473301936109181E-3</c:v>
                </c:pt>
                <c:pt idx="678">
                  <c:v>1.0968929722920961E-3</c:v>
                </c:pt>
                <c:pt idx="679">
                  <c:v>1.1466682564265085E-3</c:v>
                </c:pt>
                <c:pt idx="680">
                  <c:v>1.196655575430583E-3</c:v>
                </c:pt>
                <c:pt idx="681">
                  <c:v>1.2468544584809393E-3</c:v>
                </c:pt>
                <c:pt idx="682">
                  <c:v>1.2972644353936857E-3</c:v>
                </c:pt>
                <c:pt idx="683">
                  <c:v>1.3478850351056337E-3</c:v>
                </c:pt>
                <c:pt idx="684">
                  <c:v>1.3987157872730194E-3</c:v>
                </c:pt>
                <c:pt idx="685">
                  <c:v>1.4497562213122706E-3</c:v>
                </c:pt>
                <c:pt idx="686">
                  <c:v>1.5010058664799431E-3</c:v>
                </c:pt>
                <c:pt idx="687">
                  <c:v>1.5524642522724008E-3</c:v>
                </c:pt>
                <c:pt idx="688">
                  <c:v>1.6041309081060717E-3</c:v>
                </c:pt>
                <c:pt idx="689">
                  <c:v>1.6560053636371919E-3</c:v>
                </c:pt>
                <c:pt idx="690">
                  <c:v>1.7080871478825088E-3</c:v>
                </c:pt>
                <c:pt idx="691">
                  <c:v>1.7603757902584505E-3</c:v>
                </c:pt>
                <c:pt idx="692">
                  <c:v>1.8128708203413169E-3</c:v>
                </c:pt>
                <c:pt idx="693">
                  <c:v>1.8655717674675998E-3</c:v>
                </c:pt>
                <c:pt idx="694">
                  <c:v>1.9184781612135993E-3</c:v>
                </c:pt>
                <c:pt idx="695">
                  <c:v>1.9715895308358711E-3</c:v>
                </c:pt>
                <c:pt idx="696">
                  <c:v>2.0249054057508431E-3</c:v>
                </c:pt>
                <c:pt idx="697">
                  <c:v>2.0784253151351351E-3</c:v>
                </c:pt>
                <c:pt idx="698">
                  <c:v>2.1321487888847912E-3</c:v>
                </c:pt>
                <c:pt idx="699">
                  <c:v>2.1860753561764312E-3</c:v>
                </c:pt>
                <c:pt idx="700">
                  <c:v>2.2402045461866749E-3</c:v>
                </c:pt>
                <c:pt idx="701">
                  <c:v>2.2945358886516942E-3</c:v>
                </c:pt>
                <c:pt idx="702">
                  <c:v>2.3490689129079811E-3</c:v>
                </c:pt>
                <c:pt idx="703">
                  <c:v>2.4038031481321553E-3</c:v>
                </c:pt>
                <c:pt idx="704">
                  <c:v>2.4587381239804529E-3</c:v>
                </c:pt>
                <c:pt idx="705">
                  <c:v>2.5138733697094295E-3</c:v>
                </c:pt>
                <c:pt idx="706">
                  <c:v>2.5692084148953853E-3</c:v>
                </c:pt>
                <c:pt idx="707">
                  <c:v>2.624742788874812E-3</c:v>
                </c:pt>
                <c:pt idx="708">
                  <c:v>2.6804760211440737E-3</c:v>
                </c:pt>
                <c:pt idx="709">
                  <c:v>2.7364076407199178E-3</c:v>
                </c:pt>
                <c:pt idx="710">
                  <c:v>2.7925371774184526E-3</c:v>
                </c:pt>
                <c:pt idx="711">
                  <c:v>2.8488641604962339E-3</c:v>
                </c:pt>
                <c:pt idx="712">
                  <c:v>2.9215739353372072E-3</c:v>
                </c:pt>
                <c:pt idx="713">
                  <c:v>2.9621085834552474E-3</c:v>
                </c:pt>
                <c:pt idx="714">
                  <c:v>3.0190250822492715E-3</c:v>
                </c:pt>
                <c:pt idx="715">
                  <c:v>3.0761371450083175E-3</c:v>
                </c:pt>
                <c:pt idx="716">
                  <c:v>3.1334443012287494E-3</c:v>
                </c:pt>
                <c:pt idx="717">
                  <c:v>3.190946080167123E-3</c:v>
                </c:pt>
                <c:pt idx="718">
                  <c:v>3.2486420115596104E-3</c:v>
                </c:pt>
                <c:pt idx="719">
                  <c:v>3.3065316245028953E-3</c:v>
                </c:pt>
                <c:pt idx="720">
                  <c:v>3.3646144484933416E-3</c:v>
                </c:pt>
                <c:pt idx="721">
                  <c:v>3.4228900131072493E-3</c:v>
                </c:pt>
                <c:pt idx="722">
                  <c:v>3.4813578474413021E-3</c:v>
                </c:pt>
                <c:pt idx="723">
                  <c:v>3.540017481151736E-3</c:v>
                </c:pt>
                <c:pt idx="724">
                  <c:v>3.5987107681823005E-3</c:v>
                </c:pt>
                <c:pt idx="725">
                  <c:v>3.6572282663094313E-3</c:v>
                </c:pt>
                <c:pt idx="726">
                  <c:v>3.715563622774809E-3</c:v>
                </c:pt>
                <c:pt idx="727">
                  <c:v>3.7737117203917592E-3</c:v>
                </c:pt>
                <c:pt idx="728">
                  <c:v>3.8316674419736074E-3</c:v>
                </c:pt>
                <c:pt idx="729">
                  <c:v>3.8894256707333597E-3</c:v>
                </c:pt>
                <c:pt idx="730">
                  <c:v>3.9469812894044054E-3</c:v>
                </c:pt>
                <c:pt idx="731">
                  <c:v>4.0043291811997506E-3</c:v>
                </c:pt>
                <c:pt idx="732">
                  <c:v>4.0614642290126568E-3</c:v>
                </c:pt>
                <c:pt idx="733">
                  <c:v>4.1183813157363858E-3</c:v>
                </c:pt>
                <c:pt idx="734">
                  <c:v>4.1750753244240713E-3</c:v>
                </c:pt>
                <c:pt idx="735">
                  <c:v>4.2315411378890389E-3</c:v>
                </c:pt>
                <c:pt idx="736">
                  <c:v>4.2877736392643584E-3</c:v>
                </c:pt>
                <c:pt idx="737">
                  <c:v>4.3437677112834194E-3</c:v>
                </c:pt>
                <c:pt idx="738">
                  <c:v>4.3995182371592279E-3</c:v>
                </c:pt>
                <c:pt idx="739">
                  <c:v>4.4550200996251732E-3</c:v>
                </c:pt>
                <c:pt idx="740">
                  <c:v>4.5102681816544532E-3</c:v>
                </c:pt>
                <c:pt idx="741">
                  <c:v>4.5652573663002016E-3</c:v>
                </c:pt>
                <c:pt idx="742">
                  <c:v>4.6199825366155522E-3</c:v>
                </c:pt>
                <c:pt idx="743">
                  <c:v>4.6744385750940864E-3</c:v>
                </c:pt>
                <c:pt idx="744">
                  <c:v>4.7286203650287462E-3</c:v>
                </c:pt>
                <c:pt idx="745">
                  <c:v>4.782522789232857E-3</c:v>
                </c:pt>
                <c:pt idx="746">
                  <c:v>4.8361407306796167E-3</c:v>
                </c:pt>
                <c:pt idx="747">
                  <c:v>4.8894690722622869E-3</c:v>
                </c:pt>
                <c:pt idx="748">
                  <c:v>4.9500545721592459E-3</c:v>
                </c:pt>
                <c:pt idx="749">
                  <c:v>4.9952364874883415E-3</c:v>
                </c:pt>
                <c:pt idx="750">
                  <c:v>5.0476653271580574E-3</c:v>
                </c:pt>
                <c:pt idx="751">
                  <c:v>5.0997840985367304E-3</c:v>
                </c:pt>
                <c:pt idx="752">
                  <c:v>5.1515876847574305E-3</c:v>
                </c:pt>
                <c:pt idx="753">
                  <c:v>5.2030709684736109E-3</c:v>
                </c:pt>
                <c:pt idx="754">
                  <c:v>5.2542288328183417E-3</c:v>
                </c:pt>
                <c:pt idx="755">
                  <c:v>5.3050561606049484E-3</c:v>
                </c:pt>
                <c:pt idx="756">
                  <c:v>5.3555478348865648E-3</c:v>
                </c:pt>
                <c:pt idx="757">
                  <c:v>5.4056987383965804E-3</c:v>
                </c:pt>
                <c:pt idx="758">
                  <c:v>5.4555037540282569E-3</c:v>
                </c:pt>
                <c:pt idx="759">
                  <c:v>5.5049577648347281E-3</c:v>
                </c:pt>
                <c:pt idx="760">
                  <c:v>5.5540556534694474E-3</c:v>
                </c:pt>
                <c:pt idx="761">
                  <c:v>5.6027923032253568E-3</c:v>
                </c:pt>
                <c:pt idx="762">
                  <c:v>5.6511625965960377E-3</c:v>
                </c:pt>
                <c:pt idx="763">
                  <c:v>5.7128064194422734E-3</c:v>
                </c:pt>
                <c:pt idx="764">
                  <c:v>5.746783646474185E-3</c:v>
                </c:pt>
                <c:pt idx="765">
                  <c:v>5.7940241685283667E-3</c:v>
                </c:pt>
                <c:pt idx="766">
                  <c:v>5.8475393753543159E-3</c:v>
                </c:pt>
                <c:pt idx="767">
                  <c:v>5.8873396216529983E-3</c:v>
                </c:pt>
                <c:pt idx="768">
                  <c:v>5.9334043185099716E-3</c:v>
                </c:pt>
                <c:pt idx="769">
                  <c:v>5.9790668393944202E-3</c:v>
                </c:pt>
                <c:pt idx="770">
                  <c:v>6.0243220671996056E-3</c:v>
                </c:pt>
                <c:pt idx="771">
                  <c:v>6.0691648846589175E-3</c:v>
                </c:pt>
                <c:pt idx="772">
                  <c:v>6.1135901748254895E-3</c:v>
                </c:pt>
                <c:pt idx="773">
                  <c:v>6.1575928205925834E-3</c:v>
                </c:pt>
                <c:pt idx="774">
                  <c:v>6.2011677046935887E-3</c:v>
                </c:pt>
                <c:pt idx="775">
                  <c:v>6.2443097101017031E-3</c:v>
                </c:pt>
                <c:pt idx="776">
                  <c:v>6.2871813658471609E-3</c:v>
                </c:pt>
                <c:pt idx="777">
                  <c:v>6.3301417774752622E-3</c:v>
                </c:pt>
                <c:pt idx="778">
                  <c:v>6.3732045922293423E-3</c:v>
                </c:pt>
                <c:pt idx="779">
                  <c:v>6.4163706093101069E-3</c:v>
                </c:pt>
                <c:pt idx="780">
                  <c:v>6.4596406282380059E-3</c:v>
                </c:pt>
                <c:pt idx="781">
                  <c:v>6.5030154481338087E-3</c:v>
                </c:pt>
                <c:pt idx="782">
                  <c:v>6.5464958685179653E-3</c:v>
                </c:pt>
                <c:pt idx="783">
                  <c:v>6.5900826884313091E-3</c:v>
                </c:pt>
                <c:pt idx="784">
                  <c:v>6.6337767073143539E-3</c:v>
                </c:pt>
                <c:pt idx="785">
                  <c:v>6.6775787245276774E-3</c:v>
                </c:pt>
                <c:pt idx="786">
                  <c:v>6.7214895395117935E-3</c:v>
                </c:pt>
                <c:pt idx="787">
                  <c:v>6.7655099512275996E-3</c:v>
                </c:pt>
                <c:pt idx="788">
                  <c:v>6.8096407591955455E-3</c:v>
                </c:pt>
                <c:pt idx="789">
                  <c:v>6.8538827627762089E-3</c:v>
                </c:pt>
                <c:pt idx="790">
                  <c:v>6.8982367611702955E-3</c:v>
                </c:pt>
                <c:pt idx="791">
                  <c:v>6.9427035538183191E-3</c:v>
                </c:pt>
                <c:pt idx="792">
                  <c:v>6.9872839399209852E-3</c:v>
                </c:pt>
                <c:pt idx="793">
                  <c:v>7.0319787189188077E-3</c:v>
                </c:pt>
                <c:pt idx="794">
                  <c:v>7.0767886899325561E-3</c:v>
                </c:pt>
                <c:pt idx="795">
                  <c:v>7.1217146524826802E-3</c:v>
                </c:pt>
                <c:pt idx="796">
                  <c:v>7.1667574057698857E-3</c:v>
                </c:pt>
                <c:pt idx="797">
                  <c:v>7.2119177491547504E-3</c:v>
                </c:pt>
                <c:pt idx="798">
                  <c:v>7.2571964818379797E-3</c:v>
                </c:pt>
                <c:pt idx="799">
                  <c:v>7.3025944033400236E-3</c:v>
                </c:pt>
                <c:pt idx="800">
                  <c:v>7.3611395803663271E-3</c:v>
                </c:pt>
                <c:pt idx="801">
                  <c:v>7.4068129349047496E-3</c:v>
                </c:pt>
                <c:pt idx="802">
                  <c:v>7.4460584490232407E-3</c:v>
                </c:pt>
                <c:pt idx="803">
                  <c:v>7.491958667689147E-3</c:v>
                </c:pt>
                <c:pt idx="804">
                  <c:v>7.5379821858057028E-3</c:v>
                </c:pt>
                <c:pt idx="805">
                  <c:v>7.5841298027334858E-3</c:v>
                </c:pt>
                <c:pt idx="806">
                  <c:v>7.6304023178330738E-3</c:v>
                </c:pt>
                <c:pt idx="807">
                  <c:v>7.6768005306249165E-3</c:v>
                </c:pt>
                <c:pt idx="808">
                  <c:v>7.7233252401498476E-3</c:v>
                </c:pt>
                <c:pt idx="809">
                  <c:v>7.7699772457684446E-3</c:v>
                </c:pt>
                <c:pt idx="810">
                  <c:v>7.8167573469212215E-3</c:v>
                </c:pt>
                <c:pt idx="811">
                  <c:v>7.8636663428888198E-3</c:v>
                </c:pt>
                <c:pt idx="812">
                  <c:v>7.9107050329518813E-3</c:v>
                </c:pt>
                <c:pt idx="813">
                  <c:v>7.9578742163111116E-3</c:v>
                </c:pt>
                <c:pt idx="814">
                  <c:v>8.0187133414089118E-3</c:v>
                </c:pt>
                <c:pt idx="815">
                  <c:v>8.0526072610798138E-3</c:v>
                </c:pt>
                <c:pt idx="816">
                  <c:v>8.1001727209706331E-3</c:v>
                </c:pt>
                <c:pt idx="817">
                  <c:v>8.1478718717598042E-3</c:v>
                </c:pt>
                <c:pt idx="818">
                  <c:v>8.1992210827230849E-3</c:v>
                </c:pt>
                <c:pt idx="819">
                  <c:v>8.2505382374886693E-3</c:v>
                </c:pt>
                <c:pt idx="820">
                  <c:v>8.2986627629733078E-3</c:v>
                </c:pt>
                <c:pt idx="821">
                  <c:v>8.3469242907874275E-3</c:v>
                </c:pt>
                <c:pt idx="822">
                  <c:v>8.3953236201317338E-3</c:v>
                </c:pt>
                <c:pt idx="823">
                  <c:v>8.4438615504467407E-3</c:v>
                </c:pt>
                <c:pt idx="824">
                  <c:v>8.4925388810130897E-3</c:v>
                </c:pt>
                <c:pt idx="825">
                  <c:v>8.5413564112712947E-3</c:v>
                </c:pt>
                <c:pt idx="826">
                  <c:v>8.5903149404220613E-3</c:v>
                </c:pt>
                <c:pt idx="827">
                  <c:v>8.6394152679858394E-3</c:v>
                </c:pt>
                <c:pt idx="828">
                  <c:v>8.6884841888323905E-3</c:v>
                </c:pt>
                <c:pt idx="829">
                  <c:v>8.7371448734341328E-3</c:v>
                </c:pt>
                <c:pt idx="830">
                  <c:v>8.785379406122118E-3</c:v>
                </c:pt>
                <c:pt idx="831">
                  <c:v>8.8331832124755039E-3</c:v>
                </c:pt>
                <c:pt idx="832">
                  <c:v>8.8805517182333205E-3</c:v>
                </c:pt>
                <c:pt idx="833">
                  <c:v>8.9274803492145338E-3</c:v>
                </c:pt>
                <c:pt idx="834">
                  <c:v>8.9739645309983018E-3</c:v>
                </c:pt>
                <c:pt idx="835">
                  <c:v>9.0199996893236545E-3</c:v>
                </c:pt>
                <c:pt idx="836">
                  <c:v>9.0655812499296218E-3</c:v>
                </c:pt>
                <c:pt idx="837">
                  <c:v>9.1107046383953616E-3</c:v>
                </c:pt>
                <c:pt idx="838">
                  <c:v>9.15536528053984E-3</c:v>
                </c:pt>
                <c:pt idx="839">
                  <c:v>9.1995586020221509E-3</c:v>
                </c:pt>
                <c:pt idx="840">
                  <c:v>9.2432800285813244E-3</c:v>
                </c:pt>
                <c:pt idx="841">
                  <c:v>9.2865249858764543E-3</c:v>
                </c:pt>
                <c:pt idx="842">
                  <c:v>9.3292888995666345E-3</c:v>
                </c:pt>
                <c:pt idx="843">
                  <c:v>9.3715671954708313E-3</c:v>
                </c:pt>
                <c:pt idx="844">
                  <c:v>9.4133552991682024E-3</c:v>
                </c:pt>
                <c:pt idx="845">
                  <c:v>9.4546486363977778E-3</c:v>
                </c:pt>
                <c:pt idx="846">
                  <c:v>9.4954426329785235E-3</c:v>
                </c:pt>
                <c:pt idx="847">
                  <c:v>9.5357327144096615E-3</c:v>
                </c:pt>
                <c:pt idx="848">
                  <c:v>9.5755143065101578E-3</c:v>
                </c:pt>
                <c:pt idx="849">
                  <c:v>9.6147828348591702E-3</c:v>
                </c:pt>
                <c:pt idx="850">
                  <c:v>9.6535337253556008E-3</c:v>
                </c:pt>
                <c:pt idx="851">
                  <c:v>9.6917624035786076E-3</c:v>
                </c:pt>
                <c:pt idx="852">
                  <c:v>9.7457200447603753E-3</c:v>
                </c:pt>
                <c:pt idx="853">
                  <c:v>9.7826634218911579E-3</c:v>
                </c:pt>
                <c:pt idx="854">
                  <c:v>9.8084589186697713E-3</c:v>
                </c:pt>
                <c:pt idx="855">
                  <c:v>9.8444754158943937E-3</c:v>
                </c:pt>
                <c:pt idx="856">
                  <c:v>9.8799461756637896E-3</c:v>
                </c:pt>
                <c:pt idx="857">
                  <c:v>9.9148666240367334E-3</c:v>
                </c:pt>
                <c:pt idx="858">
                  <c:v>9.9492321865124467E-3</c:v>
                </c:pt>
                <c:pt idx="859">
                  <c:v>9.9830382889898317E-3</c:v>
                </c:pt>
                <c:pt idx="860">
                  <c:v>1.001628035696811E-2</c:v>
                </c:pt>
                <c:pt idx="861">
                  <c:v>1.0048953816186312E-2</c:v>
                </c:pt>
                <c:pt idx="862">
                  <c:v>1.0081054092463404E-2</c:v>
                </c:pt>
                <c:pt idx="863">
                  <c:v>1.0112576611458479E-2</c:v>
                </c:pt>
                <c:pt idx="864">
                  <c:v>1.0143516798830632E-2</c:v>
                </c:pt>
                <c:pt idx="865">
                  <c:v>1.0173870080318892E-2</c:v>
                </c:pt>
                <c:pt idx="866">
                  <c:v>1.020363188166229E-2</c:v>
                </c:pt>
                <c:pt idx="867">
                  <c:v>1.0232797628519918E-2</c:v>
                </c:pt>
                <c:pt idx="868">
                  <c:v>1.0269986780469864E-2</c:v>
                </c:pt>
                <c:pt idx="869">
                  <c:v>1.0305026272066087E-2</c:v>
                </c:pt>
                <c:pt idx="870">
                  <c:v>1.0335832745518303E-2</c:v>
                </c:pt>
                <c:pt idx="871">
                  <c:v>1.0358408586395029E-2</c:v>
                </c:pt>
                <c:pt idx="872">
                  <c:v>1.0384169721060488E-2</c:v>
                </c:pt>
                <c:pt idx="873">
                  <c:v>1.0409304741845204E-2</c:v>
                </c:pt>
                <c:pt idx="874">
                  <c:v>1.0433809074248401E-2</c:v>
                </c:pt>
                <c:pt idx="875">
                  <c:v>1.0457678144089044E-2</c:v>
                </c:pt>
                <c:pt idx="876">
                  <c:v>1.0480907377186099E-2</c:v>
                </c:pt>
                <c:pt idx="877">
                  <c:v>1.0503492199038789E-2</c:v>
                </c:pt>
                <c:pt idx="878">
                  <c:v>1.052542803562595E-2</c:v>
                </c:pt>
                <c:pt idx="879">
                  <c:v>1.0546712611967379E-2</c:v>
                </c:pt>
                <c:pt idx="880">
                  <c:v>1.0567724115144728E-2</c:v>
                </c:pt>
                <c:pt idx="881">
                  <c:v>1.0588754882911999E-2</c:v>
                </c:pt>
                <c:pt idx="882">
                  <c:v>1.0609806094405982E-2</c:v>
                </c:pt>
                <c:pt idx="883">
                  <c:v>1.0630878928683529E-2</c:v>
                </c:pt>
                <c:pt idx="884">
                  <c:v>1.0651974565121236E-2</c:v>
                </c:pt>
                <c:pt idx="885">
                  <c:v>1.0673094182775955E-2</c:v>
                </c:pt>
                <c:pt idx="886">
                  <c:v>1.0694238960704538E-2</c:v>
                </c:pt>
                <c:pt idx="887">
                  <c:v>1.0715410078363519E-2</c:v>
                </c:pt>
                <c:pt idx="888">
                  <c:v>1.073660871456994E-2</c:v>
                </c:pt>
                <c:pt idx="889">
                  <c:v>1.075783604886027E-2</c:v>
                </c:pt>
                <c:pt idx="890">
                  <c:v>1.0779093260131489E-2</c:v>
                </c:pt>
                <c:pt idx="891">
                  <c:v>1.0800381527600322E-2</c:v>
                </c:pt>
                <c:pt idx="892">
                  <c:v>1.0821702030563429E-2</c:v>
                </c:pt>
                <c:pt idx="893">
                  <c:v>1.0843055948077662E-2</c:v>
                </c:pt>
                <c:pt idx="894">
                  <c:v>1.0864444459359746E-2</c:v>
                </c:pt>
                <c:pt idx="895">
                  <c:v>1.0885868743546467E-2</c:v>
                </c:pt>
                <c:pt idx="896">
                  <c:v>1.0907329979774616E-2</c:v>
                </c:pt>
                <c:pt idx="897">
                  <c:v>1.0928829347420788E-2</c:v>
                </c:pt>
                <c:pt idx="898">
                  <c:v>1.0950368025381962E-2</c:v>
                </c:pt>
                <c:pt idx="899">
                  <c:v>1.0971947193034737E-2</c:v>
                </c:pt>
                <c:pt idx="900">
                  <c:v>1.0993568029435963E-2</c:v>
                </c:pt>
                <c:pt idx="901">
                  <c:v>1.1015231713802365E-2</c:v>
                </c:pt>
                <c:pt idx="902">
                  <c:v>1.1036939425350667E-2</c:v>
                </c:pt>
                <c:pt idx="903">
                  <c:v>1.1058692343217658E-2</c:v>
                </c:pt>
                <c:pt idx="904">
                  <c:v>1.1088459464385636E-2</c:v>
                </c:pt>
                <c:pt idx="905">
                  <c:v>1.1105463447167452E-2</c:v>
                </c:pt>
                <c:pt idx="906">
                  <c:v>1.112423412633845E-2</c:v>
                </c:pt>
                <c:pt idx="907">
                  <c:v>1.1146179661167821E-2</c:v>
                </c:pt>
                <c:pt idx="908">
                  <c:v>1.1168176298079757E-2</c:v>
                </c:pt>
                <c:pt idx="909">
                  <c:v>1.1190225216530791E-2</c:v>
                </c:pt>
                <c:pt idx="910">
                  <c:v>1.1212327595417904E-2</c:v>
                </c:pt>
                <c:pt idx="911">
                  <c:v>1.123448461411769E-2</c:v>
                </c:pt>
                <c:pt idx="912">
                  <c:v>1.1256697451687003E-2</c:v>
                </c:pt>
                <c:pt idx="913">
                  <c:v>1.1278967287182695E-2</c:v>
                </c:pt>
                <c:pt idx="914">
                  <c:v>1.1301295300141234E-2</c:v>
                </c:pt>
                <c:pt idx="915">
                  <c:v>1.1323682669379664E-2</c:v>
                </c:pt>
                <c:pt idx="916">
                  <c:v>1.1346130574274582E-2</c:v>
                </c:pt>
                <c:pt idx="917">
                  <c:v>1.1368640193962776E-2</c:v>
                </c:pt>
                <c:pt idx="918">
                  <c:v>1.1397673714110823E-2</c:v>
                </c:pt>
                <c:pt idx="919">
                  <c:v>1.1413849294346079E-2</c:v>
                </c:pt>
                <c:pt idx="920">
                  <c:v>1.1436551133394701E-2</c:v>
                </c:pt>
                <c:pt idx="921">
                  <c:v>1.145931940402356E-2</c:v>
                </c:pt>
                <c:pt idx="922">
                  <c:v>1.148542314207468E-2</c:v>
                </c:pt>
                <c:pt idx="923">
                  <c:v>1.1505059956409269E-2</c:v>
                </c:pt>
                <c:pt idx="924">
                  <c:v>1.1528034596519632E-2</c:v>
                </c:pt>
                <c:pt idx="925">
                  <c:v>1.1551080384997192E-2</c:v>
                </c:pt>
                <c:pt idx="926">
                  <c:v>1.157419850073893E-2</c:v>
                </c:pt>
                <c:pt idx="927">
                  <c:v>1.1597390123121443E-2</c:v>
                </c:pt>
                <c:pt idx="928">
                  <c:v>1.1620656431361454E-2</c:v>
                </c:pt>
                <c:pt idx="929">
                  <c:v>1.1643998604435879E-2</c:v>
                </c:pt>
                <c:pt idx="930">
                  <c:v>1.1667417821641379E-2</c:v>
                </c:pt>
                <c:pt idx="931">
                  <c:v>1.1690914414552722E-2</c:v>
                </c:pt>
                <c:pt idx="932">
                  <c:v>1.1714348498346183E-2</c:v>
                </c:pt>
                <c:pt idx="933">
                  <c:v>1.1737611976689877E-2</c:v>
                </c:pt>
                <c:pt idx="934">
                  <c:v>1.1760704118968235E-2</c:v>
                </c:pt>
                <c:pt idx="935">
                  <c:v>1.1783624194885434E-2</c:v>
                </c:pt>
                <c:pt idx="936">
                  <c:v>1.1806371473745969E-2</c:v>
                </c:pt>
                <c:pt idx="937">
                  <c:v>1.1828945225094145E-2</c:v>
                </c:pt>
                <c:pt idx="938">
                  <c:v>1.185134471839433E-2</c:v>
                </c:pt>
                <c:pt idx="939">
                  <c:v>1.1873569223190827E-2</c:v>
                </c:pt>
                <c:pt idx="940">
                  <c:v>1.189561800886807E-2</c:v>
                </c:pt>
                <c:pt idx="941">
                  <c:v>1.1917490344970361E-2</c:v>
                </c:pt>
                <c:pt idx="942">
                  <c:v>1.1939185501042004E-2</c:v>
                </c:pt>
                <c:pt idx="943">
                  <c:v>1.1960702746467433E-2</c:v>
                </c:pt>
                <c:pt idx="944">
                  <c:v>1.1982041350790951E-2</c:v>
                </c:pt>
                <c:pt idx="945">
                  <c:v>1.2003200583476925E-2</c:v>
                </c:pt>
                <c:pt idx="946">
                  <c:v>1.202417971406966E-2</c:v>
                </c:pt>
                <c:pt idx="947">
                  <c:v>1.2044978011953589E-2</c:v>
                </c:pt>
                <c:pt idx="948">
                  <c:v>1.206559474675295E-2</c:v>
                </c:pt>
                <c:pt idx="949">
                  <c:v>1.2086029187852176E-2</c:v>
                </c:pt>
                <c:pt idx="950">
                  <c:v>1.2106280604715636E-2</c:v>
                </c:pt>
                <c:pt idx="951">
                  <c:v>1.2126348266807696E-2</c:v>
                </c:pt>
                <c:pt idx="952">
                  <c:v>1.2146231443832534E-2</c:v>
                </c:pt>
                <c:pt idx="953">
                  <c:v>1.2165929405094644E-2</c:v>
                </c:pt>
                <c:pt idx="954">
                  <c:v>1.2185441420058396E-2</c:v>
                </c:pt>
                <c:pt idx="955">
                  <c:v>1.2204766758268093E-2</c:v>
                </c:pt>
                <c:pt idx="956">
                  <c:v>1.2226623338253972E-2</c:v>
                </c:pt>
                <c:pt idx="957">
                  <c:v>1.2245546194895596E-2</c:v>
                </c:pt>
                <c:pt idx="958">
                  <c:v>1.2261615407256343E-2</c:v>
                </c:pt>
                <c:pt idx="959">
                  <c:v>1.2280186733413245E-2</c:v>
                </c:pt>
                <c:pt idx="960">
                  <c:v>1.2298567730137933E-2</c:v>
                </c:pt>
                <c:pt idx="961">
                  <c:v>1.2316757667134581E-2</c:v>
                </c:pt>
                <c:pt idx="962">
                  <c:v>1.2334755813627751E-2</c:v>
                </c:pt>
                <c:pt idx="963">
                  <c:v>1.2352561439481491E-2</c:v>
                </c:pt>
                <c:pt idx="964">
                  <c:v>1.2370173813840424E-2</c:v>
                </c:pt>
                <c:pt idx="965">
                  <c:v>1.238759220632879E-2</c:v>
                </c:pt>
                <c:pt idx="966">
                  <c:v>1.2404815886490894E-2</c:v>
                </c:pt>
                <c:pt idx="967">
                  <c:v>1.2421844123711168E-2</c:v>
                </c:pt>
                <c:pt idx="968">
                  <c:v>1.2438676187613851E-2</c:v>
                </c:pt>
                <c:pt idx="969">
                  <c:v>1.2460027982186261E-2</c:v>
                </c:pt>
                <c:pt idx="970">
                  <c:v>1.247174887308411E-2</c:v>
                </c:pt>
                <c:pt idx="971">
                  <c:v>1.2487988033660358E-2</c:v>
                </c:pt>
                <c:pt idx="972">
                  <c:v>1.2504028098776487E-2</c:v>
                </c:pt>
                <c:pt idx="973">
                  <c:v>1.2519868337976803E-2</c:v>
                </c:pt>
                <c:pt idx="974">
                  <c:v>1.2535508020645736E-2</c:v>
                </c:pt>
                <c:pt idx="975">
                  <c:v>1.2550946416487463E-2</c:v>
                </c:pt>
                <c:pt idx="976">
                  <c:v>1.2566182794726544E-2</c:v>
                </c:pt>
                <c:pt idx="977">
                  <c:v>1.2581216425067154E-2</c:v>
                </c:pt>
                <c:pt idx="978">
                  <c:v>1.2596046576813791E-2</c:v>
                </c:pt>
                <c:pt idx="979">
                  <c:v>1.2610672519590693E-2</c:v>
                </c:pt>
                <c:pt idx="980">
                  <c:v>1.262509352286223E-2</c:v>
                </c:pt>
                <c:pt idx="981">
                  <c:v>1.2639308856092768E-2</c:v>
                </c:pt>
                <c:pt idx="982">
                  <c:v>1.2653317788826612E-2</c:v>
                </c:pt>
                <c:pt idx="983">
                  <c:v>1.2667119590528131E-2</c:v>
                </c:pt>
                <c:pt idx="984">
                  <c:v>1.2680713530741627E-2</c:v>
                </c:pt>
                <c:pt idx="985">
                  <c:v>1.269409887893147E-2</c:v>
                </c:pt>
                <c:pt idx="986">
                  <c:v>1.2707274904482091E-2</c:v>
                </c:pt>
                <c:pt idx="987">
                  <c:v>1.2720240876937794E-2</c:v>
                </c:pt>
                <c:pt idx="988">
                  <c:v>1.2732996065922819E-2</c:v>
                </c:pt>
                <c:pt idx="989">
                  <c:v>1.2745539740741663E-2</c:v>
                </c:pt>
                <c:pt idx="990">
                  <c:v>1.2757871171018564E-2</c:v>
                </c:pt>
                <c:pt idx="991">
                  <c:v>1.2769989626217892E-2</c:v>
                </c:pt>
                <c:pt idx="992">
                  <c:v>1.2781894375804015E-2</c:v>
                </c:pt>
                <c:pt idx="993">
                  <c:v>1.2793584689401172E-2</c:v>
                </c:pt>
                <c:pt idx="994">
                  <c:v>1.2805059836313859E-2</c:v>
                </c:pt>
                <c:pt idx="995">
                  <c:v>1.2816319086166317E-2</c:v>
                </c:pt>
                <c:pt idx="996">
                  <c:v>1.2827361708422913E-2</c:v>
                </c:pt>
                <c:pt idx="997">
                  <c:v>1.2838186972548016E-2</c:v>
                </c:pt>
                <c:pt idx="998">
                  <c:v>1.2848794148085929E-2</c:v>
                </c:pt>
                <c:pt idx="999">
                  <c:v>1.2859182504421085E-2</c:v>
                </c:pt>
                <c:pt idx="1000">
                  <c:v>1.286935131125766E-2</c:v>
                </c:pt>
                <c:pt idx="1001">
                  <c:v>1.2879299837900149E-2</c:v>
                </c:pt>
                <c:pt idx="1002">
                  <c:v>1.2889027353972793E-2</c:v>
                </c:pt>
                <c:pt idx="1003">
                  <c:v>1.289853312893996E-2</c:v>
                </c:pt>
                <c:pt idx="1004">
                  <c:v>1.2907816432266017E-2</c:v>
                </c:pt>
                <c:pt idx="1005">
                  <c:v>1.291687653349527E-2</c:v>
                </c:pt>
                <c:pt idx="1006">
                  <c:v>1.2925712702092085E-2</c:v>
                </c:pt>
                <c:pt idx="1007">
                  <c:v>1.2934324207520831E-2</c:v>
                </c:pt>
                <c:pt idx="1008">
                  <c:v>1.2942710319325812E-2</c:v>
                </c:pt>
                <c:pt idx="1009">
                  <c:v>1.2950870307051332E-2</c:v>
                </c:pt>
                <c:pt idx="1010">
                  <c:v>1.2958803440161759E-2</c:v>
                </c:pt>
                <c:pt idx="1011">
                  <c:v>1.2966508988121461E-2</c:v>
                </c:pt>
                <c:pt idx="1012">
                  <c:v>1.2973986220474742E-2</c:v>
                </c:pt>
                <c:pt idx="1013">
                  <c:v>1.2981234406685971E-2</c:v>
                </c:pt>
                <c:pt idx="1014">
                  <c:v>1.298825281629945E-2</c:v>
                </c:pt>
                <c:pt idx="1015">
                  <c:v>1.2995040718859485E-2</c:v>
                </c:pt>
                <c:pt idx="1016">
                  <c:v>1.3001597383830443E-2</c:v>
                </c:pt>
                <c:pt idx="1017">
                  <c:v>1.3007922080516821E-2</c:v>
                </c:pt>
                <c:pt idx="1018">
                  <c:v>1.3014014078782665E-2</c:v>
                </c:pt>
                <c:pt idx="1019">
                  <c:v>1.3019872647932473E-2</c:v>
                </c:pt>
                <c:pt idx="1020">
                  <c:v>1.3025497057510549E-2</c:v>
                </c:pt>
                <c:pt idx="1021">
                  <c:v>1.3030886576901324E-2</c:v>
                </c:pt>
                <c:pt idx="1022">
                  <c:v>1.3036040475729038E-2</c:v>
                </c:pt>
                <c:pt idx="1023">
                  <c:v>1.3040958023537996E-2</c:v>
                </c:pt>
                <c:pt idx="1024">
                  <c:v>1.3046932118037091E-2</c:v>
                </c:pt>
                <c:pt idx="1025">
                  <c:v>1.3050081143957115E-2</c:v>
                </c:pt>
                <c:pt idx="1026">
                  <c:v>1.3054866327486536E-2</c:v>
                </c:pt>
                <c:pt idx="1027">
                  <c:v>1.3058250094113433E-2</c:v>
                </c:pt>
                <c:pt idx="1028">
                  <c:v>1.3061974929193809E-2</c:v>
                </c:pt>
                <c:pt idx="1029">
                  <c:v>1.3065459030201509E-2</c:v>
                </c:pt>
                <c:pt idx="1030">
                  <c:v>1.3068701666760774E-2</c:v>
                </c:pt>
                <c:pt idx="1031">
                  <c:v>1.3071702108176098E-2</c:v>
                </c:pt>
                <c:pt idx="1032">
                  <c:v>1.3074459624151658E-2</c:v>
                </c:pt>
                <c:pt idx="1033">
                  <c:v>1.3076973484151821E-2</c:v>
                </c:pt>
                <c:pt idx="1034">
                  <c:v>1.3079242957720894E-2</c:v>
                </c:pt>
                <c:pt idx="1035">
                  <c:v>1.3081267314243306E-2</c:v>
                </c:pt>
                <c:pt idx="1036">
                  <c:v>1.3083095550605606E-2</c:v>
                </c:pt>
                <c:pt idx="1037">
                  <c:v>1.3084834584802252E-2</c:v>
                </c:pt>
                <c:pt idx="1038">
                  <c:v>1.3086488527864759E-2</c:v>
                </c:pt>
                <c:pt idx="1039">
                  <c:v>1.3088057673877884E-2</c:v>
                </c:pt>
                <c:pt idx="1040">
                  <c:v>1.3089542316926384E-2</c:v>
                </c:pt>
                <c:pt idx="1041">
                  <c:v>1.3090942751254886E-2</c:v>
                </c:pt>
                <c:pt idx="1042">
                  <c:v>1.3092259270788276E-2</c:v>
                </c:pt>
                <c:pt idx="1043">
                  <c:v>1.3093492169771181E-2</c:v>
                </c:pt>
                <c:pt idx="1044">
                  <c:v>1.3094641742368296E-2</c:v>
                </c:pt>
                <c:pt idx="1045">
                  <c:v>1.3095708282664376E-2</c:v>
                </c:pt>
                <c:pt idx="1046">
                  <c:v>1.3096692084744177E-2</c:v>
                </c:pt>
                <c:pt idx="1047">
                  <c:v>1.3097593442692457E-2</c:v>
                </c:pt>
                <c:pt idx="1048">
                  <c:v>1.3098412650833779E-2</c:v>
                </c:pt>
                <c:pt idx="1049">
                  <c:v>1.3099150002933158E-2</c:v>
                </c:pt>
                <c:pt idx="1050">
                  <c:v>1.3099805793475028E-2</c:v>
                </c:pt>
                <c:pt idx="1051">
                  <c:v>1.3100380316464211E-2</c:v>
                </c:pt>
                <c:pt idx="1052">
                  <c:v>1.3100873865905527E-2</c:v>
                </c:pt>
                <c:pt idx="1053">
                  <c:v>1.3101286736043605E-2</c:v>
                </c:pt>
                <c:pt idx="1054">
                  <c:v>1.3101619221043137E-2</c:v>
                </c:pt>
                <c:pt idx="1055">
                  <c:v>1.3101871614829008E-2</c:v>
                </c:pt>
                <c:pt idx="1056">
                  <c:v>1.3102044211645847E-2</c:v>
                </c:pt>
                <c:pt idx="1057">
                  <c:v>1.3102137305738282E-2</c:v>
                </c:pt>
                <c:pt idx="1058">
                  <c:v>1.3102151190951261E-2</c:v>
                </c:pt>
                <c:pt idx="1059">
                  <c:v>1.3102086161769222E-2</c:v>
                </c:pt>
                <c:pt idx="1060">
                  <c:v>1.310188706982629E-2</c:v>
                </c:pt>
                <c:pt idx="1061">
                  <c:v>1.3101642768766908E-2</c:v>
                </c:pt>
                <c:pt idx="1062">
                  <c:v>1.3101371316306398E-2</c:v>
                </c:pt>
                <c:pt idx="1063">
                  <c:v>1.3100982488376545E-2</c:v>
                </c:pt>
                <c:pt idx="1064">
                  <c:v>1.3100516258681694E-2</c:v>
                </c:pt>
                <c:pt idx="1065">
                  <c:v>1.3099972920906922E-2</c:v>
                </c:pt>
                <c:pt idx="1066">
                  <c:v>1.3099352769536665E-2</c:v>
                </c:pt>
                <c:pt idx="1067">
                  <c:v>1.3098656098495809E-2</c:v>
                </c:pt>
                <c:pt idx="1068">
                  <c:v>1.3097883202108918E-2</c:v>
                </c:pt>
                <c:pt idx="1069">
                  <c:v>1.3097034374220939E-2</c:v>
                </c:pt>
                <c:pt idx="1070">
                  <c:v>1.3096109909156439E-2</c:v>
                </c:pt>
                <c:pt idx="1071">
                  <c:v>1.309511010108011E-2</c:v>
                </c:pt>
                <c:pt idx="1072">
                  <c:v>1.3094035243916835E-2</c:v>
                </c:pt>
                <c:pt idx="1073">
                  <c:v>1.309288563199118E-2</c:v>
                </c:pt>
                <c:pt idx="1074">
                  <c:v>1.3091298189014111E-2</c:v>
                </c:pt>
                <c:pt idx="1075">
                  <c:v>1.3090363320031884E-2</c:v>
                </c:pt>
                <c:pt idx="1076">
                  <c:v>1.3088991208247691E-2</c:v>
                </c:pt>
                <c:pt idx="1077">
                  <c:v>1.3087545518120081E-2</c:v>
                </c:pt>
                <c:pt idx="1078">
                  <c:v>1.3085803582244537E-2</c:v>
                </c:pt>
                <c:pt idx="1079">
                  <c:v>1.3084434579333504E-2</c:v>
                </c:pt>
                <c:pt idx="1080">
                  <c:v>1.3082769918923987E-2</c:v>
                </c:pt>
                <c:pt idx="1081">
                  <c:v>1.308103285666995E-2</c:v>
                </c:pt>
                <c:pt idx="1082">
                  <c:v>1.3079223686576213E-2</c:v>
                </c:pt>
                <c:pt idx="1083">
                  <c:v>1.3077342702887407E-2</c:v>
                </c:pt>
                <c:pt idx="1084">
                  <c:v>1.3075390199768222E-2</c:v>
                </c:pt>
                <c:pt idx="1085">
                  <c:v>1.3073366471303416E-2</c:v>
                </c:pt>
                <c:pt idx="1086">
                  <c:v>1.3071271811577745E-2</c:v>
                </c:pt>
                <c:pt idx="1087">
                  <c:v>1.3069106514755902E-2</c:v>
                </c:pt>
                <c:pt idx="1088">
                  <c:v>1.3066870874922643E-2</c:v>
                </c:pt>
                <c:pt idx="1089">
                  <c:v>1.3064565186162724E-2</c:v>
                </c:pt>
                <c:pt idx="1090">
                  <c:v>1.3062189742720776E-2</c:v>
                </c:pt>
                <c:pt idx="1091">
                  <c:v>1.3059744838761489E-2</c:v>
                </c:pt>
                <c:pt idx="1092">
                  <c:v>1.3057230768209749E-2</c:v>
                </c:pt>
                <c:pt idx="1093">
                  <c:v>1.3054647825310184E-2</c:v>
                </c:pt>
                <c:pt idx="1094">
                  <c:v>1.3051996304147551E-2</c:v>
                </c:pt>
                <c:pt idx="1095">
                  <c:v>1.3049276498886542E-2</c:v>
                </c:pt>
                <c:pt idx="1096">
                  <c:v>1.3046488703611914E-2</c:v>
                </c:pt>
                <c:pt idx="1097">
                  <c:v>1.3043633212568295E-2</c:v>
                </c:pt>
                <c:pt idx="1098">
                  <c:v>1.3040710319680571E-2</c:v>
                </c:pt>
                <c:pt idx="1099">
                  <c:v>1.3037720319113433E-2</c:v>
                </c:pt>
                <c:pt idx="1100">
                  <c:v>1.3034663505191446E-2</c:v>
                </c:pt>
                <c:pt idx="1101">
                  <c:v>1.3031540171839495E-2</c:v>
                </c:pt>
                <c:pt idx="1102">
                  <c:v>1.3028350613302209E-2</c:v>
                </c:pt>
                <c:pt idx="1103">
                  <c:v>1.3025095123504471E-2</c:v>
                </c:pt>
                <c:pt idx="1104">
                  <c:v>1.3021773996930719E-2</c:v>
                </c:pt>
                <c:pt idx="1105">
                  <c:v>1.3018387527266029E-2</c:v>
                </c:pt>
                <c:pt idx="1106">
                  <c:v>1.3014936008914901E-2</c:v>
                </c:pt>
                <c:pt idx="1107">
                  <c:v>1.3011419736121965E-2</c:v>
                </c:pt>
                <c:pt idx="1108">
                  <c:v>1.3007839002732169E-2</c:v>
                </c:pt>
                <c:pt idx="1109">
                  <c:v>1.3004194102830269E-2</c:v>
                </c:pt>
                <c:pt idx="1110">
                  <c:v>1.3000485330820766E-2</c:v>
                </c:pt>
                <c:pt idx="1111">
                  <c:v>1.2996712980628544E-2</c:v>
                </c:pt>
                <c:pt idx="1112">
                  <c:v>1.2991769868628822E-2</c:v>
                </c:pt>
                <c:pt idx="1113">
                  <c:v>1.2987853301478225E-2</c:v>
                </c:pt>
                <c:pt idx="1114">
                  <c:v>1.2984446399038063E-2</c:v>
                </c:pt>
                <c:pt idx="1115">
                  <c:v>1.2980413787113676E-2</c:v>
                </c:pt>
                <c:pt idx="1116">
                  <c:v>1.2976319109796464E-2</c:v>
                </c:pt>
                <c:pt idx="1117">
                  <c:v>1.2972162661091247E-2</c:v>
                </c:pt>
                <c:pt idx="1118">
                  <c:v>1.2967944735162718E-2</c:v>
                </c:pt>
                <c:pt idx="1119">
                  <c:v>1.2963665626175569E-2</c:v>
                </c:pt>
                <c:pt idx="1120">
                  <c:v>1.2959325628134621E-2</c:v>
                </c:pt>
                <c:pt idx="1121">
                  <c:v>1.2954925035284504E-2</c:v>
                </c:pt>
                <c:pt idx="1122">
                  <c:v>1.2950464141709972E-2</c:v>
                </c:pt>
                <c:pt idx="1123">
                  <c:v>1.2945943241575719E-2</c:v>
                </c:pt>
                <c:pt idx="1124">
                  <c:v>1.2941362628886566E-2</c:v>
                </c:pt>
                <c:pt idx="1125">
                  <c:v>1.293672259788714E-2</c:v>
                </c:pt>
                <c:pt idx="1126">
                  <c:v>1.2932023442662199E-2</c:v>
                </c:pt>
                <c:pt idx="1127">
                  <c:v>1.2927265457376436E-2</c:v>
                </c:pt>
                <c:pt idx="1128">
                  <c:v>1.2922448936114606E-2</c:v>
                </c:pt>
                <c:pt idx="1129">
                  <c:v>1.2915930203760695E-2</c:v>
                </c:pt>
                <c:pt idx="1130">
                  <c:v>1.2911932075772015E-2</c:v>
                </c:pt>
                <c:pt idx="1131">
                  <c:v>1.2907651097560091E-2</c:v>
                </c:pt>
                <c:pt idx="1132">
                  <c:v>1.2902603373641242E-2</c:v>
                </c:pt>
                <c:pt idx="1133">
                  <c:v>1.2897498584329981E-2</c:v>
                </c:pt>
                <c:pt idx="1134">
                  <c:v>1.2892337023870937E-2</c:v>
                </c:pt>
                <c:pt idx="1135">
                  <c:v>1.2887118986268931E-2</c:v>
                </c:pt>
                <c:pt idx="1136">
                  <c:v>1.2881844765768591E-2</c:v>
                </c:pt>
                <c:pt idx="1137">
                  <c:v>1.2876514656374738E-2</c:v>
                </c:pt>
                <c:pt idx="1138">
                  <c:v>1.2871128952252064E-2</c:v>
                </c:pt>
                <c:pt idx="1139">
                  <c:v>1.2865687947565263E-2</c:v>
                </c:pt>
                <c:pt idx="1140">
                  <c:v>1.2860191936319154E-2</c:v>
                </c:pt>
                <c:pt idx="1141">
                  <c:v>1.2854641212838303E-2</c:v>
                </c:pt>
                <c:pt idx="1142">
                  <c:v>1.2849036071127529E-2</c:v>
                </c:pt>
                <c:pt idx="1143">
                  <c:v>1.2843376805271589E-2</c:v>
                </c:pt>
                <c:pt idx="1144">
                  <c:v>1.2837663709515112E-2</c:v>
                </c:pt>
                <c:pt idx="1145">
                  <c:v>1.2831897077862919E-2</c:v>
                </c:pt>
                <c:pt idx="1146">
                  <c:v>1.2826077204559638E-2</c:v>
                </c:pt>
                <c:pt idx="1147">
                  <c:v>1.282020438361009E-2</c:v>
                </c:pt>
                <c:pt idx="1148">
                  <c:v>1.2814278909178967E-2</c:v>
                </c:pt>
                <c:pt idx="1149">
                  <c:v>1.2808301075430961E-2</c:v>
                </c:pt>
                <c:pt idx="1150">
                  <c:v>1.2802271176530766E-2</c:v>
                </c:pt>
                <c:pt idx="1151">
                  <c:v>1.2796189506483202E-2</c:v>
                </c:pt>
                <c:pt idx="1152">
                  <c:v>1.2790056359532898E-2</c:v>
                </c:pt>
                <c:pt idx="1153">
                  <c:v>1.2783872029684673E-2</c:v>
                </c:pt>
                <c:pt idx="1154">
                  <c:v>1.2777636811183157E-2</c:v>
                </c:pt>
                <c:pt idx="1155">
                  <c:v>1.2771350998033171E-2</c:v>
                </c:pt>
                <c:pt idx="1156">
                  <c:v>1.2765014884399406E-2</c:v>
                </c:pt>
                <c:pt idx="1157">
                  <c:v>1.2758628764606428E-2</c:v>
                </c:pt>
                <c:pt idx="1158">
                  <c:v>1.2752192932419248E-2</c:v>
                </c:pt>
                <c:pt idx="1159">
                  <c:v>1.2745707682242369E-2</c:v>
                </c:pt>
                <c:pt idx="1160">
                  <c:v>1.2739173308080609E-2</c:v>
                </c:pt>
                <c:pt idx="1161">
                  <c:v>1.2732590104178598E-2</c:v>
                </c:pt>
                <c:pt idx="1162">
                  <c:v>1.2725958364381285E-2</c:v>
                </c:pt>
                <c:pt idx="1163">
                  <c:v>1.2719278383093169E-2</c:v>
                </c:pt>
                <c:pt idx="1164">
                  <c:v>1.2710100842472372E-2</c:v>
                </c:pt>
                <c:pt idx="1165">
                  <c:v>1.2703304449876995E-2</c:v>
                </c:pt>
                <c:pt idx="1166">
                  <c:v>1.269797337637435E-2</c:v>
                </c:pt>
                <c:pt idx="1167">
                  <c:v>1.2691096670369717E-2</c:v>
                </c:pt>
                <c:pt idx="1168">
                  <c:v>1.2684173235504304E-2</c:v>
                </c:pt>
                <c:pt idx="1169">
                  <c:v>1.2677203365942802E-2</c:v>
                </c:pt>
                <c:pt idx="1170">
                  <c:v>1.267018735553016E-2</c:v>
                </c:pt>
                <c:pt idx="1171">
                  <c:v>1.266312549867088E-2</c:v>
                </c:pt>
                <c:pt idx="1172">
                  <c:v>1.2656018089289844E-2</c:v>
                </c:pt>
                <c:pt idx="1173">
                  <c:v>1.2648865421631683E-2</c:v>
                </c:pt>
                <c:pt idx="1174">
                  <c:v>1.2641667789861089E-2</c:v>
                </c:pt>
                <c:pt idx="1175">
                  <c:v>1.2634425488062817E-2</c:v>
                </c:pt>
                <c:pt idx="1176">
                  <c:v>1.2627138810241689E-2</c:v>
                </c:pt>
                <c:pt idx="1177">
                  <c:v>1.2619808050642334E-2</c:v>
                </c:pt>
                <c:pt idx="1178">
                  <c:v>1.2612433503269571E-2</c:v>
                </c:pt>
                <c:pt idx="1179">
                  <c:v>1.2603769630050721E-2</c:v>
                </c:pt>
                <c:pt idx="1180">
                  <c:v>1.2593271373866344E-2</c:v>
                </c:pt>
                <c:pt idx="1181">
                  <c:v>1.2585742843027603E-2</c:v>
                </c:pt>
                <c:pt idx="1182">
                  <c:v>1.2577086853822195E-2</c:v>
                </c:pt>
                <c:pt idx="1183">
                  <c:v>1.2570558746247684E-2</c:v>
                </c:pt>
                <c:pt idx="1184">
                  <c:v>1.2562903768476019E-2</c:v>
                </c:pt>
                <c:pt idx="1185">
                  <c:v>1.2555207229949517E-2</c:v>
                </c:pt>
                <c:pt idx="1186">
                  <c:v>1.2547469424832869E-2</c:v>
                </c:pt>
                <c:pt idx="1187">
                  <c:v>1.2539690647290769E-2</c:v>
                </c:pt>
                <c:pt idx="1188">
                  <c:v>1.2531871191328037E-2</c:v>
                </c:pt>
                <c:pt idx="1189">
                  <c:v>1.2524011351109365E-2</c:v>
                </c:pt>
                <c:pt idx="1190">
                  <c:v>1.2516111420879383E-2</c:v>
                </c:pt>
                <c:pt idx="1191">
                  <c:v>1.2508171703515814E-2</c:v>
                </c:pt>
                <c:pt idx="1192">
                  <c:v>1.2500193963527195E-2</c:v>
                </c:pt>
                <c:pt idx="1193">
                  <c:v>1.2492179629610689E-2</c:v>
                </c:pt>
                <c:pt idx="1194">
                  <c:v>1.2484129009120437E-2</c:v>
                </c:pt>
                <c:pt idx="1195">
                  <c:v>1.2476042409570454E-2</c:v>
                </c:pt>
                <c:pt idx="1196">
                  <c:v>1.2467920138234945E-2</c:v>
                </c:pt>
                <c:pt idx="1197">
                  <c:v>1.2459762502468053E-2</c:v>
                </c:pt>
                <c:pt idx="1198">
                  <c:v>1.2451569809863727E-2</c:v>
                </c:pt>
                <c:pt idx="1199">
                  <c:v>1.2443342367616239E-2</c:v>
                </c:pt>
                <c:pt idx="1200">
                  <c:v>1.2435080483399474E-2</c:v>
                </c:pt>
                <c:pt idx="1201">
                  <c:v>1.2426784464327767E-2</c:v>
                </c:pt>
                <c:pt idx="1202">
                  <c:v>1.2418454617995067E-2</c:v>
                </c:pt>
                <c:pt idx="1203">
                  <c:v>1.2410091251755517E-2</c:v>
                </c:pt>
                <c:pt idx="1204">
                  <c:v>1.2401694673123131E-2</c:v>
                </c:pt>
                <c:pt idx="1205">
                  <c:v>1.2393265189212244E-2</c:v>
                </c:pt>
                <c:pt idx="1206">
                  <c:v>1.238480310769674E-2</c:v>
                </c:pt>
                <c:pt idx="1207">
                  <c:v>1.2376308736010699E-2</c:v>
                </c:pt>
                <c:pt idx="1208">
                  <c:v>1.2367782381348391E-2</c:v>
                </c:pt>
                <c:pt idx="1209">
                  <c:v>1.2359224351303766E-2</c:v>
                </c:pt>
                <c:pt idx="1210">
                  <c:v>1.2350634953071093E-2</c:v>
                </c:pt>
                <c:pt idx="1211">
                  <c:v>1.2342014494404197E-2</c:v>
                </c:pt>
                <c:pt idx="1212">
                  <c:v>1.2333363282337473E-2</c:v>
                </c:pt>
                <c:pt idx="1213">
                  <c:v>1.2324681624464873E-2</c:v>
                </c:pt>
                <c:pt idx="1214">
                  <c:v>1.2315969828220474E-2</c:v>
                </c:pt>
                <c:pt idx="1215">
                  <c:v>1.230722820095842E-2</c:v>
                </c:pt>
                <c:pt idx="1216">
                  <c:v>1.229552729051786E-2</c:v>
                </c:pt>
                <c:pt idx="1217">
                  <c:v>1.2288397120583383E-2</c:v>
                </c:pt>
                <c:pt idx="1218">
                  <c:v>1.2280827407087358E-2</c:v>
                </c:pt>
                <c:pt idx="1219">
                  <c:v>1.2271969529695781E-2</c:v>
                </c:pt>
                <c:pt idx="1220">
                  <c:v>1.2263083358456939E-2</c:v>
                </c:pt>
                <c:pt idx="1221">
                  <c:v>1.2254169200645038E-2</c:v>
                </c:pt>
                <c:pt idx="1222">
                  <c:v>1.2245227363614219E-2</c:v>
                </c:pt>
                <c:pt idx="1223">
                  <c:v>1.2236258154878499E-2</c:v>
                </c:pt>
                <c:pt idx="1224">
                  <c:v>1.2227261881792018E-2</c:v>
                </c:pt>
                <c:pt idx="1225">
                  <c:v>1.2218238851708918E-2</c:v>
                </c:pt>
                <c:pt idx="1226">
                  <c:v>1.2209189372143214E-2</c:v>
                </c:pt>
                <c:pt idx="1227">
                  <c:v>1.2200113750369113E-2</c:v>
                </c:pt>
                <c:pt idx="1228">
                  <c:v>1.2191012293820691E-2</c:v>
                </c:pt>
                <c:pt idx="1229">
                  <c:v>1.2179272954799814E-2</c:v>
                </c:pt>
                <c:pt idx="1230">
                  <c:v>1.2172733106377009E-2</c:v>
                </c:pt>
                <c:pt idx="1231">
                  <c:v>1.2163555990190034E-2</c:v>
                </c:pt>
                <c:pt idx="1232">
                  <c:v>1.2154354268805179E-2</c:v>
                </c:pt>
                <c:pt idx="1233">
                  <c:v>1.2145128249816395E-2</c:v>
                </c:pt>
                <c:pt idx="1234">
                  <c:v>1.2135878240497888E-2</c:v>
                </c:pt>
                <c:pt idx="1235">
                  <c:v>1.2126604548363673E-2</c:v>
                </c:pt>
                <c:pt idx="1236">
                  <c:v>1.2117307480687955E-2</c:v>
                </c:pt>
                <c:pt idx="1237">
                  <c:v>1.2107987344904814E-2</c:v>
                </c:pt>
                <c:pt idx="1238">
                  <c:v>1.2098644448528262E-2</c:v>
                </c:pt>
                <c:pt idx="1239">
                  <c:v>1.2089279098912442E-2</c:v>
                </c:pt>
                <c:pt idx="1240">
                  <c:v>1.2079891603411497E-2</c:v>
                </c:pt>
                <c:pt idx="1241">
                  <c:v>1.2070482269379568E-2</c:v>
                </c:pt>
                <c:pt idx="1242">
                  <c:v>1.2061051404410605E-2</c:v>
                </c:pt>
                <c:pt idx="1243">
                  <c:v>1.2051599315778816E-2</c:v>
                </c:pt>
                <c:pt idx="1244">
                  <c:v>1.2042126310998214E-2</c:v>
                </c:pt>
                <c:pt idx="1245">
                  <c:v>1.2032632697343004E-2</c:v>
                </c:pt>
                <c:pt idx="1246">
                  <c:v>1.2023118782247266E-2</c:v>
                </c:pt>
                <c:pt idx="1247">
                  <c:v>1.2013584873145078E-2</c:v>
                </c:pt>
                <c:pt idx="1248">
                  <c:v>1.2004031277470517E-2</c:v>
                </c:pt>
                <c:pt idx="1249">
                  <c:v>1.1994458302577726E-2</c:v>
                </c:pt>
                <c:pt idx="1250">
                  <c:v>1.1984866255900783E-2</c:v>
                </c:pt>
                <c:pt idx="1251">
                  <c:v>1.1975255444873767E-2</c:v>
                </c:pt>
                <c:pt idx="1252">
                  <c:v>1.1965626176770883E-2</c:v>
                </c:pt>
                <c:pt idx="1253">
                  <c:v>1.1955978759186081E-2</c:v>
                </c:pt>
                <c:pt idx="1254">
                  <c:v>1.1946313499473504E-2</c:v>
                </c:pt>
                <c:pt idx="1255">
                  <c:v>1.1936630704907358E-2</c:v>
                </c:pt>
                <c:pt idx="1256">
                  <c:v>1.1926930683081594E-2</c:v>
                </c:pt>
                <c:pt idx="1257">
                  <c:v>1.191721374119048E-2</c:v>
                </c:pt>
                <c:pt idx="1258">
                  <c:v>1.1907480186827968E-2</c:v>
                </c:pt>
                <c:pt idx="1259">
                  <c:v>1.1897730327268263E-2</c:v>
                </c:pt>
                <c:pt idx="1260">
                  <c:v>1.1887964470105317E-2</c:v>
                </c:pt>
                <c:pt idx="1261">
                  <c:v>1.1878182922533398E-2</c:v>
                </c:pt>
                <c:pt idx="1262">
                  <c:v>1.1868385992066521E-2</c:v>
                </c:pt>
                <c:pt idx="1263">
                  <c:v>1.1858573986058829E-2</c:v>
                </c:pt>
                <c:pt idx="1264">
                  <c:v>1.1848747211864463E-2</c:v>
                </c:pt>
                <c:pt idx="1265">
                  <c:v>1.183890597715731E-2</c:v>
                </c:pt>
                <c:pt idx="1266">
                  <c:v>1.1829050589051704E-2</c:v>
                </c:pt>
                <c:pt idx="1267">
                  <c:v>1.1819181355061659E-2</c:v>
                </c:pt>
                <c:pt idx="1268">
                  <c:v>1.1809298582541317E-2</c:v>
                </c:pt>
                <c:pt idx="1269">
                  <c:v>1.1799402579004692E-2</c:v>
                </c:pt>
                <c:pt idx="1270">
                  <c:v>1.1789493651725991E-2</c:v>
                </c:pt>
                <c:pt idx="1271">
                  <c:v>1.1779572108219227E-2</c:v>
                </c:pt>
                <c:pt idx="1272">
                  <c:v>1.1769638255838544E-2</c:v>
                </c:pt>
                <c:pt idx="1273">
                  <c:v>1.1759692402018018E-2</c:v>
                </c:pt>
                <c:pt idx="1274">
                  <c:v>1.1749734854111793E-2</c:v>
                </c:pt>
                <c:pt idx="1275">
                  <c:v>1.1739765919633882E-2</c:v>
                </c:pt>
                <c:pt idx="1276">
                  <c:v>1.1729785905778556E-2</c:v>
                </c:pt>
                <c:pt idx="1277">
                  <c:v>1.17197951202197E-2</c:v>
                </c:pt>
                <c:pt idx="1278">
                  <c:v>1.1709793870151586E-2</c:v>
                </c:pt>
                <c:pt idx="1279">
                  <c:v>1.1699782463088226E-2</c:v>
                </c:pt>
                <c:pt idx="1280">
                  <c:v>1.1689761206383764E-2</c:v>
                </c:pt>
                <c:pt idx="1281">
                  <c:v>1.1679730407392341E-2</c:v>
                </c:pt>
                <c:pt idx="1282">
                  <c:v>1.1669690373627972E-2</c:v>
                </c:pt>
                <c:pt idx="1283">
                  <c:v>1.1659641412524735E-2</c:v>
                </c:pt>
                <c:pt idx="1284">
                  <c:v>1.1646708696506636E-2</c:v>
                </c:pt>
                <c:pt idx="1285">
                  <c:v>1.1639517937638288E-2</c:v>
                </c:pt>
                <c:pt idx="1286">
                  <c:v>1.16294440386433E-2</c:v>
                </c:pt>
                <c:pt idx="1287">
                  <c:v>1.1619362441965819E-2</c:v>
                </c:pt>
                <c:pt idx="1288">
                  <c:v>1.1609273454880054E-2</c:v>
                </c:pt>
                <c:pt idx="1289">
                  <c:v>1.1599177384740145E-2</c:v>
                </c:pt>
                <c:pt idx="1290">
                  <c:v>1.1589074539140043E-2</c:v>
                </c:pt>
                <c:pt idx="1291">
                  <c:v>1.1578965225194082E-2</c:v>
                </c:pt>
                <c:pt idx="1292">
                  <c:v>1.1568849750656085E-2</c:v>
                </c:pt>
                <c:pt idx="1293">
                  <c:v>1.1558728422720321E-2</c:v>
                </c:pt>
                <c:pt idx="1294">
                  <c:v>1.1548601548740933E-2</c:v>
                </c:pt>
                <c:pt idx="1295">
                  <c:v>1.1538469436311871E-2</c:v>
                </c:pt>
                <c:pt idx="1296">
                  <c:v>1.1528332392627405E-2</c:v>
                </c:pt>
                <c:pt idx="1297">
                  <c:v>1.1518190725281485E-2</c:v>
                </c:pt>
                <c:pt idx="1298">
                  <c:v>1.1508044741628254E-2</c:v>
                </c:pt>
                <c:pt idx="1299">
                  <c:v>1.1497894749021853E-2</c:v>
                </c:pt>
                <c:pt idx="1300">
                  <c:v>1.1487741054816425E-2</c:v>
                </c:pt>
                <c:pt idx="1301">
                  <c:v>1.1477583966525984E-2</c:v>
                </c:pt>
                <c:pt idx="1302">
                  <c:v>1.1467423791504672E-2</c:v>
                </c:pt>
                <c:pt idx="1303">
                  <c:v>1.1457260837266503E-2</c:v>
                </c:pt>
                <c:pt idx="1304">
                  <c:v>1.1447095410925812E-2</c:v>
                </c:pt>
                <c:pt idx="1305">
                  <c:v>1.143692782023642E-2</c:v>
                </c:pt>
                <c:pt idx="1306">
                  <c:v>1.1426758372392598E-2</c:v>
                </c:pt>
                <c:pt idx="1307">
                  <c:v>1.141658737490836E-2</c:v>
                </c:pt>
                <c:pt idx="1308">
                  <c:v>1.1406415135057912E-2</c:v>
                </c:pt>
                <c:pt idx="1309">
                  <c:v>1.1396241960275333E-2</c:v>
                </c:pt>
                <c:pt idx="1310">
                  <c:v>1.1386068158074636E-2</c:v>
                </c:pt>
                <c:pt idx="1311">
                  <c:v>1.1375894035730028E-2</c:v>
                </c:pt>
                <c:pt idx="1312">
                  <c:v>1.1365719900755522E-2</c:v>
                </c:pt>
                <c:pt idx="1313">
                  <c:v>1.1355546060505262E-2</c:v>
                </c:pt>
                <c:pt idx="1314">
                  <c:v>1.1345372822333388E-2</c:v>
                </c:pt>
                <c:pt idx="1315">
                  <c:v>1.1335200493753916E-2</c:v>
                </c:pt>
                <c:pt idx="1316">
                  <c:v>1.1325029382120988E-2</c:v>
                </c:pt>
                <c:pt idx="1317">
                  <c:v>1.1314859794788745E-2</c:v>
                </c:pt>
                <c:pt idx="1318">
                  <c:v>1.1304692039191266E-2</c:v>
                </c:pt>
                <c:pt idx="1319">
                  <c:v>1.129452642276263E-2</c:v>
                </c:pt>
                <c:pt idx="1320">
                  <c:v>1.1282911589107769E-2</c:v>
                </c:pt>
                <c:pt idx="1321">
                  <c:v>1.1274202836988323E-2</c:v>
                </c:pt>
                <c:pt idx="1322">
                  <c:v>1.1264045482350937E-2</c:v>
                </c:pt>
                <c:pt idx="1323">
                  <c:v>1.1253891496618706E-2</c:v>
                </c:pt>
                <c:pt idx="1324">
                  <c:v>1.1243741186985901E-2</c:v>
                </c:pt>
                <c:pt idx="1325">
                  <c:v>1.1233594860886598E-2</c:v>
                </c:pt>
                <c:pt idx="1326">
                  <c:v>1.1223452825834812E-2</c:v>
                </c:pt>
                <c:pt idx="1327">
                  <c:v>1.121331538910475E-2</c:v>
                </c:pt>
                <c:pt idx="1328">
                  <c:v>1.1203182858130489E-2</c:v>
                </c:pt>
                <c:pt idx="1329">
                  <c:v>1.1193055540426045E-2</c:v>
                </c:pt>
                <c:pt idx="1330">
                  <c:v>1.1182933743185686E-2</c:v>
                </c:pt>
                <c:pt idx="1331">
                  <c:v>1.1172817774003363E-2</c:v>
                </c:pt>
                <c:pt idx="1332">
                  <c:v>1.1162707940233219E-2</c:v>
                </c:pt>
                <c:pt idx="1333">
                  <c:v>1.1152604549309331E-2</c:v>
                </c:pt>
                <c:pt idx="1334">
                  <c:v>1.1142507908425969E-2</c:v>
                </c:pt>
                <c:pt idx="1335">
                  <c:v>1.1129536926457462E-2</c:v>
                </c:pt>
                <c:pt idx="1336">
                  <c:v>1.1122336107076691E-2</c:v>
                </c:pt>
                <c:pt idx="1337">
                  <c:v>1.1112261561319059E-2</c:v>
                </c:pt>
                <c:pt idx="1338">
                  <c:v>1.1100757583788479E-2</c:v>
                </c:pt>
                <c:pt idx="1339">
                  <c:v>1.109213671656839E-2</c:v>
                </c:pt>
                <c:pt idx="1340">
                  <c:v>1.1082087032443511E-2</c:v>
                </c:pt>
                <c:pt idx="1341">
                  <c:v>1.1072046250317769E-2</c:v>
                </c:pt>
                <c:pt idx="1342">
                  <c:v>1.1062014677625243E-2</c:v>
                </c:pt>
                <c:pt idx="1343">
                  <c:v>1.1051992621800011E-2</c:v>
                </c:pt>
                <c:pt idx="1344">
                  <c:v>1.1041980390116279E-2</c:v>
                </c:pt>
                <c:pt idx="1345">
                  <c:v>1.1031978290167999E-2</c:v>
                </c:pt>
                <c:pt idx="1346">
                  <c:v>1.1021986629149438E-2</c:v>
                </c:pt>
                <c:pt idx="1347">
                  <c:v>1.1012005714654549E-2</c:v>
                </c:pt>
                <c:pt idx="1348">
                  <c:v>1.1002035853957537E-2</c:v>
                </c:pt>
                <c:pt idx="1349">
                  <c:v>1.099207735449248E-2</c:v>
                </c:pt>
                <c:pt idx="1350">
                  <c:v>1.0982130523773392E-2</c:v>
                </c:pt>
                <c:pt idx="1351">
                  <c:v>1.0972195668914608E-2</c:v>
                </c:pt>
                <c:pt idx="1352">
                  <c:v>1.0962273097590014E-2</c:v>
                </c:pt>
                <c:pt idx="1353">
                  <c:v>1.0952363117233688E-2</c:v>
                </c:pt>
                <c:pt idx="1354">
                  <c:v>1.0942466035039899E-2</c:v>
                </c:pt>
                <c:pt idx="1355">
                  <c:v>1.0932582158522663E-2</c:v>
                </c:pt>
                <c:pt idx="1356">
                  <c:v>1.0922711795036122E-2</c:v>
                </c:pt>
                <c:pt idx="1357">
                  <c:v>1.0912855252014353E-2</c:v>
                </c:pt>
                <c:pt idx="1358">
                  <c:v>1.0903012836811499E-2</c:v>
                </c:pt>
                <c:pt idx="1359">
                  <c:v>1.0893184856941573E-2</c:v>
                </c:pt>
                <c:pt idx="1360">
                  <c:v>1.0883371619758719E-2</c:v>
                </c:pt>
                <c:pt idx="1361">
                  <c:v>1.0873573432697015E-2</c:v>
                </c:pt>
                <c:pt idx="1362">
                  <c:v>1.0863790603030665E-2</c:v>
                </c:pt>
                <c:pt idx="1363">
                  <c:v>1.0854023438193749E-2</c:v>
                </c:pt>
                <c:pt idx="1364">
                  <c:v>1.0844272245700282E-2</c:v>
                </c:pt>
                <c:pt idx="1365">
                  <c:v>1.0834537332904404E-2</c:v>
                </c:pt>
                <c:pt idx="1366">
                  <c:v>1.0824819007240194E-2</c:v>
                </c:pt>
                <c:pt idx="1367">
                  <c:v>1.0815117575981859E-2</c:v>
                </c:pt>
                <c:pt idx="1368">
                  <c:v>1.0805433346563476E-2</c:v>
                </c:pt>
                <c:pt idx="1369">
                  <c:v>1.0795766626578995E-2</c:v>
                </c:pt>
                <c:pt idx="1370">
                  <c:v>1.0786117723142752E-2</c:v>
                </c:pt>
                <c:pt idx="1371">
                  <c:v>1.0776486943928631E-2</c:v>
                </c:pt>
                <c:pt idx="1372">
                  <c:v>1.0764131639469099E-2</c:v>
                </c:pt>
                <c:pt idx="1373">
                  <c:v>1.0754543440993913E-2</c:v>
                </c:pt>
                <c:pt idx="1374">
                  <c:v>1.0746340202665294E-2</c:v>
                </c:pt>
                <c:pt idx="1375">
                  <c:v>1.073678778372944E-2</c:v>
                </c:pt>
                <c:pt idx="1376">
                  <c:v>1.0727255069831187E-2</c:v>
                </c:pt>
                <c:pt idx="1377">
                  <c:v>1.0717742368244743E-2</c:v>
                </c:pt>
                <c:pt idx="1378">
                  <c:v>1.0708249986564056E-2</c:v>
                </c:pt>
                <c:pt idx="1379">
                  <c:v>1.0698778232063333E-2</c:v>
                </c:pt>
                <c:pt idx="1380">
                  <c:v>1.0689327412256588E-2</c:v>
                </c:pt>
                <c:pt idx="1381">
                  <c:v>1.0679897834418028E-2</c:v>
                </c:pt>
                <c:pt idx="1382">
                  <c:v>1.0670489805981731E-2</c:v>
                </c:pt>
                <c:pt idx="1383">
                  <c:v>1.0661103634381774E-2</c:v>
                </c:pt>
                <c:pt idx="1384">
                  <c:v>1.0651739626972301E-2</c:v>
                </c:pt>
                <c:pt idx="1385">
                  <c:v>1.0639733251558425E-2</c:v>
                </c:pt>
                <c:pt idx="1386">
                  <c:v>1.0633079334620987E-2</c:v>
                </c:pt>
                <c:pt idx="1387">
                  <c:v>1.0623783664467368E-2</c:v>
                </c:pt>
                <c:pt idx="1388">
                  <c:v>1.0614511388080672E-2</c:v>
                </c:pt>
                <c:pt idx="1389">
                  <c:v>1.0605262812894978E-2</c:v>
                </c:pt>
                <c:pt idx="1390">
                  <c:v>1.0594722428969305E-2</c:v>
                </c:pt>
                <c:pt idx="1391">
                  <c:v>1.0586837995862908E-2</c:v>
                </c:pt>
                <c:pt idx="1392">
                  <c:v>1.0577662368884688E-2</c:v>
                </c:pt>
                <c:pt idx="1393">
                  <c:v>1.0568511672683911E-2</c:v>
                </c:pt>
                <c:pt idx="1394">
                  <c:v>1.0559386214854527E-2</c:v>
                </c:pt>
                <c:pt idx="1395">
                  <c:v>1.0550286302430933E-2</c:v>
                </c:pt>
                <c:pt idx="1396">
                  <c:v>1.0541212243246889E-2</c:v>
                </c:pt>
                <c:pt idx="1397">
                  <c:v>1.0532164344416728E-2</c:v>
                </c:pt>
                <c:pt idx="1398">
                  <c:v>1.05231429135344E-2</c:v>
                </c:pt>
                <c:pt idx="1399">
                  <c:v>1.0514148257874112E-2</c:v>
                </c:pt>
                <c:pt idx="1400">
                  <c:v>1.0505180684869941E-2</c:v>
                </c:pt>
                <c:pt idx="1401">
                  <c:v>1.0496240501796095E-2</c:v>
                </c:pt>
                <c:pt idx="1402">
                  <c:v>1.0487328016326458E-2</c:v>
                </c:pt>
                <c:pt idx="1403">
                  <c:v>1.0478443535655302E-2</c:v>
                </c:pt>
                <c:pt idx="1404">
                  <c:v>1.0469587367216704E-2</c:v>
                </c:pt>
                <c:pt idx="1405">
                  <c:v>1.0460759818524679E-2</c:v>
                </c:pt>
                <c:pt idx="1406">
                  <c:v>1.0451961196933368E-2</c:v>
                </c:pt>
                <c:pt idx="1407">
                  <c:v>1.0443191809716978E-2</c:v>
                </c:pt>
                <c:pt idx="1408">
                  <c:v>1.0434451964389524E-2</c:v>
                </c:pt>
                <c:pt idx="1409">
                  <c:v>1.0425741968225211E-2</c:v>
                </c:pt>
                <c:pt idx="1410">
                  <c:v>1.0417062128817989E-2</c:v>
                </c:pt>
                <c:pt idx="1411">
                  <c:v>1.0408412753442065E-2</c:v>
                </c:pt>
                <c:pt idx="1412">
                  <c:v>1.0399794149611452E-2</c:v>
                </c:pt>
                <c:pt idx="1413">
                  <c:v>1.0391206624520422E-2</c:v>
                </c:pt>
                <c:pt idx="1414">
                  <c:v>1.0382650485842859E-2</c:v>
                </c:pt>
                <c:pt idx="1415">
                  <c:v>1.0374126040773035E-2</c:v>
                </c:pt>
                <c:pt idx="1416">
                  <c:v>1.0365633596665091E-2</c:v>
                </c:pt>
                <c:pt idx="1417">
                  <c:v>1.0357173461192914E-2</c:v>
                </c:pt>
                <c:pt idx="1418">
                  <c:v>1.0348745941470838E-2</c:v>
                </c:pt>
                <c:pt idx="1419">
                  <c:v>1.0340351345172749E-2</c:v>
                </c:pt>
                <c:pt idx="1420">
                  <c:v>1.0331989979412981E-2</c:v>
                </c:pt>
                <c:pt idx="1421">
                  <c:v>1.0323662151705548E-2</c:v>
                </c:pt>
                <c:pt idx="1422">
                  <c:v>1.0315368169564465E-2</c:v>
                </c:pt>
                <c:pt idx="1423">
                  <c:v>1.0307108340343873E-2</c:v>
                </c:pt>
                <c:pt idx="1424">
                  <c:v>1.0296539238270341E-2</c:v>
                </c:pt>
                <c:pt idx="1425">
                  <c:v>1.0288358627041916E-2</c:v>
                </c:pt>
                <c:pt idx="1426">
                  <c:v>1.028137464972545E-2</c:v>
                </c:pt>
                <c:pt idx="1427">
                  <c:v>1.0273259585664718E-2</c:v>
                </c:pt>
                <c:pt idx="1428">
                  <c:v>1.0265180255419892E-2</c:v>
                </c:pt>
                <c:pt idx="1429">
                  <c:v>1.0257136966345115E-2</c:v>
                </c:pt>
                <c:pt idx="1430">
                  <c:v>1.0249130025874464E-2</c:v>
                </c:pt>
                <c:pt idx="1431">
                  <c:v>1.0241159741442019E-2</c:v>
                </c:pt>
                <c:pt idx="1432">
                  <c:v>1.0233226420321984E-2</c:v>
                </c:pt>
                <c:pt idx="1433">
                  <c:v>1.0225330370028374E-2</c:v>
                </c:pt>
                <c:pt idx="1434">
                  <c:v>1.0217471897995267E-2</c:v>
                </c:pt>
                <c:pt idx="1435">
                  <c:v>1.020965131149687E-2</c:v>
                </c:pt>
                <c:pt idx="1436">
                  <c:v>1.0201868917967261E-2</c:v>
                </c:pt>
                <c:pt idx="1437">
                  <c:v>1.0194125024920453E-2</c:v>
                </c:pt>
                <c:pt idx="1438">
                  <c:v>1.0186419939630653E-2</c:v>
                </c:pt>
                <c:pt idx="1439">
                  <c:v>1.017875396953194E-2</c:v>
                </c:pt>
                <c:pt idx="1440">
                  <c:v>1.0168158502095181E-2</c:v>
                </c:pt>
                <c:pt idx="1441">
                  <c:v>1.0163540604484211E-2</c:v>
                </c:pt>
                <c:pt idx="1442">
                  <c:v>1.0155599652548197E-2</c:v>
                </c:pt>
                <c:pt idx="1443">
                  <c:v>1.0147418352630666E-2</c:v>
                </c:pt>
                <c:pt idx="1444">
                  <c:v>1.0139958402133331E-2</c:v>
                </c:pt>
                <c:pt idx="1445">
                  <c:v>1.0132539454996703E-2</c:v>
                </c:pt>
                <c:pt idx="1446">
                  <c:v>1.0125161818974604E-2</c:v>
                </c:pt>
                <c:pt idx="1447">
                  <c:v>1.0117825801181368E-2</c:v>
                </c:pt>
                <c:pt idx="1448">
                  <c:v>1.011053170913101E-2</c:v>
                </c:pt>
                <c:pt idx="1449">
                  <c:v>1.0103279850097735E-2</c:v>
                </c:pt>
                <c:pt idx="1450">
                  <c:v>1.0096070531675494E-2</c:v>
                </c:pt>
                <c:pt idx="1451">
                  <c:v>1.0088904061138493E-2</c:v>
                </c:pt>
                <c:pt idx="1452">
                  <c:v>1.0081774504753227E-2</c:v>
                </c:pt>
                <c:pt idx="1453">
                  <c:v>1.0074644989055415E-2</c:v>
                </c:pt>
                <c:pt idx="1454">
                  <c:v>1.006750939845702E-2</c:v>
                </c:pt>
                <c:pt idx="1455">
                  <c:v>1.0060367850464047E-2</c:v>
                </c:pt>
                <c:pt idx="1456">
                  <c:v>1.0053220462502566E-2</c:v>
                </c:pt>
                <c:pt idx="1457">
                  <c:v>1.0046067352158516E-2</c:v>
                </c:pt>
                <c:pt idx="1458">
                  <c:v>1.0038908636778032E-2</c:v>
                </c:pt>
                <c:pt idx="1459">
                  <c:v>1.003174443402699E-2</c:v>
                </c:pt>
                <c:pt idx="1460">
                  <c:v>1.0024574861251523E-2</c:v>
                </c:pt>
                <c:pt idx="1461">
                  <c:v>1.0017400036117508E-2</c:v>
                </c:pt>
                <c:pt idx="1462">
                  <c:v>1.0010220075891141E-2</c:v>
                </c:pt>
                <c:pt idx="1463">
                  <c:v>1.00030350982383E-2</c:v>
                </c:pt>
                <c:pt idx="1464">
                  <c:v>9.9958452205850534E-3</c:v>
                </c:pt>
                <c:pt idx="1465">
                  <c:v>9.9886505603574705E-3</c:v>
                </c:pt>
                <c:pt idx="1466">
                  <c:v>9.981451235221428E-3</c:v>
                </c:pt>
                <c:pt idx="1467">
                  <c:v>9.9742473624431227E-3</c:v>
                </c:pt>
                <c:pt idx="1468">
                  <c:v>9.9670390596884317E-3</c:v>
                </c:pt>
                <c:pt idx="1469">
                  <c:v>9.95982644446336E-3</c:v>
                </c:pt>
                <c:pt idx="1470">
                  <c:v>9.9526096340341041E-3</c:v>
                </c:pt>
                <c:pt idx="1471">
                  <c:v>9.9453887462264134E-3</c:v>
                </c:pt>
                <c:pt idx="1472">
                  <c:v>9.9381638982265486E-3</c:v>
                </c:pt>
                <c:pt idx="1473">
                  <c:v>9.9309352077003865E-3</c:v>
                </c:pt>
                <c:pt idx="1474">
                  <c:v>9.9237027921539323E-3</c:v>
                </c:pt>
                <c:pt idx="1475">
                  <c:v>9.9164667688533825E-3</c:v>
                </c:pt>
                <c:pt idx="1476">
                  <c:v>9.9050888690310757E-3</c:v>
                </c:pt>
                <c:pt idx="1477">
                  <c:v>9.8978441087194113E-3</c:v>
                </c:pt>
                <c:pt idx="1478">
                  <c:v>9.8929391493740582E-3</c:v>
                </c:pt>
                <c:pt idx="1479">
                  <c:v>9.885688598361142E-3</c:v>
                </c:pt>
                <c:pt idx="1480">
                  <c:v>9.878435060830526E-3</c:v>
                </c:pt>
                <c:pt idx="1481">
                  <c:v>9.8711786543947966E-3</c:v>
                </c:pt>
                <c:pt idx="1482">
                  <c:v>9.8639194965066679E-3</c:v>
                </c:pt>
                <c:pt idx="1483">
                  <c:v>9.8566577046721449E-3</c:v>
                </c:pt>
                <c:pt idx="1484">
                  <c:v>9.8493933963972324E-3</c:v>
                </c:pt>
                <c:pt idx="1485">
                  <c:v>9.8421266891879355E-3</c:v>
                </c:pt>
                <c:pt idx="1486">
                  <c:v>9.8348577004969684E-3</c:v>
                </c:pt>
                <c:pt idx="1487">
                  <c:v>9.8275865478836266E-3</c:v>
                </c:pt>
                <c:pt idx="1488">
                  <c:v>9.8203133488006245E-3</c:v>
                </c:pt>
                <c:pt idx="1489">
                  <c:v>9.8130382207806122E-3</c:v>
                </c:pt>
                <c:pt idx="1490">
                  <c:v>9.8023751691656003E-3</c:v>
                </c:pt>
                <c:pt idx="1491">
                  <c:v>9.7961361841569783E-3</c:v>
                </c:pt>
                <c:pt idx="1492">
                  <c:v>9.7888559407088849E-3</c:v>
                </c:pt>
                <c:pt idx="1493">
                  <c:v>9.7815742716012011E-3</c:v>
                </c:pt>
                <c:pt idx="1494">
                  <c:v>9.7732507691539183E-3</c:v>
                </c:pt>
                <c:pt idx="1495">
                  <c:v>9.7670071265110181E-3</c:v>
                </c:pt>
                <c:pt idx="1496">
                  <c:v>9.7597218856204648E-3</c:v>
                </c:pt>
                <c:pt idx="1497">
                  <c:v>9.7524356890144048E-3</c:v>
                </c:pt>
                <c:pt idx="1498">
                  <c:v>9.745148654198843E-3</c:v>
                </c:pt>
                <c:pt idx="1499">
                  <c:v>9.7378608987597204E-3</c:v>
                </c:pt>
                <c:pt idx="1500">
                  <c:v>9.7305725401231058E-3</c:v>
                </c:pt>
                <c:pt idx="1501">
                  <c:v>9.7232836958749402E-3</c:v>
                </c:pt>
                <c:pt idx="1502">
                  <c:v>9.7159944833613565E-3</c:v>
                </c:pt>
                <c:pt idx="1503">
                  <c:v>9.7087050201682956E-3</c:v>
                </c:pt>
                <c:pt idx="1504">
                  <c:v>9.7014154237218264E-3</c:v>
                </c:pt>
                <c:pt idx="1505">
                  <c:v>9.6941258116078899E-3</c:v>
                </c:pt>
                <c:pt idx="1506">
                  <c:v>9.6868363012525549E-3</c:v>
                </c:pt>
                <c:pt idx="1507">
                  <c:v>9.6795470101618264E-3</c:v>
                </c:pt>
                <c:pt idx="1508">
                  <c:v>9.6722580559216453E-3</c:v>
                </c:pt>
                <c:pt idx="1509">
                  <c:v>9.6649695557982085E-3</c:v>
                </c:pt>
                <c:pt idx="1510">
                  <c:v>9.6576816273774568E-3</c:v>
                </c:pt>
                <c:pt idx="1511">
                  <c:v>9.6503943883252674E-3</c:v>
                </c:pt>
                <c:pt idx="1512">
                  <c:v>9.643107955907837E-3</c:v>
                </c:pt>
                <c:pt idx="1513">
                  <c:v>9.6358224477111065E-3</c:v>
                </c:pt>
                <c:pt idx="1514">
                  <c:v>9.628537981241081E-3</c:v>
                </c:pt>
                <c:pt idx="1515">
                  <c:v>9.6212546739238292E-3</c:v>
                </c:pt>
                <c:pt idx="1516">
                  <c:v>9.6139726433452921E-3</c:v>
                </c:pt>
                <c:pt idx="1517">
                  <c:v>9.6066920069315387E-3</c:v>
                </c:pt>
                <c:pt idx="1518">
                  <c:v>9.5994128821086377E-3</c:v>
                </c:pt>
                <c:pt idx="1519">
                  <c:v>9.5921353865424663E-3</c:v>
                </c:pt>
                <c:pt idx="1520">
                  <c:v>9.5848596375791573E-3</c:v>
                </c:pt>
                <c:pt idx="1521">
                  <c:v>9.5775857526447794E-3</c:v>
                </c:pt>
                <c:pt idx="1522">
                  <c:v>9.5703138494851459E-3</c:v>
                </c:pt>
                <c:pt idx="1523">
                  <c:v>9.5630440453664534E-3</c:v>
                </c:pt>
                <c:pt idx="1524">
                  <c:v>9.5557764578746429E-3</c:v>
                </c:pt>
                <c:pt idx="1525">
                  <c:v>9.5485112045157194E-3</c:v>
                </c:pt>
                <c:pt idx="1526">
                  <c:v>9.5412484027157518E-3</c:v>
                </c:pt>
                <c:pt idx="1527">
                  <c:v>9.533988170060681E-3</c:v>
                </c:pt>
                <c:pt idx="1528">
                  <c:v>9.5256940577836957E-3</c:v>
                </c:pt>
                <c:pt idx="1529">
                  <c:v>9.5184397258485376E-3</c:v>
                </c:pt>
                <c:pt idx="1530">
                  <c:v>9.5122240613054743E-3</c:v>
                </c:pt>
                <c:pt idx="1531">
                  <c:v>9.5049752798903597E-3</c:v>
                </c:pt>
                <c:pt idx="1532">
                  <c:v>9.4977296549902945E-3</c:v>
                </c:pt>
                <c:pt idx="1533">
                  <c:v>9.4904873040313475E-3</c:v>
                </c:pt>
                <c:pt idx="1534">
                  <c:v>9.4832483446793958E-3</c:v>
                </c:pt>
                <c:pt idx="1535">
                  <c:v>9.4760128943605082E-3</c:v>
                </c:pt>
                <c:pt idx="1536">
                  <c:v>9.4687810704208175E-3</c:v>
                </c:pt>
                <c:pt idx="1537">
                  <c:v>9.4615529905262008E-3</c:v>
                </c:pt>
                <c:pt idx="1538">
                  <c:v>9.454328772182663E-3</c:v>
                </c:pt>
                <c:pt idx="1539">
                  <c:v>9.4471085327363369E-3</c:v>
                </c:pt>
                <c:pt idx="1540">
                  <c:v>9.4398923897731635E-3</c:v>
                </c:pt>
                <c:pt idx="1541">
                  <c:v>9.4326804607192116E-3</c:v>
                </c:pt>
                <c:pt idx="1542">
                  <c:v>9.4254728631604223E-3</c:v>
                </c:pt>
                <c:pt idx="1543">
                  <c:v>9.4182697145228644E-3</c:v>
                </c:pt>
                <c:pt idx="1544">
                  <c:v>9.4110711323125429E-3</c:v>
                </c:pt>
                <c:pt idx="1545">
                  <c:v>9.4018227112435682E-3</c:v>
                </c:pt>
                <c:pt idx="1546">
                  <c:v>9.3966881371176925E-3</c:v>
                </c:pt>
                <c:pt idx="1547">
                  <c:v>9.3895039591451734E-3</c:v>
                </c:pt>
                <c:pt idx="1548">
                  <c:v>9.3823248174640383E-3</c:v>
                </c:pt>
                <c:pt idx="1549">
                  <c:v>9.3751508297401642E-3</c:v>
                </c:pt>
                <c:pt idx="1550">
                  <c:v>9.367982113479556E-3</c:v>
                </c:pt>
                <c:pt idx="1551">
                  <c:v>9.3608187859484104E-3</c:v>
                </c:pt>
                <c:pt idx="1552">
                  <c:v>9.3536609648126046E-3</c:v>
                </c:pt>
                <c:pt idx="1553">
                  <c:v>9.3465087674982072E-3</c:v>
                </c:pt>
                <c:pt idx="1554">
                  <c:v>9.3393623114312874E-3</c:v>
                </c:pt>
                <c:pt idx="1555">
                  <c:v>9.332221714357658E-3</c:v>
                </c:pt>
                <c:pt idx="1556">
                  <c:v>9.3250870935435159E-3</c:v>
                </c:pt>
                <c:pt idx="1557">
                  <c:v>9.3179585664948661E-3</c:v>
                </c:pt>
                <c:pt idx="1558">
                  <c:v>9.3108362507177134E-3</c:v>
                </c:pt>
                <c:pt idx="1559">
                  <c:v>9.3037202637180627E-3</c:v>
                </c:pt>
                <c:pt idx="1560">
                  <c:v>9.2966107230818551E-3</c:v>
                </c:pt>
                <c:pt idx="1561">
                  <c:v>9.2895077461552233E-3</c:v>
                </c:pt>
                <c:pt idx="1562">
                  <c:v>9.2824114505241084E-3</c:v>
                </c:pt>
                <c:pt idx="1563">
                  <c:v>9.2753219536145792E-3</c:v>
                </c:pt>
                <c:pt idx="1564">
                  <c:v>9.2682393729326407E-3</c:v>
                </c:pt>
                <c:pt idx="1565">
                  <c:v>9.2611638259842977E-3</c:v>
                </c:pt>
                <c:pt idx="1566">
                  <c:v>9.2540954301956191E-3</c:v>
                </c:pt>
                <c:pt idx="1567">
                  <c:v>9.2470343031525459E-3</c:v>
                </c:pt>
                <c:pt idx="1568">
                  <c:v>9.2399805623610831E-3</c:v>
                </c:pt>
                <c:pt idx="1569">
                  <c:v>9.2329343252472995E-3</c:v>
                </c:pt>
                <c:pt idx="1570">
                  <c:v>9.2258957093172E-3</c:v>
                </c:pt>
                <c:pt idx="1571">
                  <c:v>9.2188648319169175E-3</c:v>
                </c:pt>
                <c:pt idx="1572">
                  <c:v>9.2118418108722011E-3</c:v>
                </c:pt>
                <c:pt idx="1573">
                  <c:v>9.2048267633693115E-3</c:v>
                </c:pt>
                <c:pt idx="1574">
                  <c:v>9.1978198070741257E-3</c:v>
                </c:pt>
                <c:pt idx="1575">
                  <c:v>9.1908210593327766E-3</c:v>
                </c:pt>
                <c:pt idx="1576">
                  <c:v>9.1838306377312051E-3</c:v>
                </c:pt>
                <c:pt idx="1577">
                  <c:v>9.1768486597754162E-3</c:v>
                </c:pt>
                <c:pt idx="1578">
                  <c:v>9.1698752428914787E-3</c:v>
                </c:pt>
                <c:pt idx="1579">
                  <c:v>9.1629105045853976E-3</c:v>
                </c:pt>
                <c:pt idx="1580">
                  <c:v>9.1559545624431138E-3</c:v>
                </c:pt>
                <c:pt idx="1581">
                  <c:v>9.1490075338107602E-3</c:v>
                </c:pt>
                <c:pt idx="1582">
                  <c:v>9.1420695362742777E-3</c:v>
                </c:pt>
                <c:pt idx="1583">
                  <c:v>9.1351406872597352E-3</c:v>
                </c:pt>
                <c:pt idx="1584">
                  <c:v>9.1282211042731376E-3</c:v>
                </c:pt>
                <c:pt idx="1585">
                  <c:v>9.121310904980362E-3</c:v>
                </c:pt>
                <c:pt idx="1586">
                  <c:v>9.114410206487733E-3</c:v>
                </c:pt>
                <c:pt idx="1587">
                  <c:v>9.1075191266209998E-3</c:v>
                </c:pt>
                <c:pt idx="1588">
                  <c:v>9.1006377827262952E-3</c:v>
                </c:pt>
                <c:pt idx="1589">
                  <c:v>9.0937662923895601E-3</c:v>
                </c:pt>
                <c:pt idx="1590">
                  <c:v>9.0869047730368635E-3</c:v>
                </c:pt>
                <c:pt idx="1591">
                  <c:v>9.0800533420942742E-3</c:v>
                </c:pt>
                <c:pt idx="1592">
                  <c:v>9.0732121171477331E-3</c:v>
                </c:pt>
                <c:pt idx="1593">
                  <c:v>9.0663812157032453E-3</c:v>
                </c:pt>
                <c:pt idx="1594">
                  <c:v>9.0595607551069435E-3</c:v>
                </c:pt>
                <c:pt idx="1595">
                  <c:v>9.0508071224082443E-3</c:v>
                </c:pt>
                <c:pt idx="1596">
                  <c:v>9.0459516268026618E-3</c:v>
                </c:pt>
                <c:pt idx="1597">
                  <c:v>9.0391631941066919E-3</c:v>
                </c:pt>
                <c:pt idx="1598">
                  <c:v>9.0323856722029916E-3</c:v>
                </c:pt>
                <c:pt idx="1599">
                  <c:v>9.025619178757438E-3</c:v>
                </c:pt>
                <c:pt idx="1600">
                  <c:v>9.0188638312760361E-3</c:v>
                </c:pt>
                <c:pt idx="1601">
                  <c:v>9.0121197470249825E-3</c:v>
                </c:pt>
                <c:pt idx="1602">
                  <c:v>9.0053870437500905E-3</c:v>
                </c:pt>
                <c:pt idx="1603">
                  <c:v>8.9986658387974927E-3</c:v>
                </c:pt>
                <c:pt idx="1604">
                  <c:v>8.9919562496731942E-3</c:v>
                </c:pt>
                <c:pt idx="1605">
                  <c:v>8.9852583938831998E-3</c:v>
                </c:pt>
                <c:pt idx="1606">
                  <c:v>8.9785723890933866E-3</c:v>
                </c:pt>
                <c:pt idx="1607">
                  <c:v>8.9718983524100793E-3</c:v>
                </c:pt>
                <c:pt idx="1608">
                  <c:v>8.9652364015790909E-3</c:v>
                </c:pt>
                <c:pt idx="1609">
                  <c:v>8.9585866541064263E-3</c:v>
                </c:pt>
                <c:pt idx="1610">
                  <c:v>8.9519492273382184E-3</c:v>
                </c:pt>
                <c:pt idx="1611">
                  <c:v>8.9453242389403442E-3</c:v>
                </c:pt>
                <c:pt idx="1612">
                  <c:v>8.9387118062589366E-3</c:v>
                </c:pt>
                <c:pt idx="1613">
                  <c:v>8.9321120468799364E-3</c:v>
                </c:pt>
                <c:pt idx="1614">
                  <c:v>8.9255250783093487E-3</c:v>
                </c:pt>
                <c:pt idx="1615">
                  <c:v>8.9189510178933062E-3</c:v>
                </c:pt>
                <c:pt idx="1616">
                  <c:v>8.91238998321775E-3</c:v>
                </c:pt>
                <c:pt idx="1617">
                  <c:v>8.9058420917087489E-3</c:v>
                </c:pt>
                <c:pt idx="1618">
                  <c:v>8.8993074609522438E-3</c:v>
                </c:pt>
                <c:pt idx="1619">
                  <c:v>8.8927862084542397E-3</c:v>
                </c:pt>
                <c:pt idx="1620">
                  <c:v>8.8862784515608695E-3</c:v>
                </c:pt>
                <c:pt idx="1621">
                  <c:v>8.879784307858074E-3</c:v>
                </c:pt>
                <c:pt idx="1622">
                  <c:v>8.8733038949317944E-3</c:v>
                </c:pt>
                <c:pt idx="1623">
                  <c:v>8.8668373300482273E-3</c:v>
                </c:pt>
                <c:pt idx="1624">
                  <c:v>8.8603847308732497E-3</c:v>
                </c:pt>
                <c:pt idx="1625">
                  <c:v>8.8539462148329307E-3</c:v>
                </c:pt>
                <c:pt idx="1626">
                  <c:v>8.8475218994332749E-3</c:v>
                </c:pt>
                <c:pt idx="1627">
                  <c:v>8.8411119021802875E-3</c:v>
                </c:pt>
                <c:pt idx="1628">
                  <c:v>8.8347163405000373E-3</c:v>
                </c:pt>
                <c:pt idx="1629">
                  <c:v>8.8283353318985291E-3</c:v>
                </c:pt>
                <c:pt idx="1630">
                  <c:v>8.821968993881768E-3</c:v>
                </c:pt>
                <c:pt idx="1631">
                  <c:v>8.8156174440356949E-3</c:v>
                </c:pt>
                <c:pt idx="1632">
                  <c:v>8.8083767883606612E-3</c:v>
                </c:pt>
                <c:pt idx="1633">
                  <c:v>8.80295917832008E-3</c:v>
                </c:pt>
                <c:pt idx="1634">
                  <c:v>8.7966526976224202E-3</c:v>
                </c:pt>
                <c:pt idx="1635">
                  <c:v>8.7903614748796599E-3</c:v>
                </c:pt>
                <c:pt idx="1636">
                  <c:v>8.7840856278376123E-3</c:v>
                </c:pt>
                <c:pt idx="1637">
                  <c:v>8.777825273762474E-3</c:v>
                </c:pt>
                <c:pt idx="1638">
                  <c:v>8.771580530080314E-3</c:v>
                </c:pt>
                <c:pt idx="1639">
                  <c:v>8.7653515144570093E-3</c:v>
                </c:pt>
                <c:pt idx="1640">
                  <c:v>8.7591383443186288E-3</c:v>
                </c:pt>
                <c:pt idx="1641">
                  <c:v>8.7529411371711774E-3</c:v>
                </c:pt>
                <c:pt idx="1642">
                  <c:v>8.74676001052066E-3</c:v>
                </c:pt>
                <c:pt idx="1643">
                  <c:v>8.7405950817931455E-3</c:v>
                </c:pt>
                <c:pt idx="1644">
                  <c:v>8.7344464684946388E-3</c:v>
                </c:pt>
                <c:pt idx="1645">
                  <c:v>8.728314288291017E-3</c:v>
                </c:pt>
                <c:pt idx="1646">
                  <c:v>8.7204543917973609E-3</c:v>
                </c:pt>
                <c:pt idx="1647">
                  <c:v>8.716099696313151E-3</c:v>
                </c:pt>
                <c:pt idx="1648">
                  <c:v>8.7100175197107887E-3</c:v>
                </c:pt>
                <c:pt idx="1649">
                  <c:v>8.703952246147395E-3</c:v>
                </c:pt>
                <c:pt idx="1650">
                  <c:v>8.6975777367870322E-3</c:v>
                </c:pt>
                <c:pt idx="1651">
                  <c:v>8.6910126953565481E-3</c:v>
                </c:pt>
                <c:pt idx="1652">
                  <c:v>8.6850013099670775E-3</c:v>
                </c:pt>
                <c:pt idx="1653">
                  <c:v>8.6790073142672952E-3</c:v>
                </c:pt>
                <c:pt idx="1654">
                  <c:v>8.6730308256033339E-3</c:v>
                </c:pt>
                <c:pt idx="1655">
                  <c:v>8.6670719615611347E-3</c:v>
                </c:pt>
                <c:pt idx="1656">
                  <c:v>8.6611308398065745E-3</c:v>
                </c:pt>
                <c:pt idx="1657">
                  <c:v>8.6552075775259141E-3</c:v>
                </c:pt>
                <c:pt idx="1658">
                  <c:v>8.6493022923850305E-3</c:v>
                </c:pt>
                <c:pt idx="1659">
                  <c:v>8.6434151017300564E-3</c:v>
                </c:pt>
                <c:pt idx="1660">
                  <c:v>8.6375461232268691E-3</c:v>
                </c:pt>
                <c:pt idx="1661">
                  <c:v>8.6316954742216012E-3</c:v>
                </c:pt>
                <c:pt idx="1662">
                  <c:v>8.6258632723001938E-3</c:v>
                </c:pt>
                <c:pt idx="1663">
                  <c:v>8.6200496348887157E-3</c:v>
                </c:pt>
                <c:pt idx="1664">
                  <c:v>8.6142546796530439E-3</c:v>
                </c:pt>
                <c:pt idx="1665">
                  <c:v>8.6084785238593753E-3</c:v>
                </c:pt>
                <c:pt idx="1666">
                  <c:v>8.6027212850137147E-3</c:v>
                </c:pt>
                <c:pt idx="1667">
                  <c:v>8.5969830807020031E-3</c:v>
                </c:pt>
                <c:pt idx="1668">
                  <c:v>8.5912640284302455E-3</c:v>
                </c:pt>
                <c:pt idx="1669">
                  <c:v>8.5855642455445746E-3</c:v>
                </c:pt>
                <c:pt idx="1670">
                  <c:v>8.5798838496309315E-3</c:v>
                </c:pt>
                <c:pt idx="1671">
                  <c:v>8.5742229582752572E-3</c:v>
                </c:pt>
                <c:pt idx="1672">
                  <c:v>8.5685816888236843E-3</c:v>
                </c:pt>
                <c:pt idx="1673">
                  <c:v>8.5629601587822179E-3</c:v>
                </c:pt>
                <c:pt idx="1674">
                  <c:v>8.557358485736799E-3</c:v>
                </c:pt>
                <c:pt idx="1675">
                  <c:v>8.5517767870335604E-3</c:v>
                </c:pt>
                <c:pt idx="1676">
                  <c:v>8.546215180338379E-3</c:v>
                </c:pt>
                <c:pt idx="1677">
                  <c:v>8.5406737829174517E-3</c:v>
                </c:pt>
                <c:pt idx="1678">
                  <c:v>8.5351527124366555E-3</c:v>
                </c:pt>
                <c:pt idx="1679">
                  <c:v>8.5296520864019953E-3</c:v>
                </c:pt>
                <c:pt idx="1680">
                  <c:v>8.524172022159604E-3</c:v>
                </c:pt>
                <c:pt idx="1681">
                  <c:v>8.5187126372954225E-3</c:v>
                </c:pt>
                <c:pt idx="1682">
                  <c:v>8.5132740492355197E-3</c:v>
                </c:pt>
                <c:pt idx="1683">
                  <c:v>8.5078563754859005E-3</c:v>
                </c:pt>
                <c:pt idx="1684">
                  <c:v>8.5009217154397021E-3</c:v>
                </c:pt>
                <c:pt idx="1685">
                  <c:v>8.4955522870977518E-3</c:v>
                </c:pt>
                <c:pt idx="1686">
                  <c:v>8.4909668688926132E-3</c:v>
                </c:pt>
                <c:pt idx="1687">
                  <c:v>8.4856370919528246E-3</c:v>
                </c:pt>
                <c:pt idx="1688">
                  <c:v>8.4803288335599802E-3</c:v>
                </c:pt>
                <c:pt idx="1689">
                  <c:v>8.4750422112200852E-3</c:v>
                </c:pt>
                <c:pt idx="1690">
                  <c:v>8.4697773424391443E-3</c:v>
                </c:pt>
                <c:pt idx="1691">
                  <c:v>8.4645343446432264E-3</c:v>
                </c:pt>
                <c:pt idx="1692">
                  <c:v>8.4593133354982086E-3</c:v>
                </c:pt>
                <c:pt idx="1693">
                  <c:v>8.4541144322702877E-3</c:v>
                </c:pt>
                <c:pt idx="1694">
                  <c:v>8.4489377526253406E-3</c:v>
                </c:pt>
                <c:pt idx="1695">
                  <c:v>8.4437834139095003E-3</c:v>
                </c:pt>
                <c:pt idx="1696">
                  <c:v>8.4386515336287715E-3</c:v>
                </c:pt>
                <c:pt idx="1697">
                  <c:v>8.4335422294490314E-3</c:v>
                </c:pt>
                <c:pt idx="1698">
                  <c:v>8.4284556186364767E-3</c:v>
                </c:pt>
                <c:pt idx="1699">
                  <c:v>8.4233918188569845E-3</c:v>
                </c:pt>
                <c:pt idx="1700">
                  <c:v>8.4183509474566875E-3</c:v>
                </c:pt>
                <c:pt idx="1701">
                  <c:v>8.4113863914048181E-3</c:v>
                </c:pt>
                <c:pt idx="1702">
                  <c:v>8.4076268346588989E-3</c:v>
                </c:pt>
                <c:pt idx="1703">
                  <c:v>8.4033670789107617E-3</c:v>
                </c:pt>
                <c:pt idx="1704">
                  <c:v>8.3984190963271033E-3</c:v>
                </c:pt>
                <c:pt idx="1705">
                  <c:v>8.3934946294128565E-3</c:v>
                </c:pt>
                <c:pt idx="1706">
                  <c:v>8.3885937959937706E-3</c:v>
                </c:pt>
                <c:pt idx="1707">
                  <c:v>8.3837167134959145E-3</c:v>
                </c:pt>
                <c:pt idx="1708">
                  <c:v>8.378863499265421E-3</c:v>
                </c:pt>
                <c:pt idx="1709">
                  <c:v>8.374034270968167E-3</c:v>
                </c:pt>
                <c:pt idx="1710">
                  <c:v>8.3692291459502854E-3</c:v>
                </c:pt>
                <c:pt idx="1711">
                  <c:v>8.3644482417977173E-3</c:v>
                </c:pt>
                <c:pt idx="1712">
                  <c:v>8.359687408310279E-3</c:v>
                </c:pt>
                <c:pt idx="1713">
                  <c:v>8.3549375483649158E-3</c:v>
                </c:pt>
                <c:pt idx="1714">
                  <c:v>8.350198409363685E-3</c:v>
                </c:pt>
                <c:pt idx="1715">
                  <c:v>8.345470066606353E-3</c:v>
                </c:pt>
                <c:pt idx="1716">
                  <c:v>8.3407525952328143E-3</c:v>
                </c:pt>
                <c:pt idx="1717">
                  <c:v>8.3360460705428352E-3</c:v>
                </c:pt>
                <c:pt idx="1718">
                  <c:v>8.3313505678361821E-3</c:v>
                </c:pt>
                <c:pt idx="1719">
                  <c:v>8.3266661622527494E-3</c:v>
                </c:pt>
                <c:pt idx="1720">
                  <c:v>8.3219929290923034E-3</c:v>
                </c:pt>
                <c:pt idx="1721">
                  <c:v>8.3173309435746745E-3</c:v>
                </c:pt>
                <c:pt idx="1722">
                  <c:v>8.3126802809196931E-3</c:v>
                </c:pt>
                <c:pt idx="1723">
                  <c:v>8.3080410165070617E-3</c:v>
                </c:pt>
                <c:pt idx="1724">
                  <c:v>8.3034132253168025E-3</c:v>
                </c:pt>
                <c:pt idx="1725">
                  <c:v>8.2987969828085539E-3</c:v>
                </c:pt>
                <c:pt idx="1726">
                  <c:v>8.2941923642021465E-3</c:v>
                </c:pt>
                <c:pt idx="1727">
                  <c:v>8.2895994447973465E-3</c:v>
                </c:pt>
                <c:pt idx="1728">
                  <c:v>8.2850182995741761E-3</c:v>
                </c:pt>
                <c:pt idx="1729">
                  <c:v>8.2804490040722101E-3</c:v>
                </c:pt>
                <c:pt idx="1730">
                  <c:v>8.2758916333514065E-3</c:v>
                </c:pt>
                <c:pt idx="1731">
                  <c:v>8.271346262791468E-3</c:v>
                </c:pt>
                <c:pt idx="1732">
                  <c:v>8.2668129674523527E-3</c:v>
                </c:pt>
                <c:pt idx="1733">
                  <c:v>8.2622918227137632E-3</c:v>
                </c:pt>
                <c:pt idx="1734">
                  <c:v>8.2577829038754658E-3</c:v>
                </c:pt>
                <c:pt idx="1735">
                  <c:v>8.2532862860773548E-3</c:v>
                </c:pt>
                <c:pt idx="1736">
                  <c:v>8.2470730401063008E-3</c:v>
                </c:pt>
                <c:pt idx="1737">
                  <c:v>8.2426064054708092E-3</c:v>
                </c:pt>
                <c:pt idx="1738">
                  <c:v>8.23923498075807E-3</c:v>
                </c:pt>
                <c:pt idx="1739">
                  <c:v>8.2347901260337864E-3</c:v>
                </c:pt>
                <c:pt idx="1740">
                  <c:v>8.2303579594000809E-3</c:v>
                </c:pt>
                <c:pt idx="1741">
                  <c:v>8.2259385559169118E-3</c:v>
                </c:pt>
                <c:pt idx="1742">
                  <c:v>8.2215319910439177E-3</c:v>
                </c:pt>
                <c:pt idx="1743">
                  <c:v>8.217138339920993E-3</c:v>
                </c:pt>
                <c:pt idx="1744">
                  <c:v>8.2127576777679678E-3</c:v>
                </c:pt>
                <c:pt idx="1745">
                  <c:v>8.2083900798846088E-3</c:v>
                </c:pt>
                <c:pt idx="1746">
                  <c:v>8.2040356214907462E-3</c:v>
                </c:pt>
                <c:pt idx="1747">
                  <c:v>8.1996943778062104E-3</c:v>
                </c:pt>
                <c:pt idx="1748">
                  <c:v>8.1953664241307678E-3</c:v>
                </c:pt>
                <c:pt idx="1749">
                  <c:v>8.1910518356043127E-3</c:v>
                </c:pt>
                <c:pt idx="1750">
                  <c:v>8.1858967899339774E-3</c:v>
                </c:pt>
                <c:pt idx="1751">
                  <c:v>8.1800190768976933E-3</c:v>
                </c:pt>
                <c:pt idx="1752">
                  <c:v>8.1757528355375086E-3</c:v>
                </c:pt>
                <c:pt idx="1753">
                  <c:v>8.1715003034510403E-3</c:v>
                </c:pt>
                <c:pt idx="1754">
                  <c:v>8.1666571500527141E-3</c:v>
                </c:pt>
                <c:pt idx="1755">
                  <c:v>8.1630366678187016E-3</c:v>
                </c:pt>
                <c:pt idx="1756">
                  <c:v>8.158825714632556E-3</c:v>
                </c:pt>
                <c:pt idx="1757">
                  <c:v>8.1546287717593202E-3</c:v>
                </c:pt>
                <c:pt idx="1758">
                  <c:v>8.1504459141790164E-3</c:v>
                </c:pt>
                <c:pt idx="1759">
                  <c:v>8.1462772172713471E-3</c:v>
                </c:pt>
                <c:pt idx="1760">
                  <c:v>8.1421227563360787E-3</c:v>
                </c:pt>
                <c:pt idx="1761">
                  <c:v>8.1379826065131056E-3</c:v>
                </c:pt>
                <c:pt idx="1762">
                  <c:v>8.133856843102194E-3</c:v>
                </c:pt>
                <c:pt idx="1763">
                  <c:v>8.1297455412432384E-3</c:v>
                </c:pt>
                <c:pt idx="1764">
                  <c:v>8.1256487762360052E-3</c:v>
                </c:pt>
                <c:pt idx="1765">
                  <c:v>8.1215666233802608E-3</c:v>
                </c:pt>
                <c:pt idx="1766">
                  <c:v>8.1174991578158995E-3</c:v>
                </c:pt>
                <c:pt idx="1767">
                  <c:v>8.1134464549226237E-3</c:v>
                </c:pt>
                <c:pt idx="1768">
                  <c:v>8.1094085899202639E-3</c:v>
                </c:pt>
                <c:pt idx="1769">
                  <c:v>8.1053856379487144E-3</c:v>
                </c:pt>
                <c:pt idx="1770">
                  <c:v>8.1013776742278054E-3</c:v>
                </c:pt>
                <c:pt idx="1771">
                  <c:v>8.0973847742171756E-3</c:v>
                </c:pt>
                <c:pt idx="1772">
                  <c:v>8.0934070128968472E-3</c:v>
                </c:pt>
                <c:pt idx="1773">
                  <c:v>8.0894444657264586E-3</c:v>
                </c:pt>
                <c:pt idx="1774">
                  <c:v>8.0854972078459042E-3</c:v>
                </c:pt>
                <c:pt idx="1775">
                  <c:v>8.0815653144750144E-3</c:v>
                </c:pt>
                <c:pt idx="1776">
                  <c:v>8.0776488609135555E-3</c:v>
                </c:pt>
                <c:pt idx="1777">
                  <c:v>8.073747922381358E-3</c:v>
                </c:pt>
                <c:pt idx="1778">
                  <c:v>8.0698625741781882E-3</c:v>
                </c:pt>
                <c:pt idx="1779">
                  <c:v>8.0659928913640044E-3</c:v>
                </c:pt>
                <c:pt idx="1780">
                  <c:v>8.0621389493984452E-3</c:v>
                </c:pt>
                <c:pt idx="1781">
                  <c:v>8.0583008233414688E-3</c:v>
                </c:pt>
                <c:pt idx="1782">
                  <c:v>8.0544785887326498E-3</c:v>
                </c:pt>
                <c:pt idx="1783">
                  <c:v>8.0506723204720743E-3</c:v>
                </c:pt>
                <c:pt idx="1784">
                  <c:v>8.0468820940193808E-3</c:v>
                </c:pt>
                <c:pt idx="1785">
                  <c:v>8.0431079845144637E-3</c:v>
                </c:pt>
                <c:pt idx="1786">
                  <c:v>8.0393500671771534E-3</c:v>
                </c:pt>
                <c:pt idx="1787">
                  <c:v>8.0356084173871523E-3</c:v>
                </c:pt>
                <c:pt idx="1788">
                  <c:v>8.0306462295665071E-3</c:v>
                </c:pt>
                <c:pt idx="1789">
                  <c:v>8.0276457244821131E-3</c:v>
                </c:pt>
                <c:pt idx="1790">
                  <c:v>8.0244818250996275E-3</c:v>
                </c:pt>
                <c:pt idx="1791">
                  <c:v>8.0208059976172308E-3</c:v>
                </c:pt>
                <c:pt idx="1792">
                  <c:v>8.0171468138612312E-3</c:v>
                </c:pt>
                <c:pt idx="1793">
                  <c:v>8.013504348971523E-3</c:v>
                </c:pt>
                <c:pt idx="1794">
                  <c:v>8.0098786782478726E-3</c:v>
                </c:pt>
                <c:pt idx="1795">
                  <c:v>8.0062698769101104E-3</c:v>
                </c:pt>
                <c:pt idx="1796">
                  <c:v>8.0026780203379388E-3</c:v>
                </c:pt>
                <c:pt idx="1797">
                  <c:v>7.9991031835113802E-3</c:v>
                </c:pt>
                <c:pt idx="1798">
                  <c:v>7.9955454418900729E-3</c:v>
                </c:pt>
                <c:pt idx="1799">
                  <c:v>7.9920048706938474E-3</c:v>
                </c:pt>
                <c:pt idx="1800">
                  <c:v>7.9884815450625979E-3</c:v>
                </c:pt>
                <c:pt idx="1801">
                  <c:v>7.9839770166323376E-3</c:v>
                </c:pt>
                <c:pt idx="1802">
                  <c:v>7.981486931853965E-3</c:v>
                </c:pt>
                <c:pt idx="1803">
                  <c:v>7.9780157945563701E-3</c:v>
                </c:pt>
                <c:pt idx="1804">
                  <c:v>7.974562203942881E-3</c:v>
                </c:pt>
                <c:pt idx="1805">
                  <c:v>7.9711262351533918E-3</c:v>
                </c:pt>
                <c:pt idx="1806">
                  <c:v>7.9672210879877525E-3</c:v>
                </c:pt>
                <c:pt idx="1807">
                  <c:v>7.9643074640856071E-3</c:v>
                </c:pt>
                <c:pt idx="1808">
                  <c:v>7.9609248123269083E-3</c:v>
                </c:pt>
                <c:pt idx="1809">
                  <c:v>7.9575600834314031E-3</c:v>
                </c:pt>
                <c:pt idx="1810">
                  <c:v>7.9542133525389858E-3</c:v>
                </c:pt>
                <c:pt idx="1811">
                  <c:v>7.9508846949494227E-3</c:v>
                </c:pt>
                <c:pt idx="1812">
                  <c:v>7.9475741859624804E-3</c:v>
                </c:pt>
                <c:pt idx="1813">
                  <c:v>7.9442819007979892E-3</c:v>
                </c:pt>
                <c:pt idx="1814">
                  <c:v>7.9410079145159074E-3</c:v>
                </c:pt>
                <c:pt idx="1815">
                  <c:v>7.9377523026558094E-3</c:v>
                </c:pt>
                <c:pt idx="1816">
                  <c:v>7.9345151402776537E-3</c:v>
                </c:pt>
                <c:pt idx="1817">
                  <c:v>7.9312965026812066E-3</c:v>
                </c:pt>
                <c:pt idx="1818">
                  <c:v>7.9280964650862984E-3</c:v>
                </c:pt>
                <c:pt idx="1819">
                  <c:v>7.9249151027926956E-3</c:v>
                </c:pt>
                <c:pt idx="1820">
                  <c:v>7.9217524909402925E-3</c:v>
                </c:pt>
                <c:pt idx="1821">
                  <c:v>7.9186087049087917E-3</c:v>
                </c:pt>
                <c:pt idx="1822">
                  <c:v>7.9154838198380872E-3</c:v>
                </c:pt>
                <c:pt idx="1823">
                  <c:v>7.9123779109480097E-3</c:v>
                </c:pt>
                <c:pt idx="1824">
                  <c:v>7.9092910534583893E-3</c:v>
                </c:pt>
                <c:pt idx="1825">
                  <c:v>7.9062233228288648E-3</c:v>
                </c:pt>
                <c:pt idx="1826">
                  <c:v>7.9031747940394581E-3</c:v>
                </c:pt>
                <c:pt idx="1827">
                  <c:v>7.900145542629744E-3</c:v>
                </c:pt>
                <c:pt idx="1828">
                  <c:v>7.8971356434998086E-3</c:v>
                </c:pt>
                <c:pt idx="1829">
                  <c:v>7.8941451721092903E-3</c:v>
                </c:pt>
                <c:pt idx="1830">
                  <c:v>7.8911742037579558E-3</c:v>
                </c:pt>
                <c:pt idx="1831">
                  <c:v>7.8882228135856991E-3</c:v>
                </c:pt>
                <c:pt idx="1832">
                  <c:v>7.8852910766524786E-3</c:v>
                </c:pt>
                <c:pt idx="1833">
                  <c:v>7.8823790684179329E-3</c:v>
                </c:pt>
                <c:pt idx="1834">
                  <c:v>7.8794868641818283E-3</c:v>
                </c:pt>
                <c:pt idx="1835">
                  <c:v>7.8766145390840592E-3</c:v>
                </c:pt>
                <c:pt idx="1836">
                  <c:v>7.8737621683444559E-3</c:v>
                </c:pt>
                <c:pt idx="1837">
                  <c:v>7.8709298273427208E-3</c:v>
                </c:pt>
                <c:pt idx="1838">
                  <c:v>7.8681175911388124E-3</c:v>
                </c:pt>
                <c:pt idx="1839">
                  <c:v>7.8653255350324969E-3</c:v>
                </c:pt>
                <c:pt idx="1840">
                  <c:v>7.8621594207817225E-3</c:v>
                </c:pt>
                <c:pt idx="1841">
                  <c:v>7.8594108611618196E-3</c:v>
                </c:pt>
                <c:pt idx="1842">
                  <c:v>7.8570712000569642E-3</c:v>
                </c:pt>
                <c:pt idx="1843">
                  <c:v>7.8543606168590685E-3</c:v>
                </c:pt>
                <c:pt idx="1844">
                  <c:v>7.8516705900977257E-3</c:v>
                </c:pt>
                <c:pt idx="1845">
                  <c:v>7.8490011949128302E-3</c:v>
                </c:pt>
                <c:pt idx="1846">
                  <c:v>7.8463525065242123E-3</c:v>
                </c:pt>
                <c:pt idx="1847">
                  <c:v>7.8437246002316385E-3</c:v>
                </c:pt>
                <c:pt idx="1848">
                  <c:v>7.8411175512549391E-3</c:v>
                </c:pt>
                <c:pt idx="1849">
                  <c:v>7.8385314348139445E-3</c:v>
                </c:pt>
                <c:pt idx="1850">
                  <c:v>7.8359663262084212E-3</c:v>
                </c:pt>
                <c:pt idx="1851">
                  <c:v>7.8334223006581993E-3</c:v>
                </c:pt>
                <c:pt idx="1852">
                  <c:v>7.8308994333831095E-3</c:v>
                </c:pt>
                <c:pt idx="1853">
                  <c:v>7.8283977996829179E-3</c:v>
                </c:pt>
                <c:pt idx="1854">
                  <c:v>7.825917474617583E-3</c:v>
                </c:pt>
                <c:pt idx="1855">
                  <c:v>7.8234585337266793E-3</c:v>
                </c:pt>
                <c:pt idx="1856">
                  <c:v>7.820328580629976E-3</c:v>
                </c:pt>
                <c:pt idx="1857">
                  <c:v>7.8186051047879346E-3</c:v>
                </c:pt>
                <c:pt idx="1858">
                  <c:v>7.8162107674195624E-3</c:v>
                </c:pt>
                <c:pt idx="1859">
                  <c:v>7.8138381150250069E-3</c:v>
                </c:pt>
                <c:pt idx="1860">
                  <c:v>7.8114872227441623E-3</c:v>
                </c:pt>
                <c:pt idx="1861">
                  <c:v>7.8091581660366671E-3</c:v>
                </c:pt>
                <c:pt idx="1862">
                  <c:v>7.8068510201223518E-3</c:v>
                </c:pt>
                <c:pt idx="1863">
                  <c:v>7.8045658600611745E-3</c:v>
                </c:pt>
                <c:pt idx="1864">
                  <c:v>7.8023027613127738E-3</c:v>
                </c:pt>
                <c:pt idx="1865">
                  <c:v>7.8000617989371079E-3</c:v>
                </c:pt>
                <c:pt idx="1866">
                  <c:v>7.7978430482339434E-3</c:v>
                </c:pt>
                <c:pt idx="1867">
                  <c:v>7.7956465845030465E-3</c:v>
                </c:pt>
                <c:pt idx="1868">
                  <c:v>7.7934724829642477E-3</c:v>
                </c:pt>
                <c:pt idx="1869">
                  <c:v>7.7913208189972494E-3</c:v>
                </c:pt>
                <c:pt idx="1870">
                  <c:v>7.7891916674222017E-3</c:v>
                </c:pt>
                <c:pt idx="1871">
                  <c:v>7.7870851040184874E-3</c:v>
                </c:pt>
                <c:pt idx="1872">
                  <c:v>7.7850012036062566E-3</c:v>
                </c:pt>
                <c:pt idx="1873">
                  <c:v>7.7829400417250838E-3</c:v>
                </c:pt>
                <c:pt idx="1874">
                  <c:v>7.7809016934349273E-3</c:v>
                </c:pt>
                <c:pt idx="1875">
                  <c:v>7.7788862339556175E-3</c:v>
                </c:pt>
                <c:pt idx="1876">
                  <c:v>7.7768937387467929E-3</c:v>
                </c:pt>
                <c:pt idx="1877">
                  <c:v>7.7749242828684118E-3</c:v>
                </c:pt>
                <c:pt idx="1878">
                  <c:v>7.7729779415403044E-3</c:v>
                </c:pt>
                <c:pt idx="1879">
                  <c:v>7.7710547902221094E-3</c:v>
                </c:pt>
                <c:pt idx="1880">
                  <c:v>7.7691549038139129E-3</c:v>
                </c:pt>
                <c:pt idx="1881">
                  <c:v>7.7672783579352256E-3</c:v>
                </c:pt>
                <c:pt idx="1882">
                  <c:v>7.7654252276460056E-3</c:v>
                </c:pt>
                <c:pt idx="1883">
                  <c:v>7.7635955880861474E-3</c:v>
                </c:pt>
                <c:pt idx="1884">
                  <c:v>7.7617895146353533E-3</c:v>
                </c:pt>
                <c:pt idx="1885">
                  <c:v>7.7600070825134537E-3</c:v>
                </c:pt>
                <c:pt idx="1886">
                  <c:v>7.7582483670202151E-3</c:v>
                </c:pt>
                <c:pt idx="1887">
                  <c:v>7.7565134432155958E-3</c:v>
                </c:pt>
                <c:pt idx="1888">
                  <c:v>7.7548023866391702E-3</c:v>
                </c:pt>
                <c:pt idx="1889">
                  <c:v>7.7531152721910246E-3</c:v>
                </c:pt>
                <c:pt idx="1890">
                  <c:v>7.7514521754107335E-3</c:v>
                </c:pt>
                <c:pt idx="1891">
                  <c:v>7.7498131713582552E-3</c:v>
                </c:pt>
                <c:pt idx="1892">
                  <c:v>7.7479696218052396E-3</c:v>
                </c:pt>
                <c:pt idx="1893">
                  <c:v>7.7466077426358027E-3</c:v>
                </c:pt>
                <c:pt idx="1894">
                  <c:v>7.7450414684054891E-3</c:v>
                </c:pt>
                <c:pt idx="1895">
                  <c:v>7.743499587942182E-3</c:v>
                </c:pt>
                <c:pt idx="1896">
                  <c:v>7.7419821764657115E-3</c:v>
                </c:pt>
                <c:pt idx="1897">
                  <c:v>7.7404893092758442E-3</c:v>
                </c:pt>
                <c:pt idx="1898">
                  <c:v>7.7390210615924104E-3</c:v>
                </c:pt>
                <c:pt idx="1899">
                  <c:v>7.7375775085553045E-3</c:v>
                </c:pt>
                <c:pt idx="1900">
                  <c:v>7.7361587255442288E-3</c:v>
                </c:pt>
                <c:pt idx="1901">
                  <c:v>7.7347647877790138E-3</c:v>
                </c:pt>
                <c:pt idx="1902">
                  <c:v>7.7333957705594258E-3</c:v>
                </c:pt>
                <c:pt idx="1903">
                  <c:v>7.7320517489454232E-3</c:v>
                </c:pt>
                <c:pt idx="1904">
                  <c:v>7.7307327983167085E-3</c:v>
                </c:pt>
                <c:pt idx="1905">
                  <c:v>7.7294389938931118E-3</c:v>
                </c:pt>
                <c:pt idx="1906">
                  <c:v>7.7281704108145277E-3</c:v>
                </c:pt>
                <c:pt idx="1907">
                  <c:v>7.7265765566458811E-3</c:v>
                </c:pt>
                <c:pt idx="1908">
                  <c:v>7.7257092101312708E-3</c:v>
                </c:pt>
                <c:pt idx="1909">
                  <c:v>7.7245167428863226E-3</c:v>
                </c:pt>
                <c:pt idx="1910">
                  <c:v>7.7231851795467321E-3</c:v>
                </c:pt>
                <c:pt idx="1911">
                  <c:v>7.722208450928747E-3</c:v>
                </c:pt>
                <c:pt idx="1912">
                  <c:v>7.7210927766557802E-3</c:v>
                </c:pt>
                <c:pt idx="1913">
                  <c:v>7.7200028505863827E-3</c:v>
                </c:pt>
                <c:pt idx="1914">
                  <c:v>7.7189387478604488E-3</c:v>
                </c:pt>
                <c:pt idx="1915">
                  <c:v>7.7179005437777448E-3</c:v>
                </c:pt>
                <c:pt idx="1916">
                  <c:v>7.7168883136380373E-3</c:v>
                </c:pt>
                <c:pt idx="1917">
                  <c:v>7.7159021324213484E-3</c:v>
                </c:pt>
                <c:pt idx="1918">
                  <c:v>7.7149420758271248E-3</c:v>
                </c:pt>
                <c:pt idx="1919">
                  <c:v>7.7140082186755166E-3</c:v>
                </c:pt>
                <c:pt idx="1920">
                  <c:v>7.7131006363462262E-3</c:v>
                </c:pt>
                <c:pt idx="1921">
                  <c:v>7.7122194042189562E-3</c:v>
                </c:pt>
                <c:pt idx="1922">
                  <c:v>7.7113645974336009E-3</c:v>
                </c:pt>
                <c:pt idx="1923">
                  <c:v>7.7105362912099906E-3</c:v>
                </c:pt>
                <c:pt idx="1924">
                  <c:v>7.7097345607679557E-3</c:v>
                </c:pt>
                <c:pt idx="1925">
                  <c:v>7.7089594814871987E-3</c:v>
                </c:pt>
                <c:pt idx="1926">
                  <c:v>7.7082111283477417E-3</c:v>
                </c:pt>
                <c:pt idx="1927">
                  <c:v>7.7074895768891594E-3</c:v>
                </c:pt>
                <c:pt idx="1928">
                  <c:v>7.706794902251346E-3</c:v>
                </c:pt>
                <c:pt idx="1929">
                  <c:v>7.706127179654132E-3</c:v>
                </c:pt>
                <c:pt idx="1930">
                  <c:v>7.7054864843173476E-3</c:v>
                </c:pt>
                <c:pt idx="1931">
                  <c:v>7.7048728914608233E-3</c:v>
                </c:pt>
                <c:pt idx="1932">
                  <c:v>7.7042864764642616E-3</c:v>
                </c:pt>
                <c:pt idx="1933">
                  <c:v>7.7037273144675567E-3</c:v>
                </c:pt>
                <c:pt idx="1934">
                  <c:v>7.7031954806905389E-3</c:v>
                </c:pt>
                <c:pt idx="1935">
                  <c:v>7.7026910505129109E-3</c:v>
                </c:pt>
                <c:pt idx="1936">
                  <c:v>7.7022140989146948E-3</c:v>
                </c:pt>
                <c:pt idx="1937">
                  <c:v>7.7017647014354651E-3</c:v>
                </c:pt>
                <c:pt idx="1938">
                  <c:v>7.7013429332151162E-3</c:v>
                </c:pt>
                <c:pt idx="1939">
                  <c:v>7.7009488694734785E-3</c:v>
                </c:pt>
                <c:pt idx="1940">
                  <c:v>7.7005825854303822E-3</c:v>
                </c:pt>
                <c:pt idx="1941">
                  <c:v>7.7002441563056578E-3</c:v>
                </c:pt>
                <c:pt idx="1942">
                  <c:v>7.6999336574790078E-3</c:v>
                </c:pt>
                <c:pt idx="1943">
                  <c:v>7.6996511640103904E-3</c:v>
                </c:pt>
                <c:pt idx="1944">
                  <c:v>7.6993292302507399E-3</c:v>
                </c:pt>
                <c:pt idx="1945">
                  <c:v>7.6991110318314071E-3</c:v>
                </c:pt>
                <c:pt idx="1946">
                  <c:v>7.6989464885723891E-3</c:v>
                </c:pt>
                <c:pt idx="1947">
                  <c:v>7.6987808194139973E-3</c:v>
                </c:pt>
                <c:pt idx="1948">
                  <c:v>7.6986435425840938E-3</c:v>
                </c:pt>
                <c:pt idx="1949">
                  <c:v>7.6985347335423171E-3</c:v>
                </c:pt>
                <c:pt idx="1950">
                  <c:v>7.6984544672686894E-3</c:v>
                </c:pt>
                <c:pt idx="1951">
                  <c:v>7.6984028192228493E-3</c:v>
                </c:pt>
                <c:pt idx="1952">
                  <c:v>7.698379864544691E-3</c:v>
                </c:pt>
                <c:pt idx="1953">
                  <c:v>7.698385678533981E-3</c:v>
                </c:pt>
                <c:pt idx="1954">
                  <c:v>7.6984203364105497E-3</c:v>
                </c:pt>
                <c:pt idx="1955">
                  <c:v>7.6984839134741634E-3</c:v>
                </c:pt>
                <c:pt idx="1956">
                  <c:v>7.6985764848647165E-3</c:v>
                </c:pt>
                <c:pt idx="1957">
                  <c:v>7.6987382302817764E-3</c:v>
                </c:pt>
                <c:pt idx="1958">
                  <c:v>7.6988489117457704E-3</c:v>
                </c:pt>
                <c:pt idx="1959">
                  <c:v>7.699028917755868E-3</c:v>
                </c:pt>
                <c:pt idx="1960">
                  <c:v>7.6992382190521624E-3</c:v>
                </c:pt>
                <c:pt idx="1961">
                  <c:v>7.6994768910143563E-3</c:v>
                </c:pt>
                <c:pt idx="1962">
                  <c:v>7.699785719417207E-3</c:v>
                </c:pt>
                <c:pt idx="1963">
                  <c:v>7.7000426476558914E-3</c:v>
                </c:pt>
                <c:pt idx="1964">
                  <c:v>7.7003698828548295E-3</c:v>
                </c:pt>
                <c:pt idx="1965">
                  <c:v>7.7007267895989884E-3</c:v>
                </c:pt>
                <c:pt idx="1966">
                  <c:v>7.7011134431881345E-3</c:v>
                </c:pt>
                <c:pt idx="1967">
                  <c:v>7.7015299187621622E-3</c:v>
                </c:pt>
                <c:pt idx="1968">
                  <c:v>7.70197629178071E-3</c:v>
                </c:pt>
                <c:pt idx="1969">
                  <c:v>7.7024526372238E-3</c:v>
                </c:pt>
                <c:pt idx="1970">
                  <c:v>7.7029590304711348E-3</c:v>
                </c:pt>
                <c:pt idx="1971">
                  <c:v>7.7034955468224808E-3</c:v>
                </c:pt>
                <c:pt idx="1972">
                  <c:v>7.7039158490954662E-3</c:v>
                </c:pt>
                <c:pt idx="1973">
                  <c:v>7.7042923903736238E-3</c:v>
                </c:pt>
                <c:pt idx="1974">
                  <c:v>7.704660947718267E-3</c:v>
                </c:pt>
                <c:pt idx="1975">
                  <c:v>7.7050215000262767E-3</c:v>
                </c:pt>
                <c:pt idx="1976">
                  <c:v>7.7053740256349812E-3</c:v>
                </c:pt>
                <c:pt idx="1977">
                  <c:v>7.705718503201453E-3</c:v>
                </c:pt>
                <c:pt idx="1978">
                  <c:v>7.7060549112228927E-3</c:v>
                </c:pt>
                <c:pt idx="1979">
                  <c:v>7.7063832283563727E-3</c:v>
                </c:pt>
                <c:pt idx="1980">
                  <c:v>7.7067034330191575E-3</c:v>
                </c:pt>
                <c:pt idx="1981">
                  <c:v>7.7070155040281918E-3</c:v>
                </c:pt>
                <c:pt idx="1982">
                  <c:v>7.7073194197208039E-3</c:v>
                </c:pt>
                <c:pt idx="1983">
                  <c:v>7.7076151588340025E-3</c:v>
                </c:pt>
                <c:pt idx="1984">
                  <c:v>7.7079026997850519E-3</c:v>
                </c:pt>
                <c:pt idx="1985">
                  <c:v>7.7081820211510887E-3</c:v>
                </c:pt>
                <c:pt idx="1986">
                  <c:v>7.7084531016691216E-3</c:v>
                </c:pt>
                <c:pt idx="1987">
                  <c:v>7.7087159197564148E-3</c:v>
                </c:pt>
                <c:pt idx="1988">
                  <c:v>7.7089704539901049E-3</c:v>
                </c:pt>
                <c:pt idx="1989">
                  <c:v>7.7092166830272646E-3</c:v>
                </c:pt>
                <c:pt idx="1990">
                  <c:v>7.7094545853650942E-3</c:v>
                </c:pt>
                <c:pt idx="1991">
                  <c:v>7.7096841395007942E-3</c:v>
                </c:pt>
                <c:pt idx="1992">
                  <c:v>7.7099053241713733E-3</c:v>
                </c:pt>
                <c:pt idx="1993">
                  <c:v>7.7101181178740319E-3</c:v>
                </c:pt>
                <c:pt idx="1994">
                  <c:v>7.7103224990260344E-3</c:v>
                </c:pt>
                <c:pt idx="1995">
                  <c:v>7.7105184464443255E-3</c:v>
                </c:pt>
                <c:pt idx="1996">
                  <c:v>7.7107579516599856E-3</c:v>
                </c:pt>
                <c:pt idx="1997">
                  <c:v>7.7109345410431018E-3</c:v>
                </c:pt>
                <c:pt idx="1998">
                  <c:v>7.7110791356993502E-3</c:v>
                </c:pt>
                <c:pt idx="1999">
                  <c:v>7.7112399144496635E-3</c:v>
                </c:pt>
                <c:pt idx="2000">
                  <c:v>7.7113921492344417E-3</c:v>
                </c:pt>
                <c:pt idx="2001">
                  <c:v>7.7115358183910132E-3</c:v>
                </c:pt>
                <c:pt idx="2002">
                  <c:v>7.7116709006563866E-3</c:v>
                </c:pt>
                <c:pt idx="2003">
                  <c:v>7.7117973745277624E-3</c:v>
                </c:pt>
                <c:pt idx="2004">
                  <c:v>7.711915218582277E-3</c:v>
                </c:pt>
                <c:pt idx="2005">
                  <c:v>7.7120244113970671E-3</c:v>
                </c:pt>
                <c:pt idx="2006">
                  <c:v>7.712124931549269E-3</c:v>
                </c:pt>
                <c:pt idx="2007">
                  <c:v>7.7122167576160194E-3</c:v>
                </c:pt>
                <c:pt idx="2008">
                  <c:v>7.7122998681744548E-3</c:v>
                </c:pt>
                <c:pt idx="2009">
                  <c:v>7.7123742416418395E-3</c:v>
                </c:pt>
                <c:pt idx="2010">
                  <c:v>7.7124398567551822E-3</c:v>
                </c:pt>
                <c:pt idx="2011">
                  <c:v>7.7124966921715554E-3</c:v>
                </c:pt>
                <c:pt idx="2012">
                  <c:v>7.7127277859556642E-3</c:v>
                </c:pt>
                <c:pt idx="2013">
                  <c:v>7.7125839374225791E-3</c:v>
                </c:pt>
                <c:pt idx="2014">
                  <c:v>7.7126179195996514E-3</c:v>
                </c:pt>
                <c:pt idx="2015">
                  <c:v>7.7126358062518108E-3</c:v>
                </c:pt>
                <c:pt idx="2016">
                  <c:v>7.7126484208012158E-3</c:v>
                </c:pt>
                <c:pt idx="2017">
                  <c:v>7.7126521270365345E-3</c:v>
                </c:pt>
                <c:pt idx="2018">
                  <c:v>7.7126469033750311E-3</c:v>
                </c:pt>
                <c:pt idx="2019">
                  <c:v>7.7126327283938423E-3</c:v>
                </c:pt>
                <c:pt idx="2020">
                  <c:v>7.7126095807500405E-3</c:v>
                </c:pt>
                <c:pt idx="2021">
                  <c:v>7.7125774387809543E-3</c:v>
                </c:pt>
                <c:pt idx="2022">
                  <c:v>7.7125362813834641E-3</c:v>
                </c:pt>
                <c:pt idx="2023">
                  <c:v>7.7124860868149625E-3</c:v>
                </c:pt>
                <c:pt idx="2024">
                  <c:v>7.712426833892394E-3</c:v>
                </c:pt>
                <c:pt idx="2025">
                  <c:v>7.7123585010330231E-3</c:v>
                </c:pt>
                <c:pt idx="2026">
                  <c:v>7.7122810668939223E-3</c:v>
                </c:pt>
                <c:pt idx="2027">
                  <c:v>7.7121945098923561E-3</c:v>
                </c:pt>
                <c:pt idx="2028">
                  <c:v>7.712098808685397E-3</c:v>
                </c:pt>
                <c:pt idx="2029">
                  <c:v>7.7119939420100536E-3</c:v>
                </c:pt>
                <c:pt idx="2030">
                  <c:v>7.7118798882036543E-3</c:v>
                </c:pt>
                <c:pt idx="2031">
                  <c:v>7.7117566258433357E-3</c:v>
                </c:pt>
                <c:pt idx="2032">
                  <c:v>7.7116241336661062E-3</c:v>
                </c:pt>
                <c:pt idx="2033">
                  <c:v>7.7114823900092944E-3</c:v>
                </c:pt>
                <c:pt idx="2034">
                  <c:v>7.7113313736898448E-3</c:v>
                </c:pt>
                <c:pt idx="2035">
                  <c:v>7.7111710630450858E-3</c:v>
                </c:pt>
                <c:pt idx="2036">
                  <c:v>7.7110014368120261E-3</c:v>
                </c:pt>
                <c:pt idx="2037">
                  <c:v>7.7108224734878661E-3</c:v>
                </c:pt>
                <c:pt idx="2038">
                  <c:v>7.7106341516497423E-3</c:v>
                </c:pt>
                <c:pt idx="2039">
                  <c:v>7.7104364498747913E-3</c:v>
                </c:pt>
                <c:pt idx="2040">
                  <c:v>7.7102293466602134E-3</c:v>
                </c:pt>
                <c:pt idx="2041">
                  <c:v>7.7100128205831453E-3</c:v>
                </c:pt>
                <c:pt idx="2042">
                  <c:v>7.7097868503805955E-3</c:v>
                </c:pt>
                <c:pt idx="2043">
                  <c:v>7.7095514143898924E-3</c:v>
                </c:pt>
                <c:pt idx="2044">
                  <c:v>7.7093064913480447E-3</c:v>
                </c:pt>
                <c:pt idx="2045">
                  <c:v>7.7090520598321888E-3</c:v>
                </c:pt>
                <c:pt idx="2046">
                  <c:v>7.708788098179653E-3</c:v>
                </c:pt>
                <c:pt idx="2047">
                  <c:v>7.7085145852873183E-3</c:v>
                </c:pt>
                <c:pt idx="2048">
                  <c:v>7.708272218440726E-3</c:v>
                </c:pt>
                <c:pt idx="2049">
                  <c:v>7.7079754070652484E-3</c:v>
                </c:pt>
                <c:pt idx="2050">
                  <c:v>7.7075925521974398E-3</c:v>
                </c:pt>
                <c:pt idx="2051">
                  <c:v>7.7072792406607249E-3</c:v>
                </c:pt>
                <c:pt idx="2052">
                  <c:v>7.7069562676523873E-3</c:v>
                </c:pt>
                <c:pt idx="2053">
                  <c:v>7.7066236115097553E-3</c:v>
                </c:pt>
                <c:pt idx="2054">
                  <c:v>7.7062812508899015E-3</c:v>
                </c:pt>
                <c:pt idx="2055">
                  <c:v>7.7059291642900263E-3</c:v>
                </c:pt>
                <c:pt idx="2056">
                  <c:v>7.7055673302872663E-3</c:v>
                </c:pt>
                <c:pt idx="2057">
                  <c:v>7.705195727538694E-3</c:v>
                </c:pt>
                <c:pt idx="2058">
                  <c:v>7.7048143345415099E-3</c:v>
                </c:pt>
                <c:pt idx="2059">
                  <c:v>7.7044231298728505E-3</c:v>
                </c:pt>
                <c:pt idx="2060">
                  <c:v>7.7040220921897884E-3</c:v>
                </c:pt>
                <c:pt idx="2061">
                  <c:v>7.7036111998296519E-3</c:v>
                </c:pt>
                <c:pt idx="2062">
                  <c:v>7.7033978515466117E-3</c:v>
                </c:pt>
                <c:pt idx="2063">
                  <c:v>7.7025092194027422E-3</c:v>
                </c:pt>
                <c:pt idx="2064">
                  <c:v>7.7020629573354427E-3</c:v>
                </c:pt>
                <c:pt idx="2065">
                  <c:v>7.7016067429092061E-3</c:v>
                </c:pt>
                <c:pt idx="2066">
                  <c:v>7.7010731406268462E-3</c:v>
                </c:pt>
                <c:pt idx="2067">
                  <c:v>7.7006643705690436E-3</c:v>
                </c:pt>
                <c:pt idx="2068">
                  <c:v>7.7001781699692629E-3</c:v>
                </c:pt>
                <c:pt idx="2069">
                  <c:v>7.6996819311592191E-3</c:v>
                </c:pt>
                <c:pt idx="2070">
                  <c:v>7.6991756326361127E-3</c:v>
                </c:pt>
                <c:pt idx="2071">
                  <c:v>7.6986592529770803E-3</c:v>
                </c:pt>
                <c:pt idx="2072">
                  <c:v>7.6981327707592584E-3</c:v>
                </c:pt>
                <c:pt idx="2073">
                  <c:v>7.6975961646397195E-3</c:v>
                </c:pt>
                <c:pt idx="2074">
                  <c:v>7.6970494131156642E-3</c:v>
                </c:pt>
                <c:pt idx="2075">
                  <c:v>7.6964924947642288E-3</c:v>
                </c:pt>
                <c:pt idx="2076">
                  <c:v>7.6959253880826139E-3</c:v>
                </c:pt>
                <c:pt idx="2077">
                  <c:v>7.6953480718078282E-3</c:v>
                </c:pt>
                <c:pt idx="2078">
                  <c:v>7.694760524357136E-3</c:v>
                </c:pt>
                <c:pt idx="2079">
                  <c:v>7.6941627242277377E-3</c:v>
                </c:pt>
                <c:pt idx="2080">
                  <c:v>7.6935546503165142E-3</c:v>
                </c:pt>
                <c:pt idx="2081">
                  <c:v>7.6929362807209856E-3</c:v>
                </c:pt>
                <c:pt idx="2082">
                  <c:v>7.6923075944979047E-3</c:v>
                </c:pt>
                <c:pt idx="2083">
                  <c:v>7.6916685698247278E-3</c:v>
                </c:pt>
                <c:pt idx="2084">
                  <c:v>7.6910191855183996E-3</c:v>
                </c:pt>
                <c:pt idx="2085">
                  <c:v>7.6903594200761205E-3</c:v>
                </c:pt>
                <c:pt idx="2086">
                  <c:v>7.689689251915155E-3</c:v>
                </c:pt>
                <c:pt idx="2087">
                  <c:v>7.6890086597725116E-3</c:v>
                </c:pt>
                <c:pt idx="2088">
                  <c:v>7.6883176222253269E-3</c:v>
                </c:pt>
                <c:pt idx="2089">
                  <c:v>7.6876161177708013E-3</c:v>
                </c:pt>
                <c:pt idx="2090">
                  <c:v>7.6869041249860715E-3</c:v>
                </c:pt>
                <c:pt idx="2091">
                  <c:v>7.6861816224482737E-3</c:v>
                </c:pt>
                <c:pt idx="2092">
                  <c:v>7.6854485887345447E-3</c:v>
                </c:pt>
                <c:pt idx="2093">
                  <c:v>7.6847050023420849E-3</c:v>
                </c:pt>
                <c:pt idx="2094">
                  <c:v>7.6839508419279667E-3</c:v>
                </c:pt>
                <c:pt idx="2095">
                  <c:v>7.6831860860693268E-3</c:v>
                </c:pt>
                <c:pt idx="2096">
                  <c:v>7.6824107132633657E-3</c:v>
                </c:pt>
                <c:pt idx="2097">
                  <c:v>7.6816247021671558E-3</c:v>
                </c:pt>
                <c:pt idx="2098">
                  <c:v>7.6808280311979615E-3</c:v>
                </c:pt>
                <c:pt idx="2099">
                  <c:v>7.6800206790927916E-3</c:v>
                </c:pt>
                <c:pt idx="2100">
                  <c:v>7.6790848844510151E-3</c:v>
                </c:pt>
                <c:pt idx="2101">
                  <c:v>7.6782545716724826E-3</c:v>
                </c:pt>
                <c:pt idx="2102">
                  <c:v>7.6775343210133684E-3</c:v>
                </c:pt>
                <c:pt idx="2103">
                  <c:v>7.6766840296560446E-3</c:v>
                </c:pt>
                <c:pt idx="2104">
                  <c:v>7.6758229498885555E-3</c:v>
                </c:pt>
                <c:pt idx="2105">
                  <c:v>7.6749510603679738E-3</c:v>
                </c:pt>
                <c:pt idx="2106">
                  <c:v>7.6740683395914999E-3</c:v>
                </c:pt>
                <c:pt idx="2107">
                  <c:v>7.6731747661362704E-3</c:v>
                </c:pt>
                <c:pt idx="2108">
                  <c:v>7.6722703185794217E-3</c:v>
                </c:pt>
                <c:pt idx="2109">
                  <c:v>7.6713549755780264E-3</c:v>
                </c:pt>
                <c:pt idx="2110">
                  <c:v>7.6704287154694129E-3</c:v>
                </c:pt>
                <c:pt idx="2111">
                  <c:v>7.6694915170705258E-3</c:v>
                </c:pt>
                <c:pt idx="2112">
                  <c:v>7.6685433587186935E-3</c:v>
                </c:pt>
                <c:pt idx="2113">
                  <c:v>7.6675842190709886E-3</c:v>
                </c:pt>
                <c:pt idx="2114">
                  <c:v>7.6666140767844837E-3</c:v>
                </c:pt>
                <c:pt idx="2115">
                  <c:v>7.6656329103563792E-3</c:v>
                </c:pt>
                <c:pt idx="2116">
                  <c:v>7.6643551774768781E-3</c:v>
                </c:pt>
                <c:pt idx="2117">
                  <c:v>7.6636374194638535E-3</c:v>
                </c:pt>
                <c:pt idx="2118">
                  <c:v>7.6626230519938332E-3</c:v>
                </c:pt>
                <c:pt idx="2119">
                  <c:v>7.6615975746108234E-3</c:v>
                </c:pt>
                <c:pt idx="2120">
                  <c:v>7.6605609660518326E-3</c:v>
                </c:pt>
                <c:pt idx="2121">
                  <c:v>7.6595132047341252E-3</c:v>
                </c:pt>
                <c:pt idx="2122">
                  <c:v>7.6584542692348379E-3</c:v>
                </c:pt>
                <c:pt idx="2123">
                  <c:v>7.657384138131107E-3</c:v>
                </c:pt>
                <c:pt idx="2124">
                  <c:v>7.6563027900800051E-3</c:v>
                </c:pt>
                <c:pt idx="2125">
                  <c:v>7.6552102034987968E-3</c:v>
                </c:pt>
                <c:pt idx="2126">
                  <c:v>7.6541063570445544E-3</c:v>
                </c:pt>
                <c:pt idx="2127">
                  <c:v>7.6529912292144786E-3</c:v>
                </c:pt>
                <c:pt idx="2128">
                  <c:v>7.6518647986656418E-3</c:v>
                </c:pt>
                <c:pt idx="2129">
                  <c:v>7.6507270438952446E-3</c:v>
                </c:pt>
                <c:pt idx="2130">
                  <c:v>7.6495779435603595E-3</c:v>
                </c:pt>
                <c:pt idx="2131">
                  <c:v>7.6484174761581869E-3</c:v>
                </c:pt>
                <c:pt idx="2132">
                  <c:v>7.6472456202658634E-3</c:v>
                </c:pt>
                <c:pt idx="2133">
                  <c:v>7.6460623543006534E-3</c:v>
                </c:pt>
                <c:pt idx="2134">
                  <c:v>7.6448676571594376E-3</c:v>
                </c:pt>
                <c:pt idx="2135">
                  <c:v>7.6436615072594805E-3</c:v>
                </c:pt>
                <c:pt idx="2136">
                  <c:v>7.6424438830180463E-3</c:v>
                </c:pt>
                <c:pt idx="2137">
                  <c:v>7.6412147632520799E-3</c:v>
                </c:pt>
                <c:pt idx="2138">
                  <c:v>7.6399741262189735E-3</c:v>
                </c:pt>
                <c:pt idx="2139">
                  <c:v>7.6387219508156079E-3</c:v>
                </c:pt>
                <c:pt idx="2140">
                  <c:v>7.6374582154592474E-3</c:v>
                </c:pt>
                <c:pt idx="2141">
                  <c:v>7.6361828985671565E-3</c:v>
                </c:pt>
                <c:pt idx="2142">
                  <c:v>7.6348959790362159E-3</c:v>
                </c:pt>
                <c:pt idx="2143">
                  <c:v>7.6335974352037539E-3</c:v>
                </c:pt>
                <c:pt idx="2144">
                  <c:v>7.6322872456469071E-3</c:v>
                </c:pt>
                <c:pt idx="2145">
                  <c:v>7.6309653891026841E-3</c:v>
                </c:pt>
                <c:pt idx="2146">
                  <c:v>7.6296318439084132E-3</c:v>
                </c:pt>
                <c:pt idx="2147">
                  <c:v>7.6282865888011031E-3</c:v>
                </c:pt>
                <c:pt idx="2148">
                  <c:v>7.6269296021180821E-3</c:v>
                </c:pt>
                <c:pt idx="2149">
                  <c:v>7.6255608628361671E-3</c:v>
                </c:pt>
                <c:pt idx="2150">
                  <c:v>7.6241803490528781E-3</c:v>
                </c:pt>
                <c:pt idx="2151">
                  <c:v>7.622788039665096E-3</c:v>
                </c:pt>
                <c:pt idx="2152">
                  <c:v>7.6213839130900851E-3</c:v>
                </c:pt>
                <c:pt idx="2153">
                  <c:v>7.6199679480648541E-3</c:v>
                </c:pt>
                <c:pt idx="2154">
                  <c:v>7.6185401230066674E-3</c:v>
                </c:pt>
                <c:pt idx="2155">
                  <c:v>7.6171004164127254E-3</c:v>
                </c:pt>
                <c:pt idx="2156">
                  <c:v>7.6156488070999728E-3</c:v>
                </c:pt>
                <c:pt idx="2157">
                  <c:v>7.614185273325802E-3</c:v>
                </c:pt>
                <c:pt idx="2158">
                  <c:v>7.6127097939071575E-3</c:v>
                </c:pt>
                <c:pt idx="2159">
                  <c:v>7.6112223473412399E-3</c:v>
                </c:pt>
                <c:pt idx="2160">
                  <c:v>7.6097229121252496E-3</c:v>
                </c:pt>
                <c:pt idx="2161">
                  <c:v>7.6082114668363232E-3</c:v>
                </c:pt>
                <c:pt idx="2162">
                  <c:v>7.6066879901315332E-3</c:v>
                </c:pt>
                <c:pt idx="2163">
                  <c:v>7.60515246050808E-3</c:v>
                </c:pt>
                <c:pt idx="2164">
                  <c:v>7.6036048567029724E-3</c:v>
                </c:pt>
                <c:pt idx="2165">
                  <c:v>7.6020451570535386E-3</c:v>
                </c:pt>
                <c:pt idx="2166">
                  <c:v>7.6004733400569791E-3</c:v>
                </c:pt>
                <c:pt idx="2167">
                  <c:v>7.5984345932855746E-3</c:v>
                </c:pt>
                <c:pt idx="2168">
                  <c:v>7.5972932690504535E-3</c:v>
                </c:pt>
                <c:pt idx="2169">
                  <c:v>7.5956849719549524E-3</c:v>
                </c:pt>
                <c:pt idx="2170">
                  <c:v>7.5940644719807437E-3</c:v>
                </c:pt>
                <c:pt idx="2171">
                  <c:v>7.592431747625028E-3</c:v>
                </c:pt>
                <c:pt idx="2172">
                  <c:v>7.5907867774649418E-3</c:v>
                </c:pt>
                <c:pt idx="2173">
                  <c:v>7.5891295401575576E-3</c:v>
                </c:pt>
                <c:pt idx="2174">
                  <c:v>7.5874600142000759E-3</c:v>
                </c:pt>
                <c:pt idx="2175">
                  <c:v>7.5857781780896971E-3</c:v>
                </c:pt>
                <c:pt idx="2176">
                  <c:v>7.5840840104834939E-3</c:v>
                </c:pt>
                <c:pt idx="2177">
                  <c:v>7.5823774899586027E-3</c:v>
                </c:pt>
                <c:pt idx="2178">
                  <c:v>7.5806585950122241E-3</c:v>
                </c:pt>
                <c:pt idx="2179">
                  <c:v>7.5789273043014305E-3</c:v>
                </c:pt>
                <c:pt idx="2180">
                  <c:v>7.5771835963234224E-3</c:v>
                </c:pt>
                <c:pt idx="2181">
                  <c:v>7.5754274495754004E-3</c:v>
                </c:pt>
                <c:pt idx="2182">
                  <c:v>7.573658842794373E-3</c:v>
                </c:pt>
                <c:pt idx="2183">
                  <c:v>7.5718777544775406E-3</c:v>
                </c:pt>
                <c:pt idx="2184">
                  <c:v>7.5700841632020399E-3</c:v>
                </c:pt>
                <c:pt idx="2185">
                  <c:v>7.5682780473851352E-3</c:v>
                </c:pt>
                <c:pt idx="2186">
                  <c:v>7.5664593858437712E-3</c:v>
                </c:pt>
                <c:pt idx="2187">
                  <c:v>7.5646281570751484E-3</c:v>
                </c:pt>
                <c:pt idx="2188">
                  <c:v>7.562784339416595E-3</c:v>
                </c:pt>
                <c:pt idx="2189">
                  <c:v>7.5609279117649919E-3</c:v>
                </c:pt>
                <c:pt idx="2190">
                  <c:v>7.5590588525376035E-3</c:v>
                </c:pt>
                <c:pt idx="2191">
                  <c:v>7.5571771402316301E-3</c:v>
                </c:pt>
                <c:pt idx="2192">
                  <c:v>7.5552827535041445E-3</c:v>
                </c:pt>
                <c:pt idx="2193">
                  <c:v>7.553375670932283E-3</c:v>
                </c:pt>
                <c:pt idx="2194">
                  <c:v>7.5514558710931823E-3</c:v>
                </c:pt>
                <c:pt idx="2195">
                  <c:v>7.5495233324840427E-3</c:v>
                </c:pt>
                <c:pt idx="2196">
                  <c:v>7.5475780336820009E-3</c:v>
                </c:pt>
                <c:pt idx="2197">
                  <c:v>7.5456199533441293E-3</c:v>
                </c:pt>
                <c:pt idx="2198">
                  <c:v>7.5436490698876923E-3</c:v>
                </c:pt>
                <c:pt idx="2199">
                  <c:v>7.5416653620496987E-3</c:v>
                </c:pt>
                <c:pt idx="2200">
                  <c:v>7.5396688082474128E-3</c:v>
                </c:pt>
                <c:pt idx="2201">
                  <c:v>7.5376593872178432E-3</c:v>
                </c:pt>
                <c:pt idx="2202">
                  <c:v>7.5356370772983183E-3</c:v>
                </c:pt>
                <c:pt idx="2203">
                  <c:v>7.5336018572258467E-3</c:v>
                </c:pt>
                <c:pt idx="2204">
                  <c:v>7.5312600555133002E-3</c:v>
                </c:pt>
                <c:pt idx="2205">
                  <c:v>7.5294926007707375E-3</c:v>
                </c:pt>
                <c:pt idx="2206">
                  <c:v>7.5274185216223088E-3</c:v>
                </c:pt>
                <c:pt idx="2207">
                  <c:v>7.5253314463896714E-3</c:v>
                </c:pt>
                <c:pt idx="2208">
                  <c:v>7.5232313538897699E-3</c:v>
                </c:pt>
                <c:pt idx="2209">
                  <c:v>7.5211182226198048E-3</c:v>
                </c:pt>
                <c:pt idx="2210">
                  <c:v>7.5189920311569125E-3</c:v>
                </c:pt>
                <c:pt idx="2211">
                  <c:v>7.5168527579183575E-3</c:v>
                </c:pt>
                <c:pt idx="2212">
                  <c:v>7.5147003817210845E-3</c:v>
                </c:pt>
                <c:pt idx="2213">
                  <c:v>7.5125348808224857E-3</c:v>
                </c:pt>
                <c:pt idx="2214">
                  <c:v>7.5103562341993779E-3</c:v>
                </c:pt>
                <c:pt idx="2215">
                  <c:v>7.5081644200292175E-3</c:v>
                </c:pt>
                <c:pt idx="2216">
                  <c:v>7.505959417128949E-3</c:v>
                </c:pt>
                <c:pt idx="2217">
                  <c:v>7.5037412039957729E-3</c:v>
                </c:pt>
                <c:pt idx="2218">
                  <c:v>7.500869770185048E-3</c:v>
                </c:pt>
                <c:pt idx="2219">
                  <c:v>7.4992650611793721E-3</c:v>
                </c:pt>
                <c:pt idx="2220">
                  <c:v>7.4970070886504203E-3</c:v>
                </c:pt>
                <c:pt idx="2221">
                  <c:v>7.494735820117171E-3</c:v>
                </c:pt>
                <c:pt idx="2222">
                  <c:v>7.4921237764957738E-3</c:v>
                </c:pt>
                <c:pt idx="2223">
                  <c:v>7.4901533095861339E-3</c:v>
                </c:pt>
                <c:pt idx="2224">
                  <c:v>7.487842024502811E-3</c:v>
                </c:pt>
                <c:pt idx="2225">
                  <c:v>7.4855173578836087E-3</c:v>
                </c:pt>
                <c:pt idx="2226">
                  <c:v>7.4831792879859194E-3</c:v>
                </c:pt>
                <c:pt idx="2227">
                  <c:v>7.4808277935467515E-3</c:v>
                </c:pt>
                <c:pt idx="2228">
                  <c:v>7.4784628530633057E-3</c:v>
                </c:pt>
                <c:pt idx="2229">
                  <c:v>7.4760844453525266E-3</c:v>
                </c:pt>
                <c:pt idx="2230">
                  <c:v>7.4736925485918704E-3</c:v>
                </c:pt>
                <c:pt idx="2231">
                  <c:v>7.4712871415183457E-3</c:v>
                </c:pt>
                <c:pt idx="2232">
                  <c:v>7.4688682027890252E-3</c:v>
                </c:pt>
                <c:pt idx="2233">
                  <c:v>7.4664357109011092E-3</c:v>
                </c:pt>
                <c:pt idx="2234">
                  <c:v>7.4639896443517983E-3</c:v>
                </c:pt>
                <c:pt idx="2235">
                  <c:v>7.461529981718229E-3</c:v>
                </c:pt>
                <c:pt idx="2236">
                  <c:v>7.4590567018173459E-3</c:v>
                </c:pt>
                <c:pt idx="2237">
                  <c:v>7.4565697828266053E-3</c:v>
                </c:pt>
                <c:pt idx="2238">
                  <c:v>7.4540692036428879E-3</c:v>
                </c:pt>
                <c:pt idx="2239">
                  <c:v>7.4515549426035221E-3</c:v>
                </c:pt>
                <c:pt idx="2240">
                  <c:v>7.4490269784455165E-3</c:v>
                </c:pt>
                <c:pt idx="2241">
                  <c:v>7.4464852895861355E-3</c:v>
                </c:pt>
                <c:pt idx="2242">
                  <c:v>7.4439298547623878E-3</c:v>
                </c:pt>
                <c:pt idx="2243">
                  <c:v>7.4413606524714737E-3</c:v>
                </c:pt>
                <c:pt idx="2244">
                  <c:v>7.4387776611306577E-3</c:v>
                </c:pt>
                <c:pt idx="2245">
                  <c:v>7.4361808594769485E-3</c:v>
                </c:pt>
                <c:pt idx="2246">
                  <c:v>7.4335702260874825E-3</c:v>
                </c:pt>
                <c:pt idx="2247">
                  <c:v>7.4309457395393963E-3</c:v>
                </c:pt>
                <c:pt idx="2248">
                  <c:v>7.4283073781700182E-3</c:v>
                </c:pt>
                <c:pt idx="2249">
                  <c:v>7.4256551207962929E-3</c:v>
                </c:pt>
                <c:pt idx="2250">
                  <c:v>7.4229889459953569E-3</c:v>
                </c:pt>
                <c:pt idx="2251">
                  <c:v>7.4203088321844746E-3</c:v>
                </c:pt>
                <c:pt idx="2252">
                  <c:v>7.4176147579407825E-3</c:v>
                </c:pt>
                <c:pt idx="2253">
                  <c:v>7.4149067019213533E-3</c:v>
                </c:pt>
                <c:pt idx="2254">
                  <c:v>7.4121846426233873E-3</c:v>
                </c:pt>
                <c:pt idx="2255">
                  <c:v>7.4094485587838932E-3</c:v>
                </c:pt>
                <c:pt idx="2256">
                  <c:v>7.4059100943024703E-3</c:v>
                </c:pt>
                <c:pt idx="2257">
                  <c:v>7.4031418735298615E-3</c:v>
                </c:pt>
                <c:pt idx="2258">
                  <c:v>7.4007578950752162E-3</c:v>
                </c:pt>
                <c:pt idx="2259">
                  <c:v>7.3979634806953243E-3</c:v>
                </c:pt>
                <c:pt idx="2260">
                  <c:v>7.3951549313022724E-3</c:v>
                </c:pt>
                <c:pt idx="2261">
                  <c:v>7.3923322255531332E-3</c:v>
                </c:pt>
                <c:pt idx="2262">
                  <c:v>7.3894953420250431E-3</c:v>
                </c:pt>
                <c:pt idx="2263">
                  <c:v>7.3866442593750747E-3</c:v>
                </c:pt>
                <c:pt idx="2264">
                  <c:v>7.3837789561803646E-3</c:v>
                </c:pt>
                <c:pt idx="2265">
                  <c:v>7.3808994107782411E-3</c:v>
                </c:pt>
                <c:pt idx="2266">
                  <c:v>7.3780056019057128E-3</c:v>
                </c:pt>
                <c:pt idx="2267">
                  <c:v>7.3750975081399162E-3</c:v>
                </c:pt>
                <c:pt idx="2268">
                  <c:v>7.3721751079780518E-3</c:v>
                </c:pt>
                <c:pt idx="2269">
                  <c:v>7.3692383799972561E-3</c:v>
                </c:pt>
                <c:pt idx="2270">
                  <c:v>7.3662873030144738E-3</c:v>
                </c:pt>
                <c:pt idx="2271">
                  <c:v>7.3633218552071611E-3</c:v>
                </c:pt>
                <c:pt idx="2272">
                  <c:v>7.3603420152323906E-3</c:v>
                </c:pt>
                <c:pt idx="2273">
                  <c:v>7.3564896105171584E-3</c:v>
                </c:pt>
                <c:pt idx="2274">
                  <c:v>7.3541986928615799E-3</c:v>
                </c:pt>
                <c:pt idx="2275">
                  <c:v>7.3508828696056128E-3</c:v>
                </c:pt>
                <c:pt idx="2276">
                  <c:v>7.3478431770279684E-3</c:v>
                </c:pt>
                <c:pt idx="2277">
                  <c:v>7.3447889821309786E-3</c:v>
                </c:pt>
                <c:pt idx="2278">
                  <c:v>7.34172026349178E-3</c:v>
                </c:pt>
                <c:pt idx="2279">
                  <c:v>7.3386369996875089E-3</c:v>
                </c:pt>
                <c:pt idx="2280">
                  <c:v>7.3355391694551741E-3</c:v>
                </c:pt>
                <c:pt idx="2281">
                  <c:v>7.3324267509722318E-3</c:v>
                </c:pt>
                <c:pt idx="2282">
                  <c:v>7.3292997229756907E-3</c:v>
                </c:pt>
                <c:pt idx="2283">
                  <c:v>7.3261580642824953E-3</c:v>
                </c:pt>
                <c:pt idx="2284">
                  <c:v>7.3230017530701019E-3</c:v>
                </c:pt>
                <c:pt idx="2285">
                  <c:v>7.3198307681554553E-3</c:v>
                </c:pt>
                <c:pt idx="2286">
                  <c:v>7.3166450881156919E-3</c:v>
                </c:pt>
                <c:pt idx="2287">
                  <c:v>7.3134446913680762E-3</c:v>
                </c:pt>
                <c:pt idx="2288">
                  <c:v>7.3102295564897446E-3</c:v>
                </c:pt>
                <c:pt idx="2289">
                  <c:v>7.3069996622177058E-3</c:v>
                </c:pt>
                <c:pt idx="2290">
                  <c:v>7.3037549870491603E-3</c:v>
                </c:pt>
                <c:pt idx="2291">
                  <c:v>7.3004955094813084E-3</c:v>
                </c:pt>
                <c:pt idx="2292">
                  <c:v>7.2972212080912868E-3</c:v>
                </c:pt>
                <c:pt idx="2293">
                  <c:v>7.293932061456232E-3</c:v>
                </c:pt>
                <c:pt idx="2294">
                  <c:v>7.2906280482332164E-3</c:v>
                </c:pt>
                <c:pt idx="2295">
                  <c:v>7.2873091468395046E-3</c:v>
                </c:pt>
                <c:pt idx="2296">
                  <c:v>7.2839753360121051E-3</c:v>
                </c:pt>
                <c:pt idx="2297">
                  <c:v>7.2806265940883463E-3</c:v>
                </c:pt>
                <c:pt idx="2298">
                  <c:v>7.277262899965109E-3</c:v>
                </c:pt>
                <c:pt idx="2299">
                  <c:v>7.2738842319797214E-3</c:v>
                </c:pt>
                <c:pt idx="2300">
                  <c:v>7.2704905687093202E-3</c:v>
                </c:pt>
                <c:pt idx="2301">
                  <c:v>7.2670818887310418E-3</c:v>
                </c:pt>
                <c:pt idx="2302">
                  <c:v>7.2636581706220227E-3</c:v>
                </c:pt>
                <c:pt idx="2303">
                  <c:v>7.2602193929593994E-3</c:v>
                </c:pt>
                <c:pt idx="2304">
                  <c:v>7.2567655344002446E-3</c:v>
                </c:pt>
                <c:pt idx="2305">
                  <c:v>7.2532965734417587E-3</c:v>
                </c:pt>
                <c:pt idx="2306">
                  <c:v>7.2498124885012061E-3</c:v>
                </c:pt>
                <c:pt idx="2307">
                  <c:v>7.2463132583955314E-3</c:v>
                </c:pt>
                <c:pt idx="2308">
                  <c:v>7.2414335971870969E-3</c:v>
                </c:pt>
                <c:pt idx="2309">
                  <c:v>7.2378973540487834E-3</c:v>
                </c:pt>
                <c:pt idx="2310">
                  <c:v>7.2352168399714145E-3</c:v>
                </c:pt>
                <c:pt idx="2311">
                  <c:v>7.2316546367989787E-3</c:v>
                </c:pt>
                <c:pt idx="2312">
                  <c:v>7.2280771782295972E-3</c:v>
                </c:pt>
                <c:pt idx="2313">
                  <c:v>7.2244844426805344E-3</c:v>
                </c:pt>
                <c:pt idx="2314">
                  <c:v>7.2208764087289268E-3</c:v>
                </c:pt>
                <c:pt idx="2315">
                  <c:v>7.2172530548719749E-3</c:v>
                </c:pt>
                <c:pt idx="2316">
                  <c:v>7.2136143599266234E-3</c:v>
                </c:pt>
                <c:pt idx="2317">
                  <c:v>7.2099603023101366E-3</c:v>
                </c:pt>
                <c:pt idx="2318">
                  <c:v>7.2062908605996512E-3</c:v>
                </c:pt>
                <c:pt idx="2319">
                  <c:v>7.2026060133723036E-3</c:v>
                </c:pt>
                <c:pt idx="2320">
                  <c:v>7.1989057392851663E-3</c:v>
                </c:pt>
                <c:pt idx="2321">
                  <c:v>7.1951900165956317E-3</c:v>
                </c:pt>
                <c:pt idx="2322">
                  <c:v>7.1906768459584214E-3</c:v>
                </c:pt>
                <c:pt idx="2323">
                  <c:v>7.1855642149198928E-3</c:v>
                </c:pt>
                <c:pt idx="2324">
                  <c:v>7.1817931445838923E-3</c:v>
                </c:pt>
                <c:pt idx="2325">
                  <c:v>7.1780065279636318E-3</c:v>
                </c:pt>
                <c:pt idx="2326">
                  <c:v>7.173659902024454E-3</c:v>
                </c:pt>
                <c:pt idx="2327">
                  <c:v>7.1703865696193247E-3</c:v>
                </c:pt>
                <c:pt idx="2328">
                  <c:v>7.1665531852094233E-3</c:v>
                </c:pt>
                <c:pt idx="2329">
                  <c:v>7.162704168823808E-3</c:v>
                </c:pt>
                <c:pt idx="2330">
                  <c:v>7.1588394987998072E-3</c:v>
                </c:pt>
                <c:pt idx="2331">
                  <c:v>7.1549591538744295E-3</c:v>
                </c:pt>
                <c:pt idx="2332">
                  <c:v>7.1510631124649393E-3</c:v>
                </c:pt>
                <c:pt idx="2333">
                  <c:v>7.1471513533083453E-3</c:v>
                </c:pt>
                <c:pt idx="2334">
                  <c:v>7.1432238549018479E-3</c:v>
                </c:pt>
                <c:pt idx="2335">
                  <c:v>7.1392805958225836E-3</c:v>
                </c:pt>
                <c:pt idx="2336">
                  <c:v>7.1353215545677529E-3</c:v>
                </c:pt>
                <c:pt idx="2337">
                  <c:v>7.1313467097944283E-3</c:v>
                </c:pt>
                <c:pt idx="2338">
                  <c:v>7.1273560399998104E-3</c:v>
                </c:pt>
                <c:pt idx="2339">
                  <c:v>7.1233495239209077E-3</c:v>
                </c:pt>
                <c:pt idx="2340">
                  <c:v>7.1193271398950486E-3</c:v>
                </c:pt>
                <c:pt idx="2341">
                  <c:v>7.1152888666592418E-3</c:v>
                </c:pt>
                <c:pt idx="2342">
                  <c:v>7.1112346826307515E-3</c:v>
                </c:pt>
                <c:pt idx="2343">
                  <c:v>7.1071645665465866E-3</c:v>
                </c:pt>
                <c:pt idx="2344">
                  <c:v>7.1030784969039473E-3</c:v>
                </c:pt>
                <c:pt idx="2345">
                  <c:v>7.0989764522000343E-3</c:v>
                </c:pt>
                <c:pt idx="2346">
                  <c:v>7.0948584110119839E-3</c:v>
                </c:pt>
                <c:pt idx="2347">
                  <c:v>7.0907243520768048E-3</c:v>
                </c:pt>
                <c:pt idx="2348">
                  <c:v>7.0865742537318255E-3</c:v>
                </c:pt>
                <c:pt idx="2349">
                  <c:v>7.0824080947140544E-3</c:v>
                </c:pt>
                <c:pt idx="2350">
                  <c:v>7.0782258534407561E-3</c:v>
                </c:pt>
                <c:pt idx="2351">
                  <c:v>7.0740275087288751E-3</c:v>
                </c:pt>
                <c:pt idx="2352">
                  <c:v>7.0698130389157399E-3</c:v>
                </c:pt>
                <c:pt idx="2353">
                  <c:v>7.0655824225784869E-3</c:v>
                </c:pt>
                <c:pt idx="2354">
                  <c:v>7.0613356384541248E-3</c:v>
                </c:pt>
                <c:pt idx="2355">
                  <c:v>7.057072664959918E-3</c:v>
                </c:pt>
                <c:pt idx="2356">
                  <c:v>7.052793480673003E-3</c:v>
                </c:pt>
                <c:pt idx="2357">
                  <c:v>7.0484980641705164E-3</c:v>
                </c:pt>
                <c:pt idx="2358">
                  <c:v>7.0441863941894667E-3</c:v>
                </c:pt>
                <c:pt idx="2359">
                  <c:v>7.0398584489872462E-3</c:v>
                </c:pt>
                <c:pt idx="2360">
                  <c:v>7.0340274149316429E-3</c:v>
                </c:pt>
                <c:pt idx="2361">
                  <c:v>7.0305293775518862E-3</c:v>
                </c:pt>
                <c:pt idx="2362">
                  <c:v>7.0267767490239663E-3</c:v>
                </c:pt>
                <c:pt idx="2363">
                  <c:v>7.0223834894278525E-3</c:v>
                </c:pt>
                <c:pt idx="2364">
                  <c:v>7.0179738474962505E-3</c:v>
                </c:pt>
                <c:pt idx="2365">
                  <c:v>7.0135478021260411E-3</c:v>
                </c:pt>
                <c:pt idx="2366">
                  <c:v>7.0091053314946805E-3</c:v>
                </c:pt>
                <c:pt idx="2367">
                  <c:v>7.0046464143391773E-3</c:v>
                </c:pt>
                <c:pt idx="2368">
                  <c:v>7.0001710293166042E-3</c:v>
                </c:pt>
                <c:pt idx="2369">
                  <c:v>6.9956791549241615E-3</c:v>
                </c:pt>
                <c:pt idx="2370">
                  <c:v>6.9911707697389858E-3</c:v>
                </c:pt>
                <c:pt idx="2371">
                  <c:v>6.9866458522582775E-3</c:v>
                </c:pt>
                <c:pt idx="2372">
                  <c:v>6.9821043812989814E-3</c:v>
                </c:pt>
                <c:pt idx="2373">
                  <c:v>6.9762409887275112E-3</c:v>
                </c:pt>
                <c:pt idx="2374">
                  <c:v>6.9729716922140028E-3</c:v>
                </c:pt>
                <c:pt idx="2375">
                  <c:v>6.9683804316422737E-3</c:v>
                </c:pt>
                <c:pt idx="2376">
                  <c:v>6.9637725315008225E-3</c:v>
                </c:pt>
                <c:pt idx="2377">
                  <c:v>6.9591479705266579E-3</c:v>
                </c:pt>
                <c:pt idx="2378">
                  <c:v>6.9538423294801532E-3</c:v>
                </c:pt>
                <c:pt idx="2379">
                  <c:v>6.9498487804686704E-3</c:v>
                </c:pt>
                <c:pt idx="2380">
                  <c:v>6.9451741085391205E-3</c:v>
                </c:pt>
                <c:pt idx="2381">
                  <c:v>6.9404826899255312E-3</c:v>
                </c:pt>
                <c:pt idx="2382">
                  <c:v>6.935774503364911E-3</c:v>
                </c:pt>
                <c:pt idx="2383">
                  <c:v>6.9310495273544603E-3</c:v>
                </c:pt>
                <c:pt idx="2384">
                  <c:v>6.9263077405512519E-3</c:v>
                </c:pt>
                <c:pt idx="2385">
                  <c:v>6.9215491215324221E-3</c:v>
                </c:pt>
                <c:pt idx="2386">
                  <c:v>6.9167736486352993E-3</c:v>
                </c:pt>
                <c:pt idx="2387">
                  <c:v>6.9119813006768283E-3</c:v>
                </c:pt>
                <c:pt idx="2388">
                  <c:v>6.9071720561542094E-3</c:v>
                </c:pt>
                <c:pt idx="2389">
                  <c:v>6.9023458935646431E-3</c:v>
                </c:pt>
                <c:pt idx="2390">
                  <c:v>6.8975027916451381E-3</c:v>
                </c:pt>
                <c:pt idx="2391">
                  <c:v>6.8926427288129588E-3</c:v>
                </c:pt>
                <c:pt idx="2392">
                  <c:v>6.8877656835653056E-3</c:v>
                </c:pt>
                <c:pt idx="2393">
                  <c:v>6.8828716346391872E-3</c:v>
                </c:pt>
                <c:pt idx="2394">
                  <c:v>6.87796056061174E-3</c:v>
                </c:pt>
                <c:pt idx="2395">
                  <c:v>6.8730324399002285E-3</c:v>
                </c:pt>
                <c:pt idx="2396">
                  <c:v>6.8680872511617252E-3</c:v>
                </c:pt>
                <c:pt idx="2397">
                  <c:v>6.8631249729733668E-3</c:v>
                </c:pt>
                <c:pt idx="2398">
                  <c:v>6.8581455839922256E-3</c:v>
                </c:pt>
                <c:pt idx="2399">
                  <c:v>6.8531490625556302E-3</c:v>
                </c:pt>
                <c:pt idx="2400">
                  <c:v>6.848135387320653E-3</c:v>
                </c:pt>
                <c:pt idx="2401">
                  <c:v>6.8431045369443666E-3</c:v>
                </c:pt>
                <c:pt idx="2402">
                  <c:v>6.8380564899239715E-3</c:v>
                </c:pt>
                <c:pt idx="2403">
                  <c:v>6.8329912249165403E-3</c:v>
                </c:pt>
                <c:pt idx="2404">
                  <c:v>6.8279087204192734E-3</c:v>
                </c:pt>
                <c:pt idx="2405">
                  <c:v>6.8228089549293713E-3</c:v>
                </c:pt>
                <c:pt idx="2406">
                  <c:v>6.8176919071039066E-3</c:v>
                </c:pt>
                <c:pt idx="2407">
                  <c:v>6.8125575555200157E-3</c:v>
                </c:pt>
                <c:pt idx="2408">
                  <c:v>6.8074058786748992E-3</c:v>
                </c:pt>
                <c:pt idx="2409">
                  <c:v>6.8022368552256296E-3</c:v>
                </c:pt>
                <c:pt idx="2410">
                  <c:v>6.7970504636694073E-3</c:v>
                </c:pt>
                <c:pt idx="2411">
                  <c:v>6.791846682583369E-3</c:v>
                </c:pt>
                <c:pt idx="2412">
                  <c:v>6.7858781835283821E-3</c:v>
                </c:pt>
                <c:pt idx="2413">
                  <c:v>6.780637067027584E-3</c:v>
                </c:pt>
                <c:pt idx="2414">
                  <c:v>6.7761307880775945E-3</c:v>
                </c:pt>
                <c:pt idx="2415">
                  <c:v>6.7708572345637208E-3</c:v>
                </c:pt>
                <c:pt idx="2416">
                  <c:v>6.7655661844856496E-3</c:v>
                </c:pt>
                <c:pt idx="2417">
                  <c:v>6.7602576163405814E-3</c:v>
                </c:pt>
                <c:pt idx="2418">
                  <c:v>6.7549315087056527E-3</c:v>
                </c:pt>
                <c:pt idx="2419">
                  <c:v>6.7495878399181919E-3</c:v>
                </c:pt>
                <c:pt idx="2420">
                  <c:v>6.7442265887951436E-3</c:v>
                </c:pt>
                <c:pt idx="2421">
                  <c:v>6.7388477338337083E-3</c:v>
                </c:pt>
                <c:pt idx="2422">
                  <c:v>6.7334512536909585E-3</c:v>
                </c:pt>
                <c:pt idx="2423">
                  <c:v>6.7280371267841588E-3</c:v>
                </c:pt>
                <c:pt idx="2424">
                  <c:v>6.7226053318503176E-3</c:v>
                </c:pt>
                <c:pt idx="2425">
                  <c:v>6.7171558472267634E-3</c:v>
                </c:pt>
                <c:pt idx="2426">
                  <c:v>6.7116886517304408E-3</c:v>
                </c:pt>
                <c:pt idx="2427">
                  <c:v>6.7062037237786143E-3</c:v>
                </c:pt>
                <c:pt idx="2428">
                  <c:v>6.6991255832249408E-3</c:v>
                </c:pt>
                <c:pt idx="2429">
                  <c:v>6.6951805848169954E-3</c:v>
                </c:pt>
                <c:pt idx="2430">
                  <c:v>6.6896423309614761E-3</c:v>
                </c:pt>
                <c:pt idx="2431">
                  <c:v>6.684086259118871E-3</c:v>
                </c:pt>
                <c:pt idx="2432">
                  <c:v>6.6785123473867003E-3</c:v>
                </c:pt>
                <c:pt idx="2433">
                  <c:v>6.6729205749016529E-3</c:v>
                </c:pt>
                <c:pt idx="2434">
                  <c:v>6.6673109199211211E-3</c:v>
                </c:pt>
                <c:pt idx="2435">
                  <c:v>6.6616833611021775E-3</c:v>
                </c:pt>
                <c:pt idx="2436">
                  <c:v>6.6560378767821504E-3</c:v>
                </c:pt>
                <c:pt idx="2437">
                  <c:v>6.6503744458579206E-3</c:v>
                </c:pt>
                <c:pt idx="2438">
                  <c:v>6.6446930468266885E-3</c:v>
                </c:pt>
                <c:pt idx="2439">
                  <c:v>6.6389936581057185E-3</c:v>
                </c:pt>
                <c:pt idx="2440">
                  <c:v>6.6332762583520832E-3</c:v>
                </c:pt>
                <c:pt idx="2441">
                  <c:v>6.6275408262228552E-3</c:v>
                </c:pt>
                <c:pt idx="2442">
                  <c:v>6.6217873401352989E-3</c:v>
                </c:pt>
                <c:pt idx="2443">
                  <c:v>6.6160157786665508E-3</c:v>
                </c:pt>
                <c:pt idx="2444">
                  <c:v>6.6102261204736834E-3</c:v>
                </c:pt>
                <c:pt idx="2445">
                  <c:v>6.6044183441338333E-3</c:v>
                </c:pt>
                <c:pt idx="2446">
                  <c:v>6.598592428144201E-3</c:v>
                </c:pt>
                <c:pt idx="2447">
                  <c:v>6.5927483510819229E-3</c:v>
                </c:pt>
                <c:pt idx="2448">
                  <c:v>6.5868860916040717E-3</c:v>
                </c:pt>
                <c:pt idx="2449">
                  <c:v>6.5810056281279117E-3</c:v>
                </c:pt>
                <c:pt idx="2450">
                  <c:v>6.5751069393105155E-3</c:v>
                </c:pt>
                <c:pt idx="2451">
                  <c:v>6.5691900038089557E-3</c:v>
                </c:pt>
                <c:pt idx="2452">
                  <c:v>6.5632547999605606E-3</c:v>
                </c:pt>
                <c:pt idx="2453">
                  <c:v>6.5573013064224028E-3</c:v>
                </c:pt>
                <c:pt idx="2454">
                  <c:v>6.551329501931491E-3</c:v>
                </c:pt>
                <c:pt idx="2455">
                  <c:v>6.5453393649050895E-3</c:v>
                </c:pt>
                <c:pt idx="2456">
                  <c:v>6.5393308739203349E-3</c:v>
                </c:pt>
                <c:pt idx="2457">
                  <c:v>6.5333040075543636E-3</c:v>
                </c:pt>
                <c:pt idx="2458">
                  <c:v>6.5272587444642483E-3</c:v>
                </c:pt>
                <c:pt idx="2459">
                  <c:v>6.5211950630672533E-3</c:v>
                </c:pt>
                <c:pt idx="2460">
                  <c:v>6.5151129420204512E-3</c:v>
                </c:pt>
                <c:pt idx="2461">
                  <c:v>6.5090123599809147E-3</c:v>
                </c:pt>
                <c:pt idx="2462">
                  <c:v>6.5028932952859719E-3</c:v>
                </c:pt>
                <c:pt idx="2463">
                  <c:v>6.4967557265926956E-3</c:v>
                </c:pt>
                <c:pt idx="2464">
                  <c:v>6.4905996325581583E-3</c:v>
                </c:pt>
                <c:pt idx="2465">
                  <c:v>6.4844249916795604E-3</c:v>
                </c:pt>
                <c:pt idx="2466">
                  <c:v>6.4782317826139746E-3</c:v>
                </c:pt>
                <c:pt idx="2467">
                  <c:v>6.4720199838586012E-3</c:v>
                </c:pt>
                <c:pt idx="2468">
                  <c:v>6.4657895739106408E-3</c:v>
                </c:pt>
                <c:pt idx="2469">
                  <c:v>6.4595405315071019E-3</c:v>
                </c:pt>
                <c:pt idx="2470">
                  <c:v>6.4532728350652491E-3</c:v>
                </c:pt>
                <c:pt idx="2471">
                  <c:v>6.4469864631622187E-3</c:v>
                </c:pt>
                <c:pt idx="2472">
                  <c:v>6.4406813943751473E-3</c:v>
                </c:pt>
                <c:pt idx="2473">
                  <c:v>6.4343576074410436E-3</c:v>
                </c:pt>
                <c:pt idx="2474">
                  <c:v>6.4280150807771719E-3</c:v>
                </c:pt>
                <c:pt idx="2475">
                  <c:v>6.4216537929606687E-3</c:v>
                </c:pt>
                <c:pt idx="2476">
                  <c:v>6.4152737225686707E-3</c:v>
                </c:pt>
                <c:pt idx="2477">
                  <c:v>6.4088748480983782E-3</c:v>
                </c:pt>
                <c:pt idx="2478">
                  <c:v>6.4006200590061013E-3</c:v>
                </c:pt>
                <c:pt idx="2479">
                  <c:v>6.3960206015512E-3</c:v>
                </c:pt>
                <c:pt idx="2480">
                  <c:v>6.3895651864687153E-3</c:v>
                </c:pt>
                <c:pt idx="2481">
                  <c:v>6.3830908817763543E-3</c:v>
                </c:pt>
                <c:pt idx="2482">
                  <c:v>6.3756685186522333E-3</c:v>
                </c:pt>
                <c:pt idx="2483">
                  <c:v>6.3700855173909332E-3</c:v>
                </c:pt>
                <c:pt idx="2484">
                  <c:v>6.3635544148521461E-3</c:v>
                </c:pt>
                <c:pt idx="2485">
                  <c:v>6.3570043369320928E-3</c:v>
                </c:pt>
                <c:pt idx="2486">
                  <c:v>6.3504352620480375E-3</c:v>
                </c:pt>
                <c:pt idx="2487">
                  <c:v>6.343847168857053E-3</c:v>
                </c:pt>
                <c:pt idx="2488">
                  <c:v>6.3372400359362757E-3</c:v>
                </c:pt>
                <c:pt idx="2489">
                  <c:v>6.3306138418628422E-3</c:v>
                </c:pt>
                <c:pt idx="2490">
                  <c:v>6.3239685650540167E-3</c:v>
                </c:pt>
                <c:pt idx="2491">
                  <c:v>6.3173041843267441E-3</c:v>
                </c:pt>
                <c:pt idx="2492">
                  <c:v>6.3099122961052245E-3</c:v>
                </c:pt>
                <c:pt idx="2493">
                  <c:v>6.3023356867653035E-3</c:v>
                </c:pt>
                <c:pt idx="2494">
                  <c:v>6.2947709395366758E-3</c:v>
                </c:pt>
                <c:pt idx="2495">
                  <c:v>6.2872180945472422E-3</c:v>
                </c:pt>
                <c:pt idx="2496">
                  <c:v>6.2796771922446482E-3</c:v>
                </c:pt>
                <c:pt idx="2497">
                  <c:v>6.2721482729966027E-3</c:v>
                </c:pt>
                <c:pt idx="2498">
                  <c:v>6.264631377090879E-3</c:v>
                </c:pt>
                <c:pt idx="2499">
                  <c:v>6.2571265449751223E-3</c:v>
                </c:pt>
                <c:pt idx="2500">
                  <c:v>6.2496338167772336E-3</c:v>
                </c:pt>
                <c:pt idx="2501">
                  <c:v>6.2421532330247942E-3</c:v>
                </c:pt>
                <c:pt idx="2502">
                  <c:v>6.2346848340855132E-3</c:v>
                </c:pt>
                <c:pt idx="2503">
                  <c:v>6.2272286601672278E-3</c:v>
                </c:pt>
                <c:pt idx="2504">
                  <c:v>6.219784751717583E-3</c:v>
                </c:pt>
                <c:pt idx="2505">
                  <c:v>6.2123531489444161E-3</c:v>
                </c:pt>
                <c:pt idx="2506">
                  <c:v>6.2049338922154362E-3</c:v>
                </c:pt>
                <c:pt idx="2507">
                  <c:v>6.1975270221381606E-3</c:v>
                </c:pt>
                <c:pt idx="2508">
                  <c:v>6.1901325786006822E-3</c:v>
                </c:pt>
                <c:pt idx="2509">
                  <c:v>6.1827506023703904E-3</c:v>
                </c:pt>
                <c:pt idx="2510">
                  <c:v>6.1753811335751863E-3</c:v>
                </c:pt>
                <c:pt idx="2511">
                  <c:v>6.1680242125827789E-3</c:v>
                </c:pt>
                <c:pt idx="2512">
                  <c:v>6.1606798796809414E-3</c:v>
                </c:pt>
                <c:pt idx="2513">
                  <c:v>6.1533481753173191E-3</c:v>
                </c:pt>
                <c:pt idx="2514">
                  <c:v>6.1460291397796851E-3</c:v>
                </c:pt>
                <c:pt idx="2515">
                  <c:v>6.1387228135156846E-3</c:v>
                </c:pt>
                <c:pt idx="2516">
                  <c:v>6.1293477049861878E-3</c:v>
                </c:pt>
                <c:pt idx="2517">
                  <c:v>6.1220705796838359E-3</c:v>
                </c:pt>
                <c:pt idx="2518">
                  <c:v>6.1158432631014392E-3</c:v>
                </c:pt>
                <c:pt idx="2519">
                  <c:v>6.1085900187762832E-3</c:v>
                </c:pt>
                <c:pt idx="2520">
                  <c:v>6.1013496911588305E-3</c:v>
                </c:pt>
                <c:pt idx="2521">
                  <c:v>6.0941223205368544E-3</c:v>
                </c:pt>
                <c:pt idx="2522">
                  <c:v>6.0869079472780641E-3</c:v>
                </c:pt>
                <c:pt idx="2523">
                  <c:v>6.0797066116702325E-3</c:v>
                </c:pt>
                <c:pt idx="2524">
                  <c:v>6.0725183540011329E-3</c:v>
                </c:pt>
                <c:pt idx="2525">
                  <c:v>6.0653432147983466E-3</c:v>
                </c:pt>
                <c:pt idx="2526">
                  <c:v>6.0581812342697106E-3</c:v>
                </c:pt>
                <c:pt idx="2527">
                  <c:v>6.051032452782934E-3</c:v>
                </c:pt>
                <c:pt idx="2528">
                  <c:v>6.0438969107057261E-3</c:v>
                </c:pt>
                <c:pt idx="2529">
                  <c:v>6.03677464832586E-3</c:v>
                </c:pt>
                <c:pt idx="2530">
                  <c:v>6.0296657059311087E-3</c:v>
                </c:pt>
                <c:pt idx="2531">
                  <c:v>6.0225701240490537E-3</c:v>
                </c:pt>
                <c:pt idx="2532">
                  <c:v>6.0154879428075958E-3</c:v>
                </c:pt>
                <c:pt idx="2533">
                  <c:v>6.0064020373395977E-3</c:v>
                </c:pt>
                <c:pt idx="2534">
                  <c:v>6.0003571529865241E-3</c:v>
                </c:pt>
                <c:pt idx="2535">
                  <c:v>5.9943222073233215E-3</c:v>
                </c:pt>
                <c:pt idx="2536">
                  <c:v>5.9872940326410884E-3</c:v>
                </c:pt>
                <c:pt idx="2537">
                  <c:v>5.9802794604379983E-3</c:v>
                </c:pt>
                <c:pt idx="2538">
                  <c:v>5.9732785310018244E-3</c:v>
                </c:pt>
                <c:pt idx="2539">
                  <c:v>5.9662912846203398E-3</c:v>
                </c:pt>
                <c:pt idx="2540">
                  <c:v>5.9593177619010618E-3</c:v>
                </c:pt>
                <c:pt idx="2541">
                  <c:v>5.9523580028120193E-3</c:v>
                </c:pt>
                <c:pt idx="2542">
                  <c:v>5.9454120479607298E-3</c:v>
                </c:pt>
                <c:pt idx="2543">
                  <c:v>5.9384799376349662E-3</c:v>
                </c:pt>
                <c:pt idx="2544">
                  <c:v>5.9315617122823738E-3</c:v>
                </c:pt>
                <c:pt idx="2545">
                  <c:v>5.9246574119509177E-3</c:v>
                </c:pt>
                <c:pt idx="2546">
                  <c:v>5.917767077248115E-3</c:v>
                </c:pt>
                <c:pt idx="2547">
                  <c:v>5.910890748461739E-3</c:v>
                </c:pt>
                <c:pt idx="2548">
                  <c:v>5.9040284657996267E-3</c:v>
                </c:pt>
                <c:pt idx="2549">
                  <c:v>5.8971802697094233E-3</c:v>
                </c:pt>
                <c:pt idx="2550">
                  <c:v>5.8903462005588381E-3</c:v>
                </c:pt>
                <c:pt idx="2551">
                  <c:v>5.8835262987155801E-3</c:v>
                </c:pt>
                <c:pt idx="2552">
                  <c:v>5.8767206043874864E-3</c:v>
                </c:pt>
                <c:pt idx="2553">
                  <c:v>5.8699291579422663E-3</c:v>
                </c:pt>
                <c:pt idx="2554">
                  <c:v>5.863151999907501E-3</c:v>
                </c:pt>
                <c:pt idx="2555">
                  <c:v>5.8563891703311555E-3</c:v>
                </c:pt>
                <c:pt idx="2556">
                  <c:v>5.849640709820747E-3</c:v>
                </c:pt>
                <c:pt idx="2557">
                  <c:v>5.8429066585041767E-3</c:v>
                </c:pt>
                <c:pt idx="2558">
                  <c:v>5.8361870569889618E-3</c:v>
                </c:pt>
                <c:pt idx="2559">
                  <c:v>5.8294819452431312E-3</c:v>
                </c:pt>
                <c:pt idx="2560">
                  <c:v>5.8227913639541384E-3</c:v>
                </c:pt>
                <c:pt idx="2561">
                  <c:v>5.8161153533298204E-3</c:v>
                </c:pt>
                <c:pt idx="2562">
                  <c:v>5.8094539537378864E-3</c:v>
                </c:pt>
                <c:pt idx="2563">
                  <c:v>5.8028072054661095E-3</c:v>
                </c:pt>
                <c:pt idx="2564">
                  <c:v>5.7961751488022628E-3</c:v>
                </c:pt>
                <c:pt idx="2565">
                  <c:v>5.7895578242739276E-3</c:v>
                </c:pt>
                <c:pt idx="2566">
                  <c:v>5.782955272088941E-3</c:v>
                </c:pt>
                <c:pt idx="2567">
                  <c:v>5.7763675326150121E-3</c:v>
                </c:pt>
                <c:pt idx="2568">
                  <c:v>5.7679194124116151E-3</c:v>
                </c:pt>
                <c:pt idx="2569">
                  <c:v>5.76136568205321E-3</c:v>
                </c:pt>
                <c:pt idx="2570">
                  <c:v>5.7557600925406405E-3</c:v>
                </c:pt>
                <c:pt idx="2571">
                  <c:v>5.7492341497145105E-3</c:v>
                </c:pt>
                <c:pt idx="2572">
                  <c:v>5.7427232271134443E-3</c:v>
                </c:pt>
                <c:pt idx="2573">
                  <c:v>5.736227365105151E-3</c:v>
                </c:pt>
                <c:pt idx="2574">
                  <c:v>5.7297466039774037E-3</c:v>
                </c:pt>
                <c:pt idx="2575">
                  <c:v>5.7232809840179755E-3</c:v>
                </c:pt>
                <c:pt idx="2576">
                  <c:v>5.7168305455945756E-3</c:v>
                </c:pt>
                <c:pt idx="2577">
                  <c:v>5.7103953292347853E-3</c:v>
                </c:pt>
                <c:pt idx="2578">
                  <c:v>5.7039753748266975E-3</c:v>
                </c:pt>
                <c:pt idx="2579">
                  <c:v>5.6975707232176376E-3</c:v>
                </c:pt>
                <c:pt idx="2580">
                  <c:v>5.6911814143756345E-3</c:v>
                </c:pt>
                <c:pt idx="2581">
                  <c:v>5.6848074889881417E-3</c:v>
                </c:pt>
                <c:pt idx="2582">
                  <c:v>5.678448987023188E-3</c:v>
                </c:pt>
                <c:pt idx="2583">
                  <c:v>5.6721059490882908E-3</c:v>
                </c:pt>
                <c:pt idx="2584">
                  <c:v>5.6631605622037284E-3</c:v>
                </c:pt>
                <c:pt idx="2585">
                  <c:v>5.6594664263798222E-3</c:v>
                </c:pt>
                <c:pt idx="2586">
                  <c:v>5.6522718105966874E-3</c:v>
                </c:pt>
                <c:pt idx="2587">
                  <c:v>5.6468892436445373E-3</c:v>
                </c:pt>
                <c:pt idx="2588">
                  <c:v>5.6406241304962634E-3</c:v>
                </c:pt>
                <c:pt idx="2589">
                  <c:v>5.6343747235043651E-3</c:v>
                </c:pt>
                <c:pt idx="2590">
                  <c:v>5.6281410626368711E-3</c:v>
                </c:pt>
                <c:pt idx="2591">
                  <c:v>5.6219231885812349E-3</c:v>
                </c:pt>
                <c:pt idx="2592">
                  <c:v>5.6157211415452934E-3</c:v>
                </c:pt>
                <c:pt idx="2593">
                  <c:v>5.609534961896756E-3</c:v>
                </c:pt>
                <c:pt idx="2594">
                  <c:v>5.6033646898434597E-3</c:v>
                </c:pt>
                <c:pt idx="2595">
                  <c:v>5.5972103659129857E-3</c:v>
                </c:pt>
                <c:pt idx="2596">
                  <c:v>5.5910720303931072E-3</c:v>
                </c:pt>
                <c:pt idx="2597">
                  <c:v>5.5849497235715972E-3</c:v>
                </c:pt>
                <c:pt idx="2598">
                  <c:v>5.5788434858961011E-3</c:v>
                </c:pt>
                <c:pt idx="2599">
                  <c:v>5.5727533574945198E-3</c:v>
                </c:pt>
                <c:pt idx="2600">
                  <c:v>5.5666793789743707E-3</c:v>
                </c:pt>
                <c:pt idx="2601">
                  <c:v>5.5606215903836187E-3</c:v>
                </c:pt>
                <c:pt idx="2602">
                  <c:v>5.5545800324097172E-3</c:v>
                </c:pt>
                <c:pt idx="2603">
                  <c:v>5.5485547451805672E-3</c:v>
                </c:pt>
                <c:pt idx="2604">
                  <c:v>5.542545769063878E-3</c:v>
                </c:pt>
                <c:pt idx="2605">
                  <c:v>5.5365531444273586E-3</c:v>
                </c:pt>
                <c:pt idx="2606">
                  <c:v>5.5305769115587822E-3</c:v>
                </c:pt>
                <c:pt idx="2607">
                  <c:v>5.5246171108258579E-3</c:v>
                </c:pt>
                <c:pt idx="2608">
                  <c:v>5.518673782596295E-3</c:v>
                </c:pt>
                <c:pt idx="2609">
                  <c:v>5.5127469672378027E-3</c:v>
                </c:pt>
                <c:pt idx="2610">
                  <c:v>5.5068367050381539E-3</c:v>
                </c:pt>
                <c:pt idx="2611">
                  <c:v>5.500943036365058E-3</c:v>
                </c:pt>
                <c:pt idx="2612">
                  <c:v>5.4950660014263519E-3</c:v>
                </c:pt>
                <c:pt idx="2613">
                  <c:v>5.4892056409094891E-3</c:v>
                </c:pt>
                <c:pt idx="2614">
                  <c:v>5.4833619947824985E-3</c:v>
                </c:pt>
                <c:pt idx="2615">
                  <c:v>5.4775351034930253E-3</c:v>
                </c:pt>
                <c:pt idx="2616">
                  <c:v>5.4717250074887147E-3</c:v>
                </c:pt>
                <c:pt idx="2617">
                  <c:v>5.4659317470573399E-3</c:v>
                </c:pt>
                <c:pt idx="2618">
                  <c:v>5.4601553625666099E-3</c:v>
                </c:pt>
                <c:pt idx="2619">
                  <c:v>5.4543958943042981E-3</c:v>
                </c:pt>
                <c:pt idx="2620">
                  <c:v>5.4462800149757129E-3</c:v>
                </c:pt>
                <c:pt idx="2621">
                  <c:v>5.4405616243613508E-3</c:v>
                </c:pt>
                <c:pt idx="2622">
                  <c:v>5.4364052867406087E-3</c:v>
                </c:pt>
                <c:pt idx="2623">
                  <c:v>5.4307163298350503E-3</c:v>
                </c:pt>
                <c:pt idx="2624">
                  <c:v>5.4250444966719158E-3</c:v>
                </c:pt>
                <c:pt idx="2625">
                  <c:v>5.4193898276189145E-3</c:v>
                </c:pt>
                <c:pt idx="2626">
                  <c:v>5.4137523628838835E-3</c:v>
                </c:pt>
                <c:pt idx="2627">
                  <c:v>5.408132142914468E-3</c:v>
                </c:pt>
                <c:pt idx="2628">
                  <c:v>5.4025292079984411E-3</c:v>
                </c:pt>
                <c:pt idx="2629">
                  <c:v>5.396943598583448E-3</c:v>
                </c:pt>
                <c:pt idx="2630">
                  <c:v>5.3913753548773258E-3</c:v>
                </c:pt>
                <c:pt idx="2631">
                  <c:v>5.3858245173277197E-3</c:v>
                </c:pt>
                <c:pt idx="2632">
                  <c:v>5.3802911262224029E-3</c:v>
                </c:pt>
                <c:pt idx="2633">
                  <c:v>5.3733632231871553E-3</c:v>
                </c:pt>
                <c:pt idx="2634">
                  <c:v>5.366142799712037E-3</c:v>
                </c:pt>
                <c:pt idx="2635">
                  <c:v>5.3606720467413993E-3</c:v>
                </c:pt>
                <c:pt idx="2636">
                  <c:v>5.3552189245476001E-3</c:v>
                </c:pt>
                <c:pt idx="2637">
                  <c:v>5.3497834736582206E-3</c:v>
                </c:pt>
                <c:pt idx="2638">
                  <c:v>5.3435932196688185E-3</c:v>
                </c:pt>
                <c:pt idx="2639">
                  <c:v>5.3389657467839413E-3</c:v>
                </c:pt>
                <c:pt idx="2640">
                  <c:v>5.3335835515344598E-3</c:v>
                </c:pt>
                <c:pt idx="2641">
                  <c:v>5.3282191888204267E-3</c:v>
                </c:pt>
                <c:pt idx="2642">
                  <c:v>5.3228726991694231E-3</c:v>
                </c:pt>
                <c:pt idx="2643">
                  <c:v>5.3175441227093501E-3</c:v>
                </c:pt>
                <c:pt idx="2644">
                  <c:v>5.3122334997279808E-3</c:v>
                </c:pt>
                <c:pt idx="2645">
                  <c:v>5.3069408709127686E-3</c:v>
                </c:pt>
                <c:pt idx="2646">
                  <c:v>5.3016662762317424E-3</c:v>
                </c:pt>
                <c:pt idx="2647">
                  <c:v>5.2964097562924195E-3</c:v>
                </c:pt>
                <c:pt idx="2648">
                  <c:v>5.291171351302637E-3</c:v>
                </c:pt>
                <c:pt idx="2649">
                  <c:v>5.2859511016301042E-3</c:v>
                </c:pt>
                <c:pt idx="2650">
                  <c:v>5.280749047562594E-3</c:v>
                </c:pt>
                <c:pt idx="2651">
                  <c:v>5.2755652295477518E-3</c:v>
                </c:pt>
                <c:pt idx="2652">
                  <c:v>5.2703996878733506E-3</c:v>
                </c:pt>
                <c:pt idx="2653">
                  <c:v>5.2652524629070996E-3</c:v>
                </c:pt>
                <c:pt idx="2654">
                  <c:v>5.260123594936772E-3</c:v>
                </c:pt>
                <c:pt idx="2655">
                  <c:v>5.2550131242501408E-3</c:v>
                </c:pt>
                <c:pt idx="2656">
                  <c:v>5.2499210912948513E-3</c:v>
                </c:pt>
                <c:pt idx="2657">
                  <c:v>5.2448475365185487E-3</c:v>
                </c:pt>
                <c:pt idx="2658">
                  <c:v>5.2397925000491341E-3</c:v>
                </c:pt>
                <c:pt idx="2659">
                  <c:v>5.2347560223342526E-3</c:v>
                </c:pt>
                <c:pt idx="2660">
                  <c:v>5.2297381436616774E-3</c:v>
                </c:pt>
                <c:pt idx="2661">
                  <c:v>5.2247389043991177E-3</c:v>
                </c:pt>
                <c:pt idx="2662">
                  <c:v>5.2197583449942186E-3</c:v>
                </c:pt>
                <c:pt idx="2663">
                  <c:v>5.2147965055748813E-3</c:v>
                </c:pt>
                <c:pt idx="2664">
                  <c:v>5.2098534266686869E-3</c:v>
                </c:pt>
                <c:pt idx="2665">
                  <c:v>5.2049291484834725E-3</c:v>
                </c:pt>
                <c:pt idx="2666">
                  <c:v>5.2000237114668835E-3</c:v>
                </c:pt>
                <c:pt idx="2667">
                  <c:v>5.1951371559066928E-3</c:v>
                </c:pt>
                <c:pt idx="2668">
                  <c:v>5.1902695222505457E-3</c:v>
                </c:pt>
                <c:pt idx="2669">
                  <c:v>5.1854208505464072E-3</c:v>
                </c:pt>
                <c:pt idx="2670">
                  <c:v>5.1805911814817307E-3</c:v>
                </c:pt>
                <c:pt idx="2671">
                  <c:v>5.1757805551844172E-3</c:v>
                </c:pt>
                <c:pt idx="2672">
                  <c:v>5.1693195411806059E-3</c:v>
                </c:pt>
                <c:pt idx="2673">
                  <c:v>5.1655363818348121E-3</c:v>
                </c:pt>
                <c:pt idx="2674">
                  <c:v>5.1614633368934904E-3</c:v>
                </c:pt>
                <c:pt idx="2675">
                  <c:v>5.1567292854226565E-3</c:v>
                </c:pt>
                <c:pt idx="2676">
                  <c:v>5.1520144784777955E-3</c:v>
                </c:pt>
                <c:pt idx="2677">
                  <c:v>5.1473189563466804E-3</c:v>
                </c:pt>
                <c:pt idx="2678">
                  <c:v>5.1426427595568924E-3</c:v>
                </c:pt>
                <c:pt idx="2679">
                  <c:v>5.1379859282363327E-3</c:v>
                </c:pt>
                <c:pt idx="2680">
                  <c:v>5.1333485029125825E-3</c:v>
                </c:pt>
                <c:pt idx="2681">
                  <c:v>5.1287305237934788E-3</c:v>
                </c:pt>
                <c:pt idx="2682">
                  <c:v>5.1241320312467309E-3</c:v>
                </c:pt>
                <c:pt idx="2683">
                  <c:v>5.1195530656400479E-3</c:v>
                </c:pt>
                <c:pt idx="2684">
                  <c:v>5.114993667421075E-3</c:v>
                </c:pt>
                <c:pt idx="2685">
                  <c:v>5.1104538766377772E-3</c:v>
                </c:pt>
                <c:pt idx="2686">
                  <c:v>5.1059337338976718E-3</c:v>
                </c:pt>
                <c:pt idx="2687">
                  <c:v>5.101433279568468E-3</c:v>
                </c:pt>
                <c:pt idx="2688">
                  <c:v>5.0956759756548564E-3</c:v>
                </c:pt>
                <c:pt idx="2689">
                  <c:v>5.0924915969741136E-3</c:v>
                </c:pt>
                <c:pt idx="2690">
                  <c:v>5.0880504495243173E-3</c:v>
                </c:pt>
                <c:pt idx="2691">
                  <c:v>5.0836291517164511E-3</c:v>
                </c:pt>
                <c:pt idx="2692">
                  <c:v>5.0792277439182243E-3</c:v>
                </c:pt>
                <c:pt idx="2693">
                  <c:v>5.074846266577282E-3</c:v>
                </c:pt>
                <c:pt idx="2694">
                  <c:v>5.0704847598215252E-3</c:v>
                </c:pt>
                <c:pt idx="2695">
                  <c:v>5.0661432640985993E-3</c:v>
                </c:pt>
                <c:pt idx="2696">
                  <c:v>5.0618218197762133E-3</c:v>
                </c:pt>
                <c:pt idx="2697">
                  <c:v>5.0575204672220764E-3</c:v>
                </c:pt>
                <c:pt idx="2698">
                  <c:v>5.0532392467239617E-3</c:v>
                </c:pt>
                <c:pt idx="2699">
                  <c:v>5.0489781985696425E-3</c:v>
                </c:pt>
                <c:pt idx="2700">
                  <c:v>5.0447373631268277E-3</c:v>
                </c:pt>
                <c:pt idx="2701">
                  <c:v>5.0405167809230988E-3</c:v>
                </c:pt>
                <c:pt idx="2702">
                  <c:v>5.0363164920064207E-3</c:v>
                </c:pt>
                <c:pt idx="2703">
                  <c:v>5.0321365369043747E-3</c:v>
                </c:pt>
                <c:pt idx="2704">
                  <c:v>5.0279769559047338E-3</c:v>
                </c:pt>
                <c:pt idx="2705">
                  <c:v>5.0238377895350794E-3</c:v>
                </c:pt>
                <c:pt idx="2706">
                  <c:v>5.0197190777634404E-3</c:v>
                </c:pt>
                <c:pt idx="2707">
                  <c:v>5.0156208611973341E-3</c:v>
                </c:pt>
                <c:pt idx="2708">
                  <c:v>5.0115431800445975E-3</c:v>
                </c:pt>
                <c:pt idx="2709">
                  <c:v>5.0074860748328121E-3</c:v>
                </c:pt>
                <c:pt idx="2710">
                  <c:v>5.0034495856898786E-3</c:v>
                </c:pt>
                <c:pt idx="2711">
                  <c:v>4.9994337530634425E-3</c:v>
                </c:pt>
                <c:pt idx="2712">
                  <c:v>4.9954386173212129E-3</c:v>
                </c:pt>
                <c:pt idx="2713">
                  <c:v>4.9914642187509628E-3</c:v>
                </c:pt>
                <c:pt idx="2714">
                  <c:v>4.9875105976404654E-3</c:v>
                </c:pt>
                <c:pt idx="2715">
                  <c:v>4.9835777945173021E-3</c:v>
                </c:pt>
                <c:pt idx="2716">
                  <c:v>4.9796658495893098E-3</c:v>
                </c:pt>
                <c:pt idx="2717">
                  <c:v>4.9757748031442617E-3</c:v>
                </c:pt>
                <c:pt idx="2718">
                  <c:v>4.971904695629803E-3</c:v>
                </c:pt>
                <c:pt idx="2719">
                  <c:v>4.9680555674136428E-3</c:v>
                </c:pt>
                <c:pt idx="2720">
                  <c:v>4.9642274587036184E-3</c:v>
                </c:pt>
                <c:pt idx="2721">
                  <c:v>4.9604204099473748E-3</c:v>
                </c:pt>
                <c:pt idx="2722">
                  <c:v>4.9566344615126212E-3</c:v>
                </c:pt>
                <c:pt idx="2723">
                  <c:v>4.9528696536871308E-3</c:v>
                </c:pt>
                <c:pt idx="2724">
                  <c:v>4.9491260266787407E-3</c:v>
                </c:pt>
                <c:pt idx="2725">
                  <c:v>4.9454036210949681E-3</c:v>
                </c:pt>
                <c:pt idx="2726">
                  <c:v>4.9417024770637141E-3</c:v>
                </c:pt>
                <c:pt idx="2727">
                  <c:v>4.938022635032624E-3</c:v>
                </c:pt>
                <c:pt idx="2728">
                  <c:v>4.9343641352894707E-3</c:v>
                </c:pt>
                <c:pt idx="2729">
                  <c:v>4.9307270182818996E-3</c:v>
                </c:pt>
                <c:pt idx="2730">
                  <c:v>4.9271113242177478E-3</c:v>
                </c:pt>
                <c:pt idx="2731">
                  <c:v>4.9235170935446604E-3</c:v>
                </c:pt>
                <c:pt idx="2732">
                  <c:v>4.9199443664704745E-3</c:v>
                </c:pt>
                <c:pt idx="2733">
                  <c:v>4.9163931835227714E-3</c:v>
                </c:pt>
                <c:pt idx="2734">
                  <c:v>4.9128635848294522E-3</c:v>
                </c:pt>
                <c:pt idx="2735">
                  <c:v>4.9093556109980341E-3</c:v>
                </c:pt>
                <c:pt idx="2736">
                  <c:v>4.9058693020764821E-3</c:v>
                </c:pt>
                <c:pt idx="2737">
                  <c:v>4.9024046985923775E-3</c:v>
                </c:pt>
                <c:pt idx="2738">
                  <c:v>4.8989618408334934E-3</c:v>
                </c:pt>
                <c:pt idx="2739">
                  <c:v>4.8945673273603774E-3</c:v>
                </c:pt>
                <c:pt idx="2740">
                  <c:v>4.8921415240421595E-3</c:v>
                </c:pt>
                <c:pt idx="2741">
                  <c:v>4.888764145585256E-3</c:v>
                </c:pt>
                <c:pt idx="2742">
                  <c:v>4.8854086740846014E-3</c:v>
                </c:pt>
                <c:pt idx="2743">
                  <c:v>4.8820751502276494E-3</c:v>
                </c:pt>
                <c:pt idx="2744">
                  <c:v>4.8787636139824286E-3</c:v>
                </c:pt>
                <c:pt idx="2745">
                  <c:v>4.8754741060363926E-3</c:v>
                </c:pt>
                <c:pt idx="2746">
                  <c:v>4.8722066665174424E-3</c:v>
                </c:pt>
                <c:pt idx="2747">
                  <c:v>4.868961335793287E-3</c:v>
                </c:pt>
                <c:pt idx="2748">
                  <c:v>4.8657381541516997E-3</c:v>
                </c:pt>
                <c:pt idx="2749">
                  <c:v>4.8625371620403257E-3</c:v>
                </c:pt>
                <c:pt idx="2750">
                  <c:v>4.8593583998268741E-3</c:v>
                </c:pt>
                <c:pt idx="2751">
                  <c:v>4.8562019077991181E-3</c:v>
                </c:pt>
                <c:pt idx="2752">
                  <c:v>4.8530677261648947E-3</c:v>
                </c:pt>
                <c:pt idx="2753">
                  <c:v>4.8499558954517852E-3</c:v>
                </c:pt>
                <c:pt idx="2754">
                  <c:v>4.8468664560274988E-3</c:v>
                </c:pt>
                <c:pt idx="2755">
                  <c:v>4.8437994480998725E-3</c:v>
                </c:pt>
                <c:pt idx="2756">
                  <c:v>4.8407549120366156E-3</c:v>
                </c:pt>
                <c:pt idx="2757">
                  <c:v>4.8377328882054371E-3</c:v>
                </c:pt>
                <c:pt idx="2758">
                  <c:v>4.8347334169740463E-3</c:v>
                </c:pt>
                <c:pt idx="2759">
                  <c:v>4.8317565386302164E-3</c:v>
                </c:pt>
                <c:pt idx="2760">
                  <c:v>4.8288022937015285E-3</c:v>
                </c:pt>
                <c:pt idx="2761">
                  <c:v>4.8258707221560115E-3</c:v>
                </c:pt>
                <c:pt idx="2762">
                  <c:v>4.822961864681119E-3</c:v>
                </c:pt>
                <c:pt idx="2763">
                  <c:v>4.8200757614047518E-3</c:v>
                </c:pt>
                <c:pt idx="2764">
                  <c:v>4.8172124527745552E-3</c:v>
                </c:pt>
                <c:pt idx="2765">
                  <c:v>4.8143719791582384E-3</c:v>
                </c:pt>
                <c:pt idx="2766">
                  <c:v>4.8115543807636385E-3</c:v>
                </c:pt>
                <c:pt idx="2767">
                  <c:v>4.8087596981183367E-3</c:v>
                </c:pt>
                <c:pt idx="2768">
                  <c:v>4.8059879714301701E-3</c:v>
                </c:pt>
                <c:pt idx="2769">
                  <c:v>4.8032392409869118E-3</c:v>
                </c:pt>
                <c:pt idx="2770">
                  <c:v>4.8005135473161431E-3</c:v>
                </c:pt>
                <c:pt idx="2771">
                  <c:v>4.7978109306257011E-3</c:v>
                </c:pt>
                <c:pt idx="2772">
                  <c:v>4.7951314313632309E-3</c:v>
                </c:pt>
                <c:pt idx="2773">
                  <c:v>4.7924750897365698E-3</c:v>
                </c:pt>
                <c:pt idx="2774">
                  <c:v>4.7898419461933628E-3</c:v>
                </c:pt>
                <c:pt idx="2775">
                  <c:v>4.7872320409414471E-3</c:v>
                </c:pt>
                <c:pt idx="2776">
                  <c:v>4.7842777992102015E-3</c:v>
                </c:pt>
                <c:pt idx="2777">
                  <c:v>4.7820821071820063E-3</c:v>
                </c:pt>
                <c:pt idx="2778">
                  <c:v>4.7795421592500276E-3</c:v>
                </c:pt>
                <c:pt idx="2779">
                  <c:v>4.7770256110002407E-3</c:v>
                </c:pt>
                <c:pt idx="2780">
                  <c:v>4.774532502960227E-3</c:v>
                </c:pt>
                <c:pt idx="2781">
                  <c:v>4.7720628752578875E-3</c:v>
                </c:pt>
                <c:pt idx="2782">
                  <c:v>4.7696167682609314E-3</c:v>
                </c:pt>
                <c:pt idx="2783">
                  <c:v>4.7671942224969399E-3</c:v>
                </c:pt>
                <c:pt idx="2784">
                  <c:v>4.7647952781737501E-3</c:v>
                </c:pt>
                <c:pt idx="2785">
                  <c:v>4.7624199756590713E-3</c:v>
                </c:pt>
                <c:pt idx="2786">
                  <c:v>4.7600683553206125E-3</c:v>
                </c:pt>
                <c:pt idx="2787">
                  <c:v>4.7577404574461468E-3</c:v>
                </c:pt>
                <c:pt idx="2788">
                  <c:v>4.7554363224833196E-3</c:v>
                </c:pt>
                <c:pt idx="2789">
                  <c:v>4.7525088447830655E-3</c:v>
                </c:pt>
                <c:pt idx="2790">
                  <c:v>4.7508995022038647E-3</c:v>
                </c:pt>
                <c:pt idx="2791">
                  <c:v>4.7486668977025914E-3</c:v>
                </c:pt>
                <c:pt idx="2792">
                  <c:v>4.7464582174239212E-3</c:v>
                </c:pt>
                <c:pt idx="2793">
                  <c:v>4.744273501655627E-3</c:v>
                </c:pt>
                <c:pt idx="2794">
                  <c:v>4.7418060797888018E-3</c:v>
                </c:pt>
                <c:pt idx="2795">
                  <c:v>4.7399761252009398E-3</c:v>
                </c:pt>
                <c:pt idx="2796">
                  <c:v>4.737863545090093E-3</c:v>
                </c:pt>
                <c:pt idx="2797">
                  <c:v>4.735775090960459E-3</c:v>
                </c:pt>
                <c:pt idx="2798">
                  <c:v>4.7337108030198749E-3</c:v>
                </c:pt>
                <c:pt idx="2799">
                  <c:v>4.7316707217159859E-3</c:v>
                </c:pt>
                <c:pt idx="2800">
                  <c:v>4.7296548873365651E-3</c:v>
                </c:pt>
                <c:pt idx="2801">
                  <c:v>4.7276633402493218E-3</c:v>
                </c:pt>
                <c:pt idx="2802">
                  <c:v>4.725696120821965E-3</c:v>
                </c:pt>
                <c:pt idx="2803">
                  <c:v>4.7237532691823958E-3</c:v>
                </c:pt>
                <c:pt idx="2804">
                  <c:v>4.7218348260180676E-3</c:v>
                </c:pt>
                <c:pt idx="2805">
                  <c:v>4.7199408314568814E-3</c:v>
                </c:pt>
                <c:pt idx="2806">
                  <c:v>4.7180713258665463E-3</c:v>
                </c:pt>
                <c:pt idx="2807">
                  <c:v>4.7162263496147716E-3</c:v>
                </c:pt>
                <c:pt idx="2808">
                  <c:v>4.7144059429893304E-3</c:v>
                </c:pt>
                <c:pt idx="2809">
                  <c:v>4.7126101465178039E-3</c:v>
                </c:pt>
                <c:pt idx="2810">
                  <c:v>4.7108390003280931E-3</c:v>
                </c:pt>
                <c:pt idx="2811">
                  <c:v>4.7090925447879073E-3</c:v>
                </c:pt>
                <c:pt idx="2812">
                  <c:v>4.7073708202649556E-3</c:v>
                </c:pt>
                <c:pt idx="2813">
                  <c:v>4.7056738672068832E-3</c:v>
                </c:pt>
                <c:pt idx="2814">
                  <c:v>4.7040017258215272E-3</c:v>
                </c:pt>
                <c:pt idx="2815">
                  <c:v>4.7023544365565328E-3</c:v>
                </c:pt>
                <c:pt idx="2816">
                  <c:v>4.7007320396996732E-3</c:v>
                </c:pt>
                <c:pt idx="2817">
                  <c:v>4.6991345756186575E-3</c:v>
                </c:pt>
                <c:pt idx="2818">
                  <c:v>4.6975620846012589E-3</c:v>
                </c:pt>
                <c:pt idx="2819">
                  <c:v>4.6960146069352504E-3</c:v>
                </c:pt>
                <c:pt idx="2820">
                  <c:v>4.6944921831482134E-3</c:v>
                </c:pt>
                <c:pt idx="2821">
                  <c:v>4.6929948534479848E-3</c:v>
                </c:pt>
                <c:pt idx="2822">
                  <c:v>4.691522658202274E-3</c:v>
                </c:pt>
                <c:pt idx="2823">
                  <c:v>4.6900756378587261E-3</c:v>
                </c:pt>
                <c:pt idx="2824">
                  <c:v>4.688653832465306E-3</c:v>
                </c:pt>
                <c:pt idx="2825">
                  <c:v>4.6872572827094672E-3</c:v>
                </c:pt>
                <c:pt idx="2826">
                  <c:v>4.6858860287191106E-3</c:v>
                </c:pt>
                <c:pt idx="2827">
                  <c:v>4.6845401109418816E-3</c:v>
                </c:pt>
                <c:pt idx="2828">
                  <c:v>4.6828469387794058E-3</c:v>
                </c:pt>
                <c:pt idx="2829">
                  <c:v>4.6815590837567811E-3</c:v>
                </c:pt>
                <c:pt idx="2830">
                  <c:v>4.6804754774321111E-3</c:v>
                </c:pt>
                <c:pt idx="2831">
                  <c:v>4.6792349535884625E-3</c:v>
                </c:pt>
                <c:pt idx="2832">
                  <c:v>4.6780199733920114E-3</c:v>
                </c:pt>
                <c:pt idx="2833">
                  <c:v>4.6768305771305307E-3</c:v>
                </c:pt>
                <c:pt idx="2834">
                  <c:v>4.6756668051717298E-3</c:v>
                </c:pt>
                <c:pt idx="2835">
                  <c:v>4.6745286980431899E-3</c:v>
                </c:pt>
                <c:pt idx="2836">
                  <c:v>4.6734162957129399E-3</c:v>
                </c:pt>
                <c:pt idx="2837">
                  <c:v>4.6723296388684332E-3</c:v>
                </c:pt>
                <c:pt idx="2838">
                  <c:v>4.6712687677175069E-3</c:v>
                </c:pt>
                <c:pt idx="2839">
                  <c:v>4.6702337226278701E-3</c:v>
                </c:pt>
                <c:pt idx="2840">
                  <c:v>4.6692245438872959E-3</c:v>
                </c:pt>
                <c:pt idx="2841">
                  <c:v>4.6682412719434296E-3</c:v>
                </c:pt>
                <c:pt idx="2842">
                  <c:v>4.6672839469241723E-3</c:v>
                </c:pt>
                <c:pt idx="2843">
                  <c:v>4.6663526094370411E-3</c:v>
                </c:pt>
                <c:pt idx="2844">
                  <c:v>4.6651934260477645E-3</c:v>
                </c:pt>
                <c:pt idx="2845">
                  <c:v>4.6645680579704418E-3</c:v>
                </c:pt>
                <c:pt idx="2846">
                  <c:v>4.6635951821905053E-3</c:v>
                </c:pt>
                <c:pt idx="2847">
                  <c:v>4.6628879403254331E-3</c:v>
                </c:pt>
                <c:pt idx="2848">
                  <c:v>4.6620871450553381E-3</c:v>
                </c:pt>
                <c:pt idx="2849">
                  <c:v>4.661312579123944E-3</c:v>
                </c:pt>
                <c:pt idx="2850">
                  <c:v>4.6605642830588323E-3</c:v>
                </c:pt>
                <c:pt idx="2851">
                  <c:v>4.659842297227712E-3</c:v>
                </c:pt>
                <c:pt idx="2852">
                  <c:v>4.6591466617584842E-3</c:v>
                </c:pt>
                <c:pt idx="2853">
                  <c:v>4.6584774171787302E-3</c:v>
                </c:pt>
                <c:pt idx="2854">
                  <c:v>4.657834603776223E-3</c:v>
                </c:pt>
                <c:pt idx="2855">
                  <c:v>4.6572182619186719E-3</c:v>
                </c:pt>
                <c:pt idx="2856">
                  <c:v>4.65662843189385E-3</c:v>
                </c:pt>
                <c:pt idx="2857">
                  <c:v>4.6560651539895304E-3</c:v>
                </c:pt>
                <c:pt idx="2858">
                  <c:v>4.6555284687332943E-3</c:v>
                </c:pt>
                <c:pt idx="2859">
                  <c:v>4.6550184163329789E-3</c:v>
                </c:pt>
                <c:pt idx="2860">
                  <c:v>4.6545350371562932E-3</c:v>
                </c:pt>
                <c:pt idx="2861">
                  <c:v>4.6540783716508827E-3</c:v>
                </c:pt>
                <c:pt idx="2862">
                  <c:v>4.6536484600245842E-3</c:v>
                </c:pt>
                <c:pt idx="2863">
                  <c:v>4.653245342565171E-3</c:v>
                </c:pt>
                <c:pt idx="2864">
                  <c:v>4.6528690598002242E-3</c:v>
                </c:pt>
                <c:pt idx="2865">
                  <c:v>4.6525196519375811E-3</c:v>
                </c:pt>
                <c:pt idx="2866">
                  <c:v>4.6521971593449507E-3</c:v>
                </c:pt>
                <c:pt idx="2867">
                  <c:v>4.6519016224699783E-3</c:v>
                </c:pt>
                <c:pt idx="2868">
                  <c:v>4.6516330814405649E-3</c:v>
                </c:pt>
                <c:pt idx="2869">
                  <c:v>4.6513915767842917E-3</c:v>
                </c:pt>
                <c:pt idx="2870">
                  <c:v>4.6511771487089959E-3</c:v>
                </c:pt>
                <c:pt idx="2871">
                  <c:v>4.6509898377422587E-3</c:v>
                </c:pt>
                <c:pt idx="2872">
                  <c:v>4.6508296840119812E-3</c:v>
                </c:pt>
                <c:pt idx="2873">
                  <c:v>4.6506967280457445E-3</c:v>
                </c:pt>
                <c:pt idx="2874">
                  <c:v>4.6505910100513859E-3</c:v>
                </c:pt>
                <c:pt idx="2875">
                  <c:v>4.6505125704765504E-3</c:v>
                </c:pt>
                <c:pt idx="2876">
                  <c:v>4.6504614496889474E-3</c:v>
                </c:pt>
                <c:pt idx="2877">
                  <c:v>4.6504376877365416E-3</c:v>
                </c:pt>
                <c:pt idx="2878">
                  <c:v>4.6504413253867227E-3</c:v>
                </c:pt>
                <c:pt idx="2879">
                  <c:v>4.6504724026075195E-3</c:v>
                </c:pt>
                <c:pt idx="2880">
                  <c:v>4.6505527436213612E-3</c:v>
                </c:pt>
                <c:pt idx="2881">
                  <c:v>4.6506466918305733E-3</c:v>
                </c:pt>
                <c:pt idx="2882">
                  <c:v>4.6507491625824571E-3</c:v>
                </c:pt>
                <c:pt idx="2883">
                  <c:v>4.6508943486056609E-3</c:v>
                </c:pt>
                <c:pt idx="2884">
                  <c:v>4.6510671817934224E-3</c:v>
                </c:pt>
                <c:pt idx="2885">
                  <c:v>4.6512677025134508E-3</c:v>
                </c:pt>
                <c:pt idx="2886">
                  <c:v>4.6514959511334553E-3</c:v>
                </c:pt>
                <c:pt idx="2887">
                  <c:v>4.651751968021145E-3</c:v>
                </c:pt>
                <c:pt idx="2888">
                  <c:v>4.652035793384357E-3</c:v>
                </c:pt>
                <c:pt idx="2889">
                  <c:v>4.6523474678306087E-3</c:v>
                </c:pt>
                <c:pt idx="2890">
                  <c:v>4.6526870314878011E-3</c:v>
                </c:pt>
                <c:pt idx="2891">
                  <c:v>4.6530545248035793E-3</c:v>
                </c:pt>
                <c:pt idx="2892">
                  <c:v>4.6534499879058444E-3</c:v>
                </c:pt>
                <c:pt idx="2893">
                  <c:v>4.6538734614021138E-3</c:v>
                </c:pt>
                <c:pt idx="2894">
                  <c:v>4.6543249856600966E-3</c:v>
                </c:pt>
                <c:pt idx="2895">
                  <c:v>4.655079143303098E-3</c:v>
                </c:pt>
                <c:pt idx="2896">
                  <c:v>4.6553123472126146E-3</c:v>
                </c:pt>
                <c:pt idx="2897">
                  <c:v>4.6558482652425681E-3</c:v>
                </c:pt>
                <c:pt idx="2898">
                  <c:v>4.6564839577412087E-3</c:v>
                </c:pt>
                <c:pt idx="2899">
                  <c:v>4.6570917125876576E-3</c:v>
                </c:pt>
                <c:pt idx="2900">
                  <c:v>4.6577164328631682E-3</c:v>
                </c:pt>
                <c:pt idx="2901">
                  <c:v>4.6583694919100083E-3</c:v>
                </c:pt>
                <c:pt idx="2902">
                  <c:v>4.6590509300958871E-3</c:v>
                </c:pt>
                <c:pt idx="2903">
                  <c:v>4.6597607877885139E-3</c:v>
                </c:pt>
                <c:pt idx="2904">
                  <c:v>4.6604991053555977E-3</c:v>
                </c:pt>
                <c:pt idx="2905">
                  <c:v>4.6612659230049758E-3</c:v>
                </c:pt>
                <c:pt idx="2906">
                  <c:v>4.6620612811842932E-3</c:v>
                </c:pt>
                <c:pt idx="2907">
                  <c:v>4.6628852202612592E-3</c:v>
                </c:pt>
                <c:pt idx="2908">
                  <c:v>4.6637377804437108E-3</c:v>
                </c:pt>
                <c:pt idx="2909">
                  <c:v>4.6646190022592293E-3</c:v>
                </c:pt>
                <c:pt idx="2910">
                  <c:v>4.6655289259156518E-3</c:v>
                </c:pt>
                <c:pt idx="2911">
                  <c:v>4.6664675918606235E-3</c:v>
                </c:pt>
                <c:pt idx="2912">
                  <c:v>4.6674350403019815E-3</c:v>
                </c:pt>
                <c:pt idx="2913">
                  <c:v>4.668431311687371E-3</c:v>
                </c:pt>
                <c:pt idx="2914">
                  <c:v>4.6694564463045651E-3</c:v>
                </c:pt>
                <c:pt idx="2915">
                  <c:v>4.670510484521273E-3</c:v>
                </c:pt>
                <c:pt idx="2916">
                  <c:v>4.6715934667052039E-3</c:v>
                </c:pt>
                <c:pt idx="2917">
                  <c:v>4.672705433224067E-3</c:v>
                </c:pt>
                <c:pt idx="2918">
                  <c:v>4.6738464242856992E-3</c:v>
                </c:pt>
                <c:pt idx="2919">
                  <c:v>4.6750164803377459E-3</c:v>
                </c:pt>
                <c:pt idx="2920">
                  <c:v>4.6762156416679801E-3</c:v>
                </c:pt>
                <c:pt idx="2921">
                  <c:v>4.6774439486441111E-3</c:v>
                </c:pt>
                <c:pt idx="2922">
                  <c:v>4.6787014415539119E-3</c:v>
                </c:pt>
                <c:pt idx="2923">
                  <c:v>4.6799881609249638E-3</c:v>
                </c:pt>
                <c:pt idx="2924">
                  <c:v>4.681304146965104E-3</c:v>
                </c:pt>
                <c:pt idx="2925">
                  <c:v>4.6826494400420415E-3</c:v>
                </c:pt>
                <c:pt idx="2926">
                  <c:v>4.6840240804435496E-3</c:v>
                </c:pt>
                <c:pt idx="2927">
                  <c:v>4.6854281085373373E-3</c:v>
                </c:pt>
                <c:pt idx="2928">
                  <c:v>4.6868615646111778E-3</c:v>
                </c:pt>
                <c:pt idx="2929">
                  <c:v>4.6883244891926523E-3</c:v>
                </c:pt>
                <c:pt idx="2930">
                  <c:v>4.689816922489598E-3</c:v>
                </c:pt>
                <c:pt idx="2931">
                  <c:v>4.691338904869724E-3</c:v>
                </c:pt>
                <c:pt idx="2932">
                  <c:v>4.693790389724839E-3</c:v>
                </c:pt>
                <c:pt idx="2933">
                  <c:v>4.695388540616463E-3</c:v>
                </c:pt>
                <c:pt idx="2934">
                  <c:v>4.6966097276612828E-3</c:v>
                </c:pt>
                <c:pt idx="2935">
                  <c:v>4.6982588492205934E-3</c:v>
                </c:pt>
                <c:pt idx="2936">
                  <c:v>4.6999377338785564E-3</c:v>
                </c:pt>
                <c:pt idx="2937">
                  <c:v>4.7016464219762355E-3</c:v>
                </c:pt>
                <c:pt idx="2938">
                  <c:v>4.7033849539079853E-3</c:v>
                </c:pt>
                <c:pt idx="2939">
                  <c:v>4.7051533699615788E-3</c:v>
                </c:pt>
                <c:pt idx="2940">
                  <c:v>4.7069517105047254E-3</c:v>
                </c:pt>
                <c:pt idx="2941">
                  <c:v>4.7087800159317794E-3</c:v>
                </c:pt>
                <c:pt idx="2942">
                  <c:v>4.7106383265038687E-3</c:v>
                </c:pt>
                <c:pt idx="2943">
                  <c:v>4.7125266825887024E-3</c:v>
                </c:pt>
                <c:pt idx="2944">
                  <c:v>4.7144451245806351E-3</c:v>
                </c:pt>
                <c:pt idx="2945">
                  <c:v>4.7171760097253213E-3</c:v>
                </c:pt>
                <c:pt idx="2946">
                  <c:v>4.7188812658216506E-3</c:v>
                </c:pt>
                <c:pt idx="2947">
                  <c:v>4.7208987922076062E-3</c:v>
                </c:pt>
                <c:pt idx="2948">
                  <c:v>4.7229465766296386E-3</c:v>
                </c:pt>
                <c:pt idx="2949">
                  <c:v>4.7250246593755207E-3</c:v>
                </c:pt>
                <c:pt idx="2950">
                  <c:v>4.727436762692605E-3</c:v>
                </c:pt>
                <c:pt idx="2951">
                  <c:v>4.729271880989927E-3</c:v>
                </c:pt>
                <c:pt idx="2952">
                  <c:v>4.7314411006738055E-3</c:v>
                </c:pt>
                <c:pt idx="2953">
                  <c:v>4.7336407801523706E-3</c:v>
                </c:pt>
                <c:pt idx="2954">
                  <c:v>4.7358709595535231E-3</c:v>
                </c:pt>
                <c:pt idx="2955">
                  <c:v>4.7381316791650363E-3</c:v>
                </c:pt>
                <c:pt idx="2956">
                  <c:v>4.7404229796743635E-3</c:v>
                </c:pt>
                <c:pt idx="2957">
                  <c:v>4.7427449011294698E-3</c:v>
                </c:pt>
                <c:pt idx="2958">
                  <c:v>4.7450974840579363E-3</c:v>
                </c:pt>
                <c:pt idx="2959">
                  <c:v>4.7474807686676002E-3</c:v>
                </c:pt>
                <c:pt idx="2960">
                  <c:v>4.7498947954061066E-3</c:v>
                </c:pt>
                <c:pt idx="2961">
                  <c:v>4.7523396044812927E-3</c:v>
                </c:pt>
                <c:pt idx="2962">
                  <c:v>4.7548152364207397E-3</c:v>
                </c:pt>
                <c:pt idx="2963">
                  <c:v>4.7573217314322847E-3</c:v>
                </c:pt>
                <c:pt idx="2964">
                  <c:v>4.7598591298836368E-3</c:v>
                </c:pt>
                <c:pt idx="2965">
                  <c:v>4.7624274721425053E-3</c:v>
                </c:pt>
                <c:pt idx="2966">
                  <c:v>4.7650267984966632E-3</c:v>
                </c:pt>
                <c:pt idx="2967">
                  <c:v>4.7676571493937558E-3</c:v>
                </c:pt>
                <c:pt idx="2968">
                  <c:v>4.7703185651215563E-3</c:v>
                </c:pt>
                <c:pt idx="2969">
                  <c:v>4.7730110858879016E-3</c:v>
                </c:pt>
                <c:pt idx="2970">
                  <c:v>4.7757347523802451E-3</c:v>
                </c:pt>
                <c:pt idx="2971">
                  <c:v>4.7784896044067438E-3</c:v>
                </c:pt>
                <c:pt idx="2972">
                  <c:v>4.781275682894659E-3</c:v>
                </c:pt>
                <c:pt idx="2973">
                  <c:v>4.7840930279718918E-3</c:v>
                </c:pt>
                <c:pt idx="2974">
                  <c:v>4.7869416797663433E-3</c:v>
                </c:pt>
                <c:pt idx="2975">
                  <c:v>4.7898216788055947E-3</c:v>
                </c:pt>
                <c:pt idx="2976">
                  <c:v>4.7927330655372913E-3</c:v>
                </c:pt>
                <c:pt idx="2977">
                  <c:v>4.7956758800093979E-3</c:v>
                </c:pt>
                <c:pt idx="2978">
                  <c:v>4.798650162749496E-3</c:v>
                </c:pt>
                <c:pt idx="2979">
                  <c:v>4.8016559542052306E-3</c:v>
                </c:pt>
                <c:pt idx="2980">
                  <c:v>4.804693294664375E-3</c:v>
                </c:pt>
                <c:pt idx="2981">
                  <c:v>4.8077622242548301E-3</c:v>
                </c:pt>
                <c:pt idx="2982">
                  <c:v>4.8108627835041773E-3</c:v>
                </c:pt>
                <c:pt idx="2983">
                  <c:v>4.8139950127001896E-3</c:v>
                </c:pt>
                <c:pt idx="2984">
                  <c:v>4.8176135345823212E-3</c:v>
                </c:pt>
                <c:pt idx="2985">
                  <c:v>4.820813763943832E-3</c:v>
                </c:pt>
                <c:pt idx="2986">
                  <c:v>4.8235821236453091E-3</c:v>
                </c:pt>
                <c:pt idx="2987">
                  <c:v>4.8268414362251377E-3</c:v>
                </c:pt>
                <c:pt idx="2988">
                  <c:v>4.8301326205102413E-3</c:v>
                </c:pt>
                <c:pt idx="2989">
                  <c:v>4.8334557167883929E-3</c:v>
                </c:pt>
                <c:pt idx="2990">
                  <c:v>4.8368107653473658E-3</c:v>
                </c:pt>
                <c:pt idx="2991">
                  <c:v>4.8401978067946771E-3</c:v>
                </c:pt>
                <c:pt idx="2992">
                  <c:v>4.8436168812582281E-3</c:v>
                </c:pt>
                <c:pt idx="2993">
                  <c:v>4.8470680290257917E-3</c:v>
                </c:pt>
                <c:pt idx="2994">
                  <c:v>4.8505512907048853E-3</c:v>
                </c:pt>
                <c:pt idx="2995">
                  <c:v>4.8540667063434739E-3</c:v>
                </c:pt>
                <c:pt idx="2996">
                  <c:v>4.8576143164691388E-3</c:v>
                </c:pt>
                <c:pt idx="2997">
                  <c:v>4.861194161369653E-3</c:v>
                </c:pt>
                <c:pt idx="2998">
                  <c:v>4.8648062813327897E-3</c:v>
                </c:pt>
                <c:pt idx="2999">
                  <c:v>4.8694979252861259E-3</c:v>
                </c:pt>
                <c:pt idx="3000">
                  <c:v>4.8721275081575754E-3</c:v>
                </c:pt>
                <c:pt idx="3001">
                  <c:v>4.8758366955947707E-3</c:v>
                </c:pt>
                <c:pt idx="3002">
                  <c:v>4.8795783194854891E-3</c:v>
                </c:pt>
                <c:pt idx="3003">
                  <c:v>4.883352420357312E-3</c:v>
                </c:pt>
                <c:pt idx="3004">
                  <c:v>4.8871590383381402E-3</c:v>
                </c:pt>
                <c:pt idx="3005">
                  <c:v>4.8909982138756192E-3</c:v>
                </c:pt>
                <c:pt idx="3006">
                  <c:v>4.8948699871775858E-3</c:v>
                </c:pt>
                <c:pt idx="3007">
                  <c:v>4.8987743987716215E-3</c:v>
                </c:pt>
                <c:pt idx="3008">
                  <c:v>4.9027114888655632E-3</c:v>
                </c:pt>
                <c:pt idx="3009">
                  <c:v>4.9066812979869923E-3</c:v>
                </c:pt>
                <c:pt idx="3010">
                  <c:v>4.9106838662638097E-3</c:v>
                </c:pt>
                <c:pt idx="3011">
                  <c:v>4.9146987097614669E-3</c:v>
                </c:pt>
                <c:pt idx="3012">
                  <c:v>4.9184602024787694E-3</c:v>
                </c:pt>
                <c:pt idx="3013">
                  <c:v>4.9222175516305811E-3</c:v>
                </c:pt>
                <c:pt idx="3014">
                  <c:v>4.9259707416293708E-3</c:v>
                </c:pt>
                <c:pt idx="3015">
                  <c:v>4.9297197564079909E-3</c:v>
                </c:pt>
                <c:pt idx="3016">
                  <c:v>4.9334645801391019E-3</c:v>
                </c:pt>
                <c:pt idx="3017">
                  <c:v>4.9372051969953645E-3</c:v>
                </c:pt>
                <c:pt idx="3018">
                  <c:v>4.9409415913093113E-3</c:v>
                </c:pt>
                <c:pt idx="3019">
                  <c:v>4.9446737471736668E-3</c:v>
                </c:pt>
                <c:pt idx="3020">
                  <c:v>4.9484016486012194E-3</c:v>
                </c:pt>
                <c:pt idx="3021">
                  <c:v>4.952125280004438E-3</c:v>
                </c:pt>
                <c:pt idx="3022">
                  <c:v>4.9558446254760469E-3</c:v>
                </c:pt>
                <c:pt idx="3023">
                  <c:v>4.9595596691087707E-3</c:v>
                </c:pt>
                <c:pt idx="3024">
                  <c:v>4.963270395155206E-3</c:v>
                </c:pt>
                <c:pt idx="3025">
                  <c:v>4.9669767876281412E-3</c:v>
                </c:pt>
                <c:pt idx="3026">
                  <c:v>4.9706788310199812E-3</c:v>
                </c:pt>
                <c:pt idx="3027">
                  <c:v>4.9743765091836423E-3</c:v>
                </c:pt>
                <c:pt idx="3028">
                  <c:v>4.9780698066115292E-3</c:v>
                </c:pt>
                <c:pt idx="3029">
                  <c:v>4.9817587070766223E-3</c:v>
                </c:pt>
                <c:pt idx="3030">
                  <c:v>4.9854431950713263E-3</c:v>
                </c:pt>
                <c:pt idx="3031">
                  <c:v>4.9891232544485575E-3</c:v>
                </c:pt>
                <c:pt idx="3032">
                  <c:v>4.992798869860593E-3</c:v>
                </c:pt>
                <c:pt idx="3033">
                  <c:v>4.9964700251603489E-3</c:v>
                </c:pt>
                <c:pt idx="3034">
                  <c:v>5.0001367044405498E-3</c:v>
                </c:pt>
                <c:pt idx="3035">
                  <c:v>5.0037988920337284E-3</c:v>
                </c:pt>
                <c:pt idx="3036">
                  <c:v>5.0074565721125452E-3</c:v>
                </c:pt>
                <c:pt idx="3037">
                  <c:v>5.0111097288496609E-3</c:v>
                </c:pt>
                <c:pt idx="3038">
                  <c:v>5.0147583462578638E-3</c:v>
                </c:pt>
                <c:pt idx="3039">
                  <c:v>5.0184024086696866E-3</c:v>
                </c:pt>
                <c:pt idx="3040">
                  <c:v>5.0220419003377259E-3</c:v>
                </c:pt>
                <c:pt idx="3041">
                  <c:v>5.0256768051948342E-3</c:v>
                </c:pt>
                <c:pt idx="3042">
                  <c:v>5.029307107573544E-3</c:v>
                </c:pt>
                <c:pt idx="3043">
                  <c:v>5.03293279156658E-3</c:v>
                </c:pt>
                <c:pt idx="3044">
                  <c:v>5.0365538414265387E-3</c:v>
                </c:pt>
                <c:pt idx="3045">
                  <c:v>5.0401702412461447E-3</c:v>
                </c:pt>
                <c:pt idx="3046">
                  <c:v>5.0437819752779944E-3</c:v>
                </c:pt>
                <c:pt idx="3047">
                  <c:v>5.0473890276148126E-3</c:v>
                </c:pt>
                <c:pt idx="3048">
                  <c:v>5.0509913824292596E-3</c:v>
                </c:pt>
                <c:pt idx="3049">
                  <c:v>5.0545890239739322E-3</c:v>
                </c:pt>
                <c:pt idx="3050">
                  <c:v>5.0592076119659879E-3</c:v>
                </c:pt>
                <c:pt idx="3051">
                  <c:v>5.061770103784724E-3</c:v>
                </c:pt>
                <c:pt idx="3052">
                  <c:v>5.0653535103961644E-3</c:v>
                </c:pt>
                <c:pt idx="3053">
                  <c:v>5.0689321403485366E-3</c:v>
                </c:pt>
                <c:pt idx="3054">
                  <c:v>5.072505977894437E-3</c:v>
                </c:pt>
                <c:pt idx="3055">
                  <c:v>5.0760750072065264E-3</c:v>
                </c:pt>
                <c:pt idx="3056">
                  <c:v>5.0796392122975931E-3</c:v>
                </c:pt>
                <c:pt idx="3057">
                  <c:v>5.0831985774202337E-3</c:v>
                </c:pt>
                <c:pt idx="3058">
                  <c:v>5.086753086906981E-3</c:v>
                </c:pt>
                <c:pt idx="3059">
                  <c:v>5.0903027246906873E-3</c:v>
                </c:pt>
                <c:pt idx="3060">
                  <c:v>5.0938474751038854E-3</c:v>
                </c:pt>
                <c:pt idx="3061">
                  <c:v>5.0973873222392996E-3</c:v>
                </c:pt>
                <c:pt idx="3062">
                  <c:v>5.1009222503495266E-3</c:v>
                </c:pt>
                <c:pt idx="3063">
                  <c:v>5.1044522433674189E-3</c:v>
                </c:pt>
                <c:pt idx="3064">
                  <c:v>5.1079772857054451E-3</c:v>
                </c:pt>
                <c:pt idx="3065">
                  <c:v>5.1114973616162018E-3</c:v>
                </c:pt>
                <c:pt idx="3066">
                  <c:v>5.1150124550325415E-3</c:v>
                </c:pt>
                <c:pt idx="3067">
                  <c:v>5.1185225502070608E-3</c:v>
                </c:pt>
                <c:pt idx="3068">
                  <c:v>5.1220276314722923E-3</c:v>
                </c:pt>
                <c:pt idx="3069">
                  <c:v>5.1255276826811524E-3</c:v>
                </c:pt>
                <c:pt idx="3070">
                  <c:v>5.1290226881661738E-3</c:v>
                </c:pt>
                <c:pt idx="3071">
                  <c:v>5.132512632179953E-3</c:v>
                </c:pt>
                <c:pt idx="3072">
                  <c:v>5.1359974989750867E-3</c:v>
                </c:pt>
                <c:pt idx="3073">
                  <c:v>5.1394772724044913E-3</c:v>
                </c:pt>
                <c:pt idx="3074">
                  <c:v>5.1429519368006993E-3</c:v>
                </c:pt>
                <c:pt idx="3075">
                  <c:v>5.1464214764962435E-3</c:v>
                </c:pt>
                <c:pt idx="3076">
                  <c:v>5.1498858753440402E-3</c:v>
                </c:pt>
                <c:pt idx="3077">
                  <c:v>5.1533451177565581E-3</c:v>
                </c:pt>
                <c:pt idx="3078">
                  <c:v>5.1567991879064579E-3</c:v>
                </c:pt>
                <c:pt idx="3079">
                  <c:v>5.1602480698065278E-3</c:v>
                </c:pt>
                <c:pt idx="3080">
                  <c:v>5.1636917477893007E-3</c:v>
                </c:pt>
                <c:pt idx="3081">
                  <c:v>5.167130205867565E-3</c:v>
                </c:pt>
                <c:pt idx="3082">
                  <c:v>5.1705634282139812E-3</c:v>
                </c:pt>
                <c:pt idx="3083">
                  <c:v>5.1739913993209541E-3</c:v>
                </c:pt>
                <c:pt idx="3084">
                  <c:v>5.177414102961464E-3</c:v>
                </c:pt>
                <c:pt idx="3085">
                  <c:v>5.1808315235479796E-3</c:v>
                </c:pt>
                <c:pt idx="3086">
                  <c:v>5.1842436451732254E-3</c:v>
                </c:pt>
                <c:pt idx="3087">
                  <c:v>5.1876504520098621E-3</c:v>
                </c:pt>
                <c:pt idx="3088">
                  <c:v>5.1915374172395445E-3</c:v>
                </c:pt>
                <c:pt idx="3089">
                  <c:v>5.1944480578480778E-3</c:v>
                </c:pt>
                <c:pt idx="3090">
                  <c:v>5.1978388253548502E-3</c:v>
                </c:pt>
                <c:pt idx="3091">
                  <c:v>5.2012242147636556E-3</c:v>
                </c:pt>
                <c:pt idx="3092">
                  <c:v>5.2046042101672185E-3</c:v>
                </c:pt>
                <c:pt idx="3093">
                  <c:v>5.2079787959780077E-3</c:v>
                </c:pt>
                <c:pt idx="3094">
                  <c:v>5.2113479560489395E-3</c:v>
                </c:pt>
                <c:pt idx="3095">
                  <c:v>5.2147116747924827E-3</c:v>
                </c:pt>
                <c:pt idx="3096">
                  <c:v>5.2180699361414895E-3</c:v>
                </c:pt>
                <c:pt idx="3097">
                  <c:v>5.2214227245883649E-3</c:v>
                </c:pt>
                <c:pt idx="3098">
                  <c:v>5.2247700240659611E-3</c:v>
                </c:pt>
                <c:pt idx="3099">
                  <c:v>5.2281118188268749E-3</c:v>
                </c:pt>
                <c:pt idx="3100">
                  <c:v>5.2314480930437668E-3</c:v>
                </c:pt>
                <c:pt idx="3101">
                  <c:v>5.2347788308892973E-3</c:v>
                </c:pt>
                <c:pt idx="3102">
                  <c:v>5.2381040164561909E-3</c:v>
                </c:pt>
                <c:pt idx="3103">
                  <c:v>5.2414236340769804E-3</c:v>
                </c:pt>
                <c:pt idx="3104">
                  <c:v>5.2447376677644542E-3</c:v>
                </c:pt>
                <c:pt idx="3105">
                  <c:v>5.2489903379004943E-3</c:v>
                </c:pt>
                <c:pt idx="3106">
                  <c:v>5.2516229106203127E-3</c:v>
                </c:pt>
                <c:pt idx="3107">
                  <c:v>5.255116673499316E-3</c:v>
                </c:pt>
                <c:pt idx="3108">
                  <c:v>5.2584074055062047E-3</c:v>
                </c:pt>
                <c:pt idx="3109">
                  <c:v>5.2616924721249347E-3</c:v>
                </c:pt>
                <c:pt idx="3110">
                  <c:v>5.2649718577679749E-3</c:v>
                </c:pt>
                <c:pt idx="3111">
                  <c:v>5.2682455463681777E-3</c:v>
                </c:pt>
                <c:pt idx="3112">
                  <c:v>5.2715135223380116E-3</c:v>
                </c:pt>
                <c:pt idx="3113">
                  <c:v>5.2747757696103292E-3</c:v>
                </c:pt>
                <c:pt idx="3114">
                  <c:v>5.2780322725176632E-3</c:v>
                </c:pt>
                <c:pt idx="3115">
                  <c:v>5.281283015232674E-3</c:v>
                </c:pt>
                <c:pt idx="3116">
                  <c:v>5.2845279818480861E-3</c:v>
                </c:pt>
                <c:pt idx="3117">
                  <c:v>5.2877671565365603E-3</c:v>
                </c:pt>
                <c:pt idx="3118">
                  <c:v>5.2910005234707569E-3</c:v>
                </c:pt>
                <c:pt idx="3119">
                  <c:v>5.2942280669832087E-3</c:v>
                </c:pt>
                <c:pt idx="3120">
                  <c:v>5.2974497710867041E-3</c:v>
                </c:pt>
                <c:pt idx="3121">
                  <c:v>5.3006656198739677E-3</c:v>
                </c:pt>
                <c:pt idx="3122">
                  <c:v>5.3038755977574681E-3</c:v>
                </c:pt>
                <c:pt idx="3123">
                  <c:v>5.3070796887499938E-3</c:v>
                </c:pt>
                <c:pt idx="3124">
                  <c:v>5.3102778768643333E-3</c:v>
                </c:pt>
                <c:pt idx="3125">
                  <c:v>5.3134701467527634E-3</c:v>
                </c:pt>
                <c:pt idx="3126">
                  <c:v>5.3166564821083284E-3</c:v>
                </c:pt>
                <c:pt idx="3127">
                  <c:v>5.319836867263561E-3</c:v>
                </c:pt>
                <c:pt idx="3128">
                  <c:v>5.3230112865509938E-3</c:v>
                </c:pt>
                <c:pt idx="3129">
                  <c:v>5.3261797239034792E-3</c:v>
                </c:pt>
                <c:pt idx="3130">
                  <c:v>5.3293421637334859E-3</c:v>
                </c:pt>
                <c:pt idx="3131">
                  <c:v>5.3324985899738664E-3</c:v>
                </c:pt>
                <c:pt idx="3132">
                  <c:v>5.3356489867972812E-3</c:v>
                </c:pt>
                <c:pt idx="3133">
                  <c:v>5.338793338616199E-3</c:v>
                </c:pt>
                <c:pt idx="3134">
                  <c:v>5.3419316295233443E-3</c:v>
                </c:pt>
                <c:pt idx="3135">
                  <c:v>5.3450638434515696E-3</c:v>
                </c:pt>
                <c:pt idx="3136">
                  <c:v>5.3481899648932796E-3</c:v>
                </c:pt>
                <c:pt idx="3137">
                  <c:v>5.3513099777813267E-3</c:v>
                </c:pt>
                <c:pt idx="3138">
                  <c:v>5.3544238664482435E-3</c:v>
                </c:pt>
                <c:pt idx="3139">
                  <c:v>5.3575316149867547E-3</c:v>
                </c:pt>
                <c:pt idx="3140">
                  <c:v>5.3615182440136522E-3</c:v>
                </c:pt>
                <c:pt idx="3141">
                  <c:v>5.364611898546201E-3</c:v>
                </c:pt>
                <c:pt idx="3142">
                  <c:v>5.3672586745445727E-3</c:v>
                </c:pt>
                <c:pt idx="3143">
                  <c:v>5.3703408169258893E-3</c:v>
                </c:pt>
                <c:pt idx="3144">
                  <c:v>5.3734167377239572E-3</c:v>
                </c:pt>
                <c:pt idx="3145">
                  <c:v>5.3764864211114372E-3</c:v>
                </c:pt>
                <c:pt idx="3146">
                  <c:v>5.3795498513409257E-3</c:v>
                </c:pt>
                <c:pt idx="3147">
                  <c:v>5.3826070126650194E-3</c:v>
                </c:pt>
                <c:pt idx="3148">
                  <c:v>5.3856578890965068E-3</c:v>
                </c:pt>
                <c:pt idx="3149">
                  <c:v>5.3887024648080484E-3</c:v>
                </c:pt>
                <c:pt idx="3150">
                  <c:v>5.3917407242121129E-3</c:v>
                </c:pt>
                <c:pt idx="3151">
                  <c:v>5.3947726512415528E-3</c:v>
                </c:pt>
                <c:pt idx="3152">
                  <c:v>5.3977982299890925E-3</c:v>
                </c:pt>
                <c:pt idx="3153">
                  <c:v>5.4008174448672008E-3</c:v>
                </c:pt>
                <c:pt idx="3154">
                  <c:v>5.4038302800485383E-3</c:v>
                </c:pt>
                <c:pt idx="3155">
                  <c:v>5.4068367194659572E-3</c:v>
                </c:pt>
                <c:pt idx="3156">
                  <c:v>5.4112017977114846E-3</c:v>
                </c:pt>
                <c:pt idx="3157">
                  <c:v>5.4128303481792983E-3</c:v>
                </c:pt>
                <c:pt idx="3158">
                  <c:v>5.4162437156879406E-3</c:v>
                </c:pt>
                <c:pt idx="3159">
                  <c:v>5.4187982044684446E-3</c:v>
                </c:pt>
                <c:pt idx="3160">
                  <c:v>5.4217724283756041E-3</c:v>
                </c:pt>
                <c:pt idx="3161">
                  <c:v>5.4247401615548085E-3</c:v>
                </c:pt>
                <c:pt idx="3162">
                  <c:v>5.4277013885783987E-3</c:v>
                </c:pt>
                <c:pt idx="3163">
                  <c:v>5.4306560932193548E-3</c:v>
                </c:pt>
                <c:pt idx="3164">
                  <c:v>5.4336042598102097E-3</c:v>
                </c:pt>
                <c:pt idx="3165">
                  <c:v>5.4365458724436877E-3</c:v>
                </c:pt>
                <c:pt idx="3166">
                  <c:v>5.4394809153723855E-3</c:v>
                </c:pt>
                <c:pt idx="3167">
                  <c:v>5.4424093726890277E-3</c:v>
                </c:pt>
                <c:pt idx="3168">
                  <c:v>5.4453312286462108E-3</c:v>
                </c:pt>
                <c:pt idx="3169">
                  <c:v>5.4482464674165954E-3</c:v>
                </c:pt>
                <c:pt idx="3170">
                  <c:v>5.4511550730929059E-3</c:v>
                </c:pt>
                <c:pt idx="3171">
                  <c:v>5.4540570298478031E-3</c:v>
                </c:pt>
                <c:pt idx="3172">
                  <c:v>5.4569523220138194E-3</c:v>
                </c:pt>
                <c:pt idx="3173">
                  <c:v>5.4598409336037435E-3</c:v>
                </c:pt>
                <c:pt idx="3174">
                  <c:v>5.4627228488701718E-3</c:v>
                </c:pt>
                <c:pt idx="3175">
                  <c:v>5.4655980518258929E-3</c:v>
                </c:pt>
                <c:pt idx="3176">
                  <c:v>5.4684665269633115E-3</c:v>
                </c:pt>
                <c:pt idx="3177">
                  <c:v>5.4713282580554079E-3</c:v>
                </c:pt>
                <c:pt idx="3178">
                  <c:v>5.4741832295945869E-3</c:v>
                </c:pt>
                <c:pt idx="3179">
                  <c:v>5.4770314255137009E-3</c:v>
                </c:pt>
                <c:pt idx="3180">
                  <c:v>5.4798728303051547E-3</c:v>
                </c:pt>
                <c:pt idx="3181">
                  <c:v>5.4827074277419285E-3</c:v>
                </c:pt>
                <c:pt idx="3182">
                  <c:v>5.4855352022364912E-3</c:v>
                </c:pt>
                <c:pt idx="3183">
                  <c:v>5.4883561380414392E-3</c:v>
                </c:pt>
                <c:pt idx="3184">
                  <c:v>5.4911702190096889E-3</c:v>
                </c:pt>
                <c:pt idx="3185">
                  <c:v>5.4939774296336452E-3</c:v>
                </c:pt>
                <c:pt idx="3186">
                  <c:v>5.4967777539260965E-3</c:v>
                </c:pt>
                <c:pt idx="3187">
                  <c:v>5.4995711761396393E-3</c:v>
                </c:pt>
                <c:pt idx="3188">
                  <c:v>5.5023576802870622E-3</c:v>
                </c:pt>
                <c:pt idx="3189">
                  <c:v>5.5051372507008978E-3</c:v>
                </c:pt>
                <c:pt idx="3190">
                  <c:v>5.5079098714738706E-3</c:v>
                </c:pt>
                <c:pt idx="3191">
                  <c:v>5.5106755269385133E-3</c:v>
                </c:pt>
                <c:pt idx="3192">
                  <c:v>5.514698776591942E-3</c:v>
                </c:pt>
                <c:pt idx="3193">
                  <c:v>5.5174475341335238E-3</c:v>
                </c:pt>
                <c:pt idx="3194">
                  <c:v>5.5193220636251539E-3</c:v>
                </c:pt>
                <c:pt idx="3195">
                  <c:v>5.5220586935877947E-3</c:v>
                </c:pt>
                <c:pt idx="3196">
                  <c:v>5.5247882766273904E-3</c:v>
                </c:pt>
                <c:pt idx="3197">
                  <c:v>5.5275107970764736E-3</c:v>
                </c:pt>
                <c:pt idx="3198">
                  <c:v>5.530226239027769E-3</c:v>
                </c:pt>
                <c:pt idx="3199">
                  <c:v>5.5329345864940649E-3</c:v>
                </c:pt>
                <c:pt idx="3200">
                  <c:v>5.5356358240477022E-3</c:v>
                </c:pt>
                <c:pt idx="3201">
                  <c:v>5.5383299354616611E-3</c:v>
                </c:pt>
                <c:pt idx="3202">
                  <c:v>5.5410169052283464E-3</c:v>
                </c:pt>
                <c:pt idx="3203">
                  <c:v>5.5436967171207385E-3</c:v>
                </c:pt>
                <c:pt idx="3204">
                  <c:v>5.5463693557111782E-3</c:v>
                </c:pt>
                <c:pt idx="3205">
                  <c:v>5.5499660070239543E-3</c:v>
                </c:pt>
                <c:pt idx="3206">
                  <c:v>5.5532088047183237E-3</c:v>
                </c:pt>
                <c:pt idx="3207">
                  <c:v>5.5558556944657056E-3</c:v>
                </c:pt>
                <c:pt idx="3208">
                  <c:v>5.5584953384890667E-3</c:v>
                </c:pt>
                <c:pt idx="3209">
                  <c:v>5.5611277208011956E-3</c:v>
                </c:pt>
                <c:pt idx="3210">
                  <c:v>5.5641272457496171E-3</c:v>
                </c:pt>
                <c:pt idx="3211">
                  <c:v>5.5663706371422705E-3</c:v>
                </c:pt>
                <c:pt idx="3212">
                  <c:v>5.56898113967641E-3</c:v>
                </c:pt>
                <c:pt idx="3213">
                  <c:v>5.5715843170300872E-3</c:v>
                </c:pt>
                <c:pt idx="3214">
                  <c:v>5.5741801535358348E-3</c:v>
                </c:pt>
                <c:pt idx="3215">
                  <c:v>5.5767686337659939E-3</c:v>
                </c:pt>
                <c:pt idx="3216">
                  <c:v>5.5793497412537363E-3</c:v>
                </c:pt>
                <c:pt idx="3217">
                  <c:v>5.581923460571403E-3</c:v>
                </c:pt>
                <c:pt idx="3218">
                  <c:v>5.5844897756518463E-3</c:v>
                </c:pt>
                <c:pt idx="3219">
                  <c:v>5.5870486709874712E-3</c:v>
                </c:pt>
                <c:pt idx="3220">
                  <c:v>5.5896001304311937E-3</c:v>
                </c:pt>
                <c:pt idx="3221">
                  <c:v>5.5921441383155468E-3</c:v>
                </c:pt>
                <c:pt idx="3222">
                  <c:v>5.5946806788131909E-3</c:v>
                </c:pt>
                <c:pt idx="3223">
                  <c:v>5.5972097360168505E-3</c:v>
                </c:pt>
                <c:pt idx="3224">
                  <c:v>5.5997312941791222E-3</c:v>
                </c:pt>
                <c:pt idx="3225">
                  <c:v>5.6022453374726666E-3</c:v>
                </c:pt>
                <c:pt idx="3226">
                  <c:v>5.6047518499902083E-3</c:v>
                </c:pt>
                <c:pt idx="3227">
                  <c:v>5.6072508159843437E-3</c:v>
                </c:pt>
                <c:pt idx="3228">
                  <c:v>5.6097422194678614E-3</c:v>
                </c:pt>
                <c:pt idx="3229">
                  <c:v>5.6122260448532302E-3</c:v>
                </c:pt>
                <c:pt idx="3230">
                  <c:v>5.6147022761532384E-3</c:v>
                </c:pt>
                <c:pt idx="3231">
                  <c:v>5.6171708975405465E-3</c:v>
                </c:pt>
                <c:pt idx="3232">
                  <c:v>5.6196318933476874E-3</c:v>
                </c:pt>
                <c:pt idx="3233">
                  <c:v>5.6220852475075134E-3</c:v>
                </c:pt>
                <c:pt idx="3234">
                  <c:v>5.6245309443525571E-3</c:v>
                </c:pt>
                <c:pt idx="3235">
                  <c:v>5.6269689681354151E-3</c:v>
                </c:pt>
                <c:pt idx="3236">
                  <c:v>5.6293993027090039E-3</c:v>
                </c:pt>
                <c:pt idx="3237">
                  <c:v>5.631821932405856E-3</c:v>
                </c:pt>
                <c:pt idx="3238">
                  <c:v>5.6342368416384403E-3</c:v>
                </c:pt>
                <c:pt idx="3239">
                  <c:v>5.636644014259673E-3</c:v>
                </c:pt>
                <c:pt idx="3240">
                  <c:v>5.6390434346020868E-3</c:v>
                </c:pt>
                <c:pt idx="3241">
                  <c:v>5.6414350866784702E-3</c:v>
                </c:pt>
                <c:pt idx="3242">
                  <c:v>5.6438189549012918E-3</c:v>
                </c:pt>
                <c:pt idx="3243">
                  <c:v>5.6461950232833402E-3</c:v>
                </c:pt>
                <c:pt idx="3244">
                  <c:v>5.6494514908989046E-3</c:v>
                </c:pt>
                <c:pt idx="3245">
                  <c:v>5.651260260073343E-3</c:v>
                </c:pt>
                <c:pt idx="3246">
                  <c:v>5.6532762711913875E-3</c:v>
                </c:pt>
                <c:pt idx="3247">
                  <c:v>5.6556209820968206E-3</c:v>
                </c:pt>
                <c:pt idx="3248">
                  <c:v>5.6579578138649111E-3</c:v>
                </c:pt>
                <c:pt idx="3249">
                  <c:v>5.6602867509880639E-3</c:v>
                </c:pt>
                <c:pt idx="3250">
                  <c:v>5.6626077774790673E-3</c:v>
                </c:pt>
                <c:pt idx="3251">
                  <c:v>5.664920877590518E-3</c:v>
                </c:pt>
                <c:pt idx="3252">
                  <c:v>5.6672260353352044E-3</c:v>
                </c:pt>
                <c:pt idx="3253">
                  <c:v>5.6695232348857871E-3</c:v>
                </c:pt>
                <c:pt idx="3254">
                  <c:v>5.6718124607346709E-3</c:v>
                </c:pt>
                <c:pt idx="3255">
                  <c:v>5.6740936968147082E-3</c:v>
                </c:pt>
                <c:pt idx="3256">
                  <c:v>5.6763669271386874E-3</c:v>
                </c:pt>
                <c:pt idx="3257">
                  <c:v>5.6786321361990133E-3</c:v>
                </c:pt>
                <c:pt idx="3258">
                  <c:v>5.6808893080884104E-3</c:v>
                </c:pt>
                <c:pt idx="3259">
                  <c:v>5.6831384268996032E-3</c:v>
                </c:pt>
                <c:pt idx="3260">
                  <c:v>5.6860182923657021E-3</c:v>
                </c:pt>
                <c:pt idx="3261">
                  <c:v>5.6876124418181462E-3</c:v>
                </c:pt>
                <c:pt idx="3262">
                  <c:v>5.690154481916565E-3</c:v>
                </c:pt>
                <c:pt idx="3263">
                  <c:v>5.6920540546556708E-3</c:v>
                </c:pt>
                <c:pt idx="3264">
                  <c:v>5.6942626705858146E-3</c:v>
                </c:pt>
                <c:pt idx="3265">
                  <c:v>5.6964631386335896E-3</c:v>
                </c:pt>
                <c:pt idx="3266">
                  <c:v>5.6986554427318481E-3</c:v>
                </c:pt>
                <c:pt idx="3267">
                  <c:v>5.7008395671331868E-3</c:v>
                </c:pt>
                <c:pt idx="3268">
                  <c:v>5.7030154960902024E-3</c:v>
                </c:pt>
                <c:pt idx="3269">
                  <c:v>5.7051832136156833E-3</c:v>
                </c:pt>
                <c:pt idx="3270">
                  <c:v>5.707342703962226E-3</c:v>
                </c:pt>
                <c:pt idx="3271">
                  <c:v>5.7094939513824272E-3</c:v>
                </c:pt>
                <c:pt idx="3272">
                  <c:v>5.7116369399690115E-3</c:v>
                </c:pt>
                <c:pt idx="3273">
                  <c:v>5.7137716538946393E-3</c:v>
                </c:pt>
                <c:pt idx="3274">
                  <c:v>5.7158980773319712E-3</c:v>
                </c:pt>
                <c:pt idx="3275">
                  <c:v>5.7180161944536678E-3</c:v>
                </c:pt>
                <c:pt idx="3276">
                  <c:v>5.7201259894323897E-3</c:v>
                </c:pt>
                <c:pt idx="3277">
                  <c:v>5.7222274464407974E-3</c:v>
                </c:pt>
                <c:pt idx="3278">
                  <c:v>5.7243205497314875E-3</c:v>
                </c:pt>
                <c:pt idx="3279">
                  <c:v>5.7264052832373125E-3</c:v>
                </c:pt>
                <c:pt idx="3280">
                  <c:v>5.7284816312908049E-3</c:v>
                </c:pt>
                <c:pt idx="3281">
                  <c:v>5.7305495781445615E-3</c:v>
                </c:pt>
                <c:pt idx="3282">
                  <c:v>5.7326091078913066E-3</c:v>
                </c:pt>
                <c:pt idx="3283">
                  <c:v>5.7346602046237649E-3</c:v>
                </c:pt>
                <c:pt idx="3284">
                  <c:v>5.7367028527544051E-3</c:v>
                </c:pt>
                <c:pt idx="3285">
                  <c:v>5.7387370361361434E-3</c:v>
                </c:pt>
                <c:pt idx="3286">
                  <c:v>5.7407627391015126E-3</c:v>
                </c:pt>
                <c:pt idx="3287">
                  <c:v>5.7427799459031093E-3</c:v>
                </c:pt>
                <c:pt idx="3288">
                  <c:v>5.7447886405537218E-3</c:v>
                </c:pt>
                <c:pt idx="3289">
                  <c:v>5.746788807385883E-3</c:v>
                </c:pt>
                <c:pt idx="3290">
                  <c:v>5.7487804304123813E-3</c:v>
                </c:pt>
                <c:pt idx="3291">
                  <c:v>5.7507634938858132E-3</c:v>
                </c:pt>
                <c:pt idx="3292">
                  <c:v>5.7527379819788393E-3</c:v>
                </c:pt>
                <c:pt idx="3293">
                  <c:v>5.7547038788641203E-3</c:v>
                </c:pt>
                <c:pt idx="3294">
                  <c:v>5.7566611685544444E-3</c:v>
                </c:pt>
                <c:pt idx="3295">
                  <c:v>5.7586098354622806E-3</c:v>
                </c:pt>
                <c:pt idx="3296">
                  <c:v>5.7608263044706121E-3</c:v>
                </c:pt>
                <c:pt idx="3297">
                  <c:v>5.7627564406814713E-3</c:v>
                </c:pt>
                <c:pt idx="3298">
                  <c:v>5.7644039408177861E-3</c:v>
                </c:pt>
                <c:pt idx="3299">
                  <c:v>5.7663179579225954E-3</c:v>
                </c:pt>
                <c:pt idx="3300">
                  <c:v>5.7682232730282834E-3</c:v>
                </c:pt>
                <c:pt idx="3301">
                  <c:v>5.7701198703075107E-3</c:v>
                </c:pt>
                <c:pt idx="3302">
                  <c:v>5.7720077340128739E-3</c:v>
                </c:pt>
                <c:pt idx="3303">
                  <c:v>5.7738868481571615E-3</c:v>
                </c:pt>
                <c:pt idx="3304">
                  <c:v>5.7757571968330979E-3</c:v>
                </c:pt>
                <c:pt idx="3305">
                  <c:v>5.7776187645330879E-3</c:v>
                </c:pt>
                <c:pt idx="3306">
                  <c:v>5.7794715351100479E-3</c:v>
                </c:pt>
                <c:pt idx="3307">
                  <c:v>5.7813154928965105E-3</c:v>
                </c:pt>
                <c:pt idx="3308">
                  <c:v>5.7831506220651363E-3</c:v>
                </c:pt>
                <c:pt idx="3309">
                  <c:v>5.7849769067885859E-3</c:v>
                </c:pt>
                <c:pt idx="3310">
                  <c:v>5.7867943311595837E-3</c:v>
                </c:pt>
                <c:pt idx="3311">
                  <c:v>5.7891179749169908E-3</c:v>
                </c:pt>
                <c:pt idx="3312">
                  <c:v>5.7904025357746747E-3</c:v>
                </c:pt>
                <c:pt idx="3313">
                  <c:v>5.7921932842841528E-3</c:v>
                </c:pt>
                <c:pt idx="3314">
                  <c:v>5.7939751092916936E-3</c:v>
                </c:pt>
                <c:pt idx="3315">
                  <c:v>5.7957479946502133E-3</c:v>
                </c:pt>
                <c:pt idx="3316">
                  <c:v>5.7975119249320528E-3</c:v>
                </c:pt>
                <c:pt idx="3317">
                  <c:v>5.7992668839901285E-3</c:v>
                </c:pt>
                <c:pt idx="3318">
                  <c:v>5.801012856236909E-3</c:v>
                </c:pt>
                <c:pt idx="3319">
                  <c:v>5.8027498256851828E-3</c:v>
                </c:pt>
                <c:pt idx="3320">
                  <c:v>5.8044777765076105E-3</c:v>
                </c:pt>
                <c:pt idx="3321">
                  <c:v>5.8061966929567888E-3</c:v>
                </c:pt>
                <c:pt idx="3322">
                  <c:v>5.807906559205378E-3</c:v>
                </c:pt>
                <c:pt idx="3323">
                  <c:v>5.8096073593461028E-3</c:v>
                </c:pt>
                <c:pt idx="3324">
                  <c:v>5.8112990777114959E-3</c:v>
                </c:pt>
                <c:pt idx="3325">
                  <c:v>5.8129816981544735E-3</c:v>
                </c:pt>
                <c:pt idx="3326">
                  <c:v>5.8146552051674405E-3</c:v>
                </c:pt>
                <c:pt idx="3327">
                  <c:v>5.8163195826832492E-3</c:v>
                </c:pt>
                <c:pt idx="3328">
                  <c:v>5.8179748151143684E-3</c:v>
                </c:pt>
                <c:pt idx="3329">
                  <c:v>5.8196208864735866E-3</c:v>
                </c:pt>
                <c:pt idx="3330">
                  <c:v>5.8212577809335642E-3</c:v>
                </c:pt>
                <c:pt idx="3331">
                  <c:v>5.8228854828268339E-3</c:v>
                </c:pt>
                <c:pt idx="3332">
                  <c:v>5.8245039760862483E-3</c:v>
                </c:pt>
                <c:pt idx="3333">
                  <c:v>5.8261132450443398E-3</c:v>
                </c:pt>
                <c:pt idx="3334">
                  <c:v>5.827713273713897E-3</c:v>
                </c:pt>
                <c:pt idx="3335">
                  <c:v>5.8293040465873247E-3</c:v>
                </c:pt>
                <c:pt idx="3336">
                  <c:v>5.8308855475175392E-3</c:v>
                </c:pt>
                <c:pt idx="3337">
                  <c:v>5.8324577607571371E-3</c:v>
                </c:pt>
                <c:pt idx="3338">
                  <c:v>5.8340206704787789E-3</c:v>
                </c:pt>
                <c:pt idx="3339">
                  <c:v>5.8355742610149974E-3</c:v>
                </c:pt>
                <c:pt idx="3340">
                  <c:v>5.837118516298645E-3</c:v>
                </c:pt>
                <c:pt idx="3341">
                  <c:v>5.8386534206622542E-3</c:v>
                </c:pt>
                <c:pt idx="3342">
                  <c:v>5.8401789581985497E-3</c:v>
                </c:pt>
                <c:pt idx="3343">
                  <c:v>5.841695113160128E-3</c:v>
                </c:pt>
                <c:pt idx="3344">
                  <c:v>5.8432018695597776E-3</c:v>
                </c:pt>
                <c:pt idx="3345">
                  <c:v>5.8446992117300312E-3</c:v>
                </c:pt>
                <c:pt idx="3346">
                  <c:v>5.8461871238435492E-3</c:v>
                </c:pt>
                <c:pt idx="3347">
                  <c:v>5.8476655899131202E-3</c:v>
                </c:pt>
                <c:pt idx="3348">
                  <c:v>5.8493436787809827E-3</c:v>
                </c:pt>
                <c:pt idx="3349">
                  <c:v>5.8505941210906798E-3</c:v>
                </c:pt>
                <c:pt idx="3350">
                  <c:v>5.8520441543041812E-3</c:v>
                </c:pt>
                <c:pt idx="3351">
                  <c:v>5.8534846784841221E-3</c:v>
                </c:pt>
                <c:pt idx="3352">
                  <c:v>5.8549156775633548E-3</c:v>
                </c:pt>
                <c:pt idx="3353">
                  <c:v>5.8563371355546678E-3</c:v>
                </c:pt>
                <c:pt idx="3354">
                  <c:v>5.8577490369504659E-3</c:v>
                </c:pt>
                <c:pt idx="3355">
                  <c:v>5.8591513656836014E-3</c:v>
                </c:pt>
                <c:pt idx="3356">
                  <c:v>5.860544106006671E-3</c:v>
                </c:pt>
                <c:pt idx="3357">
                  <c:v>5.8619272422522073E-3</c:v>
                </c:pt>
                <c:pt idx="3358">
                  <c:v>5.8633007584329988E-3</c:v>
                </c:pt>
                <c:pt idx="3359">
                  <c:v>5.86466463864177E-3</c:v>
                </c:pt>
                <c:pt idx="3360">
                  <c:v>5.8660188671311175E-3</c:v>
                </c:pt>
                <c:pt idx="3361">
                  <c:v>5.8677458105194091E-3</c:v>
                </c:pt>
                <c:pt idx="3362">
                  <c:v>5.8686983057221198E-3</c:v>
                </c:pt>
                <c:pt idx="3363">
                  <c:v>5.8700234841690957E-3</c:v>
                </c:pt>
                <c:pt idx="3364">
                  <c:v>5.8713389475872901E-3</c:v>
                </c:pt>
                <c:pt idx="3365">
                  <c:v>5.8726446801493637E-3</c:v>
                </c:pt>
                <c:pt idx="3366">
                  <c:v>5.874125010327802E-3</c:v>
                </c:pt>
                <c:pt idx="3367">
                  <c:v>5.8752268893957904E-3</c:v>
                </c:pt>
                <c:pt idx="3368">
                  <c:v>5.8765033345054007E-3</c:v>
                </c:pt>
                <c:pt idx="3369">
                  <c:v>5.8777699853695964E-3</c:v>
                </c:pt>
                <c:pt idx="3370">
                  <c:v>5.87902682632091E-3</c:v>
                </c:pt>
                <c:pt idx="3371">
                  <c:v>5.8802738413721301E-3</c:v>
                </c:pt>
                <c:pt idx="3372">
                  <c:v>5.8815110148557892E-3</c:v>
                </c:pt>
                <c:pt idx="3373">
                  <c:v>5.8827383307846759E-3</c:v>
                </c:pt>
                <c:pt idx="3374">
                  <c:v>5.8839557734113868E-3</c:v>
                </c:pt>
                <c:pt idx="3375">
                  <c:v>5.8851633269885184E-3</c:v>
                </c:pt>
                <c:pt idx="3376">
                  <c:v>5.8863609755288593E-3</c:v>
                </c:pt>
                <c:pt idx="3377">
                  <c:v>5.8875487033649421E-3</c:v>
                </c:pt>
                <c:pt idx="3378">
                  <c:v>5.8887264944296192E-3</c:v>
                </c:pt>
                <c:pt idx="3379">
                  <c:v>5.8898943331353593E-3</c:v>
                </c:pt>
                <c:pt idx="3380">
                  <c:v>5.891052203654823E-3</c:v>
                </c:pt>
                <c:pt idx="3381">
                  <c:v>5.8922000900007987E-3</c:v>
                </c:pt>
                <c:pt idx="3382">
                  <c:v>5.8933379765058191E-3</c:v>
                </c:pt>
                <c:pt idx="3383">
                  <c:v>5.8944658471826727E-3</c:v>
                </c:pt>
                <c:pt idx="3384">
                  <c:v>5.8955836862839561E-3</c:v>
                </c:pt>
                <c:pt idx="3385">
                  <c:v>5.896691478142202E-3</c:v>
                </c:pt>
                <c:pt idx="3386">
                  <c:v>5.8977892065303905E-3</c:v>
                </c:pt>
                <c:pt idx="3387">
                  <c:v>5.8988768557810545E-3</c:v>
                </c:pt>
                <c:pt idx="3388">
                  <c:v>5.8999544103066626E-3</c:v>
                </c:pt>
                <c:pt idx="3389">
                  <c:v>5.9010218541999393E-3</c:v>
                </c:pt>
                <c:pt idx="3390">
                  <c:v>5.902079171313801E-3</c:v>
                </c:pt>
                <c:pt idx="3391">
                  <c:v>5.9031263461406525E-3</c:v>
                </c:pt>
                <c:pt idx="3392">
                  <c:v>5.9041633627732182E-3</c:v>
                </c:pt>
                <c:pt idx="3393">
                  <c:v>5.9051902053841587E-3</c:v>
                </c:pt>
                <c:pt idx="3394">
                  <c:v>5.9062068580661986E-3</c:v>
                </c:pt>
                <c:pt idx="3395">
                  <c:v>5.9072133051518705E-3</c:v>
                </c:pt>
                <c:pt idx="3396">
                  <c:v>5.9082095306539628E-3</c:v>
                </c:pt>
                <c:pt idx="3397">
                  <c:v>5.9091955188250722E-3</c:v>
                </c:pt>
                <c:pt idx="3398">
                  <c:v>5.9101712539177953E-3</c:v>
                </c:pt>
                <c:pt idx="3399">
                  <c:v>5.9111367198649845E-3</c:v>
                </c:pt>
                <c:pt idx="3400">
                  <c:v>5.9123629186075277E-3</c:v>
                </c:pt>
                <c:pt idx="3401">
                  <c:v>5.9133048531379018E-3</c:v>
                </c:pt>
                <c:pt idx="3402">
                  <c:v>5.9141040115573418E-3</c:v>
                </c:pt>
                <c:pt idx="3403">
                  <c:v>5.9150267658303335E-3</c:v>
                </c:pt>
                <c:pt idx="3404">
                  <c:v>5.9159391698226926E-3</c:v>
                </c:pt>
                <c:pt idx="3405">
                  <c:v>5.9168412075472077E-3</c:v>
                </c:pt>
                <c:pt idx="3406">
                  <c:v>5.9177328631765391E-3</c:v>
                </c:pt>
                <c:pt idx="3407">
                  <c:v>5.9186141209632837E-3</c:v>
                </c:pt>
                <c:pt idx="3408">
                  <c:v>5.9194849650001657E-3</c:v>
                </c:pt>
                <c:pt idx="3409">
                  <c:v>5.920345379459846E-3</c:v>
                </c:pt>
                <c:pt idx="3410">
                  <c:v>5.9211953485149849E-3</c:v>
                </c:pt>
                <c:pt idx="3411">
                  <c:v>5.9220348564181791E-3</c:v>
                </c:pt>
                <c:pt idx="3412">
                  <c:v>5.9228638874220252E-3</c:v>
                </c:pt>
                <c:pt idx="3413">
                  <c:v>5.9236824253794396E-3</c:v>
                </c:pt>
                <c:pt idx="3414">
                  <c:v>5.9244904547028909E-3</c:v>
                </c:pt>
                <c:pt idx="3415">
                  <c:v>5.9252879595650398E-3</c:v>
                </c:pt>
                <c:pt idx="3416">
                  <c:v>5.9262978327900839E-3</c:v>
                </c:pt>
                <c:pt idx="3417">
                  <c:v>5.9268513322763283E-3</c:v>
                </c:pt>
                <c:pt idx="3418">
                  <c:v>5.9277257098067082E-3</c:v>
                </c:pt>
                <c:pt idx="3419">
                  <c:v>5.9283724170544616E-3</c:v>
                </c:pt>
                <c:pt idx="3420">
                  <c:v>5.9291170619601985E-3</c:v>
                </c:pt>
                <c:pt idx="3421">
                  <c:v>5.9298510872007881E-3</c:v>
                </c:pt>
                <c:pt idx="3422">
                  <c:v>5.9305744772686353E-3</c:v>
                </c:pt>
                <c:pt idx="3423">
                  <c:v>5.9312872160965924E-3</c:v>
                </c:pt>
                <c:pt idx="3424">
                  <c:v>5.9319892880171921E-3</c:v>
                </c:pt>
                <c:pt idx="3425">
                  <c:v>5.9326806771231588E-3</c:v>
                </c:pt>
                <c:pt idx="3426">
                  <c:v>5.9333613676670893E-3</c:v>
                </c:pt>
                <c:pt idx="3427">
                  <c:v>5.934031343741708E-3</c:v>
                </c:pt>
                <c:pt idx="3428">
                  <c:v>5.9346905894397395E-3</c:v>
                </c:pt>
                <c:pt idx="3429">
                  <c:v>5.9353390890937163E-3</c:v>
                </c:pt>
                <c:pt idx="3430">
                  <c:v>5.9359768267963631E-3</c:v>
                </c:pt>
                <c:pt idx="3431">
                  <c:v>5.9366037867203403E-3</c:v>
                </c:pt>
                <c:pt idx="3432">
                  <c:v>5.9372199530383085E-3</c:v>
                </c:pt>
                <c:pt idx="3433">
                  <c:v>5.9378253100028644E-3</c:v>
                </c:pt>
                <c:pt idx="3434">
                  <c:v>5.9384198416267964E-3</c:v>
                </c:pt>
                <c:pt idx="3435">
                  <c:v>5.939003532162701E-3</c:v>
                </c:pt>
                <c:pt idx="3436">
                  <c:v>5.9395763659431111E-3</c:v>
                </c:pt>
                <c:pt idx="3437">
                  <c:v>5.940138326900879E-3</c:v>
                </c:pt>
                <c:pt idx="3438">
                  <c:v>5.9406893992886012E-3</c:v>
                </c:pt>
                <c:pt idx="3439">
                  <c:v>5.9412295672789384E-3</c:v>
                </c:pt>
                <c:pt idx="3440">
                  <c:v>5.9417588151244871E-3</c:v>
                </c:pt>
                <c:pt idx="3441">
                  <c:v>5.9422771268380359E-3</c:v>
                </c:pt>
                <c:pt idx="3442">
                  <c:v>5.9427844866721813E-3</c:v>
                </c:pt>
                <c:pt idx="3443">
                  <c:v>5.9432808788795199E-3</c:v>
                </c:pt>
                <c:pt idx="3444">
                  <c:v>5.9437662874728403E-3</c:v>
                </c:pt>
                <c:pt idx="3445">
                  <c:v>5.944240696784675E-3</c:v>
                </c:pt>
                <c:pt idx="3446">
                  <c:v>5.9447040908278126E-3</c:v>
                </c:pt>
                <c:pt idx="3447">
                  <c:v>5.9451564539347856E-3</c:v>
                </c:pt>
                <c:pt idx="3448">
                  <c:v>5.9455977701983187E-3</c:v>
                </c:pt>
                <c:pt idx="3449">
                  <c:v>5.9460280237910723E-3</c:v>
                </c:pt>
                <c:pt idx="3450">
                  <c:v>5.9464471986458989E-3</c:v>
                </c:pt>
                <c:pt idx="3451">
                  <c:v>5.9468552794950114E-3</c:v>
                </c:pt>
                <c:pt idx="3452">
                  <c:v>5.9473636274187669E-3</c:v>
                </c:pt>
                <c:pt idx="3453">
                  <c:v>5.9477462902002287E-3</c:v>
                </c:pt>
                <c:pt idx="3454">
                  <c:v>5.9480654159660418E-3</c:v>
                </c:pt>
                <c:pt idx="3455">
                  <c:v>5.9484273657961495E-3</c:v>
                </c:pt>
                <c:pt idx="3456">
                  <c:v>5.9487781400857642E-3</c:v>
                </c:pt>
                <c:pt idx="3457">
                  <c:v>5.9491177226078662E-3</c:v>
                </c:pt>
                <c:pt idx="3458">
                  <c:v>5.9494460978548602E-3</c:v>
                </c:pt>
                <c:pt idx="3459">
                  <c:v>5.9497632499194708E-3</c:v>
                </c:pt>
                <c:pt idx="3460">
                  <c:v>5.9500691628144864E-3</c:v>
                </c:pt>
                <c:pt idx="3461">
                  <c:v>5.9503638210323118E-3</c:v>
                </c:pt>
                <c:pt idx="3462">
                  <c:v>5.9506472083459272E-3</c:v>
                </c:pt>
                <c:pt idx="3463">
                  <c:v>5.9509193092477375E-3</c:v>
                </c:pt>
                <c:pt idx="3464">
                  <c:v>5.9511801077505311E-3</c:v>
                </c:pt>
                <c:pt idx="3465">
                  <c:v>5.9514295881069046E-3</c:v>
                </c:pt>
                <c:pt idx="3466">
                  <c:v>5.9516677344895186E-3</c:v>
                </c:pt>
                <c:pt idx="3467">
                  <c:v>5.952086580300886E-3</c:v>
                </c:pt>
                <c:pt idx="3468">
                  <c:v>5.9521099617843021E-3</c:v>
                </c:pt>
                <c:pt idx="3469">
                  <c:v>5.9523140112016648E-3</c:v>
                </c:pt>
                <c:pt idx="3470">
                  <c:v>5.9525332535859121E-3</c:v>
                </c:pt>
                <c:pt idx="3471">
                  <c:v>5.9526879021198909E-3</c:v>
                </c:pt>
                <c:pt idx="3472">
                  <c:v>5.9528577118861392E-3</c:v>
                </c:pt>
                <c:pt idx="3473">
                  <c:v>5.9530160770471241E-3</c:v>
                </c:pt>
                <c:pt idx="3474">
                  <c:v>5.9531629814557618E-3</c:v>
                </c:pt>
                <c:pt idx="3475">
                  <c:v>5.9532984094445851E-3</c:v>
                </c:pt>
                <c:pt idx="3476">
                  <c:v>5.9534223451862545E-3</c:v>
                </c:pt>
                <c:pt idx="3477">
                  <c:v>5.9535347726935584E-3</c:v>
                </c:pt>
                <c:pt idx="3478">
                  <c:v>5.9536356763789655E-3</c:v>
                </c:pt>
                <c:pt idx="3479">
                  <c:v>5.9537250403352004E-3</c:v>
                </c:pt>
                <c:pt idx="3480">
                  <c:v>5.9538028485750516E-3</c:v>
                </c:pt>
                <c:pt idx="3481">
                  <c:v>5.9538690853511156E-3</c:v>
                </c:pt>
                <c:pt idx="3482">
                  <c:v>5.953923734915989E-3</c:v>
                </c:pt>
                <c:pt idx="3483">
                  <c:v>5.9539667813623964E-3</c:v>
                </c:pt>
                <c:pt idx="3484">
                  <c:v>5.9539982088629984E-3</c:v>
                </c:pt>
                <c:pt idx="3485">
                  <c:v>5.9540180017503275E-3</c:v>
                </c:pt>
                <c:pt idx="3486">
                  <c:v>5.9540261439572362E-3</c:v>
                </c:pt>
                <c:pt idx="3487">
                  <c:v>5.9540226198162571E-3</c:v>
                </c:pt>
                <c:pt idx="3488">
                  <c:v>5.9540074135000509E-3</c:v>
                </c:pt>
                <c:pt idx="3489">
                  <c:v>5.9539805091812781E-3</c:v>
                </c:pt>
                <c:pt idx="3490">
                  <c:v>5.953941890712855E-3</c:v>
                </c:pt>
                <c:pt idx="3491">
                  <c:v>5.9538915427470585E-3</c:v>
                </c:pt>
                <c:pt idx="3492">
                  <c:v>5.953829449216741E-3</c:v>
                </c:pt>
                <c:pt idx="3493">
                  <c:v>5.953755594294563E-3</c:v>
                </c:pt>
                <c:pt idx="3494">
                  <c:v>5.9536699621531852E-3</c:v>
                </c:pt>
                <c:pt idx="3495">
                  <c:v>5.9535725371251402E-3</c:v>
                </c:pt>
                <c:pt idx="3496">
                  <c:v>5.9534633029834083E-3</c:v>
                </c:pt>
                <c:pt idx="3497">
                  <c:v>5.9533422443802664E-3</c:v>
                </c:pt>
                <c:pt idx="3498">
                  <c:v>5.9532093450886947E-3</c:v>
                </c:pt>
                <c:pt idx="3499">
                  <c:v>5.9530645896010981E-3</c:v>
                </c:pt>
                <c:pt idx="3500">
                  <c:v>5.952907962010201E-3</c:v>
                </c:pt>
                <c:pt idx="3501">
                  <c:v>5.9527394463287919E-3</c:v>
                </c:pt>
                <c:pt idx="3502">
                  <c:v>5.9525590268094675E-3</c:v>
                </c:pt>
                <c:pt idx="3503">
                  <c:v>5.9523666876248882E-3</c:v>
                </c:pt>
                <c:pt idx="3504">
                  <c:v>5.9521695371156369E-3</c:v>
                </c:pt>
                <c:pt idx="3505">
                  <c:v>5.9519481769321203E-3</c:v>
                </c:pt>
                <c:pt idx="3506">
                  <c:v>5.9516844172247119E-3</c:v>
                </c:pt>
                <c:pt idx="3507">
                  <c:v>5.9514425280760008E-3</c:v>
                </c:pt>
                <c:pt idx="3508">
                  <c:v>5.9511886378871282E-3</c:v>
                </c:pt>
                <c:pt idx="3509">
                  <c:v>5.9509227308307544E-3</c:v>
                </c:pt>
                <c:pt idx="3510">
                  <c:v>5.9506447910795401E-3</c:v>
                </c:pt>
                <c:pt idx="3511">
                  <c:v>5.9503548028061459E-3</c:v>
                </c:pt>
                <c:pt idx="3512">
                  <c:v>5.9500527500233602E-3</c:v>
                </c:pt>
                <c:pt idx="3513">
                  <c:v>5.9497386172235878E-3</c:v>
                </c:pt>
                <c:pt idx="3514">
                  <c:v>5.949412388339681E-3</c:v>
                </c:pt>
                <c:pt idx="3515">
                  <c:v>5.9490740477041726E-3</c:v>
                </c:pt>
                <c:pt idx="3516">
                  <c:v>5.9487235792499149E-3</c:v>
                </c:pt>
                <c:pt idx="3517">
                  <c:v>5.9483609673893767E-3</c:v>
                </c:pt>
                <c:pt idx="3518">
                  <c:v>5.9479861960554103E-3</c:v>
                </c:pt>
                <c:pt idx="3519">
                  <c:v>5.9475992497404206E-3</c:v>
                </c:pt>
                <c:pt idx="3520">
                  <c:v>5.9472800735669296E-3</c:v>
                </c:pt>
                <c:pt idx="3521">
                  <c:v>5.9465482276710446E-3</c:v>
                </c:pt>
                <c:pt idx="3522">
                  <c:v>5.946055161683006E-3</c:v>
                </c:pt>
                <c:pt idx="3523">
                  <c:v>5.9456748635700052E-3</c:v>
                </c:pt>
                <c:pt idx="3524">
                  <c:v>5.9452197943876683E-3</c:v>
                </c:pt>
                <c:pt idx="3525">
                  <c:v>5.9447524460676249E-3</c:v>
                </c:pt>
                <c:pt idx="3526">
                  <c:v>5.9442728027825353E-3</c:v>
                </c:pt>
                <c:pt idx="3527">
                  <c:v>5.9437808487050603E-3</c:v>
                </c:pt>
                <c:pt idx="3528">
                  <c:v>5.9432765679279242E-3</c:v>
                </c:pt>
                <c:pt idx="3529">
                  <c:v>5.9427599446237878E-3</c:v>
                </c:pt>
                <c:pt idx="3530">
                  <c:v>5.9422309630452474E-3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898624"/>
        <c:axId val="411900160"/>
      </c:lineChart>
      <c:dateAx>
        <c:axId val="411898624"/>
        <c:scaling>
          <c:orientation val="minMax"/>
          <c:max val="44315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900160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411900160"/>
        <c:scaling>
          <c:orientation val="minMax"/>
          <c:max val="5.0000000000000001E-3"/>
          <c:min val="-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1189862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42556</c:v>
                </c:pt>
                <c:pt idx="1">
                  <c:v>42557</c:v>
                </c:pt>
                <c:pt idx="2">
                  <c:v>42558</c:v>
                </c:pt>
                <c:pt idx="3">
                  <c:v>42559</c:v>
                </c:pt>
                <c:pt idx="4">
                  <c:v>42562</c:v>
                </c:pt>
                <c:pt idx="5">
                  <c:v>42563</c:v>
                </c:pt>
                <c:pt idx="6">
                  <c:v>42564</c:v>
                </c:pt>
                <c:pt idx="7">
                  <c:v>42565</c:v>
                </c:pt>
                <c:pt idx="8">
                  <c:v>42566</c:v>
                </c:pt>
                <c:pt idx="9">
                  <c:v>42569</c:v>
                </c:pt>
                <c:pt idx="10">
                  <c:v>42570</c:v>
                </c:pt>
                <c:pt idx="11">
                  <c:v>42571</c:v>
                </c:pt>
                <c:pt idx="12">
                  <c:v>42572</c:v>
                </c:pt>
                <c:pt idx="13">
                  <c:v>42573</c:v>
                </c:pt>
                <c:pt idx="14">
                  <c:v>42576</c:v>
                </c:pt>
                <c:pt idx="15">
                  <c:v>42577</c:v>
                </c:pt>
                <c:pt idx="16">
                  <c:v>42578</c:v>
                </c:pt>
                <c:pt idx="17">
                  <c:v>42579</c:v>
                </c:pt>
                <c:pt idx="18">
                  <c:v>42580</c:v>
                </c:pt>
                <c:pt idx="19">
                  <c:v>42583</c:v>
                </c:pt>
                <c:pt idx="20">
                  <c:v>42584</c:v>
                </c:pt>
                <c:pt idx="21">
                  <c:v>42585</c:v>
                </c:pt>
                <c:pt idx="22">
                  <c:v>42586</c:v>
                </c:pt>
                <c:pt idx="23">
                  <c:v>42587</c:v>
                </c:pt>
                <c:pt idx="24">
                  <c:v>42590</c:v>
                </c:pt>
                <c:pt idx="25">
                  <c:v>42591</c:v>
                </c:pt>
                <c:pt idx="26">
                  <c:v>42592</c:v>
                </c:pt>
                <c:pt idx="27">
                  <c:v>42593</c:v>
                </c:pt>
                <c:pt idx="28">
                  <c:v>42594</c:v>
                </c:pt>
                <c:pt idx="29">
                  <c:v>42597</c:v>
                </c:pt>
                <c:pt idx="30">
                  <c:v>42598</c:v>
                </c:pt>
                <c:pt idx="31">
                  <c:v>42599</c:v>
                </c:pt>
                <c:pt idx="32">
                  <c:v>42600</c:v>
                </c:pt>
                <c:pt idx="33">
                  <c:v>42601</c:v>
                </c:pt>
                <c:pt idx="34">
                  <c:v>42604</c:v>
                </c:pt>
                <c:pt idx="35">
                  <c:v>42605</c:v>
                </c:pt>
                <c:pt idx="36">
                  <c:v>42606</c:v>
                </c:pt>
                <c:pt idx="37">
                  <c:v>42607</c:v>
                </c:pt>
                <c:pt idx="38">
                  <c:v>42608</c:v>
                </c:pt>
                <c:pt idx="39">
                  <c:v>42611</c:v>
                </c:pt>
                <c:pt idx="40">
                  <c:v>42612</c:v>
                </c:pt>
                <c:pt idx="41">
                  <c:v>42613</c:v>
                </c:pt>
                <c:pt idx="42">
                  <c:v>42614</c:v>
                </c:pt>
                <c:pt idx="43">
                  <c:v>42615</c:v>
                </c:pt>
                <c:pt idx="44">
                  <c:v>42618</c:v>
                </c:pt>
                <c:pt idx="45">
                  <c:v>42619</c:v>
                </c:pt>
                <c:pt idx="46">
                  <c:v>42620</c:v>
                </c:pt>
                <c:pt idx="47">
                  <c:v>42621</c:v>
                </c:pt>
                <c:pt idx="48">
                  <c:v>42622</c:v>
                </c:pt>
                <c:pt idx="49">
                  <c:v>42625</c:v>
                </c:pt>
                <c:pt idx="50">
                  <c:v>42626</c:v>
                </c:pt>
                <c:pt idx="51">
                  <c:v>42627</c:v>
                </c:pt>
                <c:pt idx="52">
                  <c:v>42628</c:v>
                </c:pt>
                <c:pt idx="53">
                  <c:v>42629</c:v>
                </c:pt>
                <c:pt idx="54">
                  <c:v>42632</c:v>
                </c:pt>
                <c:pt idx="55">
                  <c:v>42633</c:v>
                </c:pt>
                <c:pt idx="56">
                  <c:v>42634</c:v>
                </c:pt>
                <c:pt idx="57">
                  <c:v>42635</c:v>
                </c:pt>
                <c:pt idx="58">
                  <c:v>42636</c:v>
                </c:pt>
                <c:pt idx="59">
                  <c:v>42639</c:v>
                </c:pt>
                <c:pt idx="60">
                  <c:v>42640</c:v>
                </c:pt>
                <c:pt idx="61">
                  <c:v>42641</c:v>
                </c:pt>
                <c:pt idx="62">
                  <c:v>42642</c:v>
                </c:pt>
                <c:pt idx="63">
                  <c:v>42643</c:v>
                </c:pt>
                <c:pt idx="64">
                  <c:v>42646</c:v>
                </c:pt>
                <c:pt idx="65">
                  <c:v>42647</c:v>
                </c:pt>
                <c:pt idx="66">
                  <c:v>42648</c:v>
                </c:pt>
                <c:pt idx="67">
                  <c:v>42649</c:v>
                </c:pt>
                <c:pt idx="68">
                  <c:v>42650</c:v>
                </c:pt>
                <c:pt idx="69">
                  <c:v>42653</c:v>
                </c:pt>
                <c:pt idx="70">
                  <c:v>42654</c:v>
                </c:pt>
                <c:pt idx="71">
                  <c:v>42655</c:v>
                </c:pt>
                <c:pt idx="72">
                  <c:v>42656</c:v>
                </c:pt>
                <c:pt idx="73">
                  <c:v>42657</c:v>
                </c:pt>
                <c:pt idx="74">
                  <c:v>42660</c:v>
                </c:pt>
                <c:pt idx="75">
                  <c:v>42661</c:v>
                </c:pt>
                <c:pt idx="76">
                  <c:v>42662</c:v>
                </c:pt>
                <c:pt idx="77">
                  <c:v>42663</c:v>
                </c:pt>
                <c:pt idx="78">
                  <c:v>42664</c:v>
                </c:pt>
                <c:pt idx="79">
                  <c:v>42667</c:v>
                </c:pt>
                <c:pt idx="80">
                  <c:v>42668</c:v>
                </c:pt>
                <c:pt idx="81">
                  <c:v>42669</c:v>
                </c:pt>
                <c:pt idx="82">
                  <c:v>42670</c:v>
                </c:pt>
                <c:pt idx="83">
                  <c:v>42671</c:v>
                </c:pt>
                <c:pt idx="84">
                  <c:v>42674</c:v>
                </c:pt>
                <c:pt idx="85">
                  <c:v>42675</c:v>
                </c:pt>
                <c:pt idx="86">
                  <c:v>42676</c:v>
                </c:pt>
                <c:pt idx="87">
                  <c:v>42677</c:v>
                </c:pt>
                <c:pt idx="88">
                  <c:v>42678</c:v>
                </c:pt>
                <c:pt idx="89">
                  <c:v>42681</c:v>
                </c:pt>
                <c:pt idx="90">
                  <c:v>42682</c:v>
                </c:pt>
                <c:pt idx="91">
                  <c:v>42683</c:v>
                </c:pt>
                <c:pt idx="92">
                  <c:v>42684</c:v>
                </c:pt>
                <c:pt idx="93">
                  <c:v>42685</c:v>
                </c:pt>
                <c:pt idx="94">
                  <c:v>42688</c:v>
                </c:pt>
                <c:pt idx="95">
                  <c:v>42689</c:v>
                </c:pt>
                <c:pt idx="96">
                  <c:v>42690</c:v>
                </c:pt>
                <c:pt idx="97">
                  <c:v>42691</c:v>
                </c:pt>
                <c:pt idx="98">
                  <c:v>42692</c:v>
                </c:pt>
                <c:pt idx="99">
                  <c:v>42695</c:v>
                </c:pt>
                <c:pt idx="100">
                  <c:v>42696</c:v>
                </c:pt>
                <c:pt idx="101">
                  <c:v>42697</c:v>
                </c:pt>
                <c:pt idx="102">
                  <c:v>42698</c:v>
                </c:pt>
                <c:pt idx="103">
                  <c:v>42699</c:v>
                </c:pt>
                <c:pt idx="104">
                  <c:v>42702</c:v>
                </c:pt>
                <c:pt idx="105">
                  <c:v>42703</c:v>
                </c:pt>
                <c:pt idx="106">
                  <c:v>42704</c:v>
                </c:pt>
                <c:pt idx="107">
                  <c:v>42705</c:v>
                </c:pt>
                <c:pt idx="108">
                  <c:v>42706</c:v>
                </c:pt>
                <c:pt idx="109">
                  <c:v>42709</c:v>
                </c:pt>
                <c:pt idx="110">
                  <c:v>42710</c:v>
                </c:pt>
                <c:pt idx="111">
                  <c:v>42711</c:v>
                </c:pt>
                <c:pt idx="112">
                  <c:v>42712</c:v>
                </c:pt>
                <c:pt idx="113">
                  <c:v>42713</c:v>
                </c:pt>
                <c:pt idx="114">
                  <c:v>42716</c:v>
                </c:pt>
                <c:pt idx="115">
                  <c:v>42717</c:v>
                </c:pt>
                <c:pt idx="116">
                  <c:v>42718</c:v>
                </c:pt>
                <c:pt idx="117">
                  <c:v>42719</c:v>
                </c:pt>
                <c:pt idx="118">
                  <c:v>42720</c:v>
                </c:pt>
                <c:pt idx="119">
                  <c:v>42723</c:v>
                </c:pt>
                <c:pt idx="120">
                  <c:v>42724</c:v>
                </c:pt>
                <c:pt idx="121">
                  <c:v>42725</c:v>
                </c:pt>
                <c:pt idx="122">
                  <c:v>42726</c:v>
                </c:pt>
                <c:pt idx="123">
                  <c:v>42727</c:v>
                </c:pt>
                <c:pt idx="124">
                  <c:v>42731</c:v>
                </c:pt>
                <c:pt idx="125">
                  <c:v>42732</c:v>
                </c:pt>
                <c:pt idx="126">
                  <c:v>42733</c:v>
                </c:pt>
                <c:pt idx="127">
                  <c:v>42734</c:v>
                </c:pt>
                <c:pt idx="128">
                  <c:v>42737</c:v>
                </c:pt>
                <c:pt idx="129">
                  <c:v>42738</c:v>
                </c:pt>
                <c:pt idx="130">
                  <c:v>42739</c:v>
                </c:pt>
                <c:pt idx="131">
                  <c:v>42740</c:v>
                </c:pt>
                <c:pt idx="132">
                  <c:v>42741</c:v>
                </c:pt>
                <c:pt idx="133">
                  <c:v>42744</c:v>
                </c:pt>
                <c:pt idx="134">
                  <c:v>42745</c:v>
                </c:pt>
                <c:pt idx="135">
                  <c:v>42746</c:v>
                </c:pt>
                <c:pt idx="136">
                  <c:v>42747</c:v>
                </c:pt>
                <c:pt idx="137">
                  <c:v>42748</c:v>
                </c:pt>
                <c:pt idx="138">
                  <c:v>42751</c:v>
                </c:pt>
                <c:pt idx="139">
                  <c:v>42752</c:v>
                </c:pt>
                <c:pt idx="140">
                  <c:v>42753</c:v>
                </c:pt>
                <c:pt idx="141">
                  <c:v>42754</c:v>
                </c:pt>
                <c:pt idx="142">
                  <c:v>42755</c:v>
                </c:pt>
                <c:pt idx="143">
                  <c:v>42758</c:v>
                </c:pt>
                <c:pt idx="144">
                  <c:v>42759</c:v>
                </c:pt>
                <c:pt idx="145">
                  <c:v>42760</c:v>
                </c:pt>
                <c:pt idx="146">
                  <c:v>42761</c:v>
                </c:pt>
                <c:pt idx="147">
                  <c:v>42762</c:v>
                </c:pt>
                <c:pt idx="148">
                  <c:v>42765</c:v>
                </c:pt>
                <c:pt idx="149">
                  <c:v>42766</c:v>
                </c:pt>
                <c:pt idx="150">
                  <c:v>42767</c:v>
                </c:pt>
                <c:pt idx="151">
                  <c:v>42768</c:v>
                </c:pt>
                <c:pt idx="152">
                  <c:v>42769</c:v>
                </c:pt>
                <c:pt idx="153">
                  <c:v>42772</c:v>
                </c:pt>
                <c:pt idx="154">
                  <c:v>42773</c:v>
                </c:pt>
                <c:pt idx="155">
                  <c:v>42774</c:v>
                </c:pt>
                <c:pt idx="156">
                  <c:v>42775</c:v>
                </c:pt>
                <c:pt idx="157">
                  <c:v>42776</c:v>
                </c:pt>
                <c:pt idx="158">
                  <c:v>42779</c:v>
                </c:pt>
                <c:pt idx="159">
                  <c:v>42780</c:v>
                </c:pt>
                <c:pt idx="160">
                  <c:v>42781</c:v>
                </c:pt>
                <c:pt idx="161">
                  <c:v>42782</c:v>
                </c:pt>
                <c:pt idx="162">
                  <c:v>42783</c:v>
                </c:pt>
                <c:pt idx="163">
                  <c:v>42786</c:v>
                </c:pt>
                <c:pt idx="164">
                  <c:v>42787</c:v>
                </c:pt>
                <c:pt idx="165">
                  <c:v>42788</c:v>
                </c:pt>
                <c:pt idx="166">
                  <c:v>42789</c:v>
                </c:pt>
                <c:pt idx="167">
                  <c:v>42790</c:v>
                </c:pt>
                <c:pt idx="168">
                  <c:v>42793</c:v>
                </c:pt>
                <c:pt idx="169">
                  <c:v>42794</c:v>
                </c:pt>
                <c:pt idx="170">
                  <c:v>42795</c:v>
                </c:pt>
                <c:pt idx="171">
                  <c:v>42796</c:v>
                </c:pt>
                <c:pt idx="172">
                  <c:v>42797</c:v>
                </c:pt>
                <c:pt idx="173">
                  <c:v>42800</c:v>
                </c:pt>
                <c:pt idx="174">
                  <c:v>42801</c:v>
                </c:pt>
                <c:pt idx="175">
                  <c:v>42802</c:v>
                </c:pt>
                <c:pt idx="176">
                  <c:v>42803</c:v>
                </c:pt>
                <c:pt idx="177">
                  <c:v>42804</c:v>
                </c:pt>
                <c:pt idx="178">
                  <c:v>42807</c:v>
                </c:pt>
                <c:pt idx="179">
                  <c:v>42808</c:v>
                </c:pt>
                <c:pt idx="180">
                  <c:v>42809</c:v>
                </c:pt>
                <c:pt idx="181">
                  <c:v>42810</c:v>
                </c:pt>
                <c:pt idx="182">
                  <c:v>42811</c:v>
                </c:pt>
                <c:pt idx="183">
                  <c:v>42814</c:v>
                </c:pt>
                <c:pt idx="184">
                  <c:v>42815</c:v>
                </c:pt>
                <c:pt idx="185">
                  <c:v>42816</c:v>
                </c:pt>
                <c:pt idx="186">
                  <c:v>42817</c:v>
                </c:pt>
                <c:pt idx="187">
                  <c:v>42818</c:v>
                </c:pt>
                <c:pt idx="188">
                  <c:v>42821</c:v>
                </c:pt>
                <c:pt idx="189">
                  <c:v>42822</c:v>
                </c:pt>
                <c:pt idx="190">
                  <c:v>42823</c:v>
                </c:pt>
                <c:pt idx="191">
                  <c:v>42824</c:v>
                </c:pt>
                <c:pt idx="192">
                  <c:v>42825</c:v>
                </c:pt>
                <c:pt idx="193">
                  <c:v>42828</c:v>
                </c:pt>
                <c:pt idx="194">
                  <c:v>42829</c:v>
                </c:pt>
                <c:pt idx="195">
                  <c:v>42830</c:v>
                </c:pt>
                <c:pt idx="196">
                  <c:v>42831</c:v>
                </c:pt>
                <c:pt idx="197">
                  <c:v>42832</c:v>
                </c:pt>
                <c:pt idx="198">
                  <c:v>42835</c:v>
                </c:pt>
                <c:pt idx="199">
                  <c:v>42836</c:v>
                </c:pt>
                <c:pt idx="200">
                  <c:v>42837</c:v>
                </c:pt>
                <c:pt idx="201">
                  <c:v>42838</c:v>
                </c:pt>
                <c:pt idx="202">
                  <c:v>42843</c:v>
                </c:pt>
                <c:pt idx="203">
                  <c:v>42844</c:v>
                </c:pt>
                <c:pt idx="204">
                  <c:v>42845</c:v>
                </c:pt>
                <c:pt idx="205">
                  <c:v>42846</c:v>
                </c:pt>
                <c:pt idx="206">
                  <c:v>42849</c:v>
                </c:pt>
                <c:pt idx="207">
                  <c:v>42850</c:v>
                </c:pt>
                <c:pt idx="208">
                  <c:v>42851</c:v>
                </c:pt>
                <c:pt idx="209">
                  <c:v>42852</c:v>
                </c:pt>
                <c:pt idx="210">
                  <c:v>42853</c:v>
                </c:pt>
                <c:pt idx="211">
                  <c:v>42857</c:v>
                </c:pt>
                <c:pt idx="212">
                  <c:v>42858</c:v>
                </c:pt>
                <c:pt idx="213">
                  <c:v>42859</c:v>
                </c:pt>
                <c:pt idx="214">
                  <c:v>42860</c:v>
                </c:pt>
                <c:pt idx="215">
                  <c:v>42863</c:v>
                </c:pt>
                <c:pt idx="216">
                  <c:v>42864</c:v>
                </c:pt>
                <c:pt idx="217">
                  <c:v>42865</c:v>
                </c:pt>
                <c:pt idx="218">
                  <c:v>42866</c:v>
                </c:pt>
                <c:pt idx="219">
                  <c:v>42867</c:v>
                </c:pt>
                <c:pt idx="220">
                  <c:v>42870</c:v>
                </c:pt>
                <c:pt idx="221">
                  <c:v>42871</c:v>
                </c:pt>
                <c:pt idx="222">
                  <c:v>42872</c:v>
                </c:pt>
                <c:pt idx="223">
                  <c:v>42873</c:v>
                </c:pt>
                <c:pt idx="224">
                  <c:v>42874</c:v>
                </c:pt>
                <c:pt idx="225">
                  <c:v>42877</c:v>
                </c:pt>
                <c:pt idx="226">
                  <c:v>42878</c:v>
                </c:pt>
                <c:pt idx="227">
                  <c:v>42879</c:v>
                </c:pt>
                <c:pt idx="228">
                  <c:v>42880</c:v>
                </c:pt>
                <c:pt idx="229">
                  <c:v>42881</c:v>
                </c:pt>
                <c:pt idx="230">
                  <c:v>42884</c:v>
                </c:pt>
                <c:pt idx="231">
                  <c:v>42885</c:v>
                </c:pt>
                <c:pt idx="232">
                  <c:v>42886</c:v>
                </c:pt>
                <c:pt idx="233">
                  <c:v>42887</c:v>
                </c:pt>
                <c:pt idx="234">
                  <c:v>42888</c:v>
                </c:pt>
                <c:pt idx="235">
                  <c:v>42891</c:v>
                </c:pt>
                <c:pt idx="236">
                  <c:v>42892</c:v>
                </c:pt>
                <c:pt idx="237">
                  <c:v>42893</c:v>
                </c:pt>
                <c:pt idx="238">
                  <c:v>42894</c:v>
                </c:pt>
                <c:pt idx="239">
                  <c:v>42895</c:v>
                </c:pt>
                <c:pt idx="240">
                  <c:v>42898</c:v>
                </c:pt>
                <c:pt idx="241">
                  <c:v>42899</c:v>
                </c:pt>
                <c:pt idx="242">
                  <c:v>42900</c:v>
                </c:pt>
                <c:pt idx="243">
                  <c:v>42901</c:v>
                </c:pt>
                <c:pt idx="244">
                  <c:v>42902</c:v>
                </c:pt>
                <c:pt idx="245">
                  <c:v>42905</c:v>
                </c:pt>
                <c:pt idx="246">
                  <c:v>42906</c:v>
                </c:pt>
                <c:pt idx="247">
                  <c:v>42907</c:v>
                </c:pt>
                <c:pt idx="248">
                  <c:v>42908</c:v>
                </c:pt>
                <c:pt idx="249">
                  <c:v>42909</c:v>
                </c:pt>
                <c:pt idx="250">
                  <c:v>42912</c:v>
                </c:pt>
                <c:pt idx="251">
                  <c:v>42913</c:v>
                </c:pt>
                <c:pt idx="252">
                  <c:v>42914</c:v>
                </c:pt>
                <c:pt idx="253">
                  <c:v>42915</c:v>
                </c:pt>
                <c:pt idx="254">
                  <c:v>42916</c:v>
                </c:pt>
                <c:pt idx="255">
                  <c:v>42919</c:v>
                </c:pt>
                <c:pt idx="256">
                  <c:v>42920</c:v>
                </c:pt>
                <c:pt idx="257">
                  <c:v>42921</c:v>
                </c:pt>
                <c:pt idx="258">
                  <c:v>42922</c:v>
                </c:pt>
                <c:pt idx="259">
                  <c:v>42923</c:v>
                </c:pt>
                <c:pt idx="260">
                  <c:v>42926</c:v>
                </c:pt>
                <c:pt idx="261">
                  <c:v>42927</c:v>
                </c:pt>
                <c:pt idx="262">
                  <c:v>42928</c:v>
                </c:pt>
                <c:pt idx="263">
                  <c:v>42929</c:v>
                </c:pt>
                <c:pt idx="264">
                  <c:v>42930</c:v>
                </c:pt>
                <c:pt idx="265">
                  <c:v>42933</c:v>
                </c:pt>
                <c:pt idx="266">
                  <c:v>42934</c:v>
                </c:pt>
                <c:pt idx="267">
                  <c:v>42935</c:v>
                </c:pt>
                <c:pt idx="268">
                  <c:v>42936</c:v>
                </c:pt>
                <c:pt idx="269">
                  <c:v>42937</c:v>
                </c:pt>
                <c:pt idx="270">
                  <c:v>42940</c:v>
                </c:pt>
                <c:pt idx="271">
                  <c:v>42941</c:v>
                </c:pt>
                <c:pt idx="272">
                  <c:v>42942</c:v>
                </c:pt>
                <c:pt idx="273">
                  <c:v>42943</c:v>
                </c:pt>
                <c:pt idx="274">
                  <c:v>42944</c:v>
                </c:pt>
                <c:pt idx="275">
                  <c:v>42947</c:v>
                </c:pt>
                <c:pt idx="276">
                  <c:v>42948</c:v>
                </c:pt>
                <c:pt idx="277">
                  <c:v>42949</c:v>
                </c:pt>
                <c:pt idx="278">
                  <c:v>42950</c:v>
                </c:pt>
                <c:pt idx="279">
                  <c:v>42951</c:v>
                </c:pt>
                <c:pt idx="280">
                  <c:v>42954</c:v>
                </c:pt>
                <c:pt idx="281">
                  <c:v>42955</c:v>
                </c:pt>
                <c:pt idx="282">
                  <c:v>42956</c:v>
                </c:pt>
                <c:pt idx="283">
                  <c:v>42957</c:v>
                </c:pt>
                <c:pt idx="284">
                  <c:v>42958</c:v>
                </c:pt>
                <c:pt idx="285">
                  <c:v>42961</c:v>
                </c:pt>
                <c:pt idx="286">
                  <c:v>42962</c:v>
                </c:pt>
                <c:pt idx="287">
                  <c:v>42963</c:v>
                </c:pt>
                <c:pt idx="288">
                  <c:v>42964</c:v>
                </c:pt>
                <c:pt idx="289">
                  <c:v>42965</c:v>
                </c:pt>
                <c:pt idx="290">
                  <c:v>42968</c:v>
                </c:pt>
                <c:pt idx="291">
                  <c:v>42969</c:v>
                </c:pt>
                <c:pt idx="292">
                  <c:v>42970</c:v>
                </c:pt>
                <c:pt idx="293">
                  <c:v>42971</c:v>
                </c:pt>
                <c:pt idx="294">
                  <c:v>42972</c:v>
                </c:pt>
                <c:pt idx="295">
                  <c:v>42975</c:v>
                </c:pt>
                <c:pt idx="296">
                  <c:v>42976</c:v>
                </c:pt>
                <c:pt idx="297">
                  <c:v>42977</c:v>
                </c:pt>
                <c:pt idx="298">
                  <c:v>42978</c:v>
                </c:pt>
                <c:pt idx="299">
                  <c:v>42979</c:v>
                </c:pt>
                <c:pt idx="300">
                  <c:v>42982</c:v>
                </c:pt>
                <c:pt idx="301">
                  <c:v>42983</c:v>
                </c:pt>
                <c:pt idx="302">
                  <c:v>42984</c:v>
                </c:pt>
                <c:pt idx="303">
                  <c:v>42985</c:v>
                </c:pt>
                <c:pt idx="304">
                  <c:v>42986</c:v>
                </c:pt>
                <c:pt idx="305">
                  <c:v>42989</c:v>
                </c:pt>
                <c:pt idx="306">
                  <c:v>42990</c:v>
                </c:pt>
                <c:pt idx="307">
                  <c:v>42991</c:v>
                </c:pt>
                <c:pt idx="308">
                  <c:v>42992</c:v>
                </c:pt>
                <c:pt idx="309">
                  <c:v>42993</c:v>
                </c:pt>
                <c:pt idx="310">
                  <c:v>42996</c:v>
                </c:pt>
                <c:pt idx="311">
                  <c:v>42997</c:v>
                </c:pt>
                <c:pt idx="312">
                  <c:v>42998</c:v>
                </c:pt>
                <c:pt idx="313">
                  <c:v>42999</c:v>
                </c:pt>
                <c:pt idx="314">
                  <c:v>43000</c:v>
                </c:pt>
                <c:pt idx="315">
                  <c:v>43003</c:v>
                </c:pt>
                <c:pt idx="316">
                  <c:v>43004</c:v>
                </c:pt>
                <c:pt idx="317">
                  <c:v>43005</c:v>
                </c:pt>
                <c:pt idx="318">
                  <c:v>43006</c:v>
                </c:pt>
                <c:pt idx="319">
                  <c:v>43007</c:v>
                </c:pt>
                <c:pt idx="320">
                  <c:v>43010</c:v>
                </c:pt>
                <c:pt idx="321">
                  <c:v>43011</c:v>
                </c:pt>
                <c:pt idx="322">
                  <c:v>43012</c:v>
                </c:pt>
                <c:pt idx="323">
                  <c:v>43013</c:v>
                </c:pt>
                <c:pt idx="324">
                  <c:v>43014</c:v>
                </c:pt>
                <c:pt idx="325">
                  <c:v>43017</c:v>
                </c:pt>
                <c:pt idx="326">
                  <c:v>43018</c:v>
                </c:pt>
                <c:pt idx="327">
                  <c:v>43019</c:v>
                </c:pt>
                <c:pt idx="328">
                  <c:v>43020</c:v>
                </c:pt>
                <c:pt idx="329">
                  <c:v>43021</c:v>
                </c:pt>
                <c:pt idx="330">
                  <c:v>43024</c:v>
                </c:pt>
                <c:pt idx="331">
                  <c:v>43025</c:v>
                </c:pt>
                <c:pt idx="332">
                  <c:v>43026</c:v>
                </c:pt>
                <c:pt idx="333">
                  <c:v>43027</c:v>
                </c:pt>
                <c:pt idx="334">
                  <c:v>43028</c:v>
                </c:pt>
                <c:pt idx="335">
                  <c:v>43031</c:v>
                </c:pt>
                <c:pt idx="336">
                  <c:v>43032</c:v>
                </c:pt>
                <c:pt idx="337">
                  <c:v>43033</c:v>
                </c:pt>
                <c:pt idx="338">
                  <c:v>43034</c:v>
                </c:pt>
                <c:pt idx="339">
                  <c:v>43035</c:v>
                </c:pt>
                <c:pt idx="340">
                  <c:v>43038</c:v>
                </c:pt>
                <c:pt idx="341">
                  <c:v>43039</c:v>
                </c:pt>
                <c:pt idx="342">
                  <c:v>43040</c:v>
                </c:pt>
                <c:pt idx="343">
                  <c:v>43041</c:v>
                </c:pt>
                <c:pt idx="344">
                  <c:v>43042</c:v>
                </c:pt>
                <c:pt idx="345">
                  <c:v>43045</c:v>
                </c:pt>
                <c:pt idx="346">
                  <c:v>43046</c:v>
                </c:pt>
                <c:pt idx="347">
                  <c:v>43047</c:v>
                </c:pt>
                <c:pt idx="348">
                  <c:v>43048</c:v>
                </c:pt>
                <c:pt idx="349">
                  <c:v>43049</c:v>
                </c:pt>
                <c:pt idx="350">
                  <c:v>43052</c:v>
                </c:pt>
                <c:pt idx="351">
                  <c:v>43053</c:v>
                </c:pt>
                <c:pt idx="352">
                  <c:v>43054</c:v>
                </c:pt>
                <c:pt idx="353">
                  <c:v>43055</c:v>
                </c:pt>
                <c:pt idx="354">
                  <c:v>43056</c:v>
                </c:pt>
                <c:pt idx="355">
                  <c:v>43059</c:v>
                </c:pt>
                <c:pt idx="356">
                  <c:v>43060</c:v>
                </c:pt>
                <c:pt idx="357">
                  <c:v>43061</c:v>
                </c:pt>
                <c:pt idx="358">
                  <c:v>43062</c:v>
                </c:pt>
                <c:pt idx="359">
                  <c:v>43063</c:v>
                </c:pt>
                <c:pt idx="360">
                  <c:v>43066</c:v>
                </c:pt>
                <c:pt idx="361">
                  <c:v>43067</c:v>
                </c:pt>
                <c:pt idx="362">
                  <c:v>43068</c:v>
                </c:pt>
                <c:pt idx="363">
                  <c:v>43069</c:v>
                </c:pt>
                <c:pt idx="364">
                  <c:v>43070</c:v>
                </c:pt>
                <c:pt idx="365">
                  <c:v>43073</c:v>
                </c:pt>
                <c:pt idx="366">
                  <c:v>43074</c:v>
                </c:pt>
                <c:pt idx="367">
                  <c:v>43075</c:v>
                </c:pt>
                <c:pt idx="368">
                  <c:v>43076</c:v>
                </c:pt>
                <c:pt idx="369">
                  <c:v>43077</c:v>
                </c:pt>
                <c:pt idx="370">
                  <c:v>43080</c:v>
                </c:pt>
                <c:pt idx="371">
                  <c:v>43081</c:v>
                </c:pt>
                <c:pt idx="372">
                  <c:v>43082</c:v>
                </c:pt>
                <c:pt idx="373">
                  <c:v>43083</c:v>
                </c:pt>
                <c:pt idx="374">
                  <c:v>43084</c:v>
                </c:pt>
                <c:pt idx="375">
                  <c:v>43087</c:v>
                </c:pt>
                <c:pt idx="376">
                  <c:v>43088</c:v>
                </c:pt>
                <c:pt idx="377">
                  <c:v>43089</c:v>
                </c:pt>
                <c:pt idx="378">
                  <c:v>43090</c:v>
                </c:pt>
                <c:pt idx="379">
                  <c:v>43091</c:v>
                </c:pt>
                <c:pt idx="380">
                  <c:v>43096</c:v>
                </c:pt>
                <c:pt idx="381">
                  <c:v>43097</c:v>
                </c:pt>
                <c:pt idx="382">
                  <c:v>43098</c:v>
                </c:pt>
                <c:pt idx="383">
                  <c:v>43102</c:v>
                </c:pt>
                <c:pt idx="384">
                  <c:v>43103</c:v>
                </c:pt>
                <c:pt idx="385">
                  <c:v>43104</c:v>
                </c:pt>
                <c:pt idx="386">
                  <c:v>43105</c:v>
                </c:pt>
                <c:pt idx="387">
                  <c:v>43108</c:v>
                </c:pt>
                <c:pt idx="388">
                  <c:v>43109</c:v>
                </c:pt>
                <c:pt idx="389">
                  <c:v>43110</c:v>
                </c:pt>
                <c:pt idx="390">
                  <c:v>43111</c:v>
                </c:pt>
                <c:pt idx="391">
                  <c:v>43112</c:v>
                </c:pt>
                <c:pt idx="392">
                  <c:v>43115</c:v>
                </c:pt>
                <c:pt idx="393">
                  <c:v>43116</c:v>
                </c:pt>
                <c:pt idx="394">
                  <c:v>43117</c:v>
                </c:pt>
                <c:pt idx="395">
                  <c:v>43118</c:v>
                </c:pt>
                <c:pt idx="396">
                  <c:v>43119</c:v>
                </c:pt>
                <c:pt idx="397">
                  <c:v>43122</c:v>
                </c:pt>
                <c:pt idx="398">
                  <c:v>43123</c:v>
                </c:pt>
                <c:pt idx="399">
                  <c:v>43124</c:v>
                </c:pt>
                <c:pt idx="400">
                  <c:v>43125</c:v>
                </c:pt>
                <c:pt idx="401">
                  <c:v>43126</c:v>
                </c:pt>
                <c:pt idx="402">
                  <c:v>43129</c:v>
                </c:pt>
                <c:pt idx="403">
                  <c:v>43130</c:v>
                </c:pt>
                <c:pt idx="404">
                  <c:v>43131</c:v>
                </c:pt>
                <c:pt idx="405">
                  <c:v>43132</c:v>
                </c:pt>
                <c:pt idx="406">
                  <c:v>43133</c:v>
                </c:pt>
                <c:pt idx="407">
                  <c:v>43136</c:v>
                </c:pt>
                <c:pt idx="408">
                  <c:v>43137</c:v>
                </c:pt>
                <c:pt idx="409">
                  <c:v>43138</c:v>
                </c:pt>
                <c:pt idx="410">
                  <c:v>43139</c:v>
                </c:pt>
                <c:pt idx="411">
                  <c:v>43140</c:v>
                </c:pt>
                <c:pt idx="412">
                  <c:v>43143</c:v>
                </c:pt>
                <c:pt idx="413">
                  <c:v>43144</c:v>
                </c:pt>
                <c:pt idx="414">
                  <c:v>43145</c:v>
                </c:pt>
                <c:pt idx="415">
                  <c:v>43146</c:v>
                </c:pt>
                <c:pt idx="416">
                  <c:v>43147</c:v>
                </c:pt>
                <c:pt idx="417">
                  <c:v>43150</c:v>
                </c:pt>
                <c:pt idx="418">
                  <c:v>43151</c:v>
                </c:pt>
                <c:pt idx="419">
                  <c:v>43152</c:v>
                </c:pt>
                <c:pt idx="420">
                  <c:v>43153</c:v>
                </c:pt>
                <c:pt idx="421">
                  <c:v>43154</c:v>
                </c:pt>
                <c:pt idx="422">
                  <c:v>43157</c:v>
                </c:pt>
                <c:pt idx="423">
                  <c:v>43158</c:v>
                </c:pt>
                <c:pt idx="424">
                  <c:v>43159</c:v>
                </c:pt>
                <c:pt idx="425">
                  <c:v>43160</c:v>
                </c:pt>
                <c:pt idx="426">
                  <c:v>43161</c:v>
                </c:pt>
                <c:pt idx="427">
                  <c:v>43164</c:v>
                </c:pt>
                <c:pt idx="428">
                  <c:v>43165</c:v>
                </c:pt>
                <c:pt idx="429">
                  <c:v>43166</c:v>
                </c:pt>
                <c:pt idx="430">
                  <c:v>43167</c:v>
                </c:pt>
                <c:pt idx="431">
                  <c:v>43168</c:v>
                </c:pt>
                <c:pt idx="432">
                  <c:v>43171</c:v>
                </c:pt>
                <c:pt idx="433">
                  <c:v>43172</c:v>
                </c:pt>
                <c:pt idx="434">
                  <c:v>43173</c:v>
                </c:pt>
                <c:pt idx="435">
                  <c:v>43174</c:v>
                </c:pt>
                <c:pt idx="436">
                  <c:v>43175</c:v>
                </c:pt>
                <c:pt idx="437">
                  <c:v>43178</c:v>
                </c:pt>
                <c:pt idx="438">
                  <c:v>43179</c:v>
                </c:pt>
                <c:pt idx="439">
                  <c:v>43180</c:v>
                </c:pt>
                <c:pt idx="440">
                  <c:v>43181</c:v>
                </c:pt>
                <c:pt idx="441">
                  <c:v>43182</c:v>
                </c:pt>
                <c:pt idx="442">
                  <c:v>43185</c:v>
                </c:pt>
                <c:pt idx="443">
                  <c:v>43186</c:v>
                </c:pt>
                <c:pt idx="444">
                  <c:v>43187</c:v>
                </c:pt>
                <c:pt idx="445">
                  <c:v>43188</c:v>
                </c:pt>
                <c:pt idx="446">
                  <c:v>43193</c:v>
                </c:pt>
                <c:pt idx="447">
                  <c:v>43194</c:v>
                </c:pt>
                <c:pt idx="448">
                  <c:v>43195</c:v>
                </c:pt>
                <c:pt idx="449">
                  <c:v>43196</c:v>
                </c:pt>
                <c:pt idx="450">
                  <c:v>43199</c:v>
                </c:pt>
                <c:pt idx="451">
                  <c:v>43200</c:v>
                </c:pt>
                <c:pt idx="452">
                  <c:v>43201</c:v>
                </c:pt>
                <c:pt idx="453">
                  <c:v>43202</c:v>
                </c:pt>
                <c:pt idx="454">
                  <c:v>43203</c:v>
                </c:pt>
                <c:pt idx="455">
                  <c:v>43206</c:v>
                </c:pt>
                <c:pt idx="456">
                  <c:v>43207</c:v>
                </c:pt>
                <c:pt idx="457">
                  <c:v>43208</c:v>
                </c:pt>
                <c:pt idx="458">
                  <c:v>43209</c:v>
                </c:pt>
                <c:pt idx="459">
                  <c:v>43210</c:v>
                </c:pt>
                <c:pt idx="460">
                  <c:v>43213</c:v>
                </c:pt>
                <c:pt idx="461">
                  <c:v>43214</c:v>
                </c:pt>
                <c:pt idx="462">
                  <c:v>43215</c:v>
                </c:pt>
                <c:pt idx="463">
                  <c:v>43216</c:v>
                </c:pt>
                <c:pt idx="464">
                  <c:v>43217</c:v>
                </c:pt>
                <c:pt idx="465">
                  <c:v>43220</c:v>
                </c:pt>
                <c:pt idx="466">
                  <c:v>43222</c:v>
                </c:pt>
                <c:pt idx="467">
                  <c:v>43223</c:v>
                </c:pt>
                <c:pt idx="468">
                  <c:v>43224</c:v>
                </c:pt>
                <c:pt idx="469">
                  <c:v>43227</c:v>
                </c:pt>
                <c:pt idx="470">
                  <c:v>43228</c:v>
                </c:pt>
                <c:pt idx="471">
                  <c:v>43229</c:v>
                </c:pt>
                <c:pt idx="472">
                  <c:v>43230</c:v>
                </c:pt>
                <c:pt idx="473">
                  <c:v>43231</c:v>
                </c:pt>
                <c:pt idx="474">
                  <c:v>43234</c:v>
                </c:pt>
                <c:pt idx="475">
                  <c:v>43235</c:v>
                </c:pt>
                <c:pt idx="476">
                  <c:v>43236</c:v>
                </c:pt>
                <c:pt idx="477">
                  <c:v>43237</c:v>
                </c:pt>
                <c:pt idx="478">
                  <c:v>43238</c:v>
                </c:pt>
                <c:pt idx="479">
                  <c:v>43241</c:v>
                </c:pt>
                <c:pt idx="480">
                  <c:v>43242</c:v>
                </c:pt>
                <c:pt idx="481">
                  <c:v>43243</c:v>
                </c:pt>
                <c:pt idx="482">
                  <c:v>43244</c:v>
                </c:pt>
                <c:pt idx="483">
                  <c:v>43245</c:v>
                </c:pt>
                <c:pt idx="484">
                  <c:v>43248</c:v>
                </c:pt>
                <c:pt idx="485">
                  <c:v>43249</c:v>
                </c:pt>
                <c:pt idx="486">
                  <c:v>43250</c:v>
                </c:pt>
                <c:pt idx="487">
                  <c:v>43251</c:v>
                </c:pt>
                <c:pt idx="488">
                  <c:v>43252</c:v>
                </c:pt>
                <c:pt idx="489">
                  <c:v>43255</c:v>
                </c:pt>
                <c:pt idx="490">
                  <c:v>43256</c:v>
                </c:pt>
                <c:pt idx="491">
                  <c:v>43257</c:v>
                </c:pt>
                <c:pt idx="492">
                  <c:v>43258</c:v>
                </c:pt>
                <c:pt idx="493">
                  <c:v>43259</c:v>
                </c:pt>
                <c:pt idx="494">
                  <c:v>43262</c:v>
                </c:pt>
                <c:pt idx="495">
                  <c:v>43263</c:v>
                </c:pt>
                <c:pt idx="496">
                  <c:v>43264</c:v>
                </c:pt>
                <c:pt idx="497">
                  <c:v>43265</c:v>
                </c:pt>
                <c:pt idx="498">
                  <c:v>43266</c:v>
                </c:pt>
                <c:pt idx="499">
                  <c:v>43269</c:v>
                </c:pt>
                <c:pt idx="500">
                  <c:v>43270</c:v>
                </c:pt>
                <c:pt idx="501">
                  <c:v>43271</c:v>
                </c:pt>
                <c:pt idx="502">
                  <c:v>43272</c:v>
                </c:pt>
                <c:pt idx="503">
                  <c:v>43273</c:v>
                </c:pt>
                <c:pt idx="504">
                  <c:v>43276</c:v>
                </c:pt>
                <c:pt idx="505">
                  <c:v>43277</c:v>
                </c:pt>
                <c:pt idx="506">
                  <c:v>43278</c:v>
                </c:pt>
                <c:pt idx="507">
                  <c:v>43279</c:v>
                </c:pt>
                <c:pt idx="508">
                  <c:v>43280</c:v>
                </c:pt>
                <c:pt idx="509">
                  <c:v>43283</c:v>
                </c:pt>
                <c:pt idx="510">
                  <c:v>43284</c:v>
                </c:pt>
                <c:pt idx="511">
                  <c:v>43285</c:v>
                </c:pt>
                <c:pt idx="512">
                  <c:v>43286</c:v>
                </c:pt>
                <c:pt idx="513">
                  <c:v>43287</c:v>
                </c:pt>
                <c:pt idx="514">
                  <c:v>43290</c:v>
                </c:pt>
                <c:pt idx="515">
                  <c:v>43291</c:v>
                </c:pt>
                <c:pt idx="516">
                  <c:v>43292</c:v>
                </c:pt>
                <c:pt idx="517">
                  <c:v>43293</c:v>
                </c:pt>
                <c:pt idx="518">
                  <c:v>43300</c:v>
                </c:pt>
                <c:pt idx="519">
                  <c:v>43307</c:v>
                </c:pt>
                <c:pt idx="520">
                  <c:v>43314</c:v>
                </c:pt>
                <c:pt idx="521">
                  <c:v>43321</c:v>
                </c:pt>
                <c:pt idx="522">
                  <c:v>43328</c:v>
                </c:pt>
                <c:pt idx="523">
                  <c:v>43335</c:v>
                </c:pt>
                <c:pt idx="524">
                  <c:v>43342</c:v>
                </c:pt>
                <c:pt idx="525">
                  <c:v>43349</c:v>
                </c:pt>
                <c:pt idx="526">
                  <c:v>43356</c:v>
                </c:pt>
                <c:pt idx="527">
                  <c:v>43363</c:v>
                </c:pt>
                <c:pt idx="528">
                  <c:v>43370</c:v>
                </c:pt>
                <c:pt idx="529">
                  <c:v>43377</c:v>
                </c:pt>
                <c:pt idx="530">
                  <c:v>43384</c:v>
                </c:pt>
                <c:pt idx="531">
                  <c:v>43391</c:v>
                </c:pt>
                <c:pt idx="532">
                  <c:v>43398</c:v>
                </c:pt>
                <c:pt idx="533">
                  <c:v>43405</c:v>
                </c:pt>
                <c:pt idx="534">
                  <c:v>43412</c:v>
                </c:pt>
                <c:pt idx="535">
                  <c:v>43419</c:v>
                </c:pt>
                <c:pt idx="536">
                  <c:v>43426</c:v>
                </c:pt>
                <c:pt idx="537">
                  <c:v>43433</c:v>
                </c:pt>
                <c:pt idx="538">
                  <c:v>43440</c:v>
                </c:pt>
                <c:pt idx="539">
                  <c:v>43447</c:v>
                </c:pt>
                <c:pt idx="540">
                  <c:v>43454</c:v>
                </c:pt>
                <c:pt idx="541">
                  <c:v>43465</c:v>
                </c:pt>
                <c:pt idx="542">
                  <c:v>43472</c:v>
                </c:pt>
                <c:pt idx="543">
                  <c:v>43479</c:v>
                </c:pt>
                <c:pt idx="544">
                  <c:v>43486</c:v>
                </c:pt>
                <c:pt idx="545">
                  <c:v>43493</c:v>
                </c:pt>
                <c:pt idx="546">
                  <c:v>43500</c:v>
                </c:pt>
                <c:pt idx="547">
                  <c:v>43507</c:v>
                </c:pt>
                <c:pt idx="548">
                  <c:v>43514</c:v>
                </c:pt>
                <c:pt idx="549">
                  <c:v>43521</c:v>
                </c:pt>
                <c:pt idx="550">
                  <c:v>43528</c:v>
                </c:pt>
                <c:pt idx="551">
                  <c:v>43535</c:v>
                </c:pt>
                <c:pt idx="552">
                  <c:v>43542</c:v>
                </c:pt>
                <c:pt idx="553">
                  <c:v>43549</c:v>
                </c:pt>
                <c:pt idx="554">
                  <c:v>43556</c:v>
                </c:pt>
                <c:pt idx="555">
                  <c:v>43563</c:v>
                </c:pt>
                <c:pt idx="556">
                  <c:v>43570</c:v>
                </c:pt>
                <c:pt idx="557">
                  <c:v>43579</c:v>
                </c:pt>
                <c:pt idx="558">
                  <c:v>43584</c:v>
                </c:pt>
                <c:pt idx="559">
                  <c:v>43591</c:v>
                </c:pt>
                <c:pt idx="560">
                  <c:v>43598</c:v>
                </c:pt>
                <c:pt idx="561">
                  <c:v>43605</c:v>
                </c:pt>
                <c:pt idx="562">
                  <c:v>43612</c:v>
                </c:pt>
                <c:pt idx="563">
                  <c:v>43619</c:v>
                </c:pt>
                <c:pt idx="564">
                  <c:v>43626</c:v>
                </c:pt>
                <c:pt idx="565">
                  <c:v>43633</c:v>
                </c:pt>
                <c:pt idx="566">
                  <c:v>43640</c:v>
                </c:pt>
                <c:pt idx="567">
                  <c:v>43647</c:v>
                </c:pt>
                <c:pt idx="568">
                  <c:v>43654</c:v>
                </c:pt>
                <c:pt idx="569">
                  <c:v>43661</c:v>
                </c:pt>
                <c:pt idx="570">
                  <c:v>43668</c:v>
                </c:pt>
                <c:pt idx="571">
                  <c:v>43675</c:v>
                </c:pt>
                <c:pt idx="572">
                  <c:v>43682</c:v>
                </c:pt>
                <c:pt idx="573">
                  <c:v>43689</c:v>
                </c:pt>
                <c:pt idx="574">
                  <c:v>43696</c:v>
                </c:pt>
                <c:pt idx="575">
                  <c:v>43703</c:v>
                </c:pt>
                <c:pt idx="576">
                  <c:v>43710</c:v>
                </c:pt>
                <c:pt idx="577">
                  <c:v>43717</c:v>
                </c:pt>
                <c:pt idx="578">
                  <c:v>43724</c:v>
                </c:pt>
                <c:pt idx="579">
                  <c:v>43731</c:v>
                </c:pt>
                <c:pt idx="580">
                  <c:v>43738</c:v>
                </c:pt>
                <c:pt idx="581">
                  <c:v>43745</c:v>
                </c:pt>
                <c:pt idx="582">
                  <c:v>43752</c:v>
                </c:pt>
                <c:pt idx="583">
                  <c:v>43759</c:v>
                </c:pt>
                <c:pt idx="584">
                  <c:v>43766</c:v>
                </c:pt>
                <c:pt idx="585">
                  <c:v>43773</c:v>
                </c:pt>
                <c:pt idx="586">
                  <c:v>43780</c:v>
                </c:pt>
                <c:pt idx="587">
                  <c:v>43787</c:v>
                </c:pt>
                <c:pt idx="588">
                  <c:v>43794</c:v>
                </c:pt>
                <c:pt idx="589">
                  <c:v>43801</c:v>
                </c:pt>
                <c:pt idx="590">
                  <c:v>43808</c:v>
                </c:pt>
                <c:pt idx="591">
                  <c:v>43815</c:v>
                </c:pt>
                <c:pt idx="592">
                  <c:v>43822</c:v>
                </c:pt>
                <c:pt idx="593">
                  <c:v>43830</c:v>
                </c:pt>
                <c:pt idx="594">
                  <c:v>43837</c:v>
                </c:pt>
                <c:pt idx="595">
                  <c:v>43844</c:v>
                </c:pt>
                <c:pt idx="596">
                  <c:v>43851</c:v>
                </c:pt>
                <c:pt idx="597">
                  <c:v>43858</c:v>
                </c:pt>
                <c:pt idx="598">
                  <c:v>43865</c:v>
                </c:pt>
                <c:pt idx="599">
                  <c:v>43872</c:v>
                </c:pt>
                <c:pt idx="600">
                  <c:v>43879</c:v>
                </c:pt>
                <c:pt idx="601">
                  <c:v>43886</c:v>
                </c:pt>
                <c:pt idx="602">
                  <c:v>43893</c:v>
                </c:pt>
                <c:pt idx="603">
                  <c:v>43900</c:v>
                </c:pt>
                <c:pt idx="604">
                  <c:v>43907</c:v>
                </c:pt>
                <c:pt idx="605">
                  <c:v>43914</c:v>
                </c:pt>
                <c:pt idx="606">
                  <c:v>43921</c:v>
                </c:pt>
                <c:pt idx="607">
                  <c:v>43928</c:v>
                </c:pt>
                <c:pt idx="608">
                  <c:v>43937</c:v>
                </c:pt>
                <c:pt idx="609">
                  <c:v>43944</c:v>
                </c:pt>
                <c:pt idx="610">
                  <c:v>43951</c:v>
                </c:pt>
                <c:pt idx="611">
                  <c:v>43958</c:v>
                </c:pt>
                <c:pt idx="612">
                  <c:v>43965</c:v>
                </c:pt>
                <c:pt idx="613">
                  <c:v>43972</c:v>
                </c:pt>
                <c:pt idx="614">
                  <c:v>43979</c:v>
                </c:pt>
                <c:pt idx="615">
                  <c:v>43986</c:v>
                </c:pt>
                <c:pt idx="616">
                  <c:v>43993</c:v>
                </c:pt>
                <c:pt idx="617">
                  <c:v>44000</c:v>
                </c:pt>
                <c:pt idx="618">
                  <c:v>44007</c:v>
                </c:pt>
                <c:pt idx="619">
                  <c:v>44014</c:v>
                </c:pt>
                <c:pt idx="620">
                  <c:v>44021</c:v>
                </c:pt>
                <c:pt idx="621">
                  <c:v>44028</c:v>
                </c:pt>
                <c:pt idx="622">
                  <c:v>44035</c:v>
                </c:pt>
                <c:pt idx="623">
                  <c:v>44042</c:v>
                </c:pt>
                <c:pt idx="624">
                  <c:v>44049</c:v>
                </c:pt>
                <c:pt idx="625">
                  <c:v>44056</c:v>
                </c:pt>
                <c:pt idx="626">
                  <c:v>44063</c:v>
                </c:pt>
                <c:pt idx="627">
                  <c:v>44070</c:v>
                </c:pt>
                <c:pt idx="628">
                  <c:v>44077</c:v>
                </c:pt>
                <c:pt idx="629">
                  <c:v>44084</c:v>
                </c:pt>
                <c:pt idx="630">
                  <c:v>44091</c:v>
                </c:pt>
                <c:pt idx="631">
                  <c:v>44098</c:v>
                </c:pt>
                <c:pt idx="632">
                  <c:v>44105</c:v>
                </c:pt>
                <c:pt idx="633">
                  <c:v>44112</c:v>
                </c:pt>
                <c:pt idx="634">
                  <c:v>44119</c:v>
                </c:pt>
                <c:pt idx="635">
                  <c:v>44126</c:v>
                </c:pt>
                <c:pt idx="636">
                  <c:v>44133</c:v>
                </c:pt>
                <c:pt idx="637">
                  <c:v>44140</c:v>
                </c:pt>
                <c:pt idx="638">
                  <c:v>44147</c:v>
                </c:pt>
                <c:pt idx="639">
                  <c:v>44154</c:v>
                </c:pt>
                <c:pt idx="640">
                  <c:v>44161</c:v>
                </c:pt>
                <c:pt idx="641">
                  <c:v>44168</c:v>
                </c:pt>
                <c:pt idx="642">
                  <c:v>44175</c:v>
                </c:pt>
                <c:pt idx="643">
                  <c:v>44182</c:v>
                </c:pt>
                <c:pt idx="644">
                  <c:v>44189</c:v>
                </c:pt>
                <c:pt idx="645">
                  <c:v>44196</c:v>
                </c:pt>
                <c:pt idx="646">
                  <c:v>44203</c:v>
                </c:pt>
                <c:pt idx="647">
                  <c:v>44210</c:v>
                </c:pt>
                <c:pt idx="648">
                  <c:v>44217</c:v>
                </c:pt>
                <c:pt idx="649">
                  <c:v>44224</c:v>
                </c:pt>
                <c:pt idx="650">
                  <c:v>44231</c:v>
                </c:pt>
                <c:pt idx="651">
                  <c:v>44238</c:v>
                </c:pt>
                <c:pt idx="652">
                  <c:v>44245</c:v>
                </c:pt>
                <c:pt idx="653">
                  <c:v>44252</c:v>
                </c:pt>
                <c:pt idx="654">
                  <c:v>44259</c:v>
                </c:pt>
                <c:pt idx="655">
                  <c:v>44266</c:v>
                </c:pt>
                <c:pt idx="656">
                  <c:v>44273</c:v>
                </c:pt>
                <c:pt idx="657">
                  <c:v>44280</c:v>
                </c:pt>
                <c:pt idx="658">
                  <c:v>44287</c:v>
                </c:pt>
                <c:pt idx="659">
                  <c:v>44294</c:v>
                </c:pt>
                <c:pt idx="660">
                  <c:v>44301</c:v>
                </c:pt>
                <c:pt idx="661">
                  <c:v>44308</c:v>
                </c:pt>
                <c:pt idx="662">
                  <c:v>44315</c:v>
                </c:pt>
                <c:pt idx="663">
                  <c:v>44322</c:v>
                </c:pt>
                <c:pt idx="664">
                  <c:v>44329</c:v>
                </c:pt>
                <c:pt idx="665">
                  <c:v>44336</c:v>
                </c:pt>
                <c:pt idx="666">
                  <c:v>44343</c:v>
                </c:pt>
                <c:pt idx="667">
                  <c:v>44350</c:v>
                </c:pt>
                <c:pt idx="668">
                  <c:v>44357</c:v>
                </c:pt>
                <c:pt idx="669">
                  <c:v>44364</c:v>
                </c:pt>
                <c:pt idx="670">
                  <c:v>44371</c:v>
                </c:pt>
                <c:pt idx="671">
                  <c:v>44378</c:v>
                </c:pt>
                <c:pt idx="672">
                  <c:v>44385</c:v>
                </c:pt>
                <c:pt idx="673">
                  <c:v>44392</c:v>
                </c:pt>
                <c:pt idx="674">
                  <c:v>44399</c:v>
                </c:pt>
                <c:pt idx="675">
                  <c:v>44406</c:v>
                </c:pt>
                <c:pt idx="676">
                  <c:v>44413</c:v>
                </c:pt>
                <c:pt idx="677">
                  <c:v>44420</c:v>
                </c:pt>
                <c:pt idx="678">
                  <c:v>44427</c:v>
                </c:pt>
                <c:pt idx="679">
                  <c:v>44434</c:v>
                </c:pt>
                <c:pt idx="680">
                  <c:v>44441</c:v>
                </c:pt>
                <c:pt idx="681">
                  <c:v>44448</c:v>
                </c:pt>
                <c:pt idx="682">
                  <c:v>44455</c:v>
                </c:pt>
                <c:pt idx="683">
                  <c:v>44462</c:v>
                </c:pt>
                <c:pt idx="684">
                  <c:v>44469</c:v>
                </c:pt>
                <c:pt idx="685">
                  <c:v>44476</c:v>
                </c:pt>
                <c:pt idx="686">
                  <c:v>44483</c:v>
                </c:pt>
                <c:pt idx="687">
                  <c:v>44490</c:v>
                </c:pt>
                <c:pt idx="688">
                  <c:v>44497</c:v>
                </c:pt>
                <c:pt idx="689">
                  <c:v>44504</c:v>
                </c:pt>
                <c:pt idx="690">
                  <c:v>44511</c:v>
                </c:pt>
                <c:pt idx="691">
                  <c:v>44518</c:v>
                </c:pt>
                <c:pt idx="692">
                  <c:v>44525</c:v>
                </c:pt>
                <c:pt idx="693">
                  <c:v>44532</c:v>
                </c:pt>
                <c:pt idx="694">
                  <c:v>44539</c:v>
                </c:pt>
                <c:pt idx="695">
                  <c:v>44546</c:v>
                </c:pt>
                <c:pt idx="696">
                  <c:v>44553</c:v>
                </c:pt>
                <c:pt idx="697">
                  <c:v>44560</c:v>
                </c:pt>
                <c:pt idx="698">
                  <c:v>44567</c:v>
                </c:pt>
                <c:pt idx="699">
                  <c:v>44574</c:v>
                </c:pt>
                <c:pt idx="700">
                  <c:v>44581</c:v>
                </c:pt>
                <c:pt idx="701">
                  <c:v>44588</c:v>
                </c:pt>
                <c:pt idx="702">
                  <c:v>44595</c:v>
                </c:pt>
                <c:pt idx="703">
                  <c:v>44602</c:v>
                </c:pt>
                <c:pt idx="704">
                  <c:v>44609</c:v>
                </c:pt>
                <c:pt idx="705">
                  <c:v>44616</c:v>
                </c:pt>
                <c:pt idx="706">
                  <c:v>44623</c:v>
                </c:pt>
                <c:pt idx="707">
                  <c:v>44630</c:v>
                </c:pt>
                <c:pt idx="708">
                  <c:v>44637</c:v>
                </c:pt>
                <c:pt idx="709">
                  <c:v>44644</c:v>
                </c:pt>
                <c:pt idx="710">
                  <c:v>44651</c:v>
                </c:pt>
                <c:pt idx="711">
                  <c:v>44658</c:v>
                </c:pt>
                <c:pt idx="712">
                  <c:v>44665</c:v>
                </c:pt>
                <c:pt idx="713">
                  <c:v>44672</c:v>
                </c:pt>
                <c:pt idx="714">
                  <c:v>44679</c:v>
                </c:pt>
                <c:pt idx="715">
                  <c:v>44686</c:v>
                </c:pt>
                <c:pt idx="716">
                  <c:v>44693</c:v>
                </c:pt>
                <c:pt idx="717">
                  <c:v>44700</c:v>
                </c:pt>
                <c:pt idx="718">
                  <c:v>44707</c:v>
                </c:pt>
                <c:pt idx="719">
                  <c:v>44714</c:v>
                </c:pt>
                <c:pt idx="720">
                  <c:v>44721</c:v>
                </c:pt>
                <c:pt idx="721">
                  <c:v>44728</c:v>
                </c:pt>
                <c:pt idx="722">
                  <c:v>44735</c:v>
                </c:pt>
                <c:pt idx="723">
                  <c:v>44742</c:v>
                </c:pt>
                <c:pt idx="724">
                  <c:v>44749</c:v>
                </c:pt>
                <c:pt idx="725">
                  <c:v>44756</c:v>
                </c:pt>
                <c:pt idx="726">
                  <c:v>44763</c:v>
                </c:pt>
                <c:pt idx="727">
                  <c:v>44770</c:v>
                </c:pt>
                <c:pt idx="728">
                  <c:v>44777</c:v>
                </c:pt>
                <c:pt idx="729">
                  <c:v>44784</c:v>
                </c:pt>
                <c:pt idx="730">
                  <c:v>44791</c:v>
                </c:pt>
                <c:pt idx="731">
                  <c:v>44798</c:v>
                </c:pt>
                <c:pt idx="732">
                  <c:v>44805</c:v>
                </c:pt>
                <c:pt idx="733">
                  <c:v>44812</c:v>
                </c:pt>
                <c:pt idx="734">
                  <c:v>44819</c:v>
                </c:pt>
                <c:pt idx="735">
                  <c:v>44826</c:v>
                </c:pt>
                <c:pt idx="736">
                  <c:v>44833</c:v>
                </c:pt>
                <c:pt idx="737">
                  <c:v>44840</c:v>
                </c:pt>
                <c:pt idx="738">
                  <c:v>44847</c:v>
                </c:pt>
                <c:pt idx="739">
                  <c:v>44854</c:v>
                </c:pt>
                <c:pt idx="740">
                  <c:v>44861</c:v>
                </c:pt>
                <c:pt idx="741">
                  <c:v>44868</c:v>
                </c:pt>
                <c:pt idx="742">
                  <c:v>44875</c:v>
                </c:pt>
                <c:pt idx="743">
                  <c:v>44882</c:v>
                </c:pt>
                <c:pt idx="744">
                  <c:v>44889</c:v>
                </c:pt>
                <c:pt idx="745">
                  <c:v>44896</c:v>
                </c:pt>
                <c:pt idx="746">
                  <c:v>44903</c:v>
                </c:pt>
                <c:pt idx="747">
                  <c:v>44910</c:v>
                </c:pt>
                <c:pt idx="748">
                  <c:v>44917</c:v>
                </c:pt>
                <c:pt idx="749">
                  <c:v>44924</c:v>
                </c:pt>
                <c:pt idx="750">
                  <c:v>44931</c:v>
                </c:pt>
                <c:pt idx="751">
                  <c:v>44938</c:v>
                </c:pt>
                <c:pt idx="752">
                  <c:v>44945</c:v>
                </c:pt>
                <c:pt idx="753">
                  <c:v>44952</c:v>
                </c:pt>
                <c:pt idx="754">
                  <c:v>44959</c:v>
                </c:pt>
                <c:pt idx="755">
                  <c:v>44966</c:v>
                </c:pt>
                <c:pt idx="756">
                  <c:v>44973</c:v>
                </c:pt>
                <c:pt idx="757">
                  <c:v>44980</c:v>
                </c:pt>
                <c:pt idx="758">
                  <c:v>44987</c:v>
                </c:pt>
                <c:pt idx="759">
                  <c:v>44994</c:v>
                </c:pt>
                <c:pt idx="760">
                  <c:v>45001</c:v>
                </c:pt>
                <c:pt idx="761">
                  <c:v>45008</c:v>
                </c:pt>
                <c:pt idx="762">
                  <c:v>45015</c:v>
                </c:pt>
                <c:pt idx="763">
                  <c:v>45022</c:v>
                </c:pt>
                <c:pt idx="764">
                  <c:v>45029</c:v>
                </c:pt>
                <c:pt idx="765">
                  <c:v>45036</c:v>
                </c:pt>
                <c:pt idx="766">
                  <c:v>45043</c:v>
                </c:pt>
                <c:pt idx="767">
                  <c:v>45050</c:v>
                </c:pt>
                <c:pt idx="768">
                  <c:v>45057</c:v>
                </c:pt>
                <c:pt idx="769">
                  <c:v>45064</c:v>
                </c:pt>
                <c:pt idx="770">
                  <c:v>45071</c:v>
                </c:pt>
                <c:pt idx="771">
                  <c:v>45078</c:v>
                </c:pt>
                <c:pt idx="772">
                  <c:v>45085</c:v>
                </c:pt>
                <c:pt idx="773">
                  <c:v>45092</c:v>
                </c:pt>
                <c:pt idx="774">
                  <c:v>45099</c:v>
                </c:pt>
                <c:pt idx="775">
                  <c:v>45106</c:v>
                </c:pt>
                <c:pt idx="776">
                  <c:v>45113</c:v>
                </c:pt>
                <c:pt idx="777">
                  <c:v>45120</c:v>
                </c:pt>
                <c:pt idx="778">
                  <c:v>45127</c:v>
                </c:pt>
                <c:pt idx="779">
                  <c:v>45134</c:v>
                </c:pt>
                <c:pt idx="780">
                  <c:v>45141</c:v>
                </c:pt>
                <c:pt idx="781">
                  <c:v>45148</c:v>
                </c:pt>
                <c:pt idx="782">
                  <c:v>45155</c:v>
                </c:pt>
                <c:pt idx="783">
                  <c:v>45162</c:v>
                </c:pt>
                <c:pt idx="784">
                  <c:v>45169</c:v>
                </c:pt>
                <c:pt idx="785">
                  <c:v>45176</c:v>
                </c:pt>
                <c:pt idx="786">
                  <c:v>45183</c:v>
                </c:pt>
                <c:pt idx="787">
                  <c:v>45190</c:v>
                </c:pt>
                <c:pt idx="788">
                  <c:v>45197</c:v>
                </c:pt>
                <c:pt idx="789">
                  <c:v>45204</c:v>
                </c:pt>
                <c:pt idx="790">
                  <c:v>45211</c:v>
                </c:pt>
                <c:pt idx="791">
                  <c:v>45218</c:v>
                </c:pt>
                <c:pt idx="792">
                  <c:v>45225</c:v>
                </c:pt>
                <c:pt idx="793">
                  <c:v>45232</c:v>
                </c:pt>
                <c:pt idx="794">
                  <c:v>45239</c:v>
                </c:pt>
                <c:pt idx="795">
                  <c:v>45246</c:v>
                </c:pt>
                <c:pt idx="796">
                  <c:v>45253</c:v>
                </c:pt>
                <c:pt idx="797">
                  <c:v>45260</c:v>
                </c:pt>
                <c:pt idx="798">
                  <c:v>45267</c:v>
                </c:pt>
                <c:pt idx="799">
                  <c:v>45274</c:v>
                </c:pt>
                <c:pt idx="800">
                  <c:v>45281</c:v>
                </c:pt>
                <c:pt idx="801">
                  <c:v>45289</c:v>
                </c:pt>
                <c:pt idx="802">
                  <c:v>45296</c:v>
                </c:pt>
                <c:pt idx="803">
                  <c:v>45303</c:v>
                </c:pt>
                <c:pt idx="804">
                  <c:v>45310</c:v>
                </c:pt>
                <c:pt idx="805">
                  <c:v>45317</c:v>
                </c:pt>
                <c:pt idx="806">
                  <c:v>45324</c:v>
                </c:pt>
                <c:pt idx="807">
                  <c:v>45331</c:v>
                </c:pt>
                <c:pt idx="808">
                  <c:v>45338</c:v>
                </c:pt>
                <c:pt idx="809">
                  <c:v>45345</c:v>
                </c:pt>
                <c:pt idx="810">
                  <c:v>45352</c:v>
                </c:pt>
                <c:pt idx="811">
                  <c:v>45359</c:v>
                </c:pt>
                <c:pt idx="812">
                  <c:v>45366</c:v>
                </c:pt>
                <c:pt idx="813">
                  <c:v>45373</c:v>
                </c:pt>
                <c:pt idx="814">
                  <c:v>45384</c:v>
                </c:pt>
                <c:pt idx="815">
                  <c:v>45387</c:v>
                </c:pt>
                <c:pt idx="816">
                  <c:v>45394</c:v>
                </c:pt>
                <c:pt idx="817">
                  <c:v>45401</c:v>
                </c:pt>
                <c:pt idx="818">
                  <c:v>45408</c:v>
                </c:pt>
                <c:pt idx="819">
                  <c:v>45418</c:v>
                </c:pt>
                <c:pt idx="820">
                  <c:v>45425</c:v>
                </c:pt>
                <c:pt idx="821">
                  <c:v>45432</c:v>
                </c:pt>
                <c:pt idx="822">
                  <c:v>45439</c:v>
                </c:pt>
                <c:pt idx="823">
                  <c:v>45446</c:v>
                </c:pt>
                <c:pt idx="824">
                  <c:v>45453</c:v>
                </c:pt>
                <c:pt idx="825">
                  <c:v>45460</c:v>
                </c:pt>
                <c:pt idx="826">
                  <c:v>45467</c:v>
                </c:pt>
                <c:pt idx="827">
                  <c:v>45474</c:v>
                </c:pt>
                <c:pt idx="828">
                  <c:v>45481</c:v>
                </c:pt>
                <c:pt idx="829">
                  <c:v>45488</c:v>
                </c:pt>
                <c:pt idx="830">
                  <c:v>45495</c:v>
                </c:pt>
                <c:pt idx="831">
                  <c:v>45502</c:v>
                </c:pt>
                <c:pt idx="832">
                  <c:v>45509</c:v>
                </c:pt>
                <c:pt idx="833">
                  <c:v>45516</c:v>
                </c:pt>
                <c:pt idx="834">
                  <c:v>45523</c:v>
                </c:pt>
                <c:pt idx="835">
                  <c:v>45530</c:v>
                </c:pt>
                <c:pt idx="836">
                  <c:v>45537</c:v>
                </c:pt>
                <c:pt idx="837">
                  <c:v>45544</c:v>
                </c:pt>
                <c:pt idx="838">
                  <c:v>45551</c:v>
                </c:pt>
                <c:pt idx="839">
                  <c:v>45558</c:v>
                </c:pt>
                <c:pt idx="840">
                  <c:v>45565</c:v>
                </c:pt>
                <c:pt idx="841">
                  <c:v>45572</c:v>
                </c:pt>
                <c:pt idx="842">
                  <c:v>45579</c:v>
                </c:pt>
                <c:pt idx="843">
                  <c:v>45586</c:v>
                </c:pt>
                <c:pt idx="844">
                  <c:v>45593</c:v>
                </c:pt>
                <c:pt idx="845">
                  <c:v>45600</c:v>
                </c:pt>
                <c:pt idx="846">
                  <c:v>45607</c:v>
                </c:pt>
                <c:pt idx="847">
                  <c:v>45614</c:v>
                </c:pt>
                <c:pt idx="848">
                  <c:v>45621</c:v>
                </c:pt>
                <c:pt idx="849">
                  <c:v>45628</c:v>
                </c:pt>
                <c:pt idx="850">
                  <c:v>45635</c:v>
                </c:pt>
                <c:pt idx="851">
                  <c:v>45642</c:v>
                </c:pt>
                <c:pt idx="852">
                  <c:v>45649</c:v>
                </c:pt>
                <c:pt idx="853">
                  <c:v>45657</c:v>
                </c:pt>
                <c:pt idx="854">
                  <c:v>45664</c:v>
                </c:pt>
                <c:pt idx="855">
                  <c:v>45671</c:v>
                </c:pt>
                <c:pt idx="856">
                  <c:v>45678</c:v>
                </c:pt>
                <c:pt idx="857">
                  <c:v>45685</c:v>
                </c:pt>
                <c:pt idx="858">
                  <c:v>45692</c:v>
                </c:pt>
                <c:pt idx="859">
                  <c:v>45699</c:v>
                </c:pt>
                <c:pt idx="860">
                  <c:v>45706</c:v>
                </c:pt>
                <c:pt idx="861">
                  <c:v>45713</c:v>
                </c:pt>
                <c:pt idx="862">
                  <c:v>45720</c:v>
                </c:pt>
                <c:pt idx="863">
                  <c:v>45727</c:v>
                </c:pt>
                <c:pt idx="864">
                  <c:v>45734</c:v>
                </c:pt>
                <c:pt idx="865">
                  <c:v>45741</c:v>
                </c:pt>
                <c:pt idx="866">
                  <c:v>45748</c:v>
                </c:pt>
                <c:pt idx="867">
                  <c:v>45755</c:v>
                </c:pt>
                <c:pt idx="868">
                  <c:v>45762</c:v>
                </c:pt>
                <c:pt idx="869">
                  <c:v>45771</c:v>
                </c:pt>
                <c:pt idx="870">
                  <c:v>45779</c:v>
                </c:pt>
                <c:pt idx="871">
                  <c:v>45785</c:v>
                </c:pt>
                <c:pt idx="872">
                  <c:v>45792</c:v>
                </c:pt>
                <c:pt idx="873">
                  <c:v>45799</c:v>
                </c:pt>
                <c:pt idx="874">
                  <c:v>45806</c:v>
                </c:pt>
                <c:pt idx="875">
                  <c:v>45813</c:v>
                </c:pt>
                <c:pt idx="876">
                  <c:v>45820</c:v>
                </c:pt>
                <c:pt idx="877">
                  <c:v>45827</c:v>
                </c:pt>
                <c:pt idx="878">
                  <c:v>45834</c:v>
                </c:pt>
                <c:pt idx="879">
                  <c:v>45841</c:v>
                </c:pt>
                <c:pt idx="880">
                  <c:v>45848</c:v>
                </c:pt>
                <c:pt idx="881">
                  <c:v>45855</c:v>
                </c:pt>
                <c:pt idx="882">
                  <c:v>45862</c:v>
                </c:pt>
                <c:pt idx="883">
                  <c:v>45869</c:v>
                </c:pt>
                <c:pt idx="884">
                  <c:v>45876</c:v>
                </c:pt>
                <c:pt idx="885">
                  <c:v>45883</c:v>
                </c:pt>
                <c:pt idx="886">
                  <c:v>45890</c:v>
                </c:pt>
                <c:pt idx="887">
                  <c:v>45897</c:v>
                </c:pt>
                <c:pt idx="888">
                  <c:v>45904</c:v>
                </c:pt>
                <c:pt idx="889">
                  <c:v>45911</c:v>
                </c:pt>
                <c:pt idx="890">
                  <c:v>45918</c:v>
                </c:pt>
                <c:pt idx="891">
                  <c:v>45925</c:v>
                </c:pt>
                <c:pt idx="892">
                  <c:v>45932</c:v>
                </c:pt>
                <c:pt idx="893">
                  <c:v>45939</c:v>
                </c:pt>
                <c:pt idx="894">
                  <c:v>45946</c:v>
                </c:pt>
                <c:pt idx="895">
                  <c:v>45953</c:v>
                </c:pt>
                <c:pt idx="896">
                  <c:v>45960</c:v>
                </c:pt>
                <c:pt idx="897">
                  <c:v>45967</c:v>
                </c:pt>
                <c:pt idx="898">
                  <c:v>45974</c:v>
                </c:pt>
                <c:pt idx="899">
                  <c:v>45981</c:v>
                </c:pt>
                <c:pt idx="900">
                  <c:v>45988</c:v>
                </c:pt>
                <c:pt idx="901">
                  <c:v>45995</c:v>
                </c:pt>
                <c:pt idx="902">
                  <c:v>46002</c:v>
                </c:pt>
                <c:pt idx="903">
                  <c:v>46009</c:v>
                </c:pt>
                <c:pt idx="904">
                  <c:v>46020</c:v>
                </c:pt>
                <c:pt idx="905">
                  <c:v>46024</c:v>
                </c:pt>
                <c:pt idx="906">
                  <c:v>46030</c:v>
                </c:pt>
                <c:pt idx="907">
                  <c:v>46037</c:v>
                </c:pt>
                <c:pt idx="908">
                  <c:v>46044</c:v>
                </c:pt>
                <c:pt idx="909">
                  <c:v>46051</c:v>
                </c:pt>
                <c:pt idx="910">
                  <c:v>46058</c:v>
                </c:pt>
                <c:pt idx="911">
                  <c:v>46065</c:v>
                </c:pt>
                <c:pt idx="912">
                  <c:v>46072</c:v>
                </c:pt>
                <c:pt idx="913">
                  <c:v>46079</c:v>
                </c:pt>
                <c:pt idx="914">
                  <c:v>46086</c:v>
                </c:pt>
                <c:pt idx="915">
                  <c:v>46093</c:v>
                </c:pt>
                <c:pt idx="916">
                  <c:v>46100</c:v>
                </c:pt>
                <c:pt idx="917">
                  <c:v>46107</c:v>
                </c:pt>
                <c:pt idx="918">
                  <c:v>46114</c:v>
                </c:pt>
                <c:pt idx="919">
                  <c:v>46121</c:v>
                </c:pt>
                <c:pt idx="920">
                  <c:v>46128</c:v>
                </c:pt>
                <c:pt idx="921">
                  <c:v>46135</c:v>
                </c:pt>
                <c:pt idx="922">
                  <c:v>46142</c:v>
                </c:pt>
                <c:pt idx="923">
                  <c:v>46149</c:v>
                </c:pt>
                <c:pt idx="924">
                  <c:v>46156</c:v>
                </c:pt>
                <c:pt idx="925">
                  <c:v>46163</c:v>
                </c:pt>
                <c:pt idx="926">
                  <c:v>46170</c:v>
                </c:pt>
                <c:pt idx="927">
                  <c:v>46177</c:v>
                </c:pt>
                <c:pt idx="928">
                  <c:v>46184</c:v>
                </c:pt>
                <c:pt idx="929">
                  <c:v>46191</c:v>
                </c:pt>
                <c:pt idx="930">
                  <c:v>46198</c:v>
                </c:pt>
                <c:pt idx="931">
                  <c:v>46205</c:v>
                </c:pt>
                <c:pt idx="932">
                  <c:v>46212</c:v>
                </c:pt>
                <c:pt idx="933">
                  <c:v>46219</c:v>
                </c:pt>
                <c:pt idx="934">
                  <c:v>46226</c:v>
                </c:pt>
                <c:pt idx="935">
                  <c:v>46233</c:v>
                </c:pt>
                <c:pt idx="936">
                  <c:v>46240</c:v>
                </c:pt>
                <c:pt idx="937">
                  <c:v>46247</c:v>
                </c:pt>
                <c:pt idx="938">
                  <c:v>46254</c:v>
                </c:pt>
                <c:pt idx="939">
                  <c:v>46261</c:v>
                </c:pt>
                <c:pt idx="940">
                  <c:v>46268</c:v>
                </c:pt>
                <c:pt idx="941">
                  <c:v>46275</c:v>
                </c:pt>
                <c:pt idx="942">
                  <c:v>46282</c:v>
                </c:pt>
                <c:pt idx="943">
                  <c:v>46289</c:v>
                </c:pt>
                <c:pt idx="944">
                  <c:v>46296</c:v>
                </c:pt>
                <c:pt idx="945">
                  <c:v>46303</c:v>
                </c:pt>
                <c:pt idx="946">
                  <c:v>46310</c:v>
                </c:pt>
                <c:pt idx="947">
                  <c:v>46317</c:v>
                </c:pt>
                <c:pt idx="948">
                  <c:v>46324</c:v>
                </c:pt>
                <c:pt idx="949">
                  <c:v>46331</c:v>
                </c:pt>
                <c:pt idx="950">
                  <c:v>46338</c:v>
                </c:pt>
                <c:pt idx="951">
                  <c:v>46345</c:v>
                </c:pt>
                <c:pt idx="952">
                  <c:v>46352</c:v>
                </c:pt>
                <c:pt idx="953">
                  <c:v>46359</c:v>
                </c:pt>
                <c:pt idx="954">
                  <c:v>46366</c:v>
                </c:pt>
                <c:pt idx="955">
                  <c:v>46373</c:v>
                </c:pt>
                <c:pt idx="956">
                  <c:v>46380</c:v>
                </c:pt>
                <c:pt idx="957">
                  <c:v>46387</c:v>
                </c:pt>
                <c:pt idx="958">
                  <c:v>46394</c:v>
                </c:pt>
                <c:pt idx="959">
                  <c:v>46401</c:v>
                </c:pt>
                <c:pt idx="960">
                  <c:v>46408</c:v>
                </c:pt>
                <c:pt idx="961">
                  <c:v>46415</c:v>
                </c:pt>
                <c:pt idx="962">
                  <c:v>46422</c:v>
                </c:pt>
                <c:pt idx="963">
                  <c:v>46429</c:v>
                </c:pt>
                <c:pt idx="964">
                  <c:v>46436</c:v>
                </c:pt>
                <c:pt idx="965">
                  <c:v>46443</c:v>
                </c:pt>
                <c:pt idx="966">
                  <c:v>46450</c:v>
                </c:pt>
                <c:pt idx="967">
                  <c:v>46457</c:v>
                </c:pt>
                <c:pt idx="968">
                  <c:v>46464</c:v>
                </c:pt>
                <c:pt idx="969">
                  <c:v>46471</c:v>
                </c:pt>
                <c:pt idx="970">
                  <c:v>46478</c:v>
                </c:pt>
                <c:pt idx="971">
                  <c:v>46485</c:v>
                </c:pt>
                <c:pt idx="972">
                  <c:v>46492</c:v>
                </c:pt>
                <c:pt idx="973">
                  <c:v>46499</c:v>
                </c:pt>
                <c:pt idx="974">
                  <c:v>46506</c:v>
                </c:pt>
                <c:pt idx="975">
                  <c:v>46513</c:v>
                </c:pt>
                <c:pt idx="976">
                  <c:v>46520</c:v>
                </c:pt>
                <c:pt idx="977">
                  <c:v>46527</c:v>
                </c:pt>
                <c:pt idx="978">
                  <c:v>46534</c:v>
                </c:pt>
                <c:pt idx="979">
                  <c:v>46541</c:v>
                </c:pt>
                <c:pt idx="980">
                  <c:v>46548</c:v>
                </c:pt>
                <c:pt idx="981">
                  <c:v>46555</c:v>
                </c:pt>
                <c:pt idx="982">
                  <c:v>46562</c:v>
                </c:pt>
                <c:pt idx="983">
                  <c:v>46569</c:v>
                </c:pt>
                <c:pt idx="984">
                  <c:v>46576</c:v>
                </c:pt>
                <c:pt idx="985">
                  <c:v>46583</c:v>
                </c:pt>
                <c:pt idx="986">
                  <c:v>46590</c:v>
                </c:pt>
                <c:pt idx="987">
                  <c:v>46597</c:v>
                </c:pt>
                <c:pt idx="988">
                  <c:v>46604</c:v>
                </c:pt>
                <c:pt idx="989">
                  <c:v>46611</c:v>
                </c:pt>
                <c:pt idx="990">
                  <c:v>46618</c:v>
                </c:pt>
                <c:pt idx="991">
                  <c:v>46625</c:v>
                </c:pt>
                <c:pt idx="992">
                  <c:v>46632</c:v>
                </c:pt>
                <c:pt idx="993">
                  <c:v>46639</c:v>
                </c:pt>
                <c:pt idx="994">
                  <c:v>46646</c:v>
                </c:pt>
                <c:pt idx="995">
                  <c:v>46653</c:v>
                </c:pt>
                <c:pt idx="996">
                  <c:v>46660</c:v>
                </c:pt>
                <c:pt idx="997">
                  <c:v>46667</c:v>
                </c:pt>
                <c:pt idx="998">
                  <c:v>46674</c:v>
                </c:pt>
                <c:pt idx="999">
                  <c:v>46681</c:v>
                </c:pt>
                <c:pt idx="1000">
                  <c:v>46688</c:v>
                </c:pt>
                <c:pt idx="1001">
                  <c:v>46695</c:v>
                </c:pt>
                <c:pt idx="1002">
                  <c:v>46702</c:v>
                </c:pt>
                <c:pt idx="1003">
                  <c:v>46709</c:v>
                </c:pt>
                <c:pt idx="1004">
                  <c:v>46716</c:v>
                </c:pt>
                <c:pt idx="1005">
                  <c:v>46723</c:v>
                </c:pt>
                <c:pt idx="1006">
                  <c:v>46730</c:v>
                </c:pt>
                <c:pt idx="1007">
                  <c:v>46737</c:v>
                </c:pt>
                <c:pt idx="1008">
                  <c:v>46744</c:v>
                </c:pt>
                <c:pt idx="1009">
                  <c:v>46751</c:v>
                </c:pt>
                <c:pt idx="1010">
                  <c:v>46758</c:v>
                </c:pt>
                <c:pt idx="1011">
                  <c:v>46765</c:v>
                </c:pt>
                <c:pt idx="1012">
                  <c:v>46772</c:v>
                </c:pt>
                <c:pt idx="1013">
                  <c:v>46779</c:v>
                </c:pt>
                <c:pt idx="1014">
                  <c:v>46786</c:v>
                </c:pt>
                <c:pt idx="1015">
                  <c:v>46793</c:v>
                </c:pt>
                <c:pt idx="1016">
                  <c:v>46800</c:v>
                </c:pt>
                <c:pt idx="1017">
                  <c:v>46807</c:v>
                </c:pt>
                <c:pt idx="1018">
                  <c:v>46814</c:v>
                </c:pt>
                <c:pt idx="1019">
                  <c:v>46821</c:v>
                </c:pt>
                <c:pt idx="1020">
                  <c:v>46828</c:v>
                </c:pt>
                <c:pt idx="1021">
                  <c:v>46835</c:v>
                </c:pt>
                <c:pt idx="1022">
                  <c:v>46842</c:v>
                </c:pt>
                <c:pt idx="1023">
                  <c:v>46849</c:v>
                </c:pt>
                <c:pt idx="1024">
                  <c:v>46856</c:v>
                </c:pt>
                <c:pt idx="1025">
                  <c:v>46863</c:v>
                </c:pt>
                <c:pt idx="1026">
                  <c:v>46870</c:v>
                </c:pt>
                <c:pt idx="1027">
                  <c:v>46877</c:v>
                </c:pt>
                <c:pt idx="1028">
                  <c:v>46884</c:v>
                </c:pt>
                <c:pt idx="1029">
                  <c:v>46891</c:v>
                </c:pt>
                <c:pt idx="1030">
                  <c:v>46898</c:v>
                </c:pt>
                <c:pt idx="1031">
                  <c:v>46905</c:v>
                </c:pt>
                <c:pt idx="1032">
                  <c:v>46912</c:v>
                </c:pt>
                <c:pt idx="1033">
                  <c:v>46919</c:v>
                </c:pt>
                <c:pt idx="1034">
                  <c:v>46926</c:v>
                </c:pt>
                <c:pt idx="1035">
                  <c:v>46933</c:v>
                </c:pt>
                <c:pt idx="1036">
                  <c:v>46940</c:v>
                </c:pt>
                <c:pt idx="1037">
                  <c:v>46947</c:v>
                </c:pt>
                <c:pt idx="1038">
                  <c:v>46954</c:v>
                </c:pt>
                <c:pt idx="1039">
                  <c:v>46961</c:v>
                </c:pt>
                <c:pt idx="1040">
                  <c:v>46968</c:v>
                </c:pt>
                <c:pt idx="1041">
                  <c:v>46975</c:v>
                </c:pt>
                <c:pt idx="1042">
                  <c:v>46982</c:v>
                </c:pt>
                <c:pt idx="1043">
                  <c:v>46989</c:v>
                </c:pt>
                <c:pt idx="1044">
                  <c:v>46996</c:v>
                </c:pt>
                <c:pt idx="1045">
                  <c:v>47003</c:v>
                </c:pt>
                <c:pt idx="1046">
                  <c:v>47010</c:v>
                </c:pt>
                <c:pt idx="1047">
                  <c:v>47017</c:v>
                </c:pt>
                <c:pt idx="1048">
                  <c:v>47024</c:v>
                </c:pt>
                <c:pt idx="1049">
                  <c:v>47031</c:v>
                </c:pt>
                <c:pt idx="1050">
                  <c:v>47038</c:v>
                </c:pt>
                <c:pt idx="1051">
                  <c:v>47045</c:v>
                </c:pt>
                <c:pt idx="1052">
                  <c:v>47052</c:v>
                </c:pt>
                <c:pt idx="1053">
                  <c:v>47059</c:v>
                </c:pt>
                <c:pt idx="1054">
                  <c:v>47066</c:v>
                </c:pt>
                <c:pt idx="1055">
                  <c:v>47073</c:v>
                </c:pt>
                <c:pt idx="1056">
                  <c:v>47080</c:v>
                </c:pt>
                <c:pt idx="1057">
                  <c:v>47087</c:v>
                </c:pt>
                <c:pt idx="1058">
                  <c:v>47094</c:v>
                </c:pt>
                <c:pt idx="1059">
                  <c:v>47101</c:v>
                </c:pt>
                <c:pt idx="1060">
                  <c:v>47108</c:v>
                </c:pt>
                <c:pt idx="1061">
                  <c:v>47116</c:v>
                </c:pt>
                <c:pt idx="1062">
                  <c:v>47123</c:v>
                </c:pt>
                <c:pt idx="1063">
                  <c:v>47130</c:v>
                </c:pt>
                <c:pt idx="1064">
                  <c:v>47137</c:v>
                </c:pt>
                <c:pt idx="1065">
                  <c:v>47144</c:v>
                </c:pt>
                <c:pt idx="1066">
                  <c:v>47151</c:v>
                </c:pt>
                <c:pt idx="1067">
                  <c:v>47158</c:v>
                </c:pt>
                <c:pt idx="1068">
                  <c:v>47165</c:v>
                </c:pt>
                <c:pt idx="1069">
                  <c:v>47172</c:v>
                </c:pt>
                <c:pt idx="1070">
                  <c:v>47179</c:v>
                </c:pt>
                <c:pt idx="1071">
                  <c:v>47186</c:v>
                </c:pt>
                <c:pt idx="1072">
                  <c:v>47193</c:v>
                </c:pt>
                <c:pt idx="1073">
                  <c:v>47200</c:v>
                </c:pt>
                <c:pt idx="1074">
                  <c:v>47211</c:v>
                </c:pt>
                <c:pt idx="1075">
                  <c:v>47214</c:v>
                </c:pt>
                <c:pt idx="1076">
                  <c:v>47221</c:v>
                </c:pt>
                <c:pt idx="1077">
                  <c:v>47228</c:v>
                </c:pt>
                <c:pt idx="1078">
                  <c:v>47235</c:v>
                </c:pt>
                <c:pt idx="1079">
                  <c:v>47242</c:v>
                </c:pt>
                <c:pt idx="1080">
                  <c:v>47249</c:v>
                </c:pt>
                <c:pt idx="1081">
                  <c:v>47256</c:v>
                </c:pt>
                <c:pt idx="1082">
                  <c:v>47263</c:v>
                </c:pt>
                <c:pt idx="1083">
                  <c:v>47270</c:v>
                </c:pt>
                <c:pt idx="1084">
                  <c:v>47277</c:v>
                </c:pt>
                <c:pt idx="1085">
                  <c:v>47284</c:v>
                </c:pt>
                <c:pt idx="1086">
                  <c:v>47291</c:v>
                </c:pt>
                <c:pt idx="1087">
                  <c:v>47298</c:v>
                </c:pt>
                <c:pt idx="1088">
                  <c:v>47305</c:v>
                </c:pt>
                <c:pt idx="1089">
                  <c:v>47312</c:v>
                </c:pt>
                <c:pt idx="1090">
                  <c:v>47319</c:v>
                </c:pt>
                <c:pt idx="1091">
                  <c:v>47326</c:v>
                </c:pt>
                <c:pt idx="1092">
                  <c:v>47333</c:v>
                </c:pt>
                <c:pt idx="1093">
                  <c:v>47340</c:v>
                </c:pt>
                <c:pt idx="1094">
                  <c:v>47347</c:v>
                </c:pt>
                <c:pt idx="1095">
                  <c:v>47354</c:v>
                </c:pt>
                <c:pt idx="1096">
                  <c:v>47361</c:v>
                </c:pt>
                <c:pt idx="1097">
                  <c:v>47368</c:v>
                </c:pt>
                <c:pt idx="1098">
                  <c:v>47375</c:v>
                </c:pt>
                <c:pt idx="1099">
                  <c:v>47382</c:v>
                </c:pt>
                <c:pt idx="1100">
                  <c:v>47389</c:v>
                </c:pt>
                <c:pt idx="1101">
                  <c:v>47396</c:v>
                </c:pt>
                <c:pt idx="1102">
                  <c:v>47403</c:v>
                </c:pt>
                <c:pt idx="1103">
                  <c:v>47410</c:v>
                </c:pt>
                <c:pt idx="1104">
                  <c:v>47417</c:v>
                </c:pt>
                <c:pt idx="1105">
                  <c:v>47424</c:v>
                </c:pt>
                <c:pt idx="1106">
                  <c:v>47431</c:v>
                </c:pt>
                <c:pt idx="1107">
                  <c:v>47438</c:v>
                </c:pt>
                <c:pt idx="1108">
                  <c:v>47445</c:v>
                </c:pt>
                <c:pt idx="1109">
                  <c:v>47452</c:v>
                </c:pt>
                <c:pt idx="1110">
                  <c:v>47459</c:v>
                </c:pt>
                <c:pt idx="1111">
                  <c:v>47466</c:v>
                </c:pt>
                <c:pt idx="1112">
                  <c:v>47473</c:v>
                </c:pt>
                <c:pt idx="1113">
                  <c:v>47483</c:v>
                </c:pt>
                <c:pt idx="1114">
                  <c:v>47490</c:v>
                </c:pt>
                <c:pt idx="1115">
                  <c:v>47497</c:v>
                </c:pt>
                <c:pt idx="1116">
                  <c:v>47504</c:v>
                </c:pt>
                <c:pt idx="1117">
                  <c:v>47511</c:v>
                </c:pt>
                <c:pt idx="1118">
                  <c:v>47518</c:v>
                </c:pt>
                <c:pt idx="1119">
                  <c:v>47525</c:v>
                </c:pt>
                <c:pt idx="1120">
                  <c:v>47532</c:v>
                </c:pt>
                <c:pt idx="1121">
                  <c:v>47539</c:v>
                </c:pt>
                <c:pt idx="1122">
                  <c:v>47546</c:v>
                </c:pt>
                <c:pt idx="1123">
                  <c:v>47553</c:v>
                </c:pt>
                <c:pt idx="1124">
                  <c:v>47560</c:v>
                </c:pt>
                <c:pt idx="1125">
                  <c:v>47567</c:v>
                </c:pt>
                <c:pt idx="1126">
                  <c:v>47574</c:v>
                </c:pt>
                <c:pt idx="1127">
                  <c:v>47581</c:v>
                </c:pt>
                <c:pt idx="1128">
                  <c:v>47588</c:v>
                </c:pt>
                <c:pt idx="1129">
                  <c:v>47597</c:v>
                </c:pt>
                <c:pt idx="1130">
                  <c:v>47602</c:v>
                </c:pt>
                <c:pt idx="1131">
                  <c:v>47609</c:v>
                </c:pt>
                <c:pt idx="1132">
                  <c:v>47616</c:v>
                </c:pt>
                <c:pt idx="1133">
                  <c:v>47623</c:v>
                </c:pt>
                <c:pt idx="1134">
                  <c:v>47630</c:v>
                </c:pt>
                <c:pt idx="1135">
                  <c:v>47637</c:v>
                </c:pt>
                <c:pt idx="1136">
                  <c:v>47644</c:v>
                </c:pt>
                <c:pt idx="1137">
                  <c:v>47651</c:v>
                </c:pt>
                <c:pt idx="1138">
                  <c:v>47658</c:v>
                </c:pt>
                <c:pt idx="1139">
                  <c:v>47665</c:v>
                </c:pt>
                <c:pt idx="1140">
                  <c:v>47672</c:v>
                </c:pt>
                <c:pt idx="1141">
                  <c:v>47679</c:v>
                </c:pt>
                <c:pt idx="1142">
                  <c:v>47686</c:v>
                </c:pt>
                <c:pt idx="1143">
                  <c:v>47693</c:v>
                </c:pt>
                <c:pt idx="1144">
                  <c:v>47700</c:v>
                </c:pt>
                <c:pt idx="1145">
                  <c:v>47707</c:v>
                </c:pt>
                <c:pt idx="1146">
                  <c:v>47714</c:v>
                </c:pt>
                <c:pt idx="1147">
                  <c:v>47721</c:v>
                </c:pt>
                <c:pt idx="1148">
                  <c:v>47728</c:v>
                </c:pt>
                <c:pt idx="1149">
                  <c:v>47735</c:v>
                </c:pt>
                <c:pt idx="1150">
                  <c:v>47742</c:v>
                </c:pt>
                <c:pt idx="1151">
                  <c:v>47749</c:v>
                </c:pt>
                <c:pt idx="1152">
                  <c:v>47756</c:v>
                </c:pt>
                <c:pt idx="1153">
                  <c:v>47763</c:v>
                </c:pt>
                <c:pt idx="1154">
                  <c:v>47770</c:v>
                </c:pt>
                <c:pt idx="1155">
                  <c:v>47777</c:v>
                </c:pt>
                <c:pt idx="1156">
                  <c:v>47784</c:v>
                </c:pt>
                <c:pt idx="1157">
                  <c:v>47791</c:v>
                </c:pt>
                <c:pt idx="1158">
                  <c:v>47798</c:v>
                </c:pt>
                <c:pt idx="1159">
                  <c:v>47805</c:v>
                </c:pt>
                <c:pt idx="1160">
                  <c:v>47812</c:v>
                </c:pt>
                <c:pt idx="1161">
                  <c:v>47819</c:v>
                </c:pt>
                <c:pt idx="1162">
                  <c:v>47826</c:v>
                </c:pt>
                <c:pt idx="1163">
                  <c:v>47833</c:v>
                </c:pt>
                <c:pt idx="1164">
                  <c:v>47840</c:v>
                </c:pt>
                <c:pt idx="1165">
                  <c:v>47848</c:v>
                </c:pt>
                <c:pt idx="1166">
                  <c:v>47855</c:v>
                </c:pt>
                <c:pt idx="1167">
                  <c:v>47862</c:v>
                </c:pt>
                <c:pt idx="1168">
                  <c:v>47869</c:v>
                </c:pt>
                <c:pt idx="1169">
                  <c:v>47876</c:v>
                </c:pt>
                <c:pt idx="1170">
                  <c:v>47883</c:v>
                </c:pt>
                <c:pt idx="1171">
                  <c:v>47890</c:v>
                </c:pt>
                <c:pt idx="1172">
                  <c:v>47897</c:v>
                </c:pt>
                <c:pt idx="1173">
                  <c:v>47904</c:v>
                </c:pt>
                <c:pt idx="1174">
                  <c:v>47911</c:v>
                </c:pt>
                <c:pt idx="1175">
                  <c:v>47918</c:v>
                </c:pt>
                <c:pt idx="1176">
                  <c:v>47925</c:v>
                </c:pt>
                <c:pt idx="1177">
                  <c:v>47932</c:v>
                </c:pt>
                <c:pt idx="1178">
                  <c:v>47939</c:v>
                </c:pt>
                <c:pt idx="1179">
                  <c:v>47946</c:v>
                </c:pt>
                <c:pt idx="1180">
                  <c:v>47955</c:v>
                </c:pt>
                <c:pt idx="1181">
                  <c:v>47962</c:v>
                </c:pt>
                <c:pt idx="1182">
                  <c:v>47970</c:v>
                </c:pt>
                <c:pt idx="1183">
                  <c:v>47976</c:v>
                </c:pt>
                <c:pt idx="1184">
                  <c:v>47983</c:v>
                </c:pt>
                <c:pt idx="1185">
                  <c:v>47990</c:v>
                </c:pt>
                <c:pt idx="1186">
                  <c:v>47997</c:v>
                </c:pt>
                <c:pt idx="1187">
                  <c:v>48004</c:v>
                </c:pt>
                <c:pt idx="1188">
                  <c:v>48011</c:v>
                </c:pt>
                <c:pt idx="1189">
                  <c:v>48018</c:v>
                </c:pt>
                <c:pt idx="1190">
                  <c:v>48025</c:v>
                </c:pt>
                <c:pt idx="1191">
                  <c:v>48032</c:v>
                </c:pt>
                <c:pt idx="1192">
                  <c:v>48039</c:v>
                </c:pt>
                <c:pt idx="1193">
                  <c:v>48046</c:v>
                </c:pt>
                <c:pt idx="1194">
                  <c:v>48053</c:v>
                </c:pt>
                <c:pt idx="1195">
                  <c:v>48060</c:v>
                </c:pt>
                <c:pt idx="1196">
                  <c:v>48067</c:v>
                </c:pt>
                <c:pt idx="1197">
                  <c:v>48074</c:v>
                </c:pt>
                <c:pt idx="1198">
                  <c:v>48081</c:v>
                </c:pt>
                <c:pt idx="1199">
                  <c:v>48088</c:v>
                </c:pt>
                <c:pt idx="1200">
                  <c:v>48095</c:v>
                </c:pt>
                <c:pt idx="1201">
                  <c:v>48102</c:v>
                </c:pt>
                <c:pt idx="1202">
                  <c:v>48109</c:v>
                </c:pt>
                <c:pt idx="1203">
                  <c:v>48116</c:v>
                </c:pt>
                <c:pt idx="1204">
                  <c:v>48123</c:v>
                </c:pt>
                <c:pt idx="1205">
                  <c:v>48130</c:v>
                </c:pt>
                <c:pt idx="1206">
                  <c:v>48137</c:v>
                </c:pt>
                <c:pt idx="1207">
                  <c:v>48144</c:v>
                </c:pt>
                <c:pt idx="1208">
                  <c:v>48151</c:v>
                </c:pt>
                <c:pt idx="1209">
                  <c:v>48158</c:v>
                </c:pt>
                <c:pt idx="1210">
                  <c:v>48165</c:v>
                </c:pt>
                <c:pt idx="1211">
                  <c:v>48172</c:v>
                </c:pt>
                <c:pt idx="1212">
                  <c:v>48179</c:v>
                </c:pt>
                <c:pt idx="1213">
                  <c:v>48186</c:v>
                </c:pt>
                <c:pt idx="1214">
                  <c:v>48193</c:v>
                </c:pt>
                <c:pt idx="1215">
                  <c:v>48200</c:v>
                </c:pt>
                <c:pt idx="1216">
                  <c:v>48211</c:v>
                </c:pt>
                <c:pt idx="1217">
                  <c:v>48215</c:v>
                </c:pt>
                <c:pt idx="1218">
                  <c:v>48221</c:v>
                </c:pt>
                <c:pt idx="1219">
                  <c:v>48228</c:v>
                </c:pt>
                <c:pt idx="1220">
                  <c:v>48235</c:v>
                </c:pt>
                <c:pt idx="1221">
                  <c:v>48242</c:v>
                </c:pt>
                <c:pt idx="1222">
                  <c:v>48249</c:v>
                </c:pt>
                <c:pt idx="1223">
                  <c:v>48256</c:v>
                </c:pt>
                <c:pt idx="1224">
                  <c:v>48263</c:v>
                </c:pt>
                <c:pt idx="1225">
                  <c:v>48270</c:v>
                </c:pt>
                <c:pt idx="1226">
                  <c:v>48277</c:v>
                </c:pt>
                <c:pt idx="1227">
                  <c:v>48284</c:v>
                </c:pt>
                <c:pt idx="1228">
                  <c:v>48291</c:v>
                </c:pt>
                <c:pt idx="1229">
                  <c:v>48298</c:v>
                </c:pt>
                <c:pt idx="1230">
                  <c:v>48305</c:v>
                </c:pt>
                <c:pt idx="1231">
                  <c:v>48312</c:v>
                </c:pt>
                <c:pt idx="1232">
                  <c:v>48319</c:v>
                </c:pt>
                <c:pt idx="1233">
                  <c:v>48326</c:v>
                </c:pt>
                <c:pt idx="1234">
                  <c:v>48333</c:v>
                </c:pt>
                <c:pt idx="1235">
                  <c:v>48340</c:v>
                </c:pt>
                <c:pt idx="1236">
                  <c:v>48347</c:v>
                </c:pt>
                <c:pt idx="1237">
                  <c:v>48354</c:v>
                </c:pt>
                <c:pt idx="1238">
                  <c:v>48361</c:v>
                </c:pt>
                <c:pt idx="1239">
                  <c:v>48368</c:v>
                </c:pt>
                <c:pt idx="1240">
                  <c:v>48375</c:v>
                </c:pt>
                <c:pt idx="1241">
                  <c:v>48382</c:v>
                </c:pt>
                <c:pt idx="1242">
                  <c:v>48389</c:v>
                </c:pt>
                <c:pt idx="1243">
                  <c:v>48396</c:v>
                </c:pt>
                <c:pt idx="1244">
                  <c:v>48403</c:v>
                </c:pt>
                <c:pt idx="1245">
                  <c:v>48410</c:v>
                </c:pt>
                <c:pt idx="1246">
                  <c:v>48417</c:v>
                </c:pt>
                <c:pt idx="1247">
                  <c:v>48424</c:v>
                </c:pt>
                <c:pt idx="1248">
                  <c:v>48431</c:v>
                </c:pt>
                <c:pt idx="1249">
                  <c:v>48438</c:v>
                </c:pt>
                <c:pt idx="1250">
                  <c:v>48445</c:v>
                </c:pt>
                <c:pt idx="1251">
                  <c:v>48452</c:v>
                </c:pt>
                <c:pt idx="1252">
                  <c:v>48459</c:v>
                </c:pt>
                <c:pt idx="1253">
                  <c:v>48466</c:v>
                </c:pt>
                <c:pt idx="1254">
                  <c:v>48473</c:v>
                </c:pt>
                <c:pt idx="1255">
                  <c:v>48480</c:v>
                </c:pt>
                <c:pt idx="1256">
                  <c:v>48487</c:v>
                </c:pt>
                <c:pt idx="1257">
                  <c:v>48494</c:v>
                </c:pt>
                <c:pt idx="1258">
                  <c:v>48501</c:v>
                </c:pt>
                <c:pt idx="1259">
                  <c:v>48508</c:v>
                </c:pt>
                <c:pt idx="1260">
                  <c:v>48515</c:v>
                </c:pt>
                <c:pt idx="1261">
                  <c:v>48522</c:v>
                </c:pt>
                <c:pt idx="1262">
                  <c:v>48529</c:v>
                </c:pt>
                <c:pt idx="1263">
                  <c:v>48536</c:v>
                </c:pt>
                <c:pt idx="1264">
                  <c:v>48543</c:v>
                </c:pt>
                <c:pt idx="1265">
                  <c:v>48550</c:v>
                </c:pt>
                <c:pt idx="1266">
                  <c:v>48557</c:v>
                </c:pt>
                <c:pt idx="1267">
                  <c:v>48564</c:v>
                </c:pt>
                <c:pt idx="1268">
                  <c:v>48571</c:v>
                </c:pt>
                <c:pt idx="1269">
                  <c:v>48578</c:v>
                </c:pt>
                <c:pt idx="1270">
                  <c:v>48585</c:v>
                </c:pt>
                <c:pt idx="1271">
                  <c:v>48592</c:v>
                </c:pt>
                <c:pt idx="1272">
                  <c:v>48599</c:v>
                </c:pt>
                <c:pt idx="1273">
                  <c:v>48606</c:v>
                </c:pt>
                <c:pt idx="1274">
                  <c:v>48613</c:v>
                </c:pt>
                <c:pt idx="1275">
                  <c:v>48620</c:v>
                </c:pt>
                <c:pt idx="1276">
                  <c:v>48627</c:v>
                </c:pt>
                <c:pt idx="1277">
                  <c:v>48634</c:v>
                </c:pt>
                <c:pt idx="1278">
                  <c:v>48641</c:v>
                </c:pt>
                <c:pt idx="1279">
                  <c:v>48648</c:v>
                </c:pt>
                <c:pt idx="1280">
                  <c:v>48655</c:v>
                </c:pt>
                <c:pt idx="1281">
                  <c:v>48662</c:v>
                </c:pt>
                <c:pt idx="1282">
                  <c:v>48669</c:v>
                </c:pt>
                <c:pt idx="1283">
                  <c:v>48676</c:v>
                </c:pt>
                <c:pt idx="1284">
                  <c:v>48683</c:v>
                </c:pt>
                <c:pt idx="1285">
                  <c:v>48690</c:v>
                </c:pt>
                <c:pt idx="1286">
                  <c:v>48697</c:v>
                </c:pt>
                <c:pt idx="1287">
                  <c:v>48704</c:v>
                </c:pt>
                <c:pt idx="1288">
                  <c:v>48711</c:v>
                </c:pt>
                <c:pt idx="1289">
                  <c:v>48718</c:v>
                </c:pt>
                <c:pt idx="1290">
                  <c:v>48725</c:v>
                </c:pt>
                <c:pt idx="1291">
                  <c:v>48732</c:v>
                </c:pt>
                <c:pt idx="1292">
                  <c:v>48739</c:v>
                </c:pt>
                <c:pt idx="1293">
                  <c:v>48746</c:v>
                </c:pt>
                <c:pt idx="1294">
                  <c:v>48753</c:v>
                </c:pt>
                <c:pt idx="1295">
                  <c:v>48760</c:v>
                </c:pt>
                <c:pt idx="1296">
                  <c:v>48767</c:v>
                </c:pt>
                <c:pt idx="1297">
                  <c:v>48774</c:v>
                </c:pt>
                <c:pt idx="1298">
                  <c:v>48781</c:v>
                </c:pt>
                <c:pt idx="1299">
                  <c:v>48788</c:v>
                </c:pt>
                <c:pt idx="1300">
                  <c:v>48795</c:v>
                </c:pt>
                <c:pt idx="1301">
                  <c:v>48802</c:v>
                </c:pt>
                <c:pt idx="1302">
                  <c:v>48809</c:v>
                </c:pt>
                <c:pt idx="1303">
                  <c:v>48816</c:v>
                </c:pt>
                <c:pt idx="1304">
                  <c:v>48823</c:v>
                </c:pt>
                <c:pt idx="1305">
                  <c:v>48830</c:v>
                </c:pt>
                <c:pt idx="1306">
                  <c:v>48837</c:v>
                </c:pt>
                <c:pt idx="1307">
                  <c:v>48844</c:v>
                </c:pt>
                <c:pt idx="1308">
                  <c:v>48851</c:v>
                </c:pt>
                <c:pt idx="1309">
                  <c:v>48858</c:v>
                </c:pt>
                <c:pt idx="1310">
                  <c:v>48865</c:v>
                </c:pt>
                <c:pt idx="1311">
                  <c:v>48872</c:v>
                </c:pt>
                <c:pt idx="1312">
                  <c:v>48879</c:v>
                </c:pt>
                <c:pt idx="1313">
                  <c:v>48886</c:v>
                </c:pt>
                <c:pt idx="1314">
                  <c:v>48893</c:v>
                </c:pt>
                <c:pt idx="1315">
                  <c:v>48900</c:v>
                </c:pt>
                <c:pt idx="1316">
                  <c:v>48907</c:v>
                </c:pt>
                <c:pt idx="1317">
                  <c:v>48914</c:v>
                </c:pt>
                <c:pt idx="1318">
                  <c:v>48921</c:v>
                </c:pt>
                <c:pt idx="1319">
                  <c:v>48928</c:v>
                </c:pt>
                <c:pt idx="1320">
                  <c:v>48935</c:v>
                </c:pt>
                <c:pt idx="1321">
                  <c:v>48942</c:v>
                </c:pt>
                <c:pt idx="1322">
                  <c:v>48949</c:v>
                </c:pt>
                <c:pt idx="1323">
                  <c:v>48956</c:v>
                </c:pt>
                <c:pt idx="1324">
                  <c:v>48963</c:v>
                </c:pt>
                <c:pt idx="1325">
                  <c:v>48970</c:v>
                </c:pt>
                <c:pt idx="1326">
                  <c:v>48977</c:v>
                </c:pt>
                <c:pt idx="1327">
                  <c:v>48984</c:v>
                </c:pt>
                <c:pt idx="1328">
                  <c:v>48991</c:v>
                </c:pt>
                <c:pt idx="1329">
                  <c:v>48998</c:v>
                </c:pt>
                <c:pt idx="1330">
                  <c:v>49005</c:v>
                </c:pt>
                <c:pt idx="1331">
                  <c:v>49012</c:v>
                </c:pt>
                <c:pt idx="1332">
                  <c:v>49019</c:v>
                </c:pt>
                <c:pt idx="1333">
                  <c:v>49026</c:v>
                </c:pt>
                <c:pt idx="1334">
                  <c:v>49033</c:v>
                </c:pt>
                <c:pt idx="1335">
                  <c:v>49040</c:v>
                </c:pt>
                <c:pt idx="1336">
                  <c:v>49047</c:v>
                </c:pt>
                <c:pt idx="1337">
                  <c:v>49054</c:v>
                </c:pt>
                <c:pt idx="1338">
                  <c:v>49061</c:v>
                </c:pt>
                <c:pt idx="1339">
                  <c:v>49068</c:v>
                </c:pt>
                <c:pt idx="1340">
                  <c:v>49075</c:v>
                </c:pt>
                <c:pt idx="1341">
                  <c:v>49082</c:v>
                </c:pt>
                <c:pt idx="1342">
                  <c:v>49089</c:v>
                </c:pt>
                <c:pt idx="1343">
                  <c:v>49096</c:v>
                </c:pt>
                <c:pt idx="1344">
                  <c:v>49103</c:v>
                </c:pt>
                <c:pt idx="1345">
                  <c:v>49110</c:v>
                </c:pt>
                <c:pt idx="1346">
                  <c:v>49117</c:v>
                </c:pt>
                <c:pt idx="1347">
                  <c:v>49124</c:v>
                </c:pt>
                <c:pt idx="1348">
                  <c:v>49131</c:v>
                </c:pt>
                <c:pt idx="1349">
                  <c:v>49138</c:v>
                </c:pt>
                <c:pt idx="1350">
                  <c:v>49145</c:v>
                </c:pt>
                <c:pt idx="1351">
                  <c:v>49152</c:v>
                </c:pt>
                <c:pt idx="1352">
                  <c:v>49159</c:v>
                </c:pt>
                <c:pt idx="1353">
                  <c:v>49166</c:v>
                </c:pt>
                <c:pt idx="1354">
                  <c:v>49173</c:v>
                </c:pt>
                <c:pt idx="1355">
                  <c:v>49180</c:v>
                </c:pt>
                <c:pt idx="1356">
                  <c:v>49187</c:v>
                </c:pt>
                <c:pt idx="1357">
                  <c:v>49194</c:v>
                </c:pt>
                <c:pt idx="1358">
                  <c:v>49201</c:v>
                </c:pt>
                <c:pt idx="1359">
                  <c:v>49208</c:v>
                </c:pt>
                <c:pt idx="1360">
                  <c:v>49215</c:v>
                </c:pt>
                <c:pt idx="1361">
                  <c:v>49222</c:v>
                </c:pt>
                <c:pt idx="1362">
                  <c:v>49229</c:v>
                </c:pt>
                <c:pt idx="1363">
                  <c:v>49236</c:v>
                </c:pt>
                <c:pt idx="1364">
                  <c:v>49243</c:v>
                </c:pt>
                <c:pt idx="1365">
                  <c:v>49250</c:v>
                </c:pt>
                <c:pt idx="1366">
                  <c:v>49257</c:v>
                </c:pt>
                <c:pt idx="1367">
                  <c:v>49264</c:v>
                </c:pt>
                <c:pt idx="1368">
                  <c:v>49271</c:v>
                </c:pt>
                <c:pt idx="1369">
                  <c:v>49278</c:v>
                </c:pt>
                <c:pt idx="1370">
                  <c:v>49285</c:v>
                </c:pt>
                <c:pt idx="1371">
                  <c:v>49292</c:v>
                </c:pt>
                <c:pt idx="1372">
                  <c:v>49299</c:v>
                </c:pt>
                <c:pt idx="1373">
                  <c:v>49307</c:v>
                </c:pt>
                <c:pt idx="1374">
                  <c:v>49314</c:v>
                </c:pt>
                <c:pt idx="1375">
                  <c:v>49321</c:v>
                </c:pt>
                <c:pt idx="1376">
                  <c:v>49328</c:v>
                </c:pt>
                <c:pt idx="1377">
                  <c:v>49335</c:v>
                </c:pt>
                <c:pt idx="1378">
                  <c:v>49342</c:v>
                </c:pt>
                <c:pt idx="1379">
                  <c:v>49349</c:v>
                </c:pt>
                <c:pt idx="1380">
                  <c:v>49356</c:v>
                </c:pt>
                <c:pt idx="1381">
                  <c:v>49363</c:v>
                </c:pt>
                <c:pt idx="1382">
                  <c:v>49370</c:v>
                </c:pt>
                <c:pt idx="1383">
                  <c:v>49377</c:v>
                </c:pt>
                <c:pt idx="1384">
                  <c:v>49384</c:v>
                </c:pt>
                <c:pt idx="1385">
                  <c:v>49395</c:v>
                </c:pt>
                <c:pt idx="1386">
                  <c:v>49398</c:v>
                </c:pt>
                <c:pt idx="1387">
                  <c:v>49405</c:v>
                </c:pt>
                <c:pt idx="1388">
                  <c:v>49412</c:v>
                </c:pt>
                <c:pt idx="1389">
                  <c:v>49419</c:v>
                </c:pt>
                <c:pt idx="1390">
                  <c:v>49426</c:v>
                </c:pt>
                <c:pt idx="1391">
                  <c:v>49433</c:v>
                </c:pt>
                <c:pt idx="1392">
                  <c:v>49440</c:v>
                </c:pt>
                <c:pt idx="1393">
                  <c:v>49447</c:v>
                </c:pt>
                <c:pt idx="1394">
                  <c:v>49454</c:v>
                </c:pt>
                <c:pt idx="1395">
                  <c:v>49461</c:v>
                </c:pt>
                <c:pt idx="1396">
                  <c:v>49468</c:v>
                </c:pt>
                <c:pt idx="1397">
                  <c:v>49475</c:v>
                </c:pt>
                <c:pt idx="1398">
                  <c:v>49482</c:v>
                </c:pt>
                <c:pt idx="1399">
                  <c:v>49489</c:v>
                </c:pt>
                <c:pt idx="1400">
                  <c:v>49496</c:v>
                </c:pt>
                <c:pt idx="1401">
                  <c:v>49503</c:v>
                </c:pt>
                <c:pt idx="1402">
                  <c:v>49510</c:v>
                </c:pt>
                <c:pt idx="1403">
                  <c:v>49517</c:v>
                </c:pt>
                <c:pt idx="1404">
                  <c:v>49524</c:v>
                </c:pt>
                <c:pt idx="1405">
                  <c:v>49531</c:v>
                </c:pt>
                <c:pt idx="1406">
                  <c:v>49538</c:v>
                </c:pt>
                <c:pt idx="1407">
                  <c:v>49545</c:v>
                </c:pt>
                <c:pt idx="1408">
                  <c:v>49552</c:v>
                </c:pt>
                <c:pt idx="1409">
                  <c:v>49559</c:v>
                </c:pt>
                <c:pt idx="1410">
                  <c:v>49566</c:v>
                </c:pt>
                <c:pt idx="1411">
                  <c:v>49573</c:v>
                </c:pt>
                <c:pt idx="1412">
                  <c:v>49580</c:v>
                </c:pt>
                <c:pt idx="1413">
                  <c:v>49587</c:v>
                </c:pt>
                <c:pt idx="1414">
                  <c:v>49594</c:v>
                </c:pt>
                <c:pt idx="1415">
                  <c:v>49601</c:v>
                </c:pt>
                <c:pt idx="1416">
                  <c:v>49608</c:v>
                </c:pt>
                <c:pt idx="1417">
                  <c:v>49615</c:v>
                </c:pt>
                <c:pt idx="1418">
                  <c:v>49622</c:v>
                </c:pt>
                <c:pt idx="1419">
                  <c:v>49629</c:v>
                </c:pt>
                <c:pt idx="1420">
                  <c:v>49636</c:v>
                </c:pt>
                <c:pt idx="1421">
                  <c:v>49643</c:v>
                </c:pt>
                <c:pt idx="1422">
                  <c:v>49650</c:v>
                </c:pt>
                <c:pt idx="1423">
                  <c:v>49657</c:v>
                </c:pt>
                <c:pt idx="1424">
                  <c:v>49664</c:v>
                </c:pt>
                <c:pt idx="1425">
                  <c:v>49674</c:v>
                </c:pt>
                <c:pt idx="1426">
                  <c:v>49681</c:v>
                </c:pt>
                <c:pt idx="1427">
                  <c:v>49688</c:v>
                </c:pt>
                <c:pt idx="1428">
                  <c:v>49695</c:v>
                </c:pt>
                <c:pt idx="1429">
                  <c:v>49702</c:v>
                </c:pt>
                <c:pt idx="1430">
                  <c:v>49709</c:v>
                </c:pt>
                <c:pt idx="1431">
                  <c:v>49716</c:v>
                </c:pt>
                <c:pt idx="1432">
                  <c:v>49723</c:v>
                </c:pt>
                <c:pt idx="1433">
                  <c:v>49730</c:v>
                </c:pt>
                <c:pt idx="1434">
                  <c:v>49737</c:v>
                </c:pt>
                <c:pt idx="1435">
                  <c:v>49744</c:v>
                </c:pt>
                <c:pt idx="1436">
                  <c:v>49751</c:v>
                </c:pt>
                <c:pt idx="1437">
                  <c:v>49758</c:v>
                </c:pt>
                <c:pt idx="1438">
                  <c:v>49765</c:v>
                </c:pt>
                <c:pt idx="1439">
                  <c:v>49772</c:v>
                </c:pt>
                <c:pt idx="1440">
                  <c:v>49781</c:v>
                </c:pt>
                <c:pt idx="1441">
                  <c:v>49786</c:v>
                </c:pt>
                <c:pt idx="1442">
                  <c:v>49793</c:v>
                </c:pt>
                <c:pt idx="1443">
                  <c:v>49801</c:v>
                </c:pt>
                <c:pt idx="1444">
                  <c:v>49808</c:v>
                </c:pt>
                <c:pt idx="1445">
                  <c:v>49815</c:v>
                </c:pt>
                <c:pt idx="1446">
                  <c:v>49822</c:v>
                </c:pt>
                <c:pt idx="1447">
                  <c:v>49829</c:v>
                </c:pt>
                <c:pt idx="1448">
                  <c:v>49836</c:v>
                </c:pt>
                <c:pt idx="1449">
                  <c:v>49843</c:v>
                </c:pt>
                <c:pt idx="1450">
                  <c:v>49850</c:v>
                </c:pt>
                <c:pt idx="1451">
                  <c:v>49857</c:v>
                </c:pt>
                <c:pt idx="1452">
                  <c:v>49864</c:v>
                </c:pt>
                <c:pt idx="1453">
                  <c:v>49871</c:v>
                </c:pt>
                <c:pt idx="1454">
                  <c:v>49878</c:v>
                </c:pt>
                <c:pt idx="1455">
                  <c:v>49885</c:v>
                </c:pt>
                <c:pt idx="1456">
                  <c:v>49892</c:v>
                </c:pt>
                <c:pt idx="1457">
                  <c:v>49899</c:v>
                </c:pt>
                <c:pt idx="1458">
                  <c:v>49906</c:v>
                </c:pt>
                <c:pt idx="1459">
                  <c:v>49913</c:v>
                </c:pt>
                <c:pt idx="1460">
                  <c:v>49920</c:v>
                </c:pt>
                <c:pt idx="1461">
                  <c:v>49927</c:v>
                </c:pt>
                <c:pt idx="1462">
                  <c:v>49934</c:v>
                </c:pt>
                <c:pt idx="1463">
                  <c:v>49941</c:v>
                </c:pt>
                <c:pt idx="1464">
                  <c:v>49948</c:v>
                </c:pt>
                <c:pt idx="1465">
                  <c:v>49955</c:v>
                </c:pt>
                <c:pt idx="1466">
                  <c:v>49962</c:v>
                </c:pt>
                <c:pt idx="1467">
                  <c:v>49969</c:v>
                </c:pt>
                <c:pt idx="1468">
                  <c:v>49976</c:v>
                </c:pt>
                <c:pt idx="1469">
                  <c:v>49983</c:v>
                </c:pt>
                <c:pt idx="1470">
                  <c:v>49990</c:v>
                </c:pt>
                <c:pt idx="1471">
                  <c:v>49997</c:v>
                </c:pt>
                <c:pt idx="1472">
                  <c:v>50004</c:v>
                </c:pt>
                <c:pt idx="1473">
                  <c:v>50011</c:v>
                </c:pt>
                <c:pt idx="1474">
                  <c:v>50018</c:v>
                </c:pt>
                <c:pt idx="1475">
                  <c:v>50025</c:v>
                </c:pt>
                <c:pt idx="1476">
                  <c:v>50032</c:v>
                </c:pt>
                <c:pt idx="1477">
                  <c:v>50040</c:v>
                </c:pt>
                <c:pt idx="1478">
                  <c:v>50047</c:v>
                </c:pt>
                <c:pt idx="1479">
                  <c:v>50054</c:v>
                </c:pt>
                <c:pt idx="1480">
                  <c:v>50061</c:v>
                </c:pt>
                <c:pt idx="1481">
                  <c:v>50068</c:v>
                </c:pt>
                <c:pt idx="1482">
                  <c:v>50075</c:v>
                </c:pt>
                <c:pt idx="1483">
                  <c:v>50082</c:v>
                </c:pt>
                <c:pt idx="1484">
                  <c:v>50089</c:v>
                </c:pt>
                <c:pt idx="1485">
                  <c:v>50096</c:v>
                </c:pt>
                <c:pt idx="1486">
                  <c:v>50103</c:v>
                </c:pt>
                <c:pt idx="1487">
                  <c:v>50110</c:v>
                </c:pt>
                <c:pt idx="1488">
                  <c:v>50117</c:v>
                </c:pt>
                <c:pt idx="1489">
                  <c:v>50124</c:v>
                </c:pt>
                <c:pt idx="1490">
                  <c:v>50131</c:v>
                </c:pt>
                <c:pt idx="1491">
                  <c:v>50139</c:v>
                </c:pt>
                <c:pt idx="1492">
                  <c:v>50146</c:v>
                </c:pt>
                <c:pt idx="1493">
                  <c:v>50153</c:v>
                </c:pt>
                <c:pt idx="1494">
                  <c:v>50160</c:v>
                </c:pt>
                <c:pt idx="1495">
                  <c:v>50167</c:v>
                </c:pt>
                <c:pt idx="1496">
                  <c:v>50174</c:v>
                </c:pt>
                <c:pt idx="1497">
                  <c:v>50181</c:v>
                </c:pt>
                <c:pt idx="1498">
                  <c:v>50188</c:v>
                </c:pt>
                <c:pt idx="1499">
                  <c:v>50195</c:v>
                </c:pt>
                <c:pt idx="1500">
                  <c:v>50202</c:v>
                </c:pt>
                <c:pt idx="1501">
                  <c:v>50209</c:v>
                </c:pt>
                <c:pt idx="1502">
                  <c:v>50216</c:v>
                </c:pt>
                <c:pt idx="1503">
                  <c:v>50223</c:v>
                </c:pt>
                <c:pt idx="1504">
                  <c:v>50230</c:v>
                </c:pt>
                <c:pt idx="1505">
                  <c:v>50237</c:v>
                </c:pt>
                <c:pt idx="1506">
                  <c:v>50244</c:v>
                </c:pt>
                <c:pt idx="1507">
                  <c:v>50251</c:v>
                </c:pt>
                <c:pt idx="1508">
                  <c:v>50258</c:v>
                </c:pt>
                <c:pt idx="1509">
                  <c:v>50265</c:v>
                </c:pt>
                <c:pt idx="1510">
                  <c:v>50272</c:v>
                </c:pt>
                <c:pt idx="1511">
                  <c:v>50279</c:v>
                </c:pt>
                <c:pt idx="1512">
                  <c:v>50286</c:v>
                </c:pt>
                <c:pt idx="1513">
                  <c:v>50293</c:v>
                </c:pt>
                <c:pt idx="1514">
                  <c:v>50300</c:v>
                </c:pt>
                <c:pt idx="1515">
                  <c:v>50307</c:v>
                </c:pt>
                <c:pt idx="1516">
                  <c:v>50314</c:v>
                </c:pt>
                <c:pt idx="1517">
                  <c:v>50321</c:v>
                </c:pt>
                <c:pt idx="1518">
                  <c:v>50328</c:v>
                </c:pt>
                <c:pt idx="1519">
                  <c:v>50335</c:v>
                </c:pt>
                <c:pt idx="1520">
                  <c:v>50342</c:v>
                </c:pt>
                <c:pt idx="1521">
                  <c:v>50349</c:v>
                </c:pt>
                <c:pt idx="1522">
                  <c:v>50356</c:v>
                </c:pt>
                <c:pt idx="1523">
                  <c:v>50363</c:v>
                </c:pt>
                <c:pt idx="1524">
                  <c:v>50370</c:v>
                </c:pt>
                <c:pt idx="1525">
                  <c:v>50377</c:v>
                </c:pt>
                <c:pt idx="1526">
                  <c:v>50384</c:v>
                </c:pt>
                <c:pt idx="1527">
                  <c:v>50391</c:v>
                </c:pt>
                <c:pt idx="1528">
                  <c:v>50398</c:v>
                </c:pt>
                <c:pt idx="1529">
                  <c:v>50405</c:v>
                </c:pt>
                <c:pt idx="1530">
                  <c:v>50412</c:v>
                </c:pt>
                <c:pt idx="1531">
                  <c:v>50419</c:v>
                </c:pt>
                <c:pt idx="1532">
                  <c:v>50426</c:v>
                </c:pt>
                <c:pt idx="1533">
                  <c:v>50433</c:v>
                </c:pt>
                <c:pt idx="1534">
                  <c:v>50440</c:v>
                </c:pt>
                <c:pt idx="1535">
                  <c:v>50447</c:v>
                </c:pt>
                <c:pt idx="1536">
                  <c:v>50454</c:v>
                </c:pt>
                <c:pt idx="1537">
                  <c:v>50461</c:v>
                </c:pt>
                <c:pt idx="1538">
                  <c:v>50468</c:v>
                </c:pt>
                <c:pt idx="1539">
                  <c:v>50475</c:v>
                </c:pt>
                <c:pt idx="1540">
                  <c:v>50482</c:v>
                </c:pt>
                <c:pt idx="1541">
                  <c:v>50489</c:v>
                </c:pt>
                <c:pt idx="1542">
                  <c:v>50496</c:v>
                </c:pt>
                <c:pt idx="1543">
                  <c:v>50503</c:v>
                </c:pt>
                <c:pt idx="1544">
                  <c:v>50510</c:v>
                </c:pt>
                <c:pt idx="1545">
                  <c:v>50517</c:v>
                </c:pt>
                <c:pt idx="1546">
                  <c:v>50524</c:v>
                </c:pt>
                <c:pt idx="1547">
                  <c:v>50531</c:v>
                </c:pt>
                <c:pt idx="1548">
                  <c:v>50538</c:v>
                </c:pt>
                <c:pt idx="1549">
                  <c:v>50545</c:v>
                </c:pt>
                <c:pt idx="1550">
                  <c:v>50552</c:v>
                </c:pt>
                <c:pt idx="1551">
                  <c:v>50559</c:v>
                </c:pt>
                <c:pt idx="1552">
                  <c:v>50566</c:v>
                </c:pt>
                <c:pt idx="1553">
                  <c:v>50573</c:v>
                </c:pt>
                <c:pt idx="1554">
                  <c:v>50580</c:v>
                </c:pt>
                <c:pt idx="1555">
                  <c:v>50587</c:v>
                </c:pt>
                <c:pt idx="1556">
                  <c:v>50594</c:v>
                </c:pt>
                <c:pt idx="1557">
                  <c:v>50601</c:v>
                </c:pt>
                <c:pt idx="1558">
                  <c:v>50608</c:v>
                </c:pt>
                <c:pt idx="1559">
                  <c:v>50615</c:v>
                </c:pt>
                <c:pt idx="1560">
                  <c:v>50622</c:v>
                </c:pt>
                <c:pt idx="1561">
                  <c:v>50629</c:v>
                </c:pt>
                <c:pt idx="1562">
                  <c:v>50636</c:v>
                </c:pt>
                <c:pt idx="1563">
                  <c:v>50643</c:v>
                </c:pt>
                <c:pt idx="1564">
                  <c:v>50650</c:v>
                </c:pt>
                <c:pt idx="1565">
                  <c:v>50657</c:v>
                </c:pt>
                <c:pt idx="1566">
                  <c:v>50664</c:v>
                </c:pt>
                <c:pt idx="1567">
                  <c:v>50671</c:v>
                </c:pt>
                <c:pt idx="1568">
                  <c:v>50678</c:v>
                </c:pt>
                <c:pt idx="1569">
                  <c:v>50685</c:v>
                </c:pt>
                <c:pt idx="1570">
                  <c:v>50692</c:v>
                </c:pt>
                <c:pt idx="1571">
                  <c:v>50699</c:v>
                </c:pt>
                <c:pt idx="1572">
                  <c:v>50706</c:v>
                </c:pt>
                <c:pt idx="1573">
                  <c:v>50713</c:v>
                </c:pt>
                <c:pt idx="1574">
                  <c:v>50720</c:v>
                </c:pt>
                <c:pt idx="1575">
                  <c:v>50727</c:v>
                </c:pt>
                <c:pt idx="1576">
                  <c:v>50734</c:v>
                </c:pt>
                <c:pt idx="1577">
                  <c:v>50741</c:v>
                </c:pt>
                <c:pt idx="1578">
                  <c:v>50748</c:v>
                </c:pt>
                <c:pt idx="1579">
                  <c:v>50755</c:v>
                </c:pt>
                <c:pt idx="1580">
                  <c:v>50762</c:v>
                </c:pt>
                <c:pt idx="1581">
                  <c:v>50769</c:v>
                </c:pt>
                <c:pt idx="1582">
                  <c:v>50776</c:v>
                </c:pt>
                <c:pt idx="1583">
                  <c:v>50783</c:v>
                </c:pt>
                <c:pt idx="1584">
                  <c:v>50790</c:v>
                </c:pt>
                <c:pt idx="1585">
                  <c:v>50797</c:v>
                </c:pt>
                <c:pt idx="1586">
                  <c:v>50804</c:v>
                </c:pt>
                <c:pt idx="1587">
                  <c:v>50811</c:v>
                </c:pt>
                <c:pt idx="1588">
                  <c:v>50818</c:v>
                </c:pt>
                <c:pt idx="1589">
                  <c:v>50825</c:v>
                </c:pt>
                <c:pt idx="1590">
                  <c:v>50832</c:v>
                </c:pt>
                <c:pt idx="1591">
                  <c:v>50839</c:v>
                </c:pt>
                <c:pt idx="1592">
                  <c:v>50846</c:v>
                </c:pt>
                <c:pt idx="1593">
                  <c:v>50853</c:v>
                </c:pt>
                <c:pt idx="1594">
                  <c:v>50860</c:v>
                </c:pt>
                <c:pt idx="1595">
                  <c:v>50867</c:v>
                </c:pt>
                <c:pt idx="1596">
                  <c:v>50874</c:v>
                </c:pt>
                <c:pt idx="1597">
                  <c:v>50881</c:v>
                </c:pt>
                <c:pt idx="1598">
                  <c:v>50888</c:v>
                </c:pt>
                <c:pt idx="1599">
                  <c:v>50895</c:v>
                </c:pt>
                <c:pt idx="1600">
                  <c:v>50902</c:v>
                </c:pt>
                <c:pt idx="1601">
                  <c:v>50909</c:v>
                </c:pt>
                <c:pt idx="1602">
                  <c:v>50916</c:v>
                </c:pt>
                <c:pt idx="1603">
                  <c:v>50923</c:v>
                </c:pt>
                <c:pt idx="1604">
                  <c:v>50930</c:v>
                </c:pt>
                <c:pt idx="1605">
                  <c:v>50937</c:v>
                </c:pt>
                <c:pt idx="1606">
                  <c:v>50944</c:v>
                </c:pt>
                <c:pt idx="1607">
                  <c:v>50951</c:v>
                </c:pt>
                <c:pt idx="1608">
                  <c:v>50958</c:v>
                </c:pt>
                <c:pt idx="1609">
                  <c:v>50965</c:v>
                </c:pt>
                <c:pt idx="1610">
                  <c:v>50972</c:v>
                </c:pt>
                <c:pt idx="1611">
                  <c:v>50979</c:v>
                </c:pt>
                <c:pt idx="1612">
                  <c:v>50986</c:v>
                </c:pt>
                <c:pt idx="1613">
                  <c:v>50993</c:v>
                </c:pt>
                <c:pt idx="1614">
                  <c:v>51000</c:v>
                </c:pt>
                <c:pt idx="1615">
                  <c:v>51007</c:v>
                </c:pt>
                <c:pt idx="1616">
                  <c:v>51014</c:v>
                </c:pt>
                <c:pt idx="1617">
                  <c:v>51021</c:v>
                </c:pt>
                <c:pt idx="1618">
                  <c:v>51028</c:v>
                </c:pt>
                <c:pt idx="1619">
                  <c:v>51035</c:v>
                </c:pt>
                <c:pt idx="1620">
                  <c:v>51042</c:v>
                </c:pt>
                <c:pt idx="1621">
                  <c:v>51049</c:v>
                </c:pt>
                <c:pt idx="1622">
                  <c:v>51056</c:v>
                </c:pt>
                <c:pt idx="1623">
                  <c:v>51063</c:v>
                </c:pt>
                <c:pt idx="1624">
                  <c:v>51070</c:v>
                </c:pt>
                <c:pt idx="1625">
                  <c:v>51077</c:v>
                </c:pt>
                <c:pt idx="1626">
                  <c:v>51084</c:v>
                </c:pt>
                <c:pt idx="1627">
                  <c:v>51091</c:v>
                </c:pt>
                <c:pt idx="1628">
                  <c:v>51098</c:v>
                </c:pt>
                <c:pt idx="1629">
                  <c:v>51105</c:v>
                </c:pt>
                <c:pt idx="1630">
                  <c:v>51112</c:v>
                </c:pt>
                <c:pt idx="1631">
                  <c:v>51119</c:v>
                </c:pt>
                <c:pt idx="1632">
                  <c:v>51126</c:v>
                </c:pt>
                <c:pt idx="1633">
                  <c:v>51133</c:v>
                </c:pt>
                <c:pt idx="1634">
                  <c:v>51140</c:v>
                </c:pt>
                <c:pt idx="1635">
                  <c:v>51147</c:v>
                </c:pt>
                <c:pt idx="1636">
                  <c:v>51154</c:v>
                </c:pt>
                <c:pt idx="1637">
                  <c:v>51161</c:v>
                </c:pt>
                <c:pt idx="1638">
                  <c:v>51168</c:v>
                </c:pt>
                <c:pt idx="1639">
                  <c:v>51175</c:v>
                </c:pt>
                <c:pt idx="1640">
                  <c:v>51182</c:v>
                </c:pt>
                <c:pt idx="1641">
                  <c:v>51189</c:v>
                </c:pt>
                <c:pt idx="1642">
                  <c:v>51196</c:v>
                </c:pt>
                <c:pt idx="1643">
                  <c:v>51203</c:v>
                </c:pt>
                <c:pt idx="1644">
                  <c:v>51210</c:v>
                </c:pt>
                <c:pt idx="1645">
                  <c:v>51217</c:v>
                </c:pt>
                <c:pt idx="1646">
                  <c:v>51224</c:v>
                </c:pt>
                <c:pt idx="1647">
                  <c:v>51231</c:v>
                </c:pt>
                <c:pt idx="1648">
                  <c:v>51238</c:v>
                </c:pt>
                <c:pt idx="1649">
                  <c:v>51245</c:v>
                </c:pt>
                <c:pt idx="1650">
                  <c:v>51252</c:v>
                </c:pt>
                <c:pt idx="1651">
                  <c:v>51260</c:v>
                </c:pt>
                <c:pt idx="1652">
                  <c:v>51267</c:v>
                </c:pt>
                <c:pt idx="1653">
                  <c:v>51274</c:v>
                </c:pt>
                <c:pt idx="1654">
                  <c:v>51281</c:v>
                </c:pt>
                <c:pt idx="1655">
                  <c:v>51288</c:v>
                </c:pt>
                <c:pt idx="1656">
                  <c:v>51295</c:v>
                </c:pt>
                <c:pt idx="1657">
                  <c:v>51302</c:v>
                </c:pt>
                <c:pt idx="1658">
                  <c:v>51309</c:v>
                </c:pt>
                <c:pt idx="1659">
                  <c:v>51316</c:v>
                </c:pt>
                <c:pt idx="1660">
                  <c:v>51323</c:v>
                </c:pt>
                <c:pt idx="1661">
                  <c:v>51330</c:v>
                </c:pt>
                <c:pt idx="1662">
                  <c:v>51337</c:v>
                </c:pt>
                <c:pt idx="1663">
                  <c:v>51344</c:v>
                </c:pt>
                <c:pt idx="1664">
                  <c:v>51351</c:v>
                </c:pt>
                <c:pt idx="1665">
                  <c:v>51358</c:v>
                </c:pt>
                <c:pt idx="1666">
                  <c:v>51365</c:v>
                </c:pt>
                <c:pt idx="1667">
                  <c:v>51372</c:v>
                </c:pt>
                <c:pt idx="1668">
                  <c:v>51379</c:v>
                </c:pt>
                <c:pt idx="1669">
                  <c:v>51386</c:v>
                </c:pt>
                <c:pt idx="1670">
                  <c:v>51393</c:v>
                </c:pt>
                <c:pt idx="1671">
                  <c:v>51400</c:v>
                </c:pt>
                <c:pt idx="1672">
                  <c:v>51407</c:v>
                </c:pt>
                <c:pt idx="1673">
                  <c:v>51414</c:v>
                </c:pt>
                <c:pt idx="1674">
                  <c:v>51421</c:v>
                </c:pt>
                <c:pt idx="1675">
                  <c:v>51428</c:v>
                </c:pt>
                <c:pt idx="1676">
                  <c:v>51435</c:v>
                </c:pt>
                <c:pt idx="1677">
                  <c:v>51442</c:v>
                </c:pt>
                <c:pt idx="1678">
                  <c:v>51449</c:v>
                </c:pt>
                <c:pt idx="1679">
                  <c:v>51456</c:v>
                </c:pt>
                <c:pt idx="1680">
                  <c:v>51463</c:v>
                </c:pt>
                <c:pt idx="1681">
                  <c:v>51470</c:v>
                </c:pt>
                <c:pt idx="1682">
                  <c:v>51477</c:v>
                </c:pt>
                <c:pt idx="1683">
                  <c:v>51484</c:v>
                </c:pt>
                <c:pt idx="1684">
                  <c:v>51491</c:v>
                </c:pt>
                <c:pt idx="1685">
                  <c:v>51501</c:v>
                </c:pt>
                <c:pt idx="1686">
                  <c:v>51508</c:v>
                </c:pt>
                <c:pt idx="1687">
                  <c:v>51515</c:v>
                </c:pt>
                <c:pt idx="1688">
                  <c:v>51522</c:v>
                </c:pt>
                <c:pt idx="1689">
                  <c:v>51529</c:v>
                </c:pt>
                <c:pt idx="1690">
                  <c:v>51536</c:v>
                </c:pt>
                <c:pt idx="1691">
                  <c:v>51543</c:v>
                </c:pt>
                <c:pt idx="1692">
                  <c:v>51550</c:v>
                </c:pt>
                <c:pt idx="1693">
                  <c:v>51557</c:v>
                </c:pt>
                <c:pt idx="1694">
                  <c:v>51564</c:v>
                </c:pt>
                <c:pt idx="1695">
                  <c:v>51571</c:v>
                </c:pt>
                <c:pt idx="1696">
                  <c:v>51578</c:v>
                </c:pt>
                <c:pt idx="1697">
                  <c:v>51585</c:v>
                </c:pt>
                <c:pt idx="1698">
                  <c:v>51592</c:v>
                </c:pt>
                <c:pt idx="1699">
                  <c:v>51599</c:v>
                </c:pt>
                <c:pt idx="1700">
                  <c:v>51606</c:v>
                </c:pt>
                <c:pt idx="1701">
                  <c:v>51615</c:v>
                </c:pt>
                <c:pt idx="1702">
                  <c:v>51620</c:v>
                </c:pt>
                <c:pt idx="1703">
                  <c:v>51627</c:v>
                </c:pt>
                <c:pt idx="1704">
                  <c:v>51634</c:v>
                </c:pt>
                <c:pt idx="1705">
                  <c:v>51641</c:v>
                </c:pt>
                <c:pt idx="1706">
                  <c:v>51648</c:v>
                </c:pt>
                <c:pt idx="1707">
                  <c:v>51655</c:v>
                </c:pt>
                <c:pt idx="1708">
                  <c:v>51662</c:v>
                </c:pt>
                <c:pt idx="1709">
                  <c:v>51669</c:v>
                </c:pt>
                <c:pt idx="1710">
                  <c:v>51676</c:v>
                </c:pt>
                <c:pt idx="1711">
                  <c:v>51683</c:v>
                </c:pt>
                <c:pt idx="1712">
                  <c:v>51690</c:v>
                </c:pt>
                <c:pt idx="1713">
                  <c:v>51697</c:v>
                </c:pt>
                <c:pt idx="1714">
                  <c:v>51704</c:v>
                </c:pt>
                <c:pt idx="1715">
                  <c:v>51711</c:v>
                </c:pt>
                <c:pt idx="1716">
                  <c:v>51718</c:v>
                </c:pt>
                <c:pt idx="1717">
                  <c:v>51725</c:v>
                </c:pt>
                <c:pt idx="1718">
                  <c:v>51732</c:v>
                </c:pt>
                <c:pt idx="1719">
                  <c:v>51739</c:v>
                </c:pt>
                <c:pt idx="1720">
                  <c:v>51746</c:v>
                </c:pt>
                <c:pt idx="1721">
                  <c:v>51753</c:v>
                </c:pt>
                <c:pt idx="1722">
                  <c:v>51760</c:v>
                </c:pt>
                <c:pt idx="1723">
                  <c:v>51767</c:v>
                </c:pt>
                <c:pt idx="1724">
                  <c:v>51774</c:v>
                </c:pt>
                <c:pt idx="1725">
                  <c:v>51781</c:v>
                </c:pt>
                <c:pt idx="1726">
                  <c:v>51788</c:v>
                </c:pt>
                <c:pt idx="1727">
                  <c:v>51795</c:v>
                </c:pt>
                <c:pt idx="1728">
                  <c:v>51802</c:v>
                </c:pt>
                <c:pt idx="1729">
                  <c:v>51809</c:v>
                </c:pt>
                <c:pt idx="1730">
                  <c:v>51816</c:v>
                </c:pt>
                <c:pt idx="1731">
                  <c:v>51823</c:v>
                </c:pt>
                <c:pt idx="1732">
                  <c:v>51830</c:v>
                </c:pt>
                <c:pt idx="1733">
                  <c:v>51837</c:v>
                </c:pt>
                <c:pt idx="1734">
                  <c:v>51844</c:v>
                </c:pt>
                <c:pt idx="1735">
                  <c:v>51851</c:v>
                </c:pt>
                <c:pt idx="1736">
                  <c:v>51858</c:v>
                </c:pt>
                <c:pt idx="1737">
                  <c:v>51866</c:v>
                </c:pt>
                <c:pt idx="1738">
                  <c:v>51873</c:v>
                </c:pt>
                <c:pt idx="1739">
                  <c:v>51880</c:v>
                </c:pt>
                <c:pt idx="1740">
                  <c:v>51887</c:v>
                </c:pt>
                <c:pt idx="1741">
                  <c:v>51894</c:v>
                </c:pt>
                <c:pt idx="1742">
                  <c:v>51901</c:v>
                </c:pt>
                <c:pt idx="1743">
                  <c:v>51908</c:v>
                </c:pt>
                <c:pt idx="1744">
                  <c:v>51915</c:v>
                </c:pt>
                <c:pt idx="1745">
                  <c:v>51922</c:v>
                </c:pt>
                <c:pt idx="1746">
                  <c:v>51929</c:v>
                </c:pt>
                <c:pt idx="1747">
                  <c:v>51936</c:v>
                </c:pt>
                <c:pt idx="1748">
                  <c:v>51943</c:v>
                </c:pt>
                <c:pt idx="1749">
                  <c:v>51950</c:v>
                </c:pt>
                <c:pt idx="1750">
                  <c:v>51957</c:v>
                </c:pt>
                <c:pt idx="1751">
                  <c:v>51966</c:v>
                </c:pt>
                <c:pt idx="1752">
                  <c:v>51973</c:v>
                </c:pt>
                <c:pt idx="1753">
                  <c:v>51980</c:v>
                </c:pt>
                <c:pt idx="1754">
                  <c:v>51988</c:v>
                </c:pt>
                <c:pt idx="1755">
                  <c:v>51994</c:v>
                </c:pt>
                <c:pt idx="1756">
                  <c:v>52001</c:v>
                </c:pt>
                <c:pt idx="1757">
                  <c:v>52008</c:v>
                </c:pt>
                <c:pt idx="1758">
                  <c:v>52015</c:v>
                </c:pt>
                <c:pt idx="1759">
                  <c:v>52022</c:v>
                </c:pt>
                <c:pt idx="1760">
                  <c:v>52029</c:v>
                </c:pt>
                <c:pt idx="1761">
                  <c:v>52036</c:v>
                </c:pt>
                <c:pt idx="1762">
                  <c:v>52043</c:v>
                </c:pt>
                <c:pt idx="1763">
                  <c:v>52050</c:v>
                </c:pt>
                <c:pt idx="1764">
                  <c:v>52057</c:v>
                </c:pt>
                <c:pt idx="1765">
                  <c:v>52064</c:v>
                </c:pt>
                <c:pt idx="1766">
                  <c:v>52071</c:v>
                </c:pt>
                <c:pt idx="1767">
                  <c:v>52078</c:v>
                </c:pt>
                <c:pt idx="1768">
                  <c:v>52085</c:v>
                </c:pt>
                <c:pt idx="1769">
                  <c:v>52092</c:v>
                </c:pt>
                <c:pt idx="1770">
                  <c:v>52099</c:v>
                </c:pt>
                <c:pt idx="1771">
                  <c:v>52106</c:v>
                </c:pt>
                <c:pt idx="1772">
                  <c:v>52113</c:v>
                </c:pt>
                <c:pt idx="1773">
                  <c:v>52120</c:v>
                </c:pt>
                <c:pt idx="1774">
                  <c:v>52127</c:v>
                </c:pt>
                <c:pt idx="1775">
                  <c:v>52134</c:v>
                </c:pt>
                <c:pt idx="1776">
                  <c:v>52141</c:v>
                </c:pt>
                <c:pt idx="1777">
                  <c:v>52148</c:v>
                </c:pt>
                <c:pt idx="1778">
                  <c:v>52155</c:v>
                </c:pt>
                <c:pt idx="1779">
                  <c:v>52162</c:v>
                </c:pt>
                <c:pt idx="1780">
                  <c:v>52169</c:v>
                </c:pt>
                <c:pt idx="1781">
                  <c:v>52176</c:v>
                </c:pt>
                <c:pt idx="1782">
                  <c:v>52183</c:v>
                </c:pt>
                <c:pt idx="1783">
                  <c:v>52190</c:v>
                </c:pt>
                <c:pt idx="1784">
                  <c:v>52197</c:v>
                </c:pt>
                <c:pt idx="1785">
                  <c:v>52204</c:v>
                </c:pt>
                <c:pt idx="1786">
                  <c:v>52211</c:v>
                </c:pt>
                <c:pt idx="1787">
                  <c:v>52218</c:v>
                </c:pt>
                <c:pt idx="1788">
                  <c:v>52229</c:v>
                </c:pt>
                <c:pt idx="1789">
                  <c:v>52233</c:v>
                </c:pt>
                <c:pt idx="1790">
                  <c:v>52239</c:v>
                </c:pt>
                <c:pt idx="1791">
                  <c:v>52246</c:v>
                </c:pt>
                <c:pt idx="1792">
                  <c:v>52253</c:v>
                </c:pt>
                <c:pt idx="1793">
                  <c:v>52260</c:v>
                </c:pt>
                <c:pt idx="1794">
                  <c:v>52267</c:v>
                </c:pt>
                <c:pt idx="1795">
                  <c:v>52274</c:v>
                </c:pt>
                <c:pt idx="1796">
                  <c:v>52281</c:v>
                </c:pt>
                <c:pt idx="1797">
                  <c:v>52288</c:v>
                </c:pt>
                <c:pt idx="1798">
                  <c:v>52295</c:v>
                </c:pt>
                <c:pt idx="1799">
                  <c:v>52302</c:v>
                </c:pt>
                <c:pt idx="1800">
                  <c:v>52309</c:v>
                </c:pt>
                <c:pt idx="1801">
                  <c:v>52316</c:v>
                </c:pt>
                <c:pt idx="1802">
                  <c:v>52323</c:v>
                </c:pt>
                <c:pt idx="1803">
                  <c:v>52330</c:v>
                </c:pt>
                <c:pt idx="1804">
                  <c:v>52337</c:v>
                </c:pt>
                <c:pt idx="1805">
                  <c:v>52344</c:v>
                </c:pt>
                <c:pt idx="1806">
                  <c:v>52351</c:v>
                </c:pt>
                <c:pt idx="1807">
                  <c:v>52358</c:v>
                </c:pt>
                <c:pt idx="1808">
                  <c:v>52365</c:v>
                </c:pt>
                <c:pt idx="1809">
                  <c:v>52372</c:v>
                </c:pt>
                <c:pt idx="1810">
                  <c:v>52379</c:v>
                </c:pt>
                <c:pt idx="1811">
                  <c:v>52386</c:v>
                </c:pt>
                <c:pt idx="1812">
                  <c:v>52393</c:v>
                </c:pt>
                <c:pt idx="1813">
                  <c:v>52400</c:v>
                </c:pt>
                <c:pt idx="1814">
                  <c:v>52407</c:v>
                </c:pt>
                <c:pt idx="1815">
                  <c:v>52414</c:v>
                </c:pt>
                <c:pt idx="1816">
                  <c:v>52421</c:v>
                </c:pt>
                <c:pt idx="1817">
                  <c:v>52428</c:v>
                </c:pt>
                <c:pt idx="1818">
                  <c:v>52435</c:v>
                </c:pt>
                <c:pt idx="1819">
                  <c:v>52442</c:v>
                </c:pt>
                <c:pt idx="1820">
                  <c:v>52449</c:v>
                </c:pt>
                <c:pt idx="1821">
                  <c:v>52456</c:v>
                </c:pt>
                <c:pt idx="1822">
                  <c:v>52463</c:v>
                </c:pt>
                <c:pt idx="1823">
                  <c:v>52470</c:v>
                </c:pt>
                <c:pt idx="1824">
                  <c:v>52477</c:v>
                </c:pt>
                <c:pt idx="1825">
                  <c:v>52484</c:v>
                </c:pt>
                <c:pt idx="1826">
                  <c:v>52491</c:v>
                </c:pt>
                <c:pt idx="1827">
                  <c:v>52498</c:v>
                </c:pt>
                <c:pt idx="1828">
                  <c:v>52505</c:v>
                </c:pt>
                <c:pt idx="1829">
                  <c:v>52512</c:v>
                </c:pt>
                <c:pt idx="1830">
                  <c:v>52519</c:v>
                </c:pt>
                <c:pt idx="1831">
                  <c:v>52526</c:v>
                </c:pt>
                <c:pt idx="1832">
                  <c:v>52533</c:v>
                </c:pt>
                <c:pt idx="1833">
                  <c:v>52540</c:v>
                </c:pt>
                <c:pt idx="1834">
                  <c:v>52547</c:v>
                </c:pt>
                <c:pt idx="1835">
                  <c:v>52554</c:v>
                </c:pt>
                <c:pt idx="1836">
                  <c:v>52561</c:v>
                </c:pt>
                <c:pt idx="1837">
                  <c:v>52568</c:v>
                </c:pt>
                <c:pt idx="1838">
                  <c:v>52575</c:v>
                </c:pt>
                <c:pt idx="1839">
                  <c:v>52582</c:v>
                </c:pt>
                <c:pt idx="1840">
                  <c:v>52589</c:v>
                </c:pt>
                <c:pt idx="1841">
                  <c:v>52596</c:v>
                </c:pt>
                <c:pt idx="1842">
                  <c:v>52603</c:v>
                </c:pt>
                <c:pt idx="1843">
                  <c:v>52610</c:v>
                </c:pt>
                <c:pt idx="1844">
                  <c:v>52617</c:v>
                </c:pt>
                <c:pt idx="1845">
                  <c:v>52624</c:v>
                </c:pt>
                <c:pt idx="1846">
                  <c:v>52631</c:v>
                </c:pt>
                <c:pt idx="1847">
                  <c:v>52638</c:v>
                </c:pt>
                <c:pt idx="1848">
                  <c:v>52645</c:v>
                </c:pt>
                <c:pt idx="1849">
                  <c:v>52652</c:v>
                </c:pt>
                <c:pt idx="1850">
                  <c:v>52659</c:v>
                </c:pt>
                <c:pt idx="1851">
                  <c:v>52666</c:v>
                </c:pt>
                <c:pt idx="1852">
                  <c:v>52673</c:v>
                </c:pt>
                <c:pt idx="1853">
                  <c:v>52680</c:v>
                </c:pt>
                <c:pt idx="1854">
                  <c:v>52687</c:v>
                </c:pt>
                <c:pt idx="1855">
                  <c:v>52694</c:v>
                </c:pt>
                <c:pt idx="1856">
                  <c:v>52701</c:v>
                </c:pt>
                <c:pt idx="1857">
                  <c:v>52708</c:v>
                </c:pt>
                <c:pt idx="1858">
                  <c:v>52715</c:v>
                </c:pt>
                <c:pt idx="1859">
                  <c:v>52722</c:v>
                </c:pt>
                <c:pt idx="1860">
                  <c:v>52729</c:v>
                </c:pt>
                <c:pt idx="1861">
                  <c:v>52736</c:v>
                </c:pt>
                <c:pt idx="1862">
                  <c:v>52743</c:v>
                </c:pt>
                <c:pt idx="1863">
                  <c:v>52750</c:v>
                </c:pt>
                <c:pt idx="1864">
                  <c:v>52757</c:v>
                </c:pt>
                <c:pt idx="1865">
                  <c:v>52764</c:v>
                </c:pt>
                <c:pt idx="1866">
                  <c:v>52771</c:v>
                </c:pt>
                <c:pt idx="1867">
                  <c:v>52778</c:v>
                </c:pt>
                <c:pt idx="1868">
                  <c:v>52785</c:v>
                </c:pt>
                <c:pt idx="1869">
                  <c:v>52792</c:v>
                </c:pt>
                <c:pt idx="1870">
                  <c:v>52799</c:v>
                </c:pt>
                <c:pt idx="1871">
                  <c:v>52806</c:v>
                </c:pt>
                <c:pt idx="1872">
                  <c:v>52813</c:v>
                </c:pt>
                <c:pt idx="1873">
                  <c:v>52820</c:v>
                </c:pt>
                <c:pt idx="1874">
                  <c:v>52827</c:v>
                </c:pt>
                <c:pt idx="1875">
                  <c:v>52834</c:v>
                </c:pt>
                <c:pt idx="1876">
                  <c:v>52841</c:v>
                </c:pt>
                <c:pt idx="1877">
                  <c:v>52848</c:v>
                </c:pt>
                <c:pt idx="1878">
                  <c:v>52855</c:v>
                </c:pt>
                <c:pt idx="1879">
                  <c:v>52862</c:v>
                </c:pt>
                <c:pt idx="1880">
                  <c:v>52869</c:v>
                </c:pt>
                <c:pt idx="1881">
                  <c:v>52876</c:v>
                </c:pt>
                <c:pt idx="1882">
                  <c:v>52883</c:v>
                </c:pt>
                <c:pt idx="1883">
                  <c:v>52890</c:v>
                </c:pt>
                <c:pt idx="1884">
                  <c:v>52897</c:v>
                </c:pt>
                <c:pt idx="1885">
                  <c:v>52904</c:v>
                </c:pt>
                <c:pt idx="1886">
                  <c:v>52911</c:v>
                </c:pt>
                <c:pt idx="1887">
                  <c:v>52918</c:v>
                </c:pt>
                <c:pt idx="1888">
                  <c:v>52925</c:v>
                </c:pt>
                <c:pt idx="1889">
                  <c:v>52932</c:v>
                </c:pt>
                <c:pt idx="1890">
                  <c:v>52939</c:v>
                </c:pt>
                <c:pt idx="1891">
                  <c:v>52946</c:v>
                </c:pt>
                <c:pt idx="1892">
                  <c:v>52953</c:v>
                </c:pt>
                <c:pt idx="1893">
                  <c:v>52960</c:v>
                </c:pt>
                <c:pt idx="1894">
                  <c:v>52967</c:v>
                </c:pt>
                <c:pt idx="1895">
                  <c:v>52974</c:v>
                </c:pt>
                <c:pt idx="1896">
                  <c:v>52981</c:v>
                </c:pt>
                <c:pt idx="1897">
                  <c:v>52988</c:v>
                </c:pt>
                <c:pt idx="1898">
                  <c:v>52995</c:v>
                </c:pt>
                <c:pt idx="1899">
                  <c:v>53002</c:v>
                </c:pt>
                <c:pt idx="1900">
                  <c:v>53009</c:v>
                </c:pt>
                <c:pt idx="1901">
                  <c:v>53016</c:v>
                </c:pt>
                <c:pt idx="1902">
                  <c:v>53023</c:v>
                </c:pt>
                <c:pt idx="1903">
                  <c:v>53030</c:v>
                </c:pt>
                <c:pt idx="1904">
                  <c:v>53037</c:v>
                </c:pt>
                <c:pt idx="1905">
                  <c:v>53044</c:v>
                </c:pt>
                <c:pt idx="1906">
                  <c:v>53051</c:v>
                </c:pt>
                <c:pt idx="1907">
                  <c:v>53058</c:v>
                </c:pt>
                <c:pt idx="1908">
                  <c:v>53065</c:v>
                </c:pt>
                <c:pt idx="1909">
                  <c:v>53072</c:v>
                </c:pt>
                <c:pt idx="1910">
                  <c:v>53079</c:v>
                </c:pt>
                <c:pt idx="1911">
                  <c:v>53086</c:v>
                </c:pt>
                <c:pt idx="1912">
                  <c:v>53093</c:v>
                </c:pt>
                <c:pt idx="1913">
                  <c:v>53100</c:v>
                </c:pt>
                <c:pt idx="1914">
                  <c:v>53107</c:v>
                </c:pt>
                <c:pt idx="1915">
                  <c:v>53114</c:v>
                </c:pt>
                <c:pt idx="1916">
                  <c:v>53121</c:v>
                </c:pt>
                <c:pt idx="1917">
                  <c:v>53128</c:v>
                </c:pt>
                <c:pt idx="1918">
                  <c:v>53135</c:v>
                </c:pt>
                <c:pt idx="1919">
                  <c:v>53142</c:v>
                </c:pt>
                <c:pt idx="1920">
                  <c:v>53149</c:v>
                </c:pt>
                <c:pt idx="1921">
                  <c:v>53156</c:v>
                </c:pt>
                <c:pt idx="1922">
                  <c:v>53163</c:v>
                </c:pt>
                <c:pt idx="1923">
                  <c:v>53170</c:v>
                </c:pt>
                <c:pt idx="1924">
                  <c:v>53177</c:v>
                </c:pt>
                <c:pt idx="1925">
                  <c:v>53184</c:v>
                </c:pt>
                <c:pt idx="1926">
                  <c:v>53191</c:v>
                </c:pt>
                <c:pt idx="1927">
                  <c:v>53198</c:v>
                </c:pt>
                <c:pt idx="1928">
                  <c:v>53205</c:v>
                </c:pt>
                <c:pt idx="1929">
                  <c:v>53212</c:v>
                </c:pt>
                <c:pt idx="1930">
                  <c:v>53219</c:v>
                </c:pt>
                <c:pt idx="1931">
                  <c:v>53226</c:v>
                </c:pt>
                <c:pt idx="1932">
                  <c:v>53233</c:v>
                </c:pt>
                <c:pt idx="1933">
                  <c:v>53240</c:v>
                </c:pt>
                <c:pt idx="1934">
                  <c:v>53247</c:v>
                </c:pt>
                <c:pt idx="1935">
                  <c:v>53254</c:v>
                </c:pt>
                <c:pt idx="1936">
                  <c:v>53261</c:v>
                </c:pt>
                <c:pt idx="1937">
                  <c:v>53268</c:v>
                </c:pt>
                <c:pt idx="1938">
                  <c:v>53275</c:v>
                </c:pt>
                <c:pt idx="1939">
                  <c:v>53282</c:v>
                </c:pt>
                <c:pt idx="1940">
                  <c:v>53289</c:v>
                </c:pt>
                <c:pt idx="1941">
                  <c:v>53296</c:v>
                </c:pt>
                <c:pt idx="1942">
                  <c:v>53303</c:v>
                </c:pt>
                <c:pt idx="1943">
                  <c:v>53310</c:v>
                </c:pt>
                <c:pt idx="1944">
                  <c:v>53317</c:v>
                </c:pt>
                <c:pt idx="1945">
                  <c:v>53325</c:v>
                </c:pt>
                <c:pt idx="1946">
                  <c:v>53332</c:v>
                </c:pt>
                <c:pt idx="1947">
                  <c:v>53339</c:v>
                </c:pt>
                <c:pt idx="1948">
                  <c:v>53346</c:v>
                </c:pt>
                <c:pt idx="1949">
                  <c:v>53353</c:v>
                </c:pt>
                <c:pt idx="1950">
                  <c:v>53360</c:v>
                </c:pt>
                <c:pt idx="1951">
                  <c:v>53367</c:v>
                </c:pt>
                <c:pt idx="1952">
                  <c:v>53374</c:v>
                </c:pt>
                <c:pt idx="1953">
                  <c:v>53381</c:v>
                </c:pt>
                <c:pt idx="1954">
                  <c:v>53388</c:v>
                </c:pt>
                <c:pt idx="1955">
                  <c:v>53395</c:v>
                </c:pt>
                <c:pt idx="1956">
                  <c:v>53402</c:v>
                </c:pt>
                <c:pt idx="1957">
                  <c:v>53413</c:v>
                </c:pt>
                <c:pt idx="1958">
                  <c:v>53416</c:v>
                </c:pt>
                <c:pt idx="1959">
                  <c:v>53423</c:v>
                </c:pt>
                <c:pt idx="1960">
                  <c:v>53430</c:v>
                </c:pt>
                <c:pt idx="1961">
                  <c:v>53437</c:v>
                </c:pt>
                <c:pt idx="1962">
                  <c:v>53444</c:v>
                </c:pt>
                <c:pt idx="1963">
                  <c:v>53451</c:v>
                </c:pt>
                <c:pt idx="1964">
                  <c:v>53458</c:v>
                </c:pt>
                <c:pt idx="1965">
                  <c:v>53465</c:v>
                </c:pt>
                <c:pt idx="1966">
                  <c:v>53472</c:v>
                </c:pt>
                <c:pt idx="1967">
                  <c:v>53479</c:v>
                </c:pt>
                <c:pt idx="1968">
                  <c:v>53486</c:v>
                </c:pt>
                <c:pt idx="1969">
                  <c:v>53493</c:v>
                </c:pt>
                <c:pt idx="1970">
                  <c:v>53500</c:v>
                </c:pt>
                <c:pt idx="1971">
                  <c:v>53507</c:v>
                </c:pt>
                <c:pt idx="1972">
                  <c:v>53514</c:v>
                </c:pt>
                <c:pt idx="1973">
                  <c:v>53521</c:v>
                </c:pt>
                <c:pt idx="1974">
                  <c:v>53528</c:v>
                </c:pt>
                <c:pt idx="1975">
                  <c:v>53535</c:v>
                </c:pt>
                <c:pt idx="1976">
                  <c:v>53542</c:v>
                </c:pt>
                <c:pt idx="1977">
                  <c:v>53549</c:v>
                </c:pt>
                <c:pt idx="1978">
                  <c:v>53556</c:v>
                </c:pt>
                <c:pt idx="1979">
                  <c:v>53563</c:v>
                </c:pt>
                <c:pt idx="1980">
                  <c:v>53570</c:v>
                </c:pt>
                <c:pt idx="1981">
                  <c:v>53577</c:v>
                </c:pt>
                <c:pt idx="1982">
                  <c:v>53584</c:v>
                </c:pt>
                <c:pt idx="1983">
                  <c:v>53591</c:v>
                </c:pt>
                <c:pt idx="1984">
                  <c:v>53598</c:v>
                </c:pt>
                <c:pt idx="1985">
                  <c:v>53605</c:v>
                </c:pt>
                <c:pt idx="1986">
                  <c:v>53612</c:v>
                </c:pt>
                <c:pt idx="1987">
                  <c:v>53619</c:v>
                </c:pt>
                <c:pt idx="1988">
                  <c:v>53626</c:v>
                </c:pt>
                <c:pt idx="1989">
                  <c:v>53633</c:v>
                </c:pt>
                <c:pt idx="1990">
                  <c:v>53640</c:v>
                </c:pt>
                <c:pt idx="1991">
                  <c:v>53647</c:v>
                </c:pt>
                <c:pt idx="1992">
                  <c:v>53654</c:v>
                </c:pt>
                <c:pt idx="1993">
                  <c:v>53661</c:v>
                </c:pt>
                <c:pt idx="1994">
                  <c:v>53668</c:v>
                </c:pt>
                <c:pt idx="1995">
                  <c:v>53675</c:v>
                </c:pt>
                <c:pt idx="1996">
                  <c:v>53682</c:v>
                </c:pt>
                <c:pt idx="1997">
                  <c:v>53692</c:v>
                </c:pt>
                <c:pt idx="1998">
                  <c:v>53699</c:v>
                </c:pt>
                <c:pt idx="1999">
                  <c:v>53706</c:v>
                </c:pt>
                <c:pt idx="2000">
                  <c:v>53713</c:v>
                </c:pt>
                <c:pt idx="2001">
                  <c:v>53720</c:v>
                </c:pt>
                <c:pt idx="2002">
                  <c:v>53727</c:v>
                </c:pt>
                <c:pt idx="2003">
                  <c:v>53734</c:v>
                </c:pt>
                <c:pt idx="2004">
                  <c:v>53741</c:v>
                </c:pt>
                <c:pt idx="2005">
                  <c:v>53748</c:v>
                </c:pt>
                <c:pt idx="2006">
                  <c:v>53755</c:v>
                </c:pt>
                <c:pt idx="2007">
                  <c:v>53762</c:v>
                </c:pt>
                <c:pt idx="2008">
                  <c:v>53769</c:v>
                </c:pt>
                <c:pt idx="2009">
                  <c:v>53776</c:v>
                </c:pt>
                <c:pt idx="2010">
                  <c:v>53783</c:v>
                </c:pt>
                <c:pt idx="2011">
                  <c:v>53790</c:v>
                </c:pt>
                <c:pt idx="2012">
                  <c:v>53799</c:v>
                </c:pt>
                <c:pt idx="2013">
                  <c:v>53804</c:v>
                </c:pt>
                <c:pt idx="2014">
                  <c:v>53811</c:v>
                </c:pt>
                <c:pt idx="2015">
                  <c:v>53818</c:v>
                </c:pt>
                <c:pt idx="2016">
                  <c:v>53825</c:v>
                </c:pt>
                <c:pt idx="2017">
                  <c:v>53832</c:v>
                </c:pt>
                <c:pt idx="2018">
                  <c:v>53839</c:v>
                </c:pt>
                <c:pt idx="2019">
                  <c:v>53846</c:v>
                </c:pt>
                <c:pt idx="2020">
                  <c:v>53853</c:v>
                </c:pt>
                <c:pt idx="2021">
                  <c:v>53860</c:v>
                </c:pt>
                <c:pt idx="2022">
                  <c:v>53867</c:v>
                </c:pt>
                <c:pt idx="2023">
                  <c:v>53874</c:v>
                </c:pt>
                <c:pt idx="2024">
                  <c:v>53881</c:v>
                </c:pt>
                <c:pt idx="2025">
                  <c:v>53888</c:v>
                </c:pt>
                <c:pt idx="2026">
                  <c:v>53895</c:v>
                </c:pt>
                <c:pt idx="2027">
                  <c:v>53902</c:v>
                </c:pt>
                <c:pt idx="2028">
                  <c:v>53909</c:v>
                </c:pt>
                <c:pt idx="2029">
                  <c:v>53916</c:v>
                </c:pt>
                <c:pt idx="2030">
                  <c:v>53923</c:v>
                </c:pt>
                <c:pt idx="2031">
                  <c:v>53930</c:v>
                </c:pt>
                <c:pt idx="2032">
                  <c:v>53937</c:v>
                </c:pt>
                <c:pt idx="2033">
                  <c:v>53944</c:v>
                </c:pt>
                <c:pt idx="2034">
                  <c:v>53951</c:v>
                </c:pt>
                <c:pt idx="2035">
                  <c:v>53958</c:v>
                </c:pt>
                <c:pt idx="2036">
                  <c:v>53965</c:v>
                </c:pt>
                <c:pt idx="2037">
                  <c:v>53972</c:v>
                </c:pt>
                <c:pt idx="2038">
                  <c:v>53979</c:v>
                </c:pt>
                <c:pt idx="2039">
                  <c:v>53986</c:v>
                </c:pt>
                <c:pt idx="2040">
                  <c:v>53993</c:v>
                </c:pt>
                <c:pt idx="2041">
                  <c:v>54000</c:v>
                </c:pt>
                <c:pt idx="2042">
                  <c:v>54007</c:v>
                </c:pt>
                <c:pt idx="2043">
                  <c:v>54014</c:v>
                </c:pt>
                <c:pt idx="2044">
                  <c:v>54021</c:v>
                </c:pt>
                <c:pt idx="2045">
                  <c:v>54028</c:v>
                </c:pt>
                <c:pt idx="2046">
                  <c:v>54035</c:v>
                </c:pt>
                <c:pt idx="2047">
                  <c:v>54042</c:v>
                </c:pt>
                <c:pt idx="2048">
                  <c:v>54049</c:v>
                </c:pt>
                <c:pt idx="2049">
                  <c:v>54057</c:v>
                </c:pt>
                <c:pt idx="2050">
                  <c:v>54064</c:v>
                </c:pt>
                <c:pt idx="2051">
                  <c:v>54071</c:v>
                </c:pt>
                <c:pt idx="2052">
                  <c:v>54078</c:v>
                </c:pt>
                <c:pt idx="2053">
                  <c:v>54085</c:v>
                </c:pt>
                <c:pt idx="2054">
                  <c:v>54092</c:v>
                </c:pt>
                <c:pt idx="2055">
                  <c:v>54099</c:v>
                </c:pt>
                <c:pt idx="2056">
                  <c:v>54106</c:v>
                </c:pt>
                <c:pt idx="2057">
                  <c:v>54113</c:v>
                </c:pt>
                <c:pt idx="2058">
                  <c:v>54120</c:v>
                </c:pt>
                <c:pt idx="2059">
                  <c:v>54127</c:v>
                </c:pt>
                <c:pt idx="2060">
                  <c:v>54134</c:v>
                </c:pt>
                <c:pt idx="2061">
                  <c:v>54141</c:v>
                </c:pt>
                <c:pt idx="2062">
                  <c:v>54148</c:v>
                </c:pt>
                <c:pt idx="2063">
                  <c:v>54157</c:v>
                </c:pt>
                <c:pt idx="2064">
                  <c:v>54164</c:v>
                </c:pt>
                <c:pt idx="2065">
                  <c:v>54171</c:v>
                </c:pt>
                <c:pt idx="2066">
                  <c:v>54178</c:v>
                </c:pt>
                <c:pt idx="2067">
                  <c:v>54185</c:v>
                </c:pt>
                <c:pt idx="2068">
                  <c:v>54192</c:v>
                </c:pt>
                <c:pt idx="2069">
                  <c:v>54199</c:v>
                </c:pt>
                <c:pt idx="2070">
                  <c:v>54206</c:v>
                </c:pt>
                <c:pt idx="2071">
                  <c:v>54213</c:v>
                </c:pt>
                <c:pt idx="2072">
                  <c:v>54220</c:v>
                </c:pt>
                <c:pt idx="2073">
                  <c:v>54227</c:v>
                </c:pt>
                <c:pt idx="2074">
                  <c:v>54234</c:v>
                </c:pt>
                <c:pt idx="2075">
                  <c:v>54241</c:v>
                </c:pt>
                <c:pt idx="2076">
                  <c:v>54248</c:v>
                </c:pt>
                <c:pt idx="2077">
                  <c:v>54255</c:v>
                </c:pt>
                <c:pt idx="2078">
                  <c:v>54262</c:v>
                </c:pt>
                <c:pt idx="2079">
                  <c:v>54269</c:v>
                </c:pt>
                <c:pt idx="2080">
                  <c:v>54276</c:v>
                </c:pt>
                <c:pt idx="2081">
                  <c:v>54283</c:v>
                </c:pt>
                <c:pt idx="2082">
                  <c:v>54290</c:v>
                </c:pt>
                <c:pt idx="2083">
                  <c:v>54297</c:v>
                </c:pt>
                <c:pt idx="2084">
                  <c:v>54304</c:v>
                </c:pt>
                <c:pt idx="2085">
                  <c:v>54311</c:v>
                </c:pt>
                <c:pt idx="2086">
                  <c:v>54318</c:v>
                </c:pt>
                <c:pt idx="2087">
                  <c:v>54325</c:v>
                </c:pt>
                <c:pt idx="2088">
                  <c:v>54332</c:v>
                </c:pt>
                <c:pt idx="2089">
                  <c:v>54339</c:v>
                </c:pt>
                <c:pt idx="2090">
                  <c:v>54346</c:v>
                </c:pt>
                <c:pt idx="2091">
                  <c:v>54353</c:v>
                </c:pt>
                <c:pt idx="2092">
                  <c:v>54360</c:v>
                </c:pt>
                <c:pt idx="2093">
                  <c:v>54367</c:v>
                </c:pt>
                <c:pt idx="2094">
                  <c:v>54374</c:v>
                </c:pt>
                <c:pt idx="2095">
                  <c:v>54381</c:v>
                </c:pt>
                <c:pt idx="2096">
                  <c:v>54388</c:v>
                </c:pt>
                <c:pt idx="2097">
                  <c:v>54395</c:v>
                </c:pt>
                <c:pt idx="2098">
                  <c:v>54402</c:v>
                </c:pt>
                <c:pt idx="2099">
                  <c:v>54409</c:v>
                </c:pt>
                <c:pt idx="2100">
                  <c:v>54416</c:v>
                </c:pt>
                <c:pt idx="2101">
                  <c:v>54423</c:v>
                </c:pt>
                <c:pt idx="2102">
                  <c:v>54430</c:v>
                </c:pt>
                <c:pt idx="2103">
                  <c:v>54437</c:v>
                </c:pt>
                <c:pt idx="2104">
                  <c:v>54444</c:v>
                </c:pt>
                <c:pt idx="2105">
                  <c:v>54451</c:v>
                </c:pt>
                <c:pt idx="2106">
                  <c:v>54458</c:v>
                </c:pt>
                <c:pt idx="2107">
                  <c:v>54465</c:v>
                </c:pt>
                <c:pt idx="2108">
                  <c:v>54472</c:v>
                </c:pt>
                <c:pt idx="2109">
                  <c:v>54479</c:v>
                </c:pt>
                <c:pt idx="2110">
                  <c:v>54486</c:v>
                </c:pt>
                <c:pt idx="2111">
                  <c:v>54493</c:v>
                </c:pt>
                <c:pt idx="2112">
                  <c:v>54500</c:v>
                </c:pt>
                <c:pt idx="2113">
                  <c:v>54507</c:v>
                </c:pt>
                <c:pt idx="2114">
                  <c:v>54514</c:v>
                </c:pt>
                <c:pt idx="2115">
                  <c:v>54521</c:v>
                </c:pt>
                <c:pt idx="2116">
                  <c:v>54528</c:v>
                </c:pt>
                <c:pt idx="2117">
                  <c:v>54535</c:v>
                </c:pt>
                <c:pt idx="2118">
                  <c:v>54542</c:v>
                </c:pt>
                <c:pt idx="2119">
                  <c:v>54549</c:v>
                </c:pt>
                <c:pt idx="2120">
                  <c:v>54556</c:v>
                </c:pt>
                <c:pt idx="2121">
                  <c:v>54563</c:v>
                </c:pt>
                <c:pt idx="2122">
                  <c:v>54570</c:v>
                </c:pt>
                <c:pt idx="2123">
                  <c:v>54577</c:v>
                </c:pt>
                <c:pt idx="2124">
                  <c:v>54584</c:v>
                </c:pt>
                <c:pt idx="2125">
                  <c:v>54591</c:v>
                </c:pt>
                <c:pt idx="2126">
                  <c:v>54598</c:v>
                </c:pt>
                <c:pt idx="2127">
                  <c:v>54605</c:v>
                </c:pt>
                <c:pt idx="2128">
                  <c:v>54612</c:v>
                </c:pt>
                <c:pt idx="2129">
                  <c:v>54619</c:v>
                </c:pt>
                <c:pt idx="2130">
                  <c:v>54626</c:v>
                </c:pt>
                <c:pt idx="2131">
                  <c:v>54633</c:v>
                </c:pt>
                <c:pt idx="2132">
                  <c:v>54640</c:v>
                </c:pt>
                <c:pt idx="2133">
                  <c:v>54647</c:v>
                </c:pt>
                <c:pt idx="2134">
                  <c:v>54654</c:v>
                </c:pt>
                <c:pt idx="2135">
                  <c:v>54661</c:v>
                </c:pt>
                <c:pt idx="2136">
                  <c:v>54668</c:v>
                </c:pt>
                <c:pt idx="2137">
                  <c:v>54675</c:v>
                </c:pt>
                <c:pt idx="2138">
                  <c:v>54682</c:v>
                </c:pt>
                <c:pt idx="2139">
                  <c:v>54689</c:v>
                </c:pt>
                <c:pt idx="2140">
                  <c:v>54696</c:v>
                </c:pt>
                <c:pt idx="2141">
                  <c:v>54703</c:v>
                </c:pt>
                <c:pt idx="2142">
                  <c:v>54710</c:v>
                </c:pt>
                <c:pt idx="2143">
                  <c:v>54717</c:v>
                </c:pt>
                <c:pt idx="2144">
                  <c:v>54724</c:v>
                </c:pt>
                <c:pt idx="2145">
                  <c:v>54731</c:v>
                </c:pt>
                <c:pt idx="2146">
                  <c:v>54738</c:v>
                </c:pt>
                <c:pt idx="2147">
                  <c:v>54745</c:v>
                </c:pt>
                <c:pt idx="2148">
                  <c:v>54752</c:v>
                </c:pt>
                <c:pt idx="2149">
                  <c:v>54759</c:v>
                </c:pt>
                <c:pt idx="2150">
                  <c:v>54766</c:v>
                </c:pt>
                <c:pt idx="2151">
                  <c:v>54773</c:v>
                </c:pt>
                <c:pt idx="2152">
                  <c:v>54780</c:v>
                </c:pt>
                <c:pt idx="2153">
                  <c:v>54787</c:v>
                </c:pt>
                <c:pt idx="2154">
                  <c:v>54794</c:v>
                </c:pt>
                <c:pt idx="2155">
                  <c:v>54801</c:v>
                </c:pt>
                <c:pt idx="2156">
                  <c:v>54808</c:v>
                </c:pt>
                <c:pt idx="2157">
                  <c:v>54815</c:v>
                </c:pt>
                <c:pt idx="2158">
                  <c:v>54822</c:v>
                </c:pt>
                <c:pt idx="2159">
                  <c:v>54829</c:v>
                </c:pt>
                <c:pt idx="2160">
                  <c:v>54836</c:v>
                </c:pt>
                <c:pt idx="2161">
                  <c:v>54843</c:v>
                </c:pt>
                <c:pt idx="2162">
                  <c:v>54850</c:v>
                </c:pt>
                <c:pt idx="2163">
                  <c:v>54857</c:v>
                </c:pt>
                <c:pt idx="2164">
                  <c:v>54864</c:v>
                </c:pt>
                <c:pt idx="2165">
                  <c:v>54871</c:v>
                </c:pt>
                <c:pt idx="2166">
                  <c:v>54878</c:v>
                </c:pt>
                <c:pt idx="2167">
                  <c:v>54885</c:v>
                </c:pt>
                <c:pt idx="2168">
                  <c:v>54892</c:v>
                </c:pt>
                <c:pt idx="2169">
                  <c:v>54899</c:v>
                </c:pt>
                <c:pt idx="2170">
                  <c:v>54906</c:v>
                </c:pt>
                <c:pt idx="2171">
                  <c:v>54913</c:v>
                </c:pt>
                <c:pt idx="2172">
                  <c:v>54920</c:v>
                </c:pt>
                <c:pt idx="2173">
                  <c:v>54927</c:v>
                </c:pt>
                <c:pt idx="2174">
                  <c:v>54934</c:v>
                </c:pt>
                <c:pt idx="2175">
                  <c:v>54941</c:v>
                </c:pt>
                <c:pt idx="2176">
                  <c:v>54948</c:v>
                </c:pt>
                <c:pt idx="2177">
                  <c:v>54955</c:v>
                </c:pt>
                <c:pt idx="2178">
                  <c:v>54962</c:v>
                </c:pt>
                <c:pt idx="2179">
                  <c:v>54969</c:v>
                </c:pt>
                <c:pt idx="2180">
                  <c:v>54976</c:v>
                </c:pt>
                <c:pt idx="2181">
                  <c:v>54983</c:v>
                </c:pt>
                <c:pt idx="2182">
                  <c:v>54990</c:v>
                </c:pt>
                <c:pt idx="2183">
                  <c:v>54997</c:v>
                </c:pt>
                <c:pt idx="2184">
                  <c:v>55004</c:v>
                </c:pt>
                <c:pt idx="2185">
                  <c:v>55011</c:v>
                </c:pt>
                <c:pt idx="2186">
                  <c:v>55018</c:v>
                </c:pt>
                <c:pt idx="2187">
                  <c:v>55025</c:v>
                </c:pt>
                <c:pt idx="2188">
                  <c:v>55032</c:v>
                </c:pt>
                <c:pt idx="2189">
                  <c:v>55039</c:v>
                </c:pt>
                <c:pt idx="2190">
                  <c:v>55046</c:v>
                </c:pt>
                <c:pt idx="2191">
                  <c:v>55053</c:v>
                </c:pt>
                <c:pt idx="2192">
                  <c:v>55060</c:v>
                </c:pt>
                <c:pt idx="2193">
                  <c:v>55067</c:v>
                </c:pt>
                <c:pt idx="2194">
                  <c:v>55074</c:v>
                </c:pt>
                <c:pt idx="2195">
                  <c:v>55081</c:v>
                </c:pt>
                <c:pt idx="2196">
                  <c:v>55088</c:v>
                </c:pt>
                <c:pt idx="2197">
                  <c:v>55095</c:v>
                </c:pt>
                <c:pt idx="2198">
                  <c:v>55102</c:v>
                </c:pt>
                <c:pt idx="2199">
                  <c:v>55109</c:v>
                </c:pt>
                <c:pt idx="2200">
                  <c:v>55116</c:v>
                </c:pt>
                <c:pt idx="2201">
                  <c:v>55123</c:v>
                </c:pt>
                <c:pt idx="2202">
                  <c:v>55130</c:v>
                </c:pt>
                <c:pt idx="2203">
                  <c:v>55137</c:v>
                </c:pt>
                <c:pt idx="2204">
                  <c:v>55144</c:v>
                </c:pt>
                <c:pt idx="2205">
                  <c:v>55151</c:v>
                </c:pt>
                <c:pt idx="2206">
                  <c:v>55158</c:v>
                </c:pt>
                <c:pt idx="2207">
                  <c:v>55165</c:v>
                </c:pt>
                <c:pt idx="2208">
                  <c:v>55172</c:v>
                </c:pt>
                <c:pt idx="2209">
                  <c:v>55179</c:v>
                </c:pt>
                <c:pt idx="2210">
                  <c:v>55186</c:v>
                </c:pt>
                <c:pt idx="2211">
                  <c:v>55193</c:v>
                </c:pt>
                <c:pt idx="2212">
                  <c:v>55200</c:v>
                </c:pt>
                <c:pt idx="2213">
                  <c:v>55207</c:v>
                </c:pt>
                <c:pt idx="2214">
                  <c:v>55214</c:v>
                </c:pt>
                <c:pt idx="2215">
                  <c:v>55221</c:v>
                </c:pt>
                <c:pt idx="2216">
                  <c:v>55228</c:v>
                </c:pt>
                <c:pt idx="2217">
                  <c:v>55235</c:v>
                </c:pt>
                <c:pt idx="2218">
                  <c:v>55242</c:v>
                </c:pt>
                <c:pt idx="2219">
                  <c:v>55249</c:v>
                </c:pt>
                <c:pt idx="2220">
                  <c:v>55256</c:v>
                </c:pt>
                <c:pt idx="2221">
                  <c:v>55263</c:v>
                </c:pt>
                <c:pt idx="2222">
                  <c:v>55270</c:v>
                </c:pt>
                <c:pt idx="2223">
                  <c:v>55277</c:v>
                </c:pt>
                <c:pt idx="2224">
                  <c:v>55284</c:v>
                </c:pt>
                <c:pt idx="2225">
                  <c:v>55291</c:v>
                </c:pt>
                <c:pt idx="2226">
                  <c:v>55298</c:v>
                </c:pt>
                <c:pt idx="2227">
                  <c:v>55305</c:v>
                </c:pt>
                <c:pt idx="2228">
                  <c:v>55312</c:v>
                </c:pt>
                <c:pt idx="2229">
                  <c:v>55319</c:v>
                </c:pt>
                <c:pt idx="2230">
                  <c:v>55326</c:v>
                </c:pt>
                <c:pt idx="2231">
                  <c:v>55333</c:v>
                </c:pt>
                <c:pt idx="2232">
                  <c:v>55340</c:v>
                </c:pt>
                <c:pt idx="2233">
                  <c:v>55347</c:v>
                </c:pt>
                <c:pt idx="2234">
                  <c:v>55354</c:v>
                </c:pt>
                <c:pt idx="2235">
                  <c:v>55361</c:v>
                </c:pt>
                <c:pt idx="2236">
                  <c:v>55368</c:v>
                </c:pt>
                <c:pt idx="2237">
                  <c:v>55375</c:v>
                </c:pt>
                <c:pt idx="2238">
                  <c:v>55382</c:v>
                </c:pt>
                <c:pt idx="2239">
                  <c:v>55389</c:v>
                </c:pt>
                <c:pt idx="2240">
                  <c:v>55396</c:v>
                </c:pt>
                <c:pt idx="2241">
                  <c:v>55403</c:v>
                </c:pt>
                <c:pt idx="2242">
                  <c:v>55410</c:v>
                </c:pt>
                <c:pt idx="2243">
                  <c:v>55417</c:v>
                </c:pt>
                <c:pt idx="2244">
                  <c:v>55424</c:v>
                </c:pt>
                <c:pt idx="2245">
                  <c:v>55431</c:v>
                </c:pt>
                <c:pt idx="2246">
                  <c:v>55438</c:v>
                </c:pt>
                <c:pt idx="2247">
                  <c:v>55445</c:v>
                </c:pt>
                <c:pt idx="2248">
                  <c:v>55452</c:v>
                </c:pt>
                <c:pt idx="2249">
                  <c:v>55459</c:v>
                </c:pt>
                <c:pt idx="2250">
                  <c:v>55466</c:v>
                </c:pt>
                <c:pt idx="2251">
                  <c:v>55473</c:v>
                </c:pt>
                <c:pt idx="2252">
                  <c:v>55480</c:v>
                </c:pt>
                <c:pt idx="2253">
                  <c:v>55487</c:v>
                </c:pt>
                <c:pt idx="2254">
                  <c:v>55494</c:v>
                </c:pt>
                <c:pt idx="2255">
                  <c:v>55501</c:v>
                </c:pt>
                <c:pt idx="2256">
                  <c:v>55508</c:v>
                </c:pt>
                <c:pt idx="2257">
                  <c:v>55516</c:v>
                </c:pt>
                <c:pt idx="2258">
                  <c:v>55523</c:v>
                </c:pt>
                <c:pt idx="2259">
                  <c:v>55530</c:v>
                </c:pt>
                <c:pt idx="2260">
                  <c:v>55537</c:v>
                </c:pt>
                <c:pt idx="2261">
                  <c:v>55544</c:v>
                </c:pt>
                <c:pt idx="2262">
                  <c:v>55551</c:v>
                </c:pt>
                <c:pt idx="2263">
                  <c:v>55558</c:v>
                </c:pt>
                <c:pt idx="2264">
                  <c:v>55565</c:v>
                </c:pt>
                <c:pt idx="2265">
                  <c:v>55572</c:v>
                </c:pt>
                <c:pt idx="2266">
                  <c:v>55579</c:v>
                </c:pt>
                <c:pt idx="2267">
                  <c:v>55586</c:v>
                </c:pt>
                <c:pt idx="2268">
                  <c:v>55593</c:v>
                </c:pt>
                <c:pt idx="2269">
                  <c:v>55600</c:v>
                </c:pt>
                <c:pt idx="2270">
                  <c:v>55607</c:v>
                </c:pt>
                <c:pt idx="2271">
                  <c:v>55614</c:v>
                </c:pt>
                <c:pt idx="2272">
                  <c:v>55621</c:v>
                </c:pt>
                <c:pt idx="2273">
                  <c:v>55632</c:v>
                </c:pt>
                <c:pt idx="2274">
                  <c:v>55635</c:v>
                </c:pt>
                <c:pt idx="2275">
                  <c:v>55645</c:v>
                </c:pt>
                <c:pt idx="2276">
                  <c:v>55652</c:v>
                </c:pt>
                <c:pt idx="2277">
                  <c:v>55659</c:v>
                </c:pt>
                <c:pt idx="2278">
                  <c:v>55666</c:v>
                </c:pt>
                <c:pt idx="2279">
                  <c:v>55673</c:v>
                </c:pt>
                <c:pt idx="2280">
                  <c:v>55680</c:v>
                </c:pt>
                <c:pt idx="2281">
                  <c:v>55687</c:v>
                </c:pt>
                <c:pt idx="2282">
                  <c:v>55694</c:v>
                </c:pt>
                <c:pt idx="2283">
                  <c:v>55701</c:v>
                </c:pt>
                <c:pt idx="2284">
                  <c:v>55708</c:v>
                </c:pt>
                <c:pt idx="2285">
                  <c:v>55715</c:v>
                </c:pt>
                <c:pt idx="2286">
                  <c:v>55722</c:v>
                </c:pt>
                <c:pt idx="2287">
                  <c:v>55729</c:v>
                </c:pt>
                <c:pt idx="2288">
                  <c:v>55736</c:v>
                </c:pt>
                <c:pt idx="2289">
                  <c:v>55743</c:v>
                </c:pt>
                <c:pt idx="2290">
                  <c:v>55750</c:v>
                </c:pt>
                <c:pt idx="2291">
                  <c:v>55757</c:v>
                </c:pt>
                <c:pt idx="2292">
                  <c:v>55764</c:v>
                </c:pt>
                <c:pt idx="2293">
                  <c:v>55771</c:v>
                </c:pt>
                <c:pt idx="2294">
                  <c:v>55778</c:v>
                </c:pt>
                <c:pt idx="2295">
                  <c:v>55785</c:v>
                </c:pt>
                <c:pt idx="2296">
                  <c:v>55792</c:v>
                </c:pt>
                <c:pt idx="2297">
                  <c:v>55799</c:v>
                </c:pt>
                <c:pt idx="2298">
                  <c:v>55806</c:v>
                </c:pt>
                <c:pt idx="2299">
                  <c:v>55813</c:v>
                </c:pt>
                <c:pt idx="2300">
                  <c:v>55820</c:v>
                </c:pt>
                <c:pt idx="2301">
                  <c:v>55827</c:v>
                </c:pt>
                <c:pt idx="2302">
                  <c:v>55834</c:v>
                </c:pt>
                <c:pt idx="2303">
                  <c:v>55841</c:v>
                </c:pt>
                <c:pt idx="2304">
                  <c:v>55848</c:v>
                </c:pt>
                <c:pt idx="2305">
                  <c:v>55855</c:v>
                </c:pt>
                <c:pt idx="2306">
                  <c:v>55862</c:v>
                </c:pt>
                <c:pt idx="2307">
                  <c:v>55869</c:v>
                </c:pt>
                <c:pt idx="2308">
                  <c:v>55876</c:v>
                </c:pt>
                <c:pt idx="2309">
                  <c:v>55884</c:v>
                </c:pt>
                <c:pt idx="2310">
                  <c:v>55891</c:v>
                </c:pt>
                <c:pt idx="2311">
                  <c:v>55898</c:v>
                </c:pt>
                <c:pt idx="2312">
                  <c:v>55905</c:v>
                </c:pt>
                <c:pt idx="2313">
                  <c:v>55912</c:v>
                </c:pt>
                <c:pt idx="2314">
                  <c:v>55919</c:v>
                </c:pt>
                <c:pt idx="2315">
                  <c:v>55926</c:v>
                </c:pt>
                <c:pt idx="2316">
                  <c:v>55933</c:v>
                </c:pt>
                <c:pt idx="2317">
                  <c:v>55940</c:v>
                </c:pt>
                <c:pt idx="2318">
                  <c:v>55947</c:v>
                </c:pt>
                <c:pt idx="2319">
                  <c:v>55954</c:v>
                </c:pt>
                <c:pt idx="2320">
                  <c:v>55961</c:v>
                </c:pt>
                <c:pt idx="2321">
                  <c:v>55968</c:v>
                </c:pt>
                <c:pt idx="2322">
                  <c:v>55975</c:v>
                </c:pt>
                <c:pt idx="2323">
                  <c:v>55984</c:v>
                </c:pt>
                <c:pt idx="2324">
                  <c:v>55991</c:v>
                </c:pt>
                <c:pt idx="2325">
                  <c:v>55998</c:v>
                </c:pt>
                <c:pt idx="2326">
                  <c:v>56006</c:v>
                </c:pt>
                <c:pt idx="2327">
                  <c:v>56012</c:v>
                </c:pt>
                <c:pt idx="2328">
                  <c:v>56019</c:v>
                </c:pt>
                <c:pt idx="2329">
                  <c:v>56026</c:v>
                </c:pt>
                <c:pt idx="2330">
                  <c:v>56033</c:v>
                </c:pt>
                <c:pt idx="2331">
                  <c:v>56040</c:v>
                </c:pt>
                <c:pt idx="2332">
                  <c:v>56047</c:v>
                </c:pt>
                <c:pt idx="2333">
                  <c:v>56054</c:v>
                </c:pt>
                <c:pt idx="2334">
                  <c:v>56061</c:v>
                </c:pt>
                <c:pt idx="2335">
                  <c:v>56068</c:v>
                </c:pt>
                <c:pt idx="2336">
                  <c:v>56075</c:v>
                </c:pt>
                <c:pt idx="2337">
                  <c:v>56082</c:v>
                </c:pt>
                <c:pt idx="2338">
                  <c:v>56089</c:v>
                </c:pt>
                <c:pt idx="2339">
                  <c:v>56096</c:v>
                </c:pt>
                <c:pt idx="2340">
                  <c:v>56103</c:v>
                </c:pt>
                <c:pt idx="2341">
                  <c:v>56110</c:v>
                </c:pt>
                <c:pt idx="2342">
                  <c:v>56117</c:v>
                </c:pt>
                <c:pt idx="2343">
                  <c:v>56124</c:v>
                </c:pt>
                <c:pt idx="2344">
                  <c:v>56131</c:v>
                </c:pt>
                <c:pt idx="2345">
                  <c:v>56138</c:v>
                </c:pt>
                <c:pt idx="2346">
                  <c:v>56145</c:v>
                </c:pt>
                <c:pt idx="2347">
                  <c:v>56152</c:v>
                </c:pt>
                <c:pt idx="2348">
                  <c:v>56159</c:v>
                </c:pt>
                <c:pt idx="2349">
                  <c:v>56166</c:v>
                </c:pt>
                <c:pt idx="2350">
                  <c:v>56173</c:v>
                </c:pt>
                <c:pt idx="2351">
                  <c:v>56180</c:v>
                </c:pt>
                <c:pt idx="2352">
                  <c:v>56187</c:v>
                </c:pt>
                <c:pt idx="2353">
                  <c:v>56194</c:v>
                </c:pt>
                <c:pt idx="2354">
                  <c:v>56201</c:v>
                </c:pt>
                <c:pt idx="2355">
                  <c:v>56208</c:v>
                </c:pt>
                <c:pt idx="2356">
                  <c:v>56215</c:v>
                </c:pt>
                <c:pt idx="2357">
                  <c:v>56222</c:v>
                </c:pt>
                <c:pt idx="2358">
                  <c:v>56229</c:v>
                </c:pt>
                <c:pt idx="2359">
                  <c:v>56236</c:v>
                </c:pt>
                <c:pt idx="2360">
                  <c:v>56247</c:v>
                </c:pt>
                <c:pt idx="2361">
                  <c:v>56251</c:v>
                </c:pt>
                <c:pt idx="2362">
                  <c:v>56257</c:v>
                </c:pt>
                <c:pt idx="2363">
                  <c:v>56264</c:v>
                </c:pt>
                <c:pt idx="2364">
                  <c:v>56271</c:v>
                </c:pt>
                <c:pt idx="2365">
                  <c:v>56278</c:v>
                </c:pt>
                <c:pt idx="2366">
                  <c:v>56285</c:v>
                </c:pt>
                <c:pt idx="2367">
                  <c:v>56292</c:v>
                </c:pt>
                <c:pt idx="2368">
                  <c:v>56299</c:v>
                </c:pt>
                <c:pt idx="2369">
                  <c:v>56306</c:v>
                </c:pt>
                <c:pt idx="2370">
                  <c:v>56313</c:v>
                </c:pt>
                <c:pt idx="2371">
                  <c:v>56320</c:v>
                </c:pt>
                <c:pt idx="2372">
                  <c:v>56327</c:v>
                </c:pt>
                <c:pt idx="2373">
                  <c:v>56334</c:v>
                </c:pt>
                <c:pt idx="2374">
                  <c:v>56341</c:v>
                </c:pt>
                <c:pt idx="2375">
                  <c:v>56348</c:v>
                </c:pt>
                <c:pt idx="2376">
                  <c:v>56355</c:v>
                </c:pt>
                <c:pt idx="2377">
                  <c:v>56362</c:v>
                </c:pt>
                <c:pt idx="2378">
                  <c:v>56369</c:v>
                </c:pt>
                <c:pt idx="2379">
                  <c:v>56376</c:v>
                </c:pt>
                <c:pt idx="2380">
                  <c:v>56383</c:v>
                </c:pt>
                <c:pt idx="2381">
                  <c:v>56390</c:v>
                </c:pt>
                <c:pt idx="2382">
                  <c:v>56397</c:v>
                </c:pt>
                <c:pt idx="2383">
                  <c:v>56404</c:v>
                </c:pt>
                <c:pt idx="2384">
                  <c:v>56411</c:v>
                </c:pt>
                <c:pt idx="2385">
                  <c:v>56418</c:v>
                </c:pt>
                <c:pt idx="2386">
                  <c:v>56425</c:v>
                </c:pt>
                <c:pt idx="2387">
                  <c:v>56432</c:v>
                </c:pt>
                <c:pt idx="2388">
                  <c:v>56439</c:v>
                </c:pt>
                <c:pt idx="2389">
                  <c:v>56446</c:v>
                </c:pt>
                <c:pt idx="2390">
                  <c:v>56453</c:v>
                </c:pt>
                <c:pt idx="2391">
                  <c:v>56460</c:v>
                </c:pt>
                <c:pt idx="2392">
                  <c:v>56467</c:v>
                </c:pt>
                <c:pt idx="2393">
                  <c:v>56474</c:v>
                </c:pt>
                <c:pt idx="2394">
                  <c:v>56481</c:v>
                </c:pt>
                <c:pt idx="2395">
                  <c:v>56488</c:v>
                </c:pt>
                <c:pt idx="2396">
                  <c:v>56495</c:v>
                </c:pt>
                <c:pt idx="2397">
                  <c:v>56502</c:v>
                </c:pt>
                <c:pt idx="2398">
                  <c:v>56509</c:v>
                </c:pt>
                <c:pt idx="2399">
                  <c:v>56516</c:v>
                </c:pt>
                <c:pt idx="2400">
                  <c:v>56523</c:v>
                </c:pt>
                <c:pt idx="2401">
                  <c:v>56530</c:v>
                </c:pt>
                <c:pt idx="2402">
                  <c:v>56537</c:v>
                </c:pt>
                <c:pt idx="2403">
                  <c:v>56544</c:v>
                </c:pt>
                <c:pt idx="2404">
                  <c:v>56551</c:v>
                </c:pt>
                <c:pt idx="2405">
                  <c:v>56558</c:v>
                </c:pt>
                <c:pt idx="2406">
                  <c:v>56565</c:v>
                </c:pt>
                <c:pt idx="2407">
                  <c:v>56572</c:v>
                </c:pt>
                <c:pt idx="2408">
                  <c:v>56579</c:v>
                </c:pt>
                <c:pt idx="2409">
                  <c:v>56586</c:v>
                </c:pt>
                <c:pt idx="2410">
                  <c:v>56593</c:v>
                </c:pt>
                <c:pt idx="2411">
                  <c:v>56600</c:v>
                </c:pt>
                <c:pt idx="2412">
                  <c:v>56607</c:v>
                </c:pt>
                <c:pt idx="2413">
                  <c:v>56614</c:v>
                </c:pt>
                <c:pt idx="2414">
                  <c:v>56621</c:v>
                </c:pt>
                <c:pt idx="2415">
                  <c:v>56628</c:v>
                </c:pt>
                <c:pt idx="2416">
                  <c:v>56635</c:v>
                </c:pt>
                <c:pt idx="2417">
                  <c:v>56642</c:v>
                </c:pt>
                <c:pt idx="2418">
                  <c:v>56649</c:v>
                </c:pt>
                <c:pt idx="2419">
                  <c:v>56656</c:v>
                </c:pt>
                <c:pt idx="2420">
                  <c:v>56663</c:v>
                </c:pt>
                <c:pt idx="2421">
                  <c:v>56670</c:v>
                </c:pt>
                <c:pt idx="2422">
                  <c:v>56677</c:v>
                </c:pt>
                <c:pt idx="2423">
                  <c:v>56684</c:v>
                </c:pt>
                <c:pt idx="2424">
                  <c:v>56691</c:v>
                </c:pt>
                <c:pt idx="2425">
                  <c:v>56698</c:v>
                </c:pt>
                <c:pt idx="2426">
                  <c:v>56705</c:v>
                </c:pt>
                <c:pt idx="2427">
                  <c:v>56712</c:v>
                </c:pt>
                <c:pt idx="2428">
                  <c:v>56719</c:v>
                </c:pt>
                <c:pt idx="2429">
                  <c:v>56726</c:v>
                </c:pt>
                <c:pt idx="2430">
                  <c:v>56733</c:v>
                </c:pt>
                <c:pt idx="2431">
                  <c:v>56740</c:v>
                </c:pt>
                <c:pt idx="2432">
                  <c:v>56747</c:v>
                </c:pt>
                <c:pt idx="2433">
                  <c:v>56754</c:v>
                </c:pt>
                <c:pt idx="2434">
                  <c:v>56761</c:v>
                </c:pt>
                <c:pt idx="2435">
                  <c:v>56768</c:v>
                </c:pt>
                <c:pt idx="2436">
                  <c:v>56775</c:v>
                </c:pt>
                <c:pt idx="2437">
                  <c:v>56782</c:v>
                </c:pt>
                <c:pt idx="2438">
                  <c:v>56789</c:v>
                </c:pt>
                <c:pt idx="2439">
                  <c:v>56796</c:v>
                </c:pt>
                <c:pt idx="2440">
                  <c:v>56803</c:v>
                </c:pt>
                <c:pt idx="2441">
                  <c:v>56810</c:v>
                </c:pt>
                <c:pt idx="2442">
                  <c:v>56817</c:v>
                </c:pt>
                <c:pt idx="2443">
                  <c:v>56824</c:v>
                </c:pt>
                <c:pt idx="2444">
                  <c:v>56831</c:v>
                </c:pt>
                <c:pt idx="2445">
                  <c:v>56838</c:v>
                </c:pt>
                <c:pt idx="2446">
                  <c:v>56845</c:v>
                </c:pt>
                <c:pt idx="2447">
                  <c:v>56852</c:v>
                </c:pt>
                <c:pt idx="2448">
                  <c:v>56859</c:v>
                </c:pt>
                <c:pt idx="2449">
                  <c:v>56866</c:v>
                </c:pt>
                <c:pt idx="2450">
                  <c:v>56873</c:v>
                </c:pt>
                <c:pt idx="2451">
                  <c:v>56880</c:v>
                </c:pt>
                <c:pt idx="2452">
                  <c:v>56887</c:v>
                </c:pt>
                <c:pt idx="2453">
                  <c:v>56894</c:v>
                </c:pt>
                <c:pt idx="2454">
                  <c:v>56901</c:v>
                </c:pt>
                <c:pt idx="2455">
                  <c:v>56908</c:v>
                </c:pt>
                <c:pt idx="2456">
                  <c:v>56915</c:v>
                </c:pt>
                <c:pt idx="2457">
                  <c:v>56922</c:v>
                </c:pt>
                <c:pt idx="2458">
                  <c:v>56929</c:v>
                </c:pt>
                <c:pt idx="2459">
                  <c:v>56936</c:v>
                </c:pt>
                <c:pt idx="2460">
                  <c:v>56943</c:v>
                </c:pt>
                <c:pt idx="2461">
                  <c:v>56950</c:v>
                </c:pt>
                <c:pt idx="2462">
                  <c:v>56957</c:v>
                </c:pt>
                <c:pt idx="2463">
                  <c:v>56964</c:v>
                </c:pt>
                <c:pt idx="2464">
                  <c:v>56971</c:v>
                </c:pt>
                <c:pt idx="2465">
                  <c:v>56978</c:v>
                </c:pt>
                <c:pt idx="2466">
                  <c:v>56985</c:v>
                </c:pt>
                <c:pt idx="2467">
                  <c:v>56992</c:v>
                </c:pt>
                <c:pt idx="2468">
                  <c:v>56999</c:v>
                </c:pt>
                <c:pt idx="2469">
                  <c:v>57006</c:v>
                </c:pt>
                <c:pt idx="2470">
                  <c:v>57013</c:v>
                </c:pt>
                <c:pt idx="2471">
                  <c:v>57020</c:v>
                </c:pt>
                <c:pt idx="2472">
                  <c:v>57027</c:v>
                </c:pt>
                <c:pt idx="2473">
                  <c:v>57034</c:v>
                </c:pt>
                <c:pt idx="2474">
                  <c:v>57041</c:v>
                </c:pt>
                <c:pt idx="2475">
                  <c:v>57048</c:v>
                </c:pt>
                <c:pt idx="2476">
                  <c:v>57055</c:v>
                </c:pt>
                <c:pt idx="2477">
                  <c:v>57062</c:v>
                </c:pt>
                <c:pt idx="2478">
                  <c:v>57069</c:v>
                </c:pt>
                <c:pt idx="2479">
                  <c:v>57076</c:v>
                </c:pt>
                <c:pt idx="2480">
                  <c:v>57083</c:v>
                </c:pt>
                <c:pt idx="2481">
                  <c:v>57090</c:v>
                </c:pt>
                <c:pt idx="2482">
                  <c:v>57097</c:v>
                </c:pt>
                <c:pt idx="2483">
                  <c:v>57104</c:v>
                </c:pt>
                <c:pt idx="2484">
                  <c:v>57111</c:v>
                </c:pt>
                <c:pt idx="2485">
                  <c:v>57118</c:v>
                </c:pt>
                <c:pt idx="2486">
                  <c:v>57125</c:v>
                </c:pt>
                <c:pt idx="2487">
                  <c:v>57132</c:v>
                </c:pt>
                <c:pt idx="2488">
                  <c:v>57139</c:v>
                </c:pt>
                <c:pt idx="2489">
                  <c:v>57146</c:v>
                </c:pt>
                <c:pt idx="2490">
                  <c:v>57153</c:v>
                </c:pt>
                <c:pt idx="2491">
                  <c:v>57160</c:v>
                </c:pt>
                <c:pt idx="2492">
                  <c:v>57167</c:v>
                </c:pt>
                <c:pt idx="2493">
                  <c:v>57174</c:v>
                </c:pt>
                <c:pt idx="2494">
                  <c:v>57181</c:v>
                </c:pt>
                <c:pt idx="2495">
                  <c:v>57188</c:v>
                </c:pt>
                <c:pt idx="2496">
                  <c:v>57195</c:v>
                </c:pt>
                <c:pt idx="2497">
                  <c:v>57202</c:v>
                </c:pt>
                <c:pt idx="2498">
                  <c:v>57209</c:v>
                </c:pt>
                <c:pt idx="2499">
                  <c:v>57216</c:v>
                </c:pt>
                <c:pt idx="2500">
                  <c:v>57223</c:v>
                </c:pt>
                <c:pt idx="2501">
                  <c:v>57230</c:v>
                </c:pt>
                <c:pt idx="2502">
                  <c:v>57237</c:v>
                </c:pt>
                <c:pt idx="2503">
                  <c:v>57244</c:v>
                </c:pt>
                <c:pt idx="2504">
                  <c:v>57251</c:v>
                </c:pt>
                <c:pt idx="2505">
                  <c:v>57258</c:v>
                </c:pt>
                <c:pt idx="2506">
                  <c:v>57265</c:v>
                </c:pt>
                <c:pt idx="2507">
                  <c:v>57272</c:v>
                </c:pt>
                <c:pt idx="2508">
                  <c:v>57279</c:v>
                </c:pt>
                <c:pt idx="2509">
                  <c:v>57286</c:v>
                </c:pt>
                <c:pt idx="2510">
                  <c:v>57293</c:v>
                </c:pt>
                <c:pt idx="2511">
                  <c:v>57300</c:v>
                </c:pt>
                <c:pt idx="2512">
                  <c:v>57307</c:v>
                </c:pt>
                <c:pt idx="2513">
                  <c:v>57314</c:v>
                </c:pt>
                <c:pt idx="2514">
                  <c:v>57321</c:v>
                </c:pt>
                <c:pt idx="2515">
                  <c:v>57328</c:v>
                </c:pt>
                <c:pt idx="2516">
                  <c:v>57335</c:v>
                </c:pt>
                <c:pt idx="2517">
                  <c:v>57343</c:v>
                </c:pt>
                <c:pt idx="2518">
                  <c:v>57350</c:v>
                </c:pt>
                <c:pt idx="2519">
                  <c:v>57357</c:v>
                </c:pt>
                <c:pt idx="2520">
                  <c:v>57364</c:v>
                </c:pt>
                <c:pt idx="2521">
                  <c:v>57371</c:v>
                </c:pt>
                <c:pt idx="2522">
                  <c:v>57378</c:v>
                </c:pt>
                <c:pt idx="2523">
                  <c:v>57385</c:v>
                </c:pt>
                <c:pt idx="2524">
                  <c:v>57392</c:v>
                </c:pt>
                <c:pt idx="2525">
                  <c:v>57399</c:v>
                </c:pt>
                <c:pt idx="2526">
                  <c:v>57406</c:v>
                </c:pt>
                <c:pt idx="2527">
                  <c:v>57413</c:v>
                </c:pt>
                <c:pt idx="2528">
                  <c:v>57420</c:v>
                </c:pt>
                <c:pt idx="2529">
                  <c:v>57427</c:v>
                </c:pt>
                <c:pt idx="2530">
                  <c:v>57434</c:v>
                </c:pt>
                <c:pt idx="2531">
                  <c:v>57441</c:v>
                </c:pt>
                <c:pt idx="2532">
                  <c:v>57448</c:v>
                </c:pt>
                <c:pt idx="2533">
                  <c:v>57459</c:v>
                </c:pt>
                <c:pt idx="2534">
                  <c:v>57462</c:v>
                </c:pt>
                <c:pt idx="2535">
                  <c:v>57469</c:v>
                </c:pt>
                <c:pt idx="2536">
                  <c:v>57476</c:v>
                </c:pt>
                <c:pt idx="2537">
                  <c:v>57483</c:v>
                </c:pt>
                <c:pt idx="2538">
                  <c:v>57490</c:v>
                </c:pt>
                <c:pt idx="2539">
                  <c:v>57497</c:v>
                </c:pt>
                <c:pt idx="2540">
                  <c:v>57504</c:v>
                </c:pt>
                <c:pt idx="2541">
                  <c:v>57511</c:v>
                </c:pt>
                <c:pt idx="2542">
                  <c:v>57518</c:v>
                </c:pt>
                <c:pt idx="2543">
                  <c:v>57525</c:v>
                </c:pt>
                <c:pt idx="2544">
                  <c:v>57532</c:v>
                </c:pt>
                <c:pt idx="2545">
                  <c:v>57539</c:v>
                </c:pt>
                <c:pt idx="2546">
                  <c:v>57546</c:v>
                </c:pt>
                <c:pt idx="2547">
                  <c:v>57553</c:v>
                </c:pt>
                <c:pt idx="2548">
                  <c:v>57560</c:v>
                </c:pt>
                <c:pt idx="2549">
                  <c:v>57567</c:v>
                </c:pt>
                <c:pt idx="2550">
                  <c:v>57574</c:v>
                </c:pt>
                <c:pt idx="2551">
                  <c:v>57581</c:v>
                </c:pt>
                <c:pt idx="2552">
                  <c:v>57588</c:v>
                </c:pt>
                <c:pt idx="2553">
                  <c:v>57595</c:v>
                </c:pt>
                <c:pt idx="2554">
                  <c:v>57602</c:v>
                </c:pt>
                <c:pt idx="2555">
                  <c:v>57609</c:v>
                </c:pt>
                <c:pt idx="2556">
                  <c:v>57616</c:v>
                </c:pt>
                <c:pt idx="2557">
                  <c:v>57623</c:v>
                </c:pt>
                <c:pt idx="2558">
                  <c:v>57630</c:v>
                </c:pt>
                <c:pt idx="2559">
                  <c:v>57637</c:v>
                </c:pt>
                <c:pt idx="2560">
                  <c:v>57644</c:v>
                </c:pt>
                <c:pt idx="2561">
                  <c:v>57651</c:v>
                </c:pt>
                <c:pt idx="2562">
                  <c:v>57658</c:v>
                </c:pt>
                <c:pt idx="2563">
                  <c:v>57665</c:v>
                </c:pt>
                <c:pt idx="2564">
                  <c:v>57672</c:v>
                </c:pt>
                <c:pt idx="2565">
                  <c:v>57679</c:v>
                </c:pt>
                <c:pt idx="2566">
                  <c:v>57686</c:v>
                </c:pt>
                <c:pt idx="2567">
                  <c:v>57693</c:v>
                </c:pt>
                <c:pt idx="2568">
                  <c:v>57700</c:v>
                </c:pt>
                <c:pt idx="2569">
                  <c:v>57710</c:v>
                </c:pt>
                <c:pt idx="2570">
                  <c:v>57717</c:v>
                </c:pt>
                <c:pt idx="2571">
                  <c:v>57724</c:v>
                </c:pt>
                <c:pt idx="2572">
                  <c:v>57731</c:v>
                </c:pt>
                <c:pt idx="2573">
                  <c:v>57738</c:v>
                </c:pt>
                <c:pt idx="2574">
                  <c:v>57745</c:v>
                </c:pt>
                <c:pt idx="2575">
                  <c:v>57752</c:v>
                </c:pt>
                <c:pt idx="2576">
                  <c:v>57759</c:v>
                </c:pt>
                <c:pt idx="2577">
                  <c:v>57766</c:v>
                </c:pt>
                <c:pt idx="2578">
                  <c:v>57773</c:v>
                </c:pt>
                <c:pt idx="2579">
                  <c:v>57780</c:v>
                </c:pt>
                <c:pt idx="2580">
                  <c:v>57787</c:v>
                </c:pt>
                <c:pt idx="2581">
                  <c:v>57794</c:v>
                </c:pt>
                <c:pt idx="2582">
                  <c:v>57801</c:v>
                </c:pt>
                <c:pt idx="2583">
                  <c:v>57808</c:v>
                </c:pt>
                <c:pt idx="2584">
                  <c:v>57817</c:v>
                </c:pt>
                <c:pt idx="2585">
                  <c:v>57822</c:v>
                </c:pt>
                <c:pt idx="2586">
                  <c:v>57829</c:v>
                </c:pt>
                <c:pt idx="2587">
                  <c:v>57836</c:v>
                </c:pt>
                <c:pt idx="2588">
                  <c:v>57843</c:v>
                </c:pt>
                <c:pt idx="2589">
                  <c:v>57850</c:v>
                </c:pt>
                <c:pt idx="2590">
                  <c:v>57857</c:v>
                </c:pt>
                <c:pt idx="2591">
                  <c:v>57864</c:v>
                </c:pt>
                <c:pt idx="2592">
                  <c:v>57871</c:v>
                </c:pt>
                <c:pt idx="2593">
                  <c:v>57878</c:v>
                </c:pt>
                <c:pt idx="2594">
                  <c:v>57885</c:v>
                </c:pt>
                <c:pt idx="2595">
                  <c:v>57892</c:v>
                </c:pt>
                <c:pt idx="2596">
                  <c:v>57899</c:v>
                </c:pt>
                <c:pt idx="2597">
                  <c:v>57906</c:v>
                </c:pt>
                <c:pt idx="2598">
                  <c:v>57913</c:v>
                </c:pt>
                <c:pt idx="2599">
                  <c:v>57920</c:v>
                </c:pt>
                <c:pt idx="2600">
                  <c:v>57927</c:v>
                </c:pt>
                <c:pt idx="2601">
                  <c:v>57934</c:v>
                </c:pt>
                <c:pt idx="2602">
                  <c:v>57941</c:v>
                </c:pt>
                <c:pt idx="2603">
                  <c:v>57948</c:v>
                </c:pt>
                <c:pt idx="2604">
                  <c:v>57955</c:v>
                </c:pt>
                <c:pt idx="2605">
                  <c:v>57962</c:v>
                </c:pt>
                <c:pt idx="2606">
                  <c:v>57969</c:v>
                </c:pt>
                <c:pt idx="2607">
                  <c:v>57976</c:v>
                </c:pt>
                <c:pt idx="2608">
                  <c:v>57983</c:v>
                </c:pt>
                <c:pt idx="2609">
                  <c:v>57990</c:v>
                </c:pt>
                <c:pt idx="2610">
                  <c:v>57997</c:v>
                </c:pt>
                <c:pt idx="2611">
                  <c:v>58004</c:v>
                </c:pt>
                <c:pt idx="2612">
                  <c:v>58011</c:v>
                </c:pt>
                <c:pt idx="2613">
                  <c:v>58018</c:v>
                </c:pt>
                <c:pt idx="2614">
                  <c:v>58025</c:v>
                </c:pt>
                <c:pt idx="2615">
                  <c:v>58032</c:v>
                </c:pt>
                <c:pt idx="2616">
                  <c:v>58039</c:v>
                </c:pt>
                <c:pt idx="2617">
                  <c:v>58046</c:v>
                </c:pt>
                <c:pt idx="2618">
                  <c:v>58053</c:v>
                </c:pt>
                <c:pt idx="2619">
                  <c:v>58060</c:v>
                </c:pt>
                <c:pt idx="2620">
                  <c:v>58067</c:v>
                </c:pt>
                <c:pt idx="2621">
                  <c:v>58075</c:v>
                </c:pt>
                <c:pt idx="2622">
                  <c:v>58082</c:v>
                </c:pt>
                <c:pt idx="2623">
                  <c:v>58089</c:v>
                </c:pt>
                <c:pt idx="2624">
                  <c:v>58096</c:v>
                </c:pt>
                <c:pt idx="2625">
                  <c:v>58103</c:v>
                </c:pt>
                <c:pt idx="2626">
                  <c:v>58110</c:v>
                </c:pt>
                <c:pt idx="2627">
                  <c:v>58117</c:v>
                </c:pt>
                <c:pt idx="2628">
                  <c:v>58124</c:v>
                </c:pt>
                <c:pt idx="2629">
                  <c:v>58131</c:v>
                </c:pt>
                <c:pt idx="2630">
                  <c:v>58138</c:v>
                </c:pt>
                <c:pt idx="2631">
                  <c:v>58145</c:v>
                </c:pt>
                <c:pt idx="2632">
                  <c:v>58152</c:v>
                </c:pt>
                <c:pt idx="2633">
                  <c:v>58159</c:v>
                </c:pt>
                <c:pt idx="2634">
                  <c:v>58168</c:v>
                </c:pt>
                <c:pt idx="2635">
                  <c:v>58175</c:v>
                </c:pt>
                <c:pt idx="2636">
                  <c:v>58182</c:v>
                </c:pt>
                <c:pt idx="2637">
                  <c:v>58189</c:v>
                </c:pt>
                <c:pt idx="2638">
                  <c:v>58197</c:v>
                </c:pt>
                <c:pt idx="2639">
                  <c:v>58203</c:v>
                </c:pt>
                <c:pt idx="2640">
                  <c:v>58210</c:v>
                </c:pt>
                <c:pt idx="2641">
                  <c:v>58217</c:v>
                </c:pt>
                <c:pt idx="2642">
                  <c:v>58224</c:v>
                </c:pt>
                <c:pt idx="2643">
                  <c:v>58231</c:v>
                </c:pt>
                <c:pt idx="2644">
                  <c:v>58238</c:v>
                </c:pt>
                <c:pt idx="2645">
                  <c:v>58245</c:v>
                </c:pt>
                <c:pt idx="2646">
                  <c:v>58252</c:v>
                </c:pt>
                <c:pt idx="2647">
                  <c:v>58259</c:v>
                </c:pt>
                <c:pt idx="2648">
                  <c:v>58266</c:v>
                </c:pt>
                <c:pt idx="2649">
                  <c:v>58273</c:v>
                </c:pt>
                <c:pt idx="2650">
                  <c:v>58280</c:v>
                </c:pt>
                <c:pt idx="2651">
                  <c:v>58287</c:v>
                </c:pt>
                <c:pt idx="2652">
                  <c:v>58294</c:v>
                </c:pt>
                <c:pt idx="2653">
                  <c:v>58301</c:v>
                </c:pt>
                <c:pt idx="2654">
                  <c:v>58308</c:v>
                </c:pt>
                <c:pt idx="2655">
                  <c:v>58315</c:v>
                </c:pt>
                <c:pt idx="2656">
                  <c:v>58322</c:v>
                </c:pt>
                <c:pt idx="2657">
                  <c:v>58329</c:v>
                </c:pt>
                <c:pt idx="2658">
                  <c:v>58336</c:v>
                </c:pt>
                <c:pt idx="2659">
                  <c:v>58343</c:v>
                </c:pt>
                <c:pt idx="2660">
                  <c:v>58350</c:v>
                </c:pt>
                <c:pt idx="2661">
                  <c:v>58357</c:v>
                </c:pt>
                <c:pt idx="2662">
                  <c:v>58364</c:v>
                </c:pt>
                <c:pt idx="2663">
                  <c:v>58371</c:v>
                </c:pt>
                <c:pt idx="2664">
                  <c:v>58378</c:v>
                </c:pt>
                <c:pt idx="2665">
                  <c:v>58385</c:v>
                </c:pt>
                <c:pt idx="2666">
                  <c:v>58392</c:v>
                </c:pt>
                <c:pt idx="2667">
                  <c:v>58399</c:v>
                </c:pt>
                <c:pt idx="2668">
                  <c:v>58406</c:v>
                </c:pt>
                <c:pt idx="2669">
                  <c:v>58413</c:v>
                </c:pt>
                <c:pt idx="2670">
                  <c:v>58420</c:v>
                </c:pt>
                <c:pt idx="2671">
                  <c:v>58427</c:v>
                </c:pt>
                <c:pt idx="2672">
                  <c:v>58438</c:v>
                </c:pt>
                <c:pt idx="2673">
                  <c:v>58442</c:v>
                </c:pt>
                <c:pt idx="2674">
                  <c:v>58448</c:v>
                </c:pt>
                <c:pt idx="2675">
                  <c:v>58455</c:v>
                </c:pt>
                <c:pt idx="2676">
                  <c:v>58462</c:v>
                </c:pt>
                <c:pt idx="2677">
                  <c:v>58469</c:v>
                </c:pt>
                <c:pt idx="2678">
                  <c:v>58476</c:v>
                </c:pt>
                <c:pt idx="2679">
                  <c:v>58483</c:v>
                </c:pt>
                <c:pt idx="2680">
                  <c:v>58490</c:v>
                </c:pt>
                <c:pt idx="2681">
                  <c:v>58497</c:v>
                </c:pt>
                <c:pt idx="2682">
                  <c:v>58504</c:v>
                </c:pt>
                <c:pt idx="2683">
                  <c:v>58511</c:v>
                </c:pt>
                <c:pt idx="2684">
                  <c:v>58518</c:v>
                </c:pt>
                <c:pt idx="2685">
                  <c:v>58525</c:v>
                </c:pt>
                <c:pt idx="2686">
                  <c:v>58532</c:v>
                </c:pt>
                <c:pt idx="2687">
                  <c:v>58539</c:v>
                </c:pt>
                <c:pt idx="2688">
                  <c:v>58546</c:v>
                </c:pt>
                <c:pt idx="2689">
                  <c:v>58553</c:v>
                </c:pt>
                <c:pt idx="2690">
                  <c:v>58560</c:v>
                </c:pt>
                <c:pt idx="2691">
                  <c:v>58567</c:v>
                </c:pt>
                <c:pt idx="2692">
                  <c:v>58574</c:v>
                </c:pt>
                <c:pt idx="2693">
                  <c:v>58581</c:v>
                </c:pt>
                <c:pt idx="2694">
                  <c:v>58588</c:v>
                </c:pt>
                <c:pt idx="2695">
                  <c:v>58595</c:v>
                </c:pt>
                <c:pt idx="2696">
                  <c:v>58602</c:v>
                </c:pt>
                <c:pt idx="2697">
                  <c:v>58609</c:v>
                </c:pt>
                <c:pt idx="2698">
                  <c:v>58616</c:v>
                </c:pt>
                <c:pt idx="2699">
                  <c:v>58623</c:v>
                </c:pt>
                <c:pt idx="2700">
                  <c:v>58630</c:v>
                </c:pt>
                <c:pt idx="2701">
                  <c:v>58637</c:v>
                </c:pt>
                <c:pt idx="2702">
                  <c:v>58644</c:v>
                </c:pt>
                <c:pt idx="2703">
                  <c:v>58651</c:v>
                </c:pt>
                <c:pt idx="2704">
                  <c:v>58658</c:v>
                </c:pt>
                <c:pt idx="2705">
                  <c:v>58665</c:v>
                </c:pt>
                <c:pt idx="2706">
                  <c:v>58672</c:v>
                </c:pt>
                <c:pt idx="2707">
                  <c:v>58679</c:v>
                </c:pt>
                <c:pt idx="2708">
                  <c:v>58686</c:v>
                </c:pt>
                <c:pt idx="2709">
                  <c:v>58693</c:v>
                </c:pt>
                <c:pt idx="2710">
                  <c:v>58700</c:v>
                </c:pt>
                <c:pt idx="2711">
                  <c:v>58707</c:v>
                </c:pt>
                <c:pt idx="2712">
                  <c:v>58714</c:v>
                </c:pt>
                <c:pt idx="2713">
                  <c:v>58721</c:v>
                </c:pt>
                <c:pt idx="2714">
                  <c:v>58728</c:v>
                </c:pt>
                <c:pt idx="2715">
                  <c:v>58735</c:v>
                </c:pt>
                <c:pt idx="2716">
                  <c:v>58742</c:v>
                </c:pt>
                <c:pt idx="2717">
                  <c:v>58749</c:v>
                </c:pt>
                <c:pt idx="2718">
                  <c:v>58756</c:v>
                </c:pt>
                <c:pt idx="2719">
                  <c:v>58763</c:v>
                </c:pt>
                <c:pt idx="2720">
                  <c:v>58770</c:v>
                </c:pt>
                <c:pt idx="2721">
                  <c:v>58777</c:v>
                </c:pt>
                <c:pt idx="2722">
                  <c:v>58784</c:v>
                </c:pt>
                <c:pt idx="2723">
                  <c:v>58791</c:v>
                </c:pt>
                <c:pt idx="2724">
                  <c:v>58798</c:v>
                </c:pt>
                <c:pt idx="2725">
                  <c:v>58805</c:v>
                </c:pt>
                <c:pt idx="2726">
                  <c:v>58812</c:v>
                </c:pt>
                <c:pt idx="2727">
                  <c:v>58819</c:v>
                </c:pt>
                <c:pt idx="2728">
                  <c:v>58826</c:v>
                </c:pt>
                <c:pt idx="2729">
                  <c:v>58833</c:v>
                </c:pt>
                <c:pt idx="2730">
                  <c:v>58840</c:v>
                </c:pt>
                <c:pt idx="2731">
                  <c:v>58847</c:v>
                </c:pt>
                <c:pt idx="2732">
                  <c:v>58854</c:v>
                </c:pt>
                <c:pt idx="2733">
                  <c:v>58861</c:v>
                </c:pt>
                <c:pt idx="2734">
                  <c:v>58868</c:v>
                </c:pt>
                <c:pt idx="2735">
                  <c:v>58875</c:v>
                </c:pt>
                <c:pt idx="2736">
                  <c:v>58882</c:v>
                </c:pt>
                <c:pt idx="2737">
                  <c:v>58889</c:v>
                </c:pt>
                <c:pt idx="2738">
                  <c:v>58896</c:v>
                </c:pt>
                <c:pt idx="2739">
                  <c:v>58903</c:v>
                </c:pt>
                <c:pt idx="2740">
                  <c:v>58910</c:v>
                </c:pt>
                <c:pt idx="2741">
                  <c:v>58917</c:v>
                </c:pt>
                <c:pt idx="2742">
                  <c:v>58924</c:v>
                </c:pt>
                <c:pt idx="2743">
                  <c:v>58931</c:v>
                </c:pt>
                <c:pt idx="2744">
                  <c:v>58938</c:v>
                </c:pt>
                <c:pt idx="2745">
                  <c:v>58945</c:v>
                </c:pt>
                <c:pt idx="2746">
                  <c:v>58952</c:v>
                </c:pt>
                <c:pt idx="2747">
                  <c:v>58959</c:v>
                </c:pt>
                <c:pt idx="2748">
                  <c:v>58966</c:v>
                </c:pt>
                <c:pt idx="2749">
                  <c:v>58973</c:v>
                </c:pt>
                <c:pt idx="2750">
                  <c:v>58980</c:v>
                </c:pt>
                <c:pt idx="2751">
                  <c:v>58987</c:v>
                </c:pt>
                <c:pt idx="2752">
                  <c:v>58994</c:v>
                </c:pt>
                <c:pt idx="2753">
                  <c:v>59001</c:v>
                </c:pt>
                <c:pt idx="2754">
                  <c:v>59008</c:v>
                </c:pt>
                <c:pt idx="2755">
                  <c:v>59015</c:v>
                </c:pt>
                <c:pt idx="2756">
                  <c:v>59022</c:v>
                </c:pt>
                <c:pt idx="2757">
                  <c:v>59029</c:v>
                </c:pt>
                <c:pt idx="2758">
                  <c:v>59036</c:v>
                </c:pt>
                <c:pt idx="2759">
                  <c:v>59043</c:v>
                </c:pt>
                <c:pt idx="2760">
                  <c:v>59050</c:v>
                </c:pt>
                <c:pt idx="2761">
                  <c:v>59057</c:v>
                </c:pt>
                <c:pt idx="2762">
                  <c:v>59064</c:v>
                </c:pt>
                <c:pt idx="2763">
                  <c:v>59071</c:v>
                </c:pt>
                <c:pt idx="2764">
                  <c:v>59078</c:v>
                </c:pt>
                <c:pt idx="2765">
                  <c:v>59085</c:v>
                </c:pt>
                <c:pt idx="2766">
                  <c:v>59092</c:v>
                </c:pt>
                <c:pt idx="2767">
                  <c:v>59099</c:v>
                </c:pt>
                <c:pt idx="2768">
                  <c:v>59106</c:v>
                </c:pt>
                <c:pt idx="2769">
                  <c:v>59113</c:v>
                </c:pt>
                <c:pt idx="2770">
                  <c:v>59120</c:v>
                </c:pt>
                <c:pt idx="2771">
                  <c:v>59127</c:v>
                </c:pt>
                <c:pt idx="2772">
                  <c:v>59134</c:v>
                </c:pt>
                <c:pt idx="2773">
                  <c:v>59141</c:v>
                </c:pt>
                <c:pt idx="2774">
                  <c:v>59148</c:v>
                </c:pt>
                <c:pt idx="2775">
                  <c:v>59155</c:v>
                </c:pt>
                <c:pt idx="2776">
                  <c:v>59162</c:v>
                </c:pt>
                <c:pt idx="2777">
                  <c:v>59169</c:v>
                </c:pt>
                <c:pt idx="2778">
                  <c:v>59176</c:v>
                </c:pt>
                <c:pt idx="2779">
                  <c:v>59183</c:v>
                </c:pt>
                <c:pt idx="2780">
                  <c:v>59190</c:v>
                </c:pt>
                <c:pt idx="2781">
                  <c:v>59197</c:v>
                </c:pt>
                <c:pt idx="2782">
                  <c:v>59204</c:v>
                </c:pt>
                <c:pt idx="2783">
                  <c:v>59211</c:v>
                </c:pt>
                <c:pt idx="2784">
                  <c:v>59218</c:v>
                </c:pt>
                <c:pt idx="2785">
                  <c:v>59225</c:v>
                </c:pt>
                <c:pt idx="2786">
                  <c:v>59232</c:v>
                </c:pt>
                <c:pt idx="2787">
                  <c:v>59239</c:v>
                </c:pt>
                <c:pt idx="2788">
                  <c:v>59246</c:v>
                </c:pt>
                <c:pt idx="2789">
                  <c:v>59253</c:v>
                </c:pt>
                <c:pt idx="2790">
                  <c:v>59260</c:v>
                </c:pt>
                <c:pt idx="2791">
                  <c:v>59267</c:v>
                </c:pt>
                <c:pt idx="2792">
                  <c:v>59274</c:v>
                </c:pt>
                <c:pt idx="2793">
                  <c:v>59281</c:v>
                </c:pt>
                <c:pt idx="2794">
                  <c:v>59288</c:v>
                </c:pt>
                <c:pt idx="2795">
                  <c:v>59295</c:v>
                </c:pt>
                <c:pt idx="2796">
                  <c:v>59302</c:v>
                </c:pt>
                <c:pt idx="2797">
                  <c:v>59309</c:v>
                </c:pt>
                <c:pt idx="2798">
                  <c:v>59316</c:v>
                </c:pt>
                <c:pt idx="2799">
                  <c:v>59323</c:v>
                </c:pt>
                <c:pt idx="2800">
                  <c:v>59330</c:v>
                </c:pt>
                <c:pt idx="2801">
                  <c:v>59337</c:v>
                </c:pt>
                <c:pt idx="2802">
                  <c:v>59344</c:v>
                </c:pt>
                <c:pt idx="2803">
                  <c:v>59351</c:v>
                </c:pt>
                <c:pt idx="2804">
                  <c:v>59358</c:v>
                </c:pt>
                <c:pt idx="2805">
                  <c:v>59365</c:v>
                </c:pt>
                <c:pt idx="2806">
                  <c:v>59372</c:v>
                </c:pt>
                <c:pt idx="2807">
                  <c:v>59379</c:v>
                </c:pt>
                <c:pt idx="2808">
                  <c:v>59386</c:v>
                </c:pt>
                <c:pt idx="2809">
                  <c:v>59393</c:v>
                </c:pt>
                <c:pt idx="2810">
                  <c:v>59400</c:v>
                </c:pt>
                <c:pt idx="2811">
                  <c:v>59407</c:v>
                </c:pt>
                <c:pt idx="2812">
                  <c:v>59414</c:v>
                </c:pt>
                <c:pt idx="2813">
                  <c:v>59421</c:v>
                </c:pt>
                <c:pt idx="2814">
                  <c:v>59428</c:v>
                </c:pt>
                <c:pt idx="2815">
                  <c:v>59435</c:v>
                </c:pt>
                <c:pt idx="2816">
                  <c:v>59442</c:v>
                </c:pt>
                <c:pt idx="2817">
                  <c:v>59449</c:v>
                </c:pt>
                <c:pt idx="2818">
                  <c:v>59456</c:v>
                </c:pt>
                <c:pt idx="2819">
                  <c:v>59463</c:v>
                </c:pt>
                <c:pt idx="2820">
                  <c:v>59470</c:v>
                </c:pt>
                <c:pt idx="2821">
                  <c:v>59477</c:v>
                </c:pt>
                <c:pt idx="2822">
                  <c:v>59484</c:v>
                </c:pt>
                <c:pt idx="2823">
                  <c:v>59491</c:v>
                </c:pt>
                <c:pt idx="2824">
                  <c:v>59498</c:v>
                </c:pt>
                <c:pt idx="2825">
                  <c:v>59505</c:v>
                </c:pt>
                <c:pt idx="2826">
                  <c:v>59512</c:v>
                </c:pt>
                <c:pt idx="2827">
                  <c:v>59519</c:v>
                </c:pt>
                <c:pt idx="2828">
                  <c:v>59526</c:v>
                </c:pt>
                <c:pt idx="2829">
                  <c:v>59534</c:v>
                </c:pt>
                <c:pt idx="2830">
                  <c:v>59541</c:v>
                </c:pt>
                <c:pt idx="2831">
                  <c:v>59548</c:v>
                </c:pt>
                <c:pt idx="2832">
                  <c:v>59555</c:v>
                </c:pt>
                <c:pt idx="2833">
                  <c:v>59562</c:v>
                </c:pt>
                <c:pt idx="2834">
                  <c:v>59569</c:v>
                </c:pt>
                <c:pt idx="2835">
                  <c:v>59576</c:v>
                </c:pt>
                <c:pt idx="2836">
                  <c:v>59583</c:v>
                </c:pt>
                <c:pt idx="2837">
                  <c:v>59590</c:v>
                </c:pt>
                <c:pt idx="2838">
                  <c:v>59597</c:v>
                </c:pt>
                <c:pt idx="2839">
                  <c:v>59604</c:v>
                </c:pt>
                <c:pt idx="2840">
                  <c:v>59611</c:v>
                </c:pt>
                <c:pt idx="2841">
                  <c:v>59618</c:v>
                </c:pt>
                <c:pt idx="2842">
                  <c:v>59625</c:v>
                </c:pt>
                <c:pt idx="2843">
                  <c:v>59632</c:v>
                </c:pt>
                <c:pt idx="2844">
                  <c:v>59643</c:v>
                </c:pt>
                <c:pt idx="2845">
                  <c:v>59646</c:v>
                </c:pt>
                <c:pt idx="2846">
                  <c:v>59653</c:v>
                </c:pt>
                <c:pt idx="2847">
                  <c:v>59660</c:v>
                </c:pt>
                <c:pt idx="2848">
                  <c:v>59667</c:v>
                </c:pt>
                <c:pt idx="2849">
                  <c:v>59674</c:v>
                </c:pt>
                <c:pt idx="2850">
                  <c:v>59681</c:v>
                </c:pt>
                <c:pt idx="2851">
                  <c:v>59688</c:v>
                </c:pt>
                <c:pt idx="2852">
                  <c:v>59695</c:v>
                </c:pt>
                <c:pt idx="2853">
                  <c:v>59702</c:v>
                </c:pt>
                <c:pt idx="2854">
                  <c:v>59709</c:v>
                </c:pt>
                <c:pt idx="2855">
                  <c:v>59716</c:v>
                </c:pt>
                <c:pt idx="2856">
                  <c:v>59723</c:v>
                </c:pt>
                <c:pt idx="2857">
                  <c:v>59730</c:v>
                </c:pt>
                <c:pt idx="2858">
                  <c:v>59737</c:v>
                </c:pt>
                <c:pt idx="2859">
                  <c:v>59744</c:v>
                </c:pt>
                <c:pt idx="2860">
                  <c:v>59751</c:v>
                </c:pt>
                <c:pt idx="2861">
                  <c:v>59758</c:v>
                </c:pt>
                <c:pt idx="2862">
                  <c:v>59765</c:v>
                </c:pt>
                <c:pt idx="2863">
                  <c:v>59772</c:v>
                </c:pt>
                <c:pt idx="2864">
                  <c:v>59779</c:v>
                </c:pt>
                <c:pt idx="2865">
                  <c:v>59786</c:v>
                </c:pt>
                <c:pt idx="2866">
                  <c:v>59793</c:v>
                </c:pt>
                <c:pt idx="2867">
                  <c:v>59800</c:v>
                </c:pt>
                <c:pt idx="2868">
                  <c:v>59807</c:v>
                </c:pt>
                <c:pt idx="2869">
                  <c:v>59814</c:v>
                </c:pt>
                <c:pt idx="2870">
                  <c:v>59821</c:v>
                </c:pt>
                <c:pt idx="2871">
                  <c:v>59828</c:v>
                </c:pt>
                <c:pt idx="2872">
                  <c:v>59835</c:v>
                </c:pt>
                <c:pt idx="2873">
                  <c:v>59842</c:v>
                </c:pt>
                <c:pt idx="2874">
                  <c:v>59849</c:v>
                </c:pt>
                <c:pt idx="2875">
                  <c:v>59856</c:v>
                </c:pt>
                <c:pt idx="2876">
                  <c:v>59863</c:v>
                </c:pt>
                <c:pt idx="2877">
                  <c:v>59870</c:v>
                </c:pt>
                <c:pt idx="2878">
                  <c:v>59877</c:v>
                </c:pt>
                <c:pt idx="2879">
                  <c:v>59884</c:v>
                </c:pt>
                <c:pt idx="2880">
                  <c:v>59891</c:v>
                </c:pt>
                <c:pt idx="2881">
                  <c:v>59901</c:v>
                </c:pt>
                <c:pt idx="2882">
                  <c:v>59908</c:v>
                </c:pt>
                <c:pt idx="2883">
                  <c:v>59915</c:v>
                </c:pt>
                <c:pt idx="2884">
                  <c:v>59922</c:v>
                </c:pt>
                <c:pt idx="2885">
                  <c:v>59929</c:v>
                </c:pt>
                <c:pt idx="2886">
                  <c:v>59936</c:v>
                </c:pt>
                <c:pt idx="2887">
                  <c:v>59943</c:v>
                </c:pt>
                <c:pt idx="2888">
                  <c:v>59950</c:v>
                </c:pt>
                <c:pt idx="2889">
                  <c:v>59957</c:v>
                </c:pt>
                <c:pt idx="2890">
                  <c:v>59964</c:v>
                </c:pt>
                <c:pt idx="2891">
                  <c:v>59971</c:v>
                </c:pt>
                <c:pt idx="2892">
                  <c:v>59978</c:v>
                </c:pt>
                <c:pt idx="2893">
                  <c:v>59985</c:v>
                </c:pt>
                <c:pt idx="2894">
                  <c:v>59992</c:v>
                </c:pt>
                <c:pt idx="2895">
                  <c:v>60001</c:v>
                </c:pt>
                <c:pt idx="2896">
                  <c:v>60006</c:v>
                </c:pt>
                <c:pt idx="2897">
                  <c:v>60013</c:v>
                </c:pt>
                <c:pt idx="2898">
                  <c:v>60020</c:v>
                </c:pt>
                <c:pt idx="2899">
                  <c:v>60028</c:v>
                </c:pt>
                <c:pt idx="2900">
                  <c:v>60035</c:v>
                </c:pt>
                <c:pt idx="2901">
                  <c:v>60042</c:v>
                </c:pt>
                <c:pt idx="2902">
                  <c:v>60049</c:v>
                </c:pt>
                <c:pt idx="2903">
                  <c:v>60056</c:v>
                </c:pt>
                <c:pt idx="2904">
                  <c:v>60063</c:v>
                </c:pt>
                <c:pt idx="2905">
                  <c:v>60070</c:v>
                </c:pt>
                <c:pt idx="2906">
                  <c:v>60077</c:v>
                </c:pt>
                <c:pt idx="2907">
                  <c:v>60084</c:v>
                </c:pt>
                <c:pt idx="2908">
                  <c:v>60091</c:v>
                </c:pt>
                <c:pt idx="2909">
                  <c:v>60098</c:v>
                </c:pt>
                <c:pt idx="2910">
                  <c:v>60105</c:v>
                </c:pt>
                <c:pt idx="2911">
                  <c:v>60112</c:v>
                </c:pt>
                <c:pt idx="2912">
                  <c:v>60119</c:v>
                </c:pt>
                <c:pt idx="2913">
                  <c:v>60126</c:v>
                </c:pt>
                <c:pt idx="2914">
                  <c:v>60133</c:v>
                </c:pt>
                <c:pt idx="2915">
                  <c:v>60140</c:v>
                </c:pt>
                <c:pt idx="2916">
                  <c:v>60147</c:v>
                </c:pt>
                <c:pt idx="2917">
                  <c:v>60154</c:v>
                </c:pt>
                <c:pt idx="2918">
                  <c:v>60161</c:v>
                </c:pt>
                <c:pt idx="2919">
                  <c:v>60168</c:v>
                </c:pt>
                <c:pt idx="2920">
                  <c:v>60175</c:v>
                </c:pt>
                <c:pt idx="2921">
                  <c:v>60182</c:v>
                </c:pt>
                <c:pt idx="2922">
                  <c:v>60189</c:v>
                </c:pt>
                <c:pt idx="2923">
                  <c:v>60196</c:v>
                </c:pt>
                <c:pt idx="2924">
                  <c:v>60203</c:v>
                </c:pt>
                <c:pt idx="2925">
                  <c:v>60210</c:v>
                </c:pt>
                <c:pt idx="2926">
                  <c:v>60217</c:v>
                </c:pt>
                <c:pt idx="2927">
                  <c:v>60224</c:v>
                </c:pt>
                <c:pt idx="2928">
                  <c:v>60231</c:v>
                </c:pt>
                <c:pt idx="2929">
                  <c:v>60238</c:v>
                </c:pt>
                <c:pt idx="2930">
                  <c:v>60245</c:v>
                </c:pt>
                <c:pt idx="2931">
                  <c:v>60252</c:v>
                </c:pt>
                <c:pt idx="2932">
                  <c:v>60259</c:v>
                </c:pt>
                <c:pt idx="2933">
                  <c:v>60267</c:v>
                </c:pt>
                <c:pt idx="2934">
                  <c:v>60274</c:v>
                </c:pt>
                <c:pt idx="2935">
                  <c:v>60281</c:v>
                </c:pt>
                <c:pt idx="2936">
                  <c:v>60288</c:v>
                </c:pt>
                <c:pt idx="2937">
                  <c:v>60295</c:v>
                </c:pt>
                <c:pt idx="2938">
                  <c:v>60302</c:v>
                </c:pt>
                <c:pt idx="2939">
                  <c:v>60309</c:v>
                </c:pt>
                <c:pt idx="2940">
                  <c:v>60316</c:v>
                </c:pt>
                <c:pt idx="2941">
                  <c:v>60323</c:v>
                </c:pt>
                <c:pt idx="2942">
                  <c:v>60330</c:v>
                </c:pt>
                <c:pt idx="2943">
                  <c:v>60337</c:v>
                </c:pt>
                <c:pt idx="2944">
                  <c:v>60344</c:v>
                </c:pt>
                <c:pt idx="2945">
                  <c:v>60351</c:v>
                </c:pt>
                <c:pt idx="2946">
                  <c:v>60359</c:v>
                </c:pt>
                <c:pt idx="2947">
                  <c:v>60366</c:v>
                </c:pt>
                <c:pt idx="2948">
                  <c:v>60373</c:v>
                </c:pt>
                <c:pt idx="2949">
                  <c:v>60380</c:v>
                </c:pt>
                <c:pt idx="2950">
                  <c:v>60387</c:v>
                </c:pt>
                <c:pt idx="2951">
                  <c:v>60394</c:v>
                </c:pt>
                <c:pt idx="2952">
                  <c:v>60401</c:v>
                </c:pt>
                <c:pt idx="2953">
                  <c:v>60408</c:v>
                </c:pt>
                <c:pt idx="2954">
                  <c:v>60415</c:v>
                </c:pt>
                <c:pt idx="2955">
                  <c:v>60422</c:v>
                </c:pt>
                <c:pt idx="2956">
                  <c:v>60429</c:v>
                </c:pt>
                <c:pt idx="2957">
                  <c:v>60436</c:v>
                </c:pt>
                <c:pt idx="2958">
                  <c:v>60443</c:v>
                </c:pt>
                <c:pt idx="2959">
                  <c:v>60450</c:v>
                </c:pt>
                <c:pt idx="2960">
                  <c:v>60457</c:v>
                </c:pt>
                <c:pt idx="2961">
                  <c:v>60464</c:v>
                </c:pt>
                <c:pt idx="2962">
                  <c:v>60471</c:v>
                </c:pt>
                <c:pt idx="2963">
                  <c:v>60478</c:v>
                </c:pt>
                <c:pt idx="2964">
                  <c:v>60485</c:v>
                </c:pt>
                <c:pt idx="2965">
                  <c:v>60492</c:v>
                </c:pt>
                <c:pt idx="2966">
                  <c:v>60499</c:v>
                </c:pt>
                <c:pt idx="2967">
                  <c:v>60506</c:v>
                </c:pt>
                <c:pt idx="2968">
                  <c:v>60513</c:v>
                </c:pt>
                <c:pt idx="2969">
                  <c:v>60520</c:v>
                </c:pt>
                <c:pt idx="2970">
                  <c:v>60527</c:v>
                </c:pt>
                <c:pt idx="2971">
                  <c:v>60534</c:v>
                </c:pt>
                <c:pt idx="2972">
                  <c:v>60541</c:v>
                </c:pt>
                <c:pt idx="2973">
                  <c:v>60548</c:v>
                </c:pt>
                <c:pt idx="2974">
                  <c:v>60555</c:v>
                </c:pt>
                <c:pt idx="2975">
                  <c:v>60562</c:v>
                </c:pt>
                <c:pt idx="2976">
                  <c:v>60569</c:v>
                </c:pt>
                <c:pt idx="2977">
                  <c:v>60576</c:v>
                </c:pt>
                <c:pt idx="2978">
                  <c:v>60583</c:v>
                </c:pt>
                <c:pt idx="2979">
                  <c:v>60590</c:v>
                </c:pt>
                <c:pt idx="2980">
                  <c:v>60597</c:v>
                </c:pt>
                <c:pt idx="2981">
                  <c:v>60604</c:v>
                </c:pt>
                <c:pt idx="2982">
                  <c:v>60611</c:v>
                </c:pt>
                <c:pt idx="2983">
                  <c:v>60618</c:v>
                </c:pt>
                <c:pt idx="2984">
                  <c:v>60625</c:v>
                </c:pt>
                <c:pt idx="2985">
                  <c:v>60632</c:v>
                </c:pt>
                <c:pt idx="2986">
                  <c:v>60639</c:v>
                </c:pt>
                <c:pt idx="2987">
                  <c:v>60646</c:v>
                </c:pt>
                <c:pt idx="2988">
                  <c:v>60653</c:v>
                </c:pt>
                <c:pt idx="2989">
                  <c:v>60660</c:v>
                </c:pt>
                <c:pt idx="2990">
                  <c:v>60667</c:v>
                </c:pt>
                <c:pt idx="2991">
                  <c:v>60674</c:v>
                </c:pt>
                <c:pt idx="2992">
                  <c:v>60681</c:v>
                </c:pt>
                <c:pt idx="2993">
                  <c:v>60688</c:v>
                </c:pt>
                <c:pt idx="2994">
                  <c:v>60695</c:v>
                </c:pt>
                <c:pt idx="2995">
                  <c:v>60702</c:v>
                </c:pt>
                <c:pt idx="2996">
                  <c:v>60709</c:v>
                </c:pt>
                <c:pt idx="2997">
                  <c:v>60716</c:v>
                </c:pt>
                <c:pt idx="2998">
                  <c:v>60723</c:v>
                </c:pt>
                <c:pt idx="2999">
                  <c:v>60730</c:v>
                </c:pt>
                <c:pt idx="3000">
                  <c:v>60737</c:v>
                </c:pt>
                <c:pt idx="3001">
                  <c:v>60744</c:v>
                </c:pt>
                <c:pt idx="3002">
                  <c:v>60751</c:v>
                </c:pt>
                <c:pt idx="3003">
                  <c:v>60758</c:v>
                </c:pt>
                <c:pt idx="3004">
                  <c:v>60765</c:v>
                </c:pt>
                <c:pt idx="3005">
                  <c:v>60772</c:v>
                </c:pt>
                <c:pt idx="3006">
                  <c:v>60779</c:v>
                </c:pt>
                <c:pt idx="3007">
                  <c:v>60786</c:v>
                </c:pt>
                <c:pt idx="3008">
                  <c:v>60793</c:v>
                </c:pt>
                <c:pt idx="3009">
                  <c:v>60800</c:v>
                </c:pt>
                <c:pt idx="3010">
                  <c:v>60807</c:v>
                </c:pt>
                <c:pt idx="3011">
                  <c:v>60814</c:v>
                </c:pt>
                <c:pt idx="3012">
                  <c:v>60821</c:v>
                </c:pt>
                <c:pt idx="3013">
                  <c:v>60828</c:v>
                </c:pt>
                <c:pt idx="3014">
                  <c:v>60835</c:v>
                </c:pt>
                <c:pt idx="3015">
                  <c:v>60842</c:v>
                </c:pt>
                <c:pt idx="3016">
                  <c:v>60849</c:v>
                </c:pt>
                <c:pt idx="3017">
                  <c:v>60856</c:v>
                </c:pt>
                <c:pt idx="3018">
                  <c:v>60863</c:v>
                </c:pt>
                <c:pt idx="3019">
                  <c:v>60870</c:v>
                </c:pt>
                <c:pt idx="3020">
                  <c:v>60877</c:v>
                </c:pt>
                <c:pt idx="3021">
                  <c:v>60884</c:v>
                </c:pt>
                <c:pt idx="3022">
                  <c:v>60891</c:v>
                </c:pt>
                <c:pt idx="3023">
                  <c:v>60898</c:v>
                </c:pt>
                <c:pt idx="3024">
                  <c:v>60905</c:v>
                </c:pt>
                <c:pt idx="3025">
                  <c:v>60912</c:v>
                </c:pt>
                <c:pt idx="3026">
                  <c:v>60919</c:v>
                </c:pt>
                <c:pt idx="3027">
                  <c:v>60926</c:v>
                </c:pt>
                <c:pt idx="3028">
                  <c:v>60933</c:v>
                </c:pt>
                <c:pt idx="3029">
                  <c:v>60940</c:v>
                </c:pt>
                <c:pt idx="3030">
                  <c:v>60947</c:v>
                </c:pt>
                <c:pt idx="3031">
                  <c:v>60954</c:v>
                </c:pt>
                <c:pt idx="3032">
                  <c:v>60961</c:v>
                </c:pt>
                <c:pt idx="3033">
                  <c:v>60968</c:v>
                </c:pt>
                <c:pt idx="3034">
                  <c:v>60975</c:v>
                </c:pt>
                <c:pt idx="3035">
                  <c:v>60982</c:v>
                </c:pt>
                <c:pt idx="3036">
                  <c:v>60989</c:v>
                </c:pt>
                <c:pt idx="3037">
                  <c:v>60996</c:v>
                </c:pt>
                <c:pt idx="3038">
                  <c:v>61003</c:v>
                </c:pt>
                <c:pt idx="3039">
                  <c:v>61010</c:v>
                </c:pt>
                <c:pt idx="3040">
                  <c:v>61017</c:v>
                </c:pt>
                <c:pt idx="3041">
                  <c:v>61024</c:v>
                </c:pt>
                <c:pt idx="3042">
                  <c:v>61031</c:v>
                </c:pt>
                <c:pt idx="3043">
                  <c:v>61038</c:v>
                </c:pt>
                <c:pt idx="3044">
                  <c:v>61045</c:v>
                </c:pt>
                <c:pt idx="3045">
                  <c:v>61052</c:v>
                </c:pt>
                <c:pt idx="3046">
                  <c:v>61059</c:v>
                </c:pt>
                <c:pt idx="3047">
                  <c:v>61066</c:v>
                </c:pt>
                <c:pt idx="3048">
                  <c:v>61073</c:v>
                </c:pt>
                <c:pt idx="3049">
                  <c:v>61080</c:v>
                </c:pt>
                <c:pt idx="3050">
                  <c:v>61087</c:v>
                </c:pt>
                <c:pt idx="3051">
                  <c:v>61094</c:v>
                </c:pt>
                <c:pt idx="3052">
                  <c:v>61101</c:v>
                </c:pt>
                <c:pt idx="3053">
                  <c:v>61108</c:v>
                </c:pt>
                <c:pt idx="3054">
                  <c:v>61115</c:v>
                </c:pt>
                <c:pt idx="3055">
                  <c:v>61122</c:v>
                </c:pt>
                <c:pt idx="3056">
                  <c:v>61129</c:v>
                </c:pt>
                <c:pt idx="3057">
                  <c:v>61136</c:v>
                </c:pt>
                <c:pt idx="3058">
                  <c:v>61143</c:v>
                </c:pt>
                <c:pt idx="3059">
                  <c:v>61150</c:v>
                </c:pt>
                <c:pt idx="3060">
                  <c:v>61157</c:v>
                </c:pt>
                <c:pt idx="3061">
                  <c:v>61164</c:v>
                </c:pt>
                <c:pt idx="3062">
                  <c:v>61171</c:v>
                </c:pt>
                <c:pt idx="3063">
                  <c:v>61178</c:v>
                </c:pt>
                <c:pt idx="3064">
                  <c:v>61185</c:v>
                </c:pt>
                <c:pt idx="3065">
                  <c:v>61192</c:v>
                </c:pt>
                <c:pt idx="3066">
                  <c:v>61199</c:v>
                </c:pt>
                <c:pt idx="3067">
                  <c:v>61206</c:v>
                </c:pt>
                <c:pt idx="3068">
                  <c:v>61213</c:v>
                </c:pt>
                <c:pt idx="3069">
                  <c:v>61220</c:v>
                </c:pt>
                <c:pt idx="3070">
                  <c:v>61227</c:v>
                </c:pt>
                <c:pt idx="3071">
                  <c:v>61234</c:v>
                </c:pt>
                <c:pt idx="3072">
                  <c:v>61241</c:v>
                </c:pt>
                <c:pt idx="3073">
                  <c:v>61248</c:v>
                </c:pt>
                <c:pt idx="3074">
                  <c:v>61255</c:v>
                </c:pt>
                <c:pt idx="3075">
                  <c:v>61262</c:v>
                </c:pt>
                <c:pt idx="3076">
                  <c:v>61269</c:v>
                </c:pt>
                <c:pt idx="3077">
                  <c:v>61276</c:v>
                </c:pt>
                <c:pt idx="3078">
                  <c:v>61283</c:v>
                </c:pt>
                <c:pt idx="3079">
                  <c:v>61290</c:v>
                </c:pt>
                <c:pt idx="3080">
                  <c:v>61297</c:v>
                </c:pt>
                <c:pt idx="3081">
                  <c:v>61304</c:v>
                </c:pt>
                <c:pt idx="3082">
                  <c:v>61311</c:v>
                </c:pt>
                <c:pt idx="3083">
                  <c:v>61318</c:v>
                </c:pt>
                <c:pt idx="3084">
                  <c:v>61325</c:v>
                </c:pt>
                <c:pt idx="3085">
                  <c:v>61332</c:v>
                </c:pt>
                <c:pt idx="3086">
                  <c:v>61339</c:v>
                </c:pt>
                <c:pt idx="3087">
                  <c:v>61346</c:v>
                </c:pt>
                <c:pt idx="3088">
                  <c:v>61353</c:v>
                </c:pt>
                <c:pt idx="3089">
                  <c:v>61360</c:v>
                </c:pt>
                <c:pt idx="3090">
                  <c:v>61367</c:v>
                </c:pt>
                <c:pt idx="3091">
                  <c:v>61374</c:v>
                </c:pt>
                <c:pt idx="3092">
                  <c:v>61381</c:v>
                </c:pt>
                <c:pt idx="3093">
                  <c:v>61388</c:v>
                </c:pt>
                <c:pt idx="3094">
                  <c:v>61395</c:v>
                </c:pt>
                <c:pt idx="3095">
                  <c:v>61402</c:v>
                </c:pt>
                <c:pt idx="3096">
                  <c:v>61409</c:v>
                </c:pt>
                <c:pt idx="3097">
                  <c:v>61416</c:v>
                </c:pt>
                <c:pt idx="3098">
                  <c:v>61423</c:v>
                </c:pt>
                <c:pt idx="3099">
                  <c:v>61430</c:v>
                </c:pt>
                <c:pt idx="3100">
                  <c:v>61437</c:v>
                </c:pt>
                <c:pt idx="3101">
                  <c:v>61444</c:v>
                </c:pt>
                <c:pt idx="3102">
                  <c:v>61451</c:v>
                </c:pt>
                <c:pt idx="3103">
                  <c:v>61458</c:v>
                </c:pt>
                <c:pt idx="3104">
                  <c:v>61465</c:v>
                </c:pt>
                <c:pt idx="3105">
                  <c:v>61472</c:v>
                </c:pt>
                <c:pt idx="3106">
                  <c:v>61479</c:v>
                </c:pt>
                <c:pt idx="3107">
                  <c:v>61487</c:v>
                </c:pt>
                <c:pt idx="3108">
                  <c:v>61494</c:v>
                </c:pt>
                <c:pt idx="3109">
                  <c:v>61501</c:v>
                </c:pt>
                <c:pt idx="3110">
                  <c:v>61508</c:v>
                </c:pt>
                <c:pt idx="3111">
                  <c:v>61515</c:v>
                </c:pt>
                <c:pt idx="3112">
                  <c:v>61522</c:v>
                </c:pt>
                <c:pt idx="3113">
                  <c:v>61529</c:v>
                </c:pt>
                <c:pt idx="3114">
                  <c:v>61536</c:v>
                </c:pt>
                <c:pt idx="3115">
                  <c:v>61543</c:v>
                </c:pt>
                <c:pt idx="3116">
                  <c:v>61550</c:v>
                </c:pt>
                <c:pt idx="3117">
                  <c:v>61557</c:v>
                </c:pt>
                <c:pt idx="3118">
                  <c:v>61564</c:v>
                </c:pt>
                <c:pt idx="3119">
                  <c:v>61571</c:v>
                </c:pt>
                <c:pt idx="3120">
                  <c:v>61578</c:v>
                </c:pt>
                <c:pt idx="3121">
                  <c:v>61585</c:v>
                </c:pt>
                <c:pt idx="3122">
                  <c:v>61592</c:v>
                </c:pt>
                <c:pt idx="3123">
                  <c:v>61599</c:v>
                </c:pt>
                <c:pt idx="3124">
                  <c:v>61606</c:v>
                </c:pt>
                <c:pt idx="3125">
                  <c:v>61613</c:v>
                </c:pt>
                <c:pt idx="3126">
                  <c:v>61620</c:v>
                </c:pt>
                <c:pt idx="3127">
                  <c:v>61627</c:v>
                </c:pt>
                <c:pt idx="3128">
                  <c:v>61634</c:v>
                </c:pt>
                <c:pt idx="3129">
                  <c:v>61641</c:v>
                </c:pt>
                <c:pt idx="3130">
                  <c:v>61648</c:v>
                </c:pt>
                <c:pt idx="3131">
                  <c:v>61655</c:v>
                </c:pt>
                <c:pt idx="3132">
                  <c:v>61662</c:v>
                </c:pt>
                <c:pt idx="3133">
                  <c:v>61669</c:v>
                </c:pt>
                <c:pt idx="3134">
                  <c:v>61676</c:v>
                </c:pt>
                <c:pt idx="3135">
                  <c:v>61683</c:v>
                </c:pt>
                <c:pt idx="3136">
                  <c:v>61690</c:v>
                </c:pt>
                <c:pt idx="3137">
                  <c:v>61697</c:v>
                </c:pt>
                <c:pt idx="3138">
                  <c:v>61704</c:v>
                </c:pt>
                <c:pt idx="3139">
                  <c:v>61711</c:v>
                </c:pt>
                <c:pt idx="3140">
                  <c:v>61718</c:v>
                </c:pt>
                <c:pt idx="3141">
                  <c:v>61728</c:v>
                </c:pt>
                <c:pt idx="3142">
                  <c:v>61735</c:v>
                </c:pt>
                <c:pt idx="3143">
                  <c:v>61742</c:v>
                </c:pt>
                <c:pt idx="3144">
                  <c:v>61749</c:v>
                </c:pt>
                <c:pt idx="3145">
                  <c:v>61756</c:v>
                </c:pt>
                <c:pt idx="3146">
                  <c:v>61763</c:v>
                </c:pt>
                <c:pt idx="3147">
                  <c:v>61770</c:v>
                </c:pt>
                <c:pt idx="3148">
                  <c:v>61777</c:v>
                </c:pt>
                <c:pt idx="3149">
                  <c:v>61784</c:v>
                </c:pt>
                <c:pt idx="3150">
                  <c:v>61791</c:v>
                </c:pt>
                <c:pt idx="3151">
                  <c:v>61798</c:v>
                </c:pt>
                <c:pt idx="3152">
                  <c:v>61805</c:v>
                </c:pt>
                <c:pt idx="3153">
                  <c:v>61812</c:v>
                </c:pt>
                <c:pt idx="3154">
                  <c:v>61819</c:v>
                </c:pt>
                <c:pt idx="3155">
                  <c:v>61826</c:v>
                </c:pt>
                <c:pt idx="3156">
                  <c:v>61835</c:v>
                </c:pt>
                <c:pt idx="3157">
                  <c:v>61840</c:v>
                </c:pt>
                <c:pt idx="3158">
                  <c:v>61847</c:v>
                </c:pt>
                <c:pt idx="3159">
                  <c:v>61854</c:v>
                </c:pt>
                <c:pt idx="3160">
                  <c:v>61861</c:v>
                </c:pt>
                <c:pt idx="3161">
                  <c:v>61868</c:v>
                </c:pt>
                <c:pt idx="3162">
                  <c:v>61875</c:v>
                </c:pt>
                <c:pt idx="3163">
                  <c:v>61882</c:v>
                </c:pt>
                <c:pt idx="3164">
                  <c:v>61889</c:v>
                </c:pt>
                <c:pt idx="3165">
                  <c:v>61896</c:v>
                </c:pt>
                <c:pt idx="3166">
                  <c:v>61903</c:v>
                </c:pt>
                <c:pt idx="3167">
                  <c:v>61910</c:v>
                </c:pt>
                <c:pt idx="3168">
                  <c:v>61917</c:v>
                </c:pt>
                <c:pt idx="3169">
                  <c:v>61924</c:v>
                </c:pt>
                <c:pt idx="3170">
                  <c:v>61931</c:v>
                </c:pt>
                <c:pt idx="3171">
                  <c:v>61938</c:v>
                </c:pt>
                <c:pt idx="3172">
                  <c:v>61945</c:v>
                </c:pt>
                <c:pt idx="3173">
                  <c:v>61952</c:v>
                </c:pt>
                <c:pt idx="3174">
                  <c:v>61959</c:v>
                </c:pt>
                <c:pt idx="3175">
                  <c:v>61966</c:v>
                </c:pt>
                <c:pt idx="3176">
                  <c:v>61973</c:v>
                </c:pt>
                <c:pt idx="3177">
                  <c:v>61980</c:v>
                </c:pt>
                <c:pt idx="3178">
                  <c:v>61987</c:v>
                </c:pt>
                <c:pt idx="3179">
                  <c:v>61994</c:v>
                </c:pt>
                <c:pt idx="3180">
                  <c:v>62001</c:v>
                </c:pt>
                <c:pt idx="3181">
                  <c:v>62008</c:v>
                </c:pt>
                <c:pt idx="3182">
                  <c:v>62015</c:v>
                </c:pt>
                <c:pt idx="3183">
                  <c:v>62022</c:v>
                </c:pt>
                <c:pt idx="3184">
                  <c:v>62029</c:v>
                </c:pt>
                <c:pt idx="3185">
                  <c:v>62036</c:v>
                </c:pt>
                <c:pt idx="3186">
                  <c:v>62043</c:v>
                </c:pt>
                <c:pt idx="3187">
                  <c:v>62050</c:v>
                </c:pt>
                <c:pt idx="3188">
                  <c:v>62057</c:v>
                </c:pt>
                <c:pt idx="3189">
                  <c:v>62064</c:v>
                </c:pt>
                <c:pt idx="3190">
                  <c:v>62071</c:v>
                </c:pt>
                <c:pt idx="3191">
                  <c:v>62078</c:v>
                </c:pt>
                <c:pt idx="3192">
                  <c:v>62085</c:v>
                </c:pt>
                <c:pt idx="3193">
                  <c:v>62093</c:v>
                </c:pt>
                <c:pt idx="3194">
                  <c:v>62100</c:v>
                </c:pt>
                <c:pt idx="3195">
                  <c:v>62107</c:v>
                </c:pt>
                <c:pt idx="3196">
                  <c:v>62114</c:v>
                </c:pt>
                <c:pt idx="3197">
                  <c:v>62121</c:v>
                </c:pt>
                <c:pt idx="3198">
                  <c:v>62128</c:v>
                </c:pt>
                <c:pt idx="3199">
                  <c:v>62135</c:v>
                </c:pt>
                <c:pt idx="3200">
                  <c:v>62142</c:v>
                </c:pt>
                <c:pt idx="3201">
                  <c:v>62149</c:v>
                </c:pt>
                <c:pt idx="3202">
                  <c:v>62156</c:v>
                </c:pt>
                <c:pt idx="3203">
                  <c:v>62163</c:v>
                </c:pt>
                <c:pt idx="3204">
                  <c:v>62170</c:v>
                </c:pt>
                <c:pt idx="3205">
                  <c:v>62177</c:v>
                </c:pt>
                <c:pt idx="3206">
                  <c:v>62186</c:v>
                </c:pt>
                <c:pt idx="3207">
                  <c:v>62193</c:v>
                </c:pt>
                <c:pt idx="3208">
                  <c:v>62200</c:v>
                </c:pt>
                <c:pt idx="3209">
                  <c:v>62207</c:v>
                </c:pt>
                <c:pt idx="3210">
                  <c:v>62215</c:v>
                </c:pt>
                <c:pt idx="3211">
                  <c:v>62221</c:v>
                </c:pt>
                <c:pt idx="3212">
                  <c:v>62228</c:v>
                </c:pt>
                <c:pt idx="3213">
                  <c:v>62235</c:v>
                </c:pt>
                <c:pt idx="3214">
                  <c:v>62242</c:v>
                </c:pt>
                <c:pt idx="3215">
                  <c:v>62249</c:v>
                </c:pt>
                <c:pt idx="3216">
                  <c:v>62256</c:v>
                </c:pt>
                <c:pt idx="3217">
                  <c:v>62263</c:v>
                </c:pt>
                <c:pt idx="3218">
                  <c:v>62270</c:v>
                </c:pt>
                <c:pt idx="3219">
                  <c:v>62277</c:v>
                </c:pt>
                <c:pt idx="3220">
                  <c:v>62284</c:v>
                </c:pt>
                <c:pt idx="3221">
                  <c:v>62291</c:v>
                </c:pt>
                <c:pt idx="3222">
                  <c:v>62298</c:v>
                </c:pt>
                <c:pt idx="3223">
                  <c:v>62305</c:v>
                </c:pt>
                <c:pt idx="3224">
                  <c:v>62312</c:v>
                </c:pt>
                <c:pt idx="3225">
                  <c:v>62319</c:v>
                </c:pt>
                <c:pt idx="3226">
                  <c:v>62326</c:v>
                </c:pt>
                <c:pt idx="3227">
                  <c:v>62333</c:v>
                </c:pt>
                <c:pt idx="3228">
                  <c:v>62340</c:v>
                </c:pt>
                <c:pt idx="3229">
                  <c:v>62347</c:v>
                </c:pt>
                <c:pt idx="3230">
                  <c:v>62354</c:v>
                </c:pt>
                <c:pt idx="3231">
                  <c:v>62361</c:v>
                </c:pt>
                <c:pt idx="3232">
                  <c:v>62368</c:v>
                </c:pt>
                <c:pt idx="3233">
                  <c:v>62375</c:v>
                </c:pt>
                <c:pt idx="3234">
                  <c:v>62382</c:v>
                </c:pt>
                <c:pt idx="3235">
                  <c:v>62389</c:v>
                </c:pt>
                <c:pt idx="3236">
                  <c:v>62396</c:v>
                </c:pt>
                <c:pt idx="3237">
                  <c:v>62403</c:v>
                </c:pt>
                <c:pt idx="3238">
                  <c:v>62410</c:v>
                </c:pt>
                <c:pt idx="3239">
                  <c:v>62417</c:v>
                </c:pt>
                <c:pt idx="3240">
                  <c:v>62424</c:v>
                </c:pt>
                <c:pt idx="3241">
                  <c:v>62431</c:v>
                </c:pt>
                <c:pt idx="3242">
                  <c:v>62438</c:v>
                </c:pt>
                <c:pt idx="3243">
                  <c:v>62445</c:v>
                </c:pt>
                <c:pt idx="3244">
                  <c:v>62456</c:v>
                </c:pt>
                <c:pt idx="3245">
                  <c:v>62460</c:v>
                </c:pt>
                <c:pt idx="3246">
                  <c:v>62466</c:v>
                </c:pt>
                <c:pt idx="3247">
                  <c:v>62473</c:v>
                </c:pt>
                <c:pt idx="3248">
                  <c:v>62480</c:v>
                </c:pt>
                <c:pt idx="3249">
                  <c:v>62487</c:v>
                </c:pt>
                <c:pt idx="3250">
                  <c:v>62494</c:v>
                </c:pt>
                <c:pt idx="3251">
                  <c:v>62501</c:v>
                </c:pt>
                <c:pt idx="3252">
                  <c:v>62508</c:v>
                </c:pt>
                <c:pt idx="3253">
                  <c:v>62515</c:v>
                </c:pt>
                <c:pt idx="3254">
                  <c:v>62522</c:v>
                </c:pt>
                <c:pt idx="3255">
                  <c:v>62529</c:v>
                </c:pt>
                <c:pt idx="3256">
                  <c:v>62536</c:v>
                </c:pt>
                <c:pt idx="3257">
                  <c:v>62543</c:v>
                </c:pt>
                <c:pt idx="3258">
                  <c:v>62550</c:v>
                </c:pt>
                <c:pt idx="3259">
                  <c:v>62557</c:v>
                </c:pt>
                <c:pt idx="3260">
                  <c:v>62564</c:v>
                </c:pt>
                <c:pt idx="3261">
                  <c:v>62571</c:v>
                </c:pt>
                <c:pt idx="3262">
                  <c:v>62578</c:v>
                </c:pt>
                <c:pt idx="3263">
                  <c:v>62585</c:v>
                </c:pt>
                <c:pt idx="3264">
                  <c:v>62592</c:v>
                </c:pt>
                <c:pt idx="3265">
                  <c:v>62599</c:v>
                </c:pt>
                <c:pt idx="3266">
                  <c:v>62606</c:v>
                </c:pt>
                <c:pt idx="3267">
                  <c:v>62613</c:v>
                </c:pt>
                <c:pt idx="3268">
                  <c:v>62620</c:v>
                </c:pt>
                <c:pt idx="3269">
                  <c:v>62627</c:v>
                </c:pt>
                <c:pt idx="3270">
                  <c:v>62634</c:v>
                </c:pt>
                <c:pt idx="3271">
                  <c:v>62641</c:v>
                </c:pt>
                <c:pt idx="3272">
                  <c:v>62648</c:v>
                </c:pt>
                <c:pt idx="3273">
                  <c:v>62655</c:v>
                </c:pt>
                <c:pt idx="3274">
                  <c:v>62662</c:v>
                </c:pt>
                <c:pt idx="3275">
                  <c:v>62669</c:v>
                </c:pt>
                <c:pt idx="3276">
                  <c:v>62676</c:v>
                </c:pt>
                <c:pt idx="3277">
                  <c:v>62683</c:v>
                </c:pt>
                <c:pt idx="3278">
                  <c:v>62690</c:v>
                </c:pt>
                <c:pt idx="3279">
                  <c:v>62697</c:v>
                </c:pt>
                <c:pt idx="3280">
                  <c:v>62704</c:v>
                </c:pt>
                <c:pt idx="3281">
                  <c:v>62711</c:v>
                </c:pt>
                <c:pt idx="3282">
                  <c:v>62718</c:v>
                </c:pt>
                <c:pt idx="3283">
                  <c:v>62725</c:v>
                </c:pt>
                <c:pt idx="3284">
                  <c:v>62732</c:v>
                </c:pt>
                <c:pt idx="3285">
                  <c:v>62739</c:v>
                </c:pt>
                <c:pt idx="3286">
                  <c:v>62746</c:v>
                </c:pt>
                <c:pt idx="3287">
                  <c:v>62753</c:v>
                </c:pt>
                <c:pt idx="3288">
                  <c:v>62760</c:v>
                </c:pt>
                <c:pt idx="3289">
                  <c:v>62767</c:v>
                </c:pt>
                <c:pt idx="3290">
                  <c:v>62774</c:v>
                </c:pt>
                <c:pt idx="3291">
                  <c:v>62781</c:v>
                </c:pt>
                <c:pt idx="3292">
                  <c:v>62788</c:v>
                </c:pt>
                <c:pt idx="3293">
                  <c:v>62795</c:v>
                </c:pt>
                <c:pt idx="3294">
                  <c:v>62802</c:v>
                </c:pt>
                <c:pt idx="3295">
                  <c:v>62809</c:v>
                </c:pt>
                <c:pt idx="3296">
                  <c:v>62816</c:v>
                </c:pt>
                <c:pt idx="3297">
                  <c:v>62823</c:v>
                </c:pt>
                <c:pt idx="3298">
                  <c:v>62830</c:v>
                </c:pt>
                <c:pt idx="3299">
                  <c:v>62837</c:v>
                </c:pt>
                <c:pt idx="3300">
                  <c:v>62844</c:v>
                </c:pt>
                <c:pt idx="3301">
                  <c:v>62851</c:v>
                </c:pt>
                <c:pt idx="3302">
                  <c:v>62858</c:v>
                </c:pt>
                <c:pt idx="3303">
                  <c:v>62865</c:v>
                </c:pt>
                <c:pt idx="3304">
                  <c:v>62872</c:v>
                </c:pt>
                <c:pt idx="3305">
                  <c:v>62879</c:v>
                </c:pt>
                <c:pt idx="3306">
                  <c:v>62886</c:v>
                </c:pt>
                <c:pt idx="3307">
                  <c:v>62893</c:v>
                </c:pt>
                <c:pt idx="3308">
                  <c:v>62900</c:v>
                </c:pt>
                <c:pt idx="3309">
                  <c:v>62907</c:v>
                </c:pt>
                <c:pt idx="3310">
                  <c:v>62914</c:v>
                </c:pt>
                <c:pt idx="3311">
                  <c:v>62921</c:v>
                </c:pt>
                <c:pt idx="3312">
                  <c:v>62928</c:v>
                </c:pt>
                <c:pt idx="3313">
                  <c:v>62935</c:v>
                </c:pt>
                <c:pt idx="3314">
                  <c:v>62942</c:v>
                </c:pt>
                <c:pt idx="3315">
                  <c:v>62949</c:v>
                </c:pt>
                <c:pt idx="3316">
                  <c:v>62956</c:v>
                </c:pt>
                <c:pt idx="3317">
                  <c:v>62963</c:v>
                </c:pt>
                <c:pt idx="3318">
                  <c:v>62970</c:v>
                </c:pt>
                <c:pt idx="3319">
                  <c:v>62977</c:v>
                </c:pt>
                <c:pt idx="3320">
                  <c:v>62984</c:v>
                </c:pt>
                <c:pt idx="3321">
                  <c:v>62991</c:v>
                </c:pt>
                <c:pt idx="3322">
                  <c:v>62998</c:v>
                </c:pt>
                <c:pt idx="3323">
                  <c:v>63005</c:v>
                </c:pt>
                <c:pt idx="3324">
                  <c:v>63012</c:v>
                </c:pt>
                <c:pt idx="3325">
                  <c:v>63019</c:v>
                </c:pt>
                <c:pt idx="3326">
                  <c:v>63026</c:v>
                </c:pt>
                <c:pt idx="3327">
                  <c:v>63033</c:v>
                </c:pt>
                <c:pt idx="3328">
                  <c:v>63040</c:v>
                </c:pt>
                <c:pt idx="3329">
                  <c:v>63047</c:v>
                </c:pt>
                <c:pt idx="3330">
                  <c:v>63054</c:v>
                </c:pt>
                <c:pt idx="3331">
                  <c:v>63061</c:v>
                </c:pt>
                <c:pt idx="3332">
                  <c:v>63068</c:v>
                </c:pt>
                <c:pt idx="3333">
                  <c:v>63075</c:v>
                </c:pt>
                <c:pt idx="3334">
                  <c:v>63082</c:v>
                </c:pt>
                <c:pt idx="3335">
                  <c:v>63089</c:v>
                </c:pt>
                <c:pt idx="3336">
                  <c:v>63096</c:v>
                </c:pt>
                <c:pt idx="3337">
                  <c:v>63103</c:v>
                </c:pt>
                <c:pt idx="3338">
                  <c:v>63110</c:v>
                </c:pt>
                <c:pt idx="3339">
                  <c:v>63117</c:v>
                </c:pt>
                <c:pt idx="3340">
                  <c:v>63124</c:v>
                </c:pt>
                <c:pt idx="3341">
                  <c:v>63131</c:v>
                </c:pt>
                <c:pt idx="3342">
                  <c:v>63138</c:v>
                </c:pt>
                <c:pt idx="3343">
                  <c:v>63145</c:v>
                </c:pt>
                <c:pt idx="3344">
                  <c:v>63152</c:v>
                </c:pt>
                <c:pt idx="3345">
                  <c:v>63159</c:v>
                </c:pt>
                <c:pt idx="3346">
                  <c:v>63166</c:v>
                </c:pt>
                <c:pt idx="3347">
                  <c:v>63173</c:v>
                </c:pt>
                <c:pt idx="3348">
                  <c:v>63180</c:v>
                </c:pt>
                <c:pt idx="3349">
                  <c:v>63187</c:v>
                </c:pt>
                <c:pt idx="3350">
                  <c:v>63194</c:v>
                </c:pt>
                <c:pt idx="3351">
                  <c:v>63201</c:v>
                </c:pt>
                <c:pt idx="3352">
                  <c:v>63208</c:v>
                </c:pt>
                <c:pt idx="3353">
                  <c:v>63215</c:v>
                </c:pt>
                <c:pt idx="3354">
                  <c:v>63222</c:v>
                </c:pt>
                <c:pt idx="3355">
                  <c:v>63229</c:v>
                </c:pt>
                <c:pt idx="3356">
                  <c:v>63236</c:v>
                </c:pt>
                <c:pt idx="3357">
                  <c:v>63243</c:v>
                </c:pt>
                <c:pt idx="3358">
                  <c:v>63250</c:v>
                </c:pt>
                <c:pt idx="3359">
                  <c:v>63257</c:v>
                </c:pt>
                <c:pt idx="3360">
                  <c:v>63264</c:v>
                </c:pt>
                <c:pt idx="3361">
                  <c:v>63271</c:v>
                </c:pt>
                <c:pt idx="3362">
                  <c:v>63278</c:v>
                </c:pt>
                <c:pt idx="3363">
                  <c:v>63285</c:v>
                </c:pt>
                <c:pt idx="3364">
                  <c:v>63292</c:v>
                </c:pt>
                <c:pt idx="3365">
                  <c:v>63299</c:v>
                </c:pt>
                <c:pt idx="3366">
                  <c:v>63306</c:v>
                </c:pt>
                <c:pt idx="3367">
                  <c:v>63313</c:v>
                </c:pt>
                <c:pt idx="3368">
                  <c:v>63320</c:v>
                </c:pt>
                <c:pt idx="3369">
                  <c:v>63327</c:v>
                </c:pt>
                <c:pt idx="3370">
                  <c:v>63334</c:v>
                </c:pt>
                <c:pt idx="3371">
                  <c:v>63341</c:v>
                </c:pt>
                <c:pt idx="3372">
                  <c:v>63348</c:v>
                </c:pt>
                <c:pt idx="3373">
                  <c:v>63355</c:v>
                </c:pt>
                <c:pt idx="3374">
                  <c:v>63362</c:v>
                </c:pt>
                <c:pt idx="3375">
                  <c:v>63369</c:v>
                </c:pt>
                <c:pt idx="3376">
                  <c:v>63376</c:v>
                </c:pt>
                <c:pt idx="3377">
                  <c:v>63383</c:v>
                </c:pt>
                <c:pt idx="3378">
                  <c:v>63390</c:v>
                </c:pt>
                <c:pt idx="3379">
                  <c:v>63397</c:v>
                </c:pt>
                <c:pt idx="3380">
                  <c:v>63404</c:v>
                </c:pt>
                <c:pt idx="3381">
                  <c:v>63411</c:v>
                </c:pt>
                <c:pt idx="3382">
                  <c:v>63418</c:v>
                </c:pt>
                <c:pt idx="3383">
                  <c:v>63425</c:v>
                </c:pt>
                <c:pt idx="3384">
                  <c:v>63432</c:v>
                </c:pt>
                <c:pt idx="3385">
                  <c:v>63439</c:v>
                </c:pt>
                <c:pt idx="3386">
                  <c:v>63446</c:v>
                </c:pt>
                <c:pt idx="3387">
                  <c:v>63453</c:v>
                </c:pt>
                <c:pt idx="3388">
                  <c:v>63460</c:v>
                </c:pt>
                <c:pt idx="3389">
                  <c:v>63467</c:v>
                </c:pt>
                <c:pt idx="3390">
                  <c:v>63474</c:v>
                </c:pt>
                <c:pt idx="3391">
                  <c:v>63481</c:v>
                </c:pt>
                <c:pt idx="3392">
                  <c:v>63488</c:v>
                </c:pt>
                <c:pt idx="3393">
                  <c:v>63495</c:v>
                </c:pt>
                <c:pt idx="3394">
                  <c:v>63502</c:v>
                </c:pt>
                <c:pt idx="3395">
                  <c:v>63509</c:v>
                </c:pt>
                <c:pt idx="3396">
                  <c:v>63516</c:v>
                </c:pt>
                <c:pt idx="3397">
                  <c:v>63523</c:v>
                </c:pt>
                <c:pt idx="3398">
                  <c:v>63530</c:v>
                </c:pt>
                <c:pt idx="3399">
                  <c:v>63537</c:v>
                </c:pt>
                <c:pt idx="3400">
                  <c:v>63544</c:v>
                </c:pt>
                <c:pt idx="3401">
                  <c:v>63552</c:v>
                </c:pt>
                <c:pt idx="3402">
                  <c:v>63559</c:v>
                </c:pt>
                <c:pt idx="3403">
                  <c:v>63566</c:v>
                </c:pt>
                <c:pt idx="3404">
                  <c:v>63573</c:v>
                </c:pt>
                <c:pt idx="3405">
                  <c:v>63580</c:v>
                </c:pt>
                <c:pt idx="3406">
                  <c:v>63587</c:v>
                </c:pt>
                <c:pt idx="3407">
                  <c:v>63594</c:v>
                </c:pt>
                <c:pt idx="3408">
                  <c:v>63601</c:v>
                </c:pt>
                <c:pt idx="3409">
                  <c:v>63608</c:v>
                </c:pt>
                <c:pt idx="3410">
                  <c:v>63615</c:v>
                </c:pt>
                <c:pt idx="3411">
                  <c:v>63622</c:v>
                </c:pt>
                <c:pt idx="3412">
                  <c:v>63629</c:v>
                </c:pt>
                <c:pt idx="3413">
                  <c:v>63636</c:v>
                </c:pt>
                <c:pt idx="3414">
                  <c:v>63643</c:v>
                </c:pt>
                <c:pt idx="3415">
                  <c:v>63650</c:v>
                </c:pt>
                <c:pt idx="3416">
                  <c:v>63661</c:v>
                </c:pt>
                <c:pt idx="3417">
                  <c:v>63664</c:v>
                </c:pt>
                <c:pt idx="3418">
                  <c:v>63671</c:v>
                </c:pt>
                <c:pt idx="3419">
                  <c:v>63678</c:v>
                </c:pt>
                <c:pt idx="3420">
                  <c:v>63685</c:v>
                </c:pt>
                <c:pt idx="3421">
                  <c:v>63692</c:v>
                </c:pt>
                <c:pt idx="3422">
                  <c:v>63699</c:v>
                </c:pt>
                <c:pt idx="3423">
                  <c:v>63706</c:v>
                </c:pt>
                <c:pt idx="3424">
                  <c:v>63713</c:v>
                </c:pt>
                <c:pt idx="3425">
                  <c:v>63720</c:v>
                </c:pt>
                <c:pt idx="3426">
                  <c:v>63727</c:v>
                </c:pt>
                <c:pt idx="3427">
                  <c:v>63734</c:v>
                </c:pt>
                <c:pt idx="3428">
                  <c:v>63741</c:v>
                </c:pt>
                <c:pt idx="3429">
                  <c:v>63748</c:v>
                </c:pt>
                <c:pt idx="3430">
                  <c:v>63755</c:v>
                </c:pt>
                <c:pt idx="3431">
                  <c:v>63762</c:v>
                </c:pt>
                <c:pt idx="3432">
                  <c:v>63769</c:v>
                </c:pt>
                <c:pt idx="3433">
                  <c:v>63776</c:v>
                </c:pt>
                <c:pt idx="3434">
                  <c:v>63783</c:v>
                </c:pt>
                <c:pt idx="3435">
                  <c:v>63790</c:v>
                </c:pt>
                <c:pt idx="3436">
                  <c:v>63797</c:v>
                </c:pt>
                <c:pt idx="3437">
                  <c:v>63804</c:v>
                </c:pt>
                <c:pt idx="3438">
                  <c:v>63811</c:v>
                </c:pt>
                <c:pt idx="3439">
                  <c:v>63818</c:v>
                </c:pt>
                <c:pt idx="3440">
                  <c:v>63825</c:v>
                </c:pt>
                <c:pt idx="3441">
                  <c:v>63832</c:v>
                </c:pt>
                <c:pt idx="3442">
                  <c:v>63839</c:v>
                </c:pt>
                <c:pt idx="3443">
                  <c:v>63846</c:v>
                </c:pt>
                <c:pt idx="3444">
                  <c:v>63853</c:v>
                </c:pt>
                <c:pt idx="3445">
                  <c:v>63860</c:v>
                </c:pt>
                <c:pt idx="3446">
                  <c:v>63867</c:v>
                </c:pt>
                <c:pt idx="3447">
                  <c:v>63874</c:v>
                </c:pt>
                <c:pt idx="3448">
                  <c:v>63881</c:v>
                </c:pt>
                <c:pt idx="3449">
                  <c:v>63888</c:v>
                </c:pt>
                <c:pt idx="3450">
                  <c:v>63895</c:v>
                </c:pt>
                <c:pt idx="3451">
                  <c:v>63902</c:v>
                </c:pt>
                <c:pt idx="3452">
                  <c:v>63909</c:v>
                </c:pt>
                <c:pt idx="3453">
                  <c:v>63919</c:v>
                </c:pt>
                <c:pt idx="3454">
                  <c:v>63926</c:v>
                </c:pt>
                <c:pt idx="3455">
                  <c:v>63933</c:v>
                </c:pt>
                <c:pt idx="3456">
                  <c:v>63940</c:v>
                </c:pt>
                <c:pt idx="3457">
                  <c:v>63947</c:v>
                </c:pt>
                <c:pt idx="3458">
                  <c:v>63954</c:v>
                </c:pt>
                <c:pt idx="3459">
                  <c:v>63961</c:v>
                </c:pt>
                <c:pt idx="3460">
                  <c:v>63968</c:v>
                </c:pt>
                <c:pt idx="3461">
                  <c:v>63975</c:v>
                </c:pt>
                <c:pt idx="3462">
                  <c:v>63982</c:v>
                </c:pt>
                <c:pt idx="3463">
                  <c:v>63989</c:v>
                </c:pt>
                <c:pt idx="3464">
                  <c:v>63996</c:v>
                </c:pt>
                <c:pt idx="3465">
                  <c:v>64003</c:v>
                </c:pt>
                <c:pt idx="3466">
                  <c:v>64010</c:v>
                </c:pt>
                <c:pt idx="3467">
                  <c:v>64019</c:v>
                </c:pt>
                <c:pt idx="3468">
                  <c:v>64024</c:v>
                </c:pt>
                <c:pt idx="3469">
                  <c:v>64031</c:v>
                </c:pt>
                <c:pt idx="3470">
                  <c:v>64038</c:v>
                </c:pt>
                <c:pt idx="3471">
                  <c:v>64045</c:v>
                </c:pt>
                <c:pt idx="3472">
                  <c:v>64052</c:v>
                </c:pt>
                <c:pt idx="3473">
                  <c:v>64059</c:v>
                </c:pt>
                <c:pt idx="3474">
                  <c:v>64066</c:v>
                </c:pt>
                <c:pt idx="3475">
                  <c:v>64073</c:v>
                </c:pt>
                <c:pt idx="3476">
                  <c:v>64080</c:v>
                </c:pt>
                <c:pt idx="3477">
                  <c:v>64087</c:v>
                </c:pt>
                <c:pt idx="3478">
                  <c:v>64094</c:v>
                </c:pt>
                <c:pt idx="3479">
                  <c:v>64101</c:v>
                </c:pt>
                <c:pt idx="3480">
                  <c:v>64108</c:v>
                </c:pt>
                <c:pt idx="3481">
                  <c:v>64115</c:v>
                </c:pt>
                <c:pt idx="3482">
                  <c:v>64122</c:v>
                </c:pt>
                <c:pt idx="3483">
                  <c:v>64129</c:v>
                </c:pt>
                <c:pt idx="3484">
                  <c:v>64136</c:v>
                </c:pt>
                <c:pt idx="3485">
                  <c:v>64143</c:v>
                </c:pt>
                <c:pt idx="3486">
                  <c:v>64150</c:v>
                </c:pt>
                <c:pt idx="3487">
                  <c:v>64157</c:v>
                </c:pt>
                <c:pt idx="3488">
                  <c:v>64164</c:v>
                </c:pt>
                <c:pt idx="3489">
                  <c:v>64171</c:v>
                </c:pt>
                <c:pt idx="3490">
                  <c:v>64178</c:v>
                </c:pt>
                <c:pt idx="3491">
                  <c:v>64185</c:v>
                </c:pt>
                <c:pt idx="3492">
                  <c:v>64192</c:v>
                </c:pt>
                <c:pt idx="3493">
                  <c:v>64199</c:v>
                </c:pt>
                <c:pt idx="3494">
                  <c:v>64206</c:v>
                </c:pt>
                <c:pt idx="3495">
                  <c:v>64213</c:v>
                </c:pt>
                <c:pt idx="3496">
                  <c:v>64220</c:v>
                </c:pt>
                <c:pt idx="3497">
                  <c:v>64227</c:v>
                </c:pt>
                <c:pt idx="3498">
                  <c:v>64234</c:v>
                </c:pt>
                <c:pt idx="3499">
                  <c:v>64241</c:v>
                </c:pt>
                <c:pt idx="3500">
                  <c:v>64248</c:v>
                </c:pt>
                <c:pt idx="3501">
                  <c:v>64255</c:v>
                </c:pt>
                <c:pt idx="3502">
                  <c:v>64262</c:v>
                </c:pt>
                <c:pt idx="3503">
                  <c:v>64269</c:v>
                </c:pt>
                <c:pt idx="3504">
                  <c:v>64276</c:v>
                </c:pt>
                <c:pt idx="3505">
                  <c:v>64284</c:v>
                </c:pt>
                <c:pt idx="3506">
                  <c:v>64291</c:v>
                </c:pt>
                <c:pt idx="3507">
                  <c:v>64298</c:v>
                </c:pt>
                <c:pt idx="3508">
                  <c:v>64305</c:v>
                </c:pt>
                <c:pt idx="3509">
                  <c:v>64312</c:v>
                </c:pt>
                <c:pt idx="3510">
                  <c:v>64319</c:v>
                </c:pt>
                <c:pt idx="3511">
                  <c:v>64326</c:v>
                </c:pt>
                <c:pt idx="3512">
                  <c:v>64333</c:v>
                </c:pt>
                <c:pt idx="3513">
                  <c:v>64340</c:v>
                </c:pt>
                <c:pt idx="3514">
                  <c:v>64347</c:v>
                </c:pt>
                <c:pt idx="3515">
                  <c:v>64354</c:v>
                </c:pt>
                <c:pt idx="3516">
                  <c:v>64361</c:v>
                </c:pt>
                <c:pt idx="3517">
                  <c:v>64368</c:v>
                </c:pt>
                <c:pt idx="3518">
                  <c:v>64375</c:v>
                </c:pt>
                <c:pt idx="3519">
                  <c:v>64382</c:v>
                </c:pt>
                <c:pt idx="3520">
                  <c:v>64389</c:v>
                </c:pt>
                <c:pt idx="3521">
                  <c:v>64398</c:v>
                </c:pt>
                <c:pt idx="3522">
                  <c:v>64405</c:v>
                </c:pt>
                <c:pt idx="3523">
                  <c:v>64412</c:v>
                </c:pt>
                <c:pt idx="3524">
                  <c:v>64419</c:v>
                </c:pt>
                <c:pt idx="3525">
                  <c:v>64426</c:v>
                </c:pt>
                <c:pt idx="3526">
                  <c:v>64433</c:v>
                </c:pt>
                <c:pt idx="3527">
                  <c:v>64440</c:v>
                </c:pt>
                <c:pt idx="3528">
                  <c:v>64447</c:v>
                </c:pt>
                <c:pt idx="3529">
                  <c:v>64454</c:v>
                </c:pt>
                <c:pt idx="3530">
                  <c:v>64461</c:v>
                </c:pt>
                <c:pt idx="3531">
                  <c:v>64468</c:v>
                </c:pt>
                <c:pt idx="3532">
                  <c:v>64475</c:v>
                </c:pt>
                <c:pt idx="3533">
                  <c:v>64482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-1.759000000007162E-3</c:v>
                </c:pt>
                <c:pt idx="1">
                  <c:v>-1.762493199027423E-3</c:v>
                </c:pt>
                <c:pt idx="2">
                  <c:v>-1.7695299617126457E-3</c:v>
                </c:pt>
                <c:pt idx="3">
                  <c:v>-1.7712854164429457E-3</c:v>
                </c:pt>
                <c:pt idx="4">
                  <c:v>-1.7801661324269641E-3</c:v>
                </c:pt>
                <c:pt idx="5">
                  <c:v>-1.7837343839492645E-3</c:v>
                </c:pt>
                <c:pt idx="6">
                  <c:v>-1.7873111835946436E-3</c:v>
                </c:pt>
                <c:pt idx="7">
                  <c:v>-1.7942816815373585E-3</c:v>
                </c:pt>
                <c:pt idx="8">
                  <c:v>-1.7961710293108567E-3</c:v>
                </c:pt>
                <c:pt idx="9">
                  <c:v>-1.8052810689387405E-3</c:v>
                </c:pt>
                <c:pt idx="10">
                  <c:v>-1.8088834588468547E-3</c:v>
                </c:pt>
                <c:pt idx="11">
                  <c:v>-1.8124856322946409E-3</c:v>
                </c:pt>
                <c:pt idx="12">
                  <c:v>-1.8192070456902346E-3</c:v>
                </c:pt>
                <c:pt idx="13">
                  <c:v>-1.8212312258264146E-3</c:v>
                </c:pt>
                <c:pt idx="14">
                  <c:v>-1.830445709359549E-3</c:v>
                </c:pt>
                <c:pt idx="15">
                  <c:v>-1.834017760461196E-3</c:v>
                </c:pt>
                <c:pt idx="16">
                  <c:v>-1.8375797888282443E-3</c:v>
                </c:pt>
                <c:pt idx="17">
                  <c:v>-1.8438523572843334E-3</c:v>
                </c:pt>
                <c:pt idx="18">
                  <c:v>-1.8473214867450209E-3</c:v>
                </c:pt>
                <c:pt idx="19">
                  <c:v>-1.8551868381152721E-3</c:v>
                </c:pt>
                <c:pt idx="20">
                  <c:v>-1.8586567815493805E-3</c:v>
                </c:pt>
                <c:pt idx="21">
                  <c:v>-1.8621058543358876E-3</c:v>
                </c:pt>
                <c:pt idx="22">
                  <c:v>-1.8677134273065344E-3</c:v>
                </c:pt>
                <c:pt idx="23">
                  <c:v>-1.8700000000000446E-3</c:v>
                </c:pt>
                <c:pt idx="24">
                  <c:v>-1.8788259397538251E-3</c:v>
                </c:pt>
                <c:pt idx="25">
                  <c:v>-1.8819977012724703E-3</c:v>
                </c:pt>
                <c:pt idx="26">
                  <c:v>-1.8851072177209303E-3</c:v>
                </c:pt>
                <c:pt idx="27">
                  <c:v>-1.8897632964940472E-3</c:v>
                </c:pt>
                <c:pt idx="28">
                  <c:v>-1.8919251419191358E-3</c:v>
                </c:pt>
                <c:pt idx="29">
                  <c:v>-1.8997517359364113E-3</c:v>
                </c:pt>
                <c:pt idx="30">
                  <c:v>-1.9025094464509213E-3</c:v>
                </c:pt>
                <c:pt idx="31">
                  <c:v>-1.9052143315605116E-3</c:v>
                </c:pt>
                <c:pt idx="32">
                  <c:v>-1.9090787515520279E-3</c:v>
                </c:pt>
                <c:pt idx="33">
                  <c:v>-1.911065497418386E-3</c:v>
                </c:pt>
                <c:pt idx="34">
                  <c:v>-1.9180346895652826E-3</c:v>
                </c:pt>
                <c:pt idx="35">
                  <c:v>-1.9204789075228791E-3</c:v>
                </c:pt>
                <c:pt idx="36">
                  <c:v>-1.9228912599335353E-3</c:v>
                </c:pt>
                <c:pt idx="37">
                  <c:v>-1.9262833935443815E-3</c:v>
                </c:pt>
                <c:pt idx="38">
                  <c:v>-1.9281329948127983E-3</c:v>
                </c:pt>
                <c:pt idx="39">
                  <c:v>-1.9341396230762814E-3</c:v>
                </c:pt>
                <c:pt idx="40">
                  <c:v>-1.9359783850601388E-3</c:v>
                </c:pt>
                <c:pt idx="41">
                  <c:v>-1.9378238907740036E-3</c:v>
                </c:pt>
                <c:pt idx="42">
                  <c:v>-1.940138701065739E-3</c:v>
                </c:pt>
                <c:pt idx="43">
                  <c:v>-1.942459157844951E-3</c:v>
                </c:pt>
                <c:pt idx="44">
                  <c:v>-1.9500000000004772E-3</c:v>
                </c:pt>
                <c:pt idx="45">
                  <c:v>-1.951911357817732E-3</c:v>
                </c:pt>
                <c:pt idx="46">
                  <c:v>-1.9543192835030951E-3</c:v>
                </c:pt>
                <c:pt idx="47">
                  <c:v>-1.9567390545131794E-3</c:v>
                </c:pt>
                <c:pt idx="48">
                  <c:v>-1.9591693169601541E-3</c:v>
                </c:pt>
                <c:pt idx="49">
                  <c:v>-1.9670539478317535E-3</c:v>
                </c:pt>
                <c:pt idx="50">
                  <c:v>-1.9689648771196271E-3</c:v>
                </c:pt>
                <c:pt idx="51">
                  <c:v>-1.9714239621891226E-3</c:v>
                </c:pt>
                <c:pt idx="52">
                  <c:v>-1.973883419624844E-3</c:v>
                </c:pt>
                <c:pt idx="53">
                  <c:v>-1.9763412302949692E-3</c:v>
                </c:pt>
                <c:pt idx="54">
                  <c:v>-1.9842760806990374E-3</c:v>
                </c:pt>
                <c:pt idx="55">
                  <c:v>-1.9861122965542746E-3</c:v>
                </c:pt>
                <c:pt idx="56">
                  <c:v>-1.9885282602973707E-3</c:v>
                </c:pt>
                <c:pt idx="57">
                  <c:v>-1.9909284668181999E-3</c:v>
                </c:pt>
                <c:pt idx="58">
                  <c:v>-1.9933102317665607E-3</c:v>
                </c:pt>
                <c:pt idx="59">
                  <c:v>-2.000942883938984E-3</c:v>
                </c:pt>
                <c:pt idx="60">
                  <c:v>-2.0025958628328289E-3</c:v>
                </c:pt>
                <c:pt idx="61">
                  <c:v>-2.0048418286616162E-3</c:v>
                </c:pt>
                <c:pt idx="62">
                  <c:v>-2.0070512512137114E-3</c:v>
                </c:pt>
                <c:pt idx="63">
                  <c:v>-2.0098610333908707E-3</c:v>
                </c:pt>
                <c:pt idx="64">
                  <c:v>-2.0161039290482203E-3</c:v>
                </c:pt>
                <c:pt idx="65">
                  <c:v>-2.0180810593402338E-3</c:v>
                </c:pt>
                <c:pt idx="66">
                  <c:v>-2.0200000000946631E-3</c:v>
                </c:pt>
                <c:pt idx="67">
                  <c:v>-2.0218576725467923E-3</c:v>
                </c:pt>
                <c:pt idx="68">
                  <c:v>-2.0236542788481045E-3</c:v>
                </c:pt>
                <c:pt idx="69">
                  <c:v>-2.0286895615426394E-3</c:v>
                </c:pt>
                <c:pt idx="70">
                  <c:v>-2.0302543482338502E-3</c:v>
                </c:pt>
                <c:pt idx="71">
                  <c:v>-2.0317648755684928E-3</c:v>
                </c:pt>
                <c:pt idx="72">
                  <c:v>-2.0332228554852897E-3</c:v>
                </c:pt>
                <c:pt idx="73">
                  <c:v>-2.0373257395512124E-3</c:v>
                </c:pt>
                <c:pt idx="74">
                  <c:v>-2.0392427085830131E-3</c:v>
                </c:pt>
                <c:pt idx="75">
                  <c:v>-2.0397926417627067E-3</c:v>
                </c:pt>
                <c:pt idx="76">
                  <c:v>-2.0409778319891063E-3</c:v>
                </c:pt>
                <c:pt idx="77">
                  <c:v>-2.0421257304284856E-3</c:v>
                </c:pt>
                <c:pt idx="78">
                  <c:v>-2.0432389838967967E-3</c:v>
                </c:pt>
                <c:pt idx="79">
                  <c:v>-2.0463990955421254E-3</c:v>
                </c:pt>
                <c:pt idx="80">
                  <c:v>-2.047402574494366E-3</c:v>
                </c:pt>
                <c:pt idx="81">
                  <c:v>-2.0483863954630136E-3</c:v>
                </c:pt>
                <c:pt idx="82">
                  <c:v>-2.049353906428204E-3</c:v>
                </c:pt>
                <c:pt idx="83">
                  <c:v>-2.0503085722299997E-3</c:v>
                </c:pt>
                <c:pt idx="84">
                  <c:v>-2.0511485830368701E-3</c:v>
                </c:pt>
                <c:pt idx="85">
                  <c:v>-2.0540721707402051E-3</c:v>
                </c:pt>
                <c:pt idx="86">
                  <c:v>-2.0543739080963342E-3</c:v>
                </c:pt>
                <c:pt idx="87">
                  <c:v>-2.0553367705022736E-3</c:v>
                </c:pt>
                <c:pt idx="88">
                  <c:v>-2.0563149550700942E-3</c:v>
                </c:pt>
                <c:pt idx="89">
                  <c:v>-2.0600000000241246E-3</c:v>
                </c:pt>
                <c:pt idx="90">
                  <c:v>-2.0604756214428525E-3</c:v>
                </c:pt>
                <c:pt idx="91">
                  <c:v>-2.061598838627529E-3</c:v>
                </c:pt>
                <c:pt idx="92">
                  <c:v>-2.0627568860008836E-3</c:v>
                </c:pt>
                <c:pt idx="93">
                  <c:v>-2.0639489753662256E-3</c:v>
                </c:pt>
                <c:pt idx="94">
                  <c:v>-2.0683019749812869E-3</c:v>
                </c:pt>
                <c:pt idx="95">
                  <c:v>-2.0690391922767418E-3</c:v>
                </c:pt>
                <c:pt idx="96">
                  <c:v>-2.0703868721176151E-3</c:v>
                </c:pt>
                <c:pt idx="97">
                  <c:v>-2.0717621868533028E-3</c:v>
                </c:pt>
                <c:pt idx="98">
                  <c:v>-2.0731637889842345E-3</c:v>
                </c:pt>
                <c:pt idx="99">
                  <c:v>-2.0780901178102935E-3</c:v>
                </c:pt>
                <c:pt idx="100">
                  <c:v>-2.0790033250340846E-3</c:v>
                </c:pt>
                <c:pt idx="101">
                  <c:v>-2.0805133552149802E-3</c:v>
                </c:pt>
                <c:pt idx="102">
                  <c:v>-2.082039909939598E-3</c:v>
                </c:pt>
                <c:pt idx="103">
                  <c:v>-2.0835810824262448E-3</c:v>
                </c:pt>
                <c:pt idx="104">
                  <c:v>-2.0888808960671692E-3</c:v>
                </c:pt>
                <c:pt idx="105">
                  <c:v>-2.0898510180585878E-3</c:v>
                </c:pt>
                <c:pt idx="106">
                  <c:v>-2.0920585363710226E-3</c:v>
                </c:pt>
                <c:pt idx="107">
                  <c:v>-2.0936520952310566E-3</c:v>
                </c:pt>
                <c:pt idx="108">
                  <c:v>-2.0952455828507142E-3</c:v>
                </c:pt>
                <c:pt idx="109">
                  <c:v>-2.0999999999999227E-3</c:v>
                </c:pt>
                <c:pt idx="110">
                  <c:v>-2.1015675523030483E-3</c:v>
                </c:pt>
                <c:pt idx="111">
                  <c:v>-2.1031238470848855E-3</c:v>
                </c:pt>
                <c:pt idx="112">
                  <c:v>-2.1046682598779235E-3</c:v>
                </c:pt>
                <c:pt idx="113">
                  <c:v>-2.1062001698280244E-3</c:v>
                </c:pt>
                <c:pt idx="114">
                  <c:v>-2.1107147283231948E-3</c:v>
                </c:pt>
                <c:pt idx="115">
                  <c:v>-2.1121904906792493E-3</c:v>
                </c:pt>
                <c:pt idx="116">
                  <c:v>-2.1136507001574168E-3</c:v>
                </c:pt>
                <c:pt idx="117">
                  <c:v>-2.1150947575958785E-3</c:v>
                </c:pt>
                <c:pt idx="118">
                  <c:v>-2.1165220674488243E-3</c:v>
                </c:pt>
                <c:pt idx="119">
                  <c:v>-2.1206976102541883E-3</c:v>
                </c:pt>
                <c:pt idx="120">
                  <c:v>-2.1220520465994662E-3</c:v>
                </c:pt>
                <c:pt idx="121">
                  <c:v>-2.1233868118518576E-3</c:v>
                </c:pt>
                <c:pt idx="122">
                  <c:v>-2.1247013321532586E-3</c:v>
                </c:pt>
                <c:pt idx="123">
                  <c:v>-2.1259950372615739E-3</c:v>
                </c:pt>
                <c:pt idx="124">
                  <c:v>-2.1309504274164919E-3</c:v>
                </c:pt>
                <c:pt idx="125">
                  <c:v>-2.1321316294258827E-3</c:v>
                </c:pt>
                <c:pt idx="126">
                  <c:v>-2.1332886706893418E-3</c:v>
                </c:pt>
                <c:pt idx="127">
                  <c:v>-2.1344210062647561E-3</c:v>
                </c:pt>
                <c:pt idx="128">
                  <c:v>-2.1376643836476866E-3</c:v>
                </c:pt>
                <c:pt idx="129">
                  <c:v>-2.1379952956141444E-3</c:v>
                </c:pt>
                <c:pt idx="130">
                  <c:v>-2.1390110297708183E-3</c:v>
                </c:pt>
                <c:pt idx="131">
                  <c:v>-2.139999999999843E-3</c:v>
                </c:pt>
                <c:pt idx="132">
                  <c:v>-2.1409618482391311E-3</c:v>
                </c:pt>
                <c:pt idx="133">
                  <c:v>-2.144284721790215E-3</c:v>
                </c:pt>
                <c:pt idx="134">
                  <c:v>-2.1445449401961917E-3</c:v>
                </c:pt>
                <c:pt idx="135">
                  <c:v>-2.1453768885163708E-3</c:v>
                </c:pt>
                <c:pt idx="136">
                  <c:v>-2.1461842645233054E-3</c:v>
                </c:pt>
                <c:pt idx="137">
                  <c:v>-2.1469675756548437E-3</c:v>
                </c:pt>
                <c:pt idx="138">
                  <c:v>-2.1496332019022013E-3</c:v>
                </c:pt>
                <c:pt idx="139">
                  <c:v>-2.1498708934123219E-3</c:v>
                </c:pt>
                <c:pt idx="140">
                  <c:v>-2.1505420649627033E-3</c:v>
                </c:pt>
                <c:pt idx="141">
                  <c:v>-2.1511925601998263E-3</c:v>
                </c:pt>
                <c:pt idx="142">
                  <c:v>-2.1518230012081748E-3</c:v>
                </c:pt>
                <c:pt idx="143">
                  <c:v>-2.1538847232007328E-3</c:v>
                </c:pt>
                <c:pt idx="144">
                  <c:v>-2.1541572378415506E-3</c:v>
                </c:pt>
                <c:pt idx="145">
                  <c:v>-2.1546973121817172E-3</c:v>
                </c:pt>
                <c:pt idx="146">
                  <c:v>-2.1552214087308596E-3</c:v>
                </c:pt>
                <c:pt idx="147">
                  <c:v>-2.1557302642189924E-3</c:v>
                </c:pt>
                <c:pt idx="148">
                  <c:v>-2.1572552864411133E-3</c:v>
                </c:pt>
                <c:pt idx="149">
                  <c:v>-2.1576285833959825E-3</c:v>
                </c:pt>
                <c:pt idx="150">
                  <c:v>-2.1580728577664239E-3</c:v>
                </c:pt>
                <c:pt idx="151">
                  <c:v>-2.1585066553993773E-3</c:v>
                </c:pt>
                <c:pt idx="152">
                  <c:v>-2.1589308276739193E-3</c:v>
                </c:pt>
                <c:pt idx="153">
                  <c:v>-2.159999999999964E-3</c:v>
                </c:pt>
                <c:pt idx="154">
                  <c:v>-2.1605483497959088E-3</c:v>
                </c:pt>
                <c:pt idx="155">
                  <c:v>-2.1609346284056706E-3</c:v>
                </c:pt>
                <c:pt idx="156">
                  <c:v>-2.1613135291233226E-3</c:v>
                </c:pt>
                <c:pt idx="157">
                  <c:v>-2.1616858885274066E-3</c:v>
                </c:pt>
                <c:pt idx="158">
                  <c:v>-2.162408579772076E-3</c:v>
                </c:pt>
                <c:pt idx="159">
                  <c:v>-2.1631262959885583E-3</c:v>
                </c:pt>
                <c:pt idx="160">
                  <c:v>-2.1634781489112674E-3</c:v>
                </c:pt>
                <c:pt idx="161">
                  <c:v>-2.1638282708360901E-3</c:v>
                </c:pt>
                <c:pt idx="162">
                  <c:v>-2.1641774286225305E-3</c:v>
                </c:pt>
                <c:pt idx="163">
                  <c:v>-2.1647708838316957E-3</c:v>
                </c:pt>
                <c:pt idx="164">
                  <c:v>-2.1655794070021077E-3</c:v>
                </c:pt>
                <c:pt idx="165">
                  <c:v>-2.165934898410131E-3</c:v>
                </c:pt>
                <c:pt idx="166">
                  <c:v>-2.1662938176867509E-3</c:v>
                </c:pt>
                <c:pt idx="167">
                  <c:v>-2.1666568619739804E-3</c:v>
                </c:pt>
                <c:pt idx="168">
                  <c:v>-2.1673537285653893E-3</c:v>
                </c:pt>
                <c:pt idx="169">
                  <c:v>-2.1670130064807441E-3</c:v>
                </c:pt>
                <c:pt idx="170">
                  <c:v>-2.1674679810428994E-3</c:v>
                </c:pt>
                <c:pt idx="171">
                  <c:v>-2.167425276551266E-3</c:v>
                </c:pt>
                <c:pt idx="172">
                  <c:v>-2.1681832553681435E-3</c:v>
                </c:pt>
                <c:pt idx="173">
                  <c:v>-2.1699999999593906E-3</c:v>
                </c:pt>
                <c:pt idx="174">
                  <c:v>-2.1705587341407035E-3</c:v>
                </c:pt>
                <c:pt idx="175">
                  <c:v>-2.1711325762243374E-3</c:v>
                </c:pt>
                <c:pt idx="176">
                  <c:v>-2.1716776224617136E-3</c:v>
                </c:pt>
                <c:pt idx="177">
                  <c:v>-2.1723151767366585E-3</c:v>
                </c:pt>
                <c:pt idx="178">
                  <c:v>-2.1742041217672472E-3</c:v>
                </c:pt>
                <c:pt idx="179">
                  <c:v>-2.1748539828556675E-3</c:v>
                </c:pt>
                <c:pt idx="180">
                  <c:v>-2.1755140368019499E-3</c:v>
                </c:pt>
                <c:pt idx="181">
                  <c:v>-2.1765257644175639E-3</c:v>
                </c:pt>
                <c:pt idx="182">
                  <c:v>-2.1770440181444087E-3</c:v>
                </c:pt>
                <c:pt idx="183">
                  <c:v>-2.1789418946786278E-3</c:v>
                </c:pt>
                <c:pt idx="184">
                  <c:v>-2.1796478645807302E-3</c:v>
                </c:pt>
                <c:pt idx="185">
                  <c:v>-2.1803589080381042E-3</c:v>
                </c:pt>
                <c:pt idx="186">
                  <c:v>-2.1816955994632152E-3</c:v>
                </c:pt>
                <c:pt idx="187">
                  <c:v>-2.1821117060755392E-3</c:v>
                </c:pt>
                <c:pt idx="188">
                  <c:v>-2.1839639026980675E-3</c:v>
                </c:pt>
                <c:pt idx="189">
                  <c:v>-2.1846895335569457E-3</c:v>
                </c:pt>
                <c:pt idx="190">
                  <c:v>-2.1854149144229715E-3</c:v>
                </c:pt>
                <c:pt idx="191">
                  <c:v>-2.1857571911865579E-3</c:v>
                </c:pt>
                <c:pt idx="192">
                  <c:v>-2.1860880296931729E-3</c:v>
                </c:pt>
                <c:pt idx="193">
                  <c:v>-2.1885986969885779E-3</c:v>
                </c:pt>
                <c:pt idx="194">
                  <c:v>-2.1893016296853272E-3</c:v>
                </c:pt>
                <c:pt idx="195">
                  <c:v>-2.1899999999999108E-3</c:v>
                </c:pt>
                <c:pt idx="196">
                  <c:v>-2.1906931650022472E-3</c:v>
                </c:pt>
                <c:pt idx="197">
                  <c:v>-2.1922343212754359E-3</c:v>
                </c:pt>
                <c:pt idx="198">
                  <c:v>-2.1934150460816803E-3</c:v>
                </c:pt>
                <c:pt idx="199">
                  <c:v>-2.1940835626143036E-3</c:v>
                </c:pt>
                <c:pt idx="200">
                  <c:v>-2.1947476068385017E-3</c:v>
                </c:pt>
                <c:pt idx="201">
                  <c:v>-2.1954073397411266E-3</c:v>
                </c:pt>
                <c:pt idx="202">
                  <c:v>-2.1986472247505833E-3</c:v>
                </c:pt>
                <c:pt idx="203">
                  <c:v>-2.1992846750669404E-3</c:v>
                </c:pt>
                <c:pt idx="204">
                  <c:v>-2.1999190432767058E-3</c:v>
                </c:pt>
                <c:pt idx="205">
                  <c:v>-2.2014286181033216E-3</c:v>
                </c:pt>
                <c:pt idx="206">
                  <c:v>-2.2024295542043748E-3</c:v>
                </c:pt>
                <c:pt idx="207">
                  <c:v>-2.2030514382153287E-3</c:v>
                </c:pt>
                <c:pt idx="208">
                  <c:v>-2.2036714362291322E-3</c:v>
                </c:pt>
                <c:pt idx="209">
                  <c:v>-2.2042897603836327E-3</c:v>
                </c:pt>
                <c:pt idx="210">
                  <c:v>-2.2061780705113199E-3</c:v>
                </c:pt>
                <c:pt idx="211">
                  <c:v>-2.2077787952849404E-3</c:v>
                </c:pt>
                <c:pt idx="212">
                  <c:v>-2.2083876566299778E-3</c:v>
                </c:pt>
                <c:pt idx="213">
                  <c:v>-2.209791151215191E-3</c:v>
                </c:pt>
                <c:pt idx="214">
                  <c:v>-2.2100000000042164E-3</c:v>
                </c:pt>
                <c:pt idx="215">
                  <c:v>-2.2114275287928816E-3</c:v>
                </c:pt>
                <c:pt idx="216">
                  <c:v>-2.2120352043885944E-3</c:v>
                </c:pt>
                <c:pt idx="217">
                  <c:v>-2.2126438348939364E-3</c:v>
                </c:pt>
                <c:pt idx="218">
                  <c:v>-2.2140211742431712E-3</c:v>
                </c:pt>
                <c:pt idx="219">
                  <c:v>-2.2142515553921788E-3</c:v>
                </c:pt>
                <c:pt idx="220">
                  <c:v>-2.2157226056726907E-3</c:v>
                </c:pt>
                <c:pt idx="221">
                  <c:v>-2.2163497536184401E-3</c:v>
                </c:pt>
                <c:pt idx="222">
                  <c:v>-2.2169821266134954E-3</c:v>
                </c:pt>
                <c:pt idx="223">
                  <c:v>-2.2184824675583734E-3</c:v>
                </c:pt>
                <c:pt idx="224">
                  <c:v>-2.2187023943522721E-3</c:v>
                </c:pt>
                <c:pt idx="225">
                  <c:v>-2.2202438582372024E-3</c:v>
                </c:pt>
                <c:pt idx="226">
                  <c:v>-2.2209204872910755E-3</c:v>
                </c:pt>
                <c:pt idx="227">
                  <c:v>-2.2216066507923108E-3</c:v>
                </c:pt>
                <c:pt idx="228">
                  <c:v>-2.2233898946389902E-3</c:v>
                </c:pt>
                <c:pt idx="229">
                  <c:v>-2.2235650312423913E-3</c:v>
                </c:pt>
                <c:pt idx="230">
                  <c:v>-2.2252021722024805E-3</c:v>
                </c:pt>
                <c:pt idx="231">
                  <c:v>-2.2259585659151447E-3</c:v>
                </c:pt>
                <c:pt idx="232">
                  <c:v>-2.2260733975867694E-3</c:v>
                </c:pt>
                <c:pt idx="233">
                  <c:v>-2.2268300762420222E-3</c:v>
                </c:pt>
                <c:pt idx="234">
                  <c:v>-2.2290538933950749E-3</c:v>
                </c:pt>
                <c:pt idx="235">
                  <c:v>-2.2300000000020073E-3</c:v>
                </c:pt>
                <c:pt idx="236">
                  <c:v>-2.2308310876815577E-3</c:v>
                </c:pt>
                <c:pt idx="237">
                  <c:v>-2.2316772014001002E-3</c:v>
                </c:pt>
                <c:pt idx="238">
                  <c:v>-2.2325371805738746E-3</c:v>
                </c:pt>
                <c:pt idx="239">
                  <c:v>-2.2352746604593545E-3</c:v>
                </c:pt>
                <c:pt idx="240">
                  <c:v>-2.2360923610120036E-3</c:v>
                </c:pt>
                <c:pt idx="241">
                  <c:v>-2.2370040795786578E-3</c:v>
                </c:pt>
                <c:pt idx="242">
                  <c:v>-2.2379225926259182E-3</c:v>
                </c:pt>
                <c:pt idx="243">
                  <c:v>-2.238846703749498E-3</c:v>
                </c:pt>
                <c:pt idx="244">
                  <c:v>-2.2418519420861543E-3</c:v>
                </c:pt>
                <c:pt idx="245">
                  <c:v>-2.2425750217946105E-3</c:v>
                </c:pt>
                <c:pt idx="246">
                  <c:v>-2.2435089981195241E-3</c:v>
                </c:pt>
                <c:pt idx="247">
                  <c:v>-2.2444412866310512E-3</c:v>
                </c:pt>
                <c:pt idx="248">
                  <c:v>-2.2453706551052513E-3</c:v>
                </c:pt>
                <c:pt idx="249">
                  <c:v>-2.2503593484909561E-3</c:v>
                </c:pt>
                <c:pt idx="250">
                  <c:v>-2.2500411577245894E-3</c:v>
                </c:pt>
                <c:pt idx="251">
                  <c:v>-2.2499302109026554E-3</c:v>
                </c:pt>
                <c:pt idx="252">
                  <c:v>-2.2508158959082102E-3</c:v>
                </c:pt>
                <c:pt idx="253">
                  <c:v>-2.2516898920363578E-3</c:v>
                </c:pt>
                <c:pt idx="254">
                  <c:v>-2.2515931868927687E-3</c:v>
                </c:pt>
                <c:pt idx="255">
                  <c:v>-2.2384949803734146E-3</c:v>
                </c:pt>
                <c:pt idx="256">
                  <c:v>-2.2392584225307327E-3</c:v>
                </c:pt>
                <c:pt idx="257">
                  <c:v>-2.2399999999999473E-3</c:v>
                </c:pt>
                <c:pt idx="258">
                  <c:v>-2.242262773783634E-3</c:v>
                </c:pt>
                <c:pt idx="259">
                  <c:v>-2.2421721647807855E-3</c:v>
                </c:pt>
                <c:pt idx="260">
                  <c:v>-2.2433892325284884E-3</c:v>
                </c:pt>
                <c:pt idx="261">
                  <c:v>-2.244012394055651E-3</c:v>
                </c:pt>
                <c:pt idx="262">
                  <c:v>-2.2446205442226154E-3</c:v>
                </c:pt>
                <c:pt idx="263">
                  <c:v>-2.2462977362125431E-3</c:v>
                </c:pt>
                <c:pt idx="264">
                  <c:v>-2.2463250277620687E-3</c:v>
                </c:pt>
                <c:pt idx="265">
                  <c:v>-2.2474856185695155E-3</c:v>
                </c:pt>
                <c:pt idx="266">
                  <c:v>-2.2480335621847792E-3</c:v>
                </c:pt>
                <c:pt idx="267">
                  <c:v>-2.2485765584833559E-3</c:v>
                </c:pt>
                <c:pt idx="268">
                  <c:v>-2.2498167057695816E-3</c:v>
                </c:pt>
                <c:pt idx="269">
                  <c:v>-2.2499921433695681E-3</c:v>
                </c:pt>
                <c:pt idx="270">
                  <c:v>-2.2512697162310386E-3</c:v>
                </c:pt>
                <c:pt idx="271">
                  <c:v>-2.2518146254937505E-3</c:v>
                </c:pt>
                <c:pt idx="272">
                  <c:v>-2.2523652299027736E-3</c:v>
                </c:pt>
                <c:pt idx="273">
                  <c:v>-2.2533200369618234E-3</c:v>
                </c:pt>
                <c:pt idx="274">
                  <c:v>-2.2536783315193158E-3</c:v>
                </c:pt>
                <c:pt idx="275">
                  <c:v>-2.25525895722749E-3</c:v>
                </c:pt>
                <c:pt idx="276">
                  <c:v>-2.2558770646234085E-3</c:v>
                </c:pt>
                <c:pt idx="277">
                  <c:v>-2.2565120880400852E-3</c:v>
                </c:pt>
                <c:pt idx="278">
                  <c:v>-2.2573361219163108E-3</c:v>
                </c:pt>
                <c:pt idx="279">
                  <c:v>-2.2579166012996373E-3</c:v>
                </c:pt>
                <c:pt idx="280">
                  <c:v>-2.2599999991115721E-3</c:v>
                </c:pt>
                <c:pt idx="281">
                  <c:v>-2.2607731904258068E-3</c:v>
                </c:pt>
                <c:pt idx="282">
                  <c:v>-2.2615740935502792E-3</c:v>
                </c:pt>
                <c:pt idx="283">
                  <c:v>-2.2624457877070069E-3</c:v>
                </c:pt>
                <c:pt idx="284">
                  <c:v>-2.263274134926321E-3</c:v>
                </c:pt>
                <c:pt idx="285">
                  <c:v>-2.2659719669961302E-3</c:v>
                </c:pt>
                <c:pt idx="286">
                  <c:v>-2.2669255579881695E-3</c:v>
                </c:pt>
                <c:pt idx="287">
                  <c:v>-2.2679022055303566E-3</c:v>
                </c:pt>
                <c:pt idx="288">
                  <c:v>-2.2689612644762984E-3</c:v>
                </c:pt>
                <c:pt idx="289">
                  <c:v>-2.2699525128299842E-3</c:v>
                </c:pt>
                <c:pt idx="290">
                  <c:v>-2.2731056228260929E-3</c:v>
                </c:pt>
                <c:pt idx="291">
                  <c:v>-2.2742050170858523E-3</c:v>
                </c:pt>
                <c:pt idx="292">
                  <c:v>-2.275322142780411E-3</c:v>
                </c:pt>
                <c:pt idx="293">
                  <c:v>-2.2766864415648606E-3</c:v>
                </c:pt>
                <c:pt idx="294">
                  <c:v>-2.2777279668660735E-3</c:v>
                </c:pt>
                <c:pt idx="295">
                  <c:v>-2.2811447249844042E-3</c:v>
                </c:pt>
                <c:pt idx="296">
                  <c:v>-2.2821693805360169E-3</c:v>
                </c:pt>
                <c:pt idx="297">
                  <c:v>-2.2831852235377223E-3</c:v>
                </c:pt>
                <c:pt idx="298">
                  <c:v>-2.2841893182424179E-3</c:v>
                </c:pt>
                <c:pt idx="299">
                  <c:v>-2.2853464976992049E-3</c:v>
                </c:pt>
                <c:pt idx="300">
                  <c:v>-2.2891203319631071E-3</c:v>
                </c:pt>
                <c:pt idx="301">
                  <c:v>-2.2899999999918827E-3</c:v>
                </c:pt>
                <c:pt idx="302">
                  <c:v>-2.29116445127093E-3</c:v>
                </c:pt>
                <c:pt idx="303">
                  <c:v>-2.2923272092280306E-3</c:v>
                </c:pt>
                <c:pt idx="304">
                  <c:v>-2.293487180550341E-3</c:v>
                </c:pt>
                <c:pt idx="305">
                  <c:v>-2.2974121331634876E-3</c:v>
                </c:pt>
                <c:pt idx="306">
                  <c:v>-2.2980772175640197E-3</c:v>
                </c:pt>
                <c:pt idx="307">
                  <c:v>-2.2992067403531324E-3</c:v>
                </c:pt>
                <c:pt idx="308">
                  <c:v>-2.3003268472330876E-3</c:v>
                </c:pt>
                <c:pt idx="309">
                  <c:v>-2.301436421758386E-3</c:v>
                </c:pt>
                <c:pt idx="310">
                  <c:v>-2.3052503559690247E-3</c:v>
                </c:pt>
                <c:pt idx="311">
                  <c:v>-2.3057469517551964E-3</c:v>
                </c:pt>
                <c:pt idx="312">
                  <c:v>-2.3067870021718146E-3</c:v>
                </c:pt>
                <c:pt idx="313">
                  <c:v>-2.3078097521650187E-3</c:v>
                </c:pt>
                <c:pt idx="314">
                  <c:v>-2.3088140621573155E-3</c:v>
                </c:pt>
                <c:pt idx="315">
                  <c:v>-2.3122474778944084E-3</c:v>
                </c:pt>
                <c:pt idx="316">
                  <c:v>-2.3126239948568091E-3</c:v>
                </c:pt>
                <c:pt idx="317">
                  <c:v>-2.313518895479586E-3</c:v>
                </c:pt>
                <c:pt idx="318">
                  <c:v>-2.3143884492171089E-3</c:v>
                </c:pt>
                <c:pt idx="319">
                  <c:v>-2.3152314933541501E-3</c:v>
                </c:pt>
                <c:pt idx="320">
                  <c:v>-2.3184004679014875E-3</c:v>
                </c:pt>
                <c:pt idx="321">
                  <c:v>-2.3187074953039837E-3</c:v>
                </c:pt>
                <c:pt idx="322">
                  <c:v>-2.3193716495909355E-3</c:v>
                </c:pt>
                <c:pt idx="323">
                  <c:v>-2.3200000000019789E-3</c:v>
                </c:pt>
                <c:pt idx="324">
                  <c:v>-2.3205918243741253E-3</c:v>
                </c:pt>
                <c:pt idx="325">
                  <c:v>-2.3221617384265088E-3</c:v>
                </c:pt>
                <c:pt idx="326">
                  <c:v>-2.3226220557182654E-3</c:v>
                </c:pt>
                <c:pt idx="327">
                  <c:v>-2.3230536751606503E-3</c:v>
                </c:pt>
                <c:pt idx="328">
                  <c:v>-2.3234582920823761E-3</c:v>
                </c:pt>
                <c:pt idx="329">
                  <c:v>-2.3238376136932009E-3</c:v>
                </c:pt>
                <c:pt idx="330">
                  <c:v>-2.3248410569539917E-3</c:v>
                </c:pt>
                <c:pt idx="331">
                  <c:v>-2.3251365070230171E-3</c:v>
                </c:pt>
                <c:pt idx="332">
                  <c:v>-2.3254153760396872E-3</c:v>
                </c:pt>
                <c:pt idx="333">
                  <c:v>-2.3256794424984964E-3</c:v>
                </c:pt>
                <c:pt idx="334">
                  <c:v>-2.3259304967776203E-3</c:v>
                </c:pt>
                <c:pt idx="335">
                  <c:v>-2.3266236685382702E-3</c:v>
                </c:pt>
                <c:pt idx="336">
                  <c:v>-2.3268408155098829E-3</c:v>
                </c:pt>
                <c:pt idx="337">
                  <c:v>-2.3270540804178142E-3</c:v>
                </c:pt>
                <c:pt idx="338">
                  <c:v>-2.3272653249304656E-3</c:v>
                </c:pt>
                <c:pt idx="339">
                  <c:v>-2.3274764226007987E-3</c:v>
                </c:pt>
                <c:pt idx="340">
                  <c:v>-2.3281277483031817E-3</c:v>
                </c:pt>
                <c:pt idx="341">
                  <c:v>-2.3283732743347185E-3</c:v>
                </c:pt>
                <c:pt idx="342">
                  <c:v>-2.3285961143669166E-3</c:v>
                </c:pt>
                <c:pt idx="343">
                  <c:v>-2.3288448047163097E-3</c:v>
                </c:pt>
                <c:pt idx="344">
                  <c:v>-2.3290971718048625E-3</c:v>
                </c:pt>
                <c:pt idx="345">
                  <c:v>-2.3300000000078419E-3</c:v>
                </c:pt>
                <c:pt idx="346">
                  <c:v>-2.3302631564451931E-3</c:v>
                </c:pt>
                <c:pt idx="347">
                  <c:v>-2.3306016579339108E-3</c:v>
                </c:pt>
                <c:pt idx="348">
                  <c:v>-2.3309582786370446E-3</c:v>
                </c:pt>
                <c:pt idx="349">
                  <c:v>-2.331331023963362E-3</c:v>
                </c:pt>
                <c:pt idx="350">
                  <c:v>-2.3326865450197902E-3</c:v>
                </c:pt>
                <c:pt idx="351">
                  <c:v>-2.3329428242073527E-3</c:v>
                </c:pt>
                <c:pt idx="352">
                  <c:v>-2.3333657383188184E-3</c:v>
                </c:pt>
                <c:pt idx="353">
                  <c:v>-2.3337924882324574E-3</c:v>
                </c:pt>
                <c:pt idx="354">
                  <c:v>-2.3342209722667885E-3</c:v>
                </c:pt>
                <c:pt idx="355">
                  <c:v>-2.3357239031931163E-3</c:v>
                </c:pt>
                <c:pt idx="356">
                  <c:v>-2.3359096805767722E-3</c:v>
                </c:pt>
                <c:pt idx="357">
                  <c:v>-2.3363147745771051E-3</c:v>
                </c:pt>
                <c:pt idx="358">
                  <c:v>-2.3367086713548418E-3</c:v>
                </c:pt>
                <c:pt idx="359">
                  <c:v>-2.3370891621433314E-3</c:v>
                </c:pt>
                <c:pt idx="360">
                  <c:v>-2.3383883758512302E-3</c:v>
                </c:pt>
                <c:pt idx="361">
                  <c:v>-2.3384323546062217E-3</c:v>
                </c:pt>
                <c:pt idx="362">
                  <c:v>-2.3387121484848951E-3</c:v>
                </c:pt>
                <c:pt idx="363">
                  <c:v>-2.339229042683421E-3</c:v>
                </c:pt>
                <c:pt idx="364">
                  <c:v>-2.3394524541314439E-3</c:v>
                </c:pt>
                <c:pt idx="365">
                  <c:v>-2.3399197352120863E-3</c:v>
                </c:pt>
                <c:pt idx="366">
                  <c:v>-2.3400000000005287E-3</c:v>
                </c:pt>
                <c:pt idx="367">
                  <c:v>-2.3400392928692674E-3</c:v>
                </c:pt>
                <c:pt idx="368">
                  <c:v>-2.3400389064058788E-3</c:v>
                </c:pt>
                <c:pt idx="369">
                  <c:v>-2.3400008839196203E-3</c:v>
                </c:pt>
                <c:pt idx="370">
                  <c:v>-2.3396816926194164E-3</c:v>
                </c:pt>
                <c:pt idx="371">
                  <c:v>-2.3395139047393426E-3</c:v>
                </c:pt>
                <c:pt idx="372">
                  <c:v>-2.3393189565885336E-3</c:v>
                </c:pt>
                <c:pt idx="373">
                  <c:v>-2.3390989951607801E-3</c:v>
                </c:pt>
                <c:pt idx="374">
                  <c:v>-2.338856184729678E-3</c:v>
                </c:pt>
                <c:pt idx="375">
                  <c:v>-2.3380125614077089E-3</c:v>
                </c:pt>
                <c:pt idx="376">
                  <c:v>-2.3377003433637631E-3</c:v>
                </c:pt>
                <c:pt idx="377">
                  <c:v>-2.3373763569289399E-3</c:v>
                </c:pt>
                <c:pt idx="378">
                  <c:v>-2.3370428700730072E-3</c:v>
                </c:pt>
                <c:pt idx="379">
                  <c:v>-2.3367021680514672E-3</c:v>
                </c:pt>
                <c:pt idx="380">
                  <c:v>-2.3349716241685479E-3</c:v>
                </c:pt>
                <c:pt idx="381">
                  <c:v>-2.3346365893497588E-3</c:v>
                </c:pt>
                <c:pt idx="382">
                  <c:v>-2.3343108200782003E-3</c:v>
                </c:pt>
                <c:pt idx="383">
                  <c:v>-2.3506425407614196E-3</c:v>
                </c:pt>
                <c:pt idx="384">
                  <c:v>-2.3504032479449185E-3</c:v>
                </c:pt>
                <c:pt idx="385">
                  <c:v>-2.3501882205748652E-3</c:v>
                </c:pt>
                <c:pt idx="386">
                  <c:v>-2.3500000000004902E-3</c:v>
                </c:pt>
                <c:pt idx="387">
                  <c:v>-2.3496733808735528E-3</c:v>
                </c:pt>
                <c:pt idx="388">
                  <c:v>-2.3495310617986293E-3</c:v>
                </c:pt>
                <c:pt idx="389">
                  <c:v>-2.3494815855783814E-3</c:v>
                </c:pt>
                <c:pt idx="390">
                  <c:v>-2.3494576776298326E-3</c:v>
                </c:pt>
                <c:pt idx="391">
                  <c:v>-2.3494585585439585E-3</c:v>
                </c:pt>
                <c:pt idx="392">
                  <c:v>-2.3496323720857588E-3</c:v>
                </c:pt>
                <c:pt idx="393">
                  <c:v>-2.3496941451673172E-3</c:v>
                </c:pt>
                <c:pt idx="394">
                  <c:v>-2.3498070417670102E-3</c:v>
                </c:pt>
                <c:pt idx="395">
                  <c:v>-2.3499399082722119E-3</c:v>
                </c:pt>
                <c:pt idx="396">
                  <c:v>-2.3500919177744349E-3</c:v>
                </c:pt>
                <c:pt idx="397">
                  <c:v>-2.3506408600299017E-3</c:v>
                </c:pt>
                <c:pt idx="398">
                  <c:v>-2.3508746100229069E-3</c:v>
                </c:pt>
                <c:pt idx="399">
                  <c:v>-2.3511096933401393E-3</c:v>
                </c:pt>
                <c:pt idx="400">
                  <c:v>-2.3513588156880831E-3</c:v>
                </c:pt>
                <c:pt idx="401">
                  <c:v>-2.3516211026565811E-3</c:v>
                </c:pt>
                <c:pt idx="402">
                  <c:v>-2.3524144525175019E-3</c:v>
                </c:pt>
                <c:pt idx="403">
                  <c:v>-2.3527841710431537E-3</c:v>
                </c:pt>
                <c:pt idx="404">
                  <c:v>-2.3530989274746805E-3</c:v>
                </c:pt>
                <c:pt idx="405">
                  <c:v>-2.3534214595747134E-3</c:v>
                </c:pt>
                <c:pt idx="406">
                  <c:v>-2.3537508454360622E-3</c:v>
                </c:pt>
                <c:pt idx="407">
                  <c:v>-2.3546525547873893E-3</c:v>
                </c:pt>
                <c:pt idx="408">
                  <c:v>-2.3551181388040913E-3</c:v>
                </c:pt>
                <c:pt idx="409">
                  <c:v>-2.3554669412217586E-3</c:v>
                </c:pt>
                <c:pt idx="410">
                  <c:v>-2.3558155710517361E-3</c:v>
                </c:pt>
                <c:pt idx="411">
                  <c:v>-2.3561623759304731E-3</c:v>
                </c:pt>
                <c:pt idx="412">
                  <c:v>-2.3569997398958627E-3</c:v>
                </c:pt>
                <c:pt idx="413">
                  <c:v>-2.3574978991111376E-3</c:v>
                </c:pt>
                <c:pt idx="414">
                  <c:v>-2.3578103942392542E-3</c:v>
                </c:pt>
                <c:pt idx="415">
                  <c:v>-2.3581109105160901E-3</c:v>
                </c:pt>
                <c:pt idx="416">
                  <c:v>-2.3583977156727306E-3</c:v>
                </c:pt>
                <c:pt idx="417">
                  <c:v>-2.3589261724199142E-3</c:v>
                </c:pt>
                <c:pt idx="418">
                  <c:v>-2.3593727801979845E-3</c:v>
                </c:pt>
                <c:pt idx="419">
                  <c:v>-2.3595646461944454E-3</c:v>
                </c:pt>
                <c:pt idx="420">
                  <c:v>-2.3597321677393686E-3</c:v>
                </c:pt>
                <c:pt idx="421">
                  <c:v>-2.3598735326547226E-3</c:v>
                </c:pt>
                <c:pt idx="422">
                  <c:v>-2.3598370511027241E-3</c:v>
                </c:pt>
                <c:pt idx="423">
                  <c:v>-2.3601407829128892E-3</c:v>
                </c:pt>
                <c:pt idx="424">
                  <c:v>-2.3592141243604313E-3</c:v>
                </c:pt>
                <c:pt idx="425">
                  <c:v>-2.3585008285919419E-3</c:v>
                </c:pt>
                <c:pt idx="426">
                  <c:v>-2.3587024527376215E-3</c:v>
                </c:pt>
                <c:pt idx="427">
                  <c:v>-2.3584364323287889E-3</c:v>
                </c:pt>
                <c:pt idx="428">
                  <c:v>-2.3581505320238367E-3</c:v>
                </c:pt>
                <c:pt idx="429">
                  <c:v>-2.3578203899468995E-3</c:v>
                </c:pt>
                <c:pt idx="430">
                  <c:v>-2.3567263260818485E-3</c:v>
                </c:pt>
                <c:pt idx="431">
                  <c:v>-2.3566710715485235E-3</c:v>
                </c:pt>
                <c:pt idx="432">
                  <c:v>-2.3555754781943213E-3</c:v>
                </c:pt>
                <c:pt idx="433">
                  <c:v>-2.3550217389248836E-3</c:v>
                </c:pt>
                <c:pt idx="434">
                  <c:v>-2.3544378412381603E-3</c:v>
                </c:pt>
                <c:pt idx="435">
                  <c:v>-2.3530382550118025E-3</c:v>
                </c:pt>
                <c:pt idx="436">
                  <c:v>-2.3527915847663238E-3</c:v>
                </c:pt>
                <c:pt idx="437">
                  <c:v>-2.3511388723427094E-3</c:v>
                </c:pt>
                <c:pt idx="438">
                  <c:v>-2.350417959969868E-3</c:v>
                </c:pt>
                <c:pt idx="439">
                  <c:v>-2.3496816666809203E-3</c:v>
                </c:pt>
                <c:pt idx="440">
                  <c:v>-2.3480884071937257E-3</c:v>
                </c:pt>
                <c:pt idx="441">
                  <c:v>-2.3477476419889285E-3</c:v>
                </c:pt>
                <c:pt idx="442">
                  <c:v>-2.3458458533711117E-3</c:v>
                </c:pt>
                <c:pt idx="443">
                  <c:v>-2.3450632930721582E-3</c:v>
                </c:pt>
                <c:pt idx="444">
                  <c:v>-2.3442808235940344E-3</c:v>
                </c:pt>
                <c:pt idx="445">
                  <c:v>-2.3439445191164952E-3</c:v>
                </c:pt>
                <c:pt idx="446">
                  <c:v>-2.3401807960527934E-3</c:v>
                </c:pt>
                <c:pt idx="447">
                  <c:v>-2.3394677944916131E-3</c:v>
                </c:pt>
                <c:pt idx="448">
                  <c:v>-2.3387735585387354E-3</c:v>
                </c:pt>
                <c:pt idx="449">
                  <c:v>-2.3371382790269351E-3</c:v>
                </c:pt>
                <c:pt idx="450">
                  <c:v>-2.3361914264974359E-3</c:v>
                </c:pt>
                <c:pt idx="451">
                  <c:v>-2.3355880729052118E-3</c:v>
                </c:pt>
                <c:pt idx="452">
                  <c:v>-2.3349986941897621E-3</c:v>
                </c:pt>
                <c:pt idx="453">
                  <c:v>-2.3344218250602481E-3</c:v>
                </c:pt>
                <c:pt idx="454">
                  <c:v>-2.3328190985591663E-3</c:v>
                </c:pt>
                <c:pt idx="455">
                  <c:v>-2.3322098016420418E-3</c:v>
                </c:pt>
                <c:pt idx="456">
                  <c:v>-2.3316731641480374E-3</c:v>
                </c:pt>
                <c:pt idx="457">
                  <c:v>-2.3311400423383882E-3</c:v>
                </c:pt>
                <c:pt idx="458">
                  <c:v>-2.330608903541182E-3</c:v>
                </c:pt>
                <c:pt idx="459">
                  <c:v>-2.3289569690065665E-3</c:v>
                </c:pt>
                <c:pt idx="460">
                  <c:v>-2.3284731880678566E-3</c:v>
                </c:pt>
                <c:pt idx="461">
                  <c:v>-2.3279286373014104E-3</c:v>
                </c:pt>
                <c:pt idx="462">
                  <c:v>-2.3273766713519609E-3</c:v>
                </c:pt>
                <c:pt idx="463">
                  <c:v>-2.326815690165648E-3</c:v>
                </c:pt>
                <c:pt idx="464">
                  <c:v>-2.3250351240842364E-3</c:v>
                </c:pt>
                <c:pt idx="465">
                  <c:v>-2.3238276293716231E-3</c:v>
                </c:pt>
                <c:pt idx="466">
                  <c:v>-2.3225358480922875E-3</c:v>
                </c:pt>
                <c:pt idx="467">
                  <c:v>-2.3205722356453482E-3</c:v>
                </c:pt>
                <c:pt idx="468">
                  <c:v>-2.320513935186592E-3</c:v>
                </c:pt>
                <c:pt idx="469">
                  <c:v>-2.3189197771845793E-3</c:v>
                </c:pt>
                <c:pt idx="470">
                  <c:v>-2.3181172020310696E-3</c:v>
                </c:pt>
                <c:pt idx="471">
                  <c:v>-2.3172864301237153E-3</c:v>
                </c:pt>
                <c:pt idx="472">
                  <c:v>-2.3150621613566807E-3</c:v>
                </c:pt>
                <c:pt idx="473">
                  <c:v>-2.3148561112354103E-3</c:v>
                </c:pt>
                <c:pt idx="474">
                  <c:v>-2.3127327743647282E-3</c:v>
                </c:pt>
                <c:pt idx="475">
                  <c:v>-2.3117467780507843E-3</c:v>
                </c:pt>
                <c:pt idx="476">
                  <c:v>-2.3107372790674647E-3</c:v>
                </c:pt>
                <c:pt idx="477">
                  <c:v>-2.3082708668952625E-3</c:v>
                </c:pt>
                <c:pt idx="478">
                  <c:v>-2.3079302303622763E-3</c:v>
                </c:pt>
                <c:pt idx="479">
                  <c:v>-2.3053615029262719E-3</c:v>
                </c:pt>
                <c:pt idx="480">
                  <c:v>-2.3042256062936486E-3</c:v>
                </c:pt>
                <c:pt idx="481">
                  <c:v>-2.3030711218330097E-3</c:v>
                </c:pt>
                <c:pt idx="482">
                  <c:v>-2.3004041604603935E-3</c:v>
                </c:pt>
                <c:pt idx="483">
                  <c:v>-2.2999591398153037E-3</c:v>
                </c:pt>
                <c:pt idx="484">
                  <c:v>-2.2970452448245471E-3</c:v>
                </c:pt>
                <c:pt idx="485">
                  <c:v>-2.2957945141107669E-3</c:v>
                </c:pt>
                <c:pt idx="486">
                  <c:v>-2.2945303311971976E-3</c:v>
                </c:pt>
                <c:pt idx="487">
                  <c:v>-2.2940247532414132E-3</c:v>
                </c:pt>
                <c:pt idx="488">
                  <c:v>-2.2911869674955231E-3</c:v>
                </c:pt>
                <c:pt idx="489">
                  <c:v>-2.2888206746016992E-3</c:v>
                </c:pt>
                <c:pt idx="490">
                  <c:v>-2.2874955121570048E-3</c:v>
                </c:pt>
                <c:pt idx="491">
                  <c:v>-2.2861621238986188E-3</c:v>
                </c:pt>
                <c:pt idx="492">
                  <c:v>-2.2848206563174482E-3</c:v>
                </c:pt>
                <c:pt idx="493">
                  <c:v>-2.2818651757805569E-3</c:v>
                </c:pt>
                <c:pt idx="494">
                  <c:v>-2.2793743767642017E-3</c:v>
                </c:pt>
                <c:pt idx="495">
                  <c:v>-2.2779928018784499E-3</c:v>
                </c:pt>
                <c:pt idx="496">
                  <c:v>-2.2766032644431717E-3</c:v>
                </c:pt>
                <c:pt idx="497">
                  <c:v>-2.2752057844439093E-3</c:v>
                </c:pt>
                <c:pt idx="498">
                  <c:v>-2.2721415347038048E-3</c:v>
                </c:pt>
                <c:pt idx="499">
                  <c:v>-2.269536843795418E-3</c:v>
                </c:pt>
                <c:pt idx="500">
                  <c:v>-2.268099956025994E-3</c:v>
                </c:pt>
                <c:pt idx="501">
                  <c:v>-2.2666552487615732E-3</c:v>
                </c:pt>
                <c:pt idx="502">
                  <c:v>-2.2652027430371327E-3</c:v>
                </c:pt>
                <c:pt idx="503">
                  <c:v>-2.2620308000756775E-3</c:v>
                </c:pt>
                <c:pt idx="504">
                  <c:v>-2.2575808698600155E-3</c:v>
                </c:pt>
                <c:pt idx="505">
                  <c:v>-2.2569543293286748E-3</c:v>
                </c:pt>
                <c:pt idx="506">
                  <c:v>-2.2563251379307935E-3</c:v>
                </c:pt>
                <c:pt idx="507">
                  <c:v>-2.2548186445847662E-3</c:v>
                </c:pt>
                <c:pt idx="508">
                  <c:v>-2.251540043333449E-3</c:v>
                </c:pt>
                <c:pt idx="509">
                  <c:v>-2.2478243412118412E-3</c:v>
                </c:pt>
                <c:pt idx="510">
                  <c:v>-2.2462761695507538E-3</c:v>
                </c:pt>
                <c:pt idx="511">
                  <c:v>-2.2447204848725019E-3</c:v>
                </c:pt>
                <c:pt idx="512">
                  <c:v>-2.2413423901246699E-3</c:v>
                </c:pt>
                <c:pt idx="513">
                  <c:v>-2.2406766873971275E-3</c:v>
                </c:pt>
                <c:pt idx="514">
                  <c:v>-2.2368298841071118E-3</c:v>
                </c:pt>
                <c:pt idx="515">
                  <c:v>-2.2352293303091355E-3</c:v>
                </c:pt>
                <c:pt idx="516">
                  <c:v>-2.233621289593769E-3</c:v>
                </c:pt>
                <c:pt idx="517">
                  <c:v>-2.2301377355895113E-3</c:v>
                </c:pt>
                <c:pt idx="518">
                  <c:v>-2.2185656374749188E-3</c:v>
                </c:pt>
                <c:pt idx="519">
                  <c:v>-2.2066247227179384E-3</c:v>
                </c:pt>
                <c:pt idx="520">
                  <c:v>-2.1943136180145192E-3</c:v>
                </c:pt>
                <c:pt idx="521">
                  <c:v>-2.1816309498115614E-3</c:v>
                </c:pt>
                <c:pt idx="522">
                  <c:v>-2.1685753443077779E-3</c:v>
                </c:pt>
                <c:pt idx="523">
                  <c:v>-2.1551454274491796E-3</c:v>
                </c:pt>
                <c:pt idx="524">
                  <c:v>-2.1458196380493635E-3</c:v>
                </c:pt>
                <c:pt idx="525">
                  <c:v>-2.1328869433396994E-3</c:v>
                </c:pt>
                <c:pt idx="526">
                  <c:v>-2.1184628693717588E-3</c:v>
                </c:pt>
                <c:pt idx="527">
                  <c:v>-2.1036594683419021E-3</c:v>
                </c:pt>
                <c:pt idx="528">
                  <c:v>-2.0884753651871932E-3</c:v>
                </c:pt>
                <c:pt idx="529">
                  <c:v>-2.0716583416054771E-3</c:v>
                </c:pt>
                <c:pt idx="530">
                  <c:v>-2.0556809346677736E-3</c:v>
                </c:pt>
                <c:pt idx="531">
                  <c:v>-2.0393186019992196E-3</c:v>
                </c:pt>
                <c:pt idx="532">
                  <c:v>-2.022569967415155E-3</c:v>
                </c:pt>
                <c:pt idx="533">
                  <c:v>-2.0054336544577307E-3</c:v>
                </c:pt>
                <c:pt idx="534">
                  <c:v>-1.9892989649450961E-3</c:v>
                </c:pt>
                <c:pt idx="535">
                  <c:v>-1.9714114229436794E-3</c:v>
                </c:pt>
                <c:pt idx="536">
                  <c:v>-1.9531321687198252E-3</c:v>
                </c:pt>
                <c:pt idx="537">
                  <c:v>-1.9344598247740933E-3</c:v>
                </c:pt>
                <c:pt idx="538">
                  <c:v>-1.9138887186895606E-3</c:v>
                </c:pt>
                <c:pt idx="539">
                  <c:v>-1.8943974143109238E-3</c:v>
                </c:pt>
                <c:pt idx="540">
                  <c:v>-1.8745087885097113E-3</c:v>
                </c:pt>
                <c:pt idx="541">
                  <c:v>-1.8472620206802593E-3</c:v>
                </c:pt>
                <c:pt idx="542">
                  <c:v>-1.8215325866771477E-3</c:v>
                </c:pt>
                <c:pt idx="543">
                  <c:v>-1.800215941852904E-3</c:v>
                </c:pt>
                <c:pt idx="544">
                  <c:v>-1.7785025184004653E-3</c:v>
                </c:pt>
                <c:pt idx="545">
                  <c:v>-1.756395869020383E-3</c:v>
                </c:pt>
                <c:pt idx="546">
                  <c:v>-1.7338996665399737E-3</c:v>
                </c:pt>
                <c:pt idx="547">
                  <c:v>-1.7110177039234224E-3</c:v>
                </c:pt>
                <c:pt idx="548">
                  <c:v>-1.6877538942957175E-3</c:v>
                </c:pt>
                <c:pt idx="549">
                  <c:v>-1.664112270947484E-3</c:v>
                </c:pt>
                <c:pt idx="550">
                  <c:v>-1.6363923297408735E-3</c:v>
                </c:pt>
                <c:pt idx="551">
                  <c:v>-1.6119591292432598E-3</c:v>
                </c:pt>
                <c:pt idx="552">
                  <c:v>-1.5871618525599249E-3</c:v>
                </c:pt>
                <c:pt idx="553">
                  <c:v>-1.5620049835404651E-3</c:v>
                </c:pt>
                <c:pt idx="554">
                  <c:v>-1.5384408461554088E-3</c:v>
                </c:pt>
                <c:pt idx="555">
                  <c:v>-1.5126012289044925E-3</c:v>
                </c:pt>
                <c:pt idx="556">
                  <c:v>-1.4864157922668975E-3</c:v>
                </c:pt>
                <c:pt idx="557">
                  <c:v>-1.4522486834964564E-3</c:v>
                </c:pt>
                <c:pt idx="558">
                  <c:v>-1.4330274899204414E-3</c:v>
                </c:pt>
                <c:pt idx="559">
                  <c:v>-1.403778414325596E-3</c:v>
                </c:pt>
                <c:pt idx="560">
                  <c:v>-1.3762399396860284E-3</c:v>
                </c:pt>
                <c:pt idx="561">
                  <c:v>-1.3483820266937349E-3</c:v>
                </c:pt>
                <c:pt idx="562">
                  <c:v>-1.3202102302465614E-3</c:v>
                </c:pt>
                <c:pt idx="563">
                  <c:v>-1.2938679696874057E-3</c:v>
                </c:pt>
                <c:pt idx="564">
                  <c:v>-1.2651052159857808E-3</c:v>
                </c:pt>
                <c:pt idx="565">
                  <c:v>-1.2360457481257762E-3</c:v>
                </c:pt>
                <c:pt idx="566">
                  <c:v>-1.2066956209774396E-3</c:v>
                </c:pt>
                <c:pt idx="567">
                  <c:v>-1.1726287207124522E-3</c:v>
                </c:pt>
                <c:pt idx="568">
                  <c:v>-1.1449139197586158E-3</c:v>
                </c:pt>
                <c:pt idx="569">
                  <c:v>-1.1147082626289627E-3</c:v>
                </c:pt>
                <c:pt idx="570">
                  <c:v>-1.0842306740380476E-3</c:v>
                </c:pt>
                <c:pt idx="571">
                  <c:v>-1.0534829003474048E-3</c:v>
                </c:pt>
                <c:pt idx="572">
                  <c:v>-1.022466687917264E-3</c:v>
                </c:pt>
                <c:pt idx="573">
                  <c:v>-9.9118378311002786E-4</c:v>
                </c:pt>
                <c:pt idx="574">
                  <c:v>-9.5963593228766473E-4</c:v>
                </c:pt>
                <c:pt idx="575">
                  <c:v>-9.2782488182017954E-4</c:v>
                </c:pt>
                <c:pt idx="576">
                  <c:v>-9.0051383865620636E-4</c:v>
                </c:pt>
                <c:pt idx="577">
                  <c:v>-8.6821737102342586E-4</c:v>
                </c:pt>
                <c:pt idx="578">
                  <c:v>-8.3566269800544059E-4</c:v>
                </c:pt>
                <c:pt idx="579">
                  <c:v>-8.028515661609722E-4</c:v>
                </c:pt>
                <c:pt idx="580">
                  <c:v>-7.6733505552589829E-4</c:v>
                </c:pt>
                <c:pt idx="581">
                  <c:v>-7.3399885789709747E-4</c:v>
                </c:pt>
                <c:pt idx="582">
                  <c:v>-7.0041156339516663E-4</c:v>
                </c:pt>
                <c:pt idx="583">
                  <c:v>-6.6657491858824189E-4</c:v>
                </c:pt>
                <c:pt idx="584">
                  <c:v>-6.3249067006848354E-4</c:v>
                </c:pt>
                <c:pt idx="585">
                  <c:v>-6.0069694941024959E-4</c:v>
                </c:pt>
                <c:pt idx="586">
                  <c:v>-5.6613951110656279E-4</c:v>
                </c:pt>
                <c:pt idx="587">
                  <c:v>-5.313395872316931E-4</c:v>
                </c:pt>
                <c:pt idx="588">
                  <c:v>-4.9629892457406872E-4</c:v>
                </c:pt>
                <c:pt idx="589">
                  <c:v>-4.5841650462460779E-4</c:v>
                </c:pt>
                <c:pt idx="590">
                  <c:v>-4.228833140058692E-4</c:v>
                </c:pt>
                <c:pt idx="591">
                  <c:v>-3.8711474673278843E-4</c:v>
                </c:pt>
                <c:pt idx="592">
                  <c:v>-3.511125496816704E-4</c:v>
                </c:pt>
                <c:pt idx="593">
                  <c:v>-3.1235281062866544E-4</c:v>
                </c:pt>
                <c:pt idx="594">
                  <c:v>-2.7587164930783175E-4</c:v>
                </c:pt>
                <c:pt idx="595">
                  <c:v>-2.3916251786575612E-4</c:v>
                </c:pt>
                <c:pt idx="596">
                  <c:v>-2.0222822154023881E-4</c:v>
                </c:pt>
                <c:pt idx="597">
                  <c:v>-1.6507170985717809E-4</c:v>
                </c:pt>
                <c:pt idx="598">
                  <c:v>-1.2769595481087293E-4</c:v>
                </c:pt>
                <c:pt idx="599">
                  <c:v>-9.0103950875003384E-5</c:v>
                </c:pt>
                <c:pt idx="600">
                  <c:v>-5.2298715001312808E-5</c:v>
                </c:pt>
                <c:pt idx="601">
                  <c:v>-1.4283286629490146E-5</c:v>
                </c:pt>
                <c:pt idx="602">
                  <c:v>2.9544319278866339E-5</c:v>
                </c:pt>
                <c:pt idx="603">
                  <c:v>6.7997672289343356E-5</c:v>
                </c:pt>
                <c:pt idx="604">
                  <c:v>1.066514609800475E-4</c:v>
                </c:pt>
                <c:pt idx="605">
                  <c:v>1.4550256470853866E-4</c:v>
                </c:pt>
                <c:pt idx="606">
                  <c:v>1.8169274779312721E-4</c:v>
                </c:pt>
                <c:pt idx="607">
                  <c:v>2.2091664722081607E-4</c:v>
                </c:pt>
                <c:pt idx="608">
                  <c:v>2.7162324780301446E-4</c:v>
                </c:pt>
                <c:pt idx="609">
                  <c:v>3.1127225486548025E-4</c:v>
                </c:pt>
                <c:pt idx="610">
                  <c:v>3.511019337953583E-4</c:v>
                </c:pt>
                <c:pt idx="611">
                  <c:v>3.9986601008711351E-4</c:v>
                </c:pt>
                <c:pt idx="612">
                  <c:v>4.4008078477805295E-4</c:v>
                </c:pt>
                <c:pt idx="613">
                  <c:v>4.8046574979963792E-4</c:v>
                </c:pt>
                <c:pt idx="614">
                  <c:v>5.2101758828121934E-4</c:v>
                </c:pt>
                <c:pt idx="615">
                  <c:v>5.5284531640652885E-4</c:v>
                </c:pt>
                <c:pt idx="616">
                  <c:v>5.9368965843705098E-4</c:v>
                </c:pt>
                <c:pt idx="617">
                  <c:v>6.3469134020880888E-4</c:v>
                </c:pt>
                <c:pt idx="618">
                  <c:v>6.8482656631959011E-4</c:v>
                </c:pt>
                <c:pt idx="619">
                  <c:v>7.2616224588138657E-4</c:v>
                </c:pt>
                <c:pt idx="620">
                  <c:v>7.6764444870509375E-4</c:v>
                </c:pt>
                <c:pt idx="621">
                  <c:v>8.0927021646465432E-4</c:v>
                </c:pt>
                <c:pt idx="622">
                  <c:v>8.5103718150732774E-4</c:v>
                </c:pt>
                <c:pt idx="623">
                  <c:v>8.838202265109117E-4</c:v>
                </c:pt>
                <c:pt idx="624">
                  <c:v>9.3498537351722349E-4</c:v>
                </c:pt>
                <c:pt idx="625">
                  <c:v>9.7716193509164262E-4</c:v>
                </c:pt>
                <c:pt idx="626">
                  <c:v>1.0194703631579811E-3</c:v>
                </c:pt>
                <c:pt idx="627">
                  <c:v>1.0526797411026783E-3</c:v>
                </c:pt>
                <c:pt idx="628">
                  <c:v>1.08905427448412E-3</c:v>
                </c:pt>
                <c:pt idx="629">
                  <c:v>1.131702967469279E-3</c:v>
                </c:pt>
                <c:pt idx="630">
                  <c:v>1.1744749996849795E-3</c:v>
                </c:pt>
                <c:pt idx="631">
                  <c:v>1.2173680371568821E-3</c:v>
                </c:pt>
                <c:pt idx="632">
                  <c:v>1.263494277497678E-3</c:v>
                </c:pt>
                <c:pt idx="633">
                  <c:v>1.3066299750623142E-3</c:v>
                </c:pt>
                <c:pt idx="634">
                  <c:v>1.3498795136787005E-3</c:v>
                </c:pt>
                <c:pt idx="635">
                  <c:v>1.3932405586631817E-3</c:v>
                </c:pt>
                <c:pt idx="636">
                  <c:v>1.4367107751467568E-3</c:v>
                </c:pt>
                <c:pt idx="637">
                  <c:v>1.4771366469460037E-3</c:v>
                </c:pt>
                <c:pt idx="638">
                  <c:v>1.5208113546470027E-3</c:v>
                </c:pt>
                <c:pt idx="639">
                  <c:v>1.5645883892251393E-3</c:v>
                </c:pt>
                <c:pt idx="640">
                  <c:v>1.6084654150393402E-3</c:v>
                </c:pt>
                <c:pt idx="641">
                  <c:v>1.6556176964417041E-3</c:v>
                </c:pt>
                <c:pt idx="642">
                  <c:v>1.6996938990845533E-3</c:v>
                </c:pt>
                <c:pt idx="643">
                  <c:v>1.7438629238242243E-3</c:v>
                </c:pt>
                <c:pt idx="644">
                  <c:v>1.7881224342593154E-3</c:v>
                </c:pt>
                <c:pt idx="645">
                  <c:v>1.8292686518423618E-3</c:v>
                </c:pt>
                <c:pt idx="646">
                  <c:v>1.8736965810643169E-3</c:v>
                </c:pt>
                <c:pt idx="647">
                  <c:v>1.9182095065031876E-3</c:v>
                </c:pt>
                <c:pt idx="648">
                  <c:v>1.9628088071646128E-3</c:v>
                </c:pt>
                <c:pt idx="649">
                  <c:v>2.0074961586571947E-3</c:v>
                </c:pt>
                <c:pt idx="650">
                  <c:v>2.0522732966435963E-3</c:v>
                </c:pt>
                <c:pt idx="651">
                  <c:v>2.0971420168449588E-3</c:v>
                </c:pt>
                <c:pt idx="652">
                  <c:v>2.1421041750528248E-3</c:v>
                </c:pt>
                <c:pt idx="653">
                  <c:v>2.1871616871348793E-3</c:v>
                </c:pt>
                <c:pt idx="654">
                  <c:v>2.2486442933175137E-3</c:v>
                </c:pt>
                <c:pt idx="655">
                  <c:v>2.2939412300192509E-3</c:v>
                </c:pt>
                <c:pt idx="656">
                  <c:v>2.3393408984615214E-3</c:v>
                </c:pt>
                <c:pt idx="657">
                  <c:v>2.3848453761296066E-3</c:v>
                </c:pt>
                <c:pt idx="658">
                  <c:v>2.4205502869331335E-3</c:v>
                </c:pt>
                <c:pt idx="659">
                  <c:v>2.4662424104784511E-3</c:v>
                </c:pt>
                <c:pt idx="660">
                  <c:v>2.5120453675488586E-3</c:v>
                </c:pt>
                <c:pt idx="661">
                  <c:v>2.5579615202605418E-3</c:v>
                </c:pt>
                <c:pt idx="662">
                  <c:v>2.6039932902265743E-3</c:v>
                </c:pt>
                <c:pt idx="663">
                  <c:v>2.6601969479100869E-3</c:v>
                </c:pt>
                <c:pt idx="664">
                  <c:v>2.7064981753110286E-3</c:v>
                </c:pt>
                <c:pt idx="665">
                  <c:v>2.7529229387316637E-3</c:v>
                </c:pt>
                <c:pt idx="666">
                  <c:v>2.7994738425080939E-3</c:v>
                </c:pt>
                <c:pt idx="667">
                  <c:v>2.8359753208089004E-3</c:v>
                </c:pt>
                <c:pt idx="668">
                  <c:v>2.8827549808015632E-3</c:v>
                </c:pt>
                <c:pt idx="669">
                  <c:v>2.9296688758435317E-3</c:v>
                </c:pt>
                <c:pt idx="670">
                  <c:v>2.9767199038012336E-3</c:v>
                </c:pt>
                <c:pt idx="671">
                  <c:v>3.0342157196660393E-3</c:v>
                </c:pt>
                <c:pt idx="672">
                  <c:v>3.0815813878235935E-3</c:v>
                </c:pt>
                <c:pt idx="673">
                  <c:v>3.129091309360712E-3</c:v>
                </c:pt>
                <c:pt idx="674">
                  <c:v>3.1767448181169344E-3</c:v>
                </c:pt>
                <c:pt idx="675">
                  <c:v>3.2245411298825739E-3</c:v>
                </c:pt>
                <c:pt idx="676">
                  <c:v>3.2724794604002409E-3</c:v>
                </c:pt>
                <c:pt idx="677">
                  <c:v>3.3205590253674198E-3</c:v>
                </c:pt>
                <c:pt idx="678">
                  <c:v>3.3687790404330321E-3</c:v>
                </c:pt>
                <c:pt idx="679">
                  <c:v>3.4171387211970054E-3</c:v>
                </c:pt>
                <c:pt idx="680">
                  <c:v>3.4480039348821342E-3</c:v>
                </c:pt>
                <c:pt idx="681">
                  <c:v>3.4965902571876661E-3</c:v>
                </c:pt>
                <c:pt idx="682">
                  <c:v>3.545314132445652E-3</c:v>
                </c:pt>
                <c:pt idx="683">
                  <c:v>3.5941747758381349E-3</c:v>
                </c:pt>
                <c:pt idx="684">
                  <c:v>3.6467361450101821E-3</c:v>
                </c:pt>
                <c:pt idx="685">
                  <c:v>3.695877853341344E-3</c:v>
                </c:pt>
                <c:pt idx="686">
                  <c:v>3.7451539270563802E-3</c:v>
                </c:pt>
                <c:pt idx="687">
                  <c:v>3.7945635811796898E-3</c:v>
                </c:pt>
                <c:pt idx="688">
                  <c:v>3.8441060306794528E-3</c:v>
                </c:pt>
                <c:pt idx="689">
                  <c:v>3.8901668107702153E-3</c:v>
                </c:pt>
                <c:pt idx="690">
                  <c:v>3.9399628519060492E-3</c:v>
                </c:pt>
                <c:pt idx="691">
                  <c:v>3.9898893807858082E-3</c:v>
                </c:pt>
                <c:pt idx="692">
                  <c:v>4.0399456121225181E-3</c:v>
                </c:pt>
                <c:pt idx="693">
                  <c:v>4.0937827290215808E-3</c:v>
                </c:pt>
                <c:pt idx="694">
                  <c:v>4.1441054621432346E-3</c:v>
                </c:pt>
                <c:pt idx="695">
                  <c:v>4.1945554939200221E-3</c:v>
                </c:pt>
                <c:pt idx="696">
                  <c:v>4.2451320388844273E-3</c:v>
                </c:pt>
                <c:pt idx="697">
                  <c:v>4.2958343115153527E-3</c:v>
                </c:pt>
                <c:pt idx="698">
                  <c:v>4.3429627641812969E-3</c:v>
                </c:pt>
                <c:pt idx="699">
                  <c:v>4.393902557432469E-3</c:v>
                </c:pt>
                <c:pt idx="700">
                  <c:v>4.4449548442539021E-3</c:v>
                </c:pt>
                <c:pt idx="701">
                  <c:v>4.4961091578672105E-3</c:v>
                </c:pt>
                <c:pt idx="702">
                  <c:v>4.5473549092682483E-3</c:v>
                </c:pt>
                <c:pt idx="703">
                  <c:v>4.5986813872045769E-3</c:v>
                </c:pt>
                <c:pt idx="704">
                  <c:v>4.6500777581591282E-3</c:v>
                </c:pt>
                <c:pt idx="705">
                  <c:v>4.7015330663281261E-3</c:v>
                </c:pt>
                <c:pt idx="706">
                  <c:v>4.7716772090823324E-3</c:v>
                </c:pt>
                <c:pt idx="707">
                  <c:v>4.8232082863190525E-3</c:v>
                </c:pt>
                <c:pt idx="708">
                  <c:v>4.8747595285772525E-3</c:v>
                </c:pt>
                <c:pt idx="709">
                  <c:v>4.9263196915838936E-3</c:v>
                </c:pt>
                <c:pt idx="710">
                  <c:v>4.9667341198078767E-3</c:v>
                </c:pt>
                <c:pt idx="711">
                  <c:v>5.018295058851035E-3</c:v>
                </c:pt>
                <c:pt idx="712">
                  <c:v>5.0698330603131782E-3</c:v>
                </c:pt>
                <c:pt idx="713">
                  <c:v>5.1213362763937514E-3</c:v>
                </c:pt>
                <c:pt idx="714">
                  <c:v>5.1727927381750947E-3</c:v>
                </c:pt>
                <c:pt idx="715">
                  <c:v>5.2352233127612507E-3</c:v>
                </c:pt>
                <c:pt idx="716">
                  <c:v>5.2865210718649842E-3</c:v>
                </c:pt>
                <c:pt idx="717">
                  <c:v>5.3377335073143389E-3</c:v>
                </c:pt>
                <c:pt idx="718">
                  <c:v>5.3888483020806286E-3</c:v>
                </c:pt>
                <c:pt idx="719">
                  <c:v>5.4289463404336661E-3</c:v>
                </c:pt>
                <c:pt idx="720">
                  <c:v>5.4798641448453719E-3</c:v>
                </c:pt>
                <c:pt idx="721">
                  <c:v>5.5306480201636884E-3</c:v>
                </c:pt>
                <c:pt idx="722">
                  <c:v>5.5812850281060393E-3</c:v>
                </c:pt>
                <c:pt idx="723">
                  <c:v>5.6317621091788285E-3</c:v>
                </c:pt>
                <c:pt idx="724">
                  <c:v>5.6927818714405751E-3</c:v>
                </c:pt>
                <c:pt idx="725">
                  <c:v>5.7428615341803182E-3</c:v>
                </c:pt>
                <c:pt idx="726">
                  <c:v>5.7927527046715849E-3</c:v>
                </c:pt>
                <c:pt idx="727">
                  <c:v>5.8424514371738677E-3</c:v>
                </c:pt>
                <c:pt idx="728">
                  <c:v>5.8919537856024157E-3</c:v>
                </c:pt>
                <c:pt idx="729">
                  <c:v>5.9412558035286693E-3</c:v>
                </c:pt>
                <c:pt idx="730">
                  <c:v>5.9903535441862745E-3</c:v>
                </c:pt>
                <c:pt idx="731">
                  <c:v>6.0392430604762383E-3</c:v>
                </c:pt>
                <c:pt idx="732">
                  <c:v>6.0706415042638502E-3</c:v>
                </c:pt>
                <c:pt idx="733">
                  <c:v>6.119182408356987E-3</c:v>
                </c:pt>
                <c:pt idx="734">
                  <c:v>6.1675046412275579E-3</c:v>
                </c:pt>
                <c:pt idx="735">
                  <c:v>6.2156042553698151E-3</c:v>
                </c:pt>
                <c:pt idx="736">
                  <c:v>6.263477302976374E-3</c:v>
                </c:pt>
                <c:pt idx="737">
                  <c:v>6.3144964600349981E-3</c:v>
                </c:pt>
                <c:pt idx="738">
                  <c:v>6.3618872491244781E-3</c:v>
                </c:pt>
                <c:pt idx="739">
                  <c:v>6.4090393463287999E-3</c:v>
                </c:pt>
                <c:pt idx="740">
                  <c:v>6.4559488024764243E-3</c:v>
                </c:pt>
                <c:pt idx="741">
                  <c:v>6.4993058488205559E-3</c:v>
                </c:pt>
                <c:pt idx="742">
                  <c:v>6.5457365766766308E-3</c:v>
                </c:pt>
                <c:pt idx="743">
                  <c:v>6.5919130951600374E-3</c:v>
                </c:pt>
                <c:pt idx="744">
                  <c:v>6.6378314541849929E-3</c:v>
                </c:pt>
                <c:pt idx="745">
                  <c:v>6.6867182268325349E-3</c:v>
                </c:pt>
                <c:pt idx="746">
                  <c:v>6.7320888885261023E-3</c:v>
                </c:pt>
                <c:pt idx="747">
                  <c:v>6.7771892573059043E-3</c:v>
                </c:pt>
                <c:pt idx="748">
                  <c:v>6.8220153818719948E-3</c:v>
                </c:pt>
                <c:pt idx="749">
                  <c:v>6.8665633106815439E-3</c:v>
                </c:pt>
                <c:pt idx="750">
                  <c:v>6.9076990223769117E-3</c:v>
                </c:pt>
                <c:pt idx="751">
                  <c:v>6.9517017219268406E-3</c:v>
                </c:pt>
                <c:pt idx="752">
                  <c:v>6.9954271816372853E-3</c:v>
                </c:pt>
                <c:pt idx="753">
                  <c:v>7.0388841045964413E-3</c:v>
                </c:pt>
                <c:pt idx="754">
                  <c:v>7.0820813311511062E-3</c:v>
                </c:pt>
                <c:pt idx="755">
                  <c:v>7.1250278389097706E-3</c:v>
                </c:pt>
                <c:pt idx="756">
                  <c:v>7.167732742743944E-3</c:v>
                </c:pt>
                <c:pt idx="757">
                  <c:v>7.2102052947934534E-3</c:v>
                </c:pt>
                <c:pt idx="758">
                  <c:v>7.267488503347427E-3</c:v>
                </c:pt>
                <c:pt idx="759">
                  <c:v>7.3094763315698884E-3</c:v>
                </c:pt>
                <c:pt idx="760">
                  <c:v>7.3512653645028724E-3</c:v>
                </c:pt>
                <c:pt idx="761">
                  <c:v>7.3928651296670872E-3</c:v>
                </c:pt>
                <c:pt idx="762">
                  <c:v>7.4253647747544397E-3</c:v>
                </c:pt>
                <c:pt idx="763">
                  <c:v>7.4666329885410164E-3</c:v>
                </c:pt>
                <c:pt idx="764">
                  <c:v>7.5077390293212037E-3</c:v>
                </c:pt>
                <c:pt idx="765">
                  <c:v>7.5486931302955178E-3</c:v>
                </c:pt>
                <c:pt idx="766">
                  <c:v>7.5895056604867572E-3</c:v>
                </c:pt>
                <c:pt idx="767">
                  <c:v>7.639039477091417E-3</c:v>
                </c:pt>
                <c:pt idx="768">
                  <c:v>7.6795923642923895E-3</c:v>
                </c:pt>
                <c:pt idx="769">
                  <c:v>7.7200370151337024E-3</c:v>
                </c:pt>
                <c:pt idx="770">
                  <c:v>7.7603841600400753E-3</c:v>
                </c:pt>
                <c:pt idx="771">
                  <c:v>7.7918171739797207E-3</c:v>
                </c:pt>
                <c:pt idx="772">
                  <c:v>7.8320056359146521E-3</c:v>
                </c:pt>
                <c:pt idx="773">
                  <c:v>7.8721289138645994E-3</c:v>
                </c:pt>
                <c:pt idx="774">
                  <c:v>7.9121984637027503E-3</c:v>
                </c:pt>
                <c:pt idx="775">
                  <c:v>7.9522258771983993E-3</c:v>
                </c:pt>
                <c:pt idx="776">
                  <c:v>8.0010371488687011E-3</c:v>
                </c:pt>
                <c:pt idx="777">
                  <c:v>8.0410104157884396E-3</c:v>
                </c:pt>
                <c:pt idx="778">
                  <c:v>8.0809628811000008E-3</c:v>
                </c:pt>
                <c:pt idx="779">
                  <c:v>8.120894136553175E-3</c:v>
                </c:pt>
                <c:pt idx="780">
                  <c:v>8.1608037738659534E-3</c:v>
                </c:pt>
                <c:pt idx="781">
                  <c:v>8.2006913847236639E-3</c:v>
                </c:pt>
                <c:pt idx="782">
                  <c:v>8.2405565607789714E-3</c:v>
                </c:pt>
                <c:pt idx="783">
                  <c:v>8.2803988936518795E-3</c:v>
                </c:pt>
                <c:pt idx="784">
                  <c:v>8.3084909993492578E-3</c:v>
                </c:pt>
                <c:pt idx="785">
                  <c:v>8.3482900569697739E-3</c:v>
                </c:pt>
                <c:pt idx="786">
                  <c:v>8.3880651475052703E-3</c:v>
                </c:pt>
                <c:pt idx="787">
                  <c:v>8.4278158625259725E-3</c:v>
                </c:pt>
                <c:pt idx="788">
                  <c:v>8.4675417935687267E-3</c:v>
                </c:pt>
                <c:pt idx="789">
                  <c:v>8.5101695653262317E-3</c:v>
                </c:pt>
                <c:pt idx="790">
                  <c:v>8.5498436701564959E-3</c:v>
                </c:pt>
                <c:pt idx="791">
                  <c:v>8.5894917399769836E-3</c:v>
                </c:pt>
                <c:pt idx="792">
                  <c:v>8.6291133661785917E-3</c:v>
                </c:pt>
                <c:pt idx="793">
                  <c:v>8.6657853907235755E-3</c:v>
                </c:pt>
                <c:pt idx="794">
                  <c:v>8.7053540384226195E-3</c:v>
                </c:pt>
                <c:pt idx="795">
                  <c:v>8.7448950420241037E-3</c:v>
                </c:pt>
                <c:pt idx="796">
                  <c:v>8.7844079928145226E-3</c:v>
                </c:pt>
                <c:pt idx="797">
                  <c:v>8.8268105393671664E-3</c:v>
                </c:pt>
                <c:pt idx="798">
                  <c:v>8.866264921293953E-3</c:v>
                </c:pt>
                <c:pt idx="799">
                  <c:v>8.9056899984553475E-3</c:v>
                </c:pt>
                <c:pt idx="800">
                  <c:v>8.9450853619902123E-3</c:v>
                </c:pt>
                <c:pt idx="801">
                  <c:v>8.9871589602617628E-3</c:v>
                </c:pt>
                <c:pt idx="802">
                  <c:v>9.0264906181018595E-3</c:v>
                </c:pt>
                <c:pt idx="803">
                  <c:v>9.0657899408890814E-3</c:v>
                </c:pt>
                <c:pt idx="804">
                  <c:v>9.1050496836390313E-3</c:v>
                </c:pt>
                <c:pt idx="805">
                  <c:v>9.1442611671813633E-3</c:v>
                </c:pt>
                <c:pt idx="806">
                  <c:v>9.183415633539754E-3</c:v>
                </c:pt>
                <c:pt idx="807">
                  <c:v>9.222504245928834E-3</c:v>
                </c:pt>
                <c:pt idx="808">
                  <c:v>9.261518088748916E-3</c:v>
                </c:pt>
                <c:pt idx="809">
                  <c:v>9.300448167579408E-3</c:v>
                </c:pt>
                <c:pt idx="810">
                  <c:v>9.347876719501557E-3</c:v>
                </c:pt>
                <c:pt idx="811">
                  <c:v>9.3865809115159324E-3</c:v>
                </c:pt>
                <c:pt idx="812">
                  <c:v>9.4251712979085186E-3</c:v>
                </c:pt>
                <c:pt idx="813">
                  <c:v>9.4636386792484734E-3</c:v>
                </c:pt>
                <c:pt idx="814">
                  <c:v>9.5181986957342014E-3</c:v>
                </c:pt>
                <c:pt idx="815">
                  <c:v>9.5401672411662766E-3</c:v>
                </c:pt>
                <c:pt idx="816">
                  <c:v>9.5782096349994236E-3</c:v>
                </c:pt>
                <c:pt idx="817">
                  <c:v>9.6160914502875141E-3</c:v>
                </c:pt>
                <c:pt idx="818">
                  <c:v>9.6538030997123676E-3</c:v>
                </c:pt>
                <c:pt idx="819">
                  <c:v>9.70462861295825E-3</c:v>
                </c:pt>
                <c:pt idx="820">
                  <c:v>9.7419036201851703E-3</c:v>
                </c:pt>
                <c:pt idx="821">
                  <c:v>9.7789754967932442E-3</c:v>
                </c:pt>
                <c:pt idx="822">
                  <c:v>9.8158342716342158E-3</c:v>
                </c:pt>
                <c:pt idx="823">
                  <c:v>9.8498050369667332E-3</c:v>
                </c:pt>
                <c:pt idx="824">
                  <c:v>9.8862261074728983E-3</c:v>
                </c:pt>
                <c:pt idx="825">
                  <c:v>9.9224040279006307E-3</c:v>
                </c:pt>
                <c:pt idx="826">
                  <c:v>9.9583284727892268E-3</c:v>
                </c:pt>
                <c:pt idx="827">
                  <c:v>9.9991634317140553E-3</c:v>
                </c:pt>
                <c:pt idx="828">
                  <c:v>1.0031943679938066E-2</c:v>
                </c:pt>
                <c:pt idx="829">
                  <c:v>1.0067028828074401E-2</c:v>
                </c:pt>
                <c:pt idx="830">
                  <c:v>1.0101829909786442E-2</c:v>
                </c:pt>
                <c:pt idx="831">
                  <c:v>1.0136344470359493E-2</c:v>
                </c:pt>
                <c:pt idx="832">
                  <c:v>1.0170570055033249E-2</c:v>
                </c:pt>
                <c:pt idx="833">
                  <c:v>1.0204504209003521E-2</c:v>
                </c:pt>
                <c:pt idx="834">
                  <c:v>1.0238144477426591E-2</c:v>
                </c:pt>
                <c:pt idx="835">
                  <c:v>1.0271488405423551E-2</c:v>
                </c:pt>
                <c:pt idx="836">
                  <c:v>1.0299724655322671E-2</c:v>
                </c:pt>
                <c:pt idx="837">
                  <c:v>1.033251137133822E-2</c:v>
                </c:pt>
                <c:pt idx="838">
                  <c:v>1.0364994744324393E-2</c:v>
                </c:pt>
                <c:pt idx="839">
                  <c:v>1.0397172319601213E-2</c:v>
                </c:pt>
                <c:pt idx="840">
                  <c:v>1.0429041642471576E-2</c:v>
                </c:pt>
                <c:pt idx="841">
                  <c:v>1.04606002582252E-2</c:v>
                </c:pt>
                <c:pt idx="842">
                  <c:v>1.0491845712141264E-2</c:v>
                </c:pt>
                <c:pt idx="843">
                  <c:v>1.0525027339158033E-2</c:v>
                </c:pt>
                <c:pt idx="844">
                  <c:v>1.0553387315551508E-2</c:v>
                </c:pt>
                <c:pt idx="845">
                  <c:v>1.058367855558867E-2</c:v>
                </c:pt>
                <c:pt idx="846">
                  <c:v>1.0613646814883023E-2</c:v>
                </c:pt>
                <c:pt idx="847">
                  <c:v>1.0643289638721649E-2</c:v>
                </c:pt>
                <c:pt idx="848">
                  <c:v>1.0672604572405688E-2</c:v>
                </c:pt>
                <c:pt idx="849">
                  <c:v>1.0701589161253843E-2</c:v>
                </c:pt>
                <c:pt idx="850">
                  <c:v>1.0730240950606346E-2</c:v>
                </c:pt>
                <c:pt idx="851">
                  <c:v>1.0758557485828019E-2</c:v>
                </c:pt>
                <c:pt idx="852">
                  <c:v>1.0786536312315746E-2</c:v>
                </c:pt>
                <c:pt idx="853">
                  <c:v>1.0816079821825085E-2</c:v>
                </c:pt>
                <c:pt idx="854">
                  <c:v>1.0843351237085052E-2</c:v>
                </c:pt>
                <c:pt idx="855">
                  <c:v>1.0870279382240082E-2</c:v>
                </c:pt>
                <c:pt idx="856">
                  <c:v>1.0896871682663196E-2</c:v>
                </c:pt>
                <c:pt idx="857">
                  <c:v>1.0923137625553931E-2</c:v>
                </c:pt>
                <c:pt idx="858">
                  <c:v>1.0949086799150997E-2</c:v>
                </c:pt>
                <c:pt idx="859">
                  <c:v>1.0974728892721684E-2</c:v>
                </c:pt>
                <c:pt idx="860">
                  <c:v>1.1000073696553909E-2</c:v>
                </c:pt>
                <c:pt idx="861">
                  <c:v>1.10251311019465E-2</c:v>
                </c:pt>
                <c:pt idx="862">
                  <c:v>1.1055423785687373E-2</c:v>
                </c:pt>
                <c:pt idx="863">
                  <c:v>1.1079895749786879E-2</c:v>
                </c:pt>
                <c:pt idx="864">
                  <c:v>1.1104113616537573E-2</c:v>
                </c:pt>
                <c:pt idx="865">
                  <c:v>1.1128087516660497E-2</c:v>
                </c:pt>
                <c:pt idx="866">
                  <c:v>1.1150039275355853E-2</c:v>
                </c:pt>
                <c:pt idx="867">
                  <c:v>1.1173565848127976E-2</c:v>
                </c:pt>
                <c:pt idx="868">
                  <c:v>1.1196878666539003E-2</c:v>
                </c:pt>
                <c:pt idx="869">
                  <c:v>1.1226555247540579E-2</c:v>
                </c:pt>
                <c:pt idx="870">
                  <c:v>1.1256171343122724E-2</c:v>
                </c:pt>
                <c:pt idx="871">
                  <c:v>1.1277337401034497E-2</c:v>
                </c:pt>
                <c:pt idx="872">
                  <c:v>1.1299836239827804E-2</c:v>
                </c:pt>
                <c:pt idx="873">
                  <c:v>1.1322179802121066E-2</c:v>
                </c:pt>
                <c:pt idx="874">
                  <c:v>1.1339199571066714E-2</c:v>
                </c:pt>
                <c:pt idx="875">
                  <c:v>1.1361280829231605E-2</c:v>
                </c:pt>
                <c:pt idx="876">
                  <c:v>1.1383239046735123E-2</c:v>
                </c:pt>
                <c:pt idx="877">
                  <c:v>1.1405085635329245E-2</c:v>
                </c:pt>
                <c:pt idx="878">
                  <c:v>1.1431954680433657E-2</c:v>
                </c:pt>
                <c:pt idx="879">
                  <c:v>1.1453599687737582E-2</c:v>
                </c:pt>
                <c:pt idx="880">
                  <c:v>1.1475167886073718E-2</c:v>
                </c:pt>
                <c:pt idx="881">
                  <c:v>1.1496665757276061E-2</c:v>
                </c:pt>
                <c:pt idx="882">
                  <c:v>1.1518093810642159E-2</c:v>
                </c:pt>
                <c:pt idx="883">
                  <c:v>1.1534393663074273E-2</c:v>
                </c:pt>
                <c:pt idx="884">
                  <c:v>1.1560741075049419E-2</c:v>
                </c:pt>
                <c:pt idx="885">
                  <c:v>1.15819605917175E-2</c:v>
                </c:pt>
                <c:pt idx="886">
                  <c:v>1.1603110901803182E-2</c:v>
                </c:pt>
                <c:pt idx="887">
                  <c:v>1.1619184218613242E-2</c:v>
                </c:pt>
                <c:pt idx="888">
                  <c:v>1.1636877095199416E-2</c:v>
                </c:pt>
                <c:pt idx="889">
                  <c:v>1.1657841615330804E-2</c:v>
                </c:pt>
                <c:pt idx="890">
                  <c:v>1.1678737490777557E-2</c:v>
                </c:pt>
                <c:pt idx="891">
                  <c:v>1.1699564874475023E-2</c:v>
                </c:pt>
                <c:pt idx="892">
                  <c:v>1.1721973449182625E-2</c:v>
                </c:pt>
                <c:pt idx="893">
                  <c:v>1.1742660163502627E-2</c:v>
                </c:pt>
                <c:pt idx="894">
                  <c:v>1.1763278854852514E-2</c:v>
                </c:pt>
                <c:pt idx="895">
                  <c:v>1.178382967621365E-2</c:v>
                </c:pt>
                <c:pt idx="896">
                  <c:v>1.1804312780583652E-2</c:v>
                </c:pt>
                <c:pt idx="897">
                  <c:v>1.1823099415949103E-2</c:v>
                </c:pt>
                <c:pt idx="898">
                  <c:v>1.1843451640695708E-2</c:v>
                </c:pt>
                <c:pt idx="899">
                  <c:v>1.1863736597650977E-2</c:v>
                </c:pt>
                <c:pt idx="900">
                  <c:v>1.1883954439868609E-2</c:v>
                </c:pt>
                <c:pt idx="901">
                  <c:v>1.1905717903340917E-2</c:v>
                </c:pt>
                <c:pt idx="902">
                  <c:v>1.1925797919416309E-2</c:v>
                </c:pt>
                <c:pt idx="903">
                  <c:v>1.1945811289840944E-2</c:v>
                </c:pt>
                <c:pt idx="904">
                  <c:v>1.1977126588770736E-2</c:v>
                </c:pt>
                <c:pt idx="905">
                  <c:v>1.198687753248827E-2</c:v>
                </c:pt>
                <c:pt idx="906">
                  <c:v>1.2003860644203444E-2</c:v>
                </c:pt>
                <c:pt idx="907">
                  <c:v>1.2023611870942004E-2</c:v>
                </c:pt>
                <c:pt idx="908">
                  <c:v>1.2043293162998431E-2</c:v>
                </c:pt>
                <c:pt idx="909">
                  <c:v>1.2062901501564978E-2</c:v>
                </c:pt>
                <c:pt idx="910">
                  <c:v>1.2082433843738699E-2</c:v>
                </c:pt>
                <c:pt idx="911">
                  <c:v>1.2101887122522775E-2</c:v>
                </c:pt>
                <c:pt idx="912">
                  <c:v>1.212125824682562E-2</c:v>
                </c:pt>
                <c:pt idx="913">
                  <c:v>1.2140544101460454E-2</c:v>
                </c:pt>
                <c:pt idx="914">
                  <c:v>1.2167466235383048E-2</c:v>
                </c:pt>
                <c:pt idx="915">
                  <c:v>1.2186535190320284E-2</c:v>
                </c:pt>
                <c:pt idx="916">
                  <c:v>1.2205507901646588E-2</c:v>
                </c:pt>
                <c:pt idx="917">
                  <c:v>1.2224381230904727E-2</c:v>
                </c:pt>
                <c:pt idx="918">
                  <c:v>1.2238613488373516E-2</c:v>
                </c:pt>
                <c:pt idx="919">
                  <c:v>1.2257304048340129E-2</c:v>
                </c:pt>
                <c:pt idx="920">
                  <c:v>1.2275886376146459E-2</c:v>
                </c:pt>
                <c:pt idx="921">
                  <c:v>1.2294357194626862E-2</c:v>
                </c:pt>
                <c:pt idx="922">
                  <c:v>1.2312713202784705E-2</c:v>
                </c:pt>
                <c:pt idx="923">
                  <c:v>1.2335355474562852E-2</c:v>
                </c:pt>
                <c:pt idx="924">
                  <c:v>1.2353443282663622E-2</c:v>
                </c:pt>
                <c:pt idx="925">
                  <c:v>1.2371405756825467E-2</c:v>
                </c:pt>
                <c:pt idx="926">
                  <c:v>1.2389239547549212E-2</c:v>
                </c:pt>
                <c:pt idx="927">
                  <c:v>1.2402653885896604E-2</c:v>
                </c:pt>
                <c:pt idx="928">
                  <c:v>1.2420250376839425E-2</c:v>
                </c:pt>
                <c:pt idx="929">
                  <c:v>1.2437708283325112E-2</c:v>
                </c:pt>
                <c:pt idx="930">
                  <c:v>1.2459220065551162E-2</c:v>
                </c:pt>
                <c:pt idx="931">
                  <c:v>1.2476359376084564E-2</c:v>
                </c:pt>
                <c:pt idx="932">
                  <c:v>1.2493349453890714E-2</c:v>
                </c:pt>
                <c:pt idx="933">
                  <c:v>1.2510188149587865E-2</c:v>
                </c:pt>
                <c:pt idx="934">
                  <c:v>1.2526874899399036E-2</c:v>
                </c:pt>
                <c:pt idx="935">
                  <c:v>1.2539369183296111E-2</c:v>
                </c:pt>
                <c:pt idx="936">
                  <c:v>1.2559790684848146E-2</c:v>
                </c:pt>
                <c:pt idx="937">
                  <c:v>1.2576018782277008E-2</c:v>
                </c:pt>
                <c:pt idx="938">
                  <c:v>1.2592093057405595E-2</c:v>
                </c:pt>
                <c:pt idx="939">
                  <c:v>1.2604099791202472E-2</c:v>
                </c:pt>
                <c:pt idx="940">
                  <c:v>1.2617304511781915E-2</c:v>
                </c:pt>
                <c:pt idx="941">
                  <c:v>1.2632967988461145E-2</c:v>
                </c:pt>
                <c:pt idx="942">
                  <c:v>1.264847595809402E-2</c:v>
                </c:pt>
                <c:pt idx="943">
                  <c:v>1.2663827951888241E-2</c:v>
                </c:pt>
                <c:pt idx="944">
                  <c:v>1.2680277258516687E-2</c:v>
                </c:pt>
                <c:pt idx="945">
                  <c:v>1.2695305052303641E-2</c:v>
                </c:pt>
                <c:pt idx="946">
                  <c:v>1.2710175425620966E-2</c:v>
                </c:pt>
                <c:pt idx="947">
                  <c:v>1.2724887909734164E-2</c:v>
                </c:pt>
                <c:pt idx="948">
                  <c:v>1.2739442035933328E-2</c:v>
                </c:pt>
                <c:pt idx="949">
                  <c:v>1.2752638172621967E-2</c:v>
                </c:pt>
                <c:pt idx="950">
                  <c:v>1.2766885211319044E-2</c:v>
                </c:pt>
                <c:pt idx="951">
                  <c:v>1.2780972524680401E-2</c:v>
                </c:pt>
                <c:pt idx="952">
                  <c:v>1.2794899644127935E-2</c:v>
                </c:pt>
                <c:pt idx="953">
                  <c:v>1.2809820895056716E-2</c:v>
                </c:pt>
                <c:pt idx="954">
                  <c:v>1.282341503222695E-2</c:v>
                </c:pt>
                <c:pt idx="955">
                  <c:v>1.2836847531206E-2</c:v>
                </c:pt>
                <c:pt idx="956">
                  <c:v>1.2850117923487314E-2</c:v>
                </c:pt>
                <c:pt idx="957">
                  <c:v>1.2862115934213639E-2</c:v>
                </c:pt>
                <c:pt idx="958">
                  <c:v>1.2875072051481737E-2</c:v>
                </c:pt>
                <c:pt idx="959">
                  <c:v>1.2887864695521511E-2</c:v>
                </c:pt>
                <c:pt idx="960">
                  <c:v>1.2900493397967724E-2</c:v>
                </c:pt>
                <c:pt idx="961">
                  <c:v>1.2912957690484289E-2</c:v>
                </c:pt>
                <c:pt idx="962">
                  <c:v>1.2925257104765149E-2</c:v>
                </c:pt>
                <c:pt idx="963">
                  <c:v>1.2937391172531185E-2</c:v>
                </c:pt>
                <c:pt idx="964">
                  <c:v>1.2949359425535522E-2</c:v>
                </c:pt>
                <c:pt idx="965">
                  <c:v>1.2961161395559546E-2</c:v>
                </c:pt>
                <c:pt idx="966">
                  <c:v>1.2977817194378009E-2</c:v>
                </c:pt>
                <c:pt idx="967">
                  <c:v>1.2989226682199199E-2</c:v>
                </c:pt>
                <c:pt idx="968">
                  <c:v>1.3000468286989902E-2</c:v>
                </c:pt>
                <c:pt idx="969">
                  <c:v>1.3011541540503598E-2</c:v>
                </c:pt>
                <c:pt idx="970">
                  <c:v>1.3019578101246416E-2</c:v>
                </c:pt>
                <c:pt idx="971">
                  <c:v>1.3030348836585661E-2</c:v>
                </c:pt>
                <c:pt idx="972">
                  <c:v>1.3040949933833354E-2</c:v>
                </c:pt>
                <c:pt idx="973">
                  <c:v>1.305138092496606E-2</c:v>
                </c:pt>
                <c:pt idx="974">
                  <c:v>1.3061641341994416E-2</c:v>
                </c:pt>
                <c:pt idx="975">
                  <c:v>1.3074419467270395E-2</c:v>
                </c:pt>
                <c:pt idx="976">
                  <c:v>1.308430115380997E-2</c:v>
                </c:pt>
                <c:pt idx="977">
                  <c:v>1.3094010744334255E-2</c:v>
                </c:pt>
                <c:pt idx="978">
                  <c:v>1.3103547770909177E-2</c:v>
                </c:pt>
                <c:pt idx="979">
                  <c:v>1.3110368438398117E-2</c:v>
                </c:pt>
                <c:pt idx="980">
                  <c:v>1.3119595584989393E-2</c:v>
                </c:pt>
                <c:pt idx="981">
                  <c:v>1.3128648882539715E-2</c:v>
                </c:pt>
                <c:pt idx="982">
                  <c:v>1.3137527863345827E-2</c:v>
                </c:pt>
                <c:pt idx="983">
                  <c:v>1.3148628069457045E-2</c:v>
                </c:pt>
                <c:pt idx="984">
                  <c:v>1.3157119887810917E-2</c:v>
                </c:pt>
                <c:pt idx="985">
                  <c:v>1.3165435867730653E-2</c:v>
                </c:pt>
                <c:pt idx="986">
                  <c:v>1.3173575541586017E-2</c:v>
                </c:pt>
                <c:pt idx="987">
                  <c:v>1.3181538441788461E-2</c:v>
                </c:pt>
                <c:pt idx="988">
                  <c:v>1.3189324100790264E-2</c:v>
                </c:pt>
                <c:pt idx="989">
                  <c:v>1.3196932051083243E-2</c:v>
                </c:pt>
                <c:pt idx="990">
                  <c:v>1.3204361825200904E-2</c:v>
                </c:pt>
                <c:pt idx="991">
                  <c:v>1.3211612955719727E-2</c:v>
                </c:pt>
                <c:pt idx="992">
                  <c:v>1.3215939112573053E-2</c:v>
                </c:pt>
                <c:pt idx="993">
                  <c:v>1.3222882476354567E-2</c:v>
                </c:pt>
                <c:pt idx="994">
                  <c:v>1.3229645953834182E-2</c:v>
                </c:pt>
                <c:pt idx="995">
                  <c:v>1.3236229077854158E-2</c:v>
                </c:pt>
                <c:pt idx="996">
                  <c:v>1.3243268515015701E-2</c:v>
                </c:pt>
                <c:pt idx="997">
                  <c:v>1.3249476646887885E-2</c:v>
                </c:pt>
                <c:pt idx="998">
                  <c:v>1.3257936006118916E-2</c:v>
                </c:pt>
                <c:pt idx="999">
                  <c:v>1.3261347059851282E-2</c:v>
                </c:pt>
                <c:pt idx="1000">
                  <c:v>1.3267008406973528E-2</c:v>
                </c:pt>
                <c:pt idx="1001">
                  <c:v>1.3271914243956242E-2</c:v>
                </c:pt>
                <c:pt idx="1002">
                  <c:v>1.3277221816999727E-2</c:v>
                </c:pt>
                <c:pt idx="1003">
                  <c:v>1.3282345300899721E-2</c:v>
                </c:pt>
                <c:pt idx="1004">
                  <c:v>1.3287284228899484E-2</c:v>
                </c:pt>
                <c:pt idx="1005">
                  <c:v>1.3292557873695486E-2</c:v>
                </c:pt>
                <c:pt idx="1006">
                  <c:v>1.3297113045813023E-2</c:v>
                </c:pt>
                <c:pt idx="1007">
                  <c:v>1.3301482221925077E-2</c:v>
                </c:pt>
                <c:pt idx="1008">
                  <c:v>1.3305664935443133E-2</c:v>
                </c:pt>
                <c:pt idx="1009">
                  <c:v>1.3309660719827157E-2</c:v>
                </c:pt>
                <c:pt idx="1010">
                  <c:v>1.3313015992562609E-2</c:v>
                </c:pt>
                <c:pt idx="1011">
                  <c:v>1.3316651012822788E-2</c:v>
                </c:pt>
                <c:pt idx="1012">
                  <c:v>1.3320102583204384E-2</c:v>
                </c:pt>
                <c:pt idx="1013">
                  <c:v>1.3323374497877648E-2</c:v>
                </c:pt>
                <c:pt idx="1014">
                  <c:v>1.332647057801936E-2</c:v>
                </c:pt>
                <c:pt idx="1015">
                  <c:v>1.3329394671814151E-2</c:v>
                </c:pt>
                <c:pt idx="1016">
                  <c:v>1.3332150654447907E-2</c:v>
                </c:pt>
                <c:pt idx="1017">
                  <c:v>1.3334742428106892E-2</c:v>
                </c:pt>
                <c:pt idx="1018">
                  <c:v>1.3338620864663637E-2</c:v>
                </c:pt>
                <c:pt idx="1019">
                  <c:v>1.3340859165463397E-2</c:v>
                </c:pt>
                <c:pt idx="1020">
                  <c:v>1.3342946616722126E-2</c:v>
                </c:pt>
                <c:pt idx="1021">
                  <c:v>1.334488714797996E-2</c:v>
                </c:pt>
                <c:pt idx="1022">
                  <c:v>1.3345704637995547E-2</c:v>
                </c:pt>
                <c:pt idx="1023">
                  <c:v>1.3347386733594094E-2</c:v>
                </c:pt>
                <c:pt idx="1024">
                  <c:v>1.3348932987048114E-2</c:v>
                </c:pt>
                <c:pt idx="1025">
                  <c:v>1.3350347495361873E-2</c:v>
                </c:pt>
                <c:pt idx="1026">
                  <c:v>1.3351634382369321E-2</c:v>
                </c:pt>
                <c:pt idx="1027">
                  <c:v>1.3353668396883036E-2</c:v>
                </c:pt>
                <c:pt idx="1028">
                  <c:v>1.3354692733239417E-2</c:v>
                </c:pt>
                <c:pt idx="1029">
                  <c:v>1.3355602536402547E-2</c:v>
                </c:pt>
                <c:pt idx="1030">
                  <c:v>1.3356401973496275E-2</c:v>
                </c:pt>
                <c:pt idx="1031">
                  <c:v>1.3356300709527877E-2</c:v>
                </c:pt>
                <c:pt idx="1032">
                  <c:v>1.3356909971184522E-2</c:v>
                </c:pt>
                <c:pt idx="1033">
                  <c:v>1.3357421229315434E-2</c:v>
                </c:pt>
                <c:pt idx="1034">
                  <c:v>1.3357838822282416E-2</c:v>
                </c:pt>
                <c:pt idx="1035">
                  <c:v>1.3358167115254239E-2</c:v>
                </c:pt>
                <c:pt idx="1036">
                  <c:v>1.3359117589830658E-2</c:v>
                </c:pt>
                <c:pt idx="1037">
                  <c:v>1.3359262333605045E-2</c:v>
                </c:pt>
                <c:pt idx="1038">
                  <c:v>1.335932626289959E-2</c:v>
                </c:pt>
                <c:pt idx="1039">
                  <c:v>1.3359309612697942E-2</c:v>
                </c:pt>
                <c:pt idx="1040">
                  <c:v>1.3359212617995352E-2</c:v>
                </c:pt>
                <c:pt idx="1041">
                  <c:v>1.3359035513796517E-2</c:v>
                </c:pt>
                <c:pt idx="1042">
                  <c:v>1.3358778535114742E-2</c:v>
                </c:pt>
                <c:pt idx="1043">
                  <c:v>1.335844191697407E-2</c:v>
                </c:pt>
                <c:pt idx="1044">
                  <c:v>1.3357070959723284E-2</c:v>
                </c:pt>
                <c:pt idx="1045">
                  <c:v>1.3356603735261291E-2</c:v>
                </c:pt>
                <c:pt idx="1046">
                  <c:v>1.335605750712056E-2</c:v>
                </c:pt>
                <c:pt idx="1047">
                  <c:v>1.3355432510315754E-2</c:v>
                </c:pt>
                <c:pt idx="1048">
                  <c:v>1.3354728979868594E-2</c:v>
                </c:pt>
                <c:pt idx="1049">
                  <c:v>1.3354111350062431E-2</c:v>
                </c:pt>
                <c:pt idx="1050">
                  <c:v>1.3353245930997669E-2</c:v>
                </c:pt>
                <c:pt idx="1051">
                  <c:v>1.3352302697327159E-2</c:v>
                </c:pt>
                <c:pt idx="1052">
                  <c:v>1.335128188411825E-2</c:v>
                </c:pt>
                <c:pt idx="1053">
                  <c:v>1.3350041549400509E-2</c:v>
                </c:pt>
                <c:pt idx="1054">
                  <c:v>1.3348871753062923E-2</c:v>
                </c:pt>
                <c:pt idx="1055">
                  <c:v>1.3347625068483707E-2</c:v>
                </c:pt>
                <c:pt idx="1056">
                  <c:v>1.3346301730755688E-2</c:v>
                </c:pt>
                <c:pt idx="1057">
                  <c:v>1.3345022352953644E-2</c:v>
                </c:pt>
                <c:pt idx="1058">
                  <c:v>1.3343540999404806E-2</c:v>
                </c:pt>
                <c:pt idx="1059">
                  <c:v>1.3341983712026195E-2</c:v>
                </c:pt>
                <c:pt idx="1060">
                  <c:v>1.3340350725950164E-2</c:v>
                </c:pt>
                <c:pt idx="1061">
                  <c:v>1.3338392065507097E-2</c:v>
                </c:pt>
                <c:pt idx="1062">
                  <c:v>1.3336504980238568E-2</c:v>
                </c:pt>
                <c:pt idx="1063">
                  <c:v>1.3334640957565338E-2</c:v>
                </c:pt>
                <c:pt idx="1064">
                  <c:v>1.3332702196353654E-2</c:v>
                </c:pt>
                <c:pt idx="1065">
                  <c:v>1.3330688931766126E-2</c:v>
                </c:pt>
                <c:pt idx="1066">
                  <c:v>1.3328601398974637E-2</c:v>
                </c:pt>
                <c:pt idx="1067">
                  <c:v>1.3326439833155483E-2</c:v>
                </c:pt>
                <c:pt idx="1068">
                  <c:v>1.3324204469494678E-2</c:v>
                </c:pt>
                <c:pt idx="1069">
                  <c:v>1.3321895543182655E-2</c:v>
                </c:pt>
                <c:pt idx="1070">
                  <c:v>1.3319711645437268E-2</c:v>
                </c:pt>
                <c:pt idx="1071">
                  <c:v>1.3317235386556728E-2</c:v>
                </c:pt>
                <c:pt idx="1072">
                  <c:v>1.3314686327185793E-2</c:v>
                </c:pt>
                <c:pt idx="1073">
                  <c:v>1.3312064702586656E-2</c:v>
                </c:pt>
                <c:pt idx="1074">
                  <c:v>1.3307748332046346E-2</c:v>
                </c:pt>
                <c:pt idx="1075">
                  <c:v>1.3306604698787085E-2</c:v>
                </c:pt>
                <c:pt idx="1076">
                  <c:v>1.3303766790144731E-2</c:v>
                </c:pt>
                <c:pt idx="1077">
                  <c:v>1.3300857257391194E-2</c:v>
                </c:pt>
                <c:pt idx="1078">
                  <c:v>1.3297876335821503E-2</c:v>
                </c:pt>
                <c:pt idx="1079">
                  <c:v>1.3294824260737595E-2</c:v>
                </c:pt>
                <c:pt idx="1080">
                  <c:v>1.3291701267447028E-2</c:v>
                </c:pt>
                <c:pt idx="1081">
                  <c:v>1.3288507591265569E-2</c:v>
                </c:pt>
                <c:pt idx="1082">
                  <c:v>1.3285243467512876E-2</c:v>
                </c:pt>
                <c:pt idx="1083">
                  <c:v>1.3281909131515947E-2</c:v>
                </c:pt>
                <c:pt idx="1084">
                  <c:v>1.3278504818606969E-2</c:v>
                </c:pt>
                <c:pt idx="1085">
                  <c:v>1.3275030764125043E-2</c:v>
                </c:pt>
                <c:pt idx="1086">
                  <c:v>1.3271487203413587E-2</c:v>
                </c:pt>
                <c:pt idx="1087">
                  <c:v>1.3267874371823368E-2</c:v>
                </c:pt>
                <c:pt idx="1088">
                  <c:v>1.3264192504709475E-2</c:v>
                </c:pt>
                <c:pt idx="1089">
                  <c:v>1.3260441837433471E-2</c:v>
                </c:pt>
                <c:pt idx="1090">
                  <c:v>1.3256622605361682E-2</c:v>
                </c:pt>
                <c:pt idx="1091">
                  <c:v>1.3252735043866476E-2</c:v>
                </c:pt>
                <c:pt idx="1092">
                  <c:v>1.3248779388324977E-2</c:v>
                </c:pt>
                <c:pt idx="1093">
                  <c:v>1.3244755874119492E-2</c:v>
                </c:pt>
                <c:pt idx="1094">
                  <c:v>1.3240664736637516E-2</c:v>
                </c:pt>
                <c:pt idx="1095">
                  <c:v>1.323650621127259E-2</c:v>
                </c:pt>
                <c:pt idx="1096">
                  <c:v>1.3232607423036512E-2</c:v>
                </c:pt>
                <c:pt idx="1097">
                  <c:v>1.3228334256698608E-2</c:v>
                </c:pt>
                <c:pt idx="1098">
                  <c:v>1.3223994350996174E-2</c:v>
                </c:pt>
                <c:pt idx="1099">
                  <c:v>1.3219587941296733E-2</c:v>
                </c:pt>
                <c:pt idx="1100">
                  <c:v>1.3215014885266939E-2</c:v>
                </c:pt>
                <c:pt idx="1101">
                  <c:v>1.3210471372401656E-2</c:v>
                </c:pt>
                <c:pt idx="1102">
                  <c:v>1.3205862076132596E-2</c:v>
                </c:pt>
                <c:pt idx="1103">
                  <c:v>1.3200723739471886E-2</c:v>
                </c:pt>
                <c:pt idx="1104">
                  <c:v>1.3196447074967969E-2</c:v>
                </c:pt>
                <c:pt idx="1105">
                  <c:v>1.3191766080261619E-2</c:v>
                </c:pt>
                <c:pt idx="1106">
                  <c:v>1.3186900733225426E-2</c:v>
                </c:pt>
                <c:pt idx="1107">
                  <c:v>1.3181970765283921E-2</c:v>
                </c:pt>
                <c:pt idx="1108">
                  <c:v>1.3176976411842612E-2</c:v>
                </c:pt>
                <c:pt idx="1109">
                  <c:v>1.3171774840713669E-2</c:v>
                </c:pt>
                <c:pt idx="1110">
                  <c:v>1.3166647751814298E-2</c:v>
                </c:pt>
                <c:pt idx="1111">
                  <c:v>1.3161456998222069E-2</c:v>
                </c:pt>
                <c:pt idx="1112">
                  <c:v>1.3156202815369314E-2</c:v>
                </c:pt>
                <c:pt idx="1113">
                  <c:v>1.3149076877623097E-2</c:v>
                </c:pt>
                <c:pt idx="1114">
                  <c:v>1.3143180031111316E-2</c:v>
                </c:pt>
                <c:pt idx="1115">
                  <c:v>1.3137710163915649E-2</c:v>
                </c:pt>
                <c:pt idx="1116">
                  <c:v>1.3132177910127385E-2</c:v>
                </c:pt>
                <c:pt idx="1117">
                  <c:v>1.3126583505198184E-2</c:v>
                </c:pt>
                <c:pt idx="1118">
                  <c:v>1.3120927184580584E-2</c:v>
                </c:pt>
                <c:pt idx="1119">
                  <c:v>1.3115209183731951E-2</c:v>
                </c:pt>
                <c:pt idx="1120">
                  <c:v>1.3109429738111409E-2</c:v>
                </c:pt>
                <c:pt idx="1121">
                  <c:v>1.3103589083182477E-2</c:v>
                </c:pt>
                <c:pt idx="1122">
                  <c:v>1.3097277029316089E-2</c:v>
                </c:pt>
                <c:pt idx="1123">
                  <c:v>1.3091305717897281E-2</c:v>
                </c:pt>
                <c:pt idx="1124">
                  <c:v>1.3085273933030052E-2</c:v>
                </c:pt>
                <c:pt idx="1125">
                  <c:v>1.3079181910211238E-2</c:v>
                </c:pt>
                <c:pt idx="1126">
                  <c:v>1.3073253109536231E-2</c:v>
                </c:pt>
                <c:pt idx="1127">
                  <c:v>1.3067045729821291E-2</c:v>
                </c:pt>
                <c:pt idx="1128">
                  <c:v>1.3060778803887904E-2</c:v>
                </c:pt>
                <c:pt idx="1129">
                  <c:v>1.3052634210193788E-2</c:v>
                </c:pt>
                <c:pt idx="1130">
                  <c:v>1.3048067255350636E-2</c:v>
                </c:pt>
                <c:pt idx="1131">
                  <c:v>1.304137796450087E-2</c:v>
                </c:pt>
                <c:pt idx="1132">
                  <c:v>1.3034870870163162E-2</c:v>
                </c:pt>
                <c:pt idx="1133">
                  <c:v>1.302830542194199E-2</c:v>
                </c:pt>
                <c:pt idx="1134">
                  <c:v>1.3021681855357218E-2</c:v>
                </c:pt>
                <c:pt idx="1135">
                  <c:v>1.3015262810162824E-2</c:v>
                </c:pt>
                <c:pt idx="1136">
                  <c:v>1.3008527992515865E-2</c:v>
                </c:pt>
                <c:pt idx="1137">
                  <c:v>1.3001735748190413E-2</c:v>
                </c:pt>
                <c:pt idx="1138">
                  <c:v>1.2994886312701244E-2</c:v>
                </c:pt>
                <c:pt idx="1139">
                  <c:v>1.29874206523362E-2</c:v>
                </c:pt>
                <c:pt idx="1140">
                  <c:v>1.2980733159471368E-2</c:v>
                </c:pt>
                <c:pt idx="1141">
                  <c:v>1.2973709359012726E-2</c:v>
                </c:pt>
                <c:pt idx="1142">
                  <c:v>1.2966629324404575E-2</c:v>
                </c:pt>
                <c:pt idx="1143">
                  <c:v>1.2959493291179808E-2</c:v>
                </c:pt>
                <c:pt idx="1144">
                  <c:v>1.2952301494874804E-2</c:v>
                </c:pt>
                <c:pt idx="1145">
                  <c:v>1.29450541710268E-2</c:v>
                </c:pt>
                <c:pt idx="1146">
                  <c:v>1.2937751555172605E-2</c:v>
                </c:pt>
                <c:pt idx="1147">
                  <c:v>1.2930393882852068E-2</c:v>
                </c:pt>
                <c:pt idx="1148">
                  <c:v>1.2923614731820731E-2</c:v>
                </c:pt>
                <c:pt idx="1149">
                  <c:v>1.2916155823982102E-2</c:v>
                </c:pt>
                <c:pt idx="1150">
                  <c:v>1.2908642536232789E-2</c:v>
                </c:pt>
                <c:pt idx="1151">
                  <c:v>1.290107510409165E-2</c:v>
                </c:pt>
                <c:pt idx="1152">
                  <c:v>1.2893453763080175E-2</c:v>
                </c:pt>
                <c:pt idx="1153">
                  <c:v>1.288577874871898E-2</c:v>
                </c:pt>
                <c:pt idx="1154">
                  <c:v>1.287770953212281E-2</c:v>
                </c:pt>
                <c:pt idx="1155">
                  <c:v>1.287026864203647E-2</c:v>
                </c:pt>
                <c:pt idx="1156">
                  <c:v>1.2862434020761655E-2</c:v>
                </c:pt>
                <c:pt idx="1157">
                  <c:v>1.2854546668227921E-2</c:v>
                </c:pt>
                <c:pt idx="1158">
                  <c:v>1.2846606819961151E-2</c:v>
                </c:pt>
                <c:pt idx="1159">
                  <c:v>1.2838614711485473E-2</c:v>
                </c:pt>
                <c:pt idx="1160">
                  <c:v>1.2830570578325894E-2</c:v>
                </c:pt>
                <c:pt idx="1161">
                  <c:v>1.2822474656007419E-2</c:v>
                </c:pt>
                <c:pt idx="1162">
                  <c:v>1.2814327180056812E-2</c:v>
                </c:pt>
                <c:pt idx="1163">
                  <c:v>1.2806128385998639E-2</c:v>
                </c:pt>
                <c:pt idx="1164">
                  <c:v>1.2797878509358785E-2</c:v>
                </c:pt>
                <c:pt idx="1165">
                  <c:v>1.2788771891495109E-2</c:v>
                </c:pt>
                <c:pt idx="1166">
                  <c:v>1.2780417173359229E-2</c:v>
                </c:pt>
                <c:pt idx="1167">
                  <c:v>1.277201219323916E-2</c:v>
                </c:pt>
                <c:pt idx="1168">
                  <c:v>1.2763557665662126E-2</c:v>
                </c:pt>
                <c:pt idx="1169">
                  <c:v>1.2755054403436952E-2</c:v>
                </c:pt>
                <c:pt idx="1170">
                  <c:v>1.2746503222289025E-2</c:v>
                </c:pt>
                <c:pt idx="1171">
                  <c:v>1.2737904940862504E-2</c:v>
                </c:pt>
                <c:pt idx="1172">
                  <c:v>1.2729260380715901E-2</c:v>
                </c:pt>
                <c:pt idx="1173">
                  <c:v>1.2720570366324287E-2</c:v>
                </c:pt>
                <c:pt idx="1174">
                  <c:v>1.2710588221007584E-2</c:v>
                </c:pt>
                <c:pt idx="1175">
                  <c:v>1.2701800526996418E-2</c:v>
                </c:pt>
                <c:pt idx="1176">
                  <c:v>1.2692970083130292E-2</c:v>
                </c:pt>
                <c:pt idx="1177">
                  <c:v>1.2684097717081485E-2</c:v>
                </c:pt>
                <c:pt idx="1178">
                  <c:v>1.267561228444106E-2</c:v>
                </c:pt>
                <c:pt idx="1179">
                  <c:v>1.2666661381364842E-2</c:v>
                </c:pt>
                <c:pt idx="1180">
                  <c:v>1.2655095181803891E-2</c:v>
                </c:pt>
                <c:pt idx="1181">
                  <c:v>1.2646055273337948E-2</c:v>
                </c:pt>
                <c:pt idx="1182">
                  <c:v>1.2634797673123968E-2</c:v>
                </c:pt>
                <c:pt idx="1183">
                  <c:v>1.2626536152089918E-2</c:v>
                </c:pt>
                <c:pt idx="1184">
                  <c:v>1.2617378548895025E-2</c:v>
                </c:pt>
                <c:pt idx="1185">
                  <c:v>1.2608186079116962E-2</c:v>
                </c:pt>
                <c:pt idx="1186">
                  <c:v>1.2600309458043442E-2</c:v>
                </c:pt>
                <c:pt idx="1187">
                  <c:v>1.2591057020808706E-2</c:v>
                </c:pt>
                <c:pt idx="1188">
                  <c:v>1.2581772165766517E-2</c:v>
                </c:pt>
                <c:pt idx="1189">
                  <c:v>1.257245575878687E-2</c:v>
                </c:pt>
                <c:pt idx="1190">
                  <c:v>1.2561730528586692E-2</c:v>
                </c:pt>
                <c:pt idx="1191">
                  <c:v>1.2552346777258029E-2</c:v>
                </c:pt>
                <c:pt idx="1192">
                  <c:v>1.2542934151129613E-2</c:v>
                </c:pt>
                <c:pt idx="1193">
                  <c:v>1.2533493269096483E-2</c:v>
                </c:pt>
                <c:pt idx="1194">
                  <c:v>1.2524024459483534E-2</c:v>
                </c:pt>
                <c:pt idx="1195">
                  <c:v>1.251593975503806E-2</c:v>
                </c:pt>
                <c:pt idx="1196">
                  <c:v>1.2505004301486981E-2</c:v>
                </c:pt>
                <c:pt idx="1197">
                  <c:v>1.2495453575075957E-2</c:v>
                </c:pt>
                <c:pt idx="1198">
                  <c:v>1.2485876165028987E-2</c:v>
                </c:pt>
                <c:pt idx="1199">
                  <c:v>1.2477709803276839E-2</c:v>
                </c:pt>
                <c:pt idx="1200">
                  <c:v>1.246856704035978E-2</c:v>
                </c:pt>
                <c:pt idx="1201">
                  <c:v>1.245891971385992E-2</c:v>
                </c:pt>
                <c:pt idx="1202">
                  <c:v>1.2449246861239941E-2</c:v>
                </c:pt>
                <c:pt idx="1203">
                  <c:v>1.2439548793404554E-2</c:v>
                </c:pt>
                <c:pt idx="1204">
                  <c:v>1.2429336851739576E-2</c:v>
                </c:pt>
                <c:pt idx="1205">
                  <c:v>1.2419587302386813E-2</c:v>
                </c:pt>
                <c:pt idx="1206">
                  <c:v>1.2409813492132566E-2</c:v>
                </c:pt>
                <c:pt idx="1207">
                  <c:v>1.2400015731873061E-2</c:v>
                </c:pt>
                <c:pt idx="1208">
                  <c:v>1.23901943324971E-2</c:v>
                </c:pt>
                <c:pt idx="1209">
                  <c:v>1.238084827681989E-2</c:v>
                </c:pt>
                <c:pt idx="1210">
                  <c:v>1.2370982407346423E-2</c:v>
                </c:pt>
                <c:pt idx="1211">
                  <c:v>1.2361093809700205E-2</c:v>
                </c:pt>
                <c:pt idx="1212">
                  <c:v>1.235118279473851E-2</c:v>
                </c:pt>
                <c:pt idx="1213">
                  <c:v>1.2340743629666598E-2</c:v>
                </c:pt>
                <c:pt idx="1214">
                  <c:v>1.2330786923991576E-2</c:v>
                </c:pt>
                <c:pt idx="1215">
                  <c:v>1.2320808755280615E-2</c:v>
                </c:pt>
                <c:pt idx="1216">
                  <c:v>1.2305086159449445E-2</c:v>
                </c:pt>
                <c:pt idx="1217">
                  <c:v>1.2299869449261194E-2</c:v>
                </c:pt>
                <c:pt idx="1218">
                  <c:v>1.2291263348633012E-2</c:v>
                </c:pt>
                <c:pt idx="1219">
                  <c:v>1.2281204115990551E-2</c:v>
                </c:pt>
                <c:pt idx="1220">
                  <c:v>1.227112495268789E-2</c:v>
                </c:pt>
                <c:pt idx="1221">
                  <c:v>1.2261026169531796E-2</c:v>
                </c:pt>
                <c:pt idx="1222">
                  <c:v>1.2250908077323763E-2</c:v>
                </c:pt>
                <c:pt idx="1223">
                  <c:v>1.2240770986857377E-2</c:v>
                </c:pt>
                <c:pt idx="1224">
                  <c:v>1.2230615208924035E-2</c:v>
                </c:pt>
                <c:pt idx="1225">
                  <c:v>1.22204410543059E-2</c:v>
                </c:pt>
                <c:pt idx="1226">
                  <c:v>1.2208137537240166E-2</c:v>
                </c:pt>
                <c:pt idx="1227">
                  <c:v>1.2197921553788288E-2</c:v>
                </c:pt>
                <c:pt idx="1228">
                  <c:v>1.2187688213562758E-2</c:v>
                </c:pt>
                <c:pt idx="1229">
                  <c:v>1.217743782736958E-2</c:v>
                </c:pt>
                <c:pt idx="1230">
                  <c:v>1.2168772022717465E-2</c:v>
                </c:pt>
                <c:pt idx="1231">
                  <c:v>1.2158492716728767E-2</c:v>
                </c:pt>
                <c:pt idx="1232">
                  <c:v>1.2148197231318549E-2</c:v>
                </c:pt>
                <c:pt idx="1233">
                  <c:v>1.2137885877233653E-2</c:v>
                </c:pt>
                <c:pt idx="1234">
                  <c:v>1.2127558965216109E-2</c:v>
                </c:pt>
                <c:pt idx="1235">
                  <c:v>1.2115594949266766E-2</c:v>
                </c:pt>
                <c:pt idx="1236">
                  <c:v>1.210523394335891E-2</c:v>
                </c:pt>
                <c:pt idx="1237">
                  <c:v>1.2094858377712693E-2</c:v>
                </c:pt>
                <c:pt idx="1238">
                  <c:v>1.208446856307739E-2</c:v>
                </c:pt>
                <c:pt idx="1239">
                  <c:v>1.2075701911659496E-2</c:v>
                </c:pt>
                <c:pt idx="1240">
                  <c:v>1.2065288177272766E-2</c:v>
                </c:pt>
                <c:pt idx="1241">
                  <c:v>1.2054861059971589E-2</c:v>
                </c:pt>
                <c:pt idx="1242">
                  <c:v>1.2044420870447763E-2</c:v>
                </c:pt>
                <c:pt idx="1243">
                  <c:v>1.2032316630896439E-2</c:v>
                </c:pt>
                <c:pt idx="1244">
                  <c:v>1.2021847847735224E-2</c:v>
                </c:pt>
                <c:pt idx="1245">
                  <c:v>1.2011366990661387E-2</c:v>
                </c:pt>
                <c:pt idx="1246">
                  <c:v>1.2000874370373921E-2</c:v>
                </c:pt>
                <c:pt idx="1247">
                  <c:v>1.1990370297566232E-2</c:v>
                </c:pt>
                <c:pt idx="1248">
                  <c:v>1.197985508292399E-2</c:v>
                </c:pt>
                <c:pt idx="1249">
                  <c:v>1.1969329037128572E-2</c:v>
                </c:pt>
                <c:pt idx="1250">
                  <c:v>1.1958792470851892E-2</c:v>
                </c:pt>
                <c:pt idx="1251">
                  <c:v>1.1948245694762001E-2</c:v>
                </c:pt>
                <c:pt idx="1252">
                  <c:v>1.1940487416702807E-2</c:v>
                </c:pt>
                <c:pt idx="1253">
                  <c:v>1.1929925802871787E-2</c:v>
                </c:pt>
                <c:pt idx="1254">
                  <c:v>1.191935480025842E-2</c:v>
                </c:pt>
                <c:pt idx="1255">
                  <c:v>1.1908774719450944E-2</c:v>
                </c:pt>
                <c:pt idx="1256">
                  <c:v>1.1897622783321769E-2</c:v>
                </c:pt>
                <c:pt idx="1257">
                  <c:v>1.1887024632460245E-2</c:v>
                </c:pt>
                <c:pt idx="1258">
                  <c:v>1.1876418357352392E-2</c:v>
                </c:pt>
                <c:pt idx="1259">
                  <c:v>1.1865804268571754E-2</c:v>
                </c:pt>
                <c:pt idx="1260">
                  <c:v>1.185518267668309E-2</c:v>
                </c:pt>
                <c:pt idx="1261">
                  <c:v>1.1845120984603455E-2</c:v>
                </c:pt>
                <c:pt idx="1262">
                  <c:v>1.1834486052341772E-2</c:v>
                </c:pt>
                <c:pt idx="1263">
                  <c:v>1.1823844526352534E-2</c:v>
                </c:pt>
                <c:pt idx="1264">
                  <c:v>1.1813196717166132E-2</c:v>
                </c:pt>
                <c:pt idx="1265">
                  <c:v>1.1801973039964379E-2</c:v>
                </c:pt>
                <c:pt idx="1266">
                  <c:v>1.1791312950941005E-2</c:v>
                </c:pt>
                <c:pt idx="1267">
                  <c:v>1.1780647532586369E-2</c:v>
                </c:pt>
                <c:pt idx="1268">
                  <c:v>1.1769977095412965E-2</c:v>
                </c:pt>
                <c:pt idx="1269">
                  <c:v>1.17593019499267E-2</c:v>
                </c:pt>
                <c:pt idx="1270">
                  <c:v>1.1749195303696839E-2</c:v>
                </c:pt>
                <c:pt idx="1271">
                  <c:v>1.1738512206390606E-2</c:v>
                </c:pt>
                <c:pt idx="1272">
                  <c:v>1.172782530988342E-2</c:v>
                </c:pt>
                <c:pt idx="1273">
                  <c:v>1.1717134924644719E-2</c:v>
                </c:pt>
                <c:pt idx="1274">
                  <c:v>1.1706441361139087E-2</c:v>
                </c:pt>
                <c:pt idx="1275">
                  <c:v>1.1695744929822272E-2</c:v>
                </c:pt>
                <c:pt idx="1276">
                  <c:v>1.1685045941144286E-2</c:v>
                </c:pt>
                <c:pt idx="1277">
                  <c:v>1.1674344705548951E-2</c:v>
                </c:pt>
                <c:pt idx="1278">
                  <c:v>1.1660758425786835E-2</c:v>
                </c:pt>
                <c:pt idx="1279">
                  <c:v>1.1650051878663553E-2</c:v>
                </c:pt>
                <c:pt idx="1280">
                  <c:v>1.1639344128160509E-2</c:v>
                </c:pt>
                <c:pt idx="1281">
                  <c:v>1.1628635484742477E-2</c:v>
                </c:pt>
                <c:pt idx="1282">
                  <c:v>1.1619660018124943E-2</c:v>
                </c:pt>
                <c:pt idx="1283">
                  <c:v>1.1608951293624567E-2</c:v>
                </c:pt>
                <c:pt idx="1284">
                  <c:v>1.1598242540096044E-2</c:v>
                </c:pt>
                <c:pt idx="1285">
                  <c:v>1.1587534067949434E-2</c:v>
                </c:pt>
                <c:pt idx="1286">
                  <c:v>1.157682618758606E-2</c:v>
                </c:pt>
                <c:pt idx="1287">
                  <c:v>1.1564382258209566E-2</c:v>
                </c:pt>
                <c:pt idx="1288">
                  <c:v>1.1553676056836808E-2</c:v>
                </c:pt>
                <c:pt idx="1289">
                  <c:v>1.1542971446024423E-2</c:v>
                </c:pt>
                <c:pt idx="1290">
                  <c:v>1.1532268736175725E-2</c:v>
                </c:pt>
                <c:pt idx="1291">
                  <c:v>1.1523306526153809E-2</c:v>
                </c:pt>
                <c:pt idx="1292">
                  <c:v>1.1512608714573399E-2</c:v>
                </c:pt>
                <c:pt idx="1293">
                  <c:v>1.1501913667407698E-2</c:v>
                </c:pt>
                <c:pt idx="1294">
                  <c:v>1.1491221695004298E-2</c:v>
                </c:pt>
                <c:pt idx="1295">
                  <c:v>1.1480533107707303E-2</c:v>
                </c:pt>
                <c:pt idx="1296">
                  <c:v>1.1468109779060463E-2</c:v>
                </c:pt>
                <c:pt idx="1297">
                  <c:v>1.1457429066685284E-2</c:v>
                </c:pt>
                <c:pt idx="1298">
                  <c:v>1.1446752738257075E-2</c:v>
                </c:pt>
                <c:pt idx="1299">
                  <c:v>1.1436081104118983E-2</c:v>
                </c:pt>
                <c:pt idx="1300">
                  <c:v>1.1425414474606424E-2</c:v>
                </c:pt>
                <c:pt idx="1301">
                  <c:v>1.1414753160047073E-2</c:v>
                </c:pt>
                <c:pt idx="1302">
                  <c:v>1.140409747076431E-2</c:v>
                </c:pt>
                <c:pt idx="1303">
                  <c:v>1.1393447717072921E-2</c:v>
                </c:pt>
                <c:pt idx="1304">
                  <c:v>1.1385696188118364E-2</c:v>
                </c:pt>
                <c:pt idx="1305">
                  <c:v>1.1375058051928065E-2</c:v>
                </c:pt>
                <c:pt idx="1306">
                  <c:v>1.1364426668794224E-2</c:v>
                </c:pt>
                <c:pt idx="1307">
                  <c:v>1.1353802348963696E-2</c:v>
                </c:pt>
                <c:pt idx="1308">
                  <c:v>1.1343185402673619E-2</c:v>
                </c:pt>
                <c:pt idx="1309">
                  <c:v>1.133199910650763E-2</c:v>
                </c:pt>
                <c:pt idx="1310">
                  <c:v>1.1321398184061386E-2</c:v>
                </c:pt>
                <c:pt idx="1311">
                  <c:v>1.1310805588561309E-2</c:v>
                </c:pt>
                <c:pt idx="1312">
                  <c:v>1.1300221630228258E-2</c:v>
                </c:pt>
                <c:pt idx="1313">
                  <c:v>1.1290222132229352E-2</c:v>
                </c:pt>
                <c:pt idx="1314">
                  <c:v>1.1279655941829815E-2</c:v>
                </c:pt>
                <c:pt idx="1315">
                  <c:v>1.1269099296458472E-2</c:v>
                </c:pt>
                <c:pt idx="1316">
                  <c:v>1.1258552506302999E-2</c:v>
                </c:pt>
                <c:pt idx="1317">
                  <c:v>1.1247442253348734E-2</c:v>
                </c:pt>
                <c:pt idx="1318">
                  <c:v>1.1236916632295745E-2</c:v>
                </c:pt>
                <c:pt idx="1319">
                  <c:v>1.1226401819776162E-2</c:v>
                </c:pt>
                <c:pt idx="1320">
                  <c:v>1.1215898125959464E-2</c:v>
                </c:pt>
                <c:pt idx="1321">
                  <c:v>1.1205405861008969E-2</c:v>
                </c:pt>
                <c:pt idx="1322">
                  <c:v>1.1195496094549923E-2</c:v>
                </c:pt>
                <c:pt idx="1323">
                  <c:v>1.1185026975596075E-2</c:v>
                </c:pt>
                <c:pt idx="1324">
                  <c:v>1.1174570193123677E-2</c:v>
                </c:pt>
                <c:pt idx="1325">
                  <c:v>1.1164126057261225E-2</c:v>
                </c:pt>
                <c:pt idx="1326">
                  <c:v>1.1153694878132801E-2</c:v>
                </c:pt>
                <c:pt idx="1327">
                  <c:v>1.114327696585498E-2</c:v>
                </c:pt>
                <c:pt idx="1328">
                  <c:v>1.1132872630539034E-2</c:v>
                </c:pt>
                <c:pt idx="1329">
                  <c:v>1.1122482182290937E-2</c:v>
                </c:pt>
                <c:pt idx="1330">
                  <c:v>1.1109281730251571E-2</c:v>
                </c:pt>
                <c:pt idx="1331">
                  <c:v>1.1098924134125849E-2</c:v>
                </c:pt>
                <c:pt idx="1332">
                  <c:v>1.1088581469857597E-2</c:v>
                </c:pt>
                <c:pt idx="1333">
                  <c:v>1.1078254047566918E-2</c:v>
                </c:pt>
                <c:pt idx="1334">
                  <c:v>1.1069626091579438E-2</c:v>
                </c:pt>
                <c:pt idx="1335">
                  <c:v>1.105932731333349E-2</c:v>
                </c:pt>
                <c:pt idx="1336">
                  <c:v>1.1049044638581163E-2</c:v>
                </c:pt>
                <c:pt idx="1337">
                  <c:v>1.1038778377393988E-2</c:v>
                </c:pt>
                <c:pt idx="1338">
                  <c:v>1.1028528839837381E-2</c:v>
                </c:pt>
                <c:pt idx="1339">
                  <c:v>1.1016626961244247E-2</c:v>
                </c:pt>
                <c:pt idx="1340">
                  <c:v>1.1006414915615341E-2</c:v>
                </c:pt>
                <c:pt idx="1341">
                  <c:v>1.0996220592696615E-2</c:v>
                </c:pt>
                <c:pt idx="1342">
                  <c:v>1.0986044302551875E-2</c:v>
                </c:pt>
                <c:pt idx="1343">
                  <c:v>1.0977542858390947E-2</c:v>
                </c:pt>
                <c:pt idx="1344">
                  <c:v>1.0967400173660817E-2</c:v>
                </c:pt>
                <c:pt idx="1345">
                  <c:v>1.0957276382852743E-2</c:v>
                </c:pt>
                <c:pt idx="1346">
                  <c:v>1.0947171795985838E-2</c:v>
                </c:pt>
                <c:pt idx="1347">
                  <c:v>1.0937086723071792E-2</c:v>
                </c:pt>
                <c:pt idx="1348">
                  <c:v>1.0925382612783729E-2</c:v>
                </c:pt>
                <c:pt idx="1349">
                  <c:v>1.0915341233355995E-2</c:v>
                </c:pt>
                <c:pt idx="1350">
                  <c:v>1.090532036700251E-2</c:v>
                </c:pt>
                <c:pt idx="1351">
                  <c:v>1.0895320323735505E-2</c:v>
                </c:pt>
                <c:pt idx="1352">
                  <c:v>1.0885341413559907E-2</c:v>
                </c:pt>
                <c:pt idx="1353">
                  <c:v>1.0875383946475053E-2</c:v>
                </c:pt>
                <c:pt idx="1354">
                  <c:v>1.0865448232476843E-2</c:v>
                </c:pt>
                <c:pt idx="1355">
                  <c:v>1.0855534581552152E-2</c:v>
                </c:pt>
                <c:pt idx="1356">
                  <c:v>1.084832234858716E-2</c:v>
                </c:pt>
                <c:pt idx="1357">
                  <c:v>1.0838446616435106E-2</c:v>
                </c:pt>
                <c:pt idx="1358">
                  <c:v>1.0828593761812316E-2</c:v>
                </c:pt>
                <c:pt idx="1359">
                  <c:v>1.0818764094649432E-2</c:v>
                </c:pt>
                <c:pt idx="1360">
                  <c:v>1.0808957924873129E-2</c:v>
                </c:pt>
                <c:pt idx="1361">
                  <c:v>1.0798646841728014E-2</c:v>
                </c:pt>
                <c:pt idx="1362">
                  <c:v>1.0788890135000642E-2</c:v>
                </c:pt>
                <c:pt idx="1363">
                  <c:v>1.0779157878535743E-2</c:v>
                </c:pt>
                <c:pt idx="1364">
                  <c:v>1.0769450382243658E-2</c:v>
                </c:pt>
                <c:pt idx="1365">
                  <c:v>1.0760290383834642E-2</c:v>
                </c:pt>
                <c:pt idx="1366">
                  <c:v>1.0750631706532704E-2</c:v>
                </c:pt>
                <c:pt idx="1367">
                  <c:v>1.0740998695954318E-2</c:v>
                </c:pt>
                <c:pt idx="1368">
                  <c:v>1.0731391661985085E-2</c:v>
                </c:pt>
                <c:pt idx="1369">
                  <c:v>1.0721295149964111E-2</c:v>
                </c:pt>
                <c:pt idx="1370">
                  <c:v>1.0711742722586657E-2</c:v>
                </c:pt>
                <c:pt idx="1371">
                  <c:v>1.070221722462702E-2</c:v>
                </c:pt>
                <c:pt idx="1372">
                  <c:v>1.0692718965956889E-2</c:v>
                </c:pt>
                <c:pt idx="1373">
                  <c:v>1.0681897564920098E-2</c:v>
                </c:pt>
                <c:pt idx="1374">
                  <c:v>1.0672965372130711E-2</c:v>
                </c:pt>
                <c:pt idx="1375">
                  <c:v>1.0663552896895684E-2</c:v>
                </c:pt>
                <c:pt idx="1376">
                  <c:v>1.0654168921438664E-2</c:v>
                </c:pt>
                <c:pt idx="1377">
                  <c:v>1.06448137556002E-2</c:v>
                </c:pt>
                <c:pt idx="1378">
                  <c:v>1.0635487709216872E-2</c:v>
                </c:pt>
                <c:pt idx="1379">
                  <c:v>1.0626191092121281E-2</c:v>
                </c:pt>
                <c:pt idx="1380">
                  <c:v>1.0616924214140728E-2</c:v>
                </c:pt>
                <c:pt idx="1381">
                  <c:v>1.0607687385099422E-2</c:v>
                </c:pt>
                <c:pt idx="1382">
                  <c:v>1.0596517009584876E-2</c:v>
                </c:pt>
                <c:pt idx="1383">
                  <c:v>1.0587349337321165E-2</c:v>
                </c:pt>
                <c:pt idx="1384">
                  <c:v>1.0578212736523721E-2</c:v>
                </c:pt>
                <c:pt idx="1385">
                  <c:v>1.0564402060359556E-2</c:v>
                </c:pt>
                <c:pt idx="1386">
                  <c:v>1.0561481815169783E-2</c:v>
                </c:pt>
                <c:pt idx="1387">
                  <c:v>1.0550992461225076E-2</c:v>
                </c:pt>
                <c:pt idx="1388">
                  <c:v>1.0541983244566327E-2</c:v>
                </c:pt>
                <c:pt idx="1389">
                  <c:v>1.0533006648491001E-2</c:v>
                </c:pt>
                <c:pt idx="1390">
                  <c:v>1.0524062982807926E-2</c:v>
                </c:pt>
                <c:pt idx="1391">
                  <c:v>1.0515152557325066E-2</c:v>
                </c:pt>
                <c:pt idx="1392">
                  <c:v>1.0506275681845629E-2</c:v>
                </c:pt>
                <c:pt idx="1393">
                  <c:v>1.0497432666167209E-2</c:v>
                </c:pt>
                <c:pt idx="1394">
                  <c:v>1.0488623820085672E-2</c:v>
                </c:pt>
                <c:pt idx="1395">
                  <c:v>1.0479849453392127E-2</c:v>
                </c:pt>
                <c:pt idx="1396">
                  <c:v>1.0471109875873798E-2</c:v>
                </c:pt>
                <c:pt idx="1397">
                  <c:v>1.0462405397315317E-2</c:v>
                </c:pt>
                <c:pt idx="1398">
                  <c:v>1.0453736327495695E-2</c:v>
                </c:pt>
                <c:pt idx="1399">
                  <c:v>1.0445102976192219E-2</c:v>
                </c:pt>
                <c:pt idx="1400">
                  <c:v>1.0436505653177419E-2</c:v>
                </c:pt>
                <c:pt idx="1401">
                  <c:v>1.0427944668220803E-2</c:v>
                </c:pt>
                <c:pt idx="1402">
                  <c:v>1.0419420331089285E-2</c:v>
                </c:pt>
                <c:pt idx="1403">
                  <c:v>1.0410932951545462E-2</c:v>
                </c:pt>
                <c:pt idx="1404">
                  <c:v>1.0402482839348035E-2</c:v>
                </c:pt>
                <c:pt idx="1405">
                  <c:v>1.0394070304253983E-2</c:v>
                </c:pt>
                <c:pt idx="1406">
                  <c:v>1.0385695656015962E-2</c:v>
                </c:pt>
                <c:pt idx="1407">
                  <c:v>1.0377359204383605E-2</c:v>
                </c:pt>
                <c:pt idx="1408">
                  <c:v>1.0370352554844474E-2</c:v>
                </c:pt>
                <c:pt idx="1409">
                  <c:v>1.0362085503872773E-2</c:v>
                </c:pt>
                <c:pt idx="1410">
                  <c:v>1.0353857508439656E-2</c:v>
                </c:pt>
                <c:pt idx="1411">
                  <c:v>1.0345668878265723E-2</c:v>
                </c:pt>
                <c:pt idx="1412">
                  <c:v>1.0336260736349835E-2</c:v>
                </c:pt>
                <c:pt idx="1413">
                  <c:v>1.0328159968935133E-2</c:v>
                </c:pt>
                <c:pt idx="1414">
                  <c:v>1.0319685851805881E-2</c:v>
                </c:pt>
                <c:pt idx="1415">
                  <c:v>1.0312079838151895E-2</c:v>
                </c:pt>
                <c:pt idx="1416">
                  <c:v>1.0304101094235093E-2</c:v>
                </c:pt>
                <c:pt idx="1417">
                  <c:v>1.0297381111632134E-2</c:v>
                </c:pt>
                <c:pt idx="1418">
                  <c:v>1.0289476710202918E-2</c:v>
                </c:pt>
                <c:pt idx="1419">
                  <c:v>1.0281614151697111E-2</c:v>
                </c:pt>
                <c:pt idx="1420">
                  <c:v>1.0273793745812481E-2</c:v>
                </c:pt>
                <c:pt idx="1421">
                  <c:v>1.0266015802243711E-2</c:v>
                </c:pt>
                <c:pt idx="1422">
                  <c:v>1.0257106643728914E-2</c:v>
                </c:pt>
                <c:pt idx="1423">
                  <c:v>1.0249423461473743E-2</c:v>
                </c:pt>
                <c:pt idx="1424">
                  <c:v>1.0241783741155325E-2</c:v>
                </c:pt>
                <c:pt idx="1425">
                  <c:v>1.0232089014976253E-2</c:v>
                </c:pt>
                <c:pt idx="1426">
                  <c:v>1.022454698489403E-2</c:v>
                </c:pt>
                <c:pt idx="1427">
                  <c:v>1.0217049064345415E-2</c:v>
                </c:pt>
                <c:pt idx="1428">
                  <c:v>1.0209593842245096E-2</c:v>
                </c:pt>
                <c:pt idx="1429">
                  <c:v>1.0202179556667957E-2</c:v>
                </c:pt>
                <c:pt idx="1430">
                  <c:v>1.0194804437827047E-2</c:v>
                </c:pt>
                <c:pt idx="1431">
                  <c:v>1.0187466708069175E-2</c:v>
                </c:pt>
                <c:pt idx="1432">
                  <c:v>1.0180164581876674E-2</c:v>
                </c:pt>
                <c:pt idx="1433">
                  <c:v>1.0172896265868715E-2</c:v>
                </c:pt>
                <c:pt idx="1434">
                  <c:v>1.0164936554830398E-2</c:v>
                </c:pt>
                <c:pt idx="1435">
                  <c:v>1.015773266879183E-2</c:v>
                </c:pt>
                <c:pt idx="1436">
                  <c:v>1.0150556814227796E-2</c:v>
                </c:pt>
                <c:pt idx="1437">
                  <c:v>1.014340718716958E-2</c:v>
                </c:pt>
                <c:pt idx="1438">
                  <c:v>1.0136640248178015E-2</c:v>
                </c:pt>
                <c:pt idx="1439">
                  <c:v>1.0129537167558591E-2</c:v>
                </c:pt>
                <c:pt idx="1440">
                  <c:v>1.0120435090143751E-2</c:v>
                </c:pt>
                <c:pt idx="1441">
                  <c:v>1.0115391866177225E-2</c:v>
                </c:pt>
                <c:pt idx="1442">
                  <c:v>1.0108345946314804E-2</c:v>
                </c:pt>
                <c:pt idx="1443">
                  <c:v>1.0099954967001933E-2</c:v>
                </c:pt>
                <c:pt idx="1444">
                  <c:v>1.0092939527354032E-2</c:v>
                </c:pt>
                <c:pt idx="1445">
                  <c:v>1.0085935336135275E-2</c:v>
                </c:pt>
                <c:pt idx="1446">
                  <c:v>1.0078940518243415E-2</c:v>
                </c:pt>
                <c:pt idx="1447">
                  <c:v>1.0072311213588767E-2</c:v>
                </c:pt>
                <c:pt idx="1448">
                  <c:v>1.0065329839139292E-2</c:v>
                </c:pt>
                <c:pt idx="1449">
                  <c:v>1.0058352200910333E-2</c:v>
                </c:pt>
                <c:pt idx="1450">
                  <c:v>1.005137638174256E-2</c:v>
                </c:pt>
                <c:pt idx="1451">
                  <c:v>1.0043681208003604E-2</c:v>
                </c:pt>
                <c:pt idx="1452">
                  <c:v>1.0037062465675518E-2</c:v>
                </c:pt>
                <c:pt idx="1453">
                  <c:v>1.0030080611079312E-2</c:v>
                </c:pt>
                <c:pt idx="1454">
                  <c:v>1.0023095183023753E-2</c:v>
                </c:pt>
                <c:pt idx="1455">
                  <c:v>1.0016106286506588E-2</c:v>
                </c:pt>
                <c:pt idx="1456">
                  <c:v>1.0009114026526001E-2</c:v>
                </c:pt>
                <c:pt idx="1457">
                  <c:v>1.0002118508077138E-2</c:v>
                </c:pt>
                <c:pt idx="1458">
                  <c:v>9.9951198361547065E-3</c:v>
                </c:pt>
                <c:pt idx="1459">
                  <c:v>9.9881181157516746E-3</c:v>
                </c:pt>
                <c:pt idx="1460">
                  <c:v>9.9822028774540824E-3</c:v>
                </c:pt>
                <c:pt idx="1461">
                  <c:v>9.9751964579277569E-3</c:v>
                </c:pt>
                <c:pt idx="1462">
                  <c:v>9.9681872822149943E-3</c:v>
                </c:pt>
                <c:pt idx="1463">
                  <c:v>9.9611754552939163E-3</c:v>
                </c:pt>
                <c:pt idx="1464">
                  <c:v>9.9537965789092391E-3</c:v>
                </c:pt>
                <c:pt idx="1465">
                  <c:v>9.9467794330764872E-3</c:v>
                </c:pt>
                <c:pt idx="1466">
                  <c:v>9.9397599585315678E-3</c:v>
                </c:pt>
                <c:pt idx="1467">
                  <c:v>9.9327382602489717E-3</c:v>
                </c:pt>
                <c:pt idx="1468">
                  <c:v>9.9257144432027492E-3</c:v>
                </c:pt>
                <c:pt idx="1469">
                  <c:v>9.9190546969912478E-3</c:v>
                </c:pt>
                <c:pt idx="1470">
                  <c:v>9.9120272508789256E-3</c:v>
                </c:pt>
                <c:pt idx="1471">
                  <c:v>9.9049979933302987E-3</c:v>
                </c:pt>
                <c:pt idx="1472">
                  <c:v>9.8979670293115694E-3</c:v>
                </c:pt>
                <c:pt idx="1473">
                  <c:v>9.890567250493091E-3</c:v>
                </c:pt>
                <c:pt idx="1474">
                  <c:v>9.8835329252297145E-3</c:v>
                </c:pt>
                <c:pt idx="1475">
                  <c:v>9.8764972159780303E-3</c:v>
                </c:pt>
                <c:pt idx="1476">
                  <c:v>9.869460227698473E-3</c:v>
                </c:pt>
                <c:pt idx="1477">
                  <c:v>9.8617847780607514E-3</c:v>
                </c:pt>
                <c:pt idx="1478">
                  <c:v>9.8547456341494585E-3</c:v>
                </c:pt>
                <c:pt idx="1479">
                  <c:v>9.8477055334742145E-3</c:v>
                </c:pt>
                <c:pt idx="1480">
                  <c:v>9.8406645809884143E-3</c:v>
                </c:pt>
                <c:pt idx="1481">
                  <c:v>9.8336228816419194E-3</c:v>
                </c:pt>
                <c:pt idx="1482">
                  <c:v>9.8265805403863569E-3</c:v>
                </c:pt>
                <c:pt idx="1483">
                  <c:v>9.8195376621693815E-3</c:v>
                </c:pt>
                <c:pt idx="1484">
                  <c:v>9.8124943519377599E-3</c:v>
                </c:pt>
                <c:pt idx="1485">
                  <c:v>9.8054507146373791E-3</c:v>
                </c:pt>
                <c:pt idx="1486">
                  <c:v>9.797296595821129E-3</c:v>
                </c:pt>
                <c:pt idx="1487">
                  <c:v>9.7902521319940799E-3</c:v>
                </c:pt>
                <c:pt idx="1488">
                  <c:v>9.7832076788245924E-3</c:v>
                </c:pt>
                <c:pt idx="1489">
                  <c:v>9.776163341260892E-3</c:v>
                </c:pt>
                <c:pt idx="1490">
                  <c:v>9.7694899326173004E-3</c:v>
                </c:pt>
                <c:pt idx="1491">
                  <c:v>9.7614400670969059E-3</c:v>
                </c:pt>
                <c:pt idx="1492">
                  <c:v>9.7543968984706627E-3</c:v>
                </c:pt>
                <c:pt idx="1493">
                  <c:v>9.7473542725705024E-3</c:v>
                </c:pt>
                <c:pt idx="1494">
                  <c:v>9.7403122943336851E-3</c:v>
                </c:pt>
                <c:pt idx="1495">
                  <c:v>9.7321571223150175E-3</c:v>
                </c:pt>
                <c:pt idx="1496">
                  <c:v>9.7251164810566258E-3</c:v>
                </c:pt>
                <c:pt idx="1497">
                  <c:v>9.7180768252400698E-3</c:v>
                </c:pt>
                <c:pt idx="1498">
                  <c:v>9.7110382598059215E-3</c:v>
                </c:pt>
                <c:pt idx="1499">
                  <c:v>9.7051157908060494E-3</c:v>
                </c:pt>
                <c:pt idx="1500">
                  <c:v>9.698079902151404E-3</c:v>
                </c:pt>
                <c:pt idx="1501">
                  <c:v>9.6910453956811811E-3</c:v>
                </c:pt>
                <c:pt idx="1502">
                  <c:v>9.6828970006150369E-3</c:v>
                </c:pt>
                <c:pt idx="1503">
                  <c:v>9.6758654611254456E-3</c:v>
                </c:pt>
                <c:pt idx="1504">
                  <c:v>9.6688356416217286E-3</c:v>
                </c:pt>
                <c:pt idx="1505">
                  <c:v>9.6618076470328558E-3</c:v>
                </c:pt>
                <c:pt idx="1506">
                  <c:v>9.6547815822860747E-3</c:v>
                </c:pt>
                <c:pt idx="1507">
                  <c:v>9.6488732584291276E-3</c:v>
                </c:pt>
                <c:pt idx="1508">
                  <c:v>9.6407356620200526E-3</c:v>
                </c:pt>
                <c:pt idx="1509">
                  <c:v>9.6337160163484353E-3</c:v>
                </c:pt>
                <c:pt idx="1510">
                  <c:v>9.6266987202124395E-3</c:v>
                </c:pt>
                <c:pt idx="1511">
                  <c:v>9.6207994339246889E-3</c:v>
                </c:pt>
                <c:pt idx="1512">
                  <c:v>9.6145306874980581E-3</c:v>
                </c:pt>
                <c:pt idx="1513">
                  <c:v>9.6075208756921278E-3</c:v>
                </c:pt>
                <c:pt idx="1514">
                  <c:v>9.6005137945814247E-3</c:v>
                </c:pt>
                <c:pt idx="1515">
                  <c:v>9.5935095490676733E-3</c:v>
                </c:pt>
                <c:pt idx="1516">
                  <c:v>9.5861366246688551E-3</c:v>
                </c:pt>
                <c:pt idx="1517">
                  <c:v>9.5791384331436781E-3</c:v>
                </c:pt>
                <c:pt idx="1518">
                  <c:v>9.5721433996207115E-3</c:v>
                </c:pt>
                <c:pt idx="1519">
                  <c:v>9.5651516289975876E-3</c:v>
                </c:pt>
                <c:pt idx="1520">
                  <c:v>9.5581632261714927E-3</c:v>
                </c:pt>
                <c:pt idx="1521">
                  <c:v>9.551549497782641E-3</c:v>
                </c:pt>
                <c:pt idx="1522">
                  <c:v>9.5445680385513633E-3</c:v>
                </c:pt>
                <c:pt idx="1523">
                  <c:v>9.5375902540720797E-3</c:v>
                </c:pt>
                <c:pt idx="1524">
                  <c:v>9.5306162492341476E-3</c:v>
                </c:pt>
                <c:pt idx="1525">
                  <c:v>9.5232754002558106E-3</c:v>
                </c:pt>
                <c:pt idx="1526">
                  <c:v>9.5163094069487912E-3</c:v>
                </c:pt>
                <c:pt idx="1527">
                  <c:v>9.5093475156716976E-3</c:v>
                </c:pt>
                <c:pt idx="1528">
                  <c:v>9.5023898313098577E-3</c:v>
                </c:pt>
                <c:pt idx="1529">
                  <c:v>9.4958065906372308E-3</c:v>
                </c:pt>
                <c:pt idx="1530">
                  <c:v>9.4888574662117253E-3</c:v>
                </c:pt>
                <c:pt idx="1531">
                  <c:v>9.4819128556031633E-3</c:v>
                </c:pt>
                <c:pt idx="1532">
                  <c:v>9.4749728636885373E-3</c:v>
                </c:pt>
                <c:pt idx="1533">
                  <c:v>9.4680375953417467E-3</c:v>
                </c:pt>
                <c:pt idx="1534">
                  <c:v>9.4611071554375741E-3</c:v>
                </c:pt>
                <c:pt idx="1535">
                  <c:v>9.4541816488477124E-3</c:v>
                </c:pt>
                <c:pt idx="1536">
                  <c:v>9.4472611804429663E-3</c:v>
                </c:pt>
                <c:pt idx="1537">
                  <c:v>9.4403458550932646E-3</c:v>
                </c:pt>
                <c:pt idx="1538">
                  <c:v>9.4315942732119615E-3</c:v>
                </c:pt>
                <c:pt idx="1539">
                  <c:v>9.4246907476465622E-3</c:v>
                </c:pt>
                <c:pt idx="1540">
                  <c:v>9.4177927185622838E-3</c:v>
                </c:pt>
                <c:pt idx="1541">
                  <c:v>9.4109002908343738E-3</c:v>
                </c:pt>
                <c:pt idx="1542">
                  <c:v>9.405115392586887E-3</c:v>
                </c:pt>
                <c:pt idx="1543">
                  <c:v>9.3982336672709492E-3</c:v>
                </c:pt>
                <c:pt idx="1544">
                  <c:v>9.3913578346044406E-3</c:v>
                </c:pt>
                <c:pt idx="1545">
                  <c:v>9.3844879994503631E-3</c:v>
                </c:pt>
                <c:pt idx="1546">
                  <c:v>9.3776242666690993E-3</c:v>
                </c:pt>
                <c:pt idx="1547">
                  <c:v>9.3696692257879063E-3</c:v>
                </c:pt>
                <c:pt idx="1548">
                  <c:v>9.3628189439446275E-3</c:v>
                </c:pt>
                <c:pt idx="1549">
                  <c:v>9.3559751024085615E-3</c:v>
                </c:pt>
                <c:pt idx="1550">
                  <c:v>9.3491378060437808E-3</c:v>
                </c:pt>
                <c:pt idx="1551">
                  <c:v>9.3434008084199143E-3</c:v>
                </c:pt>
                <c:pt idx="1552">
                  <c:v>9.336575891891595E-3</c:v>
                </c:pt>
                <c:pt idx="1553">
                  <c:v>9.3297578117281944E-3</c:v>
                </c:pt>
                <c:pt idx="1554">
                  <c:v>9.3229466727787341E-3</c:v>
                </c:pt>
                <c:pt idx="1555">
                  <c:v>9.3150531718676158E-3</c:v>
                </c:pt>
                <c:pt idx="1556">
                  <c:v>9.3082573485605124E-3</c:v>
                </c:pt>
                <c:pt idx="1557">
                  <c:v>9.3014688044237934E-3</c:v>
                </c:pt>
                <c:pt idx="1558">
                  <c:v>9.2946876443064912E-3</c:v>
                </c:pt>
                <c:pt idx="1559">
                  <c:v>9.287913973061078E-3</c:v>
                </c:pt>
                <c:pt idx="1560">
                  <c:v>9.2811478955335761E-3</c:v>
                </c:pt>
                <c:pt idx="1561">
                  <c:v>9.2743895165738801E-3</c:v>
                </c:pt>
                <c:pt idx="1562">
                  <c:v>9.2676389410258648E-3</c:v>
                </c:pt>
                <c:pt idx="1563">
                  <c:v>9.2608962737351242E-3</c:v>
                </c:pt>
                <c:pt idx="1564">
                  <c:v>9.2559592999767876E-3</c:v>
                </c:pt>
                <c:pt idx="1565">
                  <c:v>9.2492305514990467E-3</c:v>
                </c:pt>
                <c:pt idx="1566">
                  <c:v>9.2425099866872071E-3</c:v>
                </c:pt>
                <c:pt idx="1567">
                  <c:v>9.2357977103705614E-3</c:v>
                </c:pt>
                <c:pt idx="1568">
                  <c:v>9.2287360275865732E-3</c:v>
                </c:pt>
                <c:pt idx="1569">
                  <c:v>9.2220411149728301E-3</c:v>
                </c:pt>
                <c:pt idx="1570">
                  <c:v>9.2153548131625879E-3</c:v>
                </c:pt>
                <c:pt idx="1571">
                  <c:v>9.2086772269814408E-3</c:v>
                </c:pt>
                <c:pt idx="1572">
                  <c:v>9.2020084612532346E-3</c:v>
                </c:pt>
                <c:pt idx="1573">
                  <c:v>9.1957039810964987E-3</c:v>
                </c:pt>
                <c:pt idx="1574">
                  <c:v>9.1890526593326402E-3</c:v>
                </c:pt>
                <c:pt idx="1575">
                  <c:v>9.1824104646444516E-3</c:v>
                </c:pt>
                <c:pt idx="1576">
                  <c:v>9.1757775018493012E-3</c:v>
                </c:pt>
                <c:pt idx="1577">
                  <c:v>9.1688006081586306E-3</c:v>
                </c:pt>
                <c:pt idx="1578">
                  <c:v>9.1621869663819806E-3</c:v>
                </c:pt>
                <c:pt idx="1579">
                  <c:v>9.1555828787904664E-3</c:v>
                </c:pt>
                <c:pt idx="1580">
                  <c:v>9.1489884501982678E-3</c:v>
                </c:pt>
                <c:pt idx="1581">
                  <c:v>9.1424037854182447E-3</c:v>
                </c:pt>
                <c:pt idx="1582">
                  <c:v>9.1361794644111028E-3</c:v>
                </c:pt>
                <c:pt idx="1583">
                  <c:v>9.1296140596317105E-3</c:v>
                </c:pt>
                <c:pt idx="1584">
                  <c:v>9.1230587252344141E-3</c:v>
                </c:pt>
                <c:pt idx="1585">
                  <c:v>9.1165135660259879E-3</c:v>
                </c:pt>
                <c:pt idx="1586">
                  <c:v>9.1099786868096659E-3</c:v>
                </c:pt>
                <c:pt idx="1587">
                  <c:v>9.1034541923891311E-3</c:v>
                </c:pt>
                <c:pt idx="1588">
                  <c:v>9.096940187566736E-3</c:v>
                </c:pt>
                <c:pt idx="1589">
                  <c:v>9.0904367771421843E-3</c:v>
                </c:pt>
                <c:pt idx="1590">
                  <c:v>9.0822166433313437E-3</c:v>
                </c:pt>
                <c:pt idx="1591">
                  <c:v>9.0757379687225106E-3</c:v>
                </c:pt>
                <c:pt idx="1592">
                  <c:v>9.0692702422889484E-3</c:v>
                </c:pt>
                <c:pt idx="1593">
                  <c:v>9.0628135688380004E-3</c:v>
                </c:pt>
                <c:pt idx="1594">
                  <c:v>9.0573964263671088E-3</c:v>
                </c:pt>
                <c:pt idx="1595">
                  <c:v>9.050960136865743E-3</c:v>
                </c:pt>
                <c:pt idx="1596">
                  <c:v>9.04453519110213E-3</c:v>
                </c:pt>
                <c:pt idx="1597">
                  <c:v>9.0381216938728772E-3</c:v>
                </c:pt>
                <c:pt idx="1598">
                  <c:v>9.0317197499715368E-3</c:v>
                </c:pt>
                <c:pt idx="1599">
                  <c:v>9.0243115097254547E-3</c:v>
                </c:pt>
                <c:pt idx="1600">
                  <c:v>9.0179351416097911E-3</c:v>
                </c:pt>
                <c:pt idx="1601">
                  <c:v>9.0115706648800694E-3</c:v>
                </c:pt>
                <c:pt idx="1602">
                  <c:v>9.005218184331169E-3</c:v>
                </c:pt>
                <c:pt idx="1603">
                  <c:v>8.9998869980931432E-3</c:v>
                </c:pt>
                <c:pt idx="1604">
                  <c:v>8.9935565747696778E-3</c:v>
                </c:pt>
                <c:pt idx="1605">
                  <c:v>8.9872384383005884E-3</c:v>
                </c:pt>
                <c:pt idx="1606">
                  <c:v>8.9809326934711265E-3</c:v>
                </c:pt>
                <c:pt idx="1607">
                  <c:v>8.9746394450647936E-3</c:v>
                </c:pt>
                <c:pt idx="1608">
                  <c:v>8.9673610892255558E-3</c:v>
                </c:pt>
                <c:pt idx="1609">
                  <c:v>8.9610955161131718E-3</c:v>
                </c:pt>
                <c:pt idx="1610">
                  <c:v>8.9548427775019927E-3</c:v>
                </c:pt>
                <c:pt idx="1611">
                  <c:v>8.9486029781783039E-3</c:v>
                </c:pt>
                <c:pt idx="1612">
                  <c:v>8.9423762229253849E-3</c:v>
                </c:pt>
                <c:pt idx="1613">
                  <c:v>8.9361626165260846E-3</c:v>
                </c:pt>
                <c:pt idx="1614">
                  <c:v>8.9299622637619615E-3</c:v>
                </c:pt>
                <c:pt idx="1615">
                  <c:v>8.9237752694145793E-3</c:v>
                </c:pt>
                <c:pt idx="1616">
                  <c:v>8.9189060243784583E-3</c:v>
                </c:pt>
                <c:pt idx="1617">
                  <c:v>8.9127426519181475E-3</c:v>
                </c:pt>
                <c:pt idx="1618">
                  <c:v>8.9065929205078831E-3</c:v>
                </c:pt>
                <c:pt idx="1619">
                  <c:v>8.9004569349161698E-3</c:v>
                </c:pt>
                <c:pt idx="1620">
                  <c:v>8.8943347999115054E-3</c:v>
                </c:pt>
                <c:pt idx="1621">
                  <c:v>8.8879047682085596E-3</c:v>
                </c:pt>
                <c:pt idx="1622">
                  <c:v>8.8818115394843581E-3</c:v>
                </c:pt>
                <c:pt idx="1623">
                  <c:v>8.8757324835800119E-3</c:v>
                </c:pt>
                <c:pt idx="1624">
                  <c:v>8.8696677052628667E-3</c:v>
                </c:pt>
                <c:pt idx="1625">
                  <c:v>8.8639355505159625E-3</c:v>
                </c:pt>
                <c:pt idx="1626">
                  <c:v>8.857898719113284E-3</c:v>
                </c:pt>
                <c:pt idx="1627">
                  <c:v>8.8518764716472992E-3</c:v>
                </c:pt>
                <c:pt idx="1628">
                  <c:v>8.8458689128790464E-3</c:v>
                </c:pt>
                <c:pt idx="1629">
                  <c:v>8.839561644218067E-3</c:v>
                </c:pt>
                <c:pt idx="1630">
                  <c:v>8.8335847314535698E-3</c:v>
                </c:pt>
                <c:pt idx="1631">
                  <c:v>8.8276228296114145E-3</c:v>
                </c:pt>
                <c:pt idx="1632">
                  <c:v>8.8216760434497686E-3</c:v>
                </c:pt>
                <c:pt idx="1633">
                  <c:v>8.8157444777268029E-3</c:v>
                </c:pt>
                <c:pt idx="1634">
                  <c:v>8.8101378893988488E-3</c:v>
                </c:pt>
                <c:pt idx="1635">
                  <c:v>8.8042360847318951E-3</c:v>
                </c:pt>
                <c:pt idx="1636">
                  <c:v>8.7983498068131827E-3</c:v>
                </c:pt>
                <c:pt idx="1637">
                  <c:v>8.7924791603949583E-3</c:v>
                </c:pt>
                <c:pt idx="1638">
                  <c:v>8.7866242502294741E-3</c:v>
                </c:pt>
                <c:pt idx="1639">
                  <c:v>8.7807851810659063E-3</c:v>
                </c:pt>
                <c:pt idx="1640">
                  <c:v>8.7749620576551904E-3</c:v>
                </c:pt>
                <c:pt idx="1641">
                  <c:v>8.7691549847451825E-3</c:v>
                </c:pt>
                <c:pt idx="1642">
                  <c:v>8.7621587443562337E-3</c:v>
                </c:pt>
                <c:pt idx="1643">
                  <c:v>8.7563883225603573E-3</c:v>
                </c:pt>
                <c:pt idx="1644">
                  <c:v>8.7506342973917642E-3</c:v>
                </c:pt>
                <c:pt idx="1645">
                  <c:v>8.7448967736040769E-3</c:v>
                </c:pt>
                <c:pt idx="1646">
                  <c:v>8.7400668462988933E-3</c:v>
                </c:pt>
                <c:pt idx="1647">
                  <c:v>8.734359365764801E-3</c:v>
                </c:pt>
                <c:pt idx="1648">
                  <c:v>8.7286686769287979E-3</c:v>
                </c:pt>
                <c:pt idx="1649">
                  <c:v>8.7229948845333229E-3</c:v>
                </c:pt>
                <c:pt idx="1650">
                  <c:v>8.717338093323446E-3</c:v>
                </c:pt>
                <c:pt idx="1651">
                  <c:v>8.7103114375068364E-3</c:v>
                </c:pt>
                <c:pt idx="1652">
                  <c:v>8.7046936939335906E-3</c:v>
                </c:pt>
                <c:pt idx="1653">
                  <c:v>8.699093296706973E-3</c:v>
                </c:pt>
                <c:pt idx="1654">
                  <c:v>8.693510350570444E-3</c:v>
                </c:pt>
                <c:pt idx="1655">
                  <c:v>8.6879449602665915E-3</c:v>
                </c:pt>
                <c:pt idx="1656">
                  <c:v>8.6823972305380137E-3</c:v>
                </c:pt>
                <c:pt idx="1657">
                  <c:v>8.6768672661251406E-3</c:v>
                </c:pt>
                <c:pt idx="1658">
                  <c:v>8.6713551717697013E-3</c:v>
                </c:pt>
                <c:pt idx="1659">
                  <c:v>8.6658610522108315E-3</c:v>
                </c:pt>
                <c:pt idx="1660">
                  <c:v>8.6603850121880991E-3</c:v>
                </c:pt>
                <c:pt idx="1661">
                  <c:v>8.6549271564397793E-3</c:v>
                </c:pt>
                <c:pt idx="1662">
                  <c:v>8.6494875897045742E-3</c:v>
                </c:pt>
                <c:pt idx="1663">
                  <c:v>8.6440664167181623E-3</c:v>
                </c:pt>
                <c:pt idx="1664">
                  <c:v>8.6386637422183853E-3</c:v>
                </c:pt>
                <c:pt idx="1665">
                  <c:v>8.6332796709409215E-3</c:v>
                </c:pt>
                <c:pt idx="1666">
                  <c:v>8.6279143076210211E-3</c:v>
                </c:pt>
                <c:pt idx="1667">
                  <c:v>8.6225677569934951E-3</c:v>
                </c:pt>
                <c:pt idx="1668">
                  <c:v>8.6183246827146887E-3</c:v>
                </c:pt>
                <c:pt idx="1669">
                  <c:v>8.6130110031745564E-3</c:v>
                </c:pt>
                <c:pt idx="1670">
                  <c:v>8.6077164184701922E-3</c:v>
                </c:pt>
                <c:pt idx="1671">
                  <c:v>8.602441033325782E-3</c:v>
                </c:pt>
                <c:pt idx="1672">
                  <c:v>8.5969187481012184E-3</c:v>
                </c:pt>
                <c:pt idx="1673">
                  <c:v>8.5916833742639073E-3</c:v>
                </c:pt>
                <c:pt idx="1674">
                  <c:v>8.5864675221822371E-3</c:v>
                </c:pt>
                <c:pt idx="1675">
                  <c:v>8.5802233836150855E-3</c:v>
                </c:pt>
                <c:pt idx="1676">
                  <c:v>8.5760948021867782E-3</c:v>
                </c:pt>
                <c:pt idx="1677">
                  <c:v>8.5711977778155299E-3</c:v>
                </c:pt>
                <c:pt idx="1678">
                  <c:v>8.5660597218754787E-3</c:v>
                </c:pt>
                <c:pt idx="1679">
                  <c:v>8.5609417032840064E-3</c:v>
                </c:pt>
                <c:pt idx="1680">
                  <c:v>8.5558438267617602E-3</c:v>
                </c:pt>
                <c:pt idx="1681">
                  <c:v>8.5505119636310641E-3</c:v>
                </c:pt>
                <c:pt idx="1682">
                  <c:v>8.5454560556636108E-3</c:v>
                </c:pt>
                <c:pt idx="1683">
                  <c:v>8.5404206119616046E-3</c:v>
                </c:pt>
                <c:pt idx="1684">
                  <c:v>8.5354057372465514E-3</c:v>
                </c:pt>
                <c:pt idx="1685">
                  <c:v>8.5290222251331559E-3</c:v>
                </c:pt>
                <c:pt idx="1686">
                  <c:v>8.5233130256022038E-3</c:v>
                </c:pt>
                <c:pt idx="1687">
                  <c:v>8.5183691821370429E-3</c:v>
                </c:pt>
                <c:pt idx="1688">
                  <c:v>8.5134455061378223E-3</c:v>
                </c:pt>
                <c:pt idx="1689">
                  <c:v>8.5085414944931423E-3</c:v>
                </c:pt>
                <c:pt idx="1690">
                  <c:v>8.5036566422429707E-3</c:v>
                </c:pt>
                <c:pt idx="1691">
                  <c:v>8.4987904425808461E-3</c:v>
                </c:pt>
                <c:pt idx="1692">
                  <c:v>8.4939423868516713E-3</c:v>
                </c:pt>
                <c:pt idx="1693">
                  <c:v>8.4891119645539147E-3</c:v>
                </c:pt>
                <c:pt idx="1694">
                  <c:v>8.4838230831531317E-3</c:v>
                </c:pt>
                <c:pt idx="1695">
                  <c:v>8.4790280403820271E-3</c:v>
                </c:pt>
                <c:pt idx="1696">
                  <c:v>8.4742489913420434E-3</c:v>
                </c:pt>
                <c:pt idx="1697">
                  <c:v>8.4694854243598707E-3</c:v>
                </c:pt>
                <c:pt idx="1698">
                  <c:v>8.4649715680744572E-3</c:v>
                </c:pt>
                <c:pt idx="1699">
                  <c:v>8.4602367739233901E-3</c:v>
                </c:pt>
                <c:pt idx="1700">
                  <c:v>8.4555159516840356E-3</c:v>
                </c:pt>
                <c:pt idx="1701">
                  <c:v>8.4494660127792127E-3</c:v>
                </c:pt>
                <c:pt idx="1702">
                  <c:v>8.4461141326409566E-3</c:v>
                </c:pt>
                <c:pt idx="1703">
                  <c:v>8.4412002617894697E-3</c:v>
                </c:pt>
                <c:pt idx="1704">
                  <c:v>8.4365305888837224E-3</c:v>
                </c:pt>
                <c:pt idx="1705">
                  <c:v>8.4318722388666903E-3</c:v>
                </c:pt>
                <c:pt idx="1706">
                  <c:v>8.4272246836190837E-3</c:v>
                </c:pt>
                <c:pt idx="1707">
                  <c:v>8.4228173203221204E-3</c:v>
                </c:pt>
                <c:pt idx="1708">
                  <c:v>8.4181893228723707E-3</c:v>
                </c:pt>
                <c:pt idx="1709">
                  <c:v>8.4135705321441261E-3</c:v>
                </c:pt>
                <c:pt idx="1710">
                  <c:v>8.4089604094849859E-3</c:v>
                </c:pt>
                <c:pt idx="1711">
                  <c:v>8.4039020572625432E-3</c:v>
                </c:pt>
                <c:pt idx="1712">
                  <c:v>8.3995362450936407E-3</c:v>
                </c:pt>
                <c:pt idx="1713">
                  <c:v>8.3949495952289465E-3</c:v>
                </c:pt>
                <c:pt idx="1714">
                  <c:v>8.3903703052360928E-3</c:v>
                </c:pt>
                <c:pt idx="1715">
                  <c:v>8.3857984317602056E-3</c:v>
                </c:pt>
                <c:pt idx="1716">
                  <c:v>8.3812340314468412E-3</c:v>
                </c:pt>
                <c:pt idx="1717">
                  <c:v>8.3766771609406904E-3</c:v>
                </c:pt>
                <c:pt idx="1718">
                  <c:v>8.3721278768877447E-3</c:v>
                </c:pt>
                <c:pt idx="1719">
                  <c:v>8.3675862359305197E-3</c:v>
                </c:pt>
                <c:pt idx="1720">
                  <c:v>8.3635006805019164E-3</c:v>
                </c:pt>
                <c:pt idx="1721">
                  <c:v>8.3589735587180948E-3</c:v>
                </c:pt>
                <c:pt idx="1722">
                  <c:v>8.3544542413942074E-3</c:v>
                </c:pt>
                <c:pt idx="1723">
                  <c:v>8.3499427851702248E-3</c:v>
                </c:pt>
                <c:pt idx="1724">
                  <c:v>8.345439246686551E-3</c:v>
                </c:pt>
                <c:pt idx="1725">
                  <c:v>8.3407218529384219E-3</c:v>
                </c:pt>
                <c:pt idx="1726">
                  <c:v>8.3364561494973649E-3</c:v>
                </c:pt>
                <c:pt idx="1727">
                  <c:v>8.3319767040687144E-3</c:v>
                </c:pt>
                <c:pt idx="1728">
                  <c:v>8.3275054029371687E-3</c:v>
                </c:pt>
                <c:pt idx="1729">
                  <c:v>8.3230423027396208E-3</c:v>
                </c:pt>
                <c:pt idx="1730">
                  <c:v>8.318587460112525E-3</c:v>
                </c:pt>
                <c:pt idx="1731">
                  <c:v>8.3141409316945299E-3</c:v>
                </c:pt>
                <c:pt idx="1732">
                  <c:v>8.309702774121212E-3</c:v>
                </c:pt>
                <c:pt idx="1733">
                  <c:v>8.3052730440294643E-3</c:v>
                </c:pt>
                <c:pt idx="1734">
                  <c:v>8.3008517980557393E-3</c:v>
                </c:pt>
                <c:pt idx="1735">
                  <c:v>8.2964390928347356E-3</c:v>
                </c:pt>
                <c:pt idx="1736">
                  <c:v>8.2920349850011486E-3</c:v>
                </c:pt>
                <c:pt idx="1737">
                  <c:v>8.2872279610065689E-3</c:v>
                </c:pt>
                <c:pt idx="1738">
                  <c:v>8.2828419254488382E-3</c:v>
                </c:pt>
                <c:pt idx="1739">
                  <c:v>8.2784646609726491E-3</c:v>
                </c:pt>
                <c:pt idx="1740">
                  <c:v>8.2740962242107106E-3</c:v>
                </c:pt>
                <c:pt idx="1741">
                  <c:v>8.2697366717952893E-3</c:v>
                </c:pt>
                <c:pt idx="1742">
                  <c:v>8.2653860603582128E-3</c:v>
                </c:pt>
                <c:pt idx="1743">
                  <c:v>8.2610444465317494E-3</c:v>
                </c:pt>
                <c:pt idx="1744">
                  <c:v>8.2567118869459576E-3</c:v>
                </c:pt>
                <c:pt idx="1745">
                  <c:v>8.2523884382317819E-3</c:v>
                </c:pt>
                <c:pt idx="1746">
                  <c:v>8.2474424718570003E-3</c:v>
                </c:pt>
                <c:pt idx="1747">
                  <c:v>8.2431391564568891E-3</c:v>
                </c:pt>
                <c:pt idx="1748">
                  <c:v>8.2388451347439051E-3</c:v>
                </c:pt>
                <c:pt idx="1749">
                  <c:v>8.2345604633492653E-3</c:v>
                </c:pt>
                <c:pt idx="1750">
                  <c:v>8.2304933580506241E-3</c:v>
                </c:pt>
                <c:pt idx="1751">
                  <c:v>8.2250097331412805E-3</c:v>
                </c:pt>
                <c:pt idx="1752">
                  <c:v>8.2207555791875813E-3</c:v>
                </c:pt>
                <c:pt idx="1753">
                  <c:v>8.2165110139444733E-3</c:v>
                </c:pt>
                <c:pt idx="1754">
                  <c:v>8.211260998296584E-3</c:v>
                </c:pt>
                <c:pt idx="1755">
                  <c:v>8.2074362016754995E-3</c:v>
                </c:pt>
                <c:pt idx="1756">
                  <c:v>8.2032226066782836E-3</c:v>
                </c:pt>
                <c:pt idx="1757">
                  <c:v>8.1990188398576181E-3</c:v>
                </c:pt>
                <c:pt idx="1758">
                  <c:v>8.1954340003844318E-3</c:v>
                </c:pt>
                <c:pt idx="1759">
                  <c:v>8.1912481566022415E-3</c:v>
                </c:pt>
                <c:pt idx="1760">
                  <c:v>8.1870722979265637E-3</c:v>
                </c:pt>
                <c:pt idx="1761">
                  <c:v>8.1829064809857601E-3</c:v>
                </c:pt>
                <c:pt idx="1762">
                  <c:v>8.1781494104626873E-3</c:v>
                </c:pt>
                <c:pt idx="1763">
                  <c:v>8.1740058019324144E-3</c:v>
                </c:pt>
                <c:pt idx="1764">
                  <c:v>8.1698724179867614E-3</c:v>
                </c:pt>
                <c:pt idx="1765">
                  <c:v>8.1657493152526902E-3</c:v>
                </c:pt>
                <c:pt idx="1766">
                  <c:v>8.1616365503593101E-3</c:v>
                </c:pt>
                <c:pt idx="1767">
                  <c:v>8.1581256268240671E-3</c:v>
                </c:pt>
                <c:pt idx="1768">
                  <c:v>8.1534422606033274E-3</c:v>
                </c:pt>
                <c:pt idx="1769">
                  <c:v>8.1493608489959356E-3</c:v>
                </c:pt>
                <c:pt idx="1770">
                  <c:v>8.1452900017370787E-3</c:v>
                </c:pt>
                <c:pt idx="1771">
                  <c:v>8.1418130646447717E-3</c:v>
                </c:pt>
                <c:pt idx="1772">
                  <c:v>8.1381492419928848E-3</c:v>
                </c:pt>
                <c:pt idx="1773">
                  <c:v>8.1341069548390398E-3</c:v>
                </c:pt>
                <c:pt idx="1774">
                  <c:v>8.1300754368749343E-3</c:v>
                </c:pt>
                <c:pt idx="1775">
                  <c:v>8.1260547447231206E-3</c:v>
                </c:pt>
                <c:pt idx="1776">
                  <c:v>8.12185380485227E-3</c:v>
                </c:pt>
                <c:pt idx="1777">
                  <c:v>8.117855645208033E-3</c:v>
                </c:pt>
                <c:pt idx="1778">
                  <c:v>8.1138684855717336E-3</c:v>
                </c:pt>
                <c:pt idx="1779">
                  <c:v>8.1098923825640122E-3</c:v>
                </c:pt>
                <c:pt idx="1780">
                  <c:v>8.1059273928046367E-3</c:v>
                </c:pt>
                <c:pt idx="1781">
                  <c:v>8.1021611045733744E-3</c:v>
                </c:pt>
                <c:pt idx="1782">
                  <c:v>8.0982177784586721E-3</c:v>
                </c:pt>
                <c:pt idx="1783">
                  <c:v>8.0942857311115026E-3</c:v>
                </c:pt>
                <c:pt idx="1784">
                  <c:v>8.0903650191504455E-3</c:v>
                </c:pt>
                <c:pt idx="1785">
                  <c:v>8.0862711244307876E-3</c:v>
                </c:pt>
                <c:pt idx="1786">
                  <c:v>8.0823740031756349E-3</c:v>
                </c:pt>
                <c:pt idx="1787">
                  <c:v>8.0784883915036576E-3</c:v>
                </c:pt>
                <c:pt idx="1788">
                  <c:v>8.0724058205429022E-3</c:v>
                </c:pt>
                <c:pt idx="1789">
                  <c:v>8.0703825398314843E-3</c:v>
                </c:pt>
                <c:pt idx="1790">
                  <c:v>8.0670819610916648E-3</c:v>
                </c:pt>
                <c:pt idx="1791">
                  <c:v>8.0632421821274849E-3</c:v>
                </c:pt>
                <c:pt idx="1792">
                  <c:v>8.059414191487875E-3</c:v>
                </c:pt>
                <c:pt idx="1793">
                  <c:v>8.055598045788764E-3</c:v>
                </c:pt>
                <c:pt idx="1794">
                  <c:v>8.0517938016456368E-3</c:v>
                </c:pt>
                <c:pt idx="1795">
                  <c:v>8.048001515675746E-3</c:v>
                </c:pt>
                <c:pt idx="1796">
                  <c:v>8.044221244493251E-3</c:v>
                </c:pt>
                <c:pt idx="1797">
                  <c:v>8.0404530447136403E-3</c:v>
                </c:pt>
                <c:pt idx="1798">
                  <c:v>8.0358252998879269E-3</c:v>
                </c:pt>
                <c:pt idx="1799">
                  <c:v>8.0320854501311663E-3</c:v>
                </c:pt>
                <c:pt idx="1800">
                  <c:v>8.0283578634002695E-3</c:v>
                </c:pt>
                <c:pt idx="1801">
                  <c:v>8.0246425963131727E-3</c:v>
                </c:pt>
                <c:pt idx="1802">
                  <c:v>8.0214527109619647E-3</c:v>
                </c:pt>
                <c:pt idx="1803">
                  <c:v>8.0177597770286681E-3</c:v>
                </c:pt>
                <c:pt idx="1804">
                  <c:v>8.0140793195178882E-3</c:v>
                </c:pt>
                <c:pt idx="1805">
                  <c:v>8.010411395044886E-3</c:v>
                </c:pt>
                <c:pt idx="1806">
                  <c:v>8.0067560602249208E-3</c:v>
                </c:pt>
                <c:pt idx="1807">
                  <c:v>8.0026128769509087E-3</c:v>
                </c:pt>
                <c:pt idx="1808">
                  <c:v>7.9989854326850858E-3</c:v>
                </c:pt>
                <c:pt idx="1809">
                  <c:v>7.9953707610074098E-3</c:v>
                </c:pt>
                <c:pt idx="1810">
                  <c:v>7.9917689185353899E-3</c:v>
                </c:pt>
                <c:pt idx="1811">
                  <c:v>7.9886702124498856E-3</c:v>
                </c:pt>
                <c:pt idx="1812">
                  <c:v>7.9850916044615829E-3</c:v>
                </c:pt>
                <c:pt idx="1813">
                  <c:v>7.9815259824291985E-3</c:v>
                </c:pt>
                <c:pt idx="1814">
                  <c:v>7.9774909730380827E-3</c:v>
                </c:pt>
                <c:pt idx="1815">
                  <c:v>7.9739541258448988E-3</c:v>
                </c:pt>
                <c:pt idx="1816">
                  <c:v>7.9704304475568203E-3</c:v>
                </c:pt>
                <c:pt idx="1817">
                  <c:v>7.9669199947904959E-3</c:v>
                </c:pt>
                <c:pt idx="1818">
                  <c:v>7.9634228241608519E-3</c:v>
                </c:pt>
                <c:pt idx="1819">
                  <c:v>7.9604081256762858E-3</c:v>
                </c:pt>
                <c:pt idx="1820">
                  <c:v>7.9564685557769032E-3</c:v>
                </c:pt>
                <c:pt idx="1821">
                  <c:v>7.9530115712541753E-3</c:v>
                </c:pt>
                <c:pt idx="1822">
                  <c:v>7.9495680953308463E-3</c:v>
                </c:pt>
                <c:pt idx="1823">
                  <c:v>7.9461381846227062E-3</c:v>
                </c:pt>
                <c:pt idx="1824">
                  <c:v>7.9433294134224237E-3</c:v>
                </c:pt>
                <c:pt idx="1825">
                  <c:v>7.9399231181449346E-3</c:v>
                </c:pt>
                <c:pt idx="1826">
                  <c:v>7.9365305404162992E-3</c:v>
                </c:pt>
                <c:pt idx="1827">
                  <c:v>7.933151736847938E-3</c:v>
                </c:pt>
                <c:pt idx="1828">
                  <c:v>7.9296384637951283E-3</c:v>
                </c:pt>
                <c:pt idx="1829">
                  <c:v>7.9262883164613746E-3</c:v>
                </c:pt>
                <c:pt idx="1830">
                  <c:v>7.9223673271320901E-3</c:v>
                </c:pt>
                <c:pt idx="1831">
                  <c:v>7.9196299235327738E-3</c:v>
                </c:pt>
                <c:pt idx="1832">
                  <c:v>7.9163217911614563E-3</c:v>
                </c:pt>
                <c:pt idx="1833">
                  <c:v>7.913171343043859E-3</c:v>
                </c:pt>
                <c:pt idx="1834">
                  <c:v>7.909890543713629E-3</c:v>
                </c:pt>
                <c:pt idx="1835">
                  <c:v>7.9066239714323892E-3</c:v>
                </c:pt>
                <c:pt idx="1836">
                  <c:v>7.9033716828115583E-3</c:v>
                </c:pt>
                <c:pt idx="1837">
                  <c:v>7.8999940347039763E-3</c:v>
                </c:pt>
                <c:pt idx="1838">
                  <c:v>7.8967714607738656E-3</c:v>
                </c:pt>
                <c:pt idx="1839">
                  <c:v>7.8935633447234574E-3</c:v>
                </c:pt>
                <c:pt idx="1840">
                  <c:v>7.8903697431649527E-3</c:v>
                </c:pt>
                <c:pt idx="1841">
                  <c:v>7.8873264759740935E-3</c:v>
                </c:pt>
                <c:pt idx="1842">
                  <c:v>7.884161078133986E-3</c:v>
                </c:pt>
                <c:pt idx="1843">
                  <c:v>7.8810103602271909E-3</c:v>
                </c:pt>
                <c:pt idx="1844">
                  <c:v>7.8778743788638118E-3</c:v>
                </c:pt>
                <c:pt idx="1845">
                  <c:v>7.8747531906548252E-3</c:v>
                </c:pt>
                <c:pt idx="1846">
                  <c:v>7.8716468522094553E-3</c:v>
                </c:pt>
                <c:pt idx="1847">
                  <c:v>7.8685554201391207E-3</c:v>
                </c:pt>
                <c:pt idx="1848">
                  <c:v>7.865478951053044E-3</c:v>
                </c:pt>
                <c:pt idx="1849">
                  <c:v>7.8624175015617661E-3</c:v>
                </c:pt>
                <c:pt idx="1850">
                  <c:v>7.8588651166000192E-3</c:v>
                </c:pt>
                <c:pt idx="1851">
                  <c:v>7.8558380173745414E-3</c:v>
                </c:pt>
                <c:pt idx="1852">
                  <c:v>7.8528261251739513E-3</c:v>
                </c:pt>
                <c:pt idx="1853">
                  <c:v>7.8498294966127466E-3</c:v>
                </c:pt>
                <c:pt idx="1854">
                  <c:v>7.8472150452343955E-3</c:v>
                </c:pt>
                <c:pt idx="1855">
                  <c:v>7.8442459543892982E-3</c:v>
                </c:pt>
                <c:pt idx="1856">
                  <c:v>7.8412922838134169E-3</c:v>
                </c:pt>
                <c:pt idx="1857">
                  <c:v>7.8383540901185138E-3</c:v>
                </c:pt>
                <c:pt idx="1858">
                  <c:v>7.8354314299150431E-3</c:v>
                </c:pt>
                <c:pt idx="1859">
                  <c:v>7.8321734320234548E-3</c:v>
                </c:pt>
                <c:pt idx="1860">
                  <c:v>7.8292852341163826E-3</c:v>
                </c:pt>
                <c:pt idx="1861">
                  <c:v>7.8264127527578036E-3</c:v>
                </c:pt>
                <c:pt idx="1862">
                  <c:v>7.8235560445613535E-3</c:v>
                </c:pt>
                <c:pt idx="1863">
                  <c:v>7.8210531126660914E-3</c:v>
                </c:pt>
                <c:pt idx="1864">
                  <c:v>7.8182248422491007E-3</c:v>
                </c:pt>
                <c:pt idx="1865">
                  <c:v>7.8154125016028364E-3</c:v>
                </c:pt>
                <c:pt idx="1866">
                  <c:v>7.8126161473386253E-3</c:v>
                </c:pt>
                <c:pt idx="1867">
                  <c:v>7.8098358360686702E-3</c:v>
                </c:pt>
                <c:pt idx="1868">
                  <c:v>7.8067502021739524E-3</c:v>
                </c:pt>
                <c:pt idx="1869">
                  <c:v>7.8040054913063343E-3</c:v>
                </c:pt>
                <c:pt idx="1870">
                  <c:v>7.8012770065142532E-3</c:v>
                </c:pt>
                <c:pt idx="1871">
                  <c:v>7.7985648044113474E-3</c:v>
                </c:pt>
                <c:pt idx="1872">
                  <c:v>7.7958689416134045E-3</c:v>
                </c:pt>
                <c:pt idx="1873">
                  <c:v>7.7931894747336333E-3</c:v>
                </c:pt>
                <c:pt idx="1874">
                  <c:v>7.79052646038825E-3</c:v>
                </c:pt>
                <c:pt idx="1875">
                  <c:v>7.7878799551913246E-3</c:v>
                </c:pt>
                <c:pt idx="1876">
                  <c:v>7.785741050947659E-3</c:v>
                </c:pt>
                <c:pt idx="1877">
                  <c:v>7.783121985047812E-3</c:v>
                </c:pt>
                <c:pt idx="1878">
                  <c:v>7.7805195760302483E-3</c:v>
                </c:pt>
                <c:pt idx="1879">
                  <c:v>7.7779338805064775E-3</c:v>
                </c:pt>
                <c:pt idx="1880">
                  <c:v>7.7753649550871273E-3</c:v>
                </c:pt>
                <c:pt idx="1881">
                  <c:v>7.7727202203548128E-3</c:v>
                </c:pt>
                <c:pt idx="1882">
                  <c:v>7.7701861759897004E-3</c:v>
                </c:pt>
                <c:pt idx="1883">
                  <c:v>7.7676690759900593E-3</c:v>
                </c:pt>
                <c:pt idx="1884">
                  <c:v>7.7651689769677465E-3</c:v>
                </c:pt>
                <c:pt idx="1885">
                  <c:v>7.7627738609617912E-3</c:v>
                </c:pt>
                <c:pt idx="1886">
                  <c:v>7.7603067450124673E-3</c:v>
                </c:pt>
                <c:pt idx="1887">
                  <c:v>7.7578567954499087E-3</c:v>
                </c:pt>
                <c:pt idx="1888">
                  <c:v>7.7554240688851844E-3</c:v>
                </c:pt>
                <c:pt idx="1889">
                  <c:v>7.7529254779720022E-3</c:v>
                </c:pt>
                <c:pt idx="1890">
                  <c:v>7.7505285736885979E-3</c:v>
                </c:pt>
                <c:pt idx="1891">
                  <c:v>7.7481490666747527E-3</c:v>
                </c:pt>
                <c:pt idx="1892">
                  <c:v>7.7457870135449599E-3</c:v>
                </c:pt>
                <c:pt idx="1893">
                  <c:v>7.7434424709132733E-3</c:v>
                </c:pt>
                <c:pt idx="1894">
                  <c:v>7.7411925627825437E-3</c:v>
                </c:pt>
                <c:pt idx="1895">
                  <c:v>7.7388819823678099E-3</c:v>
                </c:pt>
                <c:pt idx="1896">
                  <c:v>7.7365890778571308E-3</c:v>
                </c:pt>
                <c:pt idx="1897">
                  <c:v>7.7343139058633431E-3</c:v>
                </c:pt>
                <c:pt idx="1898">
                  <c:v>7.7320565230014912E-3</c:v>
                </c:pt>
                <c:pt idx="1899">
                  <c:v>7.729816985885294E-3</c:v>
                </c:pt>
                <c:pt idx="1900">
                  <c:v>7.7275953511302363E-3</c:v>
                </c:pt>
                <c:pt idx="1901">
                  <c:v>7.7253916753504811E-3</c:v>
                </c:pt>
                <c:pt idx="1902">
                  <c:v>7.7228716474978054E-3</c:v>
                </c:pt>
                <c:pt idx="1903">
                  <c:v>7.7207103846817799E-3</c:v>
                </c:pt>
                <c:pt idx="1904">
                  <c:v>7.7185672729137306E-3</c:v>
                </c:pt>
                <c:pt idx="1905">
                  <c:v>7.7164423688141724E-3</c:v>
                </c:pt>
                <c:pt idx="1906">
                  <c:v>7.7145207229532223E-3</c:v>
                </c:pt>
                <c:pt idx="1907">
                  <c:v>7.7124285542644359E-3</c:v>
                </c:pt>
                <c:pt idx="1908">
                  <c:v>7.7103547497588297E-3</c:v>
                </c:pt>
                <c:pt idx="1909">
                  <c:v>7.7082993660560293E-3</c:v>
                </c:pt>
                <c:pt idx="1910">
                  <c:v>7.7062624597752268E-3</c:v>
                </c:pt>
                <c:pt idx="1911">
                  <c:v>7.7040784760254522E-3</c:v>
                </c:pt>
                <c:pt idx="1912">
                  <c:v>7.7020826109969361E-3</c:v>
                </c:pt>
                <c:pt idx="1913">
                  <c:v>7.7001054066096232E-3</c:v>
                </c:pt>
                <c:pt idx="1914">
                  <c:v>7.6981469194866087E-3</c:v>
                </c:pt>
                <c:pt idx="1915">
                  <c:v>7.6963570713767526E-3</c:v>
                </c:pt>
                <c:pt idx="1916">
                  <c:v>7.6944322186392241E-3</c:v>
                </c:pt>
                <c:pt idx="1917">
                  <c:v>7.6925262396645763E-3</c:v>
                </c:pt>
                <c:pt idx="1918">
                  <c:v>7.6906391910733099E-3</c:v>
                </c:pt>
                <c:pt idx="1919">
                  <c:v>7.6887711294885454E-3</c:v>
                </c:pt>
                <c:pt idx="1920">
                  <c:v>7.686792230214773E-3</c:v>
                </c:pt>
                <c:pt idx="1921">
                  <c:v>7.6849663494086527E-3</c:v>
                </c:pt>
                <c:pt idx="1922">
                  <c:v>7.6831596388614613E-3</c:v>
                </c:pt>
                <c:pt idx="1923">
                  <c:v>7.6813721551997304E-3</c:v>
                </c:pt>
                <c:pt idx="1924">
                  <c:v>7.6796039550482715E-3</c:v>
                </c:pt>
                <c:pt idx="1925">
                  <c:v>7.6778550950353363E-3</c:v>
                </c:pt>
                <c:pt idx="1926">
                  <c:v>7.6761256317870244E-3</c:v>
                </c:pt>
                <c:pt idx="1927">
                  <c:v>7.6744156219311589E-3</c:v>
                </c:pt>
                <c:pt idx="1928">
                  <c:v>7.6728877998866124E-3</c:v>
                </c:pt>
                <c:pt idx="1929">
                  <c:v>7.6712099621451622E-3</c:v>
                </c:pt>
                <c:pt idx="1930">
                  <c:v>7.6695517253323273E-3</c:v>
                </c:pt>
                <c:pt idx="1931">
                  <c:v>7.667913146073309E-3</c:v>
                </c:pt>
                <c:pt idx="1932">
                  <c:v>7.6662942809919846E-3</c:v>
                </c:pt>
                <c:pt idx="1933">
                  <c:v>7.664669332294643E-3</c:v>
                </c:pt>
                <c:pt idx="1934">
                  <c:v>7.6630914678190824E-3</c:v>
                </c:pt>
                <c:pt idx="1935">
                  <c:v>7.6615334918717082E-3</c:v>
                </c:pt>
                <c:pt idx="1936">
                  <c:v>7.6599954610797518E-3</c:v>
                </c:pt>
                <c:pt idx="1937">
                  <c:v>7.6584976501398944E-3</c:v>
                </c:pt>
                <c:pt idx="1938">
                  <c:v>7.6569982592641257E-3</c:v>
                </c:pt>
                <c:pt idx="1939">
                  <c:v>7.6555189789490885E-3</c:v>
                </c:pt>
                <c:pt idx="1940">
                  <c:v>7.6540598658230742E-3</c:v>
                </c:pt>
                <c:pt idx="1941">
                  <c:v>7.6526064664249379E-3</c:v>
                </c:pt>
                <c:pt idx="1942">
                  <c:v>7.6511892957570882E-3</c:v>
                </c:pt>
                <c:pt idx="1943">
                  <c:v>7.6497924666471271E-3</c:v>
                </c:pt>
                <c:pt idx="1944">
                  <c:v>7.6484160357253592E-3</c:v>
                </c:pt>
                <c:pt idx="1945">
                  <c:v>7.6468680218342204E-3</c:v>
                </c:pt>
                <c:pt idx="1946">
                  <c:v>7.645542557911297E-3</c:v>
                </c:pt>
                <c:pt idx="1947">
                  <c:v>7.6442290463757364E-3</c:v>
                </c:pt>
                <c:pt idx="1948">
                  <c:v>7.6429355828794262E-3</c:v>
                </c:pt>
                <c:pt idx="1949">
                  <c:v>7.6416616424173547E-3</c:v>
                </c:pt>
                <c:pt idx="1950">
                  <c:v>7.6404066985090056E-3</c:v>
                </c:pt>
                <c:pt idx="1951">
                  <c:v>7.6391702231908502E-3</c:v>
                </c:pt>
                <c:pt idx="1952">
                  <c:v>7.6379516870242947E-3</c:v>
                </c:pt>
                <c:pt idx="1953">
                  <c:v>7.6367505590899431E-3</c:v>
                </c:pt>
                <c:pt idx="1954">
                  <c:v>7.6355760343702088E-3</c:v>
                </c:pt>
                <c:pt idx="1955">
                  <c:v>7.6344116920568335E-3</c:v>
                </c:pt>
                <c:pt idx="1956">
                  <c:v>7.6332629562943207E-3</c:v>
                </c:pt>
                <c:pt idx="1957">
                  <c:v>7.6314825867665114E-3</c:v>
                </c:pt>
                <c:pt idx="1958">
                  <c:v>7.6309929835564391E-3</c:v>
                </c:pt>
                <c:pt idx="1959">
                  <c:v>7.629905132326904E-3</c:v>
                </c:pt>
                <c:pt idx="1960">
                  <c:v>7.6288135595457664E-3</c:v>
                </c:pt>
                <c:pt idx="1961">
                  <c:v>7.6277349544672159E-3</c:v>
                </c:pt>
                <c:pt idx="1962">
                  <c:v>7.6266687849806817E-3</c:v>
                </c:pt>
                <c:pt idx="1963">
                  <c:v>7.6256145175259398E-3</c:v>
                </c:pt>
                <c:pt idx="1964">
                  <c:v>7.6245716170987334E-3</c:v>
                </c:pt>
                <c:pt idx="1965">
                  <c:v>7.6235395472434263E-3</c:v>
                </c:pt>
                <c:pt idx="1966">
                  <c:v>7.6225177700599139E-3</c:v>
                </c:pt>
                <c:pt idx="1967">
                  <c:v>7.6215057461993087E-3</c:v>
                </c:pt>
                <c:pt idx="1968">
                  <c:v>7.6205029348656609E-3</c:v>
                </c:pt>
                <c:pt idx="1969">
                  <c:v>7.6195087938146664E-3</c:v>
                </c:pt>
                <c:pt idx="1970">
                  <c:v>7.6185227793566929E-3</c:v>
                </c:pt>
                <c:pt idx="1971">
                  <c:v>7.6175443463520212E-3</c:v>
                </c:pt>
                <c:pt idx="1972">
                  <c:v>7.6165729484899813E-3</c:v>
                </c:pt>
                <c:pt idx="1973">
                  <c:v>7.6156081780573565E-3</c:v>
                </c:pt>
                <c:pt idx="1974">
                  <c:v>7.6146499939609659E-3</c:v>
                </c:pt>
                <c:pt idx="1975">
                  <c:v>7.6136984145796201E-3</c:v>
                </c:pt>
                <c:pt idx="1976">
                  <c:v>7.6127534582904029E-3</c:v>
                </c:pt>
                <c:pt idx="1977">
                  <c:v>7.6118151434729905E-3</c:v>
                </c:pt>
                <c:pt idx="1978">
                  <c:v>7.6108834885048986E-3</c:v>
                </c:pt>
                <c:pt idx="1979">
                  <c:v>7.6099585117636436E-3</c:v>
                </c:pt>
                <c:pt idx="1980">
                  <c:v>7.6089723139321471E-3</c:v>
                </c:pt>
                <c:pt idx="1981">
                  <c:v>7.6080588825282623E-3</c:v>
                </c:pt>
                <c:pt idx="1982">
                  <c:v>7.6071521786587075E-3</c:v>
                </c:pt>
                <c:pt idx="1983">
                  <c:v>7.6062522207003859E-3</c:v>
                </c:pt>
                <c:pt idx="1984">
                  <c:v>7.6053778131826236E-3</c:v>
                </c:pt>
                <c:pt idx="1985">
                  <c:v>7.6044918743526334E-3</c:v>
                </c:pt>
                <c:pt idx="1986">
                  <c:v>7.6036921239432875E-3</c:v>
                </c:pt>
                <c:pt idx="1987">
                  <c:v>7.6027404225725423E-3</c:v>
                </c:pt>
                <c:pt idx="1988">
                  <c:v>7.6018749463767771E-3</c:v>
                </c:pt>
                <c:pt idx="1989">
                  <c:v>7.6009951662043551E-3</c:v>
                </c:pt>
                <c:pt idx="1990">
                  <c:v>7.6001429441832254E-3</c:v>
                </c:pt>
                <c:pt idx="1991">
                  <c:v>7.5992976150911964E-3</c:v>
                </c:pt>
                <c:pt idx="1992">
                  <c:v>7.5984591973047282E-3</c:v>
                </c:pt>
                <c:pt idx="1993">
                  <c:v>7.5976507974489889E-3</c:v>
                </c:pt>
                <c:pt idx="1994">
                  <c:v>7.5968267427168456E-3</c:v>
                </c:pt>
                <c:pt idx="1995">
                  <c:v>7.5960096558843658E-3</c:v>
                </c:pt>
                <c:pt idx="1996">
                  <c:v>7.5951995553289369E-3</c:v>
                </c:pt>
                <c:pt idx="1997">
                  <c:v>7.5939788208931802E-3</c:v>
                </c:pt>
                <c:pt idx="1998">
                  <c:v>7.5932613669362995E-3</c:v>
                </c:pt>
                <c:pt idx="1999">
                  <c:v>7.5924753588526243E-3</c:v>
                </c:pt>
                <c:pt idx="2000">
                  <c:v>7.5916964184340845E-3</c:v>
                </c:pt>
                <c:pt idx="2001">
                  <c:v>7.5909245640585054E-3</c:v>
                </c:pt>
                <c:pt idx="2002">
                  <c:v>7.5901598141041539E-3</c:v>
                </c:pt>
                <c:pt idx="2003">
                  <c:v>7.5894021869492949E-3</c:v>
                </c:pt>
                <c:pt idx="2004">
                  <c:v>7.5886517009717555E-3</c:v>
                </c:pt>
                <c:pt idx="2005">
                  <c:v>7.5879083745506812E-3</c:v>
                </c:pt>
                <c:pt idx="2006">
                  <c:v>7.5872318270791385E-3</c:v>
                </c:pt>
                <c:pt idx="2007">
                  <c:v>7.5865038852701338E-3</c:v>
                </c:pt>
                <c:pt idx="2008">
                  <c:v>7.5857831610837154E-3</c:v>
                </c:pt>
                <c:pt idx="2009">
                  <c:v>7.585069672899963E-3</c:v>
                </c:pt>
                <c:pt idx="2010">
                  <c:v>7.5843315843688213E-3</c:v>
                </c:pt>
                <c:pt idx="2011">
                  <c:v>7.5836321122046977E-3</c:v>
                </c:pt>
                <c:pt idx="2012">
                  <c:v>7.5827435047779307E-3</c:v>
                </c:pt>
                <c:pt idx="2013">
                  <c:v>7.5822550552728258E-3</c:v>
                </c:pt>
                <c:pt idx="2014">
                  <c:v>7.58157750726256E-3</c:v>
                </c:pt>
                <c:pt idx="2015">
                  <c:v>7.5809417290797201E-3</c:v>
                </c:pt>
                <c:pt idx="2016">
                  <c:v>7.5802794075316791E-3</c:v>
                </c:pt>
                <c:pt idx="2017">
                  <c:v>7.5796244690208639E-3</c:v>
                </c:pt>
                <c:pt idx="2018">
                  <c:v>7.5789769319269187E-3</c:v>
                </c:pt>
                <c:pt idx="2019">
                  <c:v>7.578300306943354E-3</c:v>
                </c:pt>
                <c:pt idx="2020">
                  <c:v>7.5776671034807948E-3</c:v>
                </c:pt>
                <c:pt idx="2021">
                  <c:v>7.5770413551039641E-3</c:v>
                </c:pt>
                <c:pt idx="2022">
                  <c:v>7.576423080192041E-3</c:v>
                </c:pt>
                <c:pt idx="2023">
                  <c:v>7.5758895761977758E-3</c:v>
                </c:pt>
                <c:pt idx="2024">
                  <c:v>7.5752481683881139E-3</c:v>
                </c:pt>
                <c:pt idx="2025">
                  <c:v>7.5746529558479887E-3</c:v>
                </c:pt>
                <c:pt idx="2026">
                  <c:v>7.5740652917649408E-3</c:v>
                </c:pt>
                <c:pt idx="2027">
                  <c:v>7.5734851945181807E-3</c:v>
                </c:pt>
                <c:pt idx="2028">
                  <c:v>7.5729126824890915E-3</c:v>
                </c:pt>
                <c:pt idx="2029">
                  <c:v>7.5723477740560164E-3</c:v>
                </c:pt>
                <c:pt idx="2030">
                  <c:v>7.5717904876016415E-3</c:v>
                </c:pt>
                <c:pt idx="2031">
                  <c:v>7.5712408415047443E-3</c:v>
                </c:pt>
                <c:pt idx="2032">
                  <c:v>7.5706120289065941E-3</c:v>
                </c:pt>
                <c:pt idx="2033">
                  <c:v>7.5700766318432073E-3</c:v>
                </c:pt>
                <c:pt idx="2034">
                  <c:v>7.5695489273283961E-3</c:v>
                </c:pt>
                <c:pt idx="2035">
                  <c:v>7.5690289337439409E-3</c:v>
                </c:pt>
                <c:pt idx="2036">
                  <c:v>7.5685622379810004E-3</c:v>
                </c:pt>
                <c:pt idx="2037">
                  <c:v>7.5680582706383883E-3</c:v>
                </c:pt>
                <c:pt idx="2038">
                  <c:v>7.5675620708419459E-3</c:v>
                </c:pt>
                <c:pt idx="2039">
                  <c:v>7.5670736569725975E-3</c:v>
                </c:pt>
                <c:pt idx="2040">
                  <c:v>7.5665930474130162E-3</c:v>
                </c:pt>
                <c:pt idx="2041">
                  <c:v>7.5660719310542005E-3</c:v>
                </c:pt>
                <c:pt idx="2042">
                  <c:v>7.5656064286255091E-3</c:v>
                </c:pt>
                <c:pt idx="2043">
                  <c:v>7.5651487841695512E-3</c:v>
                </c:pt>
                <c:pt idx="2044">
                  <c:v>7.5646990160672294E-3</c:v>
                </c:pt>
                <c:pt idx="2045">
                  <c:v>7.5643077075677823E-3</c:v>
                </c:pt>
                <c:pt idx="2046">
                  <c:v>7.5638743098579309E-3</c:v>
                </c:pt>
                <c:pt idx="2047">
                  <c:v>7.563448845123449E-3</c:v>
                </c:pt>
                <c:pt idx="2048">
                  <c:v>7.5630313317461353E-3</c:v>
                </c:pt>
                <c:pt idx="2049">
                  <c:v>7.5625110284958871E-3</c:v>
                </c:pt>
                <c:pt idx="2050">
                  <c:v>7.5621100469621958E-3</c:v>
                </c:pt>
                <c:pt idx="2051">
                  <c:v>7.5617170730749184E-3</c:v>
                </c:pt>
                <c:pt idx="2052">
                  <c:v>7.5613321252158347E-3</c:v>
                </c:pt>
                <c:pt idx="2053">
                  <c:v>7.5609552217654075E-3</c:v>
                </c:pt>
                <c:pt idx="2054">
                  <c:v>7.5605863811058537E-3</c:v>
                </c:pt>
                <c:pt idx="2055">
                  <c:v>7.5602256216189545E-3</c:v>
                </c:pt>
                <c:pt idx="2056">
                  <c:v>7.5598729616860498E-3</c:v>
                </c:pt>
                <c:pt idx="2057">
                  <c:v>7.559528419689359E-3</c:v>
                </c:pt>
                <c:pt idx="2058">
                  <c:v>7.55930822349931E-3</c:v>
                </c:pt>
                <c:pt idx="2059">
                  <c:v>7.5589811367116552E-3</c:v>
                </c:pt>
                <c:pt idx="2060">
                  <c:v>7.5586622259747067E-3</c:v>
                </c:pt>
                <c:pt idx="2061">
                  <c:v>7.5583515096720195E-3</c:v>
                </c:pt>
                <c:pt idx="2062">
                  <c:v>7.5579885355873434E-3</c:v>
                </c:pt>
                <c:pt idx="2063">
                  <c:v>7.5576109435134516E-3</c:v>
                </c:pt>
                <c:pt idx="2064">
                  <c:v>7.5573266911881671E-3</c:v>
                </c:pt>
                <c:pt idx="2065">
                  <c:v>7.557050710594598E-3</c:v>
                </c:pt>
                <c:pt idx="2066">
                  <c:v>7.5567830201162889E-3</c:v>
                </c:pt>
                <c:pt idx="2067">
                  <c:v>7.5567146000263524E-3</c:v>
                </c:pt>
                <c:pt idx="2068">
                  <c:v>7.5564653332909279E-3</c:v>
                </c:pt>
                <c:pt idx="2069">
                  <c:v>7.5562244162850128E-3</c:v>
                </c:pt>
                <c:pt idx="2070">
                  <c:v>7.5559918673930426E-3</c:v>
                </c:pt>
                <c:pt idx="2071">
                  <c:v>7.555569562858553E-3</c:v>
                </c:pt>
                <c:pt idx="2072">
                  <c:v>7.5553519991175414E-3</c:v>
                </c:pt>
                <c:pt idx="2073">
                  <c:v>7.5551428541753025E-3</c:v>
                </c:pt>
                <c:pt idx="2074">
                  <c:v>7.5551457206511222E-3</c:v>
                </c:pt>
                <c:pt idx="2075">
                  <c:v>7.5549552880975245E-3</c:v>
                </c:pt>
                <c:pt idx="2076">
                  <c:v>7.5547733339661931E-3</c:v>
                </c:pt>
                <c:pt idx="2077">
                  <c:v>7.5545998766419903E-3</c:v>
                </c:pt>
                <c:pt idx="2078">
                  <c:v>7.5544349345119284E-3</c:v>
                </c:pt>
                <c:pt idx="2079">
                  <c:v>7.554065808787344E-3</c:v>
                </c:pt>
                <c:pt idx="2080">
                  <c:v>7.5541306693719633E-3</c:v>
                </c:pt>
                <c:pt idx="2081">
                  <c:v>7.5539913831335062E-3</c:v>
                </c:pt>
                <c:pt idx="2082">
                  <c:v>7.553860685630364E-3</c:v>
                </c:pt>
                <c:pt idx="2083">
                  <c:v>7.5535184831472335E-3</c:v>
                </c:pt>
                <c:pt idx="2084">
                  <c:v>7.5532554793845191E-3</c:v>
                </c:pt>
                <c:pt idx="2085">
                  <c:v>7.553147551798093E-3</c:v>
                </c:pt>
                <c:pt idx="2086">
                  <c:v>7.5530482790184834E-3</c:v>
                </c:pt>
                <c:pt idx="2087">
                  <c:v>7.5529576794296574E-3</c:v>
                </c:pt>
                <c:pt idx="2088">
                  <c:v>7.5529520737077334E-3</c:v>
                </c:pt>
                <c:pt idx="2089">
                  <c:v>7.5528795026521952E-3</c:v>
                </c:pt>
                <c:pt idx="2090">
                  <c:v>7.5528156614376825E-3</c:v>
                </c:pt>
                <c:pt idx="2091">
                  <c:v>7.5527605684494892E-3</c:v>
                </c:pt>
                <c:pt idx="2092">
                  <c:v>7.5527142420715905E-3</c:v>
                </c:pt>
                <c:pt idx="2093">
                  <c:v>7.5525972484398515E-3</c:v>
                </c:pt>
                <c:pt idx="2094">
                  <c:v>7.5525678759575049E-3</c:v>
                </c:pt>
                <c:pt idx="2095">
                  <c:v>7.552547323745197E-3</c:v>
                </c:pt>
                <c:pt idx="2096">
                  <c:v>7.552535610187339E-3</c:v>
                </c:pt>
                <c:pt idx="2097">
                  <c:v>7.5526147528415487E-3</c:v>
                </c:pt>
                <c:pt idx="2098">
                  <c:v>7.5526214122275583E-3</c:v>
                </c:pt>
                <c:pt idx="2099">
                  <c:v>7.5526369669253086E-3</c:v>
                </c:pt>
                <c:pt idx="2100">
                  <c:v>7.5526614353205301E-3</c:v>
                </c:pt>
                <c:pt idx="2101">
                  <c:v>7.5526102657208069E-3</c:v>
                </c:pt>
                <c:pt idx="2102">
                  <c:v>7.552651970192727E-3</c:v>
                </c:pt>
                <c:pt idx="2103">
                  <c:v>7.5527026420205657E-3</c:v>
                </c:pt>
                <c:pt idx="2104">
                  <c:v>7.5527622995904993E-3</c:v>
                </c:pt>
                <c:pt idx="2105">
                  <c:v>7.5528309612891463E-3</c:v>
                </c:pt>
                <c:pt idx="2106">
                  <c:v>7.5529086455026831E-3</c:v>
                </c:pt>
                <c:pt idx="2107">
                  <c:v>7.552995370618612E-3</c:v>
                </c:pt>
                <c:pt idx="2108">
                  <c:v>7.55309115502355E-3</c:v>
                </c:pt>
                <c:pt idx="2109">
                  <c:v>7.5531960171036742E-3</c:v>
                </c:pt>
                <c:pt idx="2110">
                  <c:v>7.5537628317440793E-3</c:v>
                </c:pt>
                <c:pt idx="2111">
                  <c:v>7.5538892058758834E-3</c:v>
                </c:pt>
                <c:pt idx="2112">
                  <c:v>7.5540247203688439E-3</c:v>
                </c:pt>
                <c:pt idx="2113">
                  <c:v>7.5541693936129811E-3</c:v>
                </c:pt>
                <c:pt idx="2114">
                  <c:v>7.5540433841940141E-3</c:v>
                </c:pt>
                <c:pt idx="2115">
                  <c:v>7.5542044306624156E-3</c:v>
                </c:pt>
                <c:pt idx="2116">
                  <c:v>7.5543746865317091E-3</c:v>
                </c:pt>
                <c:pt idx="2117">
                  <c:v>7.5545541701898091E-3</c:v>
                </c:pt>
                <c:pt idx="2118">
                  <c:v>7.5547429000272504E-3</c:v>
                </c:pt>
                <c:pt idx="2119">
                  <c:v>7.5552307966812136E-3</c:v>
                </c:pt>
                <c:pt idx="2120">
                  <c:v>7.5554400961002997E-3</c:v>
                </c:pt>
                <c:pt idx="2121">
                  <c:v>7.5556587013920181E-3</c:v>
                </c:pt>
                <c:pt idx="2122">
                  <c:v>7.555886630945959E-3</c:v>
                </c:pt>
                <c:pt idx="2123">
                  <c:v>7.5558258855143315E-3</c:v>
                </c:pt>
                <c:pt idx="2124">
                  <c:v>7.5560704785984784E-3</c:v>
                </c:pt>
                <c:pt idx="2125">
                  <c:v>7.5563244465869763E-3</c:v>
                </c:pt>
                <c:pt idx="2126">
                  <c:v>7.5565878078716689E-3</c:v>
                </c:pt>
                <c:pt idx="2127">
                  <c:v>7.5571667863439896E-3</c:v>
                </c:pt>
                <c:pt idx="2128">
                  <c:v>7.5574510476883452E-3</c:v>
                </c:pt>
                <c:pt idx="2129">
                  <c:v>7.5577447620345231E-3</c:v>
                </c:pt>
                <c:pt idx="2130">
                  <c:v>7.5580479477738334E-3</c:v>
                </c:pt>
                <c:pt idx="2131">
                  <c:v>7.558360623299734E-3</c:v>
                </c:pt>
                <c:pt idx="2132">
                  <c:v>7.558682807003966E-3</c:v>
                </c:pt>
                <c:pt idx="2133">
                  <c:v>7.5590145172782681E-3</c:v>
                </c:pt>
                <c:pt idx="2134">
                  <c:v>7.5593557725156697E-3</c:v>
                </c:pt>
                <c:pt idx="2135">
                  <c:v>7.5597065911083405E-3</c:v>
                </c:pt>
                <c:pt idx="2136">
                  <c:v>7.5595258442425779E-3</c:v>
                </c:pt>
                <c:pt idx="2137">
                  <c:v>7.559892346886944E-3</c:v>
                </c:pt>
                <c:pt idx="2138">
                  <c:v>7.560268460487761E-3</c:v>
                </c:pt>
                <c:pt idx="2139">
                  <c:v>7.5606542034356208E-3</c:v>
                </c:pt>
                <c:pt idx="2140">
                  <c:v>7.5611604928675011E-3</c:v>
                </c:pt>
                <c:pt idx="2141">
                  <c:v>7.5615662550083118E-3</c:v>
                </c:pt>
                <c:pt idx="2142">
                  <c:v>7.5619817031879061E-3</c:v>
                </c:pt>
                <c:pt idx="2143">
                  <c:v>7.5624068557990443E-3</c:v>
                </c:pt>
                <c:pt idx="2144">
                  <c:v>7.5628417312331693E-3</c:v>
                </c:pt>
                <c:pt idx="2145">
                  <c:v>7.563171907344843E-3</c:v>
                </c:pt>
                <c:pt idx="2146">
                  <c:v>7.5636255706899649E-3</c:v>
                </c:pt>
                <c:pt idx="2147">
                  <c:v>7.5640890105179151E-3</c:v>
                </c:pt>
                <c:pt idx="2148">
                  <c:v>7.5645622452201692E-3</c:v>
                </c:pt>
                <c:pt idx="2149">
                  <c:v>7.5651625945035265E-3</c:v>
                </c:pt>
                <c:pt idx="2150">
                  <c:v>7.5656561931283575E-3</c:v>
                </c:pt>
                <c:pt idx="2151">
                  <c:v>7.5661596433268105E-3</c:v>
                </c:pt>
                <c:pt idx="2152">
                  <c:v>7.5666729634947206E-3</c:v>
                </c:pt>
                <c:pt idx="2153">
                  <c:v>7.5671961720235308E-3</c:v>
                </c:pt>
                <c:pt idx="2154">
                  <c:v>7.5676083758077174E-3</c:v>
                </c:pt>
                <c:pt idx="2155">
                  <c:v>7.5681506896391288E-3</c:v>
                </c:pt>
                <c:pt idx="2156">
                  <c:v>7.568702945491227E-3</c:v>
                </c:pt>
                <c:pt idx="2157">
                  <c:v>7.5692651617581385E-3</c:v>
                </c:pt>
                <c:pt idx="2158">
                  <c:v>7.569837356835315E-3</c:v>
                </c:pt>
                <c:pt idx="2159">
                  <c:v>7.570419549115557E-3</c:v>
                </c:pt>
                <c:pt idx="2160">
                  <c:v>7.5710117569947558E-3</c:v>
                </c:pt>
                <c:pt idx="2161">
                  <c:v>7.5716139988661561E-3</c:v>
                </c:pt>
                <c:pt idx="2162">
                  <c:v>7.5728608526803845E-3</c:v>
                </c:pt>
                <c:pt idx="2163">
                  <c:v>7.5734869133022237E-3</c:v>
                </c:pt>
                <c:pt idx="2164">
                  <c:v>7.5741230707377701E-3</c:v>
                </c:pt>
                <c:pt idx="2165">
                  <c:v>7.5747693433843516E-3</c:v>
                </c:pt>
                <c:pt idx="2166">
                  <c:v>7.5750358977903073E-3</c:v>
                </c:pt>
                <c:pt idx="2167">
                  <c:v>7.5757002199041291E-3</c:v>
                </c:pt>
                <c:pt idx="2168">
                  <c:v>7.5763747078371763E-3</c:v>
                </c:pt>
                <c:pt idx="2169">
                  <c:v>7.5770593799852235E-3</c:v>
                </c:pt>
                <c:pt idx="2170">
                  <c:v>7.5777542547466707E-3</c:v>
                </c:pt>
                <c:pt idx="2171">
                  <c:v>7.5788604289965663E-3</c:v>
                </c:pt>
                <c:pt idx="2172">
                  <c:v>7.5795780232738993E-3</c:v>
                </c:pt>
                <c:pt idx="2173">
                  <c:v>7.5803058799499045E-3</c:v>
                </c:pt>
                <c:pt idx="2174">
                  <c:v>7.5810440174244884E-3</c:v>
                </c:pt>
                <c:pt idx="2175">
                  <c:v>7.5813823116629856E-3</c:v>
                </c:pt>
                <c:pt idx="2176">
                  <c:v>7.5821387884541392E-3</c:v>
                </c:pt>
                <c:pt idx="2177">
                  <c:v>7.5829055966444171E-3</c:v>
                </c:pt>
                <c:pt idx="2178">
                  <c:v>7.5836827546313431E-3</c:v>
                </c:pt>
                <c:pt idx="2179">
                  <c:v>7.5844702808154987E-3</c:v>
                </c:pt>
                <c:pt idx="2180">
                  <c:v>7.5856897694398327E-3</c:v>
                </c:pt>
                <c:pt idx="2181">
                  <c:v>7.5865003877048191E-3</c:v>
                </c:pt>
                <c:pt idx="2182">
                  <c:v>7.5873214339710624E-3</c:v>
                </c:pt>
                <c:pt idx="2183">
                  <c:v>7.5881529266393294E-3</c:v>
                </c:pt>
                <c:pt idx="2184">
                  <c:v>7.5889948841103838E-3</c:v>
                </c:pt>
                <c:pt idx="2185">
                  <c:v>7.5898473247862806E-3</c:v>
                </c:pt>
                <c:pt idx="2186">
                  <c:v>7.5907102670682135E-3</c:v>
                </c:pt>
                <c:pt idx="2187">
                  <c:v>7.5915837293586662E-3</c:v>
                </c:pt>
                <c:pt idx="2188">
                  <c:v>7.5917345980158271E-3</c:v>
                </c:pt>
                <c:pt idx="2189">
                  <c:v>7.5926252606834232E-3</c:v>
                </c:pt>
                <c:pt idx="2190">
                  <c:v>7.593526490870476E-3</c:v>
                </c:pt>
                <c:pt idx="2191">
                  <c:v>7.5944383069772936E-3</c:v>
                </c:pt>
                <c:pt idx="2192">
                  <c:v>7.5953607274041853E-3</c:v>
                </c:pt>
                <c:pt idx="2193">
                  <c:v>7.5964441525673936E-3</c:v>
                </c:pt>
                <c:pt idx="2194">
                  <c:v>7.5973886231913007E-3</c:v>
                </c:pt>
                <c:pt idx="2195">
                  <c:v>7.598343754879327E-3</c:v>
                </c:pt>
                <c:pt idx="2196">
                  <c:v>7.5993095660338954E-3</c:v>
                </c:pt>
                <c:pt idx="2197">
                  <c:v>7.6001325383770642E-3</c:v>
                </c:pt>
                <c:pt idx="2198">
                  <c:v>7.6011189711494348E-3</c:v>
                </c:pt>
                <c:pt idx="2199">
                  <c:v>7.6021161370506676E-3</c:v>
                </c:pt>
                <c:pt idx="2200">
                  <c:v>7.6031240544841604E-3</c:v>
                </c:pt>
                <c:pt idx="2201">
                  <c:v>7.6042994578830623E-3</c:v>
                </c:pt>
                <c:pt idx="2202">
                  <c:v>7.6053297322864356E-3</c:v>
                </c:pt>
                <c:pt idx="2203">
                  <c:v>7.606370814975943E-3</c:v>
                </c:pt>
                <c:pt idx="2204">
                  <c:v>7.6074227243531287E-3</c:v>
                </c:pt>
                <c:pt idx="2205">
                  <c:v>7.6084854788234894E-3</c:v>
                </c:pt>
                <c:pt idx="2206">
                  <c:v>7.609398371806653E-3</c:v>
                </c:pt>
                <c:pt idx="2207">
                  <c:v>7.6104816526003389E-3</c:v>
                </c:pt>
                <c:pt idx="2208">
                  <c:v>7.6115733544801743E-3</c:v>
                </c:pt>
                <c:pt idx="2209">
                  <c:v>7.6126710132091678E-3</c:v>
                </c:pt>
                <c:pt idx="2210">
                  <c:v>7.613772159120416E-3</c:v>
                </c:pt>
                <c:pt idx="2211">
                  <c:v>7.6148743171241748E-3</c:v>
                </c:pt>
                <c:pt idx="2212">
                  <c:v>7.6159750067043173E-3</c:v>
                </c:pt>
                <c:pt idx="2213">
                  <c:v>7.6170717419192279E-3</c:v>
                </c:pt>
                <c:pt idx="2214">
                  <c:v>7.6189441422668648E-3</c:v>
                </c:pt>
                <c:pt idx="2215">
                  <c:v>7.6200166124797165E-3</c:v>
                </c:pt>
                <c:pt idx="2216">
                  <c:v>7.6210764925236617E-3</c:v>
                </c:pt>
                <c:pt idx="2217">
                  <c:v>7.6221213386287812E-3</c:v>
                </c:pt>
                <c:pt idx="2218">
                  <c:v>7.6227055989424326E-3</c:v>
                </c:pt>
                <c:pt idx="2219">
                  <c:v>7.6237209108805633E-3</c:v>
                </c:pt>
                <c:pt idx="2220">
                  <c:v>7.6247143538194046E-3</c:v>
                </c:pt>
                <c:pt idx="2221">
                  <c:v>7.6256834246207139E-3</c:v>
                </c:pt>
                <c:pt idx="2222">
                  <c:v>7.6266256147813592E-3</c:v>
                </c:pt>
                <c:pt idx="2223">
                  <c:v>7.6279371862520585E-3</c:v>
                </c:pt>
                <c:pt idx="2224">
                  <c:v>7.6288079257716855E-3</c:v>
                </c:pt>
                <c:pt idx="2225">
                  <c:v>7.6296438911425905E-3</c:v>
                </c:pt>
                <c:pt idx="2226">
                  <c:v>7.6304425910853329E-3</c:v>
                </c:pt>
                <c:pt idx="2227">
                  <c:v>7.630845182799194E-3</c:v>
                </c:pt>
                <c:pt idx="2228">
                  <c:v>7.631573110118927E-3</c:v>
                </c:pt>
                <c:pt idx="2229">
                  <c:v>7.6322564470722876E-3</c:v>
                </c:pt>
                <c:pt idx="2230">
                  <c:v>7.6328926422483913E-3</c:v>
                </c:pt>
                <c:pt idx="2231">
                  <c:v>7.6334791388736455E-3</c:v>
                </c:pt>
                <c:pt idx="2232">
                  <c:v>7.6343120414347166E-3</c:v>
                </c:pt>
                <c:pt idx="2233">
                  <c:v>7.6347802826955352E-3</c:v>
                </c:pt>
                <c:pt idx="2234">
                  <c:v>7.6351938945581448E-3</c:v>
                </c:pt>
                <c:pt idx="2235">
                  <c:v>7.6355527552081576E-3</c:v>
                </c:pt>
                <c:pt idx="2236">
                  <c:v>7.6358567428367755E-3</c:v>
                </c:pt>
                <c:pt idx="2237">
                  <c:v>7.6361057356403549E-3</c:v>
                </c:pt>
                <c:pt idx="2238">
                  <c:v>7.636299611816973E-3</c:v>
                </c:pt>
                <c:pt idx="2239">
                  <c:v>7.6364382495741614E-3</c:v>
                </c:pt>
                <c:pt idx="2240">
                  <c:v>7.6362492426521079E-3</c:v>
                </c:pt>
                <c:pt idx="2241">
                  <c:v>7.6362930513481191E-3</c:v>
                </c:pt>
                <c:pt idx="2242">
                  <c:v>7.6362812957647998E-3</c:v>
                </c:pt>
                <c:pt idx="2243">
                  <c:v>7.6362138541331793E-3</c:v>
                </c:pt>
                <c:pt idx="2244">
                  <c:v>7.6360906046913186E-3</c:v>
                </c:pt>
                <c:pt idx="2245">
                  <c:v>7.6359599622372138E-3</c:v>
                </c:pt>
                <c:pt idx="2246">
                  <c:v>7.6357206807237035E-3</c:v>
                </c:pt>
                <c:pt idx="2247">
                  <c:v>7.6355830221768832E-3</c:v>
                </c:pt>
                <c:pt idx="2248">
                  <c:v>7.6350734470865258E-3</c:v>
                </c:pt>
                <c:pt idx="2249">
                  <c:v>7.6346329789652636E-3</c:v>
                </c:pt>
                <c:pt idx="2250">
                  <c:v>7.6341723259115398E-3</c:v>
                </c:pt>
                <c:pt idx="2251">
                  <c:v>7.6336550128431142E-3</c:v>
                </c:pt>
                <c:pt idx="2252">
                  <c:v>7.6330809180358162E-3</c:v>
                </c:pt>
                <c:pt idx="2253">
                  <c:v>7.6324657699853894E-3</c:v>
                </c:pt>
                <c:pt idx="2254">
                  <c:v>7.6317736162320607E-3</c:v>
                </c:pt>
                <c:pt idx="2255">
                  <c:v>7.6310243056984398E-3</c:v>
                </c:pt>
                <c:pt idx="2256">
                  <c:v>7.6302177166786027E-3</c:v>
                </c:pt>
                <c:pt idx="2257">
                  <c:v>7.6292269331775346E-3</c:v>
                </c:pt>
                <c:pt idx="2258">
                  <c:v>7.6283013660881898E-3</c:v>
                </c:pt>
                <c:pt idx="2259">
                  <c:v>7.6273181479513917E-3</c:v>
                </c:pt>
                <c:pt idx="2260">
                  <c:v>7.6262771570855762E-3</c:v>
                </c:pt>
                <c:pt idx="2261">
                  <c:v>7.6251782718122505E-3</c:v>
                </c:pt>
                <c:pt idx="2262">
                  <c:v>7.6240213704617081E-3</c:v>
                </c:pt>
                <c:pt idx="2263">
                  <c:v>7.622806331366876E-3</c:v>
                </c:pt>
                <c:pt idx="2264">
                  <c:v>7.6215330328668323E-3</c:v>
                </c:pt>
                <c:pt idx="2265">
                  <c:v>7.6202013533072412E-3</c:v>
                </c:pt>
                <c:pt idx="2266">
                  <c:v>7.6186922727563321E-3</c:v>
                </c:pt>
                <c:pt idx="2267">
                  <c:v>7.6172306813821321E-3</c:v>
                </c:pt>
                <c:pt idx="2268">
                  <c:v>7.6157103142461607E-3</c:v>
                </c:pt>
                <c:pt idx="2269">
                  <c:v>7.6141310497120952E-3</c:v>
                </c:pt>
                <c:pt idx="2270">
                  <c:v>7.6124927661470705E-3</c:v>
                </c:pt>
                <c:pt idx="2271">
                  <c:v>7.610795341925998E-3</c:v>
                </c:pt>
                <c:pt idx="2272">
                  <c:v>7.6090386554281096E-3</c:v>
                </c:pt>
                <c:pt idx="2273">
                  <c:v>7.6063028293565657E-3</c:v>
                </c:pt>
                <c:pt idx="2274">
                  <c:v>7.6053470091512225E-3</c:v>
                </c:pt>
                <c:pt idx="2275">
                  <c:v>7.6026447757243419E-3</c:v>
                </c:pt>
                <c:pt idx="2276">
                  <c:v>7.6006285364288205E-3</c:v>
                </c:pt>
                <c:pt idx="2277">
                  <c:v>7.5985523846700473E-3</c:v>
                </c:pt>
                <c:pt idx="2278">
                  <c:v>7.5964161988665829E-3</c:v>
                </c:pt>
                <c:pt idx="2279">
                  <c:v>7.5943175456040036E-3</c:v>
                </c:pt>
                <c:pt idx="2280">
                  <c:v>7.5920653219317437E-3</c:v>
                </c:pt>
                <c:pt idx="2281">
                  <c:v>7.5897527094468441E-3</c:v>
                </c:pt>
                <c:pt idx="2282">
                  <c:v>7.5873795865945169E-3</c:v>
                </c:pt>
                <c:pt idx="2283">
                  <c:v>7.5847147508256128E-3</c:v>
                </c:pt>
                <c:pt idx="2284">
                  <c:v>7.5823315613433445E-3</c:v>
                </c:pt>
                <c:pt idx="2285">
                  <c:v>7.5797717334710633E-3</c:v>
                </c:pt>
                <c:pt idx="2286">
                  <c:v>7.5771508991267335E-3</c:v>
                </c:pt>
                <c:pt idx="2287">
                  <c:v>7.5744689367849578E-3</c:v>
                </c:pt>
                <c:pt idx="2288">
                  <c:v>7.5717257249246816E-3</c:v>
                </c:pt>
                <c:pt idx="2289">
                  <c:v>7.5689211420348424E-3</c:v>
                </c:pt>
                <c:pt idx="2290">
                  <c:v>7.5660550666095915E-3</c:v>
                </c:pt>
                <c:pt idx="2291">
                  <c:v>7.56312737714786E-3</c:v>
                </c:pt>
                <c:pt idx="2292">
                  <c:v>7.5604487129573242E-3</c:v>
                </c:pt>
                <c:pt idx="2293">
                  <c:v>7.5574064783546285E-3</c:v>
                </c:pt>
                <c:pt idx="2294">
                  <c:v>7.554302285153241E-3</c:v>
                </c:pt>
                <c:pt idx="2295">
                  <c:v>7.5511360118793421E-3</c:v>
                </c:pt>
                <c:pt idx="2296">
                  <c:v>7.5479075370678958E-3</c:v>
                </c:pt>
                <c:pt idx="2297">
                  <c:v>7.5444388608259154E-3</c:v>
                </c:pt>
                <c:pt idx="2298">
                  <c:v>7.541263497000769E-3</c:v>
                </c:pt>
                <c:pt idx="2299">
                  <c:v>7.5378476888470778E-3</c:v>
                </c:pt>
                <c:pt idx="2300">
                  <c:v>7.5343691933571861E-3</c:v>
                </c:pt>
                <c:pt idx="2301">
                  <c:v>7.5308278891007543E-3</c:v>
                </c:pt>
                <c:pt idx="2302">
                  <c:v>7.5272236546513977E-3</c:v>
                </c:pt>
                <c:pt idx="2303">
                  <c:v>7.5235563685897584E-3</c:v>
                </c:pt>
                <c:pt idx="2304">
                  <c:v>7.5198259095052627E-3</c:v>
                </c:pt>
                <c:pt idx="2305">
                  <c:v>7.516032155991728E-3</c:v>
                </c:pt>
                <c:pt idx="2306">
                  <c:v>7.5121749866517576E-3</c:v>
                </c:pt>
                <c:pt idx="2307">
                  <c:v>7.5082542800945402E-3</c:v>
                </c:pt>
                <c:pt idx="2308">
                  <c:v>7.5042699149358572E-3</c:v>
                </c:pt>
                <c:pt idx="2309">
                  <c:v>7.4998718778659951E-3</c:v>
                </c:pt>
                <c:pt idx="2310">
                  <c:v>7.4957553854748367E-3</c:v>
                </c:pt>
                <c:pt idx="2311">
                  <c:v>7.4915748629866526E-3</c:v>
                </c:pt>
                <c:pt idx="2312">
                  <c:v>7.4873301890479079E-3</c:v>
                </c:pt>
                <c:pt idx="2313">
                  <c:v>7.4830212423112503E-3</c:v>
                </c:pt>
                <c:pt idx="2314">
                  <c:v>7.4786479014368364E-3</c:v>
                </c:pt>
                <c:pt idx="2315">
                  <c:v>7.4742100450910041E-3</c:v>
                </c:pt>
                <c:pt idx="2316">
                  <c:v>7.4697075519498078E-3</c:v>
                </c:pt>
                <c:pt idx="2317">
                  <c:v>7.4651403006950447E-3</c:v>
                </c:pt>
                <c:pt idx="2318">
                  <c:v>7.4596781226942766E-3</c:v>
                </c:pt>
                <c:pt idx="2319">
                  <c:v>7.4549666413261861E-3</c:v>
                </c:pt>
                <c:pt idx="2320">
                  <c:v>7.4501900080933227E-3</c:v>
                </c:pt>
                <c:pt idx="2321">
                  <c:v>7.4453481017100961E-3</c:v>
                </c:pt>
                <c:pt idx="2322">
                  <c:v>7.4407371416328862E-3</c:v>
                </c:pt>
                <c:pt idx="2323">
                  <c:v>7.4343376741982268E-3</c:v>
                </c:pt>
                <c:pt idx="2324">
                  <c:v>7.4292852819336673E-3</c:v>
                </c:pt>
                <c:pt idx="2325">
                  <c:v>7.4241671067507608E-3</c:v>
                </c:pt>
                <c:pt idx="2326">
                  <c:v>7.4176010273271642E-3</c:v>
                </c:pt>
                <c:pt idx="2327">
                  <c:v>7.4127656532432173E-3</c:v>
                </c:pt>
                <c:pt idx="2328">
                  <c:v>7.4074347688194318E-3</c:v>
                </c:pt>
                <c:pt idx="2329">
                  <c:v>7.4020375867224885E-3</c:v>
                </c:pt>
                <c:pt idx="2330">
                  <c:v>7.3975852437322635E-3</c:v>
                </c:pt>
                <c:pt idx="2331">
                  <c:v>7.3920698251522723E-3</c:v>
                </c:pt>
                <c:pt idx="2332">
                  <c:v>7.3864877750986092E-3</c:v>
                </c:pt>
                <c:pt idx="2333">
                  <c:v>7.3808389723816594E-3</c:v>
                </c:pt>
                <c:pt idx="2334">
                  <c:v>7.3740529690464159E-3</c:v>
                </c:pt>
                <c:pt idx="2335">
                  <c:v>7.3682554557679344E-3</c:v>
                </c:pt>
                <c:pt idx="2336">
                  <c:v>7.3623907965129319E-3</c:v>
                </c:pt>
                <c:pt idx="2337">
                  <c:v>7.3564588701271394E-3</c:v>
                </c:pt>
                <c:pt idx="2338">
                  <c:v>7.350459555467031E-3</c:v>
                </c:pt>
                <c:pt idx="2339">
                  <c:v>7.3455375645427746E-3</c:v>
                </c:pt>
                <c:pt idx="2340">
                  <c:v>7.3382582767888751E-3</c:v>
                </c:pt>
                <c:pt idx="2341">
                  <c:v>7.3320560705233146E-3</c:v>
                </c:pt>
                <c:pt idx="2342">
                  <c:v>7.3257859914914224E-3</c:v>
                </c:pt>
                <c:pt idx="2343">
                  <c:v>7.3206528928105846E-3</c:v>
                </c:pt>
                <c:pt idx="2344">
                  <c:v>7.3150727641911519E-3</c:v>
                </c:pt>
                <c:pt idx="2345">
                  <c:v>7.3086235676044411E-3</c:v>
                </c:pt>
                <c:pt idx="2346">
                  <c:v>7.3021060634715909E-3</c:v>
                </c:pt>
                <c:pt idx="2347">
                  <c:v>7.2955201307172979E-3</c:v>
                </c:pt>
                <c:pt idx="2348">
                  <c:v>7.2884401841086218E-3</c:v>
                </c:pt>
                <c:pt idx="2349">
                  <c:v>7.2817119478213888E-3</c:v>
                </c:pt>
                <c:pt idx="2350">
                  <c:v>7.2749149098296018E-3</c:v>
                </c:pt>
                <c:pt idx="2351">
                  <c:v>7.2680489490933803E-3</c:v>
                </c:pt>
                <c:pt idx="2352">
                  <c:v>7.2611139445838231E-3</c:v>
                </c:pt>
                <c:pt idx="2353">
                  <c:v>7.2545607539810158E-3</c:v>
                </c:pt>
                <c:pt idx="2354">
                  <c:v>7.2474924314817777E-3</c:v>
                </c:pt>
                <c:pt idx="2355">
                  <c:v>7.2403547120682473E-3</c:v>
                </c:pt>
                <c:pt idx="2356">
                  <c:v>7.2331474747441733E-3</c:v>
                </c:pt>
                <c:pt idx="2357">
                  <c:v>7.2253990299958664E-3</c:v>
                </c:pt>
                <c:pt idx="2358">
                  <c:v>7.2180472217106403E-3</c:v>
                </c:pt>
                <c:pt idx="2359">
                  <c:v>7.2106255226922124E-3</c:v>
                </c:pt>
                <c:pt idx="2360">
                  <c:v>7.1988213540685499E-3</c:v>
                </c:pt>
                <c:pt idx="2361">
                  <c:v>7.1949790336412094E-3</c:v>
                </c:pt>
                <c:pt idx="2362">
                  <c:v>7.1884374000055441E-3</c:v>
                </c:pt>
                <c:pt idx="2363">
                  <c:v>7.1807401501642774E-3</c:v>
                </c:pt>
                <c:pt idx="2364">
                  <c:v>7.1729724147674969E-3</c:v>
                </c:pt>
                <c:pt idx="2365">
                  <c:v>7.165134072900212E-3</c:v>
                </c:pt>
                <c:pt idx="2366">
                  <c:v>7.1572250036593564E-3</c:v>
                </c:pt>
                <c:pt idx="2367">
                  <c:v>7.1492450861498115E-3</c:v>
                </c:pt>
                <c:pt idx="2368">
                  <c:v>7.1411941994844116E-3</c:v>
                </c:pt>
                <c:pt idx="2369">
                  <c:v>7.1330722227883536E-3</c:v>
                </c:pt>
                <c:pt idx="2370">
                  <c:v>7.1221760079689667E-3</c:v>
                </c:pt>
                <c:pt idx="2371">
                  <c:v>7.1138849760988788E-3</c:v>
                </c:pt>
                <c:pt idx="2372">
                  <c:v>7.1055224423826266E-3</c:v>
                </c:pt>
                <c:pt idx="2373">
                  <c:v>7.0970882859998667E-3</c:v>
                </c:pt>
                <c:pt idx="2374">
                  <c:v>7.0902695640094908E-3</c:v>
                </c:pt>
                <c:pt idx="2375">
                  <c:v>7.0817078285061929E-3</c:v>
                </c:pt>
                <c:pt idx="2376">
                  <c:v>7.0730741374365816E-3</c:v>
                </c:pt>
                <c:pt idx="2377">
                  <c:v>7.0643683700102834E-3</c:v>
                </c:pt>
                <c:pt idx="2378">
                  <c:v>7.0555904054460999E-3</c:v>
                </c:pt>
                <c:pt idx="2379">
                  <c:v>7.0449725069841101E-3</c:v>
                </c:pt>
                <c:pt idx="2380">
                  <c:v>7.0360336097887643E-3</c:v>
                </c:pt>
                <c:pt idx="2381">
                  <c:v>7.0270221237221601E-3</c:v>
                </c:pt>
                <c:pt idx="2382">
                  <c:v>7.0179379280550652E-3</c:v>
                </c:pt>
                <c:pt idx="2383">
                  <c:v>7.010613398913383E-3</c:v>
                </c:pt>
                <c:pt idx="2384">
                  <c:v>7.001399715679312E-3</c:v>
                </c:pt>
                <c:pt idx="2385">
                  <c:v>6.9921129901224502E-3</c:v>
                </c:pt>
                <c:pt idx="2386">
                  <c:v>6.9808716351602634E-3</c:v>
                </c:pt>
                <c:pt idx="2387">
                  <c:v>6.9714220809166576E-3</c:v>
                </c:pt>
                <c:pt idx="2388">
                  <c:v>6.9618990929184903E-3</c:v>
                </c:pt>
                <c:pt idx="2389">
                  <c:v>6.9523025505082992E-3</c:v>
                </c:pt>
                <c:pt idx="2390">
                  <c:v>6.9426323330428049E-3</c:v>
                </c:pt>
                <c:pt idx="2391">
                  <c:v>6.9348519895644795E-3</c:v>
                </c:pt>
                <c:pt idx="2392">
                  <c:v>6.9230703904213462E-3</c:v>
                </c:pt>
                <c:pt idx="2393">
                  <c:v>6.9131784240295327E-3</c:v>
                </c:pt>
                <c:pt idx="2394">
                  <c:v>6.9032123001128683E-3</c:v>
                </c:pt>
                <c:pt idx="2395">
                  <c:v>6.8952018581144364E-3</c:v>
                </c:pt>
                <c:pt idx="2396">
                  <c:v>6.8864654072897042E-3</c:v>
                </c:pt>
                <c:pt idx="2397">
                  <c:v>6.8763038740567274E-3</c:v>
                </c:pt>
                <c:pt idx="2398">
                  <c:v>6.8660677497244874E-3</c:v>
                </c:pt>
                <c:pt idx="2399">
                  <c:v>6.8557569137233506E-3</c:v>
                </c:pt>
                <c:pt idx="2400">
                  <c:v>6.8446683833681531E-3</c:v>
                </c:pt>
                <c:pt idx="2401">
                  <c:v>6.8342021680337494E-3</c:v>
                </c:pt>
                <c:pt idx="2402">
                  <c:v>6.8236608696593407E-3</c:v>
                </c:pt>
                <c:pt idx="2403">
                  <c:v>6.8130443677259468E-3</c:v>
                </c:pt>
                <c:pt idx="2404">
                  <c:v>6.8023525417220563E-3</c:v>
                </c:pt>
                <c:pt idx="2405">
                  <c:v>6.7923162021213141E-3</c:v>
                </c:pt>
                <c:pt idx="2406">
                  <c:v>6.7814790093971081E-3</c:v>
                </c:pt>
                <c:pt idx="2407">
                  <c:v>6.7705661408400102E-3</c:v>
                </c:pt>
                <c:pt idx="2408">
                  <c:v>6.7595774759797549E-3</c:v>
                </c:pt>
                <c:pt idx="2409">
                  <c:v>6.7477593335903037E-3</c:v>
                </c:pt>
                <c:pt idx="2410">
                  <c:v>6.7366130330883782E-3</c:v>
                </c:pt>
                <c:pt idx="2411">
                  <c:v>6.7253905652621361E-3</c:v>
                </c:pt>
                <c:pt idx="2412">
                  <c:v>6.714091809693617E-3</c:v>
                </c:pt>
                <c:pt idx="2413">
                  <c:v>6.7034929914628737E-3</c:v>
                </c:pt>
                <c:pt idx="2414">
                  <c:v>6.6920470195440986E-3</c:v>
                </c:pt>
                <c:pt idx="2415">
                  <c:v>6.6805244083487413E-3</c:v>
                </c:pt>
                <c:pt idx="2416">
                  <c:v>6.6689250374992815E-3</c:v>
                </c:pt>
                <c:pt idx="2417">
                  <c:v>6.6572487866279157E-3</c:v>
                </c:pt>
                <c:pt idx="2418">
                  <c:v>6.6454955353796455E-3</c:v>
                </c:pt>
                <c:pt idx="2419">
                  <c:v>6.6336651634122832E-3</c:v>
                </c:pt>
                <c:pt idx="2420">
                  <c:v>6.6217575503937963E-3</c:v>
                </c:pt>
                <c:pt idx="2421">
                  <c:v>6.609772576003637E-3</c:v>
                </c:pt>
                <c:pt idx="2422">
                  <c:v>6.5935635882160663E-3</c:v>
                </c:pt>
                <c:pt idx="2423">
                  <c:v>6.5813944854265305E-3</c:v>
                </c:pt>
                <c:pt idx="2424">
                  <c:v>6.5691476123968537E-3</c:v>
                </c:pt>
                <c:pt idx="2425">
                  <c:v>6.5568228488877356E-3</c:v>
                </c:pt>
                <c:pt idx="2426">
                  <c:v>6.5469795815150545E-3</c:v>
                </c:pt>
                <c:pt idx="2427">
                  <c:v>6.5345162211586138E-3</c:v>
                </c:pt>
                <c:pt idx="2428">
                  <c:v>6.5219746383878355E-3</c:v>
                </c:pt>
                <c:pt idx="2429">
                  <c:v>6.5093547129915549E-3</c:v>
                </c:pt>
                <c:pt idx="2430">
                  <c:v>6.4966563247756456E-3</c:v>
                </c:pt>
                <c:pt idx="2431">
                  <c:v>6.4812318359685319E-3</c:v>
                </c:pt>
                <c:pt idx="2432">
                  <c:v>6.4683584734703805E-3</c:v>
                </c:pt>
                <c:pt idx="2433">
                  <c:v>6.4554062590343473E-3</c:v>
                </c:pt>
                <c:pt idx="2434">
                  <c:v>6.4423750725363061E-3</c:v>
                </c:pt>
                <c:pt idx="2435">
                  <c:v>6.4319832353663528E-3</c:v>
                </c:pt>
                <c:pt idx="2436">
                  <c:v>6.4188115467924108E-3</c:v>
                </c:pt>
                <c:pt idx="2437">
                  <c:v>6.4055605543710467E-3</c:v>
                </c:pt>
                <c:pt idx="2438">
                  <c:v>6.3922301380068495E-3</c:v>
                </c:pt>
                <c:pt idx="2439">
                  <c:v>6.3760303556482968E-3</c:v>
                </c:pt>
                <c:pt idx="2440">
                  <c:v>6.3625228148789592E-3</c:v>
                </c:pt>
                <c:pt idx="2441">
                  <c:v>6.3489354615367255E-3</c:v>
                </c:pt>
                <c:pt idx="2442">
                  <c:v>6.335268175601475E-3</c:v>
                </c:pt>
                <c:pt idx="2443">
                  <c:v>6.3215208370651175E-3</c:v>
                </c:pt>
                <c:pt idx="2444">
                  <c:v>6.3076933259346045E-3</c:v>
                </c:pt>
                <c:pt idx="2445">
                  <c:v>6.2937855222289221E-3</c:v>
                </c:pt>
                <c:pt idx="2446">
                  <c:v>6.2797973059820983E-3</c:v>
                </c:pt>
                <c:pt idx="2447">
                  <c:v>6.2657285572393336E-3</c:v>
                </c:pt>
                <c:pt idx="2448">
                  <c:v>6.2555140950617512E-3</c:v>
                </c:pt>
                <c:pt idx="2449">
                  <c:v>6.2413081479099405E-3</c:v>
                </c:pt>
                <c:pt idx="2450">
                  <c:v>6.2270213460870394E-3</c:v>
                </c:pt>
                <c:pt idx="2451">
                  <c:v>6.2126535696604129E-3</c:v>
                </c:pt>
                <c:pt idx="2452">
                  <c:v>6.1982046987088448E-3</c:v>
                </c:pt>
                <c:pt idx="2453">
                  <c:v>6.1826613941204237E-3</c:v>
                </c:pt>
                <c:pt idx="2454">
                  <c:v>6.1680438723040621E-3</c:v>
                </c:pt>
                <c:pt idx="2455">
                  <c:v>6.1533448869256838E-3</c:v>
                </c:pt>
                <c:pt idx="2456">
                  <c:v>6.1385643181301255E-3</c:v>
                </c:pt>
                <c:pt idx="2457">
                  <c:v>6.1247397298489032E-3</c:v>
                </c:pt>
                <c:pt idx="2458">
                  <c:v>6.1098017741980015E-3</c:v>
                </c:pt>
                <c:pt idx="2459">
                  <c:v>6.0947818849649837E-3</c:v>
                </c:pt>
                <c:pt idx="2460">
                  <c:v>6.079679942340631E-3</c:v>
                </c:pt>
                <c:pt idx="2461">
                  <c:v>6.0634335288676459E-3</c:v>
                </c:pt>
                <c:pt idx="2462">
                  <c:v>6.0481609433496409E-3</c:v>
                </c:pt>
                <c:pt idx="2463">
                  <c:v>6.032805935805274E-3</c:v>
                </c:pt>
                <c:pt idx="2464">
                  <c:v>6.0173683864894563E-3</c:v>
                </c:pt>
                <c:pt idx="2465">
                  <c:v>6.0018481756710781E-3</c:v>
                </c:pt>
                <c:pt idx="2466">
                  <c:v>5.9873384608064113E-3</c:v>
                </c:pt>
                <c:pt idx="2467">
                  <c:v>5.9716603692297754E-3</c:v>
                </c:pt>
                <c:pt idx="2468">
                  <c:v>5.9559065357616993E-3</c:v>
                </c:pt>
                <c:pt idx="2469">
                  <c:v>5.9400832134692584E-3</c:v>
                </c:pt>
                <c:pt idx="2470">
                  <c:v>5.9241966674020308E-3</c:v>
                </c:pt>
                <c:pt idx="2471">
                  <c:v>5.9082531745912187E-3</c:v>
                </c:pt>
                <c:pt idx="2472">
                  <c:v>5.8922590240461353E-3</c:v>
                </c:pt>
                <c:pt idx="2473">
                  <c:v>5.8762205167533265E-3</c:v>
                </c:pt>
                <c:pt idx="2474">
                  <c:v>5.8556816122308725E-3</c:v>
                </c:pt>
                <c:pt idx="2475">
                  <c:v>5.8395750151580246E-3</c:v>
                </c:pt>
                <c:pt idx="2476">
                  <c:v>5.823445358913831E-3</c:v>
                </c:pt>
                <c:pt idx="2477">
                  <c:v>5.8072988603846505E-3</c:v>
                </c:pt>
                <c:pt idx="2478">
                  <c:v>5.7944729050124037E-3</c:v>
                </c:pt>
                <c:pt idx="2479">
                  <c:v>5.7783037393373971E-3</c:v>
                </c:pt>
                <c:pt idx="2480">
                  <c:v>5.7621351144175898E-3</c:v>
                </c:pt>
                <c:pt idx="2481">
                  <c:v>5.7459733931933222E-3</c:v>
                </c:pt>
                <c:pt idx="2482">
                  <c:v>5.7298249505009892E-3</c:v>
                </c:pt>
                <c:pt idx="2483">
                  <c:v>5.7104158017530892E-3</c:v>
                </c:pt>
                <c:pt idx="2484">
                  <c:v>5.6943264633035886E-3</c:v>
                </c:pt>
                <c:pt idx="2485">
                  <c:v>5.6782704390502215E-3</c:v>
                </c:pt>
                <c:pt idx="2486">
                  <c:v>5.662254051224328E-3</c:v>
                </c:pt>
                <c:pt idx="2487">
                  <c:v>5.6495058673050151E-3</c:v>
                </c:pt>
                <c:pt idx="2488">
                  <c:v>5.6335716337706345E-3</c:v>
                </c:pt>
                <c:pt idx="2489">
                  <c:v>5.6176956358261572E-3</c:v>
                </c:pt>
                <c:pt idx="2490">
                  <c:v>5.6018843435153174E-3</c:v>
                </c:pt>
                <c:pt idx="2491">
                  <c:v>5.5861442387875188E-3</c:v>
                </c:pt>
                <c:pt idx="2492">
                  <c:v>5.5673436063274897E-3</c:v>
                </c:pt>
                <c:pt idx="2493">
                  <c:v>5.5517811353007979E-3</c:v>
                </c:pt>
                <c:pt idx="2494">
                  <c:v>5.5363021879983867E-3</c:v>
                </c:pt>
                <c:pt idx="2495">
                  <c:v>5.5209069572887742E-3</c:v>
                </c:pt>
                <c:pt idx="2496">
                  <c:v>5.5055956360464918E-3</c:v>
                </c:pt>
                <c:pt idx="2497">
                  <c:v>5.4903684171495135E-3</c:v>
                </c:pt>
                <c:pt idx="2498">
                  <c:v>5.4752254934813957E-3</c:v>
                </c:pt>
                <c:pt idx="2499">
                  <c:v>5.4601670579308564E-3</c:v>
                </c:pt>
                <c:pt idx="2500">
                  <c:v>5.4501930931108245E-3</c:v>
                </c:pt>
                <c:pt idx="2501">
                  <c:v>5.4352747014264008E-3</c:v>
                </c:pt>
                <c:pt idx="2502">
                  <c:v>5.4204412981865456E-3</c:v>
                </c:pt>
                <c:pt idx="2503">
                  <c:v>5.4056930763339388E-3</c:v>
                </c:pt>
                <c:pt idx="2504">
                  <c:v>5.3910302288192073E-3</c:v>
                </c:pt>
                <c:pt idx="2505">
                  <c:v>5.3754815337069412E-3</c:v>
                </c:pt>
                <c:pt idx="2506">
                  <c:v>5.3609959910914254E-3</c:v>
                </c:pt>
                <c:pt idx="2507">
                  <c:v>5.3465964173351945E-3</c:v>
                </c:pt>
                <c:pt idx="2508">
                  <c:v>5.3322830054016949E-3</c:v>
                </c:pt>
                <c:pt idx="2509">
                  <c:v>5.3190033599261567E-3</c:v>
                </c:pt>
                <c:pt idx="2510">
                  <c:v>5.3048568106809774E-3</c:v>
                </c:pt>
                <c:pt idx="2511">
                  <c:v>5.2907969865720406E-3</c:v>
                </c:pt>
                <c:pt idx="2512">
                  <c:v>5.2768240805945808E-3</c:v>
                </c:pt>
                <c:pt idx="2513">
                  <c:v>5.2620151272143945E-3</c:v>
                </c:pt>
                <c:pt idx="2514">
                  <c:v>5.2482227387817219E-3</c:v>
                </c:pt>
                <c:pt idx="2515">
                  <c:v>5.2345178630814945E-3</c:v>
                </c:pt>
                <c:pt idx="2516">
                  <c:v>5.2209006931245939E-3</c:v>
                </c:pt>
                <c:pt idx="2517">
                  <c:v>5.2054458555658685E-3</c:v>
                </c:pt>
                <c:pt idx="2518">
                  <c:v>5.1929088858825067E-3</c:v>
                </c:pt>
                <c:pt idx="2519">
                  <c:v>5.1795624368015701E-3</c:v>
                </c:pt>
                <c:pt idx="2520">
                  <c:v>5.1663044775986005E-3</c:v>
                </c:pt>
                <c:pt idx="2521">
                  <c:v>5.1531352013249173E-3</c:v>
                </c:pt>
                <c:pt idx="2522">
                  <c:v>5.140054801037585E-3</c:v>
                </c:pt>
                <c:pt idx="2523">
                  <c:v>5.1270634698007298E-3</c:v>
                </c:pt>
                <c:pt idx="2524">
                  <c:v>5.1141614006855463E-3</c:v>
                </c:pt>
                <c:pt idx="2525">
                  <c:v>5.1013487867698545E-3</c:v>
                </c:pt>
                <c:pt idx="2526">
                  <c:v>5.0852625316243202E-3</c:v>
                </c:pt>
                <c:pt idx="2527">
                  <c:v>5.072654643056348E-3</c:v>
                </c:pt>
                <c:pt idx="2528">
                  <c:v>5.0601368509600644E-3</c:v>
                </c:pt>
                <c:pt idx="2529">
                  <c:v>5.0477093484164797E-3</c:v>
                </c:pt>
                <c:pt idx="2530">
                  <c:v>5.0378179072390018E-3</c:v>
                </c:pt>
                <c:pt idx="2531">
                  <c:v>5.0231259843533643E-3</c:v>
                </c:pt>
                <c:pt idx="2532">
                  <c:v>5.010970509036902E-3</c:v>
                </c:pt>
                <c:pt idx="2533">
                  <c:v>4.9936372290769583E-3</c:v>
                </c:pt>
                <c:pt idx="2534">
                  <c:v>4.9869329373969347E-3</c:v>
                </c:pt>
                <c:pt idx="2535">
                  <c:v>4.9750512273227321E-3</c:v>
                </c:pt>
                <c:pt idx="2536">
                  <c:v>4.9632611585929886E-3</c:v>
                </c:pt>
                <c:pt idx="2537">
                  <c:v>4.9515629243509348E-3</c:v>
                </c:pt>
                <c:pt idx="2538">
                  <c:v>4.9399567177514691E-3</c:v>
                </c:pt>
                <c:pt idx="2539">
                  <c:v>4.9284427319559688E-3</c:v>
                </c:pt>
                <c:pt idx="2540">
                  <c:v>4.9170211601335919E-3</c:v>
                </c:pt>
                <c:pt idx="2541">
                  <c:v>4.9056921954642955E-3</c:v>
                </c:pt>
                <c:pt idx="2542">
                  <c:v>4.8944560311340885E-3</c:v>
                </c:pt>
                <c:pt idx="2543">
                  <c:v>4.8833128603397802E-3</c:v>
                </c:pt>
                <c:pt idx="2544">
                  <c:v>4.8722628762863903E-3</c:v>
                </c:pt>
                <c:pt idx="2545">
                  <c:v>4.861306272187148E-3</c:v>
                </c:pt>
                <c:pt idx="2546">
                  <c:v>4.8504432412656518E-3</c:v>
                </c:pt>
                <c:pt idx="2547">
                  <c:v>4.8396739767528479E-3</c:v>
                </c:pt>
                <c:pt idx="2548">
                  <c:v>4.8289986718900507E-3</c:v>
                </c:pt>
                <c:pt idx="2549">
                  <c:v>4.8184175199280799E-3</c:v>
                </c:pt>
                <c:pt idx="2550">
                  <c:v>4.8079307141268308E-3</c:v>
                </c:pt>
                <c:pt idx="2551">
                  <c:v>4.7975384477544078E-3</c:v>
                </c:pt>
                <c:pt idx="2552">
                  <c:v>4.7899279882256465E-3</c:v>
                </c:pt>
                <c:pt idx="2553">
                  <c:v>4.7796985404550294E-3</c:v>
                </c:pt>
                <c:pt idx="2554">
                  <c:v>4.7695641505562632E-3</c:v>
                </c:pt>
                <c:pt idx="2555">
                  <c:v>4.759525011855806E-3</c:v>
                </c:pt>
                <c:pt idx="2556">
                  <c:v>4.7489355187299914E-3</c:v>
                </c:pt>
                <c:pt idx="2557">
                  <c:v>4.7390942315685336E-3</c:v>
                </c:pt>
                <c:pt idx="2558">
                  <c:v>4.7268262583556276E-3</c:v>
                </c:pt>
                <c:pt idx="2559">
                  <c:v>4.7196993903370369E-3</c:v>
                </c:pt>
                <c:pt idx="2560">
                  <c:v>4.7101462230011593E-3</c:v>
                </c:pt>
                <c:pt idx="2561">
                  <c:v>4.7013012823730032E-3</c:v>
                </c:pt>
                <c:pt idx="2562">
                  <c:v>4.6919343160482067E-3</c:v>
                </c:pt>
                <c:pt idx="2563">
                  <c:v>4.68266414789554E-3</c:v>
                </c:pt>
                <c:pt idx="2564">
                  <c:v>4.6734909713333234E-3</c:v>
                </c:pt>
                <c:pt idx="2565">
                  <c:v>4.6638306547348261E-3</c:v>
                </c:pt>
                <c:pt idx="2566">
                  <c:v>4.6548589486587483E-3</c:v>
                </c:pt>
                <c:pt idx="2567">
                  <c:v>4.6459848297908755E-3</c:v>
                </c:pt>
                <c:pt idx="2568">
                  <c:v>4.6372084915887648E-3</c:v>
                </c:pt>
                <c:pt idx="2569">
                  <c:v>4.626503716766958E-3</c:v>
                </c:pt>
                <c:pt idx="2570">
                  <c:v>4.6163028032623638E-3</c:v>
                </c:pt>
                <c:pt idx="2571">
                  <c:v>4.6078631818948874E-3</c:v>
                </c:pt>
                <c:pt idx="2572">
                  <c:v>4.5995221980629133E-3</c:v>
                </c:pt>
                <c:pt idx="2573">
                  <c:v>4.5912800452828535E-3</c:v>
                </c:pt>
                <c:pt idx="2574">
                  <c:v>4.5831369170851732E-3</c:v>
                </c:pt>
                <c:pt idx="2575">
                  <c:v>4.575093007009123E-3</c:v>
                </c:pt>
                <c:pt idx="2576">
                  <c:v>4.5671485086075702E-3</c:v>
                </c:pt>
                <c:pt idx="2577">
                  <c:v>4.5593036154448E-3</c:v>
                </c:pt>
                <c:pt idx="2578">
                  <c:v>4.5505799526166322E-3</c:v>
                </c:pt>
                <c:pt idx="2579">
                  <c:v>4.5429490795631886E-3</c:v>
                </c:pt>
                <c:pt idx="2580">
                  <c:v>4.5354184230191842E-3</c:v>
                </c:pt>
                <c:pt idx="2581">
                  <c:v>4.5279881765897499E-3</c:v>
                </c:pt>
                <c:pt idx="2582">
                  <c:v>4.5211189277689712E-3</c:v>
                </c:pt>
                <c:pt idx="2583">
                  <c:v>4.5138829062414294E-3</c:v>
                </c:pt>
                <c:pt idx="2584">
                  <c:v>4.504727849649697E-3</c:v>
                </c:pt>
                <c:pt idx="2585">
                  <c:v>4.499713984151177E-3</c:v>
                </c:pt>
                <c:pt idx="2586">
                  <c:v>4.4927814709210369E-3</c:v>
                </c:pt>
                <c:pt idx="2587">
                  <c:v>4.4855261539803997E-3</c:v>
                </c:pt>
                <c:pt idx="2588">
                  <c:v>4.4788042003988168E-3</c:v>
                </c:pt>
                <c:pt idx="2589">
                  <c:v>4.4721842062416155E-3</c:v>
                </c:pt>
                <c:pt idx="2590">
                  <c:v>4.465666365230791E-3</c:v>
                </c:pt>
                <c:pt idx="2591">
                  <c:v>4.4596461307239068E-3</c:v>
                </c:pt>
                <c:pt idx="2592">
                  <c:v>4.4533258639466462E-3</c:v>
                </c:pt>
                <c:pt idx="2593">
                  <c:v>4.4471083163428815E-3</c:v>
                </c:pt>
                <c:pt idx="2594">
                  <c:v>4.4409936816911556E-3</c:v>
                </c:pt>
                <c:pt idx="2595">
                  <c:v>4.4342510254488073E-3</c:v>
                </c:pt>
                <c:pt idx="2596">
                  <c:v>4.4287153853818434E-3</c:v>
                </c:pt>
                <c:pt idx="2597">
                  <c:v>4.4229180417527762E-3</c:v>
                </c:pt>
                <c:pt idx="2598">
                  <c:v>4.4172244015369556E-3</c:v>
                </c:pt>
                <c:pt idx="2599">
                  <c:v>4.4116346585814968E-3</c:v>
                </c:pt>
                <c:pt idx="2600">
                  <c:v>4.4061490067448051E-3</c:v>
                </c:pt>
                <c:pt idx="2601">
                  <c:v>4.4007676399039691E-3</c:v>
                </c:pt>
                <c:pt idx="2602">
                  <c:v>4.3954907519460707E-3</c:v>
                </c:pt>
                <c:pt idx="2603">
                  <c:v>4.3903185367755657E-3</c:v>
                </c:pt>
                <c:pt idx="2604">
                  <c:v>4.385849904436875E-3</c:v>
                </c:pt>
                <c:pt idx="2605">
                  <c:v>4.3808725960960094E-3</c:v>
                </c:pt>
                <c:pt idx="2606">
                  <c:v>4.3760005119396744E-3</c:v>
                </c:pt>
                <c:pt idx="2607">
                  <c:v>4.3712338459322743E-3</c:v>
                </c:pt>
                <c:pt idx="2608">
                  <c:v>4.367658350599257E-3</c:v>
                </c:pt>
                <c:pt idx="2609">
                  <c:v>4.3620175442983236E-3</c:v>
                </c:pt>
                <c:pt idx="2610">
                  <c:v>4.3575682966761264E-3</c:v>
                </c:pt>
                <c:pt idx="2611">
                  <c:v>4.3532252432128896E-3</c:v>
                </c:pt>
                <c:pt idx="2612">
                  <c:v>4.3489885779481241E-3</c:v>
                </c:pt>
                <c:pt idx="2613">
                  <c:v>4.344858494938029E-3</c:v>
                </c:pt>
                <c:pt idx="2614">
                  <c:v>4.3408351882537367E-3</c:v>
                </c:pt>
                <c:pt idx="2615">
                  <c:v>4.3369188519835093E-3</c:v>
                </c:pt>
                <c:pt idx="2616">
                  <c:v>4.3331096802292244E-3</c:v>
                </c:pt>
                <c:pt idx="2617">
                  <c:v>4.3294078671094497E-3</c:v>
                </c:pt>
                <c:pt idx="2618">
                  <c:v>4.3258136067594417E-3</c:v>
                </c:pt>
                <c:pt idx="2619">
                  <c:v>4.3223270933293919E-3</c:v>
                </c:pt>
                <c:pt idx="2620">
                  <c:v>4.3189485209870586E-3</c:v>
                </c:pt>
                <c:pt idx="2621">
                  <c:v>4.3153893369964691E-3</c:v>
                </c:pt>
                <c:pt idx="2622">
                  <c:v>4.3122349523468531E-3</c:v>
                </c:pt>
                <c:pt idx="2623">
                  <c:v>4.3091891039296138E-3</c:v>
                </c:pt>
                <c:pt idx="2624">
                  <c:v>4.3062519859787722E-3</c:v>
                </c:pt>
                <c:pt idx="2625">
                  <c:v>4.3034237927451332E-3</c:v>
                </c:pt>
                <c:pt idx="2626">
                  <c:v>4.3007047184980482E-3</c:v>
                </c:pt>
                <c:pt idx="2627">
                  <c:v>4.2980949575201176E-3</c:v>
                </c:pt>
                <c:pt idx="2628">
                  <c:v>4.2955947041129327E-3</c:v>
                </c:pt>
                <c:pt idx="2629">
                  <c:v>4.2932041525957513E-3</c:v>
                </c:pt>
                <c:pt idx="2630">
                  <c:v>4.2906282954579622E-3</c:v>
                </c:pt>
                <c:pt idx="2631">
                  <c:v>4.2884814514210709E-3</c:v>
                </c:pt>
                <c:pt idx="2632">
                  <c:v>4.2864449379653724E-3</c:v>
                </c:pt>
                <c:pt idx="2633">
                  <c:v>4.2845189494849336E-3</c:v>
                </c:pt>
                <c:pt idx="2634">
                  <c:v>4.2822690408662765E-3</c:v>
                </c:pt>
                <c:pt idx="2635">
                  <c:v>4.2805884373519993E-3</c:v>
                </c:pt>
                <c:pt idx="2636">
                  <c:v>4.2790189824388654E-3</c:v>
                </c:pt>
                <c:pt idx="2637">
                  <c:v>4.2775608705960134E-3</c:v>
                </c:pt>
                <c:pt idx="2638">
                  <c:v>4.2759707874579639E-3</c:v>
                </c:pt>
                <c:pt idx="2639">
                  <c:v>4.2749108867126771E-3</c:v>
                </c:pt>
                <c:pt idx="2640">
                  <c:v>4.2738121248045522E-3</c:v>
                </c:pt>
                <c:pt idx="2641">
                  <c:v>4.2728255297176344E-3</c:v>
                </c:pt>
                <c:pt idx="2642">
                  <c:v>4.2719472650995021E-3</c:v>
                </c:pt>
                <c:pt idx="2643">
                  <c:v>4.2711612965375739E-3</c:v>
                </c:pt>
                <c:pt idx="2644">
                  <c:v>4.2704880328409776E-3</c:v>
                </c:pt>
                <c:pt idx="2645">
                  <c:v>4.2699276686264933E-3</c:v>
                </c:pt>
                <c:pt idx="2646">
                  <c:v>4.2695818671902429E-3</c:v>
                </c:pt>
                <c:pt idx="2647">
                  <c:v>4.2692723596536534E-3</c:v>
                </c:pt>
                <c:pt idx="2648">
                  <c:v>4.2690763813267533E-3</c:v>
                </c:pt>
                <c:pt idx="2649">
                  <c:v>4.26899412691487E-3</c:v>
                </c:pt>
                <c:pt idx="2650">
                  <c:v>4.2690257911439577E-3</c:v>
                </c:pt>
                <c:pt idx="2651">
                  <c:v>4.268947273473018E-3</c:v>
                </c:pt>
                <c:pt idx="2652">
                  <c:v>4.2694316545238515E-3</c:v>
                </c:pt>
                <c:pt idx="2653">
                  <c:v>4.2698062432267037E-3</c:v>
                </c:pt>
                <c:pt idx="2654">
                  <c:v>4.2702955296733307E-3</c:v>
                </c:pt>
                <c:pt idx="2655">
                  <c:v>4.2705763276860735E-3</c:v>
                </c:pt>
                <c:pt idx="2656">
                  <c:v>4.2711562091102516E-3</c:v>
                </c:pt>
                <c:pt idx="2657">
                  <c:v>4.2719575183402109E-3</c:v>
                </c:pt>
                <c:pt idx="2658">
                  <c:v>4.2728742435700039E-3</c:v>
                </c:pt>
                <c:pt idx="2659">
                  <c:v>4.2739065796916454E-3</c:v>
                </c:pt>
                <c:pt idx="2660">
                  <c:v>4.2752025427163654E-3</c:v>
                </c:pt>
                <c:pt idx="2661">
                  <c:v>4.2764750541625261E-3</c:v>
                </c:pt>
                <c:pt idx="2662">
                  <c:v>4.2785301147888885E-3</c:v>
                </c:pt>
                <c:pt idx="2663">
                  <c:v>4.2793689050368662E-3</c:v>
                </c:pt>
                <c:pt idx="2664">
                  <c:v>4.2809906344446792E-3</c:v>
                </c:pt>
                <c:pt idx="2665">
                  <c:v>4.2825393416483582E-3</c:v>
                </c:pt>
                <c:pt idx="2666">
                  <c:v>4.2843864127049018E-3</c:v>
                </c:pt>
                <c:pt idx="2667">
                  <c:v>4.2863506545329924E-3</c:v>
                </c:pt>
                <c:pt idx="2668">
                  <c:v>4.2884322622139441E-3</c:v>
                </c:pt>
                <c:pt idx="2669">
                  <c:v>4.2908551227170254E-3</c:v>
                </c:pt>
                <c:pt idx="2670">
                  <c:v>4.2931805542242721E-3</c:v>
                </c:pt>
                <c:pt idx="2671">
                  <c:v>4.2956239523192731E-3</c:v>
                </c:pt>
                <c:pt idx="2672">
                  <c:v>4.2997023880050576E-3</c:v>
                </c:pt>
                <c:pt idx="2673">
                  <c:v>4.3009989130868139E-3</c:v>
                </c:pt>
                <c:pt idx="2674">
                  <c:v>4.3033975184613542E-3</c:v>
                </c:pt>
                <c:pt idx="2675">
                  <c:v>4.306306151202169E-3</c:v>
                </c:pt>
                <c:pt idx="2676">
                  <c:v>4.3093337112299034E-3</c:v>
                </c:pt>
                <c:pt idx="2677">
                  <c:v>4.3124803938239548E-3</c:v>
                </c:pt>
                <c:pt idx="2678">
                  <c:v>4.3157463942878763E-3</c:v>
                </c:pt>
                <c:pt idx="2679">
                  <c:v>4.3191319079454249E-3</c:v>
                </c:pt>
                <c:pt idx="2680">
                  <c:v>4.3226371301458314E-3</c:v>
                </c:pt>
                <c:pt idx="2681">
                  <c:v>4.3262622562594112E-3</c:v>
                </c:pt>
                <c:pt idx="2682">
                  <c:v>4.3313544124636049E-3</c:v>
                </c:pt>
                <c:pt idx="2683">
                  <c:v>4.3352547700562048E-3</c:v>
                </c:pt>
                <c:pt idx="2684">
                  <c:v>4.3392756796442871E-3</c:v>
                </c:pt>
                <c:pt idx="2685">
                  <c:v>4.3434173367248056E-3</c:v>
                </c:pt>
                <c:pt idx="2686">
                  <c:v>4.3465636864908445E-3</c:v>
                </c:pt>
                <c:pt idx="2687">
                  <c:v>4.3509211090998097E-3</c:v>
                </c:pt>
                <c:pt idx="2688">
                  <c:v>4.3553998193645409E-3</c:v>
                </c:pt>
                <c:pt idx="2689">
                  <c:v>4.3600000128518794E-3</c:v>
                </c:pt>
                <c:pt idx="2690">
                  <c:v>4.3647218851561856E-3</c:v>
                </c:pt>
                <c:pt idx="2691">
                  <c:v>4.370813927423659E-3</c:v>
                </c:pt>
                <c:pt idx="2692">
                  <c:v>4.3758062929063939E-3</c:v>
                </c:pt>
                <c:pt idx="2693">
                  <c:v>4.3809209707369057E-3</c:v>
                </c:pt>
                <c:pt idx="2694">
                  <c:v>4.3861581566339049E-3</c:v>
                </c:pt>
                <c:pt idx="2695">
                  <c:v>4.390163276369383E-3</c:v>
                </c:pt>
                <c:pt idx="2696">
                  <c:v>4.3956193303875827E-3</c:v>
                </c:pt>
                <c:pt idx="2697">
                  <c:v>4.4011984330577063E-3</c:v>
                </c:pt>
                <c:pt idx="2698">
                  <c:v>4.4069007801732984E-3</c:v>
                </c:pt>
                <c:pt idx="2699">
                  <c:v>4.4141885590545746E-3</c:v>
                </c:pt>
                <c:pt idx="2700">
                  <c:v>4.4201649048723705E-3</c:v>
                </c:pt>
                <c:pt idx="2701">
                  <c:v>4.4262651295036105E-3</c:v>
                </c:pt>
                <c:pt idx="2702">
                  <c:v>4.4324894288732914E-3</c:v>
                </c:pt>
                <c:pt idx="2703">
                  <c:v>4.4388379989330545E-3</c:v>
                </c:pt>
                <c:pt idx="2704">
                  <c:v>4.4453110356590378E-3</c:v>
                </c:pt>
                <c:pt idx="2705">
                  <c:v>4.4519087350557464E-3</c:v>
                </c:pt>
                <c:pt idx="2706">
                  <c:v>4.4586312931538963E-3</c:v>
                </c:pt>
                <c:pt idx="2707">
                  <c:v>4.4654789060104231E-3</c:v>
                </c:pt>
                <c:pt idx="2708">
                  <c:v>4.4696128437865064E-3</c:v>
                </c:pt>
                <c:pt idx="2709">
                  <c:v>4.4766655871442311E-3</c:v>
                </c:pt>
                <c:pt idx="2710">
                  <c:v>4.4838438950273634E-3</c:v>
                </c:pt>
                <c:pt idx="2711">
                  <c:v>4.4911479635406926E-3</c:v>
                </c:pt>
                <c:pt idx="2712">
                  <c:v>4.4991805588859689E-3</c:v>
                </c:pt>
                <c:pt idx="2713">
                  <c:v>4.5067459103003095E-3</c:v>
                </c:pt>
                <c:pt idx="2714">
                  <c:v>4.5144376265835477E-3</c:v>
                </c:pt>
                <c:pt idx="2715">
                  <c:v>4.5222559039602601E-3</c:v>
                </c:pt>
                <c:pt idx="2716">
                  <c:v>4.5302009386853255E-3</c:v>
                </c:pt>
                <c:pt idx="2717">
                  <c:v>4.5376243331925244E-3</c:v>
                </c:pt>
                <c:pt idx="2718">
                  <c:v>4.5458142193487375E-3</c:v>
                </c:pt>
                <c:pt idx="2719">
                  <c:v>4.5541314359556634E-3</c:v>
                </c:pt>
                <c:pt idx="2720">
                  <c:v>4.5625761793618765E-3</c:v>
                </c:pt>
                <c:pt idx="2721">
                  <c:v>4.5718343433172708E-3</c:v>
                </c:pt>
                <c:pt idx="2722">
                  <c:v>4.5805440449901199E-3</c:v>
                </c:pt>
                <c:pt idx="2723">
                  <c:v>4.5893818785583927E-3</c:v>
                </c:pt>
                <c:pt idx="2724">
                  <c:v>4.5983480404978919E-3</c:v>
                </c:pt>
                <c:pt idx="2725">
                  <c:v>4.6074427273125286E-3</c:v>
                </c:pt>
                <c:pt idx="2726">
                  <c:v>4.6159337017336018E-3</c:v>
                </c:pt>
                <c:pt idx="2727">
                  <c:v>4.6252759328928809E-3</c:v>
                </c:pt>
                <c:pt idx="2728">
                  <c:v>4.634741539658465E-3</c:v>
                </c:pt>
                <c:pt idx="2729">
                  <c:v>4.6443240392650912E-3</c:v>
                </c:pt>
                <c:pt idx="2730">
                  <c:v>4.6540169342480934E-3</c:v>
                </c:pt>
                <c:pt idx="2731">
                  <c:v>4.6638137156792686E-3</c:v>
                </c:pt>
                <c:pt idx="2732">
                  <c:v>4.6737078631624608E-3</c:v>
                </c:pt>
                <c:pt idx="2733">
                  <c:v>4.6836928448295845E-3</c:v>
                </c:pt>
                <c:pt idx="2734">
                  <c:v>4.6976688077464187E-3</c:v>
                </c:pt>
                <c:pt idx="2735">
                  <c:v>4.7078290397243204E-3</c:v>
                </c:pt>
                <c:pt idx="2736">
                  <c:v>4.7180574094866697E-3</c:v>
                </c:pt>
                <c:pt idx="2737">
                  <c:v>4.7283475129931566E-3</c:v>
                </c:pt>
                <c:pt idx="2738">
                  <c:v>4.7363279344896664E-3</c:v>
                </c:pt>
                <c:pt idx="2739">
                  <c:v>4.7467210731908013E-3</c:v>
                </c:pt>
                <c:pt idx="2740">
                  <c:v>4.7571580524231405E-3</c:v>
                </c:pt>
                <c:pt idx="2741">
                  <c:v>4.7676323195777384E-3</c:v>
                </c:pt>
                <c:pt idx="2742">
                  <c:v>4.7781373106724496E-3</c:v>
                </c:pt>
                <c:pt idx="2743">
                  <c:v>4.7910245072050571E-3</c:v>
                </c:pt>
                <c:pt idx="2744">
                  <c:v>4.8015664942462196E-3</c:v>
                </c:pt>
                <c:pt idx="2745">
                  <c:v>4.8121185799933396E-3</c:v>
                </c:pt>
                <c:pt idx="2746">
                  <c:v>4.8226742597051548E-3</c:v>
                </c:pt>
                <c:pt idx="2747">
                  <c:v>4.8308925898610791E-3</c:v>
                </c:pt>
                <c:pt idx="2748">
                  <c:v>4.8414434441212961E-3</c:v>
                </c:pt>
                <c:pt idx="2749">
                  <c:v>4.8519787559966479E-3</c:v>
                </c:pt>
                <c:pt idx="2750">
                  <c:v>4.8624918705111103E-3</c:v>
                </c:pt>
                <c:pt idx="2751">
                  <c:v>4.8729761213128411E-3</c:v>
                </c:pt>
                <c:pt idx="2752">
                  <c:v>4.8857181351731832E-3</c:v>
                </c:pt>
                <c:pt idx="2753">
                  <c:v>4.8961169815047376E-3</c:v>
                </c:pt>
                <c:pt idx="2754">
                  <c:v>4.9064734765104047E-3</c:v>
                </c:pt>
                <c:pt idx="2755">
                  <c:v>4.9167875206066174E-3</c:v>
                </c:pt>
                <c:pt idx="2756">
                  <c:v>4.9270590142128177E-3</c:v>
                </c:pt>
                <c:pt idx="2757">
                  <c:v>4.9372878577480152E-3</c:v>
                </c:pt>
                <c:pt idx="2758">
                  <c:v>4.9474739516307932E-3</c:v>
                </c:pt>
                <c:pt idx="2759">
                  <c:v>4.9576171962823108E-3</c:v>
                </c:pt>
                <c:pt idx="2760">
                  <c:v>4.9640113956135471E-3</c:v>
                </c:pt>
                <c:pt idx="2761">
                  <c:v>4.9740834893246579E-3</c:v>
                </c:pt>
                <c:pt idx="2762">
                  <c:v>4.9841124722085949E-3</c:v>
                </c:pt>
                <c:pt idx="2763">
                  <c:v>4.9940982447140526E-3</c:v>
                </c:pt>
                <c:pt idx="2764">
                  <c:v>5.0040407072897246E-3</c:v>
                </c:pt>
                <c:pt idx="2765">
                  <c:v>5.0146666211139E-3</c:v>
                </c:pt>
                <c:pt idx="2766">
                  <c:v>5.0245191601908015E-3</c:v>
                </c:pt>
                <c:pt idx="2767">
                  <c:v>5.0343280832399898E-3</c:v>
                </c:pt>
                <c:pt idx="2768">
                  <c:v>5.044093290709011E-3</c:v>
                </c:pt>
                <c:pt idx="2769">
                  <c:v>5.0530998870019677E-3</c:v>
                </c:pt>
                <c:pt idx="2770">
                  <c:v>5.0627803994793413E-3</c:v>
                </c:pt>
                <c:pt idx="2771">
                  <c:v>5.0724169051947236E-3</c:v>
                </c:pt>
                <c:pt idx="2772">
                  <c:v>5.0820093046051997E-3</c:v>
                </c:pt>
                <c:pt idx="2773">
                  <c:v>5.0922601100816022E-3</c:v>
                </c:pt>
                <c:pt idx="2774">
                  <c:v>5.1017609335234256E-3</c:v>
                </c:pt>
                <c:pt idx="2775">
                  <c:v>5.1112173445455721E-3</c:v>
                </c:pt>
                <c:pt idx="2776">
                  <c:v>5.1206292436052521E-3</c:v>
                </c:pt>
                <c:pt idx="2777">
                  <c:v>5.1299965311570371E-3</c:v>
                </c:pt>
                <c:pt idx="2778">
                  <c:v>5.138631894353614E-3</c:v>
                </c:pt>
                <c:pt idx="2779">
                  <c:v>5.1479127624970084E-3</c:v>
                </c:pt>
                <c:pt idx="2780">
                  <c:v>5.1571487280252957E-3</c:v>
                </c:pt>
                <c:pt idx="2781">
                  <c:v>5.166339691404836E-3</c:v>
                </c:pt>
                <c:pt idx="2782">
                  <c:v>5.1754855531033119E-3</c:v>
                </c:pt>
                <c:pt idx="2783">
                  <c:v>5.1845862135884071E-3</c:v>
                </c:pt>
                <c:pt idx="2784">
                  <c:v>5.1936415733322234E-3</c:v>
                </c:pt>
                <c:pt idx="2785">
                  <c:v>5.2026515328050934E-3</c:v>
                </c:pt>
                <c:pt idx="2786">
                  <c:v>5.2149239529565615E-3</c:v>
                </c:pt>
                <c:pt idx="2787">
                  <c:v>5.2238269935576545E-3</c:v>
                </c:pt>
                <c:pt idx="2788">
                  <c:v>5.2326842975438225E-3</c:v>
                </c:pt>
                <c:pt idx="2789">
                  <c:v>5.2414957653701766E-3</c:v>
                </c:pt>
                <c:pt idx="2790">
                  <c:v>5.2483155226755928E-3</c:v>
                </c:pt>
                <c:pt idx="2791">
                  <c:v>5.2570446043420467E-3</c:v>
                </c:pt>
                <c:pt idx="2792">
                  <c:v>5.2657275739330309E-3</c:v>
                </c:pt>
                <c:pt idx="2793">
                  <c:v>5.2743643319224758E-3</c:v>
                </c:pt>
                <c:pt idx="2794">
                  <c:v>5.2829547787851833E-3</c:v>
                </c:pt>
                <c:pt idx="2795">
                  <c:v>5.293396438508736E-3</c:v>
                </c:pt>
                <c:pt idx="2796">
                  <c:v>5.3018842660214017E-3</c:v>
                </c:pt>
                <c:pt idx="2797">
                  <c:v>5.3103254610529652E-3</c:v>
                </c:pt>
                <c:pt idx="2798">
                  <c:v>5.3187199240705705E-3</c:v>
                </c:pt>
                <c:pt idx="2799">
                  <c:v>5.3252088629105691E-3</c:v>
                </c:pt>
                <c:pt idx="2800">
                  <c:v>5.3335193530649689E-3</c:v>
                </c:pt>
                <c:pt idx="2801">
                  <c:v>5.3417828354599354E-3</c:v>
                </c:pt>
                <c:pt idx="2802">
                  <c:v>5.3499992105807553E-3</c:v>
                </c:pt>
                <c:pt idx="2803">
                  <c:v>5.3581683789192666E-3</c:v>
                </c:pt>
                <c:pt idx="2804">
                  <c:v>5.3680997562413346E-3</c:v>
                </c:pt>
                <c:pt idx="2805">
                  <c:v>5.3761643083783906E-3</c:v>
                </c:pt>
                <c:pt idx="2806">
                  <c:v>5.384181332300105E-3</c:v>
                </c:pt>
                <c:pt idx="2807">
                  <c:v>5.3921507284882342E-3</c:v>
                </c:pt>
                <c:pt idx="2808">
                  <c:v>5.4000723974284024E-3</c:v>
                </c:pt>
                <c:pt idx="2809">
                  <c:v>5.407946239605806E-3</c:v>
                </c:pt>
                <c:pt idx="2810">
                  <c:v>5.4157721555107971E-3</c:v>
                </c:pt>
                <c:pt idx="2811">
                  <c:v>5.4235500456332967E-3</c:v>
                </c:pt>
                <c:pt idx="2812">
                  <c:v>5.4283954977551643E-3</c:v>
                </c:pt>
                <c:pt idx="2813">
                  <c:v>5.4360938469676327E-3</c:v>
                </c:pt>
                <c:pt idx="2814">
                  <c:v>5.4437439102426426E-3</c:v>
                </c:pt>
                <c:pt idx="2815">
                  <c:v>5.4513455880999913E-3</c:v>
                </c:pt>
                <c:pt idx="2816">
                  <c:v>5.4588987810621249E-3</c:v>
                </c:pt>
                <c:pt idx="2817">
                  <c:v>5.4669640054332601E-3</c:v>
                </c:pt>
                <c:pt idx="2818">
                  <c:v>5.4744165314616431E-3</c:v>
                </c:pt>
                <c:pt idx="2819">
                  <c:v>5.4818202664827483E-3</c:v>
                </c:pt>
                <c:pt idx="2820">
                  <c:v>5.4891751110227385E-3</c:v>
                </c:pt>
                <c:pt idx="2821">
                  <c:v>5.4959339908922898E-3</c:v>
                </c:pt>
                <c:pt idx="2822">
                  <c:v>5.5031941855786162E-3</c:v>
                </c:pt>
                <c:pt idx="2823">
                  <c:v>5.5104051990869183E-3</c:v>
                </c:pt>
                <c:pt idx="2824">
                  <c:v>5.5175669319581901E-3</c:v>
                </c:pt>
                <c:pt idx="2825">
                  <c:v>5.5252124950965348E-3</c:v>
                </c:pt>
                <c:pt idx="2826">
                  <c:v>5.5322719079341273E-3</c:v>
                </c:pt>
                <c:pt idx="2827">
                  <c:v>5.5392817340378792E-3</c:v>
                </c:pt>
                <c:pt idx="2828">
                  <c:v>5.5462418739528419E-3</c:v>
                </c:pt>
                <c:pt idx="2829">
                  <c:v>5.5541353517609303E-3</c:v>
                </c:pt>
                <c:pt idx="2830">
                  <c:v>5.5604733546571628E-3</c:v>
                </c:pt>
                <c:pt idx="2831">
                  <c:v>5.5672801907022534E-3</c:v>
                </c:pt>
                <c:pt idx="2832">
                  <c:v>5.5740369363032867E-3</c:v>
                </c:pt>
                <c:pt idx="2833">
                  <c:v>5.5807434920206889E-3</c:v>
                </c:pt>
                <c:pt idx="2834">
                  <c:v>5.5873997584184217E-3</c:v>
                </c:pt>
                <c:pt idx="2835">
                  <c:v>5.5940056360617701E-3</c:v>
                </c:pt>
                <c:pt idx="2836">
                  <c:v>5.6005610255191107E-3</c:v>
                </c:pt>
                <c:pt idx="2837">
                  <c:v>5.6070658273610291E-3</c:v>
                </c:pt>
                <c:pt idx="2838">
                  <c:v>5.615466380173512E-3</c:v>
                </c:pt>
                <c:pt idx="2839">
                  <c:v>5.6218554547462617E-3</c:v>
                </c:pt>
                <c:pt idx="2840">
                  <c:v>5.6281936123000875E-3</c:v>
                </c:pt>
                <c:pt idx="2841">
                  <c:v>5.6344807533997157E-3</c:v>
                </c:pt>
                <c:pt idx="2842">
                  <c:v>5.6393003598115459E-3</c:v>
                </c:pt>
                <c:pt idx="2843">
                  <c:v>5.6469015885112885E-3</c:v>
                </c:pt>
                <c:pt idx="2844">
                  <c:v>5.6555914422211388E-3</c:v>
                </c:pt>
                <c:pt idx="2845">
                  <c:v>5.6591171646580085E-3</c:v>
                </c:pt>
                <c:pt idx="2846">
                  <c:v>5.6651477320612941E-3</c:v>
                </c:pt>
                <c:pt idx="2847">
                  <c:v>5.671126686458387E-3</c:v>
                </c:pt>
                <c:pt idx="2848">
                  <c:v>5.6770539284351877E-3</c:v>
                </c:pt>
                <c:pt idx="2849">
                  <c:v>5.6829293585788938E-3</c:v>
                </c:pt>
                <c:pt idx="2850">
                  <c:v>5.6887528774797287E-3</c:v>
                </c:pt>
                <c:pt idx="2851">
                  <c:v>5.6945243857318027E-3</c:v>
                </c:pt>
                <c:pt idx="2852">
                  <c:v>5.7002437839300908E-3</c:v>
                </c:pt>
                <c:pt idx="2853">
                  <c:v>5.7059109726760497E-3</c:v>
                </c:pt>
                <c:pt idx="2854">
                  <c:v>5.7115258525715692E-3</c:v>
                </c:pt>
                <c:pt idx="2855">
                  <c:v>5.7170883242206967E-3</c:v>
                </c:pt>
                <c:pt idx="2856">
                  <c:v>5.7225982882339634E-3</c:v>
                </c:pt>
                <c:pt idx="2857">
                  <c:v>5.7280556452218995E-3</c:v>
                </c:pt>
                <c:pt idx="2858">
                  <c:v>5.7334602958002204E-3</c:v>
                </c:pt>
                <c:pt idx="2859">
                  <c:v>5.7388121405868029E-3</c:v>
                </c:pt>
                <c:pt idx="2860">
                  <c:v>5.7441110802021137E-3</c:v>
                </c:pt>
                <c:pt idx="2861">
                  <c:v>5.7493570152718065E-3</c:v>
                </c:pt>
                <c:pt idx="2862">
                  <c:v>5.7545498464224003E-3</c:v>
                </c:pt>
                <c:pt idx="2863">
                  <c:v>5.759689474286029E-3</c:v>
                </c:pt>
                <c:pt idx="2864">
                  <c:v>5.7636020726116654E-3</c:v>
                </c:pt>
                <c:pt idx="2865">
                  <c:v>5.7686462981913142E-3</c:v>
                </c:pt>
                <c:pt idx="2866">
                  <c:v>5.7736370460432229E-3</c:v>
                </c:pt>
                <c:pt idx="2867">
                  <c:v>5.7785742168248782E-3</c:v>
                </c:pt>
                <c:pt idx="2868">
                  <c:v>5.784586086608908E-3</c:v>
                </c:pt>
                <c:pt idx="2869">
                  <c:v>5.7897760140550088E-3</c:v>
                </c:pt>
                <c:pt idx="2870">
                  <c:v>5.7941688309850834E-3</c:v>
                </c:pt>
                <c:pt idx="2871">
                  <c:v>5.7988792556667437E-3</c:v>
                </c:pt>
                <c:pt idx="2872">
                  <c:v>5.8035355828919433E-3</c:v>
                </c:pt>
                <c:pt idx="2873">
                  <c:v>5.8070665601183871E-3</c:v>
                </c:pt>
                <c:pt idx="2874">
                  <c:v>5.8116259100252365E-3</c:v>
                </c:pt>
                <c:pt idx="2875">
                  <c:v>5.8161308882249494E-3</c:v>
                </c:pt>
                <c:pt idx="2876">
                  <c:v>5.8205813954018051E-3</c:v>
                </c:pt>
                <c:pt idx="2877">
                  <c:v>5.8249773322471103E-3</c:v>
                </c:pt>
                <c:pt idx="2878">
                  <c:v>5.8303319371621433E-3</c:v>
                </c:pt>
                <c:pt idx="2879">
                  <c:v>5.8346068010209353E-3</c:v>
                </c:pt>
                <c:pt idx="2880">
                  <c:v>5.8388267728467537E-3</c:v>
                </c:pt>
                <c:pt idx="2881">
                  <c:v>5.8437865370359696E-3</c:v>
                </c:pt>
                <c:pt idx="2882">
                  <c:v>5.8478845022312837E-3</c:v>
                </c:pt>
                <c:pt idx="2883">
                  <c:v>5.8519272587590696E-3</c:v>
                </c:pt>
                <c:pt idx="2884">
                  <c:v>5.8559147073374267E-3</c:v>
                </c:pt>
                <c:pt idx="2885">
                  <c:v>5.859846748687089E-3</c:v>
                </c:pt>
                <c:pt idx="2886">
                  <c:v>5.8637232835327419E-3</c:v>
                </c:pt>
                <c:pt idx="2887">
                  <c:v>5.8675442126034658E-3</c:v>
                </c:pt>
                <c:pt idx="2888">
                  <c:v>5.8713094366327316E-3</c:v>
                </c:pt>
                <c:pt idx="2889">
                  <c:v>5.8750188563566437E-3</c:v>
                </c:pt>
                <c:pt idx="2890">
                  <c:v>5.8792507806764054E-3</c:v>
                </c:pt>
                <c:pt idx="2891">
                  <c:v>5.882840340960635E-3</c:v>
                </c:pt>
                <c:pt idx="2892">
                  <c:v>5.886373783234625E-3</c:v>
                </c:pt>
                <c:pt idx="2893">
                  <c:v>5.8898510082460312E-3</c:v>
                </c:pt>
                <c:pt idx="2894">
                  <c:v>5.8929988567313716E-3</c:v>
                </c:pt>
                <c:pt idx="2895">
                  <c:v>5.8973194128165143E-3</c:v>
                </c:pt>
                <c:pt idx="2896">
                  <c:v>5.8996793528474497E-3</c:v>
                </c:pt>
                <c:pt idx="2897">
                  <c:v>5.9029347411469237E-3</c:v>
                </c:pt>
                <c:pt idx="2898">
                  <c:v>5.9061334239676154E-3</c:v>
                </c:pt>
                <c:pt idx="2899">
                  <c:v>5.9099718570557302E-3</c:v>
                </c:pt>
                <c:pt idx="2900">
                  <c:v>5.913044644112706E-3</c:v>
                </c:pt>
                <c:pt idx="2901">
                  <c:v>5.9160604058582514E-3</c:v>
                </c:pt>
                <c:pt idx="2902">
                  <c:v>5.919019043078253E-3</c:v>
                </c:pt>
                <c:pt idx="2903">
                  <c:v>5.9216843460057908E-3</c:v>
                </c:pt>
                <c:pt idx="2904">
                  <c:v>5.9245325184490386E-3</c:v>
                </c:pt>
                <c:pt idx="2905">
                  <c:v>5.9273232767558907E-3</c:v>
                </c:pt>
                <c:pt idx="2906">
                  <c:v>5.9300565217326878E-3</c:v>
                </c:pt>
                <c:pt idx="2907">
                  <c:v>5.933171233063677E-3</c:v>
                </c:pt>
                <c:pt idx="2908">
                  <c:v>5.9355656959013828E-3</c:v>
                </c:pt>
                <c:pt idx="2909">
                  <c:v>5.938121683807928E-3</c:v>
                </c:pt>
                <c:pt idx="2910">
                  <c:v>5.9406197536337061E-3</c:v>
                </c:pt>
                <c:pt idx="2911">
                  <c:v>5.9430598062045715E-3</c:v>
                </c:pt>
                <c:pt idx="2912">
                  <c:v>5.9454417423520237E-3</c:v>
                </c:pt>
                <c:pt idx="2913">
                  <c:v>5.9477654629097364E-3</c:v>
                </c:pt>
                <c:pt idx="2914">
                  <c:v>5.9500308687196355E-3</c:v>
                </c:pt>
                <c:pt idx="2915">
                  <c:v>5.9522378606262543E-3</c:v>
                </c:pt>
                <c:pt idx="2916">
                  <c:v>5.9538378834234447E-3</c:v>
                </c:pt>
                <c:pt idx="2917">
                  <c:v>5.9559403061981032E-3</c:v>
                </c:pt>
                <c:pt idx="2918">
                  <c:v>5.9579840417470758E-3</c:v>
                </c:pt>
                <c:pt idx="2919">
                  <c:v>5.9599689909430251E-3</c:v>
                </c:pt>
                <c:pt idx="2920">
                  <c:v>5.9620614849217116E-3</c:v>
                </c:pt>
                <c:pt idx="2921">
                  <c:v>5.9639243473130887E-3</c:v>
                </c:pt>
                <c:pt idx="2922">
                  <c:v>5.9657281179448483E-3</c:v>
                </c:pt>
                <c:pt idx="2923">
                  <c:v>5.9674726977063811E-3</c:v>
                </c:pt>
                <c:pt idx="2924">
                  <c:v>5.9691579874888339E-3</c:v>
                </c:pt>
                <c:pt idx="2925">
                  <c:v>5.9706386220663935E-3</c:v>
                </c:pt>
                <c:pt idx="2926">
                  <c:v>5.9722092915781939E-3</c:v>
                </c:pt>
                <c:pt idx="2927">
                  <c:v>5.9737203818781533E-3</c:v>
                </c:pt>
                <c:pt idx="2928">
                  <c:v>5.9751717938831004E-3</c:v>
                </c:pt>
                <c:pt idx="2929">
                  <c:v>5.9766916183416115E-3</c:v>
                </c:pt>
                <c:pt idx="2930">
                  <c:v>5.9780190872917591E-3</c:v>
                </c:pt>
                <c:pt idx="2931">
                  <c:v>5.9792865726567748E-3</c:v>
                </c:pt>
                <c:pt idx="2932">
                  <c:v>5.9804939753699696E-3</c:v>
                </c:pt>
                <c:pt idx="2933">
                  <c:v>5.9816897988634911E-3</c:v>
                </c:pt>
                <c:pt idx="2934">
                  <c:v>5.9827724421260449E-3</c:v>
                </c:pt>
                <c:pt idx="2935">
                  <c:v>5.9837946994929772E-3</c:v>
                </c:pt>
                <c:pt idx="2936">
                  <c:v>5.9847564719213058E-3</c:v>
                </c:pt>
                <c:pt idx="2937">
                  <c:v>5.9856576603742285E-3</c:v>
                </c:pt>
                <c:pt idx="2938">
                  <c:v>5.9864981658193615E-3</c:v>
                </c:pt>
                <c:pt idx="2939">
                  <c:v>5.9872778892296188E-3</c:v>
                </c:pt>
                <c:pt idx="2940">
                  <c:v>5.9879967315841004E-3</c:v>
                </c:pt>
                <c:pt idx="2941">
                  <c:v>5.9886545938672023E-3</c:v>
                </c:pt>
                <c:pt idx="2942">
                  <c:v>5.9894636378444097E-3</c:v>
                </c:pt>
                <c:pt idx="2943">
                  <c:v>5.989986054373576E-3</c:v>
                </c:pt>
                <c:pt idx="2944">
                  <c:v>5.9904471695513568E-3</c:v>
                </c:pt>
                <c:pt idx="2945">
                  <c:v>5.9908468843786807E-3</c:v>
                </c:pt>
                <c:pt idx="2946">
                  <c:v>5.9911763249254615E-3</c:v>
                </c:pt>
                <c:pt idx="2947">
                  <c:v>5.9914485647727389E-3</c:v>
                </c:pt>
                <c:pt idx="2948">
                  <c:v>5.9916591012641497E-3</c:v>
                </c:pt>
                <c:pt idx="2949">
                  <c:v>5.991807835426622E-3</c:v>
                </c:pt>
                <c:pt idx="2950">
                  <c:v>5.9918946682923279E-3</c:v>
                </c:pt>
                <c:pt idx="2951">
                  <c:v>5.9920077147364876E-3</c:v>
                </c:pt>
                <c:pt idx="2952">
                  <c:v>5.9919570326078869E-3</c:v>
                </c:pt>
                <c:pt idx="2953">
                  <c:v>5.9918441280121066E-3</c:v>
                </c:pt>
                <c:pt idx="2954">
                  <c:v>5.9916689020020602E-3</c:v>
                </c:pt>
                <c:pt idx="2955">
                  <c:v>5.991396849713837E-3</c:v>
                </c:pt>
                <c:pt idx="2956">
                  <c:v>5.9911101968082719E-3</c:v>
                </c:pt>
                <c:pt idx="2957">
                  <c:v>5.9907609499971291E-3</c:v>
                </c:pt>
                <c:pt idx="2958">
                  <c:v>5.9903428050704418E-3</c:v>
                </c:pt>
                <c:pt idx="2959">
                  <c:v>5.98985448798303E-3</c:v>
                </c:pt>
                <c:pt idx="2960">
                  <c:v>5.989303255923892E-3</c:v>
                </c:pt>
                <c:pt idx="2961">
                  <c:v>5.988689009987197E-3</c:v>
                </c:pt>
                <c:pt idx="2962">
                  <c:v>5.9880116512739919E-3</c:v>
                </c:pt>
                <c:pt idx="2963">
                  <c:v>5.9873454580187061E-3</c:v>
                </c:pt>
                <c:pt idx="2964">
                  <c:v>5.9864671999591964E-3</c:v>
                </c:pt>
                <c:pt idx="2965">
                  <c:v>5.9855999095915014E-3</c:v>
                </c:pt>
                <c:pt idx="2966">
                  <c:v>5.984669110916805E-3</c:v>
                </c:pt>
                <c:pt idx="2967">
                  <c:v>5.9838040576820082E-3</c:v>
                </c:pt>
                <c:pt idx="2968">
                  <c:v>5.9828529838950994E-3</c:v>
                </c:pt>
                <c:pt idx="2969">
                  <c:v>5.9817541114589607E-3</c:v>
                </c:pt>
                <c:pt idx="2970">
                  <c:v>5.9805913758671746E-3</c:v>
                </c:pt>
                <c:pt idx="2971">
                  <c:v>5.9793646782807918E-3</c:v>
                </c:pt>
                <c:pt idx="2972">
                  <c:v>5.978009046043487E-3</c:v>
                </c:pt>
                <c:pt idx="2973">
                  <c:v>5.9766494882997389E-3</c:v>
                </c:pt>
                <c:pt idx="2974">
                  <c:v>5.9752256639687747E-3</c:v>
                </c:pt>
                <c:pt idx="2975">
                  <c:v>5.9737374742386455E-3</c:v>
                </c:pt>
                <c:pt idx="2976">
                  <c:v>5.9721848203026749E-3</c:v>
                </c:pt>
                <c:pt idx="2977">
                  <c:v>5.9706557567803719E-3</c:v>
                </c:pt>
                <c:pt idx="2978">
                  <c:v>5.9689785583158413E-3</c:v>
                </c:pt>
                <c:pt idx="2979">
                  <c:v>5.9672366073871457E-3</c:v>
                </c:pt>
                <c:pt idx="2980">
                  <c:v>5.9654298052140755E-3</c:v>
                </c:pt>
                <c:pt idx="2981">
                  <c:v>5.9634511297951701E-3</c:v>
                </c:pt>
                <c:pt idx="2982">
                  <c:v>5.961509616071314E-3</c:v>
                </c:pt>
                <c:pt idx="2983">
                  <c:v>5.9595029466854924E-3</c:v>
                </c:pt>
                <c:pt idx="2984">
                  <c:v>5.957431022886369E-3</c:v>
                </c:pt>
                <c:pt idx="2985">
                  <c:v>5.9554195688809692E-3</c:v>
                </c:pt>
                <c:pt idx="2986">
                  <c:v>5.9532215969871956E-3</c:v>
                </c:pt>
                <c:pt idx="2987">
                  <c:v>5.9509591286406038E-3</c:v>
                </c:pt>
                <c:pt idx="2988">
                  <c:v>5.9486349033245275E-3</c:v>
                </c:pt>
                <c:pt idx="2989">
                  <c:v>5.9462518483874988E-3</c:v>
                </c:pt>
                <c:pt idx="2990">
                  <c:v>5.9438128957975539E-3</c:v>
                </c:pt>
                <c:pt idx="2991">
                  <c:v>5.9413209821409171E-3</c:v>
                </c:pt>
                <c:pt idx="2992">
                  <c:v>5.9387790486189031E-3</c:v>
                </c:pt>
                <c:pt idx="2993">
                  <c:v>5.9361900410492465E-3</c:v>
                </c:pt>
                <c:pt idx="2994">
                  <c:v>5.9327792244822488E-3</c:v>
                </c:pt>
                <c:pt idx="2995">
                  <c:v>5.930097000236099E-3</c:v>
                </c:pt>
                <c:pt idx="2996">
                  <c:v>5.9273778988271205E-3</c:v>
                </c:pt>
                <c:pt idx="2997">
                  <c:v>5.9246248056405776E-3</c:v>
                </c:pt>
                <c:pt idx="2998">
                  <c:v>5.9223216432362979E-3</c:v>
                </c:pt>
                <c:pt idx="2999">
                  <c:v>5.9195110378843455E-3</c:v>
                </c:pt>
                <c:pt idx="3000">
                  <c:v>5.9166745211802034E-3</c:v>
                </c:pt>
                <c:pt idx="3001">
                  <c:v>5.9138150435703168E-3</c:v>
                </c:pt>
                <c:pt idx="3002">
                  <c:v>5.9109355600636005E-3</c:v>
                </c:pt>
                <c:pt idx="3003">
                  <c:v>5.9075545662508194E-3</c:v>
                </c:pt>
                <c:pt idx="3004">
                  <c:v>5.9046446983798588E-3</c:v>
                </c:pt>
                <c:pt idx="3005">
                  <c:v>5.9017240833594917E-3</c:v>
                </c:pt>
                <c:pt idx="3006">
                  <c:v>5.898795646957302E-3</c:v>
                </c:pt>
                <c:pt idx="3007">
                  <c:v>5.8963417985091931E-3</c:v>
                </c:pt>
                <c:pt idx="3008">
                  <c:v>5.8934045901135644E-3</c:v>
                </c:pt>
                <c:pt idx="3009">
                  <c:v>5.890468188538338E-3</c:v>
                </c:pt>
                <c:pt idx="3010">
                  <c:v>5.8875355852642383E-3</c:v>
                </c:pt>
                <c:pt idx="3011">
                  <c:v>5.8841388600144691E-3</c:v>
                </c:pt>
                <c:pt idx="3012">
                  <c:v>5.8812251490550803E-3</c:v>
                </c:pt>
                <c:pt idx="3013">
                  <c:v>5.8783228719241996E-3</c:v>
                </c:pt>
                <c:pt idx="3014">
                  <c:v>5.8754321405748537E-3</c:v>
                </c:pt>
                <c:pt idx="3015">
                  <c:v>5.8725529756511741E-3</c:v>
                </c:pt>
                <c:pt idx="3016">
                  <c:v>5.8696853977955746E-3</c:v>
                </c:pt>
                <c:pt idx="3017">
                  <c:v>5.8668294276513263E-3</c:v>
                </c:pt>
                <c:pt idx="3018">
                  <c:v>5.8639850858638494E-3</c:v>
                </c:pt>
                <c:pt idx="3019">
                  <c:v>5.8611523930742681E-3</c:v>
                </c:pt>
                <c:pt idx="3020">
                  <c:v>5.859081146569101E-3</c:v>
                </c:pt>
                <c:pt idx="3021">
                  <c:v>5.8562678325263795E-3</c:v>
                </c:pt>
                <c:pt idx="3022">
                  <c:v>5.8534662209829592E-3</c:v>
                </c:pt>
                <c:pt idx="3023">
                  <c:v>5.8506763325804501E-3</c:v>
                </c:pt>
                <c:pt idx="3024">
                  <c:v>5.8477512773456542E-3</c:v>
                </c:pt>
                <c:pt idx="3025">
                  <c:v>5.8449856998015392E-3</c:v>
                </c:pt>
                <c:pt idx="3026">
                  <c:v>5.8422319090171235E-3</c:v>
                </c:pt>
                <c:pt idx="3027">
                  <c:v>5.8394899256374328E-3</c:v>
                </c:pt>
                <c:pt idx="3028">
                  <c:v>5.8367597703052939E-3</c:v>
                </c:pt>
                <c:pt idx="3029">
                  <c:v>5.8341843442039597E-3</c:v>
                </c:pt>
                <c:pt idx="3030">
                  <c:v>5.8314770958248939E-3</c:v>
                </c:pt>
                <c:pt idx="3031">
                  <c:v>5.828781735740818E-3</c:v>
                </c:pt>
                <c:pt idx="3032">
                  <c:v>5.8260982845946656E-3</c:v>
                </c:pt>
                <c:pt idx="3033">
                  <c:v>5.8232871369267043E-3</c:v>
                </c:pt>
                <c:pt idx="3034">
                  <c:v>5.8206283834187989E-3</c:v>
                </c:pt>
                <c:pt idx="3035">
                  <c:v>5.8179816024718578E-3</c:v>
                </c:pt>
                <c:pt idx="3036">
                  <c:v>5.815346814730467E-3</c:v>
                </c:pt>
                <c:pt idx="3037">
                  <c:v>5.8127240408400883E-3</c:v>
                </c:pt>
                <c:pt idx="3038">
                  <c:v>5.8102488215470288E-3</c:v>
                </c:pt>
                <c:pt idx="3039">
                  <c:v>5.8076493110303514E-3</c:v>
                </c:pt>
                <c:pt idx="3040">
                  <c:v>5.8050618746114174E-3</c:v>
                </c:pt>
                <c:pt idx="3041">
                  <c:v>5.80248653293802E-3</c:v>
                </c:pt>
                <c:pt idx="3042">
                  <c:v>5.79992330665442E-3</c:v>
                </c:pt>
                <c:pt idx="3043">
                  <c:v>5.7973722164061997E-3</c:v>
                </c:pt>
                <c:pt idx="3044">
                  <c:v>5.7948332828398289E-3</c:v>
                </c:pt>
                <c:pt idx="3045">
                  <c:v>5.7923065266008919E-3</c:v>
                </c:pt>
                <c:pt idx="3046">
                  <c:v>5.7891484439576138E-3</c:v>
                </c:pt>
                <c:pt idx="3047">
                  <c:v>5.786650304860739E-3</c:v>
                </c:pt>
                <c:pt idx="3048">
                  <c:v>5.7841644134725171E-3</c:v>
                </c:pt>
                <c:pt idx="3049">
                  <c:v>5.7816907904396598E-3</c:v>
                </c:pt>
                <c:pt idx="3050">
                  <c:v>5.7796052204792713E-3</c:v>
                </c:pt>
                <c:pt idx="3051">
                  <c:v>5.7771536549931354E-3</c:v>
                </c:pt>
                <c:pt idx="3052">
                  <c:v>5.7747144147376715E-3</c:v>
                </c:pt>
                <c:pt idx="3053">
                  <c:v>5.7722875203586599E-3</c:v>
                </c:pt>
                <c:pt idx="3054">
                  <c:v>5.7698729925049382E-3</c:v>
                </c:pt>
                <c:pt idx="3055">
                  <c:v>5.767107843945421E-3</c:v>
                </c:pt>
                <c:pt idx="3056">
                  <c:v>5.7647206775234662E-3</c:v>
                </c:pt>
                <c:pt idx="3057">
                  <c:v>5.7623459446365733E-3</c:v>
                </c:pt>
                <c:pt idx="3058">
                  <c:v>5.7599836659323117E-3</c:v>
                </c:pt>
                <c:pt idx="3059">
                  <c:v>5.7579865737638547E-3</c:v>
                </c:pt>
                <c:pt idx="3060">
                  <c:v>5.7556466786560182E-3</c:v>
                </c:pt>
                <c:pt idx="3061">
                  <c:v>5.7533192946066011E-3</c:v>
                </c:pt>
                <c:pt idx="3062">
                  <c:v>5.75100444226444E-3</c:v>
                </c:pt>
                <c:pt idx="3063">
                  <c:v>5.7487021422779365E-3</c:v>
                </c:pt>
                <c:pt idx="3064">
                  <c:v>5.7460726878587635E-3</c:v>
                </c:pt>
                <c:pt idx="3065">
                  <c:v>5.7437981665932371E-3</c:v>
                </c:pt>
                <c:pt idx="3066">
                  <c:v>5.7415362646994952E-3</c:v>
                </c:pt>
                <c:pt idx="3067">
                  <c:v>5.7392870028281154E-3</c:v>
                </c:pt>
                <c:pt idx="3068">
                  <c:v>5.7370504016279562E-3</c:v>
                </c:pt>
                <c:pt idx="3069">
                  <c:v>5.7348264817483063E-3</c:v>
                </c:pt>
                <c:pt idx="3070">
                  <c:v>5.7326152638393158E-3</c:v>
                </c:pt>
                <c:pt idx="3071">
                  <c:v>5.7304167685515604E-3</c:v>
                </c:pt>
                <c:pt idx="3072">
                  <c:v>5.7286561018681315E-3</c:v>
                </c:pt>
                <c:pt idx="3073">
                  <c:v>5.726479577263628E-3</c:v>
                </c:pt>
                <c:pt idx="3074">
                  <c:v>5.7243158304660698E-3</c:v>
                </c:pt>
                <c:pt idx="3075">
                  <c:v>5.7221648821266288E-3</c:v>
                </c:pt>
                <c:pt idx="3076">
                  <c:v>5.7200267528951607E-3</c:v>
                </c:pt>
                <c:pt idx="3077">
                  <c:v>5.7177995032841791E-3</c:v>
                </c:pt>
                <c:pt idx="3078">
                  <c:v>5.715687966545497E-3</c:v>
                </c:pt>
                <c:pt idx="3079">
                  <c:v>5.7131894632156573E-3</c:v>
                </c:pt>
                <c:pt idx="3080">
                  <c:v>5.7115035619735872E-3</c:v>
                </c:pt>
                <c:pt idx="3081">
                  <c:v>5.7095291161225583E-3</c:v>
                </c:pt>
                <c:pt idx="3082">
                  <c:v>5.7074683352021432E-3</c:v>
                </c:pt>
                <c:pt idx="3083">
                  <c:v>5.7054205179461548E-3</c:v>
                </c:pt>
                <c:pt idx="3084">
                  <c:v>5.7033856850057683E-3</c:v>
                </c:pt>
                <c:pt idx="3085">
                  <c:v>5.7012690828820564E-3</c:v>
                </c:pt>
                <c:pt idx="3086">
                  <c:v>5.6992611863925435E-3</c:v>
                </c:pt>
                <c:pt idx="3087">
                  <c:v>5.6972663378670524E-3</c:v>
                </c:pt>
                <c:pt idx="3088">
                  <c:v>5.6952845579583498E-3</c:v>
                </c:pt>
                <c:pt idx="3089">
                  <c:v>5.6933158673187706E-3</c:v>
                </c:pt>
                <c:pt idx="3090">
                  <c:v>5.6914505145129728E-3</c:v>
                </c:pt>
                <c:pt idx="3091">
                  <c:v>5.6895071500445036E-3</c:v>
                </c:pt>
                <c:pt idx="3092">
                  <c:v>5.6875769351106822E-3</c:v>
                </c:pt>
                <c:pt idx="3093">
                  <c:v>5.6856598903653171E-3</c:v>
                </c:pt>
                <c:pt idx="3094">
                  <c:v>5.6837560364622168E-3</c:v>
                </c:pt>
                <c:pt idx="3095">
                  <c:v>5.6818653940538715E-3</c:v>
                </c:pt>
                <c:pt idx="3096">
                  <c:v>5.6799879837945285E-3</c:v>
                </c:pt>
                <c:pt idx="3097">
                  <c:v>5.6781238263371196E-3</c:v>
                </c:pt>
                <c:pt idx="3098">
                  <c:v>5.6759420057958436E-3</c:v>
                </c:pt>
                <c:pt idx="3099">
                  <c:v>5.6741081284387759E-3</c:v>
                </c:pt>
                <c:pt idx="3100">
                  <c:v>5.6722875726247157E-3</c:v>
                </c:pt>
                <c:pt idx="3101">
                  <c:v>5.6704803590089696E-3</c:v>
                </c:pt>
                <c:pt idx="3102">
                  <c:v>5.66892340978516E-3</c:v>
                </c:pt>
                <c:pt idx="3103">
                  <c:v>5.6671401375422824E-3</c:v>
                </c:pt>
                <c:pt idx="3104">
                  <c:v>5.665370264380157E-3</c:v>
                </c:pt>
                <c:pt idx="3105">
                  <c:v>5.6636138109537361E-3</c:v>
                </c:pt>
                <c:pt idx="3106">
                  <c:v>5.6618707979188476E-3</c:v>
                </c:pt>
                <c:pt idx="3107">
                  <c:v>5.6597468965842897E-3</c:v>
                </c:pt>
                <c:pt idx="3108">
                  <c:v>5.6580346412020525E-3</c:v>
                </c:pt>
                <c:pt idx="3109">
                  <c:v>5.6563358945227286E-3</c:v>
                </c:pt>
                <c:pt idx="3110">
                  <c:v>5.6546506772030911E-3</c:v>
                </c:pt>
                <c:pt idx="3111">
                  <c:v>5.6529790098994821E-3</c:v>
                </c:pt>
                <c:pt idx="3112">
                  <c:v>5.6513209132708353E-3</c:v>
                </c:pt>
                <c:pt idx="3113">
                  <c:v>5.649676407973492E-3</c:v>
                </c:pt>
                <c:pt idx="3114">
                  <c:v>5.64804551466509E-3</c:v>
                </c:pt>
                <c:pt idx="3115">
                  <c:v>5.6464282540041313E-3</c:v>
                </c:pt>
                <c:pt idx="3116">
                  <c:v>5.6448246466486857E-3</c:v>
                </c:pt>
                <c:pt idx="3117">
                  <c:v>5.6432347132576877E-3</c:v>
                </c:pt>
                <c:pt idx="3118">
                  <c:v>5.6416584744892065E-3</c:v>
                </c:pt>
                <c:pt idx="3119">
                  <c:v>5.6400959510026086E-3</c:v>
                </c:pt>
                <c:pt idx="3120">
                  <c:v>5.6385471634568278E-3</c:v>
                </c:pt>
                <c:pt idx="3121">
                  <c:v>5.6370121325107986E-3</c:v>
                </c:pt>
                <c:pt idx="3122">
                  <c:v>5.6354908788243188E-3</c:v>
                </c:pt>
                <c:pt idx="3123">
                  <c:v>5.633983423057186E-3</c:v>
                </c:pt>
                <c:pt idx="3124">
                  <c:v>5.6327218067077807E-3</c:v>
                </c:pt>
                <c:pt idx="3125">
                  <c:v>5.6312381195540925E-3</c:v>
                </c:pt>
                <c:pt idx="3126">
                  <c:v>5.6297682855082362E-3</c:v>
                </c:pt>
                <c:pt idx="3127">
                  <c:v>5.6283123252290458E-3</c:v>
                </c:pt>
                <c:pt idx="3128">
                  <c:v>5.6268160140763267E-3</c:v>
                </c:pt>
                <c:pt idx="3129">
                  <c:v>5.6253888421493158E-3</c:v>
                </c:pt>
                <c:pt idx="3130">
                  <c:v>5.6237673973841091E-3</c:v>
                </c:pt>
                <c:pt idx="3131">
                  <c:v>5.6225763313004851E-3</c:v>
                </c:pt>
                <c:pt idx="3132">
                  <c:v>5.6211910337007759E-3</c:v>
                </c:pt>
                <c:pt idx="3133">
                  <c:v>5.6198690696589856E-3</c:v>
                </c:pt>
                <c:pt idx="3134">
                  <c:v>5.6185108042512144E-3</c:v>
                </c:pt>
                <c:pt idx="3135">
                  <c:v>5.6171665778993272E-3</c:v>
                </c:pt>
                <c:pt idx="3136">
                  <c:v>5.6158364112656924E-3</c:v>
                </c:pt>
                <c:pt idx="3137">
                  <c:v>5.6144749504169816E-3</c:v>
                </c:pt>
                <c:pt idx="3138">
                  <c:v>5.6131739593399147E-3</c:v>
                </c:pt>
                <c:pt idx="3139">
                  <c:v>5.6118870916690286E-3</c:v>
                </c:pt>
                <c:pt idx="3140">
                  <c:v>5.6106143680673551E-3</c:v>
                </c:pt>
                <c:pt idx="3141">
                  <c:v>5.608943931180544E-3</c:v>
                </c:pt>
                <c:pt idx="3142">
                  <c:v>5.6075824804015925E-3</c:v>
                </c:pt>
                <c:pt idx="3143">
                  <c:v>5.6063584076292191E-3</c:v>
                </c:pt>
                <c:pt idx="3144">
                  <c:v>5.6051485704392279E-3</c:v>
                </c:pt>
                <c:pt idx="3145">
                  <c:v>5.6039529894946517E-3</c:v>
                </c:pt>
                <c:pt idx="3146">
                  <c:v>5.6027716854615967E-3</c:v>
                </c:pt>
                <c:pt idx="3147">
                  <c:v>5.6016046790052908E-3</c:v>
                </c:pt>
                <c:pt idx="3148">
                  <c:v>5.6004519907900839E-3</c:v>
                </c:pt>
                <c:pt idx="3149">
                  <c:v>5.5993136414829586E-3</c:v>
                </c:pt>
                <c:pt idx="3150">
                  <c:v>5.5981261766306816E-3</c:v>
                </c:pt>
                <c:pt idx="3151">
                  <c:v>5.5970186016246247E-3</c:v>
                </c:pt>
                <c:pt idx="3152">
                  <c:v>5.5959254309302237E-3</c:v>
                </c:pt>
                <c:pt idx="3153">
                  <c:v>5.5948466852170321E-3</c:v>
                </c:pt>
                <c:pt idx="3154">
                  <c:v>5.5938099947336027E-3</c:v>
                </c:pt>
                <c:pt idx="3155">
                  <c:v>5.5927591368384747E-3</c:v>
                </c:pt>
                <c:pt idx="3156">
                  <c:v>5.5914293212129887E-3</c:v>
                </c:pt>
                <c:pt idx="3157">
                  <c:v>5.5907008975519265E-3</c:v>
                </c:pt>
                <c:pt idx="3158">
                  <c:v>5.5896935574970595E-3</c:v>
                </c:pt>
                <c:pt idx="3159">
                  <c:v>5.5886782929083561E-3</c:v>
                </c:pt>
                <c:pt idx="3160">
                  <c:v>5.587701100758115E-3</c:v>
                </c:pt>
                <c:pt idx="3161">
                  <c:v>5.586738498934647E-3</c:v>
                </c:pt>
                <c:pt idx="3162">
                  <c:v>5.5857905081088078E-3</c:v>
                </c:pt>
                <c:pt idx="3163">
                  <c:v>5.5848754798688274E-3</c:v>
                </c:pt>
                <c:pt idx="3164">
                  <c:v>5.5839557335582391E-3</c:v>
                </c:pt>
                <c:pt idx="3165">
                  <c:v>5.583050658548765E-3</c:v>
                </c:pt>
                <c:pt idx="3166">
                  <c:v>5.5821602755132677E-3</c:v>
                </c:pt>
                <c:pt idx="3167">
                  <c:v>5.5812563794990768E-3</c:v>
                </c:pt>
                <c:pt idx="3168">
                  <c:v>5.5804105516280619E-3</c:v>
                </c:pt>
                <c:pt idx="3169">
                  <c:v>5.5795654165570058E-3</c:v>
                </c:pt>
                <c:pt idx="3170">
                  <c:v>5.5787350578504289E-3</c:v>
                </c:pt>
                <c:pt idx="3171">
                  <c:v>5.5779194961813605E-3</c:v>
                </c:pt>
                <c:pt idx="3172">
                  <c:v>5.5771187522223953E-3</c:v>
                </c:pt>
                <c:pt idx="3173">
                  <c:v>5.5763328466461263E-3</c:v>
                </c:pt>
                <c:pt idx="3174">
                  <c:v>5.5755618001260164E-3</c:v>
                </c:pt>
                <c:pt idx="3175">
                  <c:v>5.5748056333355285E-3</c:v>
                </c:pt>
                <c:pt idx="3176">
                  <c:v>5.5740738371752845E-3</c:v>
                </c:pt>
                <c:pt idx="3177">
                  <c:v>5.57334536866823E-3</c:v>
                </c:pt>
                <c:pt idx="3178">
                  <c:v>5.5726318384943831E-3</c:v>
                </c:pt>
                <c:pt idx="3179">
                  <c:v>5.5719332673281946E-3</c:v>
                </c:pt>
                <c:pt idx="3180">
                  <c:v>5.5712528141563956E-3</c:v>
                </c:pt>
                <c:pt idx="3181">
                  <c:v>5.5705810847192358E-3</c:v>
                </c:pt>
                <c:pt idx="3182">
                  <c:v>5.5699275146266838E-3</c:v>
                </c:pt>
                <c:pt idx="3183">
                  <c:v>5.5692889862417926E-3</c:v>
                </c:pt>
                <c:pt idx="3184">
                  <c:v>5.5686655202407684E-3</c:v>
                </c:pt>
                <c:pt idx="3185">
                  <c:v>5.5680571373006981E-3</c:v>
                </c:pt>
                <c:pt idx="3186">
                  <c:v>5.5674638580960334E-3</c:v>
                </c:pt>
                <c:pt idx="3187">
                  <c:v>5.5668857033056175E-3</c:v>
                </c:pt>
                <c:pt idx="3188">
                  <c:v>5.5663226936056576E-3</c:v>
                </c:pt>
                <c:pt idx="3189">
                  <c:v>5.5657748496732405E-3</c:v>
                </c:pt>
                <c:pt idx="3190">
                  <c:v>5.5652421921872095E-3</c:v>
                </c:pt>
                <c:pt idx="3191">
                  <c:v>5.5647247418242124E-3</c:v>
                </c:pt>
                <c:pt idx="3192">
                  <c:v>5.5642225192639701E-3</c:v>
                </c:pt>
                <c:pt idx="3193">
                  <c:v>5.5636536795573895E-3</c:v>
                </c:pt>
                <c:pt idx="3194">
                  <c:v>5.5631830669596585E-3</c:v>
                </c:pt>
                <c:pt idx="3195">
                  <c:v>5.5627277454430354E-3</c:v>
                </c:pt>
                <c:pt idx="3196">
                  <c:v>5.5622877356853451E-3</c:v>
                </c:pt>
                <c:pt idx="3197">
                  <c:v>5.5618630583675029E-3</c:v>
                </c:pt>
                <c:pt idx="3198">
                  <c:v>5.5614537341677744E-3</c:v>
                </c:pt>
                <c:pt idx="3199">
                  <c:v>5.5610597837688425E-3</c:v>
                </c:pt>
                <c:pt idx="3200">
                  <c:v>5.5606812278498549E-3</c:v>
                </c:pt>
                <c:pt idx="3201">
                  <c:v>5.5603180870934946E-3</c:v>
                </c:pt>
                <c:pt idx="3202">
                  <c:v>5.5600409649328563E-3</c:v>
                </c:pt>
                <c:pt idx="3203">
                  <c:v>5.5597120353927292E-3</c:v>
                </c:pt>
                <c:pt idx="3204">
                  <c:v>5.5593985882088689E-3</c:v>
                </c:pt>
                <c:pt idx="3205">
                  <c:v>5.559100644065164E-3</c:v>
                </c:pt>
                <c:pt idx="3206">
                  <c:v>5.5587119987276692E-3</c:v>
                </c:pt>
                <c:pt idx="3207">
                  <c:v>5.5584484539591477E-3</c:v>
                </c:pt>
                <c:pt idx="3208">
                  <c:v>5.5582004784750661E-3</c:v>
                </c:pt>
                <c:pt idx="3209">
                  <c:v>5.5579680929609557E-3</c:v>
                </c:pt>
                <c:pt idx="3210">
                  <c:v>5.5577877594895665E-3</c:v>
                </c:pt>
                <c:pt idx="3211">
                  <c:v>5.5576524188053365E-3</c:v>
                </c:pt>
                <c:pt idx="3212">
                  <c:v>5.5574702950612941E-3</c:v>
                </c:pt>
                <c:pt idx="3213">
                  <c:v>5.5573038491865765E-3</c:v>
                </c:pt>
                <c:pt idx="3214">
                  <c:v>5.5570407389208395E-3</c:v>
                </c:pt>
                <c:pt idx="3215">
                  <c:v>5.5569023276226788E-3</c:v>
                </c:pt>
                <c:pt idx="3216">
                  <c:v>5.5567796510966926E-3</c:v>
                </c:pt>
                <c:pt idx="3217">
                  <c:v>5.5566727300301565E-3</c:v>
                </c:pt>
                <c:pt idx="3218">
                  <c:v>5.556707511939896E-3</c:v>
                </c:pt>
                <c:pt idx="3219">
                  <c:v>5.5566355677353239E-3</c:v>
                </c:pt>
                <c:pt idx="3220">
                  <c:v>5.5565794462218657E-3</c:v>
                </c:pt>
                <c:pt idx="3221">
                  <c:v>5.5565391680883489E-3</c:v>
                </c:pt>
                <c:pt idx="3222">
                  <c:v>5.5565147540261794E-3</c:v>
                </c:pt>
                <c:pt idx="3223">
                  <c:v>5.5563632268494758E-3</c:v>
                </c:pt>
                <c:pt idx="3224">
                  <c:v>5.5565136008780651E-3</c:v>
                </c:pt>
                <c:pt idx="3225">
                  <c:v>5.5565369031753608E-3</c:v>
                </c:pt>
                <c:pt idx="3226">
                  <c:v>5.5565761523096264E-3</c:v>
                </c:pt>
                <c:pt idx="3227">
                  <c:v>5.5564746212181781E-3</c:v>
                </c:pt>
                <c:pt idx="3228">
                  <c:v>5.5564361297147412E-3</c:v>
                </c:pt>
                <c:pt idx="3229">
                  <c:v>5.5565175851047992E-3</c:v>
                </c:pt>
                <c:pt idx="3230">
                  <c:v>5.5566150614791742E-3</c:v>
                </c:pt>
                <c:pt idx="3231">
                  <c:v>5.5567285795289408E-3</c:v>
                </c:pt>
                <c:pt idx="3232">
                  <c:v>5.556915843346037E-3</c:v>
                </c:pt>
                <c:pt idx="3233">
                  <c:v>5.5570626650573093E-3</c:v>
                </c:pt>
                <c:pt idx="3234">
                  <c:v>5.5572255922494871E-3</c:v>
                </c:pt>
                <c:pt idx="3235">
                  <c:v>5.5574046456176628E-3</c:v>
                </c:pt>
                <c:pt idx="3236">
                  <c:v>5.5575998458556146E-3</c:v>
                </c:pt>
                <c:pt idx="3237">
                  <c:v>5.557747721830983E-3</c:v>
                </c:pt>
                <c:pt idx="3238">
                  <c:v>5.5579741110269917E-3</c:v>
                </c:pt>
                <c:pt idx="3239">
                  <c:v>5.5582167074499419E-3</c:v>
                </c:pt>
                <c:pt idx="3240">
                  <c:v>5.5584755317970901E-3</c:v>
                </c:pt>
                <c:pt idx="3241">
                  <c:v>5.5588187744365419E-3</c:v>
                </c:pt>
                <c:pt idx="3242">
                  <c:v>5.5591112905041739E-3</c:v>
                </c:pt>
                <c:pt idx="3243">
                  <c:v>5.5594200983155838E-3</c:v>
                </c:pt>
                <c:pt idx="3244">
                  <c:v>5.5599383334894795E-3</c:v>
                </c:pt>
                <c:pt idx="3245">
                  <c:v>5.5600637417888982E-3</c:v>
                </c:pt>
                <c:pt idx="3246">
                  <c:v>5.5603704200813822E-3</c:v>
                </c:pt>
                <c:pt idx="3247">
                  <c:v>5.5607431292633526E-3</c:v>
                </c:pt>
                <c:pt idx="3248">
                  <c:v>5.5611311665575832E-3</c:v>
                </c:pt>
                <c:pt idx="3249">
                  <c:v>5.5615337227819597E-3</c:v>
                </c:pt>
                <c:pt idx="3250">
                  <c:v>5.5619499875986089E-3</c:v>
                </c:pt>
                <c:pt idx="3251">
                  <c:v>5.5623791495138962E-3</c:v>
                </c:pt>
                <c:pt idx="3252">
                  <c:v>5.562820395884167E-3</c:v>
                </c:pt>
                <c:pt idx="3253">
                  <c:v>5.5632729129073567E-3</c:v>
                </c:pt>
                <c:pt idx="3254">
                  <c:v>5.5641353750949859E-3</c:v>
                </c:pt>
                <c:pt idx="3255">
                  <c:v>5.5646095367339705E-3</c:v>
                </c:pt>
                <c:pt idx="3256">
                  <c:v>5.5650921535832501E-3</c:v>
                </c:pt>
                <c:pt idx="3257">
                  <c:v>5.5655824289171296E-3</c:v>
                </c:pt>
                <c:pt idx="3258">
                  <c:v>5.5658374555262544E-3</c:v>
                </c:pt>
                <c:pt idx="3259">
                  <c:v>5.566340539053004E-3</c:v>
                </c:pt>
                <c:pt idx="3260">
                  <c:v>5.5668490504302724E-3</c:v>
                </c:pt>
                <c:pt idx="3261">
                  <c:v>5.5673621754909657E-3</c:v>
                </c:pt>
                <c:pt idx="3262">
                  <c:v>5.5678790989257326E-3</c:v>
                </c:pt>
                <c:pt idx="3263">
                  <c:v>5.5686401509234765E-3</c:v>
                </c:pt>
                <c:pt idx="3264">
                  <c:v>5.5691616329668304E-3</c:v>
                </c:pt>
                <c:pt idx="3265">
                  <c:v>5.569684359243288E-3</c:v>
                </c:pt>
                <c:pt idx="3266">
                  <c:v>5.5702075229161017E-3</c:v>
                </c:pt>
                <c:pt idx="3267">
                  <c:v>5.5704920759792591E-3</c:v>
                </c:pt>
                <c:pt idx="3268">
                  <c:v>5.5710146042263781E-3</c:v>
                </c:pt>
                <c:pt idx="3269">
                  <c:v>5.5715351917094459E-3</c:v>
                </c:pt>
                <c:pt idx="3270">
                  <c:v>5.572288375468303E-3</c:v>
                </c:pt>
                <c:pt idx="3271">
                  <c:v>5.5728015842156304E-3</c:v>
                </c:pt>
                <c:pt idx="3272">
                  <c:v>5.5733103763023718E-3</c:v>
                </c:pt>
                <c:pt idx="3273">
                  <c:v>5.5738142969705765E-3</c:v>
                </c:pt>
                <c:pt idx="3274">
                  <c:v>5.5743133120230819E-3</c:v>
                </c:pt>
                <c:pt idx="3275">
                  <c:v>5.5745772183317414E-3</c:v>
                </c:pt>
                <c:pt idx="3276">
                  <c:v>5.5752965886831755E-3</c:v>
                </c:pt>
                <c:pt idx="3277">
                  <c:v>5.5757808319931417E-3</c:v>
                </c:pt>
                <c:pt idx="3278">
                  <c:v>5.5762601330913075E-3</c:v>
                </c:pt>
                <c:pt idx="3279">
                  <c:v>5.5767344828292912E-3</c:v>
                </c:pt>
                <c:pt idx="3280">
                  <c:v>5.5769038554574204E-3</c:v>
                </c:pt>
                <c:pt idx="3281">
                  <c:v>5.5773696784850446E-3</c:v>
                </c:pt>
                <c:pt idx="3282">
                  <c:v>5.5778305256248342E-3</c:v>
                </c:pt>
                <c:pt idx="3283">
                  <c:v>5.5782863877289436E-3</c:v>
                </c:pt>
                <c:pt idx="3284">
                  <c:v>5.5788109015599977E-3</c:v>
                </c:pt>
                <c:pt idx="3285">
                  <c:v>5.579549249998662E-3</c:v>
                </c:pt>
                <c:pt idx="3286">
                  <c:v>5.5796969101759809E-3</c:v>
                </c:pt>
                <c:pt idx="3287">
                  <c:v>5.5801323855196351E-3</c:v>
                </c:pt>
                <c:pt idx="3288">
                  <c:v>5.5805628293571479E-3</c:v>
                </c:pt>
                <c:pt idx="3289">
                  <c:v>5.5809163623107933E-3</c:v>
                </c:pt>
                <c:pt idx="3290">
                  <c:v>5.5813370730192621E-3</c:v>
                </c:pt>
                <c:pt idx="3291">
                  <c:v>5.5817527255083927E-3</c:v>
                </c:pt>
                <c:pt idx="3292">
                  <c:v>5.5821633106294599E-3</c:v>
                </c:pt>
                <c:pt idx="3293">
                  <c:v>5.5826392557593342E-3</c:v>
                </c:pt>
                <c:pt idx="3294">
                  <c:v>5.5830393184470115E-3</c:v>
                </c:pt>
                <c:pt idx="3295">
                  <c:v>5.5834342855923397E-3</c:v>
                </c:pt>
                <c:pt idx="3296">
                  <c:v>5.5838241480459169E-3</c:v>
                </c:pt>
                <c:pt idx="3297">
                  <c:v>5.5841399055488478E-3</c:v>
                </c:pt>
                <c:pt idx="3298">
                  <c:v>5.5845198943611316E-3</c:v>
                </c:pt>
                <c:pt idx="3299">
                  <c:v>5.5848947517726164E-3</c:v>
                </c:pt>
                <c:pt idx="3300">
                  <c:v>5.5852644686336991E-3</c:v>
                </c:pt>
                <c:pt idx="3301">
                  <c:v>5.5856290357991657E-3</c:v>
                </c:pt>
                <c:pt idx="3302">
                  <c:v>5.5859884441194141E-3</c:v>
                </c:pt>
                <c:pt idx="3303">
                  <c:v>5.5863426844479126E-3</c:v>
                </c:pt>
                <c:pt idx="3304">
                  <c:v>5.5866917476376943E-3</c:v>
                </c:pt>
                <c:pt idx="3305">
                  <c:v>5.587035624540472E-3</c:v>
                </c:pt>
                <c:pt idx="3306">
                  <c:v>5.5876368822310547E-3</c:v>
                </c:pt>
                <c:pt idx="3307">
                  <c:v>5.5879688795497234E-3</c:v>
                </c:pt>
                <c:pt idx="3308">
                  <c:v>5.5882956602034423E-3</c:v>
                </c:pt>
                <c:pt idx="3309">
                  <c:v>5.5886172150451212E-3</c:v>
                </c:pt>
                <c:pt idx="3310">
                  <c:v>5.5887411071432816E-3</c:v>
                </c:pt>
                <c:pt idx="3311">
                  <c:v>5.5890533015133101E-3</c:v>
                </c:pt>
                <c:pt idx="3312">
                  <c:v>5.5893602448317224E-3</c:v>
                </c:pt>
                <c:pt idx="3313">
                  <c:v>5.5896619279499904E-3</c:v>
                </c:pt>
                <c:pt idx="3314">
                  <c:v>5.5899583417217688E-3</c:v>
                </c:pt>
                <c:pt idx="3315">
                  <c:v>5.5904362897553394E-3</c:v>
                </c:pt>
                <c:pt idx="3316">
                  <c:v>5.5907210077718143E-3</c:v>
                </c:pt>
                <c:pt idx="3317">
                  <c:v>5.5910004267939279E-3</c:v>
                </c:pt>
                <c:pt idx="3318">
                  <c:v>5.5912745376737287E-3</c:v>
                </c:pt>
                <c:pt idx="3319">
                  <c:v>5.5913610502258734E-3</c:v>
                </c:pt>
                <c:pt idx="3320">
                  <c:v>5.5916256558258184E-3</c:v>
                </c:pt>
                <c:pt idx="3321">
                  <c:v>5.5918849280500544E-3</c:v>
                </c:pt>
                <c:pt idx="3322">
                  <c:v>5.5921388577500541E-3</c:v>
                </c:pt>
                <c:pt idx="3323">
                  <c:v>5.5923874357794714E-3</c:v>
                </c:pt>
                <c:pt idx="3324">
                  <c:v>5.5928072197160856E-3</c:v>
                </c:pt>
                <c:pt idx="3325">
                  <c:v>5.5930439174746837E-3</c:v>
                </c:pt>
                <c:pt idx="3326">
                  <c:v>5.5932752339116565E-3</c:v>
                </c:pt>
                <c:pt idx="3327">
                  <c:v>5.5935011598803423E-3</c:v>
                </c:pt>
                <c:pt idx="3328">
                  <c:v>5.5937216862340794E-3</c:v>
                </c:pt>
                <c:pt idx="3329">
                  <c:v>5.5939368038249162E-3</c:v>
                </c:pt>
                <c:pt idx="3330">
                  <c:v>5.5941465035066213E-3</c:v>
                </c:pt>
                <c:pt idx="3331">
                  <c:v>5.5943507761308138E-3</c:v>
                </c:pt>
                <c:pt idx="3332">
                  <c:v>5.5942705813659191E-3</c:v>
                </c:pt>
                <c:pt idx="3333">
                  <c:v>5.5944659173687615E-3</c:v>
                </c:pt>
                <c:pt idx="3334">
                  <c:v>5.5946558025622975E-3</c:v>
                </c:pt>
                <c:pt idx="3335">
                  <c:v>5.5948402278020179E-3</c:v>
                </c:pt>
                <c:pt idx="3336">
                  <c:v>5.595019183940766E-3</c:v>
                </c:pt>
                <c:pt idx="3337">
                  <c:v>5.5952465897027692E-3</c:v>
                </c:pt>
                <c:pt idx="3338">
                  <c:v>5.5954141876734358E-3</c:v>
                </c:pt>
                <c:pt idx="3339">
                  <c:v>5.5955762883671831E-3</c:v>
                </c:pt>
                <c:pt idx="3340">
                  <c:v>5.5957328826374804E-3</c:v>
                </c:pt>
                <c:pt idx="3341">
                  <c:v>5.5958316080135326E-3</c:v>
                </c:pt>
                <c:pt idx="3342">
                  <c:v>5.5959775574821761E-3</c:v>
                </c:pt>
                <c:pt idx="3343">
                  <c:v>5.5961179738285719E-3</c:v>
                </c:pt>
                <c:pt idx="3344">
                  <c:v>5.5962528479064451E-3</c:v>
                </c:pt>
                <c:pt idx="3345">
                  <c:v>5.5964329375288993E-3</c:v>
                </c:pt>
                <c:pt idx="3346">
                  <c:v>5.5965563011941164E-3</c:v>
                </c:pt>
                <c:pt idx="3347">
                  <c:v>5.5966740944141296E-3</c:v>
                </c:pt>
                <c:pt idx="3348">
                  <c:v>5.5967863080437271E-3</c:v>
                </c:pt>
                <c:pt idx="3349">
                  <c:v>5.5968929329376959E-3</c:v>
                </c:pt>
                <c:pt idx="3350">
                  <c:v>5.5969451925927775E-3</c:v>
                </c:pt>
                <c:pt idx="3351">
                  <c:v>5.597041014718261E-3</c:v>
                </c:pt>
                <c:pt idx="3352">
                  <c:v>5.5971312214103215E-3</c:v>
                </c:pt>
                <c:pt idx="3353">
                  <c:v>5.5972158035248933E-3</c:v>
                </c:pt>
                <c:pt idx="3354">
                  <c:v>5.5972947519161431E-3</c:v>
                </c:pt>
                <c:pt idx="3355">
                  <c:v>5.5973680574386798E-3</c:v>
                </c:pt>
                <c:pt idx="3356">
                  <c:v>5.5974357109479936E-3</c:v>
                </c:pt>
                <c:pt idx="3357">
                  <c:v>5.597497703298252E-3</c:v>
                </c:pt>
                <c:pt idx="3358">
                  <c:v>5.5977812874114493E-3</c:v>
                </c:pt>
                <c:pt idx="3359">
                  <c:v>5.5978298889209329E-3</c:v>
                </c:pt>
                <c:pt idx="3360">
                  <c:v>5.5978727981295922E-3</c:v>
                </c:pt>
                <c:pt idx="3361">
                  <c:v>5.5979100058894766E-3</c:v>
                </c:pt>
                <c:pt idx="3362">
                  <c:v>5.5978101743043565E-3</c:v>
                </c:pt>
                <c:pt idx="3363">
                  <c:v>5.5978371855116161E-3</c:v>
                </c:pt>
                <c:pt idx="3364">
                  <c:v>5.5978584700603845E-3</c:v>
                </c:pt>
                <c:pt idx="3365">
                  <c:v>5.5978740188060636E-3</c:v>
                </c:pt>
                <c:pt idx="3366">
                  <c:v>5.5978838226040557E-3</c:v>
                </c:pt>
                <c:pt idx="3367">
                  <c:v>5.5980130098973804E-3</c:v>
                </c:pt>
                <c:pt idx="3368">
                  <c:v>5.5980100514479809E-3</c:v>
                </c:pt>
                <c:pt idx="3369">
                  <c:v>5.5980013183885438E-3</c:v>
                </c:pt>
                <c:pt idx="3370">
                  <c:v>5.597986801571548E-3</c:v>
                </c:pt>
                <c:pt idx="3371">
                  <c:v>5.5978463472990108E-3</c:v>
                </c:pt>
                <c:pt idx="3372">
                  <c:v>5.5978214893651571E-3</c:v>
                </c:pt>
                <c:pt idx="3373">
                  <c:v>5.5977908224701224E-3</c:v>
                </c:pt>
                <c:pt idx="3374">
                  <c:v>5.5977543374684359E-3</c:v>
                </c:pt>
                <c:pt idx="3375">
                  <c:v>5.5977120252159365E-3</c:v>
                </c:pt>
                <c:pt idx="3376">
                  <c:v>5.5977777296539197E-3</c:v>
                </c:pt>
                <c:pt idx="3377">
                  <c:v>5.5977224704781905E-3</c:v>
                </c:pt>
                <c:pt idx="3378">
                  <c:v>5.5976613543857884E-3</c:v>
                </c:pt>
                <c:pt idx="3379">
                  <c:v>5.5975943722317715E-3</c:v>
                </c:pt>
                <c:pt idx="3380">
                  <c:v>5.5975215148720558E-3</c:v>
                </c:pt>
                <c:pt idx="3381">
                  <c:v>5.5974427731612705E-3</c:v>
                </c:pt>
                <c:pt idx="3382">
                  <c:v>5.5973581379557599E-3</c:v>
                </c:pt>
                <c:pt idx="3383">
                  <c:v>5.5972676001097219E-3</c:v>
                </c:pt>
                <c:pt idx="3384">
                  <c:v>5.5969981635591755E-3</c:v>
                </c:pt>
                <c:pt idx="3385">
                  <c:v>5.596897930717922E-3</c:v>
                </c:pt>
                <c:pt idx="3386">
                  <c:v>5.5967917715299626E-3</c:v>
                </c:pt>
                <c:pt idx="3387">
                  <c:v>5.5966796768499054E-3</c:v>
                </c:pt>
                <c:pt idx="3388">
                  <c:v>5.5965616375358912E-3</c:v>
                </c:pt>
                <c:pt idx="3389">
                  <c:v>5.5964701784003848E-3</c:v>
                </c:pt>
                <c:pt idx="3390">
                  <c:v>5.5963397912663282E-3</c:v>
                </c:pt>
                <c:pt idx="3391">
                  <c:v>5.5962034313214544E-3</c:v>
                </c:pt>
                <c:pt idx="3392">
                  <c:v>5.5960610894223075E-3</c:v>
                </c:pt>
                <c:pt idx="3393">
                  <c:v>5.5958819514207664E-3</c:v>
                </c:pt>
                <c:pt idx="3394">
                  <c:v>5.5957280522855625E-3</c:v>
                </c:pt>
                <c:pt idx="3395">
                  <c:v>5.5955681445123513E-3</c:v>
                </c:pt>
                <c:pt idx="3396">
                  <c:v>5.5954022189575086E-3</c:v>
                </c:pt>
                <c:pt idx="3397">
                  <c:v>5.5952593305911135E-3</c:v>
                </c:pt>
                <c:pt idx="3398">
                  <c:v>5.5950809049555286E-3</c:v>
                </c:pt>
                <c:pt idx="3399">
                  <c:v>5.5948964333614841E-3</c:v>
                </c:pt>
                <c:pt idx="3400">
                  <c:v>5.594705906667722E-3</c:v>
                </c:pt>
                <c:pt idx="3401">
                  <c:v>5.594480735737469E-3</c:v>
                </c:pt>
                <c:pt idx="3402">
                  <c:v>5.5942503947731901E-3</c:v>
                </c:pt>
                <c:pt idx="3403">
                  <c:v>5.5940412191725925E-3</c:v>
                </c:pt>
                <c:pt idx="3404">
                  <c:v>5.5938259513411874E-3</c:v>
                </c:pt>
                <c:pt idx="3405">
                  <c:v>5.5936045821375563E-3</c:v>
                </c:pt>
                <c:pt idx="3406">
                  <c:v>5.593377102417192E-3</c:v>
                </c:pt>
                <c:pt idx="3407">
                  <c:v>5.5931435030386768E-3</c:v>
                </c:pt>
                <c:pt idx="3408">
                  <c:v>5.5929037748601532E-3</c:v>
                </c:pt>
                <c:pt idx="3409">
                  <c:v>5.592657908737554E-3</c:v>
                </c:pt>
                <c:pt idx="3410">
                  <c:v>5.5924986802326692E-3</c:v>
                </c:pt>
                <c:pt idx="3411">
                  <c:v>5.5922387226839928E-3</c:v>
                </c:pt>
                <c:pt idx="3412">
                  <c:v>5.5919725967713343E-3</c:v>
                </c:pt>
                <c:pt idx="3413">
                  <c:v>5.5917002933517377E-3</c:v>
                </c:pt>
                <c:pt idx="3414">
                  <c:v>5.5913576567354654E-3</c:v>
                </c:pt>
                <c:pt idx="3415">
                  <c:v>5.5911371174242235E-3</c:v>
                </c:pt>
                <c:pt idx="3416">
                  <c:v>5.5906368101511852E-3</c:v>
                </c:pt>
                <c:pt idx="3417">
                  <c:v>5.5905491217616851E-3</c:v>
                </c:pt>
                <c:pt idx="3418">
                  <c:v>5.5902457936738495E-3</c:v>
                </c:pt>
                <c:pt idx="3419">
                  <c:v>5.5899362332247913E-3</c:v>
                </c:pt>
                <c:pt idx="3420">
                  <c:v>5.5896204312728508E-3</c:v>
                </c:pt>
                <c:pt idx="3421">
                  <c:v>5.5892983786763675E-3</c:v>
                </c:pt>
                <c:pt idx="3422">
                  <c:v>5.588970066292386E-3</c:v>
                </c:pt>
                <c:pt idx="3423">
                  <c:v>5.5886354849796769E-3</c:v>
                </c:pt>
                <c:pt idx="3424">
                  <c:v>5.5882946255957147E-3</c:v>
                </c:pt>
                <c:pt idx="3425">
                  <c:v>5.5879474789997056E-3</c:v>
                </c:pt>
                <c:pt idx="3426">
                  <c:v>5.5875940360486905E-3</c:v>
                </c:pt>
                <c:pt idx="3427">
                  <c:v>5.5872342876018746E-3</c:v>
                </c:pt>
                <c:pt idx="3428">
                  <c:v>5.5868682245167334E-3</c:v>
                </c:pt>
                <c:pt idx="3429">
                  <c:v>5.5864958376524694E-3</c:v>
                </c:pt>
                <c:pt idx="3430">
                  <c:v>5.5861171178669912E-3</c:v>
                </c:pt>
                <c:pt idx="3431">
                  <c:v>5.5857320560195028E-3</c:v>
                </c:pt>
                <c:pt idx="3432">
                  <c:v>5.5853406429683429E-3</c:v>
                </c:pt>
                <c:pt idx="3433">
                  <c:v>5.5849428695722838E-3</c:v>
                </c:pt>
                <c:pt idx="3434">
                  <c:v>5.584538726689665E-3</c:v>
                </c:pt>
                <c:pt idx="3435">
                  <c:v>5.5841282051796899E-3</c:v>
                </c:pt>
                <c:pt idx="3436">
                  <c:v>5.5836659764612146E-3</c:v>
                </c:pt>
                <c:pt idx="3437">
                  <c:v>5.5832445363876576E-3</c:v>
                </c:pt>
                <c:pt idx="3438">
                  <c:v>5.5828166932698174E-3</c:v>
                </c:pt>
                <c:pt idx="3439">
                  <c:v>5.5823824379676026E-3</c:v>
                </c:pt>
                <c:pt idx="3440">
                  <c:v>5.5819512877141909E-3</c:v>
                </c:pt>
                <c:pt idx="3441">
                  <c:v>5.5815394906364151E-3</c:v>
                </c:pt>
                <c:pt idx="3442">
                  <c:v>5.5810496943309428E-3</c:v>
                </c:pt>
                <c:pt idx="3443">
                  <c:v>5.5805892279639294E-3</c:v>
                </c:pt>
                <c:pt idx="3444">
                  <c:v>5.5801223029584559E-3</c:v>
                </c:pt>
                <c:pt idx="3445">
                  <c:v>5.5796417384262548E-3</c:v>
                </c:pt>
                <c:pt idx="3446">
                  <c:v>5.5791623419077507E-3</c:v>
                </c:pt>
                <c:pt idx="3447">
                  <c:v>5.5786764600836937E-3</c:v>
                </c:pt>
                <c:pt idx="3448">
                  <c:v>5.5781840838144345E-3</c:v>
                </c:pt>
                <c:pt idx="3449">
                  <c:v>5.5776904784667876E-3</c:v>
                </c:pt>
                <c:pt idx="3450">
                  <c:v>5.5771846096957399E-3</c:v>
                </c:pt>
                <c:pt idx="3451">
                  <c:v>5.5766722183083987E-3</c:v>
                </c:pt>
                <c:pt idx="3452">
                  <c:v>5.5761532951643829E-3</c:v>
                </c:pt>
                <c:pt idx="3453">
                  <c:v>5.5753910105558486E-3</c:v>
                </c:pt>
                <c:pt idx="3454">
                  <c:v>5.5748658036391223E-3</c:v>
                </c:pt>
                <c:pt idx="3455">
                  <c:v>5.5743244165167372E-3</c:v>
                </c:pt>
                <c:pt idx="3456">
                  <c:v>5.5737764571623626E-3</c:v>
                </c:pt>
                <c:pt idx="3457">
                  <c:v>5.573221916438692E-3</c:v>
                </c:pt>
                <c:pt idx="3458">
                  <c:v>5.5726607852062239E-3</c:v>
                </c:pt>
                <c:pt idx="3459">
                  <c:v>5.5720930543250152E-3</c:v>
                </c:pt>
                <c:pt idx="3460">
                  <c:v>5.5715187146568833E-3</c:v>
                </c:pt>
                <c:pt idx="3461">
                  <c:v>5.5709377570627638E-3</c:v>
                </c:pt>
                <c:pt idx="3462">
                  <c:v>5.5703476670685235E-3</c:v>
                </c:pt>
                <c:pt idx="3463">
                  <c:v>5.5697524733485616E-3</c:v>
                </c:pt>
                <c:pt idx="3464">
                  <c:v>5.5691506327768345E-3</c:v>
                </c:pt>
                <c:pt idx="3465">
                  <c:v>5.5685421362154357E-3</c:v>
                </c:pt>
                <c:pt idx="3466">
                  <c:v>5.5679302008309539E-3</c:v>
                </c:pt>
                <c:pt idx="3467">
                  <c:v>5.5671300997705755E-3</c:v>
                </c:pt>
                <c:pt idx="3468">
                  <c:v>5.566680825238245E-3</c:v>
                </c:pt>
                <c:pt idx="3469">
                  <c:v>5.5660461043263495E-3</c:v>
                </c:pt>
                <c:pt idx="3470">
                  <c:v>5.5654046824878652E-3</c:v>
                </c:pt>
                <c:pt idx="3471">
                  <c:v>5.5647508693002432E-3</c:v>
                </c:pt>
                <c:pt idx="3472">
                  <c:v>5.5640955249319059E-3</c:v>
                </c:pt>
                <c:pt idx="3473">
                  <c:v>5.5634334514654202E-3</c:v>
                </c:pt>
                <c:pt idx="3474">
                  <c:v>5.5627646397637476E-3</c:v>
                </c:pt>
                <c:pt idx="3475">
                  <c:v>5.5620967395479696E-3</c:v>
                </c:pt>
                <c:pt idx="3476">
                  <c:v>5.5614149202453129E-3</c:v>
                </c:pt>
                <c:pt idx="3477">
                  <c:v>5.5607263360493119E-3</c:v>
                </c:pt>
                <c:pt idx="3478">
                  <c:v>5.5600309778223575E-3</c:v>
                </c:pt>
                <c:pt idx="3479">
                  <c:v>5.5593094915747723E-3</c:v>
                </c:pt>
                <c:pt idx="3480">
                  <c:v>5.5586097548936788E-3</c:v>
                </c:pt>
                <c:pt idx="3481">
                  <c:v>5.5578935196864488E-3</c:v>
                </c:pt>
                <c:pt idx="3482">
                  <c:v>5.5571704731433753E-3</c:v>
                </c:pt>
                <c:pt idx="3483">
                  <c:v>5.5564406061252474E-3</c:v>
                </c:pt>
                <c:pt idx="3484">
                  <c:v>5.5557039094967647E-3</c:v>
                </c:pt>
                <c:pt idx="3485">
                  <c:v>5.5549603741200182E-3</c:v>
                </c:pt>
                <c:pt idx="3486">
                  <c:v>5.5542099908571004E-3</c:v>
                </c:pt>
                <c:pt idx="3487">
                  <c:v>5.5534527505722757E-3</c:v>
                </c:pt>
                <c:pt idx="3488">
                  <c:v>5.5527169346681398E-3</c:v>
                </c:pt>
                <c:pt idx="3489">
                  <c:v>5.5519469650807101E-3</c:v>
                </c:pt>
                <c:pt idx="3490">
                  <c:v>5.5511701125744309E-3</c:v>
                </c:pt>
                <c:pt idx="3491">
                  <c:v>5.5503863680133126E-3</c:v>
                </c:pt>
                <c:pt idx="3492">
                  <c:v>5.5495795725405911E-3</c:v>
                </c:pt>
                <c:pt idx="3493">
                  <c:v>5.5487815073935092E-3</c:v>
                </c:pt>
                <c:pt idx="3494">
                  <c:v>5.547976522024654E-3</c:v>
                </c:pt>
                <c:pt idx="3495">
                  <c:v>5.5471646072990386E-3</c:v>
                </c:pt>
                <c:pt idx="3496">
                  <c:v>5.546345754079491E-3</c:v>
                </c:pt>
                <c:pt idx="3497">
                  <c:v>5.5455386558541445E-3</c:v>
                </c:pt>
                <c:pt idx="3498">
                  <c:v>5.5447064110935654E-3</c:v>
                </c:pt>
                <c:pt idx="3499">
                  <c:v>5.5438672011876022E-3</c:v>
                </c:pt>
                <c:pt idx="3500">
                  <c:v>5.5430210170037807E-3</c:v>
                </c:pt>
                <c:pt idx="3501">
                  <c:v>5.5421470908193623E-3</c:v>
                </c:pt>
                <c:pt idx="3502">
                  <c:v>5.5412864147848769E-3</c:v>
                </c:pt>
                <c:pt idx="3503">
                  <c:v>5.540418736307175E-3</c:v>
                </c:pt>
                <c:pt idx="3504">
                  <c:v>5.5395440462495237E-3</c:v>
                </c:pt>
                <c:pt idx="3505">
                  <c:v>5.5385587039018967E-3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215680"/>
        <c:axId val="422217600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18"/>
                <c:pt idx="0">
                  <c:v>42587</c:v>
                </c:pt>
                <c:pt idx="1">
                  <c:v>42618</c:v>
                </c:pt>
                <c:pt idx="2">
                  <c:v>42648</c:v>
                </c:pt>
                <c:pt idx="3">
                  <c:v>42681</c:v>
                </c:pt>
                <c:pt idx="4">
                  <c:v>42709</c:v>
                </c:pt>
                <c:pt idx="5">
                  <c:v>42740</c:v>
                </c:pt>
                <c:pt idx="6">
                  <c:v>42772</c:v>
                </c:pt>
                <c:pt idx="7">
                  <c:v>42800</c:v>
                </c:pt>
                <c:pt idx="8">
                  <c:v>42830</c:v>
                </c:pt>
                <c:pt idx="9">
                  <c:v>42860</c:v>
                </c:pt>
                <c:pt idx="10">
                  <c:v>42891</c:v>
                </c:pt>
                <c:pt idx="11">
                  <c:v>42921</c:v>
                </c:pt>
                <c:pt idx="12">
                  <c:v>42954</c:v>
                </c:pt>
                <c:pt idx="13">
                  <c:v>42983</c:v>
                </c:pt>
                <c:pt idx="14">
                  <c:v>43013</c:v>
                </c:pt>
                <c:pt idx="15">
                  <c:v>43045</c:v>
                </c:pt>
                <c:pt idx="16">
                  <c:v>43074</c:v>
                </c:pt>
                <c:pt idx="17">
                  <c:v>43105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18"/>
                <c:pt idx="0">
                  <c:v>-1.8699999999999999E-3</c:v>
                </c:pt>
                <c:pt idx="1">
                  <c:v>-1.9500000000000001E-3</c:v>
                </c:pt>
                <c:pt idx="2">
                  <c:v>-2.0200000000000001E-3</c:v>
                </c:pt>
                <c:pt idx="3">
                  <c:v>-2.0600000000000002E-3</c:v>
                </c:pt>
                <c:pt idx="4">
                  <c:v>-2.1000000000000003E-3</c:v>
                </c:pt>
                <c:pt idx="5">
                  <c:v>-2.1400000000000004E-3</c:v>
                </c:pt>
                <c:pt idx="6">
                  <c:v>-2.16E-3</c:v>
                </c:pt>
                <c:pt idx="7">
                  <c:v>-2.1700000000000001E-3</c:v>
                </c:pt>
                <c:pt idx="8">
                  <c:v>-2.1900000000000001E-3</c:v>
                </c:pt>
                <c:pt idx="9">
                  <c:v>-2.2100000000000002E-3</c:v>
                </c:pt>
                <c:pt idx="10">
                  <c:v>-2.2300000000000002E-3</c:v>
                </c:pt>
                <c:pt idx="11">
                  <c:v>-2.2400000000000002E-3</c:v>
                </c:pt>
                <c:pt idx="12">
                  <c:v>-2.2599999999999999E-3</c:v>
                </c:pt>
                <c:pt idx="13">
                  <c:v>-2.2899999999999999E-3</c:v>
                </c:pt>
                <c:pt idx="14">
                  <c:v>-2.32E-3</c:v>
                </c:pt>
                <c:pt idx="15">
                  <c:v>-2.33E-3</c:v>
                </c:pt>
                <c:pt idx="16">
                  <c:v>-2.3400000000000001E-3</c:v>
                </c:pt>
                <c:pt idx="17">
                  <c:v>-2.3499999999999997E-3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215680"/>
        <c:axId val="422217600"/>
      </c:scatterChart>
      <c:dateAx>
        <c:axId val="422215680"/>
        <c:scaling>
          <c:orientation val="minMax"/>
          <c:max val="43584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217600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422217600"/>
        <c:scaling>
          <c:orientation val="minMax"/>
          <c:max val="2E-3"/>
          <c:min val="-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22215680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42556</c:v>
                </c:pt>
                <c:pt idx="1">
                  <c:v>42557</c:v>
                </c:pt>
                <c:pt idx="2">
                  <c:v>42558</c:v>
                </c:pt>
                <c:pt idx="3">
                  <c:v>42559</c:v>
                </c:pt>
                <c:pt idx="4">
                  <c:v>42562</c:v>
                </c:pt>
                <c:pt idx="5">
                  <c:v>42563</c:v>
                </c:pt>
                <c:pt idx="6">
                  <c:v>42564</c:v>
                </c:pt>
                <c:pt idx="7">
                  <c:v>42565</c:v>
                </c:pt>
                <c:pt idx="8">
                  <c:v>42566</c:v>
                </c:pt>
                <c:pt idx="9">
                  <c:v>42569</c:v>
                </c:pt>
                <c:pt idx="10">
                  <c:v>42570</c:v>
                </c:pt>
                <c:pt idx="11">
                  <c:v>42571</c:v>
                </c:pt>
                <c:pt idx="12">
                  <c:v>42572</c:v>
                </c:pt>
                <c:pt idx="13">
                  <c:v>42573</c:v>
                </c:pt>
                <c:pt idx="14">
                  <c:v>42576</c:v>
                </c:pt>
                <c:pt idx="15">
                  <c:v>42577</c:v>
                </c:pt>
                <c:pt idx="16">
                  <c:v>42578</c:v>
                </c:pt>
                <c:pt idx="17">
                  <c:v>42579</c:v>
                </c:pt>
                <c:pt idx="18">
                  <c:v>42580</c:v>
                </c:pt>
                <c:pt idx="19">
                  <c:v>42583</c:v>
                </c:pt>
                <c:pt idx="20">
                  <c:v>42584</c:v>
                </c:pt>
                <c:pt idx="21">
                  <c:v>42585</c:v>
                </c:pt>
                <c:pt idx="22">
                  <c:v>42586</c:v>
                </c:pt>
                <c:pt idx="23">
                  <c:v>42587</c:v>
                </c:pt>
                <c:pt idx="24">
                  <c:v>42590</c:v>
                </c:pt>
                <c:pt idx="25">
                  <c:v>42591</c:v>
                </c:pt>
                <c:pt idx="26">
                  <c:v>42592</c:v>
                </c:pt>
                <c:pt idx="27">
                  <c:v>42593</c:v>
                </c:pt>
                <c:pt idx="28">
                  <c:v>42594</c:v>
                </c:pt>
                <c:pt idx="29">
                  <c:v>42597</c:v>
                </c:pt>
                <c:pt idx="30">
                  <c:v>42598</c:v>
                </c:pt>
                <c:pt idx="31">
                  <c:v>42599</c:v>
                </c:pt>
                <c:pt idx="32">
                  <c:v>42600</c:v>
                </c:pt>
                <c:pt idx="33">
                  <c:v>42601</c:v>
                </c:pt>
                <c:pt idx="34">
                  <c:v>42604</c:v>
                </c:pt>
                <c:pt idx="35">
                  <c:v>42605</c:v>
                </c:pt>
                <c:pt idx="36">
                  <c:v>42606</c:v>
                </c:pt>
                <c:pt idx="37">
                  <c:v>42607</c:v>
                </c:pt>
                <c:pt idx="38">
                  <c:v>42608</c:v>
                </c:pt>
                <c:pt idx="39">
                  <c:v>42611</c:v>
                </c:pt>
                <c:pt idx="40">
                  <c:v>42612</c:v>
                </c:pt>
                <c:pt idx="41">
                  <c:v>42613</c:v>
                </c:pt>
                <c:pt idx="42">
                  <c:v>42614</c:v>
                </c:pt>
                <c:pt idx="43">
                  <c:v>42615</c:v>
                </c:pt>
                <c:pt idx="44">
                  <c:v>42618</c:v>
                </c:pt>
                <c:pt idx="45">
                  <c:v>42619</c:v>
                </c:pt>
                <c:pt idx="46">
                  <c:v>42620</c:v>
                </c:pt>
                <c:pt idx="47">
                  <c:v>42621</c:v>
                </c:pt>
                <c:pt idx="48">
                  <c:v>42622</c:v>
                </c:pt>
                <c:pt idx="49">
                  <c:v>42625</c:v>
                </c:pt>
                <c:pt idx="50">
                  <c:v>42626</c:v>
                </c:pt>
                <c:pt idx="51">
                  <c:v>42627</c:v>
                </c:pt>
                <c:pt idx="52">
                  <c:v>42628</c:v>
                </c:pt>
                <c:pt idx="53">
                  <c:v>42629</c:v>
                </c:pt>
                <c:pt idx="54">
                  <c:v>42632</c:v>
                </c:pt>
                <c:pt idx="55">
                  <c:v>42633</c:v>
                </c:pt>
                <c:pt idx="56">
                  <c:v>42634</c:v>
                </c:pt>
                <c:pt idx="57">
                  <c:v>42635</c:v>
                </c:pt>
                <c:pt idx="58">
                  <c:v>42636</c:v>
                </c:pt>
                <c:pt idx="59">
                  <c:v>42639</c:v>
                </c:pt>
                <c:pt idx="60">
                  <c:v>42640</c:v>
                </c:pt>
                <c:pt idx="61">
                  <c:v>42641</c:v>
                </c:pt>
                <c:pt idx="62">
                  <c:v>42642</c:v>
                </c:pt>
                <c:pt idx="63">
                  <c:v>42643</c:v>
                </c:pt>
                <c:pt idx="64">
                  <c:v>42646</c:v>
                </c:pt>
                <c:pt idx="65">
                  <c:v>42647</c:v>
                </c:pt>
                <c:pt idx="66">
                  <c:v>42648</c:v>
                </c:pt>
                <c:pt idx="67">
                  <c:v>42649</c:v>
                </c:pt>
                <c:pt idx="68">
                  <c:v>42650</c:v>
                </c:pt>
                <c:pt idx="69">
                  <c:v>42653</c:v>
                </c:pt>
                <c:pt idx="70">
                  <c:v>42654</c:v>
                </c:pt>
                <c:pt idx="71">
                  <c:v>42655</c:v>
                </c:pt>
                <c:pt idx="72">
                  <c:v>42656</c:v>
                </c:pt>
                <c:pt idx="73">
                  <c:v>42657</c:v>
                </c:pt>
                <c:pt idx="74">
                  <c:v>42660</c:v>
                </c:pt>
                <c:pt idx="75">
                  <c:v>42661</c:v>
                </c:pt>
                <c:pt idx="76">
                  <c:v>42662</c:v>
                </c:pt>
                <c:pt idx="77">
                  <c:v>42663</c:v>
                </c:pt>
                <c:pt idx="78">
                  <c:v>42664</c:v>
                </c:pt>
                <c:pt idx="79">
                  <c:v>42667</c:v>
                </c:pt>
                <c:pt idx="80">
                  <c:v>42668</c:v>
                </c:pt>
                <c:pt idx="81">
                  <c:v>42669</c:v>
                </c:pt>
                <c:pt idx="82">
                  <c:v>42670</c:v>
                </c:pt>
                <c:pt idx="83">
                  <c:v>42671</c:v>
                </c:pt>
                <c:pt idx="84">
                  <c:v>42674</c:v>
                </c:pt>
                <c:pt idx="85">
                  <c:v>42675</c:v>
                </c:pt>
                <c:pt idx="86">
                  <c:v>42676</c:v>
                </c:pt>
                <c:pt idx="87">
                  <c:v>42677</c:v>
                </c:pt>
                <c:pt idx="88">
                  <c:v>42678</c:v>
                </c:pt>
                <c:pt idx="89">
                  <c:v>42681</c:v>
                </c:pt>
                <c:pt idx="90">
                  <c:v>42682</c:v>
                </c:pt>
                <c:pt idx="91">
                  <c:v>42683</c:v>
                </c:pt>
                <c:pt idx="92">
                  <c:v>42684</c:v>
                </c:pt>
                <c:pt idx="93">
                  <c:v>42685</c:v>
                </c:pt>
                <c:pt idx="94">
                  <c:v>42688</c:v>
                </c:pt>
                <c:pt idx="95">
                  <c:v>42689</c:v>
                </c:pt>
                <c:pt idx="96">
                  <c:v>42690</c:v>
                </c:pt>
                <c:pt idx="97">
                  <c:v>42691</c:v>
                </c:pt>
                <c:pt idx="98">
                  <c:v>42692</c:v>
                </c:pt>
                <c:pt idx="99">
                  <c:v>42695</c:v>
                </c:pt>
                <c:pt idx="100">
                  <c:v>42696</c:v>
                </c:pt>
                <c:pt idx="101">
                  <c:v>42697</c:v>
                </c:pt>
                <c:pt idx="102">
                  <c:v>42698</c:v>
                </c:pt>
                <c:pt idx="103">
                  <c:v>42699</c:v>
                </c:pt>
                <c:pt idx="104">
                  <c:v>42702</c:v>
                </c:pt>
                <c:pt idx="105">
                  <c:v>42703</c:v>
                </c:pt>
                <c:pt idx="106">
                  <c:v>42704</c:v>
                </c:pt>
                <c:pt idx="107">
                  <c:v>42705</c:v>
                </c:pt>
                <c:pt idx="108">
                  <c:v>42706</c:v>
                </c:pt>
                <c:pt idx="109">
                  <c:v>42709</c:v>
                </c:pt>
                <c:pt idx="110">
                  <c:v>42710</c:v>
                </c:pt>
                <c:pt idx="111">
                  <c:v>42711</c:v>
                </c:pt>
                <c:pt idx="112">
                  <c:v>42712</c:v>
                </c:pt>
                <c:pt idx="113">
                  <c:v>42713</c:v>
                </c:pt>
                <c:pt idx="114">
                  <c:v>42716</c:v>
                </c:pt>
                <c:pt idx="115">
                  <c:v>42717</c:v>
                </c:pt>
                <c:pt idx="116">
                  <c:v>42718</c:v>
                </c:pt>
                <c:pt idx="117">
                  <c:v>42719</c:v>
                </c:pt>
                <c:pt idx="118">
                  <c:v>42720</c:v>
                </c:pt>
                <c:pt idx="119">
                  <c:v>42723</c:v>
                </c:pt>
                <c:pt idx="120">
                  <c:v>42724</c:v>
                </c:pt>
                <c:pt idx="121">
                  <c:v>42725</c:v>
                </c:pt>
                <c:pt idx="122">
                  <c:v>42726</c:v>
                </c:pt>
                <c:pt idx="123">
                  <c:v>42727</c:v>
                </c:pt>
                <c:pt idx="124">
                  <c:v>42731</c:v>
                </c:pt>
                <c:pt idx="125">
                  <c:v>42732</c:v>
                </c:pt>
                <c:pt idx="126">
                  <c:v>42733</c:v>
                </c:pt>
                <c:pt idx="127">
                  <c:v>42734</c:v>
                </c:pt>
                <c:pt idx="128">
                  <c:v>42737</c:v>
                </c:pt>
                <c:pt idx="129">
                  <c:v>42738</c:v>
                </c:pt>
                <c:pt idx="130">
                  <c:v>42739</c:v>
                </c:pt>
                <c:pt idx="131">
                  <c:v>42740</c:v>
                </c:pt>
                <c:pt idx="132">
                  <c:v>42741</c:v>
                </c:pt>
                <c:pt idx="133">
                  <c:v>42744</c:v>
                </c:pt>
                <c:pt idx="134">
                  <c:v>42745</c:v>
                </c:pt>
                <c:pt idx="135">
                  <c:v>42746</c:v>
                </c:pt>
                <c:pt idx="136">
                  <c:v>42747</c:v>
                </c:pt>
                <c:pt idx="137">
                  <c:v>42748</c:v>
                </c:pt>
                <c:pt idx="138">
                  <c:v>42751</c:v>
                </c:pt>
                <c:pt idx="139">
                  <c:v>42752</c:v>
                </c:pt>
                <c:pt idx="140">
                  <c:v>42753</c:v>
                </c:pt>
                <c:pt idx="141">
                  <c:v>42754</c:v>
                </c:pt>
                <c:pt idx="142">
                  <c:v>42755</c:v>
                </c:pt>
                <c:pt idx="143">
                  <c:v>42758</c:v>
                </c:pt>
                <c:pt idx="144">
                  <c:v>42759</c:v>
                </c:pt>
                <c:pt idx="145">
                  <c:v>42760</c:v>
                </c:pt>
                <c:pt idx="146">
                  <c:v>42761</c:v>
                </c:pt>
                <c:pt idx="147">
                  <c:v>42762</c:v>
                </c:pt>
                <c:pt idx="148">
                  <c:v>42765</c:v>
                </c:pt>
                <c:pt idx="149">
                  <c:v>42766</c:v>
                </c:pt>
                <c:pt idx="150">
                  <c:v>42767</c:v>
                </c:pt>
                <c:pt idx="151">
                  <c:v>42768</c:v>
                </c:pt>
                <c:pt idx="152">
                  <c:v>42769</c:v>
                </c:pt>
                <c:pt idx="153">
                  <c:v>42772</c:v>
                </c:pt>
                <c:pt idx="154">
                  <c:v>42773</c:v>
                </c:pt>
                <c:pt idx="155">
                  <c:v>42774</c:v>
                </c:pt>
                <c:pt idx="156">
                  <c:v>42775</c:v>
                </c:pt>
                <c:pt idx="157">
                  <c:v>42776</c:v>
                </c:pt>
                <c:pt idx="158">
                  <c:v>42779</c:v>
                </c:pt>
                <c:pt idx="159">
                  <c:v>42780</c:v>
                </c:pt>
                <c:pt idx="160">
                  <c:v>42781</c:v>
                </c:pt>
                <c:pt idx="161">
                  <c:v>42782</c:v>
                </c:pt>
                <c:pt idx="162">
                  <c:v>42783</c:v>
                </c:pt>
                <c:pt idx="163">
                  <c:v>42786</c:v>
                </c:pt>
                <c:pt idx="164">
                  <c:v>42787</c:v>
                </c:pt>
                <c:pt idx="165">
                  <c:v>42788</c:v>
                </c:pt>
                <c:pt idx="166">
                  <c:v>42789</c:v>
                </c:pt>
                <c:pt idx="167">
                  <c:v>42790</c:v>
                </c:pt>
                <c:pt idx="168">
                  <c:v>42793</c:v>
                </c:pt>
                <c:pt idx="169">
                  <c:v>42794</c:v>
                </c:pt>
                <c:pt idx="170">
                  <c:v>42795</c:v>
                </c:pt>
                <c:pt idx="171">
                  <c:v>42796</c:v>
                </c:pt>
                <c:pt idx="172">
                  <c:v>42797</c:v>
                </c:pt>
                <c:pt idx="173">
                  <c:v>42800</c:v>
                </c:pt>
                <c:pt idx="174">
                  <c:v>42801</c:v>
                </c:pt>
                <c:pt idx="175">
                  <c:v>42802</c:v>
                </c:pt>
                <c:pt idx="176">
                  <c:v>42803</c:v>
                </c:pt>
                <c:pt idx="177">
                  <c:v>42804</c:v>
                </c:pt>
                <c:pt idx="178">
                  <c:v>42807</c:v>
                </c:pt>
                <c:pt idx="179">
                  <c:v>42808</c:v>
                </c:pt>
                <c:pt idx="180">
                  <c:v>42809</c:v>
                </c:pt>
                <c:pt idx="181">
                  <c:v>42810</c:v>
                </c:pt>
                <c:pt idx="182">
                  <c:v>42811</c:v>
                </c:pt>
                <c:pt idx="183">
                  <c:v>42814</c:v>
                </c:pt>
                <c:pt idx="184">
                  <c:v>42815</c:v>
                </c:pt>
                <c:pt idx="185">
                  <c:v>42816</c:v>
                </c:pt>
                <c:pt idx="186">
                  <c:v>42817</c:v>
                </c:pt>
                <c:pt idx="187">
                  <c:v>42818</c:v>
                </c:pt>
                <c:pt idx="188">
                  <c:v>42821</c:v>
                </c:pt>
                <c:pt idx="189">
                  <c:v>42822</c:v>
                </c:pt>
                <c:pt idx="190">
                  <c:v>42823</c:v>
                </c:pt>
                <c:pt idx="191">
                  <c:v>42824</c:v>
                </c:pt>
                <c:pt idx="192">
                  <c:v>42825</c:v>
                </c:pt>
                <c:pt idx="193">
                  <c:v>42828</c:v>
                </c:pt>
                <c:pt idx="194">
                  <c:v>42829</c:v>
                </c:pt>
                <c:pt idx="195">
                  <c:v>42830</c:v>
                </c:pt>
                <c:pt idx="196">
                  <c:v>42831</c:v>
                </c:pt>
                <c:pt idx="197">
                  <c:v>42832</c:v>
                </c:pt>
                <c:pt idx="198">
                  <c:v>42835</c:v>
                </c:pt>
                <c:pt idx="199">
                  <c:v>42836</c:v>
                </c:pt>
                <c:pt idx="200">
                  <c:v>42837</c:v>
                </c:pt>
                <c:pt idx="201">
                  <c:v>42838</c:v>
                </c:pt>
                <c:pt idx="202">
                  <c:v>42843</c:v>
                </c:pt>
                <c:pt idx="203">
                  <c:v>42844</c:v>
                </c:pt>
                <c:pt idx="204">
                  <c:v>42845</c:v>
                </c:pt>
                <c:pt idx="205">
                  <c:v>42846</c:v>
                </c:pt>
                <c:pt idx="206">
                  <c:v>42849</c:v>
                </c:pt>
                <c:pt idx="207">
                  <c:v>42850</c:v>
                </c:pt>
                <c:pt idx="208">
                  <c:v>42851</c:v>
                </c:pt>
                <c:pt idx="209">
                  <c:v>42852</c:v>
                </c:pt>
                <c:pt idx="210">
                  <c:v>42853</c:v>
                </c:pt>
                <c:pt idx="211">
                  <c:v>42857</c:v>
                </c:pt>
                <c:pt idx="212">
                  <c:v>42858</c:v>
                </c:pt>
                <c:pt idx="213">
                  <c:v>42859</c:v>
                </c:pt>
                <c:pt idx="214">
                  <c:v>42860</c:v>
                </c:pt>
                <c:pt idx="215">
                  <c:v>42863</c:v>
                </c:pt>
                <c:pt idx="216">
                  <c:v>42864</c:v>
                </c:pt>
                <c:pt idx="217">
                  <c:v>42865</c:v>
                </c:pt>
                <c:pt idx="218">
                  <c:v>42866</c:v>
                </c:pt>
                <c:pt idx="219">
                  <c:v>42867</c:v>
                </c:pt>
                <c:pt idx="220">
                  <c:v>42870</c:v>
                </c:pt>
                <c:pt idx="221">
                  <c:v>42871</c:v>
                </c:pt>
                <c:pt idx="222">
                  <c:v>42872</c:v>
                </c:pt>
                <c:pt idx="223">
                  <c:v>42873</c:v>
                </c:pt>
                <c:pt idx="224">
                  <c:v>42874</c:v>
                </c:pt>
                <c:pt idx="225">
                  <c:v>42877</c:v>
                </c:pt>
                <c:pt idx="226">
                  <c:v>42878</c:v>
                </c:pt>
                <c:pt idx="227">
                  <c:v>42879</c:v>
                </c:pt>
                <c:pt idx="228">
                  <c:v>42880</c:v>
                </c:pt>
                <c:pt idx="229">
                  <c:v>42881</c:v>
                </c:pt>
                <c:pt idx="230">
                  <c:v>42884</c:v>
                </c:pt>
                <c:pt idx="231">
                  <c:v>42885</c:v>
                </c:pt>
                <c:pt idx="232">
                  <c:v>42886</c:v>
                </c:pt>
                <c:pt idx="233">
                  <c:v>42887</c:v>
                </c:pt>
                <c:pt idx="234">
                  <c:v>42888</c:v>
                </c:pt>
                <c:pt idx="235">
                  <c:v>42891</c:v>
                </c:pt>
                <c:pt idx="236">
                  <c:v>42892</c:v>
                </c:pt>
                <c:pt idx="237">
                  <c:v>42893</c:v>
                </c:pt>
                <c:pt idx="238">
                  <c:v>42894</c:v>
                </c:pt>
                <c:pt idx="239">
                  <c:v>42895</c:v>
                </c:pt>
                <c:pt idx="240">
                  <c:v>42898</c:v>
                </c:pt>
                <c:pt idx="241">
                  <c:v>42899</c:v>
                </c:pt>
                <c:pt idx="242">
                  <c:v>42900</c:v>
                </c:pt>
                <c:pt idx="243">
                  <c:v>42901</c:v>
                </c:pt>
                <c:pt idx="244">
                  <c:v>42902</c:v>
                </c:pt>
                <c:pt idx="245">
                  <c:v>42905</c:v>
                </c:pt>
                <c:pt idx="246">
                  <c:v>42906</c:v>
                </c:pt>
                <c:pt idx="247">
                  <c:v>42907</c:v>
                </c:pt>
                <c:pt idx="248">
                  <c:v>42908</c:v>
                </c:pt>
                <c:pt idx="249">
                  <c:v>42909</c:v>
                </c:pt>
                <c:pt idx="250">
                  <c:v>42912</c:v>
                </c:pt>
                <c:pt idx="251">
                  <c:v>42913</c:v>
                </c:pt>
                <c:pt idx="252">
                  <c:v>42914</c:v>
                </c:pt>
                <c:pt idx="253">
                  <c:v>42915</c:v>
                </c:pt>
                <c:pt idx="254">
                  <c:v>42916</c:v>
                </c:pt>
                <c:pt idx="255">
                  <c:v>42919</c:v>
                </c:pt>
                <c:pt idx="256">
                  <c:v>42920</c:v>
                </c:pt>
                <c:pt idx="257">
                  <c:v>42921</c:v>
                </c:pt>
                <c:pt idx="258">
                  <c:v>42922</c:v>
                </c:pt>
                <c:pt idx="259">
                  <c:v>42923</c:v>
                </c:pt>
                <c:pt idx="260">
                  <c:v>42926</c:v>
                </c:pt>
                <c:pt idx="261">
                  <c:v>42927</c:v>
                </c:pt>
                <c:pt idx="262">
                  <c:v>42928</c:v>
                </c:pt>
                <c:pt idx="263">
                  <c:v>42929</c:v>
                </c:pt>
                <c:pt idx="264">
                  <c:v>42930</c:v>
                </c:pt>
                <c:pt idx="265">
                  <c:v>42933</c:v>
                </c:pt>
                <c:pt idx="266">
                  <c:v>42934</c:v>
                </c:pt>
                <c:pt idx="267">
                  <c:v>42935</c:v>
                </c:pt>
                <c:pt idx="268">
                  <c:v>42936</c:v>
                </c:pt>
                <c:pt idx="269">
                  <c:v>42937</c:v>
                </c:pt>
                <c:pt idx="270">
                  <c:v>42940</c:v>
                </c:pt>
                <c:pt idx="271">
                  <c:v>42941</c:v>
                </c:pt>
                <c:pt idx="272">
                  <c:v>42942</c:v>
                </c:pt>
                <c:pt idx="273">
                  <c:v>42943</c:v>
                </c:pt>
                <c:pt idx="274">
                  <c:v>42944</c:v>
                </c:pt>
                <c:pt idx="275">
                  <c:v>42947</c:v>
                </c:pt>
                <c:pt idx="276">
                  <c:v>42948</c:v>
                </c:pt>
                <c:pt idx="277">
                  <c:v>42949</c:v>
                </c:pt>
                <c:pt idx="278">
                  <c:v>42950</c:v>
                </c:pt>
                <c:pt idx="279">
                  <c:v>42951</c:v>
                </c:pt>
                <c:pt idx="280">
                  <c:v>42954</c:v>
                </c:pt>
                <c:pt idx="281">
                  <c:v>42955</c:v>
                </c:pt>
                <c:pt idx="282">
                  <c:v>42956</c:v>
                </c:pt>
                <c:pt idx="283">
                  <c:v>42957</c:v>
                </c:pt>
                <c:pt idx="284">
                  <c:v>42958</c:v>
                </c:pt>
                <c:pt idx="285">
                  <c:v>42961</c:v>
                </c:pt>
                <c:pt idx="286">
                  <c:v>42962</c:v>
                </c:pt>
                <c:pt idx="287">
                  <c:v>42963</c:v>
                </c:pt>
                <c:pt idx="288">
                  <c:v>42964</c:v>
                </c:pt>
                <c:pt idx="289">
                  <c:v>42965</c:v>
                </c:pt>
                <c:pt idx="290">
                  <c:v>42968</c:v>
                </c:pt>
                <c:pt idx="291">
                  <c:v>42969</c:v>
                </c:pt>
                <c:pt idx="292">
                  <c:v>42970</c:v>
                </c:pt>
                <c:pt idx="293">
                  <c:v>42971</c:v>
                </c:pt>
                <c:pt idx="294">
                  <c:v>42972</c:v>
                </c:pt>
                <c:pt idx="295">
                  <c:v>42975</c:v>
                </c:pt>
                <c:pt idx="296">
                  <c:v>42976</c:v>
                </c:pt>
                <c:pt idx="297">
                  <c:v>42977</c:v>
                </c:pt>
                <c:pt idx="298">
                  <c:v>42978</c:v>
                </c:pt>
                <c:pt idx="299">
                  <c:v>42979</c:v>
                </c:pt>
                <c:pt idx="300">
                  <c:v>42982</c:v>
                </c:pt>
                <c:pt idx="301">
                  <c:v>42983</c:v>
                </c:pt>
                <c:pt idx="302">
                  <c:v>42984</c:v>
                </c:pt>
                <c:pt idx="303">
                  <c:v>42985</c:v>
                </c:pt>
                <c:pt idx="304">
                  <c:v>42986</c:v>
                </c:pt>
                <c:pt idx="305">
                  <c:v>42989</c:v>
                </c:pt>
                <c:pt idx="306">
                  <c:v>42990</c:v>
                </c:pt>
                <c:pt idx="307">
                  <c:v>42991</c:v>
                </c:pt>
                <c:pt idx="308">
                  <c:v>42992</c:v>
                </c:pt>
                <c:pt idx="309">
                  <c:v>42993</c:v>
                </c:pt>
                <c:pt idx="310">
                  <c:v>42996</c:v>
                </c:pt>
                <c:pt idx="311">
                  <c:v>42997</c:v>
                </c:pt>
                <c:pt idx="312">
                  <c:v>42998</c:v>
                </c:pt>
                <c:pt idx="313">
                  <c:v>42999</c:v>
                </c:pt>
                <c:pt idx="314">
                  <c:v>43000</c:v>
                </c:pt>
                <c:pt idx="315">
                  <c:v>43003</c:v>
                </c:pt>
                <c:pt idx="316">
                  <c:v>43004</c:v>
                </c:pt>
                <c:pt idx="317">
                  <c:v>43005</c:v>
                </c:pt>
                <c:pt idx="318">
                  <c:v>43006</c:v>
                </c:pt>
                <c:pt idx="319">
                  <c:v>43007</c:v>
                </c:pt>
                <c:pt idx="320">
                  <c:v>43010</c:v>
                </c:pt>
                <c:pt idx="321">
                  <c:v>43011</c:v>
                </c:pt>
                <c:pt idx="322">
                  <c:v>43012</c:v>
                </c:pt>
                <c:pt idx="323">
                  <c:v>43013</c:v>
                </c:pt>
                <c:pt idx="324">
                  <c:v>43014</c:v>
                </c:pt>
                <c:pt idx="325">
                  <c:v>43017</c:v>
                </c:pt>
                <c:pt idx="326">
                  <c:v>43018</c:v>
                </c:pt>
                <c:pt idx="327">
                  <c:v>43019</c:v>
                </c:pt>
                <c:pt idx="328">
                  <c:v>43020</c:v>
                </c:pt>
                <c:pt idx="329">
                  <c:v>43021</c:v>
                </c:pt>
                <c:pt idx="330">
                  <c:v>43024</c:v>
                </c:pt>
                <c:pt idx="331">
                  <c:v>43025</c:v>
                </c:pt>
                <c:pt idx="332">
                  <c:v>43026</c:v>
                </c:pt>
                <c:pt idx="333">
                  <c:v>43027</c:v>
                </c:pt>
                <c:pt idx="334">
                  <c:v>43028</c:v>
                </c:pt>
                <c:pt idx="335">
                  <c:v>43031</c:v>
                </c:pt>
                <c:pt idx="336">
                  <c:v>43032</c:v>
                </c:pt>
                <c:pt idx="337">
                  <c:v>43033</c:v>
                </c:pt>
                <c:pt idx="338">
                  <c:v>43034</c:v>
                </c:pt>
                <c:pt idx="339">
                  <c:v>43035</c:v>
                </c:pt>
                <c:pt idx="340">
                  <c:v>43038</c:v>
                </c:pt>
                <c:pt idx="341">
                  <c:v>43039</c:v>
                </c:pt>
                <c:pt idx="342">
                  <c:v>43040</c:v>
                </c:pt>
                <c:pt idx="343">
                  <c:v>43041</c:v>
                </c:pt>
                <c:pt idx="344">
                  <c:v>43042</c:v>
                </c:pt>
                <c:pt idx="345">
                  <c:v>43045</c:v>
                </c:pt>
                <c:pt idx="346">
                  <c:v>43046</c:v>
                </c:pt>
                <c:pt idx="347">
                  <c:v>43047</c:v>
                </c:pt>
                <c:pt idx="348">
                  <c:v>43048</c:v>
                </c:pt>
                <c:pt idx="349">
                  <c:v>43049</c:v>
                </c:pt>
                <c:pt idx="350">
                  <c:v>43052</c:v>
                </c:pt>
                <c:pt idx="351">
                  <c:v>43053</c:v>
                </c:pt>
                <c:pt idx="352">
                  <c:v>43054</c:v>
                </c:pt>
                <c:pt idx="353">
                  <c:v>43055</c:v>
                </c:pt>
                <c:pt idx="354">
                  <c:v>43056</c:v>
                </c:pt>
                <c:pt idx="355">
                  <c:v>43059</c:v>
                </c:pt>
                <c:pt idx="356">
                  <c:v>43060</c:v>
                </c:pt>
                <c:pt idx="357">
                  <c:v>43061</c:v>
                </c:pt>
                <c:pt idx="358">
                  <c:v>43062</c:v>
                </c:pt>
                <c:pt idx="359">
                  <c:v>43063</c:v>
                </c:pt>
                <c:pt idx="360">
                  <c:v>43066</c:v>
                </c:pt>
                <c:pt idx="361">
                  <c:v>43067</c:v>
                </c:pt>
                <c:pt idx="362">
                  <c:v>43068</c:v>
                </c:pt>
                <c:pt idx="363">
                  <c:v>43069</c:v>
                </c:pt>
                <c:pt idx="364">
                  <c:v>43070</c:v>
                </c:pt>
                <c:pt idx="365">
                  <c:v>43073</c:v>
                </c:pt>
                <c:pt idx="366">
                  <c:v>43074</c:v>
                </c:pt>
                <c:pt idx="367">
                  <c:v>43075</c:v>
                </c:pt>
                <c:pt idx="368">
                  <c:v>43076</c:v>
                </c:pt>
                <c:pt idx="369">
                  <c:v>43077</c:v>
                </c:pt>
                <c:pt idx="370">
                  <c:v>43080</c:v>
                </c:pt>
                <c:pt idx="371">
                  <c:v>43081</c:v>
                </c:pt>
                <c:pt idx="372">
                  <c:v>43082</c:v>
                </c:pt>
                <c:pt idx="373">
                  <c:v>43083</c:v>
                </c:pt>
                <c:pt idx="374">
                  <c:v>43084</c:v>
                </c:pt>
                <c:pt idx="375">
                  <c:v>43087</c:v>
                </c:pt>
                <c:pt idx="376">
                  <c:v>43088</c:v>
                </c:pt>
                <c:pt idx="377">
                  <c:v>43089</c:v>
                </c:pt>
                <c:pt idx="378">
                  <c:v>43090</c:v>
                </c:pt>
                <c:pt idx="379">
                  <c:v>43091</c:v>
                </c:pt>
                <c:pt idx="380">
                  <c:v>43096</c:v>
                </c:pt>
                <c:pt idx="381">
                  <c:v>43097</c:v>
                </c:pt>
                <c:pt idx="382">
                  <c:v>43098</c:v>
                </c:pt>
                <c:pt idx="383">
                  <c:v>43102</c:v>
                </c:pt>
                <c:pt idx="384">
                  <c:v>43103</c:v>
                </c:pt>
                <c:pt idx="385">
                  <c:v>43104</c:v>
                </c:pt>
                <c:pt idx="386">
                  <c:v>43105</c:v>
                </c:pt>
                <c:pt idx="387">
                  <c:v>43108</c:v>
                </c:pt>
                <c:pt idx="388">
                  <c:v>43109</c:v>
                </c:pt>
                <c:pt idx="389">
                  <c:v>43110</c:v>
                </c:pt>
                <c:pt idx="390">
                  <c:v>43111</c:v>
                </c:pt>
                <c:pt idx="391">
                  <c:v>43112</c:v>
                </c:pt>
                <c:pt idx="392">
                  <c:v>43115</c:v>
                </c:pt>
                <c:pt idx="393">
                  <c:v>43116</c:v>
                </c:pt>
                <c:pt idx="394">
                  <c:v>43117</c:v>
                </c:pt>
                <c:pt idx="395">
                  <c:v>43118</c:v>
                </c:pt>
                <c:pt idx="396">
                  <c:v>43119</c:v>
                </c:pt>
                <c:pt idx="397">
                  <c:v>43122</c:v>
                </c:pt>
                <c:pt idx="398">
                  <c:v>43123</c:v>
                </c:pt>
                <c:pt idx="399">
                  <c:v>43124</c:v>
                </c:pt>
                <c:pt idx="400">
                  <c:v>43125</c:v>
                </c:pt>
                <c:pt idx="401">
                  <c:v>43126</c:v>
                </c:pt>
                <c:pt idx="402">
                  <c:v>43129</c:v>
                </c:pt>
                <c:pt idx="403">
                  <c:v>43130</c:v>
                </c:pt>
                <c:pt idx="404">
                  <c:v>43131</c:v>
                </c:pt>
                <c:pt idx="405">
                  <c:v>43132</c:v>
                </c:pt>
                <c:pt idx="406">
                  <c:v>43133</c:v>
                </c:pt>
                <c:pt idx="407">
                  <c:v>43136</c:v>
                </c:pt>
                <c:pt idx="408">
                  <c:v>43137</c:v>
                </c:pt>
                <c:pt idx="409">
                  <c:v>43138</c:v>
                </c:pt>
                <c:pt idx="410">
                  <c:v>43139</c:v>
                </c:pt>
                <c:pt idx="411">
                  <c:v>43140</c:v>
                </c:pt>
                <c:pt idx="412">
                  <c:v>43143</c:v>
                </c:pt>
                <c:pt idx="413">
                  <c:v>43144</c:v>
                </c:pt>
                <c:pt idx="414">
                  <c:v>43145</c:v>
                </c:pt>
                <c:pt idx="415">
                  <c:v>43146</c:v>
                </c:pt>
                <c:pt idx="416">
                  <c:v>43147</c:v>
                </c:pt>
                <c:pt idx="417">
                  <c:v>43150</c:v>
                </c:pt>
                <c:pt idx="418">
                  <c:v>43151</c:v>
                </c:pt>
                <c:pt idx="419">
                  <c:v>43152</c:v>
                </c:pt>
                <c:pt idx="420">
                  <c:v>43153</c:v>
                </c:pt>
                <c:pt idx="421">
                  <c:v>43154</c:v>
                </c:pt>
                <c:pt idx="422">
                  <c:v>43157</c:v>
                </c:pt>
                <c:pt idx="423">
                  <c:v>43158</c:v>
                </c:pt>
                <c:pt idx="424">
                  <c:v>43159</c:v>
                </c:pt>
                <c:pt idx="425">
                  <c:v>43160</c:v>
                </c:pt>
                <c:pt idx="426">
                  <c:v>43161</c:v>
                </c:pt>
                <c:pt idx="427">
                  <c:v>43164</c:v>
                </c:pt>
                <c:pt idx="428">
                  <c:v>43165</c:v>
                </c:pt>
                <c:pt idx="429">
                  <c:v>43166</c:v>
                </c:pt>
                <c:pt idx="430">
                  <c:v>43167</c:v>
                </c:pt>
                <c:pt idx="431">
                  <c:v>43168</c:v>
                </c:pt>
                <c:pt idx="432">
                  <c:v>43171</c:v>
                </c:pt>
                <c:pt idx="433">
                  <c:v>43172</c:v>
                </c:pt>
                <c:pt idx="434">
                  <c:v>43173</c:v>
                </c:pt>
                <c:pt idx="435">
                  <c:v>43174</c:v>
                </c:pt>
                <c:pt idx="436">
                  <c:v>43175</c:v>
                </c:pt>
                <c:pt idx="437">
                  <c:v>43178</c:v>
                </c:pt>
                <c:pt idx="438">
                  <c:v>43179</c:v>
                </c:pt>
                <c:pt idx="439">
                  <c:v>43180</c:v>
                </c:pt>
                <c:pt idx="440">
                  <c:v>43181</c:v>
                </c:pt>
                <c:pt idx="441">
                  <c:v>43182</c:v>
                </c:pt>
                <c:pt idx="442">
                  <c:v>43185</c:v>
                </c:pt>
                <c:pt idx="443">
                  <c:v>43186</c:v>
                </c:pt>
                <c:pt idx="444">
                  <c:v>43187</c:v>
                </c:pt>
                <c:pt idx="445">
                  <c:v>43188</c:v>
                </c:pt>
                <c:pt idx="446">
                  <c:v>43193</c:v>
                </c:pt>
                <c:pt idx="447">
                  <c:v>43194</c:v>
                </c:pt>
                <c:pt idx="448">
                  <c:v>43195</c:v>
                </c:pt>
                <c:pt idx="449">
                  <c:v>43196</c:v>
                </c:pt>
                <c:pt idx="450">
                  <c:v>43199</c:v>
                </c:pt>
                <c:pt idx="451">
                  <c:v>43200</c:v>
                </c:pt>
                <c:pt idx="452">
                  <c:v>43201</c:v>
                </c:pt>
                <c:pt idx="453">
                  <c:v>43202</c:v>
                </c:pt>
                <c:pt idx="454">
                  <c:v>43203</c:v>
                </c:pt>
                <c:pt idx="455">
                  <c:v>43206</c:v>
                </c:pt>
                <c:pt idx="456">
                  <c:v>43207</c:v>
                </c:pt>
                <c:pt idx="457">
                  <c:v>43208</c:v>
                </c:pt>
                <c:pt idx="458">
                  <c:v>43209</c:v>
                </c:pt>
                <c:pt idx="459">
                  <c:v>43210</c:v>
                </c:pt>
                <c:pt idx="460">
                  <c:v>43213</c:v>
                </c:pt>
                <c:pt idx="461">
                  <c:v>43214</c:v>
                </c:pt>
                <c:pt idx="462">
                  <c:v>43215</c:v>
                </c:pt>
                <c:pt idx="463">
                  <c:v>43216</c:v>
                </c:pt>
                <c:pt idx="464">
                  <c:v>43217</c:v>
                </c:pt>
                <c:pt idx="465">
                  <c:v>43220</c:v>
                </c:pt>
                <c:pt idx="466">
                  <c:v>43222</c:v>
                </c:pt>
                <c:pt idx="467">
                  <c:v>43223</c:v>
                </c:pt>
                <c:pt idx="468">
                  <c:v>43224</c:v>
                </c:pt>
                <c:pt idx="469">
                  <c:v>43227</c:v>
                </c:pt>
                <c:pt idx="470">
                  <c:v>43228</c:v>
                </c:pt>
                <c:pt idx="471">
                  <c:v>43229</c:v>
                </c:pt>
                <c:pt idx="472">
                  <c:v>43230</c:v>
                </c:pt>
                <c:pt idx="473">
                  <c:v>43231</c:v>
                </c:pt>
                <c:pt idx="474">
                  <c:v>43234</c:v>
                </c:pt>
                <c:pt idx="475">
                  <c:v>43235</c:v>
                </c:pt>
                <c:pt idx="476">
                  <c:v>43236</c:v>
                </c:pt>
                <c:pt idx="477">
                  <c:v>43237</c:v>
                </c:pt>
                <c:pt idx="478">
                  <c:v>43238</c:v>
                </c:pt>
                <c:pt idx="479">
                  <c:v>43241</c:v>
                </c:pt>
                <c:pt idx="480">
                  <c:v>43242</c:v>
                </c:pt>
                <c:pt idx="481">
                  <c:v>43243</c:v>
                </c:pt>
                <c:pt idx="482">
                  <c:v>43244</c:v>
                </c:pt>
                <c:pt idx="483">
                  <c:v>43245</c:v>
                </c:pt>
                <c:pt idx="484">
                  <c:v>43248</c:v>
                </c:pt>
                <c:pt idx="485">
                  <c:v>43249</c:v>
                </c:pt>
                <c:pt idx="486">
                  <c:v>43250</c:v>
                </c:pt>
                <c:pt idx="487">
                  <c:v>43251</c:v>
                </c:pt>
                <c:pt idx="488">
                  <c:v>43252</c:v>
                </c:pt>
                <c:pt idx="489">
                  <c:v>43255</c:v>
                </c:pt>
                <c:pt idx="490">
                  <c:v>43256</c:v>
                </c:pt>
                <c:pt idx="491">
                  <c:v>43257</c:v>
                </c:pt>
                <c:pt idx="492">
                  <c:v>43258</c:v>
                </c:pt>
                <c:pt idx="493">
                  <c:v>43259</c:v>
                </c:pt>
                <c:pt idx="494">
                  <c:v>43262</c:v>
                </c:pt>
                <c:pt idx="495">
                  <c:v>43263</c:v>
                </c:pt>
                <c:pt idx="496">
                  <c:v>43264</c:v>
                </c:pt>
                <c:pt idx="497">
                  <c:v>43265</c:v>
                </c:pt>
                <c:pt idx="498">
                  <c:v>43266</c:v>
                </c:pt>
                <c:pt idx="499">
                  <c:v>43269</c:v>
                </c:pt>
                <c:pt idx="500">
                  <c:v>43270</c:v>
                </c:pt>
                <c:pt idx="501">
                  <c:v>43271</c:v>
                </c:pt>
                <c:pt idx="502">
                  <c:v>43272</c:v>
                </c:pt>
                <c:pt idx="503">
                  <c:v>43273</c:v>
                </c:pt>
                <c:pt idx="504">
                  <c:v>43276</c:v>
                </c:pt>
                <c:pt idx="505">
                  <c:v>43277</c:v>
                </c:pt>
                <c:pt idx="506">
                  <c:v>43278</c:v>
                </c:pt>
                <c:pt idx="507">
                  <c:v>43279</c:v>
                </c:pt>
                <c:pt idx="508">
                  <c:v>43280</c:v>
                </c:pt>
                <c:pt idx="509">
                  <c:v>43283</c:v>
                </c:pt>
                <c:pt idx="510">
                  <c:v>43284</c:v>
                </c:pt>
                <c:pt idx="511">
                  <c:v>43285</c:v>
                </c:pt>
                <c:pt idx="512">
                  <c:v>43286</c:v>
                </c:pt>
                <c:pt idx="513">
                  <c:v>43287</c:v>
                </c:pt>
                <c:pt idx="514">
                  <c:v>43290</c:v>
                </c:pt>
                <c:pt idx="515">
                  <c:v>43291</c:v>
                </c:pt>
                <c:pt idx="516">
                  <c:v>43292</c:v>
                </c:pt>
                <c:pt idx="517">
                  <c:v>43293</c:v>
                </c:pt>
                <c:pt idx="518">
                  <c:v>43300</c:v>
                </c:pt>
                <c:pt idx="519">
                  <c:v>43307</c:v>
                </c:pt>
                <c:pt idx="520">
                  <c:v>43314</c:v>
                </c:pt>
                <c:pt idx="521">
                  <c:v>43321</c:v>
                </c:pt>
                <c:pt idx="522">
                  <c:v>43328</c:v>
                </c:pt>
                <c:pt idx="523">
                  <c:v>43335</c:v>
                </c:pt>
                <c:pt idx="524">
                  <c:v>43342</c:v>
                </c:pt>
                <c:pt idx="525">
                  <c:v>43349</c:v>
                </c:pt>
                <c:pt idx="526">
                  <c:v>43356</c:v>
                </c:pt>
                <c:pt idx="527">
                  <c:v>43363</c:v>
                </c:pt>
                <c:pt idx="528">
                  <c:v>43370</c:v>
                </c:pt>
                <c:pt idx="529">
                  <c:v>43377</c:v>
                </c:pt>
                <c:pt idx="530">
                  <c:v>43384</c:v>
                </c:pt>
                <c:pt idx="531">
                  <c:v>43391</c:v>
                </c:pt>
                <c:pt idx="532">
                  <c:v>43398</c:v>
                </c:pt>
                <c:pt idx="533">
                  <c:v>43405</c:v>
                </c:pt>
                <c:pt idx="534">
                  <c:v>43412</c:v>
                </c:pt>
                <c:pt idx="535">
                  <c:v>43419</c:v>
                </c:pt>
                <c:pt idx="536">
                  <c:v>43426</c:v>
                </c:pt>
                <c:pt idx="537">
                  <c:v>43433</c:v>
                </c:pt>
                <c:pt idx="538">
                  <c:v>43440</c:v>
                </c:pt>
                <c:pt idx="539">
                  <c:v>43447</c:v>
                </c:pt>
                <c:pt idx="540">
                  <c:v>43454</c:v>
                </c:pt>
                <c:pt idx="541">
                  <c:v>43465</c:v>
                </c:pt>
                <c:pt idx="542">
                  <c:v>43472</c:v>
                </c:pt>
                <c:pt idx="543">
                  <c:v>43479</c:v>
                </c:pt>
                <c:pt idx="544">
                  <c:v>43486</c:v>
                </c:pt>
                <c:pt idx="545">
                  <c:v>43493</c:v>
                </c:pt>
                <c:pt idx="546">
                  <c:v>43500</c:v>
                </c:pt>
                <c:pt idx="547">
                  <c:v>43507</c:v>
                </c:pt>
                <c:pt idx="548">
                  <c:v>43514</c:v>
                </c:pt>
                <c:pt idx="549">
                  <c:v>43521</c:v>
                </c:pt>
                <c:pt idx="550">
                  <c:v>43528</c:v>
                </c:pt>
                <c:pt idx="551">
                  <c:v>43535</c:v>
                </c:pt>
                <c:pt idx="552">
                  <c:v>43542</c:v>
                </c:pt>
                <c:pt idx="553">
                  <c:v>43549</c:v>
                </c:pt>
                <c:pt idx="554">
                  <c:v>43556</c:v>
                </c:pt>
                <c:pt idx="555">
                  <c:v>43563</c:v>
                </c:pt>
                <c:pt idx="556">
                  <c:v>43570</c:v>
                </c:pt>
                <c:pt idx="557">
                  <c:v>43579</c:v>
                </c:pt>
                <c:pt idx="558">
                  <c:v>43584</c:v>
                </c:pt>
                <c:pt idx="559">
                  <c:v>43591</c:v>
                </c:pt>
                <c:pt idx="560">
                  <c:v>43598</c:v>
                </c:pt>
                <c:pt idx="561">
                  <c:v>43605</c:v>
                </c:pt>
                <c:pt idx="562">
                  <c:v>43612</c:v>
                </c:pt>
                <c:pt idx="563">
                  <c:v>43619</c:v>
                </c:pt>
                <c:pt idx="564">
                  <c:v>43626</c:v>
                </c:pt>
                <c:pt idx="565">
                  <c:v>43633</c:v>
                </c:pt>
                <c:pt idx="566">
                  <c:v>43640</c:v>
                </c:pt>
                <c:pt idx="567">
                  <c:v>43647</c:v>
                </c:pt>
                <c:pt idx="568">
                  <c:v>43654</c:v>
                </c:pt>
                <c:pt idx="569">
                  <c:v>43661</c:v>
                </c:pt>
                <c:pt idx="570">
                  <c:v>43668</c:v>
                </c:pt>
                <c:pt idx="571">
                  <c:v>43675</c:v>
                </c:pt>
                <c:pt idx="572">
                  <c:v>43682</c:v>
                </c:pt>
                <c:pt idx="573">
                  <c:v>43689</c:v>
                </c:pt>
                <c:pt idx="574">
                  <c:v>43696</c:v>
                </c:pt>
                <c:pt idx="575">
                  <c:v>43703</c:v>
                </c:pt>
                <c:pt idx="576">
                  <c:v>43710</c:v>
                </c:pt>
                <c:pt idx="577">
                  <c:v>43717</c:v>
                </c:pt>
                <c:pt idx="578">
                  <c:v>43724</c:v>
                </c:pt>
                <c:pt idx="579">
                  <c:v>43731</c:v>
                </c:pt>
                <c:pt idx="580">
                  <c:v>43738</c:v>
                </c:pt>
                <c:pt idx="581">
                  <c:v>43745</c:v>
                </c:pt>
                <c:pt idx="582">
                  <c:v>43752</c:v>
                </c:pt>
                <c:pt idx="583">
                  <c:v>43759</c:v>
                </c:pt>
                <c:pt idx="584">
                  <c:v>43766</c:v>
                </c:pt>
                <c:pt idx="585">
                  <c:v>43773</c:v>
                </c:pt>
                <c:pt idx="586">
                  <c:v>43780</c:v>
                </c:pt>
                <c:pt idx="587">
                  <c:v>43787</c:v>
                </c:pt>
                <c:pt idx="588">
                  <c:v>43794</c:v>
                </c:pt>
                <c:pt idx="589">
                  <c:v>43801</c:v>
                </c:pt>
                <c:pt idx="590">
                  <c:v>43808</c:v>
                </c:pt>
                <c:pt idx="591">
                  <c:v>43815</c:v>
                </c:pt>
                <c:pt idx="592">
                  <c:v>43822</c:v>
                </c:pt>
                <c:pt idx="593">
                  <c:v>43830</c:v>
                </c:pt>
                <c:pt idx="594">
                  <c:v>43837</c:v>
                </c:pt>
                <c:pt idx="595">
                  <c:v>43844</c:v>
                </c:pt>
                <c:pt idx="596">
                  <c:v>43851</c:v>
                </c:pt>
                <c:pt idx="597">
                  <c:v>43858</c:v>
                </c:pt>
                <c:pt idx="598">
                  <c:v>43865</c:v>
                </c:pt>
                <c:pt idx="599">
                  <c:v>43872</c:v>
                </c:pt>
                <c:pt idx="600">
                  <c:v>43879</c:v>
                </c:pt>
                <c:pt idx="601">
                  <c:v>43886</c:v>
                </c:pt>
                <c:pt idx="602">
                  <c:v>43893</c:v>
                </c:pt>
                <c:pt idx="603">
                  <c:v>43900</c:v>
                </c:pt>
                <c:pt idx="604">
                  <c:v>43907</c:v>
                </c:pt>
                <c:pt idx="605">
                  <c:v>43914</c:v>
                </c:pt>
                <c:pt idx="606">
                  <c:v>43921</c:v>
                </c:pt>
                <c:pt idx="607">
                  <c:v>43928</c:v>
                </c:pt>
                <c:pt idx="608">
                  <c:v>43937</c:v>
                </c:pt>
                <c:pt idx="609">
                  <c:v>43944</c:v>
                </c:pt>
                <c:pt idx="610">
                  <c:v>43951</c:v>
                </c:pt>
                <c:pt idx="611">
                  <c:v>43958</c:v>
                </c:pt>
                <c:pt idx="612">
                  <c:v>43965</c:v>
                </c:pt>
                <c:pt idx="613">
                  <c:v>43972</c:v>
                </c:pt>
                <c:pt idx="614">
                  <c:v>43979</c:v>
                </c:pt>
                <c:pt idx="615">
                  <c:v>43986</c:v>
                </c:pt>
                <c:pt idx="616">
                  <c:v>43993</c:v>
                </c:pt>
                <c:pt idx="617">
                  <c:v>44000</c:v>
                </c:pt>
                <c:pt idx="618">
                  <c:v>44007</c:v>
                </c:pt>
                <c:pt idx="619">
                  <c:v>44014</c:v>
                </c:pt>
                <c:pt idx="620">
                  <c:v>44021</c:v>
                </c:pt>
                <c:pt idx="621">
                  <c:v>44028</c:v>
                </c:pt>
                <c:pt idx="622">
                  <c:v>44035</c:v>
                </c:pt>
                <c:pt idx="623">
                  <c:v>44042</c:v>
                </c:pt>
                <c:pt idx="624">
                  <c:v>44049</c:v>
                </c:pt>
                <c:pt idx="625">
                  <c:v>44056</c:v>
                </c:pt>
                <c:pt idx="626">
                  <c:v>44063</c:v>
                </c:pt>
                <c:pt idx="627">
                  <c:v>44070</c:v>
                </c:pt>
                <c:pt idx="628">
                  <c:v>44077</c:v>
                </c:pt>
                <c:pt idx="629">
                  <c:v>44084</c:v>
                </c:pt>
                <c:pt idx="630">
                  <c:v>44091</c:v>
                </c:pt>
                <c:pt idx="631">
                  <c:v>44098</c:v>
                </c:pt>
                <c:pt idx="632">
                  <c:v>44105</c:v>
                </c:pt>
                <c:pt idx="633">
                  <c:v>44112</c:v>
                </c:pt>
                <c:pt idx="634">
                  <c:v>44119</c:v>
                </c:pt>
                <c:pt idx="635">
                  <c:v>44126</c:v>
                </c:pt>
                <c:pt idx="636">
                  <c:v>44133</c:v>
                </c:pt>
                <c:pt idx="637">
                  <c:v>44140</c:v>
                </c:pt>
                <c:pt idx="638">
                  <c:v>44147</c:v>
                </c:pt>
                <c:pt idx="639">
                  <c:v>44154</c:v>
                </c:pt>
                <c:pt idx="640">
                  <c:v>44161</c:v>
                </c:pt>
                <c:pt idx="641">
                  <c:v>44168</c:v>
                </c:pt>
                <c:pt idx="642">
                  <c:v>44175</c:v>
                </c:pt>
                <c:pt idx="643">
                  <c:v>44182</c:v>
                </c:pt>
                <c:pt idx="644">
                  <c:v>44189</c:v>
                </c:pt>
                <c:pt idx="645">
                  <c:v>44196</c:v>
                </c:pt>
                <c:pt idx="646">
                  <c:v>44203</c:v>
                </c:pt>
                <c:pt idx="647">
                  <c:v>44210</c:v>
                </c:pt>
                <c:pt idx="648">
                  <c:v>44217</c:v>
                </c:pt>
                <c:pt idx="649">
                  <c:v>44224</c:v>
                </c:pt>
                <c:pt idx="650">
                  <c:v>44231</c:v>
                </c:pt>
                <c:pt idx="651">
                  <c:v>44238</c:v>
                </c:pt>
                <c:pt idx="652">
                  <c:v>44245</c:v>
                </c:pt>
                <c:pt idx="653">
                  <c:v>44252</c:v>
                </c:pt>
                <c:pt idx="654">
                  <c:v>44259</c:v>
                </c:pt>
                <c:pt idx="655">
                  <c:v>44266</c:v>
                </c:pt>
                <c:pt idx="656">
                  <c:v>44273</c:v>
                </c:pt>
                <c:pt idx="657">
                  <c:v>44280</c:v>
                </c:pt>
                <c:pt idx="658">
                  <c:v>44287</c:v>
                </c:pt>
                <c:pt idx="659">
                  <c:v>44294</c:v>
                </c:pt>
                <c:pt idx="660">
                  <c:v>44301</c:v>
                </c:pt>
                <c:pt idx="661">
                  <c:v>44308</c:v>
                </c:pt>
                <c:pt idx="662">
                  <c:v>44315</c:v>
                </c:pt>
                <c:pt idx="663">
                  <c:v>44322</c:v>
                </c:pt>
                <c:pt idx="664">
                  <c:v>44329</c:v>
                </c:pt>
                <c:pt idx="665">
                  <c:v>44336</c:v>
                </c:pt>
                <c:pt idx="666">
                  <c:v>44343</c:v>
                </c:pt>
                <c:pt idx="667">
                  <c:v>44350</c:v>
                </c:pt>
                <c:pt idx="668">
                  <c:v>44357</c:v>
                </c:pt>
                <c:pt idx="669">
                  <c:v>44364</c:v>
                </c:pt>
                <c:pt idx="670">
                  <c:v>44371</c:v>
                </c:pt>
                <c:pt idx="671">
                  <c:v>44378</c:v>
                </c:pt>
                <c:pt idx="672">
                  <c:v>44385</c:v>
                </c:pt>
                <c:pt idx="673">
                  <c:v>44392</c:v>
                </c:pt>
                <c:pt idx="674">
                  <c:v>44399</c:v>
                </c:pt>
                <c:pt idx="675">
                  <c:v>44406</c:v>
                </c:pt>
                <c:pt idx="676">
                  <c:v>44413</c:v>
                </c:pt>
                <c:pt idx="677">
                  <c:v>44420</c:v>
                </c:pt>
                <c:pt idx="678">
                  <c:v>44427</c:v>
                </c:pt>
                <c:pt idx="679">
                  <c:v>44434</c:v>
                </c:pt>
                <c:pt idx="680">
                  <c:v>44441</c:v>
                </c:pt>
                <c:pt idx="681">
                  <c:v>44448</c:v>
                </c:pt>
                <c:pt idx="682">
                  <c:v>44455</c:v>
                </c:pt>
                <c:pt idx="683">
                  <c:v>44462</c:v>
                </c:pt>
                <c:pt idx="684">
                  <c:v>44469</c:v>
                </c:pt>
                <c:pt idx="685">
                  <c:v>44476</c:v>
                </c:pt>
                <c:pt idx="686">
                  <c:v>44483</c:v>
                </c:pt>
                <c:pt idx="687">
                  <c:v>44490</c:v>
                </c:pt>
                <c:pt idx="688">
                  <c:v>44497</c:v>
                </c:pt>
                <c:pt idx="689">
                  <c:v>44504</c:v>
                </c:pt>
                <c:pt idx="690">
                  <c:v>44511</c:v>
                </c:pt>
                <c:pt idx="691">
                  <c:v>44518</c:v>
                </c:pt>
                <c:pt idx="692">
                  <c:v>44525</c:v>
                </c:pt>
                <c:pt idx="693">
                  <c:v>44532</c:v>
                </c:pt>
                <c:pt idx="694">
                  <c:v>44539</c:v>
                </c:pt>
                <c:pt idx="695">
                  <c:v>44546</c:v>
                </c:pt>
                <c:pt idx="696">
                  <c:v>44553</c:v>
                </c:pt>
                <c:pt idx="697">
                  <c:v>44560</c:v>
                </c:pt>
                <c:pt idx="698">
                  <c:v>44567</c:v>
                </c:pt>
                <c:pt idx="699">
                  <c:v>44574</c:v>
                </c:pt>
                <c:pt idx="700">
                  <c:v>44581</c:v>
                </c:pt>
                <c:pt idx="701">
                  <c:v>44588</c:v>
                </c:pt>
                <c:pt idx="702">
                  <c:v>44595</c:v>
                </c:pt>
                <c:pt idx="703">
                  <c:v>44602</c:v>
                </c:pt>
                <c:pt idx="704">
                  <c:v>44609</c:v>
                </c:pt>
                <c:pt idx="705">
                  <c:v>44616</c:v>
                </c:pt>
                <c:pt idx="706">
                  <c:v>44623</c:v>
                </c:pt>
                <c:pt idx="707">
                  <c:v>44630</c:v>
                </c:pt>
                <c:pt idx="708">
                  <c:v>44637</c:v>
                </c:pt>
                <c:pt idx="709">
                  <c:v>44644</c:v>
                </c:pt>
                <c:pt idx="710">
                  <c:v>44651</c:v>
                </c:pt>
                <c:pt idx="711">
                  <c:v>44658</c:v>
                </c:pt>
                <c:pt idx="712">
                  <c:v>44665</c:v>
                </c:pt>
                <c:pt idx="713">
                  <c:v>44672</c:v>
                </c:pt>
                <c:pt idx="714">
                  <c:v>44679</c:v>
                </c:pt>
                <c:pt idx="715">
                  <c:v>44686</c:v>
                </c:pt>
                <c:pt idx="716">
                  <c:v>44693</c:v>
                </c:pt>
                <c:pt idx="717">
                  <c:v>44700</c:v>
                </c:pt>
                <c:pt idx="718">
                  <c:v>44707</c:v>
                </c:pt>
                <c:pt idx="719">
                  <c:v>44714</c:v>
                </c:pt>
                <c:pt idx="720">
                  <c:v>44721</c:v>
                </c:pt>
                <c:pt idx="721">
                  <c:v>44728</c:v>
                </c:pt>
                <c:pt idx="722">
                  <c:v>44735</c:v>
                </c:pt>
                <c:pt idx="723">
                  <c:v>44742</c:v>
                </c:pt>
                <c:pt idx="724">
                  <c:v>44749</c:v>
                </c:pt>
                <c:pt idx="725">
                  <c:v>44756</c:v>
                </c:pt>
                <c:pt idx="726">
                  <c:v>44763</c:v>
                </c:pt>
                <c:pt idx="727">
                  <c:v>44770</c:v>
                </c:pt>
                <c:pt idx="728">
                  <c:v>44777</c:v>
                </c:pt>
                <c:pt idx="729">
                  <c:v>44784</c:v>
                </c:pt>
                <c:pt idx="730">
                  <c:v>44791</c:v>
                </c:pt>
                <c:pt idx="731">
                  <c:v>44798</c:v>
                </c:pt>
                <c:pt idx="732">
                  <c:v>44805</c:v>
                </c:pt>
                <c:pt idx="733">
                  <c:v>44812</c:v>
                </c:pt>
                <c:pt idx="734">
                  <c:v>44819</c:v>
                </c:pt>
                <c:pt idx="735">
                  <c:v>44826</c:v>
                </c:pt>
                <c:pt idx="736">
                  <c:v>44833</c:v>
                </c:pt>
                <c:pt idx="737">
                  <c:v>44840</c:v>
                </c:pt>
                <c:pt idx="738">
                  <c:v>44847</c:v>
                </c:pt>
                <c:pt idx="739">
                  <c:v>44854</c:v>
                </c:pt>
                <c:pt idx="740">
                  <c:v>44861</c:v>
                </c:pt>
                <c:pt idx="741">
                  <c:v>44868</c:v>
                </c:pt>
                <c:pt idx="742">
                  <c:v>44875</c:v>
                </c:pt>
                <c:pt idx="743">
                  <c:v>44882</c:v>
                </c:pt>
                <c:pt idx="744">
                  <c:v>44889</c:v>
                </c:pt>
                <c:pt idx="745">
                  <c:v>44896</c:v>
                </c:pt>
                <c:pt idx="746">
                  <c:v>44903</c:v>
                </c:pt>
                <c:pt idx="747">
                  <c:v>44910</c:v>
                </c:pt>
                <c:pt idx="748">
                  <c:v>44917</c:v>
                </c:pt>
                <c:pt idx="749">
                  <c:v>44924</c:v>
                </c:pt>
                <c:pt idx="750">
                  <c:v>44931</c:v>
                </c:pt>
                <c:pt idx="751">
                  <c:v>44938</c:v>
                </c:pt>
                <c:pt idx="752">
                  <c:v>44945</c:v>
                </c:pt>
                <c:pt idx="753">
                  <c:v>44952</c:v>
                </c:pt>
                <c:pt idx="754">
                  <c:v>44959</c:v>
                </c:pt>
                <c:pt idx="755">
                  <c:v>44966</c:v>
                </c:pt>
                <c:pt idx="756">
                  <c:v>44973</c:v>
                </c:pt>
                <c:pt idx="757">
                  <c:v>44980</c:v>
                </c:pt>
                <c:pt idx="758">
                  <c:v>44987</c:v>
                </c:pt>
                <c:pt idx="759">
                  <c:v>44994</c:v>
                </c:pt>
                <c:pt idx="760">
                  <c:v>45001</c:v>
                </c:pt>
                <c:pt idx="761">
                  <c:v>45008</c:v>
                </c:pt>
                <c:pt idx="762">
                  <c:v>45015</c:v>
                </c:pt>
                <c:pt idx="763">
                  <c:v>45022</c:v>
                </c:pt>
                <c:pt idx="764">
                  <c:v>45029</c:v>
                </c:pt>
                <c:pt idx="765">
                  <c:v>45036</c:v>
                </c:pt>
                <c:pt idx="766">
                  <c:v>45043</c:v>
                </c:pt>
                <c:pt idx="767">
                  <c:v>45050</c:v>
                </c:pt>
                <c:pt idx="768">
                  <c:v>45057</c:v>
                </c:pt>
                <c:pt idx="769">
                  <c:v>45064</c:v>
                </c:pt>
                <c:pt idx="770">
                  <c:v>45071</c:v>
                </c:pt>
                <c:pt idx="771">
                  <c:v>45078</c:v>
                </c:pt>
                <c:pt idx="772">
                  <c:v>45085</c:v>
                </c:pt>
                <c:pt idx="773">
                  <c:v>45092</c:v>
                </c:pt>
                <c:pt idx="774">
                  <c:v>45099</c:v>
                </c:pt>
                <c:pt idx="775">
                  <c:v>45106</c:v>
                </c:pt>
                <c:pt idx="776">
                  <c:v>45113</c:v>
                </c:pt>
                <c:pt idx="777">
                  <c:v>45120</c:v>
                </c:pt>
                <c:pt idx="778">
                  <c:v>45127</c:v>
                </c:pt>
                <c:pt idx="779">
                  <c:v>45134</c:v>
                </c:pt>
                <c:pt idx="780">
                  <c:v>45141</c:v>
                </c:pt>
                <c:pt idx="781">
                  <c:v>45148</c:v>
                </c:pt>
                <c:pt idx="782">
                  <c:v>45155</c:v>
                </c:pt>
                <c:pt idx="783">
                  <c:v>45162</c:v>
                </c:pt>
                <c:pt idx="784">
                  <c:v>45169</c:v>
                </c:pt>
                <c:pt idx="785">
                  <c:v>45176</c:v>
                </c:pt>
                <c:pt idx="786">
                  <c:v>45183</c:v>
                </c:pt>
                <c:pt idx="787">
                  <c:v>45190</c:v>
                </c:pt>
                <c:pt idx="788">
                  <c:v>45197</c:v>
                </c:pt>
                <c:pt idx="789">
                  <c:v>45204</c:v>
                </c:pt>
                <c:pt idx="790">
                  <c:v>45211</c:v>
                </c:pt>
                <c:pt idx="791">
                  <c:v>45218</c:v>
                </c:pt>
                <c:pt idx="792">
                  <c:v>45225</c:v>
                </c:pt>
                <c:pt idx="793">
                  <c:v>45232</c:v>
                </c:pt>
                <c:pt idx="794">
                  <c:v>45239</c:v>
                </c:pt>
                <c:pt idx="795">
                  <c:v>45246</c:v>
                </c:pt>
                <c:pt idx="796">
                  <c:v>45253</c:v>
                </c:pt>
                <c:pt idx="797">
                  <c:v>45260</c:v>
                </c:pt>
                <c:pt idx="798">
                  <c:v>45267</c:v>
                </c:pt>
                <c:pt idx="799">
                  <c:v>45274</c:v>
                </c:pt>
                <c:pt idx="800">
                  <c:v>45281</c:v>
                </c:pt>
                <c:pt idx="801">
                  <c:v>45289</c:v>
                </c:pt>
                <c:pt idx="802">
                  <c:v>45296</c:v>
                </c:pt>
                <c:pt idx="803">
                  <c:v>45303</c:v>
                </c:pt>
                <c:pt idx="804">
                  <c:v>45310</c:v>
                </c:pt>
                <c:pt idx="805">
                  <c:v>45317</c:v>
                </c:pt>
                <c:pt idx="806">
                  <c:v>45324</c:v>
                </c:pt>
                <c:pt idx="807">
                  <c:v>45331</c:v>
                </c:pt>
                <c:pt idx="808">
                  <c:v>45338</c:v>
                </c:pt>
                <c:pt idx="809">
                  <c:v>45345</c:v>
                </c:pt>
                <c:pt idx="810">
                  <c:v>45352</c:v>
                </c:pt>
                <c:pt idx="811">
                  <c:v>45359</c:v>
                </c:pt>
                <c:pt idx="812">
                  <c:v>45366</c:v>
                </c:pt>
                <c:pt idx="813">
                  <c:v>45373</c:v>
                </c:pt>
                <c:pt idx="814">
                  <c:v>45384</c:v>
                </c:pt>
                <c:pt idx="815">
                  <c:v>45387</c:v>
                </c:pt>
                <c:pt idx="816">
                  <c:v>45394</c:v>
                </c:pt>
                <c:pt idx="817">
                  <c:v>45401</c:v>
                </c:pt>
                <c:pt idx="818">
                  <c:v>45408</c:v>
                </c:pt>
                <c:pt idx="819">
                  <c:v>45418</c:v>
                </c:pt>
                <c:pt idx="820">
                  <c:v>45425</c:v>
                </c:pt>
                <c:pt idx="821">
                  <c:v>45432</c:v>
                </c:pt>
                <c:pt idx="822">
                  <c:v>45439</c:v>
                </c:pt>
                <c:pt idx="823">
                  <c:v>45446</c:v>
                </c:pt>
                <c:pt idx="824">
                  <c:v>45453</c:v>
                </c:pt>
                <c:pt idx="825">
                  <c:v>45460</c:v>
                </c:pt>
                <c:pt idx="826">
                  <c:v>45467</c:v>
                </c:pt>
                <c:pt idx="827">
                  <c:v>45474</c:v>
                </c:pt>
                <c:pt idx="828">
                  <c:v>45481</c:v>
                </c:pt>
                <c:pt idx="829">
                  <c:v>45488</c:v>
                </c:pt>
                <c:pt idx="830">
                  <c:v>45495</c:v>
                </c:pt>
                <c:pt idx="831">
                  <c:v>45502</c:v>
                </c:pt>
                <c:pt idx="832">
                  <c:v>45509</c:v>
                </c:pt>
                <c:pt idx="833">
                  <c:v>45516</c:v>
                </c:pt>
                <c:pt idx="834">
                  <c:v>45523</c:v>
                </c:pt>
                <c:pt idx="835">
                  <c:v>45530</c:v>
                </c:pt>
                <c:pt idx="836">
                  <c:v>45537</c:v>
                </c:pt>
                <c:pt idx="837">
                  <c:v>45544</c:v>
                </c:pt>
                <c:pt idx="838">
                  <c:v>45551</c:v>
                </c:pt>
                <c:pt idx="839">
                  <c:v>45558</c:v>
                </c:pt>
                <c:pt idx="840">
                  <c:v>45565</c:v>
                </c:pt>
                <c:pt idx="841">
                  <c:v>45572</c:v>
                </c:pt>
                <c:pt idx="842">
                  <c:v>45579</c:v>
                </c:pt>
                <c:pt idx="843">
                  <c:v>45586</c:v>
                </c:pt>
                <c:pt idx="844">
                  <c:v>45593</c:v>
                </c:pt>
                <c:pt idx="845">
                  <c:v>45600</c:v>
                </c:pt>
                <c:pt idx="846">
                  <c:v>45607</c:v>
                </c:pt>
                <c:pt idx="847">
                  <c:v>45614</c:v>
                </c:pt>
                <c:pt idx="848">
                  <c:v>45621</c:v>
                </c:pt>
                <c:pt idx="849">
                  <c:v>45628</c:v>
                </c:pt>
                <c:pt idx="850">
                  <c:v>45635</c:v>
                </c:pt>
                <c:pt idx="851">
                  <c:v>45642</c:v>
                </c:pt>
                <c:pt idx="852">
                  <c:v>45649</c:v>
                </c:pt>
                <c:pt idx="853">
                  <c:v>45657</c:v>
                </c:pt>
                <c:pt idx="854">
                  <c:v>45664</c:v>
                </c:pt>
                <c:pt idx="855">
                  <c:v>45671</c:v>
                </c:pt>
                <c:pt idx="856">
                  <c:v>45678</c:v>
                </c:pt>
                <c:pt idx="857">
                  <c:v>45685</c:v>
                </c:pt>
                <c:pt idx="858">
                  <c:v>45692</c:v>
                </c:pt>
                <c:pt idx="859">
                  <c:v>45699</c:v>
                </c:pt>
                <c:pt idx="860">
                  <c:v>45706</c:v>
                </c:pt>
                <c:pt idx="861">
                  <c:v>45713</c:v>
                </c:pt>
                <c:pt idx="862">
                  <c:v>45720</c:v>
                </c:pt>
                <c:pt idx="863">
                  <c:v>45727</c:v>
                </c:pt>
                <c:pt idx="864">
                  <c:v>45734</c:v>
                </c:pt>
                <c:pt idx="865">
                  <c:v>45741</c:v>
                </c:pt>
                <c:pt idx="866">
                  <c:v>45748</c:v>
                </c:pt>
                <c:pt idx="867">
                  <c:v>45755</c:v>
                </c:pt>
                <c:pt idx="868">
                  <c:v>45762</c:v>
                </c:pt>
                <c:pt idx="869">
                  <c:v>45771</c:v>
                </c:pt>
                <c:pt idx="870">
                  <c:v>45779</c:v>
                </c:pt>
                <c:pt idx="871">
                  <c:v>45785</c:v>
                </c:pt>
                <c:pt idx="872">
                  <c:v>45792</c:v>
                </c:pt>
                <c:pt idx="873">
                  <c:v>45799</c:v>
                </c:pt>
                <c:pt idx="874">
                  <c:v>45806</c:v>
                </c:pt>
                <c:pt idx="875">
                  <c:v>45813</c:v>
                </c:pt>
                <c:pt idx="876">
                  <c:v>45820</c:v>
                </c:pt>
                <c:pt idx="877">
                  <c:v>45827</c:v>
                </c:pt>
                <c:pt idx="878">
                  <c:v>45834</c:v>
                </c:pt>
                <c:pt idx="879">
                  <c:v>45841</c:v>
                </c:pt>
                <c:pt idx="880">
                  <c:v>45848</c:v>
                </c:pt>
                <c:pt idx="881">
                  <c:v>45855</c:v>
                </c:pt>
                <c:pt idx="882">
                  <c:v>45862</c:v>
                </c:pt>
                <c:pt idx="883">
                  <c:v>45869</c:v>
                </c:pt>
                <c:pt idx="884">
                  <c:v>45876</c:v>
                </c:pt>
                <c:pt idx="885">
                  <c:v>45883</c:v>
                </c:pt>
                <c:pt idx="886">
                  <c:v>45890</c:v>
                </c:pt>
                <c:pt idx="887">
                  <c:v>45897</c:v>
                </c:pt>
                <c:pt idx="888">
                  <c:v>45904</c:v>
                </c:pt>
                <c:pt idx="889">
                  <c:v>45911</c:v>
                </c:pt>
                <c:pt idx="890">
                  <c:v>45918</c:v>
                </c:pt>
                <c:pt idx="891">
                  <c:v>45925</c:v>
                </c:pt>
                <c:pt idx="892">
                  <c:v>45932</c:v>
                </c:pt>
                <c:pt idx="893">
                  <c:v>45939</c:v>
                </c:pt>
                <c:pt idx="894">
                  <c:v>45946</c:v>
                </c:pt>
                <c:pt idx="895">
                  <c:v>45953</c:v>
                </c:pt>
                <c:pt idx="896">
                  <c:v>45960</c:v>
                </c:pt>
                <c:pt idx="897">
                  <c:v>45967</c:v>
                </c:pt>
                <c:pt idx="898">
                  <c:v>45974</c:v>
                </c:pt>
                <c:pt idx="899">
                  <c:v>45981</c:v>
                </c:pt>
                <c:pt idx="900">
                  <c:v>45988</c:v>
                </c:pt>
                <c:pt idx="901">
                  <c:v>45995</c:v>
                </c:pt>
                <c:pt idx="902">
                  <c:v>46002</c:v>
                </c:pt>
                <c:pt idx="903">
                  <c:v>46009</c:v>
                </c:pt>
                <c:pt idx="904">
                  <c:v>46020</c:v>
                </c:pt>
                <c:pt idx="905">
                  <c:v>46024</c:v>
                </c:pt>
                <c:pt idx="906">
                  <c:v>46030</c:v>
                </c:pt>
                <c:pt idx="907">
                  <c:v>46037</c:v>
                </c:pt>
                <c:pt idx="908">
                  <c:v>46044</c:v>
                </c:pt>
                <c:pt idx="909">
                  <c:v>46051</c:v>
                </c:pt>
                <c:pt idx="910">
                  <c:v>46058</c:v>
                </c:pt>
                <c:pt idx="911">
                  <c:v>46065</c:v>
                </c:pt>
                <c:pt idx="912">
                  <c:v>46072</c:v>
                </c:pt>
                <c:pt idx="913">
                  <c:v>46079</c:v>
                </c:pt>
                <c:pt idx="914">
                  <c:v>46086</c:v>
                </c:pt>
                <c:pt idx="915">
                  <c:v>46093</c:v>
                </c:pt>
                <c:pt idx="916">
                  <c:v>46100</c:v>
                </c:pt>
                <c:pt idx="917">
                  <c:v>46107</c:v>
                </c:pt>
                <c:pt idx="918">
                  <c:v>46114</c:v>
                </c:pt>
                <c:pt idx="919">
                  <c:v>46121</c:v>
                </c:pt>
                <c:pt idx="920">
                  <c:v>46128</c:v>
                </c:pt>
                <c:pt idx="921">
                  <c:v>46135</c:v>
                </c:pt>
                <c:pt idx="922">
                  <c:v>46142</c:v>
                </c:pt>
                <c:pt idx="923">
                  <c:v>46149</c:v>
                </c:pt>
                <c:pt idx="924">
                  <c:v>46156</c:v>
                </c:pt>
                <c:pt idx="925">
                  <c:v>46163</c:v>
                </c:pt>
                <c:pt idx="926">
                  <c:v>46170</c:v>
                </c:pt>
                <c:pt idx="927">
                  <c:v>46177</c:v>
                </c:pt>
                <c:pt idx="928">
                  <c:v>46184</c:v>
                </c:pt>
                <c:pt idx="929">
                  <c:v>46191</c:v>
                </c:pt>
                <c:pt idx="930">
                  <c:v>46198</c:v>
                </c:pt>
                <c:pt idx="931">
                  <c:v>46205</c:v>
                </c:pt>
                <c:pt idx="932">
                  <c:v>46212</c:v>
                </c:pt>
                <c:pt idx="933">
                  <c:v>46219</c:v>
                </c:pt>
                <c:pt idx="934">
                  <c:v>46226</c:v>
                </c:pt>
                <c:pt idx="935">
                  <c:v>46233</c:v>
                </c:pt>
                <c:pt idx="936">
                  <c:v>46240</c:v>
                </c:pt>
                <c:pt idx="937">
                  <c:v>46247</c:v>
                </c:pt>
                <c:pt idx="938">
                  <c:v>46254</c:v>
                </c:pt>
                <c:pt idx="939">
                  <c:v>46261</c:v>
                </c:pt>
                <c:pt idx="940">
                  <c:v>46268</c:v>
                </c:pt>
                <c:pt idx="941">
                  <c:v>46275</c:v>
                </c:pt>
                <c:pt idx="942">
                  <c:v>46282</c:v>
                </c:pt>
                <c:pt idx="943">
                  <c:v>46289</c:v>
                </c:pt>
                <c:pt idx="944">
                  <c:v>46296</c:v>
                </c:pt>
                <c:pt idx="945">
                  <c:v>46303</c:v>
                </c:pt>
                <c:pt idx="946">
                  <c:v>46310</c:v>
                </c:pt>
                <c:pt idx="947">
                  <c:v>46317</c:v>
                </c:pt>
                <c:pt idx="948">
                  <c:v>46324</c:v>
                </c:pt>
                <c:pt idx="949">
                  <c:v>46331</c:v>
                </c:pt>
                <c:pt idx="950">
                  <c:v>46338</c:v>
                </c:pt>
                <c:pt idx="951">
                  <c:v>46345</c:v>
                </c:pt>
                <c:pt idx="952">
                  <c:v>46352</c:v>
                </c:pt>
                <c:pt idx="953">
                  <c:v>46359</c:v>
                </c:pt>
                <c:pt idx="954">
                  <c:v>46366</c:v>
                </c:pt>
                <c:pt idx="955">
                  <c:v>46373</c:v>
                </c:pt>
                <c:pt idx="956">
                  <c:v>46380</c:v>
                </c:pt>
                <c:pt idx="957">
                  <c:v>46387</c:v>
                </c:pt>
                <c:pt idx="958">
                  <c:v>46394</c:v>
                </c:pt>
                <c:pt idx="959">
                  <c:v>46401</c:v>
                </c:pt>
                <c:pt idx="960">
                  <c:v>46408</c:v>
                </c:pt>
                <c:pt idx="961">
                  <c:v>46415</c:v>
                </c:pt>
                <c:pt idx="962">
                  <c:v>46422</c:v>
                </c:pt>
                <c:pt idx="963">
                  <c:v>46429</c:v>
                </c:pt>
                <c:pt idx="964">
                  <c:v>46436</c:v>
                </c:pt>
                <c:pt idx="965">
                  <c:v>46443</c:v>
                </c:pt>
                <c:pt idx="966">
                  <c:v>46450</c:v>
                </c:pt>
                <c:pt idx="967">
                  <c:v>46457</c:v>
                </c:pt>
                <c:pt idx="968">
                  <c:v>46464</c:v>
                </c:pt>
                <c:pt idx="969">
                  <c:v>46471</c:v>
                </c:pt>
                <c:pt idx="970">
                  <c:v>46478</c:v>
                </c:pt>
                <c:pt idx="971">
                  <c:v>46485</c:v>
                </c:pt>
                <c:pt idx="972">
                  <c:v>46492</c:v>
                </c:pt>
                <c:pt idx="973">
                  <c:v>46499</c:v>
                </c:pt>
                <c:pt idx="974">
                  <c:v>46506</c:v>
                </c:pt>
                <c:pt idx="975">
                  <c:v>46513</c:v>
                </c:pt>
                <c:pt idx="976">
                  <c:v>46520</c:v>
                </c:pt>
                <c:pt idx="977">
                  <c:v>46527</c:v>
                </c:pt>
                <c:pt idx="978">
                  <c:v>46534</c:v>
                </c:pt>
                <c:pt idx="979">
                  <c:v>46541</c:v>
                </c:pt>
                <c:pt idx="980">
                  <c:v>46548</c:v>
                </c:pt>
                <c:pt idx="981">
                  <c:v>46555</c:v>
                </c:pt>
                <c:pt idx="982">
                  <c:v>46562</c:v>
                </c:pt>
                <c:pt idx="983">
                  <c:v>46569</c:v>
                </c:pt>
                <c:pt idx="984">
                  <c:v>46576</c:v>
                </c:pt>
                <c:pt idx="985">
                  <c:v>46583</c:v>
                </c:pt>
                <c:pt idx="986">
                  <c:v>46590</c:v>
                </c:pt>
                <c:pt idx="987">
                  <c:v>46597</c:v>
                </c:pt>
                <c:pt idx="988">
                  <c:v>46604</c:v>
                </c:pt>
                <c:pt idx="989">
                  <c:v>46611</c:v>
                </c:pt>
                <c:pt idx="990">
                  <c:v>46618</c:v>
                </c:pt>
                <c:pt idx="991">
                  <c:v>46625</c:v>
                </c:pt>
                <c:pt idx="992">
                  <c:v>46632</c:v>
                </c:pt>
                <c:pt idx="993">
                  <c:v>46639</c:v>
                </c:pt>
                <c:pt idx="994">
                  <c:v>46646</c:v>
                </c:pt>
                <c:pt idx="995">
                  <c:v>46653</c:v>
                </c:pt>
                <c:pt idx="996">
                  <c:v>46660</c:v>
                </c:pt>
                <c:pt idx="997">
                  <c:v>46667</c:v>
                </c:pt>
                <c:pt idx="998">
                  <c:v>46674</c:v>
                </c:pt>
                <c:pt idx="999">
                  <c:v>46681</c:v>
                </c:pt>
                <c:pt idx="1000">
                  <c:v>46688</c:v>
                </c:pt>
                <c:pt idx="1001">
                  <c:v>46695</c:v>
                </c:pt>
                <c:pt idx="1002">
                  <c:v>46702</c:v>
                </c:pt>
                <c:pt idx="1003">
                  <c:v>46709</c:v>
                </c:pt>
                <c:pt idx="1004">
                  <c:v>46716</c:v>
                </c:pt>
                <c:pt idx="1005">
                  <c:v>46723</c:v>
                </c:pt>
                <c:pt idx="1006">
                  <c:v>46730</c:v>
                </c:pt>
                <c:pt idx="1007">
                  <c:v>46737</c:v>
                </c:pt>
                <c:pt idx="1008">
                  <c:v>46744</c:v>
                </c:pt>
                <c:pt idx="1009">
                  <c:v>46751</c:v>
                </c:pt>
                <c:pt idx="1010">
                  <c:v>46758</c:v>
                </c:pt>
                <c:pt idx="1011">
                  <c:v>46765</c:v>
                </c:pt>
                <c:pt idx="1012">
                  <c:v>46772</c:v>
                </c:pt>
                <c:pt idx="1013">
                  <c:v>46779</c:v>
                </c:pt>
                <c:pt idx="1014">
                  <c:v>46786</c:v>
                </c:pt>
                <c:pt idx="1015">
                  <c:v>46793</c:v>
                </c:pt>
                <c:pt idx="1016">
                  <c:v>46800</c:v>
                </c:pt>
                <c:pt idx="1017">
                  <c:v>46807</c:v>
                </c:pt>
                <c:pt idx="1018">
                  <c:v>46814</c:v>
                </c:pt>
                <c:pt idx="1019">
                  <c:v>46821</c:v>
                </c:pt>
                <c:pt idx="1020">
                  <c:v>46828</c:v>
                </c:pt>
                <c:pt idx="1021">
                  <c:v>46835</c:v>
                </c:pt>
                <c:pt idx="1022">
                  <c:v>46842</c:v>
                </c:pt>
                <c:pt idx="1023">
                  <c:v>46849</c:v>
                </c:pt>
                <c:pt idx="1024">
                  <c:v>46856</c:v>
                </c:pt>
                <c:pt idx="1025">
                  <c:v>46863</c:v>
                </c:pt>
                <c:pt idx="1026">
                  <c:v>46870</c:v>
                </c:pt>
                <c:pt idx="1027">
                  <c:v>46877</c:v>
                </c:pt>
                <c:pt idx="1028">
                  <c:v>46884</c:v>
                </c:pt>
                <c:pt idx="1029">
                  <c:v>46891</c:v>
                </c:pt>
                <c:pt idx="1030">
                  <c:v>46898</c:v>
                </c:pt>
                <c:pt idx="1031">
                  <c:v>46905</c:v>
                </c:pt>
                <c:pt idx="1032">
                  <c:v>46912</c:v>
                </c:pt>
                <c:pt idx="1033">
                  <c:v>46919</c:v>
                </c:pt>
                <c:pt idx="1034">
                  <c:v>46926</c:v>
                </c:pt>
                <c:pt idx="1035">
                  <c:v>46933</c:v>
                </c:pt>
                <c:pt idx="1036">
                  <c:v>46940</c:v>
                </c:pt>
                <c:pt idx="1037">
                  <c:v>46947</c:v>
                </c:pt>
                <c:pt idx="1038">
                  <c:v>46954</c:v>
                </c:pt>
                <c:pt idx="1039">
                  <c:v>46961</c:v>
                </c:pt>
                <c:pt idx="1040">
                  <c:v>46968</c:v>
                </c:pt>
                <c:pt idx="1041">
                  <c:v>46975</c:v>
                </c:pt>
                <c:pt idx="1042">
                  <c:v>46982</c:v>
                </c:pt>
                <c:pt idx="1043">
                  <c:v>46989</c:v>
                </c:pt>
                <c:pt idx="1044">
                  <c:v>46996</c:v>
                </c:pt>
                <c:pt idx="1045">
                  <c:v>47003</c:v>
                </c:pt>
                <c:pt idx="1046">
                  <c:v>47010</c:v>
                </c:pt>
                <c:pt idx="1047">
                  <c:v>47017</c:v>
                </c:pt>
                <c:pt idx="1048">
                  <c:v>47024</c:v>
                </c:pt>
                <c:pt idx="1049">
                  <c:v>47031</c:v>
                </c:pt>
                <c:pt idx="1050">
                  <c:v>47038</c:v>
                </c:pt>
                <c:pt idx="1051">
                  <c:v>47045</c:v>
                </c:pt>
                <c:pt idx="1052">
                  <c:v>47052</c:v>
                </c:pt>
                <c:pt idx="1053">
                  <c:v>47059</c:v>
                </c:pt>
                <c:pt idx="1054">
                  <c:v>47066</c:v>
                </c:pt>
                <c:pt idx="1055">
                  <c:v>47073</c:v>
                </c:pt>
                <c:pt idx="1056">
                  <c:v>47080</c:v>
                </c:pt>
                <c:pt idx="1057">
                  <c:v>47087</c:v>
                </c:pt>
                <c:pt idx="1058">
                  <c:v>47094</c:v>
                </c:pt>
                <c:pt idx="1059">
                  <c:v>47101</c:v>
                </c:pt>
                <c:pt idx="1060">
                  <c:v>47108</c:v>
                </c:pt>
                <c:pt idx="1061">
                  <c:v>47116</c:v>
                </c:pt>
                <c:pt idx="1062">
                  <c:v>47123</c:v>
                </c:pt>
                <c:pt idx="1063">
                  <c:v>47130</c:v>
                </c:pt>
                <c:pt idx="1064">
                  <c:v>47137</c:v>
                </c:pt>
                <c:pt idx="1065">
                  <c:v>47144</c:v>
                </c:pt>
                <c:pt idx="1066">
                  <c:v>47151</c:v>
                </c:pt>
                <c:pt idx="1067">
                  <c:v>47158</c:v>
                </c:pt>
                <c:pt idx="1068">
                  <c:v>47165</c:v>
                </c:pt>
                <c:pt idx="1069">
                  <c:v>47172</c:v>
                </c:pt>
                <c:pt idx="1070">
                  <c:v>47179</c:v>
                </c:pt>
                <c:pt idx="1071">
                  <c:v>47186</c:v>
                </c:pt>
                <c:pt idx="1072">
                  <c:v>47193</c:v>
                </c:pt>
                <c:pt idx="1073">
                  <c:v>47200</c:v>
                </c:pt>
                <c:pt idx="1074">
                  <c:v>47211</c:v>
                </c:pt>
                <c:pt idx="1075">
                  <c:v>47214</c:v>
                </c:pt>
                <c:pt idx="1076">
                  <c:v>47221</c:v>
                </c:pt>
                <c:pt idx="1077">
                  <c:v>47228</c:v>
                </c:pt>
                <c:pt idx="1078">
                  <c:v>47235</c:v>
                </c:pt>
                <c:pt idx="1079">
                  <c:v>47242</c:v>
                </c:pt>
                <c:pt idx="1080">
                  <c:v>47249</c:v>
                </c:pt>
                <c:pt idx="1081">
                  <c:v>47256</c:v>
                </c:pt>
                <c:pt idx="1082">
                  <c:v>47263</c:v>
                </c:pt>
                <c:pt idx="1083">
                  <c:v>47270</c:v>
                </c:pt>
                <c:pt idx="1084">
                  <c:v>47277</c:v>
                </c:pt>
                <c:pt idx="1085">
                  <c:v>47284</c:v>
                </c:pt>
                <c:pt idx="1086">
                  <c:v>47291</c:v>
                </c:pt>
                <c:pt idx="1087">
                  <c:v>47298</c:v>
                </c:pt>
                <c:pt idx="1088">
                  <c:v>47305</c:v>
                </c:pt>
                <c:pt idx="1089">
                  <c:v>47312</c:v>
                </c:pt>
                <c:pt idx="1090">
                  <c:v>47319</c:v>
                </c:pt>
                <c:pt idx="1091">
                  <c:v>47326</c:v>
                </c:pt>
                <c:pt idx="1092">
                  <c:v>47333</c:v>
                </c:pt>
                <c:pt idx="1093">
                  <c:v>47340</c:v>
                </c:pt>
                <c:pt idx="1094">
                  <c:v>47347</c:v>
                </c:pt>
                <c:pt idx="1095">
                  <c:v>47354</c:v>
                </c:pt>
                <c:pt idx="1096">
                  <c:v>47361</c:v>
                </c:pt>
                <c:pt idx="1097">
                  <c:v>47368</c:v>
                </c:pt>
                <c:pt idx="1098">
                  <c:v>47375</c:v>
                </c:pt>
                <c:pt idx="1099">
                  <c:v>47382</c:v>
                </c:pt>
                <c:pt idx="1100">
                  <c:v>47389</c:v>
                </c:pt>
                <c:pt idx="1101">
                  <c:v>47396</c:v>
                </c:pt>
                <c:pt idx="1102">
                  <c:v>47403</c:v>
                </c:pt>
                <c:pt idx="1103">
                  <c:v>47410</c:v>
                </c:pt>
                <c:pt idx="1104">
                  <c:v>47417</c:v>
                </c:pt>
                <c:pt idx="1105">
                  <c:v>47424</c:v>
                </c:pt>
                <c:pt idx="1106">
                  <c:v>47431</c:v>
                </c:pt>
                <c:pt idx="1107">
                  <c:v>47438</c:v>
                </c:pt>
                <c:pt idx="1108">
                  <c:v>47445</c:v>
                </c:pt>
                <c:pt idx="1109">
                  <c:v>47452</c:v>
                </c:pt>
                <c:pt idx="1110">
                  <c:v>47459</c:v>
                </c:pt>
                <c:pt idx="1111">
                  <c:v>47466</c:v>
                </c:pt>
                <c:pt idx="1112">
                  <c:v>47473</c:v>
                </c:pt>
                <c:pt idx="1113">
                  <c:v>47483</c:v>
                </c:pt>
                <c:pt idx="1114">
                  <c:v>47490</c:v>
                </c:pt>
                <c:pt idx="1115">
                  <c:v>47497</c:v>
                </c:pt>
                <c:pt idx="1116">
                  <c:v>47504</c:v>
                </c:pt>
                <c:pt idx="1117">
                  <c:v>47511</c:v>
                </c:pt>
                <c:pt idx="1118">
                  <c:v>47518</c:v>
                </c:pt>
                <c:pt idx="1119">
                  <c:v>47525</c:v>
                </c:pt>
                <c:pt idx="1120">
                  <c:v>47532</c:v>
                </c:pt>
                <c:pt idx="1121">
                  <c:v>47539</c:v>
                </c:pt>
                <c:pt idx="1122">
                  <c:v>47546</c:v>
                </c:pt>
                <c:pt idx="1123">
                  <c:v>47553</c:v>
                </c:pt>
                <c:pt idx="1124">
                  <c:v>47560</c:v>
                </c:pt>
                <c:pt idx="1125">
                  <c:v>47567</c:v>
                </c:pt>
                <c:pt idx="1126">
                  <c:v>47574</c:v>
                </c:pt>
                <c:pt idx="1127">
                  <c:v>47581</c:v>
                </c:pt>
                <c:pt idx="1128">
                  <c:v>47588</c:v>
                </c:pt>
                <c:pt idx="1129">
                  <c:v>47597</c:v>
                </c:pt>
                <c:pt idx="1130">
                  <c:v>47602</c:v>
                </c:pt>
                <c:pt idx="1131">
                  <c:v>47609</c:v>
                </c:pt>
                <c:pt idx="1132">
                  <c:v>47616</c:v>
                </c:pt>
                <c:pt idx="1133">
                  <c:v>47623</c:v>
                </c:pt>
                <c:pt idx="1134">
                  <c:v>47630</c:v>
                </c:pt>
                <c:pt idx="1135">
                  <c:v>47637</c:v>
                </c:pt>
                <c:pt idx="1136">
                  <c:v>47644</c:v>
                </c:pt>
                <c:pt idx="1137">
                  <c:v>47651</c:v>
                </c:pt>
                <c:pt idx="1138">
                  <c:v>47658</c:v>
                </c:pt>
                <c:pt idx="1139">
                  <c:v>47665</c:v>
                </c:pt>
                <c:pt idx="1140">
                  <c:v>47672</c:v>
                </c:pt>
                <c:pt idx="1141">
                  <c:v>47679</c:v>
                </c:pt>
                <c:pt idx="1142">
                  <c:v>47686</c:v>
                </c:pt>
                <c:pt idx="1143">
                  <c:v>47693</c:v>
                </c:pt>
                <c:pt idx="1144">
                  <c:v>47700</c:v>
                </c:pt>
                <c:pt idx="1145">
                  <c:v>47707</c:v>
                </c:pt>
                <c:pt idx="1146">
                  <c:v>47714</c:v>
                </c:pt>
                <c:pt idx="1147">
                  <c:v>47721</c:v>
                </c:pt>
                <c:pt idx="1148">
                  <c:v>47728</c:v>
                </c:pt>
                <c:pt idx="1149">
                  <c:v>47735</c:v>
                </c:pt>
                <c:pt idx="1150">
                  <c:v>47742</c:v>
                </c:pt>
                <c:pt idx="1151">
                  <c:v>47749</c:v>
                </c:pt>
                <c:pt idx="1152">
                  <c:v>47756</c:v>
                </c:pt>
                <c:pt idx="1153">
                  <c:v>47763</c:v>
                </c:pt>
                <c:pt idx="1154">
                  <c:v>47770</c:v>
                </c:pt>
                <c:pt idx="1155">
                  <c:v>47777</c:v>
                </c:pt>
                <c:pt idx="1156">
                  <c:v>47784</c:v>
                </c:pt>
                <c:pt idx="1157">
                  <c:v>47791</c:v>
                </c:pt>
                <c:pt idx="1158">
                  <c:v>47798</c:v>
                </c:pt>
                <c:pt idx="1159">
                  <c:v>47805</c:v>
                </c:pt>
                <c:pt idx="1160">
                  <c:v>47812</c:v>
                </c:pt>
                <c:pt idx="1161">
                  <c:v>47819</c:v>
                </c:pt>
                <c:pt idx="1162">
                  <c:v>47826</c:v>
                </c:pt>
                <c:pt idx="1163">
                  <c:v>47833</c:v>
                </c:pt>
                <c:pt idx="1164">
                  <c:v>47840</c:v>
                </c:pt>
                <c:pt idx="1165">
                  <c:v>47848</c:v>
                </c:pt>
                <c:pt idx="1166">
                  <c:v>47855</c:v>
                </c:pt>
                <c:pt idx="1167">
                  <c:v>47862</c:v>
                </c:pt>
                <c:pt idx="1168">
                  <c:v>47869</c:v>
                </c:pt>
                <c:pt idx="1169">
                  <c:v>47876</c:v>
                </c:pt>
                <c:pt idx="1170">
                  <c:v>47883</c:v>
                </c:pt>
                <c:pt idx="1171">
                  <c:v>47890</c:v>
                </c:pt>
                <c:pt idx="1172">
                  <c:v>47897</c:v>
                </c:pt>
                <c:pt idx="1173">
                  <c:v>47904</c:v>
                </c:pt>
                <c:pt idx="1174">
                  <c:v>47911</c:v>
                </c:pt>
                <c:pt idx="1175">
                  <c:v>47918</c:v>
                </c:pt>
                <c:pt idx="1176">
                  <c:v>47925</c:v>
                </c:pt>
                <c:pt idx="1177">
                  <c:v>47932</c:v>
                </c:pt>
                <c:pt idx="1178">
                  <c:v>47939</c:v>
                </c:pt>
                <c:pt idx="1179">
                  <c:v>47946</c:v>
                </c:pt>
                <c:pt idx="1180">
                  <c:v>47955</c:v>
                </c:pt>
                <c:pt idx="1181">
                  <c:v>47962</c:v>
                </c:pt>
                <c:pt idx="1182">
                  <c:v>47970</c:v>
                </c:pt>
                <c:pt idx="1183">
                  <c:v>47976</c:v>
                </c:pt>
                <c:pt idx="1184">
                  <c:v>47983</c:v>
                </c:pt>
                <c:pt idx="1185">
                  <c:v>47990</c:v>
                </c:pt>
                <c:pt idx="1186">
                  <c:v>47997</c:v>
                </c:pt>
                <c:pt idx="1187">
                  <c:v>48004</c:v>
                </c:pt>
                <c:pt idx="1188">
                  <c:v>48011</c:v>
                </c:pt>
                <c:pt idx="1189">
                  <c:v>48018</c:v>
                </c:pt>
                <c:pt idx="1190">
                  <c:v>48025</c:v>
                </c:pt>
                <c:pt idx="1191">
                  <c:v>48032</c:v>
                </c:pt>
                <c:pt idx="1192">
                  <c:v>48039</c:v>
                </c:pt>
                <c:pt idx="1193">
                  <c:v>48046</c:v>
                </c:pt>
                <c:pt idx="1194">
                  <c:v>48053</c:v>
                </c:pt>
                <c:pt idx="1195">
                  <c:v>48060</c:v>
                </c:pt>
                <c:pt idx="1196">
                  <c:v>48067</c:v>
                </c:pt>
                <c:pt idx="1197">
                  <c:v>48074</c:v>
                </c:pt>
                <c:pt idx="1198">
                  <c:v>48081</c:v>
                </c:pt>
                <c:pt idx="1199">
                  <c:v>48088</c:v>
                </c:pt>
                <c:pt idx="1200">
                  <c:v>48095</c:v>
                </c:pt>
                <c:pt idx="1201">
                  <c:v>48102</c:v>
                </c:pt>
                <c:pt idx="1202">
                  <c:v>48109</c:v>
                </c:pt>
                <c:pt idx="1203">
                  <c:v>48116</c:v>
                </c:pt>
                <c:pt idx="1204">
                  <c:v>48123</c:v>
                </c:pt>
                <c:pt idx="1205">
                  <c:v>48130</c:v>
                </c:pt>
                <c:pt idx="1206">
                  <c:v>48137</c:v>
                </c:pt>
                <c:pt idx="1207">
                  <c:v>48144</c:v>
                </c:pt>
                <c:pt idx="1208">
                  <c:v>48151</c:v>
                </c:pt>
                <c:pt idx="1209">
                  <c:v>48158</c:v>
                </c:pt>
                <c:pt idx="1210">
                  <c:v>48165</c:v>
                </c:pt>
                <c:pt idx="1211">
                  <c:v>48172</c:v>
                </c:pt>
                <c:pt idx="1212">
                  <c:v>48179</c:v>
                </c:pt>
                <c:pt idx="1213">
                  <c:v>48186</c:v>
                </c:pt>
                <c:pt idx="1214">
                  <c:v>48193</c:v>
                </c:pt>
                <c:pt idx="1215">
                  <c:v>48200</c:v>
                </c:pt>
                <c:pt idx="1216">
                  <c:v>48211</c:v>
                </c:pt>
                <c:pt idx="1217">
                  <c:v>48215</c:v>
                </c:pt>
                <c:pt idx="1218">
                  <c:v>48221</c:v>
                </c:pt>
                <c:pt idx="1219">
                  <c:v>48228</c:v>
                </c:pt>
                <c:pt idx="1220">
                  <c:v>48235</c:v>
                </c:pt>
                <c:pt idx="1221">
                  <c:v>48242</c:v>
                </c:pt>
                <c:pt idx="1222">
                  <c:v>48249</c:v>
                </c:pt>
                <c:pt idx="1223">
                  <c:v>48256</c:v>
                </c:pt>
                <c:pt idx="1224">
                  <c:v>48263</c:v>
                </c:pt>
                <c:pt idx="1225">
                  <c:v>48270</c:v>
                </c:pt>
                <c:pt idx="1226">
                  <c:v>48277</c:v>
                </c:pt>
                <c:pt idx="1227">
                  <c:v>48284</c:v>
                </c:pt>
                <c:pt idx="1228">
                  <c:v>48291</c:v>
                </c:pt>
                <c:pt idx="1229">
                  <c:v>48298</c:v>
                </c:pt>
                <c:pt idx="1230">
                  <c:v>48305</c:v>
                </c:pt>
                <c:pt idx="1231">
                  <c:v>48312</c:v>
                </c:pt>
                <c:pt idx="1232">
                  <c:v>48319</c:v>
                </c:pt>
                <c:pt idx="1233">
                  <c:v>48326</c:v>
                </c:pt>
                <c:pt idx="1234">
                  <c:v>48333</c:v>
                </c:pt>
                <c:pt idx="1235">
                  <c:v>48340</c:v>
                </c:pt>
                <c:pt idx="1236">
                  <c:v>48347</c:v>
                </c:pt>
                <c:pt idx="1237">
                  <c:v>48354</c:v>
                </c:pt>
                <c:pt idx="1238">
                  <c:v>48361</c:v>
                </c:pt>
                <c:pt idx="1239">
                  <c:v>48368</c:v>
                </c:pt>
                <c:pt idx="1240">
                  <c:v>48375</c:v>
                </c:pt>
                <c:pt idx="1241">
                  <c:v>48382</c:v>
                </c:pt>
                <c:pt idx="1242">
                  <c:v>48389</c:v>
                </c:pt>
                <c:pt idx="1243">
                  <c:v>48396</c:v>
                </c:pt>
                <c:pt idx="1244">
                  <c:v>48403</c:v>
                </c:pt>
                <c:pt idx="1245">
                  <c:v>48410</c:v>
                </c:pt>
                <c:pt idx="1246">
                  <c:v>48417</c:v>
                </c:pt>
                <c:pt idx="1247">
                  <c:v>48424</c:v>
                </c:pt>
                <c:pt idx="1248">
                  <c:v>48431</c:v>
                </c:pt>
                <c:pt idx="1249">
                  <c:v>48438</c:v>
                </c:pt>
                <c:pt idx="1250">
                  <c:v>48445</c:v>
                </c:pt>
                <c:pt idx="1251">
                  <c:v>48452</c:v>
                </c:pt>
                <c:pt idx="1252">
                  <c:v>48459</c:v>
                </c:pt>
                <c:pt idx="1253">
                  <c:v>48466</c:v>
                </c:pt>
                <c:pt idx="1254">
                  <c:v>48473</c:v>
                </c:pt>
                <c:pt idx="1255">
                  <c:v>48480</c:v>
                </c:pt>
                <c:pt idx="1256">
                  <c:v>48487</c:v>
                </c:pt>
                <c:pt idx="1257">
                  <c:v>48494</c:v>
                </c:pt>
                <c:pt idx="1258">
                  <c:v>48501</c:v>
                </c:pt>
                <c:pt idx="1259">
                  <c:v>48508</c:v>
                </c:pt>
                <c:pt idx="1260">
                  <c:v>48515</c:v>
                </c:pt>
                <c:pt idx="1261">
                  <c:v>48522</c:v>
                </c:pt>
                <c:pt idx="1262">
                  <c:v>48529</c:v>
                </c:pt>
                <c:pt idx="1263">
                  <c:v>48536</c:v>
                </c:pt>
                <c:pt idx="1264">
                  <c:v>48543</c:v>
                </c:pt>
                <c:pt idx="1265">
                  <c:v>48550</c:v>
                </c:pt>
                <c:pt idx="1266">
                  <c:v>48557</c:v>
                </c:pt>
                <c:pt idx="1267">
                  <c:v>48564</c:v>
                </c:pt>
                <c:pt idx="1268">
                  <c:v>48571</c:v>
                </c:pt>
                <c:pt idx="1269">
                  <c:v>48578</c:v>
                </c:pt>
                <c:pt idx="1270">
                  <c:v>48585</c:v>
                </c:pt>
                <c:pt idx="1271">
                  <c:v>48592</c:v>
                </c:pt>
                <c:pt idx="1272">
                  <c:v>48599</c:v>
                </c:pt>
                <c:pt idx="1273">
                  <c:v>48606</c:v>
                </c:pt>
                <c:pt idx="1274">
                  <c:v>48613</c:v>
                </c:pt>
                <c:pt idx="1275">
                  <c:v>48620</c:v>
                </c:pt>
                <c:pt idx="1276">
                  <c:v>48627</c:v>
                </c:pt>
                <c:pt idx="1277">
                  <c:v>48634</c:v>
                </c:pt>
                <c:pt idx="1278">
                  <c:v>48641</c:v>
                </c:pt>
                <c:pt idx="1279">
                  <c:v>48648</c:v>
                </c:pt>
                <c:pt idx="1280">
                  <c:v>48655</c:v>
                </c:pt>
                <c:pt idx="1281">
                  <c:v>48662</c:v>
                </c:pt>
                <c:pt idx="1282">
                  <c:v>48669</c:v>
                </c:pt>
                <c:pt idx="1283">
                  <c:v>48676</c:v>
                </c:pt>
                <c:pt idx="1284">
                  <c:v>48683</c:v>
                </c:pt>
                <c:pt idx="1285">
                  <c:v>48690</c:v>
                </c:pt>
                <c:pt idx="1286">
                  <c:v>48697</c:v>
                </c:pt>
                <c:pt idx="1287">
                  <c:v>48704</c:v>
                </c:pt>
                <c:pt idx="1288">
                  <c:v>48711</c:v>
                </c:pt>
                <c:pt idx="1289">
                  <c:v>48718</c:v>
                </c:pt>
                <c:pt idx="1290">
                  <c:v>48725</c:v>
                </c:pt>
                <c:pt idx="1291">
                  <c:v>48732</c:v>
                </c:pt>
                <c:pt idx="1292">
                  <c:v>48739</c:v>
                </c:pt>
                <c:pt idx="1293">
                  <c:v>48746</c:v>
                </c:pt>
                <c:pt idx="1294">
                  <c:v>48753</c:v>
                </c:pt>
                <c:pt idx="1295">
                  <c:v>48760</c:v>
                </c:pt>
                <c:pt idx="1296">
                  <c:v>48767</c:v>
                </c:pt>
                <c:pt idx="1297">
                  <c:v>48774</c:v>
                </c:pt>
                <c:pt idx="1298">
                  <c:v>48781</c:v>
                </c:pt>
                <c:pt idx="1299">
                  <c:v>48788</c:v>
                </c:pt>
                <c:pt idx="1300">
                  <c:v>48795</c:v>
                </c:pt>
                <c:pt idx="1301">
                  <c:v>48802</c:v>
                </c:pt>
                <c:pt idx="1302">
                  <c:v>48809</c:v>
                </c:pt>
                <c:pt idx="1303">
                  <c:v>48816</c:v>
                </c:pt>
                <c:pt idx="1304">
                  <c:v>48823</c:v>
                </c:pt>
                <c:pt idx="1305">
                  <c:v>48830</c:v>
                </c:pt>
                <c:pt idx="1306">
                  <c:v>48837</c:v>
                </c:pt>
                <c:pt idx="1307">
                  <c:v>48844</c:v>
                </c:pt>
                <c:pt idx="1308">
                  <c:v>48851</c:v>
                </c:pt>
                <c:pt idx="1309">
                  <c:v>48858</c:v>
                </c:pt>
                <c:pt idx="1310">
                  <c:v>48865</c:v>
                </c:pt>
                <c:pt idx="1311">
                  <c:v>48872</c:v>
                </c:pt>
                <c:pt idx="1312">
                  <c:v>48879</c:v>
                </c:pt>
                <c:pt idx="1313">
                  <c:v>48886</c:v>
                </c:pt>
                <c:pt idx="1314">
                  <c:v>48893</c:v>
                </c:pt>
                <c:pt idx="1315">
                  <c:v>48900</c:v>
                </c:pt>
                <c:pt idx="1316">
                  <c:v>48907</c:v>
                </c:pt>
                <c:pt idx="1317">
                  <c:v>48914</c:v>
                </c:pt>
                <c:pt idx="1318">
                  <c:v>48921</c:v>
                </c:pt>
                <c:pt idx="1319">
                  <c:v>48928</c:v>
                </c:pt>
                <c:pt idx="1320">
                  <c:v>48935</c:v>
                </c:pt>
                <c:pt idx="1321">
                  <c:v>48942</c:v>
                </c:pt>
                <c:pt idx="1322">
                  <c:v>48949</c:v>
                </c:pt>
                <c:pt idx="1323">
                  <c:v>48956</c:v>
                </c:pt>
                <c:pt idx="1324">
                  <c:v>48963</c:v>
                </c:pt>
                <c:pt idx="1325">
                  <c:v>48970</c:v>
                </c:pt>
                <c:pt idx="1326">
                  <c:v>48977</c:v>
                </c:pt>
                <c:pt idx="1327">
                  <c:v>48984</c:v>
                </c:pt>
                <c:pt idx="1328">
                  <c:v>48991</c:v>
                </c:pt>
                <c:pt idx="1329">
                  <c:v>48998</c:v>
                </c:pt>
                <c:pt idx="1330">
                  <c:v>49005</c:v>
                </c:pt>
                <c:pt idx="1331">
                  <c:v>49012</c:v>
                </c:pt>
                <c:pt idx="1332">
                  <c:v>49019</c:v>
                </c:pt>
                <c:pt idx="1333">
                  <c:v>49026</c:v>
                </c:pt>
                <c:pt idx="1334">
                  <c:v>49033</c:v>
                </c:pt>
                <c:pt idx="1335">
                  <c:v>49040</c:v>
                </c:pt>
                <c:pt idx="1336">
                  <c:v>49047</c:v>
                </c:pt>
                <c:pt idx="1337">
                  <c:v>49054</c:v>
                </c:pt>
                <c:pt idx="1338">
                  <c:v>49061</c:v>
                </c:pt>
                <c:pt idx="1339">
                  <c:v>49068</c:v>
                </c:pt>
                <c:pt idx="1340">
                  <c:v>49075</c:v>
                </c:pt>
                <c:pt idx="1341">
                  <c:v>49082</c:v>
                </c:pt>
                <c:pt idx="1342">
                  <c:v>49089</c:v>
                </c:pt>
                <c:pt idx="1343">
                  <c:v>49096</c:v>
                </c:pt>
                <c:pt idx="1344">
                  <c:v>49103</c:v>
                </c:pt>
                <c:pt idx="1345">
                  <c:v>49110</c:v>
                </c:pt>
                <c:pt idx="1346">
                  <c:v>49117</c:v>
                </c:pt>
                <c:pt idx="1347">
                  <c:v>49124</c:v>
                </c:pt>
                <c:pt idx="1348">
                  <c:v>49131</c:v>
                </c:pt>
                <c:pt idx="1349">
                  <c:v>49138</c:v>
                </c:pt>
                <c:pt idx="1350">
                  <c:v>49145</c:v>
                </c:pt>
                <c:pt idx="1351">
                  <c:v>49152</c:v>
                </c:pt>
                <c:pt idx="1352">
                  <c:v>49159</c:v>
                </c:pt>
                <c:pt idx="1353">
                  <c:v>49166</c:v>
                </c:pt>
                <c:pt idx="1354">
                  <c:v>49173</c:v>
                </c:pt>
                <c:pt idx="1355">
                  <c:v>49180</c:v>
                </c:pt>
                <c:pt idx="1356">
                  <c:v>49187</c:v>
                </c:pt>
                <c:pt idx="1357">
                  <c:v>49194</c:v>
                </c:pt>
                <c:pt idx="1358">
                  <c:v>49201</c:v>
                </c:pt>
                <c:pt idx="1359">
                  <c:v>49208</c:v>
                </c:pt>
                <c:pt idx="1360">
                  <c:v>49215</c:v>
                </c:pt>
                <c:pt idx="1361">
                  <c:v>49222</c:v>
                </c:pt>
                <c:pt idx="1362">
                  <c:v>49229</c:v>
                </c:pt>
                <c:pt idx="1363">
                  <c:v>49236</c:v>
                </c:pt>
                <c:pt idx="1364">
                  <c:v>49243</c:v>
                </c:pt>
                <c:pt idx="1365">
                  <c:v>49250</c:v>
                </c:pt>
                <c:pt idx="1366">
                  <c:v>49257</c:v>
                </c:pt>
                <c:pt idx="1367">
                  <c:v>49264</c:v>
                </c:pt>
                <c:pt idx="1368">
                  <c:v>49271</c:v>
                </c:pt>
                <c:pt idx="1369">
                  <c:v>49278</c:v>
                </c:pt>
                <c:pt idx="1370">
                  <c:v>49285</c:v>
                </c:pt>
                <c:pt idx="1371">
                  <c:v>49292</c:v>
                </c:pt>
                <c:pt idx="1372">
                  <c:v>49299</c:v>
                </c:pt>
                <c:pt idx="1373">
                  <c:v>49307</c:v>
                </c:pt>
                <c:pt idx="1374">
                  <c:v>49314</c:v>
                </c:pt>
                <c:pt idx="1375">
                  <c:v>49321</c:v>
                </c:pt>
                <c:pt idx="1376">
                  <c:v>49328</c:v>
                </c:pt>
                <c:pt idx="1377">
                  <c:v>49335</c:v>
                </c:pt>
                <c:pt idx="1378">
                  <c:v>49342</c:v>
                </c:pt>
                <c:pt idx="1379">
                  <c:v>49349</c:v>
                </c:pt>
                <c:pt idx="1380">
                  <c:v>49356</c:v>
                </c:pt>
                <c:pt idx="1381">
                  <c:v>49363</c:v>
                </c:pt>
                <c:pt idx="1382">
                  <c:v>49370</c:v>
                </c:pt>
                <c:pt idx="1383">
                  <c:v>49377</c:v>
                </c:pt>
                <c:pt idx="1384">
                  <c:v>49384</c:v>
                </c:pt>
                <c:pt idx="1385">
                  <c:v>49395</c:v>
                </c:pt>
                <c:pt idx="1386">
                  <c:v>49398</c:v>
                </c:pt>
                <c:pt idx="1387">
                  <c:v>49405</c:v>
                </c:pt>
                <c:pt idx="1388">
                  <c:v>49412</c:v>
                </c:pt>
                <c:pt idx="1389">
                  <c:v>49419</c:v>
                </c:pt>
                <c:pt idx="1390">
                  <c:v>49426</c:v>
                </c:pt>
                <c:pt idx="1391">
                  <c:v>49433</c:v>
                </c:pt>
                <c:pt idx="1392">
                  <c:v>49440</c:v>
                </c:pt>
                <c:pt idx="1393">
                  <c:v>49447</c:v>
                </c:pt>
                <c:pt idx="1394">
                  <c:v>49454</c:v>
                </c:pt>
                <c:pt idx="1395">
                  <c:v>49461</c:v>
                </c:pt>
                <c:pt idx="1396">
                  <c:v>49468</c:v>
                </c:pt>
                <c:pt idx="1397">
                  <c:v>49475</c:v>
                </c:pt>
                <c:pt idx="1398">
                  <c:v>49482</c:v>
                </c:pt>
                <c:pt idx="1399">
                  <c:v>49489</c:v>
                </c:pt>
                <c:pt idx="1400">
                  <c:v>49496</c:v>
                </c:pt>
                <c:pt idx="1401">
                  <c:v>49503</c:v>
                </c:pt>
                <c:pt idx="1402">
                  <c:v>49510</c:v>
                </c:pt>
                <c:pt idx="1403">
                  <c:v>49517</c:v>
                </c:pt>
                <c:pt idx="1404">
                  <c:v>49524</c:v>
                </c:pt>
                <c:pt idx="1405">
                  <c:v>49531</c:v>
                </c:pt>
                <c:pt idx="1406">
                  <c:v>49538</c:v>
                </c:pt>
                <c:pt idx="1407">
                  <c:v>49545</c:v>
                </c:pt>
                <c:pt idx="1408">
                  <c:v>49552</c:v>
                </c:pt>
                <c:pt idx="1409">
                  <c:v>49559</c:v>
                </c:pt>
                <c:pt idx="1410">
                  <c:v>49566</c:v>
                </c:pt>
                <c:pt idx="1411">
                  <c:v>49573</c:v>
                </c:pt>
                <c:pt idx="1412">
                  <c:v>49580</c:v>
                </c:pt>
                <c:pt idx="1413">
                  <c:v>49587</c:v>
                </c:pt>
                <c:pt idx="1414">
                  <c:v>49594</c:v>
                </c:pt>
                <c:pt idx="1415">
                  <c:v>49601</c:v>
                </c:pt>
                <c:pt idx="1416">
                  <c:v>49608</c:v>
                </c:pt>
                <c:pt idx="1417">
                  <c:v>49615</c:v>
                </c:pt>
                <c:pt idx="1418">
                  <c:v>49622</c:v>
                </c:pt>
                <c:pt idx="1419">
                  <c:v>49629</c:v>
                </c:pt>
                <c:pt idx="1420">
                  <c:v>49636</c:v>
                </c:pt>
                <c:pt idx="1421">
                  <c:v>49643</c:v>
                </c:pt>
                <c:pt idx="1422">
                  <c:v>49650</c:v>
                </c:pt>
                <c:pt idx="1423">
                  <c:v>49657</c:v>
                </c:pt>
                <c:pt idx="1424">
                  <c:v>49664</c:v>
                </c:pt>
                <c:pt idx="1425">
                  <c:v>49674</c:v>
                </c:pt>
                <c:pt idx="1426">
                  <c:v>49681</c:v>
                </c:pt>
                <c:pt idx="1427">
                  <c:v>49688</c:v>
                </c:pt>
                <c:pt idx="1428">
                  <c:v>49695</c:v>
                </c:pt>
                <c:pt idx="1429">
                  <c:v>49702</c:v>
                </c:pt>
                <c:pt idx="1430">
                  <c:v>49709</c:v>
                </c:pt>
                <c:pt idx="1431">
                  <c:v>49716</c:v>
                </c:pt>
                <c:pt idx="1432">
                  <c:v>49723</c:v>
                </c:pt>
                <c:pt idx="1433">
                  <c:v>49730</c:v>
                </c:pt>
                <c:pt idx="1434">
                  <c:v>49737</c:v>
                </c:pt>
                <c:pt idx="1435">
                  <c:v>49744</c:v>
                </c:pt>
                <c:pt idx="1436">
                  <c:v>49751</c:v>
                </c:pt>
                <c:pt idx="1437">
                  <c:v>49758</c:v>
                </c:pt>
                <c:pt idx="1438">
                  <c:v>49765</c:v>
                </c:pt>
                <c:pt idx="1439">
                  <c:v>49772</c:v>
                </c:pt>
                <c:pt idx="1440">
                  <c:v>49781</c:v>
                </c:pt>
                <c:pt idx="1441">
                  <c:v>49786</c:v>
                </c:pt>
                <c:pt idx="1442">
                  <c:v>49793</c:v>
                </c:pt>
                <c:pt idx="1443">
                  <c:v>49801</c:v>
                </c:pt>
                <c:pt idx="1444">
                  <c:v>49808</c:v>
                </c:pt>
                <c:pt idx="1445">
                  <c:v>49815</c:v>
                </c:pt>
                <c:pt idx="1446">
                  <c:v>49822</c:v>
                </c:pt>
                <c:pt idx="1447">
                  <c:v>49829</c:v>
                </c:pt>
                <c:pt idx="1448">
                  <c:v>49836</c:v>
                </c:pt>
                <c:pt idx="1449">
                  <c:v>49843</c:v>
                </c:pt>
                <c:pt idx="1450">
                  <c:v>49850</c:v>
                </c:pt>
                <c:pt idx="1451">
                  <c:v>49857</c:v>
                </c:pt>
                <c:pt idx="1452">
                  <c:v>49864</c:v>
                </c:pt>
                <c:pt idx="1453">
                  <c:v>49871</c:v>
                </c:pt>
                <c:pt idx="1454">
                  <c:v>49878</c:v>
                </c:pt>
                <c:pt idx="1455">
                  <c:v>49885</c:v>
                </c:pt>
                <c:pt idx="1456">
                  <c:v>49892</c:v>
                </c:pt>
                <c:pt idx="1457">
                  <c:v>49899</c:v>
                </c:pt>
                <c:pt idx="1458">
                  <c:v>49906</c:v>
                </c:pt>
                <c:pt idx="1459">
                  <c:v>49913</c:v>
                </c:pt>
                <c:pt idx="1460">
                  <c:v>49920</c:v>
                </c:pt>
                <c:pt idx="1461">
                  <c:v>49927</c:v>
                </c:pt>
                <c:pt idx="1462">
                  <c:v>49934</c:v>
                </c:pt>
                <c:pt idx="1463">
                  <c:v>49941</c:v>
                </c:pt>
                <c:pt idx="1464">
                  <c:v>49948</c:v>
                </c:pt>
                <c:pt idx="1465">
                  <c:v>49955</c:v>
                </c:pt>
                <c:pt idx="1466">
                  <c:v>49962</c:v>
                </c:pt>
                <c:pt idx="1467">
                  <c:v>49969</c:v>
                </c:pt>
                <c:pt idx="1468">
                  <c:v>49976</c:v>
                </c:pt>
                <c:pt idx="1469">
                  <c:v>49983</c:v>
                </c:pt>
                <c:pt idx="1470">
                  <c:v>49990</c:v>
                </c:pt>
                <c:pt idx="1471">
                  <c:v>49997</c:v>
                </c:pt>
                <c:pt idx="1472">
                  <c:v>50004</c:v>
                </c:pt>
                <c:pt idx="1473">
                  <c:v>50011</c:v>
                </c:pt>
                <c:pt idx="1474">
                  <c:v>50018</c:v>
                </c:pt>
                <c:pt idx="1475">
                  <c:v>50025</c:v>
                </c:pt>
                <c:pt idx="1476">
                  <c:v>50032</c:v>
                </c:pt>
                <c:pt idx="1477">
                  <c:v>50040</c:v>
                </c:pt>
                <c:pt idx="1478">
                  <c:v>50047</c:v>
                </c:pt>
                <c:pt idx="1479">
                  <c:v>50054</c:v>
                </c:pt>
                <c:pt idx="1480">
                  <c:v>50061</c:v>
                </c:pt>
                <c:pt idx="1481">
                  <c:v>50068</c:v>
                </c:pt>
                <c:pt idx="1482">
                  <c:v>50075</c:v>
                </c:pt>
                <c:pt idx="1483">
                  <c:v>50082</c:v>
                </c:pt>
                <c:pt idx="1484">
                  <c:v>50089</c:v>
                </c:pt>
                <c:pt idx="1485">
                  <c:v>50096</c:v>
                </c:pt>
                <c:pt idx="1486">
                  <c:v>50103</c:v>
                </c:pt>
                <c:pt idx="1487">
                  <c:v>50110</c:v>
                </c:pt>
                <c:pt idx="1488">
                  <c:v>50117</c:v>
                </c:pt>
                <c:pt idx="1489">
                  <c:v>50124</c:v>
                </c:pt>
                <c:pt idx="1490">
                  <c:v>50131</c:v>
                </c:pt>
                <c:pt idx="1491">
                  <c:v>50139</c:v>
                </c:pt>
                <c:pt idx="1492">
                  <c:v>50146</c:v>
                </c:pt>
                <c:pt idx="1493">
                  <c:v>50153</c:v>
                </c:pt>
                <c:pt idx="1494">
                  <c:v>50160</c:v>
                </c:pt>
                <c:pt idx="1495">
                  <c:v>50167</c:v>
                </c:pt>
                <c:pt idx="1496">
                  <c:v>50174</c:v>
                </c:pt>
                <c:pt idx="1497">
                  <c:v>50181</c:v>
                </c:pt>
                <c:pt idx="1498">
                  <c:v>50188</c:v>
                </c:pt>
                <c:pt idx="1499">
                  <c:v>50195</c:v>
                </c:pt>
                <c:pt idx="1500">
                  <c:v>50202</c:v>
                </c:pt>
                <c:pt idx="1501">
                  <c:v>50209</c:v>
                </c:pt>
                <c:pt idx="1502">
                  <c:v>50216</c:v>
                </c:pt>
                <c:pt idx="1503">
                  <c:v>50223</c:v>
                </c:pt>
                <c:pt idx="1504">
                  <c:v>50230</c:v>
                </c:pt>
                <c:pt idx="1505">
                  <c:v>50237</c:v>
                </c:pt>
                <c:pt idx="1506">
                  <c:v>50244</c:v>
                </c:pt>
                <c:pt idx="1507">
                  <c:v>50251</c:v>
                </c:pt>
                <c:pt idx="1508">
                  <c:v>50258</c:v>
                </c:pt>
                <c:pt idx="1509">
                  <c:v>50265</c:v>
                </c:pt>
                <c:pt idx="1510">
                  <c:v>50272</c:v>
                </c:pt>
                <c:pt idx="1511">
                  <c:v>50279</c:v>
                </c:pt>
                <c:pt idx="1512">
                  <c:v>50286</c:v>
                </c:pt>
                <c:pt idx="1513">
                  <c:v>50293</c:v>
                </c:pt>
                <c:pt idx="1514">
                  <c:v>50300</c:v>
                </c:pt>
                <c:pt idx="1515">
                  <c:v>50307</c:v>
                </c:pt>
                <c:pt idx="1516">
                  <c:v>50314</c:v>
                </c:pt>
                <c:pt idx="1517">
                  <c:v>50321</c:v>
                </c:pt>
                <c:pt idx="1518">
                  <c:v>50328</c:v>
                </c:pt>
                <c:pt idx="1519">
                  <c:v>50335</c:v>
                </c:pt>
                <c:pt idx="1520">
                  <c:v>50342</c:v>
                </c:pt>
                <c:pt idx="1521">
                  <c:v>50349</c:v>
                </c:pt>
                <c:pt idx="1522">
                  <c:v>50356</c:v>
                </c:pt>
                <c:pt idx="1523">
                  <c:v>50363</c:v>
                </c:pt>
                <c:pt idx="1524">
                  <c:v>50370</c:v>
                </c:pt>
                <c:pt idx="1525">
                  <c:v>50377</c:v>
                </c:pt>
                <c:pt idx="1526">
                  <c:v>50384</c:v>
                </c:pt>
                <c:pt idx="1527">
                  <c:v>50391</c:v>
                </c:pt>
                <c:pt idx="1528">
                  <c:v>50398</c:v>
                </c:pt>
                <c:pt idx="1529">
                  <c:v>50405</c:v>
                </c:pt>
                <c:pt idx="1530">
                  <c:v>50412</c:v>
                </c:pt>
                <c:pt idx="1531">
                  <c:v>50419</c:v>
                </c:pt>
                <c:pt idx="1532">
                  <c:v>50426</c:v>
                </c:pt>
                <c:pt idx="1533">
                  <c:v>50433</c:v>
                </c:pt>
                <c:pt idx="1534">
                  <c:v>50440</c:v>
                </c:pt>
                <c:pt idx="1535">
                  <c:v>50447</c:v>
                </c:pt>
                <c:pt idx="1536">
                  <c:v>50454</c:v>
                </c:pt>
                <c:pt idx="1537">
                  <c:v>50461</c:v>
                </c:pt>
                <c:pt idx="1538">
                  <c:v>50468</c:v>
                </c:pt>
                <c:pt idx="1539">
                  <c:v>50475</c:v>
                </c:pt>
                <c:pt idx="1540">
                  <c:v>50482</c:v>
                </c:pt>
                <c:pt idx="1541">
                  <c:v>50489</c:v>
                </c:pt>
                <c:pt idx="1542">
                  <c:v>50496</c:v>
                </c:pt>
                <c:pt idx="1543">
                  <c:v>50503</c:v>
                </c:pt>
                <c:pt idx="1544">
                  <c:v>50510</c:v>
                </c:pt>
                <c:pt idx="1545">
                  <c:v>50517</c:v>
                </c:pt>
                <c:pt idx="1546">
                  <c:v>50524</c:v>
                </c:pt>
                <c:pt idx="1547">
                  <c:v>50531</c:v>
                </c:pt>
                <c:pt idx="1548">
                  <c:v>50538</c:v>
                </c:pt>
                <c:pt idx="1549">
                  <c:v>50545</c:v>
                </c:pt>
                <c:pt idx="1550">
                  <c:v>50552</c:v>
                </c:pt>
                <c:pt idx="1551">
                  <c:v>50559</c:v>
                </c:pt>
                <c:pt idx="1552">
                  <c:v>50566</c:v>
                </c:pt>
                <c:pt idx="1553">
                  <c:v>50573</c:v>
                </c:pt>
                <c:pt idx="1554">
                  <c:v>50580</c:v>
                </c:pt>
                <c:pt idx="1555">
                  <c:v>50587</c:v>
                </c:pt>
                <c:pt idx="1556">
                  <c:v>50594</c:v>
                </c:pt>
                <c:pt idx="1557">
                  <c:v>50601</c:v>
                </c:pt>
                <c:pt idx="1558">
                  <c:v>50608</c:v>
                </c:pt>
                <c:pt idx="1559">
                  <c:v>50615</c:v>
                </c:pt>
                <c:pt idx="1560">
                  <c:v>50622</c:v>
                </c:pt>
                <c:pt idx="1561">
                  <c:v>50629</c:v>
                </c:pt>
                <c:pt idx="1562">
                  <c:v>50636</c:v>
                </c:pt>
                <c:pt idx="1563">
                  <c:v>50643</c:v>
                </c:pt>
                <c:pt idx="1564">
                  <c:v>50650</c:v>
                </c:pt>
                <c:pt idx="1565">
                  <c:v>50657</c:v>
                </c:pt>
                <c:pt idx="1566">
                  <c:v>50664</c:v>
                </c:pt>
                <c:pt idx="1567">
                  <c:v>50671</c:v>
                </c:pt>
                <c:pt idx="1568">
                  <c:v>50678</c:v>
                </c:pt>
                <c:pt idx="1569">
                  <c:v>50685</c:v>
                </c:pt>
                <c:pt idx="1570">
                  <c:v>50692</c:v>
                </c:pt>
                <c:pt idx="1571">
                  <c:v>50699</c:v>
                </c:pt>
                <c:pt idx="1572">
                  <c:v>50706</c:v>
                </c:pt>
                <c:pt idx="1573">
                  <c:v>50713</c:v>
                </c:pt>
                <c:pt idx="1574">
                  <c:v>50720</c:v>
                </c:pt>
                <c:pt idx="1575">
                  <c:v>50727</c:v>
                </c:pt>
                <c:pt idx="1576">
                  <c:v>50734</c:v>
                </c:pt>
                <c:pt idx="1577">
                  <c:v>50741</c:v>
                </c:pt>
                <c:pt idx="1578">
                  <c:v>50748</c:v>
                </c:pt>
                <c:pt idx="1579">
                  <c:v>50755</c:v>
                </c:pt>
                <c:pt idx="1580">
                  <c:v>50762</c:v>
                </c:pt>
                <c:pt idx="1581">
                  <c:v>50769</c:v>
                </c:pt>
                <c:pt idx="1582">
                  <c:v>50776</c:v>
                </c:pt>
                <c:pt idx="1583">
                  <c:v>50783</c:v>
                </c:pt>
                <c:pt idx="1584">
                  <c:v>50790</c:v>
                </c:pt>
                <c:pt idx="1585">
                  <c:v>50797</c:v>
                </c:pt>
                <c:pt idx="1586">
                  <c:v>50804</c:v>
                </c:pt>
                <c:pt idx="1587">
                  <c:v>50811</c:v>
                </c:pt>
                <c:pt idx="1588">
                  <c:v>50818</c:v>
                </c:pt>
                <c:pt idx="1589">
                  <c:v>50825</c:v>
                </c:pt>
                <c:pt idx="1590">
                  <c:v>50832</c:v>
                </c:pt>
                <c:pt idx="1591">
                  <c:v>50839</c:v>
                </c:pt>
                <c:pt idx="1592">
                  <c:v>50846</c:v>
                </c:pt>
                <c:pt idx="1593">
                  <c:v>50853</c:v>
                </c:pt>
                <c:pt idx="1594">
                  <c:v>50860</c:v>
                </c:pt>
                <c:pt idx="1595">
                  <c:v>50867</c:v>
                </c:pt>
                <c:pt idx="1596">
                  <c:v>50874</c:v>
                </c:pt>
                <c:pt idx="1597">
                  <c:v>50881</c:v>
                </c:pt>
                <c:pt idx="1598">
                  <c:v>50888</c:v>
                </c:pt>
                <c:pt idx="1599">
                  <c:v>50895</c:v>
                </c:pt>
                <c:pt idx="1600">
                  <c:v>50902</c:v>
                </c:pt>
                <c:pt idx="1601">
                  <c:v>50909</c:v>
                </c:pt>
                <c:pt idx="1602">
                  <c:v>50916</c:v>
                </c:pt>
                <c:pt idx="1603">
                  <c:v>50923</c:v>
                </c:pt>
                <c:pt idx="1604">
                  <c:v>50930</c:v>
                </c:pt>
                <c:pt idx="1605">
                  <c:v>50937</c:v>
                </c:pt>
                <c:pt idx="1606">
                  <c:v>50944</c:v>
                </c:pt>
                <c:pt idx="1607">
                  <c:v>50951</c:v>
                </c:pt>
                <c:pt idx="1608">
                  <c:v>50958</c:v>
                </c:pt>
                <c:pt idx="1609">
                  <c:v>50965</c:v>
                </c:pt>
                <c:pt idx="1610">
                  <c:v>50972</c:v>
                </c:pt>
                <c:pt idx="1611">
                  <c:v>50979</c:v>
                </c:pt>
                <c:pt idx="1612">
                  <c:v>50986</c:v>
                </c:pt>
                <c:pt idx="1613">
                  <c:v>50993</c:v>
                </c:pt>
                <c:pt idx="1614">
                  <c:v>51000</c:v>
                </c:pt>
                <c:pt idx="1615">
                  <c:v>51007</c:v>
                </c:pt>
                <c:pt idx="1616">
                  <c:v>51014</c:v>
                </c:pt>
                <c:pt idx="1617">
                  <c:v>51021</c:v>
                </c:pt>
                <c:pt idx="1618">
                  <c:v>51028</c:v>
                </c:pt>
                <c:pt idx="1619">
                  <c:v>51035</c:v>
                </c:pt>
                <c:pt idx="1620">
                  <c:v>51042</c:v>
                </c:pt>
                <c:pt idx="1621">
                  <c:v>51049</c:v>
                </c:pt>
                <c:pt idx="1622">
                  <c:v>51056</c:v>
                </c:pt>
                <c:pt idx="1623">
                  <c:v>51063</c:v>
                </c:pt>
                <c:pt idx="1624">
                  <c:v>51070</c:v>
                </c:pt>
                <c:pt idx="1625">
                  <c:v>51077</c:v>
                </c:pt>
                <c:pt idx="1626">
                  <c:v>51084</c:v>
                </c:pt>
                <c:pt idx="1627">
                  <c:v>51091</c:v>
                </c:pt>
                <c:pt idx="1628">
                  <c:v>51098</c:v>
                </c:pt>
                <c:pt idx="1629">
                  <c:v>51105</c:v>
                </c:pt>
                <c:pt idx="1630">
                  <c:v>51112</c:v>
                </c:pt>
                <c:pt idx="1631">
                  <c:v>51119</c:v>
                </c:pt>
                <c:pt idx="1632">
                  <c:v>51126</c:v>
                </c:pt>
                <c:pt idx="1633">
                  <c:v>51133</c:v>
                </c:pt>
                <c:pt idx="1634">
                  <c:v>51140</c:v>
                </c:pt>
                <c:pt idx="1635">
                  <c:v>51147</c:v>
                </c:pt>
                <c:pt idx="1636">
                  <c:v>51154</c:v>
                </c:pt>
                <c:pt idx="1637">
                  <c:v>51161</c:v>
                </c:pt>
                <c:pt idx="1638">
                  <c:v>51168</c:v>
                </c:pt>
                <c:pt idx="1639">
                  <c:v>51175</c:v>
                </c:pt>
                <c:pt idx="1640">
                  <c:v>51182</c:v>
                </c:pt>
                <c:pt idx="1641">
                  <c:v>51189</c:v>
                </c:pt>
                <c:pt idx="1642">
                  <c:v>51196</c:v>
                </c:pt>
                <c:pt idx="1643">
                  <c:v>51203</c:v>
                </c:pt>
                <c:pt idx="1644">
                  <c:v>51210</c:v>
                </c:pt>
                <c:pt idx="1645">
                  <c:v>51217</c:v>
                </c:pt>
                <c:pt idx="1646">
                  <c:v>51224</c:v>
                </c:pt>
                <c:pt idx="1647">
                  <c:v>51231</c:v>
                </c:pt>
                <c:pt idx="1648">
                  <c:v>51238</c:v>
                </c:pt>
                <c:pt idx="1649">
                  <c:v>51245</c:v>
                </c:pt>
                <c:pt idx="1650">
                  <c:v>51252</c:v>
                </c:pt>
                <c:pt idx="1651">
                  <c:v>51260</c:v>
                </c:pt>
                <c:pt idx="1652">
                  <c:v>51267</c:v>
                </c:pt>
                <c:pt idx="1653">
                  <c:v>51274</c:v>
                </c:pt>
                <c:pt idx="1654">
                  <c:v>51281</c:v>
                </c:pt>
                <c:pt idx="1655">
                  <c:v>51288</c:v>
                </c:pt>
                <c:pt idx="1656">
                  <c:v>51295</c:v>
                </c:pt>
                <c:pt idx="1657">
                  <c:v>51302</c:v>
                </c:pt>
                <c:pt idx="1658">
                  <c:v>51309</c:v>
                </c:pt>
                <c:pt idx="1659">
                  <c:v>51316</c:v>
                </c:pt>
                <c:pt idx="1660">
                  <c:v>51323</c:v>
                </c:pt>
                <c:pt idx="1661">
                  <c:v>51330</c:v>
                </c:pt>
                <c:pt idx="1662">
                  <c:v>51337</c:v>
                </c:pt>
                <c:pt idx="1663">
                  <c:v>51344</c:v>
                </c:pt>
                <c:pt idx="1664">
                  <c:v>51351</c:v>
                </c:pt>
                <c:pt idx="1665">
                  <c:v>51358</c:v>
                </c:pt>
                <c:pt idx="1666">
                  <c:v>51365</c:v>
                </c:pt>
                <c:pt idx="1667">
                  <c:v>51372</c:v>
                </c:pt>
                <c:pt idx="1668">
                  <c:v>51379</c:v>
                </c:pt>
                <c:pt idx="1669">
                  <c:v>51386</c:v>
                </c:pt>
                <c:pt idx="1670">
                  <c:v>51393</c:v>
                </c:pt>
                <c:pt idx="1671">
                  <c:v>51400</c:v>
                </c:pt>
                <c:pt idx="1672">
                  <c:v>51407</c:v>
                </c:pt>
                <c:pt idx="1673">
                  <c:v>51414</c:v>
                </c:pt>
                <c:pt idx="1674">
                  <c:v>51421</c:v>
                </c:pt>
                <c:pt idx="1675">
                  <c:v>51428</c:v>
                </c:pt>
                <c:pt idx="1676">
                  <c:v>51435</c:v>
                </c:pt>
                <c:pt idx="1677">
                  <c:v>51442</c:v>
                </c:pt>
                <c:pt idx="1678">
                  <c:v>51449</c:v>
                </c:pt>
                <c:pt idx="1679">
                  <c:v>51456</c:v>
                </c:pt>
                <c:pt idx="1680">
                  <c:v>51463</c:v>
                </c:pt>
                <c:pt idx="1681">
                  <c:v>51470</c:v>
                </c:pt>
                <c:pt idx="1682">
                  <c:v>51477</c:v>
                </c:pt>
                <c:pt idx="1683">
                  <c:v>51484</c:v>
                </c:pt>
                <c:pt idx="1684">
                  <c:v>51491</c:v>
                </c:pt>
                <c:pt idx="1685">
                  <c:v>51501</c:v>
                </c:pt>
                <c:pt idx="1686">
                  <c:v>51508</c:v>
                </c:pt>
                <c:pt idx="1687">
                  <c:v>51515</c:v>
                </c:pt>
                <c:pt idx="1688">
                  <c:v>51522</c:v>
                </c:pt>
                <c:pt idx="1689">
                  <c:v>51529</c:v>
                </c:pt>
                <c:pt idx="1690">
                  <c:v>51536</c:v>
                </c:pt>
                <c:pt idx="1691">
                  <c:v>51543</c:v>
                </c:pt>
                <c:pt idx="1692">
                  <c:v>51550</c:v>
                </c:pt>
                <c:pt idx="1693">
                  <c:v>51557</c:v>
                </c:pt>
                <c:pt idx="1694">
                  <c:v>51564</c:v>
                </c:pt>
                <c:pt idx="1695">
                  <c:v>51571</c:v>
                </c:pt>
                <c:pt idx="1696">
                  <c:v>51578</c:v>
                </c:pt>
                <c:pt idx="1697">
                  <c:v>51585</c:v>
                </c:pt>
                <c:pt idx="1698">
                  <c:v>51592</c:v>
                </c:pt>
                <c:pt idx="1699">
                  <c:v>51599</c:v>
                </c:pt>
                <c:pt idx="1700">
                  <c:v>51606</c:v>
                </c:pt>
                <c:pt idx="1701">
                  <c:v>51615</c:v>
                </c:pt>
                <c:pt idx="1702">
                  <c:v>51620</c:v>
                </c:pt>
                <c:pt idx="1703">
                  <c:v>51627</c:v>
                </c:pt>
                <c:pt idx="1704">
                  <c:v>51634</c:v>
                </c:pt>
                <c:pt idx="1705">
                  <c:v>51641</c:v>
                </c:pt>
                <c:pt idx="1706">
                  <c:v>51648</c:v>
                </c:pt>
                <c:pt idx="1707">
                  <c:v>51655</c:v>
                </c:pt>
                <c:pt idx="1708">
                  <c:v>51662</c:v>
                </c:pt>
                <c:pt idx="1709">
                  <c:v>51669</c:v>
                </c:pt>
                <c:pt idx="1710">
                  <c:v>51676</c:v>
                </c:pt>
                <c:pt idx="1711">
                  <c:v>51683</c:v>
                </c:pt>
                <c:pt idx="1712">
                  <c:v>51690</c:v>
                </c:pt>
                <c:pt idx="1713">
                  <c:v>51697</c:v>
                </c:pt>
                <c:pt idx="1714">
                  <c:v>51704</c:v>
                </c:pt>
                <c:pt idx="1715">
                  <c:v>51711</c:v>
                </c:pt>
                <c:pt idx="1716">
                  <c:v>51718</c:v>
                </c:pt>
                <c:pt idx="1717">
                  <c:v>51725</c:v>
                </c:pt>
                <c:pt idx="1718">
                  <c:v>51732</c:v>
                </c:pt>
                <c:pt idx="1719">
                  <c:v>51739</c:v>
                </c:pt>
                <c:pt idx="1720">
                  <c:v>51746</c:v>
                </c:pt>
                <c:pt idx="1721">
                  <c:v>51753</c:v>
                </c:pt>
                <c:pt idx="1722">
                  <c:v>51760</c:v>
                </c:pt>
                <c:pt idx="1723">
                  <c:v>51767</c:v>
                </c:pt>
                <c:pt idx="1724">
                  <c:v>51774</c:v>
                </c:pt>
                <c:pt idx="1725">
                  <c:v>51781</c:v>
                </c:pt>
                <c:pt idx="1726">
                  <c:v>51788</c:v>
                </c:pt>
                <c:pt idx="1727">
                  <c:v>51795</c:v>
                </c:pt>
                <c:pt idx="1728">
                  <c:v>51802</c:v>
                </c:pt>
                <c:pt idx="1729">
                  <c:v>51809</c:v>
                </c:pt>
                <c:pt idx="1730">
                  <c:v>51816</c:v>
                </c:pt>
                <c:pt idx="1731">
                  <c:v>51823</c:v>
                </c:pt>
                <c:pt idx="1732">
                  <c:v>51830</c:v>
                </c:pt>
                <c:pt idx="1733">
                  <c:v>51837</c:v>
                </c:pt>
                <c:pt idx="1734">
                  <c:v>51844</c:v>
                </c:pt>
                <c:pt idx="1735">
                  <c:v>51851</c:v>
                </c:pt>
                <c:pt idx="1736">
                  <c:v>51858</c:v>
                </c:pt>
                <c:pt idx="1737">
                  <c:v>51866</c:v>
                </c:pt>
                <c:pt idx="1738">
                  <c:v>51873</c:v>
                </c:pt>
                <c:pt idx="1739">
                  <c:v>51880</c:v>
                </c:pt>
                <c:pt idx="1740">
                  <c:v>51887</c:v>
                </c:pt>
                <c:pt idx="1741">
                  <c:v>51894</c:v>
                </c:pt>
                <c:pt idx="1742">
                  <c:v>51901</c:v>
                </c:pt>
                <c:pt idx="1743">
                  <c:v>51908</c:v>
                </c:pt>
                <c:pt idx="1744">
                  <c:v>51915</c:v>
                </c:pt>
                <c:pt idx="1745">
                  <c:v>51922</c:v>
                </c:pt>
                <c:pt idx="1746">
                  <c:v>51929</c:v>
                </c:pt>
                <c:pt idx="1747">
                  <c:v>51936</c:v>
                </c:pt>
                <c:pt idx="1748">
                  <c:v>51943</c:v>
                </c:pt>
                <c:pt idx="1749">
                  <c:v>51950</c:v>
                </c:pt>
                <c:pt idx="1750">
                  <c:v>51957</c:v>
                </c:pt>
                <c:pt idx="1751">
                  <c:v>51966</c:v>
                </c:pt>
                <c:pt idx="1752">
                  <c:v>51973</c:v>
                </c:pt>
                <c:pt idx="1753">
                  <c:v>51980</c:v>
                </c:pt>
                <c:pt idx="1754">
                  <c:v>51988</c:v>
                </c:pt>
                <c:pt idx="1755">
                  <c:v>51994</c:v>
                </c:pt>
                <c:pt idx="1756">
                  <c:v>52001</c:v>
                </c:pt>
                <c:pt idx="1757">
                  <c:v>52008</c:v>
                </c:pt>
                <c:pt idx="1758">
                  <c:v>52015</c:v>
                </c:pt>
                <c:pt idx="1759">
                  <c:v>52022</c:v>
                </c:pt>
                <c:pt idx="1760">
                  <c:v>52029</c:v>
                </c:pt>
                <c:pt idx="1761">
                  <c:v>52036</c:v>
                </c:pt>
                <c:pt idx="1762">
                  <c:v>52043</c:v>
                </c:pt>
                <c:pt idx="1763">
                  <c:v>52050</c:v>
                </c:pt>
                <c:pt idx="1764">
                  <c:v>52057</c:v>
                </c:pt>
                <c:pt idx="1765">
                  <c:v>52064</c:v>
                </c:pt>
                <c:pt idx="1766">
                  <c:v>52071</c:v>
                </c:pt>
                <c:pt idx="1767">
                  <c:v>52078</c:v>
                </c:pt>
                <c:pt idx="1768">
                  <c:v>52085</c:v>
                </c:pt>
                <c:pt idx="1769">
                  <c:v>52092</c:v>
                </c:pt>
                <c:pt idx="1770">
                  <c:v>52099</c:v>
                </c:pt>
                <c:pt idx="1771">
                  <c:v>52106</c:v>
                </c:pt>
                <c:pt idx="1772">
                  <c:v>52113</c:v>
                </c:pt>
                <c:pt idx="1773">
                  <c:v>52120</c:v>
                </c:pt>
                <c:pt idx="1774">
                  <c:v>52127</c:v>
                </c:pt>
                <c:pt idx="1775">
                  <c:v>52134</c:v>
                </c:pt>
                <c:pt idx="1776">
                  <c:v>52141</c:v>
                </c:pt>
                <c:pt idx="1777">
                  <c:v>52148</c:v>
                </c:pt>
                <c:pt idx="1778">
                  <c:v>52155</c:v>
                </c:pt>
                <c:pt idx="1779">
                  <c:v>52162</c:v>
                </c:pt>
                <c:pt idx="1780">
                  <c:v>52169</c:v>
                </c:pt>
                <c:pt idx="1781">
                  <c:v>52176</c:v>
                </c:pt>
                <c:pt idx="1782">
                  <c:v>52183</c:v>
                </c:pt>
                <c:pt idx="1783">
                  <c:v>52190</c:v>
                </c:pt>
                <c:pt idx="1784">
                  <c:v>52197</c:v>
                </c:pt>
                <c:pt idx="1785">
                  <c:v>52204</c:v>
                </c:pt>
                <c:pt idx="1786">
                  <c:v>52211</c:v>
                </c:pt>
                <c:pt idx="1787">
                  <c:v>52218</c:v>
                </c:pt>
                <c:pt idx="1788">
                  <c:v>52229</c:v>
                </c:pt>
                <c:pt idx="1789">
                  <c:v>52233</c:v>
                </c:pt>
                <c:pt idx="1790">
                  <c:v>52239</c:v>
                </c:pt>
                <c:pt idx="1791">
                  <c:v>52246</c:v>
                </c:pt>
                <c:pt idx="1792">
                  <c:v>52253</c:v>
                </c:pt>
                <c:pt idx="1793">
                  <c:v>52260</c:v>
                </c:pt>
                <c:pt idx="1794">
                  <c:v>52267</c:v>
                </c:pt>
                <c:pt idx="1795">
                  <c:v>52274</c:v>
                </c:pt>
                <c:pt idx="1796">
                  <c:v>52281</c:v>
                </c:pt>
                <c:pt idx="1797">
                  <c:v>52288</c:v>
                </c:pt>
                <c:pt idx="1798">
                  <c:v>52295</c:v>
                </c:pt>
                <c:pt idx="1799">
                  <c:v>52302</c:v>
                </c:pt>
                <c:pt idx="1800">
                  <c:v>52309</c:v>
                </c:pt>
                <c:pt idx="1801">
                  <c:v>52316</c:v>
                </c:pt>
                <c:pt idx="1802">
                  <c:v>52323</c:v>
                </c:pt>
                <c:pt idx="1803">
                  <c:v>52330</c:v>
                </c:pt>
                <c:pt idx="1804">
                  <c:v>52337</c:v>
                </c:pt>
                <c:pt idx="1805">
                  <c:v>52344</c:v>
                </c:pt>
                <c:pt idx="1806">
                  <c:v>52351</c:v>
                </c:pt>
                <c:pt idx="1807">
                  <c:v>52358</c:v>
                </c:pt>
                <c:pt idx="1808">
                  <c:v>52365</c:v>
                </c:pt>
                <c:pt idx="1809">
                  <c:v>52372</c:v>
                </c:pt>
                <c:pt idx="1810">
                  <c:v>52379</c:v>
                </c:pt>
                <c:pt idx="1811">
                  <c:v>52386</c:v>
                </c:pt>
                <c:pt idx="1812">
                  <c:v>52393</c:v>
                </c:pt>
                <c:pt idx="1813">
                  <c:v>52400</c:v>
                </c:pt>
                <c:pt idx="1814">
                  <c:v>52407</c:v>
                </c:pt>
                <c:pt idx="1815">
                  <c:v>52414</c:v>
                </c:pt>
                <c:pt idx="1816">
                  <c:v>52421</c:v>
                </c:pt>
                <c:pt idx="1817">
                  <c:v>52428</c:v>
                </c:pt>
                <c:pt idx="1818">
                  <c:v>52435</c:v>
                </c:pt>
                <c:pt idx="1819">
                  <c:v>52442</c:v>
                </c:pt>
                <c:pt idx="1820">
                  <c:v>52449</c:v>
                </c:pt>
                <c:pt idx="1821">
                  <c:v>52456</c:v>
                </c:pt>
                <c:pt idx="1822">
                  <c:v>52463</c:v>
                </c:pt>
                <c:pt idx="1823">
                  <c:v>52470</c:v>
                </c:pt>
                <c:pt idx="1824">
                  <c:v>52477</c:v>
                </c:pt>
                <c:pt idx="1825">
                  <c:v>52484</c:v>
                </c:pt>
                <c:pt idx="1826">
                  <c:v>52491</c:v>
                </c:pt>
                <c:pt idx="1827">
                  <c:v>52498</c:v>
                </c:pt>
                <c:pt idx="1828">
                  <c:v>52505</c:v>
                </c:pt>
                <c:pt idx="1829">
                  <c:v>52512</c:v>
                </c:pt>
                <c:pt idx="1830">
                  <c:v>52519</c:v>
                </c:pt>
                <c:pt idx="1831">
                  <c:v>52526</c:v>
                </c:pt>
                <c:pt idx="1832">
                  <c:v>52533</c:v>
                </c:pt>
                <c:pt idx="1833">
                  <c:v>52540</c:v>
                </c:pt>
                <c:pt idx="1834">
                  <c:v>52547</c:v>
                </c:pt>
                <c:pt idx="1835">
                  <c:v>52554</c:v>
                </c:pt>
                <c:pt idx="1836">
                  <c:v>52561</c:v>
                </c:pt>
                <c:pt idx="1837">
                  <c:v>52568</c:v>
                </c:pt>
                <c:pt idx="1838">
                  <c:v>52575</c:v>
                </c:pt>
                <c:pt idx="1839">
                  <c:v>52582</c:v>
                </c:pt>
                <c:pt idx="1840">
                  <c:v>52589</c:v>
                </c:pt>
                <c:pt idx="1841">
                  <c:v>52596</c:v>
                </c:pt>
                <c:pt idx="1842">
                  <c:v>52603</c:v>
                </c:pt>
                <c:pt idx="1843">
                  <c:v>52610</c:v>
                </c:pt>
                <c:pt idx="1844">
                  <c:v>52617</c:v>
                </c:pt>
                <c:pt idx="1845">
                  <c:v>52624</c:v>
                </c:pt>
                <c:pt idx="1846">
                  <c:v>52631</c:v>
                </c:pt>
                <c:pt idx="1847">
                  <c:v>52638</c:v>
                </c:pt>
                <c:pt idx="1848">
                  <c:v>52645</c:v>
                </c:pt>
                <c:pt idx="1849">
                  <c:v>52652</c:v>
                </c:pt>
                <c:pt idx="1850">
                  <c:v>52659</c:v>
                </c:pt>
                <c:pt idx="1851">
                  <c:v>52666</c:v>
                </c:pt>
                <c:pt idx="1852">
                  <c:v>52673</c:v>
                </c:pt>
                <c:pt idx="1853">
                  <c:v>52680</c:v>
                </c:pt>
                <c:pt idx="1854">
                  <c:v>52687</c:v>
                </c:pt>
                <c:pt idx="1855">
                  <c:v>52694</c:v>
                </c:pt>
                <c:pt idx="1856">
                  <c:v>52701</c:v>
                </c:pt>
                <c:pt idx="1857">
                  <c:v>52708</c:v>
                </c:pt>
                <c:pt idx="1858">
                  <c:v>52715</c:v>
                </c:pt>
                <c:pt idx="1859">
                  <c:v>52722</c:v>
                </c:pt>
                <c:pt idx="1860">
                  <c:v>52729</c:v>
                </c:pt>
                <c:pt idx="1861">
                  <c:v>52736</c:v>
                </c:pt>
                <c:pt idx="1862">
                  <c:v>52743</c:v>
                </c:pt>
                <c:pt idx="1863">
                  <c:v>52750</c:v>
                </c:pt>
                <c:pt idx="1864">
                  <c:v>52757</c:v>
                </c:pt>
                <c:pt idx="1865">
                  <c:v>52764</c:v>
                </c:pt>
                <c:pt idx="1866">
                  <c:v>52771</c:v>
                </c:pt>
                <c:pt idx="1867">
                  <c:v>52778</c:v>
                </c:pt>
                <c:pt idx="1868">
                  <c:v>52785</c:v>
                </c:pt>
                <c:pt idx="1869">
                  <c:v>52792</c:v>
                </c:pt>
                <c:pt idx="1870">
                  <c:v>52799</c:v>
                </c:pt>
                <c:pt idx="1871">
                  <c:v>52806</c:v>
                </c:pt>
                <c:pt idx="1872">
                  <c:v>52813</c:v>
                </c:pt>
                <c:pt idx="1873">
                  <c:v>52820</c:v>
                </c:pt>
                <c:pt idx="1874">
                  <c:v>52827</c:v>
                </c:pt>
                <c:pt idx="1875">
                  <c:v>52834</c:v>
                </c:pt>
                <c:pt idx="1876">
                  <c:v>52841</c:v>
                </c:pt>
                <c:pt idx="1877">
                  <c:v>52848</c:v>
                </c:pt>
                <c:pt idx="1878">
                  <c:v>52855</c:v>
                </c:pt>
                <c:pt idx="1879">
                  <c:v>52862</c:v>
                </c:pt>
                <c:pt idx="1880">
                  <c:v>52869</c:v>
                </c:pt>
                <c:pt idx="1881">
                  <c:v>52876</c:v>
                </c:pt>
                <c:pt idx="1882">
                  <c:v>52883</c:v>
                </c:pt>
                <c:pt idx="1883">
                  <c:v>52890</c:v>
                </c:pt>
                <c:pt idx="1884">
                  <c:v>52897</c:v>
                </c:pt>
                <c:pt idx="1885">
                  <c:v>52904</c:v>
                </c:pt>
                <c:pt idx="1886">
                  <c:v>52911</c:v>
                </c:pt>
                <c:pt idx="1887">
                  <c:v>52918</c:v>
                </c:pt>
                <c:pt idx="1888">
                  <c:v>52925</c:v>
                </c:pt>
                <c:pt idx="1889">
                  <c:v>52932</c:v>
                </c:pt>
                <c:pt idx="1890">
                  <c:v>52939</c:v>
                </c:pt>
                <c:pt idx="1891">
                  <c:v>52946</c:v>
                </c:pt>
                <c:pt idx="1892">
                  <c:v>52953</c:v>
                </c:pt>
                <c:pt idx="1893">
                  <c:v>52960</c:v>
                </c:pt>
                <c:pt idx="1894">
                  <c:v>52967</c:v>
                </c:pt>
                <c:pt idx="1895">
                  <c:v>52974</c:v>
                </c:pt>
                <c:pt idx="1896">
                  <c:v>52981</c:v>
                </c:pt>
                <c:pt idx="1897">
                  <c:v>52988</c:v>
                </c:pt>
                <c:pt idx="1898">
                  <c:v>52995</c:v>
                </c:pt>
                <c:pt idx="1899">
                  <c:v>53002</c:v>
                </c:pt>
                <c:pt idx="1900">
                  <c:v>53009</c:v>
                </c:pt>
                <c:pt idx="1901">
                  <c:v>53016</c:v>
                </c:pt>
                <c:pt idx="1902">
                  <c:v>53023</c:v>
                </c:pt>
                <c:pt idx="1903">
                  <c:v>53030</c:v>
                </c:pt>
                <c:pt idx="1904">
                  <c:v>53037</c:v>
                </c:pt>
                <c:pt idx="1905">
                  <c:v>53044</c:v>
                </c:pt>
                <c:pt idx="1906">
                  <c:v>53051</c:v>
                </c:pt>
                <c:pt idx="1907">
                  <c:v>53058</c:v>
                </c:pt>
                <c:pt idx="1908">
                  <c:v>53065</c:v>
                </c:pt>
                <c:pt idx="1909">
                  <c:v>53072</c:v>
                </c:pt>
                <c:pt idx="1910">
                  <c:v>53079</c:v>
                </c:pt>
                <c:pt idx="1911">
                  <c:v>53086</c:v>
                </c:pt>
                <c:pt idx="1912">
                  <c:v>53093</c:v>
                </c:pt>
                <c:pt idx="1913">
                  <c:v>53100</c:v>
                </c:pt>
                <c:pt idx="1914">
                  <c:v>53107</c:v>
                </c:pt>
                <c:pt idx="1915">
                  <c:v>53114</c:v>
                </c:pt>
                <c:pt idx="1916">
                  <c:v>53121</c:v>
                </c:pt>
                <c:pt idx="1917">
                  <c:v>53128</c:v>
                </c:pt>
                <c:pt idx="1918">
                  <c:v>53135</c:v>
                </c:pt>
                <c:pt idx="1919">
                  <c:v>53142</c:v>
                </c:pt>
                <c:pt idx="1920">
                  <c:v>53149</c:v>
                </c:pt>
                <c:pt idx="1921">
                  <c:v>53156</c:v>
                </c:pt>
                <c:pt idx="1922">
                  <c:v>53163</c:v>
                </c:pt>
                <c:pt idx="1923">
                  <c:v>53170</c:v>
                </c:pt>
                <c:pt idx="1924">
                  <c:v>53177</c:v>
                </c:pt>
                <c:pt idx="1925">
                  <c:v>53184</c:v>
                </c:pt>
                <c:pt idx="1926">
                  <c:v>53191</c:v>
                </c:pt>
                <c:pt idx="1927">
                  <c:v>53198</c:v>
                </c:pt>
                <c:pt idx="1928">
                  <c:v>53205</c:v>
                </c:pt>
                <c:pt idx="1929">
                  <c:v>53212</c:v>
                </c:pt>
                <c:pt idx="1930">
                  <c:v>53219</c:v>
                </c:pt>
                <c:pt idx="1931">
                  <c:v>53226</c:v>
                </c:pt>
                <c:pt idx="1932">
                  <c:v>53233</c:v>
                </c:pt>
                <c:pt idx="1933">
                  <c:v>53240</c:v>
                </c:pt>
                <c:pt idx="1934">
                  <c:v>53247</c:v>
                </c:pt>
                <c:pt idx="1935">
                  <c:v>53254</c:v>
                </c:pt>
                <c:pt idx="1936">
                  <c:v>53261</c:v>
                </c:pt>
                <c:pt idx="1937">
                  <c:v>53268</c:v>
                </c:pt>
                <c:pt idx="1938">
                  <c:v>53275</c:v>
                </c:pt>
                <c:pt idx="1939">
                  <c:v>53282</c:v>
                </c:pt>
                <c:pt idx="1940">
                  <c:v>53289</c:v>
                </c:pt>
                <c:pt idx="1941">
                  <c:v>53296</c:v>
                </c:pt>
                <c:pt idx="1942">
                  <c:v>53303</c:v>
                </c:pt>
                <c:pt idx="1943">
                  <c:v>53310</c:v>
                </c:pt>
                <c:pt idx="1944">
                  <c:v>53317</c:v>
                </c:pt>
                <c:pt idx="1945">
                  <c:v>53325</c:v>
                </c:pt>
                <c:pt idx="1946">
                  <c:v>53332</c:v>
                </c:pt>
                <c:pt idx="1947">
                  <c:v>53339</c:v>
                </c:pt>
                <c:pt idx="1948">
                  <c:v>53346</c:v>
                </c:pt>
                <c:pt idx="1949">
                  <c:v>53353</c:v>
                </c:pt>
                <c:pt idx="1950">
                  <c:v>53360</c:v>
                </c:pt>
                <c:pt idx="1951">
                  <c:v>53367</c:v>
                </c:pt>
                <c:pt idx="1952">
                  <c:v>53374</c:v>
                </c:pt>
                <c:pt idx="1953">
                  <c:v>53381</c:v>
                </c:pt>
                <c:pt idx="1954">
                  <c:v>53388</c:v>
                </c:pt>
                <c:pt idx="1955">
                  <c:v>53395</c:v>
                </c:pt>
                <c:pt idx="1956">
                  <c:v>53402</c:v>
                </c:pt>
                <c:pt idx="1957">
                  <c:v>53413</c:v>
                </c:pt>
                <c:pt idx="1958">
                  <c:v>53416</c:v>
                </c:pt>
                <c:pt idx="1959">
                  <c:v>53423</c:v>
                </c:pt>
                <c:pt idx="1960">
                  <c:v>53430</c:v>
                </c:pt>
                <c:pt idx="1961">
                  <c:v>53437</c:v>
                </c:pt>
                <c:pt idx="1962">
                  <c:v>53444</c:v>
                </c:pt>
                <c:pt idx="1963">
                  <c:v>53451</c:v>
                </c:pt>
                <c:pt idx="1964">
                  <c:v>53458</c:v>
                </c:pt>
                <c:pt idx="1965">
                  <c:v>53465</c:v>
                </c:pt>
                <c:pt idx="1966">
                  <c:v>53472</c:v>
                </c:pt>
                <c:pt idx="1967">
                  <c:v>53479</c:v>
                </c:pt>
                <c:pt idx="1968">
                  <c:v>53486</c:v>
                </c:pt>
                <c:pt idx="1969">
                  <c:v>53493</c:v>
                </c:pt>
                <c:pt idx="1970">
                  <c:v>53500</c:v>
                </c:pt>
                <c:pt idx="1971">
                  <c:v>53507</c:v>
                </c:pt>
                <c:pt idx="1972">
                  <c:v>53514</c:v>
                </c:pt>
                <c:pt idx="1973">
                  <c:v>53521</c:v>
                </c:pt>
                <c:pt idx="1974">
                  <c:v>53528</c:v>
                </c:pt>
                <c:pt idx="1975">
                  <c:v>53535</c:v>
                </c:pt>
                <c:pt idx="1976">
                  <c:v>53542</c:v>
                </c:pt>
                <c:pt idx="1977">
                  <c:v>53549</c:v>
                </c:pt>
                <c:pt idx="1978">
                  <c:v>53556</c:v>
                </c:pt>
                <c:pt idx="1979">
                  <c:v>53563</c:v>
                </c:pt>
                <c:pt idx="1980">
                  <c:v>53570</c:v>
                </c:pt>
                <c:pt idx="1981">
                  <c:v>53577</c:v>
                </c:pt>
                <c:pt idx="1982">
                  <c:v>53584</c:v>
                </c:pt>
                <c:pt idx="1983">
                  <c:v>53591</c:v>
                </c:pt>
                <c:pt idx="1984">
                  <c:v>53598</c:v>
                </c:pt>
                <c:pt idx="1985">
                  <c:v>53605</c:v>
                </c:pt>
                <c:pt idx="1986">
                  <c:v>53612</c:v>
                </c:pt>
                <c:pt idx="1987">
                  <c:v>53619</c:v>
                </c:pt>
                <c:pt idx="1988">
                  <c:v>53626</c:v>
                </c:pt>
                <c:pt idx="1989">
                  <c:v>53633</c:v>
                </c:pt>
                <c:pt idx="1990">
                  <c:v>53640</c:v>
                </c:pt>
                <c:pt idx="1991">
                  <c:v>53647</c:v>
                </c:pt>
                <c:pt idx="1992">
                  <c:v>53654</c:v>
                </c:pt>
                <c:pt idx="1993">
                  <c:v>53661</c:v>
                </c:pt>
                <c:pt idx="1994">
                  <c:v>53668</c:v>
                </c:pt>
                <c:pt idx="1995">
                  <c:v>53675</c:v>
                </c:pt>
                <c:pt idx="1996">
                  <c:v>53682</c:v>
                </c:pt>
                <c:pt idx="1997">
                  <c:v>53692</c:v>
                </c:pt>
                <c:pt idx="1998">
                  <c:v>53699</c:v>
                </c:pt>
                <c:pt idx="1999">
                  <c:v>53706</c:v>
                </c:pt>
                <c:pt idx="2000">
                  <c:v>53713</c:v>
                </c:pt>
                <c:pt idx="2001">
                  <c:v>53720</c:v>
                </c:pt>
                <c:pt idx="2002">
                  <c:v>53727</c:v>
                </c:pt>
                <c:pt idx="2003">
                  <c:v>53734</c:v>
                </c:pt>
                <c:pt idx="2004">
                  <c:v>53741</c:v>
                </c:pt>
                <c:pt idx="2005">
                  <c:v>53748</c:v>
                </c:pt>
                <c:pt idx="2006">
                  <c:v>53755</c:v>
                </c:pt>
                <c:pt idx="2007">
                  <c:v>53762</c:v>
                </c:pt>
                <c:pt idx="2008">
                  <c:v>53769</c:v>
                </c:pt>
                <c:pt idx="2009">
                  <c:v>53776</c:v>
                </c:pt>
                <c:pt idx="2010">
                  <c:v>53783</c:v>
                </c:pt>
                <c:pt idx="2011">
                  <c:v>53790</c:v>
                </c:pt>
                <c:pt idx="2012">
                  <c:v>53799</c:v>
                </c:pt>
                <c:pt idx="2013">
                  <c:v>53804</c:v>
                </c:pt>
                <c:pt idx="2014">
                  <c:v>53811</c:v>
                </c:pt>
                <c:pt idx="2015">
                  <c:v>53818</c:v>
                </c:pt>
                <c:pt idx="2016">
                  <c:v>53825</c:v>
                </c:pt>
                <c:pt idx="2017">
                  <c:v>53832</c:v>
                </c:pt>
                <c:pt idx="2018">
                  <c:v>53839</c:v>
                </c:pt>
                <c:pt idx="2019">
                  <c:v>53846</c:v>
                </c:pt>
                <c:pt idx="2020">
                  <c:v>53853</c:v>
                </c:pt>
                <c:pt idx="2021">
                  <c:v>53860</c:v>
                </c:pt>
                <c:pt idx="2022">
                  <c:v>53867</c:v>
                </c:pt>
                <c:pt idx="2023">
                  <c:v>53874</c:v>
                </c:pt>
                <c:pt idx="2024">
                  <c:v>53881</c:v>
                </c:pt>
                <c:pt idx="2025">
                  <c:v>53888</c:v>
                </c:pt>
                <c:pt idx="2026">
                  <c:v>53895</c:v>
                </c:pt>
                <c:pt idx="2027">
                  <c:v>53902</c:v>
                </c:pt>
                <c:pt idx="2028">
                  <c:v>53909</c:v>
                </c:pt>
                <c:pt idx="2029">
                  <c:v>53916</c:v>
                </c:pt>
                <c:pt idx="2030">
                  <c:v>53923</c:v>
                </c:pt>
                <c:pt idx="2031">
                  <c:v>53930</c:v>
                </c:pt>
                <c:pt idx="2032">
                  <c:v>53937</c:v>
                </c:pt>
                <c:pt idx="2033">
                  <c:v>53944</c:v>
                </c:pt>
                <c:pt idx="2034">
                  <c:v>53951</c:v>
                </c:pt>
                <c:pt idx="2035">
                  <c:v>53958</c:v>
                </c:pt>
                <c:pt idx="2036">
                  <c:v>53965</c:v>
                </c:pt>
                <c:pt idx="2037">
                  <c:v>53972</c:v>
                </c:pt>
                <c:pt idx="2038">
                  <c:v>53979</c:v>
                </c:pt>
                <c:pt idx="2039">
                  <c:v>53986</c:v>
                </c:pt>
                <c:pt idx="2040">
                  <c:v>53993</c:v>
                </c:pt>
                <c:pt idx="2041">
                  <c:v>54000</c:v>
                </c:pt>
                <c:pt idx="2042">
                  <c:v>54007</c:v>
                </c:pt>
                <c:pt idx="2043">
                  <c:v>54014</c:v>
                </c:pt>
                <c:pt idx="2044">
                  <c:v>54021</c:v>
                </c:pt>
                <c:pt idx="2045">
                  <c:v>54028</c:v>
                </c:pt>
                <c:pt idx="2046">
                  <c:v>54035</c:v>
                </c:pt>
                <c:pt idx="2047">
                  <c:v>54042</c:v>
                </c:pt>
                <c:pt idx="2048">
                  <c:v>54049</c:v>
                </c:pt>
                <c:pt idx="2049">
                  <c:v>54057</c:v>
                </c:pt>
                <c:pt idx="2050">
                  <c:v>54064</c:v>
                </c:pt>
                <c:pt idx="2051">
                  <c:v>54071</c:v>
                </c:pt>
                <c:pt idx="2052">
                  <c:v>54078</c:v>
                </c:pt>
                <c:pt idx="2053">
                  <c:v>54085</c:v>
                </c:pt>
                <c:pt idx="2054">
                  <c:v>54092</c:v>
                </c:pt>
                <c:pt idx="2055">
                  <c:v>54099</c:v>
                </c:pt>
                <c:pt idx="2056">
                  <c:v>54106</c:v>
                </c:pt>
                <c:pt idx="2057">
                  <c:v>54113</c:v>
                </c:pt>
                <c:pt idx="2058">
                  <c:v>54120</c:v>
                </c:pt>
                <c:pt idx="2059">
                  <c:v>54127</c:v>
                </c:pt>
                <c:pt idx="2060">
                  <c:v>54134</c:v>
                </c:pt>
                <c:pt idx="2061">
                  <c:v>54141</c:v>
                </c:pt>
                <c:pt idx="2062">
                  <c:v>54148</c:v>
                </c:pt>
                <c:pt idx="2063">
                  <c:v>54157</c:v>
                </c:pt>
                <c:pt idx="2064">
                  <c:v>54164</c:v>
                </c:pt>
                <c:pt idx="2065">
                  <c:v>54171</c:v>
                </c:pt>
                <c:pt idx="2066">
                  <c:v>54178</c:v>
                </c:pt>
                <c:pt idx="2067">
                  <c:v>54185</c:v>
                </c:pt>
                <c:pt idx="2068">
                  <c:v>54192</c:v>
                </c:pt>
                <c:pt idx="2069">
                  <c:v>54199</c:v>
                </c:pt>
                <c:pt idx="2070">
                  <c:v>54206</c:v>
                </c:pt>
                <c:pt idx="2071">
                  <c:v>54213</c:v>
                </c:pt>
                <c:pt idx="2072">
                  <c:v>54220</c:v>
                </c:pt>
                <c:pt idx="2073">
                  <c:v>54227</c:v>
                </c:pt>
                <c:pt idx="2074">
                  <c:v>54234</c:v>
                </c:pt>
                <c:pt idx="2075">
                  <c:v>54241</c:v>
                </c:pt>
                <c:pt idx="2076">
                  <c:v>54248</c:v>
                </c:pt>
                <c:pt idx="2077">
                  <c:v>54255</c:v>
                </c:pt>
                <c:pt idx="2078">
                  <c:v>54262</c:v>
                </c:pt>
                <c:pt idx="2079">
                  <c:v>54269</c:v>
                </c:pt>
                <c:pt idx="2080">
                  <c:v>54276</c:v>
                </c:pt>
                <c:pt idx="2081">
                  <c:v>54283</c:v>
                </c:pt>
                <c:pt idx="2082">
                  <c:v>54290</c:v>
                </c:pt>
                <c:pt idx="2083">
                  <c:v>54297</c:v>
                </c:pt>
                <c:pt idx="2084">
                  <c:v>54304</c:v>
                </c:pt>
                <c:pt idx="2085">
                  <c:v>54311</c:v>
                </c:pt>
                <c:pt idx="2086">
                  <c:v>54318</c:v>
                </c:pt>
                <c:pt idx="2087">
                  <c:v>54325</c:v>
                </c:pt>
                <c:pt idx="2088">
                  <c:v>54332</c:v>
                </c:pt>
                <c:pt idx="2089">
                  <c:v>54339</c:v>
                </c:pt>
                <c:pt idx="2090">
                  <c:v>54346</c:v>
                </c:pt>
                <c:pt idx="2091">
                  <c:v>54353</c:v>
                </c:pt>
                <c:pt idx="2092">
                  <c:v>54360</c:v>
                </c:pt>
                <c:pt idx="2093">
                  <c:v>54367</c:v>
                </c:pt>
                <c:pt idx="2094">
                  <c:v>54374</c:v>
                </c:pt>
                <c:pt idx="2095">
                  <c:v>54381</c:v>
                </c:pt>
                <c:pt idx="2096">
                  <c:v>54388</c:v>
                </c:pt>
                <c:pt idx="2097">
                  <c:v>54395</c:v>
                </c:pt>
                <c:pt idx="2098">
                  <c:v>54402</c:v>
                </c:pt>
                <c:pt idx="2099">
                  <c:v>54409</c:v>
                </c:pt>
                <c:pt idx="2100">
                  <c:v>54416</c:v>
                </c:pt>
                <c:pt idx="2101">
                  <c:v>54423</c:v>
                </c:pt>
                <c:pt idx="2102">
                  <c:v>54430</c:v>
                </c:pt>
                <c:pt idx="2103">
                  <c:v>54437</c:v>
                </c:pt>
                <c:pt idx="2104">
                  <c:v>54444</c:v>
                </c:pt>
                <c:pt idx="2105">
                  <c:v>54451</c:v>
                </c:pt>
                <c:pt idx="2106">
                  <c:v>54458</c:v>
                </c:pt>
                <c:pt idx="2107">
                  <c:v>54465</c:v>
                </c:pt>
                <c:pt idx="2108">
                  <c:v>54472</c:v>
                </c:pt>
                <c:pt idx="2109">
                  <c:v>54479</c:v>
                </c:pt>
                <c:pt idx="2110">
                  <c:v>54486</c:v>
                </c:pt>
                <c:pt idx="2111">
                  <c:v>54493</c:v>
                </c:pt>
                <c:pt idx="2112">
                  <c:v>54500</c:v>
                </c:pt>
                <c:pt idx="2113">
                  <c:v>54507</c:v>
                </c:pt>
                <c:pt idx="2114">
                  <c:v>54514</c:v>
                </c:pt>
                <c:pt idx="2115">
                  <c:v>54521</c:v>
                </c:pt>
                <c:pt idx="2116">
                  <c:v>54528</c:v>
                </c:pt>
                <c:pt idx="2117">
                  <c:v>54535</c:v>
                </c:pt>
                <c:pt idx="2118">
                  <c:v>54542</c:v>
                </c:pt>
                <c:pt idx="2119">
                  <c:v>54549</c:v>
                </c:pt>
                <c:pt idx="2120">
                  <c:v>54556</c:v>
                </c:pt>
                <c:pt idx="2121">
                  <c:v>54563</c:v>
                </c:pt>
                <c:pt idx="2122">
                  <c:v>54570</c:v>
                </c:pt>
                <c:pt idx="2123">
                  <c:v>54577</c:v>
                </c:pt>
                <c:pt idx="2124">
                  <c:v>54584</c:v>
                </c:pt>
                <c:pt idx="2125">
                  <c:v>54591</c:v>
                </c:pt>
                <c:pt idx="2126">
                  <c:v>54598</c:v>
                </c:pt>
                <c:pt idx="2127">
                  <c:v>54605</c:v>
                </c:pt>
                <c:pt idx="2128">
                  <c:v>54612</c:v>
                </c:pt>
                <c:pt idx="2129">
                  <c:v>54619</c:v>
                </c:pt>
                <c:pt idx="2130">
                  <c:v>54626</c:v>
                </c:pt>
                <c:pt idx="2131">
                  <c:v>54633</c:v>
                </c:pt>
                <c:pt idx="2132">
                  <c:v>54640</c:v>
                </c:pt>
                <c:pt idx="2133">
                  <c:v>54647</c:v>
                </c:pt>
                <c:pt idx="2134">
                  <c:v>54654</c:v>
                </c:pt>
                <c:pt idx="2135">
                  <c:v>54661</c:v>
                </c:pt>
                <c:pt idx="2136">
                  <c:v>54668</c:v>
                </c:pt>
                <c:pt idx="2137">
                  <c:v>54675</c:v>
                </c:pt>
                <c:pt idx="2138">
                  <c:v>54682</c:v>
                </c:pt>
                <c:pt idx="2139">
                  <c:v>54689</c:v>
                </c:pt>
                <c:pt idx="2140">
                  <c:v>54696</c:v>
                </c:pt>
                <c:pt idx="2141">
                  <c:v>54703</c:v>
                </c:pt>
                <c:pt idx="2142">
                  <c:v>54710</c:v>
                </c:pt>
                <c:pt idx="2143">
                  <c:v>54717</c:v>
                </c:pt>
                <c:pt idx="2144">
                  <c:v>54724</c:v>
                </c:pt>
                <c:pt idx="2145">
                  <c:v>54731</c:v>
                </c:pt>
                <c:pt idx="2146">
                  <c:v>54738</c:v>
                </c:pt>
                <c:pt idx="2147">
                  <c:v>54745</c:v>
                </c:pt>
                <c:pt idx="2148">
                  <c:v>54752</c:v>
                </c:pt>
                <c:pt idx="2149">
                  <c:v>54759</c:v>
                </c:pt>
                <c:pt idx="2150">
                  <c:v>54766</c:v>
                </c:pt>
                <c:pt idx="2151">
                  <c:v>54773</c:v>
                </c:pt>
                <c:pt idx="2152">
                  <c:v>54780</c:v>
                </c:pt>
                <c:pt idx="2153">
                  <c:v>54787</c:v>
                </c:pt>
                <c:pt idx="2154">
                  <c:v>54794</c:v>
                </c:pt>
                <c:pt idx="2155">
                  <c:v>54801</c:v>
                </c:pt>
                <c:pt idx="2156">
                  <c:v>54808</c:v>
                </c:pt>
                <c:pt idx="2157">
                  <c:v>54815</c:v>
                </c:pt>
                <c:pt idx="2158">
                  <c:v>54822</c:v>
                </c:pt>
                <c:pt idx="2159">
                  <c:v>54829</c:v>
                </c:pt>
                <c:pt idx="2160">
                  <c:v>54836</c:v>
                </c:pt>
                <c:pt idx="2161">
                  <c:v>54843</c:v>
                </c:pt>
                <c:pt idx="2162">
                  <c:v>54850</c:v>
                </c:pt>
                <c:pt idx="2163">
                  <c:v>54857</c:v>
                </c:pt>
                <c:pt idx="2164">
                  <c:v>54864</c:v>
                </c:pt>
                <c:pt idx="2165">
                  <c:v>54871</c:v>
                </c:pt>
                <c:pt idx="2166">
                  <c:v>54878</c:v>
                </c:pt>
                <c:pt idx="2167">
                  <c:v>54885</c:v>
                </c:pt>
                <c:pt idx="2168">
                  <c:v>54892</c:v>
                </c:pt>
                <c:pt idx="2169">
                  <c:v>54899</c:v>
                </c:pt>
                <c:pt idx="2170">
                  <c:v>54906</c:v>
                </c:pt>
                <c:pt idx="2171">
                  <c:v>54913</c:v>
                </c:pt>
                <c:pt idx="2172">
                  <c:v>54920</c:v>
                </c:pt>
                <c:pt idx="2173">
                  <c:v>54927</c:v>
                </c:pt>
                <c:pt idx="2174">
                  <c:v>54934</c:v>
                </c:pt>
                <c:pt idx="2175">
                  <c:v>54941</c:v>
                </c:pt>
                <c:pt idx="2176">
                  <c:v>54948</c:v>
                </c:pt>
                <c:pt idx="2177">
                  <c:v>54955</c:v>
                </c:pt>
                <c:pt idx="2178">
                  <c:v>54962</c:v>
                </c:pt>
                <c:pt idx="2179">
                  <c:v>54969</c:v>
                </c:pt>
                <c:pt idx="2180">
                  <c:v>54976</c:v>
                </c:pt>
                <c:pt idx="2181">
                  <c:v>54983</c:v>
                </c:pt>
                <c:pt idx="2182">
                  <c:v>54990</c:v>
                </c:pt>
                <c:pt idx="2183">
                  <c:v>54997</c:v>
                </c:pt>
                <c:pt idx="2184">
                  <c:v>55004</c:v>
                </c:pt>
                <c:pt idx="2185">
                  <c:v>55011</c:v>
                </c:pt>
                <c:pt idx="2186">
                  <c:v>55018</c:v>
                </c:pt>
                <c:pt idx="2187">
                  <c:v>55025</c:v>
                </c:pt>
                <c:pt idx="2188">
                  <c:v>55032</c:v>
                </c:pt>
                <c:pt idx="2189">
                  <c:v>55039</c:v>
                </c:pt>
                <c:pt idx="2190">
                  <c:v>55046</c:v>
                </c:pt>
                <c:pt idx="2191">
                  <c:v>55053</c:v>
                </c:pt>
                <c:pt idx="2192">
                  <c:v>55060</c:v>
                </c:pt>
                <c:pt idx="2193">
                  <c:v>55067</c:v>
                </c:pt>
                <c:pt idx="2194">
                  <c:v>55074</c:v>
                </c:pt>
                <c:pt idx="2195">
                  <c:v>55081</c:v>
                </c:pt>
                <c:pt idx="2196">
                  <c:v>55088</c:v>
                </c:pt>
                <c:pt idx="2197">
                  <c:v>55095</c:v>
                </c:pt>
                <c:pt idx="2198">
                  <c:v>55102</c:v>
                </c:pt>
                <c:pt idx="2199">
                  <c:v>55109</c:v>
                </c:pt>
                <c:pt idx="2200">
                  <c:v>55116</c:v>
                </c:pt>
                <c:pt idx="2201">
                  <c:v>55123</c:v>
                </c:pt>
                <c:pt idx="2202">
                  <c:v>55130</c:v>
                </c:pt>
                <c:pt idx="2203">
                  <c:v>55137</c:v>
                </c:pt>
                <c:pt idx="2204">
                  <c:v>55144</c:v>
                </c:pt>
                <c:pt idx="2205">
                  <c:v>55151</c:v>
                </c:pt>
                <c:pt idx="2206">
                  <c:v>55158</c:v>
                </c:pt>
                <c:pt idx="2207">
                  <c:v>55165</c:v>
                </c:pt>
                <c:pt idx="2208">
                  <c:v>55172</c:v>
                </c:pt>
                <c:pt idx="2209">
                  <c:v>55179</c:v>
                </c:pt>
                <c:pt idx="2210">
                  <c:v>55186</c:v>
                </c:pt>
                <c:pt idx="2211">
                  <c:v>55193</c:v>
                </c:pt>
                <c:pt idx="2212">
                  <c:v>55200</c:v>
                </c:pt>
                <c:pt idx="2213">
                  <c:v>55207</c:v>
                </c:pt>
                <c:pt idx="2214">
                  <c:v>55214</c:v>
                </c:pt>
                <c:pt idx="2215">
                  <c:v>55221</c:v>
                </c:pt>
                <c:pt idx="2216">
                  <c:v>55228</c:v>
                </c:pt>
                <c:pt idx="2217">
                  <c:v>55235</c:v>
                </c:pt>
                <c:pt idx="2218">
                  <c:v>55242</c:v>
                </c:pt>
                <c:pt idx="2219">
                  <c:v>55249</c:v>
                </c:pt>
                <c:pt idx="2220">
                  <c:v>55256</c:v>
                </c:pt>
                <c:pt idx="2221">
                  <c:v>55263</c:v>
                </c:pt>
                <c:pt idx="2222">
                  <c:v>55270</c:v>
                </c:pt>
                <c:pt idx="2223">
                  <c:v>55277</c:v>
                </c:pt>
                <c:pt idx="2224">
                  <c:v>55284</c:v>
                </c:pt>
                <c:pt idx="2225">
                  <c:v>55291</c:v>
                </c:pt>
                <c:pt idx="2226">
                  <c:v>55298</c:v>
                </c:pt>
                <c:pt idx="2227">
                  <c:v>55305</c:v>
                </c:pt>
                <c:pt idx="2228">
                  <c:v>55312</c:v>
                </c:pt>
                <c:pt idx="2229">
                  <c:v>55319</c:v>
                </c:pt>
                <c:pt idx="2230">
                  <c:v>55326</c:v>
                </c:pt>
                <c:pt idx="2231">
                  <c:v>55333</c:v>
                </c:pt>
                <c:pt idx="2232">
                  <c:v>55340</c:v>
                </c:pt>
                <c:pt idx="2233">
                  <c:v>55347</c:v>
                </c:pt>
                <c:pt idx="2234">
                  <c:v>55354</c:v>
                </c:pt>
                <c:pt idx="2235">
                  <c:v>55361</c:v>
                </c:pt>
                <c:pt idx="2236">
                  <c:v>55368</c:v>
                </c:pt>
                <c:pt idx="2237">
                  <c:v>55375</c:v>
                </c:pt>
                <c:pt idx="2238">
                  <c:v>55382</c:v>
                </c:pt>
                <c:pt idx="2239">
                  <c:v>55389</c:v>
                </c:pt>
                <c:pt idx="2240">
                  <c:v>55396</c:v>
                </c:pt>
                <c:pt idx="2241">
                  <c:v>55403</c:v>
                </c:pt>
                <c:pt idx="2242">
                  <c:v>55410</c:v>
                </c:pt>
                <c:pt idx="2243">
                  <c:v>55417</c:v>
                </c:pt>
                <c:pt idx="2244">
                  <c:v>55424</c:v>
                </c:pt>
                <c:pt idx="2245">
                  <c:v>55431</c:v>
                </c:pt>
                <c:pt idx="2246">
                  <c:v>55438</c:v>
                </c:pt>
                <c:pt idx="2247">
                  <c:v>55445</c:v>
                </c:pt>
                <c:pt idx="2248">
                  <c:v>55452</c:v>
                </c:pt>
                <c:pt idx="2249">
                  <c:v>55459</c:v>
                </c:pt>
                <c:pt idx="2250">
                  <c:v>55466</c:v>
                </c:pt>
                <c:pt idx="2251">
                  <c:v>55473</c:v>
                </c:pt>
                <c:pt idx="2252">
                  <c:v>55480</c:v>
                </c:pt>
                <c:pt idx="2253">
                  <c:v>55487</c:v>
                </c:pt>
                <c:pt idx="2254">
                  <c:v>55494</c:v>
                </c:pt>
                <c:pt idx="2255">
                  <c:v>55501</c:v>
                </c:pt>
                <c:pt idx="2256">
                  <c:v>55508</c:v>
                </c:pt>
                <c:pt idx="2257">
                  <c:v>55516</c:v>
                </c:pt>
                <c:pt idx="2258">
                  <c:v>55523</c:v>
                </c:pt>
                <c:pt idx="2259">
                  <c:v>55530</c:v>
                </c:pt>
                <c:pt idx="2260">
                  <c:v>55537</c:v>
                </c:pt>
                <c:pt idx="2261">
                  <c:v>55544</c:v>
                </c:pt>
                <c:pt idx="2262">
                  <c:v>55551</c:v>
                </c:pt>
                <c:pt idx="2263">
                  <c:v>55558</c:v>
                </c:pt>
                <c:pt idx="2264">
                  <c:v>55565</c:v>
                </c:pt>
                <c:pt idx="2265">
                  <c:v>55572</c:v>
                </c:pt>
                <c:pt idx="2266">
                  <c:v>55579</c:v>
                </c:pt>
                <c:pt idx="2267">
                  <c:v>55586</c:v>
                </c:pt>
                <c:pt idx="2268">
                  <c:v>55593</c:v>
                </c:pt>
                <c:pt idx="2269">
                  <c:v>55600</c:v>
                </c:pt>
                <c:pt idx="2270">
                  <c:v>55607</c:v>
                </c:pt>
                <c:pt idx="2271">
                  <c:v>55614</c:v>
                </c:pt>
                <c:pt idx="2272">
                  <c:v>55621</c:v>
                </c:pt>
                <c:pt idx="2273">
                  <c:v>55632</c:v>
                </c:pt>
                <c:pt idx="2274">
                  <c:v>55635</c:v>
                </c:pt>
                <c:pt idx="2275">
                  <c:v>55645</c:v>
                </c:pt>
                <c:pt idx="2276">
                  <c:v>55652</c:v>
                </c:pt>
                <c:pt idx="2277">
                  <c:v>55659</c:v>
                </c:pt>
                <c:pt idx="2278">
                  <c:v>55666</c:v>
                </c:pt>
                <c:pt idx="2279">
                  <c:v>55673</c:v>
                </c:pt>
                <c:pt idx="2280">
                  <c:v>55680</c:v>
                </c:pt>
                <c:pt idx="2281">
                  <c:v>55687</c:v>
                </c:pt>
                <c:pt idx="2282">
                  <c:v>55694</c:v>
                </c:pt>
                <c:pt idx="2283">
                  <c:v>55701</c:v>
                </c:pt>
                <c:pt idx="2284">
                  <c:v>55708</c:v>
                </c:pt>
                <c:pt idx="2285">
                  <c:v>55715</c:v>
                </c:pt>
                <c:pt idx="2286">
                  <c:v>55722</c:v>
                </c:pt>
                <c:pt idx="2287">
                  <c:v>55729</c:v>
                </c:pt>
                <c:pt idx="2288">
                  <c:v>55736</c:v>
                </c:pt>
                <c:pt idx="2289">
                  <c:v>55743</c:v>
                </c:pt>
                <c:pt idx="2290">
                  <c:v>55750</c:v>
                </c:pt>
                <c:pt idx="2291">
                  <c:v>55757</c:v>
                </c:pt>
                <c:pt idx="2292">
                  <c:v>55764</c:v>
                </c:pt>
                <c:pt idx="2293">
                  <c:v>55771</c:v>
                </c:pt>
                <c:pt idx="2294">
                  <c:v>55778</c:v>
                </c:pt>
                <c:pt idx="2295">
                  <c:v>55785</c:v>
                </c:pt>
                <c:pt idx="2296">
                  <c:v>55792</c:v>
                </c:pt>
                <c:pt idx="2297">
                  <c:v>55799</c:v>
                </c:pt>
                <c:pt idx="2298">
                  <c:v>55806</c:v>
                </c:pt>
                <c:pt idx="2299">
                  <c:v>55813</c:v>
                </c:pt>
                <c:pt idx="2300">
                  <c:v>55820</c:v>
                </c:pt>
                <c:pt idx="2301">
                  <c:v>55827</c:v>
                </c:pt>
                <c:pt idx="2302">
                  <c:v>55834</c:v>
                </c:pt>
                <c:pt idx="2303">
                  <c:v>55841</c:v>
                </c:pt>
                <c:pt idx="2304">
                  <c:v>55848</c:v>
                </c:pt>
                <c:pt idx="2305">
                  <c:v>55855</c:v>
                </c:pt>
                <c:pt idx="2306">
                  <c:v>55862</c:v>
                </c:pt>
                <c:pt idx="2307">
                  <c:v>55869</c:v>
                </c:pt>
                <c:pt idx="2308">
                  <c:v>55876</c:v>
                </c:pt>
                <c:pt idx="2309">
                  <c:v>55884</c:v>
                </c:pt>
                <c:pt idx="2310">
                  <c:v>55891</c:v>
                </c:pt>
                <c:pt idx="2311">
                  <c:v>55898</c:v>
                </c:pt>
                <c:pt idx="2312">
                  <c:v>55905</c:v>
                </c:pt>
                <c:pt idx="2313">
                  <c:v>55912</c:v>
                </c:pt>
                <c:pt idx="2314">
                  <c:v>55919</c:v>
                </c:pt>
                <c:pt idx="2315">
                  <c:v>55926</c:v>
                </c:pt>
                <c:pt idx="2316">
                  <c:v>55933</c:v>
                </c:pt>
                <c:pt idx="2317">
                  <c:v>55940</c:v>
                </c:pt>
                <c:pt idx="2318">
                  <c:v>55947</c:v>
                </c:pt>
                <c:pt idx="2319">
                  <c:v>55954</c:v>
                </c:pt>
                <c:pt idx="2320">
                  <c:v>55961</c:v>
                </c:pt>
                <c:pt idx="2321">
                  <c:v>55968</c:v>
                </c:pt>
                <c:pt idx="2322">
                  <c:v>55975</c:v>
                </c:pt>
                <c:pt idx="2323">
                  <c:v>55984</c:v>
                </c:pt>
                <c:pt idx="2324">
                  <c:v>55991</c:v>
                </c:pt>
                <c:pt idx="2325">
                  <c:v>55998</c:v>
                </c:pt>
                <c:pt idx="2326">
                  <c:v>56006</c:v>
                </c:pt>
                <c:pt idx="2327">
                  <c:v>56012</c:v>
                </c:pt>
                <c:pt idx="2328">
                  <c:v>56019</c:v>
                </c:pt>
                <c:pt idx="2329">
                  <c:v>56026</c:v>
                </c:pt>
                <c:pt idx="2330">
                  <c:v>56033</c:v>
                </c:pt>
                <c:pt idx="2331">
                  <c:v>56040</c:v>
                </c:pt>
                <c:pt idx="2332">
                  <c:v>56047</c:v>
                </c:pt>
                <c:pt idx="2333">
                  <c:v>56054</c:v>
                </c:pt>
                <c:pt idx="2334">
                  <c:v>56061</c:v>
                </c:pt>
                <c:pt idx="2335">
                  <c:v>56068</c:v>
                </c:pt>
                <c:pt idx="2336">
                  <c:v>56075</c:v>
                </c:pt>
                <c:pt idx="2337">
                  <c:v>56082</c:v>
                </c:pt>
                <c:pt idx="2338">
                  <c:v>56089</c:v>
                </c:pt>
                <c:pt idx="2339">
                  <c:v>56096</c:v>
                </c:pt>
                <c:pt idx="2340">
                  <c:v>56103</c:v>
                </c:pt>
                <c:pt idx="2341">
                  <c:v>56110</c:v>
                </c:pt>
                <c:pt idx="2342">
                  <c:v>56117</c:v>
                </c:pt>
                <c:pt idx="2343">
                  <c:v>56124</c:v>
                </c:pt>
                <c:pt idx="2344">
                  <c:v>56131</c:v>
                </c:pt>
                <c:pt idx="2345">
                  <c:v>56138</c:v>
                </c:pt>
                <c:pt idx="2346">
                  <c:v>56145</c:v>
                </c:pt>
                <c:pt idx="2347">
                  <c:v>56152</c:v>
                </c:pt>
                <c:pt idx="2348">
                  <c:v>56159</c:v>
                </c:pt>
                <c:pt idx="2349">
                  <c:v>56166</c:v>
                </c:pt>
                <c:pt idx="2350">
                  <c:v>56173</c:v>
                </c:pt>
                <c:pt idx="2351">
                  <c:v>56180</c:v>
                </c:pt>
                <c:pt idx="2352">
                  <c:v>56187</c:v>
                </c:pt>
                <c:pt idx="2353">
                  <c:v>56194</c:v>
                </c:pt>
                <c:pt idx="2354">
                  <c:v>56201</c:v>
                </c:pt>
                <c:pt idx="2355">
                  <c:v>56208</c:v>
                </c:pt>
                <c:pt idx="2356">
                  <c:v>56215</c:v>
                </c:pt>
                <c:pt idx="2357">
                  <c:v>56222</c:v>
                </c:pt>
                <c:pt idx="2358">
                  <c:v>56229</c:v>
                </c:pt>
                <c:pt idx="2359">
                  <c:v>56236</c:v>
                </c:pt>
                <c:pt idx="2360">
                  <c:v>56247</c:v>
                </c:pt>
                <c:pt idx="2361">
                  <c:v>56251</c:v>
                </c:pt>
                <c:pt idx="2362">
                  <c:v>56257</c:v>
                </c:pt>
                <c:pt idx="2363">
                  <c:v>56264</c:v>
                </c:pt>
                <c:pt idx="2364">
                  <c:v>56271</c:v>
                </c:pt>
                <c:pt idx="2365">
                  <c:v>56278</c:v>
                </c:pt>
                <c:pt idx="2366">
                  <c:v>56285</c:v>
                </c:pt>
                <c:pt idx="2367">
                  <c:v>56292</c:v>
                </c:pt>
                <c:pt idx="2368">
                  <c:v>56299</c:v>
                </c:pt>
                <c:pt idx="2369">
                  <c:v>56306</c:v>
                </c:pt>
                <c:pt idx="2370">
                  <c:v>56313</c:v>
                </c:pt>
                <c:pt idx="2371">
                  <c:v>56320</c:v>
                </c:pt>
                <c:pt idx="2372">
                  <c:v>56327</c:v>
                </c:pt>
                <c:pt idx="2373">
                  <c:v>56334</c:v>
                </c:pt>
                <c:pt idx="2374">
                  <c:v>56341</c:v>
                </c:pt>
                <c:pt idx="2375">
                  <c:v>56348</c:v>
                </c:pt>
                <c:pt idx="2376">
                  <c:v>56355</c:v>
                </c:pt>
                <c:pt idx="2377">
                  <c:v>56362</c:v>
                </c:pt>
                <c:pt idx="2378">
                  <c:v>56369</c:v>
                </c:pt>
                <c:pt idx="2379">
                  <c:v>56376</c:v>
                </c:pt>
                <c:pt idx="2380">
                  <c:v>56383</c:v>
                </c:pt>
                <c:pt idx="2381">
                  <c:v>56390</c:v>
                </c:pt>
                <c:pt idx="2382">
                  <c:v>56397</c:v>
                </c:pt>
                <c:pt idx="2383">
                  <c:v>56404</c:v>
                </c:pt>
                <c:pt idx="2384">
                  <c:v>56411</c:v>
                </c:pt>
                <c:pt idx="2385">
                  <c:v>56418</c:v>
                </c:pt>
                <c:pt idx="2386">
                  <c:v>56425</c:v>
                </c:pt>
                <c:pt idx="2387">
                  <c:v>56432</c:v>
                </c:pt>
                <c:pt idx="2388">
                  <c:v>56439</c:v>
                </c:pt>
                <c:pt idx="2389">
                  <c:v>56446</c:v>
                </c:pt>
                <c:pt idx="2390">
                  <c:v>56453</c:v>
                </c:pt>
                <c:pt idx="2391">
                  <c:v>56460</c:v>
                </c:pt>
                <c:pt idx="2392">
                  <c:v>56467</c:v>
                </c:pt>
                <c:pt idx="2393">
                  <c:v>56474</c:v>
                </c:pt>
                <c:pt idx="2394">
                  <c:v>56481</c:v>
                </c:pt>
                <c:pt idx="2395">
                  <c:v>56488</c:v>
                </c:pt>
                <c:pt idx="2396">
                  <c:v>56495</c:v>
                </c:pt>
                <c:pt idx="2397">
                  <c:v>56502</c:v>
                </c:pt>
                <c:pt idx="2398">
                  <c:v>56509</c:v>
                </c:pt>
                <c:pt idx="2399">
                  <c:v>56516</c:v>
                </c:pt>
                <c:pt idx="2400">
                  <c:v>56523</c:v>
                </c:pt>
                <c:pt idx="2401">
                  <c:v>56530</c:v>
                </c:pt>
                <c:pt idx="2402">
                  <c:v>56537</c:v>
                </c:pt>
                <c:pt idx="2403">
                  <c:v>56544</c:v>
                </c:pt>
                <c:pt idx="2404">
                  <c:v>56551</c:v>
                </c:pt>
                <c:pt idx="2405">
                  <c:v>56558</c:v>
                </c:pt>
                <c:pt idx="2406">
                  <c:v>56565</c:v>
                </c:pt>
                <c:pt idx="2407">
                  <c:v>56572</c:v>
                </c:pt>
                <c:pt idx="2408">
                  <c:v>56579</c:v>
                </c:pt>
                <c:pt idx="2409">
                  <c:v>56586</c:v>
                </c:pt>
                <c:pt idx="2410">
                  <c:v>56593</c:v>
                </c:pt>
                <c:pt idx="2411">
                  <c:v>56600</c:v>
                </c:pt>
                <c:pt idx="2412">
                  <c:v>56607</c:v>
                </c:pt>
                <c:pt idx="2413">
                  <c:v>56614</c:v>
                </c:pt>
                <c:pt idx="2414">
                  <c:v>56621</c:v>
                </c:pt>
                <c:pt idx="2415">
                  <c:v>56628</c:v>
                </c:pt>
                <c:pt idx="2416">
                  <c:v>56635</c:v>
                </c:pt>
                <c:pt idx="2417">
                  <c:v>56642</c:v>
                </c:pt>
                <c:pt idx="2418">
                  <c:v>56649</c:v>
                </c:pt>
                <c:pt idx="2419">
                  <c:v>56656</c:v>
                </c:pt>
                <c:pt idx="2420">
                  <c:v>56663</c:v>
                </c:pt>
                <c:pt idx="2421">
                  <c:v>56670</c:v>
                </c:pt>
                <c:pt idx="2422">
                  <c:v>56677</c:v>
                </c:pt>
                <c:pt idx="2423">
                  <c:v>56684</c:v>
                </c:pt>
                <c:pt idx="2424">
                  <c:v>56691</c:v>
                </c:pt>
                <c:pt idx="2425">
                  <c:v>56698</c:v>
                </c:pt>
                <c:pt idx="2426">
                  <c:v>56705</c:v>
                </c:pt>
                <c:pt idx="2427">
                  <c:v>56712</c:v>
                </c:pt>
                <c:pt idx="2428">
                  <c:v>56719</c:v>
                </c:pt>
                <c:pt idx="2429">
                  <c:v>56726</c:v>
                </c:pt>
                <c:pt idx="2430">
                  <c:v>56733</c:v>
                </c:pt>
                <c:pt idx="2431">
                  <c:v>56740</c:v>
                </c:pt>
                <c:pt idx="2432">
                  <c:v>56747</c:v>
                </c:pt>
                <c:pt idx="2433">
                  <c:v>56754</c:v>
                </c:pt>
                <c:pt idx="2434">
                  <c:v>56761</c:v>
                </c:pt>
                <c:pt idx="2435">
                  <c:v>56768</c:v>
                </c:pt>
                <c:pt idx="2436">
                  <c:v>56775</c:v>
                </c:pt>
                <c:pt idx="2437">
                  <c:v>56782</c:v>
                </c:pt>
                <c:pt idx="2438">
                  <c:v>56789</c:v>
                </c:pt>
                <c:pt idx="2439">
                  <c:v>56796</c:v>
                </c:pt>
                <c:pt idx="2440">
                  <c:v>56803</c:v>
                </c:pt>
                <c:pt idx="2441">
                  <c:v>56810</c:v>
                </c:pt>
                <c:pt idx="2442">
                  <c:v>56817</c:v>
                </c:pt>
                <c:pt idx="2443">
                  <c:v>56824</c:v>
                </c:pt>
                <c:pt idx="2444">
                  <c:v>56831</c:v>
                </c:pt>
                <c:pt idx="2445">
                  <c:v>56838</c:v>
                </c:pt>
                <c:pt idx="2446">
                  <c:v>56845</c:v>
                </c:pt>
                <c:pt idx="2447">
                  <c:v>56852</c:v>
                </c:pt>
                <c:pt idx="2448">
                  <c:v>56859</c:v>
                </c:pt>
                <c:pt idx="2449">
                  <c:v>56866</c:v>
                </c:pt>
                <c:pt idx="2450">
                  <c:v>56873</c:v>
                </c:pt>
                <c:pt idx="2451">
                  <c:v>56880</c:v>
                </c:pt>
                <c:pt idx="2452">
                  <c:v>56887</c:v>
                </c:pt>
                <c:pt idx="2453">
                  <c:v>56894</c:v>
                </c:pt>
                <c:pt idx="2454">
                  <c:v>56901</c:v>
                </c:pt>
                <c:pt idx="2455">
                  <c:v>56908</c:v>
                </c:pt>
                <c:pt idx="2456">
                  <c:v>56915</c:v>
                </c:pt>
                <c:pt idx="2457">
                  <c:v>56922</c:v>
                </c:pt>
                <c:pt idx="2458">
                  <c:v>56929</c:v>
                </c:pt>
                <c:pt idx="2459">
                  <c:v>56936</c:v>
                </c:pt>
                <c:pt idx="2460">
                  <c:v>56943</c:v>
                </c:pt>
                <c:pt idx="2461">
                  <c:v>56950</c:v>
                </c:pt>
                <c:pt idx="2462">
                  <c:v>56957</c:v>
                </c:pt>
                <c:pt idx="2463">
                  <c:v>56964</c:v>
                </c:pt>
                <c:pt idx="2464">
                  <c:v>56971</c:v>
                </c:pt>
                <c:pt idx="2465">
                  <c:v>56978</c:v>
                </c:pt>
                <c:pt idx="2466">
                  <c:v>56985</c:v>
                </c:pt>
                <c:pt idx="2467">
                  <c:v>56992</c:v>
                </c:pt>
                <c:pt idx="2468">
                  <c:v>56999</c:v>
                </c:pt>
                <c:pt idx="2469">
                  <c:v>57006</c:v>
                </c:pt>
                <c:pt idx="2470">
                  <c:v>57013</c:v>
                </c:pt>
                <c:pt idx="2471">
                  <c:v>57020</c:v>
                </c:pt>
                <c:pt idx="2472">
                  <c:v>57027</c:v>
                </c:pt>
                <c:pt idx="2473">
                  <c:v>57034</c:v>
                </c:pt>
                <c:pt idx="2474">
                  <c:v>57041</c:v>
                </c:pt>
                <c:pt idx="2475">
                  <c:v>57048</c:v>
                </c:pt>
                <c:pt idx="2476">
                  <c:v>57055</c:v>
                </c:pt>
                <c:pt idx="2477">
                  <c:v>57062</c:v>
                </c:pt>
                <c:pt idx="2478">
                  <c:v>57069</c:v>
                </c:pt>
                <c:pt idx="2479">
                  <c:v>57076</c:v>
                </c:pt>
                <c:pt idx="2480">
                  <c:v>57083</c:v>
                </c:pt>
                <c:pt idx="2481">
                  <c:v>57090</c:v>
                </c:pt>
                <c:pt idx="2482">
                  <c:v>57097</c:v>
                </c:pt>
                <c:pt idx="2483">
                  <c:v>57104</c:v>
                </c:pt>
                <c:pt idx="2484">
                  <c:v>57111</c:v>
                </c:pt>
                <c:pt idx="2485">
                  <c:v>57118</c:v>
                </c:pt>
                <c:pt idx="2486">
                  <c:v>57125</c:v>
                </c:pt>
                <c:pt idx="2487">
                  <c:v>57132</c:v>
                </c:pt>
                <c:pt idx="2488">
                  <c:v>57139</c:v>
                </c:pt>
                <c:pt idx="2489">
                  <c:v>57146</c:v>
                </c:pt>
                <c:pt idx="2490">
                  <c:v>57153</c:v>
                </c:pt>
                <c:pt idx="2491">
                  <c:v>57160</c:v>
                </c:pt>
                <c:pt idx="2492">
                  <c:v>57167</c:v>
                </c:pt>
                <c:pt idx="2493">
                  <c:v>57174</c:v>
                </c:pt>
                <c:pt idx="2494">
                  <c:v>57181</c:v>
                </c:pt>
                <c:pt idx="2495">
                  <c:v>57188</c:v>
                </c:pt>
                <c:pt idx="2496">
                  <c:v>57195</c:v>
                </c:pt>
                <c:pt idx="2497">
                  <c:v>57202</c:v>
                </c:pt>
                <c:pt idx="2498">
                  <c:v>57209</c:v>
                </c:pt>
                <c:pt idx="2499">
                  <c:v>57216</c:v>
                </c:pt>
                <c:pt idx="2500">
                  <c:v>57223</c:v>
                </c:pt>
                <c:pt idx="2501">
                  <c:v>57230</c:v>
                </c:pt>
                <c:pt idx="2502">
                  <c:v>57237</c:v>
                </c:pt>
                <c:pt idx="2503">
                  <c:v>57244</c:v>
                </c:pt>
                <c:pt idx="2504">
                  <c:v>57251</c:v>
                </c:pt>
                <c:pt idx="2505">
                  <c:v>57258</c:v>
                </c:pt>
                <c:pt idx="2506">
                  <c:v>57265</c:v>
                </c:pt>
                <c:pt idx="2507">
                  <c:v>57272</c:v>
                </c:pt>
                <c:pt idx="2508">
                  <c:v>57279</c:v>
                </c:pt>
                <c:pt idx="2509">
                  <c:v>57286</c:v>
                </c:pt>
                <c:pt idx="2510">
                  <c:v>57293</c:v>
                </c:pt>
                <c:pt idx="2511">
                  <c:v>57300</c:v>
                </c:pt>
                <c:pt idx="2512">
                  <c:v>57307</c:v>
                </c:pt>
                <c:pt idx="2513">
                  <c:v>57314</c:v>
                </c:pt>
                <c:pt idx="2514">
                  <c:v>57321</c:v>
                </c:pt>
                <c:pt idx="2515">
                  <c:v>57328</c:v>
                </c:pt>
                <c:pt idx="2516">
                  <c:v>57335</c:v>
                </c:pt>
                <c:pt idx="2517">
                  <c:v>57343</c:v>
                </c:pt>
                <c:pt idx="2518">
                  <c:v>57350</c:v>
                </c:pt>
                <c:pt idx="2519">
                  <c:v>57357</c:v>
                </c:pt>
                <c:pt idx="2520">
                  <c:v>57364</c:v>
                </c:pt>
                <c:pt idx="2521">
                  <c:v>57371</c:v>
                </c:pt>
                <c:pt idx="2522">
                  <c:v>57378</c:v>
                </c:pt>
                <c:pt idx="2523">
                  <c:v>57385</c:v>
                </c:pt>
                <c:pt idx="2524">
                  <c:v>57392</c:v>
                </c:pt>
                <c:pt idx="2525">
                  <c:v>57399</c:v>
                </c:pt>
                <c:pt idx="2526">
                  <c:v>57406</c:v>
                </c:pt>
                <c:pt idx="2527">
                  <c:v>57413</c:v>
                </c:pt>
                <c:pt idx="2528">
                  <c:v>57420</c:v>
                </c:pt>
                <c:pt idx="2529">
                  <c:v>57427</c:v>
                </c:pt>
                <c:pt idx="2530">
                  <c:v>57434</c:v>
                </c:pt>
                <c:pt idx="2531">
                  <c:v>57441</c:v>
                </c:pt>
                <c:pt idx="2532">
                  <c:v>57448</c:v>
                </c:pt>
                <c:pt idx="2533">
                  <c:v>57459</c:v>
                </c:pt>
                <c:pt idx="2534">
                  <c:v>57462</c:v>
                </c:pt>
                <c:pt idx="2535">
                  <c:v>57469</c:v>
                </c:pt>
                <c:pt idx="2536">
                  <c:v>57476</c:v>
                </c:pt>
                <c:pt idx="2537">
                  <c:v>57483</c:v>
                </c:pt>
                <c:pt idx="2538">
                  <c:v>57490</c:v>
                </c:pt>
                <c:pt idx="2539">
                  <c:v>57497</c:v>
                </c:pt>
                <c:pt idx="2540">
                  <c:v>57504</c:v>
                </c:pt>
                <c:pt idx="2541">
                  <c:v>57511</c:v>
                </c:pt>
                <c:pt idx="2542">
                  <c:v>57518</c:v>
                </c:pt>
                <c:pt idx="2543">
                  <c:v>57525</c:v>
                </c:pt>
                <c:pt idx="2544">
                  <c:v>57532</c:v>
                </c:pt>
                <c:pt idx="2545">
                  <c:v>57539</c:v>
                </c:pt>
                <c:pt idx="2546">
                  <c:v>57546</c:v>
                </c:pt>
                <c:pt idx="2547">
                  <c:v>57553</c:v>
                </c:pt>
                <c:pt idx="2548">
                  <c:v>57560</c:v>
                </c:pt>
                <c:pt idx="2549">
                  <c:v>57567</c:v>
                </c:pt>
                <c:pt idx="2550">
                  <c:v>57574</c:v>
                </c:pt>
                <c:pt idx="2551">
                  <c:v>57581</c:v>
                </c:pt>
                <c:pt idx="2552">
                  <c:v>57588</c:v>
                </c:pt>
                <c:pt idx="2553">
                  <c:v>57595</c:v>
                </c:pt>
                <c:pt idx="2554">
                  <c:v>57602</c:v>
                </c:pt>
                <c:pt idx="2555">
                  <c:v>57609</c:v>
                </c:pt>
                <c:pt idx="2556">
                  <c:v>57616</c:v>
                </c:pt>
                <c:pt idx="2557">
                  <c:v>57623</c:v>
                </c:pt>
                <c:pt idx="2558">
                  <c:v>57630</c:v>
                </c:pt>
                <c:pt idx="2559">
                  <c:v>57637</c:v>
                </c:pt>
                <c:pt idx="2560">
                  <c:v>57644</c:v>
                </c:pt>
                <c:pt idx="2561">
                  <c:v>57651</c:v>
                </c:pt>
                <c:pt idx="2562">
                  <c:v>57658</c:v>
                </c:pt>
                <c:pt idx="2563">
                  <c:v>57665</c:v>
                </c:pt>
                <c:pt idx="2564">
                  <c:v>57672</c:v>
                </c:pt>
                <c:pt idx="2565">
                  <c:v>57679</c:v>
                </c:pt>
                <c:pt idx="2566">
                  <c:v>57686</c:v>
                </c:pt>
                <c:pt idx="2567">
                  <c:v>57693</c:v>
                </c:pt>
                <c:pt idx="2568">
                  <c:v>57700</c:v>
                </c:pt>
                <c:pt idx="2569">
                  <c:v>57710</c:v>
                </c:pt>
                <c:pt idx="2570">
                  <c:v>57717</c:v>
                </c:pt>
                <c:pt idx="2571">
                  <c:v>57724</c:v>
                </c:pt>
                <c:pt idx="2572">
                  <c:v>57731</c:v>
                </c:pt>
                <c:pt idx="2573">
                  <c:v>57738</c:v>
                </c:pt>
                <c:pt idx="2574">
                  <c:v>57745</c:v>
                </c:pt>
                <c:pt idx="2575">
                  <c:v>57752</c:v>
                </c:pt>
                <c:pt idx="2576">
                  <c:v>57759</c:v>
                </c:pt>
                <c:pt idx="2577">
                  <c:v>57766</c:v>
                </c:pt>
                <c:pt idx="2578">
                  <c:v>57773</c:v>
                </c:pt>
                <c:pt idx="2579">
                  <c:v>57780</c:v>
                </c:pt>
                <c:pt idx="2580">
                  <c:v>57787</c:v>
                </c:pt>
                <c:pt idx="2581">
                  <c:v>57794</c:v>
                </c:pt>
                <c:pt idx="2582">
                  <c:v>57801</c:v>
                </c:pt>
                <c:pt idx="2583">
                  <c:v>57808</c:v>
                </c:pt>
                <c:pt idx="2584">
                  <c:v>57817</c:v>
                </c:pt>
                <c:pt idx="2585">
                  <c:v>57822</c:v>
                </c:pt>
                <c:pt idx="2586">
                  <c:v>57829</c:v>
                </c:pt>
                <c:pt idx="2587">
                  <c:v>57836</c:v>
                </c:pt>
                <c:pt idx="2588">
                  <c:v>57843</c:v>
                </c:pt>
                <c:pt idx="2589">
                  <c:v>57850</c:v>
                </c:pt>
                <c:pt idx="2590">
                  <c:v>57857</c:v>
                </c:pt>
                <c:pt idx="2591">
                  <c:v>57864</c:v>
                </c:pt>
                <c:pt idx="2592">
                  <c:v>57871</c:v>
                </c:pt>
                <c:pt idx="2593">
                  <c:v>57878</c:v>
                </c:pt>
                <c:pt idx="2594">
                  <c:v>57885</c:v>
                </c:pt>
                <c:pt idx="2595">
                  <c:v>57892</c:v>
                </c:pt>
                <c:pt idx="2596">
                  <c:v>57899</c:v>
                </c:pt>
                <c:pt idx="2597">
                  <c:v>57906</c:v>
                </c:pt>
                <c:pt idx="2598">
                  <c:v>57913</c:v>
                </c:pt>
                <c:pt idx="2599">
                  <c:v>57920</c:v>
                </c:pt>
                <c:pt idx="2600">
                  <c:v>57927</c:v>
                </c:pt>
                <c:pt idx="2601">
                  <c:v>57934</c:v>
                </c:pt>
                <c:pt idx="2602">
                  <c:v>57941</c:v>
                </c:pt>
                <c:pt idx="2603">
                  <c:v>57948</c:v>
                </c:pt>
                <c:pt idx="2604">
                  <c:v>57955</c:v>
                </c:pt>
                <c:pt idx="2605">
                  <c:v>57962</c:v>
                </c:pt>
                <c:pt idx="2606">
                  <c:v>57969</c:v>
                </c:pt>
                <c:pt idx="2607">
                  <c:v>57976</c:v>
                </c:pt>
                <c:pt idx="2608">
                  <c:v>57983</c:v>
                </c:pt>
                <c:pt idx="2609">
                  <c:v>57990</c:v>
                </c:pt>
                <c:pt idx="2610">
                  <c:v>57997</c:v>
                </c:pt>
                <c:pt idx="2611">
                  <c:v>58004</c:v>
                </c:pt>
                <c:pt idx="2612">
                  <c:v>58011</c:v>
                </c:pt>
                <c:pt idx="2613">
                  <c:v>58018</c:v>
                </c:pt>
                <c:pt idx="2614">
                  <c:v>58025</c:v>
                </c:pt>
                <c:pt idx="2615">
                  <c:v>58032</c:v>
                </c:pt>
                <c:pt idx="2616">
                  <c:v>58039</c:v>
                </c:pt>
                <c:pt idx="2617">
                  <c:v>58046</c:v>
                </c:pt>
                <c:pt idx="2618">
                  <c:v>58053</c:v>
                </c:pt>
                <c:pt idx="2619">
                  <c:v>58060</c:v>
                </c:pt>
                <c:pt idx="2620">
                  <c:v>58067</c:v>
                </c:pt>
                <c:pt idx="2621">
                  <c:v>58075</c:v>
                </c:pt>
                <c:pt idx="2622">
                  <c:v>58082</c:v>
                </c:pt>
                <c:pt idx="2623">
                  <c:v>58089</c:v>
                </c:pt>
                <c:pt idx="2624">
                  <c:v>58096</c:v>
                </c:pt>
                <c:pt idx="2625">
                  <c:v>58103</c:v>
                </c:pt>
                <c:pt idx="2626">
                  <c:v>58110</c:v>
                </c:pt>
                <c:pt idx="2627">
                  <c:v>58117</c:v>
                </c:pt>
                <c:pt idx="2628">
                  <c:v>58124</c:v>
                </c:pt>
                <c:pt idx="2629">
                  <c:v>58131</c:v>
                </c:pt>
                <c:pt idx="2630">
                  <c:v>58138</c:v>
                </c:pt>
                <c:pt idx="2631">
                  <c:v>58145</c:v>
                </c:pt>
                <c:pt idx="2632">
                  <c:v>58152</c:v>
                </c:pt>
                <c:pt idx="2633">
                  <c:v>58159</c:v>
                </c:pt>
                <c:pt idx="2634">
                  <c:v>58168</c:v>
                </c:pt>
                <c:pt idx="2635">
                  <c:v>58175</c:v>
                </c:pt>
                <c:pt idx="2636">
                  <c:v>58182</c:v>
                </c:pt>
                <c:pt idx="2637">
                  <c:v>58189</c:v>
                </c:pt>
                <c:pt idx="2638">
                  <c:v>58197</c:v>
                </c:pt>
                <c:pt idx="2639">
                  <c:v>58203</c:v>
                </c:pt>
                <c:pt idx="2640">
                  <c:v>58210</c:v>
                </c:pt>
                <c:pt idx="2641">
                  <c:v>58217</c:v>
                </c:pt>
                <c:pt idx="2642">
                  <c:v>58224</c:v>
                </c:pt>
                <c:pt idx="2643">
                  <c:v>58231</c:v>
                </c:pt>
                <c:pt idx="2644">
                  <c:v>58238</c:v>
                </c:pt>
                <c:pt idx="2645">
                  <c:v>58245</c:v>
                </c:pt>
                <c:pt idx="2646">
                  <c:v>58252</c:v>
                </c:pt>
                <c:pt idx="2647">
                  <c:v>58259</c:v>
                </c:pt>
                <c:pt idx="2648">
                  <c:v>58266</c:v>
                </c:pt>
                <c:pt idx="2649">
                  <c:v>58273</c:v>
                </c:pt>
                <c:pt idx="2650">
                  <c:v>58280</c:v>
                </c:pt>
                <c:pt idx="2651">
                  <c:v>58287</c:v>
                </c:pt>
                <c:pt idx="2652">
                  <c:v>58294</c:v>
                </c:pt>
                <c:pt idx="2653">
                  <c:v>58301</c:v>
                </c:pt>
                <c:pt idx="2654">
                  <c:v>58308</c:v>
                </c:pt>
                <c:pt idx="2655">
                  <c:v>58315</c:v>
                </c:pt>
                <c:pt idx="2656">
                  <c:v>58322</c:v>
                </c:pt>
                <c:pt idx="2657">
                  <c:v>58329</c:v>
                </c:pt>
                <c:pt idx="2658">
                  <c:v>58336</c:v>
                </c:pt>
                <c:pt idx="2659">
                  <c:v>58343</c:v>
                </c:pt>
                <c:pt idx="2660">
                  <c:v>58350</c:v>
                </c:pt>
                <c:pt idx="2661">
                  <c:v>58357</c:v>
                </c:pt>
                <c:pt idx="2662">
                  <c:v>58364</c:v>
                </c:pt>
                <c:pt idx="2663">
                  <c:v>58371</c:v>
                </c:pt>
                <c:pt idx="2664">
                  <c:v>58378</c:v>
                </c:pt>
                <c:pt idx="2665">
                  <c:v>58385</c:v>
                </c:pt>
                <c:pt idx="2666">
                  <c:v>58392</c:v>
                </c:pt>
                <c:pt idx="2667">
                  <c:v>58399</c:v>
                </c:pt>
                <c:pt idx="2668">
                  <c:v>58406</c:v>
                </c:pt>
                <c:pt idx="2669">
                  <c:v>58413</c:v>
                </c:pt>
                <c:pt idx="2670">
                  <c:v>58420</c:v>
                </c:pt>
                <c:pt idx="2671">
                  <c:v>58427</c:v>
                </c:pt>
                <c:pt idx="2672">
                  <c:v>58438</c:v>
                </c:pt>
                <c:pt idx="2673">
                  <c:v>58442</c:v>
                </c:pt>
                <c:pt idx="2674">
                  <c:v>58448</c:v>
                </c:pt>
                <c:pt idx="2675">
                  <c:v>58455</c:v>
                </c:pt>
                <c:pt idx="2676">
                  <c:v>58462</c:v>
                </c:pt>
                <c:pt idx="2677">
                  <c:v>58469</c:v>
                </c:pt>
                <c:pt idx="2678">
                  <c:v>58476</c:v>
                </c:pt>
                <c:pt idx="2679">
                  <c:v>58483</c:v>
                </c:pt>
                <c:pt idx="2680">
                  <c:v>58490</c:v>
                </c:pt>
                <c:pt idx="2681">
                  <c:v>58497</c:v>
                </c:pt>
                <c:pt idx="2682">
                  <c:v>58504</c:v>
                </c:pt>
                <c:pt idx="2683">
                  <c:v>58511</c:v>
                </c:pt>
                <c:pt idx="2684">
                  <c:v>58518</c:v>
                </c:pt>
                <c:pt idx="2685">
                  <c:v>58525</c:v>
                </c:pt>
                <c:pt idx="2686">
                  <c:v>58532</c:v>
                </c:pt>
                <c:pt idx="2687">
                  <c:v>58539</c:v>
                </c:pt>
                <c:pt idx="2688">
                  <c:v>58546</c:v>
                </c:pt>
                <c:pt idx="2689">
                  <c:v>58553</c:v>
                </c:pt>
                <c:pt idx="2690">
                  <c:v>58560</c:v>
                </c:pt>
                <c:pt idx="2691">
                  <c:v>58567</c:v>
                </c:pt>
                <c:pt idx="2692">
                  <c:v>58574</c:v>
                </c:pt>
                <c:pt idx="2693">
                  <c:v>58581</c:v>
                </c:pt>
                <c:pt idx="2694">
                  <c:v>58588</c:v>
                </c:pt>
                <c:pt idx="2695">
                  <c:v>58595</c:v>
                </c:pt>
                <c:pt idx="2696">
                  <c:v>58602</c:v>
                </c:pt>
                <c:pt idx="2697">
                  <c:v>58609</c:v>
                </c:pt>
                <c:pt idx="2698">
                  <c:v>58616</c:v>
                </c:pt>
                <c:pt idx="2699">
                  <c:v>58623</c:v>
                </c:pt>
                <c:pt idx="2700">
                  <c:v>58630</c:v>
                </c:pt>
                <c:pt idx="2701">
                  <c:v>58637</c:v>
                </c:pt>
                <c:pt idx="2702">
                  <c:v>58644</c:v>
                </c:pt>
                <c:pt idx="2703">
                  <c:v>58651</c:v>
                </c:pt>
                <c:pt idx="2704">
                  <c:v>58658</c:v>
                </c:pt>
                <c:pt idx="2705">
                  <c:v>58665</c:v>
                </c:pt>
                <c:pt idx="2706">
                  <c:v>58672</c:v>
                </c:pt>
                <c:pt idx="2707">
                  <c:v>58679</c:v>
                </c:pt>
                <c:pt idx="2708">
                  <c:v>58686</c:v>
                </c:pt>
                <c:pt idx="2709">
                  <c:v>58693</c:v>
                </c:pt>
                <c:pt idx="2710">
                  <c:v>58700</c:v>
                </c:pt>
                <c:pt idx="2711">
                  <c:v>58707</c:v>
                </c:pt>
                <c:pt idx="2712">
                  <c:v>58714</c:v>
                </c:pt>
                <c:pt idx="2713">
                  <c:v>58721</c:v>
                </c:pt>
                <c:pt idx="2714">
                  <c:v>58728</c:v>
                </c:pt>
                <c:pt idx="2715">
                  <c:v>58735</c:v>
                </c:pt>
                <c:pt idx="2716">
                  <c:v>58742</c:v>
                </c:pt>
                <c:pt idx="2717">
                  <c:v>58749</c:v>
                </c:pt>
                <c:pt idx="2718">
                  <c:v>58756</c:v>
                </c:pt>
                <c:pt idx="2719">
                  <c:v>58763</c:v>
                </c:pt>
                <c:pt idx="2720">
                  <c:v>58770</c:v>
                </c:pt>
                <c:pt idx="2721">
                  <c:v>58777</c:v>
                </c:pt>
                <c:pt idx="2722">
                  <c:v>58784</c:v>
                </c:pt>
                <c:pt idx="2723">
                  <c:v>58791</c:v>
                </c:pt>
                <c:pt idx="2724">
                  <c:v>58798</c:v>
                </c:pt>
                <c:pt idx="2725">
                  <c:v>58805</c:v>
                </c:pt>
                <c:pt idx="2726">
                  <c:v>58812</c:v>
                </c:pt>
                <c:pt idx="2727">
                  <c:v>58819</c:v>
                </c:pt>
                <c:pt idx="2728">
                  <c:v>58826</c:v>
                </c:pt>
                <c:pt idx="2729">
                  <c:v>58833</c:v>
                </c:pt>
                <c:pt idx="2730">
                  <c:v>58840</c:v>
                </c:pt>
                <c:pt idx="2731">
                  <c:v>58847</c:v>
                </c:pt>
                <c:pt idx="2732">
                  <c:v>58854</c:v>
                </c:pt>
                <c:pt idx="2733">
                  <c:v>58861</c:v>
                </c:pt>
                <c:pt idx="2734">
                  <c:v>58868</c:v>
                </c:pt>
                <c:pt idx="2735">
                  <c:v>58875</c:v>
                </c:pt>
                <c:pt idx="2736">
                  <c:v>58882</c:v>
                </c:pt>
                <c:pt idx="2737">
                  <c:v>58889</c:v>
                </c:pt>
                <c:pt idx="2738">
                  <c:v>58896</c:v>
                </c:pt>
                <c:pt idx="2739">
                  <c:v>58903</c:v>
                </c:pt>
                <c:pt idx="2740">
                  <c:v>58910</c:v>
                </c:pt>
                <c:pt idx="2741">
                  <c:v>58917</c:v>
                </c:pt>
                <c:pt idx="2742">
                  <c:v>58924</c:v>
                </c:pt>
                <c:pt idx="2743">
                  <c:v>58931</c:v>
                </c:pt>
                <c:pt idx="2744">
                  <c:v>58938</c:v>
                </c:pt>
                <c:pt idx="2745">
                  <c:v>58945</c:v>
                </c:pt>
                <c:pt idx="2746">
                  <c:v>58952</c:v>
                </c:pt>
                <c:pt idx="2747">
                  <c:v>58959</c:v>
                </c:pt>
                <c:pt idx="2748">
                  <c:v>58966</c:v>
                </c:pt>
                <c:pt idx="2749">
                  <c:v>58973</c:v>
                </c:pt>
                <c:pt idx="2750">
                  <c:v>58980</c:v>
                </c:pt>
                <c:pt idx="2751">
                  <c:v>58987</c:v>
                </c:pt>
                <c:pt idx="2752">
                  <c:v>58994</c:v>
                </c:pt>
                <c:pt idx="2753">
                  <c:v>59001</c:v>
                </c:pt>
                <c:pt idx="2754">
                  <c:v>59008</c:v>
                </c:pt>
                <c:pt idx="2755">
                  <c:v>59015</c:v>
                </c:pt>
                <c:pt idx="2756">
                  <c:v>59022</c:v>
                </c:pt>
                <c:pt idx="2757">
                  <c:v>59029</c:v>
                </c:pt>
                <c:pt idx="2758">
                  <c:v>59036</c:v>
                </c:pt>
                <c:pt idx="2759">
                  <c:v>59043</c:v>
                </c:pt>
                <c:pt idx="2760">
                  <c:v>59050</c:v>
                </c:pt>
                <c:pt idx="2761">
                  <c:v>59057</c:v>
                </c:pt>
                <c:pt idx="2762">
                  <c:v>59064</c:v>
                </c:pt>
                <c:pt idx="2763">
                  <c:v>59071</c:v>
                </c:pt>
                <c:pt idx="2764">
                  <c:v>59078</c:v>
                </c:pt>
                <c:pt idx="2765">
                  <c:v>59085</c:v>
                </c:pt>
                <c:pt idx="2766">
                  <c:v>59092</c:v>
                </c:pt>
                <c:pt idx="2767">
                  <c:v>59099</c:v>
                </c:pt>
                <c:pt idx="2768">
                  <c:v>59106</c:v>
                </c:pt>
                <c:pt idx="2769">
                  <c:v>59113</c:v>
                </c:pt>
                <c:pt idx="2770">
                  <c:v>59120</c:v>
                </c:pt>
                <c:pt idx="2771">
                  <c:v>59127</c:v>
                </c:pt>
                <c:pt idx="2772">
                  <c:v>59134</c:v>
                </c:pt>
                <c:pt idx="2773">
                  <c:v>59141</c:v>
                </c:pt>
                <c:pt idx="2774">
                  <c:v>59148</c:v>
                </c:pt>
                <c:pt idx="2775">
                  <c:v>59155</c:v>
                </c:pt>
                <c:pt idx="2776">
                  <c:v>59162</c:v>
                </c:pt>
                <c:pt idx="2777">
                  <c:v>59169</c:v>
                </c:pt>
                <c:pt idx="2778">
                  <c:v>59176</c:v>
                </c:pt>
                <c:pt idx="2779">
                  <c:v>59183</c:v>
                </c:pt>
                <c:pt idx="2780">
                  <c:v>59190</c:v>
                </c:pt>
                <c:pt idx="2781">
                  <c:v>59197</c:v>
                </c:pt>
                <c:pt idx="2782">
                  <c:v>59204</c:v>
                </c:pt>
                <c:pt idx="2783">
                  <c:v>59211</c:v>
                </c:pt>
                <c:pt idx="2784">
                  <c:v>59218</c:v>
                </c:pt>
                <c:pt idx="2785">
                  <c:v>59225</c:v>
                </c:pt>
                <c:pt idx="2786">
                  <c:v>59232</c:v>
                </c:pt>
                <c:pt idx="2787">
                  <c:v>59239</c:v>
                </c:pt>
                <c:pt idx="2788">
                  <c:v>59246</c:v>
                </c:pt>
                <c:pt idx="2789">
                  <c:v>59253</c:v>
                </c:pt>
                <c:pt idx="2790">
                  <c:v>59260</c:v>
                </c:pt>
                <c:pt idx="2791">
                  <c:v>59267</c:v>
                </c:pt>
                <c:pt idx="2792">
                  <c:v>59274</c:v>
                </c:pt>
                <c:pt idx="2793">
                  <c:v>59281</c:v>
                </c:pt>
                <c:pt idx="2794">
                  <c:v>59288</c:v>
                </c:pt>
                <c:pt idx="2795">
                  <c:v>59295</c:v>
                </c:pt>
                <c:pt idx="2796">
                  <c:v>59302</c:v>
                </c:pt>
                <c:pt idx="2797">
                  <c:v>59309</c:v>
                </c:pt>
                <c:pt idx="2798">
                  <c:v>59316</c:v>
                </c:pt>
                <c:pt idx="2799">
                  <c:v>59323</c:v>
                </c:pt>
                <c:pt idx="2800">
                  <c:v>59330</c:v>
                </c:pt>
                <c:pt idx="2801">
                  <c:v>59337</c:v>
                </c:pt>
                <c:pt idx="2802">
                  <c:v>59344</c:v>
                </c:pt>
                <c:pt idx="2803">
                  <c:v>59351</c:v>
                </c:pt>
                <c:pt idx="2804">
                  <c:v>59358</c:v>
                </c:pt>
                <c:pt idx="2805">
                  <c:v>59365</c:v>
                </c:pt>
                <c:pt idx="2806">
                  <c:v>59372</c:v>
                </c:pt>
                <c:pt idx="2807">
                  <c:v>59379</c:v>
                </c:pt>
                <c:pt idx="2808">
                  <c:v>59386</c:v>
                </c:pt>
                <c:pt idx="2809">
                  <c:v>59393</c:v>
                </c:pt>
                <c:pt idx="2810">
                  <c:v>59400</c:v>
                </c:pt>
                <c:pt idx="2811">
                  <c:v>59407</c:v>
                </c:pt>
                <c:pt idx="2812">
                  <c:v>59414</c:v>
                </c:pt>
                <c:pt idx="2813">
                  <c:v>59421</c:v>
                </c:pt>
                <c:pt idx="2814">
                  <c:v>59428</c:v>
                </c:pt>
                <c:pt idx="2815">
                  <c:v>59435</c:v>
                </c:pt>
                <c:pt idx="2816">
                  <c:v>59442</c:v>
                </c:pt>
                <c:pt idx="2817">
                  <c:v>59449</c:v>
                </c:pt>
                <c:pt idx="2818">
                  <c:v>59456</c:v>
                </c:pt>
                <c:pt idx="2819">
                  <c:v>59463</c:v>
                </c:pt>
                <c:pt idx="2820">
                  <c:v>59470</c:v>
                </c:pt>
                <c:pt idx="2821">
                  <c:v>59477</c:v>
                </c:pt>
                <c:pt idx="2822">
                  <c:v>59484</c:v>
                </c:pt>
                <c:pt idx="2823">
                  <c:v>59491</c:v>
                </c:pt>
                <c:pt idx="2824">
                  <c:v>59498</c:v>
                </c:pt>
                <c:pt idx="2825">
                  <c:v>59505</c:v>
                </c:pt>
                <c:pt idx="2826">
                  <c:v>59512</c:v>
                </c:pt>
                <c:pt idx="2827">
                  <c:v>59519</c:v>
                </c:pt>
                <c:pt idx="2828">
                  <c:v>59526</c:v>
                </c:pt>
                <c:pt idx="2829">
                  <c:v>59534</c:v>
                </c:pt>
                <c:pt idx="2830">
                  <c:v>59541</c:v>
                </c:pt>
                <c:pt idx="2831">
                  <c:v>59548</c:v>
                </c:pt>
                <c:pt idx="2832">
                  <c:v>59555</c:v>
                </c:pt>
                <c:pt idx="2833">
                  <c:v>59562</c:v>
                </c:pt>
                <c:pt idx="2834">
                  <c:v>59569</c:v>
                </c:pt>
                <c:pt idx="2835">
                  <c:v>59576</c:v>
                </c:pt>
                <c:pt idx="2836">
                  <c:v>59583</c:v>
                </c:pt>
                <c:pt idx="2837">
                  <c:v>59590</c:v>
                </c:pt>
                <c:pt idx="2838">
                  <c:v>59597</c:v>
                </c:pt>
                <c:pt idx="2839">
                  <c:v>59604</c:v>
                </c:pt>
                <c:pt idx="2840">
                  <c:v>59611</c:v>
                </c:pt>
                <c:pt idx="2841">
                  <c:v>59618</c:v>
                </c:pt>
                <c:pt idx="2842">
                  <c:v>59625</c:v>
                </c:pt>
                <c:pt idx="2843">
                  <c:v>59632</c:v>
                </c:pt>
                <c:pt idx="2844">
                  <c:v>59643</c:v>
                </c:pt>
                <c:pt idx="2845">
                  <c:v>59646</c:v>
                </c:pt>
                <c:pt idx="2846">
                  <c:v>59653</c:v>
                </c:pt>
                <c:pt idx="2847">
                  <c:v>59660</c:v>
                </c:pt>
                <c:pt idx="2848">
                  <c:v>59667</c:v>
                </c:pt>
                <c:pt idx="2849">
                  <c:v>59674</c:v>
                </c:pt>
                <c:pt idx="2850">
                  <c:v>59681</c:v>
                </c:pt>
                <c:pt idx="2851">
                  <c:v>59688</c:v>
                </c:pt>
                <c:pt idx="2852">
                  <c:v>59695</c:v>
                </c:pt>
                <c:pt idx="2853">
                  <c:v>59702</c:v>
                </c:pt>
                <c:pt idx="2854">
                  <c:v>59709</c:v>
                </c:pt>
                <c:pt idx="2855">
                  <c:v>59716</c:v>
                </c:pt>
                <c:pt idx="2856">
                  <c:v>59723</c:v>
                </c:pt>
                <c:pt idx="2857">
                  <c:v>59730</c:v>
                </c:pt>
                <c:pt idx="2858">
                  <c:v>59737</c:v>
                </c:pt>
                <c:pt idx="2859">
                  <c:v>59744</c:v>
                </c:pt>
                <c:pt idx="2860">
                  <c:v>59751</c:v>
                </c:pt>
                <c:pt idx="2861">
                  <c:v>59758</c:v>
                </c:pt>
                <c:pt idx="2862">
                  <c:v>59765</c:v>
                </c:pt>
                <c:pt idx="2863">
                  <c:v>59772</c:v>
                </c:pt>
                <c:pt idx="2864">
                  <c:v>59779</c:v>
                </c:pt>
                <c:pt idx="2865">
                  <c:v>59786</c:v>
                </c:pt>
                <c:pt idx="2866">
                  <c:v>59793</c:v>
                </c:pt>
                <c:pt idx="2867">
                  <c:v>59800</c:v>
                </c:pt>
                <c:pt idx="2868">
                  <c:v>59807</c:v>
                </c:pt>
                <c:pt idx="2869">
                  <c:v>59814</c:v>
                </c:pt>
                <c:pt idx="2870">
                  <c:v>59821</c:v>
                </c:pt>
                <c:pt idx="2871">
                  <c:v>59828</c:v>
                </c:pt>
                <c:pt idx="2872">
                  <c:v>59835</c:v>
                </c:pt>
                <c:pt idx="2873">
                  <c:v>59842</c:v>
                </c:pt>
                <c:pt idx="2874">
                  <c:v>59849</c:v>
                </c:pt>
                <c:pt idx="2875">
                  <c:v>59856</c:v>
                </c:pt>
                <c:pt idx="2876">
                  <c:v>59863</c:v>
                </c:pt>
                <c:pt idx="2877">
                  <c:v>59870</c:v>
                </c:pt>
                <c:pt idx="2878">
                  <c:v>59877</c:v>
                </c:pt>
                <c:pt idx="2879">
                  <c:v>59884</c:v>
                </c:pt>
                <c:pt idx="2880">
                  <c:v>59891</c:v>
                </c:pt>
                <c:pt idx="2881">
                  <c:v>59901</c:v>
                </c:pt>
                <c:pt idx="2882">
                  <c:v>59908</c:v>
                </c:pt>
                <c:pt idx="2883">
                  <c:v>59915</c:v>
                </c:pt>
                <c:pt idx="2884">
                  <c:v>59922</c:v>
                </c:pt>
                <c:pt idx="2885">
                  <c:v>59929</c:v>
                </c:pt>
                <c:pt idx="2886">
                  <c:v>59936</c:v>
                </c:pt>
                <c:pt idx="2887">
                  <c:v>59943</c:v>
                </c:pt>
                <c:pt idx="2888">
                  <c:v>59950</c:v>
                </c:pt>
                <c:pt idx="2889">
                  <c:v>59957</c:v>
                </c:pt>
                <c:pt idx="2890">
                  <c:v>59964</c:v>
                </c:pt>
                <c:pt idx="2891">
                  <c:v>59971</c:v>
                </c:pt>
                <c:pt idx="2892">
                  <c:v>59978</c:v>
                </c:pt>
                <c:pt idx="2893">
                  <c:v>59985</c:v>
                </c:pt>
                <c:pt idx="2894">
                  <c:v>59992</c:v>
                </c:pt>
                <c:pt idx="2895">
                  <c:v>60001</c:v>
                </c:pt>
                <c:pt idx="2896">
                  <c:v>60006</c:v>
                </c:pt>
                <c:pt idx="2897">
                  <c:v>60013</c:v>
                </c:pt>
                <c:pt idx="2898">
                  <c:v>60020</c:v>
                </c:pt>
                <c:pt idx="2899">
                  <c:v>60028</c:v>
                </c:pt>
                <c:pt idx="2900">
                  <c:v>60035</c:v>
                </c:pt>
                <c:pt idx="2901">
                  <c:v>60042</c:v>
                </c:pt>
                <c:pt idx="2902">
                  <c:v>60049</c:v>
                </c:pt>
                <c:pt idx="2903">
                  <c:v>60056</c:v>
                </c:pt>
                <c:pt idx="2904">
                  <c:v>60063</c:v>
                </c:pt>
                <c:pt idx="2905">
                  <c:v>60070</c:v>
                </c:pt>
                <c:pt idx="2906">
                  <c:v>60077</c:v>
                </c:pt>
                <c:pt idx="2907">
                  <c:v>60084</c:v>
                </c:pt>
                <c:pt idx="2908">
                  <c:v>60091</c:v>
                </c:pt>
                <c:pt idx="2909">
                  <c:v>60098</c:v>
                </c:pt>
                <c:pt idx="2910">
                  <c:v>60105</c:v>
                </c:pt>
                <c:pt idx="2911">
                  <c:v>60112</c:v>
                </c:pt>
                <c:pt idx="2912">
                  <c:v>60119</c:v>
                </c:pt>
                <c:pt idx="2913">
                  <c:v>60126</c:v>
                </c:pt>
                <c:pt idx="2914">
                  <c:v>60133</c:v>
                </c:pt>
                <c:pt idx="2915">
                  <c:v>60140</c:v>
                </c:pt>
                <c:pt idx="2916">
                  <c:v>60147</c:v>
                </c:pt>
                <c:pt idx="2917">
                  <c:v>60154</c:v>
                </c:pt>
                <c:pt idx="2918">
                  <c:v>60161</c:v>
                </c:pt>
                <c:pt idx="2919">
                  <c:v>60168</c:v>
                </c:pt>
                <c:pt idx="2920">
                  <c:v>60175</c:v>
                </c:pt>
                <c:pt idx="2921">
                  <c:v>60182</c:v>
                </c:pt>
                <c:pt idx="2922">
                  <c:v>60189</c:v>
                </c:pt>
                <c:pt idx="2923">
                  <c:v>60196</c:v>
                </c:pt>
                <c:pt idx="2924">
                  <c:v>60203</c:v>
                </c:pt>
                <c:pt idx="2925">
                  <c:v>60210</c:v>
                </c:pt>
                <c:pt idx="2926">
                  <c:v>60217</c:v>
                </c:pt>
                <c:pt idx="2927">
                  <c:v>60224</c:v>
                </c:pt>
                <c:pt idx="2928">
                  <c:v>60231</c:v>
                </c:pt>
                <c:pt idx="2929">
                  <c:v>60238</c:v>
                </c:pt>
                <c:pt idx="2930">
                  <c:v>60245</c:v>
                </c:pt>
                <c:pt idx="2931">
                  <c:v>60252</c:v>
                </c:pt>
                <c:pt idx="2932">
                  <c:v>60259</c:v>
                </c:pt>
                <c:pt idx="2933">
                  <c:v>60267</c:v>
                </c:pt>
                <c:pt idx="2934">
                  <c:v>60274</c:v>
                </c:pt>
                <c:pt idx="2935">
                  <c:v>60281</c:v>
                </c:pt>
                <c:pt idx="2936">
                  <c:v>60288</c:v>
                </c:pt>
                <c:pt idx="2937">
                  <c:v>60295</c:v>
                </c:pt>
                <c:pt idx="2938">
                  <c:v>60302</c:v>
                </c:pt>
                <c:pt idx="2939">
                  <c:v>60309</c:v>
                </c:pt>
                <c:pt idx="2940">
                  <c:v>60316</c:v>
                </c:pt>
                <c:pt idx="2941">
                  <c:v>60323</c:v>
                </c:pt>
                <c:pt idx="2942">
                  <c:v>60330</c:v>
                </c:pt>
                <c:pt idx="2943">
                  <c:v>60337</c:v>
                </c:pt>
                <c:pt idx="2944">
                  <c:v>60344</c:v>
                </c:pt>
                <c:pt idx="2945">
                  <c:v>60351</c:v>
                </c:pt>
                <c:pt idx="2946">
                  <c:v>60359</c:v>
                </c:pt>
                <c:pt idx="2947">
                  <c:v>60366</c:v>
                </c:pt>
                <c:pt idx="2948">
                  <c:v>60373</c:v>
                </c:pt>
                <c:pt idx="2949">
                  <c:v>60380</c:v>
                </c:pt>
                <c:pt idx="2950">
                  <c:v>60387</c:v>
                </c:pt>
                <c:pt idx="2951">
                  <c:v>60394</c:v>
                </c:pt>
                <c:pt idx="2952">
                  <c:v>60401</c:v>
                </c:pt>
                <c:pt idx="2953">
                  <c:v>60408</c:v>
                </c:pt>
                <c:pt idx="2954">
                  <c:v>60415</c:v>
                </c:pt>
                <c:pt idx="2955">
                  <c:v>60422</c:v>
                </c:pt>
                <c:pt idx="2956">
                  <c:v>60429</c:v>
                </c:pt>
                <c:pt idx="2957">
                  <c:v>60436</c:v>
                </c:pt>
                <c:pt idx="2958">
                  <c:v>60443</c:v>
                </c:pt>
                <c:pt idx="2959">
                  <c:v>60450</c:v>
                </c:pt>
                <c:pt idx="2960">
                  <c:v>60457</c:v>
                </c:pt>
                <c:pt idx="2961">
                  <c:v>60464</c:v>
                </c:pt>
                <c:pt idx="2962">
                  <c:v>60471</c:v>
                </c:pt>
                <c:pt idx="2963">
                  <c:v>60478</c:v>
                </c:pt>
                <c:pt idx="2964">
                  <c:v>60485</c:v>
                </c:pt>
                <c:pt idx="2965">
                  <c:v>60492</c:v>
                </c:pt>
                <c:pt idx="2966">
                  <c:v>60499</c:v>
                </c:pt>
                <c:pt idx="2967">
                  <c:v>60506</c:v>
                </c:pt>
                <c:pt idx="2968">
                  <c:v>60513</c:v>
                </c:pt>
                <c:pt idx="2969">
                  <c:v>60520</c:v>
                </c:pt>
                <c:pt idx="2970">
                  <c:v>60527</c:v>
                </c:pt>
                <c:pt idx="2971">
                  <c:v>60534</c:v>
                </c:pt>
                <c:pt idx="2972">
                  <c:v>60541</c:v>
                </c:pt>
                <c:pt idx="2973">
                  <c:v>60548</c:v>
                </c:pt>
                <c:pt idx="2974">
                  <c:v>60555</c:v>
                </c:pt>
                <c:pt idx="2975">
                  <c:v>60562</c:v>
                </c:pt>
                <c:pt idx="2976">
                  <c:v>60569</c:v>
                </c:pt>
                <c:pt idx="2977">
                  <c:v>60576</c:v>
                </c:pt>
                <c:pt idx="2978">
                  <c:v>60583</c:v>
                </c:pt>
                <c:pt idx="2979">
                  <c:v>60590</c:v>
                </c:pt>
                <c:pt idx="2980">
                  <c:v>60597</c:v>
                </c:pt>
                <c:pt idx="2981">
                  <c:v>60604</c:v>
                </c:pt>
                <c:pt idx="2982">
                  <c:v>60611</c:v>
                </c:pt>
                <c:pt idx="2983">
                  <c:v>60618</c:v>
                </c:pt>
                <c:pt idx="2984">
                  <c:v>60625</c:v>
                </c:pt>
                <c:pt idx="2985">
                  <c:v>60632</c:v>
                </c:pt>
                <c:pt idx="2986">
                  <c:v>60639</c:v>
                </c:pt>
                <c:pt idx="2987">
                  <c:v>60646</c:v>
                </c:pt>
                <c:pt idx="2988">
                  <c:v>60653</c:v>
                </c:pt>
                <c:pt idx="2989">
                  <c:v>60660</c:v>
                </c:pt>
                <c:pt idx="2990">
                  <c:v>60667</c:v>
                </c:pt>
                <c:pt idx="2991">
                  <c:v>60674</c:v>
                </c:pt>
                <c:pt idx="2992">
                  <c:v>60681</c:v>
                </c:pt>
                <c:pt idx="2993">
                  <c:v>60688</c:v>
                </c:pt>
                <c:pt idx="2994">
                  <c:v>60695</c:v>
                </c:pt>
                <c:pt idx="2995">
                  <c:v>60702</c:v>
                </c:pt>
                <c:pt idx="2996">
                  <c:v>60709</c:v>
                </c:pt>
                <c:pt idx="2997">
                  <c:v>60716</c:v>
                </c:pt>
                <c:pt idx="2998">
                  <c:v>60723</c:v>
                </c:pt>
                <c:pt idx="2999">
                  <c:v>60730</c:v>
                </c:pt>
                <c:pt idx="3000">
                  <c:v>60737</c:v>
                </c:pt>
                <c:pt idx="3001">
                  <c:v>60744</c:v>
                </c:pt>
                <c:pt idx="3002">
                  <c:v>60751</c:v>
                </c:pt>
                <c:pt idx="3003">
                  <c:v>60758</c:v>
                </c:pt>
                <c:pt idx="3004">
                  <c:v>60765</c:v>
                </c:pt>
                <c:pt idx="3005">
                  <c:v>60772</c:v>
                </c:pt>
                <c:pt idx="3006">
                  <c:v>60779</c:v>
                </c:pt>
                <c:pt idx="3007">
                  <c:v>60786</c:v>
                </c:pt>
                <c:pt idx="3008">
                  <c:v>60793</c:v>
                </c:pt>
                <c:pt idx="3009">
                  <c:v>60800</c:v>
                </c:pt>
                <c:pt idx="3010">
                  <c:v>60807</c:v>
                </c:pt>
                <c:pt idx="3011">
                  <c:v>60814</c:v>
                </c:pt>
                <c:pt idx="3012">
                  <c:v>60821</c:v>
                </c:pt>
                <c:pt idx="3013">
                  <c:v>60828</c:v>
                </c:pt>
                <c:pt idx="3014">
                  <c:v>60835</c:v>
                </c:pt>
                <c:pt idx="3015">
                  <c:v>60842</c:v>
                </c:pt>
                <c:pt idx="3016">
                  <c:v>60849</c:v>
                </c:pt>
                <c:pt idx="3017">
                  <c:v>60856</c:v>
                </c:pt>
                <c:pt idx="3018">
                  <c:v>60863</c:v>
                </c:pt>
                <c:pt idx="3019">
                  <c:v>60870</c:v>
                </c:pt>
                <c:pt idx="3020">
                  <c:v>60877</c:v>
                </c:pt>
                <c:pt idx="3021">
                  <c:v>60884</c:v>
                </c:pt>
                <c:pt idx="3022">
                  <c:v>60891</c:v>
                </c:pt>
                <c:pt idx="3023">
                  <c:v>60898</c:v>
                </c:pt>
                <c:pt idx="3024">
                  <c:v>60905</c:v>
                </c:pt>
                <c:pt idx="3025">
                  <c:v>60912</c:v>
                </c:pt>
                <c:pt idx="3026">
                  <c:v>60919</c:v>
                </c:pt>
                <c:pt idx="3027">
                  <c:v>60926</c:v>
                </c:pt>
                <c:pt idx="3028">
                  <c:v>60933</c:v>
                </c:pt>
                <c:pt idx="3029">
                  <c:v>60940</c:v>
                </c:pt>
                <c:pt idx="3030">
                  <c:v>60947</c:v>
                </c:pt>
                <c:pt idx="3031">
                  <c:v>60954</c:v>
                </c:pt>
                <c:pt idx="3032">
                  <c:v>60961</c:v>
                </c:pt>
                <c:pt idx="3033">
                  <c:v>60968</c:v>
                </c:pt>
                <c:pt idx="3034">
                  <c:v>60975</c:v>
                </c:pt>
                <c:pt idx="3035">
                  <c:v>60982</c:v>
                </c:pt>
                <c:pt idx="3036">
                  <c:v>60989</c:v>
                </c:pt>
                <c:pt idx="3037">
                  <c:v>60996</c:v>
                </c:pt>
                <c:pt idx="3038">
                  <c:v>61003</c:v>
                </c:pt>
                <c:pt idx="3039">
                  <c:v>61010</c:v>
                </c:pt>
                <c:pt idx="3040">
                  <c:v>61017</c:v>
                </c:pt>
                <c:pt idx="3041">
                  <c:v>61024</c:v>
                </c:pt>
                <c:pt idx="3042">
                  <c:v>61031</c:v>
                </c:pt>
                <c:pt idx="3043">
                  <c:v>61038</c:v>
                </c:pt>
                <c:pt idx="3044">
                  <c:v>61045</c:v>
                </c:pt>
                <c:pt idx="3045">
                  <c:v>61052</c:v>
                </c:pt>
                <c:pt idx="3046">
                  <c:v>61059</c:v>
                </c:pt>
                <c:pt idx="3047">
                  <c:v>61066</c:v>
                </c:pt>
                <c:pt idx="3048">
                  <c:v>61073</c:v>
                </c:pt>
                <c:pt idx="3049">
                  <c:v>61080</c:v>
                </c:pt>
                <c:pt idx="3050">
                  <c:v>61087</c:v>
                </c:pt>
                <c:pt idx="3051">
                  <c:v>61094</c:v>
                </c:pt>
                <c:pt idx="3052">
                  <c:v>61101</c:v>
                </c:pt>
                <c:pt idx="3053">
                  <c:v>61108</c:v>
                </c:pt>
                <c:pt idx="3054">
                  <c:v>61115</c:v>
                </c:pt>
                <c:pt idx="3055">
                  <c:v>61122</c:v>
                </c:pt>
                <c:pt idx="3056">
                  <c:v>61129</c:v>
                </c:pt>
                <c:pt idx="3057">
                  <c:v>61136</c:v>
                </c:pt>
                <c:pt idx="3058">
                  <c:v>61143</c:v>
                </c:pt>
                <c:pt idx="3059">
                  <c:v>61150</c:v>
                </c:pt>
                <c:pt idx="3060">
                  <c:v>61157</c:v>
                </c:pt>
                <c:pt idx="3061">
                  <c:v>61164</c:v>
                </c:pt>
                <c:pt idx="3062">
                  <c:v>61171</c:v>
                </c:pt>
                <c:pt idx="3063">
                  <c:v>61178</c:v>
                </c:pt>
                <c:pt idx="3064">
                  <c:v>61185</c:v>
                </c:pt>
                <c:pt idx="3065">
                  <c:v>61192</c:v>
                </c:pt>
                <c:pt idx="3066">
                  <c:v>61199</c:v>
                </c:pt>
                <c:pt idx="3067">
                  <c:v>61206</c:v>
                </c:pt>
                <c:pt idx="3068">
                  <c:v>61213</c:v>
                </c:pt>
                <c:pt idx="3069">
                  <c:v>61220</c:v>
                </c:pt>
                <c:pt idx="3070">
                  <c:v>61227</c:v>
                </c:pt>
                <c:pt idx="3071">
                  <c:v>61234</c:v>
                </c:pt>
                <c:pt idx="3072">
                  <c:v>61241</c:v>
                </c:pt>
                <c:pt idx="3073">
                  <c:v>61248</c:v>
                </c:pt>
                <c:pt idx="3074">
                  <c:v>61255</c:v>
                </c:pt>
                <c:pt idx="3075">
                  <c:v>61262</c:v>
                </c:pt>
                <c:pt idx="3076">
                  <c:v>61269</c:v>
                </c:pt>
                <c:pt idx="3077">
                  <c:v>61276</c:v>
                </c:pt>
                <c:pt idx="3078">
                  <c:v>61283</c:v>
                </c:pt>
                <c:pt idx="3079">
                  <c:v>61290</c:v>
                </c:pt>
                <c:pt idx="3080">
                  <c:v>61297</c:v>
                </c:pt>
                <c:pt idx="3081">
                  <c:v>61304</c:v>
                </c:pt>
                <c:pt idx="3082">
                  <c:v>61311</c:v>
                </c:pt>
                <c:pt idx="3083">
                  <c:v>61318</c:v>
                </c:pt>
                <c:pt idx="3084">
                  <c:v>61325</c:v>
                </c:pt>
                <c:pt idx="3085">
                  <c:v>61332</c:v>
                </c:pt>
                <c:pt idx="3086">
                  <c:v>61339</c:v>
                </c:pt>
                <c:pt idx="3087">
                  <c:v>61346</c:v>
                </c:pt>
                <c:pt idx="3088">
                  <c:v>61353</c:v>
                </c:pt>
                <c:pt idx="3089">
                  <c:v>61360</c:v>
                </c:pt>
                <c:pt idx="3090">
                  <c:v>61367</c:v>
                </c:pt>
                <c:pt idx="3091">
                  <c:v>61374</c:v>
                </c:pt>
                <c:pt idx="3092">
                  <c:v>61381</c:v>
                </c:pt>
                <c:pt idx="3093">
                  <c:v>61388</c:v>
                </c:pt>
                <c:pt idx="3094">
                  <c:v>61395</c:v>
                </c:pt>
                <c:pt idx="3095">
                  <c:v>61402</c:v>
                </c:pt>
                <c:pt idx="3096">
                  <c:v>61409</c:v>
                </c:pt>
                <c:pt idx="3097">
                  <c:v>61416</c:v>
                </c:pt>
                <c:pt idx="3098">
                  <c:v>61423</c:v>
                </c:pt>
                <c:pt idx="3099">
                  <c:v>61430</c:v>
                </c:pt>
                <c:pt idx="3100">
                  <c:v>61437</c:v>
                </c:pt>
                <c:pt idx="3101">
                  <c:v>61444</c:v>
                </c:pt>
                <c:pt idx="3102">
                  <c:v>61451</c:v>
                </c:pt>
                <c:pt idx="3103">
                  <c:v>61458</c:v>
                </c:pt>
                <c:pt idx="3104">
                  <c:v>61465</c:v>
                </c:pt>
                <c:pt idx="3105">
                  <c:v>61472</c:v>
                </c:pt>
                <c:pt idx="3106">
                  <c:v>61479</c:v>
                </c:pt>
                <c:pt idx="3107">
                  <c:v>61487</c:v>
                </c:pt>
                <c:pt idx="3108">
                  <c:v>61494</c:v>
                </c:pt>
                <c:pt idx="3109">
                  <c:v>61501</c:v>
                </c:pt>
                <c:pt idx="3110">
                  <c:v>61508</c:v>
                </c:pt>
                <c:pt idx="3111">
                  <c:v>61515</c:v>
                </c:pt>
                <c:pt idx="3112">
                  <c:v>61522</c:v>
                </c:pt>
                <c:pt idx="3113">
                  <c:v>61529</c:v>
                </c:pt>
                <c:pt idx="3114">
                  <c:v>61536</c:v>
                </c:pt>
                <c:pt idx="3115">
                  <c:v>61543</c:v>
                </c:pt>
                <c:pt idx="3116">
                  <c:v>61550</c:v>
                </c:pt>
                <c:pt idx="3117">
                  <c:v>61557</c:v>
                </c:pt>
                <c:pt idx="3118">
                  <c:v>61564</c:v>
                </c:pt>
                <c:pt idx="3119">
                  <c:v>61571</c:v>
                </c:pt>
                <c:pt idx="3120">
                  <c:v>61578</c:v>
                </c:pt>
                <c:pt idx="3121">
                  <c:v>61585</c:v>
                </c:pt>
                <c:pt idx="3122">
                  <c:v>61592</c:v>
                </c:pt>
                <c:pt idx="3123">
                  <c:v>61599</c:v>
                </c:pt>
                <c:pt idx="3124">
                  <c:v>61606</c:v>
                </c:pt>
                <c:pt idx="3125">
                  <c:v>61613</c:v>
                </c:pt>
                <c:pt idx="3126">
                  <c:v>61620</c:v>
                </c:pt>
                <c:pt idx="3127">
                  <c:v>61627</c:v>
                </c:pt>
                <c:pt idx="3128">
                  <c:v>61634</c:v>
                </c:pt>
                <c:pt idx="3129">
                  <c:v>61641</c:v>
                </c:pt>
                <c:pt idx="3130">
                  <c:v>61648</c:v>
                </c:pt>
                <c:pt idx="3131">
                  <c:v>61655</c:v>
                </c:pt>
                <c:pt idx="3132">
                  <c:v>61662</c:v>
                </c:pt>
                <c:pt idx="3133">
                  <c:v>61669</c:v>
                </c:pt>
                <c:pt idx="3134">
                  <c:v>61676</c:v>
                </c:pt>
                <c:pt idx="3135">
                  <c:v>61683</c:v>
                </c:pt>
                <c:pt idx="3136">
                  <c:v>61690</c:v>
                </c:pt>
                <c:pt idx="3137">
                  <c:v>61697</c:v>
                </c:pt>
                <c:pt idx="3138">
                  <c:v>61704</c:v>
                </c:pt>
                <c:pt idx="3139">
                  <c:v>61711</c:v>
                </c:pt>
                <c:pt idx="3140">
                  <c:v>61718</c:v>
                </c:pt>
                <c:pt idx="3141">
                  <c:v>61728</c:v>
                </c:pt>
                <c:pt idx="3142">
                  <c:v>61735</c:v>
                </c:pt>
                <c:pt idx="3143">
                  <c:v>61742</c:v>
                </c:pt>
                <c:pt idx="3144">
                  <c:v>61749</c:v>
                </c:pt>
                <c:pt idx="3145">
                  <c:v>61756</c:v>
                </c:pt>
                <c:pt idx="3146">
                  <c:v>61763</c:v>
                </c:pt>
                <c:pt idx="3147">
                  <c:v>61770</c:v>
                </c:pt>
                <c:pt idx="3148">
                  <c:v>61777</c:v>
                </c:pt>
                <c:pt idx="3149">
                  <c:v>61784</c:v>
                </c:pt>
                <c:pt idx="3150">
                  <c:v>61791</c:v>
                </c:pt>
                <c:pt idx="3151">
                  <c:v>61798</c:v>
                </c:pt>
                <c:pt idx="3152">
                  <c:v>61805</c:v>
                </c:pt>
                <c:pt idx="3153">
                  <c:v>61812</c:v>
                </c:pt>
                <c:pt idx="3154">
                  <c:v>61819</c:v>
                </c:pt>
                <c:pt idx="3155">
                  <c:v>61826</c:v>
                </c:pt>
                <c:pt idx="3156">
                  <c:v>61835</c:v>
                </c:pt>
                <c:pt idx="3157">
                  <c:v>61840</c:v>
                </c:pt>
                <c:pt idx="3158">
                  <c:v>61847</c:v>
                </c:pt>
                <c:pt idx="3159">
                  <c:v>61854</c:v>
                </c:pt>
                <c:pt idx="3160">
                  <c:v>61861</c:v>
                </c:pt>
                <c:pt idx="3161">
                  <c:v>61868</c:v>
                </c:pt>
                <c:pt idx="3162">
                  <c:v>61875</c:v>
                </c:pt>
                <c:pt idx="3163">
                  <c:v>61882</c:v>
                </c:pt>
                <c:pt idx="3164">
                  <c:v>61889</c:v>
                </c:pt>
                <c:pt idx="3165">
                  <c:v>61896</c:v>
                </c:pt>
                <c:pt idx="3166">
                  <c:v>61903</c:v>
                </c:pt>
                <c:pt idx="3167">
                  <c:v>61910</c:v>
                </c:pt>
                <c:pt idx="3168">
                  <c:v>61917</c:v>
                </c:pt>
                <c:pt idx="3169">
                  <c:v>61924</c:v>
                </c:pt>
                <c:pt idx="3170">
                  <c:v>61931</c:v>
                </c:pt>
                <c:pt idx="3171">
                  <c:v>61938</c:v>
                </c:pt>
                <c:pt idx="3172">
                  <c:v>61945</c:v>
                </c:pt>
                <c:pt idx="3173">
                  <c:v>61952</c:v>
                </c:pt>
                <c:pt idx="3174">
                  <c:v>61959</c:v>
                </c:pt>
                <c:pt idx="3175">
                  <c:v>61966</c:v>
                </c:pt>
                <c:pt idx="3176">
                  <c:v>61973</c:v>
                </c:pt>
                <c:pt idx="3177">
                  <c:v>61980</c:v>
                </c:pt>
                <c:pt idx="3178">
                  <c:v>61987</c:v>
                </c:pt>
                <c:pt idx="3179">
                  <c:v>61994</c:v>
                </c:pt>
                <c:pt idx="3180">
                  <c:v>62001</c:v>
                </c:pt>
                <c:pt idx="3181">
                  <c:v>62008</c:v>
                </c:pt>
                <c:pt idx="3182">
                  <c:v>62015</c:v>
                </c:pt>
                <c:pt idx="3183">
                  <c:v>62022</c:v>
                </c:pt>
                <c:pt idx="3184">
                  <c:v>62029</c:v>
                </c:pt>
                <c:pt idx="3185">
                  <c:v>62036</c:v>
                </c:pt>
                <c:pt idx="3186">
                  <c:v>62043</c:v>
                </c:pt>
                <c:pt idx="3187">
                  <c:v>62050</c:v>
                </c:pt>
                <c:pt idx="3188">
                  <c:v>62057</c:v>
                </c:pt>
                <c:pt idx="3189">
                  <c:v>62064</c:v>
                </c:pt>
                <c:pt idx="3190">
                  <c:v>62071</c:v>
                </c:pt>
                <c:pt idx="3191">
                  <c:v>62078</c:v>
                </c:pt>
                <c:pt idx="3192">
                  <c:v>62085</c:v>
                </c:pt>
                <c:pt idx="3193">
                  <c:v>62093</c:v>
                </c:pt>
                <c:pt idx="3194">
                  <c:v>62100</c:v>
                </c:pt>
                <c:pt idx="3195">
                  <c:v>62107</c:v>
                </c:pt>
                <c:pt idx="3196">
                  <c:v>62114</c:v>
                </c:pt>
                <c:pt idx="3197">
                  <c:v>62121</c:v>
                </c:pt>
                <c:pt idx="3198">
                  <c:v>62128</c:v>
                </c:pt>
                <c:pt idx="3199">
                  <c:v>62135</c:v>
                </c:pt>
                <c:pt idx="3200">
                  <c:v>62142</c:v>
                </c:pt>
                <c:pt idx="3201">
                  <c:v>62149</c:v>
                </c:pt>
                <c:pt idx="3202">
                  <c:v>62156</c:v>
                </c:pt>
                <c:pt idx="3203">
                  <c:v>62163</c:v>
                </c:pt>
                <c:pt idx="3204">
                  <c:v>62170</c:v>
                </c:pt>
                <c:pt idx="3205">
                  <c:v>62177</c:v>
                </c:pt>
                <c:pt idx="3206">
                  <c:v>62186</c:v>
                </c:pt>
                <c:pt idx="3207">
                  <c:v>62193</c:v>
                </c:pt>
                <c:pt idx="3208">
                  <c:v>62200</c:v>
                </c:pt>
                <c:pt idx="3209">
                  <c:v>62207</c:v>
                </c:pt>
                <c:pt idx="3210">
                  <c:v>62215</c:v>
                </c:pt>
                <c:pt idx="3211">
                  <c:v>62221</c:v>
                </c:pt>
                <c:pt idx="3212">
                  <c:v>62228</c:v>
                </c:pt>
                <c:pt idx="3213">
                  <c:v>62235</c:v>
                </c:pt>
                <c:pt idx="3214">
                  <c:v>62242</c:v>
                </c:pt>
                <c:pt idx="3215">
                  <c:v>62249</c:v>
                </c:pt>
                <c:pt idx="3216">
                  <c:v>62256</c:v>
                </c:pt>
                <c:pt idx="3217">
                  <c:v>62263</c:v>
                </c:pt>
                <c:pt idx="3218">
                  <c:v>62270</c:v>
                </c:pt>
                <c:pt idx="3219">
                  <c:v>62277</c:v>
                </c:pt>
                <c:pt idx="3220">
                  <c:v>62284</c:v>
                </c:pt>
                <c:pt idx="3221">
                  <c:v>62291</c:v>
                </c:pt>
                <c:pt idx="3222">
                  <c:v>62298</c:v>
                </c:pt>
                <c:pt idx="3223">
                  <c:v>62305</c:v>
                </c:pt>
                <c:pt idx="3224">
                  <c:v>62312</c:v>
                </c:pt>
                <c:pt idx="3225">
                  <c:v>62319</c:v>
                </c:pt>
                <c:pt idx="3226">
                  <c:v>62326</c:v>
                </c:pt>
                <c:pt idx="3227">
                  <c:v>62333</c:v>
                </c:pt>
                <c:pt idx="3228">
                  <c:v>62340</c:v>
                </c:pt>
                <c:pt idx="3229">
                  <c:v>62347</c:v>
                </c:pt>
                <c:pt idx="3230">
                  <c:v>62354</c:v>
                </c:pt>
                <c:pt idx="3231">
                  <c:v>62361</c:v>
                </c:pt>
                <c:pt idx="3232">
                  <c:v>62368</c:v>
                </c:pt>
                <c:pt idx="3233">
                  <c:v>62375</c:v>
                </c:pt>
                <c:pt idx="3234">
                  <c:v>62382</c:v>
                </c:pt>
                <c:pt idx="3235">
                  <c:v>62389</c:v>
                </c:pt>
                <c:pt idx="3236">
                  <c:v>62396</c:v>
                </c:pt>
                <c:pt idx="3237">
                  <c:v>62403</c:v>
                </c:pt>
                <c:pt idx="3238">
                  <c:v>62410</c:v>
                </c:pt>
                <c:pt idx="3239">
                  <c:v>62417</c:v>
                </c:pt>
                <c:pt idx="3240">
                  <c:v>62424</c:v>
                </c:pt>
                <c:pt idx="3241">
                  <c:v>62431</c:v>
                </c:pt>
                <c:pt idx="3242">
                  <c:v>62438</c:v>
                </c:pt>
                <c:pt idx="3243">
                  <c:v>62445</c:v>
                </c:pt>
                <c:pt idx="3244">
                  <c:v>62456</c:v>
                </c:pt>
                <c:pt idx="3245">
                  <c:v>62460</c:v>
                </c:pt>
                <c:pt idx="3246">
                  <c:v>62466</c:v>
                </c:pt>
                <c:pt idx="3247">
                  <c:v>62473</c:v>
                </c:pt>
                <c:pt idx="3248">
                  <c:v>62480</c:v>
                </c:pt>
                <c:pt idx="3249">
                  <c:v>62487</c:v>
                </c:pt>
                <c:pt idx="3250">
                  <c:v>62494</c:v>
                </c:pt>
                <c:pt idx="3251">
                  <c:v>62501</c:v>
                </c:pt>
                <c:pt idx="3252">
                  <c:v>62508</c:v>
                </c:pt>
                <c:pt idx="3253">
                  <c:v>62515</c:v>
                </c:pt>
                <c:pt idx="3254">
                  <c:v>62522</c:v>
                </c:pt>
                <c:pt idx="3255">
                  <c:v>62529</c:v>
                </c:pt>
                <c:pt idx="3256">
                  <c:v>62536</c:v>
                </c:pt>
                <c:pt idx="3257">
                  <c:v>62543</c:v>
                </c:pt>
                <c:pt idx="3258">
                  <c:v>62550</c:v>
                </c:pt>
                <c:pt idx="3259">
                  <c:v>62557</c:v>
                </c:pt>
                <c:pt idx="3260">
                  <c:v>62564</c:v>
                </c:pt>
                <c:pt idx="3261">
                  <c:v>62571</c:v>
                </c:pt>
                <c:pt idx="3262">
                  <c:v>62578</c:v>
                </c:pt>
                <c:pt idx="3263">
                  <c:v>62585</c:v>
                </c:pt>
                <c:pt idx="3264">
                  <c:v>62592</c:v>
                </c:pt>
                <c:pt idx="3265">
                  <c:v>62599</c:v>
                </c:pt>
                <c:pt idx="3266">
                  <c:v>62606</c:v>
                </c:pt>
                <c:pt idx="3267">
                  <c:v>62613</c:v>
                </c:pt>
                <c:pt idx="3268">
                  <c:v>62620</c:v>
                </c:pt>
                <c:pt idx="3269">
                  <c:v>62627</c:v>
                </c:pt>
                <c:pt idx="3270">
                  <c:v>62634</c:v>
                </c:pt>
                <c:pt idx="3271">
                  <c:v>62641</c:v>
                </c:pt>
                <c:pt idx="3272">
                  <c:v>62648</c:v>
                </c:pt>
                <c:pt idx="3273">
                  <c:v>62655</c:v>
                </c:pt>
                <c:pt idx="3274">
                  <c:v>62662</c:v>
                </c:pt>
                <c:pt idx="3275">
                  <c:v>62669</c:v>
                </c:pt>
                <c:pt idx="3276">
                  <c:v>62676</c:v>
                </c:pt>
                <c:pt idx="3277">
                  <c:v>62683</c:v>
                </c:pt>
                <c:pt idx="3278">
                  <c:v>62690</c:v>
                </c:pt>
                <c:pt idx="3279">
                  <c:v>62697</c:v>
                </c:pt>
                <c:pt idx="3280">
                  <c:v>62704</c:v>
                </c:pt>
                <c:pt idx="3281">
                  <c:v>62711</c:v>
                </c:pt>
                <c:pt idx="3282">
                  <c:v>62718</c:v>
                </c:pt>
                <c:pt idx="3283">
                  <c:v>62725</c:v>
                </c:pt>
                <c:pt idx="3284">
                  <c:v>62732</c:v>
                </c:pt>
                <c:pt idx="3285">
                  <c:v>62739</c:v>
                </c:pt>
                <c:pt idx="3286">
                  <c:v>62746</c:v>
                </c:pt>
                <c:pt idx="3287">
                  <c:v>62753</c:v>
                </c:pt>
                <c:pt idx="3288">
                  <c:v>62760</c:v>
                </c:pt>
                <c:pt idx="3289">
                  <c:v>62767</c:v>
                </c:pt>
                <c:pt idx="3290">
                  <c:v>62774</c:v>
                </c:pt>
                <c:pt idx="3291">
                  <c:v>62781</c:v>
                </c:pt>
                <c:pt idx="3292">
                  <c:v>62788</c:v>
                </c:pt>
                <c:pt idx="3293">
                  <c:v>62795</c:v>
                </c:pt>
                <c:pt idx="3294">
                  <c:v>62802</c:v>
                </c:pt>
                <c:pt idx="3295">
                  <c:v>62809</c:v>
                </c:pt>
                <c:pt idx="3296">
                  <c:v>62816</c:v>
                </c:pt>
                <c:pt idx="3297">
                  <c:v>62823</c:v>
                </c:pt>
                <c:pt idx="3298">
                  <c:v>62830</c:v>
                </c:pt>
                <c:pt idx="3299">
                  <c:v>62837</c:v>
                </c:pt>
                <c:pt idx="3300">
                  <c:v>62844</c:v>
                </c:pt>
                <c:pt idx="3301">
                  <c:v>62851</c:v>
                </c:pt>
                <c:pt idx="3302">
                  <c:v>62858</c:v>
                </c:pt>
                <c:pt idx="3303">
                  <c:v>62865</c:v>
                </c:pt>
                <c:pt idx="3304">
                  <c:v>62872</c:v>
                </c:pt>
                <c:pt idx="3305">
                  <c:v>62879</c:v>
                </c:pt>
                <c:pt idx="3306">
                  <c:v>62886</c:v>
                </c:pt>
                <c:pt idx="3307">
                  <c:v>62893</c:v>
                </c:pt>
                <c:pt idx="3308">
                  <c:v>62900</c:v>
                </c:pt>
                <c:pt idx="3309">
                  <c:v>62907</c:v>
                </c:pt>
                <c:pt idx="3310">
                  <c:v>62914</c:v>
                </c:pt>
                <c:pt idx="3311">
                  <c:v>62921</c:v>
                </c:pt>
                <c:pt idx="3312">
                  <c:v>62928</c:v>
                </c:pt>
                <c:pt idx="3313">
                  <c:v>62935</c:v>
                </c:pt>
                <c:pt idx="3314">
                  <c:v>62942</c:v>
                </c:pt>
                <c:pt idx="3315">
                  <c:v>62949</c:v>
                </c:pt>
                <c:pt idx="3316">
                  <c:v>62956</c:v>
                </c:pt>
                <c:pt idx="3317">
                  <c:v>62963</c:v>
                </c:pt>
                <c:pt idx="3318">
                  <c:v>62970</c:v>
                </c:pt>
                <c:pt idx="3319">
                  <c:v>62977</c:v>
                </c:pt>
                <c:pt idx="3320">
                  <c:v>62984</c:v>
                </c:pt>
                <c:pt idx="3321">
                  <c:v>62991</c:v>
                </c:pt>
                <c:pt idx="3322">
                  <c:v>62998</c:v>
                </c:pt>
                <c:pt idx="3323">
                  <c:v>63005</c:v>
                </c:pt>
                <c:pt idx="3324">
                  <c:v>63012</c:v>
                </c:pt>
                <c:pt idx="3325">
                  <c:v>63019</c:v>
                </c:pt>
                <c:pt idx="3326">
                  <c:v>63026</c:v>
                </c:pt>
                <c:pt idx="3327">
                  <c:v>63033</c:v>
                </c:pt>
                <c:pt idx="3328">
                  <c:v>63040</c:v>
                </c:pt>
                <c:pt idx="3329">
                  <c:v>63047</c:v>
                </c:pt>
                <c:pt idx="3330">
                  <c:v>63054</c:v>
                </c:pt>
                <c:pt idx="3331">
                  <c:v>63061</c:v>
                </c:pt>
                <c:pt idx="3332">
                  <c:v>63068</c:v>
                </c:pt>
                <c:pt idx="3333">
                  <c:v>63075</c:v>
                </c:pt>
                <c:pt idx="3334">
                  <c:v>63082</c:v>
                </c:pt>
                <c:pt idx="3335">
                  <c:v>63089</c:v>
                </c:pt>
                <c:pt idx="3336">
                  <c:v>63096</c:v>
                </c:pt>
                <c:pt idx="3337">
                  <c:v>63103</c:v>
                </c:pt>
                <c:pt idx="3338">
                  <c:v>63110</c:v>
                </c:pt>
                <c:pt idx="3339">
                  <c:v>63117</c:v>
                </c:pt>
                <c:pt idx="3340">
                  <c:v>63124</c:v>
                </c:pt>
                <c:pt idx="3341">
                  <c:v>63131</c:v>
                </c:pt>
                <c:pt idx="3342">
                  <c:v>63138</c:v>
                </c:pt>
                <c:pt idx="3343">
                  <c:v>63145</c:v>
                </c:pt>
                <c:pt idx="3344">
                  <c:v>63152</c:v>
                </c:pt>
                <c:pt idx="3345">
                  <c:v>63159</c:v>
                </c:pt>
                <c:pt idx="3346">
                  <c:v>63166</c:v>
                </c:pt>
                <c:pt idx="3347">
                  <c:v>63173</c:v>
                </c:pt>
                <c:pt idx="3348">
                  <c:v>63180</c:v>
                </c:pt>
                <c:pt idx="3349">
                  <c:v>63187</c:v>
                </c:pt>
                <c:pt idx="3350">
                  <c:v>63194</c:v>
                </c:pt>
                <c:pt idx="3351">
                  <c:v>63201</c:v>
                </c:pt>
                <c:pt idx="3352">
                  <c:v>63208</c:v>
                </c:pt>
                <c:pt idx="3353">
                  <c:v>63215</c:v>
                </c:pt>
                <c:pt idx="3354">
                  <c:v>63222</c:v>
                </c:pt>
                <c:pt idx="3355">
                  <c:v>63229</c:v>
                </c:pt>
                <c:pt idx="3356">
                  <c:v>63236</c:v>
                </c:pt>
                <c:pt idx="3357">
                  <c:v>63243</c:v>
                </c:pt>
                <c:pt idx="3358">
                  <c:v>63250</c:v>
                </c:pt>
                <c:pt idx="3359">
                  <c:v>63257</c:v>
                </c:pt>
                <c:pt idx="3360">
                  <c:v>63264</c:v>
                </c:pt>
                <c:pt idx="3361">
                  <c:v>63271</c:v>
                </c:pt>
                <c:pt idx="3362">
                  <c:v>63278</c:v>
                </c:pt>
                <c:pt idx="3363">
                  <c:v>63285</c:v>
                </c:pt>
                <c:pt idx="3364">
                  <c:v>63292</c:v>
                </c:pt>
                <c:pt idx="3365">
                  <c:v>63299</c:v>
                </c:pt>
                <c:pt idx="3366">
                  <c:v>63306</c:v>
                </c:pt>
                <c:pt idx="3367">
                  <c:v>63313</c:v>
                </c:pt>
                <c:pt idx="3368">
                  <c:v>63320</c:v>
                </c:pt>
                <c:pt idx="3369">
                  <c:v>63327</c:v>
                </c:pt>
                <c:pt idx="3370">
                  <c:v>63334</c:v>
                </c:pt>
                <c:pt idx="3371">
                  <c:v>63341</c:v>
                </c:pt>
                <c:pt idx="3372">
                  <c:v>63348</c:v>
                </c:pt>
                <c:pt idx="3373">
                  <c:v>63355</c:v>
                </c:pt>
                <c:pt idx="3374">
                  <c:v>63362</c:v>
                </c:pt>
                <c:pt idx="3375">
                  <c:v>63369</c:v>
                </c:pt>
                <c:pt idx="3376">
                  <c:v>63376</c:v>
                </c:pt>
                <c:pt idx="3377">
                  <c:v>63383</c:v>
                </c:pt>
                <c:pt idx="3378">
                  <c:v>63390</c:v>
                </c:pt>
                <c:pt idx="3379">
                  <c:v>63397</c:v>
                </c:pt>
                <c:pt idx="3380">
                  <c:v>63404</c:v>
                </c:pt>
                <c:pt idx="3381">
                  <c:v>63411</c:v>
                </c:pt>
                <c:pt idx="3382">
                  <c:v>63418</c:v>
                </c:pt>
                <c:pt idx="3383">
                  <c:v>63425</c:v>
                </c:pt>
                <c:pt idx="3384">
                  <c:v>63432</c:v>
                </c:pt>
                <c:pt idx="3385">
                  <c:v>63439</c:v>
                </c:pt>
                <c:pt idx="3386">
                  <c:v>63446</c:v>
                </c:pt>
                <c:pt idx="3387">
                  <c:v>63453</c:v>
                </c:pt>
                <c:pt idx="3388">
                  <c:v>63460</c:v>
                </c:pt>
                <c:pt idx="3389">
                  <c:v>63467</c:v>
                </c:pt>
                <c:pt idx="3390">
                  <c:v>63474</c:v>
                </c:pt>
                <c:pt idx="3391">
                  <c:v>63481</c:v>
                </c:pt>
                <c:pt idx="3392">
                  <c:v>63488</c:v>
                </c:pt>
                <c:pt idx="3393">
                  <c:v>63495</c:v>
                </c:pt>
                <c:pt idx="3394">
                  <c:v>63502</c:v>
                </c:pt>
                <c:pt idx="3395">
                  <c:v>63509</c:v>
                </c:pt>
                <c:pt idx="3396">
                  <c:v>63516</c:v>
                </c:pt>
                <c:pt idx="3397">
                  <c:v>63523</c:v>
                </c:pt>
                <c:pt idx="3398">
                  <c:v>63530</c:v>
                </c:pt>
                <c:pt idx="3399">
                  <c:v>63537</c:v>
                </c:pt>
                <c:pt idx="3400">
                  <c:v>63544</c:v>
                </c:pt>
                <c:pt idx="3401">
                  <c:v>63552</c:v>
                </c:pt>
                <c:pt idx="3402">
                  <c:v>63559</c:v>
                </c:pt>
                <c:pt idx="3403">
                  <c:v>63566</c:v>
                </c:pt>
                <c:pt idx="3404">
                  <c:v>63573</c:v>
                </c:pt>
                <c:pt idx="3405">
                  <c:v>63580</c:v>
                </c:pt>
                <c:pt idx="3406">
                  <c:v>63587</c:v>
                </c:pt>
                <c:pt idx="3407">
                  <c:v>63594</c:v>
                </c:pt>
                <c:pt idx="3408">
                  <c:v>63601</c:v>
                </c:pt>
                <c:pt idx="3409">
                  <c:v>63608</c:v>
                </c:pt>
                <c:pt idx="3410">
                  <c:v>63615</c:v>
                </c:pt>
                <c:pt idx="3411">
                  <c:v>63622</c:v>
                </c:pt>
                <c:pt idx="3412">
                  <c:v>63629</c:v>
                </c:pt>
                <c:pt idx="3413">
                  <c:v>63636</c:v>
                </c:pt>
                <c:pt idx="3414">
                  <c:v>63643</c:v>
                </c:pt>
                <c:pt idx="3415">
                  <c:v>63650</c:v>
                </c:pt>
                <c:pt idx="3416">
                  <c:v>63661</c:v>
                </c:pt>
                <c:pt idx="3417">
                  <c:v>63664</c:v>
                </c:pt>
                <c:pt idx="3418">
                  <c:v>63671</c:v>
                </c:pt>
                <c:pt idx="3419">
                  <c:v>63678</c:v>
                </c:pt>
                <c:pt idx="3420">
                  <c:v>63685</c:v>
                </c:pt>
                <c:pt idx="3421">
                  <c:v>63692</c:v>
                </c:pt>
                <c:pt idx="3422">
                  <c:v>63699</c:v>
                </c:pt>
                <c:pt idx="3423">
                  <c:v>63706</c:v>
                </c:pt>
                <c:pt idx="3424">
                  <c:v>63713</c:v>
                </c:pt>
                <c:pt idx="3425">
                  <c:v>63720</c:v>
                </c:pt>
                <c:pt idx="3426">
                  <c:v>63727</c:v>
                </c:pt>
                <c:pt idx="3427">
                  <c:v>63734</c:v>
                </c:pt>
                <c:pt idx="3428">
                  <c:v>63741</c:v>
                </c:pt>
                <c:pt idx="3429">
                  <c:v>63748</c:v>
                </c:pt>
                <c:pt idx="3430">
                  <c:v>63755</c:v>
                </c:pt>
                <c:pt idx="3431">
                  <c:v>63762</c:v>
                </c:pt>
                <c:pt idx="3432">
                  <c:v>63769</c:v>
                </c:pt>
                <c:pt idx="3433">
                  <c:v>63776</c:v>
                </c:pt>
                <c:pt idx="3434">
                  <c:v>63783</c:v>
                </c:pt>
                <c:pt idx="3435">
                  <c:v>63790</c:v>
                </c:pt>
                <c:pt idx="3436">
                  <c:v>63797</c:v>
                </c:pt>
                <c:pt idx="3437">
                  <c:v>63804</c:v>
                </c:pt>
                <c:pt idx="3438">
                  <c:v>63811</c:v>
                </c:pt>
                <c:pt idx="3439">
                  <c:v>63818</c:v>
                </c:pt>
                <c:pt idx="3440">
                  <c:v>63825</c:v>
                </c:pt>
                <c:pt idx="3441">
                  <c:v>63832</c:v>
                </c:pt>
                <c:pt idx="3442">
                  <c:v>63839</c:v>
                </c:pt>
                <c:pt idx="3443">
                  <c:v>63846</c:v>
                </c:pt>
                <c:pt idx="3444">
                  <c:v>63853</c:v>
                </c:pt>
                <c:pt idx="3445">
                  <c:v>63860</c:v>
                </c:pt>
                <c:pt idx="3446">
                  <c:v>63867</c:v>
                </c:pt>
                <c:pt idx="3447">
                  <c:v>63874</c:v>
                </c:pt>
                <c:pt idx="3448">
                  <c:v>63881</c:v>
                </c:pt>
                <c:pt idx="3449">
                  <c:v>63888</c:v>
                </c:pt>
                <c:pt idx="3450">
                  <c:v>63895</c:v>
                </c:pt>
                <c:pt idx="3451">
                  <c:v>63902</c:v>
                </c:pt>
                <c:pt idx="3452">
                  <c:v>63909</c:v>
                </c:pt>
                <c:pt idx="3453">
                  <c:v>63919</c:v>
                </c:pt>
                <c:pt idx="3454">
                  <c:v>63926</c:v>
                </c:pt>
                <c:pt idx="3455">
                  <c:v>63933</c:v>
                </c:pt>
                <c:pt idx="3456">
                  <c:v>63940</c:v>
                </c:pt>
                <c:pt idx="3457">
                  <c:v>63947</c:v>
                </c:pt>
                <c:pt idx="3458">
                  <c:v>63954</c:v>
                </c:pt>
                <c:pt idx="3459">
                  <c:v>63961</c:v>
                </c:pt>
                <c:pt idx="3460">
                  <c:v>63968</c:v>
                </c:pt>
                <c:pt idx="3461">
                  <c:v>63975</c:v>
                </c:pt>
                <c:pt idx="3462">
                  <c:v>63982</c:v>
                </c:pt>
                <c:pt idx="3463">
                  <c:v>63989</c:v>
                </c:pt>
                <c:pt idx="3464">
                  <c:v>63996</c:v>
                </c:pt>
                <c:pt idx="3465">
                  <c:v>64003</c:v>
                </c:pt>
                <c:pt idx="3466">
                  <c:v>64010</c:v>
                </c:pt>
                <c:pt idx="3467">
                  <c:v>64019</c:v>
                </c:pt>
                <c:pt idx="3468">
                  <c:v>64024</c:v>
                </c:pt>
                <c:pt idx="3469">
                  <c:v>64031</c:v>
                </c:pt>
                <c:pt idx="3470">
                  <c:v>64038</c:v>
                </c:pt>
                <c:pt idx="3471">
                  <c:v>64045</c:v>
                </c:pt>
                <c:pt idx="3472">
                  <c:v>64052</c:v>
                </c:pt>
                <c:pt idx="3473">
                  <c:v>64059</c:v>
                </c:pt>
                <c:pt idx="3474">
                  <c:v>64066</c:v>
                </c:pt>
                <c:pt idx="3475">
                  <c:v>64073</c:v>
                </c:pt>
                <c:pt idx="3476">
                  <c:v>64080</c:v>
                </c:pt>
                <c:pt idx="3477">
                  <c:v>64087</c:v>
                </c:pt>
                <c:pt idx="3478">
                  <c:v>64094</c:v>
                </c:pt>
                <c:pt idx="3479">
                  <c:v>64101</c:v>
                </c:pt>
                <c:pt idx="3480">
                  <c:v>64108</c:v>
                </c:pt>
                <c:pt idx="3481">
                  <c:v>64115</c:v>
                </c:pt>
                <c:pt idx="3482">
                  <c:v>64122</c:v>
                </c:pt>
                <c:pt idx="3483">
                  <c:v>64129</c:v>
                </c:pt>
                <c:pt idx="3484">
                  <c:v>64136</c:v>
                </c:pt>
                <c:pt idx="3485">
                  <c:v>64143</c:v>
                </c:pt>
                <c:pt idx="3486">
                  <c:v>64150</c:v>
                </c:pt>
                <c:pt idx="3487">
                  <c:v>64157</c:v>
                </c:pt>
                <c:pt idx="3488">
                  <c:v>64164</c:v>
                </c:pt>
                <c:pt idx="3489">
                  <c:v>64171</c:v>
                </c:pt>
                <c:pt idx="3490">
                  <c:v>64178</c:v>
                </c:pt>
                <c:pt idx="3491">
                  <c:v>64185</c:v>
                </c:pt>
                <c:pt idx="3492">
                  <c:v>64192</c:v>
                </c:pt>
                <c:pt idx="3493">
                  <c:v>64199</c:v>
                </c:pt>
                <c:pt idx="3494">
                  <c:v>64206</c:v>
                </c:pt>
                <c:pt idx="3495">
                  <c:v>64213</c:v>
                </c:pt>
                <c:pt idx="3496">
                  <c:v>64220</c:v>
                </c:pt>
                <c:pt idx="3497">
                  <c:v>64227</c:v>
                </c:pt>
                <c:pt idx="3498">
                  <c:v>64234</c:v>
                </c:pt>
                <c:pt idx="3499">
                  <c:v>64241</c:v>
                </c:pt>
                <c:pt idx="3500">
                  <c:v>64248</c:v>
                </c:pt>
                <c:pt idx="3501">
                  <c:v>64255</c:v>
                </c:pt>
                <c:pt idx="3502">
                  <c:v>64262</c:v>
                </c:pt>
                <c:pt idx="3503">
                  <c:v>64269</c:v>
                </c:pt>
                <c:pt idx="3504">
                  <c:v>64276</c:v>
                </c:pt>
                <c:pt idx="3505">
                  <c:v>64284</c:v>
                </c:pt>
                <c:pt idx="3506">
                  <c:v>64291</c:v>
                </c:pt>
                <c:pt idx="3507">
                  <c:v>64298</c:v>
                </c:pt>
                <c:pt idx="3508">
                  <c:v>64305</c:v>
                </c:pt>
                <c:pt idx="3509">
                  <c:v>64312</c:v>
                </c:pt>
                <c:pt idx="3510">
                  <c:v>64319</c:v>
                </c:pt>
                <c:pt idx="3511">
                  <c:v>64326</c:v>
                </c:pt>
                <c:pt idx="3512">
                  <c:v>64333</c:v>
                </c:pt>
                <c:pt idx="3513">
                  <c:v>64340</c:v>
                </c:pt>
                <c:pt idx="3514">
                  <c:v>64347</c:v>
                </c:pt>
                <c:pt idx="3515">
                  <c:v>64354</c:v>
                </c:pt>
                <c:pt idx="3516">
                  <c:v>64361</c:v>
                </c:pt>
                <c:pt idx="3517">
                  <c:v>64368</c:v>
                </c:pt>
                <c:pt idx="3518">
                  <c:v>64375</c:v>
                </c:pt>
                <c:pt idx="3519">
                  <c:v>64382</c:v>
                </c:pt>
                <c:pt idx="3520">
                  <c:v>64389</c:v>
                </c:pt>
                <c:pt idx="3521">
                  <c:v>64398</c:v>
                </c:pt>
                <c:pt idx="3522">
                  <c:v>64405</c:v>
                </c:pt>
                <c:pt idx="3523">
                  <c:v>64412</c:v>
                </c:pt>
                <c:pt idx="3524">
                  <c:v>64419</c:v>
                </c:pt>
                <c:pt idx="3525">
                  <c:v>64426</c:v>
                </c:pt>
                <c:pt idx="3526">
                  <c:v>64433</c:v>
                </c:pt>
                <c:pt idx="3527">
                  <c:v>64440</c:v>
                </c:pt>
                <c:pt idx="3528">
                  <c:v>64447</c:v>
                </c:pt>
                <c:pt idx="3529">
                  <c:v>64454</c:v>
                </c:pt>
                <c:pt idx="3530">
                  <c:v>64461</c:v>
                </c:pt>
                <c:pt idx="3531">
                  <c:v>64468</c:v>
                </c:pt>
                <c:pt idx="3532">
                  <c:v>64475</c:v>
                </c:pt>
                <c:pt idx="3533">
                  <c:v>64482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-1.4460871286026133E-3</c:v>
                </c:pt>
                <c:pt idx="1">
                  <c:v>-1.4460813198224898E-3</c:v>
                </c:pt>
                <c:pt idx="2">
                  <c:v>-1.4460871286425814E-3</c:v>
                </c:pt>
                <c:pt idx="3">
                  <c:v>-1.4460871286026133E-3</c:v>
                </c:pt>
                <c:pt idx="4">
                  <c:v>-1.4460871286026133E-3</c:v>
                </c:pt>
                <c:pt idx="5">
                  <c:v>-1.4460871286026133E-3</c:v>
                </c:pt>
                <c:pt idx="6">
                  <c:v>-1.4460813198224898E-3</c:v>
                </c:pt>
                <c:pt idx="7">
                  <c:v>-1.4460871286026133E-3</c:v>
                </c:pt>
                <c:pt idx="8">
                  <c:v>-1.4460871286425814E-3</c:v>
                </c:pt>
                <c:pt idx="9">
                  <c:v>-1.4460871286026133E-3</c:v>
                </c:pt>
                <c:pt idx="10">
                  <c:v>-1.4460871286026133E-3</c:v>
                </c:pt>
                <c:pt idx="11">
                  <c:v>-1.4460813198224898E-3</c:v>
                </c:pt>
                <c:pt idx="12">
                  <c:v>-1.4460871286026133E-3</c:v>
                </c:pt>
                <c:pt idx="13">
                  <c:v>-1.4460871286425814E-3</c:v>
                </c:pt>
                <c:pt idx="14">
                  <c:v>-1.4460871286425814E-3</c:v>
                </c:pt>
                <c:pt idx="15">
                  <c:v>-1.4460871285626453E-3</c:v>
                </c:pt>
                <c:pt idx="16">
                  <c:v>-1.4460813198358125E-3</c:v>
                </c:pt>
                <c:pt idx="17">
                  <c:v>-1.4460871286026133E-3</c:v>
                </c:pt>
                <c:pt idx="18">
                  <c:v>-1.4460871285626453E-3</c:v>
                </c:pt>
                <c:pt idx="19">
                  <c:v>-1.4460871286825494E-3</c:v>
                </c:pt>
                <c:pt idx="20">
                  <c:v>-1.4460871285626453E-3</c:v>
                </c:pt>
                <c:pt idx="21">
                  <c:v>-1.4558011310183971E-3</c:v>
                </c:pt>
                <c:pt idx="22">
                  <c:v>-1.4694284145866376E-3</c:v>
                </c:pt>
                <c:pt idx="23">
                  <c:v>-1.4765755111012524E-3</c:v>
                </c:pt>
                <c:pt idx="24">
                  <c:v>-1.4838689588270171E-3</c:v>
                </c:pt>
                <c:pt idx="25">
                  <c:v>-1.4912717658743802E-3</c:v>
                </c:pt>
                <c:pt idx="26">
                  <c:v>-1.5062506489016414E-3</c:v>
                </c:pt>
                <c:pt idx="27">
                  <c:v>-1.5212367481298728E-3</c:v>
                </c:pt>
                <c:pt idx="28">
                  <c:v>-1.5286314728424344E-3</c:v>
                </c:pt>
                <c:pt idx="29">
                  <c:v>-1.5359136052994771E-3</c:v>
                </c:pt>
                <c:pt idx="30">
                  <c:v>-1.5430461538112894E-3</c:v>
                </c:pt>
                <c:pt idx="31">
                  <c:v>-1.5566209471273851E-3</c:v>
                </c:pt>
                <c:pt idx="32">
                  <c:v>-1.569340669735908E-3</c:v>
                </c:pt>
                <c:pt idx="33">
                  <c:v>-1.5751704197786154E-3</c:v>
                </c:pt>
                <c:pt idx="34">
                  <c:v>-1.5806286344988152E-3</c:v>
                </c:pt>
                <c:pt idx="35">
                  <c:v>-1.585678322086892E-3</c:v>
                </c:pt>
                <c:pt idx="36">
                  <c:v>-1.5942239206889752E-3</c:v>
                </c:pt>
                <c:pt idx="37">
                  <c:v>-1.601051963007194E-3</c:v>
                </c:pt>
                <c:pt idx="38">
                  <c:v>-1.6035041365514147E-3</c:v>
                </c:pt>
                <c:pt idx="39">
                  <c:v>-1.6053258316661712E-3</c:v>
                </c:pt>
                <c:pt idx="40">
                  <c:v>-1.60648005650188E-3</c:v>
                </c:pt>
                <c:pt idx="41">
                  <c:v>-1.6063714777159177E-3</c:v>
                </c:pt>
                <c:pt idx="42">
                  <c:v>-1.6056199545921856E-3</c:v>
                </c:pt>
                <c:pt idx="43">
                  <c:v>-1.6074450116176919E-3</c:v>
                </c:pt>
                <c:pt idx="44">
                  <c:v>-1.6094523445575604E-3</c:v>
                </c:pt>
                <c:pt idx="45">
                  <c:v>-1.6116579271940878E-3</c:v>
                </c:pt>
                <c:pt idx="46">
                  <c:v>-1.6168025303509026E-3</c:v>
                </c:pt>
                <c:pt idx="47">
                  <c:v>-1.6227822228787048E-3</c:v>
                </c:pt>
                <c:pt idx="48">
                  <c:v>-1.6262186555771052E-3</c:v>
                </c:pt>
                <c:pt idx="49">
                  <c:v>-1.6299491788274167E-3</c:v>
                </c:pt>
                <c:pt idx="50">
                  <c:v>-1.6339897658923519E-3</c:v>
                </c:pt>
                <c:pt idx="51">
                  <c:v>-1.6431768540625669E-3</c:v>
                </c:pt>
                <c:pt idx="52">
                  <c:v>-1.6535722236676875E-3</c:v>
                </c:pt>
                <c:pt idx="53">
                  <c:v>-1.6594027328631356E-3</c:v>
                </c:pt>
                <c:pt idx="54">
                  <c:v>-1.6656391468083953E-3</c:v>
                </c:pt>
                <c:pt idx="55">
                  <c:v>-1.6722974390859235E-3</c:v>
                </c:pt>
                <c:pt idx="56">
                  <c:v>-1.6870922453726678E-3</c:v>
                </c:pt>
                <c:pt idx="57">
                  <c:v>-1.703468860010382E-3</c:v>
                </c:pt>
                <c:pt idx="58">
                  <c:v>-1.7124761455278303E-3</c:v>
                </c:pt>
                <c:pt idx="59">
                  <c:v>-1.7220011501128951E-3</c:v>
                </c:pt>
                <c:pt idx="60">
                  <c:v>-1.732059847268097E-3</c:v>
                </c:pt>
                <c:pt idx="61">
                  <c:v>-1.7540275373484349E-3</c:v>
                </c:pt>
                <c:pt idx="62">
                  <c:v>-1.7779510290028E-3</c:v>
                </c:pt>
                <c:pt idx="63">
                  <c:v>-1.7909177899078088E-3</c:v>
                </c:pt>
                <c:pt idx="64">
                  <c:v>-1.8043655136823489E-3</c:v>
                </c:pt>
                <c:pt idx="65">
                  <c:v>-1.8177031121480169E-3</c:v>
                </c:pt>
                <c:pt idx="66">
                  <c:v>-1.8434053657534477E-3</c:v>
                </c:pt>
                <c:pt idx="67">
                  <c:v>-1.868051157560835E-3</c:v>
                </c:pt>
                <c:pt idx="68">
                  <c:v>-1.8797757457011954E-3</c:v>
                </c:pt>
                <c:pt idx="69">
                  <c:v>-1.8911106301322533E-3</c:v>
                </c:pt>
                <c:pt idx="70">
                  <c:v>-1.9020334439057152E-3</c:v>
                </c:pt>
                <c:pt idx="71">
                  <c:v>-1.9223834001724782E-3</c:v>
                </c:pt>
                <c:pt idx="72">
                  <c:v>-1.9411566459437424E-3</c:v>
                </c:pt>
                <c:pt idx="73">
                  <c:v>-1.9496835972887538E-3</c:v>
                </c:pt>
                <c:pt idx="74">
                  <c:v>-1.9576642748075912E-3</c:v>
                </c:pt>
                <c:pt idx="75">
                  <c:v>-1.9650763110723446E-3</c:v>
                </c:pt>
                <c:pt idx="76">
                  <c:v>-1.9778822100002813E-3</c:v>
                </c:pt>
                <c:pt idx="77">
                  <c:v>-1.9885907000682934E-3</c:v>
                </c:pt>
                <c:pt idx="78">
                  <c:v>-1.992824022241102E-3</c:v>
                </c:pt>
                <c:pt idx="79">
                  <c:v>-1.9963545001511207E-3</c:v>
                </c:pt>
                <c:pt idx="80">
                  <c:v>-1.9991597663704397E-3</c:v>
                </c:pt>
                <c:pt idx="81">
                  <c:v>-2.0022299550070954E-3</c:v>
                </c:pt>
                <c:pt idx="82">
                  <c:v>-2.0026813714979497E-3</c:v>
                </c:pt>
                <c:pt idx="83">
                  <c:v>-2.0015250716021171E-3</c:v>
                </c:pt>
                <c:pt idx="84">
                  <c:v>-1.9995093568070388E-3</c:v>
                </c:pt>
                <c:pt idx="85">
                  <c:v>-1.996611859884645E-3</c:v>
                </c:pt>
                <c:pt idx="86">
                  <c:v>-1.9877547803082152E-3</c:v>
                </c:pt>
                <c:pt idx="87">
                  <c:v>-1.9759595409896136E-3</c:v>
                </c:pt>
                <c:pt idx="88">
                  <c:v>-1.969547516478265E-3</c:v>
                </c:pt>
                <c:pt idx="89">
                  <c:v>-1.9633848138500554E-3</c:v>
                </c:pt>
                <c:pt idx="90">
                  <c:v>-1.9574877016115266E-3</c:v>
                </c:pt>
                <c:pt idx="91">
                  <c:v>-1.9466495920683613E-3</c:v>
                </c:pt>
                <c:pt idx="92">
                  <c:v>-1.9368805172526038E-3</c:v>
                </c:pt>
                <c:pt idx="93">
                  <c:v>-1.9325553779658833E-3</c:v>
                </c:pt>
                <c:pt idx="94">
                  <c:v>-1.9285934377899494E-3</c:v>
                </c:pt>
                <c:pt idx="95">
                  <c:v>-1.9250109647916958E-3</c:v>
                </c:pt>
                <c:pt idx="96">
                  <c:v>-1.9191820186525987E-3</c:v>
                </c:pt>
                <c:pt idx="97">
                  <c:v>-1.9148011071923321E-3</c:v>
                </c:pt>
                <c:pt idx="98">
                  <c:v>-1.9133599920850841E-3</c:v>
                </c:pt>
                <c:pt idx="99">
                  <c:v>-1.9123959529165901E-3</c:v>
                </c:pt>
                <c:pt idx="100">
                  <c:v>-1.9119252579136159E-3</c:v>
                </c:pt>
                <c:pt idx="101">
                  <c:v>-1.9126995264695523E-3</c:v>
                </c:pt>
                <c:pt idx="102">
                  <c:v>-1.9153012814143722E-3</c:v>
                </c:pt>
                <c:pt idx="103">
                  <c:v>-1.9175413287619847E-3</c:v>
                </c:pt>
                <c:pt idx="104">
                  <c:v>-1.9203723289962227E-3</c:v>
                </c:pt>
                <c:pt idx="105">
                  <c:v>-1.9238105502239478E-3</c:v>
                </c:pt>
                <c:pt idx="106">
                  <c:v>-1.9327820260528483E-3</c:v>
                </c:pt>
                <c:pt idx="107">
                  <c:v>-1.9438380047187565E-3</c:v>
                </c:pt>
                <c:pt idx="108">
                  <c:v>-1.9498119522154411E-3</c:v>
                </c:pt>
                <c:pt idx="109">
                  <c:v>-1.9557287573013227E-3</c:v>
                </c:pt>
                <c:pt idx="110">
                  <c:v>-1.9615855192967047E-3</c:v>
                </c:pt>
                <c:pt idx="111">
                  <c:v>-1.9730735805323363E-3</c:v>
                </c:pt>
                <c:pt idx="112">
                  <c:v>-1.9843541161046474E-3</c:v>
                </c:pt>
                <c:pt idx="113">
                  <c:v>-1.9898671476559215E-3</c:v>
                </c:pt>
                <c:pt idx="114">
                  <c:v>-1.9953027301999882E-3</c:v>
                </c:pt>
                <c:pt idx="115">
                  <c:v>-2.0006579626175025E-3</c:v>
                </c:pt>
                <c:pt idx="116">
                  <c:v>-2.0110748549662105E-3</c:v>
                </c:pt>
                <c:pt idx="117">
                  <c:v>-2.0212173733913374E-3</c:v>
                </c:pt>
                <c:pt idx="118">
                  <c:v>-2.0261273413835212E-3</c:v>
                </c:pt>
                <c:pt idx="119">
                  <c:v>-2.0309395534923169E-3</c:v>
                </c:pt>
                <c:pt idx="120">
                  <c:v>-2.0356511088781559E-3</c:v>
                </c:pt>
                <c:pt idx="121">
                  <c:v>-2.0468838724174709E-3</c:v>
                </c:pt>
                <c:pt idx="122">
                  <c:v>-2.0575974997427693E-3</c:v>
                </c:pt>
                <c:pt idx="123">
                  <c:v>-2.0616441939225183E-3</c:v>
                </c:pt>
                <c:pt idx="124">
                  <c:v>-2.065569924463162E-3</c:v>
                </c:pt>
                <c:pt idx="125">
                  <c:v>-2.0729917317519053E-3</c:v>
                </c:pt>
                <c:pt idx="126">
                  <c:v>-2.0800051912850392E-3</c:v>
                </c:pt>
                <c:pt idx="127">
                  <c:v>-2.0832825893180029E-3</c:v>
                </c:pt>
                <c:pt idx="128">
                  <c:v>-2.0864216178750894E-3</c:v>
                </c:pt>
                <c:pt idx="129">
                  <c:v>-2.0894115437419813E-3</c:v>
                </c:pt>
                <c:pt idx="130">
                  <c:v>-2.0947501103174559E-3</c:v>
                </c:pt>
                <c:pt idx="131">
                  <c:v>-2.0994488781056475E-3</c:v>
                </c:pt>
                <c:pt idx="132">
                  <c:v>-2.1014502865845941E-3</c:v>
                </c:pt>
                <c:pt idx="133">
                  <c:v>-2.1032406909293755E-3</c:v>
                </c:pt>
                <c:pt idx="134">
                  <c:v>-2.1048161740333526E-3</c:v>
                </c:pt>
                <c:pt idx="135">
                  <c:v>-2.1072188166648687E-3</c:v>
                </c:pt>
                <c:pt idx="136">
                  <c:v>-2.1088905537869351E-3</c:v>
                </c:pt>
                <c:pt idx="137">
                  <c:v>-2.1093326751664421E-3</c:v>
                </c:pt>
                <c:pt idx="138">
                  <c:v>-2.1095363732648309E-3</c:v>
                </c:pt>
                <c:pt idx="139">
                  <c:v>-2.1094977305757823E-3</c:v>
                </c:pt>
                <c:pt idx="140">
                  <c:v>-2.1085807080112318E-3</c:v>
                </c:pt>
                <c:pt idx="141">
                  <c:v>-2.1068414138891711E-3</c:v>
                </c:pt>
                <c:pt idx="142">
                  <c:v>-2.1055323129415271E-3</c:v>
                </c:pt>
                <c:pt idx="143">
                  <c:v>-2.1039573689662916E-3</c:v>
                </c:pt>
                <c:pt idx="144">
                  <c:v>-2.1021126651366018E-3</c:v>
                </c:pt>
                <c:pt idx="145">
                  <c:v>-2.0974922516980854E-3</c:v>
                </c:pt>
                <c:pt idx="146">
                  <c:v>-2.0919579096601026E-3</c:v>
                </c:pt>
                <c:pt idx="147">
                  <c:v>-2.0887056504781398E-3</c:v>
                </c:pt>
                <c:pt idx="148">
                  <c:v>-2.0851601290416966E-3</c:v>
                </c:pt>
                <c:pt idx="149">
                  <c:v>-2.0813174282041658E-3</c:v>
                </c:pt>
                <c:pt idx="150">
                  <c:v>-2.0726099109902307E-3</c:v>
                </c:pt>
                <c:pt idx="151">
                  <c:v>-2.0629896624591026E-3</c:v>
                </c:pt>
                <c:pt idx="152">
                  <c:v>-2.0581647746498177E-3</c:v>
                </c:pt>
                <c:pt idx="153">
                  <c:v>-2.0535911167574028E-3</c:v>
                </c:pt>
                <c:pt idx="154">
                  <c:v>-2.0492750763123624E-3</c:v>
                </c:pt>
                <c:pt idx="155">
                  <c:v>-2.0415220814795632E-3</c:v>
                </c:pt>
                <c:pt idx="156">
                  <c:v>-2.0347148431332229E-3</c:v>
                </c:pt>
                <c:pt idx="157">
                  <c:v>-2.0317827052407367E-3</c:v>
                </c:pt>
                <c:pt idx="158">
                  <c:v>-2.0291465109778528E-3</c:v>
                </c:pt>
                <c:pt idx="159">
                  <c:v>-2.0268126479150439E-3</c:v>
                </c:pt>
                <c:pt idx="160">
                  <c:v>-2.0231732603770425E-3</c:v>
                </c:pt>
                <c:pt idx="161">
                  <c:v>-2.0206282605528259E-3</c:v>
                </c:pt>
                <c:pt idx="162">
                  <c:v>-2.019901868406393E-3</c:v>
                </c:pt>
                <c:pt idx="163">
                  <c:v>-2.0195161334424228E-3</c:v>
                </c:pt>
                <c:pt idx="164">
                  <c:v>-2.0194774432313878E-3</c:v>
                </c:pt>
                <c:pt idx="165">
                  <c:v>-2.0205774762827033E-3</c:v>
                </c:pt>
                <c:pt idx="166">
                  <c:v>-2.0229208841637814E-3</c:v>
                </c:pt>
                <c:pt idx="167">
                  <c:v>-2.0247132330730722E-3</c:v>
                </c:pt>
                <c:pt idx="168">
                  <c:v>-2.026890952757654E-3</c:v>
                </c:pt>
                <c:pt idx="169">
                  <c:v>-2.0294604309478714E-3</c:v>
                </c:pt>
                <c:pt idx="170">
                  <c:v>-2.0359256729829411E-3</c:v>
                </c:pt>
                <c:pt idx="171">
                  <c:v>-2.0437057511513146E-3</c:v>
                </c:pt>
                <c:pt idx="172">
                  <c:v>-2.0478597132456144E-3</c:v>
                </c:pt>
                <c:pt idx="173">
                  <c:v>-2.051966638725311E-3</c:v>
                </c:pt>
                <c:pt idx="174">
                  <c:v>-2.0560252815071678E-3</c:v>
                </c:pt>
                <c:pt idx="175">
                  <c:v>-2.0639635597419215E-3</c:v>
                </c:pt>
                <c:pt idx="176">
                  <c:v>-2.0717520991953009E-3</c:v>
                </c:pt>
                <c:pt idx="177">
                  <c:v>-2.0755506340419672E-3</c:v>
                </c:pt>
                <c:pt idx="178">
                  <c:v>-2.079293408372429E-3</c:v>
                </c:pt>
                <c:pt idx="179">
                  <c:v>-2.08297917610345E-3</c:v>
                </c:pt>
                <c:pt idx="180">
                  <c:v>-2.0901423224994886E-3</c:v>
                </c:pt>
                <c:pt idx="181">
                  <c:v>-2.0971272546121966E-3</c:v>
                </c:pt>
                <c:pt idx="182">
                  <c:v>-2.1005092949000215E-3</c:v>
                </c:pt>
                <c:pt idx="183">
                  <c:v>-2.1038268507300728E-3</c:v>
                </c:pt>
                <c:pt idx="184">
                  <c:v>-2.1070786761789861E-3</c:v>
                </c:pt>
                <c:pt idx="185">
                  <c:v>-2.1133445872223433E-3</c:v>
                </c:pt>
                <c:pt idx="186">
                  <c:v>-2.1194037462235471E-3</c:v>
                </c:pt>
                <c:pt idx="187">
                  <c:v>-2.1223082246413227E-3</c:v>
                </c:pt>
                <c:pt idx="188">
                  <c:v>-2.1251394947796598E-3</c:v>
                </c:pt>
                <c:pt idx="189">
                  <c:v>-2.1278963104753856E-3</c:v>
                </c:pt>
                <c:pt idx="190">
                  <c:v>-2.1331428890336568E-3</c:v>
                </c:pt>
                <c:pt idx="191">
                  <c:v>-2.1381541029308337E-3</c:v>
                </c:pt>
                <c:pt idx="192">
                  <c:v>-2.1405199521273843E-3</c:v>
                </c:pt>
                <c:pt idx="193">
                  <c:v>-2.1428058281358631E-3</c:v>
                </c:pt>
                <c:pt idx="194">
                  <c:v>-2.1450183770399534E-3</c:v>
                </c:pt>
                <c:pt idx="195">
                  <c:v>-2.1491873261991756E-3</c:v>
                </c:pt>
                <c:pt idx="196">
                  <c:v>-2.1531332420998694E-3</c:v>
                </c:pt>
                <c:pt idx="197">
                  <c:v>-2.1549727490866033E-3</c:v>
                </c:pt>
                <c:pt idx="198">
                  <c:v>-2.1567344218542672E-3</c:v>
                </c:pt>
                <c:pt idx="199">
                  <c:v>-2.1614335903406001E-3</c:v>
                </c:pt>
                <c:pt idx="200">
                  <c:v>-2.1656097194711066E-3</c:v>
                </c:pt>
                <c:pt idx="201">
                  <c:v>-2.1667964430704956E-3</c:v>
                </c:pt>
                <c:pt idx="202">
                  <c:v>-2.1678967297722451E-3</c:v>
                </c:pt>
                <c:pt idx="203">
                  <c:v>-2.1697907258255711E-3</c:v>
                </c:pt>
                <c:pt idx="204">
                  <c:v>-2.1714120016458338E-3</c:v>
                </c:pt>
                <c:pt idx="205">
                  <c:v>-2.1720639743216807E-3</c:v>
                </c:pt>
                <c:pt idx="206">
                  <c:v>-2.1726230583007933E-3</c:v>
                </c:pt>
                <c:pt idx="207">
                  <c:v>-2.1730881780834821E-3</c:v>
                </c:pt>
                <c:pt idx="208">
                  <c:v>-2.1737520597331361E-3</c:v>
                </c:pt>
                <c:pt idx="209">
                  <c:v>-2.173966680154571E-3</c:v>
                </c:pt>
                <c:pt idx="210">
                  <c:v>-2.1738454339015334E-3</c:v>
                </c:pt>
                <c:pt idx="211">
                  <c:v>-2.173622696433064E-3</c:v>
                </c:pt>
                <c:pt idx="212">
                  <c:v>-2.1731503996846868E-3</c:v>
                </c:pt>
                <c:pt idx="213">
                  <c:v>-2.173059545267364E-3</c:v>
                </c:pt>
                <c:pt idx="214">
                  <c:v>-2.1732077322100807E-3</c:v>
                </c:pt>
                <c:pt idx="215">
                  <c:v>-2.1734787095706309E-3</c:v>
                </c:pt>
                <c:pt idx="216">
                  <c:v>-2.1738742681565171E-3</c:v>
                </c:pt>
                <c:pt idx="217">
                  <c:v>-2.1750764696282232E-3</c:v>
                </c:pt>
                <c:pt idx="218">
                  <c:v>-2.176738134940237E-3</c:v>
                </c:pt>
                <c:pt idx="219">
                  <c:v>-2.1777834644032268E-3</c:v>
                </c:pt>
                <c:pt idx="220">
                  <c:v>-2.1789641206959587E-3</c:v>
                </c:pt>
                <c:pt idx="221">
                  <c:v>-2.1802818950655833E-3</c:v>
                </c:pt>
                <c:pt idx="222">
                  <c:v>-2.1833702158380319E-3</c:v>
                </c:pt>
                <c:pt idx="223">
                  <c:v>-2.1869599899027037E-3</c:v>
                </c:pt>
                <c:pt idx="224">
                  <c:v>-2.1889902177685272E-3</c:v>
                </c:pt>
                <c:pt idx="225">
                  <c:v>-2.1911683090758416E-3</c:v>
                </c:pt>
                <c:pt idx="226">
                  <c:v>-2.1934960549518934E-3</c:v>
                </c:pt>
                <c:pt idx="227">
                  <c:v>-2.1986459214451415E-3</c:v>
                </c:pt>
                <c:pt idx="228">
                  <c:v>-2.2043394015325291E-3</c:v>
                </c:pt>
                <c:pt idx="229">
                  <c:v>-2.2074422836837471E-3</c:v>
                </c:pt>
                <c:pt idx="230">
                  <c:v>-2.2107055658882047E-3</c:v>
                </c:pt>
                <c:pt idx="231">
                  <c:v>-2.2141310390733082E-3</c:v>
                </c:pt>
                <c:pt idx="232">
                  <c:v>-2.2215178679685366E-3</c:v>
                </c:pt>
                <c:pt idx="233">
                  <c:v>-2.2294341913786653E-3</c:v>
                </c:pt>
                <c:pt idx="234">
                  <c:v>-2.2333573238375592E-3</c:v>
                </c:pt>
                <c:pt idx="235">
                  <c:v>-2.2371095355788739E-3</c:v>
                </c:pt>
                <c:pt idx="236">
                  <c:v>-2.2406885841563806E-3</c:v>
                </c:pt>
                <c:pt idx="237">
                  <c:v>-2.2472442298759887E-3</c:v>
                </c:pt>
                <c:pt idx="238">
                  <c:v>-2.2532282956255756E-3</c:v>
                </c:pt>
                <c:pt idx="239">
                  <c:v>-2.2559078898920504E-3</c:v>
                </c:pt>
                <c:pt idx="240">
                  <c:v>-2.2584008655179844E-3</c:v>
                </c:pt>
                <c:pt idx="241">
                  <c:v>-2.2607049799772128E-3</c:v>
                </c:pt>
                <c:pt idx="242">
                  <c:v>-2.2646582123053705E-3</c:v>
                </c:pt>
                <c:pt idx="243">
                  <c:v>-2.2679879745046705E-3</c:v>
                </c:pt>
                <c:pt idx="244">
                  <c:v>-2.269314144558443E-3</c:v>
                </c:pt>
                <c:pt idx="245">
                  <c:v>-2.2704379978488731E-3</c:v>
                </c:pt>
                <c:pt idx="246">
                  <c:v>-2.2713572920896041E-3</c:v>
                </c:pt>
                <c:pt idx="247">
                  <c:v>-2.2724884583569249E-3</c:v>
                </c:pt>
                <c:pt idx="248">
                  <c:v>-2.2729440252344801E-3</c:v>
                </c:pt>
                <c:pt idx="249">
                  <c:v>-2.2728068847754912E-3</c:v>
                </c:pt>
                <c:pt idx="250">
                  <c:v>-2.2724517296701663E-3</c:v>
                </c:pt>
                <c:pt idx="251">
                  <c:v>-2.2718763173523726E-3</c:v>
                </c:pt>
                <c:pt idx="252">
                  <c:v>-2.2699657756941605E-3</c:v>
                </c:pt>
                <c:pt idx="253">
                  <c:v>-2.26732724411427E-3</c:v>
                </c:pt>
                <c:pt idx="254">
                  <c:v>-2.2656169069623644E-3</c:v>
                </c:pt>
                <c:pt idx="255">
                  <c:v>-2.2636925813435127E-3</c:v>
                </c:pt>
                <c:pt idx="256">
                  <c:v>-2.2616313528756038E-3</c:v>
                </c:pt>
                <c:pt idx="257">
                  <c:v>-2.2570990434545024E-3</c:v>
                </c:pt>
                <c:pt idx="258">
                  <c:v>-2.2521945904641072E-3</c:v>
                </c:pt>
                <c:pt idx="259">
                  <c:v>-2.2495326919624858E-3</c:v>
                </c:pt>
                <c:pt idx="260">
                  <c:v>-2.2467478117960127E-3</c:v>
                </c:pt>
                <c:pt idx="261">
                  <c:v>-2.2438390008439058E-3</c:v>
                </c:pt>
                <c:pt idx="262">
                  <c:v>-2.2375896227488923E-3</c:v>
                </c:pt>
                <c:pt idx="263">
                  <c:v>-2.2309454661639805E-3</c:v>
                </c:pt>
                <c:pt idx="264">
                  <c:v>-2.2274027636326466E-3</c:v>
                </c:pt>
                <c:pt idx="265">
                  <c:v>-2.2237304353112108E-3</c:v>
                </c:pt>
                <c:pt idx="266">
                  <c:v>-2.2199275319989553E-3</c:v>
                </c:pt>
                <c:pt idx="267">
                  <c:v>-2.2118681389793338E-3</c:v>
                </c:pt>
                <c:pt idx="268">
                  <c:v>-2.203391184028014E-3</c:v>
                </c:pt>
                <c:pt idx="269">
                  <c:v>-2.1989211674311449E-3</c:v>
                </c:pt>
                <c:pt idx="270">
                  <c:v>-2.1943148807990198E-3</c:v>
                </c:pt>
                <c:pt idx="271">
                  <c:v>-2.1895713745712087E-3</c:v>
                </c:pt>
                <c:pt idx="272">
                  <c:v>-2.1796090220549402E-3</c:v>
                </c:pt>
                <c:pt idx="273">
                  <c:v>-2.1692061725664402E-3</c:v>
                </c:pt>
                <c:pt idx="274">
                  <c:v>-2.163762331668373E-3</c:v>
                </c:pt>
                <c:pt idx="275">
                  <c:v>-2.1581755762900556E-3</c:v>
                </c:pt>
                <c:pt idx="276">
                  <c:v>-2.1524449571908022E-3</c:v>
                </c:pt>
                <c:pt idx="277">
                  <c:v>-2.1404867003260719E-3</c:v>
                </c:pt>
                <c:pt idx="278">
                  <c:v>-2.1281568339581725E-3</c:v>
                </c:pt>
                <c:pt idx="279">
                  <c:v>-2.1222463472581055E-3</c:v>
                </c:pt>
                <c:pt idx="280">
                  <c:v>-2.1167450617509687E-3</c:v>
                </c:pt>
                <c:pt idx="281">
                  <c:v>-2.1116575607305066E-3</c:v>
                </c:pt>
                <c:pt idx="282">
                  <c:v>-2.1028724716609659E-3</c:v>
                </c:pt>
                <c:pt idx="283">
                  <c:v>-2.0955370622743885E-3</c:v>
                </c:pt>
                <c:pt idx="284">
                  <c:v>-2.0925872296961856E-3</c:v>
                </c:pt>
                <c:pt idx="285">
                  <c:v>-2.0900786801680837E-3</c:v>
                </c:pt>
                <c:pt idx="286">
                  <c:v>-2.0880159967440193E-3</c:v>
                </c:pt>
                <c:pt idx="287">
                  <c:v>-2.0853876855086995E-3</c:v>
                </c:pt>
                <c:pt idx="288">
                  <c:v>-2.0843155862459994E-3</c:v>
                </c:pt>
                <c:pt idx="289">
                  <c:v>-2.084550979950528E-3</c:v>
                </c:pt>
                <c:pt idx="290">
                  <c:v>-2.0852597383225202E-3</c:v>
                </c:pt>
                <c:pt idx="291">
                  <c:v>-2.0864464444958486E-3</c:v>
                </c:pt>
                <c:pt idx="292">
                  <c:v>-2.0904237930796654E-3</c:v>
                </c:pt>
                <c:pt idx="293">
                  <c:v>-2.0960644091605474E-3</c:v>
                </c:pt>
                <c:pt idx="294">
                  <c:v>-2.0997096006691862E-3</c:v>
                </c:pt>
                <c:pt idx="295">
                  <c:v>-2.1038602384626515E-3</c:v>
                </c:pt>
                <c:pt idx="296">
                  <c:v>-2.1085209057147836E-3</c:v>
                </c:pt>
                <c:pt idx="297">
                  <c:v>-2.119552774240141E-3</c:v>
                </c:pt>
                <c:pt idx="298">
                  <c:v>-2.1323555299490593E-3</c:v>
                </c:pt>
                <c:pt idx="299">
                  <c:v>-2.1395174371363623E-3</c:v>
                </c:pt>
                <c:pt idx="300">
                  <c:v>-2.1466264073488617E-3</c:v>
                </c:pt>
                <c:pt idx="301">
                  <c:v>-2.1535633232705464E-3</c:v>
                </c:pt>
                <c:pt idx="302">
                  <c:v>-2.1668405266073165E-3</c:v>
                </c:pt>
                <c:pt idx="303">
                  <c:v>-2.1795501572352549E-3</c:v>
                </c:pt>
                <c:pt idx="304">
                  <c:v>-2.1855965869521654E-3</c:v>
                </c:pt>
                <c:pt idx="305">
                  <c:v>-2.1914588766858145E-3</c:v>
                </c:pt>
                <c:pt idx="306">
                  <c:v>-2.1971350121674504E-3</c:v>
                </c:pt>
                <c:pt idx="307">
                  <c:v>-2.2078431568317569E-3</c:v>
                </c:pt>
                <c:pt idx="308">
                  <c:v>-2.2179377257591781E-3</c:v>
                </c:pt>
                <c:pt idx="309">
                  <c:v>-2.2226528757096631E-3</c:v>
                </c:pt>
                <c:pt idx="310">
                  <c:v>-2.2271697858755601E-3</c:v>
                </c:pt>
                <c:pt idx="311">
                  <c:v>-2.2314864417483093E-3</c:v>
                </c:pt>
                <c:pt idx="312">
                  <c:v>-2.2394282376758667E-3</c:v>
                </c:pt>
                <c:pt idx="313">
                  <c:v>-2.2467102384515769E-3</c:v>
                </c:pt>
                <c:pt idx="314">
                  <c:v>-2.2499954095867025E-3</c:v>
                </c:pt>
                <c:pt idx="315">
                  <c:v>-2.2530682409360736E-3</c:v>
                </c:pt>
                <c:pt idx="316">
                  <c:v>-2.2559267181110343E-3</c:v>
                </c:pt>
                <c:pt idx="317">
                  <c:v>-2.2609048885202654E-3</c:v>
                </c:pt>
                <c:pt idx="318">
                  <c:v>-2.2651768012105222E-3</c:v>
                </c:pt>
                <c:pt idx="319">
                  <c:v>-2.2669332941216425E-3</c:v>
                </c:pt>
                <c:pt idx="320">
                  <c:v>-2.2684633473657456E-3</c:v>
                </c:pt>
                <c:pt idx="321">
                  <c:v>-2.2697956399619912E-3</c:v>
                </c:pt>
                <c:pt idx="322">
                  <c:v>-2.2722310669553991E-3</c:v>
                </c:pt>
                <c:pt idx="323">
                  <c:v>-2.2745394505863104E-3</c:v>
                </c:pt>
                <c:pt idx="324">
                  <c:v>-2.275607593040796E-3</c:v>
                </c:pt>
                <c:pt idx="325">
                  <c:v>-2.2766277997199325E-3</c:v>
                </c:pt>
                <c:pt idx="326">
                  <c:v>-2.2775996646684504E-3</c:v>
                </c:pt>
                <c:pt idx="327">
                  <c:v>-2.2793657938580125E-3</c:v>
                </c:pt>
                <c:pt idx="328">
                  <c:v>-2.280995589210022E-3</c:v>
                </c:pt>
                <c:pt idx="329">
                  <c:v>-2.281719657095671E-3</c:v>
                </c:pt>
                <c:pt idx="330">
                  <c:v>-2.2823929479187655E-3</c:v>
                </c:pt>
                <c:pt idx="331">
                  <c:v>-2.2830150556440998E-3</c:v>
                </c:pt>
                <c:pt idx="332">
                  <c:v>-2.2840721400108066E-3</c:v>
                </c:pt>
                <c:pt idx="333">
                  <c:v>-2.284983538980434E-3</c:v>
                </c:pt>
                <c:pt idx="334">
                  <c:v>-2.2853436434866481E-3</c:v>
                </c:pt>
                <c:pt idx="335">
                  <c:v>-2.285650129643102E-3</c:v>
                </c:pt>
                <c:pt idx="336">
                  <c:v>-2.2859025914145903E-3</c:v>
                </c:pt>
                <c:pt idx="337">
                  <c:v>-2.2862108859644792E-3</c:v>
                </c:pt>
                <c:pt idx="338">
                  <c:v>-2.2863640786230377E-3</c:v>
                </c:pt>
                <c:pt idx="339">
                  <c:v>-2.2863403308592822E-3</c:v>
                </c:pt>
                <c:pt idx="340">
                  <c:v>-2.2862601234585611E-3</c:v>
                </c:pt>
                <c:pt idx="341">
                  <c:v>-2.2861230506654451E-3</c:v>
                </c:pt>
                <c:pt idx="342">
                  <c:v>-2.2856428120965333E-3</c:v>
                </c:pt>
                <c:pt idx="343">
                  <c:v>-2.2850458548928643E-3</c:v>
                </c:pt>
                <c:pt idx="344">
                  <c:v>-2.2849063581187323E-3</c:v>
                </c:pt>
                <c:pt idx="345">
                  <c:v>-2.2849977020111822E-3</c:v>
                </c:pt>
                <c:pt idx="346">
                  <c:v>-2.2853218248597429E-3</c:v>
                </c:pt>
                <c:pt idx="347">
                  <c:v>-2.2867411686622319E-3</c:v>
                </c:pt>
                <c:pt idx="348">
                  <c:v>-2.2889848810381253E-3</c:v>
                </c:pt>
                <c:pt idx="349">
                  <c:v>-2.2905019796448656E-3</c:v>
                </c:pt>
                <c:pt idx="350">
                  <c:v>-2.2922634894229077E-3</c:v>
                </c:pt>
                <c:pt idx="351">
                  <c:v>-2.2942713491813649E-3</c:v>
                </c:pt>
                <c:pt idx="352">
                  <c:v>-2.2991032449448667E-3</c:v>
                </c:pt>
                <c:pt idx="353">
                  <c:v>-2.3048050600449344E-3</c:v>
                </c:pt>
                <c:pt idx="354">
                  <c:v>-2.3080737492442438E-3</c:v>
                </c:pt>
                <c:pt idx="355">
                  <c:v>-2.3116004203593832E-3</c:v>
                </c:pt>
                <c:pt idx="356">
                  <c:v>-2.3153870120395936E-3</c:v>
                </c:pt>
                <c:pt idx="357">
                  <c:v>-2.3238212902887412E-3</c:v>
                </c:pt>
                <c:pt idx="358">
                  <c:v>-2.3331713583552016E-3</c:v>
                </c:pt>
                <c:pt idx="359">
                  <c:v>-2.338286633238873E-3</c:v>
                </c:pt>
                <c:pt idx="360">
                  <c:v>-2.3436734606230303E-3</c:v>
                </c:pt>
                <c:pt idx="361">
                  <c:v>-2.3493337793567548E-3</c:v>
                </c:pt>
                <c:pt idx="362">
                  <c:v>-2.3615602562143678E-3</c:v>
                </c:pt>
                <c:pt idx="363">
                  <c:v>-2.374748740812116E-3</c:v>
                </c:pt>
                <c:pt idx="364">
                  <c:v>-2.3816948950239336E-3</c:v>
                </c:pt>
                <c:pt idx="365">
                  <c:v>-2.388370960084707E-3</c:v>
                </c:pt>
                <c:pt idx="366">
                  <c:v>-2.3946634813087897E-3</c:v>
                </c:pt>
                <c:pt idx="367">
                  <c:v>-2.4059380621910265E-3</c:v>
                </c:pt>
                <c:pt idx="368">
                  <c:v>-2.4159345176810731E-3</c:v>
                </c:pt>
                <c:pt idx="369">
                  <c:v>-2.420261612523511E-3</c:v>
                </c:pt>
                <c:pt idx="370">
                  <c:v>-2.4241860807538984E-3</c:v>
                </c:pt>
                <c:pt idx="371">
                  <c:v>-2.4277047421161768E-3</c:v>
                </c:pt>
                <c:pt idx="372">
                  <c:v>-2.4333570244916558E-3</c:v>
                </c:pt>
                <c:pt idx="373">
                  <c:v>-2.4376577086071549E-3</c:v>
                </c:pt>
                <c:pt idx="374">
                  <c:v>-2.4390996283107924E-3</c:v>
                </c:pt>
                <c:pt idx="375">
                  <c:v>-2.4401166585308331E-3</c:v>
                </c:pt>
                <c:pt idx="376">
                  <c:v>-2.4407056184916343E-3</c:v>
                </c:pt>
                <c:pt idx="377">
                  <c:v>-2.4393984219885922E-3</c:v>
                </c:pt>
                <c:pt idx="378">
                  <c:v>-2.4350718022381201E-3</c:v>
                </c:pt>
                <c:pt idx="379">
                  <c:v>-2.4325752191778349E-3</c:v>
                </c:pt>
                <c:pt idx="380">
                  <c:v>-1.6230442282461066E-3</c:v>
                </c:pt>
                <c:pt idx="381">
                  <c:v>-2.4132259896791908E-3</c:v>
                </c:pt>
                <c:pt idx="382">
                  <c:v>-2.4079606177407342E-3</c:v>
                </c:pt>
                <c:pt idx="383">
                  <c:v>-2.4022226492004251E-3</c:v>
                </c:pt>
                <c:pt idx="384">
                  <c:v>-2.390051680873917E-3</c:v>
                </c:pt>
                <c:pt idx="385">
                  <c:v>-2.3782425323082279E-3</c:v>
                </c:pt>
                <c:pt idx="386">
                  <c:v>-2.3725484331160729E-3</c:v>
                </c:pt>
                <c:pt idx="387">
                  <c:v>-2.3669872177878304E-3</c:v>
                </c:pt>
                <c:pt idx="388">
                  <c:v>-2.3615601121829144E-3</c:v>
                </c:pt>
                <c:pt idx="389">
                  <c:v>-2.3511437053524986E-3</c:v>
                </c:pt>
                <c:pt idx="390">
                  <c:v>-2.3412172975501022E-3</c:v>
                </c:pt>
                <c:pt idx="391">
                  <c:v>-2.3364791241364813E-3</c:v>
                </c:pt>
                <c:pt idx="392">
                  <c:v>-2.3318824143236938E-3</c:v>
                </c:pt>
                <c:pt idx="393">
                  <c:v>-2.3274283933316653E-3</c:v>
                </c:pt>
                <c:pt idx="394">
                  <c:v>-2.3189871719164756E-3</c:v>
                </c:pt>
                <c:pt idx="395">
                  <c:v>-2.3110637135204115E-3</c:v>
                </c:pt>
                <c:pt idx="396">
                  <c:v>-2.3073415227248262E-3</c:v>
                </c:pt>
                <c:pt idx="397">
                  <c:v>-2.3037693747474108E-3</c:v>
                </c:pt>
                <c:pt idx="398">
                  <c:v>-2.3003484953676434E-3</c:v>
                </c:pt>
                <c:pt idx="399">
                  <c:v>-2.2940024755513377E-3</c:v>
                </c:pt>
                <c:pt idx="400">
                  <c:v>-2.2882021768566574E-3</c:v>
                </c:pt>
                <c:pt idx="401">
                  <c:v>-2.2855560251189289E-3</c:v>
                </c:pt>
                <c:pt idx="402">
                  <c:v>-2.2830684958163872E-3</c:v>
                </c:pt>
                <c:pt idx="403">
                  <c:v>-2.2807408146885422E-3</c:v>
                </c:pt>
                <c:pt idx="404">
                  <c:v>-2.2766100103366327E-3</c:v>
                </c:pt>
                <c:pt idx="405">
                  <c:v>-2.2730733963882699E-3</c:v>
                </c:pt>
                <c:pt idx="406">
                  <c:v>-2.2716854944748732E-3</c:v>
                </c:pt>
                <c:pt idx="407">
                  <c:v>-2.2705877182849221E-3</c:v>
                </c:pt>
                <c:pt idx="408">
                  <c:v>-2.2697821319273004E-3</c:v>
                </c:pt>
                <c:pt idx="409">
                  <c:v>-2.2691409470354529E-3</c:v>
                </c:pt>
                <c:pt idx="410">
                  <c:v>-2.2695229819857943E-3</c:v>
                </c:pt>
                <c:pt idx="411">
                  <c:v>-2.2702093170146043E-3</c:v>
                </c:pt>
                <c:pt idx="412">
                  <c:v>-2.2712002301261691E-3</c:v>
                </c:pt>
                <c:pt idx="413">
                  <c:v>-2.2724977863886053E-3</c:v>
                </c:pt>
                <c:pt idx="414">
                  <c:v>-2.2761109750435438E-3</c:v>
                </c:pt>
                <c:pt idx="415">
                  <c:v>-2.2807957361958842E-3</c:v>
                </c:pt>
                <c:pt idx="416">
                  <c:v>-2.2836574783191566E-3</c:v>
                </c:pt>
                <c:pt idx="417">
                  <c:v>-2.2868382515639496E-3</c:v>
                </c:pt>
                <c:pt idx="418">
                  <c:v>-2.2903401209584118E-3</c:v>
                </c:pt>
                <c:pt idx="419">
                  <c:v>-2.2984098289136057E-3</c:v>
                </c:pt>
                <c:pt idx="420">
                  <c:v>-2.3075998522426033E-3</c:v>
                </c:pt>
                <c:pt idx="421">
                  <c:v>-2.3127381718923701E-3</c:v>
                </c:pt>
                <c:pt idx="422">
                  <c:v>-2.3182099759022634E-3</c:v>
                </c:pt>
                <c:pt idx="423">
                  <c:v>-2.3240173285810073E-3</c:v>
                </c:pt>
                <c:pt idx="424">
                  <c:v>-2.3367456857759095E-3</c:v>
                </c:pt>
                <c:pt idx="425">
                  <c:v>-2.3505248117094979E-3</c:v>
                </c:pt>
                <c:pt idx="426">
                  <c:v>-2.3573270585552919E-3</c:v>
                </c:pt>
                <c:pt idx="427">
                  <c:v>-2.36375913386766E-3</c:v>
                </c:pt>
                <c:pt idx="428">
                  <c:v>-2.3698184238174491E-3</c:v>
                </c:pt>
                <c:pt idx="429">
                  <c:v>-2.3806655753411121E-3</c:v>
                </c:pt>
                <c:pt idx="430">
                  <c:v>-2.3902754610816146E-3</c:v>
                </c:pt>
                <c:pt idx="431">
                  <c:v>-2.3944316222967998E-3</c:v>
                </c:pt>
                <c:pt idx="432">
                  <c:v>-2.3981993170929528E-3</c:v>
                </c:pt>
                <c:pt idx="433">
                  <c:v>-2.4015759321205365E-3</c:v>
                </c:pt>
                <c:pt idx="434">
                  <c:v>-2.4069964016870671E-3</c:v>
                </c:pt>
                <c:pt idx="435">
                  <c:v>-2.4111193239173545E-3</c:v>
                </c:pt>
                <c:pt idx="436">
                  <c:v>-2.4125013371811832E-3</c:v>
                </c:pt>
                <c:pt idx="437">
                  <c:v>-2.4134765895800214E-3</c:v>
                </c:pt>
                <c:pt idx="438">
                  <c:v>-2.4140424674845562E-3</c:v>
                </c:pt>
                <c:pt idx="439">
                  <c:v>-2.4137803898449661E-3</c:v>
                </c:pt>
                <c:pt idx="440">
                  <c:v>-2.4121599645310354E-3</c:v>
                </c:pt>
                <c:pt idx="441">
                  <c:v>-2.4106397674028557E-3</c:v>
                </c:pt>
                <c:pt idx="442">
                  <c:v>-2.4086945148438232E-3</c:v>
                </c:pt>
                <c:pt idx="443">
                  <c:v>-2.3998147826542748E-3</c:v>
                </c:pt>
                <c:pt idx="444">
                  <c:v>-2.3879504737989166E-3</c:v>
                </c:pt>
                <c:pt idx="445">
                  <c:v>-2.3829566531219371E-3</c:v>
                </c:pt>
                <c:pt idx="446">
                  <c:v>-2.3776334783409681E-3</c:v>
                </c:pt>
                <c:pt idx="447">
                  <c:v>-2.3675825813063156E-3</c:v>
                </c:pt>
                <c:pt idx="448">
                  <c:v>-2.358415136902714E-3</c:v>
                </c:pt>
                <c:pt idx="449">
                  <c:v>-2.3542541829613128E-3</c:v>
                </c:pt>
                <c:pt idx="450">
                  <c:v>-2.3503542004643663E-3</c:v>
                </c:pt>
                <c:pt idx="451">
                  <c:v>-2.3467169488045059E-3</c:v>
                </c:pt>
                <c:pt idx="452">
                  <c:v>-2.3403117965026254E-3</c:v>
                </c:pt>
                <c:pt idx="453">
                  <c:v>-2.3348304351511473E-3</c:v>
                </c:pt>
                <c:pt idx="454">
                  <c:v>-2.3325332270074384E-3</c:v>
                </c:pt>
                <c:pt idx="455">
                  <c:v>-2.3305093055769888E-3</c:v>
                </c:pt>
                <c:pt idx="456">
                  <c:v>-2.3287604302923981E-3</c:v>
                </c:pt>
                <c:pt idx="457">
                  <c:v>-2.3261732659030088E-3</c:v>
                </c:pt>
                <c:pt idx="458">
                  <c:v>-2.3245505771862796E-3</c:v>
                </c:pt>
                <c:pt idx="459">
                  <c:v>-2.3242033228410008E-3</c:v>
                </c:pt>
                <c:pt idx="460">
                  <c:v>-2.3241416703978501E-3</c:v>
                </c:pt>
                <c:pt idx="461">
                  <c:v>-2.3243673796891073E-3</c:v>
                </c:pt>
                <c:pt idx="462">
                  <c:v>-2.3257704409163082E-3</c:v>
                </c:pt>
                <c:pt idx="463">
                  <c:v>-2.3290159385269682E-3</c:v>
                </c:pt>
                <c:pt idx="464">
                  <c:v>-2.3318547504525E-3</c:v>
                </c:pt>
                <c:pt idx="465">
                  <c:v>-2.3341412520405669E-3</c:v>
                </c:pt>
                <c:pt idx="466">
                  <c:v>-2.33970676848827E-3</c:v>
                </c:pt>
                <c:pt idx="467">
                  <c:v>-2.3462466052404096E-3</c:v>
                </c:pt>
                <c:pt idx="468">
                  <c:v>-2.3496213639528918E-3</c:v>
                </c:pt>
                <c:pt idx="469">
                  <c:v>-2.352867460984065E-3</c:v>
                </c:pt>
                <c:pt idx="470">
                  <c:v>-2.3559840625608786E-3</c:v>
                </c:pt>
                <c:pt idx="471">
                  <c:v>-2.3617659507824129E-3</c:v>
                </c:pt>
                <c:pt idx="472">
                  <c:v>-2.3671388381441005E-3</c:v>
                </c:pt>
                <c:pt idx="473">
                  <c:v>-2.3695954550539966E-3</c:v>
                </c:pt>
                <c:pt idx="474">
                  <c:v>-2.3719175735914533E-3</c:v>
                </c:pt>
                <c:pt idx="475">
                  <c:v>-2.374104360023388E-3</c:v>
                </c:pt>
                <c:pt idx="476">
                  <c:v>-2.3780069478096522E-3</c:v>
                </c:pt>
                <c:pt idx="477">
                  <c:v>-2.3814815064771011E-3</c:v>
                </c:pt>
                <c:pt idx="478">
                  <c:v>-2.3829791241469778E-3</c:v>
                </c:pt>
                <c:pt idx="479">
                  <c:v>-2.3843364066733486E-3</c:v>
                </c:pt>
                <c:pt idx="480">
                  <c:v>-2.3855525202431949E-3</c:v>
                </c:pt>
                <c:pt idx="481">
                  <c:v>-2.3874941807555672E-3</c:v>
                </c:pt>
                <c:pt idx="482">
                  <c:v>-2.3889886072581135E-3</c:v>
                </c:pt>
                <c:pt idx="483">
                  <c:v>-2.3894863682505374E-3</c:v>
                </c:pt>
                <c:pt idx="484">
                  <c:v>-2.3898379570086448E-3</c:v>
                </c:pt>
                <c:pt idx="485">
                  <c:v>-2.3900425401190972E-3</c:v>
                </c:pt>
                <c:pt idx="486">
                  <c:v>-2.3899416512218608E-3</c:v>
                </c:pt>
                <c:pt idx="487">
                  <c:v>-2.3893741371860955E-3</c:v>
                </c:pt>
                <c:pt idx="488">
                  <c:v>-2.3888546197570193E-3</c:v>
                </c:pt>
                <c:pt idx="489">
                  <c:v>-2.3883005409341962E-3</c:v>
                </c:pt>
                <c:pt idx="490">
                  <c:v>-2.3877352385692774E-3</c:v>
                </c:pt>
                <c:pt idx="491">
                  <c:v>-2.3865512436005432E-3</c:v>
                </c:pt>
                <c:pt idx="492">
                  <c:v>-2.3853611651514228E-3</c:v>
                </c:pt>
                <c:pt idx="493">
                  <c:v>-2.3847392734133166E-3</c:v>
                </c:pt>
                <c:pt idx="494">
                  <c:v>-2.3841059695239863E-3</c:v>
                </c:pt>
                <c:pt idx="495">
                  <c:v>-2.3834612217488171E-3</c:v>
                </c:pt>
                <c:pt idx="496">
                  <c:v>-2.3821176608995742E-3</c:v>
                </c:pt>
                <c:pt idx="497">
                  <c:v>-2.3807671650510898E-3</c:v>
                </c:pt>
                <c:pt idx="498">
                  <c:v>-2.3800647270233455E-3</c:v>
                </c:pt>
                <c:pt idx="499">
                  <c:v>-2.37935065658057E-3</c:v>
                </c:pt>
                <c:pt idx="500">
                  <c:v>-2.3786249223478606E-3</c:v>
                </c:pt>
                <c:pt idx="501">
                  <c:v>-2.3771187201981903E-3</c:v>
                </c:pt>
                <c:pt idx="502">
                  <c:v>-2.3756047170220285E-3</c:v>
                </c:pt>
                <c:pt idx="503">
                  <c:v>-2.3748201914175482E-3</c:v>
                </c:pt>
                <c:pt idx="504">
                  <c:v>-2.3740238130542934E-3</c:v>
                </c:pt>
                <c:pt idx="505">
                  <c:v>-2.3732155508771058E-3</c:v>
                </c:pt>
                <c:pt idx="506">
                  <c:v>-2.3715436323668015E-3</c:v>
                </c:pt>
                <c:pt idx="507">
                  <c:v>-2.369863031694841E-3</c:v>
                </c:pt>
                <c:pt idx="508">
                  <c:v>-2.3689948771066227E-3</c:v>
                </c:pt>
                <c:pt idx="509">
                  <c:v>-2.3681146497755989E-3</c:v>
                </c:pt>
                <c:pt idx="510">
                  <c:v>-2.3672231547777756E-3</c:v>
                </c:pt>
                <c:pt idx="511">
                  <c:v>-2.36539924987067E-3</c:v>
                </c:pt>
                <c:pt idx="512">
                  <c:v>-2.3635827051560199E-3</c:v>
                </c:pt>
                <c:pt idx="513">
                  <c:v>-2.362654789811458E-3</c:v>
                </c:pt>
                <c:pt idx="514">
                  <c:v>-2.3617197451697436E-3</c:v>
                </c:pt>
                <c:pt idx="515">
                  <c:v>-2.3607775673539777E-3</c:v>
                </c:pt>
                <c:pt idx="516">
                  <c:v>-2.3588539585350787E-3</c:v>
                </c:pt>
                <c:pt idx="517">
                  <c:v>-2.3569374449339264E-3</c:v>
                </c:pt>
                <c:pt idx="518">
                  <c:v>-2.3499416824046548E-3</c:v>
                </c:pt>
                <c:pt idx="519">
                  <c:v>-2.3425940493826403E-3</c:v>
                </c:pt>
                <c:pt idx="520">
                  <c:v>-2.334893177922126E-3</c:v>
                </c:pt>
                <c:pt idx="521">
                  <c:v>-2.3268376999974194E-3</c:v>
                </c:pt>
                <c:pt idx="522">
                  <c:v>-2.3184262475028916E-3</c:v>
                </c:pt>
                <c:pt idx="523">
                  <c:v>-2.3096574524128499E-3</c:v>
                </c:pt>
                <c:pt idx="524">
                  <c:v>-2.3005299467415696E-3</c:v>
                </c:pt>
                <c:pt idx="525">
                  <c:v>-2.291042362463358E-3</c:v>
                </c:pt>
                <c:pt idx="526">
                  <c:v>-2.2811933314725863E-3</c:v>
                </c:pt>
                <c:pt idx="527">
                  <c:v>-2.2709814856636257E-3</c:v>
                </c:pt>
                <c:pt idx="528">
                  <c:v>-2.2604054572505916E-3</c:v>
                </c:pt>
                <c:pt idx="529">
                  <c:v>-2.2494638778880471E-3</c:v>
                </c:pt>
                <c:pt idx="530">
                  <c:v>-2.2381553795502995E-3</c:v>
                </c:pt>
                <c:pt idx="531">
                  <c:v>-2.2264785944914323E-3</c:v>
                </c:pt>
                <c:pt idx="532">
                  <c:v>-2.2144321543260403E-3</c:v>
                </c:pt>
                <c:pt idx="533">
                  <c:v>-2.2020146911483351E-3</c:v>
                </c:pt>
                <c:pt idx="534">
                  <c:v>-2.1892248368926559E-3</c:v>
                </c:pt>
                <c:pt idx="535">
                  <c:v>-2.1760612235333099E-3</c:v>
                </c:pt>
                <c:pt idx="536">
                  <c:v>-2.1625224830046363E-3</c:v>
                </c:pt>
                <c:pt idx="537">
                  <c:v>-2.1486072471610385E-3</c:v>
                </c:pt>
                <c:pt idx="538">
                  <c:v>-2.1343141480167915E-3</c:v>
                </c:pt>
                <c:pt idx="539">
                  <c:v>-2.1196418175062348E-3</c:v>
                </c:pt>
                <c:pt idx="540">
                  <c:v>-2.1023924420848772E-3</c:v>
                </c:pt>
                <c:pt idx="541">
                  <c:v>-2.0824217663051314E-3</c:v>
                </c:pt>
                <c:pt idx="542">
                  <c:v>-2.0687456619361555E-3</c:v>
                </c:pt>
                <c:pt idx="543">
                  <c:v>-2.0524325588278103E-3</c:v>
                </c:pt>
                <c:pt idx="544">
                  <c:v>-2.0357329930176249E-3</c:v>
                </c:pt>
                <c:pt idx="545">
                  <c:v>-2.0186455965598427E-3</c:v>
                </c:pt>
                <c:pt idx="546">
                  <c:v>-2.0011690015087069E-3</c:v>
                </c:pt>
                <c:pt idx="547">
                  <c:v>-1.9833018395987168E-3</c:v>
                </c:pt>
                <c:pt idx="548">
                  <c:v>-1.9650427428441475E-3</c:v>
                </c:pt>
                <c:pt idx="549">
                  <c:v>-1.9463903430194662E-3</c:v>
                </c:pt>
                <c:pt idx="550">
                  <c:v>-1.9273432723387884E-3</c:v>
                </c:pt>
                <c:pt idx="551">
                  <c:v>-1.9079001625765812E-3</c:v>
                </c:pt>
                <c:pt idx="552">
                  <c:v>-1.8880596457071519E-3</c:v>
                </c:pt>
                <c:pt idx="553">
                  <c:v>-1.8678203535849036E-3</c:v>
                </c:pt>
                <c:pt idx="554">
                  <c:v>-1.8471809181042076E-3</c:v>
                </c:pt>
                <c:pt idx="555">
                  <c:v>-1.8261399709995629E-3</c:v>
                </c:pt>
                <c:pt idx="556">
                  <c:v>-1.8046961446049892E-3</c:v>
                </c:pt>
                <c:pt idx="557">
                  <c:v>-1.7733490231996996E-3</c:v>
                </c:pt>
                <c:pt idx="558">
                  <c:v>-1.7573820910898874E-3</c:v>
                </c:pt>
                <c:pt idx="559">
                  <c:v>-1.7379337073863965E-3</c:v>
                </c:pt>
                <c:pt idx="560">
                  <c:v>-1.714864682096362E-3</c:v>
                </c:pt>
                <c:pt idx="561">
                  <c:v>-1.6913859367884143E-3</c:v>
                </c:pt>
                <c:pt idx="562">
                  <c:v>-1.6674961033968927E-3</c:v>
                </c:pt>
                <c:pt idx="563">
                  <c:v>-1.6431938138961044E-3</c:v>
                </c:pt>
                <c:pt idx="564">
                  <c:v>-1.6184777001004846E-3</c:v>
                </c:pt>
                <c:pt idx="565">
                  <c:v>-1.5933463940243087E-3</c:v>
                </c:pt>
                <c:pt idx="566">
                  <c:v>-1.5677985272821715E-3</c:v>
                </c:pt>
                <c:pt idx="567">
                  <c:v>-1.5418327322480607E-3</c:v>
                </c:pt>
                <c:pt idx="568">
                  <c:v>-1.5154857588051129E-3</c:v>
                </c:pt>
                <c:pt idx="569">
                  <c:v>-1.4888399993662205E-3</c:v>
                </c:pt>
                <c:pt idx="570">
                  <c:v>-1.4619001207583082E-3</c:v>
                </c:pt>
                <c:pt idx="571">
                  <c:v>-1.4346678829335602E-3</c:v>
                </c:pt>
                <c:pt idx="572">
                  <c:v>-1.4071450458041923E-3</c:v>
                </c:pt>
                <c:pt idx="573">
                  <c:v>-1.3793333693223886E-3</c:v>
                </c:pt>
                <c:pt idx="574">
                  <c:v>-1.3512346135602371E-3</c:v>
                </c:pt>
                <c:pt idx="575">
                  <c:v>-1.3228505381901456E-3</c:v>
                </c:pt>
                <c:pt idx="576">
                  <c:v>-1.2941829032042662E-3</c:v>
                </c:pt>
                <c:pt idx="577">
                  <c:v>-1.2652334687146549E-3</c:v>
                </c:pt>
                <c:pt idx="578">
                  <c:v>-1.2360039944336876E-3</c:v>
                </c:pt>
                <c:pt idx="579">
                  <c:v>-1.2064962405533564E-3</c:v>
                </c:pt>
                <c:pt idx="580">
                  <c:v>-1.1767119668260051E-3</c:v>
                </c:pt>
                <c:pt idx="581">
                  <c:v>-1.1466529332437858E-3</c:v>
                </c:pt>
                <c:pt idx="582">
                  <c:v>-1.1163208996789464E-3</c:v>
                </c:pt>
                <c:pt idx="583">
                  <c:v>-1.0857176263234791E-3</c:v>
                </c:pt>
                <c:pt idx="584">
                  <c:v>-1.0548448726499515E-3</c:v>
                </c:pt>
                <c:pt idx="585">
                  <c:v>-1.0237043989702599E-3</c:v>
                </c:pt>
                <c:pt idx="586">
                  <c:v>-9.9229796507671608E-4</c:v>
                </c:pt>
                <c:pt idx="587">
                  <c:v>-9.6062733108137621E-4</c:v>
                </c:pt>
                <c:pt idx="588">
                  <c:v>-9.2869425669661609E-4</c:v>
                </c:pt>
                <c:pt idx="589">
                  <c:v>-8.9650050187461972E-4</c:v>
                </c:pt>
                <c:pt idx="590">
                  <c:v>-8.6404782664750712E-4</c:v>
                </c:pt>
                <c:pt idx="591">
                  <c:v>-8.3133799084755822E-4</c:v>
                </c:pt>
                <c:pt idx="592">
                  <c:v>-7.8416362010447216E-4</c:v>
                </c:pt>
                <c:pt idx="593">
                  <c:v>-7.5083673289455533E-4</c:v>
                </c:pt>
                <c:pt idx="594">
                  <c:v>-7.2688112421115392E-4</c:v>
                </c:pt>
                <c:pt idx="595">
                  <c:v>-6.9312465802884304E-4</c:v>
                </c:pt>
                <c:pt idx="596">
                  <c:v>-6.5912008231361341E-4</c:v>
                </c:pt>
                <c:pt idx="597">
                  <c:v>-6.2486915725745718E-4</c:v>
                </c:pt>
                <c:pt idx="598">
                  <c:v>-5.9037364261271819E-4</c:v>
                </c:pt>
                <c:pt idx="599">
                  <c:v>-5.5563529845148452E-4</c:v>
                </c:pt>
                <c:pt idx="600">
                  <c:v>-5.2065588456606804E-4</c:v>
                </c:pt>
                <c:pt idx="601">
                  <c:v>-4.8543716106852486E-4</c:v>
                </c:pt>
                <c:pt idx="602">
                  <c:v>-4.4998088763126276E-4</c:v>
                </c:pt>
                <c:pt idx="603">
                  <c:v>-4.1428882444627391E-4</c:v>
                </c:pt>
                <c:pt idx="604">
                  <c:v>-3.7836273138580623E-4</c:v>
                </c:pt>
                <c:pt idx="605">
                  <c:v>-3.4220436844201174E-4</c:v>
                </c:pt>
                <c:pt idx="606">
                  <c:v>-3.0581549532726626E-4</c:v>
                </c:pt>
                <c:pt idx="607">
                  <c:v>-2.5868893126812509E-4</c:v>
                </c:pt>
                <c:pt idx="608">
                  <c:v>-2.111979576024936E-4</c:v>
                </c:pt>
                <c:pt idx="609">
                  <c:v>-1.740002012473596E-4</c:v>
                </c:pt>
                <c:pt idx="610">
                  <c:v>-1.3121617684408449E-4</c:v>
                </c:pt>
                <c:pt idx="611">
                  <c:v>-9.8939054908875335E-5</c:v>
                </c:pt>
                <c:pt idx="612">
                  <c:v>-6.1079184789925023E-5</c:v>
                </c:pt>
                <c:pt idx="613">
                  <c:v>-2.3002129800886451E-5</c:v>
                </c:pt>
                <c:pt idx="614">
                  <c:v>1.5290349866248221E-5</c:v>
                </c:pt>
                <c:pt idx="615">
                  <c:v>5.3796494619007262E-5</c:v>
                </c:pt>
                <c:pt idx="616">
                  <c:v>9.251454402559034E-5</c:v>
                </c:pt>
                <c:pt idx="617">
                  <c:v>1.3144273869336587E-4</c:v>
                </c:pt>
                <c:pt idx="618">
                  <c:v>1.7057931827046957E-4</c:v>
                </c:pt>
                <c:pt idx="619">
                  <c:v>2.0992241976713899E-4</c:v>
                </c:pt>
                <c:pt idx="620">
                  <c:v>2.4945305165502418E-4</c:v>
                </c:pt>
                <c:pt idx="621">
                  <c:v>2.891558592565957E-4</c:v>
                </c:pt>
                <c:pt idx="622">
                  <c:v>3.2902850204408196E-4</c:v>
                </c:pt>
                <c:pt idx="623">
                  <c:v>3.6906863980945559E-4</c:v>
                </c:pt>
                <c:pt idx="624">
                  <c:v>4.0927393218481711E-4</c:v>
                </c:pt>
                <c:pt idx="625">
                  <c:v>4.4964203872233099E-4</c:v>
                </c:pt>
                <c:pt idx="626">
                  <c:v>4.9017061889422564E-4</c:v>
                </c:pt>
                <c:pt idx="627">
                  <c:v>5.3085733241253763E-4</c:v>
                </c:pt>
                <c:pt idx="628">
                  <c:v>5.7169983874949537E-4</c:v>
                </c:pt>
                <c:pt idx="629">
                  <c:v>6.126957976970715E-4</c:v>
                </c:pt>
                <c:pt idx="630">
                  <c:v>6.5384286864755836E-4</c:v>
                </c:pt>
                <c:pt idx="631">
                  <c:v>6.9513871131299254E-4</c:v>
                </c:pt>
                <c:pt idx="632">
                  <c:v>7.365809852455385E-4</c:v>
                </c:pt>
                <c:pt idx="633">
                  <c:v>7.7816735007729676E-4</c:v>
                </c:pt>
                <c:pt idx="634">
                  <c:v>8.1989546536043179E-4</c:v>
                </c:pt>
                <c:pt idx="635">
                  <c:v>8.617629907270441E-4</c:v>
                </c:pt>
                <c:pt idx="636">
                  <c:v>9.0376758548948999E-4</c:v>
                </c:pt>
                <c:pt idx="637">
                  <c:v>9.4590690975948633E-4</c:v>
                </c:pt>
                <c:pt idx="638">
                  <c:v>9.8817862268951728E-4</c:v>
                </c:pt>
                <c:pt idx="639">
                  <c:v>1.0305803839916194E-3</c:v>
                </c:pt>
                <c:pt idx="640">
                  <c:v>1.0731098533778294E-3</c:v>
                </c:pt>
                <c:pt idx="641">
                  <c:v>1.1157646901605034E-3</c:v>
                </c:pt>
                <c:pt idx="642">
                  <c:v>1.1585425541316141E-3</c:v>
                </c:pt>
                <c:pt idx="643">
                  <c:v>1.201441104843326E-3</c:v>
                </c:pt>
                <c:pt idx="644">
                  <c:v>1.2506127972411463E-3</c:v>
                </c:pt>
                <c:pt idx="645">
                  <c:v>1.2937620813069373E-3</c:v>
                </c:pt>
                <c:pt idx="646">
                  <c:v>1.3308374729437134E-3</c:v>
                </c:pt>
                <c:pt idx="647">
                  <c:v>1.3741953662194106E-3</c:v>
                </c:pt>
                <c:pt idx="648">
                  <c:v>1.4176622440764675E-3</c:v>
                </c:pt>
                <c:pt idx="649">
                  <c:v>1.4612357662269204E-3</c:v>
                </c:pt>
                <c:pt idx="650">
                  <c:v>1.5049135919831258E-3</c:v>
                </c:pt>
                <c:pt idx="651">
                  <c:v>1.5486933811370562E-3</c:v>
                </c:pt>
                <c:pt idx="652">
                  <c:v>1.5925727930810041E-3</c:v>
                </c:pt>
                <c:pt idx="653">
                  <c:v>1.636549487606942E-3</c:v>
                </c:pt>
                <c:pt idx="654">
                  <c:v>1.6806211241071622E-3</c:v>
                </c:pt>
                <c:pt idx="655">
                  <c:v>1.7247853620538933E-3</c:v>
                </c:pt>
                <c:pt idx="656">
                  <c:v>1.7690398613190439E-3</c:v>
                </c:pt>
                <c:pt idx="657">
                  <c:v>1.8133822812149702E-3</c:v>
                </c:pt>
                <c:pt idx="658">
                  <c:v>1.870519387141556E-3</c:v>
                </c:pt>
                <c:pt idx="659">
                  <c:v>1.9023215216673606E-3</c:v>
                </c:pt>
                <c:pt idx="660">
                  <c:v>1.9469136611682814E-3</c:v>
                </c:pt>
                <c:pt idx="661">
                  <c:v>1.9915843596685079E-3</c:v>
                </c:pt>
                <c:pt idx="662">
                  <c:v>2.0363312766402686E-3</c:v>
                </c:pt>
                <c:pt idx="663">
                  <c:v>2.081152071715664E-3</c:v>
                </c:pt>
                <c:pt idx="664">
                  <c:v>2.1260444044468585E-3</c:v>
                </c:pt>
                <c:pt idx="665">
                  <c:v>2.1710059344659527E-3</c:v>
                </c:pt>
                <c:pt idx="666">
                  <c:v>2.2160343211652389E-3</c:v>
                </c:pt>
                <c:pt idx="667">
                  <c:v>2.2611272242567537E-3</c:v>
                </c:pt>
                <c:pt idx="668">
                  <c:v>2.3062823032127255E-3</c:v>
                </c:pt>
                <c:pt idx="669">
                  <c:v>2.3514972175053828E-3</c:v>
                </c:pt>
                <c:pt idx="670">
                  <c:v>2.3967696267668259E-3</c:v>
                </c:pt>
                <c:pt idx="671">
                  <c:v>2.4420975341143958E-3</c:v>
                </c:pt>
                <c:pt idx="672">
                  <c:v>2.4875358815990012E-3</c:v>
                </c:pt>
                <c:pt idx="673">
                  <c:v>2.5331272497997048E-3</c:v>
                </c:pt>
                <c:pt idx="674">
                  <c:v>2.5788708455909415E-3</c:v>
                </c:pt>
                <c:pt idx="675">
                  <c:v>2.6247658752076575E-3</c:v>
                </c:pt>
                <c:pt idx="676">
                  <c:v>2.6708115456841597E-3</c:v>
                </c:pt>
                <c:pt idx="677">
                  <c:v>2.7170070635751387E-3</c:v>
                </c:pt>
                <c:pt idx="678">
                  <c:v>2.7633516353553489E-3</c:v>
                </c:pt>
                <c:pt idx="679">
                  <c:v>2.809844467659417E-3</c:v>
                </c:pt>
                <c:pt idx="680">
                  <c:v>2.8564847672019056E-3</c:v>
                </c:pt>
                <c:pt idx="681">
                  <c:v>2.9032717406174413E-3</c:v>
                </c:pt>
                <c:pt idx="682">
                  <c:v>2.9502045947005229E-3</c:v>
                </c:pt>
                <c:pt idx="683">
                  <c:v>2.9972825356860966E-3</c:v>
                </c:pt>
                <c:pt idx="684">
                  <c:v>3.0445047705285333E-3</c:v>
                </c:pt>
                <c:pt idx="685">
                  <c:v>3.0918705057825235E-3</c:v>
                </c:pt>
                <c:pt idx="686">
                  <c:v>3.1393789480027579E-3</c:v>
                </c:pt>
                <c:pt idx="687">
                  <c:v>3.1870293037439268E-3</c:v>
                </c:pt>
                <c:pt idx="688">
                  <c:v>3.2348207798804651E-3</c:v>
                </c:pt>
                <c:pt idx="689">
                  <c:v>3.2827525829670634E-3</c:v>
                </c:pt>
                <c:pt idx="690">
                  <c:v>3.3308239195584122E-3</c:v>
                </c:pt>
                <c:pt idx="691">
                  <c:v>3.379033996289138E-3</c:v>
                </c:pt>
                <c:pt idx="692">
                  <c:v>3.4273820197938676E-3</c:v>
                </c:pt>
                <c:pt idx="693">
                  <c:v>3.4758671967072274E-3</c:v>
                </c:pt>
                <c:pt idx="694">
                  <c:v>3.5244887337437802E-3</c:v>
                </c:pt>
                <c:pt idx="695">
                  <c:v>3.5732458374582166E-3</c:v>
                </c:pt>
                <c:pt idx="696">
                  <c:v>3.622137714485163E-3</c:v>
                </c:pt>
                <c:pt idx="697">
                  <c:v>3.67116357137931E-3</c:v>
                </c:pt>
                <c:pt idx="698">
                  <c:v>3.7203226148552204E-3</c:v>
                </c:pt>
                <c:pt idx="699">
                  <c:v>3.7696140515475207E-3</c:v>
                </c:pt>
                <c:pt idx="700">
                  <c:v>3.8190370880908375E-3</c:v>
                </c:pt>
                <c:pt idx="701">
                  <c:v>3.8685909309599253E-3</c:v>
                </c:pt>
                <c:pt idx="702">
                  <c:v>3.9182747869492829E-3</c:v>
                </c:pt>
                <c:pt idx="703">
                  <c:v>3.9680878626935367E-3</c:v>
                </c:pt>
                <c:pt idx="704">
                  <c:v>4.0180293646674414E-3</c:v>
                </c:pt>
                <c:pt idx="705">
                  <c:v>4.0680984995855596E-3</c:v>
                </c:pt>
                <c:pt idx="706">
                  <c:v>4.1182944742423899E-3</c:v>
                </c:pt>
                <c:pt idx="707">
                  <c:v>4.1686164948728788E-3</c:v>
                </c:pt>
                <c:pt idx="708">
                  <c:v>4.219063768431397E-3</c:v>
                </c:pt>
                <c:pt idx="709">
                  <c:v>4.2696355015525711E-3</c:v>
                </c:pt>
                <c:pt idx="710">
                  <c:v>4.3203309005512835E-3</c:v>
                </c:pt>
                <c:pt idx="711">
                  <c:v>4.371149172222033E-3</c:v>
                </c:pt>
                <c:pt idx="712">
                  <c:v>4.4366662212080854E-3</c:v>
                </c:pt>
                <c:pt idx="713">
                  <c:v>4.4731511604378937E-3</c:v>
                </c:pt>
                <c:pt idx="714">
                  <c:v>4.5243332899325139E-3</c:v>
                </c:pt>
                <c:pt idx="715">
                  <c:v>4.5756351187975497E-3</c:v>
                </c:pt>
                <c:pt idx="716">
                  <c:v>4.6270558533478834E-3</c:v>
                </c:pt>
                <c:pt idx="717">
                  <c:v>4.6785947002181416E-3</c:v>
                </c:pt>
                <c:pt idx="718">
                  <c:v>4.7302508662827591E-3</c:v>
                </c:pt>
                <c:pt idx="719">
                  <c:v>4.7820235580964265E-3</c:v>
                </c:pt>
                <c:pt idx="720">
                  <c:v>4.8339119820539622E-3</c:v>
                </c:pt>
                <c:pt idx="721">
                  <c:v>4.8859153449498649E-3</c:v>
                </c:pt>
                <c:pt idx="722">
                  <c:v>4.9380328534187612E-3</c:v>
                </c:pt>
                <c:pt idx="723">
                  <c:v>4.9902637140153416E-3</c:v>
                </c:pt>
                <c:pt idx="724">
                  <c:v>5.0425010513510671E-3</c:v>
                </c:pt>
                <c:pt idx="725">
                  <c:v>5.0946034786036876E-3</c:v>
                </c:pt>
                <c:pt idx="726">
                  <c:v>5.1465662446936733E-3</c:v>
                </c:pt>
                <c:pt idx="727">
                  <c:v>5.1983854302761756E-3</c:v>
                </c:pt>
                <c:pt idx="728">
                  <c:v>5.2500571160862819E-3</c:v>
                </c:pt>
                <c:pt idx="729">
                  <c:v>5.3015773822995271E-3</c:v>
                </c:pt>
                <c:pt idx="730">
                  <c:v>5.3529423098108708E-3</c:v>
                </c:pt>
                <c:pt idx="731">
                  <c:v>5.4041479791155922E-3</c:v>
                </c:pt>
                <c:pt idx="732">
                  <c:v>5.4551904707089705E-3</c:v>
                </c:pt>
                <c:pt idx="733">
                  <c:v>5.5060658650862848E-3</c:v>
                </c:pt>
                <c:pt idx="734">
                  <c:v>5.5567702429026866E-3</c:v>
                </c:pt>
                <c:pt idx="735">
                  <c:v>5.6072996848133272E-3</c:v>
                </c:pt>
                <c:pt idx="736">
                  <c:v>5.6576502712335497E-3</c:v>
                </c:pt>
                <c:pt idx="737">
                  <c:v>5.7078180825786973E-3</c:v>
                </c:pt>
                <c:pt idx="738">
                  <c:v>5.7577991998236655E-3</c:v>
                </c:pt>
                <c:pt idx="739">
                  <c:v>5.8075897031439894E-3</c:v>
                </c:pt>
                <c:pt idx="740">
                  <c:v>5.8571856731148841E-3</c:v>
                </c:pt>
                <c:pt idx="741">
                  <c:v>5.9065831906313093E-3</c:v>
                </c:pt>
                <c:pt idx="742">
                  <c:v>5.9557783357888638E-3</c:v>
                </c:pt>
                <c:pt idx="743">
                  <c:v>6.0047671894025711E-3</c:v>
                </c:pt>
                <c:pt idx="744">
                  <c:v>6.0535458318877744E-3</c:v>
                </c:pt>
                <c:pt idx="745">
                  <c:v>6.1021103438996249E-3</c:v>
                </c:pt>
                <c:pt idx="746">
                  <c:v>6.1504568058534659E-3</c:v>
                </c:pt>
                <c:pt idx="747">
                  <c:v>6.1985812984044486E-3</c:v>
                </c:pt>
                <c:pt idx="748">
                  <c:v>6.2533038911816163E-3</c:v>
                </c:pt>
                <c:pt idx="749">
                  <c:v>6.2941486971990201E-3</c:v>
                </c:pt>
                <c:pt idx="750">
                  <c:v>6.3415837644331674E-3</c:v>
                </c:pt>
                <c:pt idx="751">
                  <c:v>6.3887811844054454E-3</c:v>
                </c:pt>
                <c:pt idx="752">
                  <c:v>6.4357370374512612E-3</c:v>
                </c:pt>
                <c:pt idx="753">
                  <c:v>6.4824474043856384E-3</c:v>
                </c:pt>
                <c:pt idx="754">
                  <c:v>6.5289083654640478E-3</c:v>
                </c:pt>
                <c:pt idx="755">
                  <c:v>6.5751160012617049E-3</c:v>
                </c:pt>
                <c:pt idx="756">
                  <c:v>6.6210663923538249E-3</c:v>
                </c:pt>
                <c:pt idx="757">
                  <c:v>6.6667556192356869E-3</c:v>
                </c:pt>
                <c:pt idx="758">
                  <c:v>6.7121797625624424E-3</c:v>
                </c:pt>
                <c:pt idx="759">
                  <c:v>6.7573349025096263E-3</c:v>
                </c:pt>
                <c:pt idx="760">
                  <c:v>6.8022171199721981E-3</c:v>
                </c:pt>
                <c:pt idx="761">
                  <c:v>6.8468224952056289E-3</c:v>
                </c:pt>
                <c:pt idx="762">
                  <c:v>6.8911471087851339E-3</c:v>
                </c:pt>
                <c:pt idx="763">
                  <c:v>6.9477170422427292E-3</c:v>
                </c:pt>
                <c:pt idx="764">
                  <c:v>6.9789383732032917E-3</c:v>
                </c:pt>
                <c:pt idx="765">
                  <c:v>7.0223971849525668E-3</c:v>
                </c:pt>
                <c:pt idx="766">
                  <c:v>7.0717011827969856E-3</c:v>
                </c:pt>
                <c:pt idx="767">
                  <c:v>7.1084215703276499E-3</c:v>
                </c:pt>
                <c:pt idx="768">
                  <c:v>7.1509793049440162E-3</c:v>
                </c:pt>
                <c:pt idx="769">
                  <c:v>7.1932288414533474E-3</c:v>
                </c:pt>
                <c:pt idx="770">
                  <c:v>7.2351662603509226E-3</c:v>
                </c:pt>
                <c:pt idx="771">
                  <c:v>7.2767876422119571E-3</c:v>
                </c:pt>
                <c:pt idx="772">
                  <c:v>7.3180890675317301E-3</c:v>
                </c:pt>
                <c:pt idx="773">
                  <c:v>7.3590666166456487E-3</c:v>
                </c:pt>
                <c:pt idx="774">
                  <c:v>7.3997163703687363E-3</c:v>
                </c:pt>
                <c:pt idx="775">
                  <c:v>7.4400344089564641E-3</c:v>
                </c:pt>
                <c:pt idx="776">
                  <c:v>7.480116392049041E-3</c:v>
                </c:pt>
                <c:pt idx="777">
                  <c:v>7.5201747424458176E-3</c:v>
                </c:pt>
                <c:pt idx="778">
                  <c:v>7.5602166864463527E-3</c:v>
                </c:pt>
                <c:pt idx="779">
                  <c:v>7.6002418186948972E-3</c:v>
                </c:pt>
                <c:pt idx="780">
                  <c:v>7.6402497340755104E-3</c:v>
                </c:pt>
                <c:pt idx="781">
                  <c:v>7.6802400271525073E-3</c:v>
                </c:pt>
                <c:pt idx="782">
                  <c:v>7.720212292809947E-3</c:v>
                </c:pt>
                <c:pt idx="783">
                  <c:v>7.7601661258519528E-3</c:v>
                </c:pt>
                <c:pt idx="784">
                  <c:v>7.8001011208428395E-3</c:v>
                </c:pt>
                <c:pt idx="785">
                  <c:v>7.8400168727466024E-3</c:v>
                </c:pt>
                <c:pt idx="786">
                  <c:v>7.8799129762074926E-3</c:v>
                </c:pt>
                <c:pt idx="787">
                  <c:v>7.9197890258697612E-3</c:v>
                </c:pt>
                <c:pt idx="788">
                  <c:v>7.9596446166974033E-3</c:v>
                </c:pt>
                <c:pt idx="789">
                  <c:v>7.9994793434146061E-3</c:v>
                </c:pt>
                <c:pt idx="790">
                  <c:v>8.0392928005856845E-3</c:v>
                </c:pt>
                <c:pt idx="791">
                  <c:v>8.0790845831746338E-3</c:v>
                </c:pt>
                <c:pt idx="792">
                  <c:v>8.1188542857457691E-3</c:v>
                </c:pt>
                <c:pt idx="793">
                  <c:v>8.1586015031831494E-3</c:v>
                </c:pt>
                <c:pt idx="794">
                  <c:v>8.1983258302109618E-3</c:v>
                </c:pt>
                <c:pt idx="795">
                  <c:v>8.2380268616333296E-3</c:v>
                </c:pt>
                <c:pt idx="796">
                  <c:v>8.2777041920145678E-3</c:v>
                </c:pt>
                <c:pt idx="797">
                  <c:v>8.3173574163186714E-3</c:v>
                </c:pt>
                <c:pt idx="798">
                  <c:v>8.3569861291099556E-3</c:v>
                </c:pt>
                <c:pt idx="799">
                  <c:v>8.3965899253524157E-3</c:v>
                </c:pt>
                <c:pt idx="800">
                  <c:v>8.4474718274041294E-3</c:v>
                </c:pt>
                <c:pt idx="801">
                  <c:v>8.4870171494610958E-3</c:v>
                </c:pt>
                <c:pt idx="802">
                  <c:v>8.5208922636947904E-3</c:v>
                </c:pt>
                <c:pt idx="803">
                  <c:v>8.5603885166030125E-3</c:v>
                </c:pt>
                <c:pt idx="804">
                  <c:v>8.5998577685497679E-3</c:v>
                </c:pt>
                <c:pt idx="805">
                  <c:v>8.6392996144990519E-3</c:v>
                </c:pt>
                <c:pt idx="806">
                  <c:v>8.6787136490951156E-3</c:v>
                </c:pt>
                <c:pt idx="807">
                  <c:v>8.718099467222018E-3</c:v>
                </c:pt>
                <c:pt idx="808">
                  <c:v>8.7574566634440743E-3</c:v>
                </c:pt>
                <c:pt idx="809">
                  <c:v>8.7967848325654074E-3</c:v>
                </c:pt>
                <c:pt idx="810">
                  <c:v>8.8360835694700768E-3</c:v>
                </c:pt>
                <c:pt idx="811">
                  <c:v>8.8753524687223972E-3</c:v>
                </c:pt>
                <c:pt idx="812">
                  <c:v>8.914591125206428E-3</c:v>
                </c:pt>
                <c:pt idx="813">
                  <c:v>8.9537991334864842E-3</c:v>
                </c:pt>
                <c:pt idx="814">
                  <c:v>9.0041637438886823E-3</c:v>
                </c:pt>
                <c:pt idx="815">
                  <c:v>9.0321215849709091E-3</c:v>
                </c:pt>
                <c:pt idx="816">
                  <c:v>9.0712352176236521E-3</c:v>
                </c:pt>
                <c:pt idx="817">
                  <c:v>9.110316581129041E-3</c:v>
                </c:pt>
                <c:pt idx="818">
                  <c:v>9.1522694529055926E-3</c:v>
                </c:pt>
                <c:pt idx="819">
                  <c:v>9.1939518143480115E-3</c:v>
                </c:pt>
                <c:pt idx="820">
                  <c:v>9.2329291224491072E-3</c:v>
                </c:pt>
                <c:pt idx="821">
                  <c:v>9.2718724825857635E-3</c:v>
                </c:pt>
                <c:pt idx="822">
                  <c:v>9.3107814894022312E-3</c:v>
                </c:pt>
                <c:pt idx="823">
                  <c:v>9.3496557377825695E-3</c:v>
                </c:pt>
                <c:pt idx="824">
                  <c:v>9.3884948223710296E-3</c:v>
                </c:pt>
                <c:pt idx="825">
                  <c:v>9.4272983378917985E-3</c:v>
                </c:pt>
                <c:pt idx="826">
                  <c:v>9.4660658791489993E-3</c:v>
                </c:pt>
                <c:pt idx="827">
                  <c:v>9.5047970408668192E-3</c:v>
                </c:pt>
                <c:pt idx="828">
                  <c:v>9.5434259450222214E-3</c:v>
                </c:pt>
                <c:pt idx="829">
                  <c:v>9.5818100950406659E-3</c:v>
                </c:pt>
                <c:pt idx="830">
                  <c:v>9.6199420438392025E-3</c:v>
                </c:pt>
                <c:pt idx="831">
                  <c:v>9.6578193642393728E-3</c:v>
                </c:pt>
                <c:pt idx="832">
                  <c:v>9.6954396290627187E-3</c:v>
                </c:pt>
                <c:pt idx="833">
                  <c:v>9.7328004110508459E-3</c:v>
                </c:pt>
                <c:pt idx="834">
                  <c:v>9.7698992831052323E-3</c:v>
                </c:pt>
                <c:pt idx="835">
                  <c:v>9.8067338179674834E-3</c:v>
                </c:pt>
                <c:pt idx="836">
                  <c:v>9.8433015884591413E-3</c:v>
                </c:pt>
                <c:pt idx="837">
                  <c:v>9.8796001675616196E-3</c:v>
                </c:pt>
                <c:pt idx="838">
                  <c:v>9.9156271278566521E-3</c:v>
                </c:pt>
                <c:pt idx="839">
                  <c:v>9.9513800423256527E-3</c:v>
                </c:pt>
                <c:pt idx="840">
                  <c:v>9.9868564836302909E-3</c:v>
                </c:pt>
                <c:pt idx="841">
                  <c:v>1.0022054024751981E-2</c:v>
                </c:pt>
                <c:pt idx="842">
                  <c:v>1.0056970238352392E-2</c:v>
                </c:pt>
                <c:pt idx="843">
                  <c:v>1.0091602697333002E-2</c:v>
                </c:pt>
                <c:pt idx="844">
                  <c:v>1.0125948974435417E-2</c:v>
                </c:pt>
                <c:pt idx="845">
                  <c:v>1.0160006642561115E-2</c:v>
                </c:pt>
                <c:pt idx="846">
                  <c:v>1.0193773274451701E-2</c:v>
                </c:pt>
                <c:pt idx="847">
                  <c:v>1.0227246443008653E-2</c:v>
                </c:pt>
                <c:pt idx="848">
                  <c:v>1.0260423720973577E-2</c:v>
                </c:pt>
                <c:pt idx="849">
                  <c:v>1.0293302681088079E-2</c:v>
                </c:pt>
                <c:pt idx="850">
                  <c:v>1.0325880896413508E-2</c:v>
                </c:pt>
                <c:pt idx="851">
                  <c:v>1.0358155939451663E-2</c:v>
                </c:pt>
                <c:pt idx="852">
                  <c:v>1.0404030981456813E-2</c:v>
                </c:pt>
                <c:pt idx="853">
                  <c:v>1.0435561452837305E-2</c:v>
                </c:pt>
                <c:pt idx="854">
                  <c:v>1.0457590988286469E-2</c:v>
                </c:pt>
                <c:pt idx="855">
                  <c:v>1.0488584175423199E-2</c:v>
                </c:pt>
                <c:pt idx="856">
                  <c:v>1.0519261707777616E-2</c:v>
                </c:pt>
                <c:pt idx="857">
                  <c:v>1.0549621158091327E-2</c:v>
                </c:pt>
                <c:pt idx="858">
                  <c:v>1.0579660099185872E-2</c:v>
                </c:pt>
                <c:pt idx="859">
                  <c:v>1.0609376103962731E-2</c:v>
                </c:pt>
                <c:pt idx="860">
                  <c:v>1.0638766745083572E-2</c:v>
                </c:pt>
                <c:pt idx="861">
                  <c:v>1.0667829595369938E-2</c:v>
                </c:pt>
                <c:pt idx="862">
                  <c:v>1.0696562227803241E-2</c:v>
                </c:pt>
                <c:pt idx="863">
                  <c:v>1.0724962214965217E-2</c:v>
                </c:pt>
                <c:pt idx="864">
                  <c:v>1.0753027129837278E-2</c:v>
                </c:pt>
                <c:pt idx="865">
                  <c:v>1.0780754545081095E-2</c:v>
                </c:pt>
                <c:pt idx="866">
                  <c:v>1.0808142033758017E-2</c:v>
                </c:pt>
                <c:pt idx="867">
                  <c:v>1.0835187168449778E-2</c:v>
                </c:pt>
                <c:pt idx="868">
                  <c:v>1.0870101807693544E-2</c:v>
                </c:pt>
                <c:pt idx="869">
                  <c:v>1.0903142783984521E-2</c:v>
                </c:pt>
                <c:pt idx="870">
                  <c:v>1.093260270576657E-2</c:v>
                </c:pt>
                <c:pt idx="871">
                  <c:v>1.0954394591102812E-2</c:v>
                </c:pt>
                <c:pt idx="872">
                  <c:v>1.0979487893099105E-2</c:v>
                </c:pt>
                <c:pt idx="873">
                  <c:v>1.1004222891068949E-2</c:v>
                </c:pt>
                <c:pt idx="874">
                  <c:v>1.1028597157833886E-2</c:v>
                </c:pt>
                <c:pt idx="875">
                  <c:v>1.1052608266215458E-2</c:v>
                </c:pt>
                <c:pt idx="876">
                  <c:v>1.1076253789035206E-2</c:v>
                </c:pt>
                <c:pt idx="877">
                  <c:v>1.1099531299194609E-2</c:v>
                </c:pt>
                <c:pt idx="878">
                  <c:v>1.1122438369355336E-2</c:v>
                </c:pt>
                <c:pt idx="879">
                  <c:v>1.1144973604073627E-2</c:v>
                </c:pt>
                <c:pt idx="880">
                  <c:v>1.1167306307280356E-2</c:v>
                </c:pt>
                <c:pt idx="881">
                  <c:v>1.1189567265397216E-2</c:v>
                </c:pt>
                <c:pt idx="882">
                  <c:v>1.1211756632540926E-2</c:v>
                </c:pt>
                <c:pt idx="883">
                  <c:v>1.1233874562908142E-2</c:v>
                </c:pt>
                <c:pt idx="884">
                  <c:v>1.1255921210695519E-2</c:v>
                </c:pt>
                <c:pt idx="885">
                  <c:v>1.1277896730019776E-2</c:v>
                </c:pt>
                <c:pt idx="886">
                  <c:v>1.1299801275157506E-2</c:v>
                </c:pt>
                <c:pt idx="887">
                  <c:v>1.1321635000145491E-2</c:v>
                </c:pt>
                <c:pt idx="888">
                  <c:v>1.1343398059340259E-2</c:v>
                </c:pt>
                <c:pt idx="889">
                  <c:v>1.1365090606698658E-2</c:v>
                </c:pt>
                <c:pt idx="890">
                  <c:v>1.138671279665715E-2</c:v>
                </c:pt>
                <c:pt idx="891">
                  <c:v>1.1408264783172584E-2</c:v>
                </c:pt>
                <c:pt idx="892">
                  <c:v>1.142974672052155E-2</c:v>
                </c:pt>
                <c:pt idx="893">
                  <c:v>1.1451158762820768E-2</c:v>
                </c:pt>
                <c:pt idx="894">
                  <c:v>1.1472501064266893E-2</c:v>
                </c:pt>
                <c:pt idx="895">
                  <c:v>1.1493773778976646E-2</c:v>
                </c:pt>
                <c:pt idx="896">
                  <c:v>1.1514977061386489E-2</c:v>
                </c:pt>
                <c:pt idx="897">
                  <c:v>1.1536111065293397E-2</c:v>
                </c:pt>
                <c:pt idx="898">
                  <c:v>1.1557175945133835E-2</c:v>
                </c:pt>
                <c:pt idx="899">
                  <c:v>1.1578171855024522E-2</c:v>
                </c:pt>
                <c:pt idx="900">
                  <c:v>1.1599098949162112E-2</c:v>
                </c:pt>
                <c:pt idx="901">
                  <c:v>1.1619957381663326E-2</c:v>
                </c:pt>
                <c:pt idx="902">
                  <c:v>1.1640747306644883E-2</c:v>
                </c:pt>
                <c:pt idx="903">
                  <c:v>1.166146887846331E-2</c:v>
                </c:pt>
                <c:pt idx="904">
                  <c:v>1.1689671567087778E-2</c:v>
                </c:pt>
                <c:pt idx="905">
                  <c:v>1.1705642794428428E-2</c:v>
                </c:pt>
                <c:pt idx="906">
                  <c:v>1.1723225016027072E-2</c:v>
                </c:pt>
                <c:pt idx="907">
                  <c:v>1.1743674716520047E-2</c:v>
                </c:pt>
                <c:pt idx="908">
                  <c:v>1.1764056834753234E-2</c:v>
                </c:pt>
                <c:pt idx="909">
                  <c:v>1.1784371524603543E-2</c:v>
                </c:pt>
                <c:pt idx="910">
                  <c:v>1.1804618940587375E-2</c:v>
                </c:pt>
                <c:pt idx="911">
                  <c:v>1.1824799236661576E-2</c:v>
                </c:pt>
                <c:pt idx="912">
                  <c:v>1.1844912567102739E-2</c:v>
                </c:pt>
                <c:pt idx="913">
                  <c:v>1.1864959085947646E-2</c:v>
                </c:pt>
                <c:pt idx="914">
                  <c:v>1.1884938947552826E-2</c:v>
                </c:pt>
                <c:pt idx="915">
                  <c:v>1.1904852306034996E-2</c:v>
                </c:pt>
                <c:pt idx="916">
                  <c:v>1.1924699315590814E-2</c:v>
                </c:pt>
                <c:pt idx="917">
                  <c:v>1.1944480130257062E-2</c:v>
                </c:pt>
                <c:pt idx="918">
                  <c:v>1.1969815588628308E-2</c:v>
                </c:pt>
                <c:pt idx="919">
                  <c:v>1.1983843792027216E-2</c:v>
                </c:pt>
                <c:pt idx="920">
                  <c:v>1.2003426947524432E-2</c:v>
                </c:pt>
                <c:pt idx="921">
                  <c:v>1.2022944524838763E-2</c:v>
                </c:pt>
                <c:pt idx="922">
                  <c:v>1.2045170225558621E-2</c:v>
                </c:pt>
                <c:pt idx="923">
                  <c:v>1.2061783562105077E-2</c:v>
                </c:pt>
                <c:pt idx="924">
                  <c:v>1.2081105330290498E-2</c:v>
                </c:pt>
                <c:pt idx="925">
                  <c:v>1.2100362137079657E-2</c:v>
                </c:pt>
                <c:pt idx="926">
                  <c:v>1.2119554136749144E-2</c:v>
                </c:pt>
                <c:pt idx="927">
                  <c:v>1.2138681483415681E-2</c:v>
                </c:pt>
                <c:pt idx="928">
                  <c:v>1.2157744331275921E-2</c:v>
                </c:pt>
                <c:pt idx="929">
                  <c:v>1.2176742834446586E-2</c:v>
                </c:pt>
                <c:pt idx="930">
                  <c:v>1.2195677147124329E-2</c:v>
                </c:pt>
                <c:pt idx="931">
                  <c:v>1.2214547149964616E-2</c:v>
                </c:pt>
                <c:pt idx="932">
                  <c:v>1.2233307461508858E-2</c:v>
                </c:pt>
                <c:pt idx="933">
                  <c:v>1.225192296185007E-2</c:v>
                </c:pt>
                <c:pt idx="934">
                  <c:v>1.2270393188718032E-2</c:v>
                </c:pt>
                <c:pt idx="935">
                  <c:v>1.2288717680002392E-2</c:v>
                </c:pt>
                <c:pt idx="936">
                  <c:v>1.2306895973113186E-2</c:v>
                </c:pt>
                <c:pt idx="937">
                  <c:v>1.2324927606019997E-2</c:v>
                </c:pt>
                <c:pt idx="938">
                  <c:v>1.234281211637267E-2</c:v>
                </c:pt>
                <c:pt idx="939">
                  <c:v>1.2360549041900981E-2</c:v>
                </c:pt>
                <c:pt idx="940">
                  <c:v>1.2378137920414645E-2</c:v>
                </c:pt>
                <c:pt idx="941">
                  <c:v>1.2395578289483566E-2</c:v>
                </c:pt>
                <c:pt idx="942">
                  <c:v>1.2412869686997396E-2</c:v>
                </c:pt>
                <c:pt idx="943">
                  <c:v>1.2430011650605977E-2</c:v>
                </c:pt>
                <c:pt idx="944">
                  <c:v>1.2447003718039085E-2</c:v>
                </c:pt>
                <c:pt idx="945">
                  <c:v>1.2463845427106435E-2</c:v>
                </c:pt>
                <c:pt idx="946">
                  <c:v>1.2480536315457869E-2</c:v>
                </c:pt>
                <c:pt idx="947">
                  <c:v>1.2497075920823164E-2</c:v>
                </c:pt>
                <c:pt idx="948">
                  <c:v>1.2513463781012035E-2</c:v>
                </c:pt>
                <c:pt idx="949">
                  <c:v>1.252969943375426E-2</c:v>
                </c:pt>
                <c:pt idx="950">
                  <c:v>1.2545782416619744E-2</c:v>
                </c:pt>
                <c:pt idx="951">
                  <c:v>1.2561712267498137E-2</c:v>
                </c:pt>
                <c:pt idx="952">
                  <c:v>1.2577488524039282E-2</c:v>
                </c:pt>
                <c:pt idx="953">
                  <c:v>1.2593110724132828E-2</c:v>
                </c:pt>
                <c:pt idx="954">
                  <c:v>1.2608578405268744E-2</c:v>
                </c:pt>
                <c:pt idx="955">
                  <c:v>1.2623891105336682E-2</c:v>
                </c:pt>
                <c:pt idx="956">
                  <c:v>1.2641200968319666E-2</c:v>
                </c:pt>
                <c:pt idx="957">
                  <c:v>1.2656180009367191E-2</c:v>
                </c:pt>
                <c:pt idx="958">
                  <c:v>1.2668894696350463E-2</c:v>
                </c:pt>
                <c:pt idx="959">
                  <c:v>1.2683582849444264E-2</c:v>
                </c:pt>
                <c:pt idx="960">
                  <c:v>1.2698113709959102E-2</c:v>
                </c:pt>
                <c:pt idx="961">
                  <c:v>1.2712486815784629E-2</c:v>
                </c:pt>
                <c:pt idx="962">
                  <c:v>1.2726701704730559E-2</c:v>
                </c:pt>
                <c:pt idx="963">
                  <c:v>1.2740757914446732E-2</c:v>
                </c:pt>
                <c:pt idx="964">
                  <c:v>1.2754654982662927E-2</c:v>
                </c:pt>
                <c:pt idx="965">
                  <c:v>1.2768392447028987E-2</c:v>
                </c:pt>
                <c:pt idx="966">
                  <c:v>1.278196984543456E-2</c:v>
                </c:pt>
                <c:pt idx="967">
                  <c:v>1.2795386715529489E-2</c:v>
                </c:pt>
                <c:pt idx="968">
                  <c:v>1.2808642595043551E-2</c:v>
                </c:pt>
                <c:pt idx="969">
                  <c:v>1.2825448567177489E-2</c:v>
                </c:pt>
                <c:pt idx="970">
                  <c:v>1.2834669533328125E-2</c:v>
                </c:pt>
                <c:pt idx="971">
                  <c:v>1.2847439667558191E-2</c:v>
                </c:pt>
                <c:pt idx="972">
                  <c:v>1.286004696220644E-2</c:v>
                </c:pt>
                <c:pt idx="973">
                  <c:v>1.2872490954922711E-2</c:v>
                </c:pt>
                <c:pt idx="974">
                  <c:v>1.2884771183516719E-2</c:v>
                </c:pt>
                <c:pt idx="975">
                  <c:v>1.2896887185638306E-2</c:v>
                </c:pt>
                <c:pt idx="976">
                  <c:v>1.2908838499177122E-2</c:v>
                </c:pt>
                <c:pt idx="977">
                  <c:v>1.2920624661703073E-2</c:v>
                </c:pt>
                <c:pt idx="978">
                  <c:v>1.2932245211025872E-2</c:v>
                </c:pt>
                <c:pt idx="979">
                  <c:v>1.2943699684955234E-2</c:v>
                </c:pt>
                <c:pt idx="980">
                  <c:v>1.2954987621061065E-2</c:v>
                </c:pt>
                <c:pt idx="981">
                  <c:v>1.2966108557153078E-2</c:v>
                </c:pt>
                <c:pt idx="982">
                  <c:v>1.2977062031040987E-2</c:v>
                </c:pt>
                <c:pt idx="983">
                  <c:v>1.2987847580374634E-2</c:v>
                </c:pt>
                <c:pt idx="984">
                  <c:v>1.2998464742883797E-2</c:v>
                </c:pt>
                <c:pt idx="985">
                  <c:v>1.3008913056458127E-2</c:v>
                </c:pt>
                <c:pt idx="986">
                  <c:v>1.3019192058587592E-2</c:v>
                </c:pt>
                <c:pt idx="987">
                  <c:v>1.3029301287161843E-2</c:v>
                </c:pt>
                <c:pt idx="988">
                  <c:v>1.3039240279990594E-2</c:v>
                </c:pt>
                <c:pt idx="989">
                  <c:v>1.3049008574563814E-2</c:v>
                </c:pt>
                <c:pt idx="990">
                  <c:v>1.3058605708931026E-2</c:v>
                </c:pt>
                <c:pt idx="991">
                  <c:v>1.3068031220582199E-2</c:v>
                </c:pt>
                <c:pt idx="992">
                  <c:v>1.3077284647327048E-2</c:v>
                </c:pt>
                <c:pt idx="993">
                  <c:v>1.3086365527055221E-2</c:v>
                </c:pt>
                <c:pt idx="994">
                  <c:v>1.309527339725669E-2</c:v>
                </c:pt>
                <c:pt idx="995">
                  <c:v>1.3104007795821104E-2</c:v>
                </c:pt>
                <c:pt idx="996">
                  <c:v>1.3112568260398305E-2</c:v>
                </c:pt>
                <c:pt idx="997">
                  <c:v>1.3120954328877943E-2</c:v>
                </c:pt>
                <c:pt idx="998">
                  <c:v>1.3129165538829923E-2</c:v>
                </c:pt>
                <c:pt idx="999">
                  <c:v>1.3137201428143896E-2</c:v>
                </c:pt>
                <c:pt idx="1000">
                  <c:v>1.3145061534469704E-2</c:v>
                </c:pt>
                <c:pt idx="1001">
                  <c:v>1.3152745395537124E-2</c:v>
                </c:pt>
                <c:pt idx="1002">
                  <c:v>1.3160252549155871E-2</c:v>
                </c:pt>
                <c:pt idx="1003">
                  <c:v>1.3167582533055722E-2</c:v>
                </c:pt>
                <c:pt idx="1004">
                  <c:v>1.3174734884806583E-2</c:v>
                </c:pt>
                <c:pt idx="1005">
                  <c:v>1.318170914237804E-2</c:v>
                </c:pt>
                <c:pt idx="1006">
                  <c:v>1.3188504843419935E-2</c:v>
                </c:pt>
                <c:pt idx="1007">
                  <c:v>1.3195121525662046E-2</c:v>
                </c:pt>
                <c:pt idx="1008">
                  <c:v>1.3201558726914087E-2</c:v>
                </c:pt>
                <c:pt idx="1009">
                  <c:v>1.3207815984825899E-2</c:v>
                </c:pt>
                <c:pt idx="1010">
                  <c:v>1.3213892837287133E-2</c:v>
                </c:pt>
                <c:pt idx="1011">
                  <c:v>1.3219788821787759E-2</c:v>
                </c:pt>
                <c:pt idx="1012">
                  <c:v>1.3225503476297362E-2</c:v>
                </c:pt>
                <c:pt idx="1013">
                  <c:v>1.3231036338465785E-2</c:v>
                </c:pt>
                <c:pt idx="1014">
                  <c:v>1.3236386946022805E-2</c:v>
                </c:pt>
                <c:pt idx="1015">
                  <c:v>1.3241554836778135E-2</c:v>
                </c:pt>
                <c:pt idx="1016">
                  <c:v>1.324653954838162E-2</c:v>
                </c:pt>
                <c:pt idx="1017">
                  <c:v>1.3251340618722907E-2</c:v>
                </c:pt>
                <c:pt idx="1018">
                  <c:v>1.3255957585371902E-2</c:v>
                </c:pt>
                <c:pt idx="1019">
                  <c:v>1.3260389986218257E-2</c:v>
                </c:pt>
                <c:pt idx="1020">
                  <c:v>1.3264637358911813E-2</c:v>
                </c:pt>
                <c:pt idx="1021">
                  <c:v>1.3268699241262283E-2</c:v>
                </c:pt>
                <c:pt idx="1022">
                  <c:v>1.3272575170919509E-2</c:v>
                </c:pt>
                <c:pt idx="1023">
                  <c:v>1.3276264685853079E-2</c:v>
                </c:pt>
                <c:pt idx="1024">
                  <c:v>1.3280733688141311E-2</c:v>
                </c:pt>
                <c:pt idx="1025">
                  <c:v>1.3283082621828868E-2</c:v>
                </c:pt>
                <c:pt idx="1026">
                  <c:v>1.3286641546024214E-2</c:v>
                </c:pt>
                <c:pt idx="1027">
                  <c:v>1.3289149351267682E-2</c:v>
                </c:pt>
                <c:pt idx="1028">
                  <c:v>1.3291899857890144E-2</c:v>
                </c:pt>
                <c:pt idx="1029">
                  <c:v>1.329446117608768E-2</c:v>
                </c:pt>
                <c:pt idx="1030">
                  <c:v>1.3296832843749939E-2</c:v>
                </c:pt>
                <c:pt idx="1031">
                  <c:v>1.3299014398366893E-2</c:v>
                </c:pt>
                <c:pt idx="1032">
                  <c:v>1.3301005377908126E-2</c:v>
                </c:pt>
                <c:pt idx="1033">
                  <c:v>1.3302805320023481E-2</c:v>
                </c:pt>
                <c:pt idx="1034">
                  <c:v>1.3304413762522671E-2</c:v>
                </c:pt>
                <c:pt idx="1035">
                  <c:v>1.3305830243055539E-2</c:v>
                </c:pt>
                <c:pt idx="1036">
                  <c:v>1.3307088060905414E-2</c:v>
                </c:pt>
                <c:pt idx="1037">
                  <c:v>1.3308259839739378E-2</c:v>
                </c:pt>
                <c:pt idx="1038">
                  <c:v>1.3309348404417776E-2</c:v>
                </c:pt>
                <c:pt idx="1039">
                  <c:v>1.331035398827396E-2</c:v>
                </c:pt>
                <c:pt idx="1040">
                  <c:v>1.3311276824641283E-2</c:v>
                </c:pt>
                <c:pt idx="1041">
                  <c:v>1.3312117147172842E-2</c:v>
                </c:pt>
                <c:pt idx="1042">
                  <c:v>1.3312875188962181E-2</c:v>
                </c:pt>
                <c:pt idx="1043">
                  <c:v>1.3313551183502526E-2</c:v>
                </c:pt>
                <c:pt idx="1044">
                  <c:v>1.33141453642871E-2</c:v>
                </c:pt>
                <c:pt idx="1045">
                  <c:v>1.3314657964489385E-2</c:v>
                </c:pt>
                <c:pt idx="1046">
                  <c:v>1.3315089217682541E-2</c:v>
                </c:pt>
                <c:pt idx="1047">
                  <c:v>1.3315439357199921E-2</c:v>
                </c:pt>
                <c:pt idx="1048">
                  <c:v>1.3315708616454813E-2</c:v>
                </c:pt>
                <c:pt idx="1049">
                  <c:v>1.3315897228700635E-2</c:v>
                </c:pt>
                <c:pt idx="1050">
                  <c:v>1.3316005427510547E-2</c:v>
                </c:pt>
                <c:pt idx="1051">
                  <c:v>1.3316033446297837E-2</c:v>
                </c:pt>
                <c:pt idx="1052">
                  <c:v>1.3315981518235986E-2</c:v>
                </c:pt>
                <c:pt idx="1053">
                  <c:v>1.331584987681822E-2</c:v>
                </c:pt>
                <c:pt idx="1054">
                  <c:v>1.3315638755457826E-2</c:v>
                </c:pt>
                <c:pt idx="1055">
                  <c:v>1.3315348387568093E-2</c:v>
                </c:pt>
                <c:pt idx="1056">
                  <c:v>1.3314979006482375E-2</c:v>
                </c:pt>
                <c:pt idx="1057">
                  <c:v>1.3314530845613959E-2</c:v>
                </c:pt>
                <c:pt idx="1058">
                  <c:v>1.331400413845607E-2</c:v>
                </c:pt>
                <c:pt idx="1059">
                  <c:v>1.331339911818219E-2</c:v>
                </c:pt>
                <c:pt idx="1060">
                  <c:v>1.331250653849203E-2</c:v>
                </c:pt>
                <c:pt idx="1061">
                  <c:v>1.3311723393583108E-2</c:v>
                </c:pt>
                <c:pt idx="1062">
                  <c:v>1.3310990397119582E-2</c:v>
                </c:pt>
                <c:pt idx="1063">
                  <c:v>1.3310063423661589E-2</c:v>
                </c:pt>
                <c:pt idx="1064">
                  <c:v>1.3309059337487383E-2</c:v>
                </c:pt>
                <c:pt idx="1065">
                  <c:v>1.3307978372010254E-2</c:v>
                </c:pt>
                <c:pt idx="1066">
                  <c:v>1.330682076064349E-2</c:v>
                </c:pt>
                <c:pt idx="1067">
                  <c:v>1.3305586736640507E-2</c:v>
                </c:pt>
                <c:pt idx="1068">
                  <c:v>1.3304276533574466E-2</c:v>
                </c:pt>
                <c:pt idx="1069">
                  <c:v>1.3302890384778721E-2</c:v>
                </c:pt>
                <c:pt idx="1070">
                  <c:v>1.3301428523666559E-2</c:v>
                </c:pt>
                <c:pt idx="1071">
                  <c:v>1.3299891183491397E-2</c:v>
                </c:pt>
                <c:pt idx="1072">
                  <c:v>1.329827859774646E-2</c:v>
                </c:pt>
                <c:pt idx="1073">
                  <c:v>1.3296590999845037E-2</c:v>
                </c:pt>
                <c:pt idx="1074">
                  <c:v>1.3294311384708379E-2</c:v>
                </c:pt>
                <c:pt idx="1075">
                  <c:v>1.3292991701066015E-2</c:v>
                </c:pt>
                <c:pt idx="1076">
                  <c:v>1.3291080467014993E-2</c:v>
                </c:pt>
                <c:pt idx="1077">
                  <c:v>1.3289095154220831E-2</c:v>
                </c:pt>
                <c:pt idx="1078">
                  <c:v>1.3286735816215867E-2</c:v>
                </c:pt>
                <c:pt idx="1079">
                  <c:v>1.3284903226455924E-2</c:v>
                </c:pt>
                <c:pt idx="1080">
                  <c:v>1.328269707823182E-2</c:v>
                </c:pt>
                <c:pt idx="1081">
                  <c:v>1.3280417784997667E-2</c:v>
                </c:pt>
                <c:pt idx="1082">
                  <c:v>1.3278065580006881E-2</c:v>
                </c:pt>
                <c:pt idx="1083">
                  <c:v>1.3275640696832625E-2</c:v>
                </c:pt>
                <c:pt idx="1084">
                  <c:v>1.3273143368728313E-2</c:v>
                </c:pt>
                <c:pt idx="1085">
                  <c:v>1.3270573829187171E-2</c:v>
                </c:pt>
                <c:pt idx="1086">
                  <c:v>1.3267932311462616E-2</c:v>
                </c:pt>
                <c:pt idx="1087">
                  <c:v>1.3265219049127808E-2</c:v>
                </c:pt>
                <c:pt idx="1088">
                  <c:v>1.3262434275436163E-2</c:v>
                </c:pt>
                <c:pt idx="1089">
                  <c:v>1.3259578223800972E-2</c:v>
                </c:pt>
                <c:pt idx="1090">
                  <c:v>1.3256651127715458E-2</c:v>
                </c:pt>
                <c:pt idx="1091">
                  <c:v>1.3253653220433037E-2</c:v>
                </c:pt>
                <c:pt idx="1092">
                  <c:v>1.3250584735446935E-2</c:v>
                </c:pt>
                <c:pt idx="1093">
                  <c:v>1.3247445906010569E-2</c:v>
                </c:pt>
                <c:pt idx="1094">
                  <c:v>1.3244236965777034E-2</c:v>
                </c:pt>
                <c:pt idx="1095">
                  <c:v>1.3240958147919812E-2</c:v>
                </c:pt>
                <c:pt idx="1096">
                  <c:v>1.3237609685852192E-2</c:v>
                </c:pt>
                <c:pt idx="1097">
                  <c:v>1.3234191812987461E-2</c:v>
                </c:pt>
                <c:pt idx="1098">
                  <c:v>1.323070476273891E-2</c:v>
                </c:pt>
                <c:pt idx="1099">
                  <c:v>1.3227148768519825E-2</c:v>
                </c:pt>
                <c:pt idx="1100">
                  <c:v>1.3223524063663561E-2</c:v>
                </c:pt>
                <c:pt idx="1101">
                  <c:v>1.3219830881583405E-2</c:v>
                </c:pt>
                <c:pt idx="1102">
                  <c:v>1.3216069455772583E-2</c:v>
                </c:pt>
                <c:pt idx="1103">
                  <c:v>1.3212240019484511E-2</c:v>
                </c:pt>
                <c:pt idx="1104">
                  <c:v>1.3208342806132478E-2</c:v>
                </c:pt>
                <c:pt idx="1105">
                  <c:v>1.3204378049129772E-2</c:v>
                </c:pt>
                <c:pt idx="1106">
                  <c:v>1.3200345981889683E-2</c:v>
                </c:pt>
                <c:pt idx="1107">
                  <c:v>1.3196246837825498E-2</c:v>
                </c:pt>
                <c:pt idx="1108">
                  <c:v>1.3192080850270571E-2</c:v>
                </c:pt>
                <c:pt idx="1109">
                  <c:v>1.3187848252558254E-2</c:v>
                </c:pt>
                <c:pt idx="1110">
                  <c:v>1.3183549278261708E-2</c:v>
                </c:pt>
                <c:pt idx="1111">
                  <c:v>1.3179184160554414E-2</c:v>
                </c:pt>
                <c:pt idx="1112">
                  <c:v>1.3173475051928563E-2</c:v>
                </c:pt>
                <c:pt idx="1113">
                  <c:v>1.3168959626215226E-2</c:v>
                </c:pt>
                <c:pt idx="1114">
                  <c:v>1.3165037217977016E-2</c:v>
                </c:pt>
                <c:pt idx="1115">
                  <c:v>1.316040056451584E-2</c:v>
                </c:pt>
                <c:pt idx="1116">
                  <c:v>1.3155698968043694E-2</c:v>
                </c:pt>
                <c:pt idx="1117">
                  <c:v>1.3150932662053805E-2</c:v>
                </c:pt>
                <c:pt idx="1118">
                  <c:v>1.3146101879719652E-2</c:v>
                </c:pt>
                <c:pt idx="1119">
                  <c:v>1.3141206854694332E-2</c:v>
                </c:pt>
                <c:pt idx="1120">
                  <c:v>1.3136247820231262E-2</c:v>
                </c:pt>
                <c:pt idx="1121">
                  <c:v>1.313122500974373E-2</c:v>
                </c:pt>
                <c:pt idx="1122">
                  <c:v>1.3126138656565089E-2</c:v>
                </c:pt>
                <c:pt idx="1123">
                  <c:v>1.3120988994188565E-2</c:v>
                </c:pt>
                <c:pt idx="1124">
                  <c:v>1.3115776256027445E-2</c:v>
                </c:pt>
                <c:pt idx="1125">
                  <c:v>1.3110500675335146E-2</c:v>
                </c:pt>
                <c:pt idx="1126">
                  <c:v>1.3105162485604893E-2</c:v>
                </c:pt>
                <c:pt idx="1127">
                  <c:v>1.3099761920329911E-2</c:v>
                </c:pt>
                <c:pt idx="1128">
                  <c:v>1.3094299212603744E-2</c:v>
                </c:pt>
                <c:pt idx="1129">
                  <c:v>1.3086863300610929E-2</c:v>
                </c:pt>
                <c:pt idx="1130">
                  <c:v>1.3082385241274253E-2</c:v>
                </c:pt>
                <c:pt idx="1131">
                  <c:v>1.3077540569970125E-2</c:v>
                </c:pt>
                <c:pt idx="1132">
                  <c:v>1.3071831627131658E-2</c:v>
                </c:pt>
                <c:pt idx="1133">
                  <c:v>1.3066061708988386E-2</c:v>
                </c:pt>
                <c:pt idx="1134">
                  <c:v>1.3060231048953597E-2</c:v>
                </c:pt>
                <c:pt idx="1135">
                  <c:v>1.305433988044058E-2</c:v>
                </c:pt>
                <c:pt idx="1136">
                  <c:v>1.3048388436702751E-2</c:v>
                </c:pt>
                <c:pt idx="1137">
                  <c:v>1.3042376951313273E-2</c:v>
                </c:pt>
                <c:pt idx="1138">
                  <c:v>1.303630565752556E-2</c:v>
                </c:pt>
                <c:pt idx="1139">
                  <c:v>1.3030174788832838E-2</c:v>
                </c:pt>
                <c:pt idx="1140">
                  <c:v>1.3023984578568459E-2</c:v>
                </c:pt>
                <c:pt idx="1141">
                  <c:v>1.3017735260145713E-2</c:v>
                </c:pt>
                <c:pt idx="1142">
                  <c:v>1.3011427066897951E-2</c:v>
                </c:pt>
                <c:pt idx="1143">
                  <c:v>1.3005060232318399E-2</c:v>
                </c:pt>
                <c:pt idx="1144">
                  <c:v>1.299863498974041E-2</c:v>
                </c:pt>
                <c:pt idx="1145">
                  <c:v>1.2992151572577271E-2</c:v>
                </c:pt>
                <c:pt idx="1146">
                  <c:v>1.2985610214162335E-2</c:v>
                </c:pt>
                <c:pt idx="1147">
                  <c:v>1.2979011148068764E-2</c:v>
                </c:pt>
                <c:pt idx="1148">
                  <c:v>1.2972354607470038E-2</c:v>
                </c:pt>
                <c:pt idx="1149">
                  <c:v>1.2965640825859381E-2</c:v>
                </c:pt>
                <c:pt idx="1150">
                  <c:v>1.2958870036650083E-2</c:v>
                </c:pt>
                <c:pt idx="1151">
                  <c:v>1.2952042473175496E-2</c:v>
                </c:pt>
                <c:pt idx="1152">
                  <c:v>1.2945158368848908E-2</c:v>
                </c:pt>
                <c:pt idx="1153">
                  <c:v>1.2938217957163545E-2</c:v>
                </c:pt>
                <c:pt idx="1154">
                  <c:v>1.2931221471372822E-2</c:v>
                </c:pt>
                <c:pt idx="1155">
                  <c:v>1.292416914489003E-2</c:v>
                </c:pt>
                <c:pt idx="1156">
                  <c:v>1.2917061211208392E-2</c:v>
                </c:pt>
                <c:pt idx="1157">
                  <c:v>1.2909897903581324E-2</c:v>
                </c:pt>
                <c:pt idx="1158">
                  <c:v>1.2902679455502053E-2</c:v>
                </c:pt>
                <c:pt idx="1159">
                  <c:v>1.2895406100383866E-2</c:v>
                </c:pt>
                <c:pt idx="1160">
                  <c:v>1.288807807148018E-2</c:v>
                </c:pt>
                <c:pt idx="1161">
                  <c:v>1.2880695602364156E-2</c:v>
                </c:pt>
                <c:pt idx="1162">
                  <c:v>1.2873258926289211E-2</c:v>
                </c:pt>
                <c:pt idx="1163">
                  <c:v>1.2865768276748568E-2</c:v>
                </c:pt>
                <c:pt idx="1164">
                  <c:v>1.285543285487023E-2</c:v>
                </c:pt>
                <c:pt idx="1165">
                  <c:v>1.2847811555944944E-2</c:v>
                </c:pt>
                <c:pt idx="1166">
                  <c:v>1.2841877461342577E-2</c:v>
                </c:pt>
                <c:pt idx="1167">
                  <c:v>1.2834165693638155E-2</c:v>
                </c:pt>
                <c:pt idx="1168">
                  <c:v>1.2826401152628009E-2</c:v>
                </c:pt>
                <c:pt idx="1169">
                  <c:v>1.2818584071885297E-2</c:v>
                </c:pt>
                <c:pt idx="1170">
                  <c:v>1.2810714684663438E-2</c:v>
                </c:pt>
                <c:pt idx="1171">
                  <c:v>1.2802793224375719E-2</c:v>
                </c:pt>
                <c:pt idx="1172">
                  <c:v>1.2794819924595302E-2</c:v>
                </c:pt>
                <c:pt idx="1173">
                  <c:v>1.2786795018495667E-2</c:v>
                </c:pt>
                <c:pt idx="1174">
                  <c:v>1.2778718739490103E-2</c:v>
                </c:pt>
                <c:pt idx="1175">
                  <c:v>1.2770591321071834E-2</c:v>
                </c:pt>
                <c:pt idx="1176">
                  <c:v>1.2762412996574213E-2</c:v>
                </c:pt>
                <c:pt idx="1177">
                  <c:v>1.2754183999490465E-2</c:v>
                </c:pt>
                <c:pt idx="1178">
                  <c:v>1.2745904563074006E-2</c:v>
                </c:pt>
                <c:pt idx="1179">
                  <c:v>1.2736085874987424E-2</c:v>
                </c:pt>
                <c:pt idx="1180">
                  <c:v>1.2724384607976091E-2</c:v>
                </c:pt>
                <c:pt idx="1181">
                  <c:v>1.2715926936532895E-2</c:v>
                </c:pt>
                <c:pt idx="1182">
                  <c:v>1.2706200584089444E-2</c:v>
                </c:pt>
                <c:pt idx="1183">
                  <c:v>1.2698863710101094E-2</c:v>
                </c:pt>
                <c:pt idx="1184">
                  <c:v>1.2690258621939066E-2</c:v>
                </c:pt>
                <c:pt idx="1185">
                  <c:v>1.268160486151082E-2</c:v>
                </c:pt>
                <c:pt idx="1186">
                  <c:v>1.2672902662469454E-2</c:v>
                </c:pt>
                <c:pt idx="1187">
                  <c:v>1.2664152257908512E-2</c:v>
                </c:pt>
                <c:pt idx="1188">
                  <c:v>1.2655353881481091E-2</c:v>
                </c:pt>
                <c:pt idx="1189">
                  <c:v>1.2646507766440607E-2</c:v>
                </c:pt>
                <c:pt idx="1190">
                  <c:v>1.2637614146200349E-2</c:v>
                </c:pt>
                <c:pt idx="1191">
                  <c:v>1.2628673304213578E-2</c:v>
                </c:pt>
                <c:pt idx="1192">
                  <c:v>1.2619693800672849E-2</c:v>
                </c:pt>
                <c:pt idx="1193">
                  <c:v>1.2610682292732989E-2</c:v>
                </c:pt>
                <c:pt idx="1194">
                  <c:v>1.2601639088947181E-2</c:v>
                </c:pt>
                <c:pt idx="1195">
                  <c:v>1.2592564497948544E-2</c:v>
                </c:pt>
                <c:pt idx="1196">
                  <c:v>1.2583458828130389E-2</c:v>
                </c:pt>
                <c:pt idx="1197">
                  <c:v>1.2574322388525516E-2</c:v>
                </c:pt>
                <c:pt idx="1198">
                  <c:v>1.2565155487447299E-2</c:v>
                </c:pt>
                <c:pt idx="1199">
                  <c:v>1.2555958433448922E-2</c:v>
                </c:pt>
                <c:pt idx="1200">
                  <c:v>1.2546731535243438E-2</c:v>
                </c:pt>
                <c:pt idx="1201">
                  <c:v>1.2537475101543905E-2</c:v>
                </c:pt>
                <c:pt idx="1202">
                  <c:v>1.2528189440743631E-2</c:v>
                </c:pt>
                <c:pt idx="1203">
                  <c:v>1.2518874861555673E-2</c:v>
                </c:pt>
                <c:pt idx="1204">
                  <c:v>1.2509531672533214E-2</c:v>
                </c:pt>
                <c:pt idx="1205">
                  <c:v>1.2500160182309372E-2</c:v>
                </c:pt>
                <c:pt idx="1206">
                  <c:v>1.2490760699517267E-2</c:v>
                </c:pt>
                <c:pt idx="1207">
                  <c:v>1.2481333532790018E-2</c:v>
                </c:pt>
                <c:pt idx="1208">
                  <c:v>1.2471878990600871E-2</c:v>
                </c:pt>
                <c:pt idx="1209">
                  <c:v>1.2462397381662882E-2</c:v>
                </c:pt>
                <c:pt idx="1210">
                  <c:v>1.2452889014529234E-2</c:v>
                </c:pt>
                <c:pt idx="1211">
                  <c:v>1.2443354197753109E-2</c:v>
                </c:pt>
                <c:pt idx="1212">
                  <c:v>1.24337932401275E-2</c:v>
                </c:pt>
                <c:pt idx="1213">
                  <c:v>1.2424206450045716E-2</c:v>
                </c:pt>
                <c:pt idx="1214">
                  <c:v>1.2414594136140877E-2</c:v>
                </c:pt>
                <c:pt idx="1215">
                  <c:v>1.2404956607126039E-2</c:v>
                </c:pt>
                <c:pt idx="1216">
                  <c:v>1.2392050536473853E-2</c:v>
                </c:pt>
                <c:pt idx="1217">
                  <c:v>1.2384221286065866E-2</c:v>
                </c:pt>
                <c:pt idx="1218">
                  <c:v>1.2375895815193161E-2</c:v>
                </c:pt>
                <c:pt idx="1219">
                  <c:v>1.2366160511589896E-2</c:v>
                </c:pt>
                <c:pt idx="1220">
                  <c:v>1.2356401535802419E-2</c:v>
                </c:pt>
                <c:pt idx="1221">
                  <c:v>1.2346619196383912E-2</c:v>
                </c:pt>
                <c:pt idx="1222">
                  <c:v>1.2336813802127367E-2</c:v>
                </c:pt>
                <c:pt idx="1223">
                  <c:v>1.2326985661426093E-2</c:v>
                </c:pt>
                <c:pt idx="1224">
                  <c:v>1.2317135083153019E-2</c:v>
                </c:pt>
                <c:pt idx="1225">
                  <c:v>1.2307262375621519E-2</c:v>
                </c:pt>
                <c:pt idx="1226">
                  <c:v>1.2297367847544649E-2</c:v>
                </c:pt>
                <c:pt idx="1227">
                  <c:v>1.2287451807635463E-2</c:v>
                </c:pt>
                <c:pt idx="1228">
                  <c:v>1.2277514564287273E-2</c:v>
                </c:pt>
                <c:pt idx="1229">
                  <c:v>1.2264707449398671E-2</c:v>
                </c:pt>
                <c:pt idx="1230">
                  <c:v>1.2257577702206035E-2</c:v>
                </c:pt>
                <c:pt idx="1231">
                  <c:v>1.2247578700499417E-2</c:v>
                </c:pt>
                <c:pt idx="1232">
                  <c:v>1.2237559729966208E-2</c:v>
                </c:pt>
                <c:pt idx="1233">
                  <c:v>1.2227521098999716E-2</c:v>
                </c:pt>
                <c:pt idx="1234">
                  <c:v>1.2217463116392935E-2</c:v>
                </c:pt>
                <c:pt idx="1235">
                  <c:v>1.2207386090699046E-2</c:v>
                </c:pt>
                <c:pt idx="1236">
                  <c:v>1.2197290330551169E-2</c:v>
                </c:pt>
                <c:pt idx="1237">
                  <c:v>1.2187176144422551E-2</c:v>
                </c:pt>
                <c:pt idx="1238">
                  <c:v>1.2177043840946311E-2</c:v>
                </c:pt>
                <c:pt idx="1239">
                  <c:v>1.2166893728835504E-2</c:v>
                </c:pt>
                <c:pt idx="1240">
                  <c:v>1.2156726116563377E-2</c:v>
                </c:pt>
                <c:pt idx="1241">
                  <c:v>1.214654131292292E-2</c:v>
                </c:pt>
                <c:pt idx="1242">
                  <c:v>1.2136339626307446E-2</c:v>
                </c:pt>
                <c:pt idx="1243">
                  <c:v>1.2126121365430009E-2</c:v>
                </c:pt>
                <c:pt idx="1244">
                  <c:v>1.2115886838843792E-2</c:v>
                </c:pt>
                <c:pt idx="1245">
                  <c:v>1.2105636355181915E-2</c:v>
                </c:pt>
                <c:pt idx="1246">
                  <c:v>1.2095370223077495E-2</c:v>
                </c:pt>
                <c:pt idx="1247">
                  <c:v>1.2085088751003781E-2</c:v>
                </c:pt>
                <c:pt idx="1248">
                  <c:v>1.2074792247673827E-2</c:v>
                </c:pt>
                <c:pt idx="1249">
                  <c:v>1.2064481021720752E-2</c:v>
                </c:pt>
                <c:pt idx="1250">
                  <c:v>1.205415538169774E-2</c:v>
                </c:pt>
                <c:pt idx="1251">
                  <c:v>1.2043815636157973E-2</c:v>
                </c:pt>
                <c:pt idx="1252">
                  <c:v>1.203346209373457E-2</c:v>
                </c:pt>
                <c:pt idx="1253">
                  <c:v>1.2023095063140588E-2</c:v>
                </c:pt>
                <c:pt idx="1254">
                  <c:v>1.2012714852769335E-2</c:v>
                </c:pt>
                <c:pt idx="1255">
                  <c:v>1.2002321771333868E-2</c:v>
                </c:pt>
                <c:pt idx="1256">
                  <c:v>1.1991916127547242E-2</c:v>
                </c:pt>
                <c:pt idx="1257">
                  <c:v>1.1981498229802767E-2</c:v>
                </c:pt>
                <c:pt idx="1258">
                  <c:v>1.1971068386813499E-2</c:v>
                </c:pt>
                <c:pt idx="1259">
                  <c:v>1.1960626907212557E-2</c:v>
                </c:pt>
                <c:pt idx="1260">
                  <c:v>1.1950174099553124E-2</c:v>
                </c:pt>
                <c:pt idx="1261">
                  <c:v>1.1939710272388382E-2</c:v>
                </c:pt>
                <c:pt idx="1262">
                  <c:v>1.1929235734431387E-2</c:v>
                </c:pt>
                <c:pt idx="1263">
                  <c:v>1.1918750794155386E-2</c:v>
                </c:pt>
                <c:pt idx="1264">
                  <c:v>1.1908255760273434E-2</c:v>
                </c:pt>
                <c:pt idx="1265">
                  <c:v>1.1897750941338714E-2</c:v>
                </c:pt>
                <c:pt idx="1266">
                  <c:v>1.1887236645984345E-2</c:v>
                </c:pt>
                <c:pt idx="1267">
                  <c:v>1.187671318276351E-2</c:v>
                </c:pt>
                <c:pt idx="1268">
                  <c:v>1.1866180860309328E-2</c:v>
                </c:pt>
                <c:pt idx="1269">
                  <c:v>1.1855639987254918E-2</c:v>
                </c:pt>
                <c:pt idx="1270">
                  <c:v>1.1845090872073527E-2</c:v>
                </c:pt>
                <c:pt idx="1271">
                  <c:v>1.1834533823558147E-2</c:v>
                </c:pt>
                <c:pt idx="1272">
                  <c:v>1.1823969150102087E-2</c:v>
                </c:pt>
                <c:pt idx="1273">
                  <c:v>1.181339716049834E-2</c:v>
                </c:pt>
                <c:pt idx="1274">
                  <c:v>1.1802818163220152E-2</c:v>
                </c:pt>
                <c:pt idx="1275">
                  <c:v>1.1792232466900643E-2</c:v>
                </c:pt>
                <c:pt idx="1276">
                  <c:v>1.1781640380092995E-2</c:v>
                </c:pt>
                <c:pt idx="1277">
                  <c:v>1.1771042211510263E-2</c:v>
                </c:pt>
                <c:pt idx="1278">
                  <c:v>1.1760438269785567E-2</c:v>
                </c:pt>
                <c:pt idx="1279">
                  <c:v>1.1749828863312217E-2</c:v>
                </c:pt>
                <c:pt idx="1280">
                  <c:v>1.1739214300883205E-2</c:v>
                </c:pt>
                <c:pt idx="1281">
                  <c:v>1.1728594890971777E-2</c:v>
                </c:pt>
                <c:pt idx="1282">
                  <c:v>1.1717970942370926E-2</c:v>
                </c:pt>
                <c:pt idx="1283">
                  <c:v>1.1707342763314088E-2</c:v>
                </c:pt>
                <c:pt idx="1284">
                  <c:v>1.1693672242678588E-2</c:v>
                </c:pt>
                <c:pt idx="1285">
                  <c:v>1.168607494924423E-2</c:v>
                </c:pt>
                <c:pt idx="1286">
                  <c:v>1.1675435931257638E-2</c:v>
                </c:pt>
                <c:pt idx="1287">
                  <c:v>1.1664793917427474E-2</c:v>
                </c:pt>
                <c:pt idx="1288">
                  <c:v>1.1654149216466791E-2</c:v>
                </c:pt>
                <c:pt idx="1289">
                  <c:v>1.1643502136768902E-2</c:v>
                </c:pt>
                <c:pt idx="1290">
                  <c:v>1.1632852987126796E-2</c:v>
                </c:pt>
                <c:pt idx="1291">
                  <c:v>1.1622202076013721E-2</c:v>
                </c:pt>
                <c:pt idx="1292">
                  <c:v>1.1611549712062796E-2</c:v>
                </c:pt>
                <c:pt idx="1293">
                  <c:v>1.1600896203987077E-2</c:v>
                </c:pt>
                <c:pt idx="1294">
                  <c:v>1.1590241860259809E-2</c:v>
                </c:pt>
                <c:pt idx="1295">
                  <c:v>1.1579586989514112E-2</c:v>
                </c:pt>
                <c:pt idx="1296">
                  <c:v>1.1568931900383106E-2</c:v>
                </c:pt>
                <c:pt idx="1297">
                  <c:v>1.1558276901340037E-2</c:v>
                </c:pt>
                <c:pt idx="1298">
                  <c:v>1.1547622301177896E-2</c:v>
                </c:pt>
                <c:pt idx="1299">
                  <c:v>1.153696840836993E-2</c:v>
                </c:pt>
                <c:pt idx="1300">
                  <c:v>1.1526315531549258E-2</c:v>
                </c:pt>
                <c:pt idx="1301">
                  <c:v>1.1515663979349E-2</c:v>
                </c:pt>
                <c:pt idx="1302">
                  <c:v>1.1505014060322338E-2</c:v>
                </c:pt>
                <c:pt idx="1303">
                  <c:v>1.1494366083022456E-2</c:v>
                </c:pt>
                <c:pt idx="1304">
                  <c:v>1.1483720356242344E-2</c:v>
                </c:pt>
                <c:pt idx="1305">
                  <c:v>1.1473077188215441E-2</c:v>
                </c:pt>
                <c:pt idx="1306">
                  <c:v>1.1462436887974548E-2</c:v>
                </c:pt>
                <c:pt idx="1307">
                  <c:v>1.1451799763912973E-2</c:v>
                </c:pt>
                <c:pt idx="1308">
                  <c:v>1.1441166124583901E-2</c:v>
                </c:pt>
                <c:pt idx="1309">
                  <c:v>1.1430536278700387E-2</c:v>
                </c:pt>
                <c:pt idx="1310">
                  <c:v>1.1419910534735678E-2</c:v>
                </c:pt>
                <c:pt idx="1311">
                  <c:v>1.1409289201402828E-2</c:v>
                </c:pt>
                <c:pt idx="1312">
                  <c:v>1.1398672587175085E-2</c:v>
                </c:pt>
                <c:pt idx="1313">
                  <c:v>1.138806100084544E-2</c:v>
                </c:pt>
                <c:pt idx="1314">
                  <c:v>1.1377454750887139E-2</c:v>
                </c:pt>
                <c:pt idx="1315">
                  <c:v>1.1366854145853367E-2</c:v>
                </c:pt>
                <c:pt idx="1316">
                  <c:v>1.1356259494457177E-2</c:v>
                </c:pt>
                <c:pt idx="1317">
                  <c:v>1.1345671105171817E-2</c:v>
                </c:pt>
                <c:pt idx="1318">
                  <c:v>1.1335089286790279E-2</c:v>
                </c:pt>
                <c:pt idx="1319">
                  <c:v>1.1324514347705872E-2</c:v>
                </c:pt>
                <c:pt idx="1320">
                  <c:v>1.1312437522725816E-2</c:v>
                </c:pt>
                <c:pt idx="1321">
                  <c:v>1.1303386342200739E-2</c:v>
                </c:pt>
                <c:pt idx="1322">
                  <c:v>1.1292833892886378E-2</c:v>
                </c:pt>
                <c:pt idx="1323">
                  <c:v>1.1282289557401626E-2</c:v>
                </c:pt>
                <c:pt idx="1324">
                  <c:v>1.1271753644299665E-2</c:v>
                </c:pt>
                <c:pt idx="1325">
                  <c:v>1.1261226462133678E-2</c:v>
                </c:pt>
                <c:pt idx="1326">
                  <c:v>1.1250708319536784E-2</c:v>
                </c:pt>
                <c:pt idx="1327">
                  <c:v>1.1240199525142103E-2</c:v>
                </c:pt>
                <c:pt idx="1328">
                  <c:v>1.1229700387582753E-2</c:v>
                </c:pt>
                <c:pt idx="1329">
                  <c:v>1.1219211215411917E-2</c:v>
                </c:pt>
                <c:pt idx="1330">
                  <c:v>1.1208732317182779E-2</c:v>
                </c:pt>
                <c:pt idx="1331">
                  <c:v>1.1198264001448521E-2</c:v>
                </c:pt>
                <c:pt idx="1332">
                  <c:v>1.1187806577002135E-2</c:v>
                </c:pt>
                <c:pt idx="1333">
                  <c:v>1.1177360352316867E-2</c:v>
                </c:pt>
                <c:pt idx="1334">
                  <c:v>1.1166925635945901E-2</c:v>
                </c:pt>
                <c:pt idx="1335">
                  <c:v>1.1153526979041928E-2</c:v>
                </c:pt>
                <c:pt idx="1336">
                  <c:v>1.1146091962919158E-2</c:v>
                </c:pt>
                <c:pt idx="1337">
                  <c:v>1.1135693623289811E-2</c:v>
                </c:pt>
                <c:pt idx="1338">
                  <c:v>1.1123825427983292E-2</c:v>
                </c:pt>
                <c:pt idx="1339">
                  <c:v>1.111493548096476E-2</c:v>
                </c:pt>
                <c:pt idx="1340">
                  <c:v>1.110457629545536E-2</c:v>
                </c:pt>
                <c:pt idx="1341">
                  <c:v>1.1094230778612157E-2</c:v>
                </c:pt>
                <c:pt idx="1342">
                  <c:v>1.1083899238828465E-2</c:v>
                </c:pt>
                <c:pt idx="1343">
                  <c:v>1.1073581984897274E-2</c:v>
                </c:pt>
                <c:pt idx="1344">
                  <c:v>1.106327932529183E-2</c:v>
                </c:pt>
                <c:pt idx="1345">
                  <c:v>1.1052991568645254E-2</c:v>
                </c:pt>
                <c:pt idx="1346">
                  <c:v>1.1042719023510728E-2</c:v>
                </c:pt>
                <c:pt idx="1347">
                  <c:v>1.1032461998601306E-2</c:v>
                </c:pt>
                <c:pt idx="1348">
                  <c:v>1.1022220802470173E-2</c:v>
                </c:pt>
                <c:pt idx="1349">
                  <c:v>1.1011995743670511E-2</c:v>
                </c:pt>
                <c:pt idx="1350">
                  <c:v>1.1001787130835439E-2</c:v>
                </c:pt>
                <c:pt idx="1351">
                  <c:v>1.0991595272598076E-2</c:v>
                </c:pt>
                <c:pt idx="1352">
                  <c:v>1.0981420477351733E-2</c:v>
                </c:pt>
                <c:pt idx="1353">
                  <c:v>1.0971263053969338E-2</c:v>
                </c:pt>
                <c:pt idx="1354">
                  <c:v>1.0961123311004073E-2</c:v>
                </c:pt>
                <c:pt idx="1355">
                  <c:v>1.0951001556849249E-2</c:v>
                </c:pt>
                <c:pt idx="1356">
                  <c:v>1.0940898100377794E-2</c:v>
                </c:pt>
                <c:pt idx="1357">
                  <c:v>1.0930813249983018E-2</c:v>
                </c:pt>
                <c:pt idx="1358">
                  <c:v>1.0920747314377977E-2</c:v>
                </c:pt>
                <c:pt idx="1359">
                  <c:v>1.0910700602035917E-2</c:v>
                </c:pt>
                <c:pt idx="1360">
                  <c:v>1.0900673421749829E-2</c:v>
                </c:pt>
                <c:pt idx="1361">
                  <c:v>1.0890666081913025E-2</c:v>
                </c:pt>
                <c:pt idx="1362">
                  <c:v>1.088067889123856E-2</c:v>
                </c:pt>
                <c:pt idx="1363">
                  <c:v>1.0870712158279616E-2</c:v>
                </c:pt>
                <c:pt idx="1364">
                  <c:v>1.0860766191669313E-2</c:v>
                </c:pt>
                <c:pt idx="1365">
                  <c:v>1.0850841299960834E-2</c:v>
                </c:pt>
                <c:pt idx="1366">
                  <c:v>1.0840937791787297E-2</c:v>
                </c:pt>
                <c:pt idx="1367">
                  <c:v>1.0831055975861759E-2</c:v>
                </c:pt>
                <c:pt idx="1368">
                  <c:v>1.0821196160577529E-2</c:v>
                </c:pt>
                <c:pt idx="1369">
                  <c:v>1.081135865448779E-2</c:v>
                </c:pt>
                <c:pt idx="1370">
                  <c:v>1.0801543766545407E-2</c:v>
                </c:pt>
                <c:pt idx="1371">
                  <c:v>1.0791751805063754E-2</c:v>
                </c:pt>
                <c:pt idx="1372">
                  <c:v>1.0779196324808282E-2</c:v>
                </c:pt>
                <c:pt idx="1373">
                  <c:v>1.0769457925601245E-2</c:v>
                </c:pt>
                <c:pt idx="1374">
                  <c:v>1.0761129769276678E-2</c:v>
                </c:pt>
                <c:pt idx="1375">
                  <c:v>1.0751436076468224E-2</c:v>
                </c:pt>
                <c:pt idx="1376">
                  <c:v>1.0741766897330862E-2</c:v>
                </c:pt>
                <c:pt idx="1377">
                  <c:v>1.0732122540417777E-2</c:v>
                </c:pt>
                <c:pt idx="1378">
                  <c:v>1.0722503314362086E-2</c:v>
                </c:pt>
                <c:pt idx="1379">
                  <c:v>1.0712909527637038E-2</c:v>
                </c:pt>
                <c:pt idx="1380">
                  <c:v>1.0703341488795814E-2</c:v>
                </c:pt>
                <c:pt idx="1381">
                  <c:v>1.0693799506711343E-2</c:v>
                </c:pt>
                <c:pt idx="1382">
                  <c:v>1.0684283889617063E-2</c:v>
                </c:pt>
                <c:pt idx="1383">
                  <c:v>1.0674794946465838E-2</c:v>
                </c:pt>
                <c:pt idx="1384">
                  <c:v>1.0665332985571041E-2</c:v>
                </c:pt>
                <c:pt idx="1385">
                  <c:v>1.0653207751634142E-2</c:v>
                </c:pt>
                <c:pt idx="1386">
                  <c:v>1.0646491245482892E-2</c:v>
                </c:pt>
                <c:pt idx="1387">
                  <c:v>1.0637112083315969E-2</c:v>
                </c:pt>
                <c:pt idx="1388">
                  <c:v>1.0627761137937952E-2</c:v>
                </c:pt>
                <c:pt idx="1389">
                  <c:v>1.0618438717981959E-2</c:v>
                </c:pt>
                <c:pt idx="1390">
                  <c:v>1.0607819848598155E-2</c:v>
                </c:pt>
                <c:pt idx="1391">
                  <c:v>1.0599880688468843E-2</c:v>
                </c:pt>
                <c:pt idx="1392">
                  <c:v>1.0590645696098022E-2</c:v>
                </c:pt>
                <c:pt idx="1393">
                  <c:v>1.0581440463601766E-2</c:v>
                </c:pt>
                <c:pt idx="1394">
                  <c:v>1.0572265299373385E-2</c:v>
                </c:pt>
                <c:pt idx="1395">
                  <c:v>1.0563120512045998E-2</c:v>
                </c:pt>
                <c:pt idx="1396">
                  <c:v>1.0554006410332661E-2</c:v>
                </c:pt>
                <c:pt idx="1397">
                  <c:v>1.0544923302786557E-2</c:v>
                </c:pt>
                <c:pt idx="1398">
                  <c:v>1.0535871497960869E-2</c:v>
                </c:pt>
                <c:pt idx="1399">
                  <c:v>1.052685130440878E-2</c:v>
                </c:pt>
                <c:pt idx="1400">
                  <c:v>1.0517863030843344E-2</c:v>
                </c:pt>
                <c:pt idx="1401">
                  <c:v>1.0508906985737809E-2</c:v>
                </c:pt>
                <c:pt idx="1402">
                  <c:v>1.0499983477885166E-2</c:v>
                </c:pt>
                <c:pt idx="1403">
                  <c:v>1.0491092815678726E-2</c:v>
                </c:pt>
                <c:pt idx="1404">
                  <c:v>1.0482235307831544E-2</c:v>
                </c:pt>
                <c:pt idx="1405">
                  <c:v>1.0473411262816867E-2</c:v>
                </c:pt>
                <c:pt idx="1406">
                  <c:v>1.0464620989427686E-2</c:v>
                </c:pt>
                <c:pt idx="1407">
                  <c:v>1.0455864796057313E-2</c:v>
                </c:pt>
                <c:pt idx="1408">
                  <c:v>1.0447142991498737E-2</c:v>
                </c:pt>
                <c:pt idx="1409">
                  <c:v>1.043845588414527E-2</c:v>
                </c:pt>
                <c:pt idx="1410">
                  <c:v>1.0429803782709968E-2</c:v>
                </c:pt>
                <c:pt idx="1411">
                  <c:v>1.0421186995825948E-2</c:v>
                </c:pt>
                <c:pt idx="1412">
                  <c:v>1.0412605831966459E-2</c:v>
                </c:pt>
                <c:pt idx="1413">
                  <c:v>1.0404060599844556E-2</c:v>
                </c:pt>
                <c:pt idx="1414">
                  <c:v>1.0395551608093356E-2</c:v>
                </c:pt>
                <c:pt idx="1415">
                  <c:v>1.0387079165106172E-2</c:v>
                </c:pt>
                <c:pt idx="1416">
                  <c:v>1.0378643579675995E-2</c:v>
                </c:pt>
                <c:pt idx="1417">
                  <c:v>1.0370245160356006E-2</c:v>
                </c:pt>
                <c:pt idx="1418">
                  <c:v>1.0361884215699391E-2</c:v>
                </c:pt>
                <c:pt idx="1419">
                  <c:v>1.0353561054179394E-2</c:v>
                </c:pt>
                <c:pt idx="1420">
                  <c:v>1.0345275984668945E-2</c:v>
                </c:pt>
                <c:pt idx="1421">
                  <c:v>1.0337029315561352E-2</c:v>
                </c:pt>
                <c:pt idx="1422">
                  <c:v>1.0328821355649609E-2</c:v>
                </c:pt>
                <c:pt idx="1423">
                  <c:v>1.0320652413327025E-2</c:v>
                </c:pt>
                <c:pt idx="1424">
                  <c:v>1.0310207316139852E-2</c:v>
                </c:pt>
                <c:pt idx="1425">
                  <c:v>1.030212871579117E-2</c:v>
                </c:pt>
                <c:pt idx="1426">
                  <c:v>1.02952360514319E-2</c:v>
                </c:pt>
                <c:pt idx="1427">
                  <c:v>1.0287232041097383E-2</c:v>
                </c:pt>
                <c:pt idx="1428">
                  <c:v>1.0279268635642325E-2</c:v>
                </c:pt>
                <c:pt idx="1429">
                  <c:v>1.0271346143460036E-2</c:v>
                </c:pt>
                <c:pt idx="1430">
                  <c:v>1.0263464873263572E-2</c:v>
                </c:pt>
                <c:pt idx="1431">
                  <c:v>1.0255625133446244E-2</c:v>
                </c:pt>
                <c:pt idx="1432">
                  <c:v>1.0247827232801043E-2</c:v>
                </c:pt>
                <c:pt idx="1433">
                  <c:v>1.0240071479961088E-2</c:v>
                </c:pt>
                <c:pt idx="1434">
                  <c:v>1.023235818331969E-2</c:v>
                </c:pt>
                <c:pt idx="1435">
                  <c:v>1.0224687651669839E-2</c:v>
                </c:pt>
                <c:pt idx="1436">
                  <c:v>1.0217060193484784E-2</c:v>
                </c:pt>
                <c:pt idx="1437">
                  <c:v>1.0209476117317706E-2</c:v>
                </c:pt>
                <c:pt idx="1438">
                  <c:v>1.0201935731961598E-2</c:v>
                </c:pt>
                <c:pt idx="1439">
                  <c:v>1.0194439345889705E-2</c:v>
                </c:pt>
                <c:pt idx="1440">
                  <c:v>1.0184095550229699E-2</c:v>
                </c:pt>
                <c:pt idx="1441">
                  <c:v>1.0179579805891237E-2</c:v>
                </c:pt>
                <c:pt idx="1442">
                  <c:v>1.0171836915562338E-2</c:v>
                </c:pt>
                <c:pt idx="1443">
                  <c:v>1.0163858347915777E-2</c:v>
                </c:pt>
                <c:pt idx="1444">
                  <c:v>1.0156593118297863E-2</c:v>
                </c:pt>
                <c:pt idx="1445">
                  <c:v>1.0149373783887583E-2</c:v>
                </c:pt>
                <c:pt idx="1446">
                  <c:v>1.0142200652918376E-2</c:v>
                </c:pt>
                <c:pt idx="1447">
                  <c:v>1.0135074034103297E-2</c:v>
                </c:pt>
                <c:pt idx="1448">
                  <c:v>1.0127994236155402E-2</c:v>
                </c:pt>
                <c:pt idx="1449">
                  <c:v>1.0120961567308129E-2</c:v>
                </c:pt>
                <c:pt idx="1450">
                  <c:v>1.0113976336514341E-2</c:v>
                </c:pt>
                <c:pt idx="1451">
                  <c:v>1.0107038852327221E-2</c:v>
                </c:pt>
                <c:pt idx="1452">
                  <c:v>1.0100142713467264E-2</c:v>
                </c:pt>
                <c:pt idx="1453">
                  <c:v>1.0093248256222154E-2</c:v>
                </c:pt>
                <c:pt idx="1454">
                  <c:v>1.0086348883788787E-2</c:v>
                </c:pt>
                <c:pt idx="1455">
                  <c:v>1.0079444700803464E-2</c:v>
                </c:pt>
                <c:pt idx="1456">
                  <c:v>1.0072535811582739E-2</c:v>
                </c:pt>
                <c:pt idx="1457">
                  <c:v>1.0065622320523104E-2</c:v>
                </c:pt>
                <c:pt idx="1458">
                  <c:v>1.0058704332180923E-2</c:v>
                </c:pt>
                <c:pt idx="1459">
                  <c:v>1.0051781950792815E-2</c:v>
                </c:pt>
                <c:pt idx="1460">
                  <c:v>1.0044855281075016E-2</c:v>
                </c:pt>
                <c:pt idx="1461">
                  <c:v>1.0037924427184208E-2</c:v>
                </c:pt>
                <c:pt idx="1462">
                  <c:v>1.0030989493676756E-2</c:v>
                </c:pt>
                <c:pt idx="1463">
                  <c:v>1.0024050584949151E-2</c:v>
                </c:pt>
                <c:pt idx="1464">
                  <c:v>1.0017107805477821E-2</c:v>
                </c:pt>
                <c:pt idx="1465">
                  <c:v>1.0010161259659256E-2</c:v>
                </c:pt>
                <c:pt idx="1466">
                  <c:v>1.0003211051889949E-2</c:v>
                </c:pt>
                <c:pt idx="1467">
                  <c:v>9.9962572865663901E-3</c:v>
                </c:pt>
                <c:pt idx="1468">
                  <c:v>9.989300068244944E-3</c:v>
                </c:pt>
                <c:pt idx="1469">
                  <c:v>9.9823395012421656E-3</c:v>
                </c:pt>
                <c:pt idx="1470">
                  <c:v>9.9753756900344825E-3</c:v>
                </c:pt>
                <c:pt idx="1471">
                  <c:v>9.9684087390183862E-3</c:v>
                </c:pt>
                <c:pt idx="1472">
                  <c:v>9.9614387527502402E-3</c:v>
                </c:pt>
                <c:pt idx="1473">
                  <c:v>9.9544658355465998E-3</c:v>
                </c:pt>
                <c:pt idx="1474">
                  <c:v>9.9474900918039566E-3</c:v>
                </c:pt>
                <c:pt idx="1475">
                  <c:v>9.940511625918802E-3</c:v>
                </c:pt>
                <c:pt idx="1476">
                  <c:v>9.9295402169374825E-3</c:v>
                </c:pt>
                <c:pt idx="1477">
                  <c:v>9.9225552310677756E-3</c:v>
                </c:pt>
                <c:pt idx="1478">
                  <c:v>9.9178377150632713E-3</c:v>
                </c:pt>
                <c:pt idx="1479">
                  <c:v>9.9108483818710624E-3</c:v>
                </c:pt>
                <c:pt idx="1480">
                  <c:v>9.9038568787346293E-3</c:v>
                </c:pt>
                <c:pt idx="1481">
                  <c:v>9.896863310103754E-3</c:v>
                </c:pt>
                <c:pt idx="1482">
                  <c:v>9.8898677804282187E-3</c:v>
                </c:pt>
                <c:pt idx="1483">
                  <c:v>9.8828703941311602E-3</c:v>
                </c:pt>
                <c:pt idx="1484">
                  <c:v>9.8758712556357153E-3</c:v>
                </c:pt>
                <c:pt idx="1485">
                  <c:v>9.8688704693916662E-3</c:v>
                </c:pt>
                <c:pt idx="1486">
                  <c:v>9.8618681397955044E-3</c:v>
                </c:pt>
                <c:pt idx="1487">
                  <c:v>9.8548643713503026E-3</c:v>
                </c:pt>
                <c:pt idx="1488">
                  <c:v>9.847859268425907E-3</c:v>
                </c:pt>
                <c:pt idx="1489">
                  <c:v>9.8408529355520358E-3</c:v>
                </c:pt>
                <c:pt idx="1490">
                  <c:v>9.8305735211390299E-3</c:v>
                </c:pt>
                <c:pt idx="1491">
                  <c:v>9.8245662883478246E-3</c:v>
                </c:pt>
                <c:pt idx="1492">
                  <c:v>9.8175570310132798E-3</c:v>
                </c:pt>
                <c:pt idx="1493">
                  <c:v>9.8105469908649212E-3</c:v>
                </c:pt>
                <c:pt idx="1494">
                  <c:v>9.802534692200382E-3</c:v>
                </c:pt>
                <c:pt idx="1495">
                  <c:v>9.7965249805920251E-3</c:v>
                </c:pt>
                <c:pt idx="1496">
                  <c:v>9.7895132191005985E-3</c:v>
                </c:pt>
                <c:pt idx="1497">
                  <c:v>9.782501092621132E-3</c:v>
                </c:pt>
                <c:pt idx="1498">
                  <c:v>9.7754887057099893E-3</c:v>
                </c:pt>
                <c:pt idx="1499">
                  <c:v>9.7684761626837258E-3</c:v>
                </c:pt>
                <c:pt idx="1500">
                  <c:v>9.7614635679388329E-3</c:v>
                </c:pt>
                <c:pt idx="1501">
                  <c:v>9.7544510260316741E-3</c:v>
                </c:pt>
                <c:pt idx="1502">
                  <c:v>9.747438641278805E-3</c:v>
                </c:pt>
                <c:pt idx="1503">
                  <c:v>9.7404265181566529E-3</c:v>
                </c:pt>
                <c:pt idx="1504">
                  <c:v>9.7334147609817734E-3</c:v>
                </c:pt>
                <c:pt idx="1505">
                  <c:v>9.726403474470402E-3</c:v>
                </c:pt>
                <c:pt idx="1506">
                  <c:v>9.719392762699286E-3</c:v>
                </c:pt>
                <c:pt idx="1507">
                  <c:v>9.712382730384661E-3</c:v>
                </c:pt>
                <c:pt idx="1508">
                  <c:v>9.7053734817631465E-3</c:v>
                </c:pt>
                <c:pt idx="1509">
                  <c:v>9.698365121391106E-3</c:v>
                </c:pt>
                <c:pt idx="1510">
                  <c:v>9.6913577535850948E-3</c:v>
                </c:pt>
                <c:pt idx="1511">
                  <c:v>9.6843514828215405E-3</c:v>
                </c:pt>
                <c:pt idx="1512">
                  <c:v>9.6773464135768705E-3</c:v>
                </c:pt>
                <c:pt idx="1513">
                  <c:v>9.6703426501676404E-3</c:v>
                </c:pt>
                <c:pt idx="1514">
                  <c:v>9.6633402972301496E-3</c:v>
                </c:pt>
                <c:pt idx="1515">
                  <c:v>9.6563394588411455E-3</c:v>
                </c:pt>
                <c:pt idx="1516">
                  <c:v>9.6493402397967998E-3</c:v>
                </c:pt>
                <c:pt idx="1517">
                  <c:v>9.6423427444136678E-3</c:v>
                </c:pt>
                <c:pt idx="1518">
                  <c:v>9.635347077008305E-3</c:v>
                </c:pt>
                <c:pt idx="1519">
                  <c:v>9.6283533421370748E-3</c:v>
                </c:pt>
                <c:pt idx="1520">
                  <c:v>9.6213616441165328E-3</c:v>
                </c:pt>
                <c:pt idx="1521">
                  <c:v>9.6143720874231064E-3</c:v>
                </c:pt>
                <c:pt idx="1522">
                  <c:v>9.6073847765332232E-3</c:v>
                </c:pt>
                <c:pt idx="1523">
                  <c:v>9.6003998158433745E-3</c:v>
                </c:pt>
                <c:pt idx="1524">
                  <c:v>9.5934173096701159E-3</c:v>
                </c:pt>
                <c:pt idx="1525">
                  <c:v>9.5864373626497468E-3</c:v>
                </c:pt>
                <c:pt idx="1526">
                  <c:v>9.5794600791787587E-3</c:v>
                </c:pt>
                <c:pt idx="1527">
                  <c:v>9.5724855634937711E-3</c:v>
                </c:pt>
                <c:pt idx="1528">
                  <c:v>9.5645182116754768E-3</c:v>
                </c:pt>
                <c:pt idx="1529">
                  <c:v>9.557549978884694E-3</c:v>
                </c:pt>
                <c:pt idx="1530">
                  <c:v>9.5515796682388299E-3</c:v>
                </c:pt>
                <c:pt idx="1531">
                  <c:v>9.5446172685420549E-3</c:v>
                </c:pt>
                <c:pt idx="1532">
                  <c:v>9.5376581588535458E-3</c:v>
                </c:pt>
                <c:pt idx="1533">
                  <c:v>9.5307024436497301E-3</c:v>
                </c:pt>
                <c:pt idx="1534">
                  <c:v>9.5237502274070351E-3</c:v>
                </c:pt>
                <c:pt idx="1535">
                  <c:v>9.5168016144420164E-3</c:v>
                </c:pt>
                <c:pt idx="1536">
                  <c:v>9.5098567092311015E-3</c:v>
                </c:pt>
                <c:pt idx="1537">
                  <c:v>9.5029156162507178E-3</c:v>
                </c:pt>
                <c:pt idx="1538">
                  <c:v>9.4959784398973568E-3</c:v>
                </c:pt>
                <c:pt idx="1539">
                  <c:v>9.4890452844875739E-3</c:v>
                </c:pt>
                <c:pt idx="1540">
                  <c:v>9.4821162546576687E-3</c:v>
                </c:pt>
                <c:pt idx="1541">
                  <c:v>9.4751914547241967E-3</c:v>
                </c:pt>
                <c:pt idx="1542">
                  <c:v>9.4682709891635852E-3</c:v>
                </c:pt>
                <c:pt idx="1543">
                  <c:v>9.4613549622923898E-3</c:v>
                </c:pt>
                <c:pt idx="1544">
                  <c:v>9.454443478666974E-3</c:v>
                </c:pt>
                <c:pt idx="1545">
                  <c:v>9.4455641292512382E-3</c:v>
                </c:pt>
                <c:pt idx="1546">
                  <c:v>9.4406345587394469E-3</c:v>
                </c:pt>
                <c:pt idx="1547">
                  <c:v>9.4337373312303185E-3</c:v>
                </c:pt>
                <c:pt idx="1548">
                  <c:v>9.4268450646328716E-3</c:v>
                </c:pt>
                <c:pt idx="1549">
                  <c:v>9.4199578634235337E-3</c:v>
                </c:pt>
                <c:pt idx="1550">
                  <c:v>9.4130758319188601E-3</c:v>
                </c:pt>
                <c:pt idx="1551">
                  <c:v>9.4061990745952784E-3</c:v>
                </c:pt>
                <c:pt idx="1552">
                  <c:v>9.399327695929216E-3</c:v>
                </c:pt>
                <c:pt idx="1553">
                  <c:v>9.3924618003171645E-3</c:v>
                </c:pt>
                <c:pt idx="1554">
                  <c:v>9.3856014921556152E-3</c:v>
                </c:pt>
                <c:pt idx="1555">
                  <c:v>9.3787468759209958E-3</c:v>
                </c:pt>
                <c:pt idx="1556">
                  <c:v>9.3718980559298615E-3</c:v>
                </c:pt>
                <c:pt idx="1557">
                  <c:v>9.365055136898448E-3</c:v>
                </c:pt>
                <c:pt idx="1558">
                  <c:v>9.3582182229035027E-3</c:v>
                </c:pt>
                <c:pt idx="1559">
                  <c:v>9.351387418501389E-3</c:v>
                </c:pt>
                <c:pt idx="1560">
                  <c:v>9.3445628282484705E-3</c:v>
                </c:pt>
                <c:pt idx="1561">
                  <c:v>9.3377445564613026E-3</c:v>
                </c:pt>
                <c:pt idx="1562">
                  <c:v>9.3309327076163129E-3</c:v>
                </c:pt>
                <c:pt idx="1563">
                  <c:v>9.3241273860300566E-3</c:v>
                </c:pt>
                <c:pt idx="1564">
                  <c:v>9.3173286960990254E-3</c:v>
                </c:pt>
                <c:pt idx="1565">
                  <c:v>9.3105367425394547E-3</c:v>
                </c:pt>
                <c:pt idx="1566">
                  <c:v>9.303751629508028E-3</c:v>
                </c:pt>
                <c:pt idx="1567">
                  <c:v>9.2969734615611088E-3</c:v>
                </c:pt>
                <c:pt idx="1568">
                  <c:v>9.2902023430152525E-3</c:v>
                </c:pt>
                <c:pt idx="1569">
                  <c:v>9.2834383785067587E-3</c:v>
                </c:pt>
                <c:pt idx="1570">
                  <c:v>9.2766816722722467E-3</c:v>
                </c:pt>
                <c:pt idx="1571">
                  <c:v>9.269932328708208E-3</c:v>
                </c:pt>
                <c:pt idx="1572">
                  <c:v>9.2631904523710062E-3</c:v>
                </c:pt>
                <c:pt idx="1573">
                  <c:v>9.2564561476571328E-3</c:v>
                </c:pt>
                <c:pt idx="1574">
                  <c:v>9.2497295190430151E-3</c:v>
                </c:pt>
                <c:pt idx="1575">
                  <c:v>9.2430106708452087E-3</c:v>
                </c:pt>
                <c:pt idx="1576">
                  <c:v>9.236299707540141E-3</c:v>
                </c:pt>
                <c:pt idx="1577">
                  <c:v>9.2295967336042395E-3</c:v>
                </c:pt>
                <c:pt idx="1578">
                  <c:v>9.2229018534339957E-3</c:v>
                </c:pt>
                <c:pt idx="1579">
                  <c:v>9.2162151714259011E-3</c:v>
                </c:pt>
                <c:pt idx="1580">
                  <c:v>9.209536791976447E-3</c:v>
                </c:pt>
                <c:pt idx="1581">
                  <c:v>9.2028668196419972E-3</c:v>
                </c:pt>
                <c:pt idx="1582">
                  <c:v>9.1962053587391068E-3</c:v>
                </c:pt>
                <c:pt idx="1583">
                  <c:v>9.1895525137442036E-3</c:v>
                </c:pt>
                <c:pt idx="1584">
                  <c:v>9.1829083890537788E-3</c:v>
                </c:pt>
                <c:pt idx="1585">
                  <c:v>9.1762730891442601E-3</c:v>
                </c:pt>
                <c:pt idx="1586">
                  <c:v>9.1696467184121389E-3</c:v>
                </c:pt>
                <c:pt idx="1587">
                  <c:v>9.1630293812539065E-3</c:v>
                </c:pt>
                <c:pt idx="1588">
                  <c:v>9.1564211822259267E-3</c:v>
                </c:pt>
                <c:pt idx="1589">
                  <c:v>9.1498222255648187E-3</c:v>
                </c:pt>
                <c:pt idx="1590">
                  <c:v>9.1432326158269461E-3</c:v>
                </c:pt>
                <c:pt idx="1591">
                  <c:v>9.1366524574887364E-3</c:v>
                </c:pt>
                <c:pt idx="1592">
                  <c:v>9.1300818547068729E-3</c:v>
                </c:pt>
                <c:pt idx="1593">
                  <c:v>9.1235209122775274E-3</c:v>
                </c:pt>
                <c:pt idx="1594">
                  <c:v>9.116969734357383E-3</c:v>
                </c:pt>
                <c:pt idx="1595">
                  <c:v>9.1085613074426419E-3</c:v>
                </c:pt>
                <c:pt idx="1596">
                  <c:v>9.1038970901902161E-3</c:v>
                </c:pt>
                <c:pt idx="1597">
                  <c:v>9.0973758327361764E-3</c:v>
                </c:pt>
                <c:pt idx="1598">
                  <c:v>9.0908647575371759E-3</c:v>
                </c:pt>
                <c:pt idx="1599">
                  <c:v>9.0843639691495781E-3</c:v>
                </c:pt>
                <c:pt idx="1600">
                  <c:v>9.0778735718100023E-3</c:v>
                </c:pt>
                <c:pt idx="1601">
                  <c:v>9.0713936702346842E-3</c:v>
                </c:pt>
                <c:pt idx="1602">
                  <c:v>9.0649243685803071E-3</c:v>
                </c:pt>
                <c:pt idx="1603">
                  <c:v>9.0584657714032346E-3</c:v>
                </c:pt>
                <c:pt idx="1604">
                  <c:v>9.0520179832598302E-3</c:v>
                </c:pt>
                <c:pt idx="1605">
                  <c:v>9.0455811082268411E-3</c:v>
                </c:pt>
                <c:pt idx="1606">
                  <c:v>9.0391552510205031E-3</c:v>
                </c:pt>
                <c:pt idx="1607">
                  <c:v>9.0327405160373075E-3</c:v>
                </c:pt>
                <c:pt idx="1608">
                  <c:v>9.0263370075938099E-3</c:v>
                </c:pt>
                <c:pt idx="1609">
                  <c:v>9.0199448302463736E-3</c:v>
                </c:pt>
                <c:pt idx="1610">
                  <c:v>9.0135640882316181E-3</c:v>
                </c:pt>
                <c:pt idx="1611">
                  <c:v>9.007194886105907E-3</c:v>
                </c:pt>
                <c:pt idx="1612">
                  <c:v>9.0008373284256038E-3</c:v>
                </c:pt>
                <c:pt idx="1613">
                  <c:v>8.9944915193473918E-3</c:v>
                </c:pt>
                <c:pt idx="1614">
                  <c:v>8.9881575634276345E-3</c:v>
                </c:pt>
                <c:pt idx="1615">
                  <c:v>8.9818355652226955E-3</c:v>
                </c:pt>
                <c:pt idx="1616">
                  <c:v>8.9755256290491303E-3</c:v>
                </c:pt>
                <c:pt idx="1617">
                  <c:v>8.9692278592234942E-3</c:v>
                </c:pt>
                <c:pt idx="1618">
                  <c:v>8.9629423603021507E-3</c:v>
                </c:pt>
                <c:pt idx="1619">
                  <c:v>8.9566692366815914E-3</c:v>
                </c:pt>
                <c:pt idx="1620">
                  <c:v>8.9504085928382437E-3</c:v>
                </c:pt>
                <c:pt idx="1621">
                  <c:v>8.9441605330886631E-3</c:v>
                </c:pt>
                <c:pt idx="1622">
                  <c:v>8.9379251619892131E-3</c:v>
                </c:pt>
                <c:pt idx="1623">
                  <c:v>8.931702583856449E-3</c:v>
                </c:pt>
                <c:pt idx="1624">
                  <c:v>8.9254929032467345E-3</c:v>
                </c:pt>
                <c:pt idx="1625">
                  <c:v>8.9192962243966889E-3</c:v>
                </c:pt>
                <c:pt idx="1626">
                  <c:v>8.9131126519426118E-3</c:v>
                </c:pt>
                <c:pt idx="1627">
                  <c:v>8.9069422902809947E-3</c:v>
                </c:pt>
                <c:pt idx="1628">
                  <c:v>8.9007852436484569E-3</c:v>
                </c:pt>
                <c:pt idx="1629">
                  <c:v>8.894641616601362E-3</c:v>
                </c:pt>
                <c:pt idx="1630">
                  <c:v>8.8885115136161374E-3</c:v>
                </c:pt>
                <c:pt idx="1631">
                  <c:v>8.8823950391692108E-3</c:v>
                </c:pt>
                <c:pt idx="1632">
                  <c:v>8.8754216043795964E-3</c:v>
                </c:pt>
                <c:pt idx="1633">
                  <c:v>8.8702033929966007E-3</c:v>
                </c:pt>
                <c:pt idx="1634">
                  <c:v>8.8641284303037082E-3</c:v>
                </c:pt>
                <c:pt idx="1635">
                  <c:v>8.8580675138949516E-3</c:v>
                </c:pt>
                <c:pt idx="1636">
                  <c:v>8.8520207479270141E-3</c:v>
                </c:pt>
                <c:pt idx="1637">
                  <c:v>8.8459882370361953E-3</c:v>
                </c:pt>
                <c:pt idx="1638">
                  <c:v>8.8399700855390506E-3</c:v>
                </c:pt>
                <c:pt idx="1639">
                  <c:v>8.8339663978320715E-3</c:v>
                </c:pt>
                <c:pt idx="1640">
                  <c:v>8.8279772786314936E-3</c:v>
                </c:pt>
                <c:pt idx="1641">
                  <c:v>8.8220028319341282E-3</c:v>
                </c:pt>
                <c:pt idx="1642">
                  <c:v>8.8160431625361468E-3</c:v>
                </c:pt>
                <c:pt idx="1643">
                  <c:v>8.810098374674169E-3</c:v>
                </c:pt>
                <c:pt idx="1644">
                  <c:v>8.8041685727446861E-3</c:v>
                </c:pt>
                <c:pt idx="1645">
                  <c:v>8.7982538613040617E-3</c:v>
                </c:pt>
                <c:pt idx="1646">
                  <c:v>8.7906715740260211E-3</c:v>
                </c:pt>
                <c:pt idx="1647">
                  <c:v>8.7864701273954182E-3</c:v>
                </c:pt>
                <c:pt idx="1648">
                  <c:v>8.7806013138003181E-3</c:v>
                </c:pt>
                <c:pt idx="1649">
                  <c:v>8.7747480083599783E-3</c:v>
                </c:pt>
                <c:pt idx="1650">
                  <c:v>8.7686007644460773E-3</c:v>
                </c:pt>
                <c:pt idx="1651">
                  <c:v>8.7622579177981663E-3</c:v>
                </c:pt>
                <c:pt idx="1652">
                  <c:v>8.7564540321061202E-3</c:v>
                </c:pt>
                <c:pt idx="1653">
                  <c:v>8.7506660871827791E-3</c:v>
                </c:pt>
                <c:pt idx="1654">
                  <c:v>8.7448941874246344E-3</c:v>
                </c:pt>
                <c:pt idx="1655">
                  <c:v>8.7391384372281777E-3</c:v>
                </c:pt>
                <c:pt idx="1656">
                  <c:v>8.7333989411497726E-3</c:v>
                </c:pt>
                <c:pt idx="1657">
                  <c:v>8.7276758035059743E-3</c:v>
                </c:pt>
                <c:pt idx="1658">
                  <c:v>8.7219691289330825E-3</c:v>
                </c:pt>
                <c:pt idx="1659">
                  <c:v>8.7162790215877806E-3</c:v>
                </c:pt>
                <c:pt idx="1660">
                  <c:v>8.7106055859464959E-3</c:v>
                </c:pt>
                <c:pt idx="1661">
                  <c:v>8.7049489265655922E-3</c:v>
                </c:pt>
                <c:pt idx="1662">
                  <c:v>8.6993091477616247E-3</c:v>
                </c:pt>
                <c:pt idx="1663">
                  <c:v>8.693686354011021E-3</c:v>
                </c:pt>
                <c:pt idx="1664">
                  <c:v>8.6880806497902086E-3</c:v>
                </c:pt>
                <c:pt idx="1665">
                  <c:v>8.6824921394956789E-3</c:v>
                </c:pt>
                <c:pt idx="1666">
                  <c:v>8.6769209273640513E-3</c:v>
                </c:pt>
                <c:pt idx="1667">
                  <c:v>8.6713671182714336E-3</c:v>
                </c:pt>
                <c:pt idx="1668">
                  <c:v>8.6658308160547648E-3</c:v>
                </c:pt>
                <c:pt idx="1669">
                  <c:v>8.6603121256700888E-3</c:v>
                </c:pt>
                <c:pt idx="1670">
                  <c:v>8.6548111512740888E-3</c:v>
                </c:pt>
                <c:pt idx="1671">
                  <c:v>8.6493279972632564E-3</c:v>
                </c:pt>
                <c:pt idx="1672">
                  <c:v>8.6438627682738911E-3</c:v>
                </c:pt>
                <c:pt idx="1673">
                  <c:v>8.6384155685426123E-3</c:v>
                </c:pt>
                <c:pt idx="1674">
                  <c:v>8.6329865025458474E-3</c:v>
                </c:pt>
                <c:pt idx="1675">
                  <c:v>8.6275756747600241E-3</c:v>
                </c:pt>
                <c:pt idx="1676">
                  <c:v>8.6221831895816337E-3</c:v>
                </c:pt>
                <c:pt idx="1677">
                  <c:v>8.6168091514871037E-3</c:v>
                </c:pt>
                <c:pt idx="1678">
                  <c:v>8.6114536647929896E-3</c:v>
                </c:pt>
                <c:pt idx="1679">
                  <c:v>8.6061168339757188E-3</c:v>
                </c:pt>
                <c:pt idx="1680">
                  <c:v>8.6007987635117189E-3</c:v>
                </c:pt>
                <c:pt idx="1681">
                  <c:v>8.5954995577175453E-3</c:v>
                </c:pt>
                <c:pt idx="1682">
                  <c:v>8.5902193212294975E-3</c:v>
                </c:pt>
                <c:pt idx="1683">
                  <c:v>8.584958158284195E-3</c:v>
                </c:pt>
                <c:pt idx="1684">
                  <c:v>8.5782220004926302E-3</c:v>
                </c:pt>
                <c:pt idx="1685">
                  <c:v>8.5730048264398562E-3</c:v>
                </c:pt>
                <c:pt idx="1686">
                  <c:v>8.5685484132014267E-3</c:v>
                </c:pt>
                <c:pt idx="1687">
                  <c:v>8.5633673819973666E-3</c:v>
                </c:pt>
                <c:pt idx="1688">
                  <c:v>8.5582059612665518E-3</c:v>
                </c:pt>
                <c:pt idx="1689">
                  <c:v>8.5530642557252179E-3</c:v>
                </c:pt>
                <c:pt idx="1690">
                  <c:v>8.5479423697698564E-3</c:v>
                </c:pt>
                <c:pt idx="1691">
                  <c:v>8.5428404077170228E-3</c:v>
                </c:pt>
                <c:pt idx="1692">
                  <c:v>8.5377584739632084E-3</c:v>
                </c:pt>
                <c:pt idx="1693">
                  <c:v>8.5326966730647769E-3</c:v>
                </c:pt>
                <c:pt idx="1694">
                  <c:v>8.5276551093382835E-3</c:v>
                </c:pt>
                <c:pt idx="1695">
                  <c:v>8.522633887340092E-3</c:v>
                </c:pt>
                <c:pt idx="1696">
                  <c:v>8.5176331113867576E-3</c:v>
                </c:pt>
                <c:pt idx="1697">
                  <c:v>8.5126528859547079E-3</c:v>
                </c:pt>
                <c:pt idx="1698">
                  <c:v>8.5076933153604983E-3</c:v>
                </c:pt>
                <c:pt idx="1699">
                  <c:v>8.5027545042404284E-3</c:v>
                </c:pt>
                <c:pt idx="1700">
                  <c:v>8.4978365569110537E-3</c:v>
                </c:pt>
                <c:pt idx="1701">
                  <c:v>8.4910477248012484E-3</c:v>
                </c:pt>
                <c:pt idx="1702">
                  <c:v>8.4873688394981883E-3</c:v>
                </c:pt>
                <c:pt idx="1703">
                  <c:v>8.4832089417918866E-3</c:v>
                </c:pt>
                <c:pt idx="1704">
                  <c:v>8.4783754939099509E-3</c:v>
                </c:pt>
                <c:pt idx="1705">
                  <c:v>8.4735634318811037E-3</c:v>
                </c:pt>
                <c:pt idx="1706">
                  <c:v>8.4687728601817724E-3</c:v>
                </c:pt>
                <c:pt idx="1707">
                  <c:v>8.4640038832883846E-3</c:v>
                </c:pt>
                <c:pt idx="1708">
                  <c:v>8.4592566056773677E-3</c:v>
                </c:pt>
                <c:pt idx="1709">
                  <c:v>8.4545311315853411E-3</c:v>
                </c:pt>
                <c:pt idx="1710">
                  <c:v>8.4498275657285404E-3</c:v>
                </c:pt>
                <c:pt idx="1711">
                  <c:v>8.445146012183713E-3</c:v>
                </c:pt>
                <c:pt idx="1712">
                  <c:v>8.4404817296235279E-3</c:v>
                </c:pt>
                <c:pt idx="1713">
                  <c:v>8.4358243590543225E-3</c:v>
                </c:pt>
                <c:pt idx="1714">
                  <c:v>8.4311735846487323E-3</c:v>
                </c:pt>
                <c:pt idx="1715">
                  <c:v>8.4265294630014864E-3</c:v>
                </c:pt>
                <c:pt idx="1716">
                  <c:v>8.4218920503076333E-3</c:v>
                </c:pt>
                <c:pt idx="1717">
                  <c:v>8.417261403241838E-3</c:v>
                </c:pt>
                <c:pt idx="1718">
                  <c:v>8.4126375781590212E-3</c:v>
                </c:pt>
                <c:pt idx="1719">
                  <c:v>8.4080206315739758E-3</c:v>
                </c:pt>
                <c:pt idx="1720">
                  <c:v>8.4034106199215586E-3</c:v>
                </c:pt>
                <c:pt idx="1721">
                  <c:v>8.3988075995566902E-3</c:v>
                </c:pt>
                <c:pt idx="1722">
                  <c:v>8.3942116270740996E-3</c:v>
                </c:pt>
                <c:pt idx="1723">
                  <c:v>8.3896227588287076E-3</c:v>
                </c:pt>
                <c:pt idx="1724">
                  <c:v>8.3850410513353069E-3</c:v>
                </c:pt>
                <c:pt idx="1725">
                  <c:v>8.3804665610287543E-3</c:v>
                </c:pt>
                <c:pt idx="1726">
                  <c:v>8.3758993443439067E-3</c:v>
                </c:pt>
                <c:pt idx="1727">
                  <c:v>8.3713394578754929E-3</c:v>
                </c:pt>
                <c:pt idx="1728">
                  <c:v>8.3667869578984977E-3</c:v>
                </c:pt>
                <c:pt idx="1729">
                  <c:v>8.3622419010076499E-3</c:v>
                </c:pt>
                <c:pt idx="1730">
                  <c:v>8.3577043434779341E-3</c:v>
                </c:pt>
                <c:pt idx="1731">
                  <c:v>8.3531743419840154E-3</c:v>
                </c:pt>
                <c:pt idx="1732">
                  <c:v>8.3486519528808145E-3</c:v>
                </c:pt>
                <c:pt idx="1733">
                  <c:v>8.3441372326031882E-3</c:v>
                </c:pt>
                <c:pt idx="1734">
                  <c:v>8.3396302375859932E-3</c:v>
                </c:pt>
                <c:pt idx="1735">
                  <c:v>8.3351310243440224E-3</c:v>
                </c:pt>
                <c:pt idx="1736">
                  <c:v>8.3289099307304326E-3</c:v>
                </c:pt>
                <c:pt idx="1737">
                  <c:v>8.324429644268605E-3</c:v>
                </c:pt>
                <c:pt idx="1738">
                  <c:v>8.3210419308521466E-3</c:v>
                </c:pt>
                <c:pt idx="1739">
                  <c:v>8.3165755577407907E-3</c:v>
                </c:pt>
                <c:pt idx="1740">
                  <c:v>8.3121172567324209E-3</c:v>
                </c:pt>
                <c:pt idx="1741">
                  <c:v>8.3076670844217659E-3</c:v>
                </c:pt>
                <c:pt idx="1742">
                  <c:v>8.3032250970038746E-3</c:v>
                </c:pt>
                <c:pt idx="1743">
                  <c:v>8.2987913510734757E-3</c:v>
                </c:pt>
                <c:pt idx="1744">
                  <c:v>8.2943659032252981E-3</c:v>
                </c:pt>
                <c:pt idx="1745">
                  <c:v>8.2899488095744545E-3</c:v>
                </c:pt>
                <c:pt idx="1746">
                  <c:v>8.2855401268755458E-3</c:v>
                </c:pt>
                <c:pt idx="1747">
                  <c:v>8.2811399114035567E-3</c:v>
                </c:pt>
                <c:pt idx="1748">
                  <c:v>8.27674821967328E-3</c:v>
                </c:pt>
                <c:pt idx="1749">
                  <c:v>8.2723651082794447E-3</c:v>
                </c:pt>
                <c:pt idx="1750">
                  <c:v>8.2671222254955268E-3</c:v>
                </c:pt>
                <c:pt idx="1751">
                  <c:v>8.2611340441207659E-3</c:v>
                </c:pt>
                <c:pt idx="1752">
                  <c:v>8.2567820372858591E-3</c:v>
                </c:pt>
                <c:pt idx="1753">
                  <c:v>8.252438868501244E-3</c:v>
                </c:pt>
                <c:pt idx="1754">
                  <c:v>8.2474861419523648E-3</c:v>
                </c:pt>
                <c:pt idx="1755">
                  <c:v>8.2437792718614844E-3</c:v>
                </c:pt>
                <c:pt idx="1756">
                  <c:v>8.2394629567961175E-3</c:v>
                </c:pt>
                <c:pt idx="1757">
                  <c:v>8.2351557059201497E-3</c:v>
                </c:pt>
                <c:pt idx="1758">
                  <c:v>8.2308575755885016E-3</c:v>
                </c:pt>
                <c:pt idx="1759">
                  <c:v>8.2265686222360301E-3</c:v>
                </c:pt>
                <c:pt idx="1760">
                  <c:v>8.2222889024574641E-3</c:v>
                </c:pt>
                <c:pt idx="1761">
                  <c:v>8.2180184725277883E-3</c:v>
                </c:pt>
                <c:pt idx="1762">
                  <c:v>8.2137573892016036E-3</c:v>
                </c:pt>
                <c:pt idx="1763">
                  <c:v>8.2095057085140866E-3</c:v>
                </c:pt>
                <c:pt idx="1764">
                  <c:v>8.2052634872997743E-3</c:v>
                </c:pt>
                <c:pt idx="1765">
                  <c:v>8.2010307819135875E-3</c:v>
                </c:pt>
                <c:pt idx="1766">
                  <c:v>8.1968076485505748E-3</c:v>
                </c:pt>
                <c:pt idx="1767">
                  <c:v>8.1925941440452732E-3</c:v>
                </c:pt>
                <c:pt idx="1768">
                  <c:v>8.1883903246726675E-3</c:v>
                </c:pt>
                <c:pt idx="1769">
                  <c:v>8.1841962467077423E-3</c:v>
                </c:pt>
                <c:pt idx="1770">
                  <c:v>8.1800119669850346E-3</c:v>
                </c:pt>
                <c:pt idx="1771">
                  <c:v>8.1758375417795293E-3</c:v>
                </c:pt>
                <c:pt idx="1772">
                  <c:v>8.1716730274461469E-3</c:v>
                </c:pt>
                <c:pt idx="1773">
                  <c:v>8.1675184805796164E-3</c:v>
                </c:pt>
                <c:pt idx="1774">
                  <c:v>8.1633739576147946E-3</c:v>
                </c:pt>
                <c:pt idx="1775">
                  <c:v>8.1592395149865382E-3</c:v>
                </c:pt>
                <c:pt idx="1776">
                  <c:v>8.1551152090497681E-3</c:v>
                </c:pt>
                <c:pt idx="1777">
                  <c:v>8.1510010965590851E-3</c:v>
                </c:pt>
                <c:pt idx="1778">
                  <c:v>8.1468972336296019E-3</c:v>
                </c:pt>
                <c:pt idx="1779">
                  <c:v>8.1428036768560474E-3</c:v>
                </c:pt>
                <c:pt idx="1780">
                  <c:v>8.1387204828331505E-3</c:v>
                </c:pt>
                <c:pt idx="1781">
                  <c:v>8.1346477077559598E-3</c:v>
                </c:pt>
                <c:pt idx="1782">
                  <c:v>8.1305854082991402E-3</c:v>
                </c:pt>
                <c:pt idx="1783">
                  <c:v>8.1265336408176125E-3</c:v>
                </c:pt>
                <c:pt idx="1784">
                  <c:v>8.1224924616662975E-3</c:v>
                </c:pt>
                <c:pt idx="1785">
                  <c:v>8.11846192751986E-3</c:v>
                </c:pt>
                <c:pt idx="1786">
                  <c:v>8.1144420946532847E-3</c:v>
                </c:pt>
                <c:pt idx="1787">
                  <c:v>8.1104330196613006E-3</c:v>
                </c:pt>
                <c:pt idx="1788">
                  <c:v>8.1051007058308144E-3</c:v>
                </c:pt>
                <c:pt idx="1789">
                  <c:v>8.1018786325426362E-3</c:v>
                </c:pt>
                <c:pt idx="1790">
                  <c:v>8.098470906201527E-3</c:v>
                </c:pt>
                <c:pt idx="1791">
                  <c:v>8.0945054269765393E-3</c:v>
                </c:pt>
                <c:pt idx="1792">
                  <c:v>8.0905509878803628E-3</c:v>
                </c:pt>
                <c:pt idx="1793">
                  <c:v>8.0866076453478541E-3</c:v>
                </c:pt>
                <c:pt idx="1794">
                  <c:v>8.0826754558138703E-3</c:v>
                </c:pt>
                <c:pt idx="1795">
                  <c:v>8.0787544757132679E-3</c:v>
                </c:pt>
                <c:pt idx="1796">
                  <c:v>8.0748447616407759E-3</c:v>
                </c:pt>
                <c:pt idx="1797">
                  <c:v>8.070946369871379E-3</c:v>
                </c:pt>
                <c:pt idx="1798">
                  <c:v>8.0670593569198701E-3</c:v>
                </c:pt>
                <c:pt idx="1799">
                  <c:v>8.0631837793010419E-3</c:v>
                </c:pt>
                <c:pt idx="1800">
                  <c:v>8.0593196933698152E-3</c:v>
                </c:pt>
                <c:pt idx="1801">
                  <c:v>8.0543685596268233E-3</c:v>
                </c:pt>
                <c:pt idx="1802">
                  <c:v>8.0516262226293378E-3</c:v>
                </c:pt>
                <c:pt idx="1803">
                  <c:v>8.0477969506098646E-3</c:v>
                </c:pt>
                <c:pt idx="1804">
                  <c:v>8.0439793962572281E-3</c:v>
                </c:pt>
                <c:pt idx="1805">
                  <c:v>8.0401736159263493E-3</c:v>
                </c:pt>
                <c:pt idx="1806">
                  <c:v>8.0358386422663131E-3</c:v>
                </c:pt>
                <c:pt idx="1807">
                  <c:v>8.0325976031492274E-3</c:v>
                </c:pt>
                <c:pt idx="1808">
                  <c:v>8.028827483572698E-3</c:v>
                </c:pt>
                <c:pt idx="1809">
                  <c:v>8.0250693639172255E-3</c:v>
                </c:pt>
                <c:pt idx="1810">
                  <c:v>8.0213233005377305E-3</c:v>
                </c:pt>
                <c:pt idx="1811">
                  <c:v>8.0175893499490059E-3</c:v>
                </c:pt>
                <c:pt idx="1812">
                  <c:v>8.0138675685059724E-3</c:v>
                </c:pt>
                <c:pt idx="1813">
                  <c:v>8.010158012883295E-3</c:v>
                </c:pt>
                <c:pt idx="1814">
                  <c:v>8.0064607392760223E-3</c:v>
                </c:pt>
                <c:pt idx="1815">
                  <c:v>8.0027758042788832E-3</c:v>
                </c:pt>
                <c:pt idx="1816">
                  <c:v>7.9991032643267346E-3</c:v>
                </c:pt>
                <c:pt idx="1817">
                  <c:v>7.995443175774497E-3</c:v>
                </c:pt>
                <c:pt idx="1818">
                  <c:v>7.9917955952968356E-3</c:v>
                </c:pt>
                <c:pt idx="1819">
                  <c:v>7.988160579248671E-3</c:v>
                </c:pt>
                <c:pt idx="1820">
                  <c:v>7.9845381839849239E-3</c:v>
                </c:pt>
                <c:pt idx="1821">
                  <c:v>7.9809284661003232E-3</c:v>
                </c:pt>
                <c:pt idx="1822">
                  <c:v>7.9773314819497898E-3</c:v>
                </c:pt>
                <c:pt idx="1823">
                  <c:v>7.9737472881280524E-3</c:v>
                </c:pt>
                <c:pt idx="1824">
                  <c:v>7.9701759409100958E-3</c:v>
                </c:pt>
                <c:pt idx="1825">
                  <c:v>7.966617496970585E-3</c:v>
                </c:pt>
                <c:pt idx="1826">
                  <c:v>7.9630720124246324E-3</c:v>
                </c:pt>
                <c:pt idx="1827">
                  <c:v>7.9595395441867112E-3</c:v>
                </c:pt>
                <c:pt idx="1828">
                  <c:v>7.9560201483719339E-3</c:v>
                </c:pt>
                <c:pt idx="1829">
                  <c:v>7.9525138814151575E-3</c:v>
                </c:pt>
                <c:pt idx="1830">
                  <c:v>7.9490207999910467E-3</c:v>
                </c:pt>
                <c:pt idx="1831">
                  <c:v>7.9455409604545224E-3</c:v>
                </c:pt>
                <c:pt idx="1832">
                  <c:v>7.9420744191605053E-3</c:v>
                </c:pt>
                <c:pt idx="1833">
                  <c:v>7.9386212327836603E-3</c:v>
                </c:pt>
                <c:pt idx="1834">
                  <c:v>7.9351814575989721E-3</c:v>
                </c:pt>
                <c:pt idx="1835">
                  <c:v>7.9317551502011696E-3</c:v>
                </c:pt>
                <c:pt idx="1836">
                  <c:v>7.9283423668652375E-3</c:v>
                </c:pt>
                <c:pt idx="1837">
                  <c:v>7.9249431641859047E-3</c:v>
                </c:pt>
                <c:pt idx="1838">
                  <c:v>7.921557598598028E-3</c:v>
                </c:pt>
                <c:pt idx="1839">
                  <c:v>7.9181857266164002E-3</c:v>
                </c:pt>
                <c:pt idx="1840">
                  <c:v>7.9143489985611382E-3</c:v>
                </c:pt>
                <c:pt idx="1841">
                  <c:v>7.9110066599152873E-3</c:v>
                </c:pt>
                <c:pt idx="1842">
                  <c:v>7.9081528362578979E-3</c:v>
                </c:pt>
                <c:pt idx="1843">
                  <c:v>7.9048363028899615E-3</c:v>
                </c:pt>
                <c:pt idx="1844">
                  <c:v>7.9015337453824941E-3</c:v>
                </c:pt>
                <c:pt idx="1845">
                  <c:v>7.8982452201703524E-3</c:v>
                </c:pt>
                <c:pt idx="1846">
                  <c:v>7.8949707836084571E-3</c:v>
                </c:pt>
                <c:pt idx="1847">
                  <c:v>7.8917104922915371E-3</c:v>
                </c:pt>
                <c:pt idx="1848">
                  <c:v>7.8884644026544493E-3</c:v>
                </c:pt>
                <c:pt idx="1849">
                  <c:v>7.8852325710521143E-3</c:v>
                </c:pt>
                <c:pt idx="1850">
                  <c:v>7.882015053999325E-3</c:v>
                </c:pt>
                <c:pt idx="1851">
                  <c:v>7.8788119079309382E-3</c:v>
                </c:pt>
                <c:pt idx="1852">
                  <c:v>7.8756231893617468E-3</c:v>
                </c:pt>
                <c:pt idx="1853">
                  <c:v>7.8724489547266074E-3</c:v>
                </c:pt>
                <c:pt idx="1854">
                  <c:v>7.869289260460377E-3</c:v>
                </c:pt>
                <c:pt idx="1855">
                  <c:v>7.8661441630778484E-3</c:v>
                </c:pt>
                <c:pt idx="1856">
                  <c:v>7.8621220056707131E-3</c:v>
                </c:pt>
                <c:pt idx="1857">
                  <c:v>7.8598979844635153E-3</c:v>
                </c:pt>
                <c:pt idx="1858">
                  <c:v>7.8567970164211687E-3</c:v>
                </c:pt>
                <c:pt idx="1859">
                  <c:v>7.8537108707621428E-3</c:v>
                </c:pt>
                <c:pt idx="1860">
                  <c:v>7.8506396044808469E-3</c:v>
                </c:pt>
                <c:pt idx="1861">
                  <c:v>7.8475832736124573E-3</c:v>
                </c:pt>
                <c:pt idx="1862">
                  <c:v>7.8445419347517031E-3</c:v>
                </c:pt>
                <c:pt idx="1863">
                  <c:v>7.8415156444933132E-3</c:v>
                </c:pt>
                <c:pt idx="1864">
                  <c:v>7.8385044590323361E-3</c:v>
                </c:pt>
                <c:pt idx="1865">
                  <c:v>7.8355084350434367E-3</c:v>
                </c:pt>
                <c:pt idx="1866">
                  <c:v>7.832527628961472E-3</c:v>
                </c:pt>
                <c:pt idx="1867">
                  <c:v>7.8295620972212987E-3</c:v>
                </c:pt>
                <c:pt idx="1868">
                  <c:v>7.8266118960979014E-3</c:v>
                </c:pt>
                <c:pt idx="1869">
                  <c:v>7.8236770822659452E-3</c:v>
                </c:pt>
                <c:pt idx="1870">
                  <c:v>7.8207577121602867E-3</c:v>
                </c:pt>
                <c:pt idx="1871">
                  <c:v>7.8178538420559107E-3</c:v>
                </c:pt>
                <c:pt idx="1872">
                  <c:v>7.8149655286274822E-3</c:v>
                </c:pt>
                <c:pt idx="1873">
                  <c:v>7.8120928282299218E-3</c:v>
                </c:pt>
                <c:pt idx="1874">
                  <c:v>7.8092357973780224E-3</c:v>
                </c:pt>
                <c:pt idx="1875">
                  <c:v>7.8063944925066409E-3</c:v>
                </c:pt>
                <c:pt idx="1876">
                  <c:v>7.8035689698907618E-3</c:v>
                </c:pt>
                <c:pt idx="1877">
                  <c:v>7.8007592862849862E-3</c:v>
                </c:pt>
                <c:pt idx="1878">
                  <c:v>7.7979654980442348E-3</c:v>
                </c:pt>
                <c:pt idx="1879">
                  <c:v>7.7951876614434923E-3</c:v>
                </c:pt>
                <c:pt idx="1880">
                  <c:v>7.7924258332373597E-3</c:v>
                </c:pt>
                <c:pt idx="1881">
                  <c:v>7.7896800695409496E-3</c:v>
                </c:pt>
                <c:pt idx="1882">
                  <c:v>7.786950427188799E-3</c:v>
                </c:pt>
                <c:pt idx="1883">
                  <c:v>7.7842369623759566E-3</c:v>
                </c:pt>
                <c:pt idx="1884">
                  <c:v>7.7815397316172152E-3</c:v>
                </c:pt>
                <c:pt idx="1885">
                  <c:v>7.7788587913474316E-3</c:v>
                </c:pt>
                <c:pt idx="1886">
                  <c:v>7.7761941980813987E-3</c:v>
                </c:pt>
                <c:pt idx="1887">
                  <c:v>7.7735460081740371E-3</c:v>
                </c:pt>
                <c:pt idx="1888">
                  <c:v>7.7709142783000118E-3</c:v>
                </c:pt>
                <c:pt idx="1889">
                  <c:v>7.7682990646543715E-3</c:v>
                </c:pt>
                <c:pt idx="1890">
                  <c:v>7.765700423831845E-3</c:v>
                </c:pt>
                <c:pt idx="1891">
                  <c:v>7.7631184122672892E-3</c:v>
                </c:pt>
                <c:pt idx="1892">
                  <c:v>7.7601879766930892E-3</c:v>
                </c:pt>
                <c:pt idx="1893">
                  <c:v>7.7580045028913247E-3</c:v>
                </c:pt>
                <c:pt idx="1894">
                  <c:v>7.7554727177897576E-3</c:v>
                </c:pt>
                <c:pt idx="1895">
                  <c:v>7.7529577879253964E-3</c:v>
                </c:pt>
                <c:pt idx="1896">
                  <c:v>7.7504597694133537E-3</c:v>
                </c:pt>
                <c:pt idx="1897">
                  <c:v>7.7479787190082305E-3</c:v>
                </c:pt>
                <c:pt idx="1898">
                  <c:v>7.7455146930649477E-3</c:v>
                </c:pt>
                <c:pt idx="1899">
                  <c:v>7.7430677480183618E-3</c:v>
                </c:pt>
                <c:pt idx="1900">
                  <c:v>7.7406379403033299E-3</c:v>
                </c:pt>
                <c:pt idx="1901">
                  <c:v>7.7382253263547085E-3</c:v>
                </c:pt>
                <c:pt idx="1902">
                  <c:v>7.7358299627672267E-3</c:v>
                </c:pt>
                <c:pt idx="1903">
                  <c:v>7.7334519058958051E-3</c:v>
                </c:pt>
                <c:pt idx="1904">
                  <c:v>7.7310912122552367E-3</c:v>
                </c:pt>
                <c:pt idx="1905">
                  <c:v>7.7287479382803781E-3</c:v>
                </c:pt>
                <c:pt idx="1906">
                  <c:v>7.7264221402462141E-3</c:v>
                </c:pt>
                <c:pt idx="1907">
                  <c:v>7.7234575986739884E-3</c:v>
                </c:pt>
                <c:pt idx="1908">
                  <c:v>7.7218231985387575E-3</c:v>
                </c:pt>
                <c:pt idx="1909">
                  <c:v>7.7195501676552425E-3</c:v>
                </c:pt>
                <c:pt idx="1910">
                  <c:v>7.7169740970983725E-3</c:v>
                </c:pt>
                <c:pt idx="1911">
                  <c:v>7.7150572680828589E-3</c:v>
                </c:pt>
                <c:pt idx="1912">
                  <c:v>7.7128375123436399E-3</c:v>
                </c:pt>
                <c:pt idx="1913">
                  <c:v>7.7106356279088573E-3</c:v>
                </c:pt>
                <c:pt idx="1914">
                  <c:v>7.7084516712133677E-3</c:v>
                </c:pt>
                <c:pt idx="1915">
                  <c:v>7.7062856986920281E-3</c:v>
                </c:pt>
                <c:pt idx="1916">
                  <c:v>7.7041377667796951E-3</c:v>
                </c:pt>
                <c:pt idx="1917">
                  <c:v>7.7020079320710977E-3</c:v>
                </c:pt>
                <c:pt idx="1918">
                  <c:v>7.6998962510010927E-3</c:v>
                </c:pt>
                <c:pt idx="1919">
                  <c:v>7.6978027798446647E-3</c:v>
                </c:pt>
                <c:pt idx="1920">
                  <c:v>7.6957275751965426E-3</c:v>
                </c:pt>
                <c:pt idx="1921">
                  <c:v>7.6936706934915833E-3</c:v>
                </c:pt>
                <c:pt idx="1922">
                  <c:v>7.6916321912445795E-3</c:v>
                </c:pt>
                <c:pt idx="1923">
                  <c:v>7.6896121248903881E-3</c:v>
                </c:pt>
                <c:pt idx="1924">
                  <c:v>7.6876105507039938E-3</c:v>
                </c:pt>
                <c:pt idx="1925">
                  <c:v>7.6856275253600614E-3</c:v>
                </c:pt>
                <c:pt idx="1926">
                  <c:v>7.6836631052135118E-3</c:v>
                </c:pt>
                <c:pt idx="1927">
                  <c:v>7.6817173468590738E-3</c:v>
                </c:pt>
                <c:pt idx="1928">
                  <c:v>7.6797903064917961E-3</c:v>
                </c:pt>
                <c:pt idx="1929">
                  <c:v>7.6778820407863435E-3</c:v>
                </c:pt>
                <c:pt idx="1930">
                  <c:v>7.6759926060976369E-3</c:v>
                </c:pt>
                <c:pt idx="1931">
                  <c:v>7.6741220590204051E-3</c:v>
                </c:pt>
                <c:pt idx="1932">
                  <c:v>7.6722704558296329E-3</c:v>
                </c:pt>
                <c:pt idx="1933">
                  <c:v>7.6704378529601769E-3</c:v>
                </c:pt>
                <c:pt idx="1934">
                  <c:v>7.6686243071666382E-3</c:v>
                </c:pt>
                <c:pt idx="1935">
                  <c:v>7.6668298745641295E-3</c:v>
                </c:pt>
                <c:pt idx="1936">
                  <c:v>7.6650546118273155E-3</c:v>
                </c:pt>
                <c:pt idx="1937">
                  <c:v>7.6632985753111171E-3</c:v>
                </c:pt>
                <c:pt idx="1938">
                  <c:v>7.6615618214503911E-3</c:v>
                </c:pt>
                <c:pt idx="1939">
                  <c:v>7.6598444067599303E-3</c:v>
                </c:pt>
                <c:pt idx="1940">
                  <c:v>7.6581463876745914E-3</c:v>
                </c:pt>
                <c:pt idx="1941">
                  <c:v>7.6564678207091674E-3</c:v>
                </c:pt>
                <c:pt idx="1942">
                  <c:v>7.654808762218579E-3</c:v>
                </c:pt>
                <c:pt idx="1943">
                  <c:v>7.653169268797555E-3</c:v>
                </c:pt>
                <c:pt idx="1944">
                  <c:v>7.6510901879700555E-3</c:v>
                </c:pt>
                <c:pt idx="1945">
                  <c:v>7.6494956263672975E-3</c:v>
                </c:pt>
                <c:pt idx="1946">
                  <c:v>7.6481445770149037E-3</c:v>
                </c:pt>
                <c:pt idx="1947">
                  <c:v>7.6465867397956799E-3</c:v>
                </c:pt>
                <c:pt idx="1948">
                  <c:v>7.6450487580537185E-3</c:v>
                </c:pt>
                <c:pt idx="1949">
                  <c:v>7.6435306880640042E-3</c:v>
                </c:pt>
                <c:pt idx="1950">
                  <c:v>7.6420325863413296E-3</c:v>
                </c:pt>
                <c:pt idx="1951">
                  <c:v>7.6405545092406157E-3</c:v>
                </c:pt>
                <c:pt idx="1952">
                  <c:v>7.6390965131967192E-3</c:v>
                </c:pt>
                <c:pt idx="1953">
                  <c:v>7.6376586548843051E-3</c:v>
                </c:pt>
                <c:pt idx="1954">
                  <c:v>7.636240990658294E-3</c:v>
                </c:pt>
                <c:pt idx="1955">
                  <c:v>7.6348435768736067E-3</c:v>
                </c:pt>
                <c:pt idx="1956">
                  <c:v>7.6334664702049082E-3</c:v>
                </c:pt>
                <c:pt idx="1957">
                  <c:v>7.6317258340097283E-3</c:v>
                </c:pt>
                <c:pt idx="1958">
                  <c:v>7.6307734033154162E-3</c:v>
                </c:pt>
                <c:pt idx="1959">
                  <c:v>7.6294575562840805E-3</c:v>
                </c:pt>
                <c:pt idx="1960">
                  <c:v>7.6281622419482886E-3</c:v>
                </c:pt>
                <c:pt idx="1961">
                  <c:v>7.6268875169827055E-3</c:v>
                </c:pt>
                <c:pt idx="1962">
                  <c:v>7.6254559721800064E-3</c:v>
                </c:pt>
                <c:pt idx="1963">
                  <c:v>7.6244000605019124E-3</c:v>
                </c:pt>
                <c:pt idx="1964">
                  <c:v>7.6231874419363521E-3</c:v>
                </c:pt>
                <c:pt idx="1965">
                  <c:v>7.6219956385603638E-3</c:v>
                </c:pt>
                <c:pt idx="1966">
                  <c:v>7.6208247066489321E-3</c:v>
                </c:pt>
                <c:pt idx="1967">
                  <c:v>7.6196747027967859E-3</c:v>
                </c:pt>
                <c:pt idx="1968">
                  <c:v>7.6185456833588461E-3</c:v>
                </c:pt>
                <c:pt idx="1969">
                  <c:v>7.6174377047699693E-3</c:v>
                </c:pt>
                <c:pt idx="1970">
                  <c:v>7.6163508237048205E-3</c:v>
                </c:pt>
                <c:pt idx="1971">
                  <c:v>7.6152850963584484E-3</c:v>
                </c:pt>
                <c:pt idx="1972">
                  <c:v>7.6142359565434248E-3</c:v>
                </c:pt>
                <c:pt idx="1973">
                  <c:v>7.6131934837153636E-3</c:v>
                </c:pt>
                <c:pt idx="1974">
                  <c:v>7.6121573410237175E-3</c:v>
                </c:pt>
                <c:pt idx="1975">
                  <c:v>7.6111275466939077E-3</c:v>
                </c:pt>
                <c:pt idx="1976">
                  <c:v>7.6101041191112273E-3</c:v>
                </c:pt>
                <c:pt idx="1977">
                  <c:v>7.6090870764211616E-3</c:v>
                </c:pt>
                <c:pt idx="1978">
                  <c:v>7.6080764371688758E-3</c:v>
                </c:pt>
                <c:pt idx="1979">
                  <c:v>7.6070722195797913E-3</c:v>
                </c:pt>
                <c:pt idx="1980">
                  <c:v>7.6060744418793291E-3</c:v>
                </c:pt>
                <c:pt idx="1981">
                  <c:v>7.6050831224527826E-3</c:v>
                </c:pt>
                <c:pt idx="1982">
                  <c:v>7.6040982797653811E-3</c:v>
                </c:pt>
                <c:pt idx="1983">
                  <c:v>7.6031199318027376E-3</c:v>
                </c:pt>
                <c:pt idx="1984">
                  <c:v>7.6021480972698896E-3</c:v>
                </c:pt>
                <c:pt idx="1985">
                  <c:v>7.6011827941524501E-3</c:v>
                </c:pt>
                <c:pt idx="1986">
                  <c:v>7.6002240409955846E-3</c:v>
                </c:pt>
                <c:pt idx="1987">
                  <c:v>7.599271855864842E-3</c:v>
                </c:pt>
                <c:pt idx="1988">
                  <c:v>7.5983262573853239E-3</c:v>
                </c:pt>
                <c:pt idx="1989">
                  <c:v>7.5973872636225792E-3</c:v>
                </c:pt>
                <c:pt idx="1990">
                  <c:v>7.5964548929619014E-3</c:v>
                </c:pt>
                <c:pt idx="1991">
                  <c:v>7.5955291638685196E-3</c:v>
                </c:pt>
                <c:pt idx="1992">
                  <c:v>7.5946100944879191E-3</c:v>
                </c:pt>
                <c:pt idx="1993">
                  <c:v>7.5936977032053932E-3</c:v>
                </c:pt>
                <c:pt idx="1994">
                  <c:v>7.592792008326299E-3</c:v>
                </c:pt>
                <c:pt idx="1995">
                  <c:v>7.5918930280760577E-3</c:v>
                </c:pt>
                <c:pt idx="1996">
                  <c:v>7.5907470924096998E-3</c:v>
                </c:pt>
                <c:pt idx="1997">
                  <c:v>7.5898635287874328E-3</c:v>
                </c:pt>
                <c:pt idx="1998">
                  <c:v>7.5891115802040332E-3</c:v>
                </c:pt>
                <c:pt idx="1999">
                  <c:v>7.5882406132254943E-3</c:v>
                </c:pt>
                <c:pt idx="2000">
                  <c:v>7.5873764552802925E-3</c:v>
                </c:pt>
                <c:pt idx="2001">
                  <c:v>7.5865191243540409E-3</c:v>
                </c:pt>
                <c:pt idx="2002">
                  <c:v>7.5856686390718409E-3</c:v>
                </c:pt>
                <c:pt idx="2003">
                  <c:v>7.5848250175791776E-3</c:v>
                </c:pt>
                <c:pt idx="2004">
                  <c:v>7.5839882783412804E-3</c:v>
                </c:pt>
                <c:pt idx="2005">
                  <c:v>7.5831584395036344E-3</c:v>
                </c:pt>
                <c:pt idx="2006">
                  <c:v>7.5823355196114051E-3</c:v>
                </c:pt>
                <c:pt idx="2007">
                  <c:v>7.5815195367301413E-3</c:v>
                </c:pt>
                <c:pt idx="2008">
                  <c:v>7.5807105093250726E-3</c:v>
                </c:pt>
                <c:pt idx="2009">
                  <c:v>7.5799084557015561E-3</c:v>
                </c:pt>
                <c:pt idx="2010">
                  <c:v>7.5791133941649491E-3</c:v>
                </c:pt>
                <c:pt idx="2011">
                  <c:v>7.5783253429406727E-3</c:v>
                </c:pt>
                <c:pt idx="2012">
                  <c:v>7.5773712856008757E-3</c:v>
                </c:pt>
                <c:pt idx="2013">
                  <c:v>7.5767703450502211E-3</c:v>
                </c:pt>
                <c:pt idx="2014">
                  <c:v>7.5758944541703954E-3</c:v>
                </c:pt>
                <c:pt idx="2015">
                  <c:v>7.5752436085529951E-3</c:v>
                </c:pt>
                <c:pt idx="2016">
                  <c:v>7.5744908840302827E-3</c:v>
                </c:pt>
                <c:pt idx="2017">
                  <c:v>7.5737452798119165E-3</c:v>
                </c:pt>
                <c:pt idx="2018">
                  <c:v>7.5730068143631257E-3</c:v>
                </c:pt>
                <c:pt idx="2019">
                  <c:v>7.5722755057494595E-3</c:v>
                </c:pt>
                <c:pt idx="2020">
                  <c:v>7.5715513722762751E-3</c:v>
                </c:pt>
                <c:pt idx="2021">
                  <c:v>7.5708344324088017E-3</c:v>
                </c:pt>
                <c:pt idx="2022">
                  <c:v>7.5701247044523967E-3</c:v>
                </c:pt>
                <c:pt idx="2023">
                  <c:v>7.5694222066324812E-3</c:v>
                </c:pt>
                <c:pt idx="2024">
                  <c:v>7.5687269574142846E-3</c:v>
                </c:pt>
                <c:pt idx="2025">
                  <c:v>7.5680389748633559E-3</c:v>
                </c:pt>
                <c:pt idx="2026">
                  <c:v>7.5673582775248605E-3</c:v>
                </c:pt>
                <c:pt idx="2027">
                  <c:v>7.5666848837041556E-3</c:v>
                </c:pt>
                <c:pt idx="2028">
                  <c:v>7.5660188116266625E-3</c:v>
                </c:pt>
                <c:pt idx="2029">
                  <c:v>7.5653600795977383E-3</c:v>
                </c:pt>
                <c:pt idx="2030">
                  <c:v>7.5647087060026763E-3</c:v>
                </c:pt>
                <c:pt idx="2031">
                  <c:v>7.5640647090668978E-3</c:v>
                </c:pt>
                <c:pt idx="2032">
                  <c:v>7.5634281071756959E-3</c:v>
                </c:pt>
                <c:pt idx="2033">
                  <c:v>7.562798918714364E-3</c:v>
                </c:pt>
                <c:pt idx="2034">
                  <c:v>7.5621771618283873E-3</c:v>
                </c:pt>
                <c:pt idx="2035">
                  <c:v>7.561562855062931E-3</c:v>
                </c:pt>
                <c:pt idx="2036">
                  <c:v>7.5609560165634804E-3</c:v>
                </c:pt>
                <c:pt idx="2037">
                  <c:v>7.5603566646353926E-3</c:v>
                </c:pt>
                <c:pt idx="2038">
                  <c:v>7.5597648175840249E-3</c:v>
                </c:pt>
                <c:pt idx="2039">
                  <c:v>7.5591804938746066E-3</c:v>
                </c:pt>
                <c:pt idx="2040">
                  <c:v>7.5586037117325588E-3</c:v>
                </c:pt>
                <c:pt idx="2041">
                  <c:v>7.558034489463239E-3</c:v>
                </c:pt>
                <c:pt idx="2042">
                  <c:v>7.5574728453720041E-3</c:v>
                </c:pt>
                <c:pt idx="2043">
                  <c:v>7.5569187978441477E-3</c:v>
                </c:pt>
                <c:pt idx="2044">
                  <c:v>7.5563723651050907E-3</c:v>
                </c:pt>
                <c:pt idx="2045">
                  <c:v>7.5558335655401265E-3</c:v>
                </c:pt>
                <c:pt idx="2046">
                  <c:v>7.5553024172947403E-3</c:v>
                </c:pt>
                <c:pt idx="2047">
                  <c:v>7.5547789390739695E-3</c:v>
                </c:pt>
                <c:pt idx="2048">
                  <c:v>7.554203017470229E-3</c:v>
                </c:pt>
                <c:pt idx="2049">
                  <c:v>7.5536982209456482E-3</c:v>
                </c:pt>
                <c:pt idx="2050">
                  <c:v>7.5531838577269639E-3</c:v>
                </c:pt>
                <c:pt idx="2051">
                  <c:v>7.552692349372947E-3</c:v>
                </c:pt>
                <c:pt idx="2052">
                  <c:v>7.5522086049684134E-3</c:v>
                </c:pt>
                <c:pt idx="2053">
                  <c:v>7.5517326428187204E-3</c:v>
                </c:pt>
                <c:pt idx="2054">
                  <c:v>7.5512644813091612E-3</c:v>
                </c:pt>
                <c:pt idx="2055">
                  <c:v>7.550804138745093E-3</c:v>
                </c:pt>
                <c:pt idx="2056">
                  <c:v>7.5503516335118093E-3</c:v>
                </c:pt>
                <c:pt idx="2057">
                  <c:v>7.549906983754795E-3</c:v>
                </c:pt>
                <c:pt idx="2058">
                  <c:v>7.5494702078593434E-3</c:v>
                </c:pt>
                <c:pt idx="2059">
                  <c:v>7.5490413242107479E-3</c:v>
                </c:pt>
                <c:pt idx="2060">
                  <c:v>7.5486203510344296E-3</c:v>
                </c:pt>
                <c:pt idx="2061">
                  <c:v>7.5482073067956179E-3</c:v>
                </c:pt>
                <c:pt idx="2062">
                  <c:v>7.54800458565974E-3</c:v>
                </c:pt>
                <c:pt idx="2063">
                  <c:v>7.5471817287731113E-3</c:v>
                </c:pt>
                <c:pt idx="2064">
                  <c:v>7.5467971512033216E-3</c:v>
                </c:pt>
                <c:pt idx="2065">
                  <c:v>7.546420586264091E-3</c:v>
                </c:pt>
                <c:pt idx="2066">
                  <c:v>7.5460000610494404E-3</c:v>
                </c:pt>
                <c:pt idx="2067">
                  <c:v>7.5456915672589275E-3</c:v>
                </c:pt>
                <c:pt idx="2068">
                  <c:v>7.5453391497237732E-3</c:v>
                </c:pt>
                <c:pt idx="2069">
                  <c:v>7.5449948182004789E-3</c:v>
                </c:pt>
                <c:pt idx="2070">
                  <c:v>7.5446585907545938E-3</c:v>
                </c:pt>
                <c:pt idx="2071">
                  <c:v>7.5443304858513471E-3</c:v>
                </c:pt>
                <c:pt idx="2072">
                  <c:v>7.5440105216362241E-3</c:v>
                </c:pt>
                <c:pt idx="2073">
                  <c:v>7.543698716574454E-3</c:v>
                </c:pt>
                <c:pt idx="2074">
                  <c:v>7.543395088811522E-3</c:v>
                </c:pt>
                <c:pt idx="2075">
                  <c:v>7.5430996568925934E-3</c:v>
                </c:pt>
                <c:pt idx="2076">
                  <c:v>7.5428124389631535E-3</c:v>
                </c:pt>
                <c:pt idx="2077">
                  <c:v>7.5425334534084953E-3</c:v>
                </c:pt>
                <c:pt idx="2078">
                  <c:v>7.5422627185339763E-3</c:v>
                </c:pt>
                <c:pt idx="2079">
                  <c:v>7.5420002526449537E-3</c:v>
                </c:pt>
                <c:pt idx="2080">
                  <c:v>7.5417460741267206E-3</c:v>
                </c:pt>
                <c:pt idx="2081">
                  <c:v>7.5415002011247623E-3</c:v>
                </c:pt>
                <c:pt idx="2082">
                  <c:v>7.5412626521842441E-3</c:v>
                </c:pt>
                <c:pt idx="2083">
                  <c:v>7.541033445290779E-3</c:v>
                </c:pt>
                <c:pt idx="2084">
                  <c:v>7.5408125992293407E-3</c:v>
                </c:pt>
                <c:pt idx="2085">
                  <c:v>7.540600131905606E-3</c:v>
                </c:pt>
                <c:pt idx="2086">
                  <c:v>7.5403960617848043E-3</c:v>
                </c:pt>
                <c:pt idx="2087">
                  <c:v>7.5402004072522288E-3</c:v>
                </c:pt>
                <c:pt idx="2088">
                  <c:v>7.5400131865333009E-3</c:v>
                </c:pt>
                <c:pt idx="2089">
                  <c:v>7.5398344180133137E-3</c:v>
                </c:pt>
                <c:pt idx="2090">
                  <c:v>7.5396641199176884E-3</c:v>
                </c:pt>
                <c:pt idx="2091">
                  <c:v>7.5395023106317183E-3</c:v>
                </c:pt>
                <c:pt idx="2092">
                  <c:v>7.5393490084607606E-3</c:v>
                </c:pt>
                <c:pt idx="2093">
                  <c:v>7.5392042316302366E-3</c:v>
                </c:pt>
                <c:pt idx="2094">
                  <c:v>7.5390679986053755E-3</c:v>
                </c:pt>
                <c:pt idx="2095">
                  <c:v>7.5389403276115985E-3</c:v>
                </c:pt>
                <c:pt idx="2096">
                  <c:v>7.538821237114135E-3</c:v>
                </c:pt>
                <c:pt idx="2097">
                  <c:v>7.538710745178534E-3</c:v>
                </c:pt>
                <c:pt idx="2098">
                  <c:v>7.5386088702700249E-3</c:v>
                </c:pt>
                <c:pt idx="2099">
                  <c:v>7.538515630773901E-3</c:v>
                </c:pt>
                <c:pt idx="2100">
                  <c:v>7.5384196685757132E-3</c:v>
                </c:pt>
                <c:pt idx="2101">
                  <c:v>7.5383449949484316E-3</c:v>
                </c:pt>
                <c:pt idx="2102">
                  <c:v>7.5382879070939879E-3</c:v>
                </c:pt>
                <c:pt idx="2103">
                  <c:v>7.5382293919812327E-3</c:v>
                </c:pt>
                <c:pt idx="2104">
                  <c:v>7.5381796037277127E-3</c:v>
                </c:pt>
                <c:pt idx="2105">
                  <c:v>7.5381385607986573E-3</c:v>
                </c:pt>
                <c:pt idx="2106">
                  <c:v>7.5381062812596156E-3</c:v>
                </c:pt>
                <c:pt idx="2107">
                  <c:v>7.538082783735689E-3</c:v>
                </c:pt>
                <c:pt idx="2108">
                  <c:v>7.5380680862924265E-3</c:v>
                </c:pt>
                <c:pt idx="2109">
                  <c:v>7.5380622073950576E-3</c:v>
                </c:pt>
                <c:pt idx="2110">
                  <c:v>7.5380651651890673E-3</c:v>
                </c:pt>
                <c:pt idx="2111">
                  <c:v>7.5380769782196211E-3</c:v>
                </c:pt>
                <c:pt idx="2112">
                  <c:v>7.5380976645522679E-3</c:v>
                </c:pt>
                <c:pt idx="2113">
                  <c:v>7.5381272426522372E-3</c:v>
                </c:pt>
                <c:pt idx="2114">
                  <c:v>7.5381657309847583E-3</c:v>
                </c:pt>
                <c:pt idx="2115">
                  <c:v>7.5382131476153802E-3</c:v>
                </c:pt>
                <c:pt idx="2116">
                  <c:v>7.5382872605711526E-3</c:v>
                </c:pt>
                <c:pt idx="2117">
                  <c:v>7.5383348392321636E-3</c:v>
                </c:pt>
                <c:pt idx="2118">
                  <c:v>7.5384091509889117E-3</c:v>
                </c:pt>
                <c:pt idx="2119">
                  <c:v>7.5384924642651896E-3</c:v>
                </c:pt>
                <c:pt idx="2120">
                  <c:v>7.5385847976061626E-3</c:v>
                </c:pt>
                <c:pt idx="2121">
                  <c:v>7.5386861691573159E-3</c:v>
                </c:pt>
                <c:pt idx="2122">
                  <c:v>7.5387965973039428E-3</c:v>
                </c:pt>
                <c:pt idx="2123">
                  <c:v>7.5389161004313365E-3</c:v>
                </c:pt>
                <c:pt idx="2124">
                  <c:v>7.5390446966849822E-3</c:v>
                </c:pt>
                <c:pt idx="2125">
                  <c:v>7.5391824046100453E-3</c:v>
                </c:pt>
                <c:pt idx="2126">
                  <c:v>7.5393292423520109E-3</c:v>
                </c:pt>
                <c:pt idx="2127">
                  <c:v>7.5394852283761082E-3</c:v>
                </c:pt>
                <c:pt idx="2128">
                  <c:v>7.5396503807478865E-3</c:v>
                </c:pt>
                <c:pt idx="2129">
                  <c:v>7.5398247180125111E-3</c:v>
                </c:pt>
                <c:pt idx="2130">
                  <c:v>7.5400082583954031E-3</c:v>
                </c:pt>
                <c:pt idx="2131">
                  <c:v>7.5402010202019198E-3</c:v>
                </c:pt>
                <c:pt idx="2132">
                  <c:v>7.5404030218972906E-3</c:v>
                </c:pt>
                <c:pt idx="2133">
                  <c:v>7.5406142815470645E-3</c:v>
                </c:pt>
                <c:pt idx="2134">
                  <c:v>7.5408348175365347E-3</c:v>
                </c:pt>
                <c:pt idx="2135">
                  <c:v>7.5410646484108668E-3</c:v>
                </c:pt>
                <c:pt idx="2136">
                  <c:v>7.5413037921556736E-3</c:v>
                </c:pt>
                <c:pt idx="2137">
                  <c:v>7.5415522673161206E-3</c:v>
                </c:pt>
                <c:pt idx="2138">
                  <c:v>7.541810092197565E-3</c:v>
                </c:pt>
                <c:pt idx="2139">
                  <c:v>7.542077284945492E-3</c:v>
                </c:pt>
                <c:pt idx="2140">
                  <c:v>7.542353864185003E-3</c:v>
                </c:pt>
                <c:pt idx="2141">
                  <c:v>7.5426398478217749E-3</c:v>
                </c:pt>
                <c:pt idx="2142">
                  <c:v>7.5429352544809092E-3</c:v>
                </c:pt>
                <c:pt idx="2143">
                  <c:v>7.5432401023878271E-3</c:v>
                </c:pt>
                <c:pt idx="2144">
                  <c:v>7.5435544099278218E-3</c:v>
                </c:pt>
                <c:pt idx="2145">
                  <c:v>7.5438781952463785E-3</c:v>
                </c:pt>
                <c:pt idx="2146">
                  <c:v>7.5442114768087265E-3</c:v>
                </c:pt>
                <c:pt idx="2147">
                  <c:v>7.544554272840287E-3</c:v>
                </c:pt>
                <c:pt idx="2148">
                  <c:v>7.5449066018062894E-3</c:v>
                </c:pt>
                <c:pt idx="2149">
                  <c:v>7.5452684818522187E-3</c:v>
                </c:pt>
                <c:pt idx="2150">
                  <c:v>7.5456399312834321E-3</c:v>
                </c:pt>
                <c:pt idx="2151">
                  <c:v>7.5460209686450952E-3</c:v>
                </c:pt>
                <c:pt idx="2152">
                  <c:v>7.5464116119228208E-3</c:v>
                </c:pt>
                <c:pt idx="2153">
                  <c:v>7.5468118798216466E-3</c:v>
                </c:pt>
                <c:pt idx="2154">
                  <c:v>7.5472217903271854E-3</c:v>
                </c:pt>
                <c:pt idx="2155">
                  <c:v>7.5476413618247307E-3</c:v>
                </c:pt>
                <c:pt idx="2156">
                  <c:v>7.5480706127795116E-3</c:v>
                </c:pt>
                <c:pt idx="2157">
                  <c:v>7.5485095614169495E-3</c:v>
                </c:pt>
                <c:pt idx="2158">
                  <c:v>7.5489582259624655E-3</c:v>
                </c:pt>
                <c:pt idx="2159">
                  <c:v>7.5494166249612249E-3</c:v>
                </c:pt>
                <c:pt idx="2160">
                  <c:v>7.5498847764787769E-3</c:v>
                </c:pt>
                <c:pt idx="2161">
                  <c:v>7.5503626989803507E-3</c:v>
                </c:pt>
                <c:pt idx="2162">
                  <c:v>7.5508504106114316E-3</c:v>
                </c:pt>
                <c:pt idx="2163">
                  <c:v>7.5513479299171848E-3</c:v>
                </c:pt>
                <c:pt idx="2164">
                  <c:v>7.5518552752829038E-3</c:v>
                </c:pt>
                <c:pt idx="2165">
                  <c:v>7.5523724646142654E-3</c:v>
                </c:pt>
                <c:pt idx="2166">
                  <c:v>7.552899516536371E-3</c:v>
                </c:pt>
                <c:pt idx="2167">
                  <c:v>7.5535916762259347E-3</c:v>
                </c:pt>
                <c:pt idx="2168">
                  <c:v>7.5539832812943075E-3</c:v>
                </c:pt>
                <c:pt idx="2169">
                  <c:v>7.5545400307408528E-3</c:v>
                </c:pt>
                <c:pt idx="2170">
                  <c:v>7.5551067159995711E-3</c:v>
                </c:pt>
                <c:pt idx="2171">
                  <c:v>7.5556833553758196E-3</c:v>
                </c:pt>
                <c:pt idx="2172">
                  <c:v>7.5562699671749556E-3</c:v>
                </c:pt>
                <c:pt idx="2173">
                  <c:v>7.5568665696224002E-3</c:v>
                </c:pt>
                <c:pt idx="2174">
                  <c:v>7.5574731811833828E-3</c:v>
                </c:pt>
                <c:pt idx="2175">
                  <c:v>7.5580898200833246E-3</c:v>
                </c:pt>
                <c:pt idx="2176">
                  <c:v>7.5587165047874549E-3</c:v>
                </c:pt>
                <c:pt idx="2177">
                  <c:v>7.5593532534412589E-3</c:v>
                </c:pt>
                <c:pt idx="2178">
                  <c:v>7.5600000843500936E-3</c:v>
                </c:pt>
                <c:pt idx="2179">
                  <c:v>7.5606570159791886E-3</c:v>
                </c:pt>
                <c:pt idx="2180">
                  <c:v>7.5613240665539649E-3</c:v>
                </c:pt>
                <c:pt idx="2181">
                  <c:v>7.5620012543797799E-3</c:v>
                </c:pt>
                <c:pt idx="2182">
                  <c:v>7.5626885978419267E-3</c:v>
                </c:pt>
                <c:pt idx="2183">
                  <c:v>7.5633861151658266E-3</c:v>
                </c:pt>
                <c:pt idx="2184">
                  <c:v>7.5640938247367728E-3</c:v>
                </c:pt>
                <c:pt idx="2185">
                  <c:v>7.5648117448601226E-3</c:v>
                </c:pt>
                <c:pt idx="2186">
                  <c:v>7.5655398938412333E-3</c:v>
                </c:pt>
                <c:pt idx="2187">
                  <c:v>7.5662782899854619E-3</c:v>
                </c:pt>
                <c:pt idx="2188">
                  <c:v>7.5670269515182298E-3</c:v>
                </c:pt>
                <c:pt idx="2189">
                  <c:v>7.5677858969847023E-3</c:v>
                </c:pt>
                <c:pt idx="2190">
                  <c:v>7.5685551445303645E-3</c:v>
                </c:pt>
                <c:pt idx="2191">
                  <c:v>7.5693347124605737E-3</c:v>
                </c:pt>
                <c:pt idx="2192">
                  <c:v>7.5701246193204952E-3</c:v>
                </c:pt>
                <c:pt idx="2193">
                  <c:v>7.5709248831756781E-3</c:v>
                </c:pt>
                <c:pt idx="2194">
                  <c:v>7.5717355223314797E-3</c:v>
                </c:pt>
                <c:pt idx="2195">
                  <c:v>7.5725565552531293E-3</c:v>
                </c:pt>
                <c:pt idx="2196">
                  <c:v>7.5733880002459841E-3</c:v>
                </c:pt>
                <c:pt idx="2197">
                  <c:v>7.5742298755354653E-3</c:v>
                </c:pt>
                <c:pt idx="2198">
                  <c:v>7.5750821995068662E-3</c:v>
                </c:pt>
                <c:pt idx="2199">
                  <c:v>7.575944990385608E-3</c:v>
                </c:pt>
                <c:pt idx="2200">
                  <c:v>7.5768182666369199E-3</c:v>
                </c:pt>
                <c:pt idx="2201">
                  <c:v>7.5777020464062872E-3</c:v>
                </c:pt>
                <c:pt idx="2202">
                  <c:v>7.5785963481589391E-3</c:v>
                </c:pt>
                <c:pt idx="2203">
                  <c:v>7.5795011901202969E-3</c:v>
                </c:pt>
                <c:pt idx="2204">
                  <c:v>7.5805482251389833E-3</c:v>
                </c:pt>
                <c:pt idx="2205">
                  <c:v>7.5813425680504309E-3</c:v>
                </c:pt>
                <c:pt idx="2206">
                  <c:v>7.5822791405499856E-3</c:v>
                </c:pt>
                <c:pt idx="2207">
                  <c:v>7.5832263267994193E-3</c:v>
                </c:pt>
                <c:pt idx="2208">
                  <c:v>7.5841841447044089E-3</c:v>
                </c:pt>
                <c:pt idx="2209">
                  <c:v>7.5851526127301838E-3</c:v>
                </c:pt>
                <c:pt idx="2210">
                  <c:v>7.5861317491821012E-3</c:v>
                </c:pt>
                <c:pt idx="2211">
                  <c:v>7.5871215725253904E-3</c:v>
                </c:pt>
                <c:pt idx="2212">
                  <c:v>7.5881221009055366E-3</c:v>
                </c:pt>
                <c:pt idx="2213">
                  <c:v>7.5891333527078331E-3</c:v>
                </c:pt>
                <c:pt idx="2214">
                  <c:v>7.5901553461577009E-3</c:v>
                </c:pt>
                <c:pt idx="2215">
                  <c:v>7.5911880996404335E-3</c:v>
                </c:pt>
                <c:pt idx="2216">
                  <c:v>7.5922316316212601E-3</c:v>
                </c:pt>
                <c:pt idx="2217">
                  <c:v>7.5932859601657299E-3</c:v>
                </c:pt>
                <c:pt idx="2218">
                  <c:v>7.5946574194318828E-3</c:v>
                </c:pt>
                <c:pt idx="2219">
                  <c:v>7.5954270805667079E-3</c:v>
                </c:pt>
                <c:pt idx="2220">
                  <c:v>7.5965139090339306E-3</c:v>
                </c:pt>
                <c:pt idx="2221">
                  <c:v>7.5976116074460975E-3</c:v>
                </c:pt>
                <c:pt idx="2222">
                  <c:v>7.598879453514229E-3</c:v>
                </c:pt>
                <c:pt idx="2223">
                  <c:v>7.5998396872467566E-3</c:v>
                </c:pt>
                <c:pt idx="2224">
                  <c:v>7.6009701054058354E-3</c:v>
                </c:pt>
                <c:pt idx="2225">
                  <c:v>7.6021114667312872E-3</c:v>
                </c:pt>
                <c:pt idx="2226">
                  <c:v>7.6032637896084054E-3</c:v>
                </c:pt>
                <c:pt idx="2227">
                  <c:v>7.6044270922626112E-3</c:v>
                </c:pt>
                <c:pt idx="2228">
                  <c:v>7.6056013930791977E-3</c:v>
                </c:pt>
                <c:pt idx="2229">
                  <c:v>7.6067867103635223E-3</c:v>
                </c:pt>
                <c:pt idx="2230">
                  <c:v>7.6079830625008782E-3</c:v>
                </c:pt>
                <c:pt idx="2231">
                  <c:v>7.6091904676367506E-3</c:v>
                </c:pt>
                <c:pt idx="2232">
                  <c:v>7.6103892035472853E-3</c:v>
                </c:pt>
                <c:pt idx="2233">
                  <c:v>7.6115366956486241E-3</c:v>
                </c:pt>
                <c:pt idx="2234">
                  <c:v>7.6126313054114547E-3</c:v>
                </c:pt>
                <c:pt idx="2235">
                  <c:v>7.6136729114928414E-3</c:v>
                </c:pt>
                <c:pt idx="2236">
                  <c:v>7.6146613925498485E-3</c:v>
                </c:pt>
                <c:pt idx="2237">
                  <c:v>7.6155966272395403E-3</c:v>
                </c:pt>
                <c:pt idx="2238">
                  <c:v>7.6164784944587893E-3</c:v>
                </c:pt>
                <c:pt idx="2239">
                  <c:v>7.6173068727847237E-3</c:v>
                </c:pt>
                <c:pt idx="2240">
                  <c:v>7.6180816408744079E-3</c:v>
                </c:pt>
                <c:pt idx="2241">
                  <c:v>7.618802677384906E-3</c:v>
                </c:pt>
                <c:pt idx="2242">
                  <c:v>7.6194698610532186E-3</c:v>
                </c:pt>
                <c:pt idx="2243">
                  <c:v>7.6200830706962819E-3</c:v>
                </c:pt>
                <c:pt idx="2244">
                  <c:v>7.6206421848912242E-3</c:v>
                </c:pt>
                <c:pt idx="2245">
                  <c:v>7.6211470824549821E-3</c:v>
                </c:pt>
                <c:pt idx="2246">
                  <c:v>7.6215976418847475E-3</c:v>
                </c:pt>
                <c:pt idx="2247">
                  <c:v>7.6219937420773931E-3</c:v>
                </c:pt>
                <c:pt idx="2248">
                  <c:v>7.622335261610047E-3</c:v>
                </c:pt>
                <c:pt idx="2249">
                  <c:v>7.6226220791397736E-3</c:v>
                </c:pt>
                <c:pt idx="2250">
                  <c:v>7.6228540734835093E-3</c:v>
                </c:pt>
                <c:pt idx="2251">
                  <c:v>7.6230311232983183E-3</c:v>
                </c:pt>
                <c:pt idx="2252">
                  <c:v>7.623153107241265E-3</c:v>
                </c:pt>
                <c:pt idx="2253">
                  <c:v>7.6232199040493498E-3</c:v>
                </c:pt>
                <c:pt idx="2254">
                  <c:v>7.6232313924595729E-3</c:v>
                </c:pt>
                <c:pt idx="2255">
                  <c:v>7.6231874510490627E-3</c:v>
                </c:pt>
                <c:pt idx="2256">
                  <c:v>7.6230493120288401E-3</c:v>
                </c:pt>
                <c:pt idx="2257">
                  <c:v>7.622878218649376E-3</c:v>
                </c:pt>
                <c:pt idx="2258">
                  <c:v>7.6226871368589855E-3</c:v>
                </c:pt>
                <c:pt idx="2259">
                  <c:v>7.622412265693157E-3</c:v>
                </c:pt>
                <c:pt idx="2260">
                  <c:v>7.6220813410454724E-3</c:v>
                </c:pt>
                <c:pt idx="2261">
                  <c:v>7.6216942413331878E-3</c:v>
                </c:pt>
                <c:pt idx="2262">
                  <c:v>7.6212508456130479E-3</c:v>
                </c:pt>
                <c:pt idx="2263">
                  <c:v>7.6207510322223726E-3</c:v>
                </c:pt>
                <c:pt idx="2264">
                  <c:v>7.6201946801379705E-3</c:v>
                </c:pt>
                <c:pt idx="2265">
                  <c:v>7.6195816678570338E-3</c:v>
                </c:pt>
                <c:pt idx="2266">
                  <c:v>7.6189118743563711E-3</c:v>
                </c:pt>
                <c:pt idx="2267">
                  <c:v>7.6181851779733023E-3</c:v>
                </c:pt>
                <c:pt idx="2268">
                  <c:v>7.6174014576047E-3</c:v>
                </c:pt>
                <c:pt idx="2269">
                  <c:v>7.6165605919076285E-3</c:v>
                </c:pt>
                <c:pt idx="2270">
                  <c:v>7.6156624596990241E-3</c:v>
                </c:pt>
                <c:pt idx="2271">
                  <c:v>7.6147069394760791E-3</c:v>
                </c:pt>
                <c:pt idx="2272">
                  <c:v>7.6136939100557299E-3</c:v>
                </c:pt>
                <c:pt idx="2273">
                  <c:v>7.612306745192754E-3</c:v>
                </c:pt>
                <c:pt idx="2274">
                  <c:v>7.6114923402093027E-3</c:v>
                </c:pt>
                <c:pt idx="2275">
                  <c:v>7.6101343529266785E-3</c:v>
                </c:pt>
                <c:pt idx="2276">
                  <c:v>7.6088817788022567E-3</c:v>
                </c:pt>
                <c:pt idx="2277">
                  <c:v>7.6075710715794997E-3</c:v>
                </c:pt>
                <c:pt idx="2278">
                  <c:v>7.6062021100753441E-3</c:v>
                </c:pt>
                <c:pt idx="2279">
                  <c:v>7.6047747728669179E-3</c:v>
                </c:pt>
                <c:pt idx="2280">
                  <c:v>7.6032889387711577E-3</c:v>
                </c:pt>
                <c:pt idx="2281">
                  <c:v>7.6017444862852557E-3</c:v>
                </c:pt>
                <c:pt idx="2282">
                  <c:v>7.6001412943060842E-3</c:v>
                </c:pt>
                <c:pt idx="2283">
                  <c:v>7.5984792414907076E-3</c:v>
                </c:pt>
                <c:pt idx="2284">
                  <c:v>7.5967582064162542E-3</c:v>
                </c:pt>
                <c:pt idx="2285">
                  <c:v>7.5949780678996603E-3</c:v>
                </c:pt>
                <c:pt idx="2286">
                  <c:v>7.5931387045979903E-3</c:v>
                </c:pt>
                <c:pt idx="2287">
                  <c:v>7.5912399952482446E-3</c:v>
                </c:pt>
                <c:pt idx="2288">
                  <c:v>7.5892818185074873E-3</c:v>
                </c:pt>
                <c:pt idx="2289">
                  <c:v>7.5872640531127189E-3</c:v>
                </c:pt>
                <c:pt idx="2290">
                  <c:v>7.5851865776410676E-3</c:v>
                </c:pt>
                <c:pt idx="2291">
                  <c:v>7.583049271069342E-3</c:v>
                </c:pt>
                <c:pt idx="2292">
                  <c:v>7.5808520117348621E-3</c:v>
                </c:pt>
                <c:pt idx="2293">
                  <c:v>7.5785946786144365E-3</c:v>
                </c:pt>
                <c:pt idx="2294">
                  <c:v>7.5762771502052573E-3</c:v>
                </c:pt>
                <c:pt idx="2295">
                  <c:v>7.573899305404197E-3</c:v>
                </c:pt>
                <c:pt idx="2296">
                  <c:v>7.5714610227883838E-3</c:v>
                </c:pt>
                <c:pt idx="2297">
                  <c:v>7.5689621810948182E-3</c:v>
                </c:pt>
                <c:pt idx="2298">
                  <c:v>7.5664026590605005E-3</c:v>
                </c:pt>
                <c:pt idx="2299">
                  <c:v>7.5637823351826228E-3</c:v>
                </c:pt>
                <c:pt idx="2300">
                  <c:v>7.5611010884379937E-3</c:v>
                </c:pt>
                <c:pt idx="2301">
                  <c:v>7.5583587974037414E-3</c:v>
                </c:pt>
                <c:pt idx="2302">
                  <c:v>7.5555553405770581E-3</c:v>
                </c:pt>
                <c:pt idx="2303">
                  <c:v>7.5526905970146885E-3</c:v>
                </c:pt>
                <c:pt idx="2304">
                  <c:v>7.5497644452138246E-3</c:v>
                </c:pt>
                <c:pt idx="2305">
                  <c:v>7.5467767639114669E-3</c:v>
                </c:pt>
                <c:pt idx="2306">
                  <c:v>7.5437274317646796E-3</c:v>
                </c:pt>
                <c:pt idx="2307">
                  <c:v>7.5406163275903992E-3</c:v>
                </c:pt>
                <c:pt idx="2308">
                  <c:v>7.5362218320229601E-3</c:v>
                </c:pt>
                <c:pt idx="2309">
                  <c:v>7.5329600674844954E-3</c:v>
                </c:pt>
                <c:pt idx="2310">
                  <c:v>7.530435068714425E-3</c:v>
                </c:pt>
                <c:pt idx="2311">
                  <c:v>7.527066759243084E-3</c:v>
                </c:pt>
                <c:pt idx="2312">
                  <c:v>7.523636053923255E-3</c:v>
                </c:pt>
                <c:pt idx="2313">
                  <c:v>7.5201428313320662E-3</c:v>
                </c:pt>
                <c:pt idx="2314">
                  <c:v>7.516586970206518E-3</c:v>
                </c:pt>
                <c:pt idx="2315">
                  <c:v>7.5129683492836108E-3</c:v>
                </c:pt>
                <c:pt idx="2316">
                  <c:v>7.5092868470605367E-3</c:v>
                </c:pt>
                <c:pt idx="2317">
                  <c:v>7.5055423425141043E-3</c:v>
                </c:pt>
                <c:pt idx="2318">
                  <c:v>7.5017347142214419E-3</c:v>
                </c:pt>
                <c:pt idx="2319">
                  <c:v>7.4978638408396137E-3</c:v>
                </c:pt>
                <c:pt idx="2320">
                  <c:v>7.4939296011855561E-3</c:v>
                </c:pt>
                <c:pt idx="2321">
                  <c:v>7.4899318738363974E-3</c:v>
                </c:pt>
                <c:pt idx="2322">
                  <c:v>7.4850083866664363E-3</c:v>
                </c:pt>
                <c:pt idx="2323">
                  <c:v>7.4793596298761145E-3</c:v>
                </c:pt>
                <c:pt idx="2324">
                  <c:v>7.4751341706935648E-3</c:v>
                </c:pt>
                <c:pt idx="2325">
                  <c:v>7.4708446693794173E-3</c:v>
                </c:pt>
                <c:pt idx="2326">
                  <c:v>7.4658638075764117E-3</c:v>
                </c:pt>
                <c:pt idx="2327">
                  <c:v>7.4620730551444581E-3</c:v>
                </c:pt>
                <c:pt idx="2328">
                  <c:v>7.457590699537775E-3</c:v>
                </c:pt>
                <c:pt idx="2329">
                  <c:v>7.4530438165876234E-3</c:v>
                </c:pt>
                <c:pt idx="2330">
                  <c:v>7.4484322849510676E-3</c:v>
                </c:pt>
                <c:pt idx="2331">
                  <c:v>7.443755983445044E-3</c:v>
                </c:pt>
                <c:pt idx="2332">
                  <c:v>7.4390147905667448E-3</c:v>
                </c:pt>
                <c:pt idx="2333">
                  <c:v>7.4342085852929785E-3</c:v>
                </c:pt>
                <c:pt idx="2334">
                  <c:v>7.4293372460410012E-3</c:v>
                </c:pt>
                <c:pt idx="2335">
                  <c:v>7.4244006515478134E-3</c:v>
                </c:pt>
                <c:pt idx="2336">
                  <c:v>7.4193986807102874E-3</c:v>
                </c:pt>
                <c:pt idx="2337">
                  <c:v>7.4143312121055516E-3</c:v>
                </c:pt>
                <c:pt idx="2338">
                  <c:v>7.4091981243906702E-3</c:v>
                </c:pt>
                <c:pt idx="2339">
                  <c:v>7.4039992963026435E-3</c:v>
                </c:pt>
                <c:pt idx="2340">
                  <c:v>7.398734606498536E-3</c:v>
                </c:pt>
                <c:pt idx="2341">
                  <c:v>7.393403933955156E-3</c:v>
                </c:pt>
                <c:pt idx="2342">
                  <c:v>7.3880071569298877E-3</c:v>
                </c:pt>
                <c:pt idx="2343">
                  <c:v>7.3825441544794757E-3</c:v>
                </c:pt>
                <c:pt idx="2344">
                  <c:v>7.377014805181048E-3</c:v>
                </c:pt>
                <c:pt idx="2345">
                  <c:v>7.3714189876117331E-3</c:v>
                </c:pt>
                <c:pt idx="2346">
                  <c:v>7.3657565805884673E-3</c:v>
                </c:pt>
                <c:pt idx="2347">
                  <c:v>7.360027462928187E-3</c:v>
                </c:pt>
                <c:pt idx="2348">
                  <c:v>7.3542315131280844E-3</c:v>
                </c:pt>
                <c:pt idx="2349">
                  <c:v>7.3483686099251599E-3</c:v>
                </c:pt>
                <c:pt idx="2350">
                  <c:v>7.342438632216286E-3</c:v>
                </c:pt>
                <c:pt idx="2351">
                  <c:v>7.3364414584986548E-3</c:v>
                </c:pt>
                <c:pt idx="2352">
                  <c:v>7.3303769674293306E-3</c:v>
                </c:pt>
                <c:pt idx="2353">
                  <c:v>7.324245037905186E-3</c:v>
                </c:pt>
                <c:pt idx="2354">
                  <c:v>7.318045548423413E-3</c:v>
                </c:pt>
                <c:pt idx="2355">
                  <c:v>7.3117783778808842E-3</c:v>
                </c:pt>
                <c:pt idx="2356">
                  <c:v>7.3054434048547279E-3</c:v>
                </c:pt>
                <c:pt idx="2357">
                  <c:v>7.2990405080819443E-3</c:v>
                </c:pt>
                <c:pt idx="2358">
                  <c:v>7.2925695662195977E-3</c:v>
                </c:pt>
                <c:pt idx="2359">
                  <c:v>7.2860304581645607E-3</c:v>
                </c:pt>
                <c:pt idx="2360">
                  <c:v>7.2771200802490554E-3</c:v>
                </c:pt>
                <c:pt idx="2361">
                  <c:v>7.2717879797679075E-3</c:v>
                </c:pt>
                <c:pt idx="2362">
                  <c:v>7.2660029226145895E-3</c:v>
                </c:pt>
                <c:pt idx="2363">
                  <c:v>7.2591899361196255E-3</c:v>
                </c:pt>
                <c:pt idx="2364">
                  <c:v>7.2523081767972286E-3</c:v>
                </c:pt>
                <c:pt idx="2365">
                  <c:v>7.245357523144591E-3</c:v>
                </c:pt>
                <c:pt idx="2366">
                  <c:v>7.2383378542184573E-3</c:v>
                </c:pt>
                <c:pt idx="2367">
                  <c:v>7.2312490485959557E-3</c:v>
                </c:pt>
                <c:pt idx="2368">
                  <c:v>7.2240909847742785E-3</c:v>
                </c:pt>
                <c:pt idx="2369">
                  <c:v>7.2168635418101701E-3</c:v>
                </c:pt>
                <c:pt idx="2370">
                  <c:v>7.2095665981208867E-3</c:v>
                </c:pt>
                <c:pt idx="2371">
                  <c:v>7.2022000324434288E-3</c:v>
                </c:pt>
                <c:pt idx="2372">
                  <c:v>7.1947637235947326E-3</c:v>
                </c:pt>
                <c:pt idx="2373">
                  <c:v>7.1851000801093079E-3</c:v>
                </c:pt>
                <c:pt idx="2374">
                  <c:v>7.1796813910918189E-3</c:v>
                </c:pt>
                <c:pt idx="2375">
                  <c:v>7.17203512475173E-3</c:v>
                </c:pt>
                <c:pt idx="2376">
                  <c:v>7.1643186300285322E-3</c:v>
                </c:pt>
                <c:pt idx="2377">
                  <c:v>7.1565317855792898E-3</c:v>
                </c:pt>
                <c:pt idx="2378">
                  <c:v>7.1475462366343834E-3</c:v>
                </c:pt>
                <c:pt idx="2379">
                  <c:v>7.1407465622908006E-3</c:v>
                </c:pt>
                <c:pt idx="2380">
                  <c:v>7.1327479409255545E-3</c:v>
                </c:pt>
                <c:pt idx="2381">
                  <c:v>7.1246784846223932E-3</c:v>
                </c:pt>
                <c:pt idx="2382">
                  <c:v>7.1165380721183169E-3</c:v>
                </c:pt>
                <c:pt idx="2383">
                  <c:v>7.108326581990454E-3</c:v>
                </c:pt>
                <c:pt idx="2384">
                  <c:v>7.1000438932156129E-3</c:v>
                </c:pt>
                <c:pt idx="2385">
                  <c:v>7.0916898842110498E-3</c:v>
                </c:pt>
                <c:pt idx="2386">
                  <c:v>7.0832644339535733E-3</c:v>
                </c:pt>
                <c:pt idx="2387">
                  <c:v>7.0747674209403755E-3</c:v>
                </c:pt>
                <c:pt idx="2388">
                  <c:v>7.0661987239084567E-3</c:v>
                </c:pt>
                <c:pt idx="2389">
                  <c:v>7.0575582216747534E-3</c:v>
                </c:pt>
                <c:pt idx="2390">
                  <c:v>7.0488457927364578E-3</c:v>
                </c:pt>
                <c:pt idx="2391">
                  <c:v>7.0400613159904424E-3</c:v>
                </c:pt>
                <c:pt idx="2392">
                  <c:v>7.0312046700138353E-3</c:v>
                </c:pt>
                <c:pt idx="2393">
                  <c:v>7.022275733623573E-3</c:v>
                </c:pt>
                <c:pt idx="2394">
                  <c:v>7.0132743853967838E-3</c:v>
                </c:pt>
                <c:pt idx="2395">
                  <c:v>7.0042005041504041E-3</c:v>
                </c:pt>
                <c:pt idx="2396">
                  <c:v>6.995053968461562E-3</c:v>
                </c:pt>
                <c:pt idx="2397">
                  <c:v>6.9858346571471941E-3</c:v>
                </c:pt>
                <c:pt idx="2398">
                  <c:v>6.9765424488643646E-3</c:v>
                </c:pt>
                <c:pt idx="2399">
                  <c:v>6.9671772223500739E-3</c:v>
                </c:pt>
                <c:pt idx="2400">
                  <c:v>6.9577388562613862E-3</c:v>
                </c:pt>
                <c:pt idx="2401">
                  <c:v>6.948227229255366E-3</c:v>
                </c:pt>
                <c:pt idx="2402">
                  <c:v>6.9386422201489495E-3</c:v>
                </c:pt>
                <c:pt idx="2403">
                  <c:v>6.9289837075992011E-3</c:v>
                </c:pt>
                <c:pt idx="2404">
                  <c:v>6.9192515702631852E-3</c:v>
                </c:pt>
                <c:pt idx="2405">
                  <c:v>6.909445686957838E-3</c:v>
                </c:pt>
                <c:pt idx="2406">
                  <c:v>6.899565936340224E-3</c:v>
                </c:pt>
                <c:pt idx="2407">
                  <c:v>6.8896121969874713E-3</c:v>
                </c:pt>
                <c:pt idx="2408">
                  <c:v>6.8795843477165164E-3</c:v>
                </c:pt>
                <c:pt idx="2409">
                  <c:v>6.8694822672643596E-3</c:v>
                </c:pt>
                <c:pt idx="2410">
                  <c:v>6.8593058343680013E-3</c:v>
                </c:pt>
                <c:pt idx="2411">
                  <c:v>6.8490549275246337E-3</c:v>
                </c:pt>
                <c:pt idx="2412">
                  <c:v>6.8372482574030613E-3</c:v>
                </c:pt>
                <c:pt idx="2413">
                  <c:v>6.8268373554225548E-3</c:v>
                </c:pt>
                <c:pt idx="2414">
                  <c:v>6.817854151242031E-3</c:v>
                </c:pt>
                <c:pt idx="2415">
                  <c:v>6.8073041362204378E-3</c:v>
                </c:pt>
                <c:pt idx="2416">
                  <c:v>6.7966790409368372E-3</c:v>
                </c:pt>
                <c:pt idx="2417">
                  <c:v>6.7859787439683572E-3</c:v>
                </c:pt>
                <c:pt idx="2418">
                  <c:v>6.7752031242118704E-3</c:v>
                </c:pt>
                <c:pt idx="2419">
                  <c:v>6.7643520602445051E-3</c:v>
                </c:pt>
                <c:pt idx="2420">
                  <c:v>6.7534254307233255E-3</c:v>
                </c:pt>
                <c:pt idx="2421">
                  <c:v>6.742423114545204E-3</c:v>
                </c:pt>
                <c:pt idx="2422">
                  <c:v>6.731344990127397E-3</c:v>
                </c:pt>
                <c:pt idx="2423">
                  <c:v>6.7201909365266488E-3</c:v>
                </c:pt>
                <c:pt idx="2424">
                  <c:v>6.7089608322401517E-3</c:v>
                </c:pt>
                <c:pt idx="2425">
                  <c:v>6.697654555845034E-3</c:v>
                </c:pt>
                <c:pt idx="2426">
                  <c:v>6.6862719863181042E-3</c:v>
                </c:pt>
                <c:pt idx="2427">
                  <c:v>6.6748130022364904E-3</c:v>
                </c:pt>
                <c:pt idx="2428">
                  <c:v>6.659967544893064E-3</c:v>
                </c:pt>
                <c:pt idx="2429">
                  <c:v>6.6516653051973407E-3</c:v>
                </c:pt>
                <c:pt idx="2430">
                  <c:v>6.6399763497937414E-3</c:v>
                </c:pt>
                <c:pt idx="2431">
                  <c:v>6.6282104945436515E-3</c:v>
                </c:pt>
                <c:pt idx="2432">
                  <c:v>6.6163676181840714E-3</c:v>
                </c:pt>
                <c:pt idx="2433">
                  <c:v>6.6044475996918095E-3</c:v>
                </c:pt>
                <c:pt idx="2434">
                  <c:v>6.592450317484122E-3</c:v>
                </c:pt>
                <c:pt idx="2435">
                  <c:v>6.5803756503779454E-3</c:v>
                </c:pt>
                <c:pt idx="2436">
                  <c:v>6.5682234771102799E-3</c:v>
                </c:pt>
                <c:pt idx="2437">
                  <c:v>6.5559936764181259E-3</c:v>
                </c:pt>
                <c:pt idx="2438">
                  <c:v>6.5436861267986757E-3</c:v>
                </c:pt>
                <c:pt idx="2439">
                  <c:v>6.5313007071488016E-3</c:v>
                </c:pt>
                <c:pt idx="2440">
                  <c:v>6.5188372961255681E-3</c:v>
                </c:pt>
                <c:pt idx="2441">
                  <c:v>6.5062957724659753E-3</c:v>
                </c:pt>
                <c:pt idx="2442">
                  <c:v>6.4936760147471517E-3</c:v>
                </c:pt>
                <c:pt idx="2443">
                  <c:v>6.4809779018659697E-3</c:v>
                </c:pt>
                <c:pt idx="2444">
                  <c:v>6.4682013123995574E-3</c:v>
                </c:pt>
                <c:pt idx="2445">
                  <c:v>6.4553461250849153E-3</c:v>
                </c:pt>
                <c:pt idx="2446">
                  <c:v>6.4424122185791077E-3</c:v>
                </c:pt>
                <c:pt idx="2447">
                  <c:v>6.429399471699071E-3</c:v>
                </c:pt>
                <c:pt idx="2448">
                  <c:v>6.4163077631018695E-3</c:v>
                </c:pt>
                <c:pt idx="2449">
                  <c:v>6.4031369715245035E-3</c:v>
                </c:pt>
                <c:pt idx="2450">
                  <c:v>6.3898869754641652E-3</c:v>
                </c:pt>
                <c:pt idx="2451">
                  <c:v>6.3765576538976632E-3</c:v>
                </c:pt>
                <c:pt idx="2452">
                  <c:v>6.3631488854021256E-3</c:v>
                </c:pt>
                <c:pt idx="2453">
                  <c:v>6.349660548794489E-3</c:v>
                </c:pt>
                <c:pt idx="2454">
                  <c:v>6.3360925225719456E-3</c:v>
                </c:pt>
                <c:pt idx="2455">
                  <c:v>6.3224446856313676E-3</c:v>
                </c:pt>
                <c:pt idx="2456">
                  <c:v>6.3087169165498835E-3</c:v>
                </c:pt>
                <c:pt idx="2457">
                  <c:v>6.2949090942243657E-3</c:v>
                </c:pt>
                <c:pt idx="2458">
                  <c:v>6.2810210971520064E-3</c:v>
                </c:pt>
                <c:pt idx="2459">
                  <c:v>6.267052804229678E-3</c:v>
                </c:pt>
                <c:pt idx="2460">
                  <c:v>6.2530040939545728E-3</c:v>
                </c:pt>
                <c:pt idx="2461">
                  <c:v>6.2388748450636911E-3</c:v>
                </c:pt>
                <c:pt idx="2462">
                  <c:v>6.2246649365338413E-3</c:v>
                </c:pt>
                <c:pt idx="2463">
                  <c:v>6.2103742468622158E-3</c:v>
                </c:pt>
                <c:pt idx="2464">
                  <c:v>6.1960026546259428E-3</c:v>
                </c:pt>
                <c:pt idx="2465">
                  <c:v>6.1815500387218947E-3</c:v>
                </c:pt>
                <c:pt idx="2466">
                  <c:v>6.1670162778870719E-3</c:v>
                </c:pt>
                <c:pt idx="2467">
                  <c:v>6.1524012507785386E-3</c:v>
                </c:pt>
                <c:pt idx="2468">
                  <c:v>6.1377048359734232E-3</c:v>
                </c:pt>
                <c:pt idx="2469">
                  <c:v>6.122926912208726E-3</c:v>
                </c:pt>
                <c:pt idx="2470">
                  <c:v>6.1080673585411915E-3</c:v>
                </c:pt>
                <c:pt idx="2471">
                  <c:v>6.0931260532282039E-3</c:v>
                </c:pt>
                <c:pt idx="2472">
                  <c:v>6.0781028751666355E-3</c:v>
                </c:pt>
                <c:pt idx="2473">
                  <c:v>6.0629977030934867E-3</c:v>
                </c:pt>
                <c:pt idx="2474">
                  <c:v>6.047810415745758E-3</c:v>
                </c:pt>
                <c:pt idx="2475">
                  <c:v>6.0325408916206413E-3</c:v>
                </c:pt>
                <c:pt idx="2476">
                  <c:v>6.0171890096150094E-3</c:v>
                </c:pt>
                <c:pt idx="2477">
                  <c:v>6.0017546483859263E-3</c:v>
                </c:pt>
                <c:pt idx="2478">
                  <c:v>5.9817890806268537E-3</c:v>
                </c:pt>
                <c:pt idx="2479">
                  <c:v>5.9706380032054085E-3</c:v>
                </c:pt>
                <c:pt idx="2480">
                  <c:v>5.9549554767279744E-3</c:v>
                </c:pt>
                <c:pt idx="2481">
                  <c:v>5.9391899857352826E-3</c:v>
                </c:pt>
                <c:pt idx="2482">
                  <c:v>5.9210705371537387E-3</c:v>
                </c:pt>
                <c:pt idx="2483">
                  <c:v>5.9074096254718711E-3</c:v>
                </c:pt>
                <c:pt idx="2484">
                  <c:v>5.8913945136751522E-3</c:v>
                </c:pt>
                <c:pt idx="2485">
                  <c:v>5.875295952311177E-3</c:v>
                </c:pt>
                <c:pt idx="2486">
                  <c:v>5.8591138200370096E-3</c:v>
                </c:pt>
                <c:pt idx="2487">
                  <c:v>5.8428479957495227E-3</c:v>
                </c:pt>
                <c:pt idx="2488">
                  <c:v>5.8264983578659724E-3</c:v>
                </c:pt>
                <c:pt idx="2489">
                  <c:v>5.8100647855230392E-3</c:v>
                </c:pt>
                <c:pt idx="2490">
                  <c:v>5.7935471569781072E-3</c:v>
                </c:pt>
                <c:pt idx="2491">
                  <c:v>5.7769453512079849E-3</c:v>
                </c:pt>
                <c:pt idx="2492">
                  <c:v>5.760310246234468E-3</c:v>
                </c:pt>
                <c:pt idx="2493">
                  <c:v>5.743751733033875E-3</c:v>
                </c:pt>
                <c:pt idx="2494">
                  <c:v>5.7272739261549077E-3</c:v>
                </c:pt>
                <c:pt idx="2495">
                  <c:v>5.7108770201619308E-3</c:v>
                </c:pt>
                <c:pt idx="2496">
                  <c:v>5.6945612091396924E-3</c:v>
                </c:pt>
                <c:pt idx="2497">
                  <c:v>5.6783266876525573E-3</c:v>
                </c:pt>
                <c:pt idx="2498">
                  <c:v>5.6621736497852737E-3</c:v>
                </c:pt>
                <c:pt idx="2499">
                  <c:v>5.646102289862398E-3</c:v>
                </c:pt>
                <c:pt idx="2500">
                  <c:v>5.6301128023683589E-3</c:v>
                </c:pt>
                <c:pt idx="2501">
                  <c:v>5.6142053813079684E-3</c:v>
                </c:pt>
                <c:pt idx="2502">
                  <c:v>5.5983802212455913E-3</c:v>
                </c:pt>
                <c:pt idx="2503">
                  <c:v>5.5826375163459119E-3</c:v>
                </c:pt>
                <c:pt idx="2504">
                  <c:v>5.5669774610134226E-3</c:v>
                </c:pt>
                <c:pt idx="2505">
                  <c:v>5.5514002494128079E-3</c:v>
                </c:pt>
                <c:pt idx="2506">
                  <c:v>5.535906075868624E-3</c:v>
                </c:pt>
                <c:pt idx="2507">
                  <c:v>5.5204951349452358E-3</c:v>
                </c:pt>
                <c:pt idx="2508">
                  <c:v>5.5051676205675193E-3</c:v>
                </c:pt>
                <c:pt idx="2509">
                  <c:v>5.4899237272998391E-3</c:v>
                </c:pt>
                <c:pt idx="2510">
                  <c:v>5.4747636493868157E-3</c:v>
                </c:pt>
                <c:pt idx="2511">
                  <c:v>5.4596875809131973E-3</c:v>
                </c:pt>
                <c:pt idx="2512">
                  <c:v>5.4446957166032206E-3</c:v>
                </c:pt>
                <c:pt idx="2513">
                  <c:v>5.4297882504616979E-3</c:v>
                </c:pt>
                <c:pt idx="2514">
                  <c:v>5.4149653768131856E-3</c:v>
                </c:pt>
                <c:pt idx="2515">
                  <c:v>5.4002272899822401E-3</c:v>
                </c:pt>
                <c:pt idx="2516">
                  <c:v>5.381403218720493E-3</c:v>
                </c:pt>
                <c:pt idx="2517">
                  <c:v>5.3668596600431329E-3</c:v>
                </c:pt>
                <c:pt idx="2518">
                  <c:v>5.354461736875038E-3</c:v>
                </c:pt>
                <c:pt idx="2519">
                  <c:v>5.3400769798095382E-3</c:v>
                </c:pt>
                <c:pt idx="2520">
                  <c:v>5.3257780089221995E-3</c:v>
                </c:pt>
                <c:pt idx="2521">
                  <c:v>5.3115650184576424E-3</c:v>
                </c:pt>
                <c:pt idx="2522">
                  <c:v>5.2974382025805511E-3</c:v>
                </c:pt>
                <c:pt idx="2523">
                  <c:v>5.2833977559352263E-3</c:v>
                </c:pt>
                <c:pt idx="2524">
                  <c:v>5.2694438724465442E-3</c:v>
                </c:pt>
                <c:pt idx="2525">
                  <c:v>5.2555767466788694E-3</c:v>
                </c:pt>
                <c:pt idx="2526">
                  <c:v>5.2417965728768223E-3</c:v>
                </c:pt>
                <c:pt idx="2527">
                  <c:v>5.2281035452850233E-3</c:v>
                </c:pt>
                <c:pt idx="2528">
                  <c:v>5.2144978582280288E-3</c:v>
                </c:pt>
                <c:pt idx="2529">
                  <c:v>5.2009797060303953E-3</c:v>
                </c:pt>
                <c:pt idx="2530">
                  <c:v>5.1875492830166792E-3</c:v>
                </c:pt>
                <c:pt idx="2531">
                  <c:v>5.1742067835114369E-3</c:v>
                </c:pt>
                <c:pt idx="2532">
                  <c:v>5.1609524016793529E-3</c:v>
                </c:pt>
                <c:pt idx="2533">
                  <c:v>5.1440408456038256E-3</c:v>
                </c:pt>
                <c:pt idx="2534">
                  <c:v>5.1328477816880991E-3</c:v>
                </c:pt>
                <c:pt idx="2535">
                  <c:v>5.1217199060271668E-3</c:v>
                </c:pt>
                <c:pt idx="2536">
                  <c:v>5.1088199383730881E-3</c:v>
                </c:pt>
                <c:pt idx="2537">
                  <c:v>5.096009060094886E-3</c:v>
                </c:pt>
                <c:pt idx="2538">
                  <c:v>5.0832874652773086E-3</c:v>
                </c:pt>
                <c:pt idx="2539">
                  <c:v>5.0706553483248484E-3</c:v>
                </c:pt>
                <c:pt idx="2540">
                  <c:v>5.0581129038018702E-3</c:v>
                </c:pt>
                <c:pt idx="2541">
                  <c:v>5.0456603255533139E-3</c:v>
                </c:pt>
                <c:pt idx="2542">
                  <c:v>5.0332978082234803E-3</c:v>
                </c:pt>
                <c:pt idx="2543">
                  <c:v>5.0210255459770536E-3</c:v>
                </c:pt>
                <c:pt idx="2544">
                  <c:v>5.0088437331385904E-3</c:v>
                </c:pt>
                <c:pt idx="2545">
                  <c:v>4.9967525641125832E-3</c:v>
                </c:pt>
                <c:pt idx="2546">
                  <c:v>4.9847522330637162E-3</c:v>
                </c:pt>
                <c:pt idx="2547">
                  <c:v>4.972842934396482E-3</c:v>
                </c:pt>
                <c:pt idx="2548">
                  <c:v>4.9610248621956288E-3</c:v>
                </c:pt>
                <c:pt idx="2549">
                  <c:v>4.9492982111054573E-3</c:v>
                </c:pt>
                <c:pt idx="2550">
                  <c:v>4.9376631752906519E-3</c:v>
                </c:pt>
                <c:pt idx="2551">
                  <c:v>4.9261199488359608E-3</c:v>
                </c:pt>
                <c:pt idx="2552">
                  <c:v>4.9146687264656208E-3</c:v>
                </c:pt>
                <c:pt idx="2553">
                  <c:v>4.903309702104508E-3</c:v>
                </c:pt>
                <c:pt idx="2554">
                  <c:v>4.892043070316987E-3</c:v>
                </c:pt>
                <c:pt idx="2555">
                  <c:v>4.8808690252677422E-3</c:v>
                </c:pt>
                <c:pt idx="2556">
                  <c:v>4.8697877612813301E-3</c:v>
                </c:pt>
                <c:pt idx="2557">
                  <c:v>4.858799472762243E-3</c:v>
                </c:pt>
                <c:pt idx="2558">
                  <c:v>4.8479043537952293E-3</c:v>
                </c:pt>
                <c:pt idx="2559">
                  <c:v>4.8371025989446537E-3</c:v>
                </c:pt>
                <c:pt idx="2560">
                  <c:v>4.8263944023752003E-3</c:v>
                </c:pt>
                <c:pt idx="2561">
                  <c:v>4.8157799583314898E-3</c:v>
                </c:pt>
                <c:pt idx="2562">
                  <c:v>4.8052594612180144E-3</c:v>
                </c:pt>
                <c:pt idx="2563">
                  <c:v>4.7948331053593307E-3</c:v>
                </c:pt>
                <c:pt idx="2564">
                  <c:v>4.7845010850000591E-3</c:v>
                </c:pt>
                <c:pt idx="2565">
                  <c:v>4.7742635945446921E-3</c:v>
                </c:pt>
                <c:pt idx="2566">
                  <c:v>4.7641208281579139E-3</c:v>
                </c:pt>
                <c:pt idx="2567">
                  <c:v>4.7540729801642811E-3</c:v>
                </c:pt>
                <c:pt idx="2568">
                  <c:v>4.7412941034075118E-3</c:v>
                </c:pt>
                <c:pt idx="2569">
                  <c:v>4.7314639414430815E-3</c:v>
                </c:pt>
                <c:pt idx="2570">
                  <c:v>4.7231141365156049E-3</c:v>
                </c:pt>
                <c:pt idx="2571">
                  <c:v>4.713461592231738E-3</c:v>
                </c:pt>
                <c:pt idx="2572">
                  <c:v>4.7039049653818665E-3</c:v>
                </c:pt>
                <c:pt idx="2573">
                  <c:v>4.6944444506902272E-3</c:v>
                </c:pt>
                <c:pt idx="2574">
                  <c:v>4.6850802423215043E-3</c:v>
                </c:pt>
                <c:pt idx="2575">
                  <c:v>4.6758125347601265E-3</c:v>
                </c:pt>
                <c:pt idx="2576">
                  <c:v>4.6666415220109059E-3</c:v>
                </c:pt>
                <c:pt idx="2577">
                  <c:v>4.657567398478335E-3</c:v>
                </c:pt>
                <c:pt idx="2578">
                  <c:v>4.6485903585669064E-3</c:v>
                </c:pt>
                <c:pt idx="2579">
                  <c:v>4.6397105965212404E-3</c:v>
                </c:pt>
                <c:pt idx="2580">
                  <c:v>4.6309283067458296E-3</c:v>
                </c:pt>
                <c:pt idx="2581">
                  <c:v>4.6222436833254221E-3</c:v>
                </c:pt>
                <c:pt idx="2582">
                  <c:v>4.6136569206645106E-3</c:v>
                </c:pt>
                <c:pt idx="2583">
                  <c:v>4.6051682132475236E-3</c:v>
                </c:pt>
                <c:pt idx="2584">
                  <c:v>4.593271243971131E-3</c:v>
                </c:pt>
                <c:pt idx="2585">
                  <c:v>4.5884857408040602E-3</c:v>
                </c:pt>
                <c:pt idx="2586">
                  <c:v>4.5791299454656098E-3</c:v>
                </c:pt>
                <c:pt idx="2587">
                  <c:v>4.5721978203516755E-3</c:v>
                </c:pt>
                <c:pt idx="2588">
                  <c:v>4.5642023030634249E-3</c:v>
                </c:pt>
                <c:pt idx="2589">
                  <c:v>4.5563060065667571E-3</c:v>
                </c:pt>
                <c:pt idx="2590">
                  <c:v>4.5485091252661647E-3</c:v>
                </c:pt>
                <c:pt idx="2591">
                  <c:v>4.5408118535661401E-3</c:v>
                </c:pt>
                <c:pt idx="2592">
                  <c:v>4.533214385871176E-3</c:v>
                </c:pt>
                <c:pt idx="2593">
                  <c:v>4.5257169161860844E-3</c:v>
                </c:pt>
                <c:pt idx="2594">
                  <c:v>4.51831963907523E-3</c:v>
                </c:pt>
                <c:pt idx="2595">
                  <c:v>4.5110227486233612E-3</c:v>
                </c:pt>
                <c:pt idx="2596">
                  <c:v>4.5038264393948424E-3</c:v>
                </c:pt>
                <c:pt idx="2597">
                  <c:v>4.4967309055543581E-3</c:v>
                </c:pt>
                <c:pt idx="2598">
                  <c:v>4.4897363412665925E-3</c:v>
                </c:pt>
                <c:pt idx="2599">
                  <c:v>4.4828429410959103E-3</c:v>
                </c:pt>
                <c:pt idx="2600">
                  <c:v>4.4760508992069958E-3</c:v>
                </c:pt>
                <c:pt idx="2601">
                  <c:v>4.4693604100842776E-3</c:v>
                </c:pt>
                <c:pt idx="2602">
                  <c:v>4.4627716677325679E-3</c:v>
                </c:pt>
                <c:pt idx="2603">
                  <c:v>4.4562848666362953E-3</c:v>
                </c:pt>
                <c:pt idx="2604">
                  <c:v>4.4499002011999522E-3</c:v>
                </c:pt>
                <c:pt idx="2605">
                  <c:v>4.443617865588223E-3</c:v>
                </c:pt>
                <c:pt idx="2606">
                  <c:v>4.4374380541256642E-3</c:v>
                </c:pt>
                <c:pt idx="2607">
                  <c:v>4.4313609611368321E-3</c:v>
                </c:pt>
                <c:pt idx="2608">
                  <c:v>4.4253867809462832E-3</c:v>
                </c:pt>
                <c:pt idx="2609">
                  <c:v>4.419515707798638E-3</c:v>
                </c:pt>
                <c:pt idx="2610">
                  <c:v>4.4137479360184528E-3</c:v>
                </c:pt>
                <c:pt idx="2611">
                  <c:v>4.4080836600901563E-3</c:v>
                </c:pt>
                <c:pt idx="2612">
                  <c:v>4.4025230740984966E-3</c:v>
                </c:pt>
                <c:pt idx="2613">
                  <c:v>4.3970663724479664E-3</c:v>
                </c:pt>
                <c:pt idx="2614">
                  <c:v>4.391713749463122E-3</c:v>
                </c:pt>
                <c:pt idx="2615">
                  <c:v>4.3864653994685199E-3</c:v>
                </c:pt>
                <c:pt idx="2616">
                  <c:v>4.3813215165489083E-3</c:v>
                </c:pt>
                <c:pt idx="2617">
                  <c:v>4.376282295348588E-3</c:v>
                </c:pt>
                <c:pt idx="2618">
                  <c:v>4.3713479299523073E-3</c:v>
                </c:pt>
                <c:pt idx="2619">
                  <c:v>4.3665186147645585E-3</c:v>
                </c:pt>
                <c:pt idx="2620">
                  <c:v>4.3598557258839321E-3</c:v>
                </c:pt>
                <c:pt idx="2621">
                  <c:v>4.3552822321135665E-3</c:v>
                </c:pt>
                <c:pt idx="2622">
                  <c:v>4.3520268336294521E-3</c:v>
                </c:pt>
                <c:pt idx="2623">
                  <c:v>4.3476347962556616E-3</c:v>
                </c:pt>
                <c:pt idx="2624">
                  <c:v>4.3433488085309335E-3</c:v>
                </c:pt>
                <c:pt idx="2625">
                  <c:v>4.33916906446008E-3</c:v>
                </c:pt>
                <c:pt idx="2626">
                  <c:v>4.3350957585275296E-3</c:v>
                </c:pt>
                <c:pt idx="2627">
                  <c:v>4.3311290851377748E-3</c:v>
                </c:pt>
                <c:pt idx="2628">
                  <c:v>4.3272692382956279E-3</c:v>
                </c:pt>
                <c:pt idx="2629">
                  <c:v>4.3235164124855174E-3</c:v>
                </c:pt>
                <c:pt idx="2630">
                  <c:v>4.3198708021119359E-3</c:v>
                </c:pt>
                <c:pt idx="2631">
                  <c:v>4.3163326014195036E-3</c:v>
                </c:pt>
                <c:pt idx="2632">
                  <c:v>4.312902004572905E-3</c:v>
                </c:pt>
                <c:pt idx="2633">
                  <c:v>4.3087550043097167E-3</c:v>
                </c:pt>
                <c:pt idx="2634">
                  <c:v>4.3045759294635388E-3</c:v>
                </c:pt>
                <c:pt idx="2635">
                  <c:v>4.3015312188199317E-3</c:v>
                </c:pt>
                <c:pt idx="2636">
                  <c:v>4.2985950003515683E-3</c:v>
                </c:pt>
                <c:pt idx="2637">
                  <c:v>4.2957674685428771E-3</c:v>
                </c:pt>
                <c:pt idx="2638">
                  <c:v>4.2926693383105174E-3</c:v>
                </c:pt>
                <c:pt idx="2639">
                  <c:v>4.2904392417231207E-3</c:v>
                </c:pt>
                <c:pt idx="2640">
                  <c:v>4.2879389352812325E-3</c:v>
                </c:pt>
                <c:pt idx="2641">
                  <c:v>4.2855480927972422E-3</c:v>
                </c:pt>
                <c:pt idx="2642">
                  <c:v>4.2832669082759622E-3</c:v>
                </c:pt>
                <c:pt idx="2643">
                  <c:v>4.2810955762817571E-3</c:v>
                </c:pt>
                <c:pt idx="2644">
                  <c:v>4.2790342909793111E-3</c:v>
                </c:pt>
                <c:pt idx="2645">
                  <c:v>4.2770832467731168E-3</c:v>
                </c:pt>
                <c:pt idx="2646">
                  <c:v>4.2752426379077946E-3</c:v>
                </c:pt>
                <c:pt idx="2647">
                  <c:v>4.2735126586279648E-3</c:v>
                </c:pt>
                <c:pt idx="2648">
                  <c:v>4.2718935034180561E-3</c:v>
                </c:pt>
                <c:pt idx="2649">
                  <c:v>4.2703853664427527E-3</c:v>
                </c:pt>
                <c:pt idx="2650">
                  <c:v>4.2689884421864832E-3</c:v>
                </c:pt>
                <c:pt idx="2651">
                  <c:v>4.2677029247339959E-3</c:v>
                </c:pt>
                <c:pt idx="2652">
                  <c:v>4.2665290084897833E-3</c:v>
                </c:pt>
                <c:pt idx="2653">
                  <c:v>4.2654668878583379E-3</c:v>
                </c:pt>
                <c:pt idx="2654">
                  <c:v>4.2645167570842801E-3</c:v>
                </c:pt>
                <c:pt idx="2655">
                  <c:v>4.2636788104122303E-3</c:v>
                </c:pt>
                <c:pt idx="2656">
                  <c:v>4.2629532422466809E-3</c:v>
                </c:pt>
                <c:pt idx="2657">
                  <c:v>4.2623402469121885E-3</c:v>
                </c:pt>
                <c:pt idx="2658">
                  <c:v>4.2618400186533734E-3</c:v>
                </c:pt>
                <c:pt idx="2659">
                  <c:v>4.261452751794792E-3</c:v>
                </c:pt>
                <c:pt idx="2660">
                  <c:v>4.2611786407409369E-3</c:v>
                </c:pt>
                <c:pt idx="2661">
                  <c:v>4.2610178796564924E-3</c:v>
                </c:pt>
                <c:pt idx="2662">
                  <c:v>4.2609706628660149E-3</c:v>
                </c:pt>
                <c:pt idx="2663">
                  <c:v>4.2610371849338691E-3</c:v>
                </c:pt>
                <c:pt idx="2664">
                  <c:v>4.2612176397849311E-3</c:v>
                </c:pt>
                <c:pt idx="2665">
                  <c:v>4.2615122219835655E-3</c:v>
                </c:pt>
                <c:pt idx="2666">
                  <c:v>4.2619211258543288E-3</c:v>
                </c:pt>
                <c:pt idx="2667">
                  <c:v>4.2624445456418414E-3</c:v>
                </c:pt>
                <c:pt idx="2668">
                  <c:v>4.2630826757505957E-3</c:v>
                </c:pt>
                <c:pt idx="2669">
                  <c:v>4.2638357101854041E-3</c:v>
                </c:pt>
                <c:pt idx="2670">
                  <c:v>4.2647038436705031E-3</c:v>
                </c:pt>
                <c:pt idx="2671">
                  <c:v>4.2656872702906412E-3</c:v>
                </c:pt>
                <c:pt idx="2672">
                  <c:v>4.2672322644232707E-3</c:v>
                </c:pt>
                <c:pt idx="2673">
                  <c:v>4.2681837487545948E-3</c:v>
                </c:pt>
                <c:pt idx="2674">
                  <c:v>4.2693312523667259E-3</c:v>
                </c:pt>
                <c:pt idx="2675">
                  <c:v>4.2707777949324566E-3</c:v>
                </c:pt>
                <c:pt idx="2676">
                  <c:v>4.2723406020162003E-3</c:v>
                </c:pt>
                <c:pt idx="2677">
                  <c:v>4.2740198684221298E-3</c:v>
                </c:pt>
                <c:pt idx="2678">
                  <c:v>4.2758157881550574E-3</c:v>
                </c:pt>
                <c:pt idx="2679">
                  <c:v>4.2777285554596034E-3</c:v>
                </c:pt>
                <c:pt idx="2680">
                  <c:v>4.2797583649001325E-3</c:v>
                </c:pt>
                <c:pt idx="2681">
                  <c:v>4.281905410641329E-3</c:v>
                </c:pt>
                <c:pt idx="2682">
                  <c:v>4.2841698870077494E-3</c:v>
                </c:pt>
                <c:pt idx="2683">
                  <c:v>4.2865519884038861E-3</c:v>
                </c:pt>
                <c:pt idx="2684">
                  <c:v>4.2890519089944235E-3</c:v>
                </c:pt>
                <c:pt idx="2685">
                  <c:v>4.291669843183854E-3</c:v>
                </c:pt>
                <c:pt idx="2686">
                  <c:v>4.2944059853766703E-3</c:v>
                </c:pt>
                <c:pt idx="2687">
                  <c:v>4.2972605296576205E-3</c:v>
                </c:pt>
                <c:pt idx="2688">
                  <c:v>4.3011049496399778E-3</c:v>
                </c:pt>
                <c:pt idx="2689">
                  <c:v>4.303325602261765E-3</c:v>
                </c:pt>
                <c:pt idx="2690">
                  <c:v>4.3065365192340721E-3</c:v>
                </c:pt>
                <c:pt idx="2691">
                  <c:v>4.309866615592739E-3</c:v>
                </c:pt>
                <c:pt idx="2692">
                  <c:v>4.3133160859021302E-3</c:v>
                </c:pt>
                <c:pt idx="2693">
                  <c:v>4.3168851243269302E-3</c:v>
                </c:pt>
                <c:pt idx="2694">
                  <c:v>4.3205739250318231E-3</c:v>
                </c:pt>
                <c:pt idx="2695">
                  <c:v>4.3243826825811738E-3</c:v>
                </c:pt>
                <c:pt idx="2696">
                  <c:v>4.3283115912196024E-3</c:v>
                </c:pt>
                <c:pt idx="2697">
                  <c:v>4.3323608452716655E-3</c:v>
                </c:pt>
                <c:pt idx="2698">
                  <c:v>4.3365306389819835E-3</c:v>
                </c:pt>
                <c:pt idx="2699">
                  <c:v>4.3408211667550489E-3</c:v>
                </c:pt>
                <c:pt idx="2700">
                  <c:v>4.3452326228354821E-3</c:v>
                </c:pt>
                <c:pt idx="2701">
                  <c:v>4.3497652016277755E-3</c:v>
                </c:pt>
                <c:pt idx="2702">
                  <c:v>4.3544190973765495E-3</c:v>
                </c:pt>
                <c:pt idx="2703">
                  <c:v>4.3591945044862968E-3</c:v>
                </c:pt>
                <c:pt idx="2704">
                  <c:v>4.3640916172016375E-3</c:v>
                </c:pt>
                <c:pt idx="2705">
                  <c:v>4.3691106297671922E-3</c:v>
                </c:pt>
                <c:pt idx="2706">
                  <c:v>4.3742517365874534E-3</c:v>
                </c:pt>
                <c:pt idx="2707">
                  <c:v>4.3795151320669135E-3</c:v>
                </c:pt>
                <c:pt idx="2708">
                  <c:v>4.3849010105301289E-3</c:v>
                </c:pt>
                <c:pt idx="2709">
                  <c:v>4.390409565981912E-3</c:v>
                </c:pt>
                <c:pt idx="2710">
                  <c:v>4.3960409931464994E-3</c:v>
                </c:pt>
                <c:pt idx="2711">
                  <c:v>4.4017954859487674E-3</c:v>
                </c:pt>
                <c:pt idx="2712">
                  <c:v>4.4076732391129525E-3</c:v>
                </c:pt>
                <c:pt idx="2713">
                  <c:v>4.4136744467238032E-3</c:v>
                </c:pt>
                <c:pt idx="2714">
                  <c:v>4.4197993031858118E-3</c:v>
                </c:pt>
                <c:pt idx="2715">
                  <c:v>4.4260480027435989E-3</c:v>
                </c:pt>
                <c:pt idx="2716">
                  <c:v>4.4324207396417847E-3</c:v>
                </c:pt>
                <c:pt idx="2717">
                  <c:v>4.438917708444734E-3</c:v>
                </c:pt>
                <c:pt idx="2718">
                  <c:v>4.445539103317131E-3</c:v>
                </c:pt>
                <c:pt idx="2719">
                  <c:v>4.4522851185835322E-3</c:v>
                </c:pt>
                <c:pt idx="2720">
                  <c:v>4.459155948568494E-3</c:v>
                </c:pt>
                <c:pt idx="2721">
                  <c:v>4.4661517875965728E-3</c:v>
                </c:pt>
                <c:pt idx="2722">
                  <c:v>4.4732728300722613E-3</c:v>
                </c:pt>
                <c:pt idx="2723">
                  <c:v>4.4805192701602437E-3</c:v>
                </c:pt>
                <c:pt idx="2724">
                  <c:v>4.4878913023449485E-3</c:v>
                </c:pt>
                <c:pt idx="2725">
                  <c:v>4.4953891207910601E-3</c:v>
                </c:pt>
                <c:pt idx="2726">
                  <c:v>4.5030129199030711E-3</c:v>
                </c:pt>
                <c:pt idx="2727">
                  <c:v>4.5107628940055378E-3</c:v>
                </c:pt>
                <c:pt idx="2728">
                  <c:v>4.5186392374230167E-3</c:v>
                </c:pt>
                <c:pt idx="2729">
                  <c:v>4.5266421444800642E-3</c:v>
                </c:pt>
                <c:pt idx="2730">
                  <c:v>4.5347718094213008E-3</c:v>
                </c:pt>
                <c:pt idx="2731">
                  <c:v>4.5430284267311549E-3</c:v>
                </c:pt>
                <c:pt idx="2732">
                  <c:v>4.551412190494375E-3</c:v>
                </c:pt>
                <c:pt idx="2733">
                  <c:v>4.5599232952753255E-3</c:v>
                </c:pt>
                <c:pt idx="2734">
                  <c:v>4.5685619352386908E-3</c:v>
                </c:pt>
                <c:pt idx="2735">
                  <c:v>4.5773283047889635E-3</c:v>
                </c:pt>
                <c:pt idx="2736">
                  <c:v>4.5862225982506999E-3</c:v>
                </c:pt>
                <c:pt idx="2737">
                  <c:v>4.5952450098685205E-3</c:v>
                </c:pt>
                <c:pt idx="2738">
                  <c:v>4.6043957339669817E-3</c:v>
                </c:pt>
                <c:pt idx="2739">
                  <c:v>4.6163498044204943E-3</c:v>
                </c:pt>
                <c:pt idx="2740">
                  <c:v>4.6230828972237958E-3</c:v>
                </c:pt>
                <c:pt idx="2741">
                  <c:v>4.6326197249513257E-3</c:v>
                </c:pt>
                <c:pt idx="2742">
                  <c:v>4.6422856423777858E-3</c:v>
                </c:pt>
                <c:pt idx="2743">
                  <c:v>4.652080844067541E-3</c:v>
                </c:pt>
                <c:pt idx="2744">
                  <c:v>4.6620055241053393E-3</c:v>
                </c:pt>
                <c:pt idx="2745">
                  <c:v>4.6720598770555455E-3</c:v>
                </c:pt>
                <c:pt idx="2746">
                  <c:v>4.6822440970828438E-3</c:v>
                </c:pt>
                <c:pt idx="2747">
                  <c:v>4.6925583785917269E-3</c:v>
                </c:pt>
                <c:pt idx="2748">
                  <c:v>4.7030029157468789E-3</c:v>
                </c:pt>
                <c:pt idx="2749">
                  <c:v>4.7135779031126646E-3</c:v>
                </c:pt>
                <c:pt idx="2750">
                  <c:v>4.7242835349337042E-3</c:v>
                </c:pt>
                <c:pt idx="2751">
                  <c:v>4.7351200053746823E-3</c:v>
                </c:pt>
                <c:pt idx="2752">
                  <c:v>4.7460518101960503E-3</c:v>
                </c:pt>
                <c:pt idx="2753">
                  <c:v>4.7569537736880108E-3</c:v>
                </c:pt>
                <c:pt idx="2754">
                  <c:v>4.7678146844187808E-3</c:v>
                </c:pt>
                <c:pt idx="2755">
                  <c:v>4.778634443827201E-3</c:v>
                </c:pt>
                <c:pt idx="2756">
                  <c:v>4.7894129530323681E-3</c:v>
                </c:pt>
                <c:pt idx="2757">
                  <c:v>4.8001501134731228E-3</c:v>
                </c:pt>
                <c:pt idx="2758">
                  <c:v>4.8108458265083698E-3</c:v>
                </c:pt>
                <c:pt idx="2759">
                  <c:v>4.8214999935769498E-3</c:v>
                </c:pt>
                <c:pt idx="2760">
                  <c:v>4.8321125157180234E-3</c:v>
                </c:pt>
                <c:pt idx="2761">
                  <c:v>4.8426832946102394E-3</c:v>
                </c:pt>
                <c:pt idx="2762">
                  <c:v>4.8532122314526305E-3</c:v>
                </c:pt>
                <c:pt idx="2763">
                  <c:v>4.8636992275241653E-3</c:v>
                </c:pt>
                <c:pt idx="2764">
                  <c:v>4.8741441842636846E-3</c:v>
                </c:pt>
                <c:pt idx="2765">
                  <c:v>4.884547003030093E-3</c:v>
                </c:pt>
                <c:pt idx="2766">
                  <c:v>4.8949075850224233E-3</c:v>
                </c:pt>
                <c:pt idx="2767">
                  <c:v>4.9052258317594521E-3</c:v>
                </c:pt>
                <c:pt idx="2768">
                  <c:v>4.9155016445201483E-3</c:v>
                </c:pt>
                <c:pt idx="2769">
                  <c:v>4.9257349245834803E-3</c:v>
                </c:pt>
                <c:pt idx="2770">
                  <c:v>4.9359255732284169E-3</c:v>
                </c:pt>
                <c:pt idx="2771">
                  <c:v>4.9460734920536709E-3</c:v>
                </c:pt>
                <c:pt idx="2772">
                  <c:v>4.9561785822582749E-3</c:v>
                </c:pt>
                <c:pt idx="2773">
                  <c:v>4.9662407450412616E-3</c:v>
                </c:pt>
                <c:pt idx="2774">
                  <c:v>4.9762598820013437E-3</c:v>
                </c:pt>
                <c:pt idx="2775">
                  <c:v>4.986235894337554E-3</c:v>
                </c:pt>
                <c:pt idx="2776">
                  <c:v>4.9975841190175174E-3</c:v>
                </c:pt>
                <c:pt idx="2777">
                  <c:v>5.0060581505739776E-3</c:v>
                </c:pt>
                <c:pt idx="2778">
                  <c:v>5.0159041971120644E-3</c:v>
                </c:pt>
                <c:pt idx="2779">
                  <c:v>5.025706724461898E-3</c:v>
                </c:pt>
                <c:pt idx="2780">
                  <c:v>5.0354656339024473E-3</c:v>
                </c:pt>
                <c:pt idx="2781">
                  <c:v>5.0451808267926168E-3</c:v>
                </c:pt>
                <c:pt idx="2782">
                  <c:v>5.0548522044913113E-3</c:v>
                </c:pt>
                <c:pt idx="2783">
                  <c:v>5.0644796683574356E-3</c:v>
                </c:pt>
                <c:pt idx="2784">
                  <c:v>5.0740631195900221E-3</c:v>
                </c:pt>
                <c:pt idx="2785">
                  <c:v>5.0836024597078477E-3</c:v>
                </c:pt>
                <c:pt idx="2786">
                  <c:v>5.0930975900698172E-3</c:v>
                </c:pt>
                <c:pt idx="2787">
                  <c:v>5.1025484117950271E-3</c:v>
                </c:pt>
                <c:pt idx="2788">
                  <c:v>5.1119548264821901E-3</c:v>
                </c:pt>
                <c:pt idx="2789">
                  <c:v>5.1239833780769573E-3</c:v>
                </c:pt>
                <c:pt idx="2790">
                  <c:v>5.1306340396184424E-3</c:v>
                </c:pt>
                <c:pt idx="2791">
                  <c:v>5.1399066409452132E-3</c:v>
                </c:pt>
                <c:pt idx="2792">
                  <c:v>5.1491344403498118E-3</c:v>
                </c:pt>
                <c:pt idx="2793">
                  <c:v>5.158317339271079E-3</c:v>
                </c:pt>
                <c:pt idx="2794">
                  <c:v>5.1687569742675521E-3</c:v>
                </c:pt>
                <c:pt idx="2795">
                  <c:v>5.1765480412591103E-3</c:v>
                </c:pt>
                <c:pt idx="2796">
                  <c:v>5.1855956470436837E-3</c:v>
                </c:pt>
                <c:pt idx="2797">
                  <c:v>5.1945979577006085E-3</c:v>
                </c:pt>
                <c:pt idx="2798">
                  <c:v>5.2035548745887894E-3</c:v>
                </c:pt>
                <c:pt idx="2799">
                  <c:v>5.2124662990671311E-3</c:v>
                </c:pt>
                <c:pt idx="2800">
                  <c:v>5.2213321324945383E-3</c:v>
                </c:pt>
                <c:pt idx="2801">
                  <c:v>5.2301522763098518E-3</c:v>
                </c:pt>
                <c:pt idx="2802">
                  <c:v>5.2389266317121042E-3</c:v>
                </c:pt>
                <c:pt idx="2803">
                  <c:v>5.2476551000602001E-3</c:v>
                </c:pt>
                <c:pt idx="2804">
                  <c:v>5.2563375827130443E-3</c:v>
                </c:pt>
                <c:pt idx="2805">
                  <c:v>5.2649739811094776E-3</c:v>
                </c:pt>
                <c:pt idx="2806">
                  <c:v>5.2735641964485325E-3</c:v>
                </c:pt>
                <c:pt idx="2807">
                  <c:v>5.2821081301690498E-3</c:v>
                </c:pt>
                <c:pt idx="2808">
                  <c:v>5.2906056834700621E-3</c:v>
                </c:pt>
                <c:pt idx="2809">
                  <c:v>5.2990567579502823E-3</c:v>
                </c:pt>
                <c:pt idx="2810">
                  <c:v>5.3074612547288069E-3</c:v>
                </c:pt>
                <c:pt idx="2811">
                  <c:v>5.3158190751645407E-3</c:v>
                </c:pt>
                <c:pt idx="2812">
                  <c:v>5.3241301208561964E-3</c:v>
                </c:pt>
                <c:pt idx="2813">
                  <c:v>5.3323942927629986E-3</c:v>
                </c:pt>
                <c:pt idx="2814">
                  <c:v>5.340611492403724E-3</c:v>
                </c:pt>
                <c:pt idx="2815">
                  <c:v>5.3487816212172135E-3</c:v>
                </c:pt>
                <c:pt idx="2816">
                  <c:v>5.3569045804024995E-3</c:v>
                </c:pt>
                <c:pt idx="2817">
                  <c:v>5.3649802713984229E-3</c:v>
                </c:pt>
                <c:pt idx="2818">
                  <c:v>5.3730085954839524E-3</c:v>
                </c:pt>
                <c:pt idx="2819">
                  <c:v>5.3809894540979286E-3</c:v>
                </c:pt>
                <c:pt idx="2820">
                  <c:v>5.3889227483594482E-3</c:v>
                </c:pt>
                <c:pt idx="2821">
                  <c:v>5.3968083798672239E-3</c:v>
                </c:pt>
                <c:pt idx="2822">
                  <c:v>5.4046462498202885E-3</c:v>
                </c:pt>
                <c:pt idx="2823">
                  <c:v>5.4124362596574827E-3</c:v>
                </c:pt>
                <c:pt idx="2824">
                  <c:v>5.4201783105778389E-3</c:v>
                </c:pt>
                <c:pt idx="2825">
                  <c:v>5.4278723039402621E-3</c:v>
                </c:pt>
                <c:pt idx="2826">
                  <c:v>5.4355181412635289E-3</c:v>
                </c:pt>
                <c:pt idx="2827">
                  <c:v>5.443115723666736E-3</c:v>
                </c:pt>
                <c:pt idx="2828">
                  <c:v>5.4528129802644543E-3</c:v>
                </c:pt>
                <c:pt idx="2829">
                  <c:v>5.4602998955921578E-3</c:v>
                </c:pt>
                <c:pt idx="2830">
                  <c:v>5.4666785903645376E-3</c:v>
                </c:pt>
                <c:pt idx="2831">
                  <c:v>5.4740752090420841E-3</c:v>
                </c:pt>
                <c:pt idx="2832">
                  <c:v>5.4814230656052843E-3</c:v>
                </c:pt>
                <c:pt idx="2833">
                  <c:v>5.4887220613331067E-3</c:v>
                </c:pt>
                <c:pt idx="2834">
                  <c:v>5.495972097424584E-3</c:v>
                </c:pt>
                <c:pt idx="2835">
                  <c:v>5.5031730754784292E-3</c:v>
                </c:pt>
                <c:pt idx="2836">
                  <c:v>5.5103248966137386E-3</c:v>
                </c:pt>
                <c:pt idx="2837">
                  <c:v>5.5174274623492892E-3</c:v>
                </c:pt>
                <c:pt idx="2838">
                  <c:v>5.5244806738841135E-3</c:v>
                </c:pt>
                <c:pt idx="2839">
                  <c:v>5.5314844327369883E-3</c:v>
                </c:pt>
                <c:pt idx="2840">
                  <c:v>5.5384386400270103E-3</c:v>
                </c:pt>
                <c:pt idx="2841">
                  <c:v>5.54534319719302E-3</c:v>
                </c:pt>
                <c:pt idx="2842">
                  <c:v>5.5521980056738585E-3</c:v>
                </c:pt>
                <c:pt idx="2843">
                  <c:v>5.5590029666685581E-3</c:v>
                </c:pt>
                <c:pt idx="2844">
                  <c:v>5.5676787983216514E-3</c:v>
                </c:pt>
                <c:pt idx="2845">
                  <c:v>5.572462951874968E-3</c:v>
                </c:pt>
                <c:pt idx="2846">
                  <c:v>5.5800643690506746E-3</c:v>
                </c:pt>
                <c:pt idx="2847">
                  <c:v>5.5857223633637432E-3</c:v>
                </c:pt>
                <c:pt idx="2848">
                  <c:v>5.5922766074711916E-3</c:v>
                </c:pt>
                <c:pt idx="2849">
                  <c:v>5.5987804122459295E-3</c:v>
                </c:pt>
                <c:pt idx="2850">
                  <c:v>5.6052336788070534E-3</c:v>
                </c:pt>
                <c:pt idx="2851">
                  <c:v>5.6116363088332122E-3</c:v>
                </c:pt>
                <c:pt idx="2852">
                  <c:v>5.6179882034435025E-3</c:v>
                </c:pt>
                <c:pt idx="2853">
                  <c:v>5.624289264076765E-3</c:v>
                </c:pt>
                <c:pt idx="2854">
                  <c:v>5.6305393920919045E-3</c:v>
                </c:pt>
                <c:pt idx="2855">
                  <c:v>5.6367384887678895E-3</c:v>
                </c:pt>
                <c:pt idx="2856">
                  <c:v>5.6428864554636249E-3</c:v>
                </c:pt>
                <c:pt idx="2857">
                  <c:v>5.6489831936179513E-3</c:v>
                </c:pt>
                <c:pt idx="2858">
                  <c:v>5.6550286044299014E-3</c:v>
                </c:pt>
                <c:pt idx="2859">
                  <c:v>5.6610225892583799E-3</c:v>
                </c:pt>
                <c:pt idx="2860">
                  <c:v>5.6669650495422275E-3</c:v>
                </c:pt>
                <c:pt idx="2861">
                  <c:v>5.6728558866403489E-3</c:v>
                </c:pt>
                <c:pt idx="2862">
                  <c:v>5.6786950017517768E-3</c:v>
                </c:pt>
                <c:pt idx="2863">
                  <c:v>5.6844822962354158E-3</c:v>
                </c:pt>
                <c:pt idx="2864">
                  <c:v>5.6902176716100428E-3</c:v>
                </c:pt>
                <c:pt idx="2865">
                  <c:v>5.6959010289947543E-3</c:v>
                </c:pt>
                <c:pt idx="2866">
                  <c:v>5.7015322699083271E-3</c:v>
                </c:pt>
                <c:pt idx="2867">
                  <c:v>5.7071112955497938E-3</c:v>
                </c:pt>
                <c:pt idx="2868">
                  <c:v>5.7126380074379313E-3</c:v>
                </c:pt>
                <c:pt idx="2869">
                  <c:v>5.7181123067717721E-3</c:v>
                </c:pt>
                <c:pt idx="2870">
                  <c:v>5.723534094990157E-3</c:v>
                </c:pt>
                <c:pt idx="2871">
                  <c:v>5.7289032732921186E-3</c:v>
                </c:pt>
                <c:pt idx="2872">
                  <c:v>5.7342197431964337E-3</c:v>
                </c:pt>
                <c:pt idx="2873">
                  <c:v>5.739483405982071E-3</c:v>
                </c:pt>
                <c:pt idx="2874">
                  <c:v>5.744694162848063E-3</c:v>
                </c:pt>
                <c:pt idx="2875">
                  <c:v>5.7498519153131866E-3</c:v>
                </c:pt>
                <c:pt idx="2876">
                  <c:v>5.7549565646564105E-3</c:v>
                </c:pt>
                <c:pt idx="2877">
                  <c:v>5.7600080123165753E-3</c:v>
                </c:pt>
                <c:pt idx="2878">
                  <c:v>5.7650061594927138E-3</c:v>
                </c:pt>
                <c:pt idx="2879">
                  <c:v>5.7699509076236666E-3</c:v>
                </c:pt>
                <c:pt idx="2880">
                  <c:v>5.7762298181351923E-3</c:v>
                </c:pt>
                <c:pt idx="2881">
                  <c:v>5.7810521407564153E-3</c:v>
                </c:pt>
                <c:pt idx="2882">
                  <c:v>5.7851428044841668E-3</c:v>
                </c:pt>
                <c:pt idx="2883">
                  <c:v>5.789865276897288E-3</c:v>
                </c:pt>
                <c:pt idx="2884">
                  <c:v>5.7945338428311288E-3</c:v>
                </c:pt>
                <c:pt idx="2885">
                  <c:v>5.7991484035646579E-3</c:v>
                </c:pt>
                <c:pt idx="2886">
                  <c:v>5.803708860536716E-3</c:v>
                </c:pt>
                <c:pt idx="2887">
                  <c:v>5.8082151151062078E-3</c:v>
                </c:pt>
                <c:pt idx="2888">
                  <c:v>5.8126670686320381E-3</c:v>
                </c:pt>
                <c:pt idx="2889">
                  <c:v>5.8170646223931755E-3</c:v>
                </c:pt>
                <c:pt idx="2890">
                  <c:v>5.8214076778284607E-3</c:v>
                </c:pt>
                <c:pt idx="2891">
                  <c:v>5.8256961360569903E-3</c:v>
                </c:pt>
                <c:pt idx="2892">
                  <c:v>5.8299298987574133E-3</c:v>
                </c:pt>
                <c:pt idx="2893">
                  <c:v>5.834108866888954E-3</c:v>
                </c:pt>
                <c:pt idx="2894">
                  <c:v>5.8382329421302614E-3</c:v>
                </c:pt>
                <c:pt idx="2895">
                  <c:v>5.8441235539419267E-3</c:v>
                </c:pt>
                <c:pt idx="2896">
                  <c:v>5.8463160188981789E-3</c:v>
                </c:pt>
                <c:pt idx="2897">
                  <c:v>5.8502748229827262E-3</c:v>
                </c:pt>
                <c:pt idx="2898">
                  <c:v>5.8545025063461154E-3</c:v>
                </c:pt>
                <c:pt idx="2899">
                  <c:v>5.858571675627644E-3</c:v>
                </c:pt>
                <c:pt idx="2900">
                  <c:v>5.8623563864124151E-3</c:v>
                </c:pt>
                <c:pt idx="2901">
                  <c:v>5.8660854995906675E-3</c:v>
                </c:pt>
                <c:pt idx="2902">
                  <c:v>5.8697589162015618E-3</c:v>
                </c:pt>
                <c:pt idx="2903">
                  <c:v>5.8733765379237468E-3</c:v>
                </c:pt>
                <c:pt idx="2904">
                  <c:v>5.8769382658763192E-3</c:v>
                </c:pt>
                <c:pt idx="2905">
                  <c:v>5.8804440015780557E-3</c:v>
                </c:pt>
                <c:pt idx="2906">
                  <c:v>5.8838936461480529E-3</c:v>
                </c:pt>
                <c:pt idx="2907">
                  <c:v>5.8872871013448957E-3</c:v>
                </c:pt>
                <c:pt idx="2908">
                  <c:v>5.8906242680478726E-3</c:v>
                </c:pt>
                <c:pt idx="2909">
                  <c:v>5.8939050477757604E-3</c:v>
                </c:pt>
                <c:pt idx="2910">
                  <c:v>5.8971293419673998E-3</c:v>
                </c:pt>
                <c:pt idx="2911">
                  <c:v>5.9002970518218234E-3</c:v>
                </c:pt>
                <c:pt idx="2912">
                  <c:v>5.903408078777872E-3</c:v>
                </c:pt>
                <c:pt idx="2913">
                  <c:v>5.9064623240345782E-3</c:v>
                </c:pt>
                <c:pt idx="2914">
                  <c:v>5.9094596891906548E-3</c:v>
                </c:pt>
                <c:pt idx="2915">
                  <c:v>5.9124000753651984E-3</c:v>
                </c:pt>
                <c:pt idx="2916">
                  <c:v>5.9152833839970498E-3</c:v>
                </c:pt>
                <c:pt idx="2917">
                  <c:v>5.9181095163651776E-3</c:v>
                </c:pt>
                <c:pt idx="2918">
                  <c:v>5.9208783740682946E-3</c:v>
                </c:pt>
                <c:pt idx="2919">
                  <c:v>5.9235898580656254E-3</c:v>
                </c:pt>
                <c:pt idx="2920">
                  <c:v>5.9262438698759468E-3</c:v>
                </c:pt>
                <c:pt idx="2921">
                  <c:v>5.9288403108581633E-3</c:v>
                </c:pt>
                <c:pt idx="2922">
                  <c:v>5.9313790824511159E-3</c:v>
                </c:pt>
                <c:pt idx="2923">
                  <c:v>5.9338600858538371E-3</c:v>
                </c:pt>
                <c:pt idx="2924">
                  <c:v>5.9362832223452955E-3</c:v>
                </c:pt>
                <c:pt idx="2925">
                  <c:v>5.938648393524204E-3</c:v>
                </c:pt>
                <c:pt idx="2926">
                  <c:v>5.9409555005096593E-3</c:v>
                </c:pt>
                <c:pt idx="2927">
                  <c:v>5.9432044447405019E-3</c:v>
                </c:pt>
                <c:pt idx="2928">
                  <c:v>5.9453951274957006E-3</c:v>
                </c:pt>
                <c:pt idx="2929">
                  <c:v>5.9475274502940323E-3</c:v>
                </c:pt>
                <c:pt idx="2930">
                  <c:v>5.9496013142545934E-3</c:v>
                </c:pt>
                <c:pt idx="2931">
                  <c:v>5.9516166208162247E-3</c:v>
                </c:pt>
                <c:pt idx="2932">
                  <c:v>5.9546649840580557E-3</c:v>
                </c:pt>
                <c:pt idx="2933">
                  <c:v>5.9565292615904042E-3</c:v>
                </c:pt>
                <c:pt idx="2934">
                  <c:v>5.95792302522824E-3</c:v>
                </c:pt>
                <c:pt idx="2935">
                  <c:v>5.9596863117850063E-3</c:v>
                </c:pt>
                <c:pt idx="2936">
                  <c:v>5.9613905176014725E-3</c:v>
                </c:pt>
                <c:pt idx="2937">
                  <c:v>5.963035543929962E-3</c:v>
                </c:pt>
                <c:pt idx="2938">
                  <c:v>5.9646212921560249E-3</c:v>
                </c:pt>
                <c:pt idx="2939">
                  <c:v>5.9661476636385657E-3</c:v>
                </c:pt>
                <c:pt idx="2940">
                  <c:v>5.9676145596299079E-3</c:v>
                </c:pt>
                <c:pt idx="2941">
                  <c:v>5.9690218815156015E-3</c:v>
                </c:pt>
                <c:pt idx="2942">
                  <c:v>5.9703695306811966E-3</c:v>
                </c:pt>
                <c:pt idx="2943">
                  <c:v>5.9716574083790164E-3</c:v>
                </c:pt>
                <c:pt idx="2944">
                  <c:v>5.9728854160212563E-3</c:v>
                </c:pt>
                <c:pt idx="2945">
                  <c:v>5.9744369195069424E-3</c:v>
                </c:pt>
                <c:pt idx="2946">
                  <c:v>5.9753681714624918E-3</c:v>
                </c:pt>
                <c:pt idx="2947">
                  <c:v>5.9763987349370495E-3</c:v>
                </c:pt>
                <c:pt idx="2948">
                  <c:v>5.9773690075193286E-3</c:v>
                </c:pt>
                <c:pt idx="2949">
                  <c:v>5.9782788904882977E-3</c:v>
                </c:pt>
                <c:pt idx="2950">
                  <c:v>5.9792446838535795E-3</c:v>
                </c:pt>
                <c:pt idx="2951">
                  <c:v>5.9799170931018608E-3</c:v>
                </c:pt>
                <c:pt idx="2952">
                  <c:v>5.9806452155442003E-3</c:v>
                </c:pt>
                <c:pt idx="2953">
                  <c:v>5.9813125537289125E-3</c:v>
                </c:pt>
                <c:pt idx="2954">
                  <c:v>5.9819190090948382E-3</c:v>
                </c:pt>
                <c:pt idx="2955">
                  <c:v>5.9824644828410101E-3</c:v>
                </c:pt>
                <c:pt idx="2956">
                  <c:v>5.9829488765661409E-3</c:v>
                </c:pt>
                <c:pt idx="2957">
                  <c:v>5.9833720914692634E-3</c:v>
                </c:pt>
                <c:pt idx="2958">
                  <c:v>5.9837340288293461E-3</c:v>
                </c:pt>
                <c:pt idx="2959">
                  <c:v>5.984034590245102E-3</c:v>
                </c:pt>
                <c:pt idx="2960">
                  <c:v>5.9842736768356275E-3</c:v>
                </c:pt>
                <c:pt idx="2961">
                  <c:v>5.9844511898798913E-3</c:v>
                </c:pt>
                <c:pt idx="2962">
                  <c:v>5.9845670308167342E-3</c:v>
                </c:pt>
                <c:pt idx="2963">
                  <c:v>5.9846211011649331E-3</c:v>
                </c:pt>
                <c:pt idx="2964">
                  <c:v>5.9846133020435843E-3</c:v>
                </c:pt>
                <c:pt idx="2965">
                  <c:v>5.9845435349714649E-3</c:v>
                </c:pt>
                <c:pt idx="2966">
                  <c:v>5.9844117011476072E-3</c:v>
                </c:pt>
                <c:pt idx="2967">
                  <c:v>5.9842177019309162E-3</c:v>
                </c:pt>
                <c:pt idx="2968">
                  <c:v>5.9839614386802964E-3</c:v>
                </c:pt>
                <c:pt idx="2969">
                  <c:v>5.9836428128345887E-3</c:v>
                </c:pt>
                <c:pt idx="2970">
                  <c:v>5.9832617256727616E-3</c:v>
                </c:pt>
                <c:pt idx="2971">
                  <c:v>5.9828180784737839E-3</c:v>
                </c:pt>
                <c:pt idx="2972">
                  <c:v>5.9823117726764963E-3</c:v>
                </c:pt>
                <c:pt idx="2973">
                  <c:v>5.9817427096398035E-3</c:v>
                </c:pt>
                <c:pt idx="2974">
                  <c:v>5.9811107906426741E-3</c:v>
                </c:pt>
                <c:pt idx="2975">
                  <c:v>5.9804159169640769E-3</c:v>
                </c:pt>
                <c:pt idx="2976">
                  <c:v>5.9796579901227886E-3</c:v>
                </c:pt>
                <c:pt idx="2977">
                  <c:v>5.978836911477714E-3</c:v>
                </c:pt>
                <c:pt idx="2978">
                  <c:v>5.9779525821479496E-3</c:v>
                </c:pt>
                <c:pt idx="2979">
                  <c:v>5.9770049036522721E-3</c:v>
                </c:pt>
                <c:pt idx="2980">
                  <c:v>5.9759937771897143E-3</c:v>
                </c:pt>
                <c:pt idx="2981">
                  <c:v>5.9749191044389249E-3</c:v>
                </c:pt>
                <c:pt idx="2982">
                  <c:v>5.9737807864390646E-3</c:v>
                </c:pt>
                <c:pt idx="2983">
                  <c:v>5.972578724469102E-3</c:v>
                </c:pt>
                <c:pt idx="2984">
                  <c:v>5.9711267593609563E-3</c:v>
                </c:pt>
                <c:pt idx="2985">
                  <c:v>5.9697877714004477E-3</c:v>
                </c:pt>
                <c:pt idx="2986">
                  <c:v>5.968589089526688E-3</c:v>
                </c:pt>
                <c:pt idx="2987">
                  <c:v>5.9671310657449794E-3</c:v>
                </c:pt>
                <c:pt idx="2988">
                  <c:v>5.9656088050275002E-3</c:v>
                </c:pt>
                <c:pt idx="2989">
                  <c:v>5.964022208493347E-3</c:v>
                </c:pt>
                <c:pt idx="2990">
                  <c:v>5.9623711774214883E-3</c:v>
                </c:pt>
                <c:pt idx="2991">
                  <c:v>5.960655613490573E-3</c:v>
                </c:pt>
                <c:pt idx="2992">
                  <c:v>5.9588754177397618E-3</c:v>
                </c:pt>
                <c:pt idx="2993">
                  <c:v>5.9570304917677674E-3</c:v>
                </c:pt>
                <c:pt idx="2994">
                  <c:v>5.9551207366137504E-3</c:v>
                </c:pt>
                <c:pt idx="2995">
                  <c:v>5.9531460537964875E-3</c:v>
                </c:pt>
                <c:pt idx="2996">
                  <c:v>5.9511063447548196E-3</c:v>
                </c:pt>
                <c:pt idx="2997">
                  <c:v>5.9490015107677152E-3</c:v>
                </c:pt>
                <c:pt idx="2998">
                  <c:v>5.9468314531141431E-3</c:v>
                </c:pt>
                <c:pt idx="2999">
                  <c:v>5.9439453814125187E-3</c:v>
                </c:pt>
                <c:pt idx="3000">
                  <c:v>5.9422952722432143E-3</c:v>
                </c:pt>
                <c:pt idx="3001">
                  <c:v>5.939928951663731E-3</c:v>
                </c:pt>
                <c:pt idx="3002">
                  <c:v>5.9374970129333349E-3</c:v>
                </c:pt>
                <c:pt idx="3003">
                  <c:v>5.9349993572510584E-3</c:v>
                </c:pt>
                <c:pt idx="3004">
                  <c:v>5.9324358860557425E-3</c:v>
                </c:pt>
                <c:pt idx="3005">
                  <c:v>5.9298065007062917E-3</c:v>
                </c:pt>
                <c:pt idx="3006">
                  <c:v>5.9271111024017387E-3</c:v>
                </c:pt>
                <c:pt idx="3007">
                  <c:v>5.9243495926608603E-3</c:v>
                </c:pt>
                <c:pt idx="3008">
                  <c:v>5.9215218727626251E-3</c:v>
                </c:pt>
                <c:pt idx="3009">
                  <c:v>5.9186278440659379E-3</c:v>
                </c:pt>
                <c:pt idx="3010">
                  <c:v>5.9156674077698312E-3</c:v>
                </c:pt>
                <c:pt idx="3011">
                  <c:v>5.9126407301413053E-3</c:v>
                </c:pt>
                <c:pt idx="3012">
                  <c:v>5.9095916651408231E-3</c:v>
                </c:pt>
                <c:pt idx="3013">
                  <c:v>5.9065538254809979E-3</c:v>
                </c:pt>
                <c:pt idx="3014">
                  <c:v>5.9035272317053966E-3</c:v>
                </c:pt>
                <c:pt idx="3015">
                  <c:v>5.900511904357586E-3</c:v>
                </c:pt>
                <c:pt idx="3016">
                  <c:v>5.8975078642209411E-3</c:v>
                </c:pt>
                <c:pt idx="3017">
                  <c:v>5.8945151317590927E-3</c:v>
                </c:pt>
                <c:pt idx="3018">
                  <c:v>5.8915337277554158E-3</c:v>
                </c:pt>
                <c:pt idx="3019">
                  <c:v>5.8885636728334134E-3</c:v>
                </c:pt>
                <c:pt idx="3020">
                  <c:v>5.8856049875366523E-3</c:v>
                </c:pt>
                <c:pt idx="3021">
                  <c:v>5.8826576924886353E-3</c:v>
                </c:pt>
                <c:pt idx="3022">
                  <c:v>5.8797218083928016E-3</c:v>
                </c:pt>
                <c:pt idx="3023">
                  <c:v>5.8767973558726538E-3</c:v>
                </c:pt>
                <c:pt idx="3024">
                  <c:v>5.8738843557115672E-3</c:v>
                </c:pt>
                <c:pt idx="3025">
                  <c:v>5.8709828281333643E-3</c:v>
                </c:pt>
                <c:pt idx="3026">
                  <c:v>5.8680927941612282E-3</c:v>
                </c:pt>
                <c:pt idx="3027">
                  <c:v>5.8652142741788538E-3</c:v>
                </c:pt>
                <c:pt idx="3028">
                  <c:v>5.862347288969616E-3</c:v>
                </c:pt>
                <c:pt idx="3029">
                  <c:v>5.8594918591570178E-3</c:v>
                </c:pt>
                <c:pt idx="3030">
                  <c:v>5.8566480052846259E-3</c:v>
                </c:pt>
                <c:pt idx="3031">
                  <c:v>5.8538157479759434E-3</c:v>
                </c:pt>
                <c:pt idx="3032">
                  <c:v>5.8509951080143452E-3</c:v>
                </c:pt>
                <c:pt idx="3033">
                  <c:v>5.8481861060233342E-3</c:v>
                </c:pt>
                <c:pt idx="3034">
                  <c:v>5.8453887623066692E-3</c:v>
                </c:pt>
                <c:pt idx="3035">
                  <c:v>5.8426030979674692E-3</c:v>
                </c:pt>
                <c:pt idx="3036">
                  <c:v>5.8398291333094932E-3</c:v>
                </c:pt>
                <c:pt idx="3037">
                  <c:v>5.8370668890361799E-3</c:v>
                </c:pt>
                <c:pt idx="3038">
                  <c:v>5.8343163859309044E-3</c:v>
                </c:pt>
                <c:pt idx="3039">
                  <c:v>5.8315776444572975E-3</c:v>
                </c:pt>
                <c:pt idx="3040">
                  <c:v>5.8288506852388622E-3</c:v>
                </c:pt>
                <c:pt idx="3041">
                  <c:v>5.8261355289790373E-3</c:v>
                </c:pt>
                <c:pt idx="3042">
                  <c:v>5.8234321963013258E-3</c:v>
                </c:pt>
                <c:pt idx="3043">
                  <c:v>5.8207407079091666E-3</c:v>
                </c:pt>
                <c:pt idx="3044">
                  <c:v>5.8180610843461267E-3</c:v>
                </c:pt>
                <c:pt idx="3045">
                  <c:v>5.8153933462357088E-3</c:v>
                </c:pt>
                <c:pt idx="3046">
                  <c:v>5.8127375142014159E-3</c:v>
                </c:pt>
                <c:pt idx="3047">
                  <c:v>5.810093608866751E-3</c:v>
                </c:pt>
                <c:pt idx="3048">
                  <c:v>5.8074616508552168E-3</c:v>
                </c:pt>
                <c:pt idx="3049">
                  <c:v>5.8048416610301246E-3</c:v>
                </c:pt>
                <c:pt idx="3050">
                  <c:v>5.8014907215042655E-3</c:v>
                </c:pt>
                <c:pt idx="3051">
                  <c:v>5.7996376677937889E-3</c:v>
                </c:pt>
                <c:pt idx="3052">
                  <c:v>5.7970537056295512E-3</c:v>
                </c:pt>
                <c:pt idx="3053">
                  <c:v>5.7944817941457671E-3</c:v>
                </c:pt>
                <c:pt idx="3054">
                  <c:v>5.7919219536461952E-3</c:v>
                </c:pt>
                <c:pt idx="3055">
                  <c:v>5.7893742050740826E-3</c:v>
                </c:pt>
                <c:pt idx="3056">
                  <c:v>5.7868385688930601E-3</c:v>
                </c:pt>
                <c:pt idx="3057">
                  <c:v>5.7843150658065667E-3</c:v>
                </c:pt>
                <c:pt idx="3058">
                  <c:v>5.7818037164381053E-3</c:v>
                </c:pt>
                <c:pt idx="3059">
                  <c:v>5.7793045412513067E-3</c:v>
                </c:pt>
                <c:pt idx="3060">
                  <c:v>5.7768175611094819E-3</c:v>
                </c:pt>
                <c:pt idx="3061">
                  <c:v>5.7743427966361338E-3</c:v>
                </c:pt>
                <c:pt idx="3062">
                  <c:v>5.7718802682948933E-3</c:v>
                </c:pt>
                <c:pt idx="3063">
                  <c:v>5.7694299967891993E-3</c:v>
                </c:pt>
                <c:pt idx="3064">
                  <c:v>5.7669920028224908E-3</c:v>
                </c:pt>
                <c:pt idx="3065">
                  <c:v>5.7645663070182707E-3</c:v>
                </c:pt>
                <c:pt idx="3066">
                  <c:v>5.7621529299201057E-3</c:v>
                </c:pt>
                <c:pt idx="3067">
                  <c:v>5.759751892231435E-3</c:v>
                </c:pt>
                <c:pt idx="3068">
                  <c:v>5.7573632145757614E-3</c:v>
                </c:pt>
                <c:pt idx="3069">
                  <c:v>5.7549869174966517E-3</c:v>
                </c:pt>
                <c:pt idx="3070">
                  <c:v>5.752623021777481E-3</c:v>
                </c:pt>
                <c:pt idx="3071">
                  <c:v>5.75027154788188E-3</c:v>
                </c:pt>
                <c:pt idx="3072">
                  <c:v>5.7479325166731599E-3</c:v>
                </c:pt>
                <c:pt idx="3073">
                  <c:v>5.7456059486149513E-3</c:v>
                </c:pt>
                <c:pt idx="3074">
                  <c:v>5.7432918642508213E-3</c:v>
                </c:pt>
                <c:pt idx="3075">
                  <c:v>5.7409902843641447E-3</c:v>
                </c:pt>
                <c:pt idx="3076">
                  <c:v>5.7387012297382967E-3</c:v>
                </c:pt>
                <c:pt idx="3077">
                  <c:v>5.7364247205171637E-3</c:v>
                </c:pt>
                <c:pt idx="3078">
                  <c:v>5.7341607778838011E-3</c:v>
                </c:pt>
                <c:pt idx="3079">
                  <c:v>5.7319094220620315E-3</c:v>
                </c:pt>
                <c:pt idx="3080">
                  <c:v>5.729670673995102E-3</c:v>
                </c:pt>
                <c:pt idx="3081">
                  <c:v>5.7274445540667074E-3</c:v>
                </c:pt>
                <c:pt idx="3082">
                  <c:v>5.7252310830602227E-3</c:v>
                </c:pt>
                <c:pt idx="3083">
                  <c:v>5.7230302815192147E-3</c:v>
                </c:pt>
                <c:pt idx="3084">
                  <c:v>5.7208421700671863E-3</c:v>
                </c:pt>
                <c:pt idx="3085">
                  <c:v>5.7186667694875126E-3</c:v>
                </c:pt>
                <c:pt idx="3086">
                  <c:v>5.7165041003237604E-3</c:v>
                </c:pt>
                <c:pt idx="3087">
                  <c:v>5.7143541831194966E-3</c:v>
                </c:pt>
                <c:pt idx="3088">
                  <c:v>5.7119127760429933E-3</c:v>
                </c:pt>
                <c:pt idx="3089">
                  <c:v>5.7100926873232538E-3</c:v>
                </c:pt>
                <c:pt idx="3090">
                  <c:v>5.7079811500582167E-3</c:v>
                </c:pt>
                <c:pt idx="3091">
                  <c:v>5.7058824473266156E-3</c:v>
                </c:pt>
                <c:pt idx="3092">
                  <c:v>5.7037965998318896E-3</c:v>
                </c:pt>
                <c:pt idx="3093">
                  <c:v>5.7017236280376693E-3</c:v>
                </c:pt>
                <c:pt idx="3094">
                  <c:v>5.6996635528872019E-3</c:v>
                </c:pt>
                <c:pt idx="3095">
                  <c:v>5.6976163946842462E-3</c:v>
                </c:pt>
                <c:pt idx="3096">
                  <c:v>5.6955821742921131E-3</c:v>
                </c:pt>
                <c:pt idx="3097">
                  <c:v>5.6935609121744335E-3</c:v>
                </c:pt>
                <c:pt idx="3098">
                  <c:v>5.6915526291945184E-3</c:v>
                </c:pt>
                <c:pt idx="3099">
                  <c:v>5.6895573456561266E-3</c:v>
                </c:pt>
                <c:pt idx="3100">
                  <c:v>5.687575082422569E-3</c:v>
                </c:pt>
                <c:pt idx="3101">
                  <c:v>5.6856058601972848E-3</c:v>
                </c:pt>
                <c:pt idx="3102">
                  <c:v>5.6836496994439045E-3</c:v>
                </c:pt>
                <c:pt idx="3103">
                  <c:v>5.6817066206260591E-3</c:v>
                </c:pt>
                <c:pt idx="3104">
                  <c:v>5.6797766448468678E-3</c:v>
                </c:pt>
                <c:pt idx="3105">
                  <c:v>5.6773145336119768E-3</c:v>
                </c:pt>
                <c:pt idx="3106">
                  <c:v>5.6758653848509866E-3</c:v>
                </c:pt>
                <c:pt idx="3107">
                  <c:v>5.6737965384368039E-3</c:v>
                </c:pt>
                <c:pt idx="3108">
                  <c:v>5.6719210653000118E-3</c:v>
                </c:pt>
                <c:pt idx="3109">
                  <c:v>5.6700588011970865E-3</c:v>
                </c:pt>
                <c:pt idx="3110">
                  <c:v>5.6682097664317865E-3</c:v>
                </c:pt>
                <c:pt idx="3111">
                  <c:v>5.6663739819473591E-3</c:v>
                </c:pt>
                <c:pt idx="3112">
                  <c:v>5.6645514682074349E-3</c:v>
                </c:pt>
                <c:pt idx="3113">
                  <c:v>5.6627422459154531E-3</c:v>
                </c:pt>
                <c:pt idx="3114">
                  <c:v>5.6609463356149803E-3</c:v>
                </c:pt>
                <c:pt idx="3115">
                  <c:v>5.6591637580094556E-3</c:v>
                </c:pt>
                <c:pt idx="3116">
                  <c:v>5.6573945338023179E-3</c:v>
                </c:pt>
                <c:pt idx="3117">
                  <c:v>5.6556386835371342E-3</c:v>
                </c:pt>
                <c:pt idx="3118">
                  <c:v>5.6538962278374072E-3</c:v>
                </c:pt>
                <c:pt idx="3119">
                  <c:v>5.6521671872467039E-3</c:v>
                </c:pt>
                <c:pt idx="3120">
                  <c:v>5.6504515826283352E-3</c:v>
                </c:pt>
                <c:pt idx="3121">
                  <c:v>5.6487494344459321E-3</c:v>
                </c:pt>
                <c:pt idx="3122">
                  <c:v>5.6470607634029335E-3</c:v>
                </c:pt>
                <c:pt idx="3123">
                  <c:v>5.6453855902027783E-3</c:v>
                </c:pt>
                <c:pt idx="3124">
                  <c:v>5.6437239351492252E-3</c:v>
                </c:pt>
                <c:pt idx="3125">
                  <c:v>5.6420758192654574E-3</c:v>
                </c:pt>
                <c:pt idx="3126">
                  <c:v>5.6404412630151057E-3</c:v>
                </c:pt>
                <c:pt idx="3127">
                  <c:v>5.638820287021673E-3</c:v>
                </c:pt>
                <c:pt idx="3128">
                  <c:v>5.6372129119885983E-3</c:v>
                </c:pt>
                <c:pt idx="3129">
                  <c:v>5.6356191582995763E-3</c:v>
                </c:pt>
                <c:pt idx="3130">
                  <c:v>5.6340390469777901E-3</c:v>
                </c:pt>
                <c:pt idx="3131">
                  <c:v>5.6324725984069346E-3</c:v>
                </c:pt>
                <c:pt idx="3132">
                  <c:v>5.6309198332904487E-3</c:v>
                </c:pt>
                <c:pt idx="3133">
                  <c:v>5.6293807722518352E-3</c:v>
                </c:pt>
                <c:pt idx="3134">
                  <c:v>5.6278554359145971E-3</c:v>
                </c:pt>
                <c:pt idx="3135">
                  <c:v>5.6263438448223013E-3</c:v>
                </c:pt>
                <c:pt idx="3136">
                  <c:v>5.6248460197583228E-3</c:v>
                </c:pt>
                <c:pt idx="3137">
                  <c:v>5.6233619812662283E-3</c:v>
                </c:pt>
                <c:pt idx="3138">
                  <c:v>5.6218917502093291E-3</c:v>
                </c:pt>
                <c:pt idx="3139">
                  <c:v>5.6204353468913837E-3</c:v>
                </c:pt>
                <c:pt idx="3140">
                  <c:v>5.6185831798316599E-3</c:v>
                </c:pt>
                <c:pt idx="3141">
                  <c:v>5.6171584604491898E-3</c:v>
                </c:pt>
                <c:pt idx="3142">
                  <c:v>5.6159483315720848E-3</c:v>
                </c:pt>
                <c:pt idx="3143">
                  <c:v>5.6145494348935898E-3</c:v>
                </c:pt>
                <c:pt idx="3144">
                  <c:v>5.6131644722690055E-3</c:v>
                </c:pt>
                <c:pt idx="3145">
                  <c:v>5.6117934640820266E-3</c:v>
                </c:pt>
                <c:pt idx="3146">
                  <c:v>5.6104364311959642E-3</c:v>
                </c:pt>
                <c:pt idx="3147">
                  <c:v>5.6090933941543852E-3</c:v>
                </c:pt>
                <c:pt idx="3148">
                  <c:v>5.6077643736607286E-3</c:v>
                </c:pt>
                <c:pt idx="3149">
                  <c:v>5.6064493904184332E-3</c:v>
                </c:pt>
                <c:pt idx="3150">
                  <c:v>5.6051484647312577E-3</c:v>
                </c:pt>
                <c:pt idx="3151">
                  <c:v>5.6038616176223854E-3</c:v>
                </c:pt>
                <c:pt idx="3152">
                  <c:v>5.602588869395575E-3</c:v>
                </c:pt>
                <c:pt idx="3153">
                  <c:v>5.6013302409940735E-3</c:v>
                </c:pt>
                <c:pt idx="3154">
                  <c:v>5.6000857528815118E-3</c:v>
                </c:pt>
                <c:pt idx="3155">
                  <c:v>5.5988554255215206E-3</c:v>
                </c:pt>
                <c:pt idx="3156">
                  <c:v>5.5972095397205379E-3</c:v>
                </c:pt>
                <c:pt idx="3157">
                  <c:v>5.5964373364325581E-3</c:v>
                </c:pt>
                <c:pt idx="3158">
                  <c:v>5.595081103546562E-3</c:v>
                </c:pt>
                <c:pt idx="3159">
                  <c:v>5.5940761385553373E-3</c:v>
                </c:pt>
                <c:pt idx="3160">
                  <c:v>5.5929169254298472E-3</c:v>
                </c:pt>
                <c:pt idx="3161">
                  <c:v>5.5917719970377533E-3</c:v>
                </c:pt>
                <c:pt idx="3162">
                  <c:v>5.5906413740025585E-3</c:v>
                </c:pt>
                <c:pt idx="3163">
                  <c:v>5.5895250770277016E-3</c:v>
                </c:pt>
                <c:pt idx="3164">
                  <c:v>5.5884231265768136E-3</c:v>
                </c:pt>
                <c:pt idx="3165">
                  <c:v>5.5873355435132055E-3</c:v>
                </c:pt>
                <c:pt idx="3166">
                  <c:v>5.586262348220572E-3</c:v>
                </c:pt>
                <c:pt idx="3167">
                  <c:v>5.5852035615622242E-3</c:v>
                </c:pt>
                <c:pt idx="3168">
                  <c:v>5.5841592039218568E-3</c:v>
                </c:pt>
                <c:pt idx="3169">
                  <c:v>5.583129296162781E-3</c:v>
                </c:pt>
                <c:pt idx="3170">
                  <c:v>5.5821138586686914E-3</c:v>
                </c:pt>
                <c:pt idx="3171">
                  <c:v>5.5811129123828351E-3</c:v>
                </c:pt>
                <c:pt idx="3172">
                  <c:v>5.5801264777688431E-3</c:v>
                </c:pt>
                <c:pt idx="3173">
                  <c:v>5.5791545754502181E-3</c:v>
                </c:pt>
                <c:pt idx="3174">
                  <c:v>5.578197225970527E-3</c:v>
                </c:pt>
                <c:pt idx="3175">
                  <c:v>5.577254450273017E-3</c:v>
                </c:pt>
                <c:pt idx="3176">
                  <c:v>5.5763262686614468E-3</c:v>
                </c:pt>
                <c:pt idx="3177">
                  <c:v>5.5754127018392552E-3</c:v>
                </c:pt>
                <c:pt idx="3178">
                  <c:v>5.5745137706697534E-3</c:v>
                </c:pt>
                <c:pt idx="3179">
                  <c:v>5.5736294954567001E-3</c:v>
                </c:pt>
                <c:pt idx="3180">
                  <c:v>5.5727598970634062E-3</c:v>
                </c:pt>
                <c:pt idx="3181">
                  <c:v>5.5719049959535027E-3</c:v>
                </c:pt>
                <c:pt idx="3182">
                  <c:v>5.5710648129103646E-3</c:v>
                </c:pt>
                <c:pt idx="3183">
                  <c:v>5.5702393686374307E-3</c:v>
                </c:pt>
                <c:pt idx="3184">
                  <c:v>5.5694286834384599E-3</c:v>
                </c:pt>
                <c:pt idx="3185">
                  <c:v>5.5686327782566991E-3</c:v>
                </c:pt>
                <c:pt idx="3186">
                  <c:v>5.5678516735557793E-3</c:v>
                </c:pt>
                <c:pt idx="3187">
                  <c:v>5.5670853900391393E-3</c:v>
                </c:pt>
                <c:pt idx="3188">
                  <c:v>5.5663339484102181E-3</c:v>
                </c:pt>
                <c:pt idx="3189">
                  <c:v>5.5655973691326466E-3</c:v>
                </c:pt>
                <c:pt idx="3190">
                  <c:v>5.5648756729098636E-3</c:v>
                </c:pt>
                <c:pt idx="3191">
                  <c:v>5.5641688803653722E-3</c:v>
                </c:pt>
                <c:pt idx="3192">
                  <c:v>5.5632711428277304E-3</c:v>
                </c:pt>
                <c:pt idx="3193">
                  <c:v>5.5626006103448589E-3</c:v>
                </c:pt>
                <c:pt idx="3194">
                  <c:v>5.5620447889825897E-3</c:v>
                </c:pt>
                <c:pt idx="3195">
                  <c:v>5.5613999601522579E-3</c:v>
                </c:pt>
                <c:pt idx="3196">
                  <c:v>5.5607701412352384E-3</c:v>
                </c:pt>
                <c:pt idx="3197">
                  <c:v>5.5601553526152259E-3</c:v>
                </c:pt>
                <c:pt idx="3198">
                  <c:v>5.5595556151555314E-3</c:v>
                </c:pt>
                <c:pt idx="3199">
                  <c:v>5.558970949479658E-3</c:v>
                </c:pt>
                <c:pt idx="3200">
                  <c:v>5.5584013759713002E-3</c:v>
                </c:pt>
                <c:pt idx="3201">
                  <c:v>5.5578469155737054E-3</c:v>
                </c:pt>
                <c:pt idx="3202">
                  <c:v>5.5573075886705681E-3</c:v>
                </c:pt>
                <c:pt idx="3203">
                  <c:v>5.5567834162051355E-3</c:v>
                </c:pt>
                <c:pt idx="3204">
                  <c:v>5.5562744183212942E-3</c:v>
                </c:pt>
                <c:pt idx="3205">
                  <c:v>5.5558141101617053E-3</c:v>
                </c:pt>
                <c:pt idx="3206">
                  <c:v>5.5550353919997519E-3</c:v>
                </c:pt>
                <c:pt idx="3207">
                  <c:v>5.5545807586288021E-3</c:v>
                </c:pt>
                <c:pt idx="3208">
                  <c:v>5.5541413944837359E-3</c:v>
                </c:pt>
                <c:pt idx="3209">
                  <c:v>5.5537173201880563E-3</c:v>
                </c:pt>
                <c:pt idx="3210">
                  <c:v>5.5532514125555821E-3</c:v>
                </c:pt>
                <c:pt idx="3211">
                  <c:v>5.5529151235589325E-3</c:v>
                </c:pt>
                <c:pt idx="3212">
                  <c:v>5.552537042472494E-3</c:v>
                </c:pt>
                <c:pt idx="3213">
                  <c:v>5.5521743337294538E-3</c:v>
                </c:pt>
                <c:pt idx="3214">
                  <c:v>5.5518270179533147E-3</c:v>
                </c:pt>
                <c:pt idx="3215">
                  <c:v>5.5514951158475156E-3</c:v>
                </c:pt>
                <c:pt idx="3216">
                  <c:v>5.5511786480355596E-3</c:v>
                </c:pt>
                <c:pt idx="3217">
                  <c:v>5.5508776350610134E-3</c:v>
                </c:pt>
                <c:pt idx="3218">
                  <c:v>5.550592097627316E-3</c:v>
                </c:pt>
                <c:pt idx="3219">
                  <c:v>5.5503220564379063E-3</c:v>
                </c:pt>
                <c:pt idx="3220">
                  <c:v>5.5500675317965431E-3</c:v>
                </c:pt>
                <c:pt idx="3221">
                  <c:v>5.5498285446464735E-3</c:v>
                </c:pt>
                <c:pt idx="3222">
                  <c:v>5.5496051156112003E-3</c:v>
                </c:pt>
                <c:pt idx="3223">
                  <c:v>5.5493972653142265E-3</c:v>
                </c:pt>
                <c:pt idx="3224">
                  <c:v>5.5492050141392468E-3</c:v>
                </c:pt>
                <c:pt idx="3225">
                  <c:v>5.5490283830295084E-3</c:v>
                </c:pt>
                <c:pt idx="3226">
                  <c:v>5.5488673925285781E-3</c:v>
                </c:pt>
                <c:pt idx="3227">
                  <c:v>5.5487220632599588E-3</c:v>
                </c:pt>
                <c:pt idx="3228">
                  <c:v>5.5485924156872812E-3</c:v>
                </c:pt>
                <c:pt idx="3229">
                  <c:v>5.5484784706738566E-3</c:v>
                </c:pt>
                <c:pt idx="3230">
                  <c:v>5.5483802487632516E-3</c:v>
                </c:pt>
                <c:pt idx="3231">
                  <c:v>5.5482977705789693E-3</c:v>
                </c:pt>
                <c:pt idx="3232">
                  <c:v>5.5482310567445126E-3</c:v>
                </c:pt>
                <c:pt idx="3233">
                  <c:v>5.5481801278833842E-3</c:v>
                </c:pt>
                <c:pt idx="3234">
                  <c:v>5.5481450046990233E-3</c:v>
                </c:pt>
                <c:pt idx="3235">
                  <c:v>5.5481257078948687E-3</c:v>
                </c:pt>
                <c:pt idx="3236">
                  <c:v>5.5481222578546152E-3</c:v>
                </c:pt>
                <c:pt idx="3237">
                  <c:v>5.5481346754415739E-3</c:v>
                </c:pt>
                <c:pt idx="3238">
                  <c:v>5.5481629810394395E-3</c:v>
                </c:pt>
                <c:pt idx="3239">
                  <c:v>5.5482071955914591E-3</c:v>
                </c:pt>
                <c:pt idx="3240">
                  <c:v>5.5482673395612636E-3</c:v>
                </c:pt>
                <c:pt idx="3241">
                  <c:v>5.5483434334924198E-3</c:v>
                </c:pt>
                <c:pt idx="3242">
                  <c:v>5.5484354981683026E-3</c:v>
                </c:pt>
                <c:pt idx="3243">
                  <c:v>5.5485435542124151E-3</c:v>
                </c:pt>
                <c:pt idx="3244">
                  <c:v>5.5487586189784111E-3</c:v>
                </c:pt>
                <c:pt idx="3245">
                  <c:v>5.5488290472016644E-3</c:v>
                </c:pt>
                <c:pt idx="3246">
                  <c:v>5.5489638767092231E-3</c:v>
                </c:pt>
                <c:pt idx="3247">
                  <c:v>5.549136104381347E-3</c:v>
                </c:pt>
                <c:pt idx="3248">
                  <c:v>5.5493244264592789E-3</c:v>
                </c:pt>
                <c:pt idx="3249">
                  <c:v>5.549528863726394E-3</c:v>
                </c:pt>
                <c:pt idx="3250">
                  <c:v>5.5497494368861311E-3</c:v>
                </c:pt>
                <c:pt idx="3251">
                  <c:v>5.549986166322185E-3</c:v>
                </c:pt>
                <c:pt idx="3252">
                  <c:v>5.5502390727379947E-3</c:v>
                </c:pt>
                <c:pt idx="3253">
                  <c:v>5.5505081769169351E-3</c:v>
                </c:pt>
                <c:pt idx="3254">
                  <c:v>5.550793499242701E-3</c:v>
                </c:pt>
                <c:pt idx="3255">
                  <c:v>5.5510950605786036E-3</c:v>
                </c:pt>
                <c:pt idx="3256">
                  <c:v>5.5514128814682095E-3</c:v>
                </c:pt>
                <c:pt idx="3257">
                  <c:v>5.5517469825350219E-3</c:v>
                </c:pt>
                <c:pt idx="3258">
                  <c:v>5.5520973844824795E-3</c:v>
                </c:pt>
                <c:pt idx="3259">
                  <c:v>5.5524641078541492E-3</c:v>
                </c:pt>
                <c:pt idx="3260">
                  <c:v>5.5529596250014635E-3</c:v>
                </c:pt>
                <c:pt idx="3261">
                  <c:v>5.5532466013641368E-3</c:v>
                </c:pt>
                <c:pt idx="3262">
                  <c:v>5.553723153122192E-3</c:v>
                </c:pt>
                <c:pt idx="3263">
                  <c:v>5.5540946283727521E-3</c:v>
                </c:pt>
                <c:pt idx="3264">
                  <c:v>5.5545432685377705E-3</c:v>
                </c:pt>
                <c:pt idx="3265">
                  <c:v>5.5550083538680184E-3</c:v>
                </c:pt>
                <c:pt idx="3266">
                  <c:v>5.5554899050669349E-3</c:v>
                </c:pt>
                <c:pt idx="3267">
                  <c:v>5.5559879427580228E-3</c:v>
                </c:pt>
                <c:pt idx="3268">
                  <c:v>5.5565024876447211E-3</c:v>
                </c:pt>
                <c:pt idx="3269">
                  <c:v>5.5570335602705967E-3</c:v>
                </c:pt>
                <c:pt idx="3270">
                  <c:v>5.5575811814190246E-3</c:v>
                </c:pt>
                <c:pt idx="3271">
                  <c:v>5.558145298891759E-3</c:v>
                </c:pt>
                <c:pt idx="3272">
                  <c:v>5.5587138749579879E-3</c:v>
                </c:pt>
                <c:pt idx="3273">
                  <c:v>5.5592776838775393E-3</c:v>
                </c:pt>
                <c:pt idx="3274">
                  <c:v>5.5598367161380224E-3</c:v>
                </c:pt>
                <c:pt idx="3275">
                  <c:v>5.5603909629464709E-3</c:v>
                </c:pt>
                <c:pt idx="3276">
                  <c:v>5.5609404150303021E-3</c:v>
                </c:pt>
                <c:pt idx="3277">
                  <c:v>5.5614850632768054E-3</c:v>
                </c:pt>
                <c:pt idx="3278">
                  <c:v>5.5620248986532062E-3</c:v>
                </c:pt>
                <c:pt idx="3279">
                  <c:v>5.5625599119668578E-3</c:v>
                </c:pt>
                <c:pt idx="3280">
                  <c:v>5.5630900941849859E-3</c:v>
                </c:pt>
                <c:pt idx="3281">
                  <c:v>5.5636154360350076E-3</c:v>
                </c:pt>
                <c:pt idx="3282">
                  <c:v>5.5641359285640846E-3</c:v>
                </c:pt>
                <c:pt idx="3283">
                  <c:v>5.5646515624196979E-3</c:v>
                </c:pt>
                <c:pt idx="3284">
                  <c:v>5.5651623288888175E-3</c:v>
                </c:pt>
                <c:pt idx="3285">
                  <c:v>5.5656682185389883E-3</c:v>
                </c:pt>
                <c:pt idx="3286">
                  <c:v>5.5661692222574999E-3</c:v>
                </c:pt>
                <c:pt idx="3287">
                  <c:v>5.5666653309316416E-3</c:v>
                </c:pt>
                <c:pt idx="3288">
                  <c:v>5.567156535608575E-3</c:v>
                </c:pt>
                <c:pt idx="3289">
                  <c:v>5.5676428270157174E-3</c:v>
                </c:pt>
                <c:pt idx="3290">
                  <c:v>5.5681241960403582E-3</c:v>
                </c:pt>
                <c:pt idx="3291">
                  <c:v>5.5686006335697869E-3</c:v>
                </c:pt>
                <c:pt idx="3292">
                  <c:v>5.5690721307311009E-3</c:v>
                </c:pt>
                <c:pt idx="3293">
                  <c:v>5.5695386780119094E-3</c:v>
                </c:pt>
                <c:pt idx="3294">
                  <c:v>5.570000266459374E-3</c:v>
                </c:pt>
                <c:pt idx="3295">
                  <c:v>5.570456886960784E-3</c:v>
                </c:pt>
                <c:pt idx="3296">
                  <c:v>5.5709726441577345E-3</c:v>
                </c:pt>
                <c:pt idx="3297">
                  <c:v>5.5714185883992684E-3</c:v>
                </c:pt>
                <c:pt idx="3298">
                  <c:v>5.5717968497415171E-3</c:v>
                </c:pt>
                <c:pt idx="3299">
                  <c:v>5.5722335073316032E-3</c:v>
                </c:pt>
                <c:pt idx="3300">
                  <c:v>5.5726651513321457E-3</c:v>
                </c:pt>
                <c:pt idx="3301">
                  <c:v>5.5730917727103702E-3</c:v>
                </c:pt>
                <c:pt idx="3302">
                  <c:v>5.573513362353566E-3</c:v>
                </c:pt>
                <c:pt idx="3303">
                  <c:v>5.5739299110690865E-3</c:v>
                </c:pt>
                <c:pt idx="3304">
                  <c:v>5.5743414098241573E-3</c:v>
                </c:pt>
                <c:pt idx="3305">
                  <c:v>5.5747478492662594E-3</c:v>
                </c:pt>
                <c:pt idx="3306">
                  <c:v>5.5751492206024267E-3</c:v>
                </c:pt>
                <c:pt idx="3307">
                  <c:v>5.5755455145600763E-3</c:v>
                </c:pt>
                <c:pt idx="3308">
                  <c:v>5.5759367219465616E-3</c:v>
                </c:pt>
                <c:pt idx="3309">
                  <c:v>5.5763228337291082E-3</c:v>
                </c:pt>
                <c:pt idx="3310">
                  <c:v>5.5767038407950054E-3</c:v>
                </c:pt>
                <c:pt idx="3311">
                  <c:v>5.5771861915943077E-3</c:v>
                </c:pt>
                <c:pt idx="3312">
                  <c:v>5.5774505044059453E-3</c:v>
                </c:pt>
                <c:pt idx="3313">
                  <c:v>5.5778161425656947E-3</c:v>
                </c:pt>
                <c:pt idx="3314">
                  <c:v>5.5781766396378885E-3</c:v>
                </c:pt>
                <c:pt idx="3315">
                  <c:v>5.5785319861900717E-3</c:v>
                </c:pt>
                <c:pt idx="3316">
                  <c:v>5.5788821734292782E-3</c:v>
                </c:pt>
                <c:pt idx="3317">
                  <c:v>5.5792271920829251E-3</c:v>
                </c:pt>
                <c:pt idx="3318">
                  <c:v>5.5795670331182379E-3</c:v>
                </c:pt>
                <c:pt idx="3319">
                  <c:v>5.5799016871826979E-3</c:v>
                </c:pt>
                <c:pt idx="3320">
                  <c:v>5.5802311455632747E-3</c:v>
                </c:pt>
                <c:pt idx="3321">
                  <c:v>5.5805553986676415E-3</c:v>
                </c:pt>
                <c:pt idx="3322">
                  <c:v>5.5808744377827679E-3</c:v>
                </c:pt>
                <c:pt idx="3323">
                  <c:v>5.5811882536360713E-3</c:v>
                </c:pt>
                <c:pt idx="3324">
                  <c:v>5.5814968369549689E-3</c:v>
                </c:pt>
                <c:pt idx="3325">
                  <c:v>5.5818001787066862E-3</c:v>
                </c:pt>
                <c:pt idx="3326">
                  <c:v>5.5820982699383848E-3</c:v>
                </c:pt>
                <c:pt idx="3327">
                  <c:v>5.5823911014574179E-3</c:v>
                </c:pt>
                <c:pt idx="3328">
                  <c:v>5.582678664071139E-3</c:v>
                </c:pt>
                <c:pt idx="3329">
                  <c:v>5.5829609486668375E-3</c:v>
                </c:pt>
                <c:pt idx="3330">
                  <c:v>5.5832379461318027E-3</c:v>
                </c:pt>
                <c:pt idx="3331">
                  <c:v>5.5835096475131962E-3</c:v>
                </c:pt>
                <c:pt idx="3332">
                  <c:v>5.5837760432986272E-3</c:v>
                </c:pt>
                <c:pt idx="3333">
                  <c:v>5.5840371247750653E-3</c:v>
                </c:pt>
                <c:pt idx="3334">
                  <c:v>5.5842928826699278E-3</c:v>
                </c:pt>
                <c:pt idx="3335">
                  <c:v>5.5845433077905682E-3</c:v>
                </c:pt>
                <c:pt idx="3336">
                  <c:v>5.5847883910242757E-3</c:v>
                </c:pt>
                <c:pt idx="3337">
                  <c:v>5.585028123498148E-3</c:v>
                </c:pt>
                <c:pt idx="3338">
                  <c:v>5.5852624958596664E-3</c:v>
                </c:pt>
                <c:pt idx="3339">
                  <c:v>5.5854914989161841E-3</c:v>
                </c:pt>
                <c:pt idx="3340">
                  <c:v>5.5857151237947988E-3</c:v>
                </c:pt>
                <c:pt idx="3341">
                  <c:v>5.5859333611429918E-3</c:v>
                </c:pt>
                <c:pt idx="3342">
                  <c:v>5.5861462020079244E-3</c:v>
                </c:pt>
                <c:pt idx="3343">
                  <c:v>5.5863536372768863E-3</c:v>
                </c:pt>
                <c:pt idx="3344">
                  <c:v>5.5865556576772946E-3</c:v>
                </c:pt>
                <c:pt idx="3345">
                  <c:v>5.5867522541763748E-3</c:v>
                </c:pt>
                <c:pt idx="3346">
                  <c:v>5.5869434177413524E-3</c:v>
                </c:pt>
                <c:pt idx="3347">
                  <c:v>5.5871291390996447E-3</c:v>
                </c:pt>
                <c:pt idx="3348">
                  <c:v>5.5873347165746878E-3</c:v>
                </c:pt>
                <c:pt idx="3349">
                  <c:v>5.5874842189851393E-3</c:v>
                </c:pt>
                <c:pt idx="3350">
                  <c:v>5.5876535592069843E-3</c:v>
                </c:pt>
                <c:pt idx="3351">
                  <c:v>5.5878174208512377E-3</c:v>
                </c:pt>
                <c:pt idx="3352">
                  <c:v>5.5879757948051889E-3</c:v>
                </c:pt>
                <c:pt idx="3353">
                  <c:v>5.5881286718761913E-3</c:v>
                </c:pt>
                <c:pt idx="3354">
                  <c:v>5.5882760429515344E-3</c:v>
                </c:pt>
                <c:pt idx="3355">
                  <c:v>5.5884178989984434E-3</c:v>
                </c:pt>
                <c:pt idx="3356">
                  <c:v>5.5885542307443359E-3</c:v>
                </c:pt>
                <c:pt idx="3357">
                  <c:v>5.5886850292363732E-3</c:v>
                </c:pt>
                <c:pt idx="3358">
                  <c:v>5.5888102852019728E-3</c:v>
                </c:pt>
                <c:pt idx="3359">
                  <c:v>5.5889299897682321E-3</c:v>
                </c:pt>
                <c:pt idx="3360">
                  <c:v>5.5890441335026964E-3</c:v>
                </c:pt>
                <c:pt idx="3361">
                  <c:v>5.5891827043375031E-3</c:v>
                </c:pt>
                <c:pt idx="3362">
                  <c:v>5.5892557025050138E-3</c:v>
                </c:pt>
                <c:pt idx="3363">
                  <c:v>5.5893531094675097E-3</c:v>
                </c:pt>
                <c:pt idx="3364">
                  <c:v>5.5894449193871765E-3</c:v>
                </c:pt>
                <c:pt idx="3365">
                  <c:v>5.5895311228315592E-3</c:v>
                </c:pt>
                <c:pt idx="3366">
                  <c:v>5.5896227647256325E-3</c:v>
                </c:pt>
                <c:pt idx="3367">
                  <c:v>5.5896866748028629E-3</c:v>
                </c:pt>
                <c:pt idx="3368">
                  <c:v>5.5897560047846184E-3</c:v>
                </c:pt>
                <c:pt idx="3369">
                  <c:v>5.5898196919201837E-3</c:v>
                </c:pt>
                <c:pt idx="3370">
                  <c:v>5.5898777274165923E-3</c:v>
                </c:pt>
                <c:pt idx="3371">
                  <c:v>5.5899301017614533E-3</c:v>
                </c:pt>
                <c:pt idx="3372">
                  <c:v>5.5899768060818644E-3</c:v>
                </c:pt>
                <c:pt idx="3373">
                  <c:v>5.5900178311052429E-3</c:v>
                </c:pt>
                <c:pt idx="3374">
                  <c:v>5.5900531677988141E-3</c:v>
                </c:pt>
                <c:pt idx="3375">
                  <c:v>5.5900828069699315E-3</c:v>
                </c:pt>
                <c:pt idx="3376">
                  <c:v>5.5901067396657567E-3</c:v>
                </c:pt>
                <c:pt idx="3377">
                  <c:v>5.5901249565337707E-3</c:v>
                </c:pt>
                <c:pt idx="3378">
                  <c:v>5.5901374487010713E-3</c:v>
                </c:pt>
                <c:pt idx="3379">
                  <c:v>5.5901442068151397E-3</c:v>
                </c:pt>
                <c:pt idx="3380">
                  <c:v>5.5901452220030734E-3</c:v>
                </c:pt>
                <c:pt idx="3381">
                  <c:v>5.5901404847524816E-3</c:v>
                </c:pt>
                <c:pt idx="3382">
                  <c:v>5.59012998643027E-3</c:v>
                </c:pt>
                <c:pt idx="3383">
                  <c:v>5.5901137176039839E-3</c:v>
                </c:pt>
                <c:pt idx="3384">
                  <c:v>5.5900916692408487E-3</c:v>
                </c:pt>
                <c:pt idx="3385">
                  <c:v>5.5900638322281537E-3</c:v>
                </c:pt>
                <c:pt idx="3386">
                  <c:v>5.5900301973732525E-3</c:v>
                </c:pt>
                <c:pt idx="3387">
                  <c:v>5.5899907557233064E-3</c:v>
                </c:pt>
                <c:pt idx="3388">
                  <c:v>5.5899454979257968E-3</c:v>
                </c:pt>
                <c:pt idx="3389">
                  <c:v>5.5898944150278851E-3</c:v>
                </c:pt>
                <c:pt idx="3390">
                  <c:v>5.5898374979967969E-3</c:v>
                </c:pt>
                <c:pt idx="3391">
                  <c:v>5.5897747374800133E-3</c:v>
                </c:pt>
                <c:pt idx="3392">
                  <c:v>5.5897061244447599E-3</c:v>
                </c:pt>
                <c:pt idx="3393">
                  <c:v>5.5896316497783261E-3</c:v>
                </c:pt>
                <c:pt idx="3394">
                  <c:v>5.5895513045278733E-3</c:v>
                </c:pt>
                <c:pt idx="3395">
                  <c:v>5.5894650793408829E-3</c:v>
                </c:pt>
                <c:pt idx="3396">
                  <c:v>5.5893729651845803E-3</c:v>
                </c:pt>
                <c:pt idx="3397">
                  <c:v>5.5892749528663188E-3</c:v>
                </c:pt>
                <c:pt idx="3398">
                  <c:v>5.58917103343326E-3</c:v>
                </c:pt>
                <c:pt idx="3399">
                  <c:v>5.5890611976128213E-3</c:v>
                </c:pt>
                <c:pt idx="3400">
                  <c:v>5.5889112721807521E-3</c:v>
                </c:pt>
                <c:pt idx="3401">
                  <c:v>5.5887878790450429E-3</c:v>
                </c:pt>
                <c:pt idx="3402">
                  <c:v>5.5886773811941737E-3</c:v>
                </c:pt>
                <c:pt idx="3403">
                  <c:v>5.5885429376978379E-3</c:v>
                </c:pt>
                <c:pt idx="3404">
                  <c:v>5.5884025311314645E-3</c:v>
                </c:pt>
                <c:pt idx="3405">
                  <c:v>5.5882561521425345E-3</c:v>
                </c:pt>
                <c:pt idx="3406">
                  <c:v>5.5881037916183374E-3</c:v>
                </c:pt>
                <c:pt idx="3407">
                  <c:v>5.5879454405260987E-3</c:v>
                </c:pt>
                <c:pt idx="3408">
                  <c:v>5.5877810897531077E-3</c:v>
                </c:pt>
                <c:pt idx="3409">
                  <c:v>5.5876107301067179E-3</c:v>
                </c:pt>
                <c:pt idx="3410">
                  <c:v>5.5874343527140269E-3</c:v>
                </c:pt>
                <c:pt idx="3411">
                  <c:v>5.5872519481425797E-3</c:v>
                </c:pt>
                <c:pt idx="3412">
                  <c:v>5.587063507359602E-3</c:v>
                </c:pt>
                <c:pt idx="3413">
                  <c:v>5.586869021252383E-3</c:v>
                </c:pt>
                <c:pt idx="3414">
                  <c:v>5.5866684807082123E-3</c:v>
                </c:pt>
                <c:pt idx="3415">
                  <c:v>5.5864618767742513E-3</c:v>
                </c:pt>
                <c:pt idx="3416">
                  <c:v>5.5861873187179611E-3</c:v>
                </c:pt>
                <c:pt idx="3417">
                  <c:v>5.5860304415666917E-3</c:v>
                </c:pt>
                <c:pt idx="3418">
                  <c:v>5.5857729732000649E-3</c:v>
                </c:pt>
                <c:pt idx="3419">
                  <c:v>5.5855746430477637E-3</c:v>
                </c:pt>
                <c:pt idx="3420">
                  <c:v>5.58533758451496E-3</c:v>
                </c:pt>
                <c:pt idx="3421">
                  <c:v>5.5850944078361664E-3</c:v>
                </c:pt>
                <c:pt idx="3422">
                  <c:v>5.5848451036588642E-3</c:v>
                </c:pt>
                <c:pt idx="3423">
                  <c:v>5.584589663110151E-3</c:v>
                </c:pt>
                <c:pt idx="3424">
                  <c:v>5.5843280768375081E-3</c:v>
                </c:pt>
                <c:pt idx="3425">
                  <c:v>5.584060336047969E-3</c:v>
                </c:pt>
                <c:pt idx="3426">
                  <c:v>5.583786431229143E-3</c:v>
                </c:pt>
                <c:pt idx="3427">
                  <c:v>5.5835063535081275E-3</c:v>
                </c:pt>
                <c:pt idx="3428">
                  <c:v>5.58322009361234E-3</c:v>
                </c:pt>
                <c:pt idx="3429">
                  <c:v>5.5829276426688779E-3</c:v>
                </c:pt>
                <c:pt idx="3430">
                  <c:v>5.5826289913252225E-3</c:v>
                </c:pt>
                <c:pt idx="3431">
                  <c:v>5.5823241305485993E-3</c:v>
                </c:pt>
                <c:pt idx="3432">
                  <c:v>5.5820130512262978E-3</c:v>
                </c:pt>
                <c:pt idx="3433">
                  <c:v>5.5816957441656712E-3</c:v>
                </c:pt>
                <c:pt idx="3434">
                  <c:v>5.581372200333945E-3</c:v>
                </c:pt>
                <c:pt idx="3435">
                  <c:v>5.5810424106184087E-3</c:v>
                </c:pt>
                <c:pt idx="3436">
                  <c:v>5.5807063658264155E-3</c:v>
                </c:pt>
                <c:pt idx="3437">
                  <c:v>5.5803640569251911E-3</c:v>
                </c:pt>
                <c:pt idx="3438">
                  <c:v>5.5800154748020248E-3</c:v>
                </c:pt>
                <c:pt idx="3439">
                  <c:v>5.5796606100244617E-3</c:v>
                </c:pt>
                <c:pt idx="3440">
                  <c:v>5.5792994538794716E-3</c:v>
                </c:pt>
                <c:pt idx="3441">
                  <c:v>5.5789319972543439E-3</c:v>
                </c:pt>
                <c:pt idx="3442">
                  <c:v>5.5785582307965598E-3</c:v>
                </c:pt>
                <c:pt idx="3443">
                  <c:v>5.5781781453134727E-3</c:v>
                </c:pt>
                <c:pt idx="3444">
                  <c:v>5.5777917320121162E-3</c:v>
                </c:pt>
                <c:pt idx="3445">
                  <c:v>5.5773989816199077E-3</c:v>
                </c:pt>
                <c:pt idx="3446">
                  <c:v>5.5769998849442004E-3</c:v>
                </c:pt>
                <c:pt idx="3447">
                  <c:v>5.5765944328722838E-3</c:v>
                </c:pt>
                <c:pt idx="3448">
                  <c:v>5.5761826163713835E-3</c:v>
                </c:pt>
                <c:pt idx="3449">
                  <c:v>5.5757644262488526E-3</c:v>
                </c:pt>
                <c:pt idx="3450">
                  <c:v>5.5753398533919807E-3</c:v>
                </c:pt>
                <c:pt idx="3451">
                  <c:v>5.5749088888479292E-3</c:v>
                </c:pt>
                <c:pt idx="3452">
                  <c:v>5.5743453848045021E-3</c:v>
                </c:pt>
                <c:pt idx="3453">
                  <c:v>5.5738997760546027E-3</c:v>
                </c:pt>
                <c:pt idx="3454">
                  <c:v>5.573512714871498E-3</c:v>
                </c:pt>
                <c:pt idx="3455">
                  <c:v>5.5730551726274058E-3</c:v>
                </c:pt>
                <c:pt idx="3456">
                  <c:v>5.5725911917736681E-3</c:v>
                </c:pt>
                <c:pt idx="3457">
                  <c:v>5.5721207630377023E-3</c:v>
                </c:pt>
                <c:pt idx="3458">
                  <c:v>5.5716438773867338E-3</c:v>
                </c:pt>
                <c:pt idx="3459">
                  <c:v>5.57116052554818E-3</c:v>
                </c:pt>
                <c:pt idx="3460">
                  <c:v>5.5706706987290744E-3</c:v>
                </c:pt>
                <c:pt idx="3461">
                  <c:v>5.5701743874969623E-3</c:v>
                </c:pt>
                <c:pt idx="3462">
                  <c:v>5.569671582739133E-3</c:v>
                </c:pt>
                <c:pt idx="3463">
                  <c:v>5.5691622755027481E-3</c:v>
                </c:pt>
                <c:pt idx="3464">
                  <c:v>5.568646456595161E-3</c:v>
                </c:pt>
                <c:pt idx="3465">
                  <c:v>5.568124116823725E-3</c:v>
                </c:pt>
                <c:pt idx="3466">
                  <c:v>5.5675952471556656E-3</c:v>
                </c:pt>
                <c:pt idx="3467">
                  <c:v>5.5669144117143077E-3</c:v>
                </c:pt>
                <c:pt idx="3468">
                  <c:v>5.5665178816788341E-3</c:v>
                </c:pt>
                <c:pt idx="3469">
                  <c:v>5.5659693676446409E-3</c:v>
                </c:pt>
                <c:pt idx="3470">
                  <c:v>5.5653344534434268E-3</c:v>
                </c:pt>
                <c:pt idx="3471">
                  <c:v>5.5648526311813384E-3</c:v>
                </c:pt>
                <c:pt idx="3472">
                  <c:v>5.5642843906866801E-3</c:v>
                </c:pt>
                <c:pt idx="3473">
                  <c:v>5.5637095561866801E-3</c:v>
                </c:pt>
                <c:pt idx="3474">
                  <c:v>5.563128119048244E-3</c:v>
                </c:pt>
                <c:pt idx="3475">
                  <c:v>5.5625400699188532E-3</c:v>
                </c:pt>
                <c:pt idx="3476">
                  <c:v>5.5619453995259249E-3</c:v>
                </c:pt>
                <c:pt idx="3477">
                  <c:v>5.5613440990764929E-3</c:v>
                </c:pt>
                <c:pt idx="3478">
                  <c:v>5.5607361592180382E-3</c:v>
                </c:pt>
                <c:pt idx="3479">
                  <c:v>5.5601215709177865E-3</c:v>
                </c:pt>
                <c:pt idx="3480">
                  <c:v>5.559500324983091E-3</c:v>
                </c:pt>
                <c:pt idx="3481">
                  <c:v>5.5588724123811772E-3</c:v>
                </c:pt>
                <c:pt idx="3482">
                  <c:v>5.5582378240792707E-3</c:v>
                </c:pt>
                <c:pt idx="3483">
                  <c:v>5.5575965507248526E-3</c:v>
                </c:pt>
                <c:pt idx="3484">
                  <c:v>5.5569485833650845E-3</c:v>
                </c:pt>
                <c:pt idx="3485">
                  <c:v>5.5562939128872557E-3</c:v>
                </c:pt>
                <c:pt idx="3486">
                  <c:v>5.5556325299388476E-3</c:v>
                </c:pt>
                <c:pt idx="3487">
                  <c:v>5.5549644256469577E-3</c:v>
                </c:pt>
                <c:pt idx="3488">
                  <c:v>5.5542895908189394E-3</c:v>
                </c:pt>
                <c:pt idx="3489">
                  <c:v>5.5536080164220181E-3</c:v>
                </c:pt>
                <c:pt idx="3490">
                  <c:v>5.5529196933434832E-3</c:v>
                </c:pt>
                <c:pt idx="3491">
                  <c:v>5.55222461215088E-3</c:v>
                </c:pt>
                <c:pt idx="3492">
                  <c:v>5.5515227641311782E-3</c:v>
                </c:pt>
                <c:pt idx="3493">
                  <c:v>5.5508141398519228E-3</c:v>
                </c:pt>
                <c:pt idx="3494">
                  <c:v>5.5500987303602756E-3</c:v>
                </c:pt>
                <c:pt idx="3495">
                  <c:v>5.5493765265435258E-3</c:v>
                </c:pt>
                <c:pt idx="3496">
                  <c:v>5.5486475192889628E-3</c:v>
                </c:pt>
                <c:pt idx="3497">
                  <c:v>5.5479116993240041E-3</c:v>
                </c:pt>
                <c:pt idx="3498">
                  <c:v>5.547169057615875E-3</c:v>
                </c:pt>
                <c:pt idx="3499">
                  <c:v>5.546419585131801E-3</c:v>
                </c:pt>
                <c:pt idx="3500">
                  <c:v>5.5456632727590716E-3</c:v>
                </c:pt>
                <c:pt idx="3501">
                  <c:v>5.54490011130504E-3</c:v>
                </c:pt>
                <c:pt idx="3502">
                  <c:v>5.5441300915770597E-3</c:v>
                </c:pt>
                <c:pt idx="3503">
                  <c:v>5.5433532045423561E-3</c:v>
                </c:pt>
                <c:pt idx="3504">
                  <c:v>5.5423167118640038E-3</c:v>
                </c:pt>
                <c:pt idx="3505">
                  <c:v>5.5415230846200814E-3</c:v>
                </c:pt>
                <c:pt idx="3506">
                  <c:v>5.5408667501399833E-3</c:v>
                </c:pt>
                <c:pt idx="3507">
                  <c:v>5.5400613157807754E-3</c:v>
                </c:pt>
                <c:pt idx="3508">
                  <c:v>5.5392489670325062E-3</c:v>
                </c:pt>
                <c:pt idx="3509">
                  <c:v>5.5384296950222733E-3</c:v>
                </c:pt>
                <c:pt idx="3510">
                  <c:v>5.5376034906373661E-3</c:v>
                </c:pt>
                <c:pt idx="3511">
                  <c:v>5.5367703445252658E-3</c:v>
                </c:pt>
                <c:pt idx="3512">
                  <c:v>5.5359302478130701E-3</c:v>
                </c:pt>
                <c:pt idx="3513">
                  <c:v>5.5350831912281961E-3</c:v>
                </c:pt>
                <c:pt idx="3514">
                  <c:v>5.5342291657378695E-3</c:v>
                </c:pt>
                <c:pt idx="3515">
                  <c:v>5.5333681623892517E-3</c:v>
                </c:pt>
                <c:pt idx="3516">
                  <c:v>5.5325001715900157E-3</c:v>
                </c:pt>
                <c:pt idx="3517">
                  <c:v>5.5316251846271314E-3</c:v>
                </c:pt>
                <c:pt idx="3518">
                  <c:v>5.5307431922280159E-3</c:v>
                </c:pt>
                <c:pt idx="3519">
                  <c:v>5.5298541854398309E-3</c:v>
                </c:pt>
                <c:pt idx="3520">
                  <c:v>5.5288705279004091E-3</c:v>
                </c:pt>
                <c:pt idx="3521">
                  <c:v>5.5275358943607245E-3</c:v>
                </c:pt>
                <c:pt idx="3522">
                  <c:v>5.5264905949137244E-3</c:v>
                </c:pt>
                <c:pt idx="3523">
                  <c:v>5.5257005716669028E-3</c:v>
                </c:pt>
                <c:pt idx="3524">
                  <c:v>5.5247723170737117E-3</c:v>
                </c:pt>
                <c:pt idx="3525">
                  <c:v>5.5238369878196636E-3</c:v>
                </c:pt>
                <c:pt idx="3526">
                  <c:v>5.5228945750318559E-3</c:v>
                </c:pt>
                <c:pt idx="3527">
                  <c:v>5.521945069597578E-3</c:v>
                </c:pt>
                <c:pt idx="3528">
                  <c:v>5.5209884624041194E-3</c:v>
                </c:pt>
                <c:pt idx="3529">
                  <c:v>5.5200247441788974E-3</c:v>
                </c:pt>
                <c:pt idx="3530">
                  <c:v>5.5190539060490096E-3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242176"/>
        <c:axId val="422243712"/>
      </c:lineChart>
      <c:dateAx>
        <c:axId val="422242176"/>
        <c:scaling>
          <c:orientation val="minMax"/>
          <c:max val="44315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243712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422243712"/>
        <c:scaling>
          <c:orientation val="minMax"/>
          <c:max val="7.0000000000000001E-3"/>
          <c:min val="-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2224217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42556</c:v>
                </c:pt>
                <c:pt idx="1">
                  <c:v>42557</c:v>
                </c:pt>
                <c:pt idx="2">
                  <c:v>42558</c:v>
                </c:pt>
                <c:pt idx="3">
                  <c:v>42559</c:v>
                </c:pt>
                <c:pt idx="4">
                  <c:v>42562</c:v>
                </c:pt>
                <c:pt idx="5">
                  <c:v>42563</c:v>
                </c:pt>
                <c:pt idx="6">
                  <c:v>42564</c:v>
                </c:pt>
                <c:pt idx="7">
                  <c:v>42565</c:v>
                </c:pt>
                <c:pt idx="8">
                  <c:v>42566</c:v>
                </c:pt>
                <c:pt idx="9">
                  <c:v>42569</c:v>
                </c:pt>
                <c:pt idx="10">
                  <c:v>42570</c:v>
                </c:pt>
                <c:pt idx="11">
                  <c:v>42571</c:v>
                </c:pt>
                <c:pt idx="12">
                  <c:v>42572</c:v>
                </c:pt>
                <c:pt idx="13">
                  <c:v>42573</c:v>
                </c:pt>
                <c:pt idx="14">
                  <c:v>42576</c:v>
                </c:pt>
                <c:pt idx="15">
                  <c:v>42577</c:v>
                </c:pt>
                <c:pt idx="16">
                  <c:v>42578</c:v>
                </c:pt>
                <c:pt idx="17">
                  <c:v>42579</c:v>
                </c:pt>
                <c:pt idx="18">
                  <c:v>42580</c:v>
                </c:pt>
                <c:pt idx="19">
                  <c:v>42583</c:v>
                </c:pt>
                <c:pt idx="20">
                  <c:v>42584</c:v>
                </c:pt>
                <c:pt idx="21">
                  <c:v>42585</c:v>
                </c:pt>
                <c:pt idx="22">
                  <c:v>42586</c:v>
                </c:pt>
                <c:pt idx="23">
                  <c:v>42587</c:v>
                </c:pt>
                <c:pt idx="24">
                  <c:v>42590</c:v>
                </c:pt>
                <c:pt idx="25">
                  <c:v>42591</c:v>
                </c:pt>
                <c:pt idx="26">
                  <c:v>42592</c:v>
                </c:pt>
                <c:pt idx="27">
                  <c:v>42593</c:v>
                </c:pt>
                <c:pt idx="28">
                  <c:v>42594</c:v>
                </c:pt>
                <c:pt idx="29">
                  <c:v>42597</c:v>
                </c:pt>
                <c:pt idx="30">
                  <c:v>42598</c:v>
                </c:pt>
                <c:pt idx="31">
                  <c:v>42599</c:v>
                </c:pt>
                <c:pt idx="32">
                  <c:v>42600</c:v>
                </c:pt>
                <c:pt idx="33">
                  <c:v>42601</c:v>
                </c:pt>
                <c:pt idx="34">
                  <c:v>42604</c:v>
                </c:pt>
                <c:pt idx="35">
                  <c:v>42605</c:v>
                </c:pt>
                <c:pt idx="36">
                  <c:v>42606</c:v>
                </c:pt>
                <c:pt idx="37">
                  <c:v>42607</c:v>
                </c:pt>
                <c:pt idx="38">
                  <c:v>42608</c:v>
                </c:pt>
                <c:pt idx="39">
                  <c:v>42611</c:v>
                </c:pt>
                <c:pt idx="40">
                  <c:v>42612</c:v>
                </c:pt>
                <c:pt idx="41">
                  <c:v>42613</c:v>
                </c:pt>
                <c:pt idx="42">
                  <c:v>42614</c:v>
                </c:pt>
                <c:pt idx="43">
                  <c:v>42615</c:v>
                </c:pt>
                <c:pt idx="44">
                  <c:v>42618</c:v>
                </c:pt>
                <c:pt idx="45">
                  <c:v>42619</c:v>
                </c:pt>
                <c:pt idx="46">
                  <c:v>42620</c:v>
                </c:pt>
                <c:pt idx="47">
                  <c:v>42621</c:v>
                </c:pt>
                <c:pt idx="48">
                  <c:v>42622</c:v>
                </c:pt>
                <c:pt idx="49">
                  <c:v>42625</c:v>
                </c:pt>
                <c:pt idx="50">
                  <c:v>42626</c:v>
                </c:pt>
                <c:pt idx="51">
                  <c:v>42627</c:v>
                </c:pt>
                <c:pt idx="52">
                  <c:v>42628</c:v>
                </c:pt>
                <c:pt idx="53">
                  <c:v>42629</c:v>
                </c:pt>
                <c:pt idx="54">
                  <c:v>42632</c:v>
                </c:pt>
                <c:pt idx="55">
                  <c:v>42633</c:v>
                </c:pt>
                <c:pt idx="56">
                  <c:v>42634</c:v>
                </c:pt>
                <c:pt idx="57">
                  <c:v>42635</c:v>
                </c:pt>
                <c:pt idx="58">
                  <c:v>42636</c:v>
                </c:pt>
                <c:pt idx="59">
                  <c:v>42639</c:v>
                </c:pt>
                <c:pt idx="60">
                  <c:v>42640</c:v>
                </c:pt>
                <c:pt idx="61">
                  <c:v>42641</c:v>
                </c:pt>
                <c:pt idx="62">
                  <c:v>42642</c:v>
                </c:pt>
                <c:pt idx="63">
                  <c:v>42643</c:v>
                </c:pt>
                <c:pt idx="64">
                  <c:v>42646</c:v>
                </c:pt>
                <c:pt idx="65">
                  <c:v>42647</c:v>
                </c:pt>
                <c:pt idx="66">
                  <c:v>42648</c:v>
                </c:pt>
                <c:pt idx="67">
                  <c:v>42649</c:v>
                </c:pt>
                <c:pt idx="68">
                  <c:v>42650</c:v>
                </c:pt>
                <c:pt idx="69">
                  <c:v>42653</c:v>
                </c:pt>
                <c:pt idx="70">
                  <c:v>42654</c:v>
                </c:pt>
                <c:pt idx="71">
                  <c:v>42655</c:v>
                </c:pt>
                <c:pt idx="72">
                  <c:v>42656</c:v>
                </c:pt>
                <c:pt idx="73">
                  <c:v>42657</c:v>
                </c:pt>
                <c:pt idx="74">
                  <c:v>42660</c:v>
                </c:pt>
                <c:pt idx="75">
                  <c:v>42661</c:v>
                </c:pt>
                <c:pt idx="76">
                  <c:v>42662</c:v>
                </c:pt>
                <c:pt idx="77">
                  <c:v>42663</c:v>
                </c:pt>
                <c:pt idx="78">
                  <c:v>42664</c:v>
                </c:pt>
                <c:pt idx="79">
                  <c:v>42667</c:v>
                </c:pt>
                <c:pt idx="80">
                  <c:v>42668</c:v>
                </c:pt>
                <c:pt idx="81">
                  <c:v>42669</c:v>
                </c:pt>
                <c:pt idx="82">
                  <c:v>42670</c:v>
                </c:pt>
                <c:pt idx="83">
                  <c:v>42671</c:v>
                </c:pt>
                <c:pt idx="84">
                  <c:v>42674</c:v>
                </c:pt>
                <c:pt idx="85">
                  <c:v>42675</c:v>
                </c:pt>
                <c:pt idx="86">
                  <c:v>42676</c:v>
                </c:pt>
                <c:pt idx="87">
                  <c:v>42677</c:v>
                </c:pt>
                <c:pt idx="88">
                  <c:v>42678</c:v>
                </c:pt>
                <c:pt idx="89">
                  <c:v>42681</c:v>
                </c:pt>
                <c:pt idx="90">
                  <c:v>42682</c:v>
                </c:pt>
                <c:pt idx="91">
                  <c:v>42683</c:v>
                </c:pt>
                <c:pt idx="92">
                  <c:v>42684</c:v>
                </c:pt>
                <c:pt idx="93">
                  <c:v>42685</c:v>
                </c:pt>
                <c:pt idx="94">
                  <c:v>42688</c:v>
                </c:pt>
                <c:pt idx="95">
                  <c:v>42689</c:v>
                </c:pt>
                <c:pt idx="96">
                  <c:v>42690</c:v>
                </c:pt>
                <c:pt idx="97">
                  <c:v>42691</c:v>
                </c:pt>
                <c:pt idx="98">
                  <c:v>42692</c:v>
                </c:pt>
                <c:pt idx="99">
                  <c:v>42695</c:v>
                </c:pt>
                <c:pt idx="100">
                  <c:v>42696</c:v>
                </c:pt>
                <c:pt idx="101">
                  <c:v>42697</c:v>
                </c:pt>
                <c:pt idx="102">
                  <c:v>42698</c:v>
                </c:pt>
                <c:pt idx="103">
                  <c:v>42699</c:v>
                </c:pt>
                <c:pt idx="104">
                  <c:v>42702</c:v>
                </c:pt>
                <c:pt idx="105">
                  <c:v>42703</c:v>
                </c:pt>
                <c:pt idx="106">
                  <c:v>42704</c:v>
                </c:pt>
                <c:pt idx="107">
                  <c:v>42705</c:v>
                </c:pt>
                <c:pt idx="108">
                  <c:v>42706</c:v>
                </c:pt>
                <c:pt idx="109">
                  <c:v>42709</c:v>
                </c:pt>
                <c:pt idx="110">
                  <c:v>42710</c:v>
                </c:pt>
                <c:pt idx="111">
                  <c:v>42711</c:v>
                </c:pt>
                <c:pt idx="112">
                  <c:v>42712</c:v>
                </c:pt>
                <c:pt idx="113">
                  <c:v>42713</c:v>
                </c:pt>
                <c:pt idx="114">
                  <c:v>42716</c:v>
                </c:pt>
                <c:pt idx="115">
                  <c:v>42717</c:v>
                </c:pt>
                <c:pt idx="116">
                  <c:v>42718</c:v>
                </c:pt>
                <c:pt idx="117">
                  <c:v>42719</c:v>
                </c:pt>
                <c:pt idx="118">
                  <c:v>42720</c:v>
                </c:pt>
                <c:pt idx="119">
                  <c:v>42723</c:v>
                </c:pt>
                <c:pt idx="120">
                  <c:v>42724</c:v>
                </c:pt>
                <c:pt idx="121">
                  <c:v>42725</c:v>
                </c:pt>
                <c:pt idx="122">
                  <c:v>42726</c:v>
                </c:pt>
                <c:pt idx="123">
                  <c:v>42727</c:v>
                </c:pt>
                <c:pt idx="124">
                  <c:v>42731</c:v>
                </c:pt>
                <c:pt idx="125">
                  <c:v>42732</c:v>
                </c:pt>
                <c:pt idx="126">
                  <c:v>42733</c:v>
                </c:pt>
                <c:pt idx="127">
                  <c:v>42734</c:v>
                </c:pt>
                <c:pt idx="128">
                  <c:v>42737</c:v>
                </c:pt>
                <c:pt idx="129">
                  <c:v>42738</c:v>
                </c:pt>
                <c:pt idx="130">
                  <c:v>42739</c:v>
                </c:pt>
                <c:pt idx="131">
                  <c:v>42740</c:v>
                </c:pt>
                <c:pt idx="132">
                  <c:v>42741</c:v>
                </c:pt>
                <c:pt idx="133">
                  <c:v>42744</c:v>
                </c:pt>
                <c:pt idx="134">
                  <c:v>42745</c:v>
                </c:pt>
                <c:pt idx="135">
                  <c:v>42746</c:v>
                </c:pt>
                <c:pt idx="136">
                  <c:v>42747</c:v>
                </c:pt>
                <c:pt idx="137">
                  <c:v>42748</c:v>
                </c:pt>
                <c:pt idx="138">
                  <c:v>42751</c:v>
                </c:pt>
                <c:pt idx="139">
                  <c:v>42752</c:v>
                </c:pt>
                <c:pt idx="140">
                  <c:v>42753</c:v>
                </c:pt>
                <c:pt idx="141">
                  <c:v>42754</c:v>
                </c:pt>
                <c:pt idx="142">
                  <c:v>42755</c:v>
                </c:pt>
                <c:pt idx="143">
                  <c:v>42758</c:v>
                </c:pt>
                <c:pt idx="144">
                  <c:v>42759</c:v>
                </c:pt>
                <c:pt idx="145">
                  <c:v>42760</c:v>
                </c:pt>
                <c:pt idx="146">
                  <c:v>42761</c:v>
                </c:pt>
                <c:pt idx="147">
                  <c:v>42762</c:v>
                </c:pt>
                <c:pt idx="148">
                  <c:v>42765</c:v>
                </c:pt>
                <c:pt idx="149">
                  <c:v>42766</c:v>
                </c:pt>
                <c:pt idx="150">
                  <c:v>42767</c:v>
                </c:pt>
                <c:pt idx="151">
                  <c:v>42768</c:v>
                </c:pt>
                <c:pt idx="152">
                  <c:v>42769</c:v>
                </c:pt>
                <c:pt idx="153">
                  <c:v>42772</c:v>
                </c:pt>
                <c:pt idx="154">
                  <c:v>42773</c:v>
                </c:pt>
                <c:pt idx="155">
                  <c:v>42774</c:v>
                </c:pt>
                <c:pt idx="156">
                  <c:v>42775</c:v>
                </c:pt>
                <c:pt idx="157">
                  <c:v>42776</c:v>
                </c:pt>
                <c:pt idx="158">
                  <c:v>42779</c:v>
                </c:pt>
                <c:pt idx="159">
                  <c:v>42780</c:v>
                </c:pt>
                <c:pt idx="160">
                  <c:v>42781</c:v>
                </c:pt>
                <c:pt idx="161">
                  <c:v>42782</c:v>
                </c:pt>
                <c:pt idx="162">
                  <c:v>42783</c:v>
                </c:pt>
                <c:pt idx="163">
                  <c:v>42786</c:v>
                </c:pt>
                <c:pt idx="164">
                  <c:v>42787</c:v>
                </c:pt>
                <c:pt idx="165">
                  <c:v>42788</c:v>
                </c:pt>
                <c:pt idx="166">
                  <c:v>42789</c:v>
                </c:pt>
                <c:pt idx="167">
                  <c:v>42790</c:v>
                </c:pt>
                <c:pt idx="168">
                  <c:v>42793</c:v>
                </c:pt>
                <c:pt idx="169">
                  <c:v>42794</c:v>
                </c:pt>
                <c:pt idx="170">
                  <c:v>42795</c:v>
                </c:pt>
                <c:pt idx="171">
                  <c:v>42796</c:v>
                </c:pt>
                <c:pt idx="172">
                  <c:v>42797</c:v>
                </c:pt>
                <c:pt idx="173">
                  <c:v>42800</c:v>
                </c:pt>
                <c:pt idx="174">
                  <c:v>42801</c:v>
                </c:pt>
                <c:pt idx="175">
                  <c:v>42802</c:v>
                </c:pt>
                <c:pt idx="176">
                  <c:v>42803</c:v>
                </c:pt>
                <c:pt idx="177">
                  <c:v>42804</c:v>
                </c:pt>
                <c:pt idx="178">
                  <c:v>42807</c:v>
                </c:pt>
                <c:pt idx="179">
                  <c:v>42808</c:v>
                </c:pt>
                <c:pt idx="180">
                  <c:v>42809</c:v>
                </c:pt>
                <c:pt idx="181">
                  <c:v>42810</c:v>
                </c:pt>
                <c:pt idx="182">
                  <c:v>42811</c:v>
                </c:pt>
                <c:pt idx="183">
                  <c:v>42814</c:v>
                </c:pt>
                <c:pt idx="184">
                  <c:v>42815</c:v>
                </c:pt>
                <c:pt idx="185">
                  <c:v>42816</c:v>
                </c:pt>
                <c:pt idx="186">
                  <c:v>42817</c:v>
                </c:pt>
                <c:pt idx="187">
                  <c:v>42818</c:v>
                </c:pt>
                <c:pt idx="188">
                  <c:v>42821</c:v>
                </c:pt>
                <c:pt idx="189">
                  <c:v>42822</c:v>
                </c:pt>
                <c:pt idx="190">
                  <c:v>42823</c:v>
                </c:pt>
                <c:pt idx="191">
                  <c:v>42824</c:v>
                </c:pt>
                <c:pt idx="192">
                  <c:v>42825</c:v>
                </c:pt>
                <c:pt idx="193">
                  <c:v>42828</c:v>
                </c:pt>
                <c:pt idx="194">
                  <c:v>42829</c:v>
                </c:pt>
                <c:pt idx="195">
                  <c:v>42830</c:v>
                </c:pt>
                <c:pt idx="196">
                  <c:v>42831</c:v>
                </c:pt>
                <c:pt idx="197">
                  <c:v>42832</c:v>
                </c:pt>
                <c:pt idx="198">
                  <c:v>42835</c:v>
                </c:pt>
                <c:pt idx="199">
                  <c:v>42836</c:v>
                </c:pt>
                <c:pt idx="200">
                  <c:v>42837</c:v>
                </c:pt>
                <c:pt idx="201">
                  <c:v>42838</c:v>
                </c:pt>
                <c:pt idx="202">
                  <c:v>42843</c:v>
                </c:pt>
                <c:pt idx="203">
                  <c:v>42844</c:v>
                </c:pt>
                <c:pt idx="204">
                  <c:v>42845</c:v>
                </c:pt>
                <c:pt idx="205">
                  <c:v>42846</c:v>
                </c:pt>
                <c:pt idx="206">
                  <c:v>42849</c:v>
                </c:pt>
                <c:pt idx="207">
                  <c:v>42850</c:v>
                </c:pt>
                <c:pt idx="208">
                  <c:v>42851</c:v>
                </c:pt>
                <c:pt idx="209">
                  <c:v>42852</c:v>
                </c:pt>
                <c:pt idx="210">
                  <c:v>42853</c:v>
                </c:pt>
                <c:pt idx="211">
                  <c:v>42857</c:v>
                </c:pt>
                <c:pt idx="212">
                  <c:v>42858</c:v>
                </c:pt>
                <c:pt idx="213">
                  <c:v>42859</c:v>
                </c:pt>
                <c:pt idx="214">
                  <c:v>42860</c:v>
                </c:pt>
                <c:pt idx="215">
                  <c:v>42863</c:v>
                </c:pt>
                <c:pt idx="216">
                  <c:v>42864</c:v>
                </c:pt>
                <c:pt idx="217">
                  <c:v>42865</c:v>
                </c:pt>
                <c:pt idx="218">
                  <c:v>42866</c:v>
                </c:pt>
                <c:pt idx="219">
                  <c:v>42867</c:v>
                </c:pt>
                <c:pt idx="220">
                  <c:v>42870</c:v>
                </c:pt>
                <c:pt idx="221">
                  <c:v>42871</c:v>
                </c:pt>
                <c:pt idx="222">
                  <c:v>42872</c:v>
                </c:pt>
                <c:pt idx="223">
                  <c:v>42873</c:v>
                </c:pt>
                <c:pt idx="224">
                  <c:v>42874</c:v>
                </c:pt>
                <c:pt idx="225">
                  <c:v>42877</c:v>
                </c:pt>
                <c:pt idx="226">
                  <c:v>42878</c:v>
                </c:pt>
                <c:pt idx="227">
                  <c:v>42879</c:v>
                </c:pt>
                <c:pt idx="228">
                  <c:v>42880</c:v>
                </c:pt>
                <c:pt idx="229">
                  <c:v>42881</c:v>
                </c:pt>
                <c:pt idx="230">
                  <c:v>42884</c:v>
                </c:pt>
                <c:pt idx="231">
                  <c:v>42885</c:v>
                </c:pt>
                <c:pt idx="232">
                  <c:v>42886</c:v>
                </c:pt>
                <c:pt idx="233">
                  <c:v>42887</c:v>
                </c:pt>
                <c:pt idx="234">
                  <c:v>42888</c:v>
                </c:pt>
                <c:pt idx="235">
                  <c:v>42891</c:v>
                </c:pt>
                <c:pt idx="236">
                  <c:v>42892</c:v>
                </c:pt>
                <c:pt idx="237">
                  <c:v>42893</c:v>
                </c:pt>
                <c:pt idx="238">
                  <c:v>42894</c:v>
                </c:pt>
                <c:pt idx="239">
                  <c:v>42895</c:v>
                </c:pt>
                <c:pt idx="240">
                  <c:v>42898</c:v>
                </c:pt>
                <c:pt idx="241">
                  <c:v>42899</c:v>
                </c:pt>
                <c:pt idx="242">
                  <c:v>42900</c:v>
                </c:pt>
                <c:pt idx="243">
                  <c:v>42901</c:v>
                </c:pt>
                <c:pt idx="244">
                  <c:v>42902</c:v>
                </c:pt>
                <c:pt idx="245">
                  <c:v>42905</c:v>
                </c:pt>
                <c:pt idx="246">
                  <c:v>42906</c:v>
                </c:pt>
                <c:pt idx="247">
                  <c:v>42907</c:v>
                </c:pt>
                <c:pt idx="248">
                  <c:v>42908</c:v>
                </c:pt>
                <c:pt idx="249">
                  <c:v>42909</c:v>
                </c:pt>
                <c:pt idx="250">
                  <c:v>42912</c:v>
                </c:pt>
                <c:pt idx="251">
                  <c:v>42913</c:v>
                </c:pt>
                <c:pt idx="252">
                  <c:v>42914</c:v>
                </c:pt>
                <c:pt idx="253">
                  <c:v>42915</c:v>
                </c:pt>
                <c:pt idx="254">
                  <c:v>42916</c:v>
                </c:pt>
                <c:pt idx="255">
                  <c:v>42919</c:v>
                </c:pt>
                <c:pt idx="256">
                  <c:v>42920</c:v>
                </c:pt>
                <c:pt idx="257">
                  <c:v>42921</c:v>
                </c:pt>
                <c:pt idx="258">
                  <c:v>42922</c:v>
                </c:pt>
                <c:pt idx="259">
                  <c:v>42923</c:v>
                </c:pt>
                <c:pt idx="260">
                  <c:v>42926</c:v>
                </c:pt>
                <c:pt idx="261">
                  <c:v>42927</c:v>
                </c:pt>
                <c:pt idx="262">
                  <c:v>42928</c:v>
                </c:pt>
                <c:pt idx="263">
                  <c:v>42929</c:v>
                </c:pt>
                <c:pt idx="264">
                  <c:v>42930</c:v>
                </c:pt>
                <c:pt idx="265">
                  <c:v>42933</c:v>
                </c:pt>
                <c:pt idx="266">
                  <c:v>42934</c:v>
                </c:pt>
                <c:pt idx="267">
                  <c:v>42935</c:v>
                </c:pt>
                <c:pt idx="268">
                  <c:v>42936</c:v>
                </c:pt>
                <c:pt idx="269">
                  <c:v>42937</c:v>
                </c:pt>
                <c:pt idx="270">
                  <c:v>42940</c:v>
                </c:pt>
                <c:pt idx="271">
                  <c:v>42941</c:v>
                </c:pt>
                <c:pt idx="272">
                  <c:v>42942</c:v>
                </c:pt>
                <c:pt idx="273">
                  <c:v>42943</c:v>
                </c:pt>
                <c:pt idx="274">
                  <c:v>42944</c:v>
                </c:pt>
                <c:pt idx="275">
                  <c:v>42947</c:v>
                </c:pt>
                <c:pt idx="276">
                  <c:v>42948</c:v>
                </c:pt>
                <c:pt idx="277">
                  <c:v>42949</c:v>
                </c:pt>
                <c:pt idx="278">
                  <c:v>42950</c:v>
                </c:pt>
                <c:pt idx="279">
                  <c:v>42951</c:v>
                </c:pt>
                <c:pt idx="280">
                  <c:v>42954</c:v>
                </c:pt>
                <c:pt idx="281">
                  <c:v>42955</c:v>
                </c:pt>
                <c:pt idx="282">
                  <c:v>42956</c:v>
                </c:pt>
                <c:pt idx="283">
                  <c:v>42957</c:v>
                </c:pt>
                <c:pt idx="284">
                  <c:v>42958</c:v>
                </c:pt>
                <c:pt idx="285">
                  <c:v>42961</c:v>
                </c:pt>
                <c:pt idx="286">
                  <c:v>42962</c:v>
                </c:pt>
                <c:pt idx="287">
                  <c:v>42963</c:v>
                </c:pt>
                <c:pt idx="288">
                  <c:v>42964</c:v>
                </c:pt>
                <c:pt idx="289">
                  <c:v>42965</c:v>
                </c:pt>
                <c:pt idx="290">
                  <c:v>42968</c:v>
                </c:pt>
                <c:pt idx="291">
                  <c:v>42969</c:v>
                </c:pt>
                <c:pt idx="292">
                  <c:v>42970</c:v>
                </c:pt>
                <c:pt idx="293">
                  <c:v>42971</c:v>
                </c:pt>
                <c:pt idx="294">
                  <c:v>42972</c:v>
                </c:pt>
                <c:pt idx="295">
                  <c:v>42975</c:v>
                </c:pt>
                <c:pt idx="296">
                  <c:v>42976</c:v>
                </c:pt>
                <c:pt idx="297">
                  <c:v>42977</c:v>
                </c:pt>
                <c:pt idx="298">
                  <c:v>42978</c:v>
                </c:pt>
                <c:pt idx="299">
                  <c:v>42979</c:v>
                </c:pt>
                <c:pt idx="300">
                  <c:v>42982</c:v>
                </c:pt>
                <c:pt idx="301">
                  <c:v>42983</c:v>
                </c:pt>
                <c:pt idx="302">
                  <c:v>42984</c:v>
                </c:pt>
                <c:pt idx="303">
                  <c:v>42985</c:v>
                </c:pt>
                <c:pt idx="304">
                  <c:v>42986</c:v>
                </c:pt>
                <c:pt idx="305">
                  <c:v>42989</c:v>
                </c:pt>
                <c:pt idx="306">
                  <c:v>42990</c:v>
                </c:pt>
                <c:pt idx="307">
                  <c:v>42991</c:v>
                </c:pt>
                <c:pt idx="308">
                  <c:v>42992</c:v>
                </c:pt>
                <c:pt idx="309">
                  <c:v>42993</c:v>
                </c:pt>
                <c:pt idx="310">
                  <c:v>42996</c:v>
                </c:pt>
                <c:pt idx="311">
                  <c:v>42997</c:v>
                </c:pt>
                <c:pt idx="312">
                  <c:v>42998</c:v>
                </c:pt>
                <c:pt idx="313">
                  <c:v>42999</c:v>
                </c:pt>
                <c:pt idx="314">
                  <c:v>43000</c:v>
                </c:pt>
                <c:pt idx="315">
                  <c:v>43003</c:v>
                </c:pt>
                <c:pt idx="316">
                  <c:v>43004</c:v>
                </c:pt>
                <c:pt idx="317">
                  <c:v>43005</c:v>
                </c:pt>
                <c:pt idx="318">
                  <c:v>43006</c:v>
                </c:pt>
                <c:pt idx="319">
                  <c:v>43007</c:v>
                </c:pt>
                <c:pt idx="320">
                  <c:v>43010</c:v>
                </c:pt>
                <c:pt idx="321">
                  <c:v>43011</c:v>
                </c:pt>
                <c:pt idx="322">
                  <c:v>43012</c:v>
                </c:pt>
                <c:pt idx="323">
                  <c:v>43013</c:v>
                </c:pt>
                <c:pt idx="324">
                  <c:v>43014</c:v>
                </c:pt>
                <c:pt idx="325">
                  <c:v>43017</c:v>
                </c:pt>
                <c:pt idx="326">
                  <c:v>43018</c:v>
                </c:pt>
                <c:pt idx="327">
                  <c:v>43019</c:v>
                </c:pt>
                <c:pt idx="328">
                  <c:v>43020</c:v>
                </c:pt>
                <c:pt idx="329">
                  <c:v>43021</c:v>
                </c:pt>
                <c:pt idx="330">
                  <c:v>43024</c:v>
                </c:pt>
                <c:pt idx="331">
                  <c:v>43025</c:v>
                </c:pt>
                <c:pt idx="332">
                  <c:v>43026</c:v>
                </c:pt>
                <c:pt idx="333">
                  <c:v>43027</c:v>
                </c:pt>
                <c:pt idx="334">
                  <c:v>43028</c:v>
                </c:pt>
                <c:pt idx="335">
                  <c:v>43031</c:v>
                </c:pt>
                <c:pt idx="336">
                  <c:v>43032</c:v>
                </c:pt>
                <c:pt idx="337">
                  <c:v>43033</c:v>
                </c:pt>
                <c:pt idx="338">
                  <c:v>43034</c:v>
                </c:pt>
                <c:pt idx="339">
                  <c:v>43035</c:v>
                </c:pt>
                <c:pt idx="340">
                  <c:v>43038</c:v>
                </c:pt>
                <c:pt idx="341">
                  <c:v>43039</c:v>
                </c:pt>
                <c:pt idx="342">
                  <c:v>43040</c:v>
                </c:pt>
                <c:pt idx="343">
                  <c:v>43041</c:v>
                </c:pt>
                <c:pt idx="344">
                  <c:v>43042</c:v>
                </c:pt>
                <c:pt idx="345">
                  <c:v>43045</c:v>
                </c:pt>
                <c:pt idx="346">
                  <c:v>43046</c:v>
                </c:pt>
                <c:pt idx="347">
                  <c:v>43047</c:v>
                </c:pt>
                <c:pt idx="348">
                  <c:v>43048</c:v>
                </c:pt>
                <c:pt idx="349">
                  <c:v>43049</c:v>
                </c:pt>
                <c:pt idx="350">
                  <c:v>43052</c:v>
                </c:pt>
                <c:pt idx="351">
                  <c:v>43053</c:v>
                </c:pt>
                <c:pt idx="352">
                  <c:v>43054</c:v>
                </c:pt>
                <c:pt idx="353">
                  <c:v>43055</c:v>
                </c:pt>
                <c:pt idx="354">
                  <c:v>43056</c:v>
                </c:pt>
                <c:pt idx="355">
                  <c:v>43059</c:v>
                </c:pt>
                <c:pt idx="356">
                  <c:v>43060</c:v>
                </c:pt>
                <c:pt idx="357">
                  <c:v>43061</c:v>
                </c:pt>
                <c:pt idx="358">
                  <c:v>43062</c:v>
                </c:pt>
                <c:pt idx="359">
                  <c:v>43063</c:v>
                </c:pt>
                <c:pt idx="360">
                  <c:v>43066</c:v>
                </c:pt>
                <c:pt idx="361">
                  <c:v>43067</c:v>
                </c:pt>
                <c:pt idx="362">
                  <c:v>43068</c:v>
                </c:pt>
                <c:pt idx="363">
                  <c:v>43069</c:v>
                </c:pt>
                <c:pt idx="364">
                  <c:v>43070</c:v>
                </c:pt>
                <c:pt idx="365">
                  <c:v>43073</c:v>
                </c:pt>
                <c:pt idx="366">
                  <c:v>43074</c:v>
                </c:pt>
                <c:pt idx="367">
                  <c:v>43075</c:v>
                </c:pt>
                <c:pt idx="368">
                  <c:v>43076</c:v>
                </c:pt>
                <c:pt idx="369">
                  <c:v>43077</c:v>
                </c:pt>
                <c:pt idx="370">
                  <c:v>43080</c:v>
                </c:pt>
                <c:pt idx="371">
                  <c:v>43081</c:v>
                </c:pt>
                <c:pt idx="372">
                  <c:v>43082</c:v>
                </c:pt>
                <c:pt idx="373">
                  <c:v>43083</c:v>
                </c:pt>
                <c:pt idx="374">
                  <c:v>43084</c:v>
                </c:pt>
                <c:pt idx="375">
                  <c:v>43087</c:v>
                </c:pt>
                <c:pt idx="376">
                  <c:v>43088</c:v>
                </c:pt>
                <c:pt idx="377">
                  <c:v>43089</c:v>
                </c:pt>
                <c:pt idx="378">
                  <c:v>43090</c:v>
                </c:pt>
                <c:pt idx="379">
                  <c:v>43091</c:v>
                </c:pt>
                <c:pt idx="380">
                  <c:v>43096</c:v>
                </c:pt>
                <c:pt idx="381">
                  <c:v>43097</c:v>
                </c:pt>
                <c:pt idx="382">
                  <c:v>43098</c:v>
                </c:pt>
                <c:pt idx="383">
                  <c:v>43102</c:v>
                </c:pt>
                <c:pt idx="384">
                  <c:v>43103</c:v>
                </c:pt>
                <c:pt idx="385">
                  <c:v>43104</c:v>
                </c:pt>
                <c:pt idx="386">
                  <c:v>43105</c:v>
                </c:pt>
                <c:pt idx="387">
                  <c:v>43108</c:v>
                </c:pt>
                <c:pt idx="388">
                  <c:v>43109</c:v>
                </c:pt>
                <c:pt idx="389">
                  <c:v>43110</c:v>
                </c:pt>
                <c:pt idx="390">
                  <c:v>43111</c:v>
                </c:pt>
                <c:pt idx="391">
                  <c:v>43112</c:v>
                </c:pt>
                <c:pt idx="392">
                  <c:v>43115</c:v>
                </c:pt>
                <c:pt idx="393">
                  <c:v>43116</c:v>
                </c:pt>
                <c:pt idx="394">
                  <c:v>43117</c:v>
                </c:pt>
                <c:pt idx="395">
                  <c:v>43118</c:v>
                </c:pt>
                <c:pt idx="396">
                  <c:v>43119</c:v>
                </c:pt>
                <c:pt idx="397">
                  <c:v>43122</c:v>
                </c:pt>
                <c:pt idx="398">
                  <c:v>43123</c:v>
                </c:pt>
                <c:pt idx="399">
                  <c:v>43124</c:v>
                </c:pt>
                <c:pt idx="400">
                  <c:v>43125</c:v>
                </c:pt>
                <c:pt idx="401">
                  <c:v>43126</c:v>
                </c:pt>
                <c:pt idx="402">
                  <c:v>43129</c:v>
                </c:pt>
                <c:pt idx="403">
                  <c:v>43130</c:v>
                </c:pt>
                <c:pt idx="404">
                  <c:v>43131</c:v>
                </c:pt>
                <c:pt idx="405">
                  <c:v>43132</c:v>
                </c:pt>
                <c:pt idx="406">
                  <c:v>43133</c:v>
                </c:pt>
                <c:pt idx="407">
                  <c:v>43136</c:v>
                </c:pt>
                <c:pt idx="408">
                  <c:v>43137</c:v>
                </c:pt>
                <c:pt idx="409">
                  <c:v>43138</c:v>
                </c:pt>
                <c:pt idx="410">
                  <c:v>43139</c:v>
                </c:pt>
                <c:pt idx="411">
                  <c:v>43140</c:v>
                </c:pt>
                <c:pt idx="412">
                  <c:v>43143</c:v>
                </c:pt>
                <c:pt idx="413">
                  <c:v>43144</c:v>
                </c:pt>
                <c:pt idx="414">
                  <c:v>43145</c:v>
                </c:pt>
                <c:pt idx="415">
                  <c:v>43146</c:v>
                </c:pt>
                <c:pt idx="416">
                  <c:v>43147</c:v>
                </c:pt>
                <c:pt idx="417">
                  <c:v>43150</c:v>
                </c:pt>
                <c:pt idx="418">
                  <c:v>43151</c:v>
                </c:pt>
                <c:pt idx="419">
                  <c:v>43152</c:v>
                </c:pt>
                <c:pt idx="420">
                  <c:v>43153</c:v>
                </c:pt>
                <c:pt idx="421">
                  <c:v>43154</c:v>
                </c:pt>
                <c:pt idx="422">
                  <c:v>43157</c:v>
                </c:pt>
                <c:pt idx="423">
                  <c:v>43158</c:v>
                </c:pt>
                <c:pt idx="424">
                  <c:v>43159</c:v>
                </c:pt>
                <c:pt idx="425">
                  <c:v>43160</c:v>
                </c:pt>
                <c:pt idx="426">
                  <c:v>43161</c:v>
                </c:pt>
                <c:pt idx="427">
                  <c:v>43164</c:v>
                </c:pt>
                <c:pt idx="428">
                  <c:v>43165</c:v>
                </c:pt>
                <c:pt idx="429">
                  <c:v>43166</c:v>
                </c:pt>
                <c:pt idx="430">
                  <c:v>43167</c:v>
                </c:pt>
                <c:pt idx="431">
                  <c:v>43168</c:v>
                </c:pt>
                <c:pt idx="432">
                  <c:v>43171</c:v>
                </c:pt>
                <c:pt idx="433">
                  <c:v>43172</c:v>
                </c:pt>
                <c:pt idx="434">
                  <c:v>43173</c:v>
                </c:pt>
                <c:pt idx="435">
                  <c:v>43174</c:v>
                </c:pt>
                <c:pt idx="436">
                  <c:v>43175</c:v>
                </c:pt>
                <c:pt idx="437">
                  <c:v>43178</c:v>
                </c:pt>
                <c:pt idx="438">
                  <c:v>43179</c:v>
                </c:pt>
                <c:pt idx="439">
                  <c:v>43180</c:v>
                </c:pt>
                <c:pt idx="440">
                  <c:v>43181</c:v>
                </c:pt>
                <c:pt idx="441">
                  <c:v>43182</c:v>
                </c:pt>
                <c:pt idx="442">
                  <c:v>43185</c:v>
                </c:pt>
                <c:pt idx="443">
                  <c:v>43186</c:v>
                </c:pt>
                <c:pt idx="444">
                  <c:v>43187</c:v>
                </c:pt>
                <c:pt idx="445">
                  <c:v>43188</c:v>
                </c:pt>
                <c:pt idx="446">
                  <c:v>43193</c:v>
                </c:pt>
                <c:pt idx="447">
                  <c:v>43194</c:v>
                </c:pt>
                <c:pt idx="448">
                  <c:v>43195</c:v>
                </c:pt>
                <c:pt idx="449">
                  <c:v>43196</c:v>
                </c:pt>
                <c:pt idx="450">
                  <c:v>43199</c:v>
                </c:pt>
                <c:pt idx="451">
                  <c:v>43200</c:v>
                </c:pt>
                <c:pt idx="452">
                  <c:v>43201</c:v>
                </c:pt>
                <c:pt idx="453">
                  <c:v>43202</c:v>
                </c:pt>
                <c:pt idx="454">
                  <c:v>43203</c:v>
                </c:pt>
                <c:pt idx="455">
                  <c:v>43206</c:v>
                </c:pt>
                <c:pt idx="456">
                  <c:v>43207</c:v>
                </c:pt>
                <c:pt idx="457">
                  <c:v>43208</c:v>
                </c:pt>
                <c:pt idx="458">
                  <c:v>43209</c:v>
                </c:pt>
                <c:pt idx="459">
                  <c:v>43210</c:v>
                </c:pt>
                <c:pt idx="460">
                  <c:v>43213</c:v>
                </c:pt>
                <c:pt idx="461">
                  <c:v>43214</c:v>
                </c:pt>
                <c:pt idx="462">
                  <c:v>43215</c:v>
                </c:pt>
                <c:pt idx="463">
                  <c:v>43216</c:v>
                </c:pt>
                <c:pt idx="464">
                  <c:v>43217</c:v>
                </c:pt>
                <c:pt idx="465">
                  <c:v>43220</c:v>
                </c:pt>
                <c:pt idx="466">
                  <c:v>43222</c:v>
                </c:pt>
                <c:pt idx="467">
                  <c:v>43223</c:v>
                </c:pt>
                <c:pt idx="468">
                  <c:v>43224</c:v>
                </c:pt>
                <c:pt idx="469">
                  <c:v>43227</c:v>
                </c:pt>
                <c:pt idx="470">
                  <c:v>43228</c:v>
                </c:pt>
                <c:pt idx="471">
                  <c:v>43229</c:v>
                </c:pt>
                <c:pt idx="472">
                  <c:v>43230</c:v>
                </c:pt>
                <c:pt idx="473">
                  <c:v>43231</c:v>
                </c:pt>
                <c:pt idx="474">
                  <c:v>43234</c:v>
                </c:pt>
                <c:pt idx="475">
                  <c:v>43235</c:v>
                </c:pt>
                <c:pt idx="476">
                  <c:v>43236</c:v>
                </c:pt>
                <c:pt idx="477">
                  <c:v>43237</c:v>
                </c:pt>
                <c:pt idx="478">
                  <c:v>43238</c:v>
                </c:pt>
                <c:pt idx="479">
                  <c:v>43241</c:v>
                </c:pt>
                <c:pt idx="480">
                  <c:v>43242</c:v>
                </c:pt>
                <c:pt idx="481">
                  <c:v>43243</c:v>
                </c:pt>
                <c:pt idx="482">
                  <c:v>43244</c:v>
                </c:pt>
                <c:pt idx="483">
                  <c:v>43245</c:v>
                </c:pt>
                <c:pt idx="484">
                  <c:v>43248</c:v>
                </c:pt>
                <c:pt idx="485">
                  <c:v>43249</c:v>
                </c:pt>
                <c:pt idx="486">
                  <c:v>43250</c:v>
                </c:pt>
                <c:pt idx="487">
                  <c:v>43251</c:v>
                </c:pt>
                <c:pt idx="488">
                  <c:v>43252</c:v>
                </c:pt>
                <c:pt idx="489">
                  <c:v>43255</c:v>
                </c:pt>
                <c:pt idx="490">
                  <c:v>43256</c:v>
                </c:pt>
                <c:pt idx="491">
                  <c:v>43257</c:v>
                </c:pt>
                <c:pt idx="492">
                  <c:v>43258</c:v>
                </c:pt>
                <c:pt idx="493">
                  <c:v>43259</c:v>
                </c:pt>
                <c:pt idx="494">
                  <c:v>43262</c:v>
                </c:pt>
                <c:pt idx="495">
                  <c:v>43263</c:v>
                </c:pt>
                <c:pt idx="496">
                  <c:v>43264</c:v>
                </c:pt>
                <c:pt idx="497">
                  <c:v>43265</c:v>
                </c:pt>
                <c:pt idx="498">
                  <c:v>43266</c:v>
                </c:pt>
                <c:pt idx="499">
                  <c:v>43269</c:v>
                </c:pt>
                <c:pt idx="500">
                  <c:v>43270</c:v>
                </c:pt>
                <c:pt idx="501">
                  <c:v>43271</c:v>
                </c:pt>
                <c:pt idx="502">
                  <c:v>43272</c:v>
                </c:pt>
                <c:pt idx="503">
                  <c:v>43273</c:v>
                </c:pt>
                <c:pt idx="504">
                  <c:v>43276</c:v>
                </c:pt>
                <c:pt idx="505">
                  <c:v>43277</c:v>
                </c:pt>
                <c:pt idx="506">
                  <c:v>43278</c:v>
                </c:pt>
                <c:pt idx="507">
                  <c:v>43279</c:v>
                </c:pt>
                <c:pt idx="508">
                  <c:v>43280</c:v>
                </c:pt>
                <c:pt idx="509">
                  <c:v>43283</c:v>
                </c:pt>
                <c:pt idx="510">
                  <c:v>43284</c:v>
                </c:pt>
                <c:pt idx="511">
                  <c:v>43285</c:v>
                </c:pt>
                <c:pt idx="512">
                  <c:v>43286</c:v>
                </c:pt>
                <c:pt idx="513">
                  <c:v>43287</c:v>
                </c:pt>
                <c:pt idx="514">
                  <c:v>43290</c:v>
                </c:pt>
                <c:pt idx="515">
                  <c:v>43291</c:v>
                </c:pt>
                <c:pt idx="516">
                  <c:v>43292</c:v>
                </c:pt>
                <c:pt idx="517">
                  <c:v>43293</c:v>
                </c:pt>
                <c:pt idx="518">
                  <c:v>43300</c:v>
                </c:pt>
                <c:pt idx="519">
                  <c:v>43307</c:v>
                </c:pt>
                <c:pt idx="520">
                  <c:v>43314</c:v>
                </c:pt>
                <c:pt idx="521">
                  <c:v>43321</c:v>
                </c:pt>
                <c:pt idx="522">
                  <c:v>43328</c:v>
                </c:pt>
                <c:pt idx="523">
                  <c:v>43335</c:v>
                </c:pt>
                <c:pt idx="524">
                  <c:v>43342</c:v>
                </c:pt>
                <c:pt idx="525">
                  <c:v>43349</c:v>
                </c:pt>
                <c:pt idx="526">
                  <c:v>43356</c:v>
                </c:pt>
                <c:pt idx="527">
                  <c:v>43363</c:v>
                </c:pt>
                <c:pt idx="528">
                  <c:v>43370</c:v>
                </c:pt>
                <c:pt idx="529">
                  <c:v>43377</c:v>
                </c:pt>
                <c:pt idx="530">
                  <c:v>43384</c:v>
                </c:pt>
                <c:pt idx="531">
                  <c:v>43391</c:v>
                </c:pt>
                <c:pt idx="532">
                  <c:v>43398</c:v>
                </c:pt>
                <c:pt idx="533">
                  <c:v>43405</c:v>
                </c:pt>
                <c:pt idx="534">
                  <c:v>43412</c:v>
                </c:pt>
                <c:pt idx="535">
                  <c:v>43419</c:v>
                </c:pt>
                <c:pt idx="536">
                  <c:v>43426</c:v>
                </c:pt>
                <c:pt idx="537">
                  <c:v>43433</c:v>
                </c:pt>
                <c:pt idx="538">
                  <c:v>43440</c:v>
                </c:pt>
                <c:pt idx="539">
                  <c:v>43447</c:v>
                </c:pt>
                <c:pt idx="540">
                  <c:v>43454</c:v>
                </c:pt>
                <c:pt idx="541">
                  <c:v>43465</c:v>
                </c:pt>
                <c:pt idx="542">
                  <c:v>43472</c:v>
                </c:pt>
                <c:pt idx="543">
                  <c:v>43479</c:v>
                </c:pt>
                <c:pt idx="544">
                  <c:v>43486</c:v>
                </c:pt>
                <c:pt idx="545">
                  <c:v>43493</c:v>
                </c:pt>
                <c:pt idx="546">
                  <c:v>43500</c:v>
                </c:pt>
                <c:pt idx="547">
                  <c:v>43507</c:v>
                </c:pt>
                <c:pt idx="548">
                  <c:v>43514</c:v>
                </c:pt>
                <c:pt idx="549">
                  <c:v>43521</c:v>
                </c:pt>
                <c:pt idx="550">
                  <c:v>43528</c:v>
                </c:pt>
                <c:pt idx="551">
                  <c:v>43535</c:v>
                </c:pt>
                <c:pt idx="552">
                  <c:v>43542</c:v>
                </c:pt>
                <c:pt idx="553">
                  <c:v>43549</c:v>
                </c:pt>
                <c:pt idx="554">
                  <c:v>43556</c:v>
                </c:pt>
                <c:pt idx="555">
                  <c:v>43563</c:v>
                </c:pt>
                <c:pt idx="556">
                  <c:v>43570</c:v>
                </c:pt>
                <c:pt idx="557">
                  <c:v>43579</c:v>
                </c:pt>
                <c:pt idx="558">
                  <c:v>43584</c:v>
                </c:pt>
                <c:pt idx="559">
                  <c:v>43591</c:v>
                </c:pt>
                <c:pt idx="560">
                  <c:v>43598</c:v>
                </c:pt>
                <c:pt idx="561">
                  <c:v>43605</c:v>
                </c:pt>
                <c:pt idx="562">
                  <c:v>43612</c:v>
                </c:pt>
                <c:pt idx="563">
                  <c:v>43619</c:v>
                </c:pt>
                <c:pt idx="564">
                  <c:v>43626</c:v>
                </c:pt>
                <c:pt idx="565">
                  <c:v>43633</c:v>
                </c:pt>
                <c:pt idx="566">
                  <c:v>43640</c:v>
                </c:pt>
                <c:pt idx="567">
                  <c:v>43647</c:v>
                </c:pt>
                <c:pt idx="568">
                  <c:v>43654</c:v>
                </c:pt>
                <c:pt idx="569">
                  <c:v>43661</c:v>
                </c:pt>
                <c:pt idx="570">
                  <c:v>43668</c:v>
                </c:pt>
                <c:pt idx="571">
                  <c:v>43675</c:v>
                </c:pt>
                <c:pt idx="572">
                  <c:v>43682</c:v>
                </c:pt>
                <c:pt idx="573">
                  <c:v>43689</c:v>
                </c:pt>
                <c:pt idx="574">
                  <c:v>43696</c:v>
                </c:pt>
                <c:pt idx="575">
                  <c:v>43703</c:v>
                </c:pt>
                <c:pt idx="576">
                  <c:v>43710</c:v>
                </c:pt>
                <c:pt idx="577">
                  <c:v>43717</c:v>
                </c:pt>
                <c:pt idx="578">
                  <c:v>43724</c:v>
                </c:pt>
                <c:pt idx="579">
                  <c:v>43731</c:v>
                </c:pt>
                <c:pt idx="580">
                  <c:v>43738</c:v>
                </c:pt>
                <c:pt idx="581">
                  <c:v>43745</c:v>
                </c:pt>
                <c:pt idx="582">
                  <c:v>43752</c:v>
                </c:pt>
                <c:pt idx="583">
                  <c:v>43759</c:v>
                </c:pt>
                <c:pt idx="584">
                  <c:v>43766</c:v>
                </c:pt>
                <c:pt idx="585">
                  <c:v>43773</c:v>
                </c:pt>
                <c:pt idx="586">
                  <c:v>43780</c:v>
                </c:pt>
                <c:pt idx="587">
                  <c:v>43787</c:v>
                </c:pt>
                <c:pt idx="588">
                  <c:v>43794</c:v>
                </c:pt>
                <c:pt idx="589">
                  <c:v>43801</c:v>
                </c:pt>
                <c:pt idx="590">
                  <c:v>43808</c:v>
                </c:pt>
                <c:pt idx="591">
                  <c:v>43815</c:v>
                </c:pt>
                <c:pt idx="592">
                  <c:v>43822</c:v>
                </c:pt>
                <c:pt idx="593">
                  <c:v>43830</c:v>
                </c:pt>
                <c:pt idx="594">
                  <c:v>43837</c:v>
                </c:pt>
                <c:pt idx="595">
                  <c:v>43844</c:v>
                </c:pt>
                <c:pt idx="596">
                  <c:v>43851</c:v>
                </c:pt>
                <c:pt idx="597">
                  <c:v>43858</c:v>
                </c:pt>
                <c:pt idx="598">
                  <c:v>43865</c:v>
                </c:pt>
                <c:pt idx="599">
                  <c:v>43872</c:v>
                </c:pt>
                <c:pt idx="600">
                  <c:v>43879</c:v>
                </c:pt>
                <c:pt idx="601">
                  <c:v>43886</c:v>
                </c:pt>
                <c:pt idx="602">
                  <c:v>43893</c:v>
                </c:pt>
                <c:pt idx="603">
                  <c:v>43900</c:v>
                </c:pt>
                <c:pt idx="604">
                  <c:v>43907</c:v>
                </c:pt>
                <c:pt idx="605">
                  <c:v>43914</c:v>
                </c:pt>
                <c:pt idx="606">
                  <c:v>43921</c:v>
                </c:pt>
                <c:pt idx="607">
                  <c:v>43928</c:v>
                </c:pt>
                <c:pt idx="608">
                  <c:v>43937</c:v>
                </c:pt>
                <c:pt idx="609">
                  <c:v>43944</c:v>
                </c:pt>
                <c:pt idx="610">
                  <c:v>43951</c:v>
                </c:pt>
                <c:pt idx="611">
                  <c:v>43958</c:v>
                </c:pt>
                <c:pt idx="612">
                  <c:v>43965</c:v>
                </c:pt>
                <c:pt idx="613">
                  <c:v>43972</c:v>
                </c:pt>
                <c:pt idx="614">
                  <c:v>43979</c:v>
                </c:pt>
                <c:pt idx="615">
                  <c:v>43986</c:v>
                </c:pt>
                <c:pt idx="616">
                  <c:v>43993</c:v>
                </c:pt>
                <c:pt idx="617">
                  <c:v>44000</c:v>
                </c:pt>
                <c:pt idx="618">
                  <c:v>44007</c:v>
                </c:pt>
                <c:pt idx="619">
                  <c:v>44014</c:v>
                </c:pt>
                <c:pt idx="620">
                  <c:v>44021</c:v>
                </c:pt>
                <c:pt idx="621">
                  <c:v>44028</c:v>
                </c:pt>
                <c:pt idx="622">
                  <c:v>44035</c:v>
                </c:pt>
                <c:pt idx="623">
                  <c:v>44042</c:v>
                </c:pt>
                <c:pt idx="624">
                  <c:v>44049</c:v>
                </c:pt>
                <c:pt idx="625">
                  <c:v>44056</c:v>
                </c:pt>
                <c:pt idx="626">
                  <c:v>44063</c:v>
                </c:pt>
                <c:pt idx="627">
                  <c:v>44070</c:v>
                </c:pt>
                <c:pt idx="628">
                  <c:v>44077</c:v>
                </c:pt>
                <c:pt idx="629">
                  <c:v>44084</c:v>
                </c:pt>
                <c:pt idx="630">
                  <c:v>44091</c:v>
                </c:pt>
                <c:pt idx="631">
                  <c:v>44098</c:v>
                </c:pt>
                <c:pt idx="632">
                  <c:v>44105</c:v>
                </c:pt>
                <c:pt idx="633">
                  <c:v>44112</c:v>
                </c:pt>
                <c:pt idx="634">
                  <c:v>44119</c:v>
                </c:pt>
                <c:pt idx="635">
                  <c:v>44126</c:v>
                </c:pt>
                <c:pt idx="636">
                  <c:v>44133</c:v>
                </c:pt>
                <c:pt idx="637">
                  <c:v>44140</c:v>
                </c:pt>
                <c:pt idx="638">
                  <c:v>44147</c:v>
                </c:pt>
                <c:pt idx="639">
                  <c:v>44154</c:v>
                </c:pt>
                <c:pt idx="640">
                  <c:v>44161</c:v>
                </c:pt>
                <c:pt idx="641">
                  <c:v>44168</c:v>
                </c:pt>
                <c:pt idx="642">
                  <c:v>44175</c:v>
                </c:pt>
                <c:pt idx="643">
                  <c:v>44182</c:v>
                </c:pt>
                <c:pt idx="644">
                  <c:v>44189</c:v>
                </c:pt>
                <c:pt idx="645">
                  <c:v>44196</c:v>
                </c:pt>
                <c:pt idx="646">
                  <c:v>44203</c:v>
                </c:pt>
                <c:pt idx="647">
                  <c:v>44210</c:v>
                </c:pt>
                <c:pt idx="648">
                  <c:v>44217</c:v>
                </c:pt>
                <c:pt idx="649">
                  <c:v>44224</c:v>
                </c:pt>
                <c:pt idx="650">
                  <c:v>44231</c:v>
                </c:pt>
                <c:pt idx="651">
                  <c:v>44238</c:v>
                </c:pt>
                <c:pt idx="652">
                  <c:v>44245</c:v>
                </c:pt>
                <c:pt idx="653">
                  <c:v>44252</c:v>
                </c:pt>
                <c:pt idx="654">
                  <c:v>44259</c:v>
                </c:pt>
                <c:pt idx="655">
                  <c:v>44266</c:v>
                </c:pt>
                <c:pt idx="656">
                  <c:v>44273</c:v>
                </c:pt>
                <c:pt idx="657">
                  <c:v>44280</c:v>
                </c:pt>
                <c:pt idx="658">
                  <c:v>44287</c:v>
                </c:pt>
                <c:pt idx="659">
                  <c:v>44294</c:v>
                </c:pt>
                <c:pt idx="660">
                  <c:v>44301</c:v>
                </c:pt>
                <c:pt idx="661">
                  <c:v>44308</c:v>
                </c:pt>
                <c:pt idx="662">
                  <c:v>44315</c:v>
                </c:pt>
                <c:pt idx="663">
                  <c:v>44322</c:v>
                </c:pt>
                <c:pt idx="664">
                  <c:v>44329</c:v>
                </c:pt>
                <c:pt idx="665">
                  <c:v>44336</c:v>
                </c:pt>
                <c:pt idx="666">
                  <c:v>44343</c:v>
                </c:pt>
                <c:pt idx="667">
                  <c:v>44350</c:v>
                </c:pt>
                <c:pt idx="668">
                  <c:v>44357</c:v>
                </c:pt>
                <c:pt idx="669">
                  <c:v>44364</c:v>
                </c:pt>
                <c:pt idx="670">
                  <c:v>44371</c:v>
                </c:pt>
                <c:pt idx="671">
                  <c:v>44378</c:v>
                </c:pt>
                <c:pt idx="672">
                  <c:v>44385</c:v>
                </c:pt>
                <c:pt idx="673">
                  <c:v>44392</c:v>
                </c:pt>
                <c:pt idx="674">
                  <c:v>44399</c:v>
                </c:pt>
                <c:pt idx="675">
                  <c:v>44406</c:v>
                </c:pt>
                <c:pt idx="676">
                  <c:v>44413</c:v>
                </c:pt>
                <c:pt idx="677">
                  <c:v>44420</c:v>
                </c:pt>
                <c:pt idx="678">
                  <c:v>44427</c:v>
                </c:pt>
                <c:pt idx="679">
                  <c:v>44434</c:v>
                </c:pt>
                <c:pt idx="680">
                  <c:v>44441</c:v>
                </c:pt>
                <c:pt idx="681">
                  <c:v>44448</c:v>
                </c:pt>
                <c:pt idx="682">
                  <c:v>44455</c:v>
                </c:pt>
                <c:pt idx="683">
                  <c:v>44462</c:v>
                </c:pt>
                <c:pt idx="684">
                  <c:v>44469</c:v>
                </c:pt>
                <c:pt idx="685">
                  <c:v>44476</c:v>
                </c:pt>
                <c:pt idx="686">
                  <c:v>44483</c:v>
                </c:pt>
                <c:pt idx="687">
                  <c:v>44490</c:v>
                </c:pt>
                <c:pt idx="688">
                  <c:v>44497</c:v>
                </c:pt>
                <c:pt idx="689">
                  <c:v>44504</c:v>
                </c:pt>
                <c:pt idx="690">
                  <c:v>44511</c:v>
                </c:pt>
                <c:pt idx="691">
                  <c:v>44518</c:v>
                </c:pt>
                <c:pt idx="692">
                  <c:v>44525</c:v>
                </c:pt>
                <c:pt idx="693">
                  <c:v>44532</c:v>
                </c:pt>
                <c:pt idx="694">
                  <c:v>44539</c:v>
                </c:pt>
                <c:pt idx="695">
                  <c:v>44546</c:v>
                </c:pt>
                <c:pt idx="696">
                  <c:v>44553</c:v>
                </c:pt>
                <c:pt idx="697">
                  <c:v>44560</c:v>
                </c:pt>
                <c:pt idx="698">
                  <c:v>44567</c:v>
                </c:pt>
                <c:pt idx="699">
                  <c:v>44574</c:v>
                </c:pt>
                <c:pt idx="700">
                  <c:v>44581</c:v>
                </c:pt>
                <c:pt idx="701">
                  <c:v>44588</c:v>
                </c:pt>
                <c:pt idx="702">
                  <c:v>44595</c:v>
                </c:pt>
                <c:pt idx="703">
                  <c:v>44602</c:v>
                </c:pt>
                <c:pt idx="704">
                  <c:v>44609</c:v>
                </c:pt>
                <c:pt idx="705">
                  <c:v>44616</c:v>
                </c:pt>
                <c:pt idx="706">
                  <c:v>44623</c:v>
                </c:pt>
                <c:pt idx="707">
                  <c:v>44630</c:v>
                </c:pt>
                <c:pt idx="708">
                  <c:v>44637</c:v>
                </c:pt>
                <c:pt idx="709">
                  <c:v>44644</c:v>
                </c:pt>
                <c:pt idx="710">
                  <c:v>44651</c:v>
                </c:pt>
                <c:pt idx="711">
                  <c:v>44658</c:v>
                </c:pt>
                <c:pt idx="712">
                  <c:v>44665</c:v>
                </c:pt>
                <c:pt idx="713">
                  <c:v>44672</c:v>
                </c:pt>
                <c:pt idx="714">
                  <c:v>44679</c:v>
                </c:pt>
                <c:pt idx="715">
                  <c:v>44686</c:v>
                </c:pt>
                <c:pt idx="716">
                  <c:v>44693</c:v>
                </c:pt>
                <c:pt idx="717">
                  <c:v>44700</c:v>
                </c:pt>
                <c:pt idx="718">
                  <c:v>44707</c:v>
                </c:pt>
                <c:pt idx="719">
                  <c:v>44714</c:v>
                </c:pt>
                <c:pt idx="720">
                  <c:v>44721</c:v>
                </c:pt>
                <c:pt idx="721">
                  <c:v>44728</c:v>
                </c:pt>
                <c:pt idx="722">
                  <c:v>44735</c:v>
                </c:pt>
                <c:pt idx="723">
                  <c:v>44742</c:v>
                </c:pt>
                <c:pt idx="724">
                  <c:v>44749</c:v>
                </c:pt>
                <c:pt idx="725">
                  <c:v>44756</c:v>
                </c:pt>
                <c:pt idx="726">
                  <c:v>44763</c:v>
                </c:pt>
                <c:pt idx="727">
                  <c:v>44770</c:v>
                </c:pt>
                <c:pt idx="728">
                  <c:v>44777</c:v>
                </c:pt>
                <c:pt idx="729">
                  <c:v>44784</c:v>
                </c:pt>
                <c:pt idx="730">
                  <c:v>44791</c:v>
                </c:pt>
                <c:pt idx="731">
                  <c:v>44798</c:v>
                </c:pt>
                <c:pt idx="732">
                  <c:v>44805</c:v>
                </c:pt>
                <c:pt idx="733">
                  <c:v>44812</c:v>
                </c:pt>
                <c:pt idx="734">
                  <c:v>44819</c:v>
                </c:pt>
                <c:pt idx="735">
                  <c:v>44826</c:v>
                </c:pt>
                <c:pt idx="736">
                  <c:v>44833</c:v>
                </c:pt>
                <c:pt idx="737">
                  <c:v>44840</c:v>
                </c:pt>
                <c:pt idx="738">
                  <c:v>44847</c:v>
                </c:pt>
                <c:pt idx="739">
                  <c:v>44854</c:v>
                </c:pt>
                <c:pt idx="740">
                  <c:v>44861</c:v>
                </c:pt>
                <c:pt idx="741">
                  <c:v>44868</c:v>
                </c:pt>
                <c:pt idx="742">
                  <c:v>44875</c:v>
                </c:pt>
                <c:pt idx="743">
                  <c:v>44882</c:v>
                </c:pt>
                <c:pt idx="744">
                  <c:v>44889</c:v>
                </c:pt>
                <c:pt idx="745">
                  <c:v>44896</c:v>
                </c:pt>
                <c:pt idx="746">
                  <c:v>44903</c:v>
                </c:pt>
                <c:pt idx="747">
                  <c:v>44910</c:v>
                </c:pt>
                <c:pt idx="748">
                  <c:v>44917</c:v>
                </c:pt>
                <c:pt idx="749">
                  <c:v>44924</c:v>
                </c:pt>
                <c:pt idx="750">
                  <c:v>44931</c:v>
                </c:pt>
                <c:pt idx="751">
                  <c:v>44938</c:v>
                </c:pt>
                <c:pt idx="752">
                  <c:v>44945</c:v>
                </c:pt>
                <c:pt idx="753">
                  <c:v>44952</c:v>
                </c:pt>
                <c:pt idx="754">
                  <c:v>44959</c:v>
                </c:pt>
                <c:pt idx="755">
                  <c:v>44966</c:v>
                </c:pt>
                <c:pt idx="756">
                  <c:v>44973</c:v>
                </c:pt>
                <c:pt idx="757">
                  <c:v>44980</c:v>
                </c:pt>
                <c:pt idx="758">
                  <c:v>44987</c:v>
                </c:pt>
                <c:pt idx="759">
                  <c:v>44994</c:v>
                </c:pt>
                <c:pt idx="760">
                  <c:v>45001</c:v>
                </c:pt>
                <c:pt idx="761">
                  <c:v>45008</c:v>
                </c:pt>
                <c:pt idx="762">
                  <c:v>45015</c:v>
                </c:pt>
                <c:pt idx="763">
                  <c:v>45022</c:v>
                </c:pt>
                <c:pt idx="764">
                  <c:v>45029</c:v>
                </c:pt>
                <c:pt idx="765">
                  <c:v>45036</c:v>
                </c:pt>
                <c:pt idx="766">
                  <c:v>45043</c:v>
                </c:pt>
                <c:pt idx="767">
                  <c:v>45050</c:v>
                </c:pt>
                <c:pt idx="768">
                  <c:v>45057</c:v>
                </c:pt>
                <c:pt idx="769">
                  <c:v>45064</c:v>
                </c:pt>
                <c:pt idx="770">
                  <c:v>45071</c:v>
                </c:pt>
                <c:pt idx="771">
                  <c:v>45078</c:v>
                </c:pt>
                <c:pt idx="772">
                  <c:v>45085</c:v>
                </c:pt>
                <c:pt idx="773">
                  <c:v>45092</c:v>
                </c:pt>
                <c:pt idx="774">
                  <c:v>45099</c:v>
                </c:pt>
                <c:pt idx="775">
                  <c:v>45106</c:v>
                </c:pt>
                <c:pt idx="776">
                  <c:v>45113</c:v>
                </c:pt>
                <c:pt idx="777">
                  <c:v>45120</c:v>
                </c:pt>
                <c:pt idx="778">
                  <c:v>45127</c:v>
                </c:pt>
                <c:pt idx="779">
                  <c:v>45134</c:v>
                </c:pt>
                <c:pt idx="780">
                  <c:v>45141</c:v>
                </c:pt>
                <c:pt idx="781">
                  <c:v>45148</c:v>
                </c:pt>
                <c:pt idx="782">
                  <c:v>45155</c:v>
                </c:pt>
                <c:pt idx="783">
                  <c:v>45162</c:v>
                </c:pt>
                <c:pt idx="784">
                  <c:v>45169</c:v>
                </c:pt>
                <c:pt idx="785">
                  <c:v>45176</c:v>
                </c:pt>
                <c:pt idx="786">
                  <c:v>45183</c:v>
                </c:pt>
                <c:pt idx="787">
                  <c:v>45190</c:v>
                </c:pt>
                <c:pt idx="788">
                  <c:v>45197</c:v>
                </c:pt>
                <c:pt idx="789">
                  <c:v>45204</c:v>
                </c:pt>
                <c:pt idx="790">
                  <c:v>45211</c:v>
                </c:pt>
                <c:pt idx="791">
                  <c:v>45218</c:v>
                </c:pt>
                <c:pt idx="792">
                  <c:v>45225</c:v>
                </c:pt>
                <c:pt idx="793">
                  <c:v>45232</c:v>
                </c:pt>
                <c:pt idx="794">
                  <c:v>45239</c:v>
                </c:pt>
                <c:pt idx="795">
                  <c:v>45246</c:v>
                </c:pt>
                <c:pt idx="796">
                  <c:v>45253</c:v>
                </c:pt>
                <c:pt idx="797">
                  <c:v>45260</c:v>
                </c:pt>
                <c:pt idx="798">
                  <c:v>45267</c:v>
                </c:pt>
                <c:pt idx="799">
                  <c:v>45274</c:v>
                </c:pt>
                <c:pt idx="800">
                  <c:v>45281</c:v>
                </c:pt>
                <c:pt idx="801">
                  <c:v>45289</c:v>
                </c:pt>
                <c:pt idx="802">
                  <c:v>45296</c:v>
                </c:pt>
                <c:pt idx="803">
                  <c:v>45303</c:v>
                </c:pt>
                <c:pt idx="804">
                  <c:v>45310</c:v>
                </c:pt>
                <c:pt idx="805">
                  <c:v>45317</c:v>
                </c:pt>
                <c:pt idx="806">
                  <c:v>45324</c:v>
                </c:pt>
                <c:pt idx="807">
                  <c:v>45331</c:v>
                </c:pt>
                <c:pt idx="808">
                  <c:v>45338</c:v>
                </c:pt>
                <c:pt idx="809">
                  <c:v>45345</c:v>
                </c:pt>
                <c:pt idx="810">
                  <c:v>45352</c:v>
                </c:pt>
                <c:pt idx="811">
                  <c:v>45359</c:v>
                </c:pt>
                <c:pt idx="812">
                  <c:v>45366</c:v>
                </c:pt>
                <c:pt idx="813">
                  <c:v>45373</c:v>
                </c:pt>
                <c:pt idx="814">
                  <c:v>45384</c:v>
                </c:pt>
                <c:pt idx="815">
                  <c:v>45387</c:v>
                </c:pt>
                <c:pt idx="816">
                  <c:v>45394</c:v>
                </c:pt>
                <c:pt idx="817">
                  <c:v>45401</c:v>
                </c:pt>
                <c:pt idx="818">
                  <c:v>45408</c:v>
                </c:pt>
                <c:pt idx="819">
                  <c:v>45418</c:v>
                </c:pt>
                <c:pt idx="820">
                  <c:v>45425</c:v>
                </c:pt>
                <c:pt idx="821">
                  <c:v>45432</c:v>
                </c:pt>
                <c:pt idx="822">
                  <c:v>45439</c:v>
                </c:pt>
                <c:pt idx="823">
                  <c:v>45446</c:v>
                </c:pt>
                <c:pt idx="824">
                  <c:v>45453</c:v>
                </c:pt>
                <c:pt idx="825">
                  <c:v>45460</c:v>
                </c:pt>
                <c:pt idx="826">
                  <c:v>45467</c:v>
                </c:pt>
                <c:pt idx="827">
                  <c:v>45474</c:v>
                </c:pt>
                <c:pt idx="828">
                  <c:v>45481</c:v>
                </c:pt>
                <c:pt idx="829">
                  <c:v>45488</c:v>
                </c:pt>
                <c:pt idx="830">
                  <c:v>45495</c:v>
                </c:pt>
                <c:pt idx="831">
                  <c:v>45502</c:v>
                </c:pt>
                <c:pt idx="832">
                  <c:v>45509</c:v>
                </c:pt>
                <c:pt idx="833">
                  <c:v>45516</c:v>
                </c:pt>
                <c:pt idx="834">
                  <c:v>45523</c:v>
                </c:pt>
                <c:pt idx="835">
                  <c:v>45530</c:v>
                </c:pt>
                <c:pt idx="836">
                  <c:v>45537</c:v>
                </c:pt>
                <c:pt idx="837">
                  <c:v>45544</c:v>
                </c:pt>
                <c:pt idx="838">
                  <c:v>45551</c:v>
                </c:pt>
                <c:pt idx="839">
                  <c:v>45558</c:v>
                </c:pt>
                <c:pt idx="840">
                  <c:v>45565</c:v>
                </c:pt>
                <c:pt idx="841">
                  <c:v>45572</c:v>
                </c:pt>
                <c:pt idx="842">
                  <c:v>45579</c:v>
                </c:pt>
                <c:pt idx="843">
                  <c:v>45586</c:v>
                </c:pt>
                <c:pt idx="844">
                  <c:v>45593</c:v>
                </c:pt>
                <c:pt idx="845">
                  <c:v>45600</c:v>
                </c:pt>
                <c:pt idx="846">
                  <c:v>45607</c:v>
                </c:pt>
                <c:pt idx="847">
                  <c:v>45614</c:v>
                </c:pt>
                <c:pt idx="848">
                  <c:v>45621</c:v>
                </c:pt>
                <c:pt idx="849">
                  <c:v>45628</c:v>
                </c:pt>
                <c:pt idx="850">
                  <c:v>45635</c:v>
                </c:pt>
                <c:pt idx="851">
                  <c:v>45642</c:v>
                </c:pt>
                <c:pt idx="852">
                  <c:v>45649</c:v>
                </c:pt>
                <c:pt idx="853">
                  <c:v>45657</c:v>
                </c:pt>
                <c:pt idx="854">
                  <c:v>45664</c:v>
                </c:pt>
                <c:pt idx="855">
                  <c:v>45671</c:v>
                </c:pt>
                <c:pt idx="856">
                  <c:v>45678</c:v>
                </c:pt>
                <c:pt idx="857">
                  <c:v>45685</c:v>
                </c:pt>
                <c:pt idx="858">
                  <c:v>45692</c:v>
                </c:pt>
                <c:pt idx="859">
                  <c:v>45699</c:v>
                </c:pt>
                <c:pt idx="860">
                  <c:v>45706</c:v>
                </c:pt>
                <c:pt idx="861">
                  <c:v>45713</c:v>
                </c:pt>
                <c:pt idx="862">
                  <c:v>45720</c:v>
                </c:pt>
                <c:pt idx="863">
                  <c:v>45727</c:v>
                </c:pt>
                <c:pt idx="864">
                  <c:v>45734</c:v>
                </c:pt>
                <c:pt idx="865">
                  <c:v>45741</c:v>
                </c:pt>
                <c:pt idx="866">
                  <c:v>45748</c:v>
                </c:pt>
                <c:pt idx="867">
                  <c:v>45755</c:v>
                </c:pt>
                <c:pt idx="868">
                  <c:v>45762</c:v>
                </c:pt>
                <c:pt idx="869">
                  <c:v>45771</c:v>
                </c:pt>
                <c:pt idx="870">
                  <c:v>45779</c:v>
                </c:pt>
                <c:pt idx="871">
                  <c:v>45785</c:v>
                </c:pt>
                <c:pt idx="872">
                  <c:v>45792</c:v>
                </c:pt>
                <c:pt idx="873">
                  <c:v>45799</c:v>
                </c:pt>
                <c:pt idx="874">
                  <c:v>45806</c:v>
                </c:pt>
                <c:pt idx="875">
                  <c:v>45813</c:v>
                </c:pt>
                <c:pt idx="876">
                  <c:v>45820</c:v>
                </c:pt>
                <c:pt idx="877">
                  <c:v>45827</c:v>
                </c:pt>
                <c:pt idx="878">
                  <c:v>45834</c:v>
                </c:pt>
                <c:pt idx="879">
                  <c:v>45841</c:v>
                </c:pt>
                <c:pt idx="880">
                  <c:v>45848</c:v>
                </c:pt>
                <c:pt idx="881">
                  <c:v>45855</c:v>
                </c:pt>
                <c:pt idx="882">
                  <c:v>45862</c:v>
                </c:pt>
                <c:pt idx="883">
                  <c:v>45869</c:v>
                </c:pt>
                <c:pt idx="884">
                  <c:v>45876</c:v>
                </c:pt>
                <c:pt idx="885">
                  <c:v>45883</c:v>
                </c:pt>
                <c:pt idx="886">
                  <c:v>45890</c:v>
                </c:pt>
                <c:pt idx="887">
                  <c:v>45897</c:v>
                </c:pt>
                <c:pt idx="888">
                  <c:v>45904</c:v>
                </c:pt>
                <c:pt idx="889">
                  <c:v>45911</c:v>
                </c:pt>
                <c:pt idx="890">
                  <c:v>45918</c:v>
                </c:pt>
                <c:pt idx="891">
                  <c:v>45925</c:v>
                </c:pt>
                <c:pt idx="892">
                  <c:v>45932</c:v>
                </c:pt>
                <c:pt idx="893">
                  <c:v>45939</c:v>
                </c:pt>
                <c:pt idx="894">
                  <c:v>45946</c:v>
                </c:pt>
                <c:pt idx="895">
                  <c:v>45953</c:v>
                </c:pt>
                <c:pt idx="896">
                  <c:v>45960</c:v>
                </c:pt>
                <c:pt idx="897">
                  <c:v>45967</c:v>
                </c:pt>
                <c:pt idx="898">
                  <c:v>45974</c:v>
                </c:pt>
                <c:pt idx="899">
                  <c:v>45981</c:v>
                </c:pt>
                <c:pt idx="900">
                  <c:v>45988</c:v>
                </c:pt>
                <c:pt idx="901">
                  <c:v>45995</c:v>
                </c:pt>
                <c:pt idx="902">
                  <c:v>46002</c:v>
                </c:pt>
                <c:pt idx="903">
                  <c:v>46009</c:v>
                </c:pt>
                <c:pt idx="904">
                  <c:v>46020</c:v>
                </c:pt>
                <c:pt idx="905">
                  <c:v>46024</c:v>
                </c:pt>
                <c:pt idx="906">
                  <c:v>46030</c:v>
                </c:pt>
                <c:pt idx="907">
                  <c:v>46037</c:v>
                </c:pt>
                <c:pt idx="908">
                  <c:v>46044</c:v>
                </c:pt>
                <c:pt idx="909">
                  <c:v>46051</c:v>
                </c:pt>
                <c:pt idx="910">
                  <c:v>46058</c:v>
                </c:pt>
                <c:pt idx="911">
                  <c:v>46065</c:v>
                </c:pt>
                <c:pt idx="912">
                  <c:v>46072</c:v>
                </c:pt>
                <c:pt idx="913">
                  <c:v>46079</c:v>
                </c:pt>
                <c:pt idx="914">
                  <c:v>46086</c:v>
                </c:pt>
                <c:pt idx="915">
                  <c:v>46093</c:v>
                </c:pt>
                <c:pt idx="916">
                  <c:v>46100</c:v>
                </c:pt>
                <c:pt idx="917">
                  <c:v>46107</c:v>
                </c:pt>
                <c:pt idx="918">
                  <c:v>46114</c:v>
                </c:pt>
                <c:pt idx="919">
                  <c:v>46121</c:v>
                </c:pt>
                <c:pt idx="920">
                  <c:v>46128</c:v>
                </c:pt>
                <c:pt idx="921">
                  <c:v>46135</c:v>
                </c:pt>
                <c:pt idx="922">
                  <c:v>46142</c:v>
                </c:pt>
                <c:pt idx="923">
                  <c:v>46149</c:v>
                </c:pt>
                <c:pt idx="924">
                  <c:v>46156</c:v>
                </c:pt>
                <c:pt idx="925">
                  <c:v>46163</c:v>
                </c:pt>
                <c:pt idx="926">
                  <c:v>46170</c:v>
                </c:pt>
                <c:pt idx="927">
                  <c:v>46177</c:v>
                </c:pt>
                <c:pt idx="928">
                  <c:v>46184</c:v>
                </c:pt>
                <c:pt idx="929">
                  <c:v>46191</c:v>
                </c:pt>
                <c:pt idx="930">
                  <c:v>46198</c:v>
                </c:pt>
                <c:pt idx="931">
                  <c:v>46205</c:v>
                </c:pt>
                <c:pt idx="932">
                  <c:v>46212</c:v>
                </c:pt>
                <c:pt idx="933">
                  <c:v>46219</c:v>
                </c:pt>
                <c:pt idx="934">
                  <c:v>46226</c:v>
                </c:pt>
                <c:pt idx="935">
                  <c:v>46233</c:v>
                </c:pt>
                <c:pt idx="936">
                  <c:v>46240</c:v>
                </c:pt>
                <c:pt idx="937">
                  <c:v>46247</c:v>
                </c:pt>
                <c:pt idx="938">
                  <c:v>46254</c:v>
                </c:pt>
                <c:pt idx="939">
                  <c:v>46261</c:v>
                </c:pt>
                <c:pt idx="940">
                  <c:v>46268</c:v>
                </c:pt>
                <c:pt idx="941">
                  <c:v>46275</c:v>
                </c:pt>
                <c:pt idx="942">
                  <c:v>46282</c:v>
                </c:pt>
                <c:pt idx="943">
                  <c:v>46289</c:v>
                </c:pt>
                <c:pt idx="944">
                  <c:v>46296</c:v>
                </c:pt>
                <c:pt idx="945">
                  <c:v>46303</c:v>
                </c:pt>
                <c:pt idx="946">
                  <c:v>46310</c:v>
                </c:pt>
                <c:pt idx="947">
                  <c:v>46317</c:v>
                </c:pt>
                <c:pt idx="948">
                  <c:v>46324</c:v>
                </c:pt>
                <c:pt idx="949">
                  <c:v>46331</c:v>
                </c:pt>
                <c:pt idx="950">
                  <c:v>46338</c:v>
                </c:pt>
                <c:pt idx="951">
                  <c:v>46345</c:v>
                </c:pt>
                <c:pt idx="952">
                  <c:v>46352</c:v>
                </c:pt>
                <c:pt idx="953">
                  <c:v>46359</c:v>
                </c:pt>
                <c:pt idx="954">
                  <c:v>46366</c:v>
                </c:pt>
                <c:pt idx="955">
                  <c:v>46373</c:v>
                </c:pt>
                <c:pt idx="956">
                  <c:v>46380</c:v>
                </c:pt>
                <c:pt idx="957">
                  <c:v>46387</c:v>
                </c:pt>
                <c:pt idx="958">
                  <c:v>46394</c:v>
                </c:pt>
                <c:pt idx="959">
                  <c:v>46401</c:v>
                </c:pt>
                <c:pt idx="960">
                  <c:v>46408</c:v>
                </c:pt>
                <c:pt idx="961">
                  <c:v>46415</c:v>
                </c:pt>
                <c:pt idx="962">
                  <c:v>46422</c:v>
                </c:pt>
                <c:pt idx="963">
                  <c:v>46429</c:v>
                </c:pt>
                <c:pt idx="964">
                  <c:v>46436</c:v>
                </c:pt>
                <c:pt idx="965">
                  <c:v>46443</c:v>
                </c:pt>
                <c:pt idx="966">
                  <c:v>46450</c:v>
                </c:pt>
                <c:pt idx="967">
                  <c:v>46457</c:v>
                </c:pt>
                <c:pt idx="968">
                  <c:v>46464</c:v>
                </c:pt>
                <c:pt idx="969">
                  <c:v>46471</c:v>
                </c:pt>
                <c:pt idx="970">
                  <c:v>46478</c:v>
                </c:pt>
                <c:pt idx="971">
                  <c:v>46485</c:v>
                </c:pt>
                <c:pt idx="972">
                  <c:v>46492</c:v>
                </c:pt>
                <c:pt idx="973">
                  <c:v>46499</c:v>
                </c:pt>
                <c:pt idx="974">
                  <c:v>46506</c:v>
                </c:pt>
                <c:pt idx="975">
                  <c:v>46513</c:v>
                </c:pt>
                <c:pt idx="976">
                  <c:v>46520</c:v>
                </c:pt>
                <c:pt idx="977">
                  <c:v>46527</c:v>
                </c:pt>
                <c:pt idx="978">
                  <c:v>46534</c:v>
                </c:pt>
                <c:pt idx="979">
                  <c:v>46541</c:v>
                </c:pt>
                <c:pt idx="980">
                  <c:v>46548</c:v>
                </c:pt>
                <c:pt idx="981">
                  <c:v>46555</c:v>
                </c:pt>
                <c:pt idx="982">
                  <c:v>46562</c:v>
                </c:pt>
                <c:pt idx="983">
                  <c:v>46569</c:v>
                </c:pt>
                <c:pt idx="984">
                  <c:v>46576</c:v>
                </c:pt>
                <c:pt idx="985">
                  <c:v>46583</c:v>
                </c:pt>
                <c:pt idx="986">
                  <c:v>46590</c:v>
                </c:pt>
                <c:pt idx="987">
                  <c:v>46597</c:v>
                </c:pt>
                <c:pt idx="988">
                  <c:v>46604</c:v>
                </c:pt>
                <c:pt idx="989">
                  <c:v>46611</c:v>
                </c:pt>
                <c:pt idx="990">
                  <c:v>46618</c:v>
                </c:pt>
                <c:pt idx="991">
                  <c:v>46625</c:v>
                </c:pt>
                <c:pt idx="992">
                  <c:v>46632</c:v>
                </c:pt>
                <c:pt idx="993">
                  <c:v>46639</c:v>
                </c:pt>
                <c:pt idx="994">
                  <c:v>46646</c:v>
                </c:pt>
                <c:pt idx="995">
                  <c:v>46653</c:v>
                </c:pt>
                <c:pt idx="996">
                  <c:v>46660</c:v>
                </c:pt>
                <c:pt idx="997">
                  <c:v>46667</c:v>
                </c:pt>
                <c:pt idx="998">
                  <c:v>46674</c:v>
                </c:pt>
                <c:pt idx="999">
                  <c:v>46681</c:v>
                </c:pt>
                <c:pt idx="1000">
                  <c:v>46688</c:v>
                </c:pt>
                <c:pt idx="1001">
                  <c:v>46695</c:v>
                </c:pt>
                <c:pt idx="1002">
                  <c:v>46702</c:v>
                </c:pt>
                <c:pt idx="1003">
                  <c:v>46709</c:v>
                </c:pt>
                <c:pt idx="1004">
                  <c:v>46716</c:v>
                </c:pt>
                <c:pt idx="1005">
                  <c:v>46723</c:v>
                </c:pt>
                <c:pt idx="1006">
                  <c:v>46730</c:v>
                </c:pt>
                <c:pt idx="1007">
                  <c:v>46737</c:v>
                </c:pt>
                <c:pt idx="1008">
                  <c:v>46744</c:v>
                </c:pt>
                <c:pt idx="1009">
                  <c:v>46751</c:v>
                </c:pt>
                <c:pt idx="1010">
                  <c:v>46758</c:v>
                </c:pt>
                <c:pt idx="1011">
                  <c:v>46765</c:v>
                </c:pt>
                <c:pt idx="1012">
                  <c:v>46772</c:v>
                </c:pt>
                <c:pt idx="1013">
                  <c:v>46779</c:v>
                </c:pt>
                <c:pt idx="1014">
                  <c:v>46786</c:v>
                </c:pt>
                <c:pt idx="1015">
                  <c:v>46793</c:v>
                </c:pt>
                <c:pt idx="1016">
                  <c:v>46800</c:v>
                </c:pt>
                <c:pt idx="1017">
                  <c:v>46807</c:v>
                </c:pt>
                <c:pt idx="1018">
                  <c:v>46814</c:v>
                </c:pt>
                <c:pt idx="1019">
                  <c:v>46821</c:v>
                </c:pt>
                <c:pt idx="1020">
                  <c:v>46828</c:v>
                </c:pt>
                <c:pt idx="1021">
                  <c:v>46835</c:v>
                </c:pt>
                <c:pt idx="1022">
                  <c:v>46842</c:v>
                </c:pt>
                <c:pt idx="1023">
                  <c:v>46849</c:v>
                </c:pt>
                <c:pt idx="1024">
                  <c:v>46856</c:v>
                </c:pt>
                <c:pt idx="1025">
                  <c:v>46863</c:v>
                </c:pt>
                <c:pt idx="1026">
                  <c:v>46870</c:v>
                </c:pt>
                <c:pt idx="1027">
                  <c:v>46877</c:v>
                </c:pt>
                <c:pt idx="1028">
                  <c:v>46884</c:v>
                </c:pt>
                <c:pt idx="1029">
                  <c:v>46891</c:v>
                </c:pt>
                <c:pt idx="1030">
                  <c:v>46898</c:v>
                </c:pt>
                <c:pt idx="1031">
                  <c:v>46905</c:v>
                </c:pt>
                <c:pt idx="1032">
                  <c:v>46912</c:v>
                </c:pt>
                <c:pt idx="1033">
                  <c:v>46919</c:v>
                </c:pt>
                <c:pt idx="1034">
                  <c:v>46926</c:v>
                </c:pt>
                <c:pt idx="1035">
                  <c:v>46933</c:v>
                </c:pt>
                <c:pt idx="1036">
                  <c:v>46940</c:v>
                </c:pt>
                <c:pt idx="1037">
                  <c:v>46947</c:v>
                </c:pt>
                <c:pt idx="1038">
                  <c:v>46954</c:v>
                </c:pt>
                <c:pt idx="1039">
                  <c:v>46961</c:v>
                </c:pt>
                <c:pt idx="1040">
                  <c:v>46968</c:v>
                </c:pt>
                <c:pt idx="1041">
                  <c:v>46975</c:v>
                </c:pt>
                <c:pt idx="1042">
                  <c:v>46982</c:v>
                </c:pt>
                <c:pt idx="1043">
                  <c:v>46989</c:v>
                </c:pt>
                <c:pt idx="1044">
                  <c:v>46996</c:v>
                </c:pt>
                <c:pt idx="1045">
                  <c:v>47003</c:v>
                </c:pt>
                <c:pt idx="1046">
                  <c:v>47010</c:v>
                </c:pt>
                <c:pt idx="1047">
                  <c:v>47017</c:v>
                </c:pt>
                <c:pt idx="1048">
                  <c:v>47024</c:v>
                </c:pt>
                <c:pt idx="1049">
                  <c:v>47031</c:v>
                </c:pt>
                <c:pt idx="1050">
                  <c:v>47038</c:v>
                </c:pt>
                <c:pt idx="1051">
                  <c:v>47045</c:v>
                </c:pt>
                <c:pt idx="1052">
                  <c:v>47052</c:v>
                </c:pt>
                <c:pt idx="1053">
                  <c:v>47059</c:v>
                </c:pt>
                <c:pt idx="1054">
                  <c:v>47066</c:v>
                </c:pt>
                <c:pt idx="1055">
                  <c:v>47073</c:v>
                </c:pt>
                <c:pt idx="1056">
                  <c:v>47080</c:v>
                </c:pt>
                <c:pt idx="1057">
                  <c:v>47087</c:v>
                </c:pt>
                <c:pt idx="1058">
                  <c:v>47094</c:v>
                </c:pt>
                <c:pt idx="1059">
                  <c:v>47101</c:v>
                </c:pt>
                <c:pt idx="1060">
                  <c:v>47108</c:v>
                </c:pt>
                <c:pt idx="1061">
                  <c:v>47116</c:v>
                </c:pt>
                <c:pt idx="1062">
                  <c:v>47123</c:v>
                </c:pt>
                <c:pt idx="1063">
                  <c:v>47130</c:v>
                </c:pt>
                <c:pt idx="1064">
                  <c:v>47137</c:v>
                </c:pt>
                <c:pt idx="1065">
                  <c:v>47144</c:v>
                </c:pt>
                <c:pt idx="1066">
                  <c:v>47151</c:v>
                </c:pt>
                <c:pt idx="1067">
                  <c:v>47158</c:v>
                </c:pt>
                <c:pt idx="1068">
                  <c:v>47165</c:v>
                </c:pt>
                <c:pt idx="1069">
                  <c:v>47172</c:v>
                </c:pt>
                <c:pt idx="1070">
                  <c:v>47179</c:v>
                </c:pt>
                <c:pt idx="1071">
                  <c:v>47186</c:v>
                </c:pt>
                <c:pt idx="1072">
                  <c:v>47193</c:v>
                </c:pt>
                <c:pt idx="1073">
                  <c:v>47200</c:v>
                </c:pt>
                <c:pt idx="1074">
                  <c:v>47211</c:v>
                </c:pt>
                <c:pt idx="1075">
                  <c:v>47214</c:v>
                </c:pt>
                <c:pt idx="1076">
                  <c:v>47221</c:v>
                </c:pt>
                <c:pt idx="1077">
                  <c:v>47228</c:v>
                </c:pt>
                <c:pt idx="1078">
                  <c:v>47235</c:v>
                </c:pt>
                <c:pt idx="1079">
                  <c:v>47242</c:v>
                </c:pt>
                <c:pt idx="1080">
                  <c:v>47249</c:v>
                </c:pt>
                <c:pt idx="1081">
                  <c:v>47256</c:v>
                </c:pt>
                <c:pt idx="1082">
                  <c:v>47263</c:v>
                </c:pt>
                <c:pt idx="1083">
                  <c:v>47270</c:v>
                </c:pt>
                <c:pt idx="1084">
                  <c:v>47277</c:v>
                </c:pt>
                <c:pt idx="1085">
                  <c:v>47284</c:v>
                </c:pt>
                <c:pt idx="1086">
                  <c:v>47291</c:v>
                </c:pt>
                <c:pt idx="1087">
                  <c:v>47298</c:v>
                </c:pt>
                <c:pt idx="1088">
                  <c:v>47305</c:v>
                </c:pt>
                <c:pt idx="1089">
                  <c:v>47312</c:v>
                </c:pt>
                <c:pt idx="1090">
                  <c:v>47319</c:v>
                </c:pt>
                <c:pt idx="1091">
                  <c:v>47326</c:v>
                </c:pt>
                <c:pt idx="1092">
                  <c:v>47333</c:v>
                </c:pt>
                <c:pt idx="1093">
                  <c:v>47340</c:v>
                </c:pt>
                <c:pt idx="1094">
                  <c:v>47347</c:v>
                </c:pt>
                <c:pt idx="1095">
                  <c:v>47354</c:v>
                </c:pt>
                <c:pt idx="1096">
                  <c:v>47361</c:v>
                </c:pt>
                <c:pt idx="1097">
                  <c:v>47368</c:v>
                </c:pt>
                <c:pt idx="1098">
                  <c:v>47375</c:v>
                </c:pt>
                <c:pt idx="1099">
                  <c:v>47382</c:v>
                </c:pt>
                <c:pt idx="1100">
                  <c:v>47389</c:v>
                </c:pt>
                <c:pt idx="1101">
                  <c:v>47396</c:v>
                </c:pt>
                <c:pt idx="1102">
                  <c:v>47403</c:v>
                </c:pt>
                <c:pt idx="1103">
                  <c:v>47410</c:v>
                </c:pt>
                <c:pt idx="1104">
                  <c:v>47417</c:v>
                </c:pt>
                <c:pt idx="1105">
                  <c:v>47424</c:v>
                </c:pt>
                <c:pt idx="1106">
                  <c:v>47431</c:v>
                </c:pt>
                <c:pt idx="1107">
                  <c:v>47438</c:v>
                </c:pt>
                <c:pt idx="1108">
                  <c:v>47445</c:v>
                </c:pt>
                <c:pt idx="1109">
                  <c:v>47452</c:v>
                </c:pt>
                <c:pt idx="1110">
                  <c:v>47459</c:v>
                </c:pt>
                <c:pt idx="1111">
                  <c:v>47466</c:v>
                </c:pt>
                <c:pt idx="1112">
                  <c:v>47473</c:v>
                </c:pt>
                <c:pt idx="1113">
                  <c:v>47483</c:v>
                </c:pt>
                <c:pt idx="1114">
                  <c:v>47490</c:v>
                </c:pt>
                <c:pt idx="1115">
                  <c:v>47497</c:v>
                </c:pt>
                <c:pt idx="1116">
                  <c:v>47504</c:v>
                </c:pt>
                <c:pt idx="1117">
                  <c:v>47511</c:v>
                </c:pt>
                <c:pt idx="1118">
                  <c:v>47518</c:v>
                </c:pt>
                <c:pt idx="1119">
                  <c:v>47525</c:v>
                </c:pt>
                <c:pt idx="1120">
                  <c:v>47532</c:v>
                </c:pt>
                <c:pt idx="1121">
                  <c:v>47539</c:v>
                </c:pt>
                <c:pt idx="1122">
                  <c:v>47546</c:v>
                </c:pt>
                <c:pt idx="1123">
                  <c:v>47553</c:v>
                </c:pt>
                <c:pt idx="1124">
                  <c:v>47560</c:v>
                </c:pt>
                <c:pt idx="1125">
                  <c:v>47567</c:v>
                </c:pt>
                <c:pt idx="1126">
                  <c:v>47574</c:v>
                </c:pt>
                <c:pt idx="1127">
                  <c:v>47581</c:v>
                </c:pt>
                <c:pt idx="1128">
                  <c:v>47588</c:v>
                </c:pt>
                <c:pt idx="1129">
                  <c:v>47597</c:v>
                </c:pt>
                <c:pt idx="1130">
                  <c:v>47602</c:v>
                </c:pt>
                <c:pt idx="1131">
                  <c:v>47609</c:v>
                </c:pt>
                <c:pt idx="1132">
                  <c:v>47616</c:v>
                </c:pt>
                <c:pt idx="1133">
                  <c:v>47623</c:v>
                </c:pt>
                <c:pt idx="1134">
                  <c:v>47630</c:v>
                </c:pt>
                <c:pt idx="1135">
                  <c:v>47637</c:v>
                </c:pt>
                <c:pt idx="1136">
                  <c:v>47644</c:v>
                </c:pt>
                <c:pt idx="1137">
                  <c:v>47651</c:v>
                </c:pt>
                <c:pt idx="1138">
                  <c:v>47658</c:v>
                </c:pt>
                <c:pt idx="1139">
                  <c:v>47665</c:v>
                </c:pt>
                <c:pt idx="1140">
                  <c:v>47672</c:v>
                </c:pt>
                <c:pt idx="1141">
                  <c:v>47679</c:v>
                </c:pt>
                <c:pt idx="1142">
                  <c:v>47686</c:v>
                </c:pt>
                <c:pt idx="1143">
                  <c:v>47693</c:v>
                </c:pt>
                <c:pt idx="1144">
                  <c:v>47700</c:v>
                </c:pt>
                <c:pt idx="1145">
                  <c:v>47707</c:v>
                </c:pt>
                <c:pt idx="1146">
                  <c:v>47714</c:v>
                </c:pt>
                <c:pt idx="1147">
                  <c:v>47721</c:v>
                </c:pt>
                <c:pt idx="1148">
                  <c:v>47728</c:v>
                </c:pt>
                <c:pt idx="1149">
                  <c:v>47735</c:v>
                </c:pt>
                <c:pt idx="1150">
                  <c:v>47742</c:v>
                </c:pt>
                <c:pt idx="1151">
                  <c:v>47749</c:v>
                </c:pt>
                <c:pt idx="1152">
                  <c:v>47756</c:v>
                </c:pt>
                <c:pt idx="1153">
                  <c:v>47763</c:v>
                </c:pt>
                <c:pt idx="1154">
                  <c:v>47770</c:v>
                </c:pt>
                <c:pt idx="1155">
                  <c:v>47777</c:v>
                </c:pt>
                <c:pt idx="1156">
                  <c:v>47784</c:v>
                </c:pt>
                <c:pt idx="1157">
                  <c:v>47791</c:v>
                </c:pt>
                <c:pt idx="1158">
                  <c:v>47798</c:v>
                </c:pt>
                <c:pt idx="1159">
                  <c:v>47805</c:v>
                </c:pt>
                <c:pt idx="1160">
                  <c:v>47812</c:v>
                </c:pt>
                <c:pt idx="1161">
                  <c:v>47819</c:v>
                </c:pt>
                <c:pt idx="1162">
                  <c:v>47826</c:v>
                </c:pt>
                <c:pt idx="1163">
                  <c:v>47833</c:v>
                </c:pt>
                <c:pt idx="1164">
                  <c:v>47840</c:v>
                </c:pt>
                <c:pt idx="1165">
                  <c:v>47848</c:v>
                </c:pt>
                <c:pt idx="1166">
                  <c:v>47855</c:v>
                </c:pt>
                <c:pt idx="1167">
                  <c:v>47862</c:v>
                </c:pt>
                <c:pt idx="1168">
                  <c:v>47869</c:v>
                </c:pt>
                <c:pt idx="1169">
                  <c:v>47876</c:v>
                </c:pt>
                <c:pt idx="1170">
                  <c:v>47883</c:v>
                </c:pt>
                <c:pt idx="1171">
                  <c:v>47890</c:v>
                </c:pt>
                <c:pt idx="1172">
                  <c:v>47897</c:v>
                </c:pt>
                <c:pt idx="1173">
                  <c:v>47904</c:v>
                </c:pt>
                <c:pt idx="1174">
                  <c:v>47911</c:v>
                </c:pt>
                <c:pt idx="1175">
                  <c:v>47918</c:v>
                </c:pt>
                <c:pt idx="1176">
                  <c:v>47925</c:v>
                </c:pt>
                <c:pt idx="1177">
                  <c:v>47932</c:v>
                </c:pt>
                <c:pt idx="1178">
                  <c:v>47939</c:v>
                </c:pt>
                <c:pt idx="1179">
                  <c:v>47946</c:v>
                </c:pt>
                <c:pt idx="1180">
                  <c:v>47955</c:v>
                </c:pt>
                <c:pt idx="1181">
                  <c:v>47962</c:v>
                </c:pt>
                <c:pt idx="1182">
                  <c:v>47970</c:v>
                </c:pt>
                <c:pt idx="1183">
                  <c:v>47976</c:v>
                </c:pt>
                <c:pt idx="1184">
                  <c:v>47983</c:v>
                </c:pt>
                <c:pt idx="1185">
                  <c:v>47990</c:v>
                </c:pt>
                <c:pt idx="1186">
                  <c:v>47997</c:v>
                </c:pt>
                <c:pt idx="1187">
                  <c:v>48004</c:v>
                </c:pt>
                <c:pt idx="1188">
                  <c:v>48011</c:v>
                </c:pt>
                <c:pt idx="1189">
                  <c:v>48018</c:v>
                </c:pt>
                <c:pt idx="1190">
                  <c:v>48025</c:v>
                </c:pt>
                <c:pt idx="1191">
                  <c:v>48032</c:v>
                </c:pt>
                <c:pt idx="1192">
                  <c:v>48039</c:v>
                </c:pt>
                <c:pt idx="1193">
                  <c:v>48046</c:v>
                </c:pt>
                <c:pt idx="1194">
                  <c:v>48053</c:v>
                </c:pt>
                <c:pt idx="1195">
                  <c:v>48060</c:v>
                </c:pt>
                <c:pt idx="1196">
                  <c:v>48067</c:v>
                </c:pt>
                <c:pt idx="1197">
                  <c:v>48074</c:v>
                </c:pt>
                <c:pt idx="1198">
                  <c:v>48081</c:v>
                </c:pt>
                <c:pt idx="1199">
                  <c:v>48088</c:v>
                </c:pt>
                <c:pt idx="1200">
                  <c:v>48095</c:v>
                </c:pt>
                <c:pt idx="1201">
                  <c:v>48102</c:v>
                </c:pt>
                <c:pt idx="1202">
                  <c:v>48109</c:v>
                </c:pt>
                <c:pt idx="1203">
                  <c:v>48116</c:v>
                </c:pt>
                <c:pt idx="1204">
                  <c:v>48123</c:v>
                </c:pt>
                <c:pt idx="1205">
                  <c:v>48130</c:v>
                </c:pt>
                <c:pt idx="1206">
                  <c:v>48137</c:v>
                </c:pt>
                <c:pt idx="1207">
                  <c:v>48144</c:v>
                </c:pt>
                <c:pt idx="1208">
                  <c:v>48151</c:v>
                </c:pt>
                <c:pt idx="1209">
                  <c:v>48158</c:v>
                </c:pt>
                <c:pt idx="1210">
                  <c:v>48165</c:v>
                </c:pt>
                <c:pt idx="1211">
                  <c:v>48172</c:v>
                </c:pt>
                <c:pt idx="1212">
                  <c:v>48179</c:v>
                </c:pt>
                <c:pt idx="1213">
                  <c:v>48186</c:v>
                </c:pt>
                <c:pt idx="1214">
                  <c:v>48193</c:v>
                </c:pt>
                <c:pt idx="1215">
                  <c:v>48200</c:v>
                </c:pt>
                <c:pt idx="1216">
                  <c:v>48211</c:v>
                </c:pt>
                <c:pt idx="1217">
                  <c:v>48215</c:v>
                </c:pt>
                <c:pt idx="1218">
                  <c:v>48221</c:v>
                </c:pt>
                <c:pt idx="1219">
                  <c:v>48228</c:v>
                </c:pt>
                <c:pt idx="1220">
                  <c:v>48235</c:v>
                </c:pt>
                <c:pt idx="1221">
                  <c:v>48242</c:v>
                </c:pt>
                <c:pt idx="1222">
                  <c:v>48249</c:v>
                </c:pt>
                <c:pt idx="1223">
                  <c:v>48256</c:v>
                </c:pt>
                <c:pt idx="1224">
                  <c:v>48263</c:v>
                </c:pt>
                <c:pt idx="1225">
                  <c:v>48270</c:v>
                </c:pt>
                <c:pt idx="1226">
                  <c:v>48277</c:v>
                </c:pt>
                <c:pt idx="1227">
                  <c:v>48284</c:v>
                </c:pt>
                <c:pt idx="1228">
                  <c:v>48291</c:v>
                </c:pt>
                <c:pt idx="1229">
                  <c:v>48298</c:v>
                </c:pt>
                <c:pt idx="1230">
                  <c:v>48305</c:v>
                </c:pt>
                <c:pt idx="1231">
                  <c:v>48312</c:v>
                </c:pt>
                <c:pt idx="1232">
                  <c:v>48319</c:v>
                </c:pt>
                <c:pt idx="1233">
                  <c:v>48326</c:v>
                </c:pt>
                <c:pt idx="1234">
                  <c:v>48333</c:v>
                </c:pt>
                <c:pt idx="1235">
                  <c:v>48340</c:v>
                </c:pt>
                <c:pt idx="1236">
                  <c:v>48347</c:v>
                </c:pt>
                <c:pt idx="1237">
                  <c:v>48354</c:v>
                </c:pt>
                <c:pt idx="1238">
                  <c:v>48361</c:v>
                </c:pt>
                <c:pt idx="1239">
                  <c:v>48368</c:v>
                </c:pt>
                <c:pt idx="1240">
                  <c:v>48375</c:v>
                </c:pt>
                <c:pt idx="1241">
                  <c:v>48382</c:v>
                </c:pt>
                <c:pt idx="1242">
                  <c:v>48389</c:v>
                </c:pt>
                <c:pt idx="1243">
                  <c:v>48396</c:v>
                </c:pt>
                <c:pt idx="1244">
                  <c:v>48403</c:v>
                </c:pt>
                <c:pt idx="1245">
                  <c:v>48410</c:v>
                </c:pt>
                <c:pt idx="1246">
                  <c:v>48417</c:v>
                </c:pt>
                <c:pt idx="1247">
                  <c:v>48424</c:v>
                </c:pt>
                <c:pt idx="1248">
                  <c:v>48431</c:v>
                </c:pt>
                <c:pt idx="1249">
                  <c:v>48438</c:v>
                </c:pt>
                <c:pt idx="1250">
                  <c:v>48445</c:v>
                </c:pt>
                <c:pt idx="1251">
                  <c:v>48452</c:v>
                </c:pt>
                <c:pt idx="1252">
                  <c:v>48459</c:v>
                </c:pt>
                <c:pt idx="1253">
                  <c:v>48466</c:v>
                </c:pt>
                <c:pt idx="1254">
                  <c:v>48473</c:v>
                </c:pt>
                <c:pt idx="1255">
                  <c:v>48480</c:v>
                </c:pt>
                <c:pt idx="1256">
                  <c:v>48487</c:v>
                </c:pt>
                <c:pt idx="1257">
                  <c:v>48494</c:v>
                </c:pt>
                <c:pt idx="1258">
                  <c:v>48501</c:v>
                </c:pt>
                <c:pt idx="1259">
                  <c:v>48508</c:v>
                </c:pt>
                <c:pt idx="1260">
                  <c:v>48515</c:v>
                </c:pt>
                <c:pt idx="1261">
                  <c:v>48522</c:v>
                </c:pt>
                <c:pt idx="1262">
                  <c:v>48529</c:v>
                </c:pt>
                <c:pt idx="1263">
                  <c:v>48536</c:v>
                </c:pt>
                <c:pt idx="1264">
                  <c:v>48543</c:v>
                </c:pt>
                <c:pt idx="1265">
                  <c:v>48550</c:v>
                </c:pt>
                <c:pt idx="1266">
                  <c:v>48557</c:v>
                </c:pt>
                <c:pt idx="1267">
                  <c:v>48564</c:v>
                </c:pt>
                <c:pt idx="1268">
                  <c:v>48571</c:v>
                </c:pt>
                <c:pt idx="1269">
                  <c:v>48578</c:v>
                </c:pt>
                <c:pt idx="1270">
                  <c:v>48585</c:v>
                </c:pt>
                <c:pt idx="1271">
                  <c:v>48592</c:v>
                </c:pt>
                <c:pt idx="1272">
                  <c:v>48599</c:v>
                </c:pt>
                <c:pt idx="1273">
                  <c:v>48606</c:v>
                </c:pt>
                <c:pt idx="1274">
                  <c:v>48613</c:v>
                </c:pt>
                <c:pt idx="1275">
                  <c:v>48620</c:v>
                </c:pt>
                <c:pt idx="1276">
                  <c:v>48627</c:v>
                </c:pt>
                <c:pt idx="1277">
                  <c:v>48634</c:v>
                </c:pt>
                <c:pt idx="1278">
                  <c:v>48641</c:v>
                </c:pt>
                <c:pt idx="1279">
                  <c:v>48648</c:v>
                </c:pt>
                <c:pt idx="1280">
                  <c:v>48655</c:v>
                </c:pt>
                <c:pt idx="1281">
                  <c:v>48662</c:v>
                </c:pt>
                <c:pt idx="1282">
                  <c:v>48669</c:v>
                </c:pt>
                <c:pt idx="1283">
                  <c:v>48676</c:v>
                </c:pt>
                <c:pt idx="1284">
                  <c:v>48683</c:v>
                </c:pt>
                <c:pt idx="1285">
                  <c:v>48690</c:v>
                </c:pt>
                <c:pt idx="1286">
                  <c:v>48697</c:v>
                </c:pt>
                <c:pt idx="1287">
                  <c:v>48704</c:v>
                </c:pt>
                <c:pt idx="1288">
                  <c:v>48711</c:v>
                </c:pt>
                <c:pt idx="1289">
                  <c:v>48718</c:v>
                </c:pt>
                <c:pt idx="1290">
                  <c:v>48725</c:v>
                </c:pt>
                <c:pt idx="1291">
                  <c:v>48732</c:v>
                </c:pt>
                <c:pt idx="1292">
                  <c:v>48739</c:v>
                </c:pt>
                <c:pt idx="1293">
                  <c:v>48746</c:v>
                </c:pt>
                <c:pt idx="1294">
                  <c:v>48753</c:v>
                </c:pt>
                <c:pt idx="1295">
                  <c:v>48760</c:v>
                </c:pt>
                <c:pt idx="1296">
                  <c:v>48767</c:v>
                </c:pt>
                <c:pt idx="1297">
                  <c:v>48774</c:v>
                </c:pt>
                <c:pt idx="1298">
                  <c:v>48781</c:v>
                </c:pt>
                <c:pt idx="1299">
                  <c:v>48788</c:v>
                </c:pt>
                <c:pt idx="1300">
                  <c:v>48795</c:v>
                </c:pt>
                <c:pt idx="1301">
                  <c:v>48802</c:v>
                </c:pt>
                <c:pt idx="1302">
                  <c:v>48809</c:v>
                </c:pt>
                <c:pt idx="1303">
                  <c:v>48816</c:v>
                </c:pt>
                <c:pt idx="1304">
                  <c:v>48823</c:v>
                </c:pt>
                <c:pt idx="1305">
                  <c:v>48830</c:v>
                </c:pt>
                <c:pt idx="1306">
                  <c:v>48837</c:v>
                </c:pt>
                <c:pt idx="1307">
                  <c:v>48844</c:v>
                </c:pt>
                <c:pt idx="1308">
                  <c:v>48851</c:v>
                </c:pt>
                <c:pt idx="1309">
                  <c:v>48858</c:v>
                </c:pt>
                <c:pt idx="1310">
                  <c:v>48865</c:v>
                </c:pt>
                <c:pt idx="1311">
                  <c:v>48872</c:v>
                </c:pt>
                <c:pt idx="1312">
                  <c:v>48879</c:v>
                </c:pt>
                <c:pt idx="1313">
                  <c:v>48886</c:v>
                </c:pt>
                <c:pt idx="1314">
                  <c:v>48893</c:v>
                </c:pt>
                <c:pt idx="1315">
                  <c:v>48900</c:v>
                </c:pt>
                <c:pt idx="1316">
                  <c:v>48907</c:v>
                </c:pt>
                <c:pt idx="1317">
                  <c:v>48914</c:v>
                </c:pt>
                <c:pt idx="1318">
                  <c:v>48921</c:v>
                </c:pt>
                <c:pt idx="1319">
                  <c:v>48928</c:v>
                </c:pt>
                <c:pt idx="1320">
                  <c:v>48935</c:v>
                </c:pt>
                <c:pt idx="1321">
                  <c:v>48942</c:v>
                </c:pt>
                <c:pt idx="1322">
                  <c:v>48949</c:v>
                </c:pt>
                <c:pt idx="1323">
                  <c:v>48956</c:v>
                </c:pt>
                <c:pt idx="1324">
                  <c:v>48963</c:v>
                </c:pt>
                <c:pt idx="1325">
                  <c:v>48970</c:v>
                </c:pt>
                <c:pt idx="1326">
                  <c:v>48977</c:v>
                </c:pt>
                <c:pt idx="1327">
                  <c:v>48984</c:v>
                </c:pt>
                <c:pt idx="1328">
                  <c:v>48991</c:v>
                </c:pt>
                <c:pt idx="1329">
                  <c:v>48998</c:v>
                </c:pt>
                <c:pt idx="1330">
                  <c:v>49005</c:v>
                </c:pt>
                <c:pt idx="1331">
                  <c:v>49012</c:v>
                </c:pt>
                <c:pt idx="1332">
                  <c:v>49019</c:v>
                </c:pt>
                <c:pt idx="1333">
                  <c:v>49026</c:v>
                </c:pt>
                <c:pt idx="1334">
                  <c:v>49033</c:v>
                </c:pt>
                <c:pt idx="1335">
                  <c:v>49040</c:v>
                </c:pt>
                <c:pt idx="1336">
                  <c:v>49047</c:v>
                </c:pt>
                <c:pt idx="1337">
                  <c:v>49054</c:v>
                </c:pt>
                <c:pt idx="1338">
                  <c:v>49061</c:v>
                </c:pt>
                <c:pt idx="1339">
                  <c:v>49068</c:v>
                </c:pt>
                <c:pt idx="1340">
                  <c:v>49075</c:v>
                </c:pt>
                <c:pt idx="1341">
                  <c:v>49082</c:v>
                </c:pt>
                <c:pt idx="1342">
                  <c:v>49089</c:v>
                </c:pt>
                <c:pt idx="1343">
                  <c:v>49096</c:v>
                </c:pt>
                <c:pt idx="1344">
                  <c:v>49103</c:v>
                </c:pt>
                <c:pt idx="1345">
                  <c:v>49110</c:v>
                </c:pt>
                <c:pt idx="1346">
                  <c:v>49117</c:v>
                </c:pt>
                <c:pt idx="1347">
                  <c:v>49124</c:v>
                </c:pt>
                <c:pt idx="1348">
                  <c:v>49131</c:v>
                </c:pt>
                <c:pt idx="1349">
                  <c:v>49138</c:v>
                </c:pt>
                <c:pt idx="1350">
                  <c:v>49145</c:v>
                </c:pt>
                <c:pt idx="1351">
                  <c:v>49152</c:v>
                </c:pt>
                <c:pt idx="1352">
                  <c:v>49159</c:v>
                </c:pt>
                <c:pt idx="1353">
                  <c:v>49166</c:v>
                </c:pt>
                <c:pt idx="1354">
                  <c:v>49173</c:v>
                </c:pt>
                <c:pt idx="1355">
                  <c:v>49180</c:v>
                </c:pt>
                <c:pt idx="1356">
                  <c:v>49187</c:v>
                </c:pt>
                <c:pt idx="1357">
                  <c:v>49194</c:v>
                </c:pt>
                <c:pt idx="1358">
                  <c:v>49201</c:v>
                </c:pt>
                <c:pt idx="1359">
                  <c:v>49208</c:v>
                </c:pt>
                <c:pt idx="1360">
                  <c:v>49215</c:v>
                </c:pt>
                <c:pt idx="1361">
                  <c:v>49222</c:v>
                </c:pt>
                <c:pt idx="1362">
                  <c:v>49229</c:v>
                </c:pt>
                <c:pt idx="1363">
                  <c:v>49236</c:v>
                </c:pt>
                <c:pt idx="1364">
                  <c:v>49243</c:v>
                </c:pt>
                <c:pt idx="1365">
                  <c:v>49250</c:v>
                </c:pt>
                <c:pt idx="1366">
                  <c:v>49257</c:v>
                </c:pt>
                <c:pt idx="1367">
                  <c:v>49264</c:v>
                </c:pt>
                <c:pt idx="1368">
                  <c:v>49271</c:v>
                </c:pt>
                <c:pt idx="1369">
                  <c:v>49278</c:v>
                </c:pt>
                <c:pt idx="1370">
                  <c:v>49285</c:v>
                </c:pt>
                <c:pt idx="1371">
                  <c:v>49292</c:v>
                </c:pt>
                <c:pt idx="1372">
                  <c:v>49299</c:v>
                </c:pt>
                <c:pt idx="1373">
                  <c:v>49307</c:v>
                </c:pt>
                <c:pt idx="1374">
                  <c:v>49314</c:v>
                </c:pt>
                <c:pt idx="1375">
                  <c:v>49321</c:v>
                </c:pt>
                <c:pt idx="1376">
                  <c:v>49328</c:v>
                </c:pt>
                <c:pt idx="1377">
                  <c:v>49335</c:v>
                </c:pt>
                <c:pt idx="1378">
                  <c:v>49342</c:v>
                </c:pt>
                <c:pt idx="1379">
                  <c:v>49349</c:v>
                </c:pt>
                <c:pt idx="1380">
                  <c:v>49356</c:v>
                </c:pt>
                <c:pt idx="1381">
                  <c:v>49363</c:v>
                </c:pt>
                <c:pt idx="1382">
                  <c:v>49370</c:v>
                </c:pt>
                <c:pt idx="1383">
                  <c:v>49377</c:v>
                </c:pt>
                <c:pt idx="1384">
                  <c:v>49384</c:v>
                </c:pt>
                <c:pt idx="1385">
                  <c:v>49395</c:v>
                </c:pt>
                <c:pt idx="1386">
                  <c:v>49398</c:v>
                </c:pt>
                <c:pt idx="1387">
                  <c:v>49405</c:v>
                </c:pt>
                <c:pt idx="1388">
                  <c:v>49412</c:v>
                </c:pt>
                <c:pt idx="1389">
                  <c:v>49419</c:v>
                </c:pt>
                <c:pt idx="1390">
                  <c:v>49426</c:v>
                </c:pt>
                <c:pt idx="1391">
                  <c:v>49433</c:v>
                </c:pt>
                <c:pt idx="1392">
                  <c:v>49440</c:v>
                </c:pt>
                <c:pt idx="1393">
                  <c:v>49447</c:v>
                </c:pt>
                <c:pt idx="1394">
                  <c:v>49454</c:v>
                </c:pt>
                <c:pt idx="1395">
                  <c:v>49461</c:v>
                </c:pt>
                <c:pt idx="1396">
                  <c:v>49468</c:v>
                </c:pt>
                <c:pt idx="1397">
                  <c:v>49475</c:v>
                </c:pt>
                <c:pt idx="1398">
                  <c:v>49482</c:v>
                </c:pt>
                <c:pt idx="1399">
                  <c:v>49489</c:v>
                </c:pt>
                <c:pt idx="1400">
                  <c:v>49496</c:v>
                </c:pt>
                <c:pt idx="1401">
                  <c:v>49503</c:v>
                </c:pt>
                <c:pt idx="1402">
                  <c:v>49510</c:v>
                </c:pt>
                <c:pt idx="1403">
                  <c:v>49517</c:v>
                </c:pt>
                <c:pt idx="1404">
                  <c:v>49524</c:v>
                </c:pt>
                <c:pt idx="1405">
                  <c:v>49531</c:v>
                </c:pt>
                <c:pt idx="1406">
                  <c:v>49538</c:v>
                </c:pt>
                <c:pt idx="1407">
                  <c:v>49545</c:v>
                </c:pt>
                <c:pt idx="1408">
                  <c:v>49552</c:v>
                </c:pt>
                <c:pt idx="1409">
                  <c:v>49559</c:v>
                </c:pt>
                <c:pt idx="1410">
                  <c:v>49566</c:v>
                </c:pt>
                <c:pt idx="1411">
                  <c:v>49573</c:v>
                </c:pt>
                <c:pt idx="1412">
                  <c:v>49580</c:v>
                </c:pt>
                <c:pt idx="1413">
                  <c:v>49587</c:v>
                </c:pt>
                <c:pt idx="1414">
                  <c:v>49594</c:v>
                </c:pt>
                <c:pt idx="1415">
                  <c:v>49601</c:v>
                </c:pt>
                <c:pt idx="1416">
                  <c:v>49608</c:v>
                </c:pt>
                <c:pt idx="1417">
                  <c:v>49615</c:v>
                </c:pt>
                <c:pt idx="1418">
                  <c:v>49622</c:v>
                </c:pt>
                <c:pt idx="1419">
                  <c:v>49629</c:v>
                </c:pt>
                <c:pt idx="1420">
                  <c:v>49636</c:v>
                </c:pt>
                <c:pt idx="1421">
                  <c:v>49643</c:v>
                </c:pt>
                <c:pt idx="1422">
                  <c:v>49650</c:v>
                </c:pt>
                <c:pt idx="1423">
                  <c:v>49657</c:v>
                </c:pt>
                <c:pt idx="1424">
                  <c:v>49664</c:v>
                </c:pt>
                <c:pt idx="1425">
                  <c:v>49674</c:v>
                </c:pt>
                <c:pt idx="1426">
                  <c:v>49681</c:v>
                </c:pt>
                <c:pt idx="1427">
                  <c:v>49688</c:v>
                </c:pt>
                <c:pt idx="1428">
                  <c:v>49695</c:v>
                </c:pt>
                <c:pt idx="1429">
                  <c:v>49702</c:v>
                </c:pt>
                <c:pt idx="1430">
                  <c:v>49709</c:v>
                </c:pt>
                <c:pt idx="1431">
                  <c:v>49716</c:v>
                </c:pt>
                <c:pt idx="1432">
                  <c:v>49723</c:v>
                </c:pt>
                <c:pt idx="1433">
                  <c:v>49730</c:v>
                </c:pt>
                <c:pt idx="1434">
                  <c:v>49737</c:v>
                </c:pt>
                <c:pt idx="1435">
                  <c:v>49744</c:v>
                </c:pt>
                <c:pt idx="1436">
                  <c:v>49751</c:v>
                </c:pt>
                <c:pt idx="1437">
                  <c:v>49758</c:v>
                </c:pt>
                <c:pt idx="1438">
                  <c:v>49765</c:v>
                </c:pt>
                <c:pt idx="1439">
                  <c:v>49772</c:v>
                </c:pt>
                <c:pt idx="1440">
                  <c:v>49781</c:v>
                </c:pt>
                <c:pt idx="1441">
                  <c:v>49786</c:v>
                </c:pt>
                <c:pt idx="1442">
                  <c:v>49793</c:v>
                </c:pt>
                <c:pt idx="1443">
                  <c:v>49801</c:v>
                </c:pt>
                <c:pt idx="1444">
                  <c:v>49808</c:v>
                </c:pt>
                <c:pt idx="1445">
                  <c:v>49815</c:v>
                </c:pt>
                <c:pt idx="1446">
                  <c:v>49822</c:v>
                </c:pt>
                <c:pt idx="1447">
                  <c:v>49829</c:v>
                </c:pt>
                <c:pt idx="1448">
                  <c:v>49836</c:v>
                </c:pt>
                <c:pt idx="1449">
                  <c:v>49843</c:v>
                </c:pt>
                <c:pt idx="1450">
                  <c:v>49850</c:v>
                </c:pt>
                <c:pt idx="1451">
                  <c:v>49857</c:v>
                </c:pt>
                <c:pt idx="1452">
                  <c:v>49864</c:v>
                </c:pt>
                <c:pt idx="1453">
                  <c:v>49871</c:v>
                </c:pt>
                <c:pt idx="1454">
                  <c:v>49878</c:v>
                </c:pt>
                <c:pt idx="1455">
                  <c:v>49885</c:v>
                </c:pt>
                <c:pt idx="1456">
                  <c:v>49892</c:v>
                </c:pt>
                <c:pt idx="1457">
                  <c:v>49899</c:v>
                </c:pt>
                <c:pt idx="1458">
                  <c:v>49906</c:v>
                </c:pt>
                <c:pt idx="1459">
                  <c:v>49913</c:v>
                </c:pt>
                <c:pt idx="1460">
                  <c:v>49920</c:v>
                </c:pt>
                <c:pt idx="1461">
                  <c:v>49927</c:v>
                </c:pt>
                <c:pt idx="1462">
                  <c:v>49934</c:v>
                </c:pt>
                <c:pt idx="1463">
                  <c:v>49941</c:v>
                </c:pt>
                <c:pt idx="1464">
                  <c:v>49948</c:v>
                </c:pt>
                <c:pt idx="1465">
                  <c:v>49955</c:v>
                </c:pt>
                <c:pt idx="1466">
                  <c:v>49962</c:v>
                </c:pt>
                <c:pt idx="1467">
                  <c:v>49969</c:v>
                </c:pt>
                <c:pt idx="1468">
                  <c:v>49976</c:v>
                </c:pt>
                <c:pt idx="1469">
                  <c:v>49983</c:v>
                </c:pt>
                <c:pt idx="1470">
                  <c:v>49990</c:v>
                </c:pt>
                <c:pt idx="1471">
                  <c:v>49997</c:v>
                </c:pt>
                <c:pt idx="1472">
                  <c:v>50004</c:v>
                </c:pt>
                <c:pt idx="1473">
                  <c:v>50011</c:v>
                </c:pt>
                <c:pt idx="1474">
                  <c:v>50018</c:v>
                </c:pt>
                <c:pt idx="1475">
                  <c:v>50025</c:v>
                </c:pt>
                <c:pt idx="1476">
                  <c:v>50032</c:v>
                </c:pt>
                <c:pt idx="1477">
                  <c:v>50040</c:v>
                </c:pt>
                <c:pt idx="1478">
                  <c:v>50047</c:v>
                </c:pt>
                <c:pt idx="1479">
                  <c:v>50054</c:v>
                </c:pt>
                <c:pt idx="1480">
                  <c:v>50061</c:v>
                </c:pt>
                <c:pt idx="1481">
                  <c:v>50068</c:v>
                </c:pt>
                <c:pt idx="1482">
                  <c:v>50075</c:v>
                </c:pt>
                <c:pt idx="1483">
                  <c:v>50082</c:v>
                </c:pt>
                <c:pt idx="1484">
                  <c:v>50089</c:v>
                </c:pt>
                <c:pt idx="1485">
                  <c:v>50096</c:v>
                </c:pt>
                <c:pt idx="1486">
                  <c:v>50103</c:v>
                </c:pt>
                <c:pt idx="1487">
                  <c:v>50110</c:v>
                </c:pt>
                <c:pt idx="1488">
                  <c:v>50117</c:v>
                </c:pt>
                <c:pt idx="1489">
                  <c:v>50124</c:v>
                </c:pt>
                <c:pt idx="1490">
                  <c:v>50131</c:v>
                </c:pt>
                <c:pt idx="1491">
                  <c:v>50139</c:v>
                </c:pt>
                <c:pt idx="1492">
                  <c:v>50146</c:v>
                </c:pt>
                <c:pt idx="1493">
                  <c:v>50153</c:v>
                </c:pt>
                <c:pt idx="1494">
                  <c:v>50160</c:v>
                </c:pt>
                <c:pt idx="1495">
                  <c:v>50167</c:v>
                </c:pt>
                <c:pt idx="1496">
                  <c:v>50174</c:v>
                </c:pt>
                <c:pt idx="1497">
                  <c:v>50181</c:v>
                </c:pt>
                <c:pt idx="1498">
                  <c:v>50188</c:v>
                </c:pt>
                <c:pt idx="1499">
                  <c:v>50195</c:v>
                </c:pt>
                <c:pt idx="1500">
                  <c:v>50202</c:v>
                </c:pt>
                <c:pt idx="1501">
                  <c:v>50209</c:v>
                </c:pt>
                <c:pt idx="1502">
                  <c:v>50216</c:v>
                </c:pt>
                <c:pt idx="1503">
                  <c:v>50223</c:v>
                </c:pt>
                <c:pt idx="1504">
                  <c:v>50230</c:v>
                </c:pt>
                <c:pt idx="1505">
                  <c:v>50237</c:v>
                </c:pt>
                <c:pt idx="1506">
                  <c:v>50244</c:v>
                </c:pt>
                <c:pt idx="1507">
                  <c:v>50251</c:v>
                </c:pt>
                <c:pt idx="1508">
                  <c:v>50258</c:v>
                </c:pt>
                <c:pt idx="1509">
                  <c:v>50265</c:v>
                </c:pt>
                <c:pt idx="1510">
                  <c:v>50272</c:v>
                </c:pt>
                <c:pt idx="1511">
                  <c:v>50279</c:v>
                </c:pt>
                <c:pt idx="1512">
                  <c:v>50286</c:v>
                </c:pt>
                <c:pt idx="1513">
                  <c:v>50293</c:v>
                </c:pt>
                <c:pt idx="1514">
                  <c:v>50300</c:v>
                </c:pt>
                <c:pt idx="1515">
                  <c:v>50307</c:v>
                </c:pt>
                <c:pt idx="1516">
                  <c:v>50314</c:v>
                </c:pt>
                <c:pt idx="1517">
                  <c:v>50321</c:v>
                </c:pt>
                <c:pt idx="1518">
                  <c:v>50328</c:v>
                </c:pt>
                <c:pt idx="1519">
                  <c:v>50335</c:v>
                </c:pt>
                <c:pt idx="1520">
                  <c:v>50342</c:v>
                </c:pt>
                <c:pt idx="1521">
                  <c:v>50349</c:v>
                </c:pt>
                <c:pt idx="1522">
                  <c:v>50356</c:v>
                </c:pt>
                <c:pt idx="1523">
                  <c:v>50363</c:v>
                </c:pt>
                <c:pt idx="1524">
                  <c:v>50370</c:v>
                </c:pt>
                <c:pt idx="1525">
                  <c:v>50377</c:v>
                </c:pt>
                <c:pt idx="1526">
                  <c:v>50384</c:v>
                </c:pt>
                <c:pt idx="1527">
                  <c:v>50391</c:v>
                </c:pt>
                <c:pt idx="1528">
                  <c:v>50398</c:v>
                </c:pt>
                <c:pt idx="1529">
                  <c:v>50405</c:v>
                </c:pt>
                <c:pt idx="1530">
                  <c:v>50412</c:v>
                </c:pt>
                <c:pt idx="1531">
                  <c:v>50419</c:v>
                </c:pt>
                <c:pt idx="1532">
                  <c:v>50426</c:v>
                </c:pt>
                <c:pt idx="1533">
                  <c:v>50433</c:v>
                </c:pt>
                <c:pt idx="1534">
                  <c:v>50440</c:v>
                </c:pt>
                <c:pt idx="1535">
                  <c:v>50447</c:v>
                </c:pt>
                <c:pt idx="1536">
                  <c:v>50454</c:v>
                </c:pt>
                <c:pt idx="1537">
                  <c:v>50461</c:v>
                </c:pt>
                <c:pt idx="1538">
                  <c:v>50468</c:v>
                </c:pt>
                <c:pt idx="1539">
                  <c:v>50475</c:v>
                </c:pt>
                <c:pt idx="1540">
                  <c:v>50482</c:v>
                </c:pt>
                <c:pt idx="1541">
                  <c:v>50489</c:v>
                </c:pt>
                <c:pt idx="1542">
                  <c:v>50496</c:v>
                </c:pt>
                <c:pt idx="1543">
                  <c:v>50503</c:v>
                </c:pt>
                <c:pt idx="1544">
                  <c:v>50510</c:v>
                </c:pt>
                <c:pt idx="1545">
                  <c:v>50517</c:v>
                </c:pt>
                <c:pt idx="1546">
                  <c:v>50524</c:v>
                </c:pt>
                <c:pt idx="1547">
                  <c:v>50531</c:v>
                </c:pt>
                <c:pt idx="1548">
                  <c:v>50538</c:v>
                </c:pt>
                <c:pt idx="1549">
                  <c:v>50545</c:v>
                </c:pt>
                <c:pt idx="1550">
                  <c:v>50552</c:v>
                </c:pt>
                <c:pt idx="1551">
                  <c:v>50559</c:v>
                </c:pt>
                <c:pt idx="1552">
                  <c:v>50566</c:v>
                </c:pt>
                <c:pt idx="1553">
                  <c:v>50573</c:v>
                </c:pt>
                <c:pt idx="1554">
                  <c:v>50580</c:v>
                </c:pt>
                <c:pt idx="1555">
                  <c:v>50587</c:v>
                </c:pt>
                <c:pt idx="1556">
                  <c:v>50594</c:v>
                </c:pt>
                <c:pt idx="1557">
                  <c:v>50601</c:v>
                </c:pt>
                <c:pt idx="1558">
                  <c:v>50608</c:v>
                </c:pt>
                <c:pt idx="1559">
                  <c:v>50615</c:v>
                </c:pt>
                <c:pt idx="1560">
                  <c:v>50622</c:v>
                </c:pt>
                <c:pt idx="1561">
                  <c:v>50629</c:v>
                </c:pt>
                <c:pt idx="1562">
                  <c:v>50636</c:v>
                </c:pt>
                <c:pt idx="1563">
                  <c:v>50643</c:v>
                </c:pt>
                <c:pt idx="1564">
                  <c:v>50650</c:v>
                </c:pt>
                <c:pt idx="1565">
                  <c:v>50657</c:v>
                </c:pt>
                <c:pt idx="1566">
                  <c:v>50664</c:v>
                </c:pt>
                <c:pt idx="1567">
                  <c:v>50671</c:v>
                </c:pt>
                <c:pt idx="1568">
                  <c:v>50678</c:v>
                </c:pt>
                <c:pt idx="1569">
                  <c:v>50685</c:v>
                </c:pt>
                <c:pt idx="1570">
                  <c:v>50692</c:v>
                </c:pt>
                <c:pt idx="1571">
                  <c:v>50699</c:v>
                </c:pt>
                <c:pt idx="1572">
                  <c:v>50706</c:v>
                </c:pt>
                <c:pt idx="1573">
                  <c:v>50713</c:v>
                </c:pt>
                <c:pt idx="1574">
                  <c:v>50720</c:v>
                </c:pt>
                <c:pt idx="1575">
                  <c:v>50727</c:v>
                </c:pt>
                <c:pt idx="1576">
                  <c:v>50734</c:v>
                </c:pt>
                <c:pt idx="1577">
                  <c:v>50741</c:v>
                </c:pt>
                <c:pt idx="1578">
                  <c:v>50748</c:v>
                </c:pt>
                <c:pt idx="1579">
                  <c:v>50755</c:v>
                </c:pt>
                <c:pt idx="1580">
                  <c:v>50762</c:v>
                </c:pt>
                <c:pt idx="1581">
                  <c:v>50769</c:v>
                </c:pt>
                <c:pt idx="1582">
                  <c:v>50776</c:v>
                </c:pt>
                <c:pt idx="1583">
                  <c:v>50783</c:v>
                </c:pt>
                <c:pt idx="1584">
                  <c:v>50790</c:v>
                </c:pt>
                <c:pt idx="1585">
                  <c:v>50797</c:v>
                </c:pt>
                <c:pt idx="1586">
                  <c:v>50804</c:v>
                </c:pt>
                <c:pt idx="1587">
                  <c:v>50811</c:v>
                </c:pt>
                <c:pt idx="1588">
                  <c:v>50818</c:v>
                </c:pt>
                <c:pt idx="1589">
                  <c:v>50825</c:v>
                </c:pt>
                <c:pt idx="1590">
                  <c:v>50832</c:v>
                </c:pt>
                <c:pt idx="1591">
                  <c:v>50839</c:v>
                </c:pt>
                <c:pt idx="1592">
                  <c:v>50846</c:v>
                </c:pt>
                <c:pt idx="1593">
                  <c:v>50853</c:v>
                </c:pt>
                <c:pt idx="1594">
                  <c:v>50860</c:v>
                </c:pt>
                <c:pt idx="1595">
                  <c:v>50867</c:v>
                </c:pt>
                <c:pt idx="1596">
                  <c:v>50874</c:v>
                </c:pt>
                <c:pt idx="1597">
                  <c:v>50881</c:v>
                </c:pt>
                <c:pt idx="1598">
                  <c:v>50888</c:v>
                </c:pt>
                <c:pt idx="1599">
                  <c:v>50895</c:v>
                </c:pt>
                <c:pt idx="1600">
                  <c:v>50902</c:v>
                </c:pt>
                <c:pt idx="1601">
                  <c:v>50909</c:v>
                </c:pt>
                <c:pt idx="1602">
                  <c:v>50916</c:v>
                </c:pt>
                <c:pt idx="1603">
                  <c:v>50923</c:v>
                </c:pt>
                <c:pt idx="1604">
                  <c:v>50930</c:v>
                </c:pt>
                <c:pt idx="1605">
                  <c:v>50937</c:v>
                </c:pt>
                <c:pt idx="1606">
                  <c:v>50944</c:v>
                </c:pt>
                <c:pt idx="1607">
                  <c:v>50951</c:v>
                </c:pt>
                <c:pt idx="1608">
                  <c:v>50958</c:v>
                </c:pt>
                <c:pt idx="1609">
                  <c:v>50965</c:v>
                </c:pt>
                <c:pt idx="1610">
                  <c:v>50972</c:v>
                </c:pt>
                <c:pt idx="1611">
                  <c:v>50979</c:v>
                </c:pt>
                <c:pt idx="1612">
                  <c:v>50986</c:v>
                </c:pt>
                <c:pt idx="1613">
                  <c:v>50993</c:v>
                </c:pt>
                <c:pt idx="1614">
                  <c:v>51000</c:v>
                </c:pt>
                <c:pt idx="1615">
                  <c:v>51007</c:v>
                </c:pt>
                <c:pt idx="1616">
                  <c:v>51014</c:v>
                </c:pt>
                <c:pt idx="1617">
                  <c:v>51021</c:v>
                </c:pt>
                <c:pt idx="1618">
                  <c:v>51028</c:v>
                </c:pt>
                <c:pt idx="1619">
                  <c:v>51035</c:v>
                </c:pt>
                <c:pt idx="1620">
                  <c:v>51042</c:v>
                </c:pt>
                <c:pt idx="1621">
                  <c:v>51049</c:v>
                </c:pt>
                <c:pt idx="1622">
                  <c:v>51056</c:v>
                </c:pt>
                <c:pt idx="1623">
                  <c:v>51063</c:v>
                </c:pt>
                <c:pt idx="1624">
                  <c:v>51070</c:v>
                </c:pt>
                <c:pt idx="1625">
                  <c:v>51077</c:v>
                </c:pt>
                <c:pt idx="1626">
                  <c:v>51084</c:v>
                </c:pt>
                <c:pt idx="1627">
                  <c:v>51091</c:v>
                </c:pt>
                <c:pt idx="1628">
                  <c:v>51098</c:v>
                </c:pt>
                <c:pt idx="1629">
                  <c:v>51105</c:v>
                </c:pt>
                <c:pt idx="1630">
                  <c:v>51112</c:v>
                </c:pt>
                <c:pt idx="1631">
                  <c:v>51119</c:v>
                </c:pt>
                <c:pt idx="1632">
                  <c:v>51126</c:v>
                </c:pt>
                <c:pt idx="1633">
                  <c:v>51133</c:v>
                </c:pt>
                <c:pt idx="1634">
                  <c:v>51140</c:v>
                </c:pt>
                <c:pt idx="1635">
                  <c:v>51147</c:v>
                </c:pt>
                <c:pt idx="1636">
                  <c:v>51154</c:v>
                </c:pt>
                <c:pt idx="1637">
                  <c:v>51161</c:v>
                </c:pt>
                <c:pt idx="1638">
                  <c:v>51168</c:v>
                </c:pt>
                <c:pt idx="1639">
                  <c:v>51175</c:v>
                </c:pt>
                <c:pt idx="1640">
                  <c:v>51182</c:v>
                </c:pt>
                <c:pt idx="1641">
                  <c:v>51189</c:v>
                </c:pt>
                <c:pt idx="1642">
                  <c:v>51196</c:v>
                </c:pt>
                <c:pt idx="1643">
                  <c:v>51203</c:v>
                </c:pt>
                <c:pt idx="1644">
                  <c:v>51210</c:v>
                </c:pt>
                <c:pt idx="1645">
                  <c:v>51217</c:v>
                </c:pt>
                <c:pt idx="1646">
                  <c:v>51224</c:v>
                </c:pt>
                <c:pt idx="1647">
                  <c:v>51231</c:v>
                </c:pt>
                <c:pt idx="1648">
                  <c:v>51238</c:v>
                </c:pt>
                <c:pt idx="1649">
                  <c:v>51245</c:v>
                </c:pt>
                <c:pt idx="1650">
                  <c:v>51252</c:v>
                </c:pt>
                <c:pt idx="1651">
                  <c:v>51260</c:v>
                </c:pt>
                <c:pt idx="1652">
                  <c:v>51267</c:v>
                </c:pt>
                <c:pt idx="1653">
                  <c:v>51274</c:v>
                </c:pt>
                <c:pt idx="1654">
                  <c:v>51281</c:v>
                </c:pt>
                <c:pt idx="1655">
                  <c:v>51288</c:v>
                </c:pt>
                <c:pt idx="1656">
                  <c:v>51295</c:v>
                </c:pt>
                <c:pt idx="1657">
                  <c:v>51302</c:v>
                </c:pt>
                <c:pt idx="1658">
                  <c:v>51309</c:v>
                </c:pt>
                <c:pt idx="1659">
                  <c:v>51316</c:v>
                </c:pt>
                <c:pt idx="1660">
                  <c:v>51323</c:v>
                </c:pt>
                <c:pt idx="1661">
                  <c:v>51330</c:v>
                </c:pt>
                <c:pt idx="1662">
                  <c:v>51337</c:v>
                </c:pt>
                <c:pt idx="1663">
                  <c:v>51344</c:v>
                </c:pt>
                <c:pt idx="1664">
                  <c:v>51351</c:v>
                </c:pt>
                <c:pt idx="1665">
                  <c:v>51358</c:v>
                </c:pt>
                <c:pt idx="1666">
                  <c:v>51365</c:v>
                </c:pt>
                <c:pt idx="1667">
                  <c:v>51372</c:v>
                </c:pt>
                <c:pt idx="1668">
                  <c:v>51379</c:v>
                </c:pt>
                <c:pt idx="1669">
                  <c:v>51386</c:v>
                </c:pt>
                <c:pt idx="1670">
                  <c:v>51393</c:v>
                </c:pt>
                <c:pt idx="1671">
                  <c:v>51400</c:v>
                </c:pt>
                <c:pt idx="1672">
                  <c:v>51407</c:v>
                </c:pt>
                <c:pt idx="1673">
                  <c:v>51414</c:v>
                </c:pt>
                <c:pt idx="1674">
                  <c:v>51421</c:v>
                </c:pt>
                <c:pt idx="1675">
                  <c:v>51428</c:v>
                </c:pt>
                <c:pt idx="1676">
                  <c:v>51435</c:v>
                </c:pt>
                <c:pt idx="1677">
                  <c:v>51442</c:v>
                </c:pt>
                <c:pt idx="1678">
                  <c:v>51449</c:v>
                </c:pt>
                <c:pt idx="1679">
                  <c:v>51456</c:v>
                </c:pt>
                <c:pt idx="1680">
                  <c:v>51463</c:v>
                </c:pt>
                <c:pt idx="1681">
                  <c:v>51470</c:v>
                </c:pt>
                <c:pt idx="1682">
                  <c:v>51477</c:v>
                </c:pt>
                <c:pt idx="1683">
                  <c:v>51484</c:v>
                </c:pt>
                <c:pt idx="1684">
                  <c:v>51491</c:v>
                </c:pt>
                <c:pt idx="1685">
                  <c:v>51501</c:v>
                </c:pt>
                <c:pt idx="1686">
                  <c:v>51508</c:v>
                </c:pt>
                <c:pt idx="1687">
                  <c:v>51515</c:v>
                </c:pt>
                <c:pt idx="1688">
                  <c:v>51522</c:v>
                </c:pt>
                <c:pt idx="1689">
                  <c:v>51529</c:v>
                </c:pt>
                <c:pt idx="1690">
                  <c:v>51536</c:v>
                </c:pt>
                <c:pt idx="1691">
                  <c:v>51543</c:v>
                </c:pt>
                <c:pt idx="1692">
                  <c:v>51550</c:v>
                </c:pt>
                <c:pt idx="1693">
                  <c:v>51557</c:v>
                </c:pt>
                <c:pt idx="1694">
                  <c:v>51564</c:v>
                </c:pt>
                <c:pt idx="1695">
                  <c:v>51571</c:v>
                </c:pt>
                <c:pt idx="1696">
                  <c:v>51578</c:v>
                </c:pt>
                <c:pt idx="1697">
                  <c:v>51585</c:v>
                </c:pt>
                <c:pt idx="1698">
                  <c:v>51592</c:v>
                </c:pt>
                <c:pt idx="1699">
                  <c:v>51599</c:v>
                </c:pt>
                <c:pt idx="1700">
                  <c:v>51606</c:v>
                </c:pt>
                <c:pt idx="1701">
                  <c:v>51615</c:v>
                </c:pt>
                <c:pt idx="1702">
                  <c:v>51620</c:v>
                </c:pt>
                <c:pt idx="1703">
                  <c:v>51627</c:v>
                </c:pt>
                <c:pt idx="1704">
                  <c:v>51634</c:v>
                </c:pt>
                <c:pt idx="1705">
                  <c:v>51641</c:v>
                </c:pt>
                <c:pt idx="1706">
                  <c:v>51648</c:v>
                </c:pt>
                <c:pt idx="1707">
                  <c:v>51655</c:v>
                </c:pt>
                <c:pt idx="1708">
                  <c:v>51662</c:v>
                </c:pt>
                <c:pt idx="1709">
                  <c:v>51669</c:v>
                </c:pt>
                <c:pt idx="1710">
                  <c:v>51676</c:v>
                </c:pt>
                <c:pt idx="1711">
                  <c:v>51683</c:v>
                </c:pt>
                <c:pt idx="1712">
                  <c:v>51690</c:v>
                </c:pt>
                <c:pt idx="1713">
                  <c:v>51697</c:v>
                </c:pt>
                <c:pt idx="1714">
                  <c:v>51704</c:v>
                </c:pt>
                <c:pt idx="1715">
                  <c:v>51711</c:v>
                </c:pt>
                <c:pt idx="1716">
                  <c:v>51718</c:v>
                </c:pt>
                <c:pt idx="1717">
                  <c:v>51725</c:v>
                </c:pt>
                <c:pt idx="1718">
                  <c:v>51732</c:v>
                </c:pt>
                <c:pt idx="1719">
                  <c:v>51739</c:v>
                </c:pt>
                <c:pt idx="1720">
                  <c:v>51746</c:v>
                </c:pt>
                <c:pt idx="1721">
                  <c:v>51753</c:v>
                </c:pt>
                <c:pt idx="1722">
                  <c:v>51760</c:v>
                </c:pt>
                <c:pt idx="1723">
                  <c:v>51767</c:v>
                </c:pt>
                <c:pt idx="1724">
                  <c:v>51774</c:v>
                </c:pt>
                <c:pt idx="1725">
                  <c:v>51781</c:v>
                </c:pt>
                <c:pt idx="1726">
                  <c:v>51788</c:v>
                </c:pt>
                <c:pt idx="1727">
                  <c:v>51795</c:v>
                </c:pt>
                <c:pt idx="1728">
                  <c:v>51802</c:v>
                </c:pt>
                <c:pt idx="1729">
                  <c:v>51809</c:v>
                </c:pt>
                <c:pt idx="1730">
                  <c:v>51816</c:v>
                </c:pt>
                <c:pt idx="1731">
                  <c:v>51823</c:v>
                </c:pt>
                <c:pt idx="1732">
                  <c:v>51830</c:v>
                </c:pt>
                <c:pt idx="1733">
                  <c:v>51837</c:v>
                </c:pt>
                <c:pt idx="1734">
                  <c:v>51844</c:v>
                </c:pt>
                <c:pt idx="1735">
                  <c:v>51851</c:v>
                </c:pt>
                <c:pt idx="1736">
                  <c:v>51858</c:v>
                </c:pt>
                <c:pt idx="1737">
                  <c:v>51866</c:v>
                </c:pt>
                <c:pt idx="1738">
                  <c:v>51873</c:v>
                </c:pt>
                <c:pt idx="1739">
                  <c:v>51880</c:v>
                </c:pt>
                <c:pt idx="1740">
                  <c:v>51887</c:v>
                </c:pt>
                <c:pt idx="1741">
                  <c:v>51894</c:v>
                </c:pt>
                <c:pt idx="1742">
                  <c:v>51901</c:v>
                </c:pt>
                <c:pt idx="1743">
                  <c:v>51908</c:v>
                </c:pt>
                <c:pt idx="1744">
                  <c:v>51915</c:v>
                </c:pt>
                <c:pt idx="1745">
                  <c:v>51922</c:v>
                </c:pt>
                <c:pt idx="1746">
                  <c:v>51929</c:v>
                </c:pt>
                <c:pt idx="1747">
                  <c:v>51936</c:v>
                </c:pt>
                <c:pt idx="1748">
                  <c:v>51943</c:v>
                </c:pt>
                <c:pt idx="1749">
                  <c:v>51950</c:v>
                </c:pt>
                <c:pt idx="1750">
                  <c:v>51957</c:v>
                </c:pt>
                <c:pt idx="1751">
                  <c:v>51966</c:v>
                </c:pt>
                <c:pt idx="1752">
                  <c:v>51973</c:v>
                </c:pt>
                <c:pt idx="1753">
                  <c:v>51980</c:v>
                </c:pt>
                <c:pt idx="1754">
                  <c:v>51988</c:v>
                </c:pt>
                <c:pt idx="1755">
                  <c:v>51994</c:v>
                </c:pt>
                <c:pt idx="1756">
                  <c:v>52001</c:v>
                </c:pt>
                <c:pt idx="1757">
                  <c:v>52008</c:v>
                </c:pt>
                <c:pt idx="1758">
                  <c:v>52015</c:v>
                </c:pt>
                <c:pt idx="1759">
                  <c:v>52022</c:v>
                </c:pt>
                <c:pt idx="1760">
                  <c:v>52029</c:v>
                </c:pt>
                <c:pt idx="1761">
                  <c:v>52036</c:v>
                </c:pt>
                <c:pt idx="1762">
                  <c:v>52043</c:v>
                </c:pt>
                <c:pt idx="1763">
                  <c:v>52050</c:v>
                </c:pt>
                <c:pt idx="1764">
                  <c:v>52057</c:v>
                </c:pt>
                <c:pt idx="1765">
                  <c:v>52064</c:v>
                </c:pt>
                <c:pt idx="1766">
                  <c:v>52071</c:v>
                </c:pt>
                <c:pt idx="1767">
                  <c:v>52078</c:v>
                </c:pt>
                <c:pt idx="1768">
                  <c:v>52085</c:v>
                </c:pt>
                <c:pt idx="1769">
                  <c:v>52092</c:v>
                </c:pt>
                <c:pt idx="1770">
                  <c:v>52099</c:v>
                </c:pt>
                <c:pt idx="1771">
                  <c:v>52106</c:v>
                </c:pt>
                <c:pt idx="1772">
                  <c:v>52113</c:v>
                </c:pt>
                <c:pt idx="1773">
                  <c:v>52120</c:v>
                </c:pt>
                <c:pt idx="1774">
                  <c:v>52127</c:v>
                </c:pt>
                <c:pt idx="1775">
                  <c:v>52134</c:v>
                </c:pt>
                <c:pt idx="1776">
                  <c:v>52141</c:v>
                </c:pt>
                <c:pt idx="1777">
                  <c:v>52148</c:v>
                </c:pt>
                <c:pt idx="1778">
                  <c:v>52155</c:v>
                </c:pt>
                <c:pt idx="1779">
                  <c:v>52162</c:v>
                </c:pt>
                <c:pt idx="1780">
                  <c:v>52169</c:v>
                </c:pt>
                <c:pt idx="1781">
                  <c:v>52176</c:v>
                </c:pt>
                <c:pt idx="1782">
                  <c:v>52183</c:v>
                </c:pt>
                <c:pt idx="1783">
                  <c:v>52190</c:v>
                </c:pt>
                <c:pt idx="1784">
                  <c:v>52197</c:v>
                </c:pt>
                <c:pt idx="1785">
                  <c:v>52204</c:v>
                </c:pt>
                <c:pt idx="1786">
                  <c:v>52211</c:v>
                </c:pt>
                <c:pt idx="1787">
                  <c:v>52218</c:v>
                </c:pt>
                <c:pt idx="1788">
                  <c:v>52229</c:v>
                </c:pt>
                <c:pt idx="1789">
                  <c:v>52233</c:v>
                </c:pt>
                <c:pt idx="1790">
                  <c:v>52239</c:v>
                </c:pt>
                <c:pt idx="1791">
                  <c:v>52246</c:v>
                </c:pt>
                <c:pt idx="1792">
                  <c:v>52253</c:v>
                </c:pt>
                <c:pt idx="1793">
                  <c:v>52260</c:v>
                </c:pt>
                <c:pt idx="1794">
                  <c:v>52267</c:v>
                </c:pt>
                <c:pt idx="1795">
                  <c:v>52274</c:v>
                </c:pt>
                <c:pt idx="1796">
                  <c:v>52281</c:v>
                </c:pt>
                <c:pt idx="1797">
                  <c:v>52288</c:v>
                </c:pt>
                <c:pt idx="1798">
                  <c:v>52295</c:v>
                </c:pt>
                <c:pt idx="1799">
                  <c:v>52302</c:v>
                </c:pt>
                <c:pt idx="1800">
                  <c:v>52309</c:v>
                </c:pt>
                <c:pt idx="1801">
                  <c:v>52316</c:v>
                </c:pt>
                <c:pt idx="1802">
                  <c:v>52323</c:v>
                </c:pt>
                <c:pt idx="1803">
                  <c:v>52330</c:v>
                </c:pt>
                <c:pt idx="1804">
                  <c:v>52337</c:v>
                </c:pt>
                <c:pt idx="1805">
                  <c:v>52344</c:v>
                </c:pt>
                <c:pt idx="1806">
                  <c:v>52351</c:v>
                </c:pt>
                <c:pt idx="1807">
                  <c:v>52358</c:v>
                </c:pt>
                <c:pt idx="1808">
                  <c:v>52365</c:v>
                </c:pt>
                <c:pt idx="1809">
                  <c:v>52372</c:v>
                </c:pt>
                <c:pt idx="1810">
                  <c:v>52379</c:v>
                </c:pt>
                <c:pt idx="1811">
                  <c:v>52386</c:v>
                </c:pt>
                <c:pt idx="1812">
                  <c:v>52393</c:v>
                </c:pt>
                <c:pt idx="1813">
                  <c:v>52400</c:v>
                </c:pt>
                <c:pt idx="1814">
                  <c:v>52407</c:v>
                </c:pt>
                <c:pt idx="1815">
                  <c:v>52414</c:v>
                </c:pt>
                <c:pt idx="1816">
                  <c:v>52421</c:v>
                </c:pt>
                <c:pt idx="1817">
                  <c:v>52428</c:v>
                </c:pt>
                <c:pt idx="1818">
                  <c:v>52435</c:v>
                </c:pt>
                <c:pt idx="1819">
                  <c:v>52442</c:v>
                </c:pt>
                <c:pt idx="1820">
                  <c:v>52449</c:v>
                </c:pt>
                <c:pt idx="1821">
                  <c:v>52456</c:v>
                </c:pt>
                <c:pt idx="1822">
                  <c:v>52463</c:v>
                </c:pt>
                <c:pt idx="1823">
                  <c:v>52470</c:v>
                </c:pt>
                <c:pt idx="1824">
                  <c:v>52477</c:v>
                </c:pt>
                <c:pt idx="1825">
                  <c:v>52484</c:v>
                </c:pt>
                <c:pt idx="1826">
                  <c:v>52491</c:v>
                </c:pt>
                <c:pt idx="1827">
                  <c:v>52498</c:v>
                </c:pt>
                <c:pt idx="1828">
                  <c:v>52505</c:v>
                </c:pt>
                <c:pt idx="1829">
                  <c:v>52512</c:v>
                </c:pt>
                <c:pt idx="1830">
                  <c:v>52519</c:v>
                </c:pt>
                <c:pt idx="1831">
                  <c:v>52526</c:v>
                </c:pt>
                <c:pt idx="1832">
                  <c:v>52533</c:v>
                </c:pt>
                <c:pt idx="1833">
                  <c:v>52540</c:v>
                </c:pt>
                <c:pt idx="1834">
                  <c:v>52547</c:v>
                </c:pt>
                <c:pt idx="1835">
                  <c:v>52554</c:v>
                </c:pt>
                <c:pt idx="1836">
                  <c:v>52561</c:v>
                </c:pt>
                <c:pt idx="1837">
                  <c:v>52568</c:v>
                </c:pt>
                <c:pt idx="1838">
                  <c:v>52575</c:v>
                </c:pt>
                <c:pt idx="1839">
                  <c:v>52582</c:v>
                </c:pt>
                <c:pt idx="1840">
                  <c:v>52589</c:v>
                </c:pt>
                <c:pt idx="1841">
                  <c:v>52596</c:v>
                </c:pt>
                <c:pt idx="1842">
                  <c:v>52603</c:v>
                </c:pt>
                <c:pt idx="1843">
                  <c:v>52610</c:v>
                </c:pt>
                <c:pt idx="1844">
                  <c:v>52617</c:v>
                </c:pt>
                <c:pt idx="1845">
                  <c:v>52624</c:v>
                </c:pt>
                <c:pt idx="1846">
                  <c:v>52631</c:v>
                </c:pt>
                <c:pt idx="1847">
                  <c:v>52638</c:v>
                </c:pt>
                <c:pt idx="1848">
                  <c:v>52645</c:v>
                </c:pt>
                <c:pt idx="1849">
                  <c:v>52652</c:v>
                </c:pt>
                <c:pt idx="1850">
                  <c:v>52659</c:v>
                </c:pt>
                <c:pt idx="1851">
                  <c:v>52666</c:v>
                </c:pt>
                <c:pt idx="1852">
                  <c:v>52673</c:v>
                </c:pt>
                <c:pt idx="1853">
                  <c:v>52680</c:v>
                </c:pt>
                <c:pt idx="1854">
                  <c:v>52687</c:v>
                </c:pt>
                <c:pt idx="1855">
                  <c:v>52694</c:v>
                </c:pt>
                <c:pt idx="1856">
                  <c:v>52701</c:v>
                </c:pt>
                <c:pt idx="1857">
                  <c:v>52708</c:v>
                </c:pt>
                <c:pt idx="1858">
                  <c:v>52715</c:v>
                </c:pt>
                <c:pt idx="1859">
                  <c:v>52722</c:v>
                </c:pt>
                <c:pt idx="1860">
                  <c:v>52729</c:v>
                </c:pt>
                <c:pt idx="1861">
                  <c:v>52736</c:v>
                </c:pt>
                <c:pt idx="1862">
                  <c:v>52743</c:v>
                </c:pt>
                <c:pt idx="1863">
                  <c:v>52750</c:v>
                </c:pt>
                <c:pt idx="1864">
                  <c:v>52757</c:v>
                </c:pt>
                <c:pt idx="1865">
                  <c:v>52764</c:v>
                </c:pt>
                <c:pt idx="1866">
                  <c:v>52771</c:v>
                </c:pt>
                <c:pt idx="1867">
                  <c:v>52778</c:v>
                </c:pt>
                <c:pt idx="1868">
                  <c:v>52785</c:v>
                </c:pt>
                <c:pt idx="1869">
                  <c:v>52792</c:v>
                </c:pt>
                <c:pt idx="1870">
                  <c:v>52799</c:v>
                </c:pt>
                <c:pt idx="1871">
                  <c:v>52806</c:v>
                </c:pt>
                <c:pt idx="1872">
                  <c:v>52813</c:v>
                </c:pt>
                <c:pt idx="1873">
                  <c:v>52820</c:v>
                </c:pt>
                <c:pt idx="1874">
                  <c:v>52827</c:v>
                </c:pt>
                <c:pt idx="1875">
                  <c:v>52834</c:v>
                </c:pt>
                <c:pt idx="1876">
                  <c:v>52841</c:v>
                </c:pt>
                <c:pt idx="1877">
                  <c:v>52848</c:v>
                </c:pt>
                <c:pt idx="1878">
                  <c:v>52855</c:v>
                </c:pt>
                <c:pt idx="1879">
                  <c:v>52862</c:v>
                </c:pt>
                <c:pt idx="1880">
                  <c:v>52869</c:v>
                </c:pt>
                <c:pt idx="1881">
                  <c:v>52876</c:v>
                </c:pt>
                <c:pt idx="1882">
                  <c:v>52883</c:v>
                </c:pt>
                <c:pt idx="1883">
                  <c:v>52890</c:v>
                </c:pt>
                <c:pt idx="1884">
                  <c:v>52897</c:v>
                </c:pt>
                <c:pt idx="1885">
                  <c:v>52904</c:v>
                </c:pt>
                <c:pt idx="1886">
                  <c:v>52911</c:v>
                </c:pt>
                <c:pt idx="1887">
                  <c:v>52918</c:v>
                </c:pt>
                <c:pt idx="1888">
                  <c:v>52925</c:v>
                </c:pt>
                <c:pt idx="1889">
                  <c:v>52932</c:v>
                </c:pt>
                <c:pt idx="1890">
                  <c:v>52939</c:v>
                </c:pt>
                <c:pt idx="1891">
                  <c:v>52946</c:v>
                </c:pt>
                <c:pt idx="1892">
                  <c:v>52953</c:v>
                </c:pt>
                <c:pt idx="1893">
                  <c:v>52960</c:v>
                </c:pt>
                <c:pt idx="1894">
                  <c:v>52967</c:v>
                </c:pt>
                <c:pt idx="1895">
                  <c:v>52974</c:v>
                </c:pt>
                <c:pt idx="1896">
                  <c:v>52981</c:v>
                </c:pt>
                <c:pt idx="1897">
                  <c:v>52988</c:v>
                </c:pt>
                <c:pt idx="1898">
                  <c:v>52995</c:v>
                </c:pt>
                <c:pt idx="1899">
                  <c:v>53002</c:v>
                </c:pt>
                <c:pt idx="1900">
                  <c:v>53009</c:v>
                </c:pt>
                <c:pt idx="1901">
                  <c:v>53016</c:v>
                </c:pt>
                <c:pt idx="1902">
                  <c:v>53023</c:v>
                </c:pt>
                <c:pt idx="1903">
                  <c:v>53030</c:v>
                </c:pt>
                <c:pt idx="1904">
                  <c:v>53037</c:v>
                </c:pt>
                <c:pt idx="1905">
                  <c:v>53044</c:v>
                </c:pt>
                <c:pt idx="1906">
                  <c:v>53051</c:v>
                </c:pt>
                <c:pt idx="1907">
                  <c:v>53058</c:v>
                </c:pt>
                <c:pt idx="1908">
                  <c:v>53065</c:v>
                </c:pt>
                <c:pt idx="1909">
                  <c:v>53072</c:v>
                </c:pt>
                <c:pt idx="1910">
                  <c:v>53079</c:v>
                </c:pt>
                <c:pt idx="1911">
                  <c:v>53086</c:v>
                </c:pt>
                <c:pt idx="1912">
                  <c:v>53093</c:v>
                </c:pt>
                <c:pt idx="1913">
                  <c:v>53100</c:v>
                </c:pt>
                <c:pt idx="1914">
                  <c:v>53107</c:v>
                </c:pt>
                <c:pt idx="1915">
                  <c:v>53114</c:v>
                </c:pt>
                <c:pt idx="1916">
                  <c:v>53121</c:v>
                </c:pt>
                <c:pt idx="1917">
                  <c:v>53128</c:v>
                </c:pt>
                <c:pt idx="1918">
                  <c:v>53135</c:v>
                </c:pt>
                <c:pt idx="1919">
                  <c:v>53142</c:v>
                </c:pt>
                <c:pt idx="1920">
                  <c:v>53149</c:v>
                </c:pt>
                <c:pt idx="1921">
                  <c:v>53156</c:v>
                </c:pt>
                <c:pt idx="1922">
                  <c:v>53163</c:v>
                </c:pt>
                <c:pt idx="1923">
                  <c:v>53170</c:v>
                </c:pt>
                <c:pt idx="1924">
                  <c:v>53177</c:v>
                </c:pt>
                <c:pt idx="1925">
                  <c:v>53184</c:v>
                </c:pt>
                <c:pt idx="1926">
                  <c:v>53191</c:v>
                </c:pt>
                <c:pt idx="1927">
                  <c:v>53198</c:v>
                </c:pt>
                <c:pt idx="1928">
                  <c:v>53205</c:v>
                </c:pt>
                <c:pt idx="1929">
                  <c:v>53212</c:v>
                </c:pt>
                <c:pt idx="1930">
                  <c:v>53219</c:v>
                </c:pt>
                <c:pt idx="1931">
                  <c:v>53226</c:v>
                </c:pt>
                <c:pt idx="1932">
                  <c:v>53233</c:v>
                </c:pt>
                <c:pt idx="1933">
                  <c:v>53240</c:v>
                </c:pt>
                <c:pt idx="1934">
                  <c:v>53247</c:v>
                </c:pt>
                <c:pt idx="1935">
                  <c:v>53254</c:v>
                </c:pt>
                <c:pt idx="1936">
                  <c:v>53261</c:v>
                </c:pt>
                <c:pt idx="1937">
                  <c:v>53268</c:v>
                </c:pt>
                <c:pt idx="1938">
                  <c:v>53275</c:v>
                </c:pt>
                <c:pt idx="1939">
                  <c:v>53282</c:v>
                </c:pt>
                <c:pt idx="1940">
                  <c:v>53289</c:v>
                </c:pt>
                <c:pt idx="1941">
                  <c:v>53296</c:v>
                </c:pt>
                <c:pt idx="1942">
                  <c:v>53303</c:v>
                </c:pt>
                <c:pt idx="1943">
                  <c:v>53310</c:v>
                </c:pt>
                <c:pt idx="1944">
                  <c:v>53317</c:v>
                </c:pt>
                <c:pt idx="1945">
                  <c:v>53325</c:v>
                </c:pt>
                <c:pt idx="1946">
                  <c:v>53332</c:v>
                </c:pt>
                <c:pt idx="1947">
                  <c:v>53339</c:v>
                </c:pt>
                <c:pt idx="1948">
                  <c:v>53346</c:v>
                </c:pt>
                <c:pt idx="1949">
                  <c:v>53353</c:v>
                </c:pt>
                <c:pt idx="1950">
                  <c:v>53360</c:v>
                </c:pt>
                <c:pt idx="1951">
                  <c:v>53367</c:v>
                </c:pt>
                <c:pt idx="1952">
                  <c:v>53374</c:v>
                </c:pt>
                <c:pt idx="1953">
                  <c:v>53381</c:v>
                </c:pt>
                <c:pt idx="1954">
                  <c:v>53388</c:v>
                </c:pt>
                <c:pt idx="1955">
                  <c:v>53395</c:v>
                </c:pt>
                <c:pt idx="1956">
                  <c:v>53402</c:v>
                </c:pt>
                <c:pt idx="1957">
                  <c:v>53413</c:v>
                </c:pt>
                <c:pt idx="1958">
                  <c:v>53416</c:v>
                </c:pt>
                <c:pt idx="1959">
                  <c:v>53423</c:v>
                </c:pt>
                <c:pt idx="1960">
                  <c:v>53430</c:v>
                </c:pt>
                <c:pt idx="1961">
                  <c:v>53437</c:v>
                </c:pt>
                <c:pt idx="1962">
                  <c:v>53444</c:v>
                </c:pt>
                <c:pt idx="1963">
                  <c:v>53451</c:v>
                </c:pt>
                <c:pt idx="1964">
                  <c:v>53458</c:v>
                </c:pt>
                <c:pt idx="1965">
                  <c:v>53465</c:v>
                </c:pt>
                <c:pt idx="1966">
                  <c:v>53472</c:v>
                </c:pt>
                <c:pt idx="1967">
                  <c:v>53479</c:v>
                </c:pt>
                <c:pt idx="1968">
                  <c:v>53486</c:v>
                </c:pt>
                <c:pt idx="1969">
                  <c:v>53493</c:v>
                </c:pt>
                <c:pt idx="1970">
                  <c:v>53500</c:v>
                </c:pt>
                <c:pt idx="1971">
                  <c:v>53507</c:v>
                </c:pt>
                <c:pt idx="1972">
                  <c:v>53514</c:v>
                </c:pt>
                <c:pt idx="1973">
                  <c:v>53521</c:v>
                </c:pt>
                <c:pt idx="1974">
                  <c:v>53528</c:v>
                </c:pt>
                <c:pt idx="1975">
                  <c:v>53535</c:v>
                </c:pt>
                <c:pt idx="1976">
                  <c:v>53542</c:v>
                </c:pt>
                <c:pt idx="1977">
                  <c:v>53549</c:v>
                </c:pt>
                <c:pt idx="1978">
                  <c:v>53556</c:v>
                </c:pt>
                <c:pt idx="1979">
                  <c:v>53563</c:v>
                </c:pt>
                <c:pt idx="1980">
                  <c:v>53570</c:v>
                </c:pt>
                <c:pt idx="1981">
                  <c:v>53577</c:v>
                </c:pt>
                <c:pt idx="1982">
                  <c:v>53584</c:v>
                </c:pt>
                <c:pt idx="1983">
                  <c:v>53591</c:v>
                </c:pt>
                <c:pt idx="1984">
                  <c:v>53598</c:v>
                </c:pt>
                <c:pt idx="1985">
                  <c:v>53605</c:v>
                </c:pt>
                <c:pt idx="1986">
                  <c:v>53612</c:v>
                </c:pt>
                <c:pt idx="1987">
                  <c:v>53619</c:v>
                </c:pt>
                <c:pt idx="1988">
                  <c:v>53626</c:v>
                </c:pt>
                <c:pt idx="1989">
                  <c:v>53633</c:v>
                </c:pt>
                <c:pt idx="1990">
                  <c:v>53640</c:v>
                </c:pt>
                <c:pt idx="1991">
                  <c:v>53647</c:v>
                </c:pt>
                <c:pt idx="1992">
                  <c:v>53654</c:v>
                </c:pt>
                <c:pt idx="1993">
                  <c:v>53661</c:v>
                </c:pt>
                <c:pt idx="1994">
                  <c:v>53668</c:v>
                </c:pt>
                <c:pt idx="1995">
                  <c:v>53675</c:v>
                </c:pt>
                <c:pt idx="1996">
                  <c:v>53682</c:v>
                </c:pt>
                <c:pt idx="1997">
                  <c:v>53692</c:v>
                </c:pt>
                <c:pt idx="1998">
                  <c:v>53699</c:v>
                </c:pt>
                <c:pt idx="1999">
                  <c:v>53706</c:v>
                </c:pt>
                <c:pt idx="2000">
                  <c:v>53713</c:v>
                </c:pt>
                <c:pt idx="2001">
                  <c:v>53720</c:v>
                </c:pt>
                <c:pt idx="2002">
                  <c:v>53727</c:v>
                </c:pt>
                <c:pt idx="2003">
                  <c:v>53734</c:v>
                </c:pt>
                <c:pt idx="2004">
                  <c:v>53741</c:v>
                </c:pt>
                <c:pt idx="2005">
                  <c:v>53748</c:v>
                </c:pt>
                <c:pt idx="2006">
                  <c:v>53755</c:v>
                </c:pt>
                <c:pt idx="2007">
                  <c:v>53762</c:v>
                </c:pt>
                <c:pt idx="2008">
                  <c:v>53769</c:v>
                </c:pt>
                <c:pt idx="2009">
                  <c:v>53776</c:v>
                </c:pt>
                <c:pt idx="2010">
                  <c:v>53783</c:v>
                </c:pt>
                <c:pt idx="2011">
                  <c:v>53790</c:v>
                </c:pt>
                <c:pt idx="2012">
                  <c:v>53799</c:v>
                </c:pt>
                <c:pt idx="2013">
                  <c:v>53804</c:v>
                </c:pt>
                <c:pt idx="2014">
                  <c:v>53811</c:v>
                </c:pt>
                <c:pt idx="2015">
                  <c:v>53818</c:v>
                </c:pt>
                <c:pt idx="2016">
                  <c:v>53825</c:v>
                </c:pt>
                <c:pt idx="2017">
                  <c:v>53832</c:v>
                </c:pt>
                <c:pt idx="2018">
                  <c:v>53839</c:v>
                </c:pt>
                <c:pt idx="2019">
                  <c:v>53846</c:v>
                </c:pt>
                <c:pt idx="2020">
                  <c:v>53853</c:v>
                </c:pt>
                <c:pt idx="2021">
                  <c:v>53860</c:v>
                </c:pt>
                <c:pt idx="2022">
                  <c:v>53867</c:v>
                </c:pt>
                <c:pt idx="2023">
                  <c:v>53874</c:v>
                </c:pt>
                <c:pt idx="2024">
                  <c:v>53881</c:v>
                </c:pt>
                <c:pt idx="2025">
                  <c:v>53888</c:v>
                </c:pt>
                <c:pt idx="2026">
                  <c:v>53895</c:v>
                </c:pt>
                <c:pt idx="2027">
                  <c:v>53902</c:v>
                </c:pt>
                <c:pt idx="2028">
                  <c:v>53909</c:v>
                </c:pt>
                <c:pt idx="2029">
                  <c:v>53916</c:v>
                </c:pt>
                <c:pt idx="2030">
                  <c:v>53923</c:v>
                </c:pt>
                <c:pt idx="2031">
                  <c:v>53930</c:v>
                </c:pt>
                <c:pt idx="2032">
                  <c:v>53937</c:v>
                </c:pt>
                <c:pt idx="2033">
                  <c:v>53944</c:v>
                </c:pt>
                <c:pt idx="2034">
                  <c:v>53951</c:v>
                </c:pt>
                <c:pt idx="2035">
                  <c:v>53958</c:v>
                </c:pt>
                <c:pt idx="2036">
                  <c:v>53965</c:v>
                </c:pt>
                <c:pt idx="2037">
                  <c:v>53972</c:v>
                </c:pt>
                <c:pt idx="2038">
                  <c:v>53979</c:v>
                </c:pt>
                <c:pt idx="2039">
                  <c:v>53986</c:v>
                </c:pt>
                <c:pt idx="2040">
                  <c:v>53993</c:v>
                </c:pt>
                <c:pt idx="2041">
                  <c:v>54000</c:v>
                </c:pt>
                <c:pt idx="2042">
                  <c:v>54007</c:v>
                </c:pt>
                <c:pt idx="2043">
                  <c:v>54014</c:v>
                </c:pt>
                <c:pt idx="2044">
                  <c:v>54021</c:v>
                </c:pt>
                <c:pt idx="2045">
                  <c:v>54028</c:v>
                </c:pt>
                <c:pt idx="2046">
                  <c:v>54035</c:v>
                </c:pt>
                <c:pt idx="2047">
                  <c:v>54042</c:v>
                </c:pt>
                <c:pt idx="2048">
                  <c:v>54049</c:v>
                </c:pt>
                <c:pt idx="2049">
                  <c:v>54057</c:v>
                </c:pt>
                <c:pt idx="2050">
                  <c:v>54064</c:v>
                </c:pt>
                <c:pt idx="2051">
                  <c:v>54071</c:v>
                </c:pt>
                <c:pt idx="2052">
                  <c:v>54078</c:v>
                </c:pt>
                <c:pt idx="2053">
                  <c:v>54085</c:v>
                </c:pt>
                <c:pt idx="2054">
                  <c:v>54092</c:v>
                </c:pt>
                <c:pt idx="2055">
                  <c:v>54099</c:v>
                </c:pt>
                <c:pt idx="2056">
                  <c:v>54106</c:v>
                </c:pt>
                <c:pt idx="2057">
                  <c:v>54113</c:v>
                </c:pt>
                <c:pt idx="2058">
                  <c:v>54120</c:v>
                </c:pt>
                <c:pt idx="2059">
                  <c:v>54127</c:v>
                </c:pt>
                <c:pt idx="2060">
                  <c:v>54134</c:v>
                </c:pt>
                <c:pt idx="2061">
                  <c:v>54141</c:v>
                </c:pt>
                <c:pt idx="2062">
                  <c:v>54148</c:v>
                </c:pt>
                <c:pt idx="2063">
                  <c:v>54157</c:v>
                </c:pt>
                <c:pt idx="2064">
                  <c:v>54164</c:v>
                </c:pt>
                <c:pt idx="2065">
                  <c:v>54171</c:v>
                </c:pt>
                <c:pt idx="2066">
                  <c:v>54178</c:v>
                </c:pt>
                <c:pt idx="2067">
                  <c:v>54185</c:v>
                </c:pt>
                <c:pt idx="2068">
                  <c:v>54192</c:v>
                </c:pt>
                <c:pt idx="2069">
                  <c:v>54199</c:v>
                </c:pt>
                <c:pt idx="2070">
                  <c:v>54206</c:v>
                </c:pt>
                <c:pt idx="2071">
                  <c:v>54213</c:v>
                </c:pt>
                <c:pt idx="2072">
                  <c:v>54220</c:v>
                </c:pt>
                <c:pt idx="2073">
                  <c:v>54227</c:v>
                </c:pt>
                <c:pt idx="2074">
                  <c:v>54234</c:v>
                </c:pt>
                <c:pt idx="2075">
                  <c:v>54241</c:v>
                </c:pt>
                <c:pt idx="2076">
                  <c:v>54248</c:v>
                </c:pt>
                <c:pt idx="2077">
                  <c:v>54255</c:v>
                </c:pt>
                <c:pt idx="2078">
                  <c:v>54262</c:v>
                </c:pt>
                <c:pt idx="2079">
                  <c:v>54269</c:v>
                </c:pt>
                <c:pt idx="2080">
                  <c:v>54276</c:v>
                </c:pt>
                <c:pt idx="2081">
                  <c:v>54283</c:v>
                </c:pt>
                <c:pt idx="2082">
                  <c:v>54290</c:v>
                </c:pt>
                <c:pt idx="2083">
                  <c:v>54297</c:v>
                </c:pt>
                <c:pt idx="2084">
                  <c:v>54304</c:v>
                </c:pt>
                <c:pt idx="2085">
                  <c:v>54311</c:v>
                </c:pt>
                <c:pt idx="2086">
                  <c:v>54318</c:v>
                </c:pt>
                <c:pt idx="2087">
                  <c:v>54325</c:v>
                </c:pt>
                <c:pt idx="2088">
                  <c:v>54332</c:v>
                </c:pt>
                <c:pt idx="2089">
                  <c:v>54339</c:v>
                </c:pt>
                <c:pt idx="2090">
                  <c:v>54346</c:v>
                </c:pt>
                <c:pt idx="2091">
                  <c:v>54353</c:v>
                </c:pt>
                <c:pt idx="2092">
                  <c:v>54360</c:v>
                </c:pt>
                <c:pt idx="2093">
                  <c:v>54367</c:v>
                </c:pt>
                <c:pt idx="2094">
                  <c:v>54374</c:v>
                </c:pt>
                <c:pt idx="2095">
                  <c:v>54381</c:v>
                </c:pt>
                <c:pt idx="2096">
                  <c:v>54388</c:v>
                </c:pt>
                <c:pt idx="2097">
                  <c:v>54395</c:v>
                </c:pt>
                <c:pt idx="2098">
                  <c:v>54402</c:v>
                </c:pt>
                <c:pt idx="2099">
                  <c:v>54409</c:v>
                </c:pt>
                <c:pt idx="2100">
                  <c:v>54416</c:v>
                </c:pt>
                <c:pt idx="2101">
                  <c:v>54423</c:v>
                </c:pt>
                <c:pt idx="2102">
                  <c:v>54430</c:v>
                </c:pt>
                <c:pt idx="2103">
                  <c:v>54437</c:v>
                </c:pt>
                <c:pt idx="2104">
                  <c:v>54444</c:v>
                </c:pt>
                <c:pt idx="2105">
                  <c:v>54451</c:v>
                </c:pt>
                <c:pt idx="2106">
                  <c:v>54458</c:v>
                </c:pt>
                <c:pt idx="2107">
                  <c:v>54465</c:v>
                </c:pt>
                <c:pt idx="2108">
                  <c:v>54472</c:v>
                </c:pt>
                <c:pt idx="2109">
                  <c:v>54479</c:v>
                </c:pt>
                <c:pt idx="2110">
                  <c:v>54486</c:v>
                </c:pt>
                <c:pt idx="2111">
                  <c:v>54493</c:v>
                </c:pt>
                <c:pt idx="2112">
                  <c:v>54500</c:v>
                </c:pt>
                <c:pt idx="2113">
                  <c:v>54507</c:v>
                </c:pt>
                <c:pt idx="2114">
                  <c:v>54514</c:v>
                </c:pt>
                <c:pt idx="2115">
                  <c:v>54521</c:v>
                </c:pt>
                <c:pt idx="2116">
                  <c:v>54528</c:v>
                </c:pt>
                <c:pt idx="2117">
                  <c:v>54535</c:v>
                </c:pt>
                <c:pt idx="2118">
                  <c:v>54542</c:v>
                </c:pt>
                <c:pt idx="2119">
                  <c:v>54549</c:v>
                </c:pt>
                <c:pt idx="2120">
                  <c:v>54556</c:v>
                </c:pt>
                <c:pt idx="2121">
                  <c:v>54563</c:v>
                </c:pt>
                <c:pt idx="2122">
                  <c:v>54570</c:v>
                </c:pt>
                <c:pt idx="2123">
                  <c:v>54577</c:v>
                </c:pt>
                <c:pt idx="2124">
                  <c:v>54584</c:v>
                </c:pt>
                <c:pt idx="2125">
                  <c:v>54591</c:v>
                </c:pt>
                <c:pt idx="2126">
                  <c:v>54598</c:v>
                </c:pt>
                <c:pt idx="2127">
                  <c:v>54605</c:v>
                </c:pt>
                <c:pt idx="2128">
                  <c:v>54612</c:v>
                </c:pt>
                <c:pt idx="2129">
                  <c:v>54619</c:v>
                </c:pt>
                <c:pt idx="2130">
                  <c:v>54626</c:v>
                </c:pt>
                <c:pt idx="2131">
                  <c:v>54633</c:v>
                </c:pt>
                <c:pt idx="2132">
                  <c:v>54640</c:v>
                </c:pt>
                <c:pt idx="2133">
                  <c:v>54647</c:v>
                </c:pt>
                <c:pt idx="2134">
                  <c:v>54654</c:v>
                </c:pt>
                <c:pt idx="2135">
                  <c:v>54661</c:v>
                </c:pt>
                <c:pt idx="2136">
                  <c:v>54668</c:v>
                </c:pt>
                <c:pt idx="2137">
                  <c:v>54675</c:v>
                </c:pt>
                <c:pt idx="2138">
                  <c:v>54682</c:v>
                </c:pt>
                <c:pt idx="2139">
                  <c:v>54689</c:v>
                </c:pt>
                <c:pt idx="2140">
                  <c:v>54696</c:v>
                </c:pt>
                <c:pt idx="2141">
                  <c:v>54703</c:v>
                </c:pt>
                <c:pt idx="2142">
                  <c:v>54710</c:v>
                </c:pt>
                <c:pt idx="2143">
                  <c:v>54717</c:v>
                </c:pt>
                <c:pt idx="2144">
                  <c:v>54724</c:v>
                </c:pt>
                <c:pt idx="2145">
                  <c:v>54731</c:v>
                </c:pt>
                <c:pt idx="2146">
                  <c:v>54738</c:v>
                </c:pt>
                <c:pt idx="2147">
                  <c:v>54745</c:v>
                </c:pt>
                <c:pt idx="2148">
                  <c:v>54752</c:v>
                </c:pt>
                <c:pt idx="2149">
                  <c:v>54759</c:v>
                </c:pt>
                <c:pt idx="2150">
                  <c:v>54766</c:v>
                </c:pt>
                <c:pt idx="2151">
                  <c:v>54773</c:v>
                </c:pt>
                <c:pt idx="2152">
                  <c:v>54780</c:v>
                </c:pt>
                <c:pt idx="2153">
                  <c:v>54787</c:v>
                </c:pt>
                <c:pt idx="2154">
                  <c:v>54794</c:v>
                </c:pt>
                <c:pt idx="2155">
                  <c:v>54801</c:v>
                </c:pt>
                <c:pt idx="2156">
                  <c:v>54808</c:v>
                </c:pt>
                <c:pt idx="2157">
                  <c:v>54815</c:v>
                </c:pt>
                <c:pt idx="2158">
                  <c:v>54822</c:v>
                </c:pt>
                <c:pt idx="2159">
                  <c:v>54829</c:v>
                </c:pt>
                <c:pt idx="2160">
                  <c:v>54836</c:v>
                </c:pt>
                <c:pt idx="2161">
                  <c:v>54843</c:v>
                </c:pt>
                <c:pt idx="2162">
                  <c:v>54850</c:v>
                </c:pt>
                <c:pt idx="2163">
                  <c:v>54857</c:v>
                </c:pt>
                <c:pt idx="2164">
                  <c:v>54864</c:v>
                </c:pt>
                <c:pt idx="2165">
                  <c:v>54871</c:v>
                </c:pt>
                <c:pt idx="2166">
                  <c:v>54878</c:v>
                </c:pt>
                <c:pt idx="2167">
                  <c:v>54885</c:v>
                </c:pt>
                <c:pt idx="2168">
                  <c:v>54892</c:v>
                </c:pt>
                <c:pt idx="2169">
                  <c:v>54899</c:v>
                </c:pt>
                <c:pt idx="2170">
                  <c:v>54906</c:v>
                </c:pt>
                <c:pt idx="2171">
                  <c:v>54913</c:v>
                </c:pt>
                <c:pt idx="2172">
                  <c:v>54920</c:v>
                </c:pt>
                <c:pt idx="2173">
                  <c:v>54927</c:v>
                </c:pt>
                <c:pt idx="2174">
                  <c:v>54934</c:v>
                </c:pt>
                <c:pt idx="2175">
                  <c:v>54941</c:v>
                </c:pt>
                <c:pt idx="2176">
                  <c:v>54948</c:v>
                </c:pt>
                <c:pt idx="2177">
                  <c:v>54955</c:v>
                </c:pt>
                <c:pt idx="2178">
                  <c:v>54962</c:v>
                </c:pt>
                <c:pt idx="2179">
                  <c:v>54969</c:v>
                </c:pt>
                <c:pt idx="2180">
                  <c:v>54976</c:v>
                </c:pt>
                <c:pt idx="2181">
                  <c:v>54983</c:v>
                </c:pt>
                <c:pt idx="2182">
                  <c:v>54990</c:v>
                </c:pt>
                <c:pt idx="2183">
                  <c:v>54997</c:v>
                </c:pt>
                <c:pt idx="2184">
                  <c:v>55004</c:v>
                </c:pt>
                <c:pt idx="2185">
                  <c:v>55011</c:v>
                </c:pt>
                <c:pt idx="2186">
                  <c:v>55018</c:v>
                </c:pt>
                <c:pt idx="2187">
                  <c:v>55025</c:v>
                </c:pt>
                <c:pt idx="2188">
                  <c:v>55032</c:v>
                </c:pt>
                <c:pt idx="2189">
                  <c:v>55039</c:v>
                </c:pt>
                <c:pt idx="2190">
                  <c:v>55046</c:v>
                </c:pt>
                <c:pt idx="2191">
                  <c:v>55053</c:v>
                </c:pt>
                <c:pt idx="2192">
                  <c:v>55060</c:v>
                </c:pt>
                <c:pt idx="2193">
                  <c:v>55067</c:v>
                </c:pt>
                <c:pt idx="2194">
                  <c:v>55074</c:v>
                </c:pt>
                <c:pt idx="2195">
                  <c:v>55081</c:v>
                </c:pt>
                <c:pt idx="2196">
                  <c:v>55088</c:v>
                </c:pt>
                <c:pt idx="2197">
                  <c:v>55095</c:v>
                </c:pt>
                <c:pt idx="2198">
                  <c:v>55102</c:v>
                </c:pt>
                <c:pt idx="2199">
                  <c:v>55109</c:v>
                </c:pt>
                <c:pt idx="2200">
                  <c:v>55116</c:v>
                </c:pt>
                <c:pt idx="2201">
                  <c:v>55123</c:v>
                </c:pt>
                <c:pt idx="2202">
                  <c:v>55130</c:v>
                </c:pt>
                <c:pt idx="2203">
                  <c:v>55137</c:v>
                </c:pt>
                <c:pt idx="2204">
                  <c:v>55144</c:v>
                </c:pt>
                <c:pt idx="2205">
                  <c:v>55151</c:v>
                </c:pt>
                <c:pt idx="2206">
                  <c:v>55158</c:v>
                </c:pt>
                <c:pt idx="2207">
                  <c:v>55165</c:v>
                </c:pt>
                <c:pt idx="2208">
                  <c:v>55172</c:v>
                </c:pt>
                <c:pt idx="2209">
                  <c:v>55179</c:v>
                </c:pt>
                <c:pt idx="2210">
                  <c:v>55186</c:v>
                </c:pt>
                <c:pt idx="2211">
                  <c:v>55193</c:v>
                </c:pt>
                <c:pt idx="2212">
                  <c:v>55200</c:v>
                </c:pt>
                <c:pt idx="2213">
                  <c:v>55207</c:v>
                </c:pt>
                <c:pt idx="2214">
                  <c:v>55214</c:v>
                </c:pt>
                <c:pt idx="2215">
                  <c:v>55221</c:v>
                </c:pt>
                <c:pt idx="2216">
                  <c:v>55228</c:v>
                </c:pt>
                <c:pt idx="2217">
                  <c:v>55235</c:v>
                </c:pt>
                <c:pt idx="2218">
                  <c:v>55242</c:v>
                </c:pt>
                <c:pt idx="2219">
                  <c:v>55249</c:v>
                </c:pt>
                <c:pt idx="2220">
                  <c:v>55256</c:v>
                </c:pt>
                <c:pt idx="2221">
                  <c:v>55263</c:v>
                </c:pt>
                <c:pt idx="2222">
                  <c:v>55270</c:v>
                </c:pt>
                <c:pt idx="2223">
                  <c:v>55277</c:v>
                </c:pt>
                <c:pt idx="2224">
                  <c:v>55284</c:v>
                </c:pt>
                <c:pt idx="2225">
                  <c:v>55291</c:v>
                </c:pt>
                <c:pt idx="2226">
                  <c:v>55298</c:v>
                </c:pt>
                <c:pt idx="2227">
                  <c:v>55305</c:v>
                </c:pt>
                <c:pt idx="2228">
                  <c:v>55312</c:v>
                </c:pt>
                <c:pt idx="2229">
                  <c:v>55319</c:v>
                </c:pt>
                <c:pt idx="2230">
                  <c:v>55326</c:v>
                </c:pt>
                <c:pt idx="2231">
                  <c:v>55333</c:v>
                </c:pt>
                <c:pt idx="2232">
                  <c:v>55340</c:v>
                </c:pt>
                <c:pt idx="2233">
                  <c:v>55347</c:v>
                </c:pt>
                <c:pt idx="2234">
                  <c:v>55354</c:v>
                </c:pt>
                <c:pt idx="2235">
                  <c:v>55361</c:v>
                </c:pt>
                <c:pt idx="2236">
                  <c:v>55368</c:v>
                </c:pt>
                <c:pt idx="2237">
                  <c:v>55375</c:v>
                </c:pt>
                <c:pt idx="2238">
                  <c:v>55382</c:v>
                </c:pt>
                <c:pt idx="2239">
                  <c:v>55389</c:v>
                </c:pt>
                <c:pt idx="2240">
                  <c:v>55396</c:v>
                </c:pt>
                <c:pt idx="2241">
                  <c:v>55403</c:v>
                </c:pt>
                <c:pt idx="2242">
                  <c:v>55410</c:v>
                </c:pt>
                <c:pt idx="2243">
                  <c:v>55417</c:v>
                </c:pt>
                <c:pt idx="2244">
                  <c:v>55424</c:v>
                </c:pt>
                <c:pt idx="2245">
                  <c:v>55431</c:v>
                </c:pt>
                <c:pt idx="2246">
                  <c:v>55438</c:v>
                </c:pt>
                <c:pt idx="2247">
                  <c:v>55445</c:v>
                </c:pt>
                <c:pt idx="2248">
                  <c:v>55452</c:v>
                </c:pt>
                <c:pt idx="2249">
                  <c:v>55459</c:v>
                </c:pt>
                <c:pt idx="2250">
                  <c:v>55466</c:v>
                </c:pt>
                <c:pt idx="2251">
                  <c:v>55473</c:v>
                </c:pt>
                <c:pt idx="2252">
                  <c:v>55480</c:v>
                </c:pt>
                <c:pt idx="2253">
                  <c:v>55487</c:v>
                </c:pt>
                <c:pt idx="2254">
                  <c:v>55494</c:v>
                </c:pt>
                <c:pt idx="2255">
                  <c:v>55501</c:v>
                </c:pt>
                <c:pt idx="2256">
                  <c:v>55508</c:v>
                </c:pt>
                <c:pt idx="2257">
                  <c:v>55516</c:v>
                </c:pt>
                <c:pt idx="2258">
                  <c:v>55523</c:v>
                </c:pt>
                <c:pt idx="2259">
                  <c:v>55530</c:v>
                </c:pt>
                <c:pt idx="2260">
                  <c:v>55537</c:v>
                </c:pt>
                <c:pt idx="2261">
                  <c:v>55544</c:v>
                </c:pt>
                <c:pt idx="2262">
                  <c:v>55551</c:v>
                </c:pt>
                <c:pt idx="2263">
                  <c:v>55558</c:v>
                </c:pt>
                <c:pt idx="2264">
                  <c:v>55565</c:v>
                </c:pt>
                <c:pt idx="2265">
                  <c:v>55572</c:v>
                </c:pt>
                <c:pt idx="2266">
                  <c:v>55579</c:v>
                </c:pt>
                <c:pt idx="2267">
                  <c:v>55586</c:v>
                </c:pt>
                <c:pt idx="2268">
                  <c:v>55593</c:v>
                </c:pt>
                <c:pt idx="2269">
                  <c:v>55600</c:v>
                </c:pt>
                <c:pt idx="2270">
                  <c:v>55607</c:v>
                </c:pt>
                <c:pt idx="2271">
                  <c:v>55614</c:v>
                </c:pt>
                <c:pt idx="2272">
                  <c:v>55621</c:v>
                </c:pt>
                <c:pt idx="2273">
                  <c:v>55632</c:v>
                </c:pt>
                <c:pt idx="2274">
                  <c:v>55635</c:v>
                </c:pt>
                <c:pt idx="2275">
                  <c:v>55645</c:v>
                </c:pt>
                <c:pt idx="2276">
                  <c:v>55652</c:v>
                </c:pt>
                <c:pt idx="2277">
                  <c:v>55659</c:v>
                </c:pt>
                <c:pt idx="2278">
                  <c:v>55666</c:v>
                </c:pt>
                <c:pt idx="2279">
                  <c:v>55673</c:v>
                </c:pt>
                <c:pt idx="2280">
                  <c:v>55680</c:v>
                </c:pt>
                <c:pt idx="2281">
                  <c:v>55687</c:v>
                </c:pt>
                <c:pt idx="2282">
                  <c:v>55694</c:v>
                </c:pt>
                <c:pt idx="2283">
                  <c:v>55701</c:v>
                </c:pt>
                <c:pt idx="2284">
                  <c:v>55708</c:v>
                </c:pt>
                <c:pt idx="2285">
                  <c:v>55715</c:v>
                </c:pt>
                <c:pt idx="2286">
                  <c:v>55722</c:v>
                </c:pt>
                <c:pt idx="2287">
                  <c:v>55729</c:v>
                </c:pt>
                <c:pt idx="2288">
                  <c:v>55736</c:v>
                </c:pt>
                <c:pt idx="2289">
                  <c:v>55743</c:v>
                </c:pt>
                <c:pt idx="2290">
                  <c:v>55750</c:v>
                </c:pt>
                <c:pt idx="2291">
                  <c:v>55757</c:v>
                </c:pt>
                <c:pt idx="2292">
                  <c:v>55764</c:v>
                </c:pt>
                <c:pt idx="2293">
                  <c:v>55771</c:v>
                </c:pt>
                <c:pt idx="2294">
                  <c:v>55778</c:v>
                </c:pt>
                <c:pt idx="2295">
                  <c:v>55785</c:v>
                </c:pt>
                <c:pt idx="2296">
                  <c:v>55792</c:v>
                </c:pt>
                <c:pt idx="2297">
                  <c:v>55799</c:v>
                </c:pt>
                <c:pt idx="2298">
                  <c:v>55806</c:v>
                </c:pt>
                <c:pt idx="2299">
                  <c:v>55813</c:v>
                </c:pt>
                <c:pt idx="2300">
                  <c:v>55820</c:v>
                </c:pt>
                <c:pt idx="2301">
                  <c:v>55827</c:v>
                </c:pt>
                <c:pt idx="2302">
                  <c:v>55834</c:v>
                </c:pt>
                <c:pt idx="2303">
                  <c:v>55841</c:v>
                </c:pt>
                <c:pt idx="2304">
                  <c:v>55848</c:v>
                </c:pt>
                <c:pt idx="2305">
                  <c:v>55855</c:v>
                </c:pt>
                <c:pt idx="2306">
                  <c:v>55862</c:v>
                </c:pt>
                <c:pt idx="2307">
                  <c:v>55869</c:v>
                </c:pt>
                <c:pt idx="2308">
                  <c:v>55876</c:v>
                </c:pt>
                <c:pt idx="2309">
                  <c:v>55884</c:v>
                </c:pt>
                <c:pt idx="2310">
                  <c:v>55891</c:v>
                </c:pt>
                <c:pt idx="2311">
                  <c:v>55898</c:v>
                </c:pt>
                <c:pt idx="2312">
                  <c:v>55905</c:v>
                </c:pt>
                <c:pt idx="2313">
                  <c:v>55912</c:v>
                </c:pt>
                <c:pt idx="2314">
                  <c:v>55919</c:v>
                </c:pt>
                <c:pt idx="2315">
                  <c:v>55926</c:v>
                </c:pt>
                <c:pt idx="2316">
                  <c:v>55933</c:v>
                </c:pt>
                <c:pt idx="2317">
                  <c:v>55940</c:v>
                </c:pt>
                <c:pt idx="2318">
                  <c:v>55947</c:v>
                </c:pt>
                <c:pt idx="2319">
                  <c:v>55954</c:v>
                </c:pt>
                <c:pt idx="2320">
                  <c:v>55961</c:v>
                </c:pt>
                <c:pt idx="2321">
                  <c:v>55968</c:v>
                </c:pt>
                <c:pt idx="2322">
                  <c:v>55975</c:v>
                </c:pt>
                <c:pt idx="2323">
                  <c:v>55984</c:v>
                </c:pt>
                <c:pt idx="2324">
                  <c:v>55991</c:v>
                </c:pt>
                <c:pt idx="2325">
                  <c:v>55998</c:v>
                </c:pt>
                <c:pt idx="2326">
                  <c:v>56006</c:v>
                </c:pt>
                <c:pt idx="2327">
                  <c:v>56012</c:v>
                </c:pt>
                <c:pt idx="2328">
                  <c:v>56019</c:v>
                </c:pt>
                <c:pt idx="2329">
                  <c:v>56026</c:v>
                </c:pt>
                <c:pt idx="2330">
                  <c:v>56033</c:v>
                </c:pt>
                <c:pt idx="2331">
                  <c:v>56040</c:v>
                </c:pt>
                <c:pt idx="2332">
                  <c:v>56047</c:v>
                </c:pt>
                <c:pt idx="2333">
                  <c:v>56054</c:v>
                </c:pt>
                <c:pt idx="2334">
                  <c:v>56061</c:v>
                </c:pt>
                <c:pt idx="2335">
                  <c:v>56068</c:v>
                </c:pt>
                <c:pt idx="2336">
                  <c:v>56075</c:v>
                </c:pt>
                <c:pt idx="2337">
                  <c:v>56082</c:v>
                </c:pt>
                <c:pt idx="2338">
                  <c:v>56089</c:v>
                </c:pt>
                <c:pt idx="2339">
                  <c:v>56096</c:v>
                </c:pt>
                <c:pt idx="2340">
                  <c:v>56103</c:v>
                </c:pt>
                <c:pt idx="2341">
                  <c:v>56110</c:v>
                </c:pt>
                <c:pt idx="2342">
                  <c:v>56117</c:v>
                </c:pt>
                <c:pt idx="2343">
                  <c:v>56124</c:v>
                </c:pt>
                <c:pt idx="2344">
                  <c:v>56131</c:v>
                </c:pt>
                <c:pt idx="2345">
                  <c:v>56138</c:v>
                </c:pt>
                <c:pt idx="2346">
                  <c:v>56145</c:v>
                </c:pt>
                <c:pt idx="2347">
                  <c:v>56152</c:v>
                </c:pt>
                <c:pt idx="2348">
                  <c:v>56159</c:v>
                </c:pt>
                <c:pt idx="2349">
                  <c:v>56166</c:v>
                </c:pt>
                <c:pt idx="2350">
                  <c:v>56173</c:v>
                </c:pt>
                <c:pt idx="2351">
                  <c:v>56180</c:v>
                </c:pt>
                <c:pt idx="2352">
                  <c:v>56187</c:v>
                </c:pt>
                <c:pt idx="2353">
                  <c:v>56194</c:v>
                </c:pt>
                <c:pt idx="2354">
                  <c:v>56201</c:v>
                </c:pt>
                <c:pt idx="2355">
                  <c:v>56208</c:v>
                </c:pt>
                <c:pt idx="2356">
                  <c:v>56215</c:v>
                </c:pt>
                <c:pt idx="2357">
                  <c:v>56222</c:v>
                </c:pt>
                <c:pt idx="2358">
                  <c:v>56229</c:v>
                </c:pt>
                <c:pt idx="2359">
                  <c:v>56236</c:v>
                </c:pt>
                <c:pt idx="2360">
                  <c:v>56247</c:v>
                </c:pt>
                <c:pt idx="2361">
                  <c:v>56251</c:v>
                </c:pt>
                <c:pt idx="2362">
                  <c:v>56257</c:v>
                </c:pt>
                <c:pt idx="2363">
                  <c:v>56264</c:v>
                </c:pt>
                <c:pt idx="2364">
                  <c:v>56271</c:v>
                </c:pt>
                <c:pt idx="2365">
                  <c:v>56278</c:v>
                </c:pt>
                <c:pt idx="2366">
                  <c:v>56285</c:v>
                </c:pt>
                <c:pt idx="2367">
                  <c:v>56292</c:v>
                </c:pt>
                <c:pt idx="2368">
                  <c:v>56299</c:v>
                </c:pt>
                <c:pt idx="2369">
                  <c:v>56306</c:v>
                </c:pt>
                <c:pt idx="2370">
                  <c:v>56313</c:v>
                </c:pt>
                <c:pt idx="2371">
                  <c:v>56320</c:v>
                </c:pt>
                <c:pt idx="2372">
                  <c:v>56327</c:v>
                </c:pt>
                <c:pt idx="2373">
                  <c:v>56334</c:v>
                </c:pt>
                <c:pt idx="2374">
                  <c:v>56341</c:v>
                </c:pt>
                <c:pt idx="2375">
                  <c:v>56348</c:v>
                </c:pt>
                <c:pt idx="2376">
                  <c:v>56355</c:v>
                </c:pt>
                <c:pt idx="2377">
                  <c:v>56362</c:v>
                </c:pt>
                <c:pt idx="2378">
                  <c:v>56369</c:v>
                </c:pt>
                <c:pt idx="2379">
                  <c:v>56376</c:v>
                </c:pt>
                <c:pt idx="2380">
                  <c:v>56383</c:v>
                </c:pt>
                <c:pt idx="2381">
                  <c:v>56390</c:v>
                </c:pt>
                <c:pt idx="2382">
                  <c:v>56397</c:v>
                </c:pt>
                <c:pt idx="2383">
                  <c:v>56404</c:v>
                </c:pt>
                <c:pt idx="2384">
                  <c:v>56411</c:v>
                </c:pt>
                <c:pt idx="2385">
                  <c:v>56418</c:v>
                </c:pt>
                <c:pt idx="2386">
                  <c:v>56425</c:v>
                </c:pt>
                <c:pt idx="2387">
                  <c:v>56432</c:v>
                </c:pt>
                <c:pt idx="2388">
                  <c:v>56439</c:v>
                </c:pt>
                <c:pt idx="2389">
                  <c:v>56446</c:v>
                </c:pt>
                <c:pt idx="2390">
                  <c:v>56453</c:v>
                </c:pt>
                <c:pt idx="2391">
                  <c:v>56460</c:v>
                </c:pt>
                <c:pt idx="2392">
                  <c:v>56467</c:v>
                </c:pt>
                <c:pt idx="2393">
                  <c:v>56474</c:v>
                </c:pt>
                <c:pt idx="2394">
                  <c:v>56481</c:v>
                </c:pt>
                <c:pt idx="2395">
                  <c:v>56488</c:v>
                </c:pt>
                <c:pt idx="2396">
                  <c:v>56495</c:v>
                </c:pt>
                <c:pt idx="2397">
                  <c:v>56502</c:v>
                </c:pt>
                <c:pt idx="2398">
                  <c:v>56509</c:v>
                </c:pt>
                <c:pt idx="2399">
                  <c:v>56516</c:v>
                </c:pt>
                <c:pt idx="2400">
                  <c:v>56523</c:v>
                </c:pt>
                <c:pt idx="2401">
                  <c:v>56530</c:v>
                </c:pt>
                <c:pt idx="2402">
                  <c:v>56537</c:v>
                </c:pt>
                <c:pt idx="2403">
                  <c:v>56544</c:v>
                </c:pt>
                <c:pt idx="2404">
                  <c:v>56551</c:v>
                </c:pt>
                <c:pt idx="2405">
                  <c:v>56558</c:v>
                </c:pt>
                <c:pt idx="2406">
                  <c:v>56565</c:v>
                </c:pt>
                <c:pt idx="2407">
                  <c:v>56572</c:v>
                </c:pt>
                <c:pt idx="2408">
                  <c:v>56579</c:v>
                </c:pt>
                <c:pt idx="2409">
                  <c:v>56586</c:v>
                </c:pt>
                <c:pt idx="2410">
                  <c:v>56593</c:v>
                </c:pt>
                <c:pt idx="2411">
                  <c:v>56600</c:v>
                </c:pt>
                <c:pt idx="2412">
                  <c:v>56607</c:v>
                </c:pt>
                <c:pt idx="2413">
                  <c:v>56614</c:v>
                </c:pt>
                <c:pt idx="2414">
                  <c:v>56621</c:v>
                </c:pt>
                <c:pt idx="2415">
                  <c:v>56628</c:v>
                </c:pt>
                <c:pt idx="2416">
                  <c:v>56635</c:v>
                </c:pt>
                <c:pt idx="2417">
                  <c:v>56642</c:v>
                </c:pt>
                <c:pt idx="2418">
                  <c:v>56649</c:v>
                </c:pt>
                <c:pt idx="2419">
                  <c:v>56656</c:v>
                </c:pt>
                <c:pt idx="2420">
                  <c:v>56663</c:v>
                </c:pt>
                <c:pt idx="2421">
                  <c:v>56670</c:v>
                </c:pt>
                <c:pt idx="2422">
                  <c:v>56677</c:v>
                </c:pt>
                <c:pt idx="2423">
                  <c:v>56684</c:v>
                </c:pt>
                <c:pt idx="2424">
                  <c:v>56691</c:v>
                </c:pt>
                <c:pt idx="2425">
                  <c:v>56698</c:v>
                </c:pt>
                <c:pt idx="2426">
                  <c:v>56705</c:v>
                </c:pt>
                <c:pt idx="2427">
                  <c:v>56712</c:v>
                </c:pt>
                <c:pt idx="2428">
                  <c:v>56719</c:v>
                </c:pt>
                <c:pt idx="2429">
                  <c:v>56726</c:v>
                </c:pt>
                <c:pt idx="2430">
                  <c:v>56733</c:v>
                </c:pt>
                <c:pt idx="2431">
                  <c:v>56740</c:v>
                </c:pt>
                <c:pt idx="2432">
                  <c:v>56747</c:v>
                </c:pt>
                <c:pt idx="2433">
                  <c:v>56754</c:v>
                </c:pt>
                <c:pt idx="2434">
                  <c:v>56761</c:v>
                </c:pt>
                <c:pt idx="2435">
                  <c:v>56768</c:v>
                </c:pt>
                <c:pt idx="2436">
                  <c:v>56775</c:v>
                </c:pt>
                <c:pt idx="2437">
                  <c:v>56782</c:v>
                </c:pt>
                <c:pt idx="2438">
                  <c:v>56789</c:v>
                </c:pt>
                <c:pt idx="2439">
                  <c:v>56796</c:v>
                </c:pt>
                <c:pt idx="2440">
                  <c:v>56803</c:v>
                </c:pt>
                <c:pt idx="2441">
                  <c:v>56810</c:v>
                </c:pt>
                <c:pt idx="2442">
                  <c:v>56817</c:v>
                </c:pt>
                <c:pt idx="2443">
                  <c:v>56824</c:v>
                </c:pt>
                <c:pt idx="2444">
                  <c:v>56831</c:v>
                </c:pt>
                <c:pt idx="2445">
                  <c:v>56838</c:v>
                </c:pt>
                <c:pt idx="2446">
                  <c:v>56845</c:v>
                </c:pt>
                <c:pt idx="2447">
                  <c:v>56852</c:v>
                </c:pt>
                <c:pt idx="2448">
                  <c:v>56859</c:v>
                </c:pt>
                <c:pt idx="2449">
                  <c:v>56866</c:v>
                </c:pt>
                <c:pt idx="2450">
                  <c:v>56873</c:v>
                </c:pt>
                <c:pt idx="2451">
                  <c:v>56880</c:v>
                </c:pt>
                <c:pt idx="2452">
                  <c:v>56887</c:v>
                </c:pt>
                <c:pt idx="2453">
                  <c:v>56894</c:v>
                </c:pt>
                <c:pt idx="2454">
                  <c:v>56901</c:v>
                </c:pt>
                <c:pt idx="2455">
                  <c:v>56908</c:v>
                </c:pt>
                <c:pt idx="2456">
                  <c:v>56915</c:v>
                </c:pt>
                <c:pt idx="2457">
                  <c:v>56922</c:v>
                </c:pt>
                <c:pt idx="2458">
                  <c:v>56929</c:v>
                </c:pt>
                <c:pt idx="2459">
                  <c:v>56936</c:v>
                </c:pt>
                <c:pt idx="2460">
                  <c:v>56943</c:v>
                </c:pt>
                <c:pt idx="2461">
                  <c:v>56950</c:v>
                </c:pt>
                <c:pt idx="2462">
                  <c:v>56957</c:v>
                </c:pt>
                <c:pt idx="2463">
                  <c:v>56964</c:v>
                </c:pt>
                <c:pt idx="2464">
                  <c:v>56971</c:v>
                </c:pt>
                <c:pt idx="2465">
                  <c:v>56978</c:v>
                </c:pt>
                <c:pt idx="2466">
                  <c:v>56985</c:v>
                </c:pt>
                <c:pt idx="2467">
                  <c:v>56992</c:v>
                </c:pt>
                <c:pt idx="2468">
                  <c:v>56999</c:v>
                </c:pt>
                <c:pt idx="2469">
                  <c:v>57006</c:v>
                </c:pt>
                <c:pt idx="2470">
                  <c:v>57013</c:v>
                </c:pt>
                <c:pt idx="2471">
                  <c:v>57020</c:v>
                </c:pt>
                <c:pt idx="2472">
                  <c:v>57027</c:v>
                </c:pt>
                <c:pt idx="2473">
                  <c:v>57034</c:v>
                </c:pt>
                <c:pt idx="2474">
                  <c:v>57041</c:v>
                </c:pt>
                <c:pt idx="2475">
                  <c:v>57048</c:v>
                </c:pt>
                <c:pt idx="2476">
                  <c:v>57055</c:v>
                </c:pt>
                <c:pt idx="2477">
                  <c:v>57062</c:v>
                </c:pt>
                <c:pt idx="2478">
                  <c:v>57069</c:v>
                </c:pt>
                <c:pt idx="2479">
                  <c:v>57076</c:v>
                </c:pt>
                <c:pt idx="2480">
                  <c:v>57083</c:v>
                </c:pt>
                <c:pt idx="2481">
                  <c:v>57090</c:v>
                </c:pt>
                <c:pt idx="2482">
                  <c:v>57097</c:v>
                </c:pt>
                <c:pt idx="2483">
                  <c:v>57104</c:v>
                </c:pt>
                <c:pt idx="2484">
                  <c:v>57111</c:v>
                </c:pt>
                <c:pt idx="2485">
                  <c:v>57118</c:v>
                </c:pt>
                <c:pt idx="2486">
                  <c:v>57125</c:v>
                </c:pt>
                <c:pt idx="2487">
                  <c:v>57132</c:v>
                </c:pt>
                <c:pt idx="2488">
                  <c:v>57139</c:v>
                </c:pt>
                <c:pt idx="2489">
                  <c:v>57146</c:v>
                </c:pt>
                <c:pt idx="2490">
                  <c:v>57153</c:v>
                </c:pt>
                <c:pt idx="2491">
                  <c:v>57160</c:v>
                </c:pt>
                <c:pt idx="2492">
                  <c:v>57167</c:v>
                </c:pt>
                <c:pt idx="2493">
                  <c:v>57174</c:v>
                </c:pt>
                <c:pt idx="2494">
                  <c:v>57181</c:v>
                </c:pt>
                <c:pt idx="2495">
                  <c:v>57188</c:v>
                </c:pt>
                <c:pt idx="2496">
                  <c:v>57195</c:v>
                </c:pt>
                <c:pt idx="2497">
                  <c:v>57202</c:v>
                </c:pt>
                <c:pt idx="2498">
                  <c:v>57209</c:v>
                </c:pt>
                <c:pt idx="2499">
                  <c:v>57216</c:v>
                </c:pt>
                <c:pt idx="2500">
                  <c:v>57223</c:v>
                </c:pt>
                <c:pt idx="2501">
                  <c:v>57230</c:v>
                </c:pt>
                <c:pt idx="2502">
                  <c:v>57237</c:v>
                </c:pt>
                <c:pt idx="2503">
                  <c:v>57244</c:v>
                </c:pt>
                <c:pt idx="2504">
                  <c:v>57251</c:v>
                </c:pt>
                <c:pt idx="2505">
                  <c:v>57258</c:v>
                </c:pt>
                <c:pt idx="2506">
                  <c:v>57265</c:v>
                </c:pt>
                <c:pt idx="2507">
                  <c:v>57272</c:v>
                </c:pt>
                <c:pt idx="2508">
                  <c:v>57279</c:v>
                </c:pt>
                <c:pt idx="2509">
                  <c:v>57286</c:v>
                </c:pt>
                <c:pt idx="2510">
                  <c:v>57293</c:v>
                </c:pt>
                <c:pt idx="2511">
                  <c:v>57300</c:v>
                </c:pt>
                <c:pt idx="2512">
                  <c:v>57307</c:v>
                </c:pt>
                <c:pt idx="2513">
                  <c:v>57314</c:v>
                </c:pt>
                <c:pt idx="2514">
                  <c:v>57321</c:v>
                </c:pt>
                <c:pt idx="2515">
                  <c:v>57328</c:v>
                </c:pt>
                <c:pt idx="2516">
                  <c:v>57335</c:v>
                </c:pt>
                <c:pt idx="2517">
                  <c:v>57343</c:v>
                </c:pt>
                <c:pt idx="2518">
                  <c:v>57350</c:v>
                </c:pt>
                <c:pt idx="2519">
                  <c:v>57357</c:v>
                </c:pt>
                <c:pt idx="2520">
                  <c:v>57364</c:v>
                </c:pt>
                <c:pt idx="2521">
                  <c:v>57371</c:v>
                </c:pt>
                <c:pt idx="2522">
                  <c:v>57378</c:v>
                </c:pt>
                <c:pt idx="2523">
                  <c:v>57385</c:v>
                </c:pt>
                <c:pt idx="2524">
                  <c:v>57392</c:v>
                </c:pt>
                <c:pt idx="2525">
                  <c:v>57399</c:v>
                </c:pt>
                <c:pt idx="2526">
                  <c:v>57406</c:v>
                </c:pt>
                <c:pt idx="2527">
                  <c:v>57413</c:v>
                </c:pt>
                <c:pt idx="2528">
                  <c:v>57420</c:v>
                </c:pt>
                <c:pt idx="2529">
                  <c:v>57427</c:v>
                </c:pt>
                <c:pt idx="2530">
                  <c:v>57434</c:v>
                </c:pt>
                <c:pt idx="2531">
                  <c:v>57441</c:v>
                </c:pt>
                <c:pt idx="2532">
                  <c:v>57448</c:v>
                </c:pt>
                <c:pt idx="2533">
                  <c:v>57459</c:v>
                </c:pt>
                <c:pt idx="2534">
                  <c:v>57462</c:v>
                </c:pt>
                <c:pt idx="2535">
                  <c:v>57469</c:v>
                </c:pt>
                <c:pt idx="2536">
                  <c:v>57476</c:v>
                </c:pt>
                <c:pt idx="2537">
                  <c:v>57483</c:v>
                </c:pt>
                <c:pt idx="2538">
                  <c:v>57490</c:v>
                </c:pt>
                <c:pt idx="2539">
                  <c:v>57497</c:v>
                </c:pt>
                <c:pt idx="2540">
                  <c:v>57504</c:v>
                </c:pt>
                <c:pt idx="2541">
                  <c:v>57511</c:v>
                </c:pt>
                <c:pt idx="2542">
                  <c:v>57518</c:v>
                </c:pt>
                <c:pt idx="2543">
                  <c:v>57525</c:v>
                </c:pt>
                <c:pt idx="2544">
                  <c:v>57532</c:v>
                </c:pt>
                <c:pt idx="2545">
                  <c:v>57539</c:v>
                </c:pt>
                <c:pt idx="2546">
                  <c:v>57546</c:v>
                </c:pt>
                <c:pt idx="2547">
                  <c:v>57553</c:v>
                </c:pt>
                <c:pt idx="2548">
                  <c:v>57560</c:v>
                </c:pt>
                <c:pt idx="2549">
                  <c:v>57567</c:v>
                </c:pt>
                <c:pt idx="2550">
                  <c:v>57574</c:v>
                </c:pt>
                <c:pt idx="2551">
                  <c:v>57581</c:v>
                </c:pt>
                <c:pt idx="2552">
                  <c:v>57588</c:v>
                </c:pt>
                <c:pt idx="2553">
                  <c:v>57595</c:v>
                </c:pt>
                <c:pt idx="2554">
                  <c:v>57602</c:v>
                </c:pt>
                <c:pt idx="2555">
                  <c:v>57609</c:v>
                </c:pt>
                <c:pt idx="2556">
                  <c:v>57616</c:v>
                </c:pt>
                <c:pt idx="2557">
                  <c:v>57623</c:v>
                </c:pt>
                <c:pt idx="2558">
                  <c:v>57630</c:v>
                </c:pt>
                <c:pt idx="2559">
                  <c:v>57637</c:v>
                </c:pt>
                <c:pt idx="2560">
                  <c:v>57644</c:v>
                </c:pt>
                <c:pt idx="2561">
                  <c:v>57651</c:v>
                </c:pt>
                <c:pt idx="2562">
                  <c:v>57658</c:v>
                </c:pt>
                <c:pt idx="2563">
                  <c:v>57665</c:v>
                </c:pt>
                <c:pt idx="2564">
                  <c:v>57672</c:v>
                </c:pt>
                <c:pt idx="2565">
                  <c:v>57679</c:v>
                </c:pt>
                <c:pt idx="2566">
                  <c:v>57686</c:v>
                </c:pt>
                <c:pt idx="2567">
                  <c:v>57693</c:v>
                </c:pt>
                <c:pt idx="2568">
                  <c:v>57700</c:v>
                </c:pt>
                <c:pt idx="2569">
                  <c:v>57710</c:v>
                </c:pt>
                <c:pt idx="2570">
                  <c:v>57717</c:v>
                </c:pt>
                <c:pt idx="2571">
                  <c:v>57724</c:v>
                </c:pt>
                <c:pt idx="2572">
                  <c:v>57731</c:v>
                </c:pt>
                <c:pt idx="2573">
                  <c:v>57738</c:v>
                </c:pt>
                <c:pt idx="2574">
                  <c:v>57745</c:v>
                </c:pt>
                <c:pt idx="2575">
                  <c:v>57752</c:v>
                </c:pt>
                <c:pt idx="2576">
                  <c:v>57759</c:v>
                </c:pt>
                <c:pt idx="2577">
                  <c:v>57766</c:v>
                </c:pt>
                <c:pt idx="2578">
                  <c:v>57773</c:v>
                </c:pt>
                <c:pt idx="2579">
                  <c:v>57780</c:v>
                </c:pt>
                <c:pt idx="2580">
                  <c:v>57787</c:v>
                </c:pt>
                <c:pt idx="2581">
                  <c:v>57794</c:v>
                </c:pt>
                <c:pt idx="2582">
                  <c:v>57801</c:v>
                </c:pt>
                <c:pt idx="2583">
                  <c:v>57808</c:v>
                </c:pt>
                <c:pt idx="2584">
                  <c:v>57817</c:v>
                </c:pt>
                <c:pt idx="2585">
                  <c:v>57822</c:v>
                </c:pt>
                <c:pt idx="2586">
                  <c:v>57829</c:v>
                </c:pt>
                <c:pt idx="2587">
                  <c:v>57836</c:v>
                </c:pt>
                <c:pt idx="2588">
                  <c:v>57843</c:v>
                </c:pt>
                <c:pt idx="2589">
                  <c:v>57850</c:v>
                </c:pt>
                <c:pt idx="2590">
                  <c:v>57857</c:v>
                </c:pt>
                <c:pt idx="2591">
                  <c:v>57864</c:v>
                </c:pt>
                <c:pt idx="2592">
                  <c:v>57871</c:v>
                </c:pt>
                <c:pt idx="2593">
                  <c:v>57878</c:v>
                </c:pt>
                <c:pt idx="2594">
                  <c:v>57885</c:v>
                </c:pt>
                <c:pt idx="2595">
                  <c:v>57892</c:v>
                </c:pt>
                <c:pt idx="2596">
                  <c:v>57899</c:v>
                </c:pt>
                <c:pt idx="2597">
                  <c:v>57906</c:v>
                </c:pt>
                <c:pt idx="2598">
                  <c:v>57913</c:v>
                </c:pt>
                <c:pt idx="2599">
                  <c:v>57920</c:v>
                </c:pt>
                <c:pt idx="2600">
                  <c:v>57927</c:v>
                </c:pt>
                <c:pt idx="2601">
                  <c:v>57934</c:v>
                </c:pt>
                <c:pt idx="2602">
                  <c:v>57941</c:v>
                </c:pt>
                <c:pt idx="2603">
                  <c:v>57948</c:v>
                </c:pt>
                <c:pt idx="2604">
                  <c:v>57955</c:v>
                </c:pt>
                <c:pt idx="2605">
                  <c:v>57962</c:v>
                </c:pt>
                <c:pt idx="2606">
                  <c:v>57969</c:v>
                </c:pt>
                <c:pt idx="2607">
                  <c:v>57976</c:v>
                </c:pt>
                <c:pt idx="2608">
                  <c:v>57983</c:v>
                </c:pt>
                <c:pt idx="2609">
                  <c:v>57990</c:v>
                </c:pt>
                <c:pt idx="2610">
                  <c:v>57997</c:v>
                </c:pt>
                <c:pt idx="2611">
                  <c:v>58004</c:v>
                </c:pt>
                <c:pt idx="2612">
                  <c:v>58011</c:v>
                </c:pt>
                <c:pt idx="2613">
                  <c:v>58018</c:v>
                </c:pt>
                <c:pt idx="2614">
                  <c:v>58025</c:v>
                </c:pt>
                <c:pt idx="2615">
                  <c:v>58032</c:v>
                </c:pt>
                <c:pt idx="2616">
                  <c:v>58039</c:v>
                </c:pt>
                <c:pt idx="2617">
                  <c:v>58046</c:v>
                </c:pt>
                <c:pt idx="2618">
                  <c:v>58053</c:v>
                </c:pt>
                <c:pt idx="2619">
                  <c:v>58060</c:v>
                </c:pt>
                <c:pt idx="2620">
                  <c:v>58067</c:v>
                </c:pt>
                <c:pt idx="2621">
                  <c:v>58075</c:v>
                </c:pt>
                <c:pt idx="2622">
                  <c:v>58082</c:v>
                </c:pt>
                <c:pt idx="2623">
                  <c:v>58089</c:v>
                </c:pt>
                <c:pt idx="2624">
                  <c:v>58096</c:v>
                </c:pt>
                <c:pt idx="2625">
                  <c:v>58103</c:v>
                </c:pt>
                <c:pt idx="2626">
                  <c:v>58110</c:v>
                </c:pt>
                <c:pt idx="2627">
                  <c:v>58117</c:v>
                </c:pt>
                <c:pt idx="2628">
                  <c:v>58124</c:v>
                </c:pt>
                <c:pt idx="2629">
                  <c:v>58131</c:v>
                </c:pt>
                <c:pt idx="2630">
                  <c:v>58138</c:v>
                </c:pt>
                <c:pt idx="2631">
                  <c:v>58145</c:v>
                </c:pt>
                <c:pt idx="2632">
                  <c:v>58152</c:v>
                </c:pt>
                <c:pt idx="2633">
                  <c:v>58159</c:v>
                </c:pt>
                <c:pt idx="2634">
                  <c:v>58168</c:v>
                </c:pt>
                <c:pt idx="2635">
                  <c:v>58175</c:v>
                </c:pt>
                <c:pt idx="2636">
                  <c:v>58182</c:v>
                </c:pt>
                <c:pt idx="2637">
                  <c:v>58189</c:v>
                </c:pt>
                <c:pt idx="2638">
                  <c:v>58197</c:v>
                </c:pt>
                <c:pt idx="2639">
                  <c:v>58203</c:v>
                </c:pt>
                <c:pt idx="2640">
                  <c:v>58210</c:v>
                </c:pt>
                <c:pt idx="2641">
                  <c:v>58217</c:v>
                </c:pt>
                <c:pt idx="2642">
                  <c:v>58224</c:v>
                </c:pt>
                <c:pt idx="2643">
                  <c:v>58231</c:v>
                </c:pt>
                <c:pt idx="2644">
                  <c:v>58238</c:v>
                </c:pt>
                <c:pt idx="2645">
                  <c:v>58245</c:v>
                </c:pt>
                <c:pt idx="2646">
                  <c:v>58252</c:v>
                </c:pt>
                <c:pt idx="2647">
                  <c:v>58259</c:v>
                </c:pt>
                <c:pt idx="2648">
                  <c:v>58266</c:v>
                </c:pt>
                <c:pt idx="2649">
                  <c:v>58273</c:v>
                </c:pt>
                <c:pt idx="2650">
                  <c:v>58280</c:v>
                </c:pt>
                <c:pt idx="2651">
                  <c:v>58287</c:v>
                </c:pt>
                <c:pt idx="2652">
                  <c:v>58294</c:v>
                </c:pt>
                <c:pt idx="2653">
                  <c:v>58301</c:v>
                </c:pt>
                <c:pt idx="2654">
                  <c:v>58308</c:v>
                </c:pt>
                <c:pt idx="2655">
                  <c:v>58315</c:v>
                </c:pt>
                <c:pt idx="2656">
                  <c:v>58322</c:v>
                </c:pt>
                <c:pt idx="2657">
                  <c:v>58329</c:v>
                </c:pt>
                <c:pt idx="2658">
                  <c:v>58336</c:v>
                </c:pt>
                <c:pt idx="2659">
                  <c:v>58343</c:v>
                </c:pt>
                <c:pt idx="2660">
                  <c:v>58350</c:v>
                </c:pt>
                <c:pt idx="2661">
                  <c:v>58357</c:v>
                </c:pt>
                <c:pt idx="2662">
                  <c:v>58364</c:v>
                </c:pt>
                <c:pt idx="2663">
                  <c:v>58371</c:v>
                </c:pt>
                <c:pt idx="2664">
                  <c:v>58378</c:v>
                </c:pt>
                <c:pt idx="2665">
                  <c:v>58385</c:v>
                </c:pt>
                <c:pt idx="2666">
                  <c:v>58392</c:v>
                </c:pt>
                <c:pt idx="2667">
                  <c:v>58399</c:v>
                </c:pt>
                <c:pt idx="2668">
                  <c:v>58406</c:v>
                </c:pt>
                <c:pt idx="2669">
                  <c:v>58413</c:v>
                </c:pt>
                <c:pt idx="2670">
                  <c:v>58420</c:v>
                </c:pt>
                <c:pt idx="2671">
                  <c:v>58427</c:v>
                </c:pt>
                <c:pt idx="2672">
                  <c:v>58438</c:v>
                </c:pt>
                <c:pt idx="2673">
                  <c:v>58442</c:v>
                </c:pt>
                <c:pt idx="2674">
                  <c:v>58448</c:v>
                </c:pt>
                <c:pt idx="2675">
                  <c:v>58455</c:v>
                </c:pt>
                <c:pt idx="2676">
                  <c:v>58462</c:v>
                </c:pt>
                <c:pt idx="2677">
                  <c:v>58469</c:v>
                </c:pt>
                <c:pt idx="2678">
                  <c:v>58476</c:v>
                </c:pt>
                <c:pt idx="2679">
                  <c:v>58483</c:v>
                </c:pt>
                <c:pt idx="2680">
                  <c:v>58490</c:v>
                </c:pt>
                <c:pt idx="2681">
                  <c:v>58497</c:v>
                </c:pt>
                <c:pt idx="2682">
                  <c:v>58504</c:v>
                </c:pt>
                <c:pt idx="2683">
                  <c:v>58511</c:v>
                </c:pt>
                <c:pt idx="2684">
                  <c:v>58518</c:v>
                </c:pt>
                <c:pt idx="2685">
                  <c:v>58525</c:v>
                </c:pt>
                <c:pt idx="2686">
                  <c:v>58532</c:v>
                </c:pt>
                <c:pt idx="2687">
                  <c:v>58539</c:v>
                </c:pt>
                <c:pt idx="2688">
                  <c:v>58546</c:v>
                </c:pt>
                <c:pt idx="2689">
                  <c:v>58553</c:v>
                </c:pt>
                <c:pt idx="2690">
                  <c:v>58560</c:v>
                </c:pt>
                <c:pt idx="2691">
                  <c:v>58567</c:v>
                </c:pt>
                <c:pt idx="2692">
                  <c:v>58574</c:v>
                </c:pt>
                <c:pt idx="2693">
                  <c:v>58581</c:v>
                </c:pt>
                <c:pt idx="2694">
                  <c:v>58588</c:v>
                </c:pt>
                <c:pt idx="2695">
                  <c:v>58595</c:v>
                </c:pt>
                <c:pt idx="2696">
                  <c:v>58602</c:v>
                </c:pt>
                <c:pt idx="2697">
                  <c:v>58609</c:v>
                </c:pt>
                <c:pt idx="2698">
                  <c:v>58616</c:v>
                </c:pt>
                <c:pt idx="2699">
                  <c:v>58623</c:v>
                </c:pt>
                <c:pt idx="2700">
                  <c:v>58630</c:v>
                </c:pt>
                <c:pt idx="2701">
                  <c:v>58637</c:v>
                </c:pt>
                <c:pt idx="2702">
                  <c:v>58644</c:v>
                </c:pt>
                <c:pt idx="2703">
                  <c:v>58651</c:v>
                </c:pt>
                <c:pt idx="2704">
                  <c:v>58658</c:v>
                </c:pt>
                <c:pt idx="2705">
                  <c:v>58665</c:v>
                </c:pt>
                <c:pt idx="2706">
                  <c:v>58672</c:v>
                </c:pt>
                <c:pt idx="2707">
                  <c:v>58679</c:v>
                </c:pt>
                <c:pt idx="2708">
                  <c:v>58686</c:v>
                </c:pt>
                <c:pt idx="2709">
                  <c:v>58693</c:v>
                </c:pt>
                <c:pt idx="2710">
                  <c:v>58700</c:v>
                </c:pt>
                <c:pt idx="2711">
                  <c:v>58707</c:v>
                </c:pt>
                <c:pt idx="2712">
                  <c:v>58714</c:v>
                </c:pt>
                <c:pt idx="2713">
                  <c:v>58721</c:v>
                </c:pt>
                <c:pt idx="2714">
                  <c:v>58728</c:v>
                </c:pt>
                <c:pt idx="2715">
                  <c:v>58735</c:v>
                </c:pt>
                <c:pt idx="2716">
                  <c:v>58742</c:v>
                </c:pt>
                <c:pt idx="2717">
                  <c:v>58749</c:v>
                </c:pt>
                <c:pt idx="2718">
                  <c:v>58756</c:v>
                </c:pt>
                <c:pt idx="2719">
                  <c:v>58763</c:v>
                </c:pt>
                <c:pt idx="2720">
                  <c:v>58770</c:v>
                </c:pt>
                <c:pt idx="2721">
                  <c:v>58777</c:v>
                </c:pt>
                <c:pt idx="2722">
                  <c:v>58784</c:v>
                </c:pt>
                <c:pt idx="2723">
                  <c:v>58791</c:v>
                </c:pt>
                <c:pt idx="2724">
                  <c:v>58798</c:v>
                </c:pt>
                <c:pt idx="2725">
                  <c:v>58805</c:v>
                </c:pt>
                <c:pt idx="2726">
                  <c:v>58812</c:v>
                </c:pt>
                <c:pt idx="2727">
                  <c:v>58819</c:v>
                </c:pt>
                <c:pt idx="2728">
                  <c:v>58826</c:v>
                </c:pt>
                <c:pt idx="2729">
                  <c:v>58833</c:v>
                </c:pt>
                <c:pt idx="2730">
                  <c:v>58840</c:v>
                </c:pt>
                <c:pt idx="2731">
                  <c:v>58847</c:v>
                </c:pt>
                <c:pt idx="2732">
                  <c:v>58854</c:v>
                </c:pt>
                <c:pt idx="2733">
                  <c:v>58861</c:v>
                </c:pt>
                <c:pt idx="2734">
                  <c:v>58868</c:v>
                </c:pt>
                <c:pt idx="2735">
                  <c:v>58875</c:v>
                </c:pt>
                <c:pt idx="2736">
                  <c:v>58882</c:v>
                </c:pt>
                <c:pt idx="2737">
                  <c:v>58889</c:v>
                </c:pt>
                <c:pt idx="2738">
                  <c:v>58896</c:v>
                </c:pt>
                <c:pt idx="2739">
                  <c:v>58903</c:v>
                </c:pt>
                <c:pt idx="2740">
                  <c:v>58910</c:v>
                </c:pt>
                <c:pt idx="2741">
                  <c:v>58917</c:v>
                </c:pt>
                <c:pt idx="2742">
                  <c:v>58924</c:v>
                </c:pt>
                <c:pt idx="2743">
                  <c:v>58931</c:v>
                </c:pt>
                <c:pt idx="2744">
                  <c:v>58938</c:v>
                </c:pt>
                <c:pt idx="2745">
                  <c:v>58945</c:v>
                </c:pt>
                <c:pt idx="2746">
                  <c:v>58952</c:v>
                </c:pt>
                <c:pt idx="2747">
                  <c:v>58959</c:v>
                </c:pt>
                <c:pt idx="2748">
                  <c:v>58966</c:v>
                </c:pt>
                <c:pt idx="2749">
                  <c:v>58973</c:v>
                </c:pt>
                <c:pt idx="2750">
                  <c:v>58980</c:v>
                </c:pt>
                <c:pt idx="2751">
                  <c:v>58987</c:v>
                </c:pt>
                <c:pt idx="2752">
                  <c:v>58994</c:v>
                </c:pt>
                <c:pt idx="2753">
                  <c:v>59001</c:v>
                </c:pt>
                <c:pt idx="2754">
                  <c:v>59008</c:v>
                </c:pt>
                <c:pt idx="2755">
                  <c:v>59015</c:v>
                </c:pt>
                <c:pt idx="2756">
                  <c:v>59022</c:v>
                </c:pt>
                <c:pt idx="2757">
                  <c:v>59029</c:v>
                </c:pt>
                <c:pt idx="2758">
                  <c:v>59036</c:v>
                </c:pt>
                <c:pt idx="2759">
                  <c:v>59043</c:v>
                </c:pt>
                <c:pt idx="2760">
                  <c:v>59050</c:v>
                </c:pt>
                <c:pt idx="2761">
                  <c:v>59057</c:v>
                </c:pt>
                <c:pt idx="2762">
                  <c:v>59064</c:v>
                </c:pt>
                <c:pt idx="2763">
                  <c:v>59071</c:v>
                </c:pt>
                <c:pt idx="2764">
                  <c:v>59078</c:v>
                </c:pt>
                <c:pt idx="2765">
                  <c:v>59085</c:v>
                </c:pt>
                <c:pt idx="2766">
                  <c:v>59092</c:v>
                </c:pt>
                <c:pt idx="2767">
                  <c:v>59099</c:v>
                </c:pt>
                <c:pt idx="2768">
                  <c:v>59106</c:v>
                </c:pt>
                <c:pt idx="2769">
                  <c:v>59113</c:v>
                </c:pt>
                <c:pt idx="2770">
                  <c:v>59120</c:v>
                </c:pt>
                <c:pt idx="2771">
                  <c:v>59127</c:v>
                </c:pt>
                <c:pt idx="2772">
                  <c:v>59134</c:v>
                </c:pt>
                <c:pt idx="2773">
                  <c:v>59141</c:v>
                </c:pt>
                <c:pt idx="2774">
                  <c:v>59148</c:v>
                </c:pt>
                <c:pt idx="2775">
                  <c:v>59155</c:v>
                </c:pt>
                <c:pt idx="2776">
                  <c:v>59162</c:v>
                </c:pt>
                <c:pt idx="2777">
                  <c:v>59169</c:v>
                </c:pt>
                <c:pt idx="2778">
                  <c:v>59176</c:v>
                </c:pt>
                <c:pt idx="2779">
                  <c:v>59183</c:v>
                </c:pt>
                <c:pt idx="2780">
                  <c:v>59190</c:v>
                </c:pt>
                <c:pt idx="2781">
                  <c:v>59197</c:v>
                </c:pt>
                <c:pt idx="2782">
                  <c:v>59204</c:v>
                </c:pt>
                <c:pt idx="2783">
                  <c:v>59211</c:v>
                </c:pt>
                <c:pt idx="2784">
                  <c:v>59218</c:v>
                </c:pt>
                <c:pt idx="2785">
                  <c:v>59225</c:v>
                </c:pt>
                <c:pt idx="2786">
                  <c:v>59232</c:v>
                </c:pt>
                <c:pt idx="2787">
                  <c:v>59239</c:v>
                </c:pt>
                <c:pt idx="2788">
                  <c:v>59246</c:v>
                </c:pt>
                <c:pt idx="2789">
                  <c:v>59253</c:v>
                </c:pt>
                <c:pt idx="2790">
                  <c:v>59260</c:v>
                </c:pt>
                <c:pt idx="2791">
                  <c:v>59267</c:v>
                </c:pt>
                <c:pt idx="2792">
                  <c:v>59274</c:v>
                </c:pt>
                <c:pt idx="2793">
                  <c:v>59281</c:v>
                </c:pt>
                <c:pt idx="2794">
                  <c:v>59288</c:v>
                </c:pt>
                <c:pt idx="2795">
                  <c:v>59295</c:v>
                </c:pt>
                <c:pt idx="2796">
                  <c:v>59302</c:v>
                </c:pt>
                <c:pt idx="2797">
                  <c:v>59309</c:v>
                </c:pt>
                <c:pt idx="2798">
                  <c:v>59316</c:v>
                </c:pt>
                <c:pt idx="2799">
                  <c:v>59323</c:v>
                </c:pt>
                <c:pt idx="2800">
                  <c:v>59330</c:v>
                </c:pt>
                <c:pt idx="2801">
                  <c:v>59337</c:v>
                </c:pt>
                <c:pt idx="2802">
                  <c:v>59344</c:v>
                </c:pt>
                <c:pt idx="2803">
                  <c:v>59351</c:v>
                </c:pt>
                <c:pt idx="2804">
                  <c:v>59358</c:v>
                </c:pt>
                <c:pt idx="2805">
                  <c:v>59365</c:v>
                </c:pt>
                <c:pt idx="2806">
                  <c:v>59372</c:v>
                </c:pt>
                <c:pt idx="2807">
                  <c:v>59379</c:v>
                </c:pt>
                <c:pt idx="2808">
                  <c:v>59386</c:v>
                </c:pt>
                <c:pt idx="2809">
                  <c:v>59393</c:v>
                </c:pt>
                <c:pt idx="2810">
                  <c:v>59400</c:v>
                </c:pt>
                <c:pt idx="2811">
                  <c:v>59407</c:v>
                </c:pt>
                <c:pt idx="2812">
                  <c:v>59414</c:v>
                </c:pt>
                <c:pt idx="2813">
                  <c:v>59421</c:v>
                </c:pt>
                <c:pt idx="2814">
                  <c:v>59428</c:v>
                </c:pt>
                <c:pt idx="2815">
                  <c:v>59435</c:v>
                </c:pt>
                <c:pt idx="2816">
                  <c:v>59442</c:v>
                </c:pt>
                <c:pt idx="2817">
                  <c:v>59449</c:v>
                </c:pt>
                <c:pt idx="2818">
                  <c:v>59456</c:v>
                </c:pt>
                <c:pt idx="2819">
                  <c:v>59463</c:v>
                </c:pt>
                <c:pt idx="2820">
                  <c:v>59470</c:v>
                </c:pt>
                <c:pt idx="2821">
                  <c:v>59477</c:v>
                </c:pt>
                <c:pt idx="2822">
                  <c:v>59484</c:v>
                </c:pt>
                <c:pt idx="2823">
                  <c:v>59491</c:v>
                </c:pt>
                <c:pt idx="2824">
                  <c:v>59498</c:v>
                </c:pt>
                <c:pt idx="2825">
                  <c:v>59505</c:v>
                </c:pt>
                <c:pt idx="2826">
                  <c:v>59512</c:v>
                </c:pt>
                <c:pt idx="2827">
                  <c:v>59519</c:v>
                </c:pt>
                <c:pt idx="2828">
                  <c:v>59526</c:v>
                </c:pt>
                <c:pt idx="2829">
                  <c:v>59534</c:v>
                </c:pt>
                <c:pt idx="2830">
                  <c:v>59541</c:v>
                </c:pt>
                <c:pt idx="2831">
                  <c:v>59548</c:v>
                </c:pt>
                <c:pt idx="2832">
                  <c:v>59555</c:v>
                </c:pt>
                <c:pt idx="2833">
                  <c:v>59562</c:v>
                </c:pt>
                <c:pt idx="2834">
                  <c:v>59569</c:v>
                </c:pt>
                <c:pt idx="2835">
                  <c:v>59576</c:v>
                </c:pt>
                <c:pt idx="2836">
                  <c:v>59583</c:v>
                </c:pt>
                <c:pt idx="2837">
                  <c:v>59590</c:v>
                </c:pt>
                <c:pt idx="2838">
                  <c:v>59597</c:v>
                </c:pt>
                <c:pt idx="2839">
                  <c:v>59604</c:v>
                </c:pt>
                <c:pt idx="2840">
                  <c:v>59611</c:v>
                </c:pt>
                <c:pt idx="2841">
                  <c:v>59618</c:v>
                </c:pt>
                <c:pt idx="2842">
                  <c:v>59625</c:v>
                </c:pt>
                <c:pt idx="2843">
                  <c:v>59632</c:v>
                </c:pt>
                <c:pt idx="2844">
                  <c:v>59643</c:v>
                </c:pt>
                <c:pt idx="2845">
                  <c:v>59646</c:v>
                </c:pt>
                <c:pt idx="2846">
                  <c:v>59653</c:v>
                </c:pt>
                <c:pt idx="2847">
                  <c:v>59660</c:v>
                </c:pt>
                <c:pt idx="2848">
                  <c:v>59667</c:v>
                </c:pt>
                <c:pt idx="2849">
                  <c:v>59674</c:v>
                </c:pt>
                <c:pt idx="2850">
                  <c:v>59681</c:v>
                </c:pt>
                <c:pt idx="2851">
                  <c:v>59688</c:v>
                </c:pt>
                <c:pt idx="2852">
                  <c:v>59695</c:v>
                </c:pt>
                <c:pt idx="2853">
                  <c:v>59702</c:v>
                </c:pt>
                <c:pt idx="2854">
                  <c:v>59709</c:v>
                </c:pt>
                <c:pt idx="2855">
                  <c:v>59716</c:v>
                </c:pt>
                <c:pt idx="2856">
                  <c:v>59723</c:v>
                </c:pt>
                <c:pt idx="2857">
                  <c:v>59730</c:v>
                </c:pt>
                <c:pt idx="2858">
                  <c:v>59737</c:v>
                </c:pt>
                <c:pt idx="2859">
                  <c:v>59744</c:v>
                </c:pt>
                <c:pt idx="2860">
                  <c:v>59751</c:v>
                </c:pt>
                <c:pt idx="2861">
                  <c:v>59758</c:v>
                </c:pt>
                <c:pt idx="2862">
                  <c:v>59765</c:v>
                </c:pt>
                <c:pt idx="2863">
                  <c:v>59772</c:v>
                </c:pt>
                <c:pt idx="2864">
                  <c:v>59779</c:v>
                </c:pt>
                <c:pt idx="2865">
                  <c:v>59786</c:v>
                </c:pt>
                <c:pt idx="2866">
                  <c:v>59793</c:v>
                </c:pt>
                <c:pt idx="2867">
                  <c:v>59800</c:v>
                </c:pt>
                <c:pt idx="2868">
                  <c:v>59807</c:v>
                </c:pt>
                <c:pt idx="2869">
                  <c:v>59814</c:v>
                </c:pt>
                <c:pt idx="2870">
                  <c:v>59821</c:v>
                </c:pt>
                <c:pt idx="2871">
                  <c:v>59828</c:v>
                </c:pt>
                <c:pt idx="2872">
                  <c:v>59835</c:v>
                </c:pt>
                <c:pt idx="2873">
                  <c:v>59842</c:v>
                </c:pt>
                <c:pt idx="2874">
                  <c:v>59849</c:v>
                </c:pt>
                <c:pt idx="2875">
                  <c:v>59856</c:v>
                </c:pt>
                <c:pt idx="2876">
                  <c:v>59863</c:v>
                </c:pt>
                <c:pt idx="2877">
                  <c:v>59870</c:v>
                </c:pt>
                <c:pt idx="2878">
                  <c:v>59877</c:v>
                </c:pt>
                <c:pt idx="2879">
                  <c:v>59884</c:v>
                </c:pt>
                <c:pt idx="2880">
                  <c:v>59891</c:v>
                </c:pt>
                <c:pt idx="2881">
                  <c:v>59901</c:v>
                </c:pt>
                <c:pt idx="2882">
                  <c:v>59908</c:v>
                </c:pt>
                <c:pt idx="2883">
                  <c:v>59915</c:v>
                </c:pt>
                <c:pt idx="2884">
                  <c:v>59922</c:v>
                </c:pt>
                <c:pt idx="2885">
                  <c:v>59929</c:v>
                </c:pt>
                <c:pt idx="2886">
                  <c:v>59936</c:v>
                </c:pt>
                <c:pt idx="2887">
                  <c:v>59943</c:v>
                </c:pt>
                <c:pt idx="2888">
                  <c:v>59950</c:v>
                </c:pt>
                <c:pt idx="2889">
                  <c:v>59957</c:v>
                </c:pt>
                <c:pt idx="2890">
                  <c:v>59964</c:v>
                </c:pt>
                <c:pt idx="2891">
                  <c:v>59971</c:v>
                </c:pt>
                <c:pt idx="2892">
                  <c:v>59978</c:v>
                </c:pt>
                <c:pt idx="2893">
                  <c:v>59985</c:v>
                </c:pt>
                <c:pt idx="2894">
                  <c:v>59992</c:v>
                </c:pt>
                <c:pt idx="2895">
                  <c:v>60001</c:v>
                </c:pt>
                <c:pt idx="2896">
                  <c:v>60006</c:v>
                </c:pt>
                <c:pt idx="2897">
                  <c:v>60013</c:v>
                </c:pt>
                <c:pt idx="2898">
                  <c:v>60020</c:v>
                </c:pt>
                <c:pt idx="2899">
                  <c:v>60028</c:v>
                </c:pt>
                <c:pt idx="2900">
                  <c:v>60035</c:v>
                </c:pt>
                <c:pt idx="2901">
                  <c:v>60042</c:v>
                </c:pt>
                <c:pt idx="2902">
                  <c:v>60049</c:v>
                </c:pt>
                <c:pt idx="2903">
                  <c:v>60056</c:v>
                </c:pt>
                <c:pt idx="2904">
                  <c:v>60063</c:v>
                </c:pt>
                <c:pt idx="2905">
                  <c:v>60070</c:v>
                </c:pt>
                <c:pt idx="2906">
                  <c:v>60077</c:v>
                </c:pt>
                <c:pt idx="2907">
                  <c:v>60084</c:v>
                </c:pt>
                <c:pt idx="2908">
                  <c:v>60091</c:v>
                </c:pt>
                <c:pt idx="2909">
                  <c:v>60098</c:v>
                </c:pt>
                <c:pt idx="2910">
                  <c:v>60105</c:v>
                </c:pt>
                <c:pt idx="2911">
                  <c:v>60112</c:v>
                </c:pt>
                <c:pt idx="2912">
                  <c:v>60119</c:v>
                </c:pt>
                <c:pt idx="2913">
                  <c:v>60126</c:v>
                </c:pt>
                <c:pt idx="2914">
                  <c:v>60133</c:v>
                </c:pt>
                <c:pt idx="2915">
                  <c:v>60140</c:v>
                </c:pt>
                <c:pt idx="2916">
                  <c:v>60147</c:v>
                </c:pt>
                <c:pt idx="2917">
                  <c:v>60154</c:v>
                </c:pt>
                <c:pt idx="2918">
                  <c:v>60161</c:v>
                </c:pt>
                <c:pt idx="2919">
                  <c:v>60168</c:v>
                </c:pt>
                <c:pt idx="2920">
                  <c:v>60175</c:v>
                </c:pt>
                <c:pt idx="2921">
                  <c:v>60182</c:v>
                </c:pt>
                <c:pt idx="2922">
                  <c:v>60189</c:v>
                </c:pt>
                <c:pt idx="2923">
                  <c:v>60196</c:v>
                </c:pt>
                <c:pt idx="2924">
                  <c:v>60203</c:v>
                </c:pt>
                <c:pt idx="2925">
                  <c:v>60210</c:v>
                </c:pt>
                <c:pt idx="2926">
                  <c:v>60217</c:v>
                </c:pt>
                <c:pt idx="2927">
                  <c:v>60224</c:v>
                </c:pt>
                <c:pt idx="2928">
                  <c:v>60231</c:v>
                </c:pt>
                <c:pt idx="2929">
                  <c:v>60238</c:v>
                </c:pt>
                <c:pt idx="2930">
                  <c:v>60245</c:v>
                </c:pt>
                <c:pt idx="2931">
                  <c:v>60252</c:v>
                </c:pt>
                <c:pt idx="2932">
                  <c:v>60259</c:v>
                </c:pt>
                <c:pt idx="2933">
                  <c:v>60267</c:v>
                </c:pt>
                <c:pt idx="2934">
                  <c:v>60274</c:v>
                </c:pt>
                <c:pt idx="2935">
                  <c:v>60281</c:v>
                </c:pt>
                <c:pt idx="2936">
                  <c:v>60288</c:v>
                </c:pt>
                <c:pt idx="2937">
                  <c:v>60295</c:v>
                </c:pt>
                <c:pt idx="2938">
                  <c:v>60302</c:v>
                </c:pt>
                <c:pt idx="2939">
                  <c:v>60309</c:v>
                </c:pt>
                <c:pt idx="2940">
                  <c:v>60316</c:v>
                </c:pt>
                <c:pt idx="2941">
                  <c:v>60323</c:v>
                </c:pt>
                <c:pt idx="2942">
                  <c:v>60330</c:v>
                </c:pt>
                <c:pt idx="2943">
                  <c:v>60337</c:v>
                </c:pt>
                <c:pt idx="2944">
                  <c:v>60344</c:v>
                </c:pt>
                <c:pt idx="2945">
                  <c:v>60351</c:v>
                </c:pt>
                <c:pt idx="2946">
                  <c:v>60359</c:v>
                </c:pt>
                <c:pt idx="2947">
                  <c:v>60366</c:v>
                </c:pt>
                <c:pt idx="2948">
                  <c:v>60373</c:v>
                </c:pt>
                <c:pt idx="2949">
                  <c:v>60380</c:v>
                </c:pt>
                <c:pt idx="2950">
                  <c:v>60387</c:v>
                </c:pt>
                <c:pt idx="2951">
                  <c:v>60394</c:v>
                </c:pt>
                <c:pt idx="2952">
                  <c:v>60401</c:v>
                </c:pt>
                <c:pt idx="2953">
                  <c:v>60408</c:v>
                </c:pt>
                <c:pt idx="2954">
                  <c:v>60415</c:v>
                </c:pt>
                <c:pt idx="2955">
                  <c:v>60422</c:v>
                </c:pt>
                <c:pt idx="2956">
                  <c:v>60429</c:v>
                </c:pt>
                <c:pt idx="2957">
                  <c:v>60436</c:v>
                </c:pt>
                <c:pt idx="2958">
                  <c:v>60443</c:v>
                </c:pt>
                <c:pt idx="2959">
                  <c:v>60450</c:v>
                </c:pt>
                <c:pt idx="2960">
                  <c:v>60457</c:v>
                </c:pt>
                <c:pt idx="2961">
                  <c:v>60464</c:v>
                </c:pt>
                <c:pt idx="2962">
                  <c:v>60471</c:v>
                </c:pt>
                <c:pt idx="2963">
                  <c:v>60478</c:v>
                </c:pt>
                <c:pt idx="2964">
                  <c:v>60485</c:v>
                </c:pt>
                <c:pt idx="2965">
                  <c:v>60492</c:v>
                </c:pt>
                <c:pt idx="2966">
                  <c:v>60499</c:v>
                </c:pt>
                <c:pt idx="2967">
                  <c:v>60506</c:v>
                </c:pt>
                <c:pt idx="2968">
                  <c:v>60513</c:v>
                </c:pt>
                <c:pt idx="2969">
                  <c:v>60520</c:v>
                </c:pt>
                <c:pt idx="2970">
                  <c:v>60527</c:v>
                </c:pt>
                <c:pt idx="2971">
                  <c:v>60534</c:v>
                </c:pt>
                <c:pt idx="2972">
                  <c:v>60541</c:v>
                </c:pt>
                <c:pt idx="2973">
                  <c:v>60548</c:v>
                </c:pt>
                <c:pt idx="2974">
                  <c:v>60555</c:v>
                </c:pt>
                <c:pt idx="2975">
                  <c:v>60562</c:v>
                </c:pt>
                <c:pt idx="2976">
                  <c:v>60569</c:v>
                </c:pt>
                <c:pt idx="2977">
                  <c:v>60576</c:v>
                </c:pt>
                <c:pt idx="2978">
                  <c:v>60583</c:v>
                </c:pt>
                <c:pt idx="2979">
                  <c:v>60590</c:v>
                </c:pt>
                <c:pt idx="2980">
                  <c:v>60597</c:v>
                </c:pt>
                <c:pt idx="2981">
                  <c:v>60604</c:v>
                </c:pt>
                <c:pt idx="2982">
                  <c:v>60611</c:v>
                </c:pt>
                <c:pt idx="2983">
                  <c:v>60618</c:v>
                </c:pt>
                <c:pt idx="2984">
                  <c:v>60625</c:v>
                </c:pt>
                <c:pt idx="2985">
                  <c:v>60632</c:v>
                </c:pt>
                <c:pt idx="2986">
                  <c:v>60639</c:v>
                </c:pt>
                <c:pt idx="2987">
                  <c:v>60646</c:v>
                </c:pt>
                <c:pt idx="2988">
                  <c:v>60653</c:v>
                </c:pt>
                <c:pt idx="2989">
                  <c:v>60660</c:v>
                </c:pt>
                <c:pt idx="2990">
                  <c:v>60667</c:v>
                </c:pt>
                <c:pt idx="2991">
                  <c:v>60674</c:v>
                </c:pt>
                <c:pt idx="2992">
                  <c:v>60681</c:v>
                </c:pt>
                <c:pt idx="2993">
                  <c:v>60688</c:v>
                </c:pt>
                <c:pt idx="2994">
                  <c:v>60695</c:v>
                </c:pt>
                <c:pt idx="2995">
                  <c:v>60702</c:v>
                </c:pt>
                <c:pt idx="2996">
                  <c:v>60709</c:v>
                </c:pt>
                <c:pt idx="2997">
                  <c:v>60716</c:v>
                </c:pt>
                <c:pt idx="2998">
                  <c:v>60723</c:v>
                </c:pt>
                <c:pt idx="2999">
                  <c:v>60730</c:v>
                </c:pt>
                <c:pt idx="3000">
                  <c:v>60737</c:v>
                </c:pt>
                <c:pt idx="3001">
                  <c:v>60744</c:v>
                </c:pt>
                <c:pt idx="3002">
                  <c:v>60751</c:v>
                </c:pt>
                <c:pt idx="3003">
                  <c:v>60758</c:v>
                </c:pt>
                <c:pt idx="3004">
                  <c:v>60765</c:v>
                </c:pt>
                <c:pt idx="3005">
                  <c:v>60772</c:v>
                </c:pt>
                <c:pt idx="3006">
                  <c:v>60779</c:v>
                </c:pt>
                <c:pt idx="3007">
                  <c:v>60786</c:v>
                </c:pt>
                <c:pt idx="3008">
                  <c:v>60793</c:v>
                </c:pt>
                <c:pt idx="3009">
                  <c:v>60800</c:v>
                </c:pt>
                <c:pt idx="3010">
                  <c:v>60807</c:v>
                </c:pt>
                <c:pt idx="3011">
                  <c:v>60814</c:v>
                </c:pt>
                <c:pt idx="3012">
                  <c:v>60821</c:v>
                </c:pt>
                <c:pt idx="3013">
                  <c:v>60828</c:v>
                </c:pt>
                <c:pt idx="3014">
                  <c:v>60835</c:v>
                </c:pt>
                <c:pt idx="3015">
                  <c:v>60842</c:v>
                </c:pt>
                <c:pt idx="3016">
                  <c:v>60849</c:v>
                </c:pt>
                <c:pt idx="3017">
                  <c:v>60856</c:v>
                </c:pt>
                <c:pt idx="3018">
                  <c:v>60863</c:v>
                </c:pt>
                <c:pt idx="3019">
                  <c:v>60870</c:v>
                </c:pt>
                <c:pt idx="3020">
                  <c:v>60877</c:v>
                </c:pt>
                <c:pt idx="3021">
                  <c:v>60884</c:v>
                </c:pt>
                <c:pt idx="3022">
                  <c:v>60891</c:v>
                </c:pt>
                <c:pt idx="3023">
                  <c:v>60898</c:v>
                </c:pt>
                <c:pt idx="3024">
                  <c:v>60905</c:v>
                </c:pt>
                <c:pt idx="3025">
                  <c:v>60912</c:v>
                </c:pt>
                <c:pt idx="3026">
                  <c:v>60919</c:v>
                </c:pt>
                <c:pt idx="3027">
                  <c:v>60926</c:v>
                </c:pt>
                <c:pt idx="3028">
                  <c:v>60933</c:v>
                </c:pt>
                <c:pt idx="3029">
                  <c:v>60940</c:v>
                </c:pt>
                <c:pt idx="3030">
                  <c:v>60947</c:v>
                </c:pt>
                <c:pt idx="3031">
                  <c:v>60954</c:v>
                </c:pt>
                <c:pt idx="3032">
                  <c:v>60961</c:v>
                </c:pt>
                <c:pt idx="3033">
                  <c:v>60968</c:v>
                </c:pt>
                <c:pt idx="3034">
                  <c:v>60975</c:v>
                </c:pt>
                <c:pt idx="3035">
                  <c:v>60982</c:v>
                </c:pt>
                <c:pt idx="3036">
                  <c:v>60989</c:v>
                </c:pt>
                <c:pt idx="3037">
                  <c:v>60996</c:v>
                </c:pt>
                <c:pt idx="3038">
                  <c:v>61003</c:v>
                </c:pt>
                <c:pt idx="3039">
                  <c:v>61010</c:v>
                </c:pt>
                <c:pt idx="3040">
                  <c:v>61017</c:v>
                </c:pt>
                <c:pt idx="3041">
                  <c:v>61024</c:v>
                </c:pt>
                <c:pt idx="3042">
                  <c:v>61031</c:v>
                </c:pt>
                <c:pt idx="3043">
                  <c:v>61038</c:v>
                </c:pt>
                <c:pt idx="3044">
                  <c:v>61045</c:v>
                </c:pt>
                <c:pt idx="3045">
                  <c:v>61052</c:v>
                </c:pt>
                <c:pt idx="3046">
                  <c:v>61059</c:v>
                </c:pt>
                <c:pt idx="3047">
                  <c:v>61066</c:v>
                </c:pt>
                <c:pt idx="3048">
                  <c:v>61073</c:v>
                </c:pt>
                <c:pt idx="3049">
                  <c:v>61080</c:v>
                </c:pt>
                <c:pt idx="3050">
                  <c:v>61087</c:v>
                </c:pt>
                <c:pt idx="3051">
                  <c:v>61094</c:v>
                </c:pt>
                <c:pt idx="3052">
                  <c:v>61101</c:v>
                </c:pt>
                <c:pt idx="3053">
                  <c:v>61108</c:v>
                </c:pt>
                <c:pt idx="3054">
                  <c:v>61115</c:v>
                </c:pt>
                <c:pt idx="3055">
                  <c:v>61122</c:v>
                </c:pt>
                <c:pt idx="3056">
                  <c:v>61129</c:v>
                </c:pt>
                <c:pt idx="3057">
                  <c:v>61136</c:v>
                </c:pt>
                <c:pt idx="3058">
                  <c:v>61143</c:v>
                </c:pt>
                <c:pt idx="3059">
                  <c:v>61150</c:v>
                </c:pt>
                <c:pt idx="3060">
                  <c:v>61157</c:v>
                </c:pt>
                <c:pt idx="3061">
                  <c:v>61164</c:v>
                </c:pt>
                <c:pt idx="3062">
                  <c:v>61171</c:v>
                </c:pt>
                <c:pt idx="3063">
                  <c:v>61178</c:v>
                </c:pt>
                <c:pt idx="3064">
                  <c:v>61185</c:v>
                </c:pt>
                <c:pt idx="3065">
                  <c:v>61192</c:v>
                </c:pt>
                <c:pt idx="3066">
                  <c:v>61199</c:v>
                </c:pt>
                <c:pt idx="3067">
                  <c:v>61206</c:v>
                </c:pt>
                <c:pt idx="3068">
                  <c:v>61213</c:v>
                </c:pt>
                <c:pt idx="3069">
                  <c:v>61220</c:v>
                </c:pt>
                <c:pt idx="3070">
                  <c:v>61227</c:v>
                </c:pt>
                <c:pt idx="3071">
                  <c:v>61234</c:v>
                </c:pt>
                <c:pt idx="3072">
                  <c:v>61241</c:v>
                </c:pt>
                <c:pt idx="3073">
                  <c:v>61248</c:v>
                </c:pt>
                <c:pt idx="3074">
                  <c:v>61255</c:v>
                </c:pt>
                <c:pt idx="3075">
                  <c:v>61262</c:v>
                </c:pt>
                <c:pt idx="3076">
                  <c:v>61269</c:v>
                </c:pt>
                <c:pt idx="3077">
                  <c:v>61276</c:v>
                </c:pt>
                <c:pt idx="3078">
                  <c:v>61283</c:v>
                </c:pt>
                <c:pt idx="3079">
                  <c:v>61290</c:v>
                </c:pt>
                <c:pt idx="3080">
                  <c:v>61297</c:v>
                </c:pt>
                <c:pt idx="3081">
                  <c:v>61304</c:v>
                </c:pt>
                <c:pt idx="3082">
                  <c:v>61311</c:v>
                </c:pt>
                <c:pt idx="3083">
                  <c:v>61318</c:v>
                </c:pt>
                <c:pt idx="3084">
                  <c:v>61325</c:v>
                </c:pt>
                <c:pt idx="3085">
                  <c:v>61332</c:v>
                </c:pt>
                <c:pt idx="3086">
                  <c:v>61339</c:v>
                </c:pt>
                <c:pt idx="3087">
                  <c:v>61346</c:v>
                </c:pt>
                <c:pt idx="3088">
                  <c:v>61353</c:v>
                </c:pt>
                <c:pt idx="3089">
                  <c:v>61360</c:v>
                </c:pt>
                <c:pt idx="3090">
                  <c:v>61367</c:v>
                </c:pt>
                <c:pt idx="3091">
                  <c:v>61374</c:v>
                </c:pt>
                <c:pt idx="3092">
                  <c:v>61381</c:v>
                </c:pt>
                <c:pt idx="3093">
                  <c:v>61388</c:v>
                </c:pt>
                <c:pt idx="3094">
                  <c:v>61395</c:v>
                </c:pt>
                <c:pt idx="3095">
                  <c:v>61402</c:v>
                </c:pt>
                <c:pt idx="3096">
                  <c:v>61409</c:v>
                </c:pt>
                <c:pt idx="3097">
                  <c:v>61416</c:v>
                </c:pt>
                <c:pt idx="3098">
                  <c:v>61423</c:v>
                </c:pt>
                <c:pt idx="3099">
                  <c:v>61430</c:v>
                </c:pt>
                <c:pt idx="3100">
                  <c:v>61437</c:v>
                </c:pt>
                <c:pt idx="3101">
                  <c:v>61444</c:v>
                </c:pt>
                <c:pt idx="3102">
                  <c:v>61451</c:v>
                </c:pt>
                <c:pt idx="3103">
                  <c:v>61458</c:v>
                </c:pt>
                <c:pt idx="3104">
                  <c:v>61465</c:v>
                </c:pt>
                <c:pt idx="3105">
                  <c:v>61472</c:v>
                </c:pt>
                <c:pt idx="3106">
                  <c:v>61479</c:v>
                </c:pt>
                <c:pt idx="3107">
                  <c:v>61487</c:v>
                </c:pt>
                <c:pt idx="3108">
                  <c:v>61494</c:v>
                </c:pt>
                <c:pt idx="3109">
                  <c:v>61501</c:v>
                </c:pt>
                <c:pt idx="3110">
                  <c:v>61508</c:v>
                </c:pt>
                <c:pt idx="3111">
                  <c:v>61515</c:v>
                </c:pt>
                <c:pt idx="3112">
                  <c:v>61522</c:v>
                </c:pt>
                <c:pt idx="3113">
                  <c:v>61529</c:v>
                </c:pt>
                <c:pt idx="3114">
                  <c:v>61536</c:v>
                </c:pt>
                <c:pt idx="3115">
                  <c:v>61543</c:v>
                </c:pt>
                <c:pt idx="3116">
                  <c:v>61550</c:v>
                </c:pt>
                <c:pt idx="3117">
                  <c:v>61557</c:v>
                </c:pt>
                <c:pt idx="3118">
                  <c:v>61564</c:v>
                </c:pt>
                <c:pt idx="3119">
                  <c:v>61571</c:v>
                </c:pt>
                <c:pt idx="3120">
                  <c:v>61578</c:v>
                </c:pt>
                <c:pt idx="3121">
                  <c:v>61585</c:v>
                </c:pt>
                <c:pt idx="3122">
                  <c:v>61592</c:v>
                </c:pt>
                <c:pt idx="3123">
                  <c:v>61599</c:v>
                </c:pt>
                <c:pt idx="3124">
                  <c:v>61606</c:v>
                </c:pt>
                <c:pt idx="3125">
                  <c:v>61613</c:v>
                </c:pt>
                <c:pt idx="3126">
                  <c:v>61620</c:v>
                </c:pt>
                <c:pt idx="3127">
                  <c:v>61627</c:v>
                </c:pt>
                <c:pt idx="3128">
                  <c:v>61634</c:v>
                </c:pt>
                <c:pt idx="3129">
                  <c:v>61641</c:v>
                </c:pt>
                <c:pt idx="3130">
                  <c:v>61648</c:v>
                </c:pt>
                <c:pt idx="3131">
                  <c:v>61655</c:v>
                </c:pt>
                <c:pt idx="3132">
                  <c:v>61662</c:v>
                </c:pt>
                <c:pt idx="3133">
                  <c:v>61669</c:v>
                </c:pt>
                <c:pt idx="3134">
                  <c:v>61676</c:v>
                </c:pt>
                <c:pt idx="3135">
                  <c:v>61683</c:v>
                </c:pt>
                <c:pt idx="3136">
                  <c:v>61690</c:v>
                </c:pt>
                <c:pt idx="3137">
                  <c:v>61697</c:v>
                </c:pt>
                <c:pt idx="3138">
                  <c:v>61704</c:v>
                </c:pt>
                <c:pt idx="3139">
                  <c:v>61711</c:v>
                </c:pt>
                <c:pt idx="3140">
                  <c:v>61718</c:v>
                </c:pt>
                <c:pt idx="3141">
                  <c:v>61728</c:v>
                </c:pt>
                <c:pt idx="3142">
                  <c:v>61735</c:v>
                </c:pt>
                <c:pt idx="3143">
                  <c:v>61742</c:v>
                </c:pt>
                <c:pt idx="3144">
                  <c:v>61749</c:v>
                </c:pt>
                <c:pt idx="3145">
                  <c:v>61756</c:v>
                </c:pt>
                <c:pt idx="3146">
                  <c:v>61763</c:v>
                </c:pt>
                <c:pt idx="3147">
                  <c:v>61770</c:v>
                </c:pt>
                <c:pt idx="3148">
                  <c:v>61777</c:v>
                </c:pt>
                <c:pt idx="3149">
                  <c:v>61784</c:v>
                </c:pt>
                <c:pt idx="3150">
                  <c:v>61791</c:v>
                </c:pt>
                <c:pt idx="3151">
                  <c:v>61798</c:v>
                </c:pt>
                <c:pt idx="3152">
                  <c:v>61805</c:v>
                </c:pt>
                <c:pt idx="3153">
                  <c:v>61812</c:v>
                </c:pt>
                <c:pt idx="3154">
                  <c:v>61819</c:v>
                </c:pt>
                <c:pt idx="3155">
                  <c:v>61826</c:v>
                </c:pt>
                <c:pt idx="3156">
                  <c:v>61835</c:v>
                </c:pt>
                <c:pt idx="3157">
                  <c:v>61840</c:v>
                </c:pt>
                <c:pt idx="3158">
                  <c:v>61847</c:v>
                </c:pt>
                <c:pt idx="3159">
                  <c:v>61854</c:v>
                </c:pt>
                <c:pt idx="3160">
                  <c:v>61861</c:v>
                </c:pt>
                <c:pt idx="3161">
                  <c:v>61868</c:v>
                </c:pt>
                <c:pt idx="3162">
                  <c:v>61875</c:v>
                </c:pt>
                <c:pt idx="3163">
                  <c:v>61882</c:v>
                </c:pt>
                <c:pt idx="3164">
                  <c:v>61889</c:v>
                </c:pt>
                <c:pt idx="3165">
                  <c:v>61896</c:v>
                </c:pt>
                <c:pt idx="3166">
                  <c:v>61903</c:v>
                </c:pt>
                <c:pt idx="3167">
                  <c:v>61910</c:v>
                </c:pt>
                <c:pt idx="3168">
                  <c:v>61917</c:v>
                </c:pt>
                <c:pt idx="3169">
                  <c:v>61924</c:v>
                </c:pt>
                <c:pt idx="3170">
                  <c:v>61931</c:v>
                </c:pt>
                <c:pt idx="3171">
                  <c:v>61938</c:v>
                </c:pt>
                <c:pt idx="3172">
                  <c:v>61945</c:v>
                </c:pt>
                <c:pt idx="3173">
                  <c:v>61952</c:v>
                </c:pt>
                <c:pt idx="3174">
                  <c:v>61959</c:v>
                </c:pt>
                <c:pt idx="3175">
                  <c:v>61966</c:v>
                </c:pt>
                <c:pt idx="3176">
                  <c:v>61973</c:v>
                </c:pt>
                <c:pt idx="3177">
                  <c:v>61980</c:v>
                </c:pt>
                <c:pt idx="3178">
                  <c:v>61987</c:v>
                </c:pt>
                <c:pt idx="3179">
                  <c:v>61994</c:v>
                </c:pt>
                <c:pt idx="3180">
                  <c:v>62001</c:v>
                </c:pt>
                <c:pt idx="3181">
                  <c:v>62008</c:v>
                </c:pt>
                <c:pt idx="3182">
                  <c:v>62015</c:v>
                </c:pt>
                <c:pt idx="3183">
                  <c:v>62022</c:v>
                </c:pt>
                <c:pt idx="3184">
                  <c:v>62029</c:v>
                </c:pt>
                <c:pt idx="3185">
                  <c:v>62036</c:v>
                </c:pt>
                <c:pt idx="3186">
                  <c:v>62043</c:v>
                </c:pt>
                <c:pt idx="3187">
                  <c:v>62050</c:v>
                </c:pt>
                <c:pt idx="3188">
                  <c:v>62057</c:v>
                </c:pt>
                <c:pt idx="3189">
                  <c:v>62064</c:v>
                </c:pt>
                <c:pt idx="3190">
                  <c:v>62071</c:v>
                </c:pt>
                <c:pt idx="3191">
                  <c:v>62078</c:v>
                </c:pt>
                <c:pt idx="3192">
                  <c:v>62085</c:v>
                </c:pt>
                <c:pt idx="3193">
                  <c:v>62093</c:v>
                </c:pt>
                <c:pt idx="3194">
                  <c:v>62100</c:v>
                </c:pt>
                <c:pt idx="3195">
                  <c:v>62107</c:v>
                </c:pt>
                <c:pt idx="3196">
                  <c:v>62114</c:v>
                </c:pt>
                <c:pt idx="3197">
                  <c:v>62121</c:v>
                </c:pt>
                <c:pt idx="3198">
                  <c:v>62128</c:v>
                </c:pt>
                <c:pt idx="3199">
                  <c:v>62135</c:v>
                </c:pt>
                <c:pt idx="3200">
                  <c:v>62142</c:v>
                </c:pt>
                <c:pt idx="3201">
                  <c:v>62149</c:v>
                </c:pt>
                <c:pt idx="3202">
                  <c:v>62156</c:v>
                </c:pt>
                <c:pt idx="3203">
                  <c:v>62163</c:v>
                </c:pt>
                <c:pt idx="3204">
                  <c:v>62170</c:v>
                </c:pt>
                <c:pt idx="3205">
                  <c:v>62177</c:v>
                </c:pt>
                <c:pt idx="3206">
                  <c:v>62186</c:v>
                </c:pt>
                <c:pt idx="3207">
                  <c:v>62193</c:v>
                </c:pt>
                <c:pt idx="3208">
                  <c:v>62200</c:v>
                </c:pt>
                <c:pt idx="3209">
                  <c:v>62207</c:v>
                </c:pt>
                <c:pt idx="3210">
                  <c:v>62215</c:v>
                </c:pt>
                <c:pt idx="3211">
                  <c:v>62221</c:v>
                </c:pt>
                <c:pt idx="3212">
                  <c:v>62228</c:v>
                </c:pt>
                <c:pt idx="3213">
                  <c:v>62235</c:v>
                </c:pt>
                <c:pt idx="3214">
                  <c:v>62242</c:v>
                </c:pt>
                <c:pt idx="3215">
                  <c:v>62249</c:v>
                </c:pt>
                <c:pt idx="3216">
                  <c:v>62256</c:v>
                </c:pt>
                <c:pt idx="3217">
                  <c:v>62263</c:v>
                </c:pt>
                <c:pt idx="3218">
                  <c:v>62270</c:v>
                </c:pt>
                <c:pt idx="3219">
                  <c:v>62277</c:v>
                </c:pt>
                <c:pt idx="3220">
                  <c:v>62284</c:v>
                </c:pt>
                <c:pt idx="3221">
                  <c:v>62291</c:v>
                </c:pt>
                <c:pt idx="3222">
                  <c:v>62298</c:v>
                </c:pt>
                <c:pt idx="3223">
                  <c:v>62305</c:v>
                </c:pt>
                <c:pt idx="3224">
                  <c:v>62312</c:v>
                </c:pt>
                <c:pt idx="3225">
                  <c:v>62319</c:v>
                </c:pt>
                <c:pt idx="3226">
                  <c:v>62326</c:v>
                </c:pt>
                <c:pt idx="3227">
                  <c:v>62333</c:v>
                </c:pt>
                <c:pt idx="3228">
                  <c:v>62340</c:v>
                </c:pt>
                <c:pt idx="3229">
                  <c:v>62347</c:v>
                </c:pt>
                <c:pt idx="3230">
                  <c:v>62354</c:v>
                </c:pt>
                <c:pt idx="3231">
                  <c:v>62361</c:v>
                </c:pt>
                <c:pt idx="3232">
                  <c:v>62368</c:v>
                </c:pt>
                <c:pt idx="3233">
                  <c:v>62375</c:v>
                </c:pt>
                <c:pt idx="3234">
                  <c:v>62382</c:v>
                </c:pt>
                <c:pt idx="3235">
                  <c:v>62389</c:v>
                </c:pt>
                <c:pt idx="3236">
                  <c:v>62396</c:v>
                </c:pt>
                <c:pt idx="3237">
                  <c:v>62403</c:v>
                </c:pt>
                <c:pt idx="3238">
                  <c:v>62410</c:v>
                </c:pt>
                <c:pt idx="3239">
                  <c:v>62417</c:v>
                </c:pt>
                <c:pt idx="3240">
                  <c:v>62424</c:v>
                </c:pt>
                <c:pt idx="3241">
                  <c:v>62431</c:v>
                </c:pt>
                <c:pt idx="3242">
                  <c:v>62438</c:v>
                </c:pt>
                <c:pt idx="3243">
                  <c:v>62445</c:v>
                </c:pt>
                <c:pt idx="3244">
                  <c:v>62456</c:v>
                </c:pt>
                <c:pt idx="3245">
                  <c:v>62460</c:v>
                </c:pt>
                <c:pt idx="3246">
                  <c:v>62466</c:v>
                </c:pt>
                <c:pt idx="3247">
                  <c:v>62473</c:v>
                </c:pt>
                <c:pt idx="3248">
                  <c:v>62480</c:v>
                </c:pt>
                <c:pt idx="3249">
                  <c:v>62487</c:v>
                </c:pt>
                <c:pt idx="3250">
                  <c:v>62494</c:v>
                </c:pt>
                <c:pt idx="3251">
                  <c:v>62501</c:v>
                </c:pt>
                <c:pt idx="3252">
                  <c:v>62508</c:v>
                </c:pt>
                <c:pt idx="3253">
                  <c:v>62515</c:v>
                </c:pt>
                <c:pt idx="3254">
                  <c:v>62522</c:v>
                </c:pt>
                <c:pt idx="3255">
                  <c:v>62529</c:v>
                </c:pt>
                <c:pt idx="3256">
                  <c:v>62536</c:v>
                </c:pt>
                <c:pt idx="3257">
                  <c:v>62543</c:v>
                </c:pt>
                <c:pt idx="3258">
                  <c:v>62550</c:v>
                </c:pt>
                <c:pt idx="3259">
                  <c:v>62557</c:v>
                </c:pt>
                <c:pt idx="3260">
                  <c:v>62564</c:v>
                </c:pt>
                <c:pt idx="3261">
                  <c:v>62571</c:v>
                </c:pt>
                <c:pt idx="3262">
                  <c:v>62578</c:v>
                </c:pt>
                <c:pt idx="3263">
                  <c:v>62585</c:v>
                </c:pt>
                <c:pt idx="3264">
                  <c:v>62592</c:v>
                </c:pt>
                <c:pt idx="3265">
                  <c:v>62599</c:v>
                </c:pt>
                <c:pt idx="3266">
                  <c:v>62606</c:v>
                </c:pt>
                <c:pt idx="3267">
                  <c:v>62613</c:v>
                </c:pt>
                <c:pt idx="3268">
                  <c:v>62620</c:v>
                </c:pt>
                <c:pt idx="3269">
                  <c:v>62627</c:v>
                </c:pt>
                <c:pt idx="3270">
                  <c:v>62634</c:v>
                </c:pt>
                <c:pt idx="3271">
                  <c:v>62641</c:v>
                </c:pt>
                <c:pt idx="3272">
                  <c:v>62648</c:v>
                </c:pt>
                <c:pt idx="3273">
                  <c:v>62655</c:v>
                </c:pt>
                <c:pt idx="3274">
                  <c:v>62662</c:v>
                </c:pt>
                <c:pt idx="3275">
                  <c:v>62669</c:v>
                </c:pt>
                <c:pt idx="3276">
                  <c:v>62676</c:v>
                </c:pt>
                <c:pt idx="3277">
                  <c:v>62683</c:v>
                </c:pt>
                <c:pt idx="3278">
                  <c:v>62690</c:v>
                </c:pt>
                <c:pt idx="3279">
                  <c:v>62697</c:v>
                </c:pt>
                <c:pt idx="3280">
                  <c:v>62704</c:v>
                </c:pt>
                <c:pt idx="3281">
                  <c:v>62711</c:v>
                </c:pt>
                <c:pt idx="3282">
                  <c:v>62718</c:v>
                </c:pt>
                <c:pt idx="3283">
                  <c:v>62725</c:v>
                </c:pt>
                <c:pt idx="3284">
                  <c:v>62732</c:v>
                </c:pt>
                <c:pt idx="3285">
                  <c:v>62739</c:v>
                </c:pt>
                <c:pt idx="3286">
                  <c:v>62746</c:v>
                </c:pt>
                <c:pt idx="3287">
                  <c:v>62753</c:v>
                </c:pt>
                <c:pt idx="3288">
                  <c:v>62760</c:v>
                </c:pt>
                <c:pt idx="3289">
                  <c:v>62767</c:v>
                </c:pt>
                <c:pt idx="3290">
                  <c:v>62774</c:v>
                </c:pt>
                <c:pt idx="3291">
                  <c:v>62781</c:v>
                </c:pt>
                <c:pt idx="3292">
                  <c:v>62788</c:v>
                </c:pt>
                <c:pt idx="3293">
                  <c:v>62795</c:v>
                </c:pt>
                <c:pt idx="3294">
                  <c:v>62802</c:v>
                </c:pt>
                <c:pt idx="3295">
                  <c:v>62809</c:v>
                </c:pt>
                <c:pt idx="3296">
                  <c:v>62816</c:v>
                </c:pt>
                <c:pt idx="3297">
                  <c:v>62823</c:v>
                </c:pt>
                <c:pt idx="3298">
                  <c:v>62830</c:v>
                </c:pt>
                <c:pt idx="3299">
                  <c:v>62837</c:v>
                </c:pt>
                <c:pt idx="3300">
                  <c:v>62844</c:v>
                </c:pt>
                <c:pt idx="3301">
                  <c:v>62851</c:v>
                </c:pt>
                <c:pt idx="3302">
                  <c:v>62858</c:v>
                </c:pt>
                <c:pt idx="3303">
                  <c:v>62865</c:v>
                </c:pt>
                <c:pt idx="3304">
                  <c:v>62872</c:v>
                </c:pt>
                <c:pt idx="3305">
                  <c:v>62879</c:v>
                </c:pt>
                <c:pt idx="3306">
                  <c:v>62886</c:v>
                </c:pt>
                <c:pt idx="3307">
                  <c:v>62893</c:v>
                </c:pt>
                <c:pt idx="3308">
                  <c:v>62900</c:v>
                </c:pt>
                <c:pt idx="3309">
                  <c:v>62907</c:v>
                </c:pt>
                <c:pt idx="3310">
                  <c:v>62914</c:v>
                </c:pt>
                <c:pt idx="3311">
                  <c:v>62921</c:v>
                </c:pt>
                <c:pt idx="3312">
                  <c:v>62928</c:v>
                </c:pt>
                <c:pt idx="3313">
                  <c:v>62935</c:v>
                </c:pt>
                <c:pt idx="3314">
                  <c:v>62942</c:v>
                </c:pt>
                <c:pt idx="3315">
                  <c:v>62949</c:v>
                </c:pt>
                <c:pt idx="3316">
                  <c:v>62956</c:v>
                </c:pt>
                <c:pt idx="3317">
                  <c:v>62963</c:v>
                </c:pt>
                <c:pt idx="3318">
                  <c:v>62970</c:v>
                </c:pt>
                <c:pt idx="3319">
                  <c:v>62977</c:v>
                </c:pt>
                <c:pt idx="3320">
                  <c:v>62984</c:v>
                </c:pt>
                <c:pt idx="3321">
                  <c:v>62991</c:v>
                </c:pt>
                <c:pt idx="3322">
                  <c:v>62998</c:v>
                </c:pt>
                <c:pt idx="3323">
                  <c:v>63005</c:v>
                </c:pt>
                <c:pt idx="3324">
                  <c:v>63012</c:v>
                </c:pt>
                <c:pt idx="3325">
                  <c:v>63019</c:v>
                </c:pt>
                <c:pt idx="3326">
                  <c:v>63026</c:v>
                </c:pt>
                <c:pt idx="3327">
                  <c:v>63033</c:v>
                </c:pt>
                <c:pt idx="3328">
                  <c:v>63040</c:v>
                </c:pt>
                <c:pt idx="3329">
                  <c:v>63047</c:v>
                </c:pt>
                <c:pt idx="3330">
                  <c:v>63054</c:v>
                </c:pt>
                <c:pt idx="3331">
                  <c:v>63061</c:v>
                </c:pt>
                <c:pt idx="3332">
                  <c:v>63068</c:v>
                </c:pt>
                <c:pt idx="3333">
                  <c:v>63075</c:v>
                </c:pt>
                <c:pt idx="3334">
                  <c:v>63082</c:v>
                </c:pt>
                <c:pt idx="3335">
                  <c:v>63089</c:v>
                </c:pt>
                <c:pt idx="3336">
                  <c:v>63096</c:v>
                </c:pt>
                <c:pt idx="3337">
                  <c:v>63103</c:v>
                </c:pt>
                <c:pt idx="3338">
                  <c:v>63110</c:v>
                </c:pt>
                <c:pt idx="3339">
                  <c:v>63117</c:v>
                </c:pt>
                <c:pt idx="3340">
                  <c:v>63124</c:v>
                </c:pt>
                <c:pt idx="3341">
                  <c:v>63131</c:v>
                </c:pt>
                <c:pt idx="3342">
                  <c:v>63138</c:v>
                </c:pt>
                <c:pt idx="3343">
                  <c:v>63145</c:v>
                </c:pt>
                <c:pt idx="3344">
                  <c:v>63152</c:v>
                </c:pt>
                <c:pt idx="3345">
                  <c:v>63159</c:v>
                </c:pt>
                <c:pt idx="3346">
                  <c:v>63166</c:v>
                </c:pt>
                <c:pt idx="3347">
                  <c:v>63173</c:v>
                </c:pt>
                <c:pt idx="3348">
                  <c:v>63180</c:v>
                </c:pt>
                <c:pt idx="3349">
                  <c:v>63187</c:v>
                </c:pt>
                <c:pt idx="3350">
                  <c:v>63194</c:v>
                </c:pt>
                <c:pt idx="3351">
                  <c:v>63201</c:v>
                </c:pt>
                <c:pt idx="3352">
                  <c:v>63208</c:v>
                </c:pt>
                <c:pt idx="3353">
                  <c:v>63215</c:v>
                </c:pt>
                <c:pt idx="3354">
                  <c:v>63222</c:v>
                </c:pt>
                <c:pt idx="3355">
                  <c:v>63229</c:v>
                </c:pt>
                <c:pt idx="3356">
                  <c:v>63236</c:v>
                </c:pt>
                <c:pt idx="3357">
                  <c:v>63243</c:v>
                </c:pt>
                <c:pt idx="3358">
                  <c:v>63250</c:v>
                </c:pt>
                <c:pt idx="3359">
                  <c:v>63257</c:v>
                </c:pt>
                <c:pt idx="3360">
                  <c:v>63264</c:v>
                </c:pt>
                <c:pt idx="3361">
                  <c:v>63271</c:v>
                </c:pt>
                <c:pt idx="3362">
                  <c:v>63278</c:v>
                </c:pt>
                <c:pt idx="3363">
                  <c:v>63285</c:v>
                </c:pt>
                <c:pt idx="3364">
                  <c:v>63292</c:v>
                </c:pt>
                <c:pt idx="3365">
                  <c:v>63299</c:v>
                </c:pt>
                <c:pt idx="3366">
                  <c:v>63306</c:v>
                </c:pt>
                <c:pt idx="3367">
                  <c:v>63313</c:v>
                </c:pt>
                <c:pt idx="3368">
                  <c:v>63320</c:v>
                </c:pt>
                <c:pt idx="3369">
                  <c:v>63327</c:v>
                </c:pt>
                <c:pt idx="3370">
                  <c:v>63334</c:v>
                </c:pt>
                <c:pt idx="3371">
                  <c:v>63341</c:v>
                </c:pt>
                <c:pt idx="3372">
                  <c:v>63348</c:v>
                </c:pt>
                <c:pt idx="3373">
                  <c:v>63355</c:v>
                </c:pt>
                <c:pt idx="3374">
                  <c:v>63362</c:v>
                </c:pt>
                <c:pt idx="3375">
                  <c:v>63369</c:v>
                </c:pt>
                <c:pt idx="3376">
                  <c:v>63376</c:v>
                </c:pt>
                <c:pt idx="3377">
                  <c:v>63383</c:v>
                </c:pt>
                <c:pt idx="3378">
                  <c:v>63390</c:v>
                </c:pt>
                <c:pt idx="3379">
                  <c:v>63397</c:v>
                </c:pt>
                <c:pt idx="3380">
                  <c:v>63404</c:v>
                </c:pt>
                <c:pt idx="3381">
                  <c:v>63411</c:v>
                </c:pt>
                <c:pt idx="3382">
                  <c:v>63418</c:v>
                </c:pt>
                <c:pt idx="3383">
                  <c:v>63425</c:v>
                </c:pt>
                <c:pt idx="3384">
                  <c:v>63432</c:v>
                </c:pt>
                <c:pt idx="3385">
                  <c:v>63439</c:v>
                </c:pt>
                <c:pt idx="3386">
                  <c:v>63446</c:v>
                </c:pt>
                <c:pt idx="3387">
                  <c:v>63453</c:v>
                </c:pt>
                <c:pt idx="3388">
                  <c:v>63460</c:v>
                </c:pt>
                <c:pt idx="3389">
                  <c:v>63467</c:v>
                </c:pt>
                <c:pt idx="3390">
                  <c:v>63474</c:v>
                </c:pt>
                <c:pt idx="3391">
                  <c:v>63481</c:v>
                </c:pt>
                <c:pt idx="3392">
                  <c:v>63488</c:v>
                </c:pt>
                <c:pt idx="3393">
                  <c:v>63495</c:v>
                </c:pt>
                <c:pt idx="3394">
                  <c:v>63502</c:v>
                </c:pt>
                <c:pt idx="3395">
                  <c:v>63509</c:v>
                </c:pt>
                <c:pt idx="3396">
                  <c:v>63516</c:v>
                </c:pt>
                <c:pt idx="3397">
                  <c:v>63523</c:v>
                </c:pt>
                <c:pt idx="3398">
                  <c:v>63530</c:v>
                </c:pt>
                <c:pt idx="3399">
                  <c:v>63537</c:v>
                </c:pt>
                <c:pt idx="3400">
                  <c:v>63544</c:v>
                </c:pt>
                <c:pt idx="3401">
                  <c:v>63552</c:v>
                </c:pt>
                <c:pt idx="3402">
                  <c:v>63559</c:v>
                </c:pt>
                <c:pt idx="3403">
                  <c:v>63566</c:v>
                </c:pt>
                <c:pt idx="3404">
                  <c:v>63573</c:v>
                </c:pt>
                <c:pt idx="3405">
                  <c:v>63580</c:v>
                </c:pt>
                <c:pt idx="3406">
                  <c:v>63587</c:v>
                </c:pt>
                <c:pt idx="3407">
                  <c:v>63594</c:v>
                </c:pt>
                <c:pt idx="3408">
                  <c:v>63601</c:v>
                </c:pt>
                <c:pt idx="3409">
                  <c:v>63608</c:v>
                </c:pt>
                <c:pt idx="3410">
                  <c:v>63615</c:v>
                </c:pt>
                <c:pt idx="3411">
                  <c:v>63622</c:v>
                </c:pt>
                <c:pt idx="3412">
                  <c:v>63629</c:v>
                </c:pt>
                <c:pt idx="3413">
                  <c:v>63636</c:v>
                </c:pt>
                <c:pt idx="3414">
                  <c:v>63643</c:v>
                </c:pt>
                <c:pt idx="3415">
                  <c:v>63650</c:v>
                </c:pt>
                <c:pt idx="3416">
                  <c:v>63661</c:v>
                </c:pt>
                <c:pt idx="3417">
                  <c:v>63664</c:v>
                </c:pt>
                <c:pt idx="3418">
                  <c:v>63671</c:v>
                </c:pt>
                <c:pt idx="3419">
                  <c:v>63678</c:v>
                </c:pt>
                <c:pt idx="3420">
                  <c:v>63685</c:v>
                </c:pt>
                <c:pt idx="3421">
                  <c:v>63692</c:v>
                </c:pt>
                <c:pt idx="3422">
                  <c:v>63699</c:v>
                </c:pt>
                <c:pt idx="3423">
                  <c:v>63706</c:v>
                </c:pt>
                <c:pt idx="3424">
                  <c:v>63713</c:v>
                </c:pt>
                <c:pt idx="3425">
                  <c:v>63720</c:v>
                </c:pt>
                <c:pt idx="3426">
                  <c:v>63727</c:v>
                </c:pt>
                <c:pt idx="3427">
                  <c:v>63734</c:v>
                </c:pt>
                <c:pt idx="3428">
                  <c:v>63741</c:v>
                </c:pt>
                <c:pt idx="3429">
                  <c:v>63748</c:v>
                </c:pt>
                <c:pt idx="3430">
                  <c:v>63755</c:v>
                </c:pt>
                <c:pt idx="3431">
                  <c:v>63762</c:v>
                </c:pt>
                <c:pt idx="3432">
                  <c:v>63769</c:v>
                </c:pt>
                <c:pt idx="3433">
                  <c:v>63776</c:v>
                </c:pt>
                <c:pt idx="3434">
                  <c:v>63783</c:v>
                </c:pt>
                <c:pt idx="3435">
                  <c:v>63790</c:v>
                </c:pt>
                <c:pt idx="3436">
                  <c:v>63797</c:v>
                </c:pt>
                <c:pt idx="3437">
                  <c:v>63804</c:v>
                </c:pt>
                <c:pt idx="3438">
                  <c:v>63811</c:v>
                </c:pt>
                <c:pt idx="3439">
                  <c:v>63818</c:v>
                </c:pt>
                <c:pt idx="3440">
                  <c:v>63825</c:v>
                </c:pt>
                <c:pt idx="3441">
                  <c:v>63832</c:v>
                </c:pt>
                <c:pt idx="3442">
                  <c:v>63839</c:v>
                </c:pt>
                <c:pt idx="3443">
                  <c:v>63846</c:v>
                </c:pt>
                <c:pt idx="3444">
                  <c:v>63853</c:v>
                </c:pt>
                <c:pt idx="3445">
                  <c:v>63860</c:v>
                </c:pt>
                <c:pt idx="3446">
                  <c:v>63867</c:v>
                </c:pt>
                <c:pt idx="3447">
                  <c:v>63874</c:v>
                </c:pt>
                <c:pt idx="3448">
                  <c:v>63881</c:v>
                </c:pt>
                <c:pt idx="3449">
                  <c:v>63888</c:v>
                </c:pt>
                <c:pt idx="3450">
                  <c:v>63895</c:v>
                </c:pt>
                <c:pt idx="3451">
                  <c:v>63902</c:v>
                </c:pt>
                <c:pt idx="3452">
                  <c:v>63909</c:v>
                </c:pt>
                <c:pt idx="3453">
                  <c:v>63919</c:v>
                </c:pt>
                <c:pt idx="3454">
                  <c:v>63926</c:v>
                </c:pt>
                <c:pt idx="3455">
                  <c:v>63933</c:v>
                </c:pt>
                <c:pt idx="3456">
                  <c:v>63940</c:v>
                </c:pt>
                <c:pt idx="3457">
                  <c:v>63947</c:v>
                </c:pt>
                <c:pt idx="3458">
                  <c:v>63954</c:v>
                </c:pt>
                <c:pt idx="3459">
                  <c:v>63961</c:v>
                </c:pt>
                <c:pt idx="3460">
                  <c:v>63968</c:v>
                </c:pt>
                <c:pt idx="3461">
                  <c:v>63975</c:v>
                </c:pt>
                <c:pt idx="3462">
                  <c:v>63982</c:v>
                </c:pt>
                <c:pt idx="3463">
                  <c:v>63989</c:v>
                </c:pt>
                <c:pt idx="3464">
                  <c:v>63996</c:v>
                </c:pt>
                <c:pt idx="3465">
                  <c:v>64003</c:v>
                </c:pt>
                <c:pt idx="3466">
                  <c:v>64010</c:v>
                </c:pt>
                <c:pt idx="3467">
                  <c:v>64019</c:v>
                </c:pt>
                <c:pt idx="3468">
                  <c:v>64024</c:v>
                </c:pt>
                <c:pt idx="3469">
                  <c:v>64031</c:v>
                </c:pt>
                <c:pt idx="3470">
                  <c:v>64038</c:v>
                </c:pt>
                <c:pt idx="3471">
                  <c:v>64045</c:v>
                </c:pt>
                <c:pt idx="3472">
                  <c:v>64052</c:v>
                </c:pt>
                <c:pt idx="3473">
                  <c:v>64059</c:v>
                </c:pt>
                <c:pt idx="3474">
                  <c:v>64066</c:v>
                </c:pt>
                <c:pt idx="3475">
                  <c:v>64073</c:v>
                </c:pt>
                <c:pt idx="3476">
                  <c:v>64080</c:v>
                </c:pt>
                <c:pt idx="3477">
                  <c:v>64087</c:v>
                </c:pt>
                <c:pt idx="3478">
                  <c:v>64094</c:v>
                </c:pt>
                <c:pt idx="3479">
                  <c:v>64101</c:v>
                </c:pt>
                <c:pt idx="3480">
                  <c:v>64108</c:v>
                </c:pt>
                <c:pt idx="3481">
                  <c:v>64115</c:v>
                </c:pt>
                <c:pt idx="3482">
                  <c:v>64122</c:v>
                </c:pt>
                <c:pt idx="3483">
                  <c:v>64129</c:v>
                </c:pt>
                <c:pt idx="3484">
                  <c:v>64136</c:v>
                </c:pt>
                <c:pt idx="3485">
                  <c:v>64143</c:v>
                </c:pt>
                <c:pt idx="3486">
                  <c:v>64150</c:v>
                </c:pt>
                <c:pt idx="3487">
                  <c:v>64157</c:v>
                </c:pt>
                <c:pt idx="3488">
                  <c:v>64164</c:v>
                </c:pt>
                <c:pt idx="3489">
                  <c:v>64171</c:v>
                </c:pt>
                <c:pt idx="3490">
                  <c:v>64178</c:v>
                </c:pt>
                <c:pt idx="3491">
                  <c:v>64185</c:v>
                </c:pt>
                <c:pt idx="3492">
                  <c:v>64192</c:v>
                </c:pt>
                <c:pt idx="3493">
                  <c:v>64199</c:v>
                </c:pt>
                <c:pt idx="3494">
                  <c:v>64206</c:v>
                </c:pt>
                <c:pt idx="3495">
                  <c:v>64213</c:v>
                </c:pt>
                <c:pt idx="3496">
                  <c:v>64220</c:v>
                </c:pt>
                <c:pt idx="3497">
                  <c:v>64227</c:v>
                </c:pt>
                <c:pt idx="3498">
                  <c:v>64234</c:v>
                </c:pt>
                <c:pt idx="3499">
                  <c:v>64241</c:v>
                </c:pt>
                <c:pt idx="3500">
                  <c:v>64248</c:v>
                </c:pt>
                <c:pt idx="3501">
                  <c:v>64255</c:v>
                </c:pt>
                <c:pt idx="3502">
                  <c:v>64262</c:v>
                </c:pt>
                <c:pt idx="3503">
                  <c:v>64269</c:v>
                </c:pt>
                <c:pt idx="3504">
                  <c:v>64276</c:v>
                </c:pt>
                <c:pt idx="3505">
                  <c:v>64284</c:v>
                </c:pt>
                <c:pt idx="3506">
                  <c:v>64291</c:v>
                </c:pt>
                <c:pt idx="3507">
                  <c:v>64298</c:v>
                </c:pt>
                <c:pt idx="3508">
                  <c:v>64305</c:v>
                </c:pt>
                <c:pt idx="3509">
                  <c:v>64312</c:v>
                </c:pt>
                <c:pt idx="3510">
                  <c:v>64319</c:v>
                </c:pt>
                <c:pt idx="3511">
                  <c:v>64326</c:v>
                </c:pt>
                <c:pt idx="3512">
                  <c:v>64333</c:v>
                </c:pt>
                <c:pt idx="3513">
                  <c:v>64340</c:v>
                </c:pt>
                <c:pt idx="3514">
                  <c:v>64347</c:v>
                </c:pt>
                <c:pt idx="3515">
                  <c:v>64354</c:v>
                </c:pt>
                <c:pt idx="3516">
                  <c:v>64361</c:v>
                </c:pt>
                <c:pt idx="3517">
                  <c:v>64368</c:v>
                </c:pt>
                <c:pt idx="3518">
                  <c:v>64375</c:v>
                </c:pt>
                <c:pt idx="3519">
                  <c:v>64382</c:v>
                </c:pt>
                <c:pt idx="3520">
                  <c:v>64389</c:v>
                </c:pt>
                <c:pt idx="3521">
                  <c:v>64398</c:v>
                </c:pt>
                <c:pt idx="3522">
                  <c:v>64405</c:v>
                </c:pt>
                <c:pt idx="3523">
                  <c:v>64412</c:v>
                </c:pt>
                <c:pt idx="3524">
                  <c:v>64419</c:v>
                </c:pt>
                <c:pt idx="3525">
                  <c:v>64426</c:v>
                </c:pt>
                <c:pt idx="3526">
                  <c:v>64433</c:v>
                </c:pt>
                <c:pt idx="3527">
                  <c:v>64440</c:v>
                </c:pt>
                <c:pt idx="3528">
                  <c:v>64447</c:v>
                </c:pt>
                <c:pt idx="3529">
                  <c:v>64454</c:v>
                </c:pt>
                <c:pt idx="3530">
                  <c:v>64461</c:v>
                </c:pt>
                <c:pt idx="3531">
                  <c:v>64468</c:v>
                </c:pt>
                <c:pt idx="3532">
                  <c:v>64475</c:v>
                </c:pt>
                <c:pt idx="3533">
                  <c:v>64482</c:v>
                </c:pt>
              </c:numCache>
            </c:numRef>
          </c:cat>
          <c:val>
            <c:numRef>
              <c:f>[0]!Fwd1Y</c:f>
              <c:numCache>
                <c:formatCode>0.0000%</c:formatCode>
                <c:ptCount val="3534"/>
                <c:pt idx="0">
                  <c:v>-5.1000000000438141E-4</c:v>
                </c:pt>
                <c:pt idx="1">
                  <c:v>-5.0897159189677702E-4</c:v>
                </c:pt>
                <c:pt idx="2">
                  <c:v>-5.0791814012964302E-4</c:v>
                </c:pt>
                <c:pt idx="3">
                  <c:v>-5.043061676273901E-4</c:v>
                </c:pt>
                <c:pt idx="4">
                  <c:v>-5.0354741899547527E-4</c:v>
                </c:pt>
                <c:pt idx="5">
                  <c:v>-5.0243934633302761E-4</c:v>
                </c:pt>
                <c:pt idx="6">
                  <c:v>-5.0133483338200965E-4</c:v>
                </c:pt>
                <c:pt idx="7">
                  <c:v>-5.0023882957780366E-4</c:v>
                </c:pt>
                <c:pt idx="8">
                  <c:v>-4.9674560828847042E-4</c:v>
                </c:pt>
                <c:pt idx="9">
                  <c:v>-4.9604071664468327E-4</c:v>
                </c:pt>
                <c:pt idx="10">
                  <c:v>-4.9506332220280893E-4</c:v>
                </c:pt>
                <c:pt idx="11">
                  <c:v>-4.9412522676684704E-4</c:v>
                </c:pt>
                <c:pt idx="12">
                  <c:v>-4.9323174417800048E-4</c:v>
                </c:pt>
                <c:pt idx="13">
                  <c:v>-4.9060004213506128E-4</c:v>
                </c:pt>
                <c:pt idx="14">
                  <c:v>-4.9021204089747775E-4</c:v>
                </c:pt>
                <c:pt idx="15">
                  <c:v>-4.8962315190368972E-4</c:v>
                </c:pt>
                <c:pt idx="16">
                  <c:v>-4.8911185180882386E-4</c:v>
                </c:pt>
                <c:pt idx="17">
                  <c:v>-4.8868381875795766E-4</c:v>
                </c:pt>
                <c:pt idx="18">
                  <c:v>-4.8769993135084293E-4</c:v>
                </c:pt>
                <c:pt idx="19">
                  <c:v>-4.8791974081041482E-4</c:v>
                </c:pt>
                <c:pt idx="20">
                  <c:v>-4.8799503598817882E-4</c:v>
                </c:pt>
                <c:pt idx="21">
                  <c:v>-4.8818875949894602E-4</c:v>
                </c:pt>
                <c:pt idx="22">
                  <c:v>-4.8850695357036621E-4</c:v>
                </c:pt>
                <c:pt idx="23">
                  <c:v>-4.9000000000006276E-4</c:v>
                </c:pt>
                <c:pt idx="24">
                  <c:v>-4.9114505763882396E-4</c:v>
                </c:pt>
                <c:pt idx="25">
                  <c:v>-4.9216372430513095E-4</c:v>
                </c:pt>
                <c:pt idx="26">
                  <c:v>-4.9331951152547235E-4</c:v>
                </c:pt>
                <c:pt idx="27">
                  <c:v>-4.9460629886484018E-4</c:v>
                </c:pt>
                <c:pt idx="28">
                  <c:v>-4.9887219761708126E-4</c:v>
                </c:pt>
                <c:pt idx="29">
                  <c:v>-5.0093856316766878E-4</c:v>
                </c:pt>
                <c:pt idx="30">
                  <c:v>-5.027860671473882E-4</c:v>
                </c:pt>
                <c:pt idx="31">
                  <c:v>-5.0472636229155856E-4</c:v>
                </c:pt>
                <c:pt idx="32">
                  <c:v>-5.0675283278959528E-4</c:v>
                </c:pt>
                <c:pt idx="33">
                  <c:v>-5.1288705121668515E-4</c:v>
                </c:pt>
                <c:pt idx="34">
                  <c:v>-5.155856763926507E-4</c:v>
                </c:pt>
                <c:pt idx="35">
                  <c:v>-5.1794131086829655E-4</c:v>
                </c:pt>
                <c:pt idx="36">
                  <c:v>-5.2034194053442E-4</c:v>
                </c:pt>
                <c:pt idx="37">
                  <c:v>-5.2278045453029896E-4</c:v>
                </c:pt>
                <c:pt idx="38">
                  <c:v>-5.2976359155530847E-4</c:v>
                </c:pt>
                <c:pt idx="39">
                  <c:v>-5.3276866207387379E-4</c:v>
                </c:pt>
                <c:pt idx="40">
                  <c:v>-5.3528746032472274E-4</c:v>
                </c:pt>
                <c:pt idx="41">
                  <c:v>-5.3779999308738874E-4</c:v>
                </c:pt>
                <c:pt idx="42">
                  <c:v>-5.4029865463552161E-4</c:v>
                </c:pt>
                <c:pt idx="43">
                  <c:v>-5.4705197908352628E-4</c:v>
                </c:pt>
                <c:pt idx="44">
                  <c:v>-5.4999999999982537E-4</c:v>
                </c:pt>
                <c:pt idx="45">
                  <c:v>-5.5231420144662776E-4</c:v>
                </c:pt>
                <c:pt idx="46">
                  <c:v>-5.5457617622769833E-4</c:v>
                </c:pt>
                <c:pt idx="47">
                  <c:v>-5.5678666196100368E-4</c:v>
                </c:pt>
                <c:pt idx="48">
                  <c:v>-5.6244999810412964E-4</c:v>
                </c:pt>
                <c:pt idx="49">
                  <c:v>-5.6512884708582838E-4</c:v>
                </c:pt>
                <c:pt idx="50">
                  <c:v>-5.6709333216859879E-4</c:v>
                </c:pt>
                <c:pt idx="51">
                  <c:v>-5.6901098210881051E-4</c:v>
                </c:pt>
                <c:pt idx="52">
                  <c:v>-5.7088261059366329E-4</c:v>
                </c:pt>
                <c:pt idx="53">
                  <c:v>-5.754914491394044E-4</c:v>
                </c:pt>
                <c:pt idx="54">
                  <c:v>-5.7792556411311892E-4</c:v>
                </c:pt>
                <c:pt idx="55">
                  <c:v>-5.795796710241774E-4</c:v>
                </c:pt>
                <c:pt idx="56">
                  <c:v>-5.8119286684373515E-4</c:v>
                </c:pt>
                <c:pt idx="57">
                  <c:v>-5.8276604134300755E-4</c:v>
                </c:pt>
                <c:pt idx="58">
                  <c:v>-5.8645617191654508E-4</c:v>
                </c:pt>
                <c:pt idx="59">
                  <c:v>-5.8867670200025198E-4</c:v>
                </c:pt>
                <c:pt idx="60">
                  <c:v>-5.9006349691564854E-4</c:v>
                </c:pt>
                <c:pt idx="61">
                  <c:v>-5.9141583741517678E-4</c:v>
                </c:pt>
                <c:pt idx="62">
                  <c:v>-5.9273468936534685E-4</c:v>
                </c:pt>
                <c:pt idx="63">
                  <c:v>-5.9315220202636916E-4</c:v>
                </c:pt>
                <c:pt idx="64">
                  <c:v>-5.9769490954449025E-4</c:v>
                </c:pt>
                <c:pt idx="65">
                  <c:v>-5.9886118728506496E-4</c:v>
                </c:pt>
                <c:pt idx="66">
                  <c:v>-6.0000000000020768E-4</c:v>
                </c:pt>
                <c:pt idx="67">
                  <c:v>-6.0110465464018753E-4</c:v>
                </c:pt>
                <c:pt idx="68">
                  <c:v>-6.0339458006881974E-4</c:v>
                </c:pt>
                <c:pt idx="69">
                  <c:v>-6.0514788689647629E-4</c:v>
                </c:pt>
                <c:pt idx="70">
                  <c:v>-6.0607714568924019E-4</c:v>
                </c:pt>
                <c:pt idx="71">
                  <c:v>-6.0697883497543589E-4</c:v>
                </c:pt>
                <c:pt idx="72">
                  <c:v>-6.078555454975881E-4</c:v>
                </c:pt>
                <c:pt idx="73">
                  <c:v>-6.0977076600152408E-4</c:v>
                </c:pt>
                <c:pt idx="74">
                  <c:v>-6.1116572766530127E-4</c:v>
                </c:pt>
                <c:pt idx="75">
                  <c:v>-6.1195771838148841E-4</c:v>
                </c:pt>
                <c:pt idx="76">
                  <c:v>-6.1274106252019408E-4</c:v>
                </c:pt>
                <c:pt idx="77">
                  <c:v>-6.135186134040377E-4</c:v>
                </c:pt>
                <c:pt idx="78">
                  <c:v>-6.1546762192051505E-4</c:v>
                </c:pt>
                <c:pt idx="79">
                  <c:v>-6.1662926377124404E-4</c:v>
                </c:pt>
                <c:pt idx="80">
                  <c:v>-6.1742196114649122E-4</c:v>
                </c:pt>
                <c:pt idx="81">
                  <c:v>-6.182267729565636E-4</c:v>
                </c:pt>
                <c:pt idx="82">
                  <c:v>-6.1904681510603654E-4</c:v>
                </c:pt>
                <c:pt idx="83">
                  <c:v>-6.2146213395648092E-4</c:v>
                </c:pt>
                <c:pt idx="84">
                  <c:v>-6.2254291803790363E-4</c:v>
                </c:pt>
                <c:pt idx="85">
                  <c:v>-6.2348716328876938E-4</c:v>
                </c:pt>
                <c:pt idx="86">
                  <c:v>-6.2446612199421167E-4</c:v>
                </c:pt>
                <c:pt idx="87">
                  <c:v>-6.2548317261229178E-4</c:v>
                </c:pt>
                <c:pt idx="88">
                  <c:v>-6.2882086001114605E-4</c:v>
                </c:pt>
                <c:pt idx="89">
                  <c:v>-6.2999999984354336E-4</c:v>
                </c:pt>
                <c:pt idx="90">
                  <c:v>-6.3125124764973188E-4</c:v>
                </c:pt>
                <c:pt idx="91">
                  <c:v>-6.3254744145232458E-4</c:v>
                </c:pt>
                <c:pt idx="92">
                  <c:v>-6.3388503616337215E-4</c:v>
                </c:pt>
                <c:pt idx="93">
                  <c:v>-6.3829381117795929E-4</c:v>
                </c:pt>
                <c:pt idx="94">
                  <c:v>-6.3957781993082647E-4</c:v>
                </c:pt>
                <c:pt idx="95">
                  <c:v>-6.410685404828674E-4</c:v>
                </c:pt>
                <c:pt idx="96">
                  <c:v>-6.425789700056924E-4</c:v>
                </c:pt>
                <c:pt idx="97">
                  <c:v>-6.4410542295373428E-4</c:v>
                </c:pt>
                <c:pt idx="98">
                  <c:v>-6.4905029629866288E-4</c:v>
                </c:pt>
                <c:pt idx="99">
                  <c:v>-6.5029705595379551E-4</c:v>
                </c:pt>
                <c:pt idx="100">
                  <c:v>-6.5184764072155794E-4</c:v>
                </c:pt>
                <c:pt idx="101">
                  <c:v>-6.5339171437493303E-4</c:v>
                </c:pt>
                <c:pt idx="102">
                  <c:v>-6.5492545094993678E-4</c:v>
                </c:pt>
                <c:pt idx="103">
                  <c:v>-6.5981706213515459E-4</c:v>
                </c:pt>
                <c:pt idx="104">
                  <c:v>-6.6087980510860084E-4</c:v>
                </c:pt>
                <c:pt idx="105">
                  <c:v>-6.6230376474516101E-4</c:v>
                </c:pt>
                <c:pt idx="106">
                  <c:v>-6.636940102589399E-4</c:v>
                </c:pt>
                <c:pt idx="107">
                  <c:v>-6.6504657525877689E-4</c:v>
                </c:pt>
                <c:pt idx="108">
                  <c:v>-6.6927295450606614E-4</c:v>
                </c:pt>
                <c:pt idx="109">
                  <c:v>-6.7000000000006399E-4</c:v>
                </c:pt>
                <c:pt idx="110">
                  <c:v>-6.711050321702701E-4</c:v>
                </c:pt>
                <c:pt idx="111">
                  <c:v>-6.721545880824779E-4</c:v>
                </c:pt>
                <c:pt idx="112">
                  <c:v>-6.7315103012171456E-4</c:v>
                </c:pt>
                <c:pt idx="113">
                  <c:v>-6.762805353491858E-4</c:v>
                </c:pt>
                <c:pt idx="114">
                  <c:v>-6.7665393216225498E-4</c:v>
                </c:pt>
                <c:pt idx="115">
                  <c:v>-6.7742126554484262E-4</c:v>
                </c:pt>
                <c:pt idx="116">
                  <c:v>-6.7815027434096691E-4</c:v>
                </c:pt>
                <c:pt idx="117">
                  <c:v>-6.7884352593802657E-4</c:v>
                </c:pt>
                <c:pt idx="118">
                  <c:v>-6.8111531361019807E-4</c:v>
                </c:pt>
                <c:pt idx="119">
                  <c:v>-6.8131133324798128E-4</c:v>
                </c:pt>
                <c:pt idx="120">
                  <c:v>-6.8186533483439527E-4</c:v>
                </c:pt>
                <c:pt idx="121">
                  <c:v>-6.8239959866067072E-4</c:v>
                </c:pt>
                <c:pt idx="122">
                  <c:v>-6.8291689715764038E-4</c:v>
                </c:pt>
                <c:pt idx="123">
                  <c:v>-6.8580605994886723E-4</c:v>
                </c:pt>
                <c:pt idx="124">
                  <c:v>-6.8534799543386456E-4</c:v>
                </c:pt>
                <c:pt idx="125">
                  <c:v>-6.8582336352286655E-4</c:v>
                </c:pt>
                <c:pt idx="126">
                  <c:v>-6.8630199356016898E-4</c:v>
                </c:pt>
                <c:pt idx="127">
                  <c:v>-6.8624748657158897E-4</c:v>
                </c:pt>
                <c:pt idx="128">
                  <c:v>-6.883097084486472E-4</c:v>
                </c:pt>
                <c:pt idx="129">
                  <c:v>-6.8885033599795057E-4</c:v>
                </c:pt>
                <c:pt idx="130">
                  <c:v>-6.8941270566396371E-4</c:v>
                </c:pt>
                <c:pt idx="131">
                  <c:v>-6.9000000000107105E-4</c:v>
                </c:pt>
                <c:pt idx="132">
                  <c:v>-6.9167010755063216E-4</c:v>
                </c:pt>
                <c:pt idx="133">
                  <c:v>-6.9248312003997365E-4</c:v>
                </c:pt>
                <c:pt idx="134">
                  <c:v>-6.931252956107755E-4</c:v>
                </c:pt>
                <c:pt idx="135">
                  <c:v>-6.9377430146925535E-4</c:v>
                </c:pt>
                <c:pt idx="136">
                  <c:v>-6.9442925923212913E-4</c:v>
                </c:pt>
                <c:pt idx="137">
                  <c:v>-6.9614932484318357E-4</c:v>
                </c:pt>
                <c:pt idx="138">
                  <c:v>-6.9709075341738928E-4</c:v>
                </c:pt>
                <c:pt idx="139">
                  <c:v>-6.9776200670256449E-4</c:v>
                </c:pt>
                <c:pt idx="140">
                  <c:v>-6.9843376863949053E-4</c:v>
                </c:pt>
                <c:pt idx="141">
                  <c:v>-6.991051031934657E-4</c:v>
                </c:pt>
                <c:pt idx="142">
                  <c:v>-7.0073755872593151E-4</c:v>
                </c:pt>
                <c:pt idx="143">
                  <c:v>-7.0176715862873119E-4</c:v>
                </c:pt>
                <c:pt idx="144">
                  <c:v>-7.024220274914301E-4</c:v>
                </c:pt>
                <c:pt idx="145">
                  <c:v>-7.0307067980926116E-4</c:v>
                </c:pt>
                <c:pt idx="146">
                  <c:v>-7.0371212189698057E-4</c:v>
                </c:pt>
                <c:pt idx="147">
                  <c:v>-7.0511377391093116E-4</c:v>
                </c:pt>
                <c:pt idx="148">
                  <c:v>-7.0618562596977755E-4</c:v>
                </c:pt>
                <c:pt idx="149">
                  <c:v>-7.0677582335871116E-4</c:v>
                </c:pt>
                <c:pt idx="150">
                  <c:v>-7.0735267544568545E-4</c:v>
                </c:pt>
                <c:pt idx="151">
                  <c:v>-7.0791513089162972E-4</c:v>
                </c:pt>
                <c:pt idx="152">
                  <c:v>-7.0893726834131605E-4</c:v>
                </c:pt>
                <c:pt idx="153">
                  <c:v>-7.1000000026050149E-4</c:v>
                </c:pt>
                <c:pt idx="154">
                  <c:v>-7.1047672204441312E-4</c:v>
                </c:pt>
                <c:pt idx="155">
                  <c:v>-7.109365363497294E-4</c:v>
                </c:pt>
                <c:pt idx="156">
                  <c:v>-7.1138033908040423E-4</c:v>
                </c:pt>
                <c:pt idx="157">
                  <c:v>-7.1196108140479902E-4</c:v>
                </c:pt>
                <c:pt idx="158">
                  <c:v>-7.1301353964773803E-4</c:v>
                </c:pt>
                <c:pt idx="159">
                  <c:v>-7.1339091037966157E-4</c:v>
                </c:pt>
                <c:pt idx="160">
                  <c:v>-7.1375775735240592E-4</c:v>
                </c:pt>
                <c:pt idx="161">
                  <c:v>-7.1411501393518859E-4</c:v>
                </c:pt>
                <c:pt idx="162">
                  <c:v>-7.1438303637369374E-4</c:v>
                </c:pt>
                <c:pt idx="163">
                  <c:v>-7.1546699108919877E-4</c:v>
                </c:pt>
                <c:pt idx="164">
                  <c:v>-7.1579048360131882E-4</c:v>
                </c:pt>
                <c:pt idx="165">
                  <c:v>-7.1611009834464791E-4</c:v>
                </c:pt>
                <c:pt idx="166">
                  <c:v>-7.1642680615815687E-4</c:v>
                </c:pt>
                <c:pt idx="167">
                  <c:v>-7.1652444239067136E-4</c:v>
                </c:pt>
                <c:pt idx="168">
                  <c:v>-7.1768417223845192E-4</c:v>
                </c:pt>
                <c:pt idx="169">
                  <c:v>-7.1800109533465652E-4</c:v>
                </c:pt>
                <c:pt idx="170">
                  <c:v>-7.183210489448928E-4</c:v>
                </c:pt>
                <c:pt idx="171">
                  <c:v>-7.1864504137865123E-4</c:v>
                </c:pt>
                <c:pt idx="172">
                  <c:v>-7.1871939064423326E-4</c:v>
                </c:pt>
                <c:pt idx="173">
                  <c:v>-7.1999999998840114E-4</c:v>
                </c:pt>
                <c:pt idx="174">
                  <c:v>-7.2035318872112712E-4</c:v>
                </c:pt>
                <c:pt idx="175">
                  <c:v>-7.2071043725599135E-4</c:v>
                </c:pt>
                <c:pt idx="176">
                  <c:v>-7.2107119677665898E-4</c:v>
                </c:pt>
                <c:pt idx="177">
                  <c:v>-7.2115187140350356E-4</c:v>
                </c:pt>
                <c:pt idx="178">
                  <c:v>-7.2253819792483418E-4</c:v>
                </c:pt>
                <c:pt idx="179">
                  <c:v>-7.2290810965939276E-4</c:v>
                </c:pt>
                <c:pt idx="180">
                  <c:v>-7.2327813719830366E-4</c:v>
                </c:pt>
                <c:pt idx="181">
                  <c:v>-7.2364769762965652E-4</c:v>
                </c:pt>
                <c:pt idx="182">
                  <c:v>-7.2364962060672035E-4</c:v>
                </c:pt>
                <c:pt idx="183">
                  <c:v>-7.251094395822322E-4</c:v>
                </c:pt>
                <c:pt idx="184">
                  <c:v>-7.254677503333839E-4</c:v>
                </c:pt>
                <c:pt idx="185">
                  <c:v>-7.2582199422470048E-4</c:v>
                </c:pt>
                <c:pt idx="186">
                  <c:v>-7.2617155425000967E-4</c:v>
                </c:pt>
                <c:pt idx="187">
                  <c:v>-7.2601321152099036E-4</c:v>
                </c:pt>
                <c:pt idx="188">
                  <c:v>-7.2751044508787954E-4</c:v>
                </c:pt>
                <c:pt idx="189">
                  <c:v>-7.2782716021137673E-4</c:v>
                </c:pt>
                <c:pt idx="190">
                  <c:v>-7.2813538714433979E-4</c:v>
                </c:pt>
                <c:pt idx="191">
                  <c:v>-7.2874731648593302E-4</c:v>
                </c:pt>
                <c:pt idx="192">
                  <c:v>-7.293664553444457E-4</c:v>
                </c:pt>
                <c:pt idx="193">
                  <c:v>-7.2952623988723506E-4</c:v>
                </c:pt>
                <c:pt idx="194">
                  <c:v>-7.2976969404335741E-4</c:v>
                </c:pt>
                <c:pt idx="195">
                  <c:v>-7.3000000000012855E-4</c:v>
                </c:pt>
                <c:pt idx="196">
                  <c:v>-7.3020907857452742E-4</c:v>
                </c:pt>
                <c:pt idx="197">
                  <c:v>-7.2939951747761429E-4</c:v>
                </c:pt>
                <c:pt idx="198">
                  <c:v>-7.3078417209768653E-4</c:v>
                </c:pt>
                <c:pt idx="199">
                  <c:v>-7.3087092128415086E-4</c:v>
                </c:pt>
                <c:pt idx="200">
                  <c:v>-7.3093821776114461E-4</c:v>
                </c:pt>
                <c:pt idx="201">
                  <c:v>-7.309877622990416E-4</c:v>
                </c:pt>
                <c:pt idx="202">
                  <c:v>-7.3102962432532539E-4</c:v>
                </c:pt>
                <c:pt idx="203">
                  <c:v>-7.3100908658417377E-4</c:v>
                </c:pt>
                <c:pt idx="204">
                  <c:v>-7.3098305889151508E-4</c:v>
                </c:pt>
                <c:pt idx="205">
                  <c:v>-7.295512525484439E-4</c:v>
                </c:pt>
                <c:pt idx="206">
                  <c:v>-7.3086029281344456E-4</c:v>
                </c:pt>
                <c:pt idx="207">
                  <c:v>-7.308341099639123E-4</c:v>
                </c:pt>
                <c:pt idx="208">
                  <c:v>-7.3081344415950212E-4</c:v>
                </c:pt>
                <c:pt idx="209">
                  <c:v>-7.3080017447869591E-4</c:v>
                </c:pt>
                <c:pt idx="210">
                  <c:v>-7.2942063088073821E-4</c:v>
                </c:pt>
                <c:pt idx="211">
                  <c:v>-7.309114271866734E-4</c:v>
                </c:pt>
                <c:pt idx="212">
                  <c:v>-7.3098270810756523E-4</c:v>
                </c:pt>
                <c:pt idx="213">
                  <c:v>-7.3107489530527638E-4</c:v>
                </c:pt>
                <c:pt idx="214">
                  <c:v>-7.3000000021678727E-4</c:v>
                </c:pt>
                <c:pt idx="215">
                  <c:v>-7.3169028664382154E-4</c:v>
                </c:pt>
                <c:pt idx="216">
                  <c:v>-7.3190772939026028E-4</c:v>
                </c:pt>
                <c:pt idx="217">
                  <c:v>-7.3214729352843099E-4</c:v>
                </c:pt>
                <c:pt idx="218">
                  <c:v>-7.3240716657512926E-4</c:v>
                </c:pt>
                <c:pt idx="219">
                  <c:v>-7.3166637787651563E-4</c:v>
                </c:pt>
                <c:pt idx="220">
                  <c:v>-7.3361315135894647E-4</c:v>
                </c:pt>
                <c:pt idx="221">
                  <c:v>-7.3394703487933953E-4</c:v>
                </c:pt>
                <c:pt idx="222">
                  <c:v>-7.3429014432069132E-4</c:v>
                </c:pt>
                <c:pt idx="223">
                  <c:v>-7.3464059783917037E-4</c:v>
                </c:pt>
                <c:pt idx="224">
                  <c:v>-7.3393294741522003E-4</c:v>
                </c:pt>
                <c:pt idx="225">
                  <c:v>-7.3607786904642555E-4</c:v>
                </c:pt>
                <c:pt idx="226">
                  <c:v>-7.3643646853176453E-4</c:v>
                </c:pt>
                <c:pt idx="227">
                  <c:v>-7.3679091297520398E-4</c:v>
                </c:pt>
                <c:pt idx="228">
                  <c:v>-7.3713925118071711E-4</c:v>
                </c:pt>
                <c:pt idx="229">
                  <c:v>-7.3615236349022935E-4</c:v>
                </c:pt>
                <c:pt idx="230">
                  <c:v>-7.3843217094374974E-4</c:v>
                </c:pt>
                <c:pt idx="231">
                  <c:v>-7.3872036325661294E-4</c:v>
                </c:pt>
                <c:pt idx="232">
                  <c:v>-7.389905340943147E-4</c:v>
                </c:pt>
                <c:pt idx="233">
                  <c:v>-7.3924066290447204E-4</c:v>
                </c:pt>
                <c:pt idx="234">
                  <c:v>-7.3765362175833764E-4</c:v>
                </c:pt>
                <c:pt idx="235">
                  <c:v>-7.3999999999773032E-4</c:v>
                </c:pt>
                <c:pt idx="236">
                  <c:v>-7.4011994859158226E-4</c:v>
                </c:pt>
                <c:pt idx="237">
                  <c:v>-7.4021164179540659E-4</c:v>
                </c:pt>
                <c:pt idx="238">
                  <c:v>-7.4027712924079083E-4</c:v>
                </c:pt>
                <c:pt idx="239">
                  <c:v>-7.3789026821847656E-4</c:v>
                </c:pt>
                <c:pt idx="240">
                  <c:v>-7.4031848800334261E-4</c:v>
                </c:pt>
                <c:pt idx="241">
                  <c:v>-7.4028416507133921E-4</c:v>
                </c:pt>
                <c:pt idx="242">
                  <c:v>-7.402362185415242E-4</c:v>
                </c:pt>
                <c:pt idx="243">
                  <c:v>-7.4017679284045198E-4</c:v>
                </c:pt>
                <c:pt idx="244">
                  <c:v>-7.3722178779901074E-4</c:v>
                </c:pt>
                <c:pt idx="245">
                  <c:v>-7.3986766087231874E-4</c:v>
                </c:pt>
                <c:pt idx="246">
                  <c:v>-7.3978347973661267E-4</c:v>
                </c:pt>
                <c:pt idx="247">
                  <c:v>-7.3970097040705228E-4</c:v>
                </c:pt>
                <c:pt idx="248">
                  <c:v>-7.3962237211786007E-4</c:v>
                </c:pt>
                <c:pt idx="249">
                  <c:v>-7.3638163707225653E-4</c:v>
                </c:pt>
                <c:pt idx="250">
                  <c:v>-7.3939234808757099E-4</c:v>
                </c:pt>
                <c:pt idx="251">
                  <c:v>-7.3936736755190362E-4</c:v>
                </c:pt>
                <c:pt idx="252">
                  <c:v>-7.3936001788264686E-4</c:v>
                </c:pt>
                <c:pt idx="253">
                  <c:v>-7.3937263311928299E-4</c:v>
                </c:pt>
                <c:pt idx="254">
                  <c:v>-7.4105358661019215E-4</c:v>
                </c:pt>
                <c:pt idx="255">
                  <c:v>-7.3966989787204146E-4</c:v>
                </c:pt>
                <c:pt idx="256">
                  <c:v>-7.3981782218265034E-4</c:v>
                </c:pt>
                <c:pt idx="257">
                  <c:v>-7.4000000000123435E-4</c:v>
                </c:pt>
                <c:pt idx="258">
                  <c:v>-7.4021769059883728E-4</c:v>
                </c:pt>
                <c:pt idx="259">
                  <c:v>-7.3725672375580848E-4</c:v>
                </c:pt>
                <c:pt idx="260">
                  <c:v>-7.4136260883105824E-4</c:v>
                </c:pt>
                <c:pt idx="261">
                  <c:v>-7.4169376655783313E-4</c:v>
                </c:pt>
                <c:pt idx="262">
                  <c:v>-7.4203326818442564E-4</c:v>
                </c:pt>
                <c:pt idx="263">
                  <c:v>-7.4237620850243189E-4</c:v>
                </c:pt>
                <c:pt idx="264">
                  <c:v>-7.3959212817889931E-4</c:v>
                </c:pt>
                <c:pt idx="265">
                  <c:v>-7.4368242210404243E-4</c:v>
                </c:pt>
                <c:pt idx="266">
                  <c:v>-7.4396714732749558E-4</c:v>
                </c:pt>
                <c:pt idx="267">
                  <c:v>-7.4422478172876043E-4</c:v>
                </c:pt>
                <c:pt idx="268">
                  <c:v>-7.4445005400575724E-4</c:v>
                </c:pt>
                <c:pt idx="269">
                  <c:v>-7.4159820471463174E-4</c:v>
                </c:pt>
                <c:pt idx="270">
                  <c:v>-7.4492026518840524E-4</c:v>
                </c:pt>
                <c:pt idx="271">
                  <c:v>-7.4490282663928001E-4</c:v>
                </c:pt>
                <c:pt idx="272">
                  <c:v>-7.4482029971568368E-4</c:v>
                </c:pt>
                <c:pt idx="273">
                  <c:v>-7.446670469443338E-4</c:v>
                </c:pt>
                <c:pt idx="274">
                  <c:v>-7.4149440035900288E-4</c:v>
                </c:pt>
                <c:pt idx="275">
                  <c:v>-7.4323219652634633E-4</c:v>
                </c:pt>
                <c:pt idx="276">
                  <c:v>-7.4263892096057592E-4</c:v>
                </c:pt>
                <c:pt idx="277">
                  <c:v>-7.4193999576362504E-4</c:v>
                </c:pt>
                <c:pt idx="278">
                  <c:v>-7.4112941709762834E-4</c:v>
                </c:pt>
                <c:pt idx="279">
                  <c:v>-7.3737525196855731E-4</c:v>
                </c:pt>
                <c:pt idx="280">
                  <c:v>-7.366486581830389E-4</c:v>
                </c:pt>
                <c:pt idx="281">
                  <c:v>-7.3518996288599384E-4</c:v>
                </c:pt>
                <c:pt idx="282">
                  <c:v>-7.335947793568351E-4</c:v>
                </c:pt>
                <c:pt idx="283">
                  <c:v>-7.3186913781342192E-4</c:v>
                </c:pt>
                <c:pt idx="284">
                  <c:v>-7.2734122744481369E-4</c:v>
                </c:pt>
                <c:pt idx="285">
                  <c:v>-7.2378506220460411E-4</c:v>
                </c:pt>
                <c:pt idx="286">
                  <c:v>-7.215000503259342E-4</c:v>
                </c:pt>
                <c:pt idx="287">
                  <c:v>-7.1912224173590808E-4</c:v>
                </c:pt>
                <c:pt idx="288">
                  <c:v>-7.1665816005846822E-4</c:v>
                </c:pt>
                <c:pt idx="289">
                  <c:v>-7.1161391247326724E-4</c:v>
                </c:pt>
                <c:pt idx="290">
                  <c:v>-7.0607204313633746E-4</c:v>
                </c:pt>
                <c:pt idx="291">
                  <c:v>-7.0327691865411249E-4</c:v>
                </c:pt>
                <c:pt idx="292">
                  <c:v>-7.0043614387596054E-4</c:v>
                </c:pt>
                <c:pt idx="293">
                  <c:v>-6.9755673616030199E-4</c:v>
                </c:pt>
                <c:pt idx="294">
                  <c:v>-6.9234022268458719E-4</c:v>
                </c:pt>
                <c:pt idx="295">
                  <c:v>-6.8579559251490748E-4</c:v>
                </c:pt>
                <c:pt idx="296">
                  <c:v>-6.828307499557204E-4</c:v>
                </c:pt>
                <c:pt idx="297">
                  <c:v>-6.7987086032884414E-4</c:v>
                </c:pt>
                <c:pt idx="298">
                  <c:v>-6.7692343492099468E-4</c:v>
                </c:pt>
                <c:pt idx="299">
                  <c:v>-6.7188974392391678E-4</c:v>
                </c:pt>
                <c:pt idx="300">
                  <c:v>-6.6541107104750661E-4</c:v>
                </c:pt>
                <c:pt idx="301">
                  <c:v>-6.6264110585976502E-4</c:v>
                </c:pt>
                <c:pt idx="302">
                  <c:v>-6.5992869860808452E-4</c:v>
                </c:pt>
                <c:pt idx="303">
                  <c:v>-6.572745478690043E-4</c:v>
                </c:pt>
                <c:pt idx="304">
                  <c:v>-6.5276126432003956E-4</c:v>
                </c:pt>
                <c:pt idx="305">
                  <c:v>-6.4722510891107967E-4</c:v>
                </c:pt>
                <c:pt idx="306">
                  <c:v>-6.4485059208703671E-4</c:v>
                </c:pt>
                <c:pt idx="307">
                  <c:v>-6.4252959407582713E-4</c:v>
                </c:pt>
                <c:pt idx="308">
                  <c:v>-6.4026128614146712E-4</c:v>
                </c:pt>
                <c:pt idx="309">
                  <c:v>-6.3630074977985942E-4</c:v>
                </c:pt>
                <c:pt idx="310">
                  <c:v>-6.3169798930786433E-4</c:v>
                </c:pt>
                <c:pt idx="311">
                  <c:v>-6.296803095739989E-4</c:v>
                </c:pt>
                <c:pt idx="312">
                  <c:v>-6.2771011281757393E-4</c:v>
                </c:pt>
                <c:pt idx="313">
                  <c:v>-6.2578649207739817E-4</c:v>
                </c:pt>
                <c:pt idx="314">
                  <c:v>-6.2232069980388974E-4</c:v>
                </c:pt>
                <c:pt idx="315">
                  <c:v>-6.1853923897685445E-4</c:v>
                </c:pt>
                <c:pt idx="316">
                  <c:v>-6.168345028266935E-4</c:v>
                </c:pt>
                <c:pt idx="317">
                  <c:v>-6.1517066628680628E-4</c:v>
                </c:pt>
                <c:pt idx="318">
                  <c:v>-6.1354674418546799E-4</c:v>
                </c:pt>
                <c:pt idx="319">
                  <c:v>-6.1269900951996703E-4</c:v>
                </c:pt>
                <c:pt idx="320">
                  <c:v>-6.0743010574511986E-4</c:v>
                </c:pt>
                <c:pt idx="321">
                  <c:v>-6.0599058727488621E-4</c:v>
                </c:pt>
                <c:pt idx="322">
                  <c:v>-6.0458483762373613E-4</c:v>
                </c:pt>
                <c:pt idx="323">
                  <c:v>-6.0321179342517873E-4</c:v>
                </c:pt>
                <c:pt idx="324">
                  <c:v>-6.0055197893896977E-4</c:v>
                </c:pt>
                <c:pt idx="325">
                  <c:v>-5.9800877386280643E-4</c:v>
                </c:pt>
                <c:pt idx="326">
                  <c:v>-5.9676736883165131E-4</c:v>
                </c:pt>
                <c:pt idx="327">
                  <c:v>-5.9554434222245853E-4</c:v>
                </c:pt>
                <c:pt idx="328">
                  <c:v>-5.943369706012567E-4</c:v>
                </c:pt>
                <c:pt idx="329">
                  <c:v>-5.9194190578621081E-4</c:v>
                </c:pt>
                <c:pt idx="330">
                  <c:v>-5.8960871186624806E-4</c:v>
                </c:pt>
                <c:pt idx="331">
                  <c:v>-5.8843791022912832E-4</c:v>
                </c:pt>
                <c:pt idx="332">
                  <c:v>-5.872659109111499E-4</c:v>
                </c:pt>
                <c:pt idx="333">
                  <c:v>-5.8608981979065824E-4</c:v>
                </c:pt>
                <c:pt idx="334">
                  <c:v>-5.8381753152186269E-4</c:v>
                </c:pt>
                <c:pt idx="335">
                  <c:v>-5.8128580140296142E-4</c:v>
                </c:pt>
                <c:pt idx="336">
                  <c:v>-5.8004498599057103E-4</c:v>
                </c:pt>
                <c:pt idx="337">
                  <c:v>-5.787822019663743E-4</c:v>
                </c:pt>
                <c:pt idx="338">
                  <c:v>-5.7749438450920715E-4</c:v>
                </c:pt>
                <c:pt idx="339">
                  <c:v>-5.7519971114084975E-4</c:v>
                </c:pt>
                <c:pt idx="340">
                  <c:v>-5.7203063034262636E-4</c:v>
                </c:pt>
                <c:pt idx="341">
                  <c:v>-5.7057081979445688E-4</c:v>
                </c:pt>
                <c:pt idx="342">
                  <c:v>-5.6906707470009467E-4</c:v>
                </c:pt>
                <c:pt idx="343">
                  <c:v>-5.6751615949714618E-4</c:v>
                </c:pt>
                <c:pt idx="344">
                  <c:v>-5.6505106929765595E-4</c:v>
                </c:pt>
                <c:pt idx="345">
                  <c:v>-5.6077523238628568E-4</c:v>
                </c:pt>
                <c:pt idx="346">
                  <c:v>-5.5894025538459646E-4</c:v>
                </c:pt>
                <c:pt idx="347">
                  <c:v>-5.5704525871608159E-4</c:v>
                </c:pt>
                <c:pt idx="348">
                  <c:v>-5.5509396508901976E-4</c:v>
                </c:pt>
                <c:pt idx="349">
                  <c:v>-5.5235130997447206E-4</c:v>
                </c:pt>
                <c:pt idx="350">
                  <c:v>-5.4680143919062459E-4</c:v>
                </c:pt>
                <c:pt idx="351">
                  <c:v>-5.4462566546078269E-4</c:v>
                </c:pt>
                <c:pt idx="352">
                  <c:v>-5.424166294945782E-4</c:v>
                </c:pt>
                <c:pt idx="353">
                  <c:v>-5.4017828684460893E-4</c:v>
                </c:pt>
                <c:pt idx="354">
                  <c:v>-5.3730932961574575E-4</c:v>
                </c:pt>
                <c:pt idx="355">
                  <c:v>-5.3101212497869978E-4</c:v>
                </c:pt>
                <c:pt idx="356">
                  <c:v>-5.2868774673725755E-4</c:v>
                </c:pt>
                <c:pt idx="357">
                  <c:v>-5.2635849386788115E-4</c:v>
                </c:pt>
                <c:pt idx="358">
                  <c:v>-5.2402855484698558E-4</c:v>
                </c:pt>
                <c:pt idx="359">
                  <c:v>-5.2123162404406809E-4</c:v>
                </c:pt>
                <c:pt idx="360">
                  <c:v>-5.1478687151364048E-4</c:v>
                </c:pt>
                <c:pt idx="361">
                  <c:v>-5.1251749362222609E-4</c:v>
                </c:pt>
                <c:pt idx="362">
                  <c:v>-5.1027325928402372E-4</c:v>
                </c:pt>
                <c:pt idx="363">
                  <c:v>-5.0805858992226092E-4</c:v>
                </c:pt>
                <c:pt idx="364">
                  <c:v>-5.0553546639229749E-4</c:v>
                </c:pt>
                <c:pt idx="365">
                  <c:v>-4.9958515537295678E-4</c:v>
                </c:pt>
                <c:pt idx="366">
                  <c:v>-4.9758579688771926E-4</c:v>
                </c:pt>
                <c:pt idx="367">
                  <c:v>-4.956421625651905E-4</c:v>
                </c:pt>
                <c:pt idx="368">
                  <c:v>-4.9375354966219183E-4</c:v>
                </c:pt>
                <c:pt idx="369">
                  <c:v>-4.9168879977866669E-4</c:v>
                </c:pt>
                <c:pt idx="370">
                  <c:v>-4.8671341127661563E-4</c:v>
                </c:pt>
                <c:pt idx="371">
                  <c:v>-4.8507283821729507E-4</c:v>
                </c:pt>
                <c:pt idx="372">
                  <c:v>-4.8347634645844737E-4</c:v>
                </c:pt>
                <c:pt idx="373">
                  <c:v>-4.8192205604207503E-4</c:v>
                </c:pt>
                <c:pt idx="374">
                  <c:v>-4.8027345662171448E-4</c:v>
                </c:pt>
                <c:pt idx="375">
                  <c:v>-4.7608874266650604E-4</c:v>
                </c:pt>
                <c:pt idx="376">
                  <c:v>-4.7471669362839585E-4</c:v>
                </c:pt>
                <c:pt idx="377">
                  <c:v>-4.7337522661563609E-4</c:v>
                </c:pt>
                <c:pt idx="378">
                  <c:v>-4.7206234848635613E-4</c:v>
                </c:pt>
                <c:pt idx="379">
                  <c:v>-4.707207849341442E-4</c:v>
                </c:pt>
                <c:pt idx="380">
                  <c:v>-4.6467179334971188E-4</c:v>
                </c:pt>
                <c:pt idx="381">
                  <c:v>-4.6350187146814814E-4</c:v>
                </c:pt>
                <c:pt idx="382">
                  <c:v>-4.6235618949191459E-4</c:v>
                </c:pt>
                <c:pt idx="383">
                  <c:v>-4.5779017360311796E-4</c:v>
                </c:pt>
                <c:pt idx="384">
                  <c:v>-4.5666021962768963E-4</c:v>
                </c:pt>
                <c:pt idx="385">
                  <c:v>-4.5552925318226301E-4</c:v>
                </c:pt>
                <c:pt idx="386">
                  <c:v>-4.5446647150279476E-4</c:v>
                </c:pt>
                <c:pt idx="387">
                  <c:v>-4.5096429694152127E-4</c:v>
                </c:pt>
                <c:pt idx="388">
                  <c:v>-4.4981364085888633E-4</c:v>
                </c:pt>
                <c:pt idx="389">
                  <c:v>-4.4866086540253379E-4</c:v>
                </c:pt>
                <c:pt idx="390">
                  <c:v>-4.4750683116658014E-4</c:v>
                </c:pt>
                <c:pt idx="391">
                  <c:v>-4.4647785768721501E-4</c:v>
                </c:pt>
                <c:pt idx="392">
                  <c:v>-4.428955414950477E-4</c:v>
                </c:pt>
                <c:pt idx="393">
                  <c:v>-4.4174834545879915E-4</c:v>
                </c:pt>
                <c:pt idx="394">
                  <c:v>-4.4060518811894159E-4</c:v>
                </c:pt>
                <c:pt idx="395">
                  <c:v>-4.3946697470698126E-4</c:v>
                </c:pt>
                <c:pt idx="396">
                  <c:v>-4.3850801699071634E-4</c:v>
                </c:pt>
                <c:pt idx="397">
                  <c:v>-4.3498188815200878E-4</c:v>
                </c:pt>
                <c:pt idx="398">
                  <c:v>-4.3388219603677624E-4</c:v>
                </c:pt>
                <c:pt idx="399">
                  <c:v>-4.3279301314878556E-4</c:v>
                </c:pt>
                <c:pt idx="400">
                  <c:v>-4.3171528935704212E-4</c:v>
                </c:pt>
                <c:pt idx="401">
                  <c:v>-4.3086338458437869E-4</c:v>
                </c:pt>
                <c:pt idx="402">
                  <c:v>-4.2753820568773148E-4</c:v>
                </c:pt>
                <c:pt idx="403">
                  <c:v>-4.2653224857275372E-4</c:v>
                </c:pt>
                <c:pt idx="404">
                  <c:v>-4.255435836658798E-4</c:v>
                </c:pt>
                <c:pt idx="405">
                  <c:v>-4.245732054692341E-4</c:v>
                </c:pt>
                <c:pt idx="406">
                  <c:v>-4.2386562255492314E-4</c:v>
                </c:pt>
                <c:pt idx="407">
                  <c:v>-4.2089467295765049E-4</c:v>
                </c:pt>
                <c:pt idx="408">
                  <c:v>-4.2003053982591504E-4</c:v>
                </c:pt>
                <c:pt idx="409">
                  <c:v>-4.1918881485564295E-4</c:v>
                </c:pt>
                <c:pt idx="410">
                  <c:v>-4.1836854526268132E-4</c:v>
                </c:pt>
                <c:pt idx="411">
                  <c:v>-4.1783055982449276E-4</c:v>
                </c:pt>
                <c:pt idx="412">
                  <c:v>-4.152827120008868E-4</c:v>
                </c:pt>
                <c:pt idx="413">
                  <c:v>-4.1455517455098542E-4</c:v>
                </c:pt>
                <c:pt idx="414">
                  <c:v>-4.1384322398508672E-4</c:v>
                </c:pt>
                <c:pt idx="415">
                  <c:v>-4.1314585692334572E-4</c:v>
                </c:pt>
                <c:pt idx="416">
                  <c:v>-4.1273027081908183E-4</c:v>
                </c:pt>
                <c:pt idx="417">
                  <c:v>-4.104819031763258E-4</c:v>
                </c:pt>
                <c:pt idx="418">
                  <c:v>-4.0984214999044671E-4</c:v>
                </c:pt>
                <c:pt idx="419">
                  <c:v>-4.0921080826086619E-4</c:v>
                </c:pt>
                <c:pt idx="420">
                  <c:v>-4.0858682401883641E-4</c:v>
                </c:pt>
                <c:pt idx="421">
                  <c:v>-4.0823352542352872E-4</c:v>
                </c:pt>
                <c:pt idx="422">
                  <c:v>-4.061431296066424E-4</c:v>
                </c:pt>
                <c:pt idx="423">
                  <c:v>-4.0553987033013718E-4</c:v>
                </c:pt>
                <c:pt idx="424">
                  <c:v>-4.0493749296636658E-4</c:v>
                </c:pt>
                <c:pt idx="425">
                  <c:v>-4.0433489295943177E-4</c:v>
                </c:pt>
                <c:pt idx="426">
                  <c:v>-4.0398305776677743E-4</c:v>
                </c:pt>
                <c:pt idx="427">
                  <c:v>-4.018999224507004E-4</c:v>
                </c:pt>
                <c:pt idx="428">
                  <c:v>-4.0128114141398927E-4</c:v>
                </c:pt>
                <c:pt idx="429">
                  <c:v>-4.0065991703454453E-4</c:v>
                </c:pt>
                <c:pt idx="430">
                  <c:v>-4.0003667906832299E-4</c:v>
                </c:pt>
                <c:pt idx="431">
                  <c:v>-3.9964483714458705E-4</c:v>
                </c:pt>
                <c:pt idx="432">
                  <c:v>-3.9753229168690323E-4</c:v>
                </c:pt>
                <c:pt idx="433">
                  <c:v>-3.9690553735397709E-4</c:v>
                </c:pt>
                <c:pt idx="434">
                  <c:v>-3.9627941110493718E-4</c:v>
                </c:pt>
                <c:pt idx="435">
                  <c:v>-3.9565436374005734E-4</c:v>
                </c:pt>
                <c:pt idx="436">
                  <c:v>-3.9523757669295744E-4</c:v>
                </c:pt>
                <c:pt idx="437">
                  <c:v>-3.9317408435412789E-4</c:v>
                </c:pt>
                <c:pt idx="438">
                  <c:v>-3.925612986385878E-4</c:v>
                </c:pt>
                <c:pt idx="439">
                  <c:v>-3.9195235974322516E-4</c:v>
                </c:pt>
                <c:pt idx="440">
                  <c:v>-3.9134773951230226E-4</c:v>
                </c:pt>
                <c:pt idx="441">
                  <c:v>-3.9092020109630921E-4</c:v>
                </c:pt>
                <c:pt idx="442">
                  <c:v>-3.8898198734805173E-4</c:v>
                </c:pt>
                <c:pt idx="443">
                  <c:v>-3.8840614333054095E-4</c:v>
                </c:pt>
                <c:pt idx="444">
                  <c:v>-3.8783751217752764E-4</c:v>
                </c:pt>
                <c:pt idx="445">
                  <c:v>-3.8727658677748157E-4</c:v>
                </c:pt>
                <c:pt idx="446">
                  <c:v>-3.8460500760020188E-4</c:v>
                </c:pt>
                <c:pt idx="447">
                  <c:v>-3.8410083571908135E-4</c:v>
                </c:pt>
                <c:pt idx="448">
                  <c:v>-3.8360790398102366E-4</c:v>
                </c:pt>
                <c:pt idx="449">
                  <c:v>-3.8320705997660983E-4</c:v>
                </c:pt>
                <c:pt idx="450">
                  <c:v>-3.8183591513254821E-4</c:v>
                </c:pt>
                <c:pt idx="451">
                  <c:v>-3.8144170037844767E-4</c:v>
                </c:pt>
                <c:pt idx="452">
                  <c:v>-3.810638985315448E-4</c:v>
                </c:pt>
                <c:pt idx="453">
                  <c:v>-3.8070094192704719E-4</c:v>
                </c:pt>
                <c:pt idx="454">
                  <c:v>-3.8035901275032497E-4</c:v>
                </c:pt>
                <c:pt idx="455">
                  <c:v>-3.7936586208978833E-4</c:v>
                </c:pt>
                <c:pt idx="456">
                  <c:v>-3.7905326418540474E-4</c:v>
                </c:pt>
                <c:pt idx="457">
                  <c:v>-3.7874589401488344E-4</c:v>
                </c:pt>
                <c:pt idx="458">
                  <c:v>-3.7829841384502786E-4</c:v>
                </c:pt>
                <c:pt idx="459">
                  <c:v>-3.7802460601386569E-4</c:v>
                </c:pt>
                <c:pt idx="460">
                  <c:v>-3.7722977075003257E-4</c:v>
                </c:pt>
                <c:pt idx="461">
                  <c:v>-3.7691901292737979E-4</c:v>
                </c:pt>
                <c:pt idx="462">
                  <c:v>-3.7660180415174975E-4</c:v>
                </c:pt>
                <c:pt idx="463">
                  <c:v>-3.7627643575311511E-4</c:v>
                </c:pt>
                <c:pt idx="464">
                  <c:v>-3.7578374248326213E-4</c:v>
                </c:pt>
                <c:pt idx="465">
                  <c:v>-3.7485883999507501E-4</c:v>
                </c:pt>
                <c:pt idx="466">
                  <c:v>-3.7405591863969956E-4</c:v>
                </c:pt>
                <c:pt idx="467">
                  <c:v>-3.7362474403748546E-4</c:v>
                </c:pt>
                <c:pt idx="468">
                  <c:v>-3.7292130127189986E-4</c:v>
                </c:pt>
                <c:pt idx="469">
                  <c:v>-3.7166008603878688E-4</c:v>
                </c:pt>
                <c:pt idx="470">
                  <c:v>-3.7110209075264579E-4</c:v>
                </c:pt>
                <c:pt idx="471">
                  <c:v>-3.7051982352434982E-4</c:v>
                </c:pt>
                <c:pt idx="472">
                  <c:v>-3.6991528328215496E-4</c:v>
                </c:pt>
                <c:pt idx="473">
                  <c:v>-3.689448399111664E-4</c:v>
                </c:pt>
                <c:pt idx="474">
                  <c:v>-3.6731481135789248E-4</c:v>
                </c:pt>
                <c:pt idx="475">
                  <c:v>-3.6662933059379625E-4</c:v>
                </c:pt>
                <c:pt idx="476">
                  <c:v>-3.6593383476508679E-4</c:v>
                </c:pt>
                <c:pt idx="477">
                  <c:v>-3.6523041092985207E-4</c:v>
                </c:pt>
                <c:pt idx="478">
                  <c:v>-3.6407561191662506E-4</c:v>
                </c:pt>
                <c:pt idx="479">
                  <c:v>-3.6237961738681389E-4</c:v>
                </c:pt>
                <c:pt idx="480">
                  <c:v>-3.6166830009265157E-4</c:v>
                </c:pt>
                <c:pt idx="481">
                  <c:v>-3.6096184156305804E-4</c:v>
                </c:pt>
                <c:pt idx="482">
                  <c:v>-3.6026241699701312E-4</c:v>
                </c:pt>
                <c:pt idx="483">
                  <c:v>-3.5901836699090431E-4</c:v>
                </c:pt>
                <c:pt idx="484">
                  <c:v>-3.5757900306628221E-4</c:v>
                </c:pt>
                <c:pt idx="485">
                  <c:v>-3.5694781701381672E-4</c:v>
                </c:pt>
                <c:pt idx="486">
                  <c:v>-3.5633698053937394E-4</c:v>
                </c:pt>
                <c:pt idx="487">
                  <c:v>-3.5574875697975944E-4</c:v>
                </c:pt>
                <c:pt idx="488">
                  <c:v>-3.5451064509368175E-4</c:v>
                </c:pt>
                <c:pt idx="489">
                  <c:v>-3.5366769923916093E-4</c:v>
                </c:pt>
                <c:pt idx="490">
                  <c:v>-3.5322693091408962E-4</c:v>
                </c:pt>
                <c:pt idx="491">
                  <c:v>-3.5282193457274961E-4</c:v>
                </c:pt>
                <c:pt idx="492">
                  <c:v>-3.5245162729475747E-4</c:v>
                </c:pt>
                <c:pt idx="493">
                  <c:v>-3.5130159758966053E-4</c:v>
                </c:pt>
                <c:pt idx="494">
                  <c:v>-3.5128158241010658E-4</c:v>
                </c:pt>
                <c:pt idx="495">
                  <c:v>-3.5105784542325131E-4</c:v>
                </c:pt>
                <c:pt idx="496">
                  <c:v>-3.5085797131628738E-4</c:v>
                </c:pt>
                <c:pt idx="497">
                  <c:v>-3.5068011764028155E-4</c:v>
                </c:pt>
                <c:pt idx="498">
                  <c:v>-3.4955392928824814E-4</c:v>
                </c:pt>
                <c:pt idx="499">
                  <c:v>-3.5015167748793282E-4</c:v>
                </c:pt>
                <c:pt idx="500">
                  <c:v>-3.5005590845369567E-4</c:v>
                </c:pt>
                <c:pt idx="501">
                  <c:v>-3.4997087669179003E-4</c:v>
                </c:pt>
                <c:pt idx="502">
                  <c:v>-3.4989466360028107E-4</c:v>
                </c:pt>
                <c:pt idx="503">
                  <c:v>-3.4868595672314575E-4</c:v>
                </c:pt>
                <c:pt idx="504">
                  <c:v>-3.4963924517469311E-4</c:v>
                </c:pt>
                <c:pt idx="505">
                  <c:v>-3.4957796568208958E-4</c:v>
                </c:pt>
                <c:pt idx="506">
                  <c:v>-3.495137648141252E-4</c:v>
                </c:pt>
                <c:pt idx="507">
                  <c:v>-3.4944464782495213E-4</c:v>
                </c:pt>
                <c:pt idx="508">
                  <c:v>-3.5001456506924763E-4</c:v>
                </c:pt>
                <c:pt idx="509">
                  <c:v>-3.4907874300453654E-4</c:v>
                </c:pt>
                <c:pt idx="510">
                  <c:v>-3.4895474348725224E-4</c:v>
                </c:pt>
                <c:pt idx="511">
                  <c:v>-3.4881363093185809E-4</c:v>
                </c:pt>
                <c:pt idx="512">
                  <c:v>-3.4865333444322744E-4</c:v>
                </c:pt>
                <c:pt idx="513">
                  <c:v>-3.4695999765810374E-4</c:v>
                </c:pt>
                <c:pt idx="514">
                  <c:v>-3.4780084346591061E-4</c:v>
                </c:pt>
                <c:pt idx="515">
                  <c:v>-3.475345277457491E-4</c:v>
                </c:pt>
                <c:pt idx="516">
                  <c:v>-3.4724692803315613E-4</c:v>
                </c:pt>
                <c:pt idx="517">
                  <c:v>-3.4693804154624727E-4</c:v>
                </c:pt>
                <c:pt idx="518">
                  <c:v>-3.4417964729000628E-4</c:v>
                </c:pt>
                <c:pt idx="519">
                  <c:v>-3.4037780558948075E-4</c:v>
                </c:pt>
                <c:pt idx="520">
                  <c:v>-3.3553302130909501E-4</c:v>
                </c:pt>
                <c:pt idx="521">
                  <c:v>-3.2964665028429295E-4</c:v>
                </c:pt>
                <c:pt idx="522">
                  <c:v>-3.2272089935646915E-4</c:v>
                </c:pt>
                <c:pt idx="523">
                  <c:v>-3.1475882642224444E-4</c:v>
                </c:pt>
                <c:pt idx="524">
                  <c:v>-3.0576434049642926E-4</c:v>
                </c:pt>
                <c:pt idx="525">
                  <c:v>-2.9574220178626569E-4</c:v>
                </c:pt>
                <c:pt idx="526">
                  <c:v>-2.8469802178110915E-4</c:v>
                </c:pt>
                <c:pt idx="527">
                  <c:v>-2.7263826335415518E-4</c:v>
                </c:pt>
                <c:pt idx="528">
                  <c:v>-2.5957024087719686E-4</c:v>
                </c:pt>
                <c:pt idx="529">
                  <c:v>-2.4550212034797533E-4</c:v>
                </c:pt>
                <c:pt idx="530">
                  <c:v>-2.3044291953056018E-4</c:v>
                </c:pt>
                <c:pt idx="531">
                  <c:v>-2.1440250810657142E-4</c:v>
                </c:pt>
                <c:pt idx="532">
                  <c:v>-1.9739160784041686E-4</c:v>
                </c:pt>
                <c:pt idx="533">
                  <c:v>-1.7942179275515148E-4</c:v>
                </c:pt>
                <c:pt idx="534">
                  <c:v>-1.6050548931742552E-4</c:v>
                </c:pt>
                <c:pt idx="535">
                  <c:v>-1.40655976638529E-4</c:v>
                </c:pt>
                <c:pt idx="536">
                  <c:v>-1.1988738668123995E-4</c:v>
                </c:pt>
                <c:pt idx="537">
                  <c:v>-9.8214704479484465E-5</c:v>
                </c:pt>
                <c:pt idx="538">
                  <c:v>-7.5653768366537553E-5</c:v>
                </c:pt>
                <c:pt idx="539">
                  <c:v>-5.222127021373641E-5</c:v>
                </c:pt>
                <c:pt idx="540">
                  <c:v>-2.7934755676311108E-5</c:v>
                </c:pt>
                <c:pt idx="541">
                  <c:v>1.1910679480506167E-5</c:v>
                </c:pt>
                <c:pt idx="542">
                  <c:v>3.8306692851189035E-5</c:v>
                </c:pt>
                <c:pt idx="543">
                  <c:v>6.5487085938119175E-5</c:v>
                </c:pt>
                <c:pt idx="544">
                  <c:v>9.3430406709036449E-5</c:v>
                </c:pt>
                <c:pt idx="545">
                  <c:v>1.2211434783338275E-4</c:v>
                </c:pt>
                <c:pt idx="546">
                  <c:v>1.5151574639256124E-4</c:v>
                </c:pt>
                <c:pt idx="547">
                  <c:v>1.8161058358493937E-4</c:v>
                </c:pt>
                <c:pt idx="548">
                  <c:v>2.1237398442428194E-4</c:v>
                </c:pt>
                <c:pt idx="549">
                  <c:v>2.4378021744059307E-4</c:v>
                </c:pt>
                <c:pt idx="550">
                  <c:v>2.7843378821529774E-4</c:v>
                </c:pt>
                <c:pt idx="551">
                  <c:v>3.1105972449818609E-4</c:v>
                </c:pt>
                <c:pt idx="552">
                  <c:v>3.4424428951341775E-4</c:v>
                </c:pt>
                <c:pt idx="553">
                  <c:v>3.7795837647865312E-4</c:v>
                </c:pt>
                <c:pt idx="554">
                  <c:v>4.1217202292138911E-4</c:v>
                </c:pt>
                <c:pt idx="555">
                  <c:v>4.4685441037843452E-4</c:v>
                </c:pt>
                <c:pt idx="556">
                  <c:v>4.8197386409385643E-4</c:v>
                </c:pt>
                <c:pt idx="557">
                  <c:v>5.2771721510756157E-4</c:v>
                </c:pt>
                <c:pt idx="558">
                  <c:v>5.5339298804964719E-4</c:v>
                </c:pt>
                <c:pt idx="559">
                  <c:v>5.8962502468135698E-4</c:v>
                </c:pt>
                <c:pt idx="560">
                  <c:v>6.2615885979064182E-4</c:v>
                </c:pt>
                <c:pt idx="561">
                  <c:v>6.6295853283519801E-4</c:v>
                </c:pt>
                <c:pt idx="562">
                  <c:v>6.9998722529586335E-4</c:v>
                </c:pt>
                <c:pt idx="563">
                  <c:v>7.372072604265431E-4</c:v>
                </c:pt>
                <c:pt idx="564">
                  <c:v>7.7458010301374703E-4</c:v>
                </c:pt>
                <c:pt idx="565">
                  <c:v>8.1206635914639141E-4</c:v>
                </c:pt>
                <c:pt idx="566">
                  <c:v>8.4962577600263521E-4</c:v>
                </c:pt>
                <c:pt idx="567">
                  <c:v>8.8721724164720164E-4</c:v>
                </c:pt>
                <c:pt idx="568">
                  <c:v>9.2479926008962184E-4</c:v>
                </c:pt>
                <c:pt idx="569">
                  <c:v>9.6234726443209016E-4</c:v>
                </c:pt>
                <c:pt idx="570">
                  <c:v>9.9985960884577813E-4</c:v>
                </c:pt>
                <c:pt idx="571">
                  <c:v>1.0373364258351849E-3</c:v>
                </c:pt>
                <c:pt idx="572">
                  <c:v>1.0747780269576477E-3</c:v>
                </c:pt>
                <c:pt idx="573">
                  <c:v>1.1121849028587238E-3</c:v>
                </c:pt>
                <c:pt idx="574">
                  <c:v>1.149557723305387E-3</c:v>
                </c:pt>
                <c:pt idx="575">
                  <c:v>1.1868973372200998E-3</c:v>
                </c:pt>
                <c:pt idx="576">
                  <c:v>1.2242047727146657E-3</c:v>
                </c:pt>
                <c:pt idx="577">
                  <c:v>1.2614812371234262E-3</c:v>
                </c:pt>
                <c:pt idx="578">
                  <c:v>1.2987281170373328E-3</c:v>
                </c:pt>
                <c:pt idx="579">
                  <c:v>1.3359469783369255E-3</c:v>
                </c:pt>
                <c:pt idx="580">
                  <c:v>1.3731395662255307E-3</c:v>
                </c:pt>
                <c:pt idx="581">
                  <c:v>1.410307805263331E-3</c:v>
                </c:pt>
                <c:pt idx="582">
                  <c:v>1.4474537994003467E-3</c:v>
                </c:pt>
                <c:pt idx="583">
                  <c:v>1.4845798320096311E-3</c:v>
                </c:pt>
                <c:pt idx="584">
                  <c:v>1.5216883659209058E-3</c:v>
                </c:pt>
                <c:pt idx="585">
                  <c:v>1.5587820434528842E-3</c:v>
                </c:pt>
                <c:pt idx="586">
                  <c:v>1.59586368644778E-3</c:v>
                </c:pt>
                <c:pt idx="587">
                  <c:v>1.6329362963040672E-3</c:v>
                </c:pt>
                <c:pt idx="588">
                  <c:v>1.6700030540098959E-3</c:v>
                </c:pt>
                <c:pt idx="589">
                  <c:v>1.7070673201762911E-3</c:v>
                </c:pt>
                <c:pt idx="590">
                  <c:v>1.744132635071877E-3</c:v>
                </c:pt>
                <c:pt idx="591">
                  <c:v>1.7812027186545475E-3</c:v>
                </c:pt>
                <c:pt idx="592">
                  <c:v>1.8182814706068468E-3</c:v>
                </c:pt>
                <c:pt idx="593">
                  <c:v>1.8606730427931683E-3</c:v>
                </c:pt>
                <c:pt idx="594">
                  <c:v>1.8977843373556042E-3</c:v>
                </c:pt>
                <c:pt idx="595">
                  <c:v>1.9349177268548493E-3</c:v>
                </c:pt>
                <c:pt idx="596">
                  <c:v>1.9720778559091452E-3</c:v>
                </c:pt>
                <c:pt idx="597">
                  <c:v>2.009269549038511E-3</c:v>
                </c:pt>
                <c:pt idx="598">
                  <c:v>2.0464978106990305E-3</c:v>
                </c:pt>
                <c:pt idx="599">
                  <c:v>2.0837678253180177E-3</c:v>
                </c:pt>
                <c:pt idx="600">
                  <c:v>2.121084957332018E-3</c:v>
                </c:pt>
                <c:pt idx="601">
                  <c:v>2.1584547512206605E-3</c:v>
                </c:pt>
                <c:pt idx="602">
                  <c:v>2.1931480912574328E-3</c:v>
                </c:pt>
                <c:pt idx="603">
                  <c:v>2.2306293899218696E-3</c:v>
                </c:pt>
                <c:pt idx="604">
                  <c:v>2.2681807089227944E-3</c:v>
                </c:pt>
                <c:pt idx="605">
                  <c:v>2.3058083307766321E-3</c:v>
                </c:pt>
                <c:pt idx="606">
                  <c:v>2.3435187187223127E-3</c:v>
                </c:pt>
                <c:pt idx="607">
                  <c:v>2.3813185167589406E-3</c:v>
                </c:pt>
                <c:pt idx="608">
                  <c:v>2.4300606393252194E-3</c:v>
                </c:pt>
                <c:pt idx="609">
                  <c:v>2.4680907221468419E-3</c:v>
                </c:pt>
                <c:pt idx="610">
                  <c:v>2.5062333185528868E-3</c:v>
                </c:pt>
                <c:pt idx="611">
                  <c:v>2.544495847696864E-3</c:v>
                </c:pt>
                <c:pt idx="612">
                  <c:v>2.5828859097136512E-3</c:v>
                </c:pt>
                <c:pt idx="613">
                  <c:v>2.6214112857643893E-3</c:v>
                </c:pt>
                <c:pt idx="614">
                  <c:v>2.6600799380809372E-3</c:v>
                </c:pt>
                <c:pt idx="615">
                  <c:v>2.698900010013181E-3</c:v>
                </c:pt>
                <c:pt idx="616">
                  <c:v>2.7378798260750199E-3</c:v>
                </c:pt>
                <c:pt idx="617">
                  <c:v>2.7770278919934262E-3</c:v>
                </c:pt>
                <c:pt idx="618">
                  <c:v>2.81635289475772E-3</c:v>
                </c:pt>
                <c:pt idx="619">
                  <c:v>2.8558637026712525E-3</c:v>
                </c:pt>
                <c:pt idx="620">
                  <c:v>2.8955691763122684E-3</c:v>
                </c:pt>
                <c:pt idx="621">
                  <c:v>2.9354731493302193E-3</c:v>
                </c:pt>
                <c:pt idx="622">
                  <c:v>2.9755736532151482E-3</c:v>
                </c:pt>
                <c:pt idx="623">
                  <c:v>3.0158683680976072E-3</c:v>
                </c:pt>
                <c:pt idx="624">
                  <c:v>3.056354941543514E-3</c:v>
                </c:pt>
                <c:pt idx="625">
                  <c:v>3.0970309885429794E-3</c:v>
                </c:pt>
                <c:pt idx="626">
                  <c:v>3.1378940915006751E-3</c:v>
                </c:pt>
                <c:pt idx="627">
                  <c:v>3.1789418002218135E-3</c:v>
                </c:pt>
                <c:pt idx="628">
                  <c:v>3.2201716319029527E-3</c:v>
                </c:pt>
                <c:pt idx="629">
                  <c:v>3.2615810711197303E-3</c:v>
                </c:pt>
                <c:pt idx="630">
                  <c:v>3.303167569816572E-3</c:v>
                </c:pt>
                <c:pt idx="631">
                  <c:v>3.3449285472937689E-3</c:v>
                </c:pt>
                <c:pt idx="632">
                  <c:v>3.386861390197404E-3</c:v>
                </c:pt>
                <c:pt idx="633">
                  <c:v>3.4289634525066504E-3</c:v>
                </c:pt>
                <c:pt idx="634">
                  <c:v>3.4712320555243537E-3</c:v>
                </c:pt>
                <c:pt idx="635">
                  <c:v>3.5136644878630157E-3</c:v>
                </c:pt>
                <c:pt idx="636">
                  <c:v>3.5562580054358155E-3</c:v>
                </c:pt>
                <c:pt idx="637">
                  <c:v>3.5990098314434699E-3</c:v>
                </c:pt>
                <c:pt idx="638">
                  <c:v>3.6419171563637194E-3</c:v>
                </c:pt>
                <c:pt idx="639">
                  <c:v>3.6849771379388481E-3</c:v>
                </c:pt>
                <c:pt idx="640">
                  <c:v>3.7281869011658248E-3</c:v>
                </c:pt>
                <c:pt idx="641">
                  <c:v>3.7715435382833858E-3</c:v>
                </c:pt>
                <c:pt idx="642">
                  <c:v>3.8150441087613004E-3</c:v>
                </c:pt>
                <c:pt idx="643">
                  <c:v>3.8586856392887653E-3</c:v>
                </c:pt>
                <c:pt idx="644">
                  <c:v>3.9024651237634551E-3</c:v>
                </c:pt>
                <c:pt idx="645">
                  <c:v>3.9463795232794752E-3</c:v>
                </c:pt>
                <c:pt idx="646">
                  <c:v>3.9904257661164139E-3</c:v>
                </c:pt>
                <c:pt idx="647">
                  <c:v>4.0346007477281712E-3</c:v>
                </c:pt>
                <c:pt idx="648">
                  <c:v>4.0789013307306957E-3</c:v>
                </c:pt>
                <c:pt idx="649">
                  <c:v>4.1233243448927873E-3</c:v>
                </c:pt>
                <c:pt idx="650">
                  <c:v>4.1678665871222971E-3</c:v>
                </c:pt>
                <c:pt idx="651">
                  <c:v>4.2125248214571528E-3</c:v>
                </c:pt>
                <c:pt idx="652">
                  <c:v>4.2572957790528703E-3</c:v>
                </c:pt>
                <c:pt idx="653">
                  <c:v>4.3021761581720471E-3</c:v>
                </c:pt>
                <c:pt idx="654">
                  <c:v>4.3471626241731879E-3</c:v>
                </c:pt>
                <c:pt idx="655">
                  <c:v>4.3922518094999764E-3</c:v>
                </c:pt>
                <c:pt idx="656">
                  <c:v>4.4374403136703249E-3</c:v>
                </c:pt>
                <c:pt idx="657">
                  <c:v>4.482724703264768E-3</c:v>
                </c:pt>
                <c:pt idx="658">
                  <c:v>4.5281015119172608E-3</c:v>
                </c:pt>
                <c:pt idx="659">
                  <c:v>4.5735672403029197E-3</c:v>
                </c:pt>
                <c:pt idx="660">
                  <c:v>4.6324407830942221E-3</c:v>
                </c:pt>
                <c:pt idx="661">
                  <c:v>4.6647512941202021E-3</c:v>
                </c:pt>
                <c:pt idx="662">
                  <c:v>4.710462456016527E-3</c:v>
                </c:pt>
                <c:pt idx="663">
                  <c:v>4.7562482105543936E-3</c:v>
                </c:pt>
                <c:pt idx="664">
                  <c:v>4.8021048934607548E-3</c:v>
                </c:pt>
                <c:pt idx="665">
                  <c:v>4.8480288074415224E-3</c:v>
                </c:pt>
                <c:pt idx="666">
                  <c:v>4.8940162221728107E-3</c:v>
                </c:pt>
                <c:pt idx="667">
                  <c:v>4.9400633742895479E-3</c:v>
                </c:pt>
                <c:pt idx="668">
                  <c:v>4.9861664673762785E-3</c:v>
                </c:pt>
                <c:pt idx="669">
                  <c:v>5.0323216719575254E-3</c:v>
                </c:pt>
                <c:pt idx="670">
                  <c:v>5.0785251254879381E-3</c:v>
                </c:pt>
                <c:pt idx="671">
                  <c:v>5.1247729323430895E-3</c:v>
                </c:pt>
                <c:pt idx="672">
                  <c:v>5.1710611588934481E-3</c:v>
                </c:pt>
                <c:pt idx="673">
                  <c:v>5.2173856760572793E-3</c:v>
                </c:pt>
                <c:pt idx="674">
                  <c:v>5.2637421262820188E-3</c:v>
                </c:pt>
                <c:pt idx="675">
                  <c:v>5.3101261077749826E-3</c:v>
                </c:pt>
                <c:pt idx="676">
                  <c:v>5.3565331861497234E-3</c:v>
                </c:pt>
                <c:pt idx="677">
                  <c:v>5.4029588944203366E-3</c:v>
                </c:pt>
                <c:pt idx="678">
                  <c:v>5.4493987329905106E-3</c:v>
                </c:pt>
                <c:pt idx="679">
                  <c:v>5.4958481696473936E-3</c:v>
                </c:pt>
                <c:pt idx="680">
                  <c:v>5.5423026395523961E-3</c:v>
                </c:pt>
                <c:pt idx="681">
                  <c:v>5.588757545233307E-3</c:v>
                </c:pt>
                <c:pt idx="682">
                  <c:v>5.6352082565779421E-3</c:v>
                </c:pt>
                <c:pt idx="683">
                  <c:v>5.6816501108253852E-3</c:v>
                </c:pt>
                <c:pt idx="684">
                  <c:v>5.7280784125598528E-3</c:v>
                </c:pt>
                <c:pt idx="685">
                  <c:v>5.7744884337032525E-3</c:v>
                </c:pt>
                <c:pt idx="686">
                  <c:v>5.8208754135088284E-3</c:v>
                </c:pt>
                <c:pt idx="687">
                  <c:v>5.8672345585539347E-3</c:v>
                </c:pt>
                <c:pt idx="688">
                  <c:v>5.9135610427358759E-3</c:v>
                </c:pt>
                <c:pt idx="689">
                  <c:v>5.9598500072627096E-3</c:v>
                </c:pt>
                <c:pt idx="690">
                  <c:v>6.0060965606508311E-3</c:v>
                </c:pt>
                <c:pt idx="691">
                  <c:v>6.0522957787171004E-3</c:v>
                </c:pt>
                <c:pt idx="692">
                  <c:v>6.0984427045753251E-3</c:v>
                </c:pt>
                <c:pt idx="693">
                  <c:v>6.1445323486303592E-3</c:v>
                </c:pt>
                <c:pt idx="694">
                  <c:v>6.1905596885737154E-3</c:v>
                </c:pt>
                <c:pt idx="695">
                  <c:v>6.2365196693789683E-3</c:v>
                </c:pt>
                <c:pt idx="696">
                  <c:v>6.2824072032984712E-3</c:v>
                </c:pt>
                <c:pt idx="697">
                  <c:v>6.3282171698591906E-3</c:v>
                </c:pt>
                <c:pt idx="698">
                  <c:v>6.3739444158583316E-3</c:v>
                </c:pt>
                <c:pt idx="699">
                  <c:v>6.4195837553613633E-3</c:v>
                </c:pt>
                <c:pt idx="700">
                  <c:v>6.4651299696987337E-3</c:v>
                </c:pt>
                <c:pt idx="701">
                  <c:v>6.5105778074630244E-3</c:v>
                </c:pt>
                <c:pt idx="702">
                  <c:v>6.5559219845076361E-3</c:v>
                </c:pt>
                <c:pt idx="703">
                  <c:v>6.6011571839432832E-3</c:v>
                </c:pt>
                <c:pt idx="704">
                  <c:v>6.646278056137777E-3</c:v>
                </c:pt>
                <c:pt idx="705">
                  <c:v>6.6912792187147092E-3</c:v>
                </c:pt>
                <c:pt idx="706">
                  <c:v>6.7361552565517024E-3</c:v>
                </c:pt>
                <c:pt idx="707">
                  <c:v>6.7809007217804092E-3</c:v>
                </c:pt>
                <c:pt idx="708">
                  <c:v>6.8255101337862901E-3</c:v>
                </c:pt>
                <c:pt idx="709">
                  <c:v>6.8699779792092772E-3</c:v>
                </c:pt>
                <c:pt idx="710">
                  <c:v>6.9142987119431096E-3</c:v>
                </c:pt>
                <c:pt idx="711">
                  <c:v>6.9708957836491729E-3</c:v>
                </c:pt>
                <c:pt idx="712">
                  <c:v>7.0024764911989371E-3</c:v>
                </c:pt>
                <c:pt idx="713">
                  <c:v>7.0463222817921407E-3</c:v>
                </c:pt>
                <c:pt idx="714">
                  <c:v>7.0899984478421108E-3</c:v>
                </c:pt>
                <c:pt idx="715">
                  <c:v>7.1334992795372646E-3</c:v>
                </c:pt>
                <c:pt idx="716">
                  <c:v>7.1768190343320954E-3</c:v>
                </c:pt>
                <c:pt idx="717">
                  <c:v>7.2199519369500172E-3</c:v>
                </c:pt>
                <c:pt idx="718">
                  <c:v>7.2628921793877459E-3</c:v>
                </c:pt>
                <c:pt idx="719">
                  <c:v>7.3056339209188036E-3</c:v>
                </c:pt>
                <c:pt idx="720">
                  <c:v>7.3481712880983374E-3</c:v>
                </c:pt>
                <c:pt idx="721">
                  <c:v>7.3904983747688103E-3</c:v>
                </c:pt>
                <c:pt idx="722">
                  <c:v>7.4326092420646051E-3</c:v>
                </c:pt>
                <c:pt idx="723">
                  <c:v>7.4744979184185895E-3</c:v>
                </c:pt>
                <c:pt idx="724">
                  <c:v>7.5161584371736785E-3</c:v>
                </c:pt>
                <c:pt idx="725">
                  <c:v>7.5575880853416813E-3</c:v>
                </c:pt>
                <c:pt idx="726">
                  <c:v>7.5987899616112454E-3</c:v>
                </c:pt>
                <c:pt idx="727">
                  <c:v>7.6397678299457593E-3</c:v>
                </c:pt>
                <c:pt idx="728">
                  <c:v>7.680525533698474E-3</c:v>
                </c:pt>
                <c:pt idx="729">
                  <c:v>7.7210669956192966E-3</c:v>
                </c:pt>
                <c:pt idx="730">
                  <c:v>7.7613962178620134E-3</c:v>
                </c:pt>
                <c:pt idx="731">
                  <c:v>7.801517281992393E-3</c:v>
                </c:pt>
                <c:pt idx="732">
                  <c:v>7.84143434899498E-3</c:v>
                </c:pt>
                <c:pt idx="733">
                  <c:v>7.881151659280319E-3</c:v>
                </c:pt>
                <c:pt idx="734">
                  <c:v>7.9206735326921764E-3</c:v>
                </c:pt>
                <c:pt idx="735">
                  <c:v>7.9600043685147809E-3</c:v>
                </c:pt>
                <c:pt idx="736">
                  <c:v>7.9991486454800351E-3</c:v>
                </c:pt>
                <c:pt idx="737">
                  <c:v>8.038110921773662E-3</c:v>
                </c:pt>
                <c:pt idx="738">
                  <c:v>8.0768958350435124E-3</c:v>
                </c:pt>
                <c:pt idx="739">
                  <c:v>8.1155081024052739E-3</c:v>
                </c:pt>
                <c:pt idx="740">
                  <c:v>8.1539525204505619E-3</c:v>
                </c:pt>
                <c:pt idx="741">
                  <c:v>8.1922339652532768E-3</c:v>
                </c:pt>
                <c:pt idx="742">
                  <c:v>8.2303573923770499E-3</c:v>
                </c:pt>
                <c:pt idx="743">
                  <c:v>8.2683278368824685E-3</c:v>
                </c:pt>
                <c:pt idx="744">
                  <c:v>8.30615041333343E-3</c:v>
                </c:pt>
                <c:pt idx="745">
                  <c:v>8.3438303158052396E-3</c:v>
                </c:pt>
                <c:pt idx="746">
                  <c:v>8.3813728178920612E-3</c:v>
                </c:pt>
                <c:pt idx="747">
                  <c:v>8.4187832727139252E-3</c:v>
                </c:pt>
                <c:pt idx="748">
                  <c:v>8.4560671129241729E-3</c:v>
                </c:pt>
                <c:pt idx="749">
                  <c:v>8.4932298507179958E-3</c:v>
                </c:pt>
                <c:pt idx="750">
                  <c:v>8.5302770778390106E-3</c:v>
                </c:pt>
                <c:pt idx="751">
                  <c:v>8.5672144655886736E-3</c:v>
                </c:pt>
                <c:pt idx="752">
                  <c:v>8.6040477648341666E-3</c:v>
                </c:pt>
                <c:pt idx="753">
                  <c:v>8.6407828060156167E-3</c:v>
                </c:pt>
                <c:pt idx="754">
                  <c:v>8.6774254991561807E-3</c:v>
                </c:pt>
                <c:pt idx="755">
                  <c:v>8.7139818338708014E-3</c:v>
                </c:pt>
                <c:pt idx="756">
                  <c:v>8.7504578793740871E-3</c:v>
                </c:pt>
                <c:pt idx="757">
                  <c:v>8.786859784490831E-3</c:v>
                </c:pt>
                <c:pt idx="758">
                  <c:v>8.8312204199148467E-3</c:v>
                </c:pt>
                <c:pt idx="759">
                  <c:v>8.8674999559502019E-3</c:v>
                </c:pt>
                <c:pt idx="760">
                  <c:v>8.9037253021194852E-3</c:v>
                </c:pt>
                <c:pt idx="761">
                  <c:v>8.9399028782955886E-3</c:v>
                </c:pt>
                <c:pt idx="762">
                  <c:v>8.965291955270847E-3</c:v>
                </c:pt>
                <c:pt idx="763">
                  <c:v>9.0121407953048412E-3</c:v>
                </c:pt>
                <c:pt idx="764">
                  <c:v>9.0482143710628859E-3</c:v>
                </c:pt>
                <c:pt idx="765">
                  <c:v>9.0842666467018697E-3</c:v>
                </c:pt>
                <c:pt idx="766">
                  <c:v>9.1203044373454768E-3</c:v>
                </c:pt>
                <c:pt idx="767">
                  <c:v>9.1563346372056462E-3</c:v>
                </c:pt>
                <c:pt idx="768">
                  <c:v>9.1923642195945263E-3</c:v>
                </c:pt>
                <c:pt idx="769">
                  <c:v>9.2284002369401024E-3</c:v>
                </c:pt>
                <c:pt idx="770">
                  <c:v>9.2644498207994606E-3</c:v>
                </c:pt>
                <c:pt idx="771">
                  <c:v>9.3005201818737691E-3</c:v>
                </c:pt>
                <c:pt idx="772">
                  <c:v>9.3366186100252158E-3</c:v>
                </c:pt>
                <c:pt idx="773">
                  <c:v>9.3727524742909241E-3</c:v>
                </c:pt>
                <c:pt idx="774">
                  <c:v>9.4089292229014038E-3</c:v>
                </c:pt>
                <c:pt idx="775">
                  <c:v>9.4369024750899835E-3</c:v>
                </c:pt>
                <c:pt idx="776">
                  <c:v>9.481441457534056E-3</c:v>
                </c:pt>
                <c:pt idx="777">
                  <c:v>9.5177869104617896E-3</c:v>
                </c:pt>
                <c:pt idx="778">
                  <c:v>9.5541865402223279E-3</c:v>
                </c:pt>
                <c:pt idx="779">
                  <c:v>9.5906330842750985E-3</c:v>
                </c:pt>
                <c:pt idx="780">
                  <c:v>9.627119205203559E-3</c:v>
                </c:pt>
                <c:pt idx="781">
                  <c:v>9.6636374906978115E-3</c:v>
                </c:pt>
                <c:pt idx="782">
                  <c:v>9.7001804535394049E-3</c:v>
                </c:pt>
                <c:pt idx="783">
                  <c:v>9.7367405315843831E-3</c:v>
                </c:pt>
                <c:pt idx="784">
                  <c:v>9.7650006032450123E-3</c:v>
                </c:pt>
                <c:pt idx="785">
                  <c:v>9.8098814099914621E-3</c:v>
                </c:pt>
                <c:pt idx="786">
                  <c:v>9.8464467113063003E-3</c:v>
                </c:pt>
                <c:pt idx="787">
                  <c:v>9.8829981297015434E-3</c:v>
                </c:pt>
                <c:pt idx="788">
                  <c:v>9.9195277281906857E-3</c:v>
                </c:pt>
                <c:pt idx="789">
                  <c:v>9.956027494779399E-3</c:v>
                </c:pt>
                <c:pt idx="790">
                  <c:v>9.992489342454669E-3</c:v>
                </c:pt>
                <c:pt idx="791">
                  <c:v>1.0028905109172629E-2</c:v>
                </c:pt>
                <c:pt idx="792">
                  <c:v>1.0065266557849872E-2</c:v>
                </c:pt>
                <c:pt idx="793">
                  <c:v>1.0101565376353023E-2</c:v>
                </c:pt>
                <c:pt idx="794">
                  <c:v>1.0137793177490273E-2</c:v>
                </c:pt>
                <c:pt idx="795">
                  <c:v>1.0173941499003771E-2</c:v>
                </c:pt>
                <c:pt idx="796">
                  <c:v>1.0210001803562459E-2</c:v>
                </c:pt>
                <c:pt idx="797">
                  <c:v>1.0237981364398381E-2</c:v>
                </c:pt>
                <c:pt idx="798">
                  <c:v>1.0281823837086236E-2</c:v>
                </c:pt>
                <c:pt idx="799">
                  <c:v>1.0317568115970599E-2</c:v>
                </c:pt>
                <c:pt idx="800">
                  <c:v>1.0353189477728918E-2</c:v>
                </c:pt>
                <c:pt idx="801">
                  <c:v>1.0393737657949353E-2</c:v>
                </c:pt>
                <c:pt idx="802">
                  <c:v>1.0426487925842848E-2</c:v>
                </c:pt>
                <c:pt idx="803">
                  <c:v>1.0461682825826005E-2</c:v>
                </c:pt>
                <c:pt idx="804">
                  <c:v>1.0496718096868468E-2</c:v>
                </c:pt>
                <c:pt idx="805">
                  <c:v>1.0531584499401565E-2</c:v>
                </c:pt>
                <c:pt idx="806">
                  <c:v>1.0566272718561429E-2</c:v>
                </c:pt>
                <c:pt idx="807">
                  <c:v>1.0600773364193791E-2</c:v>
                </c:pt>
                <c:pt idx="808">
                  <c:v>1.0635076970857252E-2</c:v>
                </c:pt>
                <c:pt idx="809">
                  <c:v>1.0669173997829379E-2</c:v>
                </c:pt>
                <c:pt idx="810">
                  <c:v>1.0703054829113013E-2</c:v>
                </c:pt>
                <c:pt idx="811">
                  <c:v>1.0736709773444125E-2</c:v>
                </c:pt>
                <c:pt idx="812">
                  <c:v>1.0770129064300738E-2</c:v>
                </c:pt>
                <c:pt idx="813">
                  <c:v>1.0803302859912727E-2</c:v>
                </c:pt>
                <c:pt idx="814">
                  <c:v>1.0850302093403293E-2</c:v>
                </c:pt>
                <c:pt idx="815">
                  <c:v>1.0868874222154361E-2</c:v>
                </c:pt>
                <c:pt idx="816">
                  <c:v>1.0901251729113244E-2</c:v>
                </c:pt>
                <c:pt idx="817">
                  <c:v>1.0935581629494481E-2</c:v>
                </c:pt>
                <c:pt idx="818">
                  <c:v>1.0965139681549647E-2</c:v>
                </c:pt>
                <c:pt idx="819">
                  <c:v>1.1005677396946006E-2</c:v>
                </c:pt>
                <c:pt idx="820">
                  <c:v>1.1036768035480701E-2</c:v>
                </c:pt>
                <c:pt idx="821">
                  <c:v>1.1067528040397595E-2</c:v>
                </c:pt>
                <c:pt idx="822">
                  <c:v>1.1097946822547189E-2</c:v>
                </c:pt>
                <c:pt idx="823">
                  <c:v>1.1128013717310484E-2</c:v>
                </c:pt>
                <c:pt idx="824">
                  <c:v>1.1157717984625929E-2</c:v>
                </c:pt>
                <c:pt idx="825">
                  <c:v>1.1187048809016132E-2</c:v>
                </c:pt>
                <c:pt idx="826">
                  <c:v>1.1215995299615899E-2</c:v>
                </c:pt>
                <c:pt idx="827">
                  <c:v>1.1244546490203546E-2</c:v>
                </c:pt>
                <c:pt idx="828">
                  <c:v>1.1272691445749531E-2</c:v>
                </c:pt>
                <c:pt idx="829">
                  <c:v>1.1300424762173824E-2</c:v>
                </c:pt>
                <c:pt idx="830">
                  <c:v>1.1327750943594049E-2</c:v>
                </c:pt>
                <c:pt idx="831">
                  <c:v>1.1354675754102974E-2</c:v>
                </c:pt>
                <c:pt idx="832">
                  <c:v>1.1381205035373387E-2</c:v>
                </c:pt>
                <c:pt idx="833">
                  <c:v>1.1407344706641676E-2</c:v>
                </c:pt>
                <c:pt idx="834">
                  <c:v>1.1433100764696879E-2</c:v>
                </c:pt>
                <c:pt idx="835">
                  <c:v>1.1458479283866448E-2</c:v>
                </c:pt>
                <c:pt idx="836">
                  <c:v>1.1483486416002891E-2</c:v>
                </c:pt>
                <c:pt idx="837">
                  <c:v>1.1508128390470627E-2</c:v>
                </c:pt>
                <c:pt idx="838">
                  <c:v>1.15324115141322E-2</c:v>
                </c:pt>
                <c:pt idx="839">
                  <c:v>1.1556342171335339E-2</c:v>
                </c:pt>
                <c:pt idx="840">
                  <c:v>1.1579926823899184E-2</c:v>
                </c:pt>
                <c:pt idx="841">
                  <c:v>1.1603172011100468E-2</c:v>
                </c:pt>
                <c:pt idx="842">
                  <c:v>1.1626084349660611E-2</c:v>
                </c:pt>
                <c:pt idx="843">
                  <c:v>1.1648670533731692E-2</c:v>
                </c:pt>
                <c:pt idx="844">
                  <c:v>1.1670937334884198E-2</c:v>
                </c:pt>
                <c:pt idx="845">
                  <c:v>1.1692891602091676E-2</c:v>
                </c:pt>
                <c:pt idx="846">
                  <c:v>1.1714540261720021E-2</c:v>
                </c:pt>
                <c:pt idx="847">
                  <c:v>1.1735890317513009E-2</c:v>
                </c:pt>
                <c:pt idx="848">
                  <c:v>1.1756948850579164E-2</c:v>
                </c:pt>
                <c:pt idx="849">
                  <c:v>1.1777723019379922E-2</c:v>
                </c:pt>
                <c:pt idx="850">
                  <c:v>1.1798220059715847E-2</c:v>
                </c:pt>
                <c:pt idx="851">
                  <c:v>1.1818447284715889E-2</c:v>
                </c:pt>
                <c:pt idx="852">
                  <c:v>1.1838412084823596E-2</c:v>
                </c:pt>
                <c:pt idx="853">
                  <c:v>1.1860917245787111E-2</c:v>
                </c:pt>
                <c:pt idx="854">
                  <c:v>1.1880344952482443E-2</c:v>
                </c:pt>
                <c:pt idx="855">
                  <c:v>1.1899533964598931E-2</c:v>
                </c:pt>
                <c:pt idx="856">
                  <c:v>1.1918491992761701E-2</c:v>
                </c:pt>
                <c:pt idx="857">
                  <c:v>1.1937226824851779E-2</c:v>
                </c:pt>
                <c:pt idx="858">
                  <c:v>1.1955746325996455E-2</c:v>
                </c:pt>
                <c:pt idx="859">
                  <c:v>1.1974058438558987E-2</c:v>
                </c:pt>
                <c:pt idx="860">
                  <c:v>1.1992171182128534E-2</c:v>
                </c:pt>
                <c:pt idx="861">
                  <c:v>1.2010092653511826E-2</c:v>
                </c:pt>
                <c:pt idx="862">
                  <c:v>1.2027831026722877E-2</c:v>
                </c:pt>
                <c:pt idx="863">
                  <c:v>1.2045394552975319E-2</c:v>
                </c:pt>
                <c:pt idx="864">
                  <c:v>1.2062791560674951E-2</c:v>
                </c:pt>
                <c:pt idx="865">
                  <c:v>1.2080030455410546E-2</c:v>
                </c:pt>
                <c:pt idx="866">
                  <c:v>1.2097119719948595E-2</c:v>
                </c:pt>
                <c:pt idx="867">
                  <c:v>1.2114067914225635E-2</c:v>
                </c:pt>
                <c:pt idx="868">
                  <c:v>1.2130883675343661E-2</c:v>
                </c:pt>
                <c:pt idx="869">
                  <c:v>1.2152323376960785E-2</c:v>
                </c:pt>
                <c:pt idx="870">
                  <c:v>1.2173913011849736E-2</c:v>
                </c:pt>
                <c:pt idx="871">
                  <c:v>1.2185311673804985E-2</c:v>
                </c:pt>
                <c:pt idx="872">
                  <c:v>1.22016595236731E-2</c:v>
                </c:pt>
                <c:pt idx="873">
                  <c:v>1.2217921875320987E-2</c:v>
                </c:pt>
                <c:pt idx="874">
                  <c:v>1.2234107850787219E-2</c:v>
                </c:pt>
                <c:pt idx="875">
                  <c:v>1.2250226649251957E-2</c:v>
                </c:pt>
                <c:pt idx="876">
                  <c:v>1.2266287547034528E-2</c:v>
                </c:pt>
                <c:pt idx="877">
                  <c:v>1.2282299897594967E-2</c:v>
                </c:pt>
                <c:pt idx="878">
                  <c:v>1.2298273131535106E-2</c:v>
                </c:pt>
                <c:pt idx="879">
                  <c:v>1.2314216756600332E-2</c:v>
                </c:pt>
                <c:pt idx="880">
                  <c:v>1.2330140162096196E-2</c:v>
                </c:pt>
                <c:pt idx="881">
                  <c:v>1.2346047599539098E-2</c:v>
                </c:pt>
                <c:pt idx="882">
                  <c:v>1.2361937547276098E-2</c:v>
                </c:pt>
                <c:pt idx="883">
                  <c:v>1.2377808152569834E-2</c:v>
                </c:pt>
                <c:pt idx="884">
                  <c:v>1.239365754347661E-2</c:v>
                </c:pt>
                <c:pt idx="885">
                  <c:v>1.2409483828844645E-2</c:v>
                </c:pt>
                <c:pt idx="886">
                  <c:v>1.2425285098314065E-2</c:v>
                </c:pt>
                <c:pt idx="887">
                  <c:v>1.2441059422315602E-2</c:v>
                </c:pt>
                <c:pt idx="888">
                  <c:v>1.2456804852068829E-2</c:v>
                </c:pt>
                <c:pt idx="889">
                  <c:v>1.2472519419582171E-2</c:v>
                </c:pt>
                <c:pt idx="890">
                  <c:v>1.2488201137651578E-2</c:v>
                </c:pt>
                <c:pt idx="891">
                  <c:v>1.2503847999859447E-2</c:v>
                </c:pt>
                <c:pt idx="892">
                  <c:v>1.2519457980573951E-2</c:v>
                </c:pt>
                <c:pt idx="893">
                  <c:v>1.2535029034948604E-2</c:v>
                </c:pt>
                <c:pt idx="894">
                  <c:v>1.2550559098920951E-2</c:v>
                </c:pt>
                <c:pt idx="895">
                  <c:v>1.2566046089212567E-2</c:v>
                </c:pt>
                <c:pt idx="896">
                  <c:v>1.258148790332774E-2</c:v>
                </c:pt>
                <c:pt idx="897">
                  <c:v>1.2596882419553689E-2</c:v>
                </c:pt>
                <c:pt idx="898">
                  <c:v>1.261222749695926E-2</c:v>
                </c:pt>
                <c:pt idx="899">
                  <c:v>1.2627520975394912E-2</c:v>
                </c:pt>
                <c:pt idx="900">
                  <c:v>1.2642760675492944E-2</c:v>
                </c:pt>
                <c:pt idx="901">
                  <c:v>1.2657944398665527E-2</c:v>
                </c:pt>
                <c:pt idx="902">
                  <c:v>1.2673069927106446E-2</c:v>
                </c:pt>
                <c:pt idx="903">
                  <c:v>1.2688135023789354E-2</c:v>
                </c:pt>
                <c:pt idx="904">
                  <c:v>1.2711681216897086E-2</c:v>
                </c:pt>
                <c:pt idx="905">
                  <c:v>1.272269566335945E-2</c:v>
                </c:pt>
                <c:pt idx="906">
                  <c:v>1.2732945064734451E-2</c:v>
                </c:pt>
                <c:pt idx="907">
                  <c:v>1.2747745679731274E-2</c:v>
                </c:pt>
                <c:pt idx="908">
                  <c:v>1.276247438954492E-2</c:v>
                </c:pt>
                <c:pt idx="909">
                  <c:v>1.2777128841831973E-2</c:v>
                </c:pt>
                <c:pt idx="910">
                  <c:v>1.2791706665029979E-2</c:v>
                </c:pt>
                <c:pt idx="911">
                  <c:v>1.2806205468358979E-2</c:v>
                </c:pt>
                <c:pt idx="912">
                  <c:v>1.2820622841819325E-2</c:v>
                </c:pt>
                <c:pt idx="913">
                  <c:v>1.2834956356195609E-2</c:v>
                </c:pt>
                <c:pt idx="914">
                  <c:v>1.2849203563054707E-2</c:v>
                </c:pt>
                <c:pt idx="915">
                  <c:v>1.286336199474686E-2</c:v>
                </c:pt>
                <c:pt idx="916">
                  <c:v>1.2877429164408313E-2</c:v>
                </c:pt>
                <c:pt idx="917">
                  <c:v>1.2896028371297039E-2</c:v>
                </c:pt>
                <c:pt idx="918">
                  <c:v>1.2905279674109059E-2</c:v>
                </c:pt>
                <c:pt idx="919">
                  <c:v>1.2919057944351275E-2</c:v>
                </c:pt>
                <c:pt idx="920">
                  <c:v>1.2932734812970175E-2</c:v>
                </c:pt>
                <c:pt idx="921">
                  <c:v>1.2946307697040103E-2</c:v>
                </c:pt>
                <c:pt idx="922">
                  <c:v>1.2959773994426443E-2</c:v>
                </c:pt>
                <c:pt idx="923">
                  <c:v>1.2973131083787144E-2</c:v>
                </c:pt>
                <c:pt idx="924">
                  <c:v>1.2986376324574705E-2</c:v>
                </c:pt>
                <c:pt idx="925">
                  <c:v>1.2999507057037471E-2</c:v>
                </c:pt>
                <c:pt idx="926">
                  <c:v>1.3012520602221835E-2</c:v>
                </c:pt>
                <c:pt idx="927">
                  <c:v>1.3025414261973329E-2</c:v>
                </c:pt>
                <c:pt idx="928">
                  <c:v>1.3038185318939256E-2</c:v>
                </c:pt>
                <c:pt idx="929">
                  <c:v>1.3050831036570655E-2</c:v>
                </c:pt>
                <c:pt idx="930">
                  <c:v>1.306334865912384E-2</c:v>
                </c:pt>
                <c:pt idx="931">
                  <c:v>1.3075735411663895E-2</c:v>
                </c:pt>
                <c:pt idx="932">
                  <c:v>1.3087988532789413E-2</c:v>
                </c:pt>
                <c:pt idx="933">
                  <c:v>1.3100106325351893E-2</c:v>
                </c:pt>
                <c:pt idx="934">
                  <c:v>1.3112088389522996E-2</c:v>
                </c:pt>
                <c:pt idx="935">
                  <c:v>1.3123934402932429E-2</c:v>
                </c:pt>
                <c:pt idx="936">
                  <c:v>1.3135644043251288E-2</c:v>
                </c:pt>
                <c:pt idx="937">
                  <c:v>1.3147216988190311E-2</c:v>
                </c:pt>
                <c:pt idx="938">
                  <c:v>1.3158652915502717E-2</c:v>
                </c:pt>
                <c:pt idx="939">
                  <c:v>1.3169951502982686E-2</c:v>
                </c:pt>
                <c:pt idx="940">
                  <c:v>1.3181112428466661E-2</c:v>
                </c:pt>
                <c:pt idx="941">
                  <c:v>1.319213536983423E-2</c:v>
                </c:pt>
                <c:pt idx="942">
                  <c:v>1.3203020005007027E-2</c:v>
                </c:pt>
                <c:pt idx="943">
                  <c:v>1.3213766011951367E-2</c:v>
                </c:pt>
                <c:pt idx="944">
                  <c:v>1.3224373068676704E-2</c:v>
                </c:pt>
                <c:pt idx="945">
                  <c:v>1.3234840853236953E-2</c:v>
                </c:pt>
                <c:pt idx="946">
                  <c:v>1.324516904373136E-2</c:v>
                </c:pt>
                <c:pt idx="947">
                  <c:v>1.3255357318303851E-2</c:v>
                </c:pt>
                <c:pt idx="948">
                  <c:v>1.326540535514434E-2</c:v>
                </c:pt>
                <c:pt idx="949">
                  <c:v>1.327531283248895E-2</c:v>
                </c:pt>
                <c:pt idx="950">
                  <c:v>1.3285079428620237E-2</c:v>
                </c:pt>
                <c:pt idx="951">
                  <c:v>1.3294704821868272E-2</c:v>
                </c:pt>
                <c:pt idx="952">
                  <c:v>1.3304188690610003E-2</c:v>
                </c:pt>
                <c:pt idx="953">
                  <c:v>1.3313530713270332E-2</c:v>
                </c:pt>
                <c:pt idx="954">
                  <c:v>1.3322730568323879E-2</c:v>
                </c:pt>
                <c:pt idx="955">
                  <c:v>1.3331787934292346E-2</c:v>
                </c:pt>
                <c:pt idx="956">
                  <c:v>1.3340702489748028E-2</c:v>
                </c:pt>
                <c:pt idx="957">
                  <c:v>1.3349473913312275E-2</c:v>
                </c:pt>
                <c:pt idx="958">
                  <c:v>1.3358101883657466E-2</c:v>
                </c:pt>
                <c:pt idx="959">
                  <c:v>1.3366586079505909E-2</c:v>
                </c:pt>
                <c:pt idx="960">
                  <c:v>1.3374926179630944E-2</c:v>
                </c:pt>
                <c:pt idx="961">
                  <c:v>1.3383121862858909E-2</c:v>
                </c:pt>
                <c:pt idx="962">
                  <c:v>1.3391172808066509E-2</c:v>
                </c:pt>
                <c:pt idx="963">
                  <c:v>1.339907869418411E-2</c:v>
                </c:pt>
                <c:pt idx="964">
                  <c:v>1.3406839200194635E-2</c:v>
                </c:pt>
                <c:pt idx="965">
                  <c:v>1.3414454005134663E-2</c:v>
                </c:pt>
                <c:pt idx="966">
                  <c:v>1.3423977744679802E-2</c:v>
                </c:pt>
                <c:pt idx="967">
                  <c:v>1.3431268998318698E-2</c:v>
                </c:pt>
                <c:pt idx="968">
                  <c:v>1.3438413503733369E-2</c:v>
                </c:pt>
                <c:pt idx="969">
                  <c:v>1.3445410940130208E-2</c:v>
                </c:pt>
                <c:pt idx="970">
                  <c:v>1.3452260986770994E-2</c:v>
                </c:pt>
                <c:pt idx="971">
                  <c:v>1.3458963322975071E-2</c:v>
                </c:pt>
                <c:pt idx="972">
                  <c:v>1.3466137809793848E-2</c:v>
                </c:pt>
                <c:pt idx="973">
                  <c:v>1.3471923581635467E-2</c:v>
                </c:pt>
                <c:pt idx="974">
                  <c:v>1.3476377769512115E-2</c:v>
                </c:pt>
                <c:pt idx="975">
                  <c:v>1.3484289151817836E-2</c:v>
                </c:pt>
                <c:pt idx="976">
                  <c:v>1.3490248127644966E-2</c:v>
                </c:pt>
                <c:pt idx="977">
                  <c:v>1.3496057470169605E-2</c:v>
                </c:pt>
                <c:pt idx="978">
                  <c:v>1.3501716859121861E-2</c:v>
                </c:pt>
                <c:pt idx="979">
                  <c:v>1.3507225974292872E-2</c:v>
                </c:pt>
                <c:pt idx="980">
                  <c:v>1.3512584495534165E-2</c:v>
                </c:pt>
                <c:pt idx="981">
                  <c:v>1.3517792102760259E-2</c:v>
                </c:pt>
                <c:pt idx="982">
                  <c:v>1.3522848475946498E-2</c:v>
                </c:pt>
                <c:pt idx="983">
                  <c:v>1.352775329513165E-2</c:v>
                </c:pt>
                <c:pt idx="984">
                  <c:v>1.3532506335457536E-2</c:v>
                </c:pt>
                <c:pt idx="985">
                  <c:v>1.35371083079113E-2</c:v>
                </c:pt>
                <c:pt idx="986">
                  <c:v>1.3541560461769271E-2</c:v>
                </c:pt>
                <c:pt idx="987">
                  <c:v>1.3545864062455525E-2</c:v>
                </c:pt>
                <c:pt idx="988">
                  <c:v>1.3550020385469111E-2</c:v>
                </c:pt>
                <c:pt idx="989">
                  <c:v>1.355403071638081E-2</c:v>
                </c:pt>
                <c:pt idx="990">
                  <c:v>1.3557896350832479E-2</c:v>
                </c:pt>
                <c:pt idx="991">
                  <c:v>1.356161859453444E-2</c:v>
                </c:pt>
                <c:pt idx="992">
                  <c:v>1.356519876326483E-2</c:v>
                </c:pt>
                <c:pt idx="993">
                  <c:v>1.3568638182866999E-2</c:v>
                </c:pt>
                <c:pt idx="994">
                  <c:v>1.3571938189247982E-2</c:v>
                </c:pt>
                <c:pt idx="995">
                  <c:v>1.3575100128377419E-2</c:v>
                </c:pt>
                <c:pt idx="996">
                  <c:v>1.3576993234192867E-2</c:v>
                </c:pt>
                <c:pt idx="997">
                  <c:v>1.3581015239058903E-2</c:v>
                </c:pt>
                <c:pt idx="998">
                  <c:v>1.3583771152844776E-2</c:v>
                </c:pt>
                <c:pt idx="999">
                  <c:v>1.3586394483843077E-2</c:v>
                </c:pt>
                <c:pt idx="1000">
                  <c:v>1.3588886628308001E-2</c:v>
                </c:pt>
                <c:pt idx="1001">
                  <c:v>1.3591248992545492E-2</c:v>
                </c:pt>
                <c:pt idx="1002">
                  <c:v>1.359348299291171E-2</c:v>
                </c:pt>
                <c:pt idx="1003">
                  <c:v>1.3595590055810652E-2</c:v>
                </c:pt>
                <c:pt idx="1004">
                  <c:v>1.3597571617693493E-2</c:v>
                </c:pt>
                <c:pt idx="1005">
                  <c:v>1.3599429125055983E-2</c:v>
                </c:pt>
                <c:pt idx="1006">
                  <c:v>1.3601164034436923E-2</c:v>
                </c:pt>
                <c:pt idx="1007">
                  <c:v>1.3602777812417081E-2</c:v>
                </c:pt>
                <c:pt idx="1008">
                  <c:v>1.3604836949220702E-2</c:v>
                </c:pt>
                <c:pt idx="1009">
                  <c:v>1.3604816757027391E-2</c:v>
                </c:pt>
                <c:pt idx="1010">
                  <c:v>1.3606907174341872E-2</c:v>
                </c:pt>
                <c:pt idx="1011">
                  <c:v>1.3608051293291453E-2</c:v>
                </c:pt>
                <c:pt idx="1012">
                  <c:v>1.3609081764304537E-2</c:v>
                </c:pt>
                <c:pt idx="1013">
                  <c:v>1.361000011417373E-2</c:v>
                </c:pt>
                <c:pt idx="1014">
                  <c:v>1.3610807879722311E-2</c:v>
                </c:pt>
                <c:pt idx="1015">
                  <c:v>1.3611506607800533E-2</c:v>
                </c:pt>
                <c:pt idx="1016">
                  <c:v>1.3612097855285636E-2</c:v>
                </c:pt>
                <c:pt idx="1017">
                  <c:v>1.361258318907879E-2</c:v>
                </c:pt>
                <c:pt idx="1018">
                  <c:v>1.3612305819595947E-2</c:v>
                </c:pt>
                <c:pt idx="1019">
                  <c:v>1.3612601870610882E-2</c:v>
                </c:pt>
                <c:pt idx="1020">
                  <c:v>1.361279653086833E-2</c:v>
                </c:pt>
                <c:pt idx="1021">
                  <c:v>1.3612891418669617E-2</c:v>
                </c:pt>
                <c:pt idx="1022">
                  <c:v>1.3612690975988724E-2</c:v>
                </c:pt>
                <c:pt idx="1023">
                  <c:v>1.3612788400591385E-2</c:v>
                </c:pt>
                <c:pt idx="1024">
                  <c:v>1.3612593781793376E-2</c:v>
                </c:pt>
                <c:pt idx="1025">
                  <c:v>1.3612305964698725E-2</c:v>
                </c:pt>
                <c:pt idx="1026">
                  <c:v>1.3611926618079292E-2</c:v>
                </c:pt>
                <c:pt idx="1027">
                  <c:v>1.3611457420795309E-2</c:v>
                </c:pt>
                <c:pt idx="1028">
                  <c:v>1.3610900061795151E-2</c:v>
                </c:pt>
                <c:pt idx="1029">
                  <c:v>1.3610256240113814E-2</c:v>
                </c:pt>
                <c:pt idx="1030">
                  <c:v>1.3609527664870717E-2</c:v>
                </c:pt>
                <c:pt idx="1031">
                  <c:v>1.3608716055268836E-2</c:v>
                </c:pt>
                <c:pt idx="1032">
                  <c:v>1.360782314059294E-2</c:v>
                </c:pt>
                <c:pt idx="1033">
                  <c:v>1.3606850660207843E-2</c:v>
                </c:pt>
                <c:pt idx="1034">
                  <c:v>1.3605800363557753E-2</c:v>
                </c:pt>
                <c:pt idx="1035">
                  <c:v>1.3604674010163856E-2</c:v>
                </c:pt>
                <c:pt idx="1036">
                  <c:v>1.3603473368858029E-2</c:v>
                </c:pt>
                <c:pt idx="1037">
                  <c:v>1.3602199828872012E-2</c:v>
                </c:pt>
                <c:pt idx="1038">
                  <c:v>1.3600853762895083E-2</c:v>
                </c:pt>
                <c:pt idx="1039">
                  <c:v>1.3599435378472129E-2</c:v>
                </c:pt>
                <c:pt idx="1040">
                  <c:v>1.3597944883163146E-2</c:v>
                </c:pt>
                <c:pt idx="1041">
                  <c:v>1.3596382484542145E-2</c:v>
                </c:pt>
                <c:pt idx="1042">
                  <c:v>1.3594748390197814E-2</c:v>
                </c:pt>
                <c:pt idx="1043">
                  <c:v>1.3593042807733073E-2</c:v>
                </c:pt>
                <c:pt idx="1044">
                  <c:v>1.3591265944763545E-2</c:v>
                </c:pt>
                <c:pt idx="1045">
                  <c:v>1.3589418008920403E-2</c:v>
                </c:pt>
                <c:pt idx="1046">
                  <c:v>1.3587499207847086E-2</c:v>
                </c:pt>
                <c:pt idx="1047">
                  <c:v>1.3585509749201042E-2</c:v>
                </c:pt>
                <c:pt idx="1048">
                  <c:v>1.3583449840653307E-2</c:v>
                </c:pt>
                <c:pt idx="1049">
                  <c:v>1.3581319689888049E-2</c:v>
                </c:pt>
                <c:pt idx="1050">
                  <c:v>1.3579119504601925E-2</c:v>
                </c:pt>
                <c:pt idx="1051">
                  <c:v>1.3576849492505384E-2</c:v>
                </c:pt>
                <c:pt idx="1052">
                  <c:v>1.3574509861321141E-2</c:v>
                </c:pt>
                <c:pt idx="1053">
                  <c:v>1.3572100818784398E-2</c:v>
                </c:pt>
                <c:pt idx="1054">
                  <c:v>1.3569622572643275E-2</c:v>
                </c:pt>
                <c:pt idx="1055">
                  <c:v>1.3567075330657935E-2</c:v>
                </c:pt>
                <c:pt idx="1056">
                  <c:v>1.3564459300601028E-2</c:v>
                </c:pt>
                <c:pt idx="1057">
                  <c:v>1.3561774690256807E-2</c:v>
                </c:pt>
                <c:pt idx="1058">
                  <c:v>1.3559021707422014E-2</c:v>
                </c:pt>
                <c:pt idx="1059">
                  <c:v>1.3556200559904556E-2</c:v>
                </c:pt>
                <c:pt idx="1060">
                  <c:v>1.3553311455524384E-2</c:v>
                </c:pt>
                <c:pt idx="1061">
                  <c:v>1.3549921009138913E-2</c:v>
                </c:pt>
                <c:pt idx="1062">
                  <c:v>1.3546877385969176E-2</c:v>
                </c:pt>
                <c:pt idx="1063">
                  <c:v>1.3543766483880655E-2</c:v>
                </c:pt>
                <c:pt idx="1064">
                  <c:v>1.35405885107609E-2</c:v>
                </c:pt>
                <c:pt idx="1065">
                  <c:v>1.3537343674507258E-2</c:v>
                </c:pt>
                <c:pt idx="1066">
                  <c:v>1.3534032183028625E-2</c:v>
                </c:pt>
                <c:pt idx="1067">
                  <c:v>1.3530654244244569E-2</c:v>
                </c:pt>
                <c:pt idx="1068">
                  <c:v>1.3527210066084892E-2</c:v>
                </c:pt>
                <c:pt idx="1069">
                  <c:v>1.3523699856490075E-2</c:v>
                </c:pt>
                <c:pt idx="1070">
                  <c:v>1.3520123823410611E-2</c:v>
                </c:pt>
                <c:pt idx="1071">
                  <c:v>1.3516482174807233E-2</c:v>
                </c:pt>
                <c:pt idx="1072">
                  <c:v>1.3512775118650693E-2</c:v>
                </c:pt>
                <c:pt idx="1073">
                  <c:v>1.3509002862921329E-2</c:v>
                </c:pt>
                <c:pt idx="1074">
                  <c:v>1.3503077596472755E-2</c:v>
                </c:pt>
                <c:pt idx="1075">
                  <c:v>1.3501263584715564E-2</c:v>
                </c:pt>
                <c:pt idx="1076">
                  <c:v>1.3497296978247754E-2</c:v>
                </c:pt>
                <c:pt idx="1077">
                  <c:v>1.3493187230943312E-2</c:v>
                </c:pt>
                <c:pt idx="1078">
                  <c:v>1.3489170870675631E-2</c:v>
                </c:pt>
                <c:pt idx="1079">
                  <c:v>1.3485011785635884E-2</c:v>
                </c:pt>
                <c:pt idx="1080">
                  <c:v>1.3480788957151175E-2</c:v>
                </c:pt>
                <c:pt idx="1081">
                  <c:v>1.3476502593276327E-2</c:v>
                </c:pt>
                <c:pt idx="1082">
                  <c:v>1.3472152902074229E-2</c:v>
                </c:pt>
                <c:pt idx="1083">
                  <c:v>1.3467740091616477E-2</c:v>
                </c:pt>
                <c:pt idx="1084">
                  <c:v>1.3463264369982946E-2</c:v>
                </c:pt>
                <c:pt idx="1085">
                  <c:v>1.3458725945261572E-2</c:v>
                </c:pt>
                <c:pt idx="1086">
                  <c:v>1.3454125025548998E-2</c:v>
                </c:pt>
                <c:pt idx="1087">
                  <c:v>1.3449831823416405E-2</c:v>
                </c:pt>
                <c:pt idx="1088">
                  <c:v>1.3444736533574305E-2</c:v>
                </c:pt>
                <c:pt idx="1089">
                  <c:v>1.3439949377544029E-2</c:v>
                </c:pt>
                <c:pt idx="1090">
                  <c:v>1.3435100558985807E-2</c:v>
                </c:pt>
                <c:pt idx="1091">
                  <c:v>1.3430190286034623E-2</c:v>
                </c:pt>
                <c:pt idx="1092">
                  <c:v>1.3425218766832208E-2</c:v>
                </c:pt>
                <c:pt idx="1093">
                  <c:v>1.3420186209528133E-2</c:v>
                </c:pt>
                <c:pt idx="1094">
                  <c:v>1.3415092822278946E-2</c:v>
                </c:pt>
                <c:pt idx="1095">
                  <c:v>1.3409938813247724E-2</c:v>
                </c:pt>
                <c:pt idx="1096">
                  <c:v>1.3405213831224068E-2</c:v>
                </c:pt>
                <c:pt idx="1097">
                  <c:v>1.3399449762527422E-2</c:v>
                </c:pt>
                <c:pt idx="1098">
                  <c:v>1.339411513719826E-2</c:v>
                </c:pt>
                <c:pt idx="1099">
                  <c:v>1.3388720722807548E-2</c:v>
                </c:pt>
                <c:pt idx="1100">
                  <c:v>1.338326672755169E-2</c:v>
                </c:pt>
                <c:pt idx="1101">
                  <c:v>1.3377753359632535E-2</c:v>
                </c:pt>
                <c:pt idx="1102">
                  <c:v>1.3372180827259116E-2</c:v>
                </c:pt>
                <c:pt idx="1103">
                  <c:v>1.3366549338645263E-2</c:v>
                </c:pt>
                <c:pt idx="1104">
                  <c:v>1.3360859102011556E-2</c:v>
                </c:pt>
                <c:pt idx="1105">
                  <c:v>1.3355110325583801E-2</c:v>
                </c:pt>
                <c:pt idx="1106">
                  <c:v>1.3349303217593032E-2</c:v>
                </c:pt>
                <c:pt idx="1107">
                  <c:v>1.334343798627682E-2</c:v>
                </c:pt>
                <c:pt idx="1108">
                  <c:v>1.3337514839877088E-2</c:v>
                </c:pt>
                <c:pt idx="1109">
                  <c:v>1.333219048413295E-2</c:v>
                </c:pt>
                <c:pt idx="1110">
                  <c:v>1.3325495634821558E-2</c:v>
                </c:pt>
                <c:pt idx="1111">
                  <c:v>1.3319399992676183E-2</c:v>
                </c:pt>
                <c:pt idx="1112">
                  <c:v>1.3313247268467046E-2</c:v>
                </c:pt>
                <c:pt idx="1113">
                  <c:v>1.3304834066120406E-2</c:v>
                </c:pt>
                <c:pt idx="1114">
                  <c:v>1.3298551853458218E-2</c:v>
                </c:pt>
                <c:pt idx="1115">
                  <c:v>1.3292213246975566E-2</c:v>
                </c:pt>
                <c:pt idx="1116">
                  <c:v>1.3285818454932602E-2</c:v>
                </c:pt>
                <c:pt idx="1117">
                  <c:v>1.327936768559429E-2</c:v>
                </c:pt>
                <c:pt idx="1118">
                  <c:v>1.327286114722954E-2</c:v>
                </c:pt>
                <c:pt idx="1119">
                  <c:v>1.3266299048111642E-2</c:v>
                </c:pt>
                <c:pt idx="1120">
                  <c:v>1.3259681596516949E-2</c:v>
                </c:pt>
                <c:pt idx="1121">
                  <c:v>1.3253009000726197E-2</c:v>
                </c:pt>
                <c:pt idx="1122">
                  <c:v>1.3246281469023189E-2</c:v>
                </c:pt>
                <c:pt idx="1123">
                  <c:v>1.3239499209695884E-2</c:v>
                </c:pt>
                <c:pt idx="1124">
                  <c:v>1.3232662431035094E-2</c:v>
                </c:pt>
                <c:pt idx="1125">
                  <c:v>1.3225771341334911E-2</c:v>
                </c:pt>
                <c:pt idx="1126">
                  <c:v>1.3218826148893154E-2</c:v>
                </c:pt>
                <c:pt idx="1127">
                  <c:v>1.3211827062010049E-2</c:v>
                </c:pt>
                <c:pt idx="1128">
                  <c:v>1.3204774288989108E-2</c:v>
                </c:pt>
                <c:pt idx="1129">
                  <c:v>1.3195627887442168E-2</c:v>
                </c:pt>
                <c:pt idx="1130">
                  <c:v>1.3190508517761119E-2</c:v>
                </c:pt>
                <c:pt idx="1131">
                  <c:v>1.3183295936174892E-2</c:v>
                </c:pt>
                <c:pt idx="1132">
                  <c:v>1.3176030501691374E-2</c:v>
                </c:pt>
                <c:pt idx="1133">
                  <c:v>1.3168712422627436E-2</c:v>
                </c:pt>
                <c:pt idx="1134">
                  <c:v>1.3161341907301697E-2</c:v>
                </c:pt>
                <c:pt idx="1135">
                  <c:v>1.3153919164034756E-2</c:v>
                </c:pt>
                <c:pt idx="1136">
                  <c:v>1.314644440114961E-2</c:v>
                </c:pt>
                <c:pt idx="1137">
                  <c:v>1.3138917826971457E-2</c:v>
                </c:pt>
                <c:pt idx="1138">
                  <c:v>1.3131339649827019E-2</c:v>
                </c:pt>
                <c:pt idx="1139">
                  <c:v>1.3123710078044339E-2</c:v>
                </c:pt>
                <c:pt idx="1140">
                  <c:v>1.3116029320109135E-2</c:v>
                </c:pt>
                <c:pt idx="1141">
                  <c:v>1.3108297663494032E-2</c:v>
                </c:pt>
                <c:pt idx="1142">
                  <c:v>1.3100515603596066E-2</c:v>
                </c:pt>
                <c:pt idx="1143">
                  <c:v>1.3092683670935959E-2</c:v>
                </c:pt>
                <c:pt idx="1144">
                  <c:v>1.3084802397656154E-2</c:v>
                </c:pt>
                <c:pt idx="1145">
                  <c:v>1.307687231752409E-2</c:v>
                </c:pt>
                <c:pt idx="1146">
                  <c:v>1.3068893965928268E-2</c:v>
                </c:pt>
                <c:pt idx="1147">
                  <c:v>1.3060867879881316E-2</c:v>
                </c:pt>
                <c:pt idx="1148">
                  <c:v>1.3052794598016696E-2</c:v>
                </c:pt>
                <c:pt idx="1149">
                  <c:v>1.3044674660590254E-2</c:v>
                </c:pt>
                <c:pt idx="1150">
                  <c:v>1.3036508609479762E-2</c:v>
                </c:pt>
                <c:pt idx="1151">
                  <c:v>1.3028296988183398E-2</c:v>
                </c:pt>
                <c:pt idx="1152">
                  <c:v>1.3020040341820839E-2</c:v>
                </c:pt>
                <c:pt idx="1153">
                  <c:v>1.3011739217132161E-2</c:v>
                </c:pt>
                <c:pt idx="1154">
                  <c:v>1.3003394162477188E-2</c:v>
                </c:pt>
                <c:pt idx="1155">
                  <c:v>1.2995005727836366E-2</c:v>
                </c:pt>
                <c:pt idx="1156">
                  <c:v>1.2986574464809664E-2</c:v>
                </c:pt>
                <c:pt idx="1157">
                  <c:v>1.2978100926616144E-2</c:v>
                </c:pt>
                <c:pt idx="1158">
                  <c:v>1.2969585668093952E-2</c:v>
                </c:pt>
                <c:pt idx="1159">
                  <c:v>1.2961029245700325E-2</c:v>
                </c:pt>
                <c:pt idx="1160">
                  <c:v>1.2952432217510055E-2</c:v>
                </c:pt>
                <c:pt idx="1161">
                  <c:v>1.2943795143217243E-2</c:v>
                </c:pt>
                <c:pt idx="1162">
                  <c:v>1.2935118584132665E-2</c:v>
                </c:pt>
                <c:pt idx="1163">
                  <c:v>1.2926403103185749E-2</c:v>
                </c:pt>
                <c:pt idx="1164">
                  <c:v>1.2917649264921952E-2</c:v>
                </c:pt>
                <c:pt idx="1165">
                  <c:v>1.2907598636539796E-2</c:v>
                </c:pt>
                <c:pt idx="1166">
                  <c:v>1.2898764512567615E-2</c:v>
                </c:pt>
                <c:pt idx="1167">
                  <c:v>1.2889893816092162E-2</c:v>
                </c:pt>
                <c:pt idx="1168">
                  <c:v>1.2880987118356215E-2</c:v>
                </c:pt>
                <c:pt idx="1169">
                  <c:v>1.2872044992218796E-2</c:v>
                </c:pt>
                <c:pt idx="1170">
                  <c:v>1.2863068012154507E-2</c:v>
                </c:pt>
                <c:pt idx="1171">
                  <c:v>1.2854056754252228E-2</c:v>
                </c:pt>
                <c:pt idx="1172">
                  <c:v>1.284501179621729E-2</c:v>
                </c:pt>
                <c:pt idx="1173">
                  <c:v>1.2835933717368426E-2</c:v>
                </c:pt>
                <c:pt idx="1174">
                  <c:v>1.2826379391812782E-2</c:v>
                </c:pt>
                <c:pt idx="1175">
                  <c:v>1.2817234663731556E-2</c:v>
                </c:pt>
                <c:pt idx="1176">
                  <c:v>1.2808058596604437E-2</c:v>
                </c:pt>
                <c:pt idx="1177">
                  <c:v>1.2798851775429046E-2</c:v>
                </c:pt>
                <c:pt idx="1178">
                  <c:v>1.2789614786811778E-2</c:v>
                </c:pt>
                <c:pt idx="1179">
                  <c:v>1.2780348218967355E-2</c:v>
                </c:pt>
                <c:pt idx="1180">
                  <c:v>1.2767477618132655E-2</c:v>
                </c:pt>
                <c:pt idx="1181">
                  <c:v>1.2758141763520449E-2</c:v>
                </c:pt>
                <c:pt idx="1182">
                  <c:v>1.2747899673968593E-2</c:v>
                </c:pt>
                <c:pt idx="1183">
                  <c:v>1.2739387916761871E-2</c:v>
                </c:pt>
                <c:pt idx="1184">
                  <c:v>1.2729971113230576E-2</c:v>
                </c:pt>
                <c:pt idx="1185">
                  <c:v>1.2720528518005281E-2</c:v>
                </c:pt>
                <c:pt idx="1186">
                  <c:v>1.2711060729389569E-2</c:v>
                </c:pt>
                <c:pt idx="1187">
                  <c:v>1.2701568347284222E-2</c:v>
                </c:pt>
                <c:pt idx="1188">
                  <c:v>1.2692051973188307E-2</c:v>
                </c:pt>
                <c:pt idx="1189">
                  <c:v>1.268251221019831E-2</c:v>
                </c:pt>
                <c:pt idx="1190">
                  <c:v>1.2672949663007048E-2</c:v>
                </c:pt>
                <c:pt idx="1191">
                  <c:v>1.2663364937905841E-2</c:v>
                </c:pt>
                <c:pt idx="1192">
                  <c:v>1.2653758638622847E-2</c:v>
                </c:pt>
                <c:pt idx="1193">
                  <c:v>1.2644131232901515E-2</c:v>
                </c:pt>
                <c:pt idx="1194">
                  <c:v>1.2634483023373246E-2</c:v>
                </c:pt>
                <c:pt idx="1195">
                  <c:v>1.2626264516363627E-2</c:v>
                </c:pt>
                <c:pt idx="1196">
                  <c:v>1.2615125363988032E-2</c:v>
                </c:pt>
                <c:pt idx="1197">
                  <c:v>1.2605416499652281E-2</c:v>
                </c:pt>
                <c:pt idx="1198">
                  <c:v>1.2595688002552204E-2</c:v>
                </c:pt>
                <c:pt idx="1199">
                  <c:v>1.2585940165422332E-2</c:v>
                </c:pt>
                <c:pt idx="1200">
                  <c:v>1.2576173280987639E-2</c:v>
                </c:pt>
                <c:pt idx="1201">
                  <c:v>1.256638764196224E-2</c:v>
                </c:pt>
                <c:pt idx="1202">
                  <c:v>1.2556583541050039E-2</c:v>
                </c:pt>
                <c:pt idx="1203">
                  <c:v>1.2546761270944298E-2</c:v>
                </c:pt>
                <c:pt idx="1204">
                  <c:v>1.2536921124327631E-2</c:v>
                </c:pt>
                <c:pt idx="1205">
                  <c:v>1.252706339387245E-2</c:v>
                </c:pt>
                <c:pt idx="1206">
                  <c:v>1.2517188372240083E-2</c:v>
                </c:pt>
                <c:pt idx="1207">
                  <c:v>1.2507296352081216E-2</c:v>
                </c:pt>
                <c:pt idx="1208">
                  <c:v>1.2498895093387205E-2</c:v>
                </c:pt>
                <c:pt idx="1209">
                  <c:v>1.2487462486732426E-2</c:v>
                </c:pt>
                <c:pt idx="1210">
                  <c:v>1.2477521226790004E-2</c:v>
                </c:pt>
                <c:pt idx="1211">
                  <c:v>1.2467564138815437E-2</c:v>
                </c:pt>
                <c:pt idx="1212">
                  <c:v>1.2457591515405323E-2</c:v>
                </c:pt>
                <c:pt idx="1213">
                  <c:v>1.2447603649144531E-2</c:v>
                </c:pt>
                <c:pt idx="1214">
                  <c:v>1.2437600832607506E-2</c:v>
                </c:pt>
                <c:pt idx="1215">
                  <c:v>1.2427583358357176E-2</c:v>
                </c:pt>
                <c:pt idx="1216">
                  <c:v>1.2412839155007783E-2</c:v>
                </c:pt>
                <c:pt idx="1217">
                  <c:v>1.2406583285102663E-2</c:v>
                </c:pt>
                <c:pt idx="1218">
                  <c:v>1.2397445914791017E-2</c:v>
                </c:pt>
                <c:pt idx="1219">
                  <c:v>1.238737273509543E-2</c:v>
                </c:pt>
                <c:pt idx="1220">
                  <c:v>1.2377286360333717E-2</c:v>
                </c:pt>
                <c:pt idx="1221">
                  <c:v>1.2367187083001906E-2</c:v>
                </c:pt>
                <c:pt idx="1222">
                  <c:v>1.2357075195584074E-2</c:v>
                </c:pt>
                <c:pt idx="1223">
                  <c:v>1.2346950990552358E-2</c:v>
                </c:pt>
                <c:pt idx="1224">
                  <c:v>1.2336814760368679E-2</c:v>
                </c:pt>
                <c:pt idx="1225">
                  <c:v>1.2326666797482367E-2</c:v>
                </c:pt>
                <c:pt idx="1226">
                  <c:v>1.2318076880185489E-2</c:v>
                </c:pt>
                <c:pt idx="1227">
                  <c:v>1.2307909183922466E-2</c:v>
                </c:pt>
                <c:pt idx="1228">
                  <c:v>1.2297730569849445E-2</c:v>
                </c:pt>
                <c:pt idx="1229">
                  <c:v>1.2287541330339673E-2</c:v>
                </c:pt>
                <c:pt idx="1230">
                  <c:v>1.2277341757754794E-2</c:v>
                </c:pt>
                <c:pt idx="1231">
                  <c:v>1.2267132144445058E-2</c:v>
                </c:pt>
                <c:pt idx="1232">
                  <c:v>1.2254798379208381E-2</c:v>
                </c:pt>
                <c:pt idx="1233">
                  <c:v>1.2246683964994006E-2</c:v>
                </c:pt>
                <c:pt idx="1234">
                  <c:v>1.2236445983494283E-2</c:v>
                </c:pt>
                <c:pt idx="1235">
                  <c:v>1.2226199130553991E-2</c:v>
                </c:pt>
                <c:pt idx="1236">
                  <c:v>1.2215943698464692E-2</c:v>
                </c:pt>
                <c:pt idx="1237">
                  <c:v>1.2205679979506339E-2</c:v>
                </c:pt>
                <c:pt idx="1238">
                  <c:v>1.2195408265947061E-2</c:v>
                </c:pt>
                <c:pt idx="1239">
                  <c:v>1.2185128850043156E-2</c:v>
                </c:pt>
                <c:pt idx="1240">
                  <c:v>1.2174842024039102E-2</c:v>
                </c:pt>
                <c:pt idx="1241">
                  <c:v>1.2164548080167984E-2</c:v>
                </c:pt>
                <c:pt idx="1242">
                  <c:v>1.2154247310649751E-2</c:v>
                </c:pt>
                <c:pt idx="1243">
                  <c:v>1.2143940007693836E-2</c:v>
                </c:pt>
                <c:pt idx="1244">
                  <c:v>1.2133626463496973E-2</c:v>
                </c:pt>
                <c:pt idx="1245">
                  <c:v>1.2123306970244068E-2</c:v>
                </c:pt>
                <c:pt idx="1246">
                  <c:v>1.21129818201082E-2</c:v>
                </c:pt>
                <c:pt idx="1247">
                  <c:v>1.2102651305250624E-2</c:v>
                </c:pt>
                <c:pt idx="1248">
                  <c:v>1.2092315717819673E-2</c:v>
                </c:pt>
                <c:pt idx="1249">
                  <c:v>1.2081975349953167E-2</c:v>
                </c:pt>
                <c:pt idx="1250">
                  <c:v>1.2071630493775789E-2</c:v>
                </c:pt>
                <c:pt idx="1251">
                  <c:v>1.2061281441400392E-2</c:v>
                </c:pt>
                <c:pt idx="1252">
                  <c:v>1.2050928484928003E-2</c:v>
                </c:pt>
                <c:pt idx="1253">
                  <c:v>1.2040571916447607E-2</c:v>
                </c:pt>
                <c:pt idx="1254">
                  <c:v>1.2030212028035702E-2</c:v>
                </c:pt>
                <c:pt idx="1255">
                  <c:v>1.2019849111757182E-2</c:v>
                </c:pt>
                <c:pt idx="1256">
                  <c:v>1.2009483459664459E-2</c:v>
                </c:pt>
                <c:pt idx="1257">
                  <c:v>1.1999115363798331E-2</c:v>
                </c:pt>
                <c:pt idx="1258">
                  <c:v>1.1988745116186901E-2</c:v>
                </c:pt>
                <c:pt idx="1259">
                  <c:v>1.1978373008846443E-2</c:v>
                </c:pt>
                <c:pt idx="1260">
                  <c:v>1.1967999333781404E-2</c:v>
                </c:pt>
                <c:pt idx="1261">
                  <c:v>1.1957624382983312E-2</c:v>
                </c:pt>
                <c:pt idx="1262">
                  <c:v>1.1947248448432524E-2</c:v>
                </c:pt>
                <c:pt idx="1263">
                  <c:v>1.1936871822096696E-2</c:v>
                </c:pt>
                <c:pt idx="1264">
                  <c:v>1.192649479593122E-2</c:v>
                </c:pt>
                <c:pt idx="1265">
                  <c:v>1.1916117661879879E-2</c:v>
                </c:pt>
                <c:pt idx="1266">
                  <c:v>1.1905740711873754E-2</c:v>
                </c:pt>
                <c:pt idx="1267">
                  <c:v>1.1895364237832324E-2</c:v>
                </c:pt>
                <c:pt idx="1268">
                  <c:v>1.1884988531662357E-2</c:v>
                </c:pt>
                <c:pt idx="1269">
                  <c:v>1.1874613885259021E-2</c:v>
                </c:pt>
                <c:pt idx="1270">
                  <c:v>1.1864240590504997E-2</c:v>
                </c:pt>
                <c:pt idx="1271">
                  <c:v>1.1853868939270706E-2</c:v>
                </c:pt>
                <c:pt idx="1272">
                  <c:v>1.1843499223415176E-2</c:v>
                </c:pt>
                <c:pt idx="1273">
                  <c:v>1.1833131734784735E-2</c:v>
                </c:pt>
                <c:pt idx="1274">
                  <c:v>1.1822766765213447E-2</c:v>
                </c:pt>
                <c:pt idx="1275">
                  <c:v>1.1812404606523769E-2</c:v>
                </c:pt>
                <c:pt idx="1276">
                  <c:v>1.1802045550525454E-2</c:v>
                </c:pt>
                <c:pt idx="1277">
                  <c:v>1.1791689889016651E-2</c:v>
                </c:pt>
                <c:pt idx="1278">
                  <c:v>1.17813379137839E-2</c:v>
                </c:pt>
                <c:pt idx="1279">
                  <c:v>1.1770989916599944E-2</c:v>
                </c:pt>
                <c:pt idx="1280">
                  <c:v>1.1760646189227231E-2</c:v>
                </c:pt>
                <c:pt idx="1281">
                  <c:v>1.1750307023415511E-2</c:v>
                </c:pt>
                <c:pt idx="1282">
                  <c:v>1.1739972710902484E-2</c:v>
                </c:pt>
                <c:pt idx="1283">
                  <c:v>1.1727467852120806E-2</c:v>
                </c:pt>
                <c:pt idx="1284">
                  <c:v>1.1719319812663101E-2</c:v>
                </c:pt>
                <c:pt idx="1285">
                  <c:v>1.170900181035214E-2</c:v>
                </c:pt>
                <c:pt idx="1286">
                  <c:v>1.1698689828170451E-2</c:v>
                </c:pt>
                <c:pt idx="1287">
                  <c:v>1.1688384157795949E-2</c:v>
                </c:pt>
                <c:pt idx="1288">
                  <c:v>1.1678085090894722E-2</c:v>
                </c:pt>
                <c:pt idx="1289">
                  <c:v>1.1667792919120156E-2</c:v>
                </c:pt>
                <c:pt idx="1290">
                  <c:v>1.1657507934114469E-2</c:v>
                </c:pt>
                <c:pt idx="1291">
                  <c:v>1.164723042750827E-2</c:v>
                </c:pt>
                <c:pt idx="1292">
                  <c:v>1.1636960690918812E-2</c:v>
                </c:pt>
                <c:pt idx="1293">
                  <c:v>1.1626699015953269E-2</c:v>
                </c:pt>
                <c:pt idx="1294">
                  <c:v>1.1616445694206338E-2</c:v>
                </c:pt>
                <c:pt idx="1295">
                  <c:v>1.1606201017260663E-2</c:v>
                </c:pt>
                <c:pt idx="1296">
                  <c:v>1.1595965276686632E-2</c:v>
                </c:pt>
                <c:pt idx="1297">
                  <c:v>1.1585738764044772E-2</c:v>
                </c:pt>
                <c:pt idx="1298">
                  <c:v>1.1575521770881598E-2</c:v>
                </c:pt>
                <c:pt idx="1299">
                  <c:v>1.1565314588733765E-2</c:v>
                </c:pt>
                <c:pt idx="1300">
                  <c:v>1.1555117509125232E-2</c:v>
                </c:pt>
                <c:pt idx="1301">
                  <c:v>1.1544930823569001E-2</c:v>
                </c:pt>
                <c:pt idx="1302">
                  <c:v>1.1534754823565597E-2</c:v>
                </c:pt>
                <c:pt idx="1303">
                  <c:v>1.1524589800604591E-2</c:v>
                </c:pt>
                <c:pt idx="1304">
                  <c:v>1.1514436046164169E-2</c:v>
                </c:pt>
                <c:pt idx="1305">
                  <c:v>1.1504293851710687E-2</c:v>
                </c:pt>
                <c:pt idx="1306">
                  <c:v>1.1494163508698894E-2</c:v>
                </c:pt>
                <c:pt idx="1307">
                  <c:v>1.1484045308572595E-2</c:v>
                </c:pt>
                <c:pt idx="1308">
                  <c:v>1.147393954276376E-2</c:v>
                </c:pt>
                <c:pt idx="1309">
                  <c:v>1.1463846502693416E-2</c:v>
                </c:pt>
                <c:pt idx="1310">
                  <c:v>1.145376647977076E-2</c:v>
                </c:pt>
                <c:pt idx="1311">
                  <c:v>1.1443699765394041E-2</c:v>
                </c:pt>
                <c:pt idx="1312">
                  <c:v>1.14336466509499E-2</c:v>
                </c:pt>
                <c:pt idx="1313">
                  <c:v>1.1423607427814685E-2</c:v>
                </c:pt>
                <c:pt idx="1314">
                  <c:v>1.141358238735204E-2</c:v>
                </c:pt>
                <c:pt idx="1315">
                  <c:v>1.1403571820915974E-2</c:v>
                </c:pt>
                <c:pt idx="1316">
                  <c:v>1.139357601984867E-2</c:v>
                </c:pt>
                <c:pt idx="1317">
                  <c:v>1.1383595275481365E-2</c:v>
                </c:pt>
                <c:pt idx="1318">
                  <c:v>1.1373629879133901E-2</c:v>
                </c:pt>
                <c:pt idx="1319">
                  <c:v>1.1363680122116266E-2</c:v>
                </c:pt>
                <c:pt idx="1320">
                  <c:v>1.1353746295726408E-2</c:v>
                </c:pt>
                <c:pt idx="1321">
                  <c:v>1.134382869125198E-2</c:v>
                </c:pt>
                <c:pt idx="1322">
                  <c:v>1.1333927599969458E-2</c:v>
                </c:pt>
                <c:pt idx="1323">
                  <c:v>1.1324043313145037E-2</c:v>
                </c:pt>
                <c:pt idx="1324">
                  <c:v>1.1314176122033734E-2</c:v>
                </c:pt>
                <c:pt idx="1325">
                  <c:v>1.1304326317880278E-2</c:v>
                </c:pt>
                <c:pt idx="1326">
                  <c:v>1.1294494191918227E-2</c:v>
                </c:pt>
                <c:pt idx="1327">
                  <c:v>1.1284680035371281E-2</c:v>
                </c:pt>
                <c:pt idx="1328">
                  <c:v>1.1274884139452193E-2</c:v>
                </c:pt>
                <c:pt idx="1329">
                  <c:v>1.1265106795362988E-2</c:v>
                </c:pt>
                <c:pt idx="1330">
                  <c:v>1.1255348294296048E-2</c:v>
                </c:pt>
                <c:pt idx="1331">
                  <c:v>1.1245608927432369E-2</c:v>
                </c:pt>
                <c:pt idx="1332">
                  <c:v>1.1235888985943753E-2</c:v>
                </c:pt>
                <c:pt idx="1333">
                  <c:v>1.1224168056542643E-2</c:v>
                </c:pt>
                <c:pt idx="1334">
                  <c:v>1.1216508543724812E-2</c:v>
                </c:pt>
                <c:pt idx="1335">
                  <c:v>1.1206848625286177E-2</c:v>
                </c:pt>
                <c:pt idx="1336">
                  <c:v>1.1197209296805557E-2</c:v>
                </c:pt>
                <c:pt idx="1337">
                  <c:v>1.1187590849403501E-2</c:v>
                </c:pt>
                <c:pt idx="1338">
                  <c:v>1.1177993574190489E-2</c:v>
                </c:pt>
                <c:pt idx="1339">
                  <c:v>1.1168417762268018E-2</c:v>
                </c:pt>
                <c:pt idx="1340">
                  <c:v>1.1158863704726419E-2</c:v>
                </c:pt>
                <c:pt idx="1341">
                  <c:v>1.1149331692646825E-2</c:v>
                </c:pt>
                <c:pt idx="1342">
                  <c:v>1.113982201710095E-2</c:v>
                </c:pt>
                <c:pt idx="1343">
                  <c:v>1.1130334969150651E-2</c:v>
                </c:pt>
                <c:pt idx="1344">
                  <c:v>1.1120870839847936E-2</c:v>
                </c:pt>
                <c:pt idx="1345">
                  <c:v>1.1111429920236046E-2</c:v>
                </c:pt>
                <c:pt idx="1346">
                  <c:v>1.1102012501347716E-2</c:v>
                </c:pt>
                <c:pt idx="1347">
                  <c:v>1.1092618874207138E-2</c:v>
                </c:pt>
                <c:pt idx="1348">
                  <c:v>1.1083249329829081E-2</c:v>
                </c:pt>
                <c:pt idx="1349">
                  <c:v>1.1073904159218688E-2</c:v>
                </c:pt>
                <c:pt idx="1350">
                  <c:v>1.106458365337277E-2</c:v>
                </c:pt>
                <c:pt idx="1351">
                  <c:v>1.1055288103277853E-2</c:v>
                </c:pt>
                <c:pt idx="1352">
                  <c:v>1.1046017799912575E-2</c:v>
                </c:pt>
                <c:pt idx="1353">
                  <c:v>1.1036773034245937E-2</c:v>
                </c:pt>
                <c:pt idx="1354">
                  <c:v>1.1027554097238402E-2</c:v>
                </c:pt>
                <c:pt idx="1355">
                  <c:v>1.1018361279841449E-2</c:v>
                </c:pt>
                <c:pt idx="1356">
                  <c:v>1.1009194872997804E-2</c:v>
                </c:pt>
                <c:pt idx="1357">
                  <c:v>1.1000055167641864E-2</c:v>
                </c:pt>
                <c:pt idx="1358">
                  <c:v>1.099094245469927E-2</c:v>
                </c:pt>
                <c:pt idx="1359">
                  <c:v>1.0981857025086901E-2</c:v>
                </c:pt>
                <c:pt idx="1360">
                  <c:v>1.097279916971397E-2</c:v>
                </c:pt>
                <c:pt idx="1361">
                  <c:v>1.0963769179480496E-2</c:v>
                </c:pt>
                <c:pt idx="1362">
                  <c:v>1.0954767345278831E-2</c:v>
                </c:pt>
                <c:pt idx="1363">
                  <c:v>1.0945793957993001E-2</c:v>
                </c:pt>
                <c:pt idx="1364">
                  <c:v>1.0936849308498935E-2</c:v>
                </c:pt>
                <c:pt idx="1365">
                  <c:v>1.0927933687664454E-2</c:v>
                </c:pt>
                <c:pt idx="1366">
                  <c:v>1.0919047386349717E-2</c:v>
                </c:pt>
                <c:pt idx="1367">
                  <c:v>1.0910190695407216E-2</c:v>
                </c:pt>
                <c:pt idx="1368">
                  <c:v>1.0901363905680903E-2</c:v>
                </c:pt>
                <c:pt idx="1369">
                  <c:v>1.0892567308007721E-2</c:v>
                </c:pt>
                <c:pt idx="1370">
                  <c:v>1.0883801193217168E-2</c:v>
                </c:pt>
                <c:pt idx="1371">
                  <c:v>1.087506585213064E-2</c:v>
                </c:pt>
                <c:pt idx="1372">
                  <c:v>1.0866361575562958E-2</c:v>
                </c:pt>
                <c:pt idx="1373">
                  <c:v>1.0855582018999964E-2</c:v>
                </c:pt>
                <c:pt idx="1374">
                  <c:v>1.0846949684210095E-2</c:v>
                </c:pt>
                <c:pt idx="1375">
                  <c:v>1.0838349371743109E-2</c:v>
                </c:pt>
                <c:pt idx="1376">
                  <c:v>1.0829781372395063E-2</c:v>
                </c:pt>
                <c:pt idx="1377">
                  <c:v>1.0821245976956563E-2</c:v>
                </c:pt>
                <c:pt idx="1378">
                  <c:v>1.0812743476209936E-2</c:v>
                </c:pt>
                <c:pt idx="1379">
                  <c:v>1.0804274160931198E-2</c:v>
                </c:pt>
                <c:pt idx="1380">
                  <c:v>1.0795838321890046E-2</c:v>
                </c:pt>
                <c:pt idx="1381">
                  <c:v>1.0787436249849425E-2</c:v>
                </c:pt>
                <c:pt idx="1382">
                  <c:v>1.0779068235565964E-2</c:v>
                </c:pt>
                <c:pt idx="1383">
                  <c:v>1.0770734569789756E-2</c:v>
                </c:pt>
                <c:pt idx="1384">
                  <c:v>1.0762435543264361E-2</c:v>
                </c:pt>
                <c:pt idx="1385">
                  <c:v>1.0749870667296319E-2</c:v>
                </c:pt>
                <c:pt idx="1386">
                  <c:v>1.0745942570911505E-2</c:v>
                </c:pt>
                <c:pt idx="1387">
                  <c:v>1.0737749206541539E-2</c:v>
                </c:pt>
                <c:pt idx="1388">
                  <c:v>1.0729192168110795E-2</c:v>
                </c:pt>
                <c:pt idx="1389">
                  <c:v>1.0721470175013846E-2</c:v>
                </c:pt>
                <c:pt idx="1390">
                  <c:v>1.0713385089278767E-2</c:v>
                </c:pt>
                <c:pt idx="1391">
                  <c:v>1.0705336677835412E-2</c:v>
                </c:pt>
                <c:pt idx="1392">
                  <c:v>1.0697325231381163E-2</c:v>
                </c:pt>
                <c:pt idx="1393">
                  <c:v>1.0689351040608617E-2</c:v>
                </c:pt>
                <c:pt idx="1394">
                  <c:v>1.0681414396204481E-2</c:v>
                </c:pt>
                <c:pt idx="1395">
                  <c:v>1.0673515588851332E-2</c:v>
                </c:pt>
                <c:pt idx="1396">
                  <c:v>1.0665654909225206E-2</c:v>
                </c:pt>
                <c:pt idx="1397">
                  <c:v>1.0657832647998878E-2</c:v>
                </c:pt>
                <c:pt idx="1398">
                  <c:v>1.0650049095839673E-2</c:v>
                </c:pt>
                <c:pt idx="1399">
                  <c:v>1.0642304543409909E-2</c:v>
                </c:pt>
                <c:pt idx="1400">
                  <c:v>1.0634599281368416E-2</c:v>
                </c:pt>
                <c:pt idx="1401">
                  <c:v>1.0626928938223472E-2</c:v>
                </c:pt>
                <c:pt idx="1402">
                  <c:v>1.0619288503768549E-2</c:v>
                </c:pt>
                <c:pt idx="1403">
                  <c:v>1.0611677307929949E-2</c:v>
                </c:pt>
                <c:pt idx="1404">
                  <c:v>1.0604094677094791E-2</c:v>
                </c:pt>
                <c:pt idx="1405">
                  <c:v>1.0596539934110572E-2</c:v>
                </c:pt>
                <c:pt idx="1406">
                  <c:v>1.0589012398285386E-2</c:v>
                </c:pt>
                <c:pt idx="1407">
                  <c:v>1.0581511385387267E-2</c:v>
                </c:pt>
                <c:pt idx="1408">
                  <c:v>1.057511184101205E-2</c:v>
                </c:pt>
                <c:pt idx="1409">
                  <c:v>1.056658617374825E-2</c:v>
                </c:pt>
                <c:pt idx="1410">
                  <c:v>1.0559160588845751E-2</c:v>
                </c:pt>
                <c:pt idx="1411">
                  <c:v>1.0551758754546919E-2</c:v>
                </c:pt>
                <c:pt idx="1412">
                  <c:v>1.0544024255598123E-2</c:v>
                </c:pt>
                <c:pt idx="1413">
                  <c:v>1.0537023526499701E-2</c:v>
                </c:pt>
                <c:pt idx="1414">
                  <c:v>1.0529688718271013E-2</c:v>
                </c:pt>
                <c:pt idx="1415">
                  <c:v>1.0522374831685596E-2</c:v>
                </c:pt>
                <c:pt idx="1416">
                  <c:v>1.0515081150653379E-2</c:v>
                </c:pt>
                <c:pt idx="1417">
                  <c:v>1.0507806955544881E-2</c:v>
                </c:pt>
                <c:pt idx="1418">
                  <c:v>1.0500551523189912E-2</c:v>
                </c:pt>
                <c:pt idx="1419">
                  <c:v>1.0493314126878883E-2</c:v>
                </c:pt>
                <c:pt idx="1420">
                  <c:v>1.0486094036362146E-2</c:v>
                </c:pt>
                <c:pt idx="1421">
                  <c:v>1.0479949206897493E-2</c:v>
                </c:pt>
                <c:pt idx="1422">
                  <c:v>1.0471702834012449E-2</c:v>
                </c:pt>
                <c:pt idx="1423">
                  <c:v>1.0464530243979911E-2</c:v>
                </c:pt>
                <c:pt idx="1424">
                  <c:v>1.0457372003343159E-2</c:v>
                </c:pt>
                <c:pt idx="1425">
                  <c:v>1.044752234647524E-2</c:v>
                </c:pt>
                <c:pt idx="1426">
                  <c:v>1.0440395947737451E-2</c:v>
                </c:pt>
                <c:pt idx="1427">
                  <c:v>1.0433281351285587E-2</c:v>
                </c:pt>
                <c:pt idx="1428">
                  <c:v>1.0426177794692805E-2</c:v>
                </c:pt>
                <c:pt idx="1429">
                  <c:v>1.0419084511982313E-2</c:v>
                </c:pt>
                <c:pt idx="1430">
                  <c:v>1.0412000733628685E-2</c:v>
                </c:pt>
                <c:pt idx="1431">
                  <c:v>1.0404925686556767E-2</c:v>
                </c:pt>
                <c:pt idx="1432">
                  <c:v>1.0397858594142764E-2</c:v>
                </c:pt>
                <c:pt idx="1433">
                  <c:v>1.0390798676212719E-2</c:v>
                </c:pt>
                <c:pt idx="1434">
                  <c:v>1.0384100086925975E-2</c:v>
                </c:pt>
                <c:pt idx="1435">
                  <c:v>1.0377052481641081E-2</c:v>
                </c:pt>
                <c:pt idx="1436">
                  <c:v>1.0370009699738865E-2</c:v>
                </c:pt>
                <c:pt idx="1437">
                  <c:v>1.0362970944409041E-2</c:v>
                </c:pt>
                <c:pt idx="1438">
                  <c:v>1.0355935415283398E-2</c:v>
                </c:pt>
                <c:pt idx="1439">
                  <c:v>1.0348902308434708E-2</c:v>
                </c:pt>
                <c:pt idx="1440">
                  <c:v>1.0339862001831669E-2</c:v>
                </c:pt>
                <c:pt idx="1441">
                  <c:v>1.0334840128069246E-2</c:v>
                </c:pt>
                <c:pt idx="1442">
                  <c:v>1.0327809428907757E-2</c:v>
                </c:pt>
                <c:pt idx="1443">
                  <c:v>1.0319773281165326E-2</c:v>
                </c:pt>
                <c:pt idx="1444">
                  <c:v>1.0312739799156789E-2</c:v>
                </c:pt>
                <c:pt idx="1445">
                  <c:v>1.0305703722957527E-2</c:v>
                </c:pt>
                <c:pt idx="1446">
                  <c:v>1.0298664223226339E-2</c:v>
                </c:pt>
                <c:pt idx="1447">
                  <c:v>1.0291620467065643E-2</c:v>
                </c:pt>
                <c:pt idx="1448">
                  <c:v>1.0284571618020367E-2</c:v>
                </c:pt>
                <c:pt idx="1449">
                  <c:v>1.0277516836078615E-2</c:v>
                </c:pt>
                <c:pt idx="1450">
                  <c:v>1.0270455277671446E-2</c:v>
                </c:pt>
                <c:pt idx="1451">
                  <c:v>1.0263386095673096E-2</c:v>
                </c:pt>
                <c:pt idx="1452">
                  <c:v>1.0256308532224251E-2</c:v>
                </c:pt>
                <c:pt idx="1453">
                  <c:v>1.024922760456677E-2</c:v>
                </c:pt>
                <c:pt idx="1454">
                  <c:v>1.0242146641560248E-2</c:v>
                </c:pt>
                <c:pt idx="1455">
                  <c:v>1.0235065747939979E-2</c:v>
                </c:pt>
                <c:pt idx="1456">
                  <c:v>1.0227985028439277E-2</c:v>
                </c:pt>
                <c:pt idx="1457">
                  <c:v>1.0220904587787519E-2</c:v>
                </c:pt>
                <c:pt idx="1458">
                  <c:v>1.0213824530711891E-2</c:v>
                </c:pt>
                <c:pt idx="1459">
                  <c:v>1.0206744961936293E-2</c:v>
                </c:pt>
                <c:pt idx="1460">
                  <c:v>1.019966598618156E-2</c:v>
                </c:pt>
                <c:pt idx="1461">
                  <c:v>1.019258770816568E-2</c:v>
                </c:pt>
                <c:pt idx="1462">
                  <c:v>1.0185510232603575E-2</c:v>
                </c:pt>
                <c:pt idx="1463">
                  <c:v>1.017843366420732E-2</c:v>
                </c:pt>
                <c:pt idx="1464">
                  <c:v>1.0171358107685704E-2</c:v>
                </c:pt>
                <c:pt idx="1465">
                  <c:v>1.0164283667745107E-2</c:v>
                </c:pt>
                <c:pt idx="1466">
                  <c:v>1.0157210449088624E-2</c:v>
                </c:pt>
                <c:pt idx="1467">
                  <c:v>1.0150138556416067E-2</c:v>
                </c:pt>
                <c:pt idx="1468">
                  <c:v>1.0143068094424399E-2</c:v>
                </c:pt>
                <c:pt idx="1469">
                  <c:v>1.0135999167808612E-2</c:v>
                </c:pt>
                <c:pt idx="1470">
                  <c:v>1.0128931881259318E-2</c:v>
                </c:pt>
                <c:pt idx="1471">
                  <c:v>1.0121866339464504E-2</c:v>
                </c:pt>
                <c:pt idx="1472">
                  <c:v>1.0114802647110397E-2</c:v>
                </c:pt>
                <c:pt idx="1473">
                  <c:v>1.0107740908878417E-2</c:v>
                </c:pt>
                <c:pt idx="1474">
                  <c:v>1.0100681229448441E-2</c:v>
                </c:pt>
                <c:pt idx="1475">
                  <c:v>1.0093623713496631E-2</c:v>
                </c:pt>
                <c:pt idx="1476">
                  <c:v>1.0086568465696732E-2</c:v>
                </c:pt>
                <c:pt idx="1477">
                  <c:v>1.0078508236953438E-2</c:v>
                </c:pt>
                <c:pt idx="1478">
                  <c:v>1.007145820193673E-2</c:v>
                </c:pt>
                <c:pt idx="1479">
                  <c:v>1.0064410764026333E-2</c:v>
                </c:pt>
                <c:pt idx="1480">
                  <c:v>1.0057366027883295E-2</c:v>
                </c:pt>
                <c:pt idx="1481">
                  <c:v>1.0050324098166252E-2</c:v>
                </c:pt>
                <c:pt idx="1482">
                  <c:v>1.0043285079530119E-2</c:v>
                </c:pt>
                <c:pt idx="1483">
                  <c:v>1.003624907662806E-2</c:v>
                </c:pt>
                <c:pt idx="1484">
                  <c:v>1.0029216194108858E-2</c:v>
                </c:pt>
                <c:pt idx="1485">
                  <c:v>1.0022186536619543E-2</c:v>
                </c:pt>
                <c:pt idx="1486">
                  <c:v>1.001516020880364E-2</c:v>
                </c:pt>
                <c:pt idx="1487">
                  <c:v>1.0008137315301832E-2</c:v>
                </c:pt>
                <c:pt idx="1488">
                  <c:v>1.0001117960751949E-2</c:v>
                </c:pt>
                <c:pt idx="1489">
                  <c:v>9.9941022497891975E-3</c:v>
                </c:pt>
                <c:pt idx="1490">
                  <c:v>9.9870902870450567E-3</c:v>
                </c:pt>
                <c:pt idx="1491">
                  <c:v>9.9790813392111443E-3</c:v>
                </c:pt>
                <c:pt idx="1492">
                  <c:v>9.9720777606835034E-3</c:v>
                </c:pt>
                <c:pt idx="1493">
                  <c:v>9.9636391916436678E-3</c:v>
                </c:pt>
                <c:pt idx="1494">
                  <c:v>9.9580829393781777E-3</c:v>
                </c:pt>
                <c:pt idx="1495">
                  <c:v>9.9510919058376137E-3</c:v>
                </c:pt>
                <c:pt idx="1496">
                  <c:v>9.9441052631917114E-3</c:v>
                </c:pt>
                <c:pt idx="1497">
                  <c:v>9.9371231160518044E-3</c:v>
                </c:pt>
                <c:pt idx="1498">
                  <c:v>9.9301455690263777E-3</c:v>
                </c:pt>
                <c:pt idx="1499">
                  <c:v>9.9231727267208528E-3</c:v>
                </c:pt>
                <c:pt idx="1500">
                  <c:v>9.9162046937382401E-3</c:v>
                </c:pt>
                <c:pt idx="1501">
                  <c:v>9.909241574678266E-3</c:v>
                </c:pt>
                <c:pt idx="1502">
                  <c:v>9.9022834741378084E-3</c:v>
                </c:pt>
                <c:pt idx="1503">
                  <c:v>9.8953304967111209E-3</c:v>
                </c:pt>
                <c:pt idx="1504">
                  <c:v>9.8883827469893881E-3</c:v>
                </c:pt>
                <c:pt idx="1505">
                  <c:v>9.8814403295613834E-3</c:v>
                </c:pt>
                <c:pt idx="1506">
                  <c:v>9.8745033490126016E-3</c:v>
                </c:pt>
                <c:pt idx="1507">
                  <c:v>9.867571909925682E-3</c:v>
                </c:pt>
                <c:pt idx="1508">
                  <c:v>9.8606461168806447E-3</c:v>
                </c:pt>
                <c:pt idx="1509">
                  <c:v>9.8537260744546579E-3</c:v>
                </c:pt>
                <c:pt idx="1510">
                  <c:v>9.8468118872220393E-3</c:v>
                </c:pt>
                <c:pt idx="1511">
                  <c:v>9.8399036597549266E-3</c:v>
                </c:pt>
                <c:pt idx="1512">
                  <c:v>9.8330014966210664E-3</c:v>
                </c:pt>
                <c:pt idx="1513">
                  <c:v>9.8261055023873382E-3</c:v>
                </c:pt>
                <c:pt idx="1514">
                  <c:v>9.8192157816162362E-3</c:v>
                </c:pt>
                <c:pt idx="1515">
                  <c:v>9.8123324388682837E-3</c:v>
                </c:pt>
                <c:pt idx="1516">
                  <c:v>9.8054555787015982E-3</c:v>
                </c:pt>
                <c:pt idx="1517">
                  <c:v>9.7985853056705707E-3</c:v>
                </c:pt>
                <c:pt idx="1518">
                  <c:v>9.7917217243274051E-3</c:v>
                </c:pt>
                <c:pt idx="1519">
                  <c:v>9.784864939221238E-3</c:v>
                </c:pt>
                <c:pt idx="1520">
                  <c:v>9.7780150548992337E-3</c:v>
                </c:pt>
                <c:pt idx="1521">
                  <c:v>9.7711721759046171E-3</c:v>
                </c:pt>
                <c:pt idx="1522">
                  <c:v>9.764336406778637E-3</c:v>
                </c:pt>
                <c:pt idx="1523">
                  <c:v>9.7575078520601415E-3</c:v>
                </c:pt>
                <c:pt idx="1524">
                  <c:v>9.7506866162844676E-3</c:v>
                </c:pt>
                <c:pt idx="1525">
                  <c:v>9.7438728039847631E-3</c:v>
                </c:pt>
                <c:pt idx="1526">
                  <c:v>9.7370665196913325E-3</c:v>
                </c:pt>
                <c:pt idx="1527">
                  <c:v>9.7302678679314115E-3</c:v>
                </c:pt>
                <c:pt idx="1528">
                  <c:v>9.7234769532302655E-3</c:v>
                </c:pt>
                <c:pt idx="1529">
                  <c:v>9.7166938801098723E-3</c:v>
                </c:pt>
                <c:pt idx="1530">
                  <c:v>9.7099187530900258E-3</c:v>
                </c:pt>
                <c:pt idx="1531">
                  <c:v>9.7031516766876661E-3</c:v>
                </c:pt>
                <c:pt idx="1532">
                  <c:v>9.6963927554168904E-3</c:v>
                </c:pt>
                <c:pt idx="1533">
                  <c:v>9.6896420937893843E-3</c:v>
                </c:pt>
                <c:pt idx="1534">
                  <c:v>9.6828997963139905E-3</c:v>
                </c:pt>
                <c:pt idx="1535">
                  <c:v>9.6761659674971367E-3</c:v>
                </c:pt>
                <c:pt idx="1536">
                  <c:v>9.6694407118426279E-3</c:v>
                </c:pt>
                <c:pt idx="1537">
                  <c:v>9.6627241338516391E-3</c:v>
                </c:pt>
                <c:pt idx="1538">
                  <c:v>9.6560163380222767E-3</c:v>
                </c:pt>
                <c:pt idx="1539">
                  <c:v>9.6493174288513391E-3</c:v>
                </c:pt>
                <c:pt idx="1540">
                  <c:v>9.6426275108312375E-3</c:v>
                </c:pt>
                <c:pt idx="1541">
                  <c:v>9.6359466884530752E-3</c:v>
                </c:pt>
                <c:pt idx="1542">
                  <c:v>9.6292750662055424E-3</c:v>
                </c:pt>
                <c:pt idx="1543">
                  <c:v>9.6212469755466105E-3</c:v>
                </c:pt>
                <c:pt idx="1544">
                  <c:v>9.6159598400411463E-3</c:v>
                </c:pt>
                <c:pt idx="1545">
                  <c:v>9.6093164450880876E-3</c:v>
                </c:pt>
                <c:pt idx="1546">
                  <c:v>9.6026826681928322E-3</c:v>
                </c:pt>
                <c:pt idx="1547">
                  <c:v>9.5960586138309299E-3</c:v>
                </c:pt>
                <c:pt idx="1548">
                  <c:v>9.5894443864753039E-3</c:v>
                </c:pt>
                <c:pt idx="1549">
                  <c:v>9.5828400905966903E-3</c:v>
                </c:pt>
                <c:pt idx="1550">
                  <c:v>9.5762458306634102E-3</c:v>
                </c:pt>
                <c:pt idx="1551">
                  <c:v>9.5696617111402874E-3</c:v>
                </c:pt>
                <c:pt idx="1552">
                  <c:v>9.563087836491263E-3</c:v>
                </c:pt>
                <c:pt idx="1553">
                  <c:v>9.5565243111767773E-3</c:v>
                </c:pt>
                <c:pt idx="1554">
                  <c:v>9.5499712396548645E-3</c:v>
                </c:pt>
                <c:pt idx="1555">
                  <c:v>9.5434287263818033E-3</c:v>
                </c:pt>
                <c:pt idx="1556">
                  <c:v>9.5368968758108037E-3</c:v>
                </c:pt>
                <c:pt idx="1557">
                  <c:v>9.5303757923928933E-3</c:v>
                </c:pt>
                <c:pt idx="1558">
                  <c:v>9.5238655805769002E-3</c:v>
                </c:pt>
                <c:pt idx="1559">
                  <c:v>9.5173663448088162E-3</c:v>
                </c:pt>
                <c:pt idx="1560">
                  <c:v>9.5108781895322132E-3</c:v>
                </c:pt>
                <c:pt idx="1561">
                  <c:v>9.5044012191893568E-3</c:v>
                </c:pt>
                <c:pt idx="1562">
                  <c:v>9.497935538218788E-3</c:v>
                </c:pt>
                <c:pt idx="1563">
                  <c:v>9.4914812510577314E-3</c:v>
                </c:pt>
                <c:pt idx="1564">
                  <c:v>9.4850384621403463E-3</c:v>
                </c:pt>
                <c:pt idx="1565">
                  <c:v>9.47860727589926E-3</c:v>
                </c:pt>
                <c:pt idx="1566">
                  <c:v>9.4721877967638146E-3</c:v>
                </c:pt>
                <c:pt idx="1567">
                  <c:v>9.4657801291620405E-3</c:v>
                </c:pt>
                <c:pt idx="1568">
                  <c:v>9.4593843775191144E-3</c:v>
                </c:pt>
                <c:pt idx="1569">
                  <c:v>9.4530006462582479E-3</c:v>
                </c:pt>
                <c:pt idx="1570">
                  <c:v>9.4466290397998039E-3</c:v>
                </c:pt>
                <c:pt idx="1571">
                  <c:v>9.4402696625628304E-3</c:v>
                </c:pt>
                <c:pt idx="1572">
                  <c:v>9.4339226189635306E-3</c:v>
                </c:pt>
                <c:pt idx="1573">
                  <c:v>9.4275880134159148E-3</c:v>
                </c:pt>
                <c:pt idx="1574">
                  <c:v>9.4212659503322433E-3</c:v>
                </c:pt>
                <c:pt idx="1575">
                  <c:v>9.4149565341219276E-3</c:v>
                </c:pt>
                <c:pt idx="1576">
                  <c:v>9.4086598691926308E-3</c:v>
                </c:pt>
                <c:pt idx="1577">
                  <c:v>9.4023760599498216E-3</c:v>
                </c:pt>
                <c:pt idx="1578">
                  <c:v>9.3961052107967812E-3</c:v>
                </c:pt>
                <c:pt idx="1579">
                  <c:v>9.3898474261345996E-3</c:v>
                </c:pt>
                <c:pt idx="1580">
                  <c:v>9.3836028103621762E-3</c:v>
                </c:pt>
                <c:pt idx="1581">
                  <c:v>9.3773714678766617E-3</c:v>
                </c:pt>
                <c:pt idx="1582">
                  <c:v>9.3711535030727953E-3</c:v>
                </c:pt>
                <c:pt idx="1583">
                  <c:v>9.3649490203431256E-3</c:v>
                </c:pt>
                <c:pt idx="1584">
                  <c:v>9.3587581240786675E-3</c:v>
                </c:pt>
                <c:pt idx="1585">
                  <c:v>9.3525809186678112E-3</c:v>
                </c:pt>
                <c:pt idx="1586">
                  <c:v>9.3464175084974135E-3</c:v>
                </c:pt>
                <c:pt idx="1587">
                  <c:v>9.3402679979514795E-3</c:v>
                </c:pt>
                <c:pt idx="1588">
                  <c:v>9.334132491413143E-3</c:v>
                </c:pt>
                <c:pt idx="1589">
                  <c:v>9.3280110932629084E-3</c:v>
                </c:pt>
                <c:pt idx="1590">
                  <c:v>9.3209846775857072E-3</c:v>
                </c:pt>
                <c:pt idx="1591">
                  <c:v>9.314894615747837E-3</c:v>
                </c:pt>
                <c:pt idx="1592">
                  <c:v>9.3088189992129641E-3</c:v>
                </c:pt>
                <c:pt idx="1593">
                  <c:v>9.3027579323595507E-3</c:v>
                </c:pt>
                <c:pt idx="1594">
                  <c:v>9.2979221818346586E-3</c:v>
                </c:pt>
                <c:pt idx="1595">
                  <c:v>9.2906798651994395E-3</c:v>
                </c:pt>
                <c:pt idx="1596">
                  <c:v>9.2846630736401082E-3</c:v>
                </c:pt>
                <c:pt idx="1597">
                  <c:v>9.2786612492558873E-3</c:v>
                </c:pt>
                <c:pt idx="1598">
                  <c:v>9.2726744964152438E-3</c:v>
                </c:pt>
                <c:pt idx="1599">
                  <c:v>9.2667029194853454E-3</c:v>
                </c:pt>
                <c:pt idx="1600">
                  <c:v>9.2607466228316216E-3</c:v>
                </c:pt>
                <c:pt idx="1601">
                  <c:v>9.2548057108166777E-3</c:v>
                </c:pt>
                <c:pt idx="1602">
                  <c:v>9.2488802878024686E-3</c:v>
                </c:pt>
                <c:pt idx="1603">
                  <c:v>9.2429704581483418E-3</c:v>
                </c:pt>
                <c:pt idx="1604">
                  <c:v>9.2370763262125555E-3</c:v>
                </c:pt>
                <c:pt idx="1605">
                  <c:v>9.2311979963507693E-3</c:v>
                </c:pt>
                <c:pt idx="1606">
                  <c:v>9.2253355729175462E-3</c:v>
                </c:pt>
                <c:pt idx="1607">
                  <c:v>9.2203574432400057E-3</c:v>
                </c:pt>
                <c:pt idx="1608">
                  <c:v>9.2136588627459489E-3</c:v>
                </c:pt>
                <c:pt idx="1609">
                  <c:v>9.2078447847080223E-3</c:v>
                </c:pt>
                <c:pt idx="1610">
                  <c:v>9.2020470304993406E-3</c:v>
                </c:pt>
                <c:pt idx="1611">
                  <c:v>9.1962657044657847E-3</c:v>
                </c:pt>
                <c:pt idx="1612">
                  <c:v>9.1905009109517107E-3</c:v>
                </c:pt>
                <c:pt idx="1613">
                  <c:v>9.1847527542999602E-3</c:v>
                </c:pt>
                <c:pt idx="1614">
                  <c:v>9.1790213388516333E-3</c:v>
                </c:pt>
                <c:pt idx="1615">
                  <c:v>9.1733067689460934E-3</c:v>
                </c:pt>
                <c:pt idx="1616">
                  <c:v>9.1676091489213997E-3</c:v>
                </c:pt>
                <c:pt idx="1617">
                  <c:v>9.1619285831140915E-3</c:v>
                </c:pt>
                <c:pt idx="1618">
                  <c:v>9.1562651758591886E-3</c:v>
                </c:pt>
                <c:pt idx="1619">
                  <c:v>9.1506190314895389E-3</c:v>
                </c:pt>
                <c:pt idx="1620">
                  <c:v>9.1458149240924679E-3</c:v>
                </c:pt>
                <c:pt idx="1621">
                  <c:v>9.139378948733904E-3</c:v>
                </c:pt>
                <c:pt idx="1622">
                  <c:v>9.1337852190068788E-3</c:v>
                </c:pt>
                <c:pt idx="1623">
                  <c:v>9.1282091694845462E-3</c:v>
                </c:pt>
                <c:pt idx="1624">
                  <c:v>9.1226509044925828E-3</c:v>
                </c:pt>
                <c:pt idx="1625">
                  <c:v>9.1171105283562349E-3</c:v>
                </c:pt>
                <c:pt idx="1626">
                  <c:v>9.1115881453983551E-3</c:v>
                </c:pt>
                <c:pt idx="1627">
                  <c:v>9.1060838599413638E-3</c:v>
                </c:pt>
                <c:pt idx="1628">
                  <c:v>9.1005977763057282E-3</c:v>
                </c:pt>
                <c:pt idx="1629">
                  <c:v>9.0951299988106093E-3</c:v>
                </c:pt>
                <c:pt idx="1630">
                  <c:v>9.0896806317738651E-3</c:v>
                </c:pt>
                <c:pt idx="1631">
                  <c:v>9.0842497795129186E-3</c:v>
                </c:pt>
                <c:pt idx="1632">
                  <c:v>9.0788375463428089E-3</c:v>
                </c:pt>
                <c:pt idx="1633">
                  <c:v>9.0734440365776992E-3</c:v>
                </c:pt>
                <c:pt idx="1634">
                  <c:v>9.0680693545306685E-3</c:v>
                </c:pt>
                <c:pt idx="1635">
                  <c:v>9.0627136045137134E-3</c:v>
                </c:pt>
                <c:pt idx="1636">
                  <c:v>9.0573768908370871E-3</c:v>
                </c:pt>
                <c:pt idx="1637">
                  <c:v>9.0520593178101787E-3</c:v>
                </c:pt>
                <c:pt idx="1638">
                  <c:v>9.0467609897419404E-3</c:v>
                </c:pt>
                <c:pt idx="1639">
                  <c:v>9.0414820109391524E-3</c:v>
                </c:pt>
                <c:pt idx="1640">
                  <c:v>9.0362224857077275E-3</c:v>
                </c:pt>
                <c:pt idx="1641">
                  <c:v>9.030982518352491E-3</c:v>
                </c:pt>
                <c:pt idx="1642">
                  <c:v>9.0265038533045364E-3</c:v>
                </c:pt>
                <c:pt idx="1643">
                  <c:v>9.0212992643492196E-3</c:v>
                </c:pt>
                <c:pt idx="1644">
                  <c:v>9.0161145221220006E-3</c:v>
                </c:pt>
                <c:pt idx="1645">
                  <c:v>9.0109497309186267E-3</c:v>
                </c:pt>
                <c:pt idx="1646">
                  <c:v>9.0058049950341931E-3</c:v>
                </c:pt>
                <c:pt idx="1647">
                  <c:v>9.0006804187620412E-3</c:v>
                </c:pt>
                <c:pt idx="1648">
                  <c:v>8.9955761063952901E-3</c:v>
                </c:pt>
                <c:pt idx="1649">
                  <c:v>8.989542051352049E-3</c:v>
                </c:pt>
                <c:pt idx="1650">
                  <c:v>8.9854286905456712E-3</c:v>
                </c:pt>
                <c:pt idx="1651">
                  <c:v>8.9791977909814847E-3</c:v>
                </c:pt>
                <c:pt idx="1652">
                  <c:v>8.9741813862422547E-3</c:v>
                </c:pt>
                <c:pt idx="1653">
                  <c:v>8.9691857978267311E-3</c:v>
                </c:pt>
                <c:pt idx="1654">
                  <c:v>8.9642111300262031E-3</c:v>
                </c:pt>
                <c:pt idx="1655">
                  <c:v>8.9592574871308703E-3</c:v>
                </c:pt>
                <c:pt idx="1656">
                  <c:v>8.9543249734302804E-3</c:v>
                </c:pt>
                <c:pt idx="1657">
                  <c:v>8.9494136932128897E-3</c:v>
                </c:pt>
                <c:pt idx="1658">
                  <c:v>8.944523750766941E-3</c:v>
                </c:pt>
                <c:pt idx="1659">
                  <c:v>8.9403245484567465E-3</c:v>
                </c:pt>
                <c:pt idx="1660">
                  <c:v>8.9348041698957843E-3</c:v>
                </c:pt>
                <c:pt idx="1661">
                  <c:v>8.9299370959449453E-3</c:v>
                </c:pt>
                <c:pt idx="1662">
                  <c:v>8.9250466644678374E-3</c:v>
                </c:pt>
                <c:pt idx="1663">
                  <c:v>8.9201328395744784E-3</c:v>
                </c:pt>
                <c:pt idx="1664">
                  <c:v>8.9151955852622786E-3</c:v>
                </c:pt>
                <c:pt idx="1665">
                  <c:v>8.9102348654173484E-3</c:v>
                </c:pt>
                <c:pt idx="1666">
                  <c:v>8.9052506438123142E-3</c:v>
                </c:pt>
                <c:pt idx="1667">
                  <c:v>8.9002428841095972E-3</c:v>
                </c:pt>
                <c:pt idx="1668">
                  <c:v>8.8959881337244383E-3</c:v>
                </c:pt>
                <c:pt idx="1669">
                  <c:v>8.890156604495136E-3</c:v>
                </c:pt>
                <c:pt idx="1670">
                  <c:v>8.8850780113462809E-3</c:v>
                </c:pt>
                <c:pt idx="1671">
                  <c:v>8.8799757336250843E-3</c:v>
                </c:pt>
                <c:pt idx="1672">
                  <c:v>8.8748497344326681E-3</c:v>
                </c:pt>
                <c:pt idx="1673">
                  <c:v>8.869699976758641E-3</c:v>
                </c:pt>
                <c:pt idx="1674">
                  <c:v>8.8645264234804341E-3</c:v>
                </c:pt>
                <c:pt idx="1675">
                  <c:v>8.8593290373630926E-3</c:v>
                </c:pt>
                <c:pt idx="1676">
                  <c:v>8.8541077810607941E-3</c:v>
                </c:pt>
                <c:pt idx="1677">
                  <c:v>8.8488626171146743E-3</c:v>
                </c:pt>
                <c:pt idx="1678">
                  <c:v>8.8435935079547862E-3</c:v>
                </c:pt>
                <c:pt idx="1679">
                  <c:v>8.8383004158985746E-3</c:v>
                </c:pt>
                <c:pt idx="1680">
                  <c:v>8.8329833031519679E-3</c:v>
                </c:pt>
                <c:pt idx="1681">
                  <c:v>8.8285469643867662E-3</c:v>
                </c:pt>
                <c:pt idx="1682">
                  <c:v>8.8222768638523755E-3</c:v>
                </c:pt>
                <c:pt idx="1683">
                  <c:v>8.8168874611516922E-3</c:v>
                </c:pt>
                <c:pt idx="1684">
                  <c:v>8.8114738854652153E-3</c:v>
                </c:pt>
                <c:pt idx="1685">
                  <c:v>8.8043216381005832E-3</c:v>
                </c:pt>
                <c:pt idx="1686">
                  <c:v>8.7988530683409272E-3</c:v>
                </c:pt>
                <c:pt idx="1687">
                  <c:v>8.7933599539530248E-3</c:v>
                </c:pt>
                <c:pt idx="1688">
                  <c:v>8.7878422554486801E-3</c:v>
                </c:pt>
                <c:pt idx="1689">
                  <c:v>8.7822999332282277E-3</c:v>
                </c:pt>
                <c:pt idx="1690">
                  <c:v>8.7767329475779022E-3</c:v>
                </c:pt>
                <c:pt idx="1691">
                  <c:v>8.7711412586733394E-3</c:v>
                </c:pt>
                <c:pt idx="1692">
                  <c:v>8.7655248265771715E-3</c:v>
                </c:pt>
                <c:pt idx="1693">
                  <c:v>8.7598836112394631E-3</c:v>
                </c:pt>
                <c:pt idx="1694">
                  <c:v>8.7542175724981477E-3</c:v>
                </c:pt>
                <c:pt idx="1695">
                  <c:v>8.7485266700794689E-3</c:v>
                </c:pt>
                <c:pt idx="1696">
                  <c:v>8.7428108635962259E-3</c:v>
                </c:pt>
                <c:pt idx="1697">
                  <c:v>8.7370701125499654E-3</c:v>
                </c:pt>
                <c:pt idx="1698">
                  <c:v>8.7313043763294455E-3</c:v>
                </c:pt>
                <c:pt idx="1699">
                  <c:v>8.7255136142115174E-3</c:v>
                </c:pt>
                <c:pt idx="1700">
                  <c:v>8.7196977853608998E-3</c:v>
                </c:pt>
                <c:pt idx="1701">
                  <c:v>8.7121833924625122E-3</c:v>
                </c:pt>
                <c:pt idx="1702">
                  <c:v>8.707990763557636E-3</c:v>
                </c:pt>
                <c:pt idx="1703">
                  <c:v>8.7020994883731263E-3</c:v>
                </c:pt>
                <c:pt idx="1704">
                  <c:v>8.6961829819919758E-3</c:v>
                </c:pt>
                <c:pt idx="1705">
                  <c:v>8.6902412030178226E-3</c:v>
                </c:pt>
                <c:pt idx="1706">
                  <c:v>8.6842741099417298E-3</c:v>
                </c:pt>
                <c:pt idx="1707">
                  <c:v>8.678281661143733E-3</c:v>
                </c:pt>
                <c:pt idx="1708">
                  <c:v>8.6722638148904185E-3</c:v>
                </c:pt>
                <c:pt idx="1709">
                  <c:v>8.6662205293375604E-3</c:v>
                </c:pt>
                <c:pt idx="1710">
                  <c:v>8.6601517625279258E-3</c:v>
                </c:pt>
                <c:pt idx="1711">
                  <c:v>8.6540574723925935E-3</c:v>
                </c:pt>
                <c:pt idx="1712">
                  <c:v>8.6479417644036872E-3</c:v>
                </c:pt>
                <c:pt idx="1713">
                  <c:v>8.641838286153317E-3</c:v>
                </c:pt>
                <c:pt idx="1714">
                  <c:v>8.6357545018073186E-3</c:v>
                </c:pt>
                <c:pt idx="1715">
                  <c:v>8.6296905095714065E-3</c:v>
                </c:pt>
                <c:pt idx="1716">
                  <c:v>8.623646407650426E-3</c:v>
                </c:pt>
                <c:pt idx="1717">
                  <c:v>8.617622294247243E-3</c:v>
                </c:pt>
                <c:pt idx="1718">
                  <c:v>8.6116182675642933E-3</c:v>
                </c:pt>
                <c:pt idx="1719">
                  <c:v>8.6056344258024758E-3</c:v>
                </c:pt>
                <c:pt idx="1720">
                  <c:v>8.5996708671618131E-3</c:v>
                </c:pt>
                <c:pt idx="1721">
                  <c:v>8.5937276898405777E-3</c:v>
                </c:pt>
                <c:pt idx="1722">
                  <c:v>8.58780499203682E-3</c:v>
                </c:pt>
                <c:pt idx="1723">
                  <c:v>8.5819028719468435E-3</c:v>
                </c:pt>
                <c:pt idx="1724">
                  <c:v>8.5760214277660687E-3</c:v>
                </c:pt>
                <c:pt idx="1725">
                  <c:v>8.5701607576890489E-3</c:v>
                </c:pt>
                <c:pt idx="1726">
                  <c:v>8.5643209599090137E-3</c:v>
                </c:pt>
                <c:pt idx="1727">
                  <c:v>8.5585021326183251E-3</c:v>
                </c:pt>
                <c:pt idx="1728">
                  <c:v>8.5527043740084626E-3</c:v>
                </c:pt>
                <c:pt idx="1729">
                  <c:v>8.5469277822700345E-3</c:v>
                </c:pt>
                <c:pt idx="1730">
                  <c:v>8.5411724555921123E-3</c:v>
                </c:pt>
                <c:pt idx="1731">
                  <c:v>8.5354384921635523E-3</c:v>
                </c:pt>
                <c:pt idx="1732">
                  <c:v>8.5297259901718943E-3</c:v>
                </c:pt>
                <c:pt idx="1733">
                  <c:v>8.5240350478038018E-3</c:v>
                </c:pt>
                <c:pt idx="1734">
                  <c:v>8.5183657632452812E-3</c:v>
                </c:pt>
                <c:pt idx="1735">
                  <c:v>8.5127182346816863E-3</c:v>
                </c:pt>
                <c:pt idx="1736">
                  <c:v>8.5070925602970492E-3</c:v>
                </c:pt>
                <c:pt idx="1737">
                  <c:v>8.5006901043120555E-3</c:v>
                </c:pt>
                <c:pt idx="1738">
                  <c:v>8.4951115909277855E-3</c:v>
                </c:pt>
                <c:pt idx="1739">
                  <c:v>8.4895552402966812E-3</c:v>
                </c:pt>
                <c:pt idx="1740">
                  <c:v>8.4840211505997128E-3</c:v>
                </c:pt>
                <c:pt idx="1741">
                  <c:v>8.4785094200174153E-3</c:v>
                </c:pt>
                <c:pt idx="1742">
                  <c:v>8.4730201467296627E-3</c:v>
                </c:pt>
                <c:pt idx="1743">
                  <c:v>8.4675534289152341E-3</c:v>
                </c:pt>
                <c:pt idx="1744">
                  <c:v>8.4621093647524719E-3</c:v>
                </c:pt>
                <c:pt idx="1745">
                  <c:v>8.45668805241972E-3</c:v>
                </c:pt>
                <c:pt idx="1746">
                  <c:v>8.4512895900937853E-3</c:v>
                </c:pt>
                <c:pt idx="1747">
                  <c:v>8.4459140759516969E-3</c:v>
                </c:pt>
                <c:pt idx="1748">
                  <c:v>8.4405616081691687E-3</c:v>
                </c:pt>
                <c:pt idx="1749">
                  <c:v>8.4352322849221353E-3</c:v>
                </c:pt>
                <c:pt idx="1750">
                  <c:v>8.4299262043858701E-3</c:v>
                </c:pt>
                <c:pt idx="1751">
                  <c:v>8.4231384113881685E-3</c:v>
                </c:pt>
                <c:pt idx="1752">
                  <c:v>8.4178858257020969E-3</c:v>
                </c:pt>
                <c:pt idx="1753">
                  <c:v>8.4126568052985736E-3</c:v>
                </c:pt>
                <c:pt idx="1754">
                  <c:v>8.4061938734485003E-3</c:v>
                </c:pt>
                <c:pt idx="1755">
                  <c:v>8.4022698530317307E-3</c:v>
                </c:pt>
                <c:pt idx="1756">
                  <c:v>8.3971121175139274E-3</c:v>
                </c:pt>
                <c:pt idx="1757">
                  <c:v>8.3919783399692641E-3</c:v>
                </c:pt>
                <c:pt idx="1758">
                  <c:v>8.3868686185697306E-3</c:v>
                </c:pt>
                <c:pt idx="1759">
                  <c:v>8.3817830514866624E-3</c:v>
                </c:pt>
                <c:pt idx="1760">
                  <c:v>8.3767217368918307E-3</c:v>
                </c:pt>
                <c:pt idx="1761">
                  <c:v>8.3716847729559136E-3</c:v>
                </c:pt>
                <c:pt idx="1762">
                  <c:v>8.3666722578500247E-3</c:v>
                </c:pt>
                <c:pt idx="1763">
                  <c:v>8.3616842897446236E-3</c:v>
                </c:pt>
                <c:pt idx="1764">
                  <c:v>8.3567209668101682E-3</c:v>
                </c:pt>
                <c:pt idx="1765">
                  <c:v>8.3517823872171146E-3</c:v>
                </c:pt>
                <c:pt idx="1766">
                  <c:v>8.3468686491357039E-3</c:v>
                </c:pt>
                <c:pt idx="1767">
                  <c:v>8.3419798507361736E-3</c:v>
                </c:pt>
                <c:pt idx="1768">
                  <c:v>8.3371160901885462E-3</c:v>
                </c:pt>
                <c:pt idx="1769">
                  <c:v>8.3322774656628389E-3</c:v>
                </c:pt>
                <c:pt idx="1770">
                  <c:v>8.3274640753290743E-3</c:v>
                </c:pt>
                <c:pt idx="1771">
                  <c:v>8.3226760173572695E-3</c:v>
                </c:pt>
                <c:pt idx="1772">
                  <c:v>8.3179133899172284E-3</c:v>
                </c:pt>
                <c:pt idx="1773">
                  <c:v>8.3131762911796275E-3</c:v>
                </c:pt>
                <c:pt idx="1774">
                  <c:v>8.3084648193144858E-3</c:v>
                </c:pt>
                <c:pt idx="1775">
                  <c:v>8.303779072491824E-3</c:v>
                </c:pt>
                <c:pt idx="1776">
                  <c:v>8.2991191488825371E-3</c:v>
                </c:pt>
                <c:pt idx="1777">
                  <c:v>8.2944851466568662E-3</c:v>
                </c:pt>
                <c:pt idx="1778">
                  <c:v>8.2898771639859248E-3</c:v>
                </c:pt>
                <c:pt idx="1779">
                  <c:v>8.2852952990403895E-3</c:v>
                </c:pt>
                <c:pt idx="1780">
                  <c:v>8.2807396499920347E-3</c:v>
                </c:pt>
                <c:pt idx="1781">
                  <c:v>8.2762103150115368E-3</c:v>
                </c:pt>
                <c:pt idx="1782">
                  <c:v>8.2717073922713227E-3</c:v>
                </c:pt>
                <c:pt idx="1783">
                  <c:v>8.2672309799433855E-3</c:v>
                </c:pt>
                <c:pt idx="1784">
                  <c:v>8.2627811762001537E-3</c:v>
                </c:pt>
                <c:pt idx="1785">
                  <c:v>8.2583580792144947E-3</c:v>
                </c:pt>
                <c:pt idx="1786">
                  <c:v>8.2539617871590556E-3</c:v>
                </c:pt>
                <c:pt idx="1787">
                  <c:v>8.2495923982086761E-3</c:v>
                </c:pt>
                <c:pt idx="1788">
                  <c:v>8.2427808069566472E-3</c:v>
                </c:pt>
                <c:pt idx="1789">
                  <c:v>8.2399287165632207E-3</c:v>
                </c:pt>
                <c:pt idx="1790">
                  <c:v>8.2366466317257588E-3</c:v>
                </c:pt>
                <c:pt idx="1791">
                  <c:v>8.2323858369380814E-3</c:v>
                </c:pt>
                <c:pt idx="1792">
                  <c:v>8.2281524361300928E-3</c:v>
                </c:pt>
                <c:pt idx="1793">
                  <c:v>8.2239465274786001E-3</c:v>
                </c:pt>
                <c:pt idx="1794">
                  <c:v>8.2197682091608507E-3</c:v>
                </c:pt>
                <c:pt idx="1795">
                  <c:v>8.21561757935497E-3</c:v>
                </c:pt>
                <c:pt idx="1796">
                  <c:v>8.2114947362390781E-3</c:v>
                </c:pt>
                <c:pt idx="1797">
                  <c:v>8.2073997779932694E-3</c:v>
                </c:pt>
                <c:pt idx="1798">
                  <c:v>8.2027970469193637E-3</c:v>
                </c:pt>
                <c:pt idx="1799">
                  <c:v>8.1987640926968301E-3</c:v>
                </c:pt>
                <c:pt idx="1800">
                  <c:v>8.1947593409774557E-3</c:v>
                </c:pt>
                <c:pt idx="1801">
                  <c:v>8.1907828899479163E-3</c:v>
                </c:pt>
                <c:pt idx="1802">
                  <c:v>8.1868348377953214E-3</c:v>
                </c:pt>
                <c:pt idx="1803">
                  <c:v>8.1829152827076531E-3</c:v>
                </c:pt>
                <c:pt idx="1804">
                  <c:v>8.178858119733361E-3</c:v>
                </c:pt>
                <c:pt idx="1805">
                  <c:v>8.1751620564846569E-3</c:v>
                </c:pt>
                <c:pt idx="1806">
                  <c:v>8.1718161728761233E-3</c:v>
                </c:pt>
                <c:pt idx="1807">
                  <c:v>8.1675239968023138E-3</c:v>
                </c:pt>
                <c:pt idx="1808">
                  <c:v>8.1637483998939341E-3</c:v>
                </c:pt>
                <c:pt idx="1809">
                  <c:v>8.1600018891994277E-3</c:v>
                </c:pt>
                <c:pt idx="1810">
                  <c:v>8.1562845629137258E-3</c:v>
                </c:pt>
                <c:pt idx="1811">
                  <c:v>8.1525965192326237E-3</c:v>
                </c:pt>
                <c:pt idx="1812">
                  <c:v>8.1489378563534432E-3</c:v>
                </c:pt>
                <c:pt idx="1813">
                  <c:v>8.1453086724748089E-3</c:v>
                </c:pt>
                <c:pt idx="1814">
                  <c:v>8.1417090657959941E-3</c:v>
                </c:pt>
                <c:pt idx="1815">
                  <c:v>8.138139134518229E-3</c:v>
                </c:pt>
                <c:pt idx="1816">
                  <c:v>8.1345989768429605E-3</c:v>
                </c:pt>
                <c:pt idx="1817">
                  <c:v>8.1310886909740244E-3</c:v>
                </c:pt>
                <c:pt idx="1818">
                  <c:v>8.1276083751159085E-3</c:v>
                </c:pt>
                <c:pt idx="1819">
                  <c:v>8.1245642940784499E-3</c:v>
                </c:pt>
                <c:pt idx="1820">
                  <c:v>8.1207380462572608E-3</c:v>
                </c:pt>
                <c:pt idx="1821">
                  <c:v>8.1173482296726558E-3</c:v>
                </c:pt>
                <c:pt idx="1822">
                  <c:v>8.1139887759309436E-3</c:v>
                </c:pt>
                <c:pt idx="1823">
                  <c:v>8.1106597832439949E-3</c:v>
                </c:pt>
                <c:pt idx="1824">
                  <c:v>8.1073613498245552E-3</c:v>
                </c:pt>
                <c:pt idx="1825">
                  <c:v>8.1040935738873211E-3</c:v>
                </c:pt>
                <c:pt idx="1826">
                  <c:v>8.1008565536487259E-3</c:v>
                </c:pt>
                <c:pt idx="1827">
                  <c:v>8.0976503873260754E-3</c:v>
                </c:pt>
                <c:pt idx="1828">
                  <c:v>8.094475173138627E-3</c:v>
                </c:pt>
                <c:pt idx="1829">
                  <c:v>8.0913310093080303E-3</c:v>
                </c:pt>
                <c:pt idx="1830">
                  <c:v>8.0882179940565836E-3</c:v>
                </c:pt>
                <c:pt idx="1831">
                  <c:v>8.0851362256083251E-3</c:v>
                </c:pt>
                <c:pt idx="1832">
                  <c:v>8.082085802189682E-3</c:v>
                </c:pt>
                <c:pt idx="1833">
                  <c:v>8.0790668220286025E-3</c:v>
                </c:pt>
                <c:pt idx="1834">
                  <c:v>8.076079383354336E-3</c:v>
                </c:pt>
                <c:pt idx="1835">
                  <c:v>8.0731235843985241E-3</c:v>
                </c:pt>
                <c:pt idx="1836">
                  <c:v>8.0701995233945431E-3</c:v>
                </c:pt>
                <c:pt idx="1837">
                  <c:v>8.0673072985777278E-3</c:v>
                </c:pt>
                <c:pt idx="1838">
                  <c:v>8.0644470081849308E-3</c:v>
                </c:pt>
                <c:pt idx="1839">
                  <c:v>8.0616187504553936E-3</c:v>
                </c:pt>
                <c:pt idx="1840">
                  <c:v>8.0587342807887496E-3</c:v>
                </c:pt>
                <c:pt idx="1841">
                  <c:v>8.0563181693660071E-3</c:v>
                </c:pt>
                <c:pt idx="1842">
                  <c:v>8.0533271556672351E-3</c:v>
                </c:pt>
                <c:pt idx="1843">
                  <c:v>8.0506280110216183E-3</c:v>
                </c:pt>
                <c:pt idx="1844">
                  <c:v>8.0479613902652361E-3</c:v>
                </c:pt>
                <c:pt idx="1845">
                  <c:v>8.0453273916494938E-3</c:v>
                </c:pt>
                <c:pt idx="1846">
                  <c:v>8.0427261134277551E-3</c:v>
                </c:pt>
                <c:pt idx="1847">
                  <c:v>8.0401576538562062E-3</c:v>
                </c:pt>
                <c:pt idx="1848">
                  <c:v>8.0376221111929849E-3</c:v>
                </c:pt>
                <c:pt idx="1849">
                  <c:v>8.0351195836979739E-3</c:v>
                </c:pt>
                <c:pt idx="1850">
                  <c:v>8.0328463456885608E-3</c:v>
                </c:pt>
                <c:pt idx="1851">
                  <c:v>8.0304029970769061E-3</c:v>
                </c:pt>
                <c:pt idx="1852">
                  <c:v>8.0279929351029164E-3</c:v>
                </c:pt>
                <c:pt idx="1853">
                  <c:v>8.0256162580312207E-3</c:v>
                </c:pt>
                <c:pt idx="1854">
                  <c:v>8.0232730641295168E-3</c:v>
                </c:pt>
                <c:pt idx="1855">
                  <c:v>8.0207503023383819E-3</c:v>
                </c:pt>
                <c:pt idx="1856">
                  <c:v>8.0186875189149614E-3</c:v>
                </c:pt>
                <c:pt idx="1857">
                  <c:v>8.016445364149109E-3</c:v>
                </c:pt>
                <c:pt idx="1858">
                  <c:v>8.0142370856463654E-3</c:v>
                </c:pt>
                <c:pt idx="1859">
                  <c:v>8.0120627816862543E-3</c:v>
                </c:pt>
                <c:pt idx="1860">
                  <c:v>8.0099225505507049E-3</c:v>
                </c:pt>
                <c:pt idx="1861">
                  <c:v>8.0078164905255898E-3</c:v>
                </c:pt>
                <c:pt idx="1862">
                  <c:v>8.0057446998976576E-3</c:v>
                </c:pt>
                <c:pt idx="1863">
                  <c:v>8.0037072769578183E-3</c:v>
                </c:pt>
                <c:pt idx="1864">
                  <c:v>8.0017043199989511E-3</c:v>
                </c:pt>
                <c:pt idx="1865">
                  <c:v>7.9997359273170053E-3</c:v>
                </c:pt>
                <c:pt idx="1866">
                  <c:v>7.9978021972105535E-3</c:v>
                </c:pt>
                <c:pt idx="1867">
                  <c:v>7.9959032279812384E-3</c:v>
                </c:pt>
                <c:pt idx="1868">
                  <c:v>7.9940391179337648E-3</c:v>
                </c:pt>
                <c:pt idx="1869">
                  <c:v>7.9922099653752503E-3</c:v>
                </c:pt>
                <c:pt idx="1870">
                  <c:v>7.9904158686160947E-3</c:v>
                </c:pt>
                <c:pt idx="1871">
                  <c:v>7.9886569259695461E-3</c:v>
                </c:pt>
                <c:pt idx="1872">
                  <c:v>7.9869332357521382E-3</c:v>
                </c:pt>
                <c:pt idx="1873">
                  <c:v>7.9852448962832497E-3</c:v>
                </c:pt>
                <c:pt idx="1874">
                  <c:v>7.9835920058851095E-3</c:v>
                </c:pt>
                <c:pt idx="1875">
                  <c:v>7.9819746628834471E-3</c:v>
                </c:pt>
                <c:pt idx="1876">
                  <c:v>7.9803929656070607E-3</c:v>
                </c:pt>
                <c:pt idx="1877">
                  <c:v>7.9788470123880306E-3</c:v>
                </c:pt>
                <c:pt idx="1878">
                  <c:v>7.9773369015615093E-3</c:v>
                </c:pt>
                <c:pt idx="1879">
                  <c:v>7.9758627314661448E-3</c:v>
                </c:pt>
                <c:pt idx="1880">
                  <c:v>7.9744246004434371E-3</c:v>
                </c:pt>
                <c:pt idx="1881">
                  <c:v>7.9730226068390475E-3</c:v>
                </c:pt>
                <c:pt idx="1882">
                  <c:v>7.9716568490006082E-3</c:v>
                </c:pt>
                <c:pt idx="1883">
                  <c:v>7.9703274252810059E-3</c:v>
                </c:pt>
                <c:pt idx="1884">
                  <c:v>7.9690344340350994E-3</c:v>
                </c:pt>
                <c:pt idx="1885">
                  <c:v>7.9677779736219076E-3</c:v>
                </c:pt>
                <c:pt idx="1886">
                  <c:v>7.966558142403735E-3</c:v>
                </c:pt>
                <c:pt idx="1887">
                  <c:v>7.9653750387466103E-3</c:v>
                </c:pt>
                <c:pt idx="1888">
                  <c:v>7.9642287610200632E-3</c:v>
                </c:pt>
                <c:pt idx="1889">
                  <c:v>7.9631194075975697E-3</c:v>
                </c:pt>
                <c:pt idx="1890">
                  <c:v>7.9620470768552304E-3</c:v>
                </c:pt>
                <c:pt idx="1891">
                  <c:v>7.9610118671741854E-3</c:v>
                </c:pt>
                <c:pt idx="1892">
                  <c:v>7.9600138769384179E-3</c:v>
                </c:pt>
                <c:pt idx="1893">
                  <c:v>7.9590532045362965E-3</c:v>
                </c:pt>
                <c:pt idx="1894">
                  <c:v>7.9581299483594721E-3</c:v>
                </c:pt>
                <c:pt idx="1895">
                  <c:v>7.9572442068037551E-3</c:v>
                </c:pt>
                <c:pt idx="1896">
                  <c:v>7.9563960782686807E-3</c:v>
                </c:pt>
                <c:pt idx="1897">
                  <c:v>7.9555856611579455E-3</c:v>
                </c:pt>
                <c:pt idx="1898">
                  <c:v>7.954813053878752E-3</c:v>
                </c:pt>
                <c:pt idx="1899">
                  <c:v>7.9540783548428962E-3</c:v>
                </c:pt>
                <c:pt idx="1900">
                  <c:v>7.9533816624659005E-3</c:v>
                </c:pt>
                <c:pt idx="1901">
                  <c:v>7.9527230751670133E-3</c:v>
                </c:pt>
                <c:pt idx="1902">
                  <c:v>7.9521026913705137E-3</c:v>
                </c:pt>
                <c:pt idx="1903">
                  <c:v>7.9515206095037531E-3</c:v>
                </c:pt>
                <c:pt idx="1904">
                  <c:v>7.9509769279993339E-3</c:v>
                </c:pt>
                <c:pt idx="1905">
                  <c:v>7.9507811574042742E-3</c:v>
                </c:pt>
                <c:pt idx="1906">
                  <c:v>7.9500051598256766E-3</c:v>
                </c:pt>
                <c:pt idx="1907">
                  <c:v>7.949577270041799E-3</c:v>
                </c:pt>
                <c:pt idx="1908">
                  <c:v>7.9491881743914139E-3</c:v>
                </c:pt>
                <c:pt idx="1909">
                  <c:v>7.9488379713272776E-3</c:v>
                </c:pt>
                <c:pt idx="1910">
                  <c:v>7.9485267593078345E-3</c:v>
                </c:pt>
                <c:pt idx="1911">
                  <c:v>7.9482546367950369E-3</c:v>
                </c:pt>
                <c:pt idx="1912">
                  <c:v>7.9480217022565303E-3</c:v>
                </c:pt>
                <c:pt idx="1913">
                  <c:v>7.9478280541632439E-3</c:v>
                </c:pt>
                <c:pt idx="1914">
                  <c:v>7.9476737909913633E-3</c:v>
                </c:pt>
                <c:pt idx="1915">
                  <c:v>7.9475590112216745E-3</c:v>
                </c:pt>
                <c:pt idx="1916">
                  <c:v>7.947483813339342E-3</c:v>
                </c:pt>
                <c:pt idx="1917">
                  <c:v>7.9474482958347883E-3</c:v>
                </c:pt>
                <c:pt idx="1918">
                  <c:v>7.9474525572019381E-3</c:v>
                </c:pt>
                <c:pt idx="1919">
                  <c:v>7.947496695941067E-3</c:v>
                </c:pt>
                <c:pt idx="1920">
                  <c:v>7.9475806720696943E-3</c:v>
                </c:pt>
                <c:pt idx="1921">
                  <c:v>7.9476959262741211E-3</c:v>
                </c:pt>
                <c:pt idx="1922">
                  <c:v>7.9478367234961118E-3</c:v>
                </c:pt>
                <c:pt idx="1923">
                  <c:v>7.9480021937376744E-3</c:v>
                </c:pt>
                <c:pt idx="1924">
                  <c:v>7.948191464603396E-3</c:v>
                </c:pt>
                <c:pt idx="1925">
                  <c:v>7.9484036613002122E-3</c:v>
                </c:pt>
                <c:pt idx="1926">
                  <c:v>7.94863790663786E-3</c:v>
                </c:pt>
                <c:pt idx="1927">
                  <c:v>7.9488933210277706E-3</c:v>
                </c:pt>
                <c:pt idx="1928">
                  <c:v>7.9491690224824229E-3</c:v>
                </c:pt>
                <c:pt idx="1929">
                  <c:v>7.9494641266177439E-3</c:v>
                </c:pt>
                <c:pt idx="1930">
                  <c:v>7.9497777466491677E-3</c:v>
                </c:pt>
                <c:pt idx="1931">
                  <c:v>7.9501089933944891E-3</c:v>
                </c:pt>
                <c:pt idx="1932">
                  <c:v>7.9504569752729785E-3</c:v>
                </c:pt>
                <c:pt idx="1933">
                  <c:v>7.950820798303641E-3</c:v>
                </c:pt>
                <c:pt idx="1934">
                  <c:v>7.9511995661073927E-3</c:v>
                </c:pt>
                <c:pt idx="1935">
                  <c:v>7.9515923799053194E-3</c:v>
                </c:pt>
                <c:pt idx="1936">
                  <c:v>7.9519983385191138E-3</c:v>
                </c:pt>
                <c:pt idx="1937">
                  <c:v>7.9524165383712854E-3</c:v>
                </c:pt>
                <c:pt idx="1938">
                  <c:v>7.9528460734836406E-3</c:v>
                </c:pt>
                <c:pt idx="1939">
                  <c:v>7.9532860354792432E-3</c:v>
                </c:pt>
                <c:pt idx="1940">
                  <c:v>7.9537355135808861E-3</c:v>
                </c:pt>
                <c:pt idx="1941">
                  <c:v>7.954193594610871E-3</c:v>
                </c:pt>
                <c:pt idx="1942">
                  <c:v>7.9546593629921045E-3</c:v>
                </c:pt>
                <c:pt idx="1943">
                  <c:v>7.9551319007465648E-3</c:v>
                </c:pt>
                <c:pt idx="1944">
                  <c:v>7.955610287496832E-3</c:v>
                </c:pt>
                <c:pt idx="1945">
                  <c:v>7.9564047848807353E-3</c:v>
                </c:pt>
                <c:pt idx="1946">
                  <c:v>7.9568913320673638E-3</c:v>
                </c:pt>
                <c:pt idx="1947">
                  <c:v>7.9573807584996069E-3</c:v>
                </c:pt>
                <c:pt idx="1948">
                  <c:v>7.9578721387387752E-3</c:v>
                </c:pt>
                <c:pt idx="1949">
                  <c:v>7.9583645449594221E-3</c:v>
                </c:pt>
                <c:pt idx="1950">
                  <c:v>7.9588570469480424E-3</c:v>
                </c:pt>
                <c:pt idx="1951">
                  <c:v>7.9593487121041497E-3</c:v>
                </c:pt>
                <c:pt idx="1952">
                  <c:v>7.9598386054385503E-3</c:v>
                </c:pt>
                <c:pt idx="1953">
                  <c:v>7.9603257895759418E-3</c:v>
                </c:pt>
                <c:pt idx="1954">
                  <c:v>7.9608093247520925E-3</c:v>
                </c:pt>
                <c:pt idx="1955">
                  <c:v>7.9612882688166638E-3</c:v>
                </c:pt>
                <c:pt idx="1956">
                  <c:v>7.9617616772306062E-3</c:v>
                </c:pt>
                <c:pt idx="1957">
                  <c:v>7.9622694388170601E-3</c:v>
                </c:pt>
                <c:pt idx="1958">
                  <c:v>7.9623550188904178E-3</c:v>
                </c:pt>
                <c:pt idx="1959">
                  <c:v>7.9631392073724397E-3</c:v>
                </c:pt>
                <c:pt idx="1960">
                  <c:v>7.9636901986574887E-3</c:v>
                </c:pt>
                <c:pt idx="1961">
                  <c:v>7.964012458575016E-3</c:v>
                </c:pt>
                <c:pt idx="1962">
                  <c:v>7.9644326840830303E-3</c:v>
                </c:pt>
                <c:pt idx="1963">
                  <c:v>7.964840695325914E-3</c:v>
                </c:pt>
                <c:pt idx="1964">
                  <c:v>7.9652355286670869E-3</c:v>
                </c:pt>
                <c:pt idx="1965">
                  <c:v>7.9656162180840786E-3</c:v>
                </c:pt>
                <c:pt idx="1966">
                  <c:v>7.9659817951670178E-3</c:v>
                </c:pt>
                <c:pt idx="1967">
                  <c:v>7.9663312891199243E-3</c:v>
                </c:pt>
                <c:pt idx="1968">
                  <c:v>7.9666637267602827E-3</c:v>
                </c:pt>
                <c:pt idx="1969">
                  <c:v>7.9669781325196927E-3</c:v>
                </c:pt>
                <c:pt idx="1970">
                  <c:v>7.9672735284436538E-3</c:v>
                </c:pt>
                <c:pt idx="1971">
                  <c:v>7.9672460529894677E-3</c:v>
                </c:pt>
                <c:pt idx="1972">
                  <c:v>7.9678035047778626E-3</c:v>
                </c:pt>
                <c:pt idx="1973">
                  <c:v>7.9680448662867338E-3</c:v>
                </c:pt>
                <c:pt idx="1974">
                  <c:v>7.9682778333786727E-3</c:v>
                </c:pt>
                <c:pt idx="1975">
                  <c:v>7.9685023794730889E-3</c:v>
                </c:pt>
                <c:pt idx="1976">
                  <c:v>7.9687184779880845E-3</c:v>
                </c:pt>
                <c:pt idx="1977">
                  <c:v>7.9689261023439401E-3</c:v>
                </c:pt>
                <c:pt idx="1978">
                  <c:v>7.9691252259589743E-3</c:v>
                </c:pt>
                <c:pt idx="1979">
                  <c:v>7.9693158222536899E-3</c:v>
                </c:pt>
                <c:pt idx="1980">
                  <c:v>7.9692116512900743E-3</c:v>
                </c:pt>
                <c:pt idx="1981">
                  <c:v>7.9696713265600093E-3</c:v>
                </c:pt>
                <c:pt idx="1982">
                  <c:v>7.9698361814123948E-3</c:v>
                </c:pt>
                <c:pt idx="1983">
                  <c:v>7.969992402624056E-3</c:v>
                </c:pt>
                <c:pt idx="1984">
                  <c:v>7.9701399636161463E-3</c:v>
                </c:pt>
                <c:pt idx="1985">
                  <c:v>7.9702788378093817E-3</c:v>
                </c:pt>
                <c:pt idx="1986">
                  <c:v>7.9704089986246951E-3</c:v>
                </c:pt>
                <c:pt idx="1987">
                  <c:v>7.9705304194836752E-3</c:v>
                </c:pt>
                <c:pt idx="1988">
                  <c:v>7.9706430738072567E-3</c:v>
                </c:pt>
                <c:pt idx="1989">
                  <c:v>7.9707469350178955E-3</c:v>
                </c:pt>
                <c:pt idx="1990">
                  <c:v>7.9708419765365298E-3</c:v>
                </c:pt>
                <c:pt idx="1991">
                  <c:v>7.9709281717862679E-3</c:v>
                </c:pt>
                <c:pt idx="1992">
                  <c:v>7.9710054941887001E-3</c:v>
                </c:pt>
                <c:pt idx="1993">
                  <c:v>7.9708126182798222E-3</c:v>
                </c:pt>
                <c:pt idx="1994">
                  <c:v>7.9711334141436552E-3</c:v>
                </c:pt>
                <c:pt idx="1995">
                  <c:v>7.9711839585419678E-3</c:v>
                </c:pt>
                <c:pt idx="1996">
                  <c:v>7.9712255237847692E-3</c:v>
                </c:pt>
                <c:pt idx="1997">
                  <c:v>7.9711009572068624E-3</c:v>
                </c:pt>
                <c:pt idx="1998">
                  <c:v>7.971121931028554E-3</c:v>
                </c:pt>
                <c:pt idx="1999">
                  <c:v>7.9711338387728255E-3</c:v>
                </c:pt>
                <c:pt idx="2000">
                  <c:v>7.9711366538656406E-3</c:v>
                </c:pt>
                <c:pt idx="2001">
                  <c:v>7.9711303497327548E-3</c:v>
                </c:pt>
                <c:pt idx="2002">
                  <c:v>7.9711148998001333E-3</c:v>
                </c:pt>
                <c:pt idx="2003">
                  <c:v>7.9710902774937486E-3</c:v>
                </c:pt>
                <c:pt idx="2004">
                  <c:v>7.9710564562406622E-3</c:v>
                </c:pt>
                <c:pt idx="2005">
                  <c:v>7.9710134094672837E-3</c:v>
                </c:pt>
                <c:pt idx="2006">
                  <c:v>7.9710392598586668E-3</c:v>
                </c:pt>
                <c:pt idx="2007">
                  <c:v>7.9709770006565015E-3</c:v>
                </c:pt>
                <c:pt idx="2008">
                  <c:v>7.9709054341129907E-3</c:v>
                </c:pt>
                <c:pt idx="2009">
                  <c:v>7.9708245336550729E-3</c:v>
                </c:pt>
                <c:pt idx="2010">
                  <c:v>7.9707342727107795E-3</c:v>
                </c:pt>
                <c:pt idx="2011">
                  <c:v>7.9706346247072693E-3</c:v>
                </c:pt>
                <c:pt idx="2012">
                  <c:v>7.9704926698541522E-3</c:v>
                </c:pt>
                <c:pt idx="2013">
                  <c:v>7.9704070612373439E-3</c:v>
                </c:pt>
                <c:pt idx="2014">
                  <c:v>7.9702790926274285E-3</c:v>
                </c:pt>
                <c:pt idx="2015">
                  <c:v>7.9701416306730399E-3</c:v>
                </c:pt>
                <c:pt idx="2016">
                  <c:v>7.9699946488033056E-3</c:v>
                </c:pt>
                <c:pt idx="2017">
                  <c:v>7.9698381204473447E-3</c:v>
                </c:pt>
                <c:pt idx="2018">
                  <c:v>7.9696720190358134E-3</c:v>
                </c:pt>
                <c:pt idx="2019">
                  <c:v>7.9694963179978325E-3</c:v>
                </c:pt>
                <c:pt idx="2020">
                  <c:v>7.9693109907644916E-3</c:v>
                </c:pt>
                <c:pt idx="2021">
                  <c:v>7.9691160107664416E-3</c:v>
                </c:pt>
                <c:pt idx="2022">
                  <c:v>7.9689113514345555E-3</c:v>
                </c:pt>
                <c:pt idx="2023">
                  <c:v>7.9686969862001397E-3</c:v>
                </c:pt>
                <c:pt idx="2024">
                  <c:v>7.9684728884951567E-3</c:v>
                </c:pt>
                <c:pt idx="2025">
                  <c:v>7.9682390317509146E-3</c:v>
                </c:pt>
                <c:pt idx="2026">
                  <c:v>7.9679953894000299E-3</c:v>
                </c:pt>
                <c:pt idx="2027">
                  <c:v>7.967741934875339E-3</c:v>
                </c:pt>
                <c:pt idx="2028">
                  <c:v>7.9674786416092432E-3</c:v>
                </c:pt>
                <c:pt idx="2029">
                  <c:v>7.9672054830350128E-3</c:v>
                </c:pt>
                <c:pt idx="2030">
                  <c:v>7.966922432586579E-3</c:v>
                </c:pt>
                <c:pt idx="2031">
                  <c:v>7.9666294636972119E-3</c:v>
                </c:pt>
                <c:pt idx="2032">
                  <c:v>7.9663265498017138E-3</c:v>
                </c:pt>
                <c:pt idx="2033">
                  <c:v>7.966013664334453E-3</c:v>
                </c:pt>
                <c:pt idx="2034">
                  <c:v>7.9656907807295722E-3</c:v>
                </c:pt>
                <c:pt idx="2035">
                  <c:v>7.9653578724234037E-3</c:v>
                </c:pt>
                <c:pt idx="2036">
                  <c:v>7.9650149128505324E-3</c:v>
                </c:pt>
                <c:pt idx="2037">
                  <c:v>7.9646618754472872E-3</c:v>
                </c:pt>
                <c:pt idx="2038">
                  <c:v>7.9642987336499983E-3</c:v>
                </c:pt>
                <c:pt idx="2039">
                  <c:v>7.9639254608947791E-3</c:v>
                </c:pt>
                <c:pt idx="2040">
                  <c:v>7.9635420306186158E-3</c:v>
                </c:pt>
                <c:pt idx="2041">
                  <c:v>7.9631484162587113E-3</c:v>
                </c:pt>
                <c:pt idx="2042">
                  <c:v>7.9627445912535833E-3</c:v>
                </c:pt>
                <c:pt idx="2043">
                  <c:v>7.9623305290399959E-3</c:v>
                </c:pt>
                <c:pt idx="2044">
                  <c:v>7.961906203057121E-3</c:v>
                </c:pt>
                <c:pt idx="2045">
                  <c:v>7.9614715867430356E-3</c:v>
                </c:pt>
                <c:pt idx="2046">
                  <c:v>7.9610266535371284E-3</c:v>
                </c:pt>
                <c:pt idx="2047">
                  <c:v>7.9605713768787882E-3</c:v>
                </c:pt>
                <c:pt idx="2048">
                  <c:v>7.9601057302078389E-3</c:v>
                </c:pt>
                <c:pt idx="2049">
                  <c:v>7.9595608305386284E-3</c:v>
                </c:pt>
                <c:pt idx="2050">
                  <c:v>7.9590728729764023E-3</c:v>
                </c:pt>
                <c:pt idx="2051">
                  <c:v>7.9585744619293242E-3</c:v>
                </c:pt>
                <c:pt idx="2052">
                  <c:v>7.9580655708383092E-3</c:v>
                </c:pt>
                <c:pt idx="2053">
                  <c:v>7.957546173145584E-3</c:v>
                </c:pt>
                <c:pt idx="2054">
                  <c:v>7.9570162422931603E-3</c:v>
                </c:pt>
                <c:pt idx="2055">
                  <c:v>7.9564757517234831E-3</c:v>
                </c:pt>
                <c:pt idx="2056">
                  <c:v>7.9559246748792164E-3</c:v>
                </c:pt>
                <c:pt idx="2057">
                  <c:v>7.9553629852043353E-3</c:v>
                </c:pt>
                <c:pt idx="2058">
                  <c:v>7.9547508676440695E-3</c:v>
                </c:pt>
                <c:pt idx="2059">
                  <c:v>7.9541686647000218E-3</c:v>
                </c:pt>
                <c:pt idx="2060">
                  <c:v>7.9535757713885893E-3</c:v>
                </c:pt>
                <c:pt idx="2061">
                  <c:v>7.9529721611547935E-3</c:v>
                </c:pt>
                <c:pt idx="2062">
                  <c:v>7.9523578074449722E-3</c:v>
                </c:pt>
                <c:pt idx="2063">
                  <c:v>7.951552095037933E-3</c:v>
                </c:pt>
                <c:pt idx="2064">
                  <c:v>7.9510517200924082E-3</c:v>
                </c:pt>
                <c:pt idx="2065">
                  <c:v>7.9502632444393029E-3</c:v>
                </c:pt>
                <c:pt idx="2066">
                  <c:v>7.9496025465041458E-3</c:v>
                </c:pt>
                <c:pt idx="2067">
                  <c:v>7.9489309647418904E-3</c:v>
                </c:pt>
                <c:pt idx="2068">
                  <c:v>7.9482484726014976E-3</c:v>
                </c:pt>
                <c:pt idx="2069">
                  <c:v>7.9475550435317167E-3</c:v>
                </c:pt>
                <c:pt idx="2070">
                  <c:v>7.9468506509821676E-3</c:v>
                </c:pt>
                <c:pt idx="2071">
                  <c:v>7.9461352684022536E-3</c:v>
                </c:pt>
                <c:pt idx="2072">
                  <c:v>7.9454088692424724E-3</c:v>
                </c:pt>
                <c:pt idx="2073">
                  <c:v>7.9446714269535389E-3</c:v>
                </c:pt>
                <c:pt idx="2074">
                  <c:v>7.9439229149866116E-3</c:v>
                </c:pt>
                <c:pt idx="2075">
                  <c:v>7.9431633067934982E-3</c:v>
                </c:pt>
                <c:pt idx="2076">
                  <c:v>7.9423925758257928E-3</c:v>
                </c:pt>
                <c:pt idx="2077">
                  <c:v>7.9416106955359656E-3</c:v>
                </c:pt>
                <c:pt idx="2078">
                  <c:v>7.940817639377578E-3</c:v>
                </c:pt>
                <c:pt idx="2079">
                  <c:v>7.9400133808037558E-3</c:v>
                </c:pt>
                <c:pt idx="2080">
                  <c:v>7.9391978932682843E-3</c:v>
                </c:pt>
                <c:pt idx="2081">
                  <c:v>7.9383711502253821E-3</c:v>
                </c:pt>
                <c:pt idx="2082">
                  <c:v>7.9375331251299273E-3</c:v>
                </c:pt>
                <c:pt idx="2083">
                  <c:v>7.9366837914378943E-3</c:v>
                </c:pt>
                <c:pt idx="2084">
                  <c:v>7.935823122603939E-3</c:v>
                </c:pt>
                <c:pt idx="2085">
                  <c:v>7.9349510920855675E-3</c:v>
                </c:pt>
                <c:pt idx="2086">
                  <c:v>7.9340676733380983E-3</c:v>
                </c:pt>
                <c:pt idx="2087">
                  <c:v>7.9331728398199103E-3</c:v>
                </c:pt>
                <c:pt idx="2088">
                  <c:v>7.9322665649882908E-3</c:v>
                </c:pt>
                <c:pt idx="2089">
                  <c:v>7.931348822301185E-3</c:v>
                </c:pt>
                <c:pt idx="2090">
                  <c:v>7.9304195852178509E-3</c:v>
                </c:pt>
                <c:pt idx="2091">
                  <c:v>7.9294788271968876E-3</c:v>
                </c:pt>
                <c:pt idx="2092">
                  <c:v>7.9285265216984292E-3</c:v>
                </c:pt>
                <c:pt idx="2093">
                  <c:v>7.9275626421823897E-3</c:v>
                </c:pt>
                <c:pt idx="2094">
                  <c:v>7.9265871621097828E-3</c:v>
                </c:pt>
                <c:pt idx="2095">
                  <c:v>7.9256000549413948E-3</c:v>
                </c:pt>
                <c:pt idx="2096">
                  <c:v>7.9246012941393325E-3</c:v>
                </c:pt>
                <c:pt idx="2097">
                  <c:v>7.9235908531657007E-3</c:v>
                </c:pt>
                <c:pt idx="2098">
                  <c:v>7.9225687054830414E-3</c:v>
                </c:pt>
                <c:pt idx="2099">
                  <c:v>7.9215348245549929E-3</c:v>
                </c:pt>
                <c:pt idx="2100">
                  <c:v>7.9204891838454139E-3</c:v>
                </c:pt>
                <c:pt idx="2101">
                  <c:v>7.9194317568179393E-3</c:v>
                </c:pt>
                <c:pt idx="2102">
                  <c:v>7.9183625169383983E-3</c:v>
                </c:pt>
                <c:pt idx="2103">
                  <c:v>7.9172814376713054E-3</c:v>
                </c:pt>
                <c:pt idx="2104">
                  <c:v>7.9161884924835828E-3</c:v>
                </c:pt>
                <c:pt idx="2105">
                  <c:v>7.9150836548406208E-3</c:v>
                </c:pt>
                <c:pt idx="2106">
                  <c:v>7.9139668982099974E-3</c:v>
                </c:pt>
                <c:pt idx="2107">
                  <c:v>7.9128381960595143E-3</c:v>
                </c:pt>
                <c:pt idx="2108">
                  <c:v>7.9116975218569696E-3</c:v>
                </c:pt>
                <c:pt idx="2109">
                  <c:v>7.9105448490710377E-3</c:v>
                </c:pt>
                <c:pt idx="2110">
                  <c:v>7.9093801511712688E-3</c:v>
                </c:pt>
                <c:pt idx="2111">
                  <c:v>7.908203401626776E-3</c:v>
                </c:pt>
                <c:pt idx="2112">
                  <c:v>7.907014573908645E-3</c:v>
                </c:pt>
                <c:pt idx="2113">
                  <c:v>7.9058136414875205E-3</c:v>
                </c:pt>
                <c:pt idx="2114">
                  <c:v>7.9046005778347049E-3</c:v>
                </c:pt>
                <c:pt idx="2115">
                  <c:v>7.9033386863468814E-3</c:v>
                </c:pt>
                <c:pt idx="2116">
                  <c:v>7.9021379507235954E-3</c:v>
                </c:pt>
                <c:pt idx="2117">
                  <c:v>7.9008883342109731E-3</c:v>
                </c:pt>
                <c:pt idx="2118">
                  <c:v>7.8996264803586624E-3</c:v>
                </c:pt>
                <c:pt idx="2119">
                  <c:v>7.8983523626410292E-3</c:v>
                </c:pt>
                <c:pt idx="2120">
                  <c:v>7.8970659545326647E-3</c:v>
                </c:pt>
                <c:pt idx="2121">
                  <c:v>7.895767229509687E-3</c:v>
                </c:pt>
                <c:pt idx="2122">
                  <c:v>7.894456161048221E-3</c:v>
                </c:pt>
                <c:pt idx="2123">
                  <c:v>7.8931327226246031E-3</c:v>
                </c:pt>
                <c:pt idx="2124">
                  <c:v>7.891796887716707E-3</c:v>
                </c:pt>
                <c:pt idx="2125">
                  <c:v>7.8904486298021891E-3</c:v>
                </c:pt>
                <c:pt idx="2126">
                  <c:v>7.8890879223593585E-3</c:v>
                </c:pt>
                <c:pt idx="2127">
                  <c:v>7.8877147388680593E-3</c:v>
                </c:pt>
                <c:pt idx="2128">
                  <c:v>7.886329052807917E-3</c:v>
                </c:pt>
                <c:pt idx="2129">
                  <c:v>7.8849308376592129E-3</c:v>
                </c:pt>
                <c:pt idx="2130">
                  <c:v>7.8835200669028875E-3</c:v>
                </c:pt>
                <c:pt idx="2131">
                  <c:v>7.8820967140209742E-3</c:v>
                </c:pt>
                <c:pt idx="2132">
                  <c:v>7.8806607524955063E-3</c:v>
                </c:pt>
                <c:pt idx="2133">
                  <c:v>7.8792121558096152E-3</c:v>
                </c:pt>
                <c:pt idx="2134">
                  <c:v>7.8777508974468644E-3</c:v>
                </c:pt>
                <c:pt idx="2135">
                  <c:v>7.8762769508912613E-3</c:v>
                </c:pt>
                <c:pt idx="2136">
                  <c:v>7.8747902896279063E-3</c:v>
                </c:pt>
                <c:pt idx="2137">
                  <c:v>7.8732908871421182E-3</c:v>
                </c:pt>
                <c:pt idx="2138">
                  <c:v>7.8717787169200922E-3</c:v>
                </c:pt>
                <c:pt idx="2139">
                  <c:v>7.870253752448899E-3</c:v>
                </c:pt>
                <c:pt idx="2140">
                  <c:v>7.8687159672153912E-3</c:v>
                </c:pt>
                <c:pt idx="2141">
                  <c:v>7.8671653347086104E-3</c:v>
                </c:pt>
                <c:pt idx="2142">
                  <c:v>7.8656018284165054E-3</c:v>
                </c:pt>
                <c:pt idx="2143">
                  <c:v>7.8640254218292106E-3</c:v>
                </c:pt>
                <c:pt idx="2144">
                  <c:v>7.8624360884359881E-3</c:v>
                </c:pt>
                <c:pt idx="2145">
                  <c:v>7.8608338017285111E-3</c:v>
                </c:pt>
                <c:pt idx="2146">
                  <c:v>7.8592185351977883E-3</c:v>
                </c:pt>
                <c:pt idx="2147">
                  <c:v>7.8575902623361504E-3</c:v>
                </c:pt>
                <c:pt idx="2148">
                  <c:v>7.8559489566363619E-3</c:v>
                </c:pt>
                <c:pt idx="2149">
                  <c:v>7.8542945915920613E-3</c:v>
                </c:pt>
                <c:pt idx="2150">
                  <c:v>7.8526271406973314E-3</c:v>
                </c:pt>
                <c:pt idx="2151">
                  <c:v>7.8509465774471258E-3</c:v>
                </c:pt>
                <c:pt idx="2152">
                  <c:v>7.8492528753368387E-3</c:v>
                </c:pt>
                <c:pt idx="2153">
                  <c:v>7.8475460078633961E-3</c:v>
                </c:pt>
                <c:pt idx="2154">
                  <c:v>7.8458259485230664E-3</c:v>
                </c:pt>
                <c:pt idx="2155">
                  <c:v>7.8440926708140905E-3</c:v>
                </c:pt>
                <c:pt idx="2156">
                  <c:v>7.8423461482347075E-3</c:v>
                </c:pt>
                <c:pt idx="2157">
                  <c:v>7.8405863542842548E-3</c:v>
                </c:pt>
                <c:pt idx="2158">
                  <c:v>7.8388132624622863E-3</c:v>
                </c:pt>
                <c:pt idx="2159">
                  <c:v>7.8370268462696693E-3</c:v>
                </c:pt>
                <c:pt idx="2160">
                  <c:v>7.8352270792077117E-3</c:v>
                </c:pt>
                <c:pt idx="2161">
                  <c:v>7.8334139347781568E-3</c:v>
                </c:pt>
                <c:pt idx="2162">
                  <c:v>7.8315873864842813E-3</c:v>
                </c:pt>
                <c:pt idx="2163">
                  <c:v>7.8297474078291435E-3</c:v>
                </c:pt>
                <c:pt idx="2164">
                  <c:v>7.8278939723171181E-3</c:v>
                </c:pt>
                <c:pt idx="2165">
                  <c:v>7.826027053453451E-3</c:v>
                </c:pt>
                <c:pt idx="2166">
                  <c:v>7.8242049793359591E-3</c:v>
                </c:pt>
                <c:pt idx="2167">
                  <c:v>7.8222526596943807E-3</c:v>
                </c:pt>
                <c:pt idx="2168">
                  <c:v>7.8203451318127563E-3</c:v>
                </c:pt>
                <c:pt idx="2169">
                  <c:v>7.8184240146068375E-3</c:v>
                </c:pt>
                <c:pt idx="2170">
                  <c:v>7.8164892815855945E-3</c:v>
                </c:pt>
                <c:pt idx="2171">
                  <c:v>7.8145409062579975E-3</c:v>
                </c:pt>
                <c:pt idx="2172">
                  <c:v>7.8125788621352093E-3</c:v>
                </c:pt>
                <c:pt idx="2173">
                  <c:v>7.8106031227275149E-3</c:v>
                </c:pt>
                <c:pt idx="2174">
                  <c:v>7.8086136615471702E-3</c:v>
                </c:pt>
                <c:pt idx="2175">
                  <c:v>7.8066104521068713E-3</c:v>
                </c:pt>
                <c:pt idx="2176">
                  <c:v>7.8045934679199687E-3</c:v>
                </c:pt>
                <c:pt idx="2177">
                  <c:v>7.8025626825006895E-3</c:v>
                </c:pt>
                <c:pt idx="2178">
                  <c:v>7.8005180693639193E-3</c:v>
                </c:pt>
                <c:pt idx="2179">
                  <c:v>7.7984596020254171E-3</c:v>
                </c:pt>
                <c:pt idx="2180">
                  <c:v>7.79638725400204E-3</c:v>
                </c:pt>
                <c:pt idx="2181">
                  <c:v>7.7943009988110813E-3</c:v>
                </c:pt>
                <c:pt idx="2182">
                  <c:v>7.7922008099704908E-3</c:v>
                </c:pt>
                <c:pt idx="2183">
                  <c:v>7.7900866609999717E-3</c:v>
                </c:pt>
                <c:pt idx="2184">
                  <c:v>7.7879585254183505E-3</c:v>
                </c:pt>
                <c:pt idx="2185">
                  <c:v>7.785816376747301E-3</c:v>
                </c:pt>
                <c:pt idx="2186">
                  <c:v>7.7836601885076196E-3</c:v>
                </c:pt>
                <c:pt idx="2187">
                  <c:v>7.7814899342214198E-3</c:v>
                </c:pt>
                <c:pt idx="2188">
                  <c:v>7.7793055874125642E-3</c:v>
                </c:pt>
                <c:pt idx="2189">
                  <c:v>7.7771071216046969E-3</c:v>
                </c:pt>
                <c:pt idx="2190">
                  <c:v>7.77489451032234E-3</c:v>
                </c:pt>
                <c:pt idx="2191">
                  <c:v>7.7726677270913268E-3</c:v>
                </c:pt>
                <c:pt idx="2192">
                  <c:v>7.77042674543815E-3</c:v>
                </c:pt>
                <c:pt idx="2193">
                  <c:v>7.7681715388899578E-3</c:v>
                </c:pt>
                <c:pt idx="2194">
                  <c:v>7.7659020809752125E-3</c:v>
                </c:pt>
                <c:pt idx="2195">
                  <c:v>7.7636183452228164E-3</c:v>
                </c:pt>
                <c:pt idx="2196">
                  <c:v>7.761320305162544E-3</c:v>
                </c:pt>
                <c:pt idx="2197">
                  <c:v>7.7590079343252683E-3</c:v>
                </c:pt>
                <c:pt idx="2198">
                  <c:v>7.7566812062425184E-3</c:v>
                </c:pt>
                <c:pt idx="2199">
                  <c:v>7.7543400944469175E-3</c:v>
                </c:pt>
                <c:pt idx="2200">
                  <c:v>7.7519845724715276E-3</c:v>
                </c:pt>
                <c:pt idx="2201">
                  <c:v>7.7496146138507239E-3</c:v>
                </c:pt>
                <c:pt idx="2202">
                  <c:v>7.7472301921199778E-3</c:v>
                </c:pt>
                <c:pt idx="2203">
                  <c:v>7.7448312808145407E-3</c:v>
                </c:pt>
                <c:pt idx="2204">
                  <c:v>7.7424178534718554E-3</c:v>
                </c:pt>
                <c:pt idx="2205">
                  <c:v>7.7399898836298005E-3</c:v>
                </c:pt>
                <c:pt idx="2206">
                  <c:v>7.7375473448269127E-3</c:v>
                </c:pt>
                <c:pt idx="2207">
                  <c:v>7.7350902106023871E-3</c:v>
                </c:pt>
                <c:pt idx="2208">
                  <c:v>7.7326184544971692E-3</c:v>
                </c:pt>
                <c:pt idx="2209">
                  <c:v>7.7301320500526424E-3</c:v>
                </c:pt>
                <c:pt idx="2210">
                  <c:v>7.7276309708108485E-3</c:v>
                </c:pt>
                <c:pt idx="2211">
                  <c:v>7.7251151903151407E-3</c:v>
                </c:pt>
                <c:pt idx="2212">
                  <c:v>7.7225846821097517E-3</c:v>
                </c:pt>
                <c:pt idx="2213">
                  <c:v>7.7200394197393489E-3</c:v>
                </c:pt>
                <c:pt idx="2214">
                  <c:v>7.7171486478706877E-3</c:v>
                </c:pt>
                <c:pt idx="2215">
                  <c:v>7.7145704066962188E-3</c:v>
                </c:pt>
                <c:pt idx="2216">
                  <c:v>7.7119773254351988E-3</c:v>
                </c:pt>
                <c:pt idx="2217">
                  <c:v>7.7093693776359613E-3</c:v>
                </c:pt>
                <c:pt idx="2218">
                  <c:v>7.707090869560747E-3</c:v>
                </c:pt>
                <c:pt idx="2219">
                  <c:v>7.7041087766209441E-3</c:v>
                </c:pt>
                <c:pt idx="2220">
                  <c:v>7.701456070506609E-3</c:v>
                </c:pt>
                <c:pt idx="2221">
                  <c:v>7.6986699670068531E-3</c:v>
                </c:pt>
                <c:pt idx="2222">
                  <c:v>7.6961057148241972E-3</c:v>
                </c:pt>
                <c:pt idx="2223">
                  <c:v>7.6934080123634303E-3</c:v>
                </c:pt>
                <c:pt idx="2224">
                  <c:v>7.6906952582294951E-3</c:v>
                </c:pt>
                <c:pt idx="2225">
                  <c:v>7.6879674259778923E-3</c:v>
                </c:pt>
                <c:pt idx="2226">
                  <c:v>7.6852244891662952E-3</c:v>
                </c:pt>
                <c:pt idx="2227">
                  <c:v>7.6824664213521604E-3</c:v>
                </c:pt>
                <c:pt idx="2228">
                  <c:v>7.6796931960946817E-3</c:v>
                </c:pt>
                <c:pt idx="2229">
                  <c:v>7.6769047869537045E-3</c:v>
                </c:pt>
                <c:pt idx="2230">
                  <c:v>7.6741011674903784E-3</c:v>
                </c:pt>
                <c:pt idx="2231">
                  <c:v>7.6716715819268363E-3</c:v>
                </c:pt>
                <c:pt idx="2232">
                  <c:v>7.6684481918451817E-3</c:v>
                </c:pt>
                <c:pt idx="2233">
                  <c:v>7.6655987827901721E-3</c:v>
                </c:pt>
                <c:pt idx="2234">
                  <c:v>7.6627340576671827E-3</c:v>
                </c:pt>
                <c:pt idx="2235">
                  <c:v>7.6598539900414901E-3</c:v>
                </c:pt>
                <c:pt idx="2236">
                  <c:v>7.656958553480326E-3</c:v>
                </c:pt>
                <c:pt idx="2237">
                  <c:v>7.6540477215520071E-3</c:v>
                </c:pt>
                <c:pt idx="2238">
                  <c:v>7.6511214678255009E-3</c:v>
                </c:pt>
                <c:pt idx="2239">
                  <c:v>7.6481797658712984E-3</c:v>
                </c:pt>
                <c:pt idx="2240">
                  <c:v>7.6456436211735776E-3</c:v>
                </c:pt>
                <c:pt idx="2241">
                  <c:v>7.6422499115645828E-3</c:v>
                </c:pt>
                <c:pt idx="2242">
                  <c:v>7.6392617063576092E-3</c:v>
                </c:pt>
                <c:pt idx="2243">
                  <c:v>7.6362579472140195E-3</c:v>
                </c:pt>
                <c:pt idx="2244">
                  <c:v>7.6332386077090806E-3</c:v>
                </c:pt>
                <c:pt idx="2245">
                  <c:v>7.6302036614191463E-3</c:v>
                </c:pt>
                <c:pt idx="2246">
                  <c:v>7.6271530819216589E-3</c:v>
                </c:pt>
                <c:pt idx="2247">
                  <c:v>7.6240868427953591E-3</c:v>
                </c:pt>
                <c:pt idx="2248">
                  <c:v>7.6210049176202955E-3</c:v>
                </c:pt>
                <c:pt idx="2249">
                  <c:v>7.6179072799771666E-3</c:v>
                </c:pt>
                <c:pt idx="2250">
                  <c:v>7.6147939034473212E-3</c:v>
                </c:pt>
                <c:pt idx="2251">
                  <c:v>7.6116647616140658E-3</c:v>
                </c:pt>
                <c:pt idx="2252">
                  <c:v>7.6085198280615735E-3</c:v>
                </c:pt>
                <c:pt idx="2253">
                  <c:v>7.6058269256596448E-3</c:v>
                </c:pt>
                <c:pt idx="2254">
                  <c:v>7.6021824801399199E-3</c:v>
                </c:pt>
                <c:pt idx="2255">
                  <c:v>7.598990012944536E-3</c:v>
                </c:pt>
                <c:pt idx="2256">
                  <c:v>7.5957816483768212E-3</c:v>
                </c:pt>
                <c:pt idx="2257">
                  <c:v>7.5920954459645961E-3</c:v>
                </c:pt>
                <c:pt idx="2258">
                  <c:v>7.5890152725263428E-3</c:v>
                </c:pt>
                <c:pt idx="2259">
                  <c:v>7.585758000145151E-3</c:v>
                </c:pt>
                <c:pt idx="2260">
                  <c:v>7.5824847231770933E-3</c:v>
                </c:pt>
                <c:pt idx="2261">
                  <c:v>7.5791954152158274E-3</c:v>
                </c:pt>
                <c:pt idx="2262">
                  <c:v>7.5758900498576233E-3</c:v>
                </c:pt>
                <c:pt idx="2263">
                  <c:v>7.5725686006985343E-3</c:v>
                </c:pt>
                <c:pt idx="2264">
                  <c:v>7.5692310413361368E-3</c:v>
                </c:pt>
                <c:pt idx="2265">
                  <c:v>7.5658773453695346E-3</c:v>
                </c:pt>
                <c:pt idx="2266">
                  <c:v>7.5625074863984827E-3</c:v>
                </c:pt>
                <c:pt idx="2267">
                  <c:v>7.5591214380242612E-3</c:v>
                </c:pt>
                <c:pt idx="2268">
                  <c:v>7.5557191738492386E-3</c:v>
                </c:pt>
                <c:pt idx="2269">
                  <c:v>7.5523006674764392E-3</c:v>
                </c:pt>
                <c:pt idx="2270">
                  <c:v>7.5488658925108457E-3</c:v>
                </c:pt>
                <c:pt idx="2271">
                  <c:v>7.5452363509299486E-3</c:v>
                </c:pt>
                <c:pt idx="2272">
                  <c:v>7.5419474312255633E-3</c:v>
                </c:pt>
                <c:pt idx="2273">
                  <c:v>7.5368286736760531E-3</c:v>
                </c:pt>
                <c:pt idx="2274">
                  <c:v>7.534963578853947E-3</c:v>
                </c:pt>
                <c:pt idx="2275">
                  <c:v>7.5303026877008771E-3</c:v>
                </c:pt>
                <c:pt idx="2276">
                  <c:v>7.5267652290745791E-3</c:v>
                </c:pt>
                <c:pt idx="2277">
                  <c:v>7.5232113101974755E-3</c:v>
                </c:pt>
                <c:pt idx="2278">
                  <c:v>7.5196409046847535E-3</c:v>
                </c:pt>
                <c:pt idx="2279">
                  <c:v>7.5160539861516005E-3</c:v>
                </c:pt>
                <c:pt idx="2280">
                  <c:v>7.512450528215176E-3</c:v>
                </c:pt>
                <c:pt idx="2281">
                  <c:v>7.5088305044939529E-3</c:v>
                </c:pt>
                <c:pt idx="2282">
                  <c:v>7.505193888606842E-3</c:v>
                </c:pt>
                <c:pt idx="2283">
                  <c:v>7.5015406541749444E-3</c:v>
                </c:pt>
                <c:pt idx="2284">
                  <c:v>7.4978707748200174E-3</c:v>
                </c:pt>
                <c:pt idx="2285">
                  <c:v>7.4941842241651336E-3</c:v>
                </c:pt>
                <c:pt idx="2286">
                  <c:v>7.4904809758342414E-3</c:v>
                </c:pt>
                <c:pt idx="2287">
                  <c:v>7.4867610034534777E-3</c:v>
                </c:pt>
                <c:pt idx="2288">
                  <c:v>7.4830242806494191E-3</c:v>
                </c:pt>
                <c:pt idx="2289">
                  <c:v>7.4792707810499553E-3</c:v>
                </c:pt>
                <c:pt idx="2290">
                  <c:v>7.475500478284729E-3</c:v>
                </c:pt>
                <c:pt idx="2291">
                  <c:v>7.4717133459840388E-3</c:v>
                </c:pt>
                <c:pt idx="2292">
                  <c:v>7.4679093577797164E-3</c:v>
                </c:pt>
                <c:pt idx="2293">
                  <c:v>7.4640884873044709E-3</c:v>
                </c:pt>
                <c:pt idx="2294">
                  <c:v>7.4602507081936373E-3</c:v>
                </c:pt>
                <c:pt idx="2295">
                  <c:v>7.4563959940818951E-3</c:v>
                </c:pt>
                <c:pt idx="2296">
                  <c:v>7.4525243186063335E-3</c:v>
                </c:pt>
                <c:pt idx="2297">
                  <c:v>7.4486356554055722E-3</c:v>
                </c:pt>
                <c:pt idx="2298">
                  <c:v>7.4447299781186709E-3</c:v>
                </c:pt>
                <c:pt idx="2299">
                  <c:v>7.44080726038666E-3</c:v>
                </c:pt>
                <c:pt idx="2300">
                  <c:v>7.4368674758510077E-3</c:v>
                </c:pt>
                <c:pt idx="2301">
                  <c:v>7.4329105981555902E-3</c:v>
                </c:pt>
                <c:pt idx="2302">
                  <c:v>7.4289366009449437E-3</c:v>
                </c:pt>
                <c:pt idx="2303">
                  <c:v>7.4249454578649149E-3</c:v>
                </c:pt>
                <c:pt idx="2304">
                  <c:v>7.420937142562885E-3</c:v>
                </c:pt>
                <c:pt idx="2305">
                  <c:v>7.4169116286873314E-3</c:v>
                </c:pt>
                <c:pt idx="2306">
                  <c:v>7.4128688898884819E-3</c:v>
                </c:pt>
                <c:pt idx="2307">
                  <c:v>7.4088088998170033E-3</c:v>
                </c:pt>
                <c:pt idx="2308">
                  <c:v>7.40473163212597E-3</c:v>
                </c:pt>
                <c:pt idx="2309">
                  <c:v>7.4000507075561517E-3</c:v>
                </c:pt>
                <c:pt idx="2310">
                  <c:v>7.3959363276795741E-3</c:v>
                </c:pt>
                <c:pt idx="2311">
                  <c:v>7.391804587385674E-3</c:v>
                </c:pt>
                <c:pt idx="2312">
                  <c:v>7.3876554603327831E-3</c:v>
                </c:pt>
                <c:pt idx="2313">
                  <c:v>7.3834889201803266E-3</c:v>
                </c:pt>
                <c:pt idx="2314">
                  <c:v>7.3793049405892642E-3</c:v>
                </c:pt>
                <c:pt idx="2315">
                  <c:v>7.3751034952214316E-3</c:v>
                </c:pt>
                <c:pt idx="2316">
                  <c:v>7.3708845577404175E-3</c:v>
                </c:pt>
                <c:pt idx="2317">
                  <c:v>7.3666481018117786E-3</c:v>
                </c:pt>
                <c:pt idx="2318">
                  <c:v>7.3623941011015121E-3</c:v>
                </c:pt>
                <c:pt idx="2319">
                  <c:v>7.3581225292769286E-3</c:v>
                </c:pt>
                <c:pt idx="2320">
                  <c:v>7.3538333600077482E-3</c:v>
                </c:pt>
                <c:pt idx="2321">
                  <c:v>7.3495265669643473E-3</c:v>
                </c:pt>
                <c:pt idx="2322">
                  <c:v>7.3452021238184151E-3</c:v>
                </c:pt>
                <c:pt idx="2323">
                  <c:v>7.3396161482752534E-3</c:v>
                </c:pt>
                <c:pt idx="2324">
                  <c:v>7.3352512631810109E-3</c:v>
                </c:pt>
                <c:pt idx="2325">
                  <c:v>7.330868641487292E-3</c:v>
                </c:pt>
                <c:pt idx="2326">
                  <c:v>7.3253342436304728E-3</c:v>
                </c:pt>
                <c:pt idx="2327">
                  <c:v>7.3220500830162173E-3</c:v>
                </c:pt>
                <c:pt idx="2328">
                  <c:v>7.3176140935984502E-3</c:v>
                </c:pt>
                <c:pt idx="2329">
                  <c:v>7.3131602623016951E-3</c:v>
                </c:pt>
                <c:pt idx="2330">
                  <c:v>7.3086885628101256E-3</c:v>
                </c:pt>
                <c:pt idx="2331">
                  <c:v>7.3041989688081349E-3</c:v>
                </c:pt>
                <c:pt idx="2332">
                  <c:v>7.299691453982962E-3</c:v>
                </c:pt>
                <c:pt idx="2333">
                  <c:v>7.2951659920220671E-3</c:v>
                </c:pt>
                <c:pt idx="2334">
                  <c:v>7.2906225566148784E-3</c:v>
                </c:pt>
                <c:pt idx="2335">
                  <c:v>7.2860611214525797E-3</c:v>
                </c:pt>
                <c:pt idx="2336">
                  <c:v>7.2814816602274459E-3</c:v>
                </c:pt>
                <c:pt idx="2337">
                  <c:v>7.2768841466335074E-3</c:v>
                </c:pt>
                <c:pt idx="2338">
                  <c:v>7.2722685543656681E-3</c:v>
                </c:pt>
                <c:pt idx="2339">
                  <c:v>7.2676348571210237E-3</c:v>
                </c:pt>
                <c:pt idx="2340">
                  <c:v>7.2629830285979823E-3</c:v>
                </c:pt>
                <c:pt idx="2341">
                  <c:v>7.2583130424958304E-3</c:v>
                </c:pt>
                <c:pt idx="2342">
                  <c:v>7.2536248725162599E-3</c:v>
                </c:pt>
                <c:pt idx="2343">
                  <c:v>7.2489184923618423E-3</c:v>
                </c:pt>
                <c:pt idx="2344">
                  <c:v>7.2441938757369E-3</c:v>
                </c:pt>
                <c:pt idx="2345">
                  <c:v>7.2394509963472865E-3</c:v>
                </c:pt>
                <c:pt idx="2346">
                  <c:v>7.2346898278999525E-3</c:v>
                </c:pt>
                <c:pt idx="2347">
                  <c:v>7.2299103441040386E-3</c:v>
                </c:pt>
                <c:pt idx="2348">
                  <c:v>7.2251125186699981E-3</c:v>
                </c:pt>
                <c:pt idx="2349">
                  <c:v>7.2202963253093812E-3</c:v>
                </c:pt>
                <c:pt idx="2350">
                  <c:v>7.2154617377357079E-3</c:v>
                </c:pt>
                <c:pt idx="2351">
                  <c:v>7.210608729663592E-3</c:v>
                </c:pt>
                <c:pt idx="2352">
                  <c:v>7.2057372748100595E-3</c:v>
                </c:pt>
                <c:pt idx="2353">
                  <c:v>7.2008473468927895E-3</c:v>
                </c:pt>
                <c:pt idx="2354">
                  <c:v>7.1959389196316554E-3</c:v>
                </c:pt>
                <c:pt idx="2355">
                  <c:v>7.1910119667471847E-3</c:v>
                </c:pt>
                <c:pt idx="2356">
                  <c:v>7.1860664619623144E-3</c:v>
                </c:pt>
                <c:pt idx="2357">
                  <c:v>7.1811023790017336E-3</c:v>
                </c:pt>
                <c:pt idx="2358">
                  <c:v>7.1761196915910083E-3</c:v>
                </c:pt>
                <c:pt idx="2359">
                  <c:v>7.1711183734572363E-3</c:v>
                </c:pt>
                <c:pt idx="2360">
                  <c:v>7.1632214543948984E-3</c:v>
                </c:pt>
                <c:pt idx="2361">
                  <c:v>7.159735402019321E-3</c:v>
                </c:pt>
                <c:pt idx="2362">
                  <c:v>7.1560023720168764E-3</c:v>
                </c:pt>
                <c:pt idx="2363">
                  <c:v>7.1509262682978181E-3</c:v>
                </c:pt>
                <c:pt idx="2364">
                  <c:v>7.1458314025166095E-3</c:v>
                </c:pt>
                <c:pt idx="2365">
                  <c:v>7.1407177484104235E-3</c:v>
                </c:pt>
                <c:pt idx="2366">
                  <c:v>7.1355852797177453E-3</c:v>
                </c:pt>
                <c:pt idx="2367">
                  <c:v>7.1304339701790337E-3</c:v>
                </c:pt>
                <c:pt idx="2368">
                  <c:v>7.1252637935358401E-3</c:v>
                </c:pt>
                <c:pt idx="2369">
                  <c:v>7.1200747235316882E-3</c:v>
                </c:pt>
                <c:pt idx="2370">
                  <c:v>7.1148667339116355E-3</c:v>
                </c:pt>
                <c:pt idx="2371">
                  <c:v>7.1096397984224896E-3</c:v>
                </c:pt>
                <c:pt idx="2372">
                  <c:v>7.104393890812374E-3</c:v>
                </c:pt>
                <c:pt idx="2373">
                  <c:v>7.0991289848316014E-3</c:v>
                </c:pt>
                <c:pt idx="2374">
                  <c:v>7.0938450542315781E-3</c:v>
                </c:pt>
                <c:pt idx="2375">
                  <c:v>7.0885420727656839E-3</c:v>
                </c:pt>
                <c:pt idx="2376">
                  <c:v>7.0819260871931126E-3</c:v>
                </c:pt>
                <c:pt idx="2377">
                  <c:v>7.0778788522583378E-3</c:v>
                </c:pt>
                <c:pt idx="2378">
                  <c:v>7.0725185607315279E-3</c:v>
                </c:pt>
                <c:pt idx="2379">
                  <c:v>7.0671391133687866E-3</c:v>
                </c:pt>
                <c:pt idx="2380">
                  <c:v>7.0617404839318151E-3</c:v>
                </c:pt>
                <c:pt idx="2381">
                  <c:v>7.0563226461840657E-3</c:v>
                </c:pt>
                <c:pt idx="2382">
                  <c:v>7.0508855738903057E-3</c:v>
                </c:pt>
                <c:pt idx="2383">
                  <c:v>7.0454292408174916E-3</c:v>
                </c:pt>
                <c:pt idx="2384">
                  <c:v>7.0399536207341133E-3</c:v>
                </c:pt>
                <c:pt idx="2385">
                  <c:v>7.0344586874101942E-3</c:v>
                </c:pt>
                <c:pt idx="2386">
                  <c:v>7.0289444146177287E-3</c:v>
                </c:pt>
                <c:pt idx="2387">
                  <c:v>7.0234107761302416E-3</c:v>
                </c:pt>
                <c:pt idx="2388">
                  <c:v>7.0178577457230143E-3</c:v>
                </c:pt>
                <c:pt idx="2389">
                  <c:v>7.0122852971732956E-3</c:v>
                </c:pt>
                <c:pt idx="2390">
                  <c:v>7.0066934042592116E-3</c:v>
                </c:pt>
                <c:pt idx="2391">
                  <c:v>7.0010820407623922E-3</c:v>
                </c:pt>
                <c:pt idx="2392">
                  <c:v>6.9954511804642492E-3</c:v>
                </c:pt>
                <c:pt idx="2393">
                  <c:v>6.9898007971488209E-3</c:v>
                </c:pt>
                <c:pt idx="2394">
                  <c:v>6.9841308646021181E-3</c:v>
                </c:pt>
                <c:pt idx="2395">
                  <c:v>6.978441356611683E-3</c:v>
                </c:pt>
                <c:pt idx="2396">
                  <c:v>6.9727322469668113E-3</c:v>
                </c:pt>
                <c:pt idx="2397">
                  <c:v>6.9670035094583317E-3</c:v>
                </c:pt>
                <c:pt idx="2398">
                  <c:v>6.9612551178792614E-3</c:v>
                </c:pt>
                <c:pt idx="2399">
                  <c:v>6.955487046024153E-3</c:v>
                </c:pt>
                <c:pt idx="2400">
                  <c:v>6.9496992676893084E-3</c:v>
                </c:pt>
                <c:pt idx="2401">
                  <c:v>6.9438917566730018E-3</c:v>
                </c:pt>
                <c:pt idx="2402">
                  <c:v>6.93806448677548E-3</c:v>
                </c:pt>
                <c:pt idx="2403">
                  <c:v>6.9322174317980817E-3</c:v>
                </c:pt>
                <c:pt idx="2404">
                  <c:v>6.9263505655445569E-3</c:v>
                </c:pt>
                <c:pt idx="2405">
                  <c:v>6.920463861820627E-3</c:v>
                </c:pt>
                <c:pt idx="2406">
                  <c:v>6.9145572944326675E-3</c:v>
                </c:pt>
                <c:pt idx="2407">
                  <c:v>6.90863083719078E-3</c:v>
                </c:pt>
                <c:pt idx="2408">
                  <c:v>6.9026844639050646E-3</c:v>
                </c:pt>
                <c:pt idx="2409">
                  <c:v>6.8967181483886881E-3</c:v>
                </c:pt>
                <c:pt idx="2410">
                  <c:v>6.8907318644556926E-3</c:v>
                </c:pt>
                <c:pt idx="2411">
                  <c:v>6.8847255859229677E-3</c:v>
                </c:pt>
                <c:pt idx="2412">
                  <c:v>6.8786992866087171E-3</c:v>
                </c:pt>
                <c:pt idx="2413">
                  <c:v>6.8726529403324577E-3</c:v>
                </c:pt>
                <c:pt idx="2414">
                  <c:v>6.8665865209167742E-3</c:v>
                </c:pt>
                <c:pt idx="2415">
                  <c:v>6.860500002184907E-3</c:v>
                </c:pt>
                <c:pt idx="2416">
                  <c:v>6.8543933579633815E-3</c:v>
                </c:pt>
                <c:pt idx="2417">
                  <c:v>6.8482665620787225E-3</c:v>
                </c:pt>
                <c:pt idx="2418">
                  <c:v>6.8421195883611799E-3</c:v>
                </c:pt>
                <c:pt idx="2419">
                  <c:v>6.8359524106416589E-3</c:v>
                </c:pt>
                <c:pt idx="2420">
                  <c:v>6.8297650027532558E-3</c:v>
                </c:pt>
                <c:pt idx="2421">
                  <c:v>6.8235573385316941E-3</c:v>
                </c:pt>
                <c:pt idx="2422">
                  <c:v>6.8161472625996476E-3</c:v>
                </c:pt>
                <c:pt idx="2423">
                  <c:v>6.809894248796378E-3</c:v>
                </c:pt>
                <c:pt idx="2424">
                  <c:v>6.8036208937468116E-3</c:v>
                </c:pt>
                <c:pt idx="2425">
                  <c:v>6.7973271712957854E-3</c:v>
                </c:pt>
                <c:pt idx="2426">
                  <c:v>6.7906123388183923E-3</c:v>
                </c:pt>
                <c:pt idx="2427">
                  <c:v>6.7846785195775942E-3</c:v>
                </c:pt>
                <c:pt idx="2428">
                  <c:v>6.7783235380105269E-3</c:v>
                </c:pt>
                <c:pt idx="2429">
                  <c:v>6.7719480844406713E-3</c:v>
                </c:pt>
                <c:pt idx="2430">
                  <c:v>6.7667725092638012E-3</c:v>
                </c:pt>
                <c:pt idx="2431">
                  <c:v>6.7591356567136386E-3</c:v>
                </c:pt>
                <c:pt idx="2432">
                  <c:v>6.7526986302713296E-3</c:v>
                </c:pt>
                <c:pt idx="2433">
                  <c:v>6.7462410272570526E-3</c:v>
                </c:pt>
                <c:pt idx="2434">
                  <c:v>6.7397628215323689E-3</c:v>
                </c:pt>
                <c:pt idx="2435">
                  <c:v>6.7332639869629651E-3</c:v>
                </c:pt>
                <c:pt idx="2436">
                  <c:v>6.7267444974145295E-3</c:v>
                </c:pt>
                <c:pt idx="2437">
                  <c:v>6.7202043267557921E-3</c:v>
                </c:pt>
                <c:pt idx="2438">
                  <c:v>6.7136434488574356E-3</c:v>
                </c:pt>
                <c:pt idx="2439">
                  <c:v>6.7070618375916656E-3</c:v>
                </c:pt>
                <c:pt idx="2440">
                  <c:v>6.7004595049430246E-3</c:v>
                </c:pt>
                <c:pt idx="2441">
                  <c:v>6.6938368375385479E-3</c:v>
                </c:pt>
                <c:pt idx="2442">
                  <c:v>6.6871944354877626E-3</c:v>
                </c:pt>
                <c:pt idx="2443">
                  <c:v>6.6805329025249058E-3</c:v>
                </c:pt>
                <c:pt idx="2444">
                  <c:v>6.6738528435713066E-3</c:v>
                </c:pt>
                <c:pt idx="2445">
                  <c:v>6.667154864734957E-3</c:v>
                </c:pt>
                <c:pt idx="2446">
                  <c:v>6.6604395733105047E-3</c:v>
                </c:pt>
                <c:pt idx="2447">
                  <c:v>6.6537075777786071E-3</c:v>
                </c:pt>
                <c:pt idx="2448">
                  <c:v>6.6469594878067985E-3</c:v>
                </c:pt>
                <c:pt idx="2449">
                  <c:v>6.6401959142479688E-3</c:v>
                </c:pt>
                <c:pt idx="2450">
                  <c:v>6.6334174691416673E-3</c:v>
                </c:pt>
                <c:pt idx="2451">
                  <c:v>6.6266247657132335E-3</c:v>
                </c:pt>
                <c:pt idx="2452">
                  <c:v>6.6211265113262007E-3</c:v>
                </c:pt>
                <c:pt idx="2453">
                  <c:v>6.6129990427181134E-3</c:v>
                </c:pt>
                <c:pt idx="2454">
                  <c:v>6.606167255529539E-3</c:v>
                </c:pt>
                <c:pt idx="2455">
                  <c:v>6.5993236747750577E-3</c:v>
                </c:pt>
                <c:pt idx="2456">
                  <c:v>6.5924689196067907E-3</c:v>
                </c:pt>
                <c:pt idx="2457">
                  <c:v>6.5856036103624331E-3</c:v>
                </c:pt>
                <c:pt idx="2458">
                  <c:v>6.5787283685641651E-3</c:v>
                </c:pt>
                <c:pt idx="2459">
                  <c:v>6.5718438169199596E-3</c:v>
                </c:pt>
                <c:pt idx="2460">
                  <c:v>6.5649505793216245E-3</c:v>
                </c:pt>
                <c:pt idx="2461">
                  <c:v>6.5580492808458889E-3</c:v>
                </c:pt>
                <c:pt idx="2462">
                  <c:v>6.5511405477541871E-3</c:v>
                </c:pt>
                <c:pt idx="2463">
                  <c:v>6.5442250074928742E-3</c:v>
                </c:pt>
                <c:pt idx="2464">
                  <c:v>6.5364248210182333E-3</c:v>
                </c:pt>
                <c:pt idx="2465">
                  <c:v>6.531693698506833E-3</c:v>
                </c:pt>
                <c:pt idx="2466">
                  <c:v>6.5234438359141021E-3</c:v>
                </c:pt>
                <c:pt idx="2467">
                  <c:v>6.5165073651191792E-3</c:v>
                </c:pt>
                <c:pt idx="2468">
                  <c:v>6.5095672421487377E-3</c:v>
                </c:pt>
                <c:pt idx="2469">
                  <c:v>6.5026241015536676E-3</c:v>
                </c:pt>
                <c:pt idx="2470">
                  <c:v>6.4956785790693458E-3</c:v>
                </c:pt>
                <c:pt idx="2471">
                  <c:v>6.4887313116143352E-3</c:v>
                </c:pt>
                <c:pt idx="2472">
                  <c:v>6.4817829372925519E-3</c:v>
                </c:pt>
                <c:pt idx="2473">
                  <c:v>6.4748340953897946E-3</c:v>
                </c:pt>
                <c:pt idx="2474">
                  <c:v>6.4691949671129177E-3</c:v>
                </c:pt>
                <c:pt idx="2475">
                  <c:v>6.4622456492945176E-3</c:v>
                </c:pt>
                <c:pt idx="2476">
                  <c:v>6.4552976950832085E-3</c:v>
                </c:pt>
                <c:pt idx="2477">
                  <c:v>6.4483517534610077E-3</c:v>
                </c:pt>
                <c:pt idx="2478">
                  <c:v>6.4414084746039386E-3</c:v>
                </c:pt>
                <c:pt idx="2479">
                  <c:v>6.4344685098809331E-3</c:v>
                </c:pt>
                <c:pt idx="2480">
                  <c:v>6.4275325118544873E-3</c:v>
                </c:pt>
                <c:pt idx="2481">
                  <c:v>6.4188712648667705E-3</c:v>
                </c:pt>
                <c:pt idx="2482">
                  <c:v>6.4136750321082186E-3</c:v>
                </c:pt>
                <c:pt idx="2483">
                  <c:v>6.406754861480124E-3</c:v>
                </c:pt>
                <c:pt idx="2484">
                  <c:v>6.3998412797316084E-3</c:v>
                </c:pt>
                <c:pt idx="2485">
                  <c:v>6.3929349453921216E-3</c:v>
                </c:pt>
                <c:pt idx="2486">
                  <c:v>6.3860365181844609E-3</c:v>
                </c:pt>
                <c:pt idx="2487">
                  <c:v>6.3791466590238941E-3</c:v>
                </c:pt>
                <c:pt idx="2488">
                  <c:v>6.3722660300194736E-3</c:v>
                </c:pt>
                <c:pt idx="2489">
                  <c:v>6.3653952944744746E-3</c:v>
                </c:pt>
                <c:pt idx="2490">
                  <c:v>6.3585351168842048E-3</c:v>
                </c:pt>
                <c:pt idx="2491">
                  <c:v>6.3516861629377584E-3</c:v>
                </c:pt>
                <c:pt idx="2492">
                  <c:v>6.3448490992114078E-3</c:v>
                </c:pt>
                <c:pt idx="2493">
                  <c:v>6.3380244373550535E-3</c:v>
                </c:pt>
                <c:pt idx="2494">
                  <c:v>6.3312122800685726E-3</c:v>
                </c:pt>
                <c:pt idx="2495">
                  <c:v>6.3244126637318487E-3</c:v>
                </c:pt>
                <c:pt idx="2496">
                  <c:v>6.3176256247254262E-3</c:v>
                </c:pt>
                <c:pt idx="2497">
                  <c:v>6.3108511994283134E-3</c:v>
                </c:pt>
                <c:pt idx="2498">
                  <c:v>6.3040894242199583E-3</c:v>
                </c:pt>
                <c:pt idx="2499">
                  <c:v>6.2973403354782747E-3</c:v>
                </c:pt>
                <c:pt idx="2500">
                  <c:v>6.2906039695816152E-3</c:v>
                </c:pt>
                <c:pt idx="2501">
                  <c:v>6.2838803629072367E-3</c:v>
                </c:pt>
                <c:pt idx="2502">
                  <c:v>6.2771695518319594E-3</c:v>
                </c:pt>
                <c:pt idx="2503">
                  <c:v>6.2704715727326023E-3</c:v>
                </c:pt>
                <c:pt idx="2504">
                  <c:v>6.2637864619846714E-3</c:v>
                </c:pt>
                <c:pt idx="2505">
                  <c:v>6.2571142559636707E-3</c:v>
                </c:pt>
                <c:pt idx="2506">
                  <c:v>6.2504549910451061E-3</c:v>
                </c:pt>
                <c:pt idx="2507">
                  <c:v>6.2438087036029502E-3</c:v>
                </c:pt>
                <c:pt idx="2508">
                  <c:v>6.2371754300111753E-3</c:v>
                </c:pt>
                <c:pt idx="2509">
                  <c:v>6.2305552066435343E-3</c:v>
                </c:pt>
                <c:pt idx="2510">
                  <c:v>6.2239480698731238E-3</c:v>
                </c:pt>
                <c:pt idx="2511">
                  <c:v>6.2173540560723833E-3</c:v>
                </c:pt>
                <c:pt idx="2512">
                  <c:v>6.2107732016137528E-3</c:v>
                </c:pt>
                <c:pt idx="2513">
                  <c:v>6.2042055428685747E-3</c:v>
                </c:pt>
                <c:pt idx="2514">
                  <c:v>6.1976511162088518E-3</c:v>
                </c:pt>
                <c:pt idx="2515">
                  <c:v>6.1911099580043948E-3</c:v>
                </c:pt>
                <c:pt idx="2516">
                  <c:v>6.184582104626548E-3</c:v>
                </c:pt>
                <c:pt idx="2517">
                  <c:v>6.1763311135079428E-3</c:v>
                </c:pt>
                <c:pt idx="2518">
                  <c:v>6.1698336310990511E-3</c:v>
                </c:pt>
                <c:pt idx="2519">
                  <c:v>6.1633495737068982E-3</c:v>
                </c:pt>
                <c:pt idx="2520">
                  <c:v>6.1568789777002118E-3</c:v>
                </c:pt>
                <c:pt idx="2521">
                  <c:v>6.1504218794466315E-3</c:v>
                </c:pt>
                <c:pt idx="2522">
                  <c:v>6.1439783153140141E-3</c:v>
                </c:pt>
                <c:pt idx="2523">
                  <c:v>6.137548321669563E-3</c:v>
                </c:pt>
                <c:pt idx="2524">
                  <c:v>6.131131934879611E-3</c:v>
                </c:pt>
                <c:pt idx="2525">
                  <c:v>6.1247291913113606E-3</c:v>
                </c:pt>
                <c:pt idx="2526">
                  <c:v>6.1183401273300561E-3</c:v>
                </c:pt>
                <c:pt idx="2527">
                  <c:v>6.1119647793015939E-3</c:v>
                </c:pt>
                <c:pt idx="2528">
                  <c:v>6.105603183591434E-3</c:v>
                </c:pt>
                <c:pt idx="2529">
                  <c:v>6.0992553765646038E-3</c:v>
                </c:pt>
                <c:pt idx="2530">
                  <c:v>6.0940973247905032E-3</c:v>
                </c:pt>
                <c:pt idx="2531">
                  <c:v>6.0866012740168922E-3</c:v>
                </c:pt>
                <c:pt idx="2532">
                  <c:v>6.0799050591436874E-3</c:v>
                </c:pt>
                <c:pt idx="2533">
                  <c:v>6.0711908016676452E-3</c:v>
                </c:pt>
                <c:pt idx="2534">
                  <c:v>6.067724444419679E-3</c:v>
                </c:pt>
                <c:pt idx="2535">
                  <c:v>6.0614601331333059E-3</c:v>
                </c:pt>
                <c:pt idx="2536">
                  <c:v>6.0552098650741137E-3</c:v>
                </c:pt>
                <c:pt idx="2537">
                  <c:v>6.0489736766040783E-3</c:v>
                </c:pt>
                <c:pt idx="2538">
                  <c:v>6.0427516040851758E-3</c:v>
                </c:pt>
                <c:pt idx="2539">
                  <c:v>6.0365436838791644E-3</c:v>
                </c:pt>
                <c:pt idx="2540">
                  <c:v>6.0303499523467127E-3</c:v>
                </c:pt>
                <c:pt idx="2541">
                  <c:v>6.0241704458491446E-3</c:v>
                </c:pt>
                <c:pt idx="2542">
                  <c:v>6.0180052007462572E-3</c:v>
                </c:pt>
                <c:pt idx="2543">
                  <c:v>6.0129941152763022E-3</c:v>
                </c:pt>
                <c:pt idx="2544">
                  <c:v>6.0057176401672029E-3</c:v>
                </c:pt>
                <c:pt idx="2545">
                  <c:v>5.9995953974101958E-3</c:v>
                </c:pt>
                <c:pt idx="2546">
                  <c:v>5.9934875614874976E-3</c:v>
                </c:pt>
                <c:pt idx="2547">
                  <c:v>5.9873941687582531E-3</c:v>
                </c:pt>
                <c:pt idx="2548">
                  <c:v>5.98131525558117E-3</c:v>
                </c:pt>
                <c:pt idx="2549">
                  <c:v>5.9752508583151755E-3</c:v>
                </c:pt>
                <c:pt idx="2550">
                  <c:v>5.9692010133181083E-3</c:v>
                </c:pt>
                <c:pt idx="2551">
                  <c:v>5.9631657569482414E-3</c:v>
                </c:pt>
                <c:pt idx="2552">
                  <c:v>5.9582591438695851E-3</c:v>
                </c:pt>
                <c:pt idx="2553">
                  <c:v>5.9511391555210217E-3</c:v>
                </c:pt>
                <c:pt idx="2554">
                  <c:v>5.9451478831782567E-3</c:v>
                </c:pt>
                <c:pt idx="2555">
                  <c:v>5.9391713448925174E-3</c:v>
                </c:pt>
                <c:pt idx="2556">
                  <c:v>5.9332095770205529E-3</c:v>
                </c:pt>
                <c:pt idx="2557">
                  <c:v>5.9272626159193294E-3</c:v>
                </c:pt>
                <c:pt idx="2558">
                  <c:v>5.9213304979442898E-3</c:v>
                </c:pt>
                <c:pt idx="2559">
                  <c:v>5.9154132594523992E-3</c:v>
                </c:pt>
                <c:pt idx="2560">
                  <c:v>5.9095109367995361E-3</c:v>
                </c:pt>
                <c:pt idx="2561">
                  <c:v>5.903623566341578E-3</c:v>
                </c:pt>
                <c:pt idx="2562">
                  <c:v>5.8977511844335306E-3</c:v>
                </c:pt>
                <c:pt idx="2563">
                  <c:v>5.8918938274317061E-3</c:v>
                </c:pt>
                <c:pt idx="2564">
                  <c:v>5.8860515316906765E-3</c:v>
                </c:pt>
                <c:pt idx="2565">
                  <c:v>5.8812997617153145E-3</c:v>
                </c:pt>
                <c:pt idx="2566">
                  <c:v>5.8744122694112432E-3</c:v>
                </c:pt>
                <c:pt idx="2567">
                  <c:v>5.8686153755826342E-3</c:v>
                </c:pt>
                <c:pt idx="2568">
                  <c:v>5.8628336884339735E-3</c:v>
                </c:pt>
                <c:pt idx="2569">
                  <c:v>5.8553084530221971E-3</c:v>
                </c:pt>
                <c:pt idx="2570">
                  <c:v>5.8495618013298277E-3</c:v>
                </c:pt>
                <c:pt idx="2571">
                  <c:v>5.8438304750888324E-3</c:v>
                </c:pt>
                <c:pt idx="2572">
                  <c:v>5.8381145106534719E-3</c:v>
                </c:pt>
                <c:pt idx="2573">
                  <c:v>5.8324139443775716E-3</c:v>
                </c:pt>
                <c:pt idx="2574">
                  <c:v>5.8267288126153931E-3</c:v>
                </c:pt>
                <c:pt idx="2575">
                  <c:v>5.8210591517203229E-3</c:v>
                </c:pt>
                <c:pt idx="2576">
                  <c:v>5.8154049980466225E-3</c:v>
                </c:pt>
                <c:pt idx="2577">
                  <c:v>5.8097663879472404E-3</c:v>
                </c:pt>
                <c:pt idx="2578">
                  <c:v>5.8041433577762187E-3</c:v>
                </c:pt>
                <c:pt idx="2579">
                  <c:v>5.7985359438867262E-3</c:v>
                </c:pt>
                <c:pt idx="2580">
                  <c:v>5.7929441826319282E-3</c:v>
                </c:pt>
                <c:pt idx="2581">
                  <c:v>5.7873681103647739E-3</c:v>
                </c:pt>
                <c:pt idx="2582">
                  <c:v>5.7818077634393056E-3</c:v>
                </c:pt>
                <c:pt idx="2583">
                  <c:v>5.7762631782075956E-3</c:v>
                </c:pt>
                <c:pt idx="2584">
                  <c:v>5.769157644311314E-3</c:v>
                </c:pt>
                <c:pt idx="2585">
                  <c:v>5.7652214382387769E-3</c:v>
                </c:pt>
                <c:pt idx="2586">
                  <c:v>5.7597243562073439E-3</c:v>
                </c:pt>
                <c:pt idx="2587">
                  <c:v>5.7542431812816815E-3</c:v>
                </c:pt>
                <c:pt idx="2588">
                  <c:v>5.7487779498142984E-3</c:v>
                </c:pt>
                <c:pt idx="2589">
                  <c:v>5.7433286981585811E-3</c:v>
                </c:pt>
                <c:pt idx="2590">
                  <c:v>5.7378954626663824E-3</c:v>
                </c:pt>
                <c:pt idx="2591">
                  <c:v>5.73247827969065E-3</c:v>
                </c:pt>
                <c:pt idx="2592">
                  <c:v>5.7270771855843332E-3</c:v>
                </c:pt>
                <c:pt idx="2593">
                  <c:v>5.7216922166999414E-3</c:v>
                </c:pt>
                <c:pt idx="2594">
                  <c:v>5.7163234093899834E-3</c:v>
                </c:pt>
                <c:pt idx="2595">
                  <c:v>5.7109708000071899E-3</c:v>
                </c:pt>
                <c:pt idx="2596">
                  <c:v>5.7056344249036325E-3</c:v>
                </c:pt>
                <c:pt idx="2597">
                  <c:v>5.7003143204329169E-3</c:v>
                </c:pt>
                <c:pt idx="2598">
                  <c:v>5.6950105229468945E-3</c:v>
                </c:pt>
                <c:pt idx="2599">
                  <c:v>5.6897230687985136E-3</c:v>
                </c:pt>
                <c:pt idx="2600">
                  <c:v>5.684451994340505E-3</c:v>
                </c:pt>
                <c:pt idx="2601">
                  <c:v>5.6791973359251579E-3</c:v>
                </c:pt>
                <c:pt idx="2602">
                  <c:v>5.6739591299060791E-3</c:v>
                </c:pt>
                <c:pt idx="2603">
                  <c:v>5.6687374126353383E-3</c:v>
                </c:pt>
                <c:pt idx="2604">
                  <c:v>5.6635322204658858E-3</c:v>
                </c:pt>
                <c:pt idx="2605">
                  <c:v>5.6583435897506681E-3</c:v>
                </c:pt>
                <c:pt idx="2606">
                  <c:v>5.6531715568428533E-3</c:v>
                </c:pt>
                <c:pt idx="2607">
                  <c:v>5.6480161580956074E-3</c:v>
                </c:pt>
                <c:pt idx="2608">
                  <c:v>5.6428774298612231E-3</c:v>
                </c:pt>
                <c:pt idx="2609">
                  <c:v>5.6377554084937418E-3</c:v>
                </c:pt>
                <c:pt idx="2610">
                  <c:v>5.6326501303461118E-3</c:v>
                </c:pt>
                <c:pt idx="2611">
                  <c:v>5.6275616317717197E-3</c:v>
                </c:pt>
                <c:pt idx="2612">
                  <c:v>5.6224899491241704E-3</c:v>
                </c:pt>
                <c:pt idx="2613">
                  <c:v>5.6174351187564123E-3</c:v>
                </c:pt>
                <c:pt idx="2614">
                  <c:v>5.6123971770231451E-3</c:v>
                </c:pt>
                <c:pt idx="2615">
                  <c:v>5.607376160277535E-3</c:v>
                </c:pt>
                <c:pt idx="2616">
                  <c:v>5.6023721048736267E-3</c:v>
                </c:pt>
                <c:pt idx="2617">
                  <c:v>5.5973850471652438E-3</c:v>
                </c:pt>
                <c:pt idx="2618">
                  <c:v>5.5924150235068665E-3</c:v>
                </c:pt>
                <c:pt idx="2619">
                  <c:v>5.5874620702527572E-3</c:v>
                </c:pt>
                <c:pt idx="2620">
                  <c:v>5.5825262237576166E-3</c:v>
                </c:pt>
                <c:pt idx="2621">
                  <c:v>5.5769062500216999E-3</c:v>
                </c:pt>
                <c:pt idx="2622">
                  <c:v>5.5720071832854141E-3</c:v>
                </c:pt>
                <c:pt idx="2623">
                  <c:v>5.5671253375658512E-3</c:v>
                </c:pt>
                <c:pt idx="2624">
                  <c:v>5.5622607492183665E-3</c:v>
                </c:pt>
                <c:pt idx="2625">
                  <c:v>5.5574134545980994E-3</c:v>
                </c:pt>
                <c:pt idx="2626">
                  <c:v>5.552583490060407E-3</c:v>
                </c:pt>
                <c:pt idx="2627">
                  <c:v>5.5477708919615225E-3</c:v>
                </c:pt>
                <c:pt idx="2628">
                  <c:v>5.542975696656802E-3</c:v>
                </c:pt>
                <c:pt idx="2629">
                  <c:v>5.5381979405026982E-3</c:v>
                </c:pt>
                <c:pt idx="2630">
                  <c:v>5.5331516244698535E-3</c:v>
                </c:pt>
                <c:pt idx="2631">
                  <c:v>5.5284100579868004E-3</c:v>
                </c:pt>
                <c:pt idx="2632">
                  <c:v>5.5236860426518238E-3</c:v>
                </c:pt>
                <c:pt idx="2633">
                  <c:v>5.5189796148218508E-3</c:v>
                </c:pt>
                <c:pt idx="2634">
                  <c:v>5.5123930125724431E-3</c:v>
                </c:pt>
                <c:pt idx="2635">
                  <c:v>5.5077293518535318E-3</c:v>
                </c:pt>
                <c:pt idx="2636">
                  <c:v>5.502805318333151E-3</c:v>
                </c:pt>
                <c:pt idx="2637">
                  <c:v>5.4984552052304795E-3</c:v>
                </c:pt>
                <c:pt idx="2638">
                  <c:v>5.4934631952148925E-3</c:v>
                </c:pt>
                <c:pt idx="2639">
                  <c:v>5.489252200747214E-3</c:v>
                </c:pt>
                <c:pt idx="2640">
                  <c:v>5.4846774677037441E-3</c:v>
                </c:pt>
                <c:pt idx="2641">
                  <c:v>5.4801206292710673E-3</c:v>
                </c:pt>
                <c:pt idx="2642">
                  <c:v>5.475581721808143E-3</c:v>
                </c:pt>
                <c:pt idx="2643">
                  <c:v>5.4710607816750162E-3</c:v>
                </c:pt>
                <c:pt idx="2644">
                  <c:v>5.4665578452306463E-3</c:v>
                </c:pt>
                <c:pt idx="2645">
                  <c:v>5.4620729488357314E-3</c:v>
                </c:pt>
                <c:pt idx="2646">
                  <c:v>5.4576061288505338E-3</c:v>
                </c:pt>
                <c:pt idx="2647">
                  <c:v>5.453157421635749E-3</c:v>
                </c:pt>
                <c:pt idx="2648">
                  <c:v>5.4487268635527277E-3</c:v>
                </c:pt>
                <c:pt idx="2649">
                  <c:v>5.4443144909630346E-3</c:v>
                </c:pt>
                <c:pt idx="2650">
                  <c:v>5.4399203402278017E-3</c:v>
                </c:pt>
                <c:pt idx="2651">
                  <c:v>5.4363235256968652E-3</c:v>
                </c:pt>
                <c:pt idx="2652">
                  <c:v>5.4311868497715415E-3</c:v>
                </c:pt>
                <c:pt idx="2653">
                  <c:v>5.4268475827758183E-3</c:v>
                </c:pt>
                <c:pt idx="2654">
                  <c:v>5.4225266830858158E-3</c:v>
                </c:pt>
                <c:pt idx="2655">
                  <c:v>5.4182241870652697E-3</c:v>
                </c:pt>
                <c:pt idx="2656">
                  <c:v>5.4139401310781378E-3</c:v>
                </c:pt>
                <c:pt idx="2657">
                  <c:v>5.4096745514892429E-3</c:v>
                </c:pt>
                <c:pt idx="2658">
                  <c:v>5.4054274846627587E-3</c:v>
                </c:pt>
                <c:pt idx="2659">
                  <c:v>5.4011989669645937E-3</c:v>
                </c:pt>
                <c:pt idx="2660">
                  <c:v>5.3969890347602256E-3</c:v>
                </c:pt>
                <c:pt idx="2661">
                  <c:v>5.3927977244155644E-3</c:v>
                </c:pt>
                <c:pt idx="2662">
                  <c:v>5.3886250722973879E-3</c:v>
                </c:pt>
                <c:pt idx="2663">
                  <c:v>5.3844711147726931E-3</c:v>
                </c:pt>
                <c:pt idx="2664">
                  <c:v>5.3810649511336203E-3</c:v>
                </c:pt>
                <c:pt idx="2665">
                  <c:v>5.3762194289736914E-3</c:v>
                </c:pt>
                <c:pt idx="2666">
                  <c:v>5.3721217734357656E-3</c:v>
                </c:pt>
                <c:pt idx="2667">
                  <c:v>5.3680429579636511E-3</c:v>
                </c:pt>
                <c:pt idx="2668">
                  <c:v>5.3639830189269521E-3</c:v>
                </c:pt>
                <c:pt idx="2669">
                  <c:v>5.3599419926946184E-3</c:v>
                </c:pt>
                <c:pt idx="2670">
                  <c:v>5.3559199156379923E-3</c:v>
                </c:pt>
                <c:pt idx="2671">
                  <c:v>5.3519168241271103E-3</c:v>
                </c:pt>
                <c:pt idx="2672">
                  <c:v>5.3461280890046746E-3</c:v>
                </c:pt>
                <c:pt idx="2673">
                  <c:v>5.3436337452201256E-3</c:v>
                </c:pt>
                <c:pt idx="2674">
                  <c:v>5.3400218265849423E-3</c:v>
                </c:pt>
                <c:pt idx="2675">
                  <c:v>5.3360950409754408E-3</c:v>
                </c:pt>
                <c:pt idx="2676">
                  <c:v>5.3321874227733827E-3</c:v>
                </c:pt>
                <c:pt idx="2677">
                  <c:v>5.3282990083524983E-3</c:v>
                </c:pt>
                <c:pt idx="2678">
                  <c:v>5.3244298340873863E-3</c:v>
                </c:pt>
                <c:pt idx="2679">
                  <c:v>5.3205799363526471E-3</c:v>
                </c:pt>
                <c:pt idx="2680">
                  <c:v>5.3167493515241821E-3</c:v>
                </c:pt>
                <c:pt idx="2681">
                  <c:v>5.3129381159776759E-3</c:v>
                </c:pt>
                <c:pt idx="2682">
                  <c:v>5.309803629638077E-3</c:v>
                </c:pt>
                <c:pt idx="2683">
                  <c:v>5.3060271351580927E-3</c:v>
                </c:pt>
                <c:pt idx="2684">
                  <c:v>5.3022700903211008E-3</c:v>
                </c:pt>
                <c:pt idx="2685">
                  <c:v>5.2985325315058913E-3</c:v>
                </c:pt>
                <c:pt idx="2686">
                  <c:v>5.294814495091474E-3</c:v>
                </c:pt>
                <c:pt idx="2687">
                  <c:v>5.2902670197377743E-3</c:v>
                </c:pt>
                <c:pt idx="2688">
                  <c:v>5.2874371349838998E-3</c:v>
                </c:pt>
                <c:pt idx="2689">
                  <c:v>5.2837778840522645E-3</c:v>
                </c:pt>
                <c:pt idx="2690">
                  <c:v>5.2801383010438107E-3</c:v>
                </c:pt>
                <c:pt idx="2691">
                  <c:v>5.276518422341051E-3</c:v>
                </c:pt>
                <c:pt idx="2692">
                  <c:v>5.2729182843260598E-3</c:v>
                </c:pt>
                <c:pt idx="2693">
                  <c:v>5.2693379233831042E-3</c:v>
                </c:pt>
                <c:pt idx="2694">
                  <c:v>5.2657773758960106E-3</c:v>
                </c:pt>
                <c:pt idx="2695">
                  <c:v>5.262236678249264E-3</c:v>
                </c:pt>
                <c:pt idx="2696">
                  <c:v>5.2587158668291004E-3</c:v>
                </c:pt>
                <c:pt idx="2697">
                  <c:v>5.2552149780208807E-3</c:v>
                </c:pt>
                <c:pt idx="2698">
                  <c:v>5.2517340482117168E-3</c:v>
                </c:pt>
                <c:pt idx="2699">
                  <c:v>5.2482731137891599E-3</c:v>
                </c:pt>
                <c:pt idx="2700">
                  <c:v>5.2448322111411979E-3</c:v>
                </c:pt>
                <c:pt idx="2701">
                  <c:v>5.2414113766571348E-3</c:v>
                </c:pt>
                <c:pt idx="2702">
                  <c:v>5.238010646725833E-3</c:v>
                </c:pt>
                <c:pt idx="2703">
                  <c:v>5.2346300577385671E-3</c:v>
                </c:pt>
                <c:pt idx="2704">
                  <c:v>5.2312696460857346E-3</c:v>
                </c:pt>
                <c:pt idx="2705">
                  <c:v>5.2279294481594853E-3</c:v>
                </c:pt>
                <c:pt idx="2706">
                  <c:v>5.2246095003524069E-3</c:v>
                </c:pt>
                <c:pt idx="2707">
                  <c:v>5.2213098390570863E-3</c:v>
                </c:pt>
                <c:pt idx="2708">
                  <c:v>5.2180305006683013E-3</c:v>
                </c:pt>
                <c:pt idx="2709">
                  <c:v>5.2147715215808297E-3</c:v>
                </c:pt>
                <c:pt idx="2710">
                  <c:v>5.2115329381898874E-3</c:v>
                </c:pt>
                <c:pt idx="2711">
                  <c:v>5.2083147868917838E-3</c:v>
                </c:pt>
                <c:pt idx="2712">
                  <c:v>5.2051171040841454E-3</c:v>
                </c:pt>
                <c:pt idx="2713">
                  <c:v>5.2019399261643761E-3</c:v>
                </c:pt>
                <c:pt idx="2714">
                  <c:v>5.1987832895318536E-3</c:v>
                </c:pt>
                <c:pt idx="2715">
                  <c:v>5.1956472305855162E-3</c:v>
                </c:pt>
                <c:pt idx="2716">
                  <c:v>5.1925317857260548E-3</c:v>
                </c:pt>
                <c:pt idx="2717">
                  <c:v>5.1894369913543783E-3</c:v>
                </c:pt>
                <c:pt idx="2718">
                  <c:v>5.1863628838729305E-3</c:v>
                </c:pt>
                <c:pt idx="2719">
                  <c:v>5.1833094996843734E-3</c:v>
                </c:pt>
                <c:pt idx="2720">
                  <c:v>5.180276875192024E-3</c:v>
                </c:pt>
                <c:pt idx="2721">
                  <c:v>5.1772650468011727E-3</c:v>
                </c:pt>
                <c:pt idx="2722">
                  <c:v>5.1742740509166723E-3</c:v>
                </c:pt>
                <c:pt idx="2723">
                  <c:v>5.1713039239449062E-3</c:v>
                </c:pt>
                <c:pt idx="2724">
                  <c:v>5.1683547022933554E-3</c:v>
                </c:pt>
                <c:pt idx="2725">
                  <c:v>5.1654264223701552E-3</c:v>
                </c:pt>
                <c:pt idx="2726">
                  <c:v>5.1625191205834442E-3</c:v>
                </c:pt>
                <c:pt idx="2727">
                  <c:v>5.1596328333439858E-3</c:v>
                </c:pt>
                <c:pt idx="2728">
                  <c:v>5.1567675970618874E-3</c:v>
                </c:pt>
                <c:pt idx="2729">
                  <c:v>5.1539234481492299E-3</c:v>
                </c:pt>
                <c:pt idx="2730">
                  <c:v>5.1511004230185278E-3</c:v>
                </c:pt>
                <c:pt idx="2731">
                  <c:v>5.148298558083176E-3</c:v>
                </c:pt>
                <c:pt idx="2732">
                  <c:v>5.1455178897580993E-3</c:v>
                </c:pt>
                <c:pt idx="2733">
                  <c:v>5.1427584544580041E-3</c:v>
                </c:pt>
                <c:pt idx="2734">
                  <c:v>5.1400202885995691E-3</c:v>
                </c:pt>
                <c:pt idx="2735">
                  <c:v>5.1373034286005675E-3</c:v>
                </c:pt>
                <c:pt idx="2736">
                  <c:v>5.1346079108785516E-3</c:v>
                </c:pt>
                <c:pt idx="2737">
                  <c:v>5.131373161795889E-3</c:v>
                </c:pt>
                <c:pt idx="2738">
                  <c:v>5.1292810479448957E-3</c:v>
                </c:pt>
                <c:pt idx="2739">
                  <c:v>5.126649775574932E-3</c:v>
                </c:pt>
                <c:pt idx="2740">
                  <c:v>5.1240399911650931E-3</c:v>
                </c:pt>
                <c:pt idx="2741">
                  <c:v>5.1214517311392819E-3</c:v>
                </c:pt>
                <c:pt idx="2742">
                  <c:v>5.118885031921404E-3</c:v>
                </c:pt>
                <c:pt idx="2743">
                  <c:v>5.116339929937117E-3</c:v>
                </c:pt>
                <c:pt idx="2744">
                  <c:v>5.1138164616122963E-3</c:v>
                </c:pt>
                <c:pt idx="2745">
                  <c:v>5.1113146633747896E-3</c:v>
                </c:pt>
                <c:pt idx="2746">
                  <c:v>5.1088345716526632E-3</c:v>
                </c:pt>
                <c:pt idx="2747">
                  <c:v>5.1063762228757336E-3</c:v>
                </c:pt>
                <c:pt idx="2748">
                  <c:v>5.1039396534744768E-3</c:v>
                </c:pt>
                <c:pt idx="2749">
                  <c:v>5.1015248998806818E-3</c:v>
                </c:pt>
                <c:pt idx="2750">
                  <c:v>5.0991319985267949E-3</c:v>
                </c:pt>
                <c:pt idx="2751">
                  <c:v>5.0967609858470148E-3</c:v>
                </c:pt>
                <c:pt idx="2752">
                  <c:v>5.0944118982757577E-3</c:v>
                </c:pt>
                <c:pt idx="2753">
                  <c:v>5.0920847722494113E-3</c:v>
                </c:pt>
                <c:pt idx="2754">
                  <c:v>5.0897796442050218E-3</c:v>
                </c:pt>
                <c:pt idx="2755">
                  <c:v>5.0874965505809484E-3</c:v>
                </c:pt>
                <c:pt idx="2756">
                  <c:v>5.0852355278164256E-3</c:v>
                </c:pt>
                <c:pt idx="2757">
                  <c:v>5.0829966123520027E-3</c:v>
                </c:pt>
                <c:pt idx="2758">
                  <c:v>5.0807798406293245E-3</c:v>
                </c:pt>
                <c:pt idx="2759">
                  <c:v>5.0785852490917872E-3</c:v>
                </c:pt>
                <c:pt idx="2760">
                  <c:v>5.0764128741823478E-3</c:v>
                </c:pt>
                <c:pt idx="2761">
                  <c:v>5.0742627523468137E-3</c:v>
                </c:pt>
                <c:pt idx="2762">
                  <c:v>5.0721349200318639E-3</c:v>
                </c:pt>
                <c:pt idx="2763">
                  <c:v>5.0700294136844012E-3</c:v>
                </c:pt>
                <c:pt idx="2764">
                  <c:v>5.0679462697532946E-3</c:v>
                </c:pt>
                <c:pt idx="2765">
                  <c:v>5.06588552468873E-3</c:v>
                </c:pt>
                <c:pt idx="2766">
                  <c:v>5.0638472149415505E-3</c:v>
                </c:pt>
                <c:pt idx="2767">
                  <c:v>5.0618313769643505E-3</c:v>
                </c:pt>
                <c:pt idx="2768">
                  <c:v>5.0598380472108183E-3</c:v>
                </c:pt>
                <c:pt idx="2769">
                  <c:v>5.0578672621353011E-3</c:v>
                </c:pt>
                <c:pt idx="2770">
                  <c:v>5.0559190581943355E-3</c:v>
                </c:pt>
                <c:pt idx="2771">
                  <c:v>5.0539934718451147E-3</c:v>
                </c:pt>
                <c:pt idx="2772">
                  <c:v>5.0520905395463646E-3</c:v>
                </c:pt>
                <c:pt idx="2773">
                  <c:v>5.0502102977576877E-3</c:v>
                </c:pt>
                <c:pt idx="2774">
                  <c:v>5.0483527829402203E-3</c:v>
                </c:pt>
                <c:pt idx="2775">
                  <c:v>5.0465180315568499E-3</c:v>
                </c:pt>
                <c:pt idx="2776">
                  <c:v>5.0447060800706822E-3</c:v>
                </c:pt>
                <c:pt idx="2777">
                  <c:v>5.0429169649472338E-3</c:v>
                </c:pt>
                <c:pt idx="2778">
                  <c:v>5.0411507226526759E-3</c:v>
                </c:pt>
                <c:pt idx="2779">
                  <c:v>5.0394073896547148E-3</c:v>
                </c:pt>
                <c:pt idx="2780">
                  <c:v>5.0376870024221509E-3</c:v>
                </c:pt>
                <c:pt idx="2781">
                  <c:v>5.0359895974255373E-3</c:v>
                </c:pt>
                <c:pt idx="2782">
                  <c:v>5.0343152111363022E-3</c:v>
                </c:pt>
                <c:pt idx="2783">
                  <c:v>5.0326638800278446E-3</c:v>
                </c:pt>
                <c:pt idx="2784">
                  <c:v>5.0310356405742227E-3</c:v>
                </c:pt>
                <c:pt idx="2785">
                  <c:v>5.0294305292514635E-3</c:v>
                </c:pt>
                <c:pt idx="2786">
                  <c:v>5.0278485825366887E-3</c:v>
                </c:pt>
                <c:pt idx="2787">
                  <c:v>5.0262898369081172E-3</c:v>
                </c:pt>
                <c:pt idx="2788">
                  <c:v>5.0247543288461562E-3</c:v>
                </c:pt>
                <c:pt idx="2789">
                  <c:v>5.0232420948318713E-3</c:v>
                </c:pt>
                <c:pt idx="2790">
                  <c:v>5.021753171347859E-3</c:v>
                </c:pt>
                <c:pt idx="2791">
                  <c:v>5.020287594878688E-3</c:v>
                </c:pt>
                <c:pt idx="2792">
                  <c:v>5.018635822276395E-3</c:v>
                </c:pt>
                <c:pt idx="2793">
                  <c:v>5.0174266289275292E-3</c:v>
                </c:pt>
                <c:pt idx="2794">
                  <c:v>5.0160313124214661E-3</c:v>
                </c:pt>
                <c:pt idx="2795">
                  <c:v>5.0146594888814417E-3</c:v>
                </c:pt>
                <c:pt idx="2796">
                  <c:v>5.0133111947979377E-3</c:v>
                </c:pt>
                <c:pt idx="2797">
                  <c:v>5.0119864666649397E-3</c:v>
                </c:pt>
                <c:pt idx="2798">
                  <c:v>5.0106853409762151E-3</c:v>
                </c:pt>
                <c:pt idx="2799">
                  <c:v>5.0094078542277203E-3</c:v>
                </c:pt>
                <c:pt idx="2800">
                  <c:v>5.0081540429171637E-3</c:v>
                </c:pt>
                <c:pt idx="2801">
                  <c:v>5.0069239435426936E-3</c:v>
                </c:pt>
                <c:pt idx="2802">
                  <c:v>5.0057175926055218E-3</c:v>
                </c:pt>
                <c:pt idx="2803">
                  <c:v>5.0045350266070812E-3</c:v>
                </c:pt>
                <c:pt idx="2804">
                  <c:v>5.0033762820512126E-3</c:v>
                </c:pt>
                <c:pt idx="2805">
                  <c:v>5.0022413954421956E-3</c:v>
                </c:pt>
                <c:pt idx="2806">
                  <c:v>5.0011304032871549E-3</c:v>
                </c:pt>
                <c:pt idx="2807">
                  <c:v>5.0000433420943121E-3</c:v>
                </c:pt>
                <c:pt idx="2808">
                  <c:v>4.9989802483729846E-3</c:v>
                </c:pt>
                <c:pt idx="2809">
                  <c:v>4.9979411586346771E-3</c:v>
                </c:pt>
                <c:pt idx="2810">
                  <c:v>4.9969261093924288E-3</c:v>
                </c:pt>
                <c:pt idx="2811">
                  <c:v>4.9959351371601556E-3</c:v>
                </c:pt>
                <c:pt idx="2812">
                  <c:v>4.9949682784544008E-3</c:v>
                </c:pt>
                <c:pt idx="2813">
                  <c:v>4.9940255697925829E-3</c:v>
                </c:pt>
                <c:pt idx="2814">
                  <c:v>4.9931070476938733E-3</c:v>
                </c:pt>
                <c:pt idx="2815">
                  <c:v>4.9922127486796333E-3</c:v>
                </c:pt>
                <c:pt idx="2816">
                  <c:v>4.9913427092723199E-3</c:v>
                </c:pt>
                <c:pt idx="2817">
                  <c:v>4.9904969659959218E-3</c:v>
                </c:pt>
                <c:pt idx="2818">
                  <c:v>4.9896755553766178E-3</c:v>
                </c:pt>
                <c:pt idx="2819">
                  <c:v>4.988878513941683E-3</c:v>
                </c:pt>
                <c:pt idx="2820">
                  <c:v>4.9881058782203632E-3</c:v>
                </c:pt>
                <c:pt idx="2821">
                  <c:v>4.987357684743874E-3</c:v>
                </c:pt>
                <c:pt idx="2822">
                  <c:v>4.9866339700445272E-3</c:v>
                </c:pt>
                <c:pt idx="2823">
                  <c:v>4.985934770656824E-3</c:v>
                </c:pt>
                <c:pt idx="2824">
                  <c:v>4.9852601231167989E-3</c:v>
                </c:pt>
                <c:pt idx="2825">
                  <c:v>4.9846100639622387E-3</c:v>
                </c:pt>
                <c:pt idx="2826">
                  <c:v>4.9839846297322432E-3</c:v>
                </c:pt>
                <c:pt idx="2827">
                  <c:v>4.9833838569685422E-3</c:v>
                </c:pt>
                <c:pt idx="2828">
                  <c:v>4.9828077822139582E-3</c:v>
                </c:pt>
                <c:pt idx="2829">
                  <c:v>4.9822031484673427E-3</c:v>
                </c:pt>
                <c:pt idx="2830">
                  <c:v>4.9816836947282461E-3</c:v>
                </c:pt>
                <c:pt idx="2831">
                  <c:v>4.9811890597678985E-3</c:v>
                </c:pt>
                <c:pt idx="2832">
                  <c:v>4.9807192801373341E-3</c:v>
                </c:pt>
                <c:pt idx="2833">
                  <c:v>4.9802743923902017E-3</c:v>
                </c:pt>
                <c:pt idx="2834">
                  <c:v>4.979854433081239E-3</c:v>
                </c:pt>
                <c:pt idx="2835">
                  <c:v>4.9794594387671427E-3</c:v>
                </c:pt>
                <c:pt idx="2836">
                  <c:v>4.9790894460070073E-3</c:v>
                </c:pt>
                <c:pt idx="2837">
                  <c:v>4.9787444913610155E-3</c:v>
                </c:pt>
                <c:pt idx="2838">
                  <c:v>4.9784246113919626E-3</c:v>
                </c:pt>
                <c:pt idx="2839">
                  <c:v>4.9781298426635175E-3</c:v>
                </c:pt>
                <c:pt idx="2840">
                  <c:v>4.9778602217421791E-3</c:v>
                </c:pt>
                <c:pt idx="2841">
                  <c:v>4.9776157851959711E-3</c:v>
                </c:pt>
                <c:pt idx="2842">
                  <c:v>4.977396569594659E-3</c:v>
                </c:pt>
                <c:pt idx="2843">
                  <c:v>4.977239883699614E-3</c:v>
                </c:pt>
                <c:pt idx="2844">
                  <c:v>4.976908967724656E-3</c:v>
                </c:pt>
                <c:pt idx="2845">
                  <c:v>4.9768906141876056E-3</c:v>
                </c:pt>
                <c:pt idx="2846">
                  <c:v>4.9767726481029671E-3</c:v>
                </c:pt>
                <c:pt idx="2847">
                  <c:v>4.9766800858414596E-3</c:v>
                </c:pt>
                <c:pt idx="2848">
                  <c:v>4.9766129639846135E-3</c:v>
                </c:pt>
                <c:pt idx="2849">
                  <c:v>4.9765713191156974E-3</c:v>
                </c:pt>
                <c:pt idx="2850">
                  <c:v>4.9765551878197256E-3</c:v>
                </c:pt>
                <c:pt idx="2851">
                  <c:v>4.9765646066849776E-3</c:v>
                </c:pt>
                <c:pt idx="2852">
                  <c:v>4.9765996122997334E-3</c:v>
                </c:pt>
                <c:pt idx="2853">
                  <c:v>4.9766602412559752E-3</c:v>
                </c:pt>
                <c:pt idx="2854">
                  <c:v>4.9767465301467769E-3</c:v>
                </c:pt>
                <c:pt idx="2855">
                  <c:v>4.9768585155678217E-3</c:v>
                </c:pt>
                <c:pt idx="2856">
                  <c:v>4.9769962341161041E-3</c:v>
                </c:pt>
                <c:pt idx="2857">
                  <c:v>4.9771597223910108E-3</c:v>
                </c:pt>
                <c:pt idx="2858">
                  <c:v>4.9773490169941099E-3</c:v>
                </c:pt>
                <c:pt idx="2859">
                  <c:v>4.9775641545289264E-3</c:v>
                </c:pt>
                <c:pt idx="2860">
                  <c:v>4.9778051716009488E-3</c:v>
                </c:pt>
                <c:pt idx="2861">
                  <c:v>4.9780721048180597E-3</c:v>
                </c:pt>
                <c:pt idx="2862">
                  <c:v>4.9783649907894478E-3</c:v>
                </c:pt>
                <c:pt idx="2863">
                  <c:v>4.9786838661273532E-3</c:v>
                </c:pt>
                <c:pt idx="2864">
                  <c:v>4.978800966880562E-3</c:v>
                </c:pt>
                <c:pt idx="2865">
                  <c:v>4.9793997313599498E-3</c:v>
                </c:pt>
                <c:pt idx="2866">
                  <c:v>4.9797967944889198E-3</c:v>
                </c:pt>
                <c:pt idx="2867">
                  <c:v>4.9802199934525313E-3</c:v>
                </c:pt>
                <c:pt idx="2868">
                  <c:v>4.9807532444061092E-3</c:v>
                </c:pt>
                <c:pt idx="2869">
                  <c:v>4.9811449453757593E-3</c:v>
                </c:pt>
                <c:pt idx="2870">
                  <c:v>4.9816467715864269E-3</c:v>
                </c:pt>
                <c:pt idx="2871">
                  <c:v>4.9821748801344911E-3</c:v>
                </c:pt>
                <c:pt idx="2872">
                  <c:v>4.9827293076509221E-3</c:v>
                </c:pt>
                <c:pt idx="2873">
                  <c:v>4.9833100907688693E-3</c:v>
                </c:pt>
                <c:pt idx="2874">
                  <c:v>4.9839172661236587E-3</c:v>
                </c:pt>
                <c:pt idx="2875">
                  <c:v>4.984550870353233E-3</c:v>
                </c:pt>
                <c:pt idx="2876">
                  <c:v>4.9852109400972729E-3</c:v>
                </c:pt>
                <c:pt idx="2877">
                  <c:v>4.9855952874976722E-3</c:v>
                </c:pt>
                <c:pt idx="2878">
                  <c:v>4.9866106226999002E-3</c:v>
                </c:pt>
                <c:pt idx="2879">
                  <c:v>4.9873503088489618E-3</c:v>
                </c:pt>
                <c:pt idx="2880">
                  <c:v>4.9881166070949636E-3</c:v>
                </c:pt>
                <c:pt idx="2881">
                  <c:v>4.9891480604145819E-3</c:v>
                </c:pt>
                <c:pt idx="2882">
                  <c:v>4.9899771979092008E-3</c:v>
                </c:pt>
                <c:pt idx="2883">
                  <c:v>4.990833070180398E-3</c:v>
                </c:pt>
                <c:pt idx="2884">
                  <c:v>4.9917157138858444E-3</c:v>
                </c:pt>
                <c:pt idx="2885">
                  <c:v>4.9926251656860514E-3</c:v>
                </c:pt>
                <c:pt idx="2886">
                  <c:v>4.9935614622439329E-3</c:v>
                </c:pt>
                <c:pt idx="2887">
                  <c:v>4.9945246402241473E-3</c:v>
                </c:pt>
                <c:pt idx="2888">
                  <c:v>4.9955147362941961E-3</c:v>
                </c:pt>
                <c:pt idx="2889">
                  <c:v>4.9965317871241985E-3</c:v>
                </c:pt>
                <c:pt idx="2890">
                  <c:v>4.9974489322043222E-3</c:v>
                </c:pt>
                <c:pt idx="2891">
                  <c:v>4.9985180332093064E-3</c:v>
                </c:pt>
                <c:pt idx="2892">
                  <c:v>4.9996141959989951E-3</c:v>
                </c:pt>
                <c:pt idx="2893">
                  <c:v>5.0007374572513356E-3</c:v>
                </c:pt>
                <c:pt idx="2894">
                  <c:v>5.001887853646904E-3</c:v>
                </c:pt>
                <c:pt idx="2895">
                  <c:v>5.0034068658098615E-3</c:v>
                </c:pt>
                <c:pt idx="2896">
                  <c:v>5.0042701986029526E-3</c:v>
                </c:pt>
                <c:pt idx="2897">
                  <c:v>5.0055022205364114E-3</c:v>
                </c:pt>
                <c:pt idx="2898">
                  <c:v>5.0067615243597138E-3</c:v>
                </c:pt>
                <c:pt idx="2899">
                  <c:v>5.0082341821947336E-3</c:v>
                </c:pt>
                <c:pt idx="2900">
                  <c:v>5.0095520707715228E-3</c:v>
                </c:pt>
                <c:pt idx="2901">
                  <c:v>5.0108973565661762E-3</c:v>
                </c:pt>
                <c:pt idx="2902">
                  <c:v>5.0122700762794178E-3</c:v>
                </c:pt>
                <c:pt idx="2903">
                  <c:v>5.0136702666143829E-3</c:v>
                </c:pt>
                <c:pt idx="2904">
                  <c:v>5.015097964276175E-3</c:v>
                </c:pt>
                <c:pt idx="2905">
                  <c:v>5.0165532059729644E-3</c:v>
                </c:pt>
                <c:pt idx="2906">
                  <c:v>5.0180360284148946E-3</c:v>
                </c:pt>
                <c:pt idx="2907">
                  <c:v>5.0195464683149525E-3</c:v>
                </c:pt>
                <c:pt idx="2908">
                  <c:v>5.021084562388976E-3</c:v>
                </c:pt>
                <c:pt idx="2909">
                  <c:v>5.02265034735477E-3</c:v>
                </c:pt>
                <c:pt idx="2910">
                  <c:v>5.0242438599325517E-3</c:v>
                </c:pt>
                <c:pt idx="2911">
                  <c:v>5.0258651368453831E-3</c:v>
                </c:pt>
                <c:pt idx="2912">
                  <c:v>5.0275142148198323E-3</c:v>
                </c:pt>
                <c:pt idx="2913">
                  <c:v>5.0291911305833407E-3</c:v>
                </c:pt>
                <c:pt idx="2914">
                  <c:v>5.0308959208670767E-3</c:v>
                </c:pt>
                <c:pt idx="2915">
                  <c:v>5.0326286224043944E-3</c:v>
                </c:pt>
                <c:pt idx="2916">
                  <c:v>5.0343892719314975E-3</c:v>
                </c:pt>
                <c:pt idx="2917">
                  <c:v>5.0361779061867786E-3</c:v>
                </c:pt>
                <c:pt idx="2918">
                  <c:v>5.0379945619119177E-3</c:v>
                </c:pt>
                <c:pt idx="2919">
                  <c:v>5.039839275850562E-3</c:v>
                </c:pt>
                <c:pt idx="2920">
                  <c:v>5.0417120847494282E-3</c:v>
                </c:pt>
                <c:pt idx="2921">
                  <c:v>5.0436130253578588E-3</c:v>
                </c:pt>
                <c:pt idx="2922">
                  <c:v>5.0455421344280434E-3</c:v>
                </c:pt>
                <c:pt idx="2923">
                  <c:v>5.0474994487141453E-3</c:v>
                </c:pt>
                <c:pt idx="2924">
                  <c:v>5.0494850049736095E-3</c:v>
                </c:pt>
                <c:pt idx="2925">
                  <c:v>5.0514988399667305E-3</c:v>
                </c:pt>
                <c:pt idx="2926">
                  <c:v>5.0535409904559903E-3</c:v>
                </c:pt>
                <c:pt idx="2927">
                  <c:v>5.0556114932071581E-3</c:v>
                </c:pt>
                <c:pt idx="2928">
                  <c:v>5.0577103849879738E-3</c:v>
                </c:pt>
                <c:pt idx="2929">
                  <c:v>5.0598377025701186E-3</c:v>
                </c:pt>
                <c:pt idx="2930">
                  <c:v>5.0619934827265886E-3</c:v>
                </c:pt>
                <c:pt idx="2931">
                  <c:v>5.0641777622341018E-3</c:v>
                </c:pt>
                <c:pt idx="2932">
                  <c:v>5.0663905778720051E-3</c:v>
                </c:pt>
                <c:pt idx="2933">
                  <c:v>5.0689544994139309E-3</c:v>
                </c:pt>
                <c:pt idx="2934">
                  <c:v>5.0712285877643265E-3</c:v>
                </c:pt>
                <c:pt idx="2935">
                  <c:v>5.07353132785521E-3</c:v>
                </c:pt>
                <c:pt idx="2936">
                  <c:v>5.0758627564773152E-3</c:v>
                </c:pt>
                <c:pt idx="2937">
                  <c:v>5.0782229104244427E-3</c:v>
                </c:pt>
                <c:pt idx="2938">
                  <c:v>5.0806118264934601E-3</c:v>
                </c:pt>
                <c:pt idx="2939">
                  <c:v>5.0830295414834243E-3</c:v>
                </c:pt>
                <c:pt idx="2940">
                  <c:v>5.0854760921971156E-3</c:v>
                </c:pt>
                <c:pt idx="2941">
                  <c:v>5.087951515439065E-3</c:v>
                </c:pt>
                <c:pt idx="2942">
                  <c:v>5.0904558480175275E-3</c:v>
                </c:pt>
                <c:pt idx="2943">
                  <c:v>5.092989126743607E-3</c:v>
                </c:pt>
                <c:pt idx="2944">
                  <c:v>5.0955513884310315E-3</c:v>
                </c:pt>
                <c:pt idx="2945">
                  <c:v>5.0981426698965982E-3</c:v>
                </c:pt>
                <c:pt idx="2946">
                  <c:v>5.1011397160832762E-3</c:v>
                </c:pt>
                <c:pt idx="2947">
                  <c:v>5.1047740893455807E-3</c:v>
                </c:pt>
                <c:pt idx="2948">
                  <c:v>5.1064760329756443E-3</c:v>
                </c:pt>
                <c:pt idx="2949">
                  <c:v>5.1091879315115158E-3</c:v>
                </c:pt>
                <c:pt idx="2950">
                  <c:v>5.1119290392152928E-3</c:v>
                </c:pt>
                <c:pt idx="2951">
                  <c:v>5.1146993929223885E-3</c:v>
                </c:pt>
                <c:pt idx="2952">
                  <c:v>5.1174990294697463E-3</c:v>
                </c:pt>
                <c:pt idx="2953">
                  <c:v>5.1203279856989088E-3</c:v>
                </c:pt>
                <c:pt idx="2954">
                  <c:v>5.1231862984540497E-3</c:v>
                </c:pt>
                <c:pt idx="2955">
                  <c:v>5.1260740045815292E-3</c:v>
                </c:pt>
                <c:pt idx="2956">
                  <c:v>5.1289911409316503E-3</c:v>
                </c:pt>
                <c:pt idx="2957">
                  <c:v>5.1319377443575656E-3</c:v>
                </c:pt>
                <c:pt idx="2958">
                  <c:v>5.1349138517154903E-3</c:v>
                </c:pt>
                <c:pt idx="2959">
                  <c:v>5.1379194998642692E-3</c:v>
                </c:pt>
                <c:pt idx="2960">
                  <c:v>5.1409547047987798E-3</c:v>
                </c:pt>
                <c:pt idx="2961">
                  <c:v>5.1440191318438307E-3</c:v>
                </c:pt>
                <c:pt idx="2962">
                  <c:v>5.1471121546896766E-3</c:v>
                </c:pt>
                <c:pt idx="2963">
                  <c:v>5.1502331371929061E-3</c:v>
                </c:pt>
                <c:pt idx="2964">
                  <c:v>5.1533814421755378E-3</c:v>
                </c:pt>
                <c:pt idx="2965">
                  <c:v>5.1565564314252398E-3</c:v>
                </c:pt>
                <c:pt idx="2966">
                  <c:v>5.1597574656951101E-3</c:v>
                </c:pt>
                <c:pt idx="2967">
                  <c:v>5.1629839047038946E-3</c:v>
                </c:pt>
                <c:pt idx="2968">
                  <c:v>5.1662351071351158E-3</c:v>
                </c:pt>
                <c:pt idx="2969">
                  <c:v>5.1695104306361912E-3</c:v>
                </c:pt>
                <c:pt idx="2970">
                  <c:v>5.1728092318206248E-3</c:v>
                </c:pt>
                <c:pt idx="2971">
                  <c:v>5.1761308662658205E-3</c:v>
                </c:pt>
                <c:pt idx="2972">
                  <c:v>5.1794746885132966E-3</c:v>
                </c:pt>
                <c:pt idx="2973">
                  <c:v>5.1828400520691261E-3</c:v>
                </c:pt>
                <c:pt idx="2974">
                  <c:v>5.1862263094028414E-3</c:v>
                </c:pt>
                <c:pt idx="2975">
                  <c:v>5.1896328119487483E-3</c:v>
                </c:pt>
                <c:pt idx="2976">
                  <c:v>5.1930589101035173E-3</c:v>
                </c:pt>
                <c:pt idx="2977">
                  <c:v>5.1965039532290286E-3</c:v>
                </c:pt>
                <c:pt idx="2978">
                  <c:v>5.1999672896488715E-3</c:v>
                </c:pt>
                <c:pt idx="2979">
                  <c:v>5.2034482666511884E-3</c:v>
                </c:pt>
                <c:pt idx="2980">
                  <c:v>5.2069462304864872E-3</c:v>
                </c:pt>
                <c:pt idx="2981">
                  <c:v>5.2104605263687334E-3</c:v>
                </c:pt>
                <c:pt idx="2982">
                  <c:v>5.2139904984742575E-3</c:v>
                </c:pt>
                <c:pt idx="2983">
                  <c:v>5.2175354899428508E-3</c:v>
                </c:pt>
                <c:pt idx="2984">
                  <c:v>5.2210948428764465E-3</c:v>
                </c:pt>
                <c:pt idx="2985">
                  <c:v>5.2246678983393462E-3</c:v>
                </c:pt>
                <c:pt idx="2986">
                  <c:v>5.2282539963584311E-3</c:v>
                </c:pt>
                <c:pt idx="2987">
                  <c:v>5.231852475922949E-3</c:v>
                </c:pt>
                <c:pt idx="2988">
                  <c:v>5.2354626749842922E-3</c:v>
                </c:pt>
                <c:pt idx="2989">
                  <c:v>5.2390839304559973E-3</c:v>
                </c:pt>
                <c:pt idx="2990">
                  <c:v>5.2427155782135294E-3</c:v>
                </c:pt>
                <c:pt idx="2991">
                  <c:v>5.2463569530940592E-3</c:v>
                </c:pt>
                <c:pt idx="2992">
                  <c:v>5.2500073888969026E-3</c:v>
                </c:pt>
                <c:pt idx="2993">
                  <c:v>5.2536662183828636E-3</c:v>
                </c:pt>
                <c:pt idx="2994">
                  <c:v>5.2573327732744557E-3</c:v>
                </c:pt>
                <c:pt idx="2995">
                  <c:v>5.261006384256116E-3</c:v>
                </c:pt>
                <c:pt idx="2996">
                  <c:v>5.2646863809733329E-3</c:v>
                </c:pt>
                <c:pt idx="2997">
                  <c:v>5.2683720920328643E-3</c:v>
                </c:pt>
                <c:pt idx="2998">
                  <c:v>5.2732748978437322E-3</c:v>
                </c:pt>
                <c:pt idx="2999">
                  <c:v>5.2757579664146565E-3</c:v>
                </c:pt>
                <c:pt idx="3000">
                  <c:v>5.2794567817578738E-3</c:v>
                </c:pt>
                <c:pt idx="3001">
                  <c:v>5.2831586154853186E-3</c:v>
                </c:pt>
                <c:pt idx="3002">
                  <c:v>5.2868627910105321E-3</c:v>
                </c:pt>
                <c:pt idx="3003">
                  <c:v>5.290568630708108E-3</c:v>
                </c:pt>
                <c:pt idx="3004">
                  <c:v>5.2942754559139067E-3</c:v>
                </c:pt>
                <c:pt idx="3005">
                  <c:v>5.2979825869246206E-3</c:v>
                </c:pt>
                <c:pt idx="3006">
                  <c:v>5.3016893429984309E-3</c:v>
                </c:pt>
                <c:pt idx="3007">
                  <c:v>5.3053950423541316E-3</c:v>
                </c:pt>
                <c:pt idx="3008">
                  <c:v>5.3090990021722219E-3</c:v>
                </c:pt>
                <c:pt idx="3009">
                  <c:v>5.3128005385931583E-3</c:v>
                </c:pt>
                <c:pt idx="3010">
                  <c:v>5.3164989667191034E-3</c:v>
                </c:pt>
                <c:pt idx="3011">
                  <c:v>5.3201936006130515E-3</c:v>
                </c:pt>
                <c:pt idx="3012">
                  <c:v>5.3238837621042779E-3</c:v>
                </c:pt>
                <c:pt idx="3013">
                  <c:v>5.3275690629843026E-3</c:v>
                </c:pt>
                <c:pt idx="3014">
                  <c:v>5.331249465292915E-3</c:v>
                </c:pt>
                <c:pt idx="3015">
                  <c:v>5.3349249519319035E-3</c:v>
                </c:pt>
                <c:pt idx="3016">
                  <c:v>5.3385955058021786E-3</c:v>
                </c:pt>
                <c:pt idx="3017">
                  <c:v>5.342261109805087E-3</c:v>
                </c:pt>
                <c:pt idx="3018">
                  <c:v>5.3459217468415417E-3</c:v>
                </c:pt>
                <c:pt idx="3019">
                  <c:v>5.3495773998126711E-3</c:v>
                </c:pt>
                <c:pt idx="3020">
                  <c:v>5.3532280516180733E-3</c:v>
                </c:pt>
                <c:pt idx="3021">
                  <c:v>5.3568736851595331E-3</c:v>
                </c:pt>
                <c:pt idx="3022">
                  <c:v>5.3605142833359912E-3</c:v>
                </c:pt>
                <c:pt idx="3023">
                  <c:v>5.3641498290485784E-3</c:v>
                </c:pt>
                <c:pt idx="3024">
                  <c:v>5.3677803051966708E-3</c:v>
                </c:pt>
                <c:pt idx="3025">
                  <c:v>5.371405694679865E-3</c:v>
                </c:pt>
                <c:pt idx="3026">
                  <c:v>5.3750259803979784E-3</c:v>
                </c:pt>
                <c:pt idx="3027">
                  <c:v>5.3786411452503872E-3</c:v>
                </c:pt>
                <c:pt idx="3028">
                  <c:v>5.3822511721362508E-3</c:v>
                </c:pt>
                <c:pt idx="3029">
                  <c:v>5.3858560439545089E-3</c:v>
                </c:pt>
                <c:pt idx="3030">
                  <c:v>5.3894557436045386E-3</c:v>
                </c:pt>
                <c:pt idx="3031">
                  <c:v>5.3930502539844046E-3</c:v>
                </c:pt>
                <c:pt idx="3032">
                  <c:v>5.3966395579930449E-3</c:v>
                </c:pt>
                <c:pt idx="3033">
                  <c:v>5.4002236385289632E-3</c:v>
                </c:pt>
                <c:pt idx="3034">
                  <c:v>5.4038024784900038E-3</c:v>
                </c:pt>
                <c:pt idx="3035">
                  <c:v>5.4073760607742296E-3</c:v>
                </c:pt>
                <c:pt idx="3036">
                  <c:v>5.4109443682797045E-3</c:v>
                </c:pt>
                <c:pt idx="3037">
                  <c:v>5.4145073839044922E-3</c:v>
                </c:pt>
                <c:pt idx="3038">
                  <c:v>5.4180650905455612E-3</c:v>
                </c:pt>
                <c:pt idx="3039">
                  <c:v>5.421617471100538E-3</c:v>
                </c:pt>
                <c:pt idx="3040">
                  <c:v>5.4251645084670477E-3</c:v>
                </c:pt>
                <c:pt idx="3041">
                  <c:v>5.4287061855416213E-3</c:v>
                </c:pt>
                <c:pt idx="3042">
                  <c:v>5.4322424852214458E-3</c:v>
                </c:pt>
                <c:pt idx="3043">
                  <c:v>5.4357733904037099E-3</c:v>
                </c:pt>
                <c:pt idx="3044">
                  <c:v>5.4392988839842855E-3</c:v>
                </c:pt>
                <c:pt idx="3045">
                  <c:v>5.442818948859925E-3</c:v>
                </c:pt>
                <c:pt idx="3046">
                  <c:v>5.4471991477953504E-3</c:v>
                </c:pt>
                <c:pt idx="3047">
                  <c:v>5.4507072580411266E-3</c:v>
                </c:pt>
                <c:pt idx="3048">
                  <c:v>5.454209884458946E-3</c:v>
                </c:pt>
                <c:pt idx="3049">
                  <c:v>5.4577070099429258E-3</c:v>
                </c:pt>
                <c:pt idx="3050">
                  <c:v>5.4603372440329909E-3</c:v>
                </c:pt>
                <c:pt idx="3051">
                  <c:v>5.4646846896875805E-3</c:v>
                </c:pt>
                <c:pt idx="3052">
                  <c:v>5.4681652097369245E-3</c:v>
                </c:pt>
                <c:pt idx="3053">
                  <c:v>5.4719261564801624E-3</c:v>
                </c:pt>
                <c:pt idx="3054">
                  <c:v>5.4751095246589349E-3</c:v>
                </c:pt>
                <c:pt idx="3055">
                  <c:v>5.4785732853191854E-3</c:v>
                </c:pt>
                <c:pt idx="3056">
                  <c:v>5.4820314253035546E-3</c:v>
                </c:pt>
                <c:pt idx="3057">
                  <c:v>5.4854839275059429E-3</c:v>
                </c:pt>
                <c:pt idx="3058">
                  <c:v>5.4889307748193835E-3</c:v>
                </c:pt>
                <c:pt idx="3059">
                  <c:v>5.4923719501369078E-3</c:v>
                </c:pt>
                <c:pt idx="3060">
                  <c:v>5.4958074363513302E-3</c:v>
                </c:pt>
                <c:pt idx="3061">
                  <c:v>5.4992372163558999E-3</c:v>
                </c:pt>
                <c:pt idx="3062">
                  <c:v>5.5026612730429969E-3</c:v>
                </c:pt>
                <c:pt idx="3063">
                  <c:v>5.5052323091862553E-3</c:v>
                </c:pt>
                <c:pt idx="3064">
                  <c:v>5.5094921480356007E-3</c:v>
                </c:pt>
                <c:pt idx="3065">
                  <c:v>5.5128989321258674E-3</c:v>
                </c:pt>
                <c:pt idx="3066">
                  <c:v>5.5162999244677494E-3</c:v>
                </c:pt>
                <c:pt idx="3067">
                  <c:v>5.5196951079542773E-3</c:v>
                </c:pt>
                <c:pt idx="3068">
                  <c:v>5.5230844654767467E-3</c:v>
                </c:pt>
                <c:pt idx="3069">
                  <c:v>5.5264679799268855E-3</c:v>
                </c:pt>
                <c:pt idx="3070">
                  <c:v>5.5298456341966399E-3</c:v>
                </c:pt>
                <c:pt idx="3071">
                  <c:v>5.533217411177304E-3</c:v>
                </c:pt>
                <c:pt idx="3072">
                  <c:v>5.5365832937601719E-3</c:v>
                </c:pt>
                <c:pt idx="3073">
                  <c:v>5.5399432648367553E-3</c:v>
                </c:pt>
                <c:pt idx="3074">
                  <c:v>5.5432973072981322E-3</c:v>
                </c:pt>
                <c:pt idx="3075">
                  <c:v>5.5466454040349437E-3</c:v>
                </c:pt>
                <c:pt idx="3076">
                  <c:v>5.549154998762202E-3</c:v>
                </c:pt>
                <c:pt idx="3077">
                  <c:v>5.5533236918996146E-3</c:v>
                </c:pt>
                <c:pt idx="3078">
                  <c:v>5.5566538488085416E-3</c:v>
                </c:pt>
                <c:pt idx="3079">
                  <c:v>5.5599779915556915E-3</c:v>
                </c:pt>
                <c:pt idx="3080">
                  <c:v>5.5632961030319238E-3</c:v>
                </c:pt>
                <c:pt idx="3081">
                  <c:v>5.566608166127013E-3</c:v>
                </c:pt>
                <c:pt idx="3082">
                  <c:v>5.5699141637316008E-3</c:v>
                </c:pt>
                <c:pt idx="3083">
                  <c:v>5.573214078735244E-3</c:v>
                </c:pt>
                <c:pt idx="3084">
                  <c:v>5.5765078940283675E-3</c:v>
                </c:pt>
                <c:pt idx="3085">
                  <c:v>5.5797955925003112E-3</c:v>
                </c:pt>
                <c:pt idx="3086">
                  <c:v>5.5830771570410656E-3</c:v>
                </c:pt>
                <c:pt idx="3087">
                  <c:v>5.5863525705399705E-3</c:v>
                </c:pt>
                <c:pt idx="3088">
                  <c:v>5.5896218158865817E-3</c:v>
                </c:pt>
                <c:pt idx="3089">
                  <c:v>5.5928848759702393E-3</c:v>
                </c:pt>
                <c:pt idx="3090">
                  <c:v>5.5961417336802821E-3</c:v>
                </c:pt>
                <c:pt idx="3091">
                  <c:v>5.5993923719053987E-3</c:v>
                </c:pt>
                <c:pt idx="3092">
                  <c:v>5.602636773535361E-3</c:v>
                </c:pt>
                <c:pt idx="3093">
                  <c:v>5.6058749214584229E-3</c:v>
                </c:pt>
                <c:pt idx="3094">
                  <c:v>5.6091067985641419E-3</c:v>
                </c:pt>
                <c:pt idx="3095">
                  <c:v>5.6123323877403358E-3</c:v>
                </c:pt>
                <c:pt idx="3096">
                  <c:v>5.6155516718761267E-3</c:v>
                </c:pt>
                <c:pt idx="3097">
                  <c:v>5.6187646338597677E-3</c:v>
                </c:pt>
                <c:pt idx="3098">
                  <c:v>5.6211651472126006E-3</c:v>
                </c:pt>
                <c:pt idx="3099">
                  <c:v>5.6243666594096471E-3</c:v>
                </c:pt>
                <c:pt idx="3100">
                  <c:v>5.6275618019991681E-3</c:v>
                </c:pt>
                <c:pt idx="3101">
                  <c:v>5.6307505578709043E-3</c:v>
                </c:pt>
                <c:pt idx="3102">
                  <c:v>5.6339329099141591E-3</c:v>
                </c:pt>
                <c:pt idx="3103">
                  <c:v>5.6371088410182369E-3</c:v>
                </c:pt>
                <c:pt idx="3104">
                  <c:v>5.6413430259623469E-3</c:v>
                </c:pt>
                <c:pt idx="3105">
                  <c:v>5.6434413719654158E-3</c:v>
                </c:pt>
                <c:pt idx="3106">
                  <c:v>5.6465979375866868E-3</c:v>
                </c:pt>
                <c:pt idx="3107">
                  <c:v>5.6507272485535175E-3</c:v>
                </c:pt>
                <c:pt idx="3108">
                  <c:v>5.6538690332777787E-3</c:v>
                </c:pt>
                <c:pt idx="3109">
                  <c:v>5.6570042893571669E-3</c:v>
                </c:pt>
                <c:pt idx="3110">
                  <c:v>5.6601329996794859E-3</c:v>
                </c:pt>
                <c:pt idx="3111">
                  <c:v>5.6632551471323192E-3</c:v>
                </c:pt>
                <c:pt idx="3112">
                  <c:v>5.6663707146034706E-3</c:v>
                </c:pt>
                <c:pt idx="3113">
                  <c:v>5.6694796849794359E-3</c:v>
                </c:pt>
                <c:pt idx="3114">
                  <c:v>5.6725820411488888E-3</c:v>
                </c:pt>
                <c:pt idx="3115">
                  <c:v>5.6748934334621632E-3</c:v>
                </c:pt>
                <c:pt idx="3116">
                  <c:v>5.6787668424148957E-3</c:v>
                </c:pt>
                <c:pt idx="3117">
                  <c:v>5.6818492532861838E-3</c:v>
                </c:pt>
                <c:pt idx="3118">
                  <c:v>5.6849249814989039E-3</c:v>
                </c:pt>
                <c:pt idx="3119">
                  <c:v>5.6879940099399864E-3</c:v>
                </c:pt>
                <c:pt idx="3120">
                  <c:v>5.6910563214965827E-3</c:v>
                </c:pt>
                <c:pt idx="3121">
                  <c:v>5.6941118990554047E-3</c:v>
                </c:pt>
                <c:pt idx="3122">
                  <c:v>5.6971607255031668E-3</c:v>
                </c:pt>
                <c:pt idx="3123">
                  <c:v>5.700202783726801E-3</c:v>
                </c:pt>
                <c:pt idx="3124">
                  <c:v>5.7024656741795649E-3</c:v>
                </c:pt>
                <c:pt idx="3125">
                  <c:v>5.7062665270467966E-3</c:v>
                </c:pt>
                <c:pt idx="3126">
                  <c:v>5.7092881779163681E-3</c:v>
                </c:pt>
                <c:pt idx="3127">
                  <c:v>5.7123029921075773E-3</c:v>
                </c:pt>
                <c:pt idx="3128">
                  <c:v>5.7153109525067015E-3</c:v>
                </c:pt>
                <c:pt idx="3129">
                  <c:v>5.7183120420002381E-3</c:v>
                </c:pt>
                <c:pt idx="3130">
                  <c:v>5.7213062434742466E-3</c:v>
                </c:pt>
                <c:pt idx="3131">
                  <c:v>5.724293539814569E-3</c:v>
                </c:pt>
                <c:pt idx="3132">
                  <c:v>5.7272739139077019E-3</c:v>
                </c:pt>
                <c:pt idx="3133">
                  <c:v>5.7302473486392702E-3</c:v>
                </c:pt>
                <c:pt idx="3134">
                  <c:v>5.7332138268955512E-3</c:v>
                </c:pt>
                <c:pt idx="3135">
                  <c:v>5.7361733315623884E-3</c:v>
                </c:pt>
                <c:pt idx="3136">
                  <c:v>5.7391258455256238E-3</c:v>
                </c:pt>
                <c:pt idx="3137">
                  <c:v>5.7413167903424432E-3</c:v>
                </c:pt>
                <c:pt idx="3138">
                  <c:v>5.7450098328840054E-3</c:v>
                </c:pt>
                <c:pt idx="3139">
                  <c:v>5.7479412720506185E-3</c:v>
                </c:pt>
                <c:pt idx="3140">
                  <c:v>5.750865652056565E-3</c:v>
                </c:pt>
                <c:pt idx="3141">
                  <c:v>5.7545322086349649E-3</c:v>
                </c:pt>
                <c:pt idx="3142">
                  <c:v>5.7574403176775283E-3</c:v>
                </c:pt>
                <c:pt idx="3143">
                  <c:v>5.7603413115062483E-3</c:v>
                </c:pt>
                <c:pt idx="3144">
                  <c:v>5.763235173007363E-3</c:v>
                </c:pt>
                <c:pt idx="3145">
                  <c:v>5.7661218850675478E-3</c:v>
                </c:pt>
                <c:pt idx="3146">
                  <c:v>5.7690014305723835E-3</c:v>
                </c:pt>
                <c:pt idx="3147">
                  <c:v>5.7718737924085462E-3</c:v>
                </c:pt>
                <c:pt idx="3148">
                  <c:v>5.774738953462491E-3</c:v>
                </c:pt>
                <c:pt idx="3149">
                  <c:v>5.7775968966193615E-3</c:v>
                </c:pt>
                <c:pt idx="3150">
                  <c:v>5.7804476047658331E-3</c:v>
                </c:pt>
                <c:pt idx="3151">
                  <c:v>5.7832910607879245E-3</c:v>
                </c:pt>
                <c:pt idx="3152">
                  <c:v>5.7861272475712155E-3</c:v>
                </c:pt>
                <c:pt idx="3153">
                  <c:v>5.7889561480019445E-3</c:v>
                </c:pt>
                <c:pt idx="3154">
                  <c:v>5.7917777449661293E-3</c:v>
                </c:pt>
                <c:pt idx="3155">
                  <c:v>5.7945920213493514E-3</c:v>
                </c:pt>
                <c:pt idx="3156">
                  <c:v>5.7981995923848976E-3</c:v>
                </c:pt>
                <c:pt idx="3157">
                  <c:v>5.8001985439167601E-3</c:v>
                </c:pt>
                <c:pt idx="3158">
                  <c:v>5.8029907558723266E-3</c:v>
                </c:pt>
                <c:pt idx="3159">
                  <c:v>5.8057755787905658E-3</c:v>
                </c:pt>
                <c:pt idx="3160">
                  <c:v>5.8085529955566213E-3</c:v>
                </c:pt>
                <c:pt idx="3161">
                  <c:v>5.8113229890565101E-3</c:v>
                </c:pt>
                <c:pt idx="3162">
                  <c:v>5.814085542175813E-3</c:v>
                </c:pt>
                <c:pt idx="3163">
                  <c:v>5.8168406378001107E-3</c:v>
                </c:pt>
                <c:pt idx="3164">
                  <c:v>5.8195882588156413E-3</c:v>
                </c:pt>
                <c:pt idx="3165">
                  <c:v>5.8223283881071088E-3</c:v>
                </c:pt>
                <c:pt idx="3166">
                  <c:v>5.8250610085605319E-3</c:v>
                </c:pt>
                <c:pt idx="3167">
                  <c:v>5.8277861030617099E-3</c:v>
                </c:pt>
                <c:pt idx="3168">
                  <c:v>5.830503654496005E-3</c:v>
                </c:pt>
                <c:pt idx="3169">
                  <c:v>5.8332136457487777E-3</c:v>
                </c:pt>
                <c:pt idx="3170">
                  <c:v>5.8359160597056085E-3</c:v>
                </c:pt>
                <c:pt idx="3171">
                  <c:v>5.8386108792522979E-3</c:v>
                </c:pt>
                <c:pt idx="3172">
                  <c:v>5.8412980872739884E-3</c:v>
                </c:pt>
                <c:pt idx="3173">
                  <c:v>5.8439776666566979E-3</c:v>
                </c:pt>
                <c:pt idx="3174">
                  <c:v>5.8466496002853498E-3</c:v>
                </c:pt>
                <c:pt idx="3175">
                  <c:v>5.8493138710455249E-3</c:v>
                </c:pt>
                <c:pt idx="3176">
                  <c:v>5.8519704618232417E-3</c:v>
                </c:pt>
                <c:pt idx="3177">
                  <c:v>5.8546193555032051E-3</c:v>
                </c:pt>
                <c:pt idx="3178">
                  <c:v>5.8572605349714339E-3</c:v>
                </c:pt>
                <c:pt idx="3179">
                  <c:v>5.8598939831130698E-3</c:v>
                </c:pt>
                <c:pt idx="3180">
                  <c:v>5.8625196828141308E-3</c:v>
                </c:pt>
                <c:pt idx="3181">
                  <c:v>5.8651376169591039E-3</c:v>
                </c:pt>
                <c:pt idx="3182">
                  <c:v>5.8677477684342264E-3</c:v>
                </c:pt>
                <c:pt idx="3183">
                  <c:v>5.8703501201248587E-3</c:v>
                </c:pt>
                <c:pt idx="3184">
                  <c:v>5.8729446549161436E-3</c:v>
                </c:pt>
                <c:pt idx="3185">
                  <c:v>5.8755313556941007E-3</c:v>
                </c:pt>
                <c:pt idx="3186">
                  <c:v>5.8781102053438719E-3</c:v>
                </c:pt>
                <c:pt idx="3187">
                  <c:v>5.8806811867508184E-3</c:v>
                </c:pt>
                <c:pt idx="3188">
                  <c:v>5.8832442828007404E-3</c:v>
                </c:pt>
                <c:pt idx="3189">
                  <c:v>5.8857994763789985E-3</c:v>
                </c:pt>
                <c:pt idx="3190">
                  <c:v>5.8883467503711741E-3</c:v>
                </c:pt>
                <c:pt idx="3191">
                  <c:v>5.8908860876630666E-3</c:v>
                </c:pt>
                <c:pt idx="3192">
                  <c:v>5.8934174711395993E-3</c:v>
                </c:pt>
                <c:pt idx="3193">
                  <c:v>5.8963007195079855E-3</c:v>
                </c:pt>
                <c:pt idx="3194">
                  <c:v>5.8988150014651934E-3</c:v>
                </c:pt>
                <c:pt idx="3195">
                  <c:v>5.9013212758194924E-3</c:v>
                </c:pt>
                <c:pt idx="3196">
                  <c:v>5.9038195254564633E-3</c:v>
                </c:pt>
                <c:pt idx="3197">
                  <c:v>5.9063097332614656E-3</c:v>
                </c:pt>
                <c:pt idx="3198">
                  <c:v>5.9087918821207385E-3</c:v>
                </c:pt>
                <c:pt idx="3199">
                  <c:v>5.9112659549194237E-3</c:v>
                </c:pt>
                <c:pt idx="3200">
                  <c:v>5.91373193454354E-3</c:v>
                </c:pt>
                <c:pt idx="3201">
                  <c:v>5.9161898038786681E-3</c:v>
                </c:pt>
                <c:pt idx="3202">
                  <c:v>5.9186395458106075E-3</c:v>
                </c:pt>
                <c:pt idx="3203">
                  <c:v>5.9210811432258139E-3</c:v>
                </c:pt>
                <c:pt idx="3204">
                  <c:v>5.9235145790094319E-3</c:v>
                </c:pt>
                <c:pt idx="3205">
                  <c:v>5.9259398360476971E-3</c:v>
                </c:pt>
                <c:pt idx="3206">
                  <c:v>5.9290459783775621E-3</c:v>
                </c:pt>
                <c:pt idx="3207">
                  <c:v>5.9314524768750241E-3</c:v>
                </c:pt>
                <c:pt idx="3208">
                  <c:v>5.9347090859576618E-3</c:v>
                </c:pt>
                <c:pt idx="3209">
                  <c:v>5.9362407518252632E-3</c:v>
                </c:pt>
                <c:pt idx="3210">
                  <c:v>5.9393889333995116E-3</c:v>
                </c:pt>
                <c:pt idx="3211">
                  <c:v>5.9409959499546585E-3</c:v>
                </c:pt>
                <c:pt idx="3212">
                  <c:v>5.9433611024272155E-3</c:v>
                </c:pt>
                <c:pt idx="3213">
                  <c:v>5.9457179343531102E-3</c:v>
                </c:pt>
                <c:pt idx="3214">
                  <c:v>5.9480664286190171E-3</c:v>
                </c:pt>
                <c:pt idx="3215">
                  <c:v>5.9504065681105179E-3</c:v>
                </c:pt>
                <c:pt idx="3216">
                  <c:v>5.9527383357149445E-3</c:v>
                </c:pt>
                <c:pt idx="3217">
                  <c:v>5.9550617143180971E-3</c:v>
                </c:pt>
                <c:pt idx="3218">
                  <c:v>5.9573766868064315E-3</c:v>
                </c:pt>
                <c:pt idx="3219">
                  <c:v>5.9596832360668426E-3</c:v>
                </c:pt>
                <c:pt idx="3220">
                  <c:v>5.9619813449857863E-3</c:v>
                </c:pt>
                <c:pt idx="3221">
                  <c:v>5.9642709964497203E-3</c:v>
                </c:pt>
                <c:pt idx="3222">
                  <c:v>5.9665521733455384E-3</c:v>
                </c:pt>
                <c:pt idx="3223">
                  <c:v>5.968824858559916E-3</c:v>
                </c:pt>
                <c:pt idx="3224">
                  <c:v>5.9710890349797489E-3</c:v>
                </c:pt>
                <c:pt idx="3225">
                  <c:v>5.9733446854919299E-3</c:v>
                </c:pt>
                <c:pt idx="3226">
                  <c:v>5.975591792983354E-3</c:v>
                </c:pt>
                <c:pt idx="3227">
                  <c:v>5.9778303403411363E-3</c:v>
                </c:pt>
                <c:pt idx="3228">
                  <c:v>5.9800603104521689E-3</c:v>
                </c:pt>
                <c:pt idx="3229">
                  <c:v>5.9822816862037864E-3</c:v>
                </c:pt>
                <c:pt idx="3230">
                  <c:v>5.9844944504833198E-3</c:v>
                </c:pt>
                <c:pt idx="3231">
                  <c:v>5.9866985861776649E-3</c:v>
                </c:pt>
                <c:pt idx="3232">
                  <c:v>5.9888940761745916E-3</c:v>
                </c:pt>
                <c:pt idx="3233">
                  <c:v>5.9910809033614327E-3</c:v>
                </c:pt>
                <c:pt idx="3234">
                  <c:v>5.9932590506257396E-3</c:v>
                </c:pt>
                <c:pt idx="3235">
                  <c:v>5.9954285008550637E-3</c:v>
                </c:pt>
                <c:pt idx="3236">
                  <c:v>5.9975892369369573E-3</c:v>
                </c:pt>
                <c:pt idx="3237">
                  <c:v>5.9997412417591893E-3</c:v>
                </c:pt>
                <c:pt idx="3238">
                  <c:v>6.0018844982099705E-3</c:v>
                </c:pt>
                <c:pt idx="3239">
                  <c:v>6.0040189891768505E-3</c:v>
                </c:pt>
                <c:pt idx="3240">
                  <c:v>6.0061446975480399E-3</c:v>
                </c:pt>
                <c:pt idx="3241">
                  <c:v>6.0082616062117448E-3</c:v>
                </c:pt>
                <c:pt idx="3242">
                  <c:v>6.010369698055738E-3</c:v>
                </c:pt>
                <c:pt idx="3243">
                  <c:v>6.012468955968445E-3</c:v>
                </c:pt>
                <c:pt idx="3244">
                  <c:v>6.0157499005268934E-3</c:v>
                </c:pt>
                <c:pt idx="3245">
                  <c:v>6.0173232950568494E-3</c:v>
                </c:pt>
                <c:pt idx="3246">
                  <c:v>6.0187135550040091E-3</c:v>
                </c:pt>
                <c:pt idx="3247">
                  <c:v>6.0207773060765093E-3</c:v>
                </c:pt>
                <c:pt idx="3248">
                  <c:v>6.022832137660957E-3</c:v>
                </c:pt>
                <c:pt idx="3249">
                  <c:v>6.0248780326455607E-3</c:v>
                </c:pt>
                <c:pt idx="3250">
                  <c:v>6.0269149739196242E-3</c:v>
                </c:pt>
                <c:pt idx="3251">
                  <c:v>6.0289429443720136E-3</c:v>
                </c:pt>
                <c:pt idx="3252">
                  <c:v>6.0309619268920324E-3</c:v>
                </c:pt>
                <c:pt idx="3253">
                  <c:v>6.0329719043692017E-3</c:v>
                </c:pt>
                <c:pt idx="3254">
                  <c:v>6.0355350118265405E-3</c:v>
                </c:pt>
                <c:pt idx="3255">
                  <c:v>6.0375250565451195E-3</c:v>
                </c:pt>
                <c:pt idx="3256">
                  <c:v>6.0395060408006667E-3</c:v>
                </c:pt>
                <c:pt idx="3257">
                  <c:v>6.041477947481869E-3</c:v>
                </c:pt>
                <c:pt idx="3258">
                  <c:v>6.0434407594769811E-3</c:v>
                </c:pt>
                <c:pt idx="3259">
                  <c:v>6.0455785940099907E-3</c:v>
                </c:pt>
                <c:pt idx="3260">
                  <c:v>6.0473390309636809E-3</c:v>
                </c:pt>
                <c:pt idx="3261">
                  <c:v>6.0492744562328617E-3</c:v>
                </c:pt>
                <c:pt idx="3262">
                  <c:v>6.0506536515019613E-3</c:v>
                </c:pt>
                <c:pt idx="3263">
                  <c:v>6.0531178002682789E-3</c:v>
                </c:pt>
                <c:pt idx="3264">
                  <c:v>6.0550256848127589E-3</c:v>
                </c:pt>
                <c:pt idx="3265">
                  <c:v>6.056924354894134E-3</c:v>
                </c:pt>
                <c:pt idx="3266">
                  <c:v>6.0588137934021761E-3</c:v>
                </c:pt>
                <c:pt idx="3267">
                  <c:v>6.0606939832262268E-3</c:v>
                </c:pt>
                <c:pt idx="3268">
                  <c:v>6.0625649072560579E-3</c:v>
                </c:pt>
                <c:pt idx="3269">
                  <c:v>6.0644265483816616E-3</c:v>
                </c:pt>
                <c:pt idx="3270">
                  <c:v>6.0662788894932452E-3</c:v>
                </c:pt>
                <c:pt idx="3271">
                  <c:v>6.0681219134805829E-3</c:v>
                </c:pt>
                <c:pt idx="3272">
                  <c:v>6.0699556032343168E-3</c:v>
                </c:pt>
                <c:pt idx="3273">
                  <c:v>6.0717799416446557E-3</c:v>
                </c:pt>
                <c:pt idx="3274">
                  <c:v>6.0735949116022423E-3</c:v>
                </c:pt>
                <c:pt idx="3275">
                  <c:v>6.0748785022381986E-3</c:v>
                </c:pt>
                <c:pt idx="3276">
                  <c:v>6.0771966777219437E-3</c:v>
                </c:pt>
                <c:pt idx="3277">
                  <c:v>6.0789834396662136E-3</c:v>
                </c:pt>
                <c:pt idx="3278">
                  <c:v>6.0807607647213871E-3</c:v>
                </c:pt>
                <c:pt idx="3279">
                  <c:v>6.0825286357789757E-3</c:v>
                </c:pt>
                <c:pt idx="3280">
                  <c:v>6.0842870357298399E-3</c:v>
                </c:pt>
                <c:pt idx="3281">
                  <c:v>6.0860359474663589E-3</c:v>
                </c:pt>
                <c:pt idx="3282">
                  <c:v>6.0877753538796106E-3</c:v>
                </c:pt>
                <c:pt idx="3283">
                  <c:v>6.089505237862192E-3</c:v>
                </c:pt>
                <c:pt idx="3284">
                  <c:v>6.0912255823056148E-3</c:v>
                </c:pt>
                <c:pt idx="3285">
                  <c:v>6.0929363701022589E-3</c:v>
                </c:pt>
                <c:pt idx="3286">
                  <c:v>6.0946375841445053E-3</c:v>
                </c:pt>
                <c:pt idx="3287">
                  <c:v>6.0963292073249516E-3</c:v>
                </c:pt>
                <c:pt idx="3288">
                  <c:v>6.0980112225361947E-3</c:v>
                </c:pt>
                <c:pt idx="3289">
                  <c:v>6.09968361267105E-3</c:v>
                </c:pt>
                <c:pt idx="3290">
                  <c:v>6.1013463606227666E-3</c:v>
                </c:pt>
                <c:pt idx="3291">
                  <c:v>6.1029994492843758E-3</c:v>
                </c:pt>
                <c:pt idx="3292">
                  <c:v>6.1046428615493453E-3</c:v>
                </c:pt>
                <c:pt idx="3293">
                  <c:v>6.106276580311357E-3</c:v>
                </c:pt>
                <c:pt idx="3294">
                  <c:v>6.1079005884636618E-3</c:v>
                </c:pt>
                <c:pt idx="3295">
                  <c:v>6.1095148689005938E-3</c:v>
                </c:pt>
                <c:pt idx="3296">
                  <c:v>6.1112792842519578E-3</c:v>
                </c:pt>
                <c:pt idx="3297">
                  <c:v>6.1122362010273146E-3</c:v>
                </c:pt>
                <c:pt idx="3298">
                  <c:v>6.1142991728592513E-3</c:v>
                </c:pt>
                <c:pt idx="3299">
                  <c:v>6.1158743713763085E-3</c:v>
                </c:pt>
                <c:pt idx="3300">
                  <c:v>6.1174397566498883E-3</c:v>
                </c:pt>
                <c:pt idx="3301">
                  <c:v>6.1189953115749754E-3</c:v>
                </c:pt>
                <c:pt idx="3302">
                  <c:v>6.1205410190467756E-3</c:v>
                </c:pt>
                <c:pt idx="3303">
                  <c:v>6.1220768619607091E-3</c:v>
                </c:pt>
                <c:pt idx="3304">
                  <c:v>6.1236028232124155E-3</c:v>
                </c:pt>
                <c:pt idx="3305">
                  <c:v>6.1251188856968801E-3</c:v>
                </c:pt>
                <c:pt idx="3306">
                  <c:v>6.1261656388124528E-3</c:v>
                </c:pt>
                <c:pt idx="3307">
                  <c:v>6.1276639380468331E-3</c:v>
                </c:pt>
                <c:pt idx="3308">
                  <c:v>6.1291522913559243E-3</c:v>
                </c:pt>
                <c:pt idx="3309">
                  <c:v>6.1312347163205863E-3</c:v>
                </c:pt>
                <c:pt idx="3310">
                  <c:v>6.1320990917878675E-3</c:v>
                </c:pt>
                <c:pt idx="3311">
                  <c:v>6.1335575047072842E-3</c:v>
                </c:pt>
                <c:pt idx="3312">
                  <c:v>6.1350059032927911E-3</c:v>
                </c:pt>
                <c:pt idx="3313">
                  <c:v>6.1364442704435465E-3</c:v>
                </c:pt>
                <c:pt idx="3314">
                  <c:v>6.1378725890580523E-3</c:v>
                </c:pt>
                <c:pt idx="3315">
                  <c:v>6.1392908420350289E-3</c:v>
                </c:pt>
                <c:pt idx="3316">
                  <c:v>6.1406990122736356E-3</c:v>
                </c:pt>
                <c:pt idx="3317">
                  <c:v>6.1420970826732502E-3</c:v>
                </c:pt>
                <c:pt idx="3318">
                  <c:v>6.1434850361334684E-3</c:v>
                </c:pt>
                <c:pt idx="3319">
                  <c:v>6.1448628555541059E-3</c:v>
                </c:pt>
                <c:pt idx="3320">
                  <c:v>6.1462305238351991E-3</c:v>
                </c:pt>
                <c:pt idx="3321">
                  <c:v>6.1475880238767815E-3</c:v>
                </c:pt>
                <c:pt idx="3322">
                  <c:v>6.1489353385793255E-3</c:v>
                </c:pt>
                <c:pt idx="3323">
                  <c:v>6.1502724508430851E-3</c:v>
                </c:pt>
                <c:pt idx="3324">
                  <c:v>6.1515993435696291E-3</c:v>
                </c:pt>
                <c:pt idx="3325">
                  <c:v>6.1529159996598663E-3</c:v>
                </c:pt>
                <c:pt idx="3326">
                  <c:v>6.1542224020144903E-3</c:v>
                </c:pt>
                <c:pt idx="3327">
                  <c:v>6.1555185335357247E-3</c:v>
                </c:pt>
                <c:pt idx="3328">
                  <c:v>6.1568043771249191E-3</c:v>
                </c:pt>
                <c:pt idx="3329">
                  <c:v>6.1580799156842969E-3</c:v>
                </c:pt>
                <c:pt idx="3330">
                  <c:v>6.1593451321160838E-3</c:v>
                </c:pt>
                <c:pt idx="3331">
                  <c:v>6.1606000093227245E-3</c:v>
                </c:pt>
                <c:pt idx="3332">
                  <c:v>6.1618445302066603E-3</c:v>
                </c:pt>
                <c:pt idx="3333">
                  <c:v>6.1630786776712132E-3</c:v>
                </c:pt>
                <c:pt idx="3334">
                  <c:v>6.1643024346190447E-3</c:v>
                </c:pt>
                <c:pt idx="3335">
                  <c:v>6.1655157839541324E-3</c:v>
                </c:pt>
                <c:pt idx="3336">
                  <c:v>6.166718708580014E-3</c:v>
                </c:pt>
                <c:pt idx="3337">
                  <c:v>6.1679111914002297E-3</c:v>
                </c:pt>
                <c:pt idx="3338">
                  <c:v>6.1690932153194121E-3</c:v>
                </c:pt>
                <c:pt idx="3339">
                  <c:v>6.1702647632415376E-3</c:v>
                </c:pt>
                <c:pt idx="3340">
                  <c:v>6.1714258180716793E-3</c:v>
                </c:pt>
                <c:pt idx="3341">
                  <c:v>6.1725763627144712E-3</c:v>
                </c:pt>
                <c:pt idx="3342">
                  <c:v>6.1737163800752023E-3</c:v>
                </c:pt>
                <c:pt idx="3343">
                  <c:v>6.174845853059165E-3</c:v>
                </c:pt>
                <c:pt idx="3344">
                  <c:v>6.1759647645718684E-3</c:v>
                </c:pt>
                <c:pt idx="3345">
                  <c:v>6.1770730975199174E-3</c:v>
                </c:pt>
                <c:pt idx="3346">
                  <c:v>6.1781708348088212E-3</c:v>
                </c:pt>
                <c:pt idx="3347">
                  <c:v>6.1792579593451863E-3</c:v>
                </c:pt>
                <c:pt idx="3348">
                  <c:v>6.1803344540360535E-3</c:v>
                </c:pt>
                <c:pt idx="3349">
                  <c:v>6.1814003017882481E-3</c:v>
                </c:pt>
                <c:pt idx="3350">
                  <c:v>6.1824554855085933E-3</c:v>
                </c:pt>
                <c:pt idx="3351">
                  <c:v>6.1834999881054458E-3</c:v>
                </c:pt>
                <c:pt idx="3352">
                  <c:v>6.184533792486068E-3</c:v>
                </c:pt>
                <c:pt idx="3353">
                  <c:v>6.1855568815583776E-3</c:v>
                </c:pt>
                <c:pt idx="3354">
                  <c:v>6.1865692382313897E-3</c:v>
                </c:pt>
                <c:pt idx="3355">
                  <c:v>6.187570845413241E-3</c:v>
                </c:pt>
                <c:pt idx="3356">
                  <c:v>6.1885616860127271E-3</c:v>
                </c:pt>
                <c:pt idx="3357">
                  <c:v>6.1895417429395196E-3</c:v>
                </c:pt>
                <c:pt idx="3358">
                  <c:v>6.1905109991028497E-3</c:v>
                </c:pt>
                <c:pt idx="3359">
                  <c:v>6.1914694374123882E-3</c:v>
                </c:pt>
                <c:pt idx="3360">
                  <c:v>6.1924170407784652E-3</c:v>
                </c:pt>
                <c:pt idx="3361">
                  <c:v>6.1933537921111869E-3</c:v>
                </c:pt>
                <c:pt idx="3362">
                  <c:v>6.1942796743213206E-3</c:v>
                </c:pt>
                <c:pt idx="3363">
                  <c:v>6.1951946703196325E-3</c:v>
                </c:pt>
                <c:pt idx="3364">
                  <c:v>6.1965406543868905E-3</c:v>
                </c:pt>
                <c:pt idx="3365">
                  <c:v>6.1969919353264792E-3</c:v>
                </c:pt>
                <c:pt idx="3366">
                  <c:v>6.1978741701580803E-3</c:v>
                </c:pt>
                <c:pt idx="3367">
                  <c:v>6.1987454504246449E-3</c:v>
                </c:pt>
                <c:pt idx="3368">
                  <c:v>6.1996057590386917E-3</c:v>
                </c:pt>
                <c:pt idx="3369">
                  <c:v>6.2004550789129566E-3</c:v>
                </c:pt>
                <c:pt idx="3370">
                  <c:v>6.2012933929601784E-3</c:v>
                </c:pt>
                <c:pt idx="3371">
                  <c:v>6.2021206840937489E-3</c:v>
                </c:pt>
                <c:pt idx="3372">
                  <c:v>6.20293693522772E-3</c:v>
                </c:pt>
                <c:pt idx="3373">
                  <c:v>6.2037421292757055E-3</c:v>
                </c:pt>
                <c:pt idx="3374">
                  <c:v>6.2045362491519734E-3</c:v>
                </c:pt>
                <c:pt idx="3375">
                  <c:v>6.205319277771233E-3</c:v>
                </c:pt>
                <c:pt idx="3376">
                  <c:v>6.2060911980484105E-3</c:v>
                </c:pt>
                <c:pt idx="3377">
                  <c:v>6.2068519928984338E-3</c:v>
                </c:pt>
                <c:pt idx="3378">
                  <c:v>6.2076016452373237E-3</c:v>
                </c:pt>
                <c:pt idx="3379">
                  <c:v>6.2083401379806648E-3</c:v>
                </c:pt>
                <c:pt idx="3380">
                  <c:v>6.2090674540449167E-3</c:v>
                </c:pt>
                <c:pt idx="3381">
                  <c:v>6.209783576346101E-3</c:v>
                </c:pt>
                <c:pt idx="3382">
                  <c:v>6.2104884878015545E-3</c:v>
                </c:pt>
                <c:pt idx="3383">
                  <c:v>6.2111821713279562E-3</c:v>
                </c:pt>
                <c:pt idx="3384">
                  <c:v>6.2118646098435169E-3</c:v>
                </c:pt>
                <c:pt idx="3385">
                  <c:v>6.2125357862655734E-3</c:v>
                </c:pt>
                <c:pt idx="3386">
                  <c:v>6.2131956835125568E-3</c:v>
                </c:pt>
                <c:pt idx="3387">
                  <c:v>6.2138442845026788E-3</c:v>
                </c:pt>
                <c:pt idx="3388">
                  <c:v>6.2144815721552459E-3</c:v>
                </c:pt>
                <c:pt idx="3389">
                  <c:v>6.2151075293891281E-3</c:v>
                </c:pt>
                <c:pt idx="3390">
                  <c:v>6.2157221391242884E-3</c:v>
                </c:pt>
                <c:pt idx="3391">
                  <c:v>6.2163253842798154E-3</c:v>
                </c:pt>
                <c:pt idx="3392">
                  <c:v>6.2169172477769862E-3</c:v>
                </c:pt>
                <c:pt idx="3393">
                  <c:v>6.2174977125357663E-3</c:v>
                </c:pt>
                <c:pt idx="3394">
                  <c:v>6.2180667614772133E-3</c:v>
                </c:pt>
                <c:pt idx="3395">
                  <c:v>6.2186243775228254E-3</c:v>
                </c:pt>
                <c:pt idx="3396">
                  <c:v>6.2191705435940981E-3</c:v>
                </c:pt>
                <c:pt idx="3397">
                  <c:v>6.2197052426129678E-3</c:v>
                </c:pt>
                <c:pt idx="3398">
                  <c:v>6.2202284575020262E-3</c:v>
                </c:pt>
                <c:pt idx="3399">
                  <c:v>6.220740171184084E-3</c:v>
                </c:pt>
                <c:pt idx="3400">
                  <c:v>6.2212403665817331E-3</c:v>
                </c:pt>
                <c:pt idx="3401">
                  <c:v>6.2219594422956081E-3</c:v>
                </c:pt>
                <c:pt idx="3402">
                  <c:v>6.2224332411460071E-3</c:v>
                </c:pt>
                <c:pt idx="3403">
                  <c:v>6.2228954652077577E-3</c:v>
                </c:pt>
                <c:pt idx="3404">
                  <c:v>6.2233460974046011E-3</c:v>
                </c:pt>
                <c:pt idx="3405">
                  <c:v>6.2237851206615865E-3</c:v>
                </c:pt>
                <c:pt idx="3406">
                  <c:v>6.2242125179024551E-3</c:v>
                </c:pt>
                <c:pt idx="3407">
                  <c:v>6.2246282720533437E-3</c:v>
                </c:pt>
                <c:pt idx="3408">
                  <c:v>6.2250323660388652E-3</c:v>
                </c:pt>
                <c:pt idx="3409">
                  <c:v>6.2254247827858095E-3</c:v>
                </c:pt>
                <c:pt idx="3410">
                  <c:v>6.2258055052205321E-3</c:v>
                </c:pt>
                <c:pt idx="3411">
                  <c:v>6.2261745162687353E-3</c:v>
                </c:pt>
                <c:pt idx="3412">
                  <c:v>6.2265317988585162E-3</c:v>
                </c:pt>
                <c:pt idx="3413">
                  <c:v>6.226877335916447E-3</c:v>
                </c:pt>
                <c:pt idx="3414">
                  <c:v>6.2270013088872277E-3</c:v>
                </c:pt>
                <c:pt idx="3415">
                  <c:v>6.2276020308492091E-3</c:v>
                </c:pt>
                <c:pt idx="3416">
                  <c:v>6.2278798305153366E-3</c:v>
                </c:pt>
                <c:pt idx="3417">
                  <c:v>6.228141687399249E-3</c:v>
                </c:pt>
                <c:pt idx="3418">
                  <c:v>6.2284282407272362E-3</c:v>
                </c:pt>
                <c:pt idx="3419">
                  <c:v>6.2287029460965327E-3</c:v>
                </c:pt>
                <c:pt idx="3420">
                  <c:v>6.2289657864382855E-3</c:v>
                </c:pt>
                <c:pt idx="3421">
                  <c:v>6.229216744682989E-3</c:v>
                </c:pt>
                <c:pt idx="3422">
                  <c:v>6.2294558037615704E-3</c:v>
                </c:pt>
                <c:pt idx="3423">
                  <c:v>6.2296829466058313E-3</c:v>
                </c:pt>
                <c:pt idx="3424">
                  <c:v>6.2298981561473539E-3</c:v>
                </c:pt>
                <c:pt idx="3425">
                  <c:v>6.2301014153188098E-3</c:v>
                </c:pt>
                <c:pt idx="3426">
                  <c:v>6.2302927070528704E-3</c:v>
                </c:pt>
                <c:pt idx="3427">
                  <c:v>6.2302955747837807E-3</c:v>
                </c:pt>
                <c:pt idx="3428">
                  <c:v>6.2306393199418877E-3</c:v>
                </c:pt>
                <c:pt idx="3429">
                  <c:v>6.2307946069648018E-3</c:v>
                </c:pt>
                <c:pt idx="3430">
                  <c:v>6.2309378582853618E-3</c:v>
                </c:pt>
                <c:pt idx="3431">
                  <c:v>6.2310690568390722E-3</c:v>
                </c:pt>
                <c:pt idx="3432">
                  <c:v>6.2311881855607824E-3</c:v>
                </c:pt>
                <c:pt idx="3433">
                  <c:v>6.2312952273864313E-3</c:v>
                </c:pt>
                <c:pt idx="3434">
                  <c:v>6.2313901652521746E-3</c:v>
                </c:pt>
                <c:pt idx="3435">
                  <c:v>6.2314729820950399E-3</c:v>
                </c:pt>
                <c:pt idx="3436">
                  <c:v>6.2313907414668357E-3</c:v>
                </c:pt>
                <c:pt idx="3437">
                  <c:v>6.2316021844595962E-3</c:v>
                </c:pt>
                <c:pt idx="3438">
                  <c:v>6.2316485358568669E-3</c:v>
                </c:pt>
                <c:pt idx="3439">
                  <c:v>6.231682697982203E-3</c:v>
                </c:pt>
                <c:pt idx="3440">
                  <c:v>6.2317046537741557E-3</c:v>
                </c:pt>
                <c:pt idx="3441">
                  <c:v>6.2317143861719323E-3</c:v>
                </c:pt>
                <c:pt idx="3442">
                  <c:v>6.231711878115608E-3</c:v>
                </c:pt>
                <c:pt idx="3443">
                  <c:v>6.2316971125452609E-3</c:v>
                </c:pt>
                <c:pt idx="3444">
                  <c:v>6.2316700724016219E-3</c:v>
                </c:pt>
                <c:pt idx="3445">
                  <c:v>6.2316307406258568E-3</c:v>
                </c:pt>
                <c:pt idx="3446">
                  <c:v>6.2315791001595665E-3</c:v>
                </c:pt>
                <c:pt idx="3447">
                  <c:v>6.2315151339445716E-3</c:v>
                </c:pt>
                <c:pt idx="3448">
                  <c:v>6.2314388249237801E-3</c:v>
                </c:pt>
                <c:pt idx="3449">
                  <c:v>6.2312318230420428E-3</c:v>
                </c:pt>
                <c:pt idx="3450">
                  <c:v>6.2312491102366587E-3</c:v>
                </c:pt>
                <c:pt idx="3451">
                  <c:v>6.2311356704578894E-3</c:v>
                </c:pt>
                <c:pt idx="3452">
                  <c:v>6.2310098196480075E-3</c:v>
                </c:pt>
                <c:pt idx="3453">
                  <c:v>6.2307376324109579E-3</c:v>
                </c:pt>
                <c:pt idx="3454">
                  <c:v>6.2305833760450307E-3</c:v>
                </c:pt>
                <c:pt idx="3455">
                  <c:v>6.2304166530416276E-3</c:v>
                </c:pt>
                <c:pt idx="3456">
                  <c:v>6.2302374463474308E-3</c:v>
                </c:pt>
                <c:pt idx="3457">
                  <c:v>6.2300457389102186E-3</c:v>
                </c:pt>
                <c:pt idx="3458">
                  <c:v>6.2298415136777677E-3</c:v>
                </c:pt>
                <c:pt idx="3459">
                  <c:v>6.2296247535985113E-3</c:v>
                </c:pt>
                <c:pt idx="3460">
                  <c:v>6.2293954416217621E-3</c:v>
                </c:pt>
                <c:pt idx="3461">
                  <c:v>6.2291535606968287E-3</c:v>
                </c:pt>
                <c:pt idx="3462">
                  <c:v>6.2289263751932758E-3</c:v>
                </c:pt>
                <c:pt idx="3463">
                  <c:v>6.2286583891278061E-3</c:v>
                </c:pt>
                <c:pt idx="3464">
                  <c:v>6.2283777815305384E-3</c:v>
                </c:pt>
                <c:pt idx="3465">
                  <c:v>6.2280845353525965E-3</c:v>
                </c:pt>
                <c:pt idx="3466">
                  <c:v>6.2277786335453236E-3</c:v>
                </c:pt>
                <c:pt idx="3467">
                  <c:v>6.2273667077600387E-3</c:v>
                </c:pt>
                <c:pt idx="3468">
                  <c:v>6.2271287948531774E-3</c:v>
                </c:pt>
                <c:pt idx="3469">
                  <c:v>6.2267848238742639E-3</c:v>
                </c:pt>
                <c:pt idx="3470">
                  <c:v>6.2264281290781596E-3</c:v>
                </c:pt>
                <c:pt idx="3471">
                  <c:v>6.2260586934192643E-3</c:v>
                </c:pt>
                <c:pt idx="3472">
                  <c:v>6.2256764998526335E-3</c:v>
                </c:pt>
                <c:pt idx="3473">
                  <c:v>6.2252815313331043E-3</c:v>
                </c:pt>
                <c:pt idx="3474">
                  <c:v>6.2248737708166047E-3</c:v>
                </c:pt>
                <c:pt idx="3475">
                  <c:v>6.2244532012597194E-3</c:v>
                </c:pt>
                <c:pt idx="3476">
                  <c:v>6.2240198056194695E-3</c:v>
                </c:pt>
                <c:pt idx="3477">
                  <c:v>6.223573566852875E-3</c:v>
                </c:pt>
                <c:pt idx="3478">
                  <c:v>6.2231144679178322E-3</c:v>
                </c:pt>
                <c:pt idx="3479">
                  <c:v>6.2226424917733256E-3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965568"/>
        <c:axId val="437967488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[0]!FRA1YDates</c:f>
              <c:numCache>
                <c:formatCode>ddd\,\ dd\-mmm\-yyyy</c:formatCode>
                <c:ptCount val="13"/>
                <c:pt idx="0">
                  <c:v>42587</c:v>
                </c:pt>
                <c:pt idx="1">
                  <c:v>42618</c:v>
                </c:pt>
                <c:pt idx="2">
                  <c:v>42648</c:v>
                </c:pt>
                <c:pt idx="3">
                  <c:v>42681</c:v>
                </c:pt>
                <c:pt idx="4">
                  <c:v>42709</c:v>
                </c:pt>
                <c:pt idx="5">
                  <c:v>42740</c:v>
                </c:pt>
                <c:pt idx="6">
                  <c:v>42772</c:v>
                </c:pt>
                <c:pt idx="7">
                  <c:v>42800</c:v>
                </c:pt>
                <c:pt idx="8">
                  <c:v>42830</c:v>
                </c:pt>
                <c:pt idx="9">
                  <c:v>42860</c:v>
                </c:pt>
                <c:pt idx="10">
                  <c:v>42891</c:v>
                </c:pt>
                <c:pt idx="11">
                  <c:v>42921</c:v>
                </c:pt>
                <c:pt idx="12">
                  <c:v>43286</c:v>
                </c:pt>
              </c:numCache>
            </c:numRef>
          </c:xVal>
          <c:yVal>
            <c:numRef>
              <c:f>[0]!FRA1YSeries</c:f>
              <c:numCache>
                <c:formatCode>0.0000%</c:formatCode>
                <c:ptCount val="13"/>
                <c:pt idx="0">
                  <c:v>-4.8999999999999998E-4</c:v>
                </c:pt>
                <c:pt idx="1">
                  <c:v>-5.5000000000000003E-4</c:v>
                </c:pt>
                <c:pt idx="2">
                  <c:v>-6.0000000000000006E-4</c:v>
                </c:pt>
                <c:pt idx="3">
                  <c:v>-6.3000000000000003E-4</c:v>
                </c:pt>
                <c:pt idx="4">
                  <c:v>-6.7000000000000002E-4</c:v>
                </c:pt>
                <c:pt idx="5">
                  <c:v>-6.9000000000000008E-4</c:v>
                </c:pt>
                <c:pt idx="6">
                  <c:v>-7.1000000000000013E-4</c:v>
                </c:pt>
                <c:pt idx="7">
                  <c:v>-7.2000000000000005E-4</c:v>
                </c:pt>
                <c:pt idx="8">
                  <c:v>-7.3000000000000007E-4</c:v>
                </c:pt>
                <c:pt idx="9">
                  <c:v>-7.3000000000000007E-4</c:v>
                </c:pt>
                <c:pt idx="10">
                  <c:v>-7.400000000000001E-4</c:v>
                </c:pt>
                <c:pt idx="11">
                  <c:v>-7.400000000000001E-4</c:v>
                </c:pt>
                <c:pt idx="12">
                  <c:v>-4.3000000000000004E-4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965568"/>
        <c:axId val="437967488"/>
      </c:scatterChart>
      <c:dateAx>
        <c:axId val="437965568"/>
        <c:scaling>
          <c:orientation val="minMax"/>
          <c:max val="43584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967488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437967488"/>
        <c:scaling>
          <c:orientation val="minMax"/>
          <c:max val="4.0000000000000001E-3"/>
          <c:min val="-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3796556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42556</c:v>
                </c:pt>
                <c:pt idx="1">
                  <c:v>42557</c:v>
                </c:pt>
                <c:pt idx="2">
                  <c:v>42558</c:v>
                </c:pt>
                <c:pt idx="3">
                  <c:v>42559</c:v>
                </c:pt>
                <c:pt idx="4">
                  <c:v>42562</c:v>
                </c:pt>
                <c:pt idx="5">
                  <c:v>42563</c:v>
                </c:pt>
                <c:pt idx="6">
                  <c:v>42564</c:v>
                </c:pt>
                <c:pt idx="7">
                  <c:v>42565</c:v>
                </c:pt>
                <c:pt idx="8">
                  <c:v>42566</c:v>
                </c:pt>
                <c:pt idx="9">
                  <c:v>42569</c:v>
                </c:pt>
                <c:pt idx="10">
                  <c:v>42570</c:v>
                </c:pt>
                <c:pt idx="11">
                  <c:v>42571</c:v>
                </c:pt>
                <c:pt idx="12">
                  <c:v>42572</c:v>
                </c:pt>
                <c:pt idx="13">
                  <c:v>42573</c:v>
                </c:pt>
                <c:pt idx="14">
                  <c:v>42576</c:v>
                </c:pt>
                <c:pt idx="15">
                  <c:v>42577</c:v>
                </c:pt>
                <c:pt idx="16">
                  <c:v>42578</c:v>
                </c:pt>
                <c:pt idx="17">
                  <c:v>42579</c:v>
                </c:pt>
                <c:pt idx="18">
                  <c:v>42580</c:v>
                </c:pt>
                <c:pt idx="19">
                  <c:v>42583</c:v>
                </c:pt>
                <c:pt idx="20">
                  <c:v>42584</c:v>
                </c:pt>
                <c:pt idx="21">
                  <c:v>42585</c:v>
                </c:pt>
                <c:pt idx="22">
                  <c:v>42586</c:v>
                </c:pt>
                <c:pt idx="23">
                  <c:v>42587</c:v>
                </c:pt>
                <c:pt idx="24">
                  <c:v>42590</c:v>
                </c:pt>
                <c:pt idx="25">
                  <c:v>42591</c:v>
                </c:pt>
                <c:pt idx="26">
                  <c:v>42592</c:v>
                </c:pt>
                <c:pt idx="27">
                  <c:v>42593</c:v>
                </c:pt>
                <c:pt idx="28">
                  <c:v>42594</c:v>
                </c:pt>
                <c:pt idx="29">
                  <c:v>42597</c:v>
                </c:pt>
                <c:pt idx="30">
                  <c:v>42598</c:v>
                </c:pt>
                <c:pt idx="31">
                  <c:v>42599</c:v>
                </c:pt>
                <c:pt idx="32">
                  <c:v>42600</c:v>
                </c:pt>
                <c:pt idx="33">
                  <c:v>42601</c:v>
                </c:pt>
                <c:pt idx="34">
                  <c:v>42604</c:v>
                </c:pt>
                <c:pt idx="35">
                  <c:v>42605</c:v>
                </c:pt>
                <c:pt idx="36">
                  <c:v>42606</c:v>
                </c:pt>
                <c:pt idx="37">
                  <c:v>42607</c:v>
                </c:pt>
                <c:pt idx="38">
                  <c:v>42608</c:v>
                </c:pt>
                <c:pt idx="39">
                  <c:v>42611</c:v>
                </c:pt>
                <c:pt idx="40">
                  <c:v>42612</c:v>
                </c:pt>
                <c:pt idx="41">
                  <c:v>42613</c:v>
                </c:pt>
                <c:pt idx="42">
                  <c:v>42614</c:v>
                </c:pt>
                <c:pt idx="43">
                  <c:v>42615</c:v>
                </c:pt>
                <c:pt idx="44">
                  <c:v>42618</c:v>
                </c:pt>
                <c:pt idx="45">
                  <c:v>42619</c:v>
                </c:pt>
                <c:pt idx="46">
                  <c:v>42620</c:v>
                </c:pt>
                <c:pt idx="47">
                  <c:v>42621</c:v>
                </c:pt>
                <c:pt idx="48">
                  <c:v>42622</c:v>
                </c:pt>
                <c:pt idx="49">
                  <c:v>42625</c:v>
                </c:pt>
                <c:pt idx="50">
                  <c:v>42626</c:v>
                </c:pt>
                <c:pt idx="51">
                  <c:v>42627</c:v>
                </c:pt>
                <c:pt idx="52">
                  <c:v>42628</c:v>
                </c:pt>
                <c:pt idx="53">
                  <c:v>42629</c:v>
                </c:pt>
                <c:pt idx="54">
                  <c:v>42632</c:v>
                </c:pt>
                <c:pt idx="55">
                  <c:v>42633</c:v>
                </c:pt>
                <c:pt idx="56">
                  <c:v>42634</c:v>
                </c:pt>
                <c:pt idx="57">
                  <c:v>42635</c:v>
                </c:pt>
                <c:pt idx="58">
                  <c:v>42636</c:v>
                </c:pt>
                <c:pt idx="59">
                  <c:v>42639</c:v>
                </c:pt>
                <c:pt idx="60">
                  <c:v>42640</c:v>
                </c:pt>
                <c:pt idx="61">
                  <c:v>42641</c:v>
                </c:pt>
                <c:pt idx="62">
                  <c:v>42642</c:v>
                </c:pt>
                <c:pt idx="63">
                  <c:v>42643</c:v>
                </c:pt>
                <c:pt idx="64">
                  <c:v>42646</c:v>
                </c:pt>
                <c:pt idx="65">
                  <c:v>42647</c:v>
                </c:pt>
                <c:pt idx="66">
                  <c:v>42648</c:v>
                </c:pt>
                <c:pt idx="67">
                  <c:v>42649</c:v>
                </c:pt>
                <c:pt idx="68">
                  <c:v>42650</c:v>
                </c:pt>
                <c:pt idx="69">
                  <c:v>42653</c:v>
                </c:pt>
                <c:pt idx="70">
                  <c:v>42654</c:v>
                </c:pt>
                <c:pt idx="71">
                  <c:v>42655</c:v>
                </c:pt>
                <c:pt idx="72">
                  <c:v>42656</c:v>
                </c:pt>
                <c:pt idx="73">
                  <c:v>42657</c:v>
                </c:pt>
                <c:pt idx="74">
                  <c:v>42660</c:v>
                </c:pt>
                <c:pt idx="75">
                  <c:v>42661</c:v>
                </c:pt>
                <c:pt idx="76">
                  <c:v>42662</c:v>
                </c:pt>
                <c:pt idx="77">
                  <c:v>42663</c:v>
                </c:pt>
                <c:pt idx="78">
                  <c:v>42664</c:v>
                </c:pt>
                <c:pt idx="79">
                  <c:v>42667</c:v>
                </c:pt>
                <c:pt idx="80">
                  <c:v>42668</c:v>
                </c:pt>
                <c:pt idx="81">
                  <c:v>42669</c:v>
                </c:pt>
                <c:pt idx="82">
                  <c:v>42670</c:v>
                </c:pt>
                <c:pt idx="83">
                  <c:v>42671</c:v>
                </c:pt>
                <c:pt idx="84">
                  <c:v>42674</c:v>
                </c:pt>
                <c:pt idx="85">
                  <c:v>42675</c:v>
                </c:pt>
                <c:pt idx="86">
                  <c:v>42676</c:v>
                </c:pt>
                <c:pt idx="87">
                  <c:v>42677</c:v>
                </c:pt>
                <c:pt idx="88">
                  <c:v>42678</c:v>
                </c:pt>
                <c:pt idx="89">
                  <c:v>42681</c:v>
                </c:pt>
                <c:pt idx="90">
                  <c:v>42682</c:v>
                </c:pt>
                <c:pt idx="91">
                  <c:v>42683</c:v>
                </c:pt>
                <c:pt idx="92">
                  <c:v>42684</c:v>
                </c:pt>
                <c:pt idx="93">
                  <c:v>42685</c:v>
                </c:pt>
                <c:pt idx="94">
                  <c:v>42688</c:v>
                </c:pt>
                <c:pt idx="95">
                  <c:v>42689</c:v>
                </c:pt>
                <c:pt idx="96">
                  <c:v>42690</c:v>
                </c:pt>
                <c:pt idx="97">
                  <c:v>42691</c:v>
                </c:pt>
                <c:pt idx="98">
                  <c:v>42692</c:v>
                </c:pt>
                <c:pt idx="99">
                  <c:v>42695</c:v>
                </c:pt>
                <c:pt idx="100">
                  <c:v>42696</c:v>
                </c:pt>
                <c:pt idx="101">
                  <c:v>42697</c:v>
                </c:pt>
                <c:pt idx="102">
                  <c:v>42698</c:v>
                </c:pt>
                <c:pt idx="103">
                  <c:v>42699</c:v>
                </c:pt>
                <c:pt idx="104">
                  <c:v>42702</c:v>
                </c:pt>
                <c:pt idx="105">
                  <c:v>42703</c:v>
                </c:pt>
                <c:pt idx="106">
                  <c:v>42704</c:v>
                </c:pt>
                <c:pt idx="107">
                  <c:v>42705</c:v>
                </c:pt>
                <c:pt idx="108">
                  <c:v>42706</c:v>
                </c:pt>
                <c:pt idx="109">
                  <c:v>42709</c:v>
                </c:pt>
                <c:pt idx="110">
                  <c:v>42710</c:v>
                </c:pt>
                <c:pt idx="111">
                  <c:v>42711</c:v>
                </c:pt>
                <c:pt idx="112">
                  <c:v>42712</c:v>
                </c:pt>
                <c:pt idx="113">
                  <c:v>42713</c:v>
                </c:pt>
                <c:pt idx="114">
                  <c:v>42716</c:v>
                </c:pt>
                <c:pt idx="115">
                  <c:v>42717</c:v>
                </c:pt>
                <c:pt idx="116">
                  <c:v>42718</c:v>
                </c:pt>
                <c:pt idx="117">
                  <c:v>42719</c:v>
                </c:pt>
                <c:pt idx="118">
                  <c:v>42720</c:v>
                </c:pt>
                <c:pt idx="119">
                  <c:v>42723</c:v>
                </c:pt>
                <c:pt idx="120">
                  <c:v>42724</c:v>
                </c:pt>
                <c:pt idx="121">
                  <c:v>42725</c:v>
                </c:pt>
                <c:pt idx="122">
                  <c:v>42726</c:v>
                </c:pt>
                <c:pt idx="123">
                  <c:v>42727</c:v>
                </c:pt>
                <c:pt idx="124">
                  <c:v>42731</c:v>
                </c:pt>
                <c:pt idx="125">
                  <c:v>42732</c:v>
                </c:pt>
                <c:pt idx="126">
                  <c:v>42733</c:v>
                </c:pt>
                <c:pt idx="127">
                  <c:v>42734</c:v>
                </c:pt>
                <c:pt idx="128">
                  <c:v>42737</c:v>
                </c:pt>
                <c:pt idx="129">
                  <c:v>42738</c:v>
                </c:pt>
                <c:pt idx="130">
                  <c:v>42739</c:v>
                </c:pt>
                <c:pt idx="131">
                  <c:v>42740</c:v>
                </c:pt>
                <c:pt idx="132">
                  <c:v>42741</c:v>
                </c:pt>
                <c:pt idx="133">
                  <c:v>42744</c:v>
                </c:pt>
                <c:pt idx="134">
                  <c:v>42745</c:v>
                </c:pt>
                <c:pt idx="135">
                  <c:v>42746</c:v>
                </c:pt>
                <c:pt idx="136">
                  <c:v>42747</c:v>
                </c:pt>
                <c:pt idx="137">
                  <c:v>42748</c:v>
                </c:pt>
                <c:pt idx="138">
                  <c:v>42751</c:v>
                </c:pt>
                <c:pt idx="139">
                  <c:v>42752</c:v>
                </c:pt>
                <c:pt idx="140">
                  <c:v>42753</c:v>
                </c:pt>
                <c:pt idx="141">
                  <c:v>42754</c:v>
                </c:pt>
                <c:pt idx="142">
                  <c:v>42755</c:v>
                </c:pt>
                <c:pt idx="143">
                  <c:v>42758</c:v>
                </c:pt>
                <c:pt idx="144">
                  <c:v>42759</c:v>
                </c:pt>
                <c:pt idx="145">
                  <c:v>42760</c:v>
                </c:pt>
                <c:pt idx="146">
                  <c:v>42761</c:v>
                </c:pt>
                <c:pt idx="147">
                  <c:v>42762</c:v>
                </c:pt>
                <c:pt idx="148">
                  <c:v>42765</c:v>
                </c:pt>
                <c:pt idx="149">
                  <c:v>42766</c:v>
                </c:pt>
                <c:pt idx="150">
                  <c:v>42767</c:v>
                </c:pt>
                <c:pt idx="151">
                  <c:v>42768</c:v>
                </c:pt>
                <c:pt idx="152">
                  <c:v>42769</c:v>
                </c:pt>
                <c:pt idx="153">
                  <c:v>42772</c:v>
                </c:pt>
                <c:pt idx="154">
                  <c:v>42773</c:v>
                </c:pt>
                <c:pt idx="155">
                  <c:v>42774</c:v>
                </c:pt>
                <c:pt idx="156">
                  <c:v>42775</c:v>
                </c:pt>
                <c:pt idx="157">
                  <c:v>42776</c:v>
                </c:pt>
                <c:pt idx="158">
                  <c:v>42779</c:v>
                </c:pt>
                <c:pt idx="159">
                  <c:v>42780</c:v>
                </c:pt>
                <c:pt idx="160">
                  <c:v>42781</c:v>
                </c:pt>
                <c:pt idx="161">
                  <c:v>42782</c:v>
                </c:pt>
                <c:pt idx="162">
                  <c:v>42783</c:v>
                </c:pt>
                <c:pt idx="163">
                  <c:v>42786</c:v>
                </c:pt>
                <c:pt idx="164">
                  <c:v>42787</c:v>
                </c:pt>
                <c:pt idx="165">
                  <c:v>42788</c:v>
                </c:pt>
                <c:pt idx="166">
                  <c:v>42789</c:v>
                </c:pt>
                <c:pt idx="167">
                  <c:v>42790</c:v>
                </c:pt>
                <c:pt idx="168">
                  <c:v>42793</c:v>
                </c:pt>
                <c:pt idx="169">
                  <c:v>42794</c:v>
                </c:pt>
                <c:pt idx="170">
                  <c:v>42795</c:v>
                </c:pt>
                <c:pt idx="171">
                  <c:v>42796</c:v>
                </c:pt>
                <c:pt idx="172">
                  <c:v>42797</c:v>
                </c:pt>
                <c:pt idx="173">
                  <c:v>42800</c:v>
                </c:pt>
                <c:pt idx="174">
                  <c:v>42801</c:v>
                </c:pt>
                <c:pt idx="175">
                  <c:v>42802</c:v>
                </c:pt>
                <c:pt idx="176">
                  <c:v>42803</c:v>
                </c:pt>
                <c:pt idx="177">
                  <c:v>42804</c:v>
                </c:pt>
                <c:pt idx="178">
                  <c:v>42807</c:v>
                </c:pt>
                <c:pt idx="179">
                  <c:v>42808</c:v>
                </c:pt>
                <c:pt idx="180">
                  <c:v>42809</c:v>
                </c:pt>
                <c:pt idx="181">
                  <c:v>42810</c:v>
                </c:pt>
                <c:pt idx="182">
                  <c:v>42811</c:v>
                </c:pt>
                <c:pt idx="183">
                  <c:v>42814</c:v>
                </c:pt>
                <c:pt idx="184">
                  <c:v>42815</c:v>
                </c:pt>
                <c:pt idx="185">
                  <c:v>42816</c:v>
                </c:pt>
                <c:pt idx="186">
                  <c:v>42817</c:v>
                </c:pt>
                <c:pt idx="187">
                  <c:v>42818</c:v>
                </c:pt>
                <c:pt idx="188">
                  <c:v>42821</c:v>
                </c:pt>
                <c:pt idx="189">
                  <c:v>42822</c:v>
                </c:pt>
                <c:pt idx="190">
                  <c:v>42823</c:v>
                </c:pt>
                <c:pt idx="191">
                  <c:v>42824</c:v>
                </c:pt>
                <c:pt idx="192">
                  <c:v>42825</c:v>
                </c:pt>
                <c:pt idx="193">
                  <c:v>42828</c:v>
                </c:pt>
                <c:pt idx="194">
                  <c:v>42829</c:v>
                </c:pt>
                <c:pt idx="195">
                  <c:v>42830</c:v>
                </c:pt>
                <c:pt idx="196">
                  <c:v>42831</c:v>
                </c:pt>
                <c:pt idx="197">
                  <c:v>42832</c:v>
                </c:pt>
                <c:pt idx="198">
                  <c:v>42835</c:v>
                </c:pt>
                <c:pt idx="199">
                  <c:v>42836</c:v>
                </c:pt>
                <c:pt idx="200">
                  <c:v>42837</c:v>
                </c:pt>
                <c:pt idx="201">
                  <c:v>42838</c:v>
                </c:pt>
                <c:pt idx="202">
                  <c:v>42843</c:v>
                </c:pt>
                <c:pt idx="203">
                  <c:v>42844</c:v>
                </c:pt>
                <c:pt idx="204">
                  <c:v>42845</c:v>
                </c:pt>
                <c:pt idx="205">
                  <c:v>42846</c:v>
                </c:pt>
                <c:pt idx="206">
                  <c:v>42849</c:v>
                </c:pt>
                <c:pt idx="207">
                  <c:v>42850</c:v>
                </c:pt>
                <c:pt idx="208">
                  <c:v>42851</c:v>
                </c:pt>
                <c:pt idx="209">
                  <c:v>42852</c:v>
                </c:pt>
                <c:pt idx="210">
                  <c:v>42853</c:v>
                </c:pt>
                <c:pt idx="211">
                  <c:v>42857</c:v>
                </c:pt>
                <c:pt idx="212">
                  <c:v>42858</c:v>
                </c:pt>
                <c:pt idx="213">
                  <c:v>42859</c:v>
                </c:pt>
                <c:pt idx="214">
                  <c:v>42860</c:v>
                </c:pt>
                <c:pt idx="215">
                  <c:v>42863</c:v>
                </c:pt>
                <c:pt idx="216">
                  <c:v>42864</c:v>
                </c:pt>
                <c:pt idx="217">
                  <c:v>42865</c:v>
                </c:pt>
                <c:pt idx="218">
                  <c:v>42866</c:v>
                </c:pt>
                <c:pt idx="219">
                  <c:v>42867</c:v>
                </c:pt>
                <c:pt idx="220">
                  <c:v>42870</c:v>
                </c:pt>
                <c:pt idx="221">
                  <c:v>42871</c:v>
                </c:pt>
                <c:pt idx="222">
                  <c:v>42872</c:v>
                </c:pt>
                <c:pt idx="223">
                  <c:v>42873</c:v>
                </c:pt>
                <c:pt idx="224">
                  <c:v>42874</c:v>
                </c:pt>
                <c:pt idx="225">
                  <c:v>42877</c:v>
                </c:pt>
                <c:pt idx="226">
                  <c:v>42878</c:v>
                </c:pt>
                <c:pt idx="227">
                  <c:v>42879</c:v>
                </c:pt>
                <c:pt idx="228">
                  <c:v>42880</c:v>
                </c:pt>
                <c:pt idx="229">
                  <c:v>42881</c:v>
                </c:pt>
                <c:pt idx="230">
                  <c:v>42884</c:v>
                </c:pt>
                <c:pt idx="231">
                  <c:v>42885</c:v>
                </c:pt>
                <c:pt idx="232">
                  <c:v>42886</c:v>
                </c:pt>
                <c:pt idx="233">
                  <c:v>42887</c:v>
                </c:pt>
                <c:pt idx="234">
                  <c:v>42888</c:v>
                </c:pt>
                <c:pt idx="235">
                  <c:v>42891</c:v>
                </c:pt>
                <c:pt idx="236">
                  <c:v>42892</c:v>
                </c:pt>
                <c:pt idx="237">
                  <c:v>42893</c:v>
                </c:pt>
                <c:pt idx="238">
                  <c:v>42894</c:v>
                </c:pt>
                <c:pt idx="239">
                  <c:v>42895</c:v>
                </c:pt>
                <c:pt idx="240">
                  <c:v>42898</c:v>
                </c:pt>
                <c:pt idx="241">
                  <c:v>42899</c:v>
                </c:pt>
                <c:pt idx="242">
                  <c:v>42900</c:v>
                </c:pt>
                <c:pt idx="243">
                  <c:v>42901</c:v>
                </c:pt>
                <c:pt idx="244">
                  <c:v>42902</c:v>
                </c:pt>
                <c:pt idx="245">
                  <c:v>42905</c:v>
                </c:pt>
                <c:pt idx="246">
                  <c:v>42906</c:v>
                </c:pt>
                <c:pt idx="247">
                  <c:v>42907</c:v>
                </c:pt>
                <c:pt idx="248">
                  <c:v>42908</c:v>
                </c:pt>
                <c:pt idx="249">
                  <c:v>42909</c:v>
                </c:pt>
                <c:pt idx="250">
                  <c:v>42912</c:v>
                </c:pt>
                <c:pt idx="251">
                  <c:v>42913</c:v>
                </c:pt>
                <c:pt idx="252">
                  <c:v>42914</c:v>
                </c:pt>
                <c:pt idx="253">
                  <c:v>42915</c:v>
                </c:pt>
                <c:pt idx="254">
                  <c:v>42916</c:v>
                </c:pt>
                <c:pt idx="255">
                  <c:v>42919</c:v>
                </c:pt>
                <c:pt idx="256">
                  <c:v>42920</c:v>
                </c:pt>
                <c:pt idx="257">
                  <c:v>42921</c:v>
                </c:pt>
                <c:pt idx="258">
                  <c:v>42922</c:v>
                </c:pt>
                <c:pt idx="259">
                  <c:v>42923</c:v>
                </c:pt>
                <c:pt idx="260">
                  <c:v>42926</c:v>
                </c:pt>
                <c:pt idx="261">
                  <c:v>42927</c:v>
                </c:pt>
                <c:pt idx="262">
                  <c:v>42928</c:v>
                </c:pt>
                <c:pt idx="263">
                  <c:v>42929</c:v>
                </c:pt>
                <c:pt idx="264">
                  <c:v>42930</c:v>
                </c:pt>
                <c:pt idx="265">
                  <c:v>42933</c:v>
                </c:pt>
                <c:pt idx="266">
                  <c:v>42934</c:v>
                </c:pt>
                <c:pt idx="267">
                  <c:v>42935</c:v>
                </c:pt>
                <c:pt idx="268">
                  <c:v>42936</c:v>
                </c:pt>
                <c:pt idx="269">
                  <c:v>42937</c:v>
                </c:pt>
                <c:pt idx="270">
                  <c:v>42940</c:v>
                </c:pt>
                <c:pt idx="271">
                  <c:v>42941</c:v>
                </c:pt>
                <c:pt idx="272">
                  <c:v>42942</c:v>
                </c:pt>
                <c:pt idx="273">
                  <c:v>42943</c:v>
                </c:pt>
                <c:pt idx="274">
                  <c:v>42944</c:v>
                </c:pt>
                <c:pt idx="275">
                  <c:v>42947</c:v>
                </c:pt>
                <c:pt idx="276">
                  <c:v>42948</c:v>
                </c:pt>
                <c:pt idx="277">
                  <c:v>42949</c:v>
                </c:pt>
                <c:pt idx="278">
                  <c:v>42950</c:v>
                </c:pt>
                <c:pt idx="279">
                  <c:v>42951</c:v>
                </c:pt>
                <c:pt idx="280">
                  <c:v>42954</c:v>
                </c:pt>
                <c:pt idx="281">
                  <c:v>42955</c:v>
                </c:pt>
                <c:pt idx="282">
                  <c:v>42956</c:v>
                </c:pt>
                <c:pt idx="283">
                  <c:v>42957</c:v>
                </c:pt>
                <c:pt idx="284">
                  <c:v>42958</c:v>
                </c:pt>
                <c:pt idx="285">
                  <c:v>42961</c:v>
                </c:pt>
                <c:pt idx="286">
                  <c:v>42962</c:v>
                </c:pt>
                <c:pt idx="287">
                  <c:v>42963</c:v>
                </c:pt>
                <c:pt idx="288">
                  <c:v>42964</c:v>
                </c:pt>
                <c:pt idx="289">
                  <c:v>42965</c:v>
                </c:pt>
                <c:pt idx="290">
                  <c:v>42968</c:v>
                </c:pt>
                <c:pt idx="291">
                  <c:v>42969</c:v>
                </c:pt>
                <c:pt idx="292">
                  <c:v>42970</c:v>
                </c:pt>
                <c:pt idx="293">
                  <c:v>42971</c:v>
                </c:pt>
                <c:pt idx="294">
                  <c:v>42972</c:v>
                </c:pt>
                <c:pt idx="295">
                  <c:v>42975</c:v>
                </c:pt>
                <c:pt idx="296">
                  <c:v>42976</c:v>
                </c:pt>
                <c:pt idx="297">
                  <c:v>42977</c:v>
                </c:pt>
                <c:pt idx="298">
                  <c:v>42978</c:v>
                </c:pt>
                <c:pt idx="299">
                  <c:v>42979</c:v>
                </c:pt>
                <c:pt idx="300">
                  <c:v>42982</c:v>
                </c:pt>
                <c:pt idx="301">
                  <c:v>42983</c:v>
                </c:pt>
                <c:pt idx="302">
                  <c:v>42984</c:v>
                </c:pt>
                <c:pt idx="303">
                  <c:v>42985</c:v>
                </c:pt>
                <c:pt idx="304">
                  <c:v>42986</c:v>
                </c:pt>
                <c:pt idx="305">
                  <c:v>42989</c:v>
                </c:pt>
                <c:pt idx="306">
                  <c:v>42990</c:v>
                </c:pt>
                <c:pt idx="307">
                  <c:v>42991</c:v>
                </c:pt>
                <c:pt idx="308">
                  <c:v>42992</c:v>
                </c:pt>
                <c:pt idx="309">
                  <c:v>42993</c:v>
                </c:pt>
                <c:pt idx="310">
                  <c:v>42996</c:v>
                </c:pt>
                <c:pt idx="311">
                  <c:v>42997</c:v>
                </c:pt>
                <c:pt idx="312">
                  <c:v>42998</c:v>
                </c:pt>
                <c:pt idx="313">
                  <c:v>42999</c:v>
                </c:pt>
                <c:pt idx="314">
                  <c:v>43000</c:v>
                </c:pt>
                <c:pt idx="315">
                  <c:v>43003</c:v>
                </c:pt>
                <c:pt idx="316">
                  <c:v>43004</c:v>
                </c:pt>
                <c:pt idx="317">
                  <c:v>43005</c:v>
                </c:pt>
                <c:pt idx="318">
                  <c:v>43006</c:v>
                </c:pt>
                <c:pt idx="319">
                  <c:v>43007</c:v>
                </c:pt>
                <c:pt idx="320">
                  <c:v>43010</c:v>
                </c:pt>
                <c:pt idx="321">
                  <c:v>43011</c:v>
                </c:pt>
                <c:pt idx="322">
                  <c:v>43012</c:v>
                </c:pt>
                <c:pt idx="323">
                  <c:v>43013</c:v>
                </c:pt>
                <c:pt idx="324">
                  <c:v>43014</c:v>
                </c:pt>
                <c:pt idx="325">
                  <c:v>43017</c:v>
                </c:pt>
                <c:pt idx="326">
                  <c:v>43018</c:v>
                </c:pt>
                <c:pt idx="327">
                  <c:v>43019</c:v>
                </c:pt>
                <c:pt idx="328">
                  <c:v>43020</c:v>
                </c:pt>
                <c:pt idx="329">
                  <c:v>43021</c:v>
                </c:pt>
                <c:pt idx="330">
                  <c:v>43024</c:v>
                </c:pt>
                <c:pt idx="331">
                  <c:v>43025</c:v>
                </c:pt>
                <c:pt idx="332">
                  <c:v>43026</c:v>
                </c:pt>
                <c:pt idx="333">
                  <c:v>43027</c:v>
                </c:pt>
                <c:pt idx="334">
                  <c:v>43028</c:v>
                </c:pt>
                <c:pt idx="335">
                  <c:v>43031</c:v>
                </c:pt>
                <c:pt idx="336">
                  <c:v>43032</c:v>
                </c:pt>
                <c:pt idx="337">
                  <c:v>43033</c:v>
                </c:pt>
                <c:pt idx="338">
                  <c:v>43034</c:v>
                </c:pt>
                <c:pt idx="339">
                  <c:v>43035</c:v>
                </c:pt>
                <c:pt idx="340">
                  <c:v>43038</c:v>
                </c:pt>
                <c:pt idx="341">
                  <c:v>43039</c:v>
                </c:pt>
                <c:pt idx="342">
                  <c:v>43040</c:v>
                </c:pt>
                <c:pt idx="343">
                  <c:v>43041</c:v>
                </c:pt>
                <c:pt idx="344">
                  <c:v>43042</c:v>
                </c:pt>
                <c:pt idx="345">
                  <c:v>43045</c:v>
                </c:pt>
                <c:pt idx="346">
                  <c:v>43046</c:v>
                </c:pt>
                <c:pt idx="347">
                  <c:v>43047</c:v>
                </c:pt>
                <c:pt idx="348">
                  <c:v>43048</c:v>
                </c:pt>
                <c:pt idx="349">
                  <c:v>43049</c:v>
                </c:pt>
                <c:pt idx="350">
                  <c:v>43052</c:v>
                </c:pt>
                <c:pt idx="351">
                  <c:v>43053</c:v>
                </c:pt>
                <c:pt idx="352">
                  <c:v>43054</c:v>
                </c:pt>
                <c:pt idx="353">
                  <c:v>43055</c:v>
                </c:pt>
                <c:pt idx="354">
                  <c:v>43056</c:v>
                </c:pt>
                <c:pt idx="355">
                  <c:v>43059</c:v>
                </c:pt>
                <c:pt idx="356">
                  <c:v>43060</c:v>
                </c:pt>
                <c:pt idx="357">
                  <c:v>43061</c:v>
                </c:pt>
                <c:pt idx="358">
                  <c:v>43062</c:v>
                </c:pt>
                <c:pt idx="359">
                  <c:v>43063</c:v>
                </c:pt>
                <c:pt idx="360">
                  <c:v>43066</c:v>
                </c:pt>
                <c:pt idx="361">
                  <c:v>43067</c:v>
                </c:pt>
                <c:pt idx="362">
                  <c:v>43068</c:v>
                </c:pt>
                <c:pt idx="363">
                  <c:v>43069</c:v>
                </c:pt>
                <c:pt idx="364">
                  <c:v>43070</c:v>
                </c:pt>
                <c:pt idx="365">
                  <c:v>43073</c:v>
                </c:pt>
                <c:pt idx="366">
                  <c:v>43074</c:v>
                </c:pt>
                <c:pt idx="367">
                  <c:v>43075</c:v>
                </c:pt>
                <c:pt idx="368">
                  <c:v>43076</c:v>
                </c:pt>
                <c:pt idx="369">
                  <c:v>43077</c:v>
                </c:pt>
                <c:pt idx="370">
                  <c:v>43080</c:v>
                </c:pt>
                <c:pt idx="371">
                  <c:v>43081</c:v>
                </c:pt>
                <c:pt idx="372">
                  <c:v>43082</c:v>
                </c:pt>
                <c:pt idx="373">
                  <c:v>43083</c:v>
                </c:pt>
                <c:pt idx="374">
                  <c:v>43084</c:v>
                </c:pt>
                <c:pt idx="375">
                  <c:v>43087</c:v>
                </c:pt>
                <c:pt idx="376">
                  <c:v>43088</c:v>
                </c:pt>
                <c:pt idx="377">
                  <c:v>43089</c:v>
                </c:pt>
                <c:pt idx="378">
                  <c:v>43090</c:v>
                </c:pt>
                <c:pt idx="379">
                  <c:v>43091</c:v>
                </c:pt>
                <c:pt idx="380">
                  <c:v>43096</c:v>
                </c:pt>
                <c:pt idx="381">
                  <c:v>43097</c:v>
                </c:pt>
                <c:pt idx="382">
                  <c:v>43098</c:v>
                </c:pt>
                <c:pt idx="383">
                  <c:v>43102</c:v>
                </c:pt>
                <c:pt idx="384">
                  <c:v>43103</c:v>
                </c:pt>
                <c:pt idx="385">
                  <c:v>43104</c:v>
                </c:pt>
                <c:pt idx="386">
                  <c:v>43105</c:v>
                </c:pt>
                <c:pt idx="387">
                  <c:v>43108</c:v>
                </c:pt>
                <c:pt idx="388">
                  <c:v>43109</c:v>
                </c:pt>
                <c:pt idx="389">
                  <c:v>43110</c:v>
                </c:pt>
                <c:pt idx="390">
                  <c:v>43111</c:v>
                </c:pt>
                <c:pt idx="391">
                  <c:v>43112</c:v>
                </c:pt>
                <c:pt idx="392">
                  <c:v>43115</c:v>
                </c:pt>
                <c:pt idx="393">
                  <c:v>43116</c:v>
                </c:pt>
                <c:pt idx="394">
                  <c:v>43117</c:v>
                </c:pt>
                <c:pt idx="395">
                  <c:v>43118</c:v>
                </c:pt>
                <c:pt idx="396">
                  <c:v>43119</c:v>
                </c:pt>
                <c:pt idx="397">
                  <c:v>43122</c:v>
                </c:pt>
                <c:pt idx="398">
                  <c:v>43123</c:v>
                </c:pt>
                <c:pt idx="399">
                  <c:v>43124</c:v>
                </c:pt>
                <c:pt idx="400">
                  <c:v>43125</c:v>
                </c:pt>
                <c:pt idx="401">
                  <c:v>43126</c:v>
                </c:pt>
                <c:pt idx="402">
                  <c:v>43129</c:v>
                </c:pt>
                <c:pt idx="403">
                  <c:v>43130</c:v>
                </c:pt>
                <c:pt idx="404">
                  <c:v>43131</c:v>
                </c:pt>
                <c:pt idx="405">
                  <c:v>43132</c:v>
                </c:pt>
                <c:pt idx="406">
                  <c:v>43133</c:v>
                </c:pt>
                <c:pt idx="407">
                  <c:v>43136</c:v>
                </c:pt>
                <c:pt idx="408">
                  <c:v>43137</c:v>
                </c:pt>
                <c:pt idx="409">
                  <c:v>43138</c:v>
                </c:pt>
                <c:pt idx="410">
                  <c:v>43139</c:v>
                </c:pt>
                <c:pt idx="411">
                  <c:v>43140</c:v>
                </c:pt>
                <c:pt idx="412">
                  <c:v>43143</c:v>
                </c:pt>
                <c:pt idx="413">
                  <c:v>43144</c:v>
                </c:pt>
                <c:pt idx="414">
                  <c:v>43145</c:v>
                </c:pt>
                <c:pt idx="415">
                  <c:v>43146</c:v>
                </c:pt>
                <c:pt idx="416">
                  <c:v>43147</c:v>
                </c:pt>
                <c:pt idx="417">
                  <c:v>43150</c:v>
                </c:pt>
                <c:pt idx="418">
                  <c:v>43151</c:v>
                </c:pt>
                <c:pt idx="419">
                  <c:v>43152</c:v>
                </c:pt>
                <c:pt idx="420">
                  <c:v>43153</c:v>
                </c:pt>
                <c:pt idx="421">
                  <c:v>43154</c:v>
                </c:pt>
                <c:pt idx="422">
                  <c:v>43157</c:v>
                </c:pt>
                <c:pt idx="423">
                  <c:v>43158</c:v>
                </c:pt>
                <c:pt idx="424">
                  <c:v>43159</c:v>
                </c:pt>
                <c:pt idx="425">
                  <c:v>43160</c:v>
                </c:pt>
                <c:pt idx="426">
                  <c:v>43161</c:v>
                </c:pt>
                <c:pt idx="427">
                  <c:v>43164</c:v>
                </c:pt>
                <c:pt idx="428">
                  <c:v>43165</c:v>
                </c:pt>
                <c:pt idx="429">
                  <c:v>43166</c:v>
                </c:pt>
                <c:pt idx="430">
                  <c:v>43167</c:v>
                </c:pt>
                <c:pt idx="431">
                  <c:v>43168</c:v>
                </c:pt>
                <c:pt idx="432">
                  <c:v>43171</c:v>
                </c:pt>
                <c:pt idx="433">
                  <c:v>43172</c:v>
                </c:pt>
                <c:pt idx="434">
                  <c:v>43173</c:v>
                </c:pt>
                <c:pt idx="435">
                  <c:v>43174</c:v>
                </c:pt>
                <c:pt idx="436">
                  <c:v>43175</c:v>
                </c:pt>
                <c:pt idx="437">
                  <c:v>43178</c:v>
                </c:pt>
                <c:pt idx="438">
                  <c:v>43179</c:v>
                </c:pt>
                <c:pt idx="439">
                  <c:v>43180</c:v>
                </c:pt>
                <c:pt idx="440">
                  <c:v>43181</c:v>
                </c:pt>
                <c:pt idx="441">
                  <c:v>43182</c:v>
                </c:pt>
                <c:pt idx="442">
                  <c:v>43185</c:v>
                </c:pt>
                <c:pt idx="443">
                  <c:v>43186</c:v>
                </c:pt>
                <c:pt idx="444">
                  <c:v>43187</c:v>
                </c:pt>
                <c:pt idx="445">
                  <c:v>43188</c:v>
                </c:pt>
                <c:pt idx="446">
                  <c:v>43193</c:v>
                </c:pt>
                <c:pt idx="447">
                  <c:v>43194</c:v>
                </c:pt>
                <c:pt idx="448">
                  <c:v>43195</c:v>
                </c:pt>
                <c:pt idx="449">
                  <c:v>43196</c:v>
                </c:pt>
                <c:pt idx="450">
                  <c:v>43199</c:v>
                </c:pt>
                <c:pt idx="451">
                  <c:v>43200</c:v>
                </c:pt>
                <c:pt idx="452">
                  <c:v>43201</c:v>
                </c:pt>
                <c:pt idx="453">
                  <c:v>43202</c:v>
                </c:pt>
                <c:pt idx="454">
                  <c:v>43203</c:v>
                </c:pt>
                <c:pt idx="455">
                  <c:v>43206</c:v>
                </c:pt>
                <c:pt idx="456">
                  <c:v>43207</c:v>
                </c:pt>
                <c:pt idx="457">
                  <c:v>43208</c:v>
                </c:pt>
                <c:pt idx="458">
                  <c:v>43209</c:v>
                </c:pt>
                <c:pt idx="459">
                  <c:v>43210</c:v>
                </c:pt>
                <c:pt idx="460">
                  <c:v>43213</c:v>
                </c:pt>
                <c:pt idx="461">
                  <c:v>43214</c:v>
                </c:pt>
                <c:pt idx="462">
                  <c:v>43215</c:v>
                </c:pt>
                <c:pt idx="463">
                  <c:v>43216</c:v>
                </c:pt>
                <c:pt idx="464">
                  <c:v>43217</c:v>
                </c:pt>
                <c:pt idx="465">
                  <c:v>43220</c:v>
                </c:pt>
                <c:pt idx="466">
                  <c:v>43222</c:v>
                </c:pt>
                <c:pt idx="467">
                  <c:v>43223</c:v>
                </c:pt>
                <c:pt idx="468">
                  <c:v>43224</c:v>
                </c:pt>
                <c:pt idx="469">
                  <c:v>43227</c:v>
                </c:pt>
                <c:pt idx="470">
                  <c:v>43228</c:v>
                </c:pt>
                <c:pt idx="471">
                  <c:v>43229</c:v>
                </c:pt>
                <c:pt idx="472">
                  <c:v>43230</c:v>
                </c:pt>
                <c:pt idx="473">
                  <c:v>43231</c:v>
                </c:pt>
                <c:pt idx="474">
                  <c:v>43234</c:v>
                </c:pt>
                <c:pt idx="475">
                  <c:v>43235</c:v>
                </c:pt>
                <c:pt idx="476">
                  <c:v>43236</c:v>
                </c:pt>
                <c:pt idx="477">
                  <c:v>43237</c:v>
                </c:pt>
                <c:pt idx="478">
                  <c:v>43238</c:v>
                </c:pt>
                <c:pt idx="479">
                  <c:v>43241</c:v>
                </c:pt>
                <c:pt idx="480">
                  <c:v>43242</c:v>
                </c:pt>
                <c:pt idx="481">
                  <c:v>43243</c:v>
                </c:pt>
                <c:pt idx="482">
                  <c:v>43244</c:v>
                </c:pt>
                <c:pt idx="483">
                  <c:v>43245</c:v>
                </c:pt>
                <c:pt idx="484">
                  <c:v>43248</c:v>
                </c:pt>
                <c:pt idx="485">
                  <c:v>43249</c:v>
                </c:pt>
                <c:pt idx="486">
                  <c:v>43250</c:v>
                </c:pt>
                <c:pt idx="487">
                  <c:v>43251</c:v>
                </c:pt>
                <c:pt idx="488">
                  <c:v>43252</c:v>
                </c:pt>
                <c:pt idx="489">
                  <c:v>43255</c:v>
                </c:pt>
                <c:pt idx="490">
                  <c:v>43256</c:v>
                </c:pt>
                <c:pt idx="491">
                  <c:v>43257</c:v>
                </c:pt>
                <c:pt idx="492">
                  <c:v>43258</c:v>
                </c:pt>
                <c:pt idx="493">
                  <c:v>43259</c:v>
                </c:pt>
                <c:pt idx="494">
                  <c:v>43262</c:v>
                </c:pt>
                <c:pt idx="495">
                  <c:v>43263</c:v>
                </c:pt>
                <c:pt idx="496">
                  <c:v>43264</c:v>
                </c:pt>
                <c:pt idx="497">
                  <c:v>43265</c:v>
                </c:pt>
                <c:pt idx="498">
                  <c:v>43266</c:v>
                </c:pt>
                <c:pt idx="499">
                  <c:v>43269</c:v>
                </c:pt>
                <c:pt idx="500">
                  <c:v>43270</c:v>
                </c:pt>
                <c:pt idx="501">
                  <c:v>43271</c:v>
                </c:pt>
                <c:pt idx="502">
                  <c:v>43272</c:v>
                </c:pt>
                <c:pt idx="503">
                  <c:v>43273</c:v>
                </c:pt>
                <c:pt idx="504">
                  <c:v>43276</c:v>
                </c:pt>
                <c:pt idx="505">
                  <c:v>43277</c:v>
                </c:pt>
                <c:pt idx="506">
                  <c:v>43278</c:v>
                </c:pt>
                <c:pt idx="507">
                  <c:v>43279</c:v>
                </c:pt>
                <c:pt idx="508">
                  <c:v>43280</c:v>
                </c:pt>
                <c:pt idx="509">
                  <c:v>43283</c:v>
                </c:pt>
                <c:pt idx="510">
                  <c:v>43284</c:v>
                </c:pt>
                <c:pt idx="511">
                  <c:v>43285</c:v>
                </c:pt>
                <c:pt idx="512">
                  <c:v>43286</c:v>
                </c:pt>
                <c:pt idx="513">
                  <c:v>43287</c:v>
                </c:pt>
                <c:pt idx="514">
                  <c:v>43290</c:v>
                </c:pt>
                <c:pt idx="515">
                  <c:v>43291</c:v>
                </c:pt>
                <c:pt idx="516">
                  <c:v>43292</c:v>
                </c:pt>
                <c:pt idx="517">
                  <c:v>43293</c:v>
                </c:pt>
                <c:pt idx="518">
                  <c:v>43300</c:v>
                </c:pt>
                <c:pt idx="519">
                  <c:v>43307</c:v>
                </c:pt>
                <c:pt idx="520">
                  <c:v>43314</c:v>
                </c:pt>
                <c:pt idx="521">
                  <c:v>43321</c:v>
                </c:pt>
                <c:pt idx="522">
                  <c:v>43328</c:v>
                </c:pt>
                <c:pt idx="523">
                  <c:v>43335</c:v>
                </c:pt>
                <c:pt idx="524">
                  <c:v>43342</c:v>
                </c:pt>
                <c:pt idx="525">
                  <c:v>43349</c:v>
                </c:pt>
                <c:pt idx="526">
                  <c:v>43356</c:v>
                </c:pt>
                <c:pt idx="527">
                  <c:v>43363</c:v>
                </c:pt>
                <c:pt idx="528">
                  <c:v>43370</c:v>
                </c:pt>
                <c:pt idx="529">
                  <c:v>43377</c:v>
                </c:pt>
                <c:pt idx="530">
                  <c:v>43384</c:v>
                </c:pt>
                <c:pt idx="531">
                  <c:v>43391</c:v>
                </c:pt>
                <c:pt idx="532">
                  <c:v>43398</c:v>
                </c:pt>
                <c:pt idx="533">
                  <c:v>43405</c:v>
                </c:pt>
                <c:pt idx="534">
                  <c:v>43412</c:v>
                </c:pt>
                <c:pt idx="535">
                  <c:v>43419</c:v>
                </c:pt>
                <c:pt idx="536">
                  <c:v>43426</c:v>
                </c:pt>
                <c:pt idx="537">
                  <c:v>43433</c:v>
                </c:pt>
                <c:pt idx="538">
                  <c:v>43440</c:v>
                </c:pt>
                <c:pt idx="539">
                  <c:v>43447</c:v>
                </c:pt>
                <c:pt idx="540">
                  <c:v>43454</c:v>
                </c:pt>
                <c:pt idx="541">
                  <c:v>43465</c:v>
                </c:pt>
                <c:pt idx="542">
                  <c:v>43472</c:v>
                </c:pt>
                <c:pt idx="543">
                  <c:v>43479</c:v>
                </c:pt>
                <c:pt idx="544">
                  <c:v>43486</c:v>
                </c:pt>
                <c:pt idx="545">
                  <c:v>43493</c:v>
                </c:pt>
                <c:pt idx="546">
                  <c:v>43500</c:v>
                </c:pt>
                <c:pt idx="547">
                  <c:v>43507</c:v>
                </c:pt>
                <c:pt idx="548">
                  <c:v>43514</c:v>
                </c:pt>
                <c:pt idx="549">
                  <c:v>43521</c:v>
                </c:pt>
                <c:pt idx="550">
                  <c:v>43528</c:v>
                </c:pt>
                <c:pt idx="551">
                  <c:v>43535</c:v>
                </c:pt>
                <c:pt idx="552">
                  <c:v>43542</c:v>
                </c:pt>
                <c:pt idx="553">
                  <c:v>43549</c:v>
                </c:pt>
                <c:pt idx="554">
                  <c:v>43556</c:v>
                </c:pt>
                <c:pt idx="555">
                  <c:v>43563</c:v>
                </c:pt>
                <c:pt idx="556">
                  <c:v>43570</c:v>
                </c:pt>
                <c:pt idx="557">
                  <c:v>43579</c:v>
                </c:pt>
                <c:pt idx="558">
                  <c:v>43584</c:v>
                </c:pt>
                <c:pt idx="559">
                  <c:v>43591</c:v>
                </c:pt>
                <c:pt idx="560">
                  <c:v>43598</c:v>
                </c:pt>
                <c:pt idx="561">
                  <c:v>43605</c:v>
                </c:pt>
                <c:pt idx="562">
                  <c:v>43612</c:v>
                </c:pt>
                <c:pt idx="563">
                  <c:v>43619</c:v>
                </c:pt>
                <c:pt idx="564">
                  <c:v>43626</c:v>
                </c:pt>
                <c:pt idx="565">
                  <c:v>43633</c:v>
                </c:pt>
                <c:pt idx="566">
                  <c:v>43640</c:v>
                </c:pt>
                <c:pt idx="567">
                  <c:v>43647</c:v>
                </c:pt>
                <c:pt idx="568">
                  <c:v>43654</c:v>
                </c:pt>
                <c:pt idx="569">
                  <c:v>43661</c:v>
                </c:pt>
                <c:pt idx="570">
                  <c:v>43668</c:v>
                </c:pt>
                <c:pt idx="571">
                  <c:v>43675</c:v>
                </c:pt>
                <c:pt idx="572">
                  <c:v>43682</c:v>
                </c:pt>
                <c:pt idx="573">
                  <c:v>43689</c:v>
                </c:pt>
                <c:pt idx="574">
                  <c:v>43696</c:v>
                </c:pt>
                <c:pt idx="575">
                  <c:v>43703</c:v>
                </c:pt>
                <c:pt idx="576">
                  <c:v>43710</c:v>
                </c:pt>
                <c:pt idx="577">
                  <c:v>43717</c:v>
                </c:pt>
                <c:pt idx="578">
                  <c:v>43724</c:v>
                </c:pt>
                <c:pt idx="579">
                  <c:v>43731</c:v>
                </c:pt>
                <c:pt idx="580">
                  <c:v>43738</c:v>
                </c:pt>
                <c:pt idx="581">
                  <c:v>43745</c:v>
                </c:pt>
                <c:pt idx="582">
                  <c:v>43752</c:v>
                </c:pt>
                <c:pt idx="583">
                  <c:v>43759</c:v>
                </c:pt>
                <c:pt idx="584">
                  <c:v>43766</c:v>
                </c:pt>
                <c:pt idx="585">
                  <c:v>43773</c:v>
                </c:pt>
                <c:pt idx="586">
                  <c:v>43780</c:v>
                </c:pt>
                <c:pt idx="587">
                  <c:v>43787</c:v>
                </c:pt>
                <c:pt idx="588">
                  <c:v>43794</c:v>
                </c:pt>
                <c:pt idx="589">
                  <c:v>43801</c:v>
                </c:pt>
                <c:pt idx="590">
                  <c:v>43808</c:v>
                </c:pt>
                <c:pt idx="591">
                  <c:v>43815</c:v>
                </c:pt>
                <c:pt idx="592">
                  <c:v>43822</c:v>
                </c:pt>
                <c:pt idx="593">
                  <c:v>43830</c:v>
                </c:pt>
                <c:pt idx="594">
                  <c:v>43837</c:v>
                </c:pt>
                <c:pt idx="595">
                  <c:v>43844</c:v>
                </c:pt>
                <c:pt idx="596">
                  <c:v>43851</c:v>
                </c:pt>
                <c:pt idx="597">
                  <c:v>43858</c:v>
                </c:pt>
                <c:pt idx="598">
                  <c:v>43865</c:v>
                </c:pt>
                <c:pt idx="599">
                  <c:v>43872</c:v>
                </c:pt>
                <c:pt idx="600">
                  <c:v>43879</c:v>
                </c:pt>
                <c:pt idx="601">
                  <c:v>43886</c:v>
                </c:pt>
                <c:pt idx="602">
                  <c:v>43893</c:v>
                </c:pt>
                <c:pt idx="603">
                  <c:v>43900</c:v>
                </c:pt>
                <c:pt idx="604">
                  <c:v>43907</c:v>
                </c:pt>
                <c:pt idx="605">
                  <c:v>43914</c:v>
                </c:pt>
                <c:pt idx="606">
                  <c:v>43921</c:v>
                </c:pt>
                <c:pt idx="607">
                  <c:v>43928</c:v>
                </c:pt>
                <c:pt idx="608">
                  <c:v>43937</c:v>
                </c:pt>
                <c:pt idx="609">
                  <c:v>43944</c:v>
                </c:pt>
                <c:pt idx="610">
                  <c:v>43951</c:v>
                </c:pt>
                <c:pt idx="611">
                  <c:v>43958</c:v>
                </c:pt>
                <c:pt idx="612">
                  <c:v>43965</c:v>
                </c:pt>
                <c:pt idx="613">
                  <c:v>43972</c:v>
                </c:pt>
                <c:pt idx="614">
                  <c:v>43979</c:v>
                </c:pt>
                <c:pt idx="615">
                  <c:v>43986</c:v>
                </c:pt>
                <c:pt idx="616">
                  <c:v>43993</c:v>
                </c:pt>
                <c:pt idx="617">
                  <c:v>44000</c:v>
                </c:pt>
                <c:pt idx="618">
                  <c:v>44007</c:v>
                </c:pt>
                <c:pt idx="619">
                  <c:v>44014</c:v>
                </c:pt>
                <c:pt idx="620">
                  <c:v>44021</c:v>
                </c:pt>
                <c:pt idx="621">
                  <c:v>44028</c:v>
                </c:pt>
                <c:pt idx="622">
                  <c:v>44035</c:v>
                </c:pt>
                <c:pt idx="623">
                  <c:v>44042</c:v>
                </c:pt>
                <c:pt idx="624">
                  <c:v>44049</c:v>
                </c:pt>
                <c:pt idx="625">
                  <c:v>44056</c:v>
                </c:pt>
                <c:pt idx="626">
                  <c:v>44063</c:v>
                </c:pt>
                <c:pt idx="627">
                  <c:v>44070</c:v>
                </c:pt>
                <c:pt idx="628">
                  <c:v>44077</c:v>
                </c:pt>
                <c:pt idx="629">
                  <c:v>44084</c:v>
                </c:pt>
                <c:pt idx="630">
                  <c:v>44091</c:v>
                </c:pt>
                <c:pt idx="631">
                  <c:v>44098</c:v>
                </c:pt>
                <c:pt idx="632">
                  <c:v>44105</c:v>
                </c:pt>
                <c:pt idx="633">
                  <c:v>44112</c:v>
                </c:pt>
                <c:pt idx="634">
                  <c:v>44119</c:v>
                </c:pt>
                <c:pt idx="635">
                  <c:v>44126</c:v>
                </c:pt>
                <c:pt idx="636">
                  <c:v>44133</c:v>
                </c:pt>
                <c:pt idx="637">
                  <c:v>44140</c:v>
                </c:pt>
                <c:pt idx="638">
                  <c:v>44147</c:v>
                </c:pt>
                <c:pt idx="639">
                  <c:v>44154</c:v>
                </c:pt>
                <c:pt idx="640">
                  <c:v>44161</c:v>
                </c:pt>
                <c:pt idx="641">
                  <c:v>44168</c:v>
                </c:pt>
                <c:pt idx="642">
                  <c:v>44175</c:v>
                </c:pt>
                <c:pt idx="643">
                  <c:v>44182</c:v>
                </c:pt>
                <c:pt idx="644">
                  <c:v>44189</c:v>
                </c:pt>
                <c:pt idx="645">
                  <c:v>44196</c:v>
                </c:pt>
                <c:pt idx="646">
                  <c:v>44203</c:v>
                </c:pt>
                <c:pt idx="647">
                  <c:v>44210</c:v>
                </c:pt>
                <c:pt idx="648">
                  <c:v>44217</c:v>
                </c:pt>
                <c:pt idx="649">
                  <c:v>44224</c:v>
                </c:pt>
                <c:pt idx="650">
                  <c:v>44231</c:v>
                </c:pt>
                <c:pt idx="651">
                  <c:v>44238</c:v>
                </c:pt>
                <c:pt idx="652">
                  <c:v>44245</c:v>
                </c:pt>
                <c:pt idx="653">
                  <c:v>44252</c:v>
                </c:pt>
                <c:pt idx="654">
                  <c:v>44259</c:v>
                </c:pt>
                <c:pt idx="655">
                  <c:v>44266</c:v>
                </c:pt>
                <c:pt idx="656">
                  <c:v>44273</c:v>
                </c:pt>
                <c:pt idx="657">
                  <c:v>44280</c:v>
                </c:pt>
                <c:pt idx="658">
                  <c:v>44287</c:v>
                </c:pt>
                <c:pt idx="659">
                  <c:v>44294</c:v>
                </c:pt>
                <c:pt idx="660">
                  <c:v>44301</c:v>
                </c:pt>
                <c:pt idx="661">
                  <c:v>44308</c:v>
                </c:pt>
                <c:pt idx="662">
                  <c:v>44315</c:v>
                </c:pt>
                <c:pt idx="663">
                  <c:v>44322</c:v>
                </c:pt>
                <c:pt idx="664">
                  <c:v>44329</c:v>
                </c:pt>
                <c:pt idx="665">
                  <c:v>44336</c:v>
                </c:pt>
                <c:pt idx="666">
                  <c:v>44343</c:v>
                </c:pt>
                <c:pt idx="667">
                  <c:v>44350</c:v>
                </c:pt>
                <c:pt idx="668">
                  <c:v>44357</c:v>
                </c:pt>
                <c:pt idx="669">
                  <c:v>44364</c:v>
                </c:pt>
                <c:pt idx="670">
                  <c:v>44371</c:v>
                </c:pt>
                <c:pt idx="671">
                  <c:v>44378</c:v>
                </c:pt>
                <c:pt idx="672">
                  <c:v>44385</c:v>
                </c:pt>
                <c:pt idx="673">
                  <c:v>44392</c:v>
                </c:pt>
                <c:pt idx="674">
                  <c:v>44399</c:v>
                </c:pt>
                <c:pt idx="675">
                  <c:v>44406</c:v>
                </c:pt>
                <c:pt idx="676">
                  <c:v>44413</c:v>
                </c:pt>
                <c:pt idx="677">
                  <c:v>44420</c:v>
                </c:pt>
                <c:pt idx="678">
                  <c:v>44427</c:v>
                </c:pt>
                <c:pt idx="679">
                  <c:v>44434</c:v>
                </c:pt>
                <c:pt idx="680">
                  <c:v>44441</c:v>
                </c:pt>
                <c:pt idx="681">
                  <c:v>44448</c:v>
                </c:pt>
                <c:pt idx="682">
                  <c:v>44455</c:v>
                </c:pt>
                <c:pt idx="683">
                  <c:v>44462</c:v>
                </c:pt>
                <c:pt idx="684">
                  <c:v>44469</c:v>
                </c:pt>
                <c:pt idx="685">
                  <c:v>44476</c:v>
                </c:pt>
                <c:pt idx="686">
                  <c:v>44483</c:v>
                </c:pt>
                <c:pt idx="687">
                  <c:v>44490</c:v>
                </c:pt>
                <c:pt idx="688">
                  <c:v>44497</c:v>
                </c:pt>
                <c:pt idx="689">
                  <c:v>44504</c:v>
                </c:pt>
                <c:pt idx="690">
                  <c:v>44511</c:v>
                </c:pt>
                <c:pt idx="691">
                  <c:v>44518</c:v>
                </c:pt>
                <c:pt idx="692">
                  <c:v>44525</c:v>
                </c:pt>
                <c:pt idx="693">
                  <c:v>44532</c:v>
                </c:pt>
                <c:pt idx="694">
                  <c:v>44539</c:v>
                </c:pt>
                <c:pt idx="695">
                  <c:v>44546</c:v>
                </c:pt>
                <c:pt idx="696">
                  <c:v>44553</c:v>
                </c:pt>
                <c:pt idx="697">
                  <c:v>44560</c:v>
                </c:pt>
                <c:pt idx="698">
                  <c:v>44567</c:v>
                </c:pt>
                <c:pt idx="699">
                  <c:v>44574</c:v>
                </c:pt>
                <c:pt idx="700">
                  <c:v>44581</c:v>
                </c:pt>
                <c:pt idx="701">
                  <c:v>44588</c:v>
                </c:pt>
                <c:pt idx="702">
                  <c:v>44595</c:v>
                </c:pt>
                <c:pt idx="703">
                  <c:v>44602</c:v>
                </c:pt>
                <c:pt idx="704">
                  <c:v>44609</c:v>
                </c:pt>
                <c:pt idx="705">
                  <c:v>44616</c:v>
                </c:pt>
                <c:pt idx="706">
                  <c:v>44623</c:v>
                </c:pt>
                <c:pt idx="707">
                  <c:v>44630</c:v>
                </c:pt>
                <c:pt idx="708">
                  <c:v>44637</c:v>
                </c:pt>
                <c:pt idx="709">
                  <c:v>44644</c:v>
                </c:pt>
                <c:pt idx="710">
                  <c:v>44651</c:v>
                </c:pt>
                <c:pt idx="711">
                  <c:v>44658</c:v>
                </c:pt>
                <c:pt idx="712">
                  <c:v>44665</c:v>
                </c:pt>
                <c:pt idx="713">
                  <c:v>44672</c:v>
                </c:pt>
                <c:pt idx="714">
                  <c:v>44679</c:v>
                </c:pt>
                <c:pt idx="715">
                  <c:v>44686</c:v>
                </c:pt>
                <c:pt idx="716">
                  <c:v>44693</c:v>
                </c:pt>
                <c:pt idx="717">
                  <c:v>44700</c:v>
                </c:pt>
                <c:pt idx="718">
                  <c:v>44707</c:v>
                </c:pt>
                <c:pt idx="719">
                  <c:v>44714</c:v>
                </c:pt>
                <c:pt idx="720">
                  <c:v>44721</c:v>
                </c:pt>
                <c:pt idx="721">
                  <c:v>44728</c:v>
                </c:pt>
                <c:pt idx="722">
                  <c:v>44735</c:v>
                </c:pt>
                <c:pt idx="723">
                  <c:v>44742</c:v>
                </c:pt>
                <c:pt idx="724">
                  <c:v>44749</c:v>
                </c:pt>
                <c:pt idx="725">
                  <c:v>44756</c:v>
                </c:pt>
                <c:pt idx="726">
                  <c:v>44763</c:v>
                </c:pt>
                <c:pt idx="727">
                  <c:v>44770</c:v>
                </c:pt>
                <c:pt idx="728">
                  <c:v>44777</c:v>
                </c:pt>
                <c:pt idx="729">
                  <c:v>44784</c:v>
                </c:pt>
                <c:pt idx="730">
                  <c:v>44791</c:v>
                </c:pt>
                <c:pt idx="731">
                  <c:v>44798</c:v>
                </c:pt>
                <c:pt idx="732">
                  <c:v>44805</c:v>
                </c:pt>
                <c:pt idx="733">
                  <c:v>44812</c:v>
                </c:pt>
                <c:pt idx="734">
                  <c:v>44819</c:v>
                </c:pt>
                <c:pt idx="735">
                  <c:v>44826</c:v>
                </c:pt>
                <c:pt idx="736">
                  <c:v>44833</c:v>
                </c:pt>
                <c:pt idx="737">
                  <c:v>44840</c:v>
                </c:pt>
                <c:pt idx="738">
                  <c:v>44847</c:v>
                </c:pt>
                <c:pt idx="739">
                  <c:v>44854</c:v>
                </c:pt>
                <c:pt idx="740">
                  <c:v>44861</c:v>
                </c:pt>
                <c:pt idx="741">
                  <c:v>44868</c:v>
                </c:pt>
                <c:pt idx="742">
                  <c:v>44875</c:v>
                </c:pt>
                <c:pt idx="743">
                  <c:v>44882</c:v>
                </c:pt>
                <c:pt idx="744">
                  <c:v>44889</c:v>
                </c:pt>
                <c:pt idx="745">
                  <c:v>44896</c:v>
                </c:pt>
                <c:pt idx="746">
                  <c:v>44903</c:v>
                </c:pt>
                <c:pt idx="747">
                  <c:v>44910</c:v>
                </c:pt>
                <c:pt idx="748">
                  <c:v>44917</c:v>
                </c:pt>
                <c:pt idx="749">
                  <c:v>44924</c:v>
                </c:pt>
                <c:pt idx="750">
                  <c:v>44931</c:v>
                </c:pt>
                <c:pt idx="751">
                  <c:v>44938</c:v>
                </c:pt>
                <c:pt idx="752">
                  <c:v>44945</c:v>
                </c:pt>
                <c:pt idx="753">
                  <c:v>44952</c:v>
                </c:pt>
                <c:pt idx="754">
                  <c:v>44959</c:v>
                </c:pt>
                <c:pt idx="755">
                  <c:v>44966</c:v>
                </c:pt>
                <c:pt idx="756">
                  <c:v>44973</c:v>
                </c:pt>
                <c:pt idx="757">
                  <c:v>44980</c:v>
                </c:pt>
                <c:pt idx="758">
                  <c:v>44987</c:v>
                </c:pt>
                <c:pt idx="759">
                  <c:v>44994</c:v>
                </c:pt>
                <c:pt idx="760">
                  <c:v>45001</c:v>
                </c:pt>
                <c:pt idx="761">
                  <c:v>45008</c:v>
                </c:pt>
                <c:pt idx="762">
                  <c:v>45015</c:v>
                </c:pt>
                <c:pt idx="763">
                  <c:v>45022</c:v>
                </c:pt>
                <c:pt idx="764">
                  <c:v>45029</c:v>
                </c:pt>
                <c:pt idx="765">
                  <c:v>45036</c:v>
                </c:pt>
                <c:pt idx="766">
                  <c:v>45043</c:v>
                </c:pt>
                <c:pt idx="767">
                  <c:v>45050</c:v>
                </c:pt>
                <c:pt idx="768">
                  <c:v>45057</c:v>
                </c:pt>
                <c:pt idx="769">
                  <c:v>45064</c:v>
                </c:pt>
                <c:pt idx="770">
                  <c:v>45071</c:v>
                </c:pt>
                <c:pt idx="771">
                  <c:v>45078</c:v>
                </c:pt>
                <c:pt idx="772">
                  <c:v>45085</c:v>
                </c:pt>
                <c:pt idx="773">
                  <c:v>45092</c:v>
                </c:pt>
                <c:pt idx="774">
                  <c:v>45099</c:v>
                </c:pt>
                <c:pt idx="775">
                  <c:v>45106</c:v>
                </c:pt>
                <c:pt idx="776">
                  <c:v>45113</c:v>
                </c:pt>
                <c:pt idx="777">
                  <c:v>45120</c:v>
                </c:pt>
                <c:pt idx="778">
                  <c:v>45127</c:v>
                </c:pt>
                <c:pt idx="779">
                  <c:v>45134</c:v>
                </c:pt>
                <c:pt idx="780">
                  <c:v>45141</c:v>
                </c:pt>
                <c:pt idx="781">
                  <c:v>45148</c:v>
                </c:pt>
                <c:pt idx="782">
                  <c:v>45155</c:v>
                </c:pt>
                <c:pt idx="783">
                  <c:v>45162</c:v>
                </c:pt>
                <c:pt idx="784">
                  <c:v>45169</c:v>
                </c:pt>
                <c:pt idx="785">
                  <c:v>45176</c:v>
                </c:pt>
                <c:pt idx="786">
                  <c:v>45183</c:v>
                </c:pt>
                <c:pt idx="787">
                  <c:v>45190</c:v>
                </c:pt>
                <c:pt idx="788">
                  <c:v>45197</c:v>
                </c:pt>
                <c:pt idx="789">
                  <c:v>45204</c:v>
                </c:pt>
                <c:pt idx="790">
                  <c:v>45211</c:v>
                </c:pt>
                <c:pt idx="791">
                  <c:v>45218</c:v>
                </c:pt>
                <c:pt idx="792">
                  <c:v>45225</c:v>
                </c:pt>
                <c:pt idx="793">
                  <c:v>45232</c:v>
                </c:pt>
                <c:pt idx="794">
                  <c:v>45239</c:v>
                </c:pt>
                <c:pt idx="795">
                  <c:v>45246</c:v>
                </c:pt>
                <c:pt idx="796">
                  <c:v>45253</c:v>
                </c:pt>
                <c:pt idx="797">
                  <c:v>45260</c:v>
                </c:pt>
                <c:pt idx="798">
                  <c:v>45267</c:v>
                </c:pt>
                <c:pt idx="799">
                  <c:v>45274</c:v>
                </c:pt>
                <c:pt idx="800">
                  <c:v>45281</c:v>
                </c:pt>
                <c:pt idx="801">
                  <c:v>45289</c:v>
                </c:pt>
                <c:pt idx="802">
                  <c:v>45296</c:v>
                </c:pt>
                <c:pt idx="803">
                  <c:v>45303</c:v>
                </c:pt>
                <c:pt idx="804">
                  <c:v>45310</c:v>
                </c:pt>
                <c:pt idx="805">
                  <c:v>45317</c:v>
                </c:pt>
                <c:pt idx="806">
                  <c:v>45324</c:v>
                </c:pt>
                <c:pt idx="807">
                  <c:v>45331</c:v>
                </c:pt>
                <c:pt idx="808">
                  <c:v>45338</c:v>
                </c:pt>
                <c:pt idx="809">
                  <c:v>45345</c:v>
                </c:pt>
                <c:pt idx="810">
                  <c:v>45352</c:v>
                </c:pt>
                <c:pt idx="811">
                  <c:v>45359</c:v>
                </c:pt>
                <c:pt idx="812">
                  <c:v>45366</c:v>
                </c:pt>
                <c:pt idx="813">
                  <c:v>45373</c:v>
                </c:pt>
                <c:pt idx="814">
                  <c:v>45384</c:v>
                </c:pt>
                <c:pt idx="815">
                  <c:v>45387</c:v>
                </c:pt>
                <c:pt idx="816">
                  <c:v>45394</c:v>
                </c:pt>
                <c:pt idx="817">
                  <c:v>45401</c:v>
                </c:pt>
                <c:pt idx="818">
                  <c:v>45408</c:v>
                </c:pt>
                <c:pt idx="819">
                  <c:v>45418</c:v>
                </c:pt>
                <c:pt idx="820">
                  <c:v>45425</c:v>
                </c:pt>
                <c:pt idx="821">
                  <c:v>45432</c:v>
                </c:pt>
                <c:pt idx="822">
                  <c:v>45439</c:v>
                </c:pt>
                <c:pt idx="823">
                  <c:v>45446</c:v>
                </c:pt>
                <c:pt idx="824">
                  <c:v>45453</c:v>
                </c:pt>
                <c:pt idx="825">
                  <c:v>45460</c:v>
                </c:pt>
                <c:pt idx="826">
                  <c:v>45467</c:v>
                </c:pt>
                <c:pt idx="827">
                  <c:v>45474</c:v>
                </c:pt>
                <c:pt idx="828">
                  <c:v>45481</c:v>
                </c:pt>
                <c:pt idx="829">
                  <c:v>45488</c:v>
                </c:pt>
                <c:pt idx="830">
                  <c:v>45495</c:v>
                </c:pt>
                <c:pt idx="831">
                  <c:v>45502</c:v>
                </c:pt>
                <c:pt idx="832">
                  <c:v>45509</c:v>
                </c:pt>
                <c:pt idx="833">
                  <c:v>45516</c:v>
                </c:pt>
                <c:pt idx="834">
                  <c:v>45523</c:v>
                </c:pt>
                <c:pt idx="835">
                  <c:v>45530</c:v>
                </c:pt>
                <c:pt idx="836">
                  <c:v>45537</c:v>
                </c:pt>
                <c:pt idx="837">
                  <c:v>45544</c:v>
                </c:pt>
                <c:pt idx="838">
                  <c:v>45551</c:v>
                </c:pt>
                <c:pt idx="839">
                  <c:v>45558</c:v>
                </c:pt>
                <c:pt idx="840">
                  <c:v>45565</c:v>
                </c:pt>
                <c:pt idx="841">
                  <c:v>45572</c:v>
                </c:pt>
                <c:pt idx="842">
                  <c:v>45579</c:v>
                </c:pt>
                <c:pt idx="843">
                  <c:v>45586</c:v>
                </c:pt>
                <c:pt idx="844">
                  <c:v>45593</c:v>
                </c:pt>
                <c:pt idx="845">
                  <c:v>45600</c:v>
                </c:pt>
                <c:pt idx="846">
                  <c:v>45607</c:v>
                </c:pt>
                <c:pt idx="847">
                  <c:v>45614</c:v>
                </c:pt>
                <c:pt idx="848">
                  <c:v>45621</c:v>
                </c:pt>
                <c:pt idx="849">
                  <c:v>45628</c:v>
                </c:pt>
                <c:pt idx="850">
                  <c:v>45635</c:v>
                </c:pt>
                <c:pt idx="851">
                  <c:v>45642</c:v>
                </c:pt>
                <c:pt idx="852">
                  <c:v>45649</c:v>
                </c:pt>
                <c:pt idx="853">
                  <c:v>45657</c:v>
                </c:pt>
                <c:pt idx="854">
                  <c:v>45664</c:v>
                </c:pt>
                <c:pt idx="855">
                  <c:v>45671</c:v>
                </c:pt>
                <c:pt idx="856">
                  <c:v>45678</c:v>
                </c:pt>
                <c:pt idx="857">
                  <c:v>45685</c:v>
                </c:pt>
                <c:pt idx="858">
                  <c:v>45692</c:v>
                </c:pt>
                <c:pt idx="859">
                  <c:v>45699</c:v>
                </c:pt>
                <c:pt idx="860">
                  <c:v>45706</c:v>
                </c:pt>
                <c:pt idx="861">
                  <c:v>45713</c:v>
                </c:pt>
                <c:pt idx="862">
                  <c:v>45720</c:v>
                </c:pt>
                <c:pt idx="863">
                  <c:v>45727</c:v>
                </c:pt>
                <c:pt idx="864">
                  <c:v>45734</c:v>
                </c:pt>
                <c:pt idx="865">
                  <c:v>45741</c:v>
                </c:pt>
                <c:pt idx="866">
                  <c:v>45748</c:v>
                </c:pt>
                <c:pt idx="867">
                  <c:v>45755</c:v>
                </c:pt>
                <c:pt idx="868">
                  <c:v>45762</c:v>
                </c:pt>
                <c:pt idx="869">
                  <c:v>45771</c:v>
                </c:pt>
                <c:pt idx="870">
                  <c:v>45779</c:v>
                </c:pt>
                <c:pt idx="871">
                  <c:v>45785</c:v>
                </c:pt>
                <c:pt idx="872">
                  <c:v>45792</c:v>
                </c:pt>
                <c:pt idx="873">
                  <c:v>45799</c:v>
                </c:pt>
                <c:pt idx="874">
                  <c:v>45806</c:v>
                </c:pt>
                <c:pt idx="875">
                  <c:v>45813</c:v>
                </c:pt>
                <c:pt idx="876">
                  <c:v>45820</c:v>
                </c:pt>
                <c:pt idx="877">
                  <c:v>45827</c:v>
                </c:pt>
                <c:pt idx="878">
                  <c:v>45834</c:v>
                </c:pt>
                <c:pt idx="879">
                  <c:v>45841</c:v>
                </c:pt>
                <c:pt idx="880">
                  <c:v>45848</c:v>
                </c:pt>
                <c:pt idx="881">
                  <c:v>45855</c:v>
                </c:pt>
                <c:pt idx="882">
                  <c:v>45862</c:v>
                </c:pt>
                <c:pt idx="883">
                  <c:v>45869</c:v>
                </c:pt>
                <c:pt idx="884">
                  <c:v>45876</c:v>
                </c:pt>
                <c:pt idx="885">
                  <c:v>45883</c:v>
                </c:pt>
                <c:pt idx="886">
                  <c:v>45890</c:v>
                </c:pt>
                <c:pt idx="887">
                  <c:v>45897</c:v>
                </c:pt>
                <c:pt idx="888">
                  <c:v>45904</c:v>
                </c:pt>
                <c:pt idx="889">
                  <c:v>45911</c:v>
                </c:pt>
                <c:pt idx="890">
                  <c:v>45918</c:v>
                </c:pt>
                <c:pt idx="891">
                  <c:v>45925</c:v>
                </c:pt>
                <c:pt idx="892">
                  <c:v>45932</c:v>
                </c:pt>
                <c:pt idx="893">
                  <c:v>45939</c:v>
                </c:pt>
                <c:pt idx="894">
                  <c:v>45946</c:v>
                </c:pt>
                <c:pt idx="895">
                  <c:v>45953</c:v>
                </c:pt>
                <c:pt idx="896">
                  <c:v>45960</c:v>
                </c:pt>
                <c:pt idx="897">
                  <c:v>45967</c:v>
                </c:pt>
                <c:pt idx="898">
                  <c:v>45974</c:v>
                </c:pt>
                <c:pt idx="899">
                  <c:v>45981</c:v>
                </c:pt>
                <c:pt idx="900">
                  <c:v>45988</c:v>
                </c:pt>
                <c:pt idx="901">
                  <c:v>45995</c:v>
                </c:pt>
                <c:pt idx="902">
                  <c:v>46002</c:v>
                </c:pt>
                <c:pt idx="903">
                  <c:v>46009</c:v>
                </c:pt>
                <c:pt idx="904">
                  <c:v>46020</c:v>
                </c:pt>
                <c:pt idx="905">
                  <c:v>46024</c:v>
                </c:pt>
                <c:pt idx="906">
                  <c:v>46030</c:v>
                </c:pt>
                <c:pt idx="907">
                  <c:v>46037</c:v>
                </c:pt>
                <c:pt idx="908">
                  <c:v>46044</c:v>
                </c:pt>
                <c:pt idx="909">
                  <c:v>46051</c:v>
                </c:pt>
                <c:pt idx="910">
                  <c:v>46058</c:v>
                </c:pt>
                <c:pt idx="911">
                  <c:v>46065</c:v>
                </c:pt>
                <c:pt idx="912">
                  <c:v>46072</c:v>
                </c:pt>
                <c:pt idx="913">
                  <c:v>46079</c:v>
                </c:pt>
                <c:pt idx="914">
                  <c:v>46086</c:v>
                </c:pt>
                <c:pt idx="915">
                  <c:v>46093</c:v>
                </c:pt>
                <c:pt idx="916">
                  <c:v>46100</c:v>
                </c:pt>
                <c:pt idx="917">
                  <c:v>46107</c:v>
                </c:pt>
                <c:pt idx="918">
                  <c:v>46114</c:v>
                </c:pt>
                <c:pt idx="919">
                  <c:v>46121</c:v>
                </c:pt>
                <c:pt idx="920">
                  <c:v>46128</c:v>
                </c:pt>
                <c:pt idx="921">
                  <c:v>46135</c:v>
                </c:pt>
                <c:pt idx="922">
                  <c:v>46142</c:v>
                </c:pt>
                <c:pt idx="923">
                  <c:v>46149</c:v>
                </c:pt>
                <c:pt idx="924">
                  <c:v>46156</c:v>
                </c:pt>
                <c:pt idx="925">
                  <c:v>46163</c:v>
                </c:pt>
                <c:pt idx="926">
                  <c:v>46170</c:v>
                </c:pt>
                <c:pt idx="927">
                  <c:v>46177</c:v>
                </c:pt>
                <c:pt idx="928">
                  <c:v>46184</c:v>
                </c:pt>
                <c:pt idx="929">
                  <c:v>46191</c:v>
                </c:pt>
                <c:pt idx="930">
                  <c:v>46198</c:v>
                </c:pt>
                <c:pt idx="931">
                  <c:v>46205</c:v>
                </c:pt>
                <c:pt idx="932">
                  <c:v>46212</c:v>
                </c:pt>
                <c:pt idx="933">
                  <c:v>46219</c:v>
                </c:pt>
                <c:pt idx="934">
                  <c:v>46226</c:v>
                </c:pt>
                <c:pt idx="935">
                  <c:v>46233</c:v>
                </c:pt>
                <c:pt idx="936">
                  <c:v>46240</c:v>
                </c:pt>
                <c:pt idx="937">
                  <c:v>46247</c:v>
                </c:pt>
                <c:pt idx="938">
                  <c:v>46254</c:v>
                </c:pt>
                <c:pt idx="939">
                  <c:v>46261</c:v>
                </c:pt>
                <c:pt idx="940">
                  <c:v>46268</c:v>
                </c:pt>
                <c:pt idx="941">
                  <c:v>46275</c:v>
                </c:pt>
                <c:pt idx="942">
                  <c:v>46282</c:v>
                </c:pt>
                <c:pt idx="943">
                  <c:v>46289</c:v>
                </c:pt>
                <c:pt idx="944">
                  <c:v>46296</c:v>
                </c:pt>
                <c:pt idx="945">
                  <c:v>46303</c:v>
                </c:pt>
                <c:pt idx="946">
                  <c:v>46310</c:v>
                </c:pt>
                <c:pt idx="947">
                  <c:v>46317</c:v>
                </c:pt>
                <c:pt idx="948">
                  <c:v>46324</c:v>
                </c:pt>
                <c:pt idx="949">
                  <c:v>46331</c:v>
                </c:pt>
                <c:pt idx="950">
                  <c:v>46338</c:v>
                </c:pt>
                <c:pt idx="951">
                  <c:v>46345</c:v>
                </c:pt>
                <c:pt idx="952">
                  <c:v>46352</c:v>
                </c:pt>
                <c:pt idx="953">
                  <c:v>46359</c:v>
                </c:pt>
                <c:pt idx="954">
                  <c:v>46366</c:v>
                </c:pt>
                <c:pt idx="955">
                  <c:v>46373</c:v>
                </c:pt>
                <c:pt idx="956">
                  <c:v>46380</c:v>
                </c:pt>
                <c:pt idx="957">
                  <c:v>46387</c:v>
                </c:pt>
                <c:pt idx="958">
                  <c:v>46394</c:v>
                </c:pt>
                <c:pt idx="959">
                  <c:v>46401</c:v>
                </c:pt>
                <c:pt idx="960">
                  <c:v>46408</c:v>
                </c:pt>
                <c:pt idx="961">
                  <c:v>46415</c:v>
                </c:pt>
                <c:pt idx="962">
                  <c:v>46422</c:v>
                </c:pt>
                <c:pt idx="963">
                  <c:v>46429</c:v>
                </c:pt>
                <c:pt idx="964">
                  <c:v>46436</c:v>
                </c:pt>
                <c:pt idx="965">
                  <c:v>46443</c:v>
                </c:pt>
                <c:pt idx="966">
                  <c:v>46450</c:v>
                </c:pt>
                <c:pt idx="967">
                  <c:v>46457</c:v>
                </c:pt>
                <c:pt idx="968">
                  <c:v>46464</c:v>
                </c:pt>
                <c:pt idx="969">
                  <c:v>46471</c:v>
                </c:pt>
                <c:pt idx="970">
                  <c:v>46478</c:v>
                </c:pt>
                <c:pt idx="971">
                  <c:v>46485</c:v>
                </c:pt>
                <c:pt idx="972">
                  <c:v>46492</c:v>
                </c:pt>
                <c:pt idx="973">
                  <c:v>46499</c:v>
                </c:pt>
                <c:pt idx="974">
                  <c:v>46506</c:v>
                </c:pt>
                <c:pt idx="975">
                  <c:v>46513</c:v>
                </c:pt>
                <c:pt idx="976">
                  <c:v>46520</c:v>
                </c:pt>
                <c:pt idx="977">
                  <c:v>46527</c:v>
                </c:pt>
                <c:pt idx="978">
                  <c:v>46534</c:v>
                </c:pt>
                <c:pt idx="979">
                  <c:v>46541</c:v>
                </c:pt>
                <c:pt idx="980">
                  <c:v>46548</c:v>
                </c:pt>
                <c:pt idx="981">
                  <c:v>46555</c:v>
                </c:pt>
                <c:pt idx="982">
                  <c:v>46562</c:v>
                </c:pt>
                <c:pt idx="983">
                  <c:v>46569</c:v>
                </c:pt>
                <c:pt idx="984">
                  <c:v>46576</c:v>
                </c:pt>
                <c:pt idx="985">
                  <c:v>46583</c:v>
                </c:pt>
                <c:pt idx="986">
                  <c:v>46590</c:v>
                </c:pt>
                <c:pt idx="987">
                  <c:v>46597</c:v>
                </c:pt>
                <c:pt idx="988">
                  <c:v>46604</c:v>
                </c:pt>
                <c:pt idx="989">
                  <c:v>46611</c:v>
                </c:pt>
                <c:pt idx="990">
                  <c:v>46618</c:v>
                </c:pt>
                <c:pt idx="991">
                  <c:v>46625</c:v>
                </c:pt>
                <c:pt idx="992">
                  <c:v>46632</c:v>
                </c:pt>
                <c:pt idx="993">
                  <c:v>46639</c:v>
                </c:pt>
                <c:pt idx="994">
                  <c:v>46646</c:v>
                </c:pt>
                <c:pt idx="995">
                  <c:v>46653</c:v>
                </c:pt>
                <c:pt idx="996">
                  <c:v>46660</c:v>
                </c:pt>
                <c:pt idx="997">
                  <c:v>46667</c:v>
                </c:pt>
                <c:pt idx="998">
                  <c:v>46674</c:v>
                </c:pt>
                <c:pt idx="999">
                  <c:v>46681</c:v>
                </c:pt>
                <c:pt idx="1000">
                  <c:v>46688</c:v>
                </c:pt>
                <c:pt idx="1001">
                  <c:v>46695</c:v>
                </c:pt>
                <c:pt idx="1002">
                  <c:v>46702</c:v>
                </c:pt>
                <c:pt idx="1003">
                  <c:v>46709</c:v>
                </c:pt>
                <c:pt idx="1004">
                  <c:v>46716</c:v>
                </c:pt>
                <c:pt idx="1005">
                  <c:v>46723</c:v>
                </c:pt>
                <c:pt idx="1006">
                  <c:v>46730</c:v>
                </c:pt>
                <c:pt idx="1007">
                  <c:v>46737</c:v>
                </c:pt>
                <c:pt idx="1008">
                  <c:v>46744</c:v>
                </c:pt>
                <c:pt idx="1009">
                  <c:v>46751</c:v>
                </c:pt>
                <c:pt idx="1010">
                  <c:v>46758</c:v>
                </c:pt>
                <c:pt idx="1011">
                  <c:v>46765</c:v>
                </c:pt>
                <c:pt idx="1012">
                  <c:v>46772</c:v>
                </c:pt>
                <c:pt idx="1013">
                  <c:v>46779</c:v>
                </c:pt>
                <c:pt idx="1014">
                  <c:v>46786</c:v>
                </c:pt>
                <c:pt idx="1015">
                  <c:v>46793</c:v>
                </c:pt>
                <c:pt idx="1016">
                  <c:v>46800</c:v>
                </c:pt>
                <c:pt idx="1017">
                  <c:v>46807</c:v>
                </c:pt>
                <c:pt idx="1018">
                  <c:v>46814</c:v>
                </c:pt>
                <c:pt idx="1019">
                  <c:v>46821</c:v>
                </c:pt>
                <c:pt idx="1020">
                  <c:v>46828</c:v>
                </c:pt>
                <c:pt idx="1021">
                  <c:v>46835</c:v>
                </c:pt>
                <c:pt idx="1022">
                  <c:v>46842</c:v>
                </c:pt>
                <c:pt idx="1023">
                  <c:v>46849</c:v>
                </c:pt>
                <c:pt idx="1024">
                  <c:v>46856</c:v>
                </c:pt>
                <c:pt idx="1025">
                  <c:v>46863</c:v>
                </c:pt>
                <c:pt idx="1026">
                  <c:v>46870</c:v>
                </c:pt>
                <c:pt idx="1027">
                  <c:v>46877</c:v>
                </c:pt>
                <c:pt idx="1028">
                  <c:v>46884</c:v>
                </c:pt>
                <c:pt idx="1029">
                  <c:v>46891</c:v>
                </c:pt>
                <c:pt idx="1030">
                  <c:v>46898</c:v>
                </c:pt>
                <c:pt idx="1031">
                  <c:v>46905</c:v>
                </c:pt>
                <c:pt idx="1032">
                  <c:v>46912</c:v>
                </c:pt>
                <c:pt idx="1033">
                  <c:v>46919</c:v>
                </c:pt>
                <c:pt idx="1034">
                  <c:v>46926</c:v>
                </c:pt>
                <c:pt idx="1035">
                  <c:v>46933</c:v>
                </c:pt>
                <c:pt idx="1036">
                  <c:v>46940</c:v>
                </c:pt>
                <c:pt idx="1037">
                  <c:v>46947</c:v>
                </c:pt>
                <c:pt idx="1038">
                  <c:v>46954</c:v>
                </c:pt>
                <c:pt idx="1039">
                  <c:v>46961</c:v>
                </c:pt>
                <c:pt idx="1040">
                  <c:v>46968</c:v>
                </c:pt>
                <c:pt idx="1041">
                  <c:v>46975</c:v>
                </c:pt>
                <c:pt idx="1042">
                  <c:v>46982</c:v>
                </c:pt>
                <c:pt idx="1043">
                  <c:v>46989</c:v>
                </c:pt>
                <c:pt idx="1044">
                  <c:v>46996</c:v>
                </c:pt>
                <c:pt idx="1045">
                  <c:v>47003</c:v>
                </c:pt>
                <c:pt idx="1046">
                  <c:v>47010</c:v>
                </c:pt>
                <c:pt idx="1047">
                  <c:v>47017</c:v>
                </c:pt>
                <c:pt idx="1048">
                  <c:v>47024</c:v>
                </c:pt>
                <c:pt idx="1049">
                  <c:v>47031</c:v>
                </c:pt>
                <c:pt idx="1050">
                  <c:v>47038</c:v>
                </c:pt>
                <c:pt idx="1051">
                  <c:v>47045</c:v>
                </c:pt>
                <c:pt idx="1052">
                  <c:v>47052</c:v>
                </c:pt>
                <c:pt idx="1053">
                  <c:v>47059</c:v>
                </c:pt>
                <c:pt idx="1054">
                  <c:v>47066</c:v>
                </c:pt>
                <c:pt idx="1055">
                  <c:v>47073</c:v>
                </c:pt>
                <c:pt idx="1056">
                  <c:v>47080</c:v>
                </c:pt>
                <c:pt idx="1057">
                  <c:v>47087</c:v>
                </c:pt>
                <c:pt idx="1058">
                  <c:v>47094</c:v>
                </c:pt>
                <c:pt idx="1059">
                  <c:v>47101</c:v>
                </c:pt>
                <c:pt idx="1060">
                  <c:v>47108</c:v>
                </c:pt>
                <c:pt idx="1061">
                  <c:v>47116</c:v>
                </c:pt>
                <c:pt idx="1062">
                  <c:v>47123</c:v>
                </c:pt>
                <c:pt idx="1063">
                  <c:v>47130</c:v>
                </c:pt>
                <c:pt idx="1064">
                  <c:v>47137</c:v>
                </c:pt>
                <c:pt idx="1065">
                  <c:v>47144</c:v>
                </c:pt>
                <c:pt idx="1066">
                  <c:v>47151</c:v>
                </c:pt>
                <c:pt idx="1067">
                  <c:v>47158</c:v>
                </c:pt>
                <c:pt idx="1068">
                  <c:v>47165</c:v>
                </c:pt>
                <c:pt idx="1069">
                  <c:v>47172</c:v>
                </c:pt>
                <c:pt idx="1070">
                  <c:v>47179</c:v>
                </c:pt>
                <c:pt idx="1071">
                  <c:v>47186</c:v>
                </c:pt>
                <c:pt idx="1072">
                  <c:v>47193</c:v>
                </c:pt>
                <c:pt idx="1073">
                  <c:v>47200</c:v>
                </c:pt>
                <c:pt idx="1074">
                  <c:v>47211</c:v>
                </c:pt>
                <c:pt idx="1075">
                  <c:v>47214</c:v>
                </c:pt>
                <c:pt idx="1076">
                  <c:v>47221</c:v>
                </c:pt>
                <c:pt idx="1077">
                  <c:v>47228</c:v>
                </c:pt>
                <c:pt idx="1078">
                  <c:v>47235</c:v>
                </c:pt>
                <c:pt idx="1079">
                  <c:v>47242</c:v>
                </c:pt>
                <c:pt idx="1080">
                  <c:v>47249</c:v>
                </c:pt>
                <c:pt idx="1081">
                  <c:v>47256</c:v>
                </c:pt>
                <c:pt idx="1082">
                  <c:v>47263</c:v>
                </c:pt>
                <c:pt idx="1083">
                  <c:v>47270</c:v>
                </c:pt>
                <c:pt idx="1084">
                  <c:v>47277</c:v>
                </c:pt>
                <c:pt idx="1085">
                  <c:v>47284</c:v>
                </c:pt>
                <c:pt idx="1086">
                  <c:v>47291</c:v>
                </c:pt>
                <c:pt idx="1087">
                  <c:v>47298</c:v>
                </c:pt>
                <c:pt idx="1088">
                  <c:v>47305</c:v>
                </c:pt>
                <c:pt idx="1089">
                  <c:v>47312</c:v>
                </c:pt>
                <c:pt idx="1090">
                  <c:v>47319</c:v>
                </c:pt>
                <c:pt idx="1091">
                  <c:v>47326</c:v>
                </c:pt>
                <c:pt idx="1092">
                  <c:v>47333</c:v>
                </c:pt>
                <c:pt idx="1093">
                  <c:v>47340</c:v>
                </c:pt>
                <c:pt idx="1094">
                  <c:v>47347</c:v>
                </c:pt>
                <c:pt idx="1095">
                  <c:v>47354</c:v>
                </c:pt>
                <c:pt idx="1096">
                  <c:v>47361</c:v>
                </c:pt>
                <c:pt idx="1097">
                  <c:v>47368</c:v>
                </c:pt>
                <c:pt idx="1098">
                  <c:v>47375</c:v>
                </c:pt>
                <c:pt idx="1099">
                  <c:v>47382</c:v>
                </c:pt>
                <c:pt idx="1100">
                  <c:v>47389</c:v>
                </c:pt>
                <c:pt idx="1101">
                  <c:v>47396</c:v>
                </c:pt>
                <c:pt idx="1102">
                  <c:v>47403</c:v>
                </c:pt>
                <c:pt idx="1103">
                  <c:v>47410</c:v>
                </c:pt>
                <c:pt idx="1104">
                  <c:v>47417</c:v>
                </c:pt>
                <c:pt idx="1105">
                  <c:v>47424</c:v>
                </c:pt>
                <c:pt idx="1106">
                  <c:v>47431</c:v>
                </c:pt>
                <c:pt idx="1107">
                  <c:v>47438</c:v>
                </c:pt>
                <c:pt idx="1108">
                  <c:v>47445</c:v>
                </c:pt>
                <c:pt idx="1109">
                  <c:v>47452</c:v>
                </c:pt>
                <c:pt idx="1110">
                  <c:v>47459</c:v>
                </c:pt>
                <c:pt idx="1111">
                  <c:v>47466</c:v>
                </c:pt>
                <c:pt idx="1112">
                  <c:v>47473</c:v>
                </c:pt>
                <c:pt idx="1113">
                  <c:v>47483</c:v>
                </c:pt>
                <c:pt idx="1114">
                  <c:v>47490</c:v>
                </c:pt>
                <c:pt idx="1115">
                  <c:v>47497</c:v>
                </c:pt>
                <c:pt idx="1116">
                  <c:v>47504</c:v>
                </c:pt>
                <c:pt idx="1117">
                  <c:v>47511</c:v>
                </c:pt>
                <c:pt idx="1118">
                  <c:v>47518</c:v>
                </c:pt>
                <c:pt idx="1119">
                  <c:v>47525</c:v>
                </c:pt>
                <c:pt idx="1120">
                  <c:v>47532</c:v>
                </c:pt>
                <c:pt idx="1121">
                  <c:v>47539</c:v>
                </c:pt>
                <c:pt idx="1122">
                  <c:v>47546</c:v>
                </c:pt>
                <c:pt idx="1123">
                  <c:v>47553</c:v>
                </c:pt>
                <c:pt idx="1124">
                  <c:v>47560</c:v>
                </c:pt>
                <c:pt idx="1125">
                  <c:v>47567</c:v>
                </c:pt>
                <c:pt idx="1126">
                  <c:v>47574</c:v>
                </c:pt>
                <c:pt idx="1127">
                  <c:v>47581</c:v>
                </c:pt>
                <c:pt idx="1128">
                  <c:v>47588</c:v>
                </c:pt>
                <c:pt idx="1129">
                  <c:v>47597</c:v>
                </c:pt>
                <c:pt idx="1130">
                  <c:v>47602</c:v>
                </c:pt>
                <c:pt idx="1131">
                  <c:v>47609</c:v>
                </c:pt>
                <c:pt idx="1132">
                  <c:v>47616</c:v>
                </c:pt>
                <c:pt idx="1133">
                  <c:v>47623</c:v>
                </c:pt>
                <c:pt idx="1134">
                  <c:v>47630</c:v>
                </c:pt>
                <c:pt idx="1135">
                  <c:v>47637</c:v>
                </c:pt>
                <c:pt idx="1136">
                  <c:v>47644</c:v>
                </c:pt>
                <c:pt idx="1137">
                  <c:v>47651</c:v>
                </c:pt>
                <c:pt idx="1138">
                  <c:v>47658</c:v>
                </c:pt>
                <c:pt idx="1139">
                  <c:v>47665</c:v>
                </c:pt>
                <c:pt idx="1140">
                  <c:v>47672</c:v>
                </c:pt>
                <c:pt idx="1141">
                  <c:v>47679</c:v>
                </c:pt>
                <c:pt idx="1142">
                  <c:v>47686</c:v>
                </c:pt>
                <c:pt idx="1143">
                  <c:v>47693</c:v>
                </c:pt>
                <c:pt idx="1144">
                  <c:v>47700</c:v>
                </c:pt>
                <c:pt idx="1145">
                  <c:v>47707</c:v>
                </c:pt>
                <c:pt idx="1146">
                  <c:v>47714</c:v>
                </c:pt>
                <c:pt idx="1147">
                  <c:v>47721</c:v>
                </c:pt>
                <c:pt idx="1148">
                  <c:v>47728</c:v>
                </c:pt>
                <c:pt idx="1149">
                  <c:v>47735</c:v>
                </c:pt>
                <c:pt idx="1150">
                  <c:v>47742</c:v>
                </c:pt>
                <c:pt idx="1151">
                  <c:v>47749</c:v>
                </c:pt>
                <c:pt idx="1152">
                  <c:v>47756</c:v>
                </c:pt>
                <c:pt idx="1153">
                  <c:v>47763</c:v>
                </c:pt>
                <c:pt idx="1154">
                  <c:v>47770</c:v>
                </c:pt>
                <c:pt idx="1155">
                  <c:v>47777</c:v>
                </c:pt>
                <c:pt idx="1156">
                  <c:v>47784</c:v>
                </c:pt>
                <c:pt idx="1157">
                  <c:v>47791</c:v>
                </c:pt>
                <c:pt idx="1158">
                  <c:v>47798</c:v>
                </c:pt>
                <c:pt idx="1159">
                  <c:v>47805</c:v>
                </c:pt>
                <c:pt idx="1160">
                  <c:v>47812</c:v>
                </c:pt>
                <c:pt idx="1161">
                  <c:v>47819</c:v>
                </c:pt>
                <c:pt idx="1162">
                  <c:v>47826</c:v>
                </c:pt>
                <c:pt idx="1163">
                  <c:v>47833</c:v>
                </c:pt>
                <c:pt idx="1164">
                  <c:v>47840</c:v>
                </c:pt>
                <c:pt idx="1165">
                  <c:v>47848</c:v>
                </c:pt>
                <c:pt idx="1166">
                  <c:v>47855</c:v>
                </c:pt>
                <c:pt idx="1167">
                  <c:v>47862</c:v>
                </c:pt>
                <c:pt idx="1168">
                  <c:v>47869</c:v>
                </c:pt>
                <c:pt idx="1169">
                  <c:v>47876</c:v>
                </c:pt>
                <c:pt idx="1170">
                  <c:v>47883</c:v>
                </c:pt>
                <c:pt idx="1171">
                  <c:v>47890</c:v>
                </c:pt>
                <c:pt idx="1172">
                  <c:v>47897</c:v>
                </c:pt>
                <c:pt idx="1173">
                  <c:v>47904</c:v>
                </c:pt>
                <c:pt idx="1174">
                  <c:v>47911</c:v>
                </c:pt>
                <c:pt idx="1175">
                  <c:v>47918</c:v>
                </c:pt>
                <c:pt idx="1176">
                  <c:v>47925</c:v>
                </c:pt>
                <c:pt idx="1177">
                  <c:v>47932</c:v>
                </c:pt>
                <c:pt idx="1178">
                  <c:v>47939</c:v>
                </c:pt>
                <c:pt idx="1179">
                  <c:v>47946</c:v>
                </c:pt>
                <c:pt idx="1180">
                  <c:v>47955</c:v>
                </c:pt>
                <c:pt idx="1181">
                  <c:v>47962</c:v>
                </c:pt>
                <c:pt idx="1182">
                  <c:v>47970</c:v>
                </c:pt>
                <c:pt idx="1183">
                  <c:v>47976</c:v>
                </c:pt>
                <c:pt idx="1184">
                  <c:v>47983</c:v>
                </c:pt>
                <c:pt idx="1185">
                  <c:v>47990</c:v>
                </c:pt>
                <c:pt idx="1186">
                  <c:v>47997</c:v>
                </c:pt>
                <c:pt idx="1187">
                  <c:v>48004</c:v>
                </c:pt>
                <c:pt idx="1188">
                  <c:v>48011</c:v>
                </c:pt>
                <c:pt idx="1189">
                  <c:v>48018</c:v>
                </c:pt>
                <c:pt idx="1190">
                  <c:v>48025</c:v>
                </c:pt>
                <c:pt idx="1191">
                  <c:v>48032</c:v>
                </c:pt>
                <c:pt idx="1192">
                  <c:v>48039</c:v>
                </c:pt>
                <c:pt idx="1193">
                  <c:v>48046</c:v>
                </c:pt>
                <c:pt idx="1194">
                  <c:v>48053</c:v>
                </c:pt>
                <c:pt idx="1195">
                  <c:v>48060</c:v>
                </c:pt>
                <c:pt idx="1196">
                  <c:v>48067</c:v>
                </c:pt>
                <c:pt idx="1197">
                  <c:v>48074</c:v>
                </c:pt>
                <c:pt idx="1198">
                  <c:v>48081</c:v>
                </c:pt>
                <c:pt idx="1199">
                  <c:v>48088</c:v>
                </c:pt>
                <c:pt idx="1200">
                  <c:v>48095</c:v>
                </c:pt>
                <c:pt idx="1201">
                  <c:v>48102</c:v>
                </c:pt>
                <c:pt idx="1202">
                  <c:v>48109</c:v>
                </c:pt>
                <c:pt idx="1203">
                  <c:v>48116</c:v>
                </c:pt>
                <c:pt idx="1204">
                  <c:v>48123</c:v>
                </c:pt>
                <c:pt idx="1205">
                  <c:v>48130</c:v>
                </c:pt>
                <c:pt idx="1206">
                  <c:v>48137</c:v>
                </c:pt>
                <c:pt idx="1207">
                  <c:v>48144</c:v>
                </c:pt>
                <c:pt idx="1208">
                  <c:v>48151</c:v>
                </c:pt>
                <c:pt idx="1209">
                  <c:v>48158</c:v>
                </c:pt>
                <c:pt idx="1210">
                  <c:v>48165</c:v>
                </c:pt>
                <c:pt idx="1211">
                  <c:v>48172</c:v>
                </c:pt>
                <c:pt idx="1212">
                  <c:v>48179</c:v>
                </c:pt>
                <c:pt idx="1213">
                  <c:v>48186</c:v>
                </c:pt>
                <c:pt idx="1214">
                  <c:v>48193</c:v>
                </c:pt>
                <c:pt idx="1215">
                  <c:v>48200</c:v>
                </c:pt>
                <c:pt idx="1216">
                  <c:v>48211</c:v>
                </c:pt>
                <c:pt idx="1217">
                  <c:v>48215</c:v>
                </c:pt>
                <c:pt idx="1218">
                  <c:v>48221</c:v>
                </c:pt>
                <c:pt idx="1219">
                  <c:v>48228</c:v>
                </c:pt>
                <c:pt idx="1220">
                  <c:v>48235</c:v>
                </c:pt>
                <c:pt idx="1221">
                  <c:v>48242</c:v>
                </c:pt>
                <c:pt idx="1222">
                  <c:v>48249</c:v>
                </c:pt>
                <c:pt idx="1223">
                  <c:v>48256</c:v>
                </c:pt>
                <c:pt idx="1224">
                  <c:v>48263</c:v>
                </c:pt>
                <c:pt idx="1225">
                  <c:v>48270</c:v>
                </c:pt>
                <c:pt idx="1226">
                  <c:v>48277</c:v>
                </c:pt>
                <c:pt idx="1227">
                  <c:v>48284</c:v>
                </c:pt>
                <c:pt idx="1228">
                  <c:v>48291</c:v>
                </c:pt>
                <c:pt idx="1229">
                  <c:v>48298</c:v>
                </c:pt>
                <c:pt idx="1230">
                  <c:v>48305</c:v>
                </c:pt>
                <c:pt idx="1231">
                  <c:v>48312</c:v>
                </c:pt>
                <c:pt idx="1232">
                  <c:v>48319</c:v>
                </c:pt>
                <c:pt idx="1233">
                  <c:v>48326</c:v>
                </c:pt>
                <c:pt idx="1234">
                  <c:v>48333</c:v>
                </c:pt>
                <c:pt idx="1235">
                  <c:v>48340</c:v>
                </c:pt>
                <c:pt idx="1236">
                  <c:v>48347</c:v>
                </c:pt>
                <c:pt idx="1237">
                  <c:v>48354</c:v>
                </c:pt>
                <c:pt idx="1238">
                  <c:v>48361</c:v>
                </c:pt>
                <c:pt idx="1239">
                  <c:v>48368</c:v>
                </c:pt>
                <c:pt idx="1240">
                  <c:v>48375</c:v>
                </c:pt>
                <c:pt idx="1241">
                  <c:v>48382</c:v>
                </c:pt>
                <c:pt idx="1242">
                  <c:v>48389</c:v>
                </c:pt>
                <c:pt idx="1243">
                  <c:v>48396</c:v>
                </c:pt>
                <c:pt idx="1244">
                  <c:v>48403</c:v>
                </c:pt>
                <c:pt idx="1245">
                  <c:v>48410</c:v>
                </c:pt>
                <c:pt idx="1246">
                  <c:v>48417</c:v>
                </c:pt>
                <c:pt idx="1247">
                  <c:v>48424</c:v>
                </c:pt>
                <c:pt idx="1248">
                  <c:v>48431</c:v>
                </c:pt>
                <c:pt idx="1249">
                  <c:v>48438</c:v>
                </c:pt>
                <c:pt idx="1250">
                  <c:v>48445</c:v>
                </c:pt>
                <c:pt idx="1251">
                  <c:v>48452</c:v>
                </c:pt>
                <c:pt idx="1252">
                  <c:v>48459</c:v>
                </c:pt>
                <c:pt idx="1253">
                  <c:v>48466</c:v>
                </c:pt>
                <c:pt idx="1254">
                  <c:v>48473</c:v>
                </c:pt>
                <c:pt idx="1255">
                  <c:v>48480</c:v>
                </c:pt>
                <c:pt idx="1256">
                  <c:v>48487</c:v>
                </c:pt>
                <c:pt idx="1257">
                  <c:v>48494</c:v>
                </c:pt>
                <c:pt idx="1258">
                  <c:v>48501</c:v>
                </c:pt>
                <c:pt idx="1259">
                  <c:v>48508</c:v>
                </c:pt>
                <c:pt idx="1260">
                  <c:v>48515</c:v>
                </c:pt>
                <c:pt idx="1261">
                  <c:v>48522</c:v>
                </c:pt>
                <c:pt idx="1262">
                  <c:v>48529</c:v>
                </c:pt>
                <c:pt idx="1263">
                  <c:v>48536</c:v>
                </c:pt>
                <c:pt idx="1264">
                  <c:v>48543</c:v>
                </c:pt>
                <c:pt idx="1265">
                  <c:v>48550</c:v>
                </c:pt>
                <c:pt idx="1266">
                  <c:v>48557</c:v>
                </c:pt>
                <c:pt idx="1267">
                  <c:v>48564</c:v>
                </c:pt>
                <c:pt idx="1268">
                  <c:v>48571</c:v>
                </c:pt>
                <c:pt idx="1269">
                  <c:v>48578</c:v>
                </c:pt>
                <c:pt idx="1270">
                  <c:v>48585</c:v>
                </c:pt>
                <c:pt idx="1271">
                  <c:v>48592</c:v>
                </c:pt>
                <c:pt idx="1272">
                  <c:v>48599</c:v>
                </c:pt>
                <c:pt idx="1273">
                  <c:v>48606</c:v>
                </c:pt>
                <c:pt idx="1274">
                  <c:v>48613</c:v>
                </c:pt>
                <c:pt idx="1275">
                  <c:v>48620</c:v>
                </c:pt>
                <c:pt idx="1276">
                  <c:v>48627</c:v>
                </c:pt>
                <c:pt idx="1277">
                  <c:v>48634</c:v>
                </c:pt>
                <c:pt idx="1278">
                  <c:v>48641</c:v>
                </c:pt>
                <c:pt idx="1279">
                  <c:v>48648</c:v>
                </c:pt>
                <c:pt idx="1280">
                  <c:v>48655</c:v>
                </c:pt>
                <c:pt idx="1281">
                  <c:v>48662</c:v>
                </c:pt>
                <c:pt idx="1282">
                  <c:v>48669</c:v>
                </c:pt>
                <c:pt idx="1283">
                  <c:v>48676</c:v>
                </c:pt>
                <c:pt idx="1284">
                  <c:v>48683</c:v>
                </c:pt>
                <c:pt idx="1285">
                  <c:v>48690</c:v>
                </c:pt>
                <c:pt idx="1286">
                  <c:v>48697</c:v>
                </c:pt>
                <c:pt idx="1287">
                  <c:v>48704</c:v>
                </c:pt>
                <c:pt idx="1288">
                  <c:v>48711</c:v>
                </c:pt>
                <c:pt idx="1289">
                  <c:v>48718</c:v>
                </c:pt>
                <c:pt idx="1290">
                  <c:v>48725</c:v>
                </c:pt>
                <c:pt idx="1291">
                  <c:v>48732</c:v>
                </c:pt>
                <c:pt idx="1292">
                  <c:v>48739</c:v>
                </c:pt>
                <c:pt idx="1293">
                  <c:v>48746</c:v>
                </c:pt>
                <c:pt idx="1294">
                  <c:v>48753</c:v>
                </c:pt>
                <c:pt idx="1295">
                  <c:v>48760</c:v>
                </c:pt>
                <c:pt idx="1296">
                  <c:v>48767</c:v>
                </c:pt>
                <c:pt idx="1297">
                  <c:v>48774</c:v>
                </c:pt>
                <c:pt idx="1298">
                  <c:v>48781</c:v>
                </c:pt>
                <c:pt idx="1299">
                  <c:v>48788</c:v>
                </c:pt>
                <c:pt idx="1300">
                  <c:v>48795</c:v>
                </c:pt>
                <c:pt idx="1301">
                  <c:v>48802</c:v>
                </c:pt>
                <c:pt idx="1302">
                  <c:v>48809</c:v>
                </c:pt>
                <c:pt idx="1303">
                  <c:v>48816</c:v>
                </c:pt>
                <c:pt idx="1304">
                  <c:v>48823</c:v>
                </c:pt>
                <c:pt idx="1305">
                  <c:v>48830</c:v>
                </c:pt>
                <c:pt idx="1306">
                  <c:v>48837</c:v>
                </c:pt>
                <c:pt idx="1307">
                  <c:v>48844</c:v>
                </c:pt>
                <c:pt idx="1308">
                  <c:v>48851</c:v>
                </c:pt>
                <c:pt idx="1309">
                  <c:v>48858</c:v>
                </c:pt>
                <c:pt idx="1310">
                  <c:v>48865</c:v>
                </c:pt>
                <c:pt idx="1311">
                  <c:v>48872</c:v>
                </c:pt>
                <c:pt idx="1312">
                  <c:v>48879</c:v>
                </c:pt>
                <c:pt idx="1313">
                  <c:v>48886</c:v>
                </c:pt>
                <c:pt idx="1314">
                  <c:v>48893</c:v>
                </c:pt>
                <c:pt idx="1315">
                  <c:v>48900</c:v>
                </c:pt>
                <c:pt idx="1316">
                  <c:v>48907</c:v>
                </c:pt>
                <c:pt idx="1317">
                  <c:v>48914</c:v>
                </c:pt>
                <c:pt idx="1318">
                  <c:v>48921</c:v>
                </c:pt>
                <c:pt idx="1319">
                  <c:v>48928</c:v>
                </c:pt>
                <c:pt idx="1320">
                  <c:v>48935</c:v>
                </c:pt>
                <c:pt idx="1321">
                  <c:v>48942</c:v>
                </c:pt>
                <c:pt idx="1322">
                  <c:v>48949</c:v>
                </c:pt>
                <c:pt idx="1323">
                  <c:v>48956</c:v>
                </c:pt>
                <c:pt idx="1324">
                  <c:v>48963</c:v>
                </c:pt>
                <c:pt idx="1325">
                  <c:v>48970</c:v>
                </c:pt>
                <c:pt idx="1326">
                  <c:v>48977</c:v>
                </c:pt>
                <c:pt idx="1327">
                  <c:v>48984</c:v>
                </c:pt>
                <c:pt idx="1328">
                  <c:v>48991</c:v>
                </c:pt>
                <c:pt idx="1329">
                  <c:v>48998</c:v>
                </c:pt>
                <c:pt idx="1330">
                  <c:v>49005</c:v>
                </c:pt>
                <c:pt idx="1331">
                  <c:v>49012</c:v>
                </c:pt>
                <c:pt idx="1332">
                  <c:v>49019</c:v>
                </c:pt>
                <c:pt idx="1333">
                  <c:v>49026</c:v>
                </c:pt>
                <c:pt idx="1334">
                  <c:v>49033</c:v>
                </c:pt>
                <c:pt idx="1335">
                  <c:v>49040</c:v>
                </c:pt>
                <c:pt idx="1336">
                  <c:v>49047</c:v>
                </c:pt>
                <c:pt idx="1337">
                  <c:v>49054</c:v>
                </c:pt>
                <c:pt idx="1338">
                  <c:v>49061</c:v>
                </c:pt>
                <c:pt idx="1339">
                  <c:v>49068</c:v>
                </c:pt>
                <c:pt idx="1340">
                  <c:v>49075</c:v>
                </c:pt>
                <c:pt idx="1341">
                  <c:v>49082</c:v>
                </c:pt>
                <c:pt idx="1342">
                  <c:v>49089</c:v>
                </c:pt>
                <c:pt idx="1343">
                  <c:v>49096</c:v>
                </c:pt>
                <c:pt idx="1344">
                  <c:v>49103</c:v>
                </c:pt>
                <c:pt idx="1345">
                  <c:v>49110</c:v>
                </c:pt>
                <c:pt idx="1346">
                  <c:v>49117</c:v>
                </c:pt>
                <c:pt idx="1347">
                  <c:v>49124</c:v>
                </c:pt>
                <c:pt idx="1348">
                  <c:v>49131</c:v>
                </c:pt>
                <c:pt idx="1349">
                  <c:v>49138</c:v>
                </c:pt>
                <c:pt idx="1350">
                  <c:v>49145</c:v>
                </c:pt>
                <c:pt idx="1351">
                  <c:v>49152</c:v>
                </c:pt>
                <c:pt idx="1352">
                  <c:v>49159</c:v>
                </c:pt>
                <c:pt idx="1353">
                  <c:v>49166</c:v>
                </c:pt>
                <c:pt idx="1354">
                  <c:v>49173</c:v>
                </c:pt>
                <c:pt idx="1355">
                  <c:v>49180</c:v>
                </c:pt>
                <c:pt idx="1356">
                  <c:v>49187</c:v>
                </c:pt>
                <c:pt idx="1357">
                  <c:v>49194</c:v>
                </c:pt>
                <c:pt idx="1358">
                  <c:v>49201</c:v>
                </c:pt>
                <c:pt idx="1359">
                  <c:v>49208</c:v>
                </c:pt>
                <c:pt idx="1360">
                  <c:v>49215</c:v>
                </c:pt>
                <c:pt idx="1361">
                  <c:v>49222</c:v>
                </c:pt>
                <c:pt idx="1362">
                  <c:v>49229</c:v>
                </c:pt>
                <c:pt idx="1363">
                  <c:v>49236</c:v>
                </c:pt>
                <c:pt idx="1364">
                  <c:v>49243</c:v>
                </c:pt>
                <c:pt idx="1365">
                  <c:v>49250</c:v>
                </c:pt>
                <c:pt idx="1366">
                  <c:v>49257</c:v>
                </c:pt>
                <c:pt idx="1367">
                  <c:v>49264</c:v>
                </c:pt>
                <c:pt idx="1368">
                  <c:v>49271</c:v>
                </c:pt>
                <c:pt idx="1369">
                  <c:v>49278</c:v>
                </c:pt>
                <c:pt idx="1370">
                  <c:v>49285</c:v>
                </c:pt>
                <c:pt idx="1371">
                  <c:v>49292</c:v>
                </c:pt>
                <c:pt idx="1372">
                  <c:v>49299</c:v>
                </c:pt>
                <c:pt idx="1373">
                  <c:v>49307</c:v>
                </c:pt>
                <c:pt idx="1374">
                  <c:v>49314</c:v>
                </c:pt>
                <c:pt idx="1375">
                  <c:v>49321</c:v>
                </c:pt>
                <c:pt idx="1376">
                  <c:v>49328</c:v>
                </c:pt>
                <c:pt idx="1377">
                  <c:v>49335</c:v>
                </c:pt>
                <c:pt idx="1378">
                  <c:v>49342</c:v>
                </c:pt>
                <c:pt idx="1379">
                  <c:v>49349</c:v>
                </c:pt>
                <c:pt idx="1380">
                  <c:v>49356</c:v>
                </c:pt>
                <c:pt idx="1381">
                  <c:v>49363</c:v>
                </c:pt>
                <c:pt idx="1382">
                  <c:v>49370</c:v>
                </c:pt>
                <c:pt idx="1383">
                  <c:v>49377</c:v>
                </c:pt>
                <c:pt idx="1384">
                  <c:v>49384</c:v>
                </c:pt>
                <c:pt idx="1385">
                  <c:v>49395</c:v>
                </c:pt>
                <c:pt idx="1386">
                  <c:v>49398</c:v>
                </c:pt>
                <c:pt idx="1387">
                  <c:v>49405</c:v>
                </c:pt>
                <c:pt idx="1388">
                  <c:v>49412</c:v>
                </c:pt>
                <c:pt idx="1389">
                  <c:v>49419</c:v>
                </c:pt>
                <c:pt idx="1390">
                  <c:v>49426</c:v>
                </c:pt>
                <c:pt idx="1391">
                  <c:v>49433</c:v>
                </c:pt>
                <c:pt idx="1392">
                  <c:v>49440</c:v>
                </c:pt>
                <c:pt idx="1393">
                  <c:v>49447</c:v>
                </c:pt>
                <c:pt idx="1394">
                  <c:v>49454</c:v>
                </c:pt>
                <c:pt idx="1395">
                  <c:v>49461</c:v>
                </c:pt>
                <c:pt idx="1396">
                  <c:v>49468</c:v>
                </c:pt>
                <c:pt idx="1397">
                  <c:v>49475</c:v>
                </c:pt>
                <c:pt idx="1398">
                  <c:v>49482</c:v>
                </c:pt>
                <c:pt idx="1399">
                  <c:v>49489</c:v>
                </c:pt>
                <c:pt idx="1400">
                  <c:v>49496</c:v>
                </c:pt>
                <c:pt idx="1401">
                  <c:v>49503</c:v>
                </c:pt>
                <c:pt idx="1402">
                  <c:v>49510</c:v>
                </c:pt>
                <c:pt idx="1403">
                  <c:v>49517</c:v>
                </c:pt>
                <c:pt idx="1404">
                  <c:v>49524</c:v>
                </c:pt>
                <c:pt idx="1405">
                  <c:v>49531</c:v>
                </c:pt>
                <c:pt idx="1406">
                  <c:v>49538</c:v>
                </c:pt>
                <c:pt idx="1407">
                  <c:v>49545</c:v>
                </c:pt>
                <c:pt idx="1408">
                  <c:v>49552</c:v>
                </c:pt>
                <c:pt idx="1409">
                  <c:v>49559</c:v>
                </c:pt>
                <c:pt idx="1410">
                  <c:v>49566</c:v>
                </c:pt>
                <c:pt idx="1411">
                  <c:v>49573</c:v>
                </c:pt>
                <c:pt idx="1412">
                  <c:v>49580</c:v>
                </c:pt>
                <c:pt idx="1413">
                  <c:v>49587</c:v>
                </c:pt>
                <c:pt idx="1414">
                  <c:v>49594</c:v>
                </c:pt>
                <c:pt idx="1415">
                  <c:v>49601</c:v>
                </c:pt>
                <c:pt idx="1416">
                  <c:v>49608</c:v>
                </c:pt>
                <c:pt idx="1417">
                  <c:v>49615</c:v>
                </c:pt>
                <c:pt idx="1418">
                  <c:v>49622</c:v>
                </c:pt>
                <c:pt idx="1419">
                  <c:v>49629</c:v>
                </c:pt>
                <c:pt idx="1420">
                  <c:v>49636</c:v>
                </c:pt>
                <c:pt idx="1421">
                  <c:v>49643</c:v>
                </c:pt>
                <c:pt idx="1422">
                  <c:v>49650</c:v>
                </c:pt>
                <c:pt idx="1423">
                  <c:v>49657</c:v>
                </c:pt>
                <c:pt idx="1424">
                  <c:v>49664</c:v>
                </c:pt>
                <c:pt idx="1425">
                  <c:v>49674</c:v>
                </c:pt>
                <c:pt idx="1426">
                  <c:v>49681</c:v>
                </c:pt>
                <c:pt idx="1427">
                  <c:v>49688</c:v>
                </c:pt>
                <c:pt idx="1428">
                  <c:v>49695</c:v>
                </c:pt>
                <c:pt idx="1429">
                  <c:v>49702</c:v>
                </c:pt>
                <c:pt idx="1430">
                  <c:v>49709</c:v>
                </c:pt>
                <c:pt idx="1431">
                  <c:v>49716</c:v>
                </c:pt>
                <c:pt idx="1432">
                  <c:v>49723</c:v>
                </c:pt>
                <c:pt idx="1433">
                  <c:v>49730</c:v>
                </c:pt>
                <c:pt idx="1434">
                  <c:v>49737</c:v>
                </c:pt>
                <c:pt idx="1435">
                  <c:v>49744</c:v>
                </c:pt>
                <c:pt idx="1436">
                  <c:v>49751</c:v>
                </c:pt>
                <c:pt idx="1437">
                  <c:v>49758</c:v>
                </c:pt>
                <c:pt idx="1438">
                  <c:v>49765</c:v>
                </c:pt>
                <c:pt idx="1439">
                  <c:v>49772</c:v>
                </c:pt>
                <c:pt idx="1440">
                  <c:v>49781</c:v>
                </c:pt>
                <c:pt idx="1441">
                  <c:v>49786</c:v>
                </c:pt>
                <c:pt idx="1442">
                  <c:v>49793</c:v>
                </c:pt>
                <c:pt idx="1443">
                  <c:v>49801</c:v>
                </c:pt>
                <c:pt idx="1444">
                  <c:v>49808</c:v>
                </c:pt>
                <c:pt idx="1445">
                  <c:v>49815</c:v>
                </c:pt>
                <c:pt idx="1446">
                  <c:v>49822</c:v>
                </c:pt>
                <c:pt idx="1447">
                  <c:v>49829</c:v>
                </c:pt>
                <c:pt idx="1448">
                  <c:v>49836</c:v>
                </c:pt>
                <c:pt idx="1449">
                  <c:v>49843</c:v>
                </c:pt>
                <c:pt idx="1450">
                  <c:v>49850</c:v>
                </c:pt>
                <c:pt idx="1451">
                  <c:v>49857</c:v>
                </c:pt>
                <c:pt idx="1452">
                  <c:v>49864</c:v>
                </c:pt>
                <c:pt idx="1453">
                  <c:v>49871</c:v>
                </c:pt>
                <c:pt idx="1454">
                  <c:v>49878</c:v>
                </c:pt>
                <c:pt idx="1455">
                  <c:v>49885</c:v>
                </c:pt>
                <c:pt idx="1456">
                  <c:v>49892</c:v>
                </c:pt>
                <c:pt idx="1457">
                  <c:v>49899</c:v>
                </c:pt>
                <c:pt idx="1458">
                  <c:v>49906</c:v>
                </c:pt>
                <c:pt idx="1459">
                  <c:v>49913</c:v>
                </c:pt>
                <c:pt idx="1460">
                  <c:v>49920</c:v>
                </c:pt>
                <c:pt idx="1461">
                  <c:v>49927</c:v>
                </c:pt>
                <c:pt idx="1462">
                  <c:v>49934</c:v>
                </c:pt>
                <c:pt idx="1463">
                  <c:v>49941</c:v>
                </c:pt>
                <c:pt idx="1464">
                  <c:v>49948</c:v>
                </c:pt>
                <c:pt idx="1465">
                  <c:v>49955</c:v>
                </c:pt>
                <c:pt idx="1466">
                  <c:v>49962</c:v>
                </c:pt>
                <c:pt idx="1467">
                  <c:v>49969</c:v>
                </c:pt>
                <c:pt idx="1468">
                  <c:v>49976</c:v>
                </c:pt>
                <c:pt idx="1469">
                  <c:v>49983</c:v>
                </c:pt>
                <c:pt idx="1470">
                  <c:v>49990</c:v>
                </c:pt>
                <c:pt idx="1471">
                  <c:v>49997</c:v>
                </c:pt>
                <c:pt idx="1472">
                  <c:v>50004</c:v>
                </c:pt>
                <c:pt idx="1473">
                  <c:v>50011</c:v>
                </c:pt>
                <c:pt idx="1474">
                  <c:v>50018</c:v>
                </c:pt>
                <c:pt idx="1475">
                  <c:v>50025</c:v>
                </c:pt>
                <c:pt idx="1476">
                  <c:v>50032</c:v>
                </c:pt>
                <c:pt idx="1477">
                  <c:v>50040</c:v>
                </c:pt>
                <c:pt idx="1478">
                  <c:v>50047</c:v>
                </c:pt>
                <c:pt idx="1479">
                  <c:v>50054</c:v>
                </c:pt>
                <c:pt idx="1480">
                  <c:v>50061</c:v>
                </c:pt>
                <c:pt idx="1481">
                  <c:v>50068</c:v>
                </c:pt>
                <c:pt idx="1482">
                  <c:v>50075</c:v>
                </c:pt>
                <c:pt idx="1483">
                  <c:v>50082</c:v>
                </c:pt>
                <c:pt idx="1484">
                  <c:v>50089</c:v>
                </c:pt>
                <c:pt idx="1485">
                  <c:v>50096</c:v>
                </c:pt>
                <c:pt idx="1486">
                  <c:v>50103</c:v>
                </c:pt>
                <c:pt idx="1487">
                  <c:v>50110</c:v>
                </c:pt>
                <c:pt idx="1488">
                  <c:v>50117</c:v>
                </c:pt>
                <c:pt idx="1489">
                  <c:v>50124</c:v>
                </c:pt>
                <c:pt idx="1490">
                  <c:v>50131</c:v>
                </c:pt>
                <c:pt idx="1491">
                  <c:v>50139</c:v>
                </c:pt>
                <c:pt idx="1492">
                  <c:v>50146</c:v>
                </c:pt>
                <c:pt idx="1493">
                  <c:v>50153</c:v>
                </c:pt>
                <c:pt idx="1494">
                  <c:v>50160</c:v>
                </c:pt>
                <c:pt idx="1495">
                  <c:v>50167</c:v>
                </c:pt>
                <c:pt idx="1496">
                  <c:v>50174</c:v>
                </c:pt>
                <c:pt idx="1497">
                  <c:v>50181</c:v>
                </c:pt>
                <c:pt idx="1498">
                  <c:v>50188</c:v>
                </c:pt>
                <c:pt idx="1499">
                  <c:v>50195</c:v>
                </c:pt>
                <c:pt idx="1500">
                  <c:v>50202</c:v>
                </c:pt>
                <c:pt idx="1501">
                  <c:v>50209</c:v>
                </c:pt>
                <c:pt idx="1502">
                  <c:v>50216</c:v>
                </c:pt>
                <c:pt idx="1503">
                  <c:v>50223</c:v>
                </c:pt>
                <c:pt idx="1504">
                  <c:v>50230</c:v>
                </c:pt>
                <c:pt idx="1505">
                  <c:v>50237</c:v>
                </c:pt>
                <c:pt idx="1506">
                  <c:v>50244</c:v>
                </c:pt>
                <c:pt idx="1507">
                  <c:v>50251</c:v>
                </c:pt>
                <c:pt idx="1508">
                  <c:v>50258</c:v>
                </c:pt>
                <c:pt idx="1509">
                  <c:v>50265</c:v>
                </c:pt>
                <c:pt idx="1510">
                  <c:v>50272</c:v>
                </c:pt>
                <c:pt idx="1511">
                  <c:v>50279</c:v>
                </c:pt>
                <c:pt idx="1512">
                  <c:v>50286</c:v>
                </c:pt>
                <c:pt idx="1513">
                  <c:v>50293</c:v>
                </c:pt>
                <c:pt idx="1514">
                  <c:v>50300</c:v>
                </c:pt>
                <c:pt idx="1515">
                  <c:v>50307</c:v>
                </c:pt>
                <c:pt idx="1516">
                  <c:v>50314</c:v>
                </c:pt>
                <c:pt idx="1517">
                  <c:v>50321</c:v>
                </c:pt>
                <c:pt idx="1518">
                  <c:v>50328</c:v>
                </c:pt>
                <c:pt idx="1519">
                  <c:v>50335</c:v>
                </c:pt>
                <c:pt idx="1520">
                  <c:v>50342</c:v>
                </c:pt>
                <c:pt idx="1521">
                  <c:v>50349</c:v>
                </c:pt>
                <c:pt idx="1522">
                  <c:v>50356</c:v>
                </c:pt>
                <c:pt idx="1523">
                  <c:v>50363</c:v>
                </c:pt>
                <c:pt idx="1524">
                  <c:v>50370</c:v>
                </c:pt>
                <c:pt idx="1525">
                  <c:v>50377</c:v>
                </c:pt>
                <c:pt idx="1526">
                  <c:v>50384</c:v>
                </c:pt>
                <c:pt idx="1527">
                  <c:v>50391</c:v>
                </c:pt>
                <c:pt idx="1528">
                  <c:v>50398</c:v>
                </c:pt>
                <c:pt idx="1529">
                  <c:v>50405</c:v>
                </c:pt>
                <c:pt idx="1530">
                  <c:v>50412</c:v>
                </c:pt>
                <c:pt idx="1531">
                  <c:v>50419</c:v>
                </c:pt>
                <c:pt idx="1532">
                  <c:v>50426</c:v>
                </c:pt>
                <c:pt idx="1533">
                  <c:v>50433</c:v>
                </c:pt>
                <c:pt idx="1534">
                  <c:v>50440</c:v>
                </c:pt>
                <c:pt idx="1535">
                  <c:v>50447</c:v>
                </c:pt>
                <c:pt idx="1536">
                  <c:v>50454</c:v>
                </c:pt>
                <c:pt idx="1537">
                  <c:v>50461</c:v>
                </c:pt>
                <c:pt idx="1538">
                  <c:v>50468</c:v>
                </c:pt>
                <c:pt idx="1539">
                  <c:v>50475</c:v>
                </c:pt>
                <c:pt idx="1540">
                  <c:v>50482</c:v>
                </c:pt>
                <c:pt idx="1541">
                  <c:v>50489</c:v>
                </c:pt>
                <c:pt idx="1542">
                  <c:v>50496</c:v>
                </c:pt>
                <c:pt idx="1543">
                  <c:v>50503</c:v>
                </c:pt>
                <c:pt idx="1544">
                  <c:v>50510</c:v>
                </c:pt>
                <c:pt idx="1545">
                  <c:v>50517</c:v>
                </c:pt>
                <c:pt idx="1546">
                  <c:v>50524</c:v>
                </c:pt>
                <c:pt idx="1547">
                  <c:v>50531</c:v>
                </c:pt>
                <c:pt idx="1548">
                  <c:v>50538</c:v>
                </c:pt>
                <c:pt idx="1549">
                  <c:v>50545</c:v>
                </c:pt>
                <c:pt idx="1550">
                  <c:v>50552</c:v>
                </c:pt>
                <c:pt idx="1551">
                  <c:v>50559</c:v>
                </c:pt>
                <c:pt idx="1552">
                  <c:v>50566</c:v>
                </c:pt>
                <c:pt idx="1553">
                  <c:v>50573</c:v>
                </c:pt>
                <c:pt idx="1554">
                  <c:v>50580</c:v>
                </c:pt>
                <c:pt idx="1555">
                  <c:v>50587</c:v>
                </c:pt>
                <c:pt idx="1556">
                  <c:v>50594</c:v>
                </c:pt>
                <c:pt idx="1557">
                  <c:v>50601</c:v>
                </c:pt>
                <c:pt idx="1558">
                  <c:v>50608</c:v>
                </c:pt>
                <c:pt idx="1559">
                  <c:v>50615</c:v>
                </c:pt>
                <c:pt idx="1560">
                  <c:v>50622</c:v>
                </c:pt>
                <c:pt idx="1561">
                  <c:v>50629</c:v>
                </c:pt>
                <c:pt idx="1562">
                  <c:v>50636</c:v>
                </c:pt>
                <c:pt idx="1563">
                  <c:v>50643</c:v>
                </c:pt>
                <c:pt idx="1564">
                  <c:v>50650</c:v>
                </c:pt>
                <c:pt idx="1565">
                  <c:v>50657</c:v>
                </c:pt>
                <c:pt idx="1566">
                  <c:v>50664</c:v>
                </c:pt>
                <c:pt idx="1567">
                  <c:v>50671</c:v>
                </c:pt>
                <c:pt idx="1568">
                  <c:v>50678</c:v>
                </c:pt>
                <c:pt idx="1569">
                  <c:v>50685</c:v>
                </c:pt>
                <c:pt idx="1570">
                  <c:v>50692</c:v>
                </c:pt>
                <c:pt idx="1571">
                  <c:v>50699</c:v>
                </c:pt>
                <c:pt idx="1572">
                  <c:v>50706</c:v>
                </c:pt>
                <c:pt idx="1573">
                  <c:v>50713</c:v>
                </c:pt>
                <c:pt idx="1574">
                  <c:v>50720</c:v>
                </c:pt>
                <c:pt idx="1575">
                  <c:v>50727</c:v>
                </c:pt>
                <c:pt idx="1576">
                  <c:v>50734</c:v>
                </c:pt>
                <c:pt idx="1577">
                  <c:v>50741</c:v>
                </c:pt>
                <c:pt idx="1578">
                  <c:v>50748</c:v>
                </c:pt>
                <c:pt idx="1579">
                  <c:v>50755</c:v>
                </c:pt>
                <c:pt idx="1580">
                  <c:v>50762</c:v>
                </c:pt>
                <c:pt idx="1581">
                  <c:v>50769</c:v>
                </c:pt>
                <c:pt idx="1582">
                  <c:v>50776</c:v>
                </c:pt>
                <c:pt idx="1583">
                  <c:v>50783</c:v>
                </c:pt>
                <c:pt idx="1584">
                  <c:v>50790</c:v>
                </c:pt>
                <c:pt idx="1585">
                  <c:v>50797</c:v>
                </c:pt>
                <c:pt idx="1586">
                  <c:v>50804</c:v>
                </c:pt>
                <c:pt idx="1587">
                  <c:v>50811</c:v>
                </c:pt>
                <c:pt idx="1588">
                  <c:v>50818</c:v>
                </c:pt>
                <c:pt idx="1589">
                  <c:v>50825</c:v>
                </c:pt>
                <c:pt idx="1590">
                  <c:v>50832</c:v>
                </c:pt>
                <c:pt idx="1591">
                  <c:v>50839</c:v>
                </c:pt>
                <c:pt idx="1592">
                  <c:v>50846</c:v>
                </c:pt>
                <c:pt idx="1593">
                  <c:v>50853</c:v>
                </c:pt>
                <c:pt idx="1594">
                  <c:v>50860</c:v>
                </c:pt>
                <c:pt idx="1595">
                  <c:v>50867</c:v>
                </c:pt>
                <c:pt idx="1596">
                  <c:v>50874</c:v>
                </c:pt>
                <c:pt idx="1597">
                  <c:v>50881</c:v>
                </c:pt>
                <c:pt idx="1598">
                  <c:v>50888</c:v>
                </c:pt>
                <c:pt idx="1599">
                  <c:v>50895</c:v>
                </c:pt>
                <c:pt idx="1600">
                  <c:v>50902</c:v>
                </c:pt>
                <c:pt idx="1601">
                  <c:v>50909</c:v>
                </c:pt>
                <c:pt idx="1602">
                  <c:v>50916</c:v>
                </c:pt>
                <c:pt idx="1603">
                  <c:v>50923</c:v>
                </c:pt>
                <c:pt idx="1604">
                  <c:v>50930</c:v>
                </c:pt>
                <c:pt idx="1605">
                  <c:v>50937</c:v>
                </c:pt>
                <c:pt idx="1606">
                  <c:v>50944</c:v>
                </c:pt>
                <c:pt idx="1607">
                  <c:v>50951</c:v>
                </c:pt>
                <c:pt idx="1608">
                  <c:v>50958</c:v>
                </c:pt>
                <c:pt idx="1609">
                  <c:v>50965</c:v>
                </c:pt>
                <c:pt idx="1610">
                  <c:v>50972</c:v>
                </c:pt>
                <c:pt idx="1611">
                  <c:v>50979</c:v>
                </c:pt>
                <c:pt idx="1612">
                  <c:v>50986</c:v>
                </c:pt>
                <c:pt idx="1613">
                  <c:v>50993</c:v>
                </c:pt>
                <c:pt idx="1614">
                  <c:v>51000</c:v>
                </c:pt>
                <c:pt idx="1615">
                  <c:v>51007</c:v>
                </c:pt>
                <c:pt idx="1616">
                  <c:v>51014</c:v>
                </c:pt>
                <c:pt idx="1617">
                  <c:v>51021</c:v>
                </c:pt>
                <c:pt idx="1618">
                  <c:v>51028</c:v>
                </c:pt>
                <c:pt idx="1619">
                  <c:v>51035</c:v>
                </c:pt>
                <c:pt idx="1620">
                  <c:v>51042</c:v>
                </c:pt>
                <c:pt idx="1621">
                  <c:v>51049</c:v>
                </c:pt>
                <c:pt idx="1622">
                  <c:v>51056</c:v>
                </c:pt>
                <c:pt idx="1623">
                  <c:v>51063</c:v>
                </c:pt>
                <c:pt idx="1624">
                  <c:v>51070</c:v>
                </c:pt>
                <c:pt idx="1625">
                  <c:v>51077</c:v>
                </c:pt>
                <c:pt idx="1626">
                  <c:v>51084</c:v>
                </c:pt>
                <c:pt idx="1627">
                  <c:v>51091</c:v>
                </c:pt>
                <c:pt idx="1628">
                  <c:v>51098</c:v>
                </c:pt>
                <c:pt idx="1629">
                  <c:v>51105</c:v>
                </c:pt>
                <c:pt idx="1630">
                  <c:v>51112</c:v>
                </c:pt>
                <c:pt idx="1631">
                  <c:v>51119</c:v>
                </c:pt>
                <c:pt idx="1632">
                  <c:v>51126</c:v>
                </c:pt>
                <c:pt idx="1633">
                  <c:v>51133</c:v>
                </c:pt>
                <c:pt idx="1634">
                  <c:v>51140</c:v>
                </c:pt>
                <c:pt idx="1635">
                  <c:v>51147</c:v>
                </c:pt>
                <c:pt idx="1636">
                  <c:v>51154</c:v>
                </c:pt>
                <c:pt idx="1637">
                  <c:v>51161</c:v>
                </c:pt>
                <c:pt idx="1638">
                  <c:v>51168</c:v>
                </c:pt>
                <c:pt idx="1639">
                  <c:v>51175</c:v>
                </c:pt>
                <c:pt idx="1640">
                  <c:v>51182</c:v>
                </c:pt>
                <c:pt idx="1641">
                  <c:v>51189</c:v>
                </c:pt>
                <c:pt idx="1642">
                  <c:v>51196</c:v>
                </c:pt>
                <c:pt idx="1643">
                  <c:v>51203</c:v>
                </c:pt>
                <c:pt idx="1644">
                  <c:v>51210</c:v>
                </c:pt>
                <c:pt idx="1645">
                  <c:v>51217</c:v>
                </c:pt>
                <c:pt idx="1646">
                  <c:v>51224</c:v>
                </c:pt>
                <c:pt idx="1647">
                  <c:v>51231</c:v>
                </c:pt>
                <c:pt idx="1648">
                  <c:v>51238</c:v>
                </c:pt>
                <c:pt idx="1649">
                  <c:v>51245</c:v>
                </c:pt>
                <c:pt idx="1650">
                  <c:v>51252</c:v>
                </c:pt>
                <c:pt idx="1651">
                  <c:v>51260</c:v>
                </c:pt>
                <c:pt idx="1652">
                  <c:v>51267</c:v>
                </c:pt>
                <c:pt idx="1653">
                  <c:v>51274</c:v>
                </c:pt>
                <c:pt idx="1654">
                  <c:v>51281</c:v>
                </c:pt>
                <c:pt idx="1655">
                  <c:v>51288</c:v>
                </c:pt>
                <c:pt idx="1656">
                  <c:v>51295</c:v>
                </c:pt>
                <c:pt idx="1657">
                  <c:v>51302</c:v>
                </c:pt>
                <c:pt idx="1658">
                  <c:v>51309</c:v>
                </c:pt>
                <c:pt idx="1659">
                  <c:v>51316</c:v>
                </c:pt>
                <c:pt idx="1660">
                  <c:v>51323</c:v>
                </c:pt>
                <c:pt idx="1661">
                  <c:v>51330</c:v>
                </c:pt>
                <c:pt idx="1662">
                  <c:v>51337</c:v>
                </c:pt>
                <c:pt idx="1663">
                  <c:v>51344</c:v>
                </c:pt>
                <c:pt idx="1664">
                  <c:v>51351</c:v>
                </c:pt>
                <c:pt idx="1665">
                  <c:v>51358</c:v>
                </c:pt>
                <c:pt idx="1666">
                  <c:v>51365</c:v>
                </c:pt>
                <c:pt idx="1667">
                  <c:v>51372</c:v>
                </c:pt>
                <c:pt idx="1668">
                  <c:v>51379</c:v>
                </c:pt>
                <c:pt idx="1669">
                  <c:v>51386</c:v>
                </c:pt>
                <c:pt idx="1670">
                  <c:v>51393</c:v>
                </c:pt>
                <c:pt idx="1671">
                  <c:v>51400</c:v>
                </c:pt>
                <c:pt idx="1672">
                  <c:v>51407</c:v>
                </c:pt>
                <c:pt idx="1673">
                  <c:v>51414</c:v>
                </c:pt>
                <c:pt idx="1674">
                  <c:v>51421</c:v>
                </c:pt>
                <c:pt idx="1675">
                  <c:v>51428</c:v>
                </c:pt>
                <c:pt idx="1676">
                  <c:v>51435</c:v>
                </c:pt>
                <c:pt idx="1677">
                  <c:v>51442</c:v>
                </c:pt>
                <c:pt idx="1678">
                  <c:v>51449</c:v>
                </c:pt>
                <c:pt idx="1679">
                  <c:v>51456</c:v>
                </c:pt>
                <c:pt idx="1680">
                  <c:v>51463</c:v>
                </c:pt>
                <c:pt idx="1681">
                  <c:v>51470</c:v>
                </c:pt>
                <c:pt idx="1682">
                  <c:v>51477</c:v>
                </c:pt>
                <c:pt idx="1683">
                  <c:v>51484</c:v>
                </c:pt>
                <c:pt idx="1684">
                  <c:v>51491</c:v>
                </c:pt>
                <c:pt idx="1685">
                  <c:v>51501</c:v>
                </c:pt>
                <c:pt idx="1686">
                  <c:v>51508</c:v>
                </c:pt>
                <c:pt idx="1687">
                  <c:v>51515</c:v>
                </c:pt>
                <c:pt idx="1688">
                  <c:v>51522</c:v>
                </c:pt>
                <c:pt idx="1689">
                  <c:v>51529</c:v>
                </c:pt>
                <c:pt idx="1690">
                  <c:v>51536</c:v>
                </c:pt>
                <c:pt idx="1691">
                  <c:v>51543</c:v>
                </c:pt>
                <c:pt idx="1692">
                  <c:v>51550</c:v>
                </c:pt>
                <c:pt idx="1693">
                  <c:v>51557</c:v>
                </c:pt>
                <c:pt idx="1694">
                  <c:v>51564</c:v>
                </c:pt>
                <c:pt idx="1695">
                  <c:v>51571</c:v>
                </c:pt>
                <c:pt idx="1696">
                  <c:v>51578</c:v>
                </c:pt>
                <c:pt idx="1697">
                  <c:v>51585</c:v>
                </c:pt>
                <c:pt idx="1698">
                  <c:v>51592</c:v>
                </c:pt>
                <c:pt idx="1699">
                  <c:v>51599</c:v>
                </c:pt>
                <c:pt idx="1700">
                  <c:v>51606</c:v>
                </c:pt>
                <c:pt idx="1701">
                  <c:v>51615</c:v>
                </c:pt>
                <c:pt idx="1702">
                  <c:v>51620</c:v>
                </c:pt>
                <c:pt idx="1703">
                  <c:v>51627</c:v>
                </c:pt>
                <c:pt idx="1704">
                  <c:v>51634</c:v>
                </c:pt>
                <c:pt idx="1705">
                  <c:v>51641</c:v>
                </c:pt>
                <c:pt idx="1706">
                  <c:v>51648</c:v>
                </c:pt>
                <c:pt idx="1707">
                  <c:v>51655</c:v>
                </c:pt>
                <c:pt idx="1708">
                  <c:v>51662</c:v>
                </c:pt>
                <c:pt idx="1709">
                  <c:v>51669</c:v>
                </c:pt>
                <c:pt idx="1710">
                  <c:v>51676</c:v>
                </c:pt>
                <c:pt idx="1711">
                  <c:v>51683</c:v>
                </c:pt>
                <c:pt idx="1712">
                  <c:v>51690</c:v>
                </c:pt>
                <c:pt idx="1713">
                  <c:v>51697</c:v>
                </c:pt>
                <c:pt idx="1714">
                  <c:v>51704</c:v>
                </c:pt>
                <c:pt idx="1715">
                  <c:v>51711</c:v>
                </c:pt>
                <c:pt idx="1716">
                  <c:v>51718</c:v>
                </c:pt>
                <c:pt idx="1717">
                  <c:v>51725</c:v>
                </c:pt>
                <c:pt idx="1718">
                  <c:v>51732</c:v>
                </c:pt>
                <c:pt idx="1719">
                  <c:v>51739</c:v>
                </c:pt>
                <c:pt idx="1720">
                  <c:v>51746</c:v>
                </c:pt>
                <c:pt idx="1721">
                  <c:v>51753</c:v>
                </c:pt>
                <c:pt idx="1722">
                  <c:v>51760</c:v>
                </c:pt>
                <c:pt idx="1723">
                  <c:v>51767</c:v>
                </c:pt>
                <c:pt idx="1724">
                  <c:v>51774</c:v>
                </c:pt>
                <c:pt idx="1725">
                  <c:v>51781</c:v>
                </c:pt>
                <c:pt idx="1726">
                  <c:v>51788</c:v>
                </c:pt>
                <c:pt idx="1727">
                  <c:v>51795</c:v>
                </c:pt>
                <c:pt idx="1728">
                  <c:v>51802</c:v>
                </c:pt>
                <c:pt idx="1729">
                  <c:v>51809</c:v>
                </c:pt>
                <c:pt idx="1730">
                  <c:v>51816</c:v>
                </c:pt>
                <c:pt idx="1731">
                  <c:v>51823</c:v>
                </c:pt>
                <c:pt idx="1732">
                  <c:v>51830</c:v>
                </c:pt>
                <c:pt idx="1733">
                  <c:v>51837</c:v>
                </c:pt>
                <c:pt idx="1734">
                  <c:v>51844</c:v>
                </c:pt>
                <c:pt idx="1735">
                  <c:v>51851</c:v>
                </c:pt>
                <c:pt idx="1736">
                  <c:v>51858</c:v>
                </c:pt>
                <c:pt idx="1737">
                  <c:v>51866</c:v>
                </c:pt>
                <c:pt idx="1738">
                  <c:v>51873</c:v>
                </c:pt>
                <c:pt idx="1739">
                  <c:v>51880</c:v>
                </c:pt>
                <c:pt idx="1740">
                  <c:v>51887</c:v>
                </c:pt>
                <c:pt idx="1741">
                  <c:v>51894</c:v>
                </c:pt>
                <c:pt idx="1742">
                  <c:v>51901</c:v>
                </c:pt>
                <c:pt idx="1743">
                  <c:v>51908</c:v>
                </c:pt>
                <c:pt idx="1744">
                  <c:v>51915</c:v>
                </c:pt>
                <c:pt idx="1745">
                  <c:v>51922</c:v>
                </c:pt>
                <c:pt idx="1746">
                  <c:v>51929</c:v>
                </c:pt>
                <c:pt idx="1747">
                  <c:v>51936</c:v>
                </c:pt>
                <c:pt idx="1748">
                  <c:v>51943</c:v>
                </c:pt>
                <c:pt idx="1749">
                  <c:v>51950</c:v>
                </c:pt>
                <c:pt idx="1750">
                  <c:v>51957</c:v>
                </c:pt>
                <c:pt idx="1751">
                  <c:v>51966</c:v>
                </c:pt>
                <c:pt idx="1752">
                  <c:v>51973</c:v>
                </c:pt>
                <c:pt idx="1753">
                  <c:v>51980</c:v>
                </c:pt>
                <c:pt idx="1754">
                  <c:v>51988</c:v>
                </c:pt>
                <c:pt idx="1755">
                  <c:v>51994</c:v>
                </c:pt>
                <c:pt idx="1756">
                  <c:v>52001</c:v>
                </c:pt>
                <c:pt idx="1757">
                  <c:v>52008</c:v>
                </c:pt>
                <c:pt idx="1758">
                  <c:v>52015</c:v>
                </c:pt>
                <c:pt idx="1759">
                  <c:v>52022</c:v>
                </c:pt>
                <c:pt idx="1760">
                  <c:v>52029</c:v>
                </c:pt>
                <c:pt idx="1761">
                  <c:v>52036</c:v>
                </c:pt>
                <c:pt idx="1762">
                  <c:v>52043</c:v>
                </c:pt>
                <c:pt idx="1763">
                  <c:v>52050</c:v>
                </c:pt>
                <c:pt idx="1764">
                  <c:v>52057</c:v>
                </c:pt>
                <c:pt idx="1765">
                  <c:v>52064</c:v>
                </c:pt>
                <c:pt idx="1766">
                  <c:v>52071</c:v>
                </c:pt>
                <c:pt idx="1767">
                  <c:v>52078</c:v>
                </c:pt>
                <c:pt idx="1768">
                  <c:v>52085</c:v>
                </c:pt>
                <c:pt idx="1769">
                  <c:v>52092</c:v>
                </c:pt>
                <c:pt idx="1770">
                  <c:v>52099</c:v>
                </c:pt>
                <c:pt idx="1771">
                  <c:v>52106</c:v>
                </c:pt>
                <c:pt idx="1772">
                  <c:v>52113</c:v>
                </c:pt>
                <c:pt idx="1773">
                  <c:v>52120</c:v>
                </c:pt>
                <c:pt idx="1774">
                  <c:v>52127</c:v>
                </c:pt>
                <c:pt idx="1775">
                  <c:v>52134</c:v>
                </c:pt>
                <c:pt idx="1776">
                  <c:v>52141</c:v>
                </c:pt>
                <c:pt idx="1777">
                  <c:v>52148</c:v>
                </c:pt>
                <c:pt idx="1778">
                  <c:v>52155</c:v>
                </c:pt>
                <c:pt idx="1779">
                  <c:v>52162</c:v>
                </c:pt>
                <c:pt idx="1780">
                  <c:v>52169</c:v>
                </c:pt>
                <c:pt idx="1781">
                  <c:v>52176</c:v>
                </c:pt>
                <c:pt idx="1782">
                  <c:v>52183</c:v>
                </c:pt>
                <c:pt idx="1783">
                  <c:v>52190</c:v>
                </c:pt>
                <c:pt idx="1784">
                  <c:v>52197</c:v>
                </c:pt>
                <c:pt idx="1785">
                  <c:v>52204</c:v>
                </c:pt>
                <c:pt idx="1786">
                  <c:v>52211</c:v>
                </c:pt>
                <c:pt idx="1787">
                  <c:v>52218</c:v>
                </c:pt>
                <c:pt idx="1788">
                  <c:v>52229</c:v>
                </c:pt>
                <c:pt idx="1789">
                  <c:v>52233</c:v>
                </c:pt>
                <c:pt idx="1790">
                  <c:v>52239</c:v>
                </c:pt>
                <c:pt idx="1791">
                  <c:v>52246</c:v>
                </c:pt>
                <c:pt idx="1792">
                  <c:v>52253</c:v>
                </c:pt>
                <c:pt idx="1793">
                  <c:v>52260</c:v>
                </c:pt>
                <c:pt idx="1794">
                  <c:v>52267</c:v>
                </c:pt>
                <c:pt idx="1795">
                  <c:v>52274</c:v>
                </c:pt>
                <c:pt idx="1796">
                  <c:v>52281</c:v>
                </c:pt>
                <c:pt idx="1797">
                  <c:v>52288</c:v>
                </c:pt>
                <c:pt idx="1798">
                  <c:v>52295</c:v>
                </c:pt>
                <c:pt idx="1799">
                  <c:v>52302</c:v>
                </c:pt>
                <c:pt idx="1800">
                  <c:v>52309</c:v>
                </c:pt>
                <c:pt idx="1801">
                  <c:v>52316</c:v>
                </c:pt>
                <c:pt idx="1802">
                  <c:v>52323</c:v>
                </c:pt>
                <c:pt idx="1803">
                  <c:v>52330</c:v>
                </c:pt>
                <c:pt idx="1804">
                  <c:v>52337</c:v>
                </c:pt>
                <c:pt idx="1805">
                  <c:v>52344</c:v>
                </c:pt>
                <c:pt idx="1806">
                  <c:v>52351</c:v>
                </c:pt>
                <c:pt idx="1807">
                  <c:v>52358</c:v>
                </c:pt>
                <c:pt idx="1808">
                  <c:v>52365</c:v>
                </c:pt>
                <c:pt idx="1809">
                  <c:v>52372</c:v>
                </c:pt>
                <c:pt idx="1810">
                  <c:v>52379</c:v>
                </c:pt>
                <c:pt idx="1811">
                  <c:v>52386</c:v>
                </c:pt>
                <c:pt idx="1812">
                  <c:v>52393</c:v>
                </c:pt>
                <c:pt idx="1813">
                  <c:v>52400</c:v>
                </c:pt>
                <c:pt idx="1814">
                  <c:v>52407</c:v>
                </c:pt>
                <c:pt idx="1815">
                  <c:v>52414</c:v>
                </c:pt>
                <c:pt idx="1816">
                  <c:v>52421</c:v>
                </c:pt>
                <c:pt idx="1817">
                  <c:v>52428</c:v>
                </c:pt>
                <c:pt idx="1818">
                  <c:v>52435</c:v>
                </c:pt>
                <c:pt idx="1819">
                  <c:v>52442</c:v>
                </c:pt>
                <c:pt idx="1820">
                  <c:v>52449</c:v>
                </c:pt>
                <c:pt idx="1821">
                  <c:v>52456</c:v>
                </c:pt>
                <c:pt idx="1822">
                  <c:v>52463</c:v>
                </c:pt>
                <c:pt idx="1823">
                  <c:v>52470</c:v>
                </c:pt>
                <c:pt idx="1824">
                  <c:v>52477</c:v>
                </c:pt>
                <c:pt idx="1825">
                  <c:v>52484</c:v>
                </c:pt>
                <c:pt idx="1826">
                  <c:v>52491</c:v>
                </c:pt>
                <c:pt idx="1827">
                  <c:v>52498</c:v>
                </c:pt>
                <c:pt idx="1828">
                  <c:v>52505</c:v>
                </c:pt>
                <c:pt idx="1829">
                  <c:v>52512</c:v>
                </c:pt>
                <c:pt idx="1830">
                  <c:v>52519</c:v>
                </c:pt>
                <c:pt idx="1831">
                  <c:v>52526</c:v>
                </c:pt>
                <c:pt idx="1832">
                  <c:v>52533</c:v>
                </c:pt>
                <c:pt idx="1833">
                  <c:v>52540</c:v>
                </c:pt>
                <c:pt idx="1834">
                  <c:v>52547</c:v>
                </c:pt>
                <c:pt idx="1835">
                  <c:v>52554</c:v>
                </c:pt>
                <c:pt idx="1836">
                  <c:v>52561</c:v>
                </c:pt>
                <c:pt idx="1837">
                  <c:v>52568</c:v>
                </c:pt>
                <c:pt idx="1838">
                  <c:v>52575</c:v>
                </c:pt>
                <c:pt idx="1839">
                  <c:v>52582</c:v>
                </c:pt>
                <c:pt idx="1840">
                  <c:v>52589</c:v>
                </c:pt>
                <c:pt idx="1841">
                  <c:v>52596</c:v>
                </c:pt>
                <c:pt idx="1842">
                  <c:v>52603</c:v>
                </c:pt>
                <c:pt idx="1843">
                  <c:v>52610</c:v>
                </c:pt>
                <c:pt idx="1844">
                  <c:v>52617</c:v>
                </c:pt>
                <c:pt idx="1845">
                  <c:v>52624</c:v>
                </c:pt>
                <c:pt idx="1846">
                  <c:v>52631</c:v>
                </c:pt>
                <c:pt idx="1847">
                  <c:v>52638</c:v>
                </c:pt>
                <c:pt idx="1848">
                  <c:v>52645</c:v>
                </c:pt>
                <c:pt idx="1849">
                  <c:v>52652</c:v>
                </c:pt>
                <c:pt idx="1850">
                  <c:v>52659</c:v>
                </c:pt>
                <c:pt idx="1851">
                  <c:v>52666</c:v>
                </c:pt>
                <c:pt idx="1852">
                  <c:v>52673</c:v>
                </c:pt>
                <c:pt idx="1853">
                  <c:v>52680</c:v>
                </c:pt>
                <c:pt idx="1854">
                  <c:v>52687</c:v>
                </c:pt>
                <c:pt idx="1855">
                  <c:v>52694</c:v>
                </c:pt>
                <c:pt idx="1856">
                  <c:v>52701</c:v>
                </c:pt>
                <c:pt idx="1857">
                  <c:v>52708</c:v>
                </c:pt>
                <c:pt idx="1858">
                  <c:v>52715</c:v>
                </c:pt>
                <c:pt idx="1859">
                  <c:v>52722</c:v>
                </c:pt>
                <c:pt idx="1860">
                  <c:v>52729</c:v>
                </c:pt>
                <c:pt idx="1861">
                  <c:v>52736</c:v>
                </c:pt>
                <c:pt idx="1862">
                  <c:v>52743</c:v>
                </c:pt>
                <c:pt idx="1863">
                  <c:v>52750</c:v>
                </c:pt>
                <c:pt idx="1864">
                  <c:v>52757</c:v>
                </c:pt>
                <c:pt idx="1865">
                  <c:v>52764</c:v>
                </c:pt>
                <c:pt idx="1866">
                  <c:v>52771</c:v>
                </c:pt>
                <c:pt idx="1867">
                  <c:v>52778</c:v>
                </c:pt>
                <c:pt idx="1868">
                  <c:v>52785</c:v>
                </c:pt>
                <c:pt idx="1869">
                  <c:v>52792</c:v>
                </c:pt>
                <c:pt idx="1870">
                  <c:v>52799</c:v>
                </c:pt>
                <c:pt idx="1871">
                  <c:v>52806</c:v>
                </c:pt>
                <c:pt idx="1872">
                  <c:v>52813</c:v>
                </c:pt>
                <c:pt idx="1873">
                  <c:v>52820</c:v>
                </c:pt>
                <c:pt idx="1874">
                  <c:v>52827</c:v>
                </c:pt>
                <c:pt idx="1875">
                  <c:v>52834</c:v>
                </c:pt>
                <c:pt idx="1876">
                  <c:v>52841</c:v>
                </c:pt>
                <c:pt idx="1877">
                  <c:v>52848</c:v>
                </c:pt>
                <c:pt idx="1878">
                  <c:v>52855</c:v>
                </c:pt>
                <c:pt idx="1879">
                  <c:v>52862</c:v>
                </c:pt>
                <c:pt idx="1880">
                  <c:v>52869</c:v>
                </c:pt>
                <c:pt idx="1881">
                  <c:v>52876</c:v>
                </c:pt>
                <c:pt idx="1882">
                  <c:v>52883</c:v>
                </c:pt>
                <c:pt idx="1883">
                  <c:v>52890</c:v>
                </c:pt>
                <c:pt idx="1884">
                  <c:v>52897</c:v>
                </c:pt>
                <c:pt idx="1885">
                  <c:v>52904</c:v>
                </c:pt>
                <c:pt idx="1886">
                  <c:v>52911</c:v>
                </c:pt>
                <c:pt idx="1887">
                  <c:v>52918</c:v>
                </c:pt>
                <c:pt idx="1888">
                  <c:v>52925</c:v>
                </c:pt>
                <c:pt idx="1889">
                  <c:v>52932</c:v>
                </c:pt>
                <c:pt idx="1890">
                  <c:v>52939</c:v>
                </c:pt>
                <c:pt idx="1891">
                  <c:v>52946</c:v>
                </c:pt>
                <c:pt idx="1892">
                  <c:v>52953</c:v>
                </c:pt>
                <c:pt idx="1893">
                  <c:v>52960</c:v>
                </c:pt>
                <c:pt idx="1894">
                  <c:v>52967</c:v>
                </c:pt>
                <c:pt idx="1895">
                  <c:v>52974</c:v>
                </c:pt>
                <c:pt idx="1896">
                  <c:v>52981</c:v>
                </c:pt>
                <c:pt idx="1897">
                  <c:v>52988</c:v>
                </c:pt>
                <c:pt idx="1898">
                  <c:v>52995</c:v>
                </c:pt>
                <c:pt idx="1899">
                  <c:v>53002</c:v>
                </c:pt>
                <c:pt idx="1900">
                  <c:v>53009</c:v>
                </c:pt>
                <c:pt idx="1901">
                  <c:v>53016</c:v>
                </c:pt>
                <c:pt idx="1902">
                  <c:v>53023</c:v>
                </c:pt>
                <c:pt idx="1903">
                  <c:v>53030</c:v>
                </c:pt>
                <c:pt idx="1904">
                  <c:v>53037</c:v>
                </c:pt>
                <c:pt idx="1905">
                  <c:v>53044</c:v>
                </c:pt>
                <c:pt idx="1906">
                  <c:v>53051</c:v>
                </c:pt>
                <c:pt idx="1907">
                  <c:v>53058</c:v>
                </c:pt>
                <c:pt idx="1908">
                  <c:v>53065</c:v>
                </c:pt>
                <c:pt idx="1909">
                  <c:v>53072</c:v>
                </c:pt>
                <c:pt idx="1910">
                  <c:v>53079</c:v>
                </c:pt>
                <c:pt idx="1911">
                  <c:v>53086</c:v>
                </c:pt>
                <c:pt idx="1912">
                  <c:v>53093</c:v>
                </c:pt>
                <c:pt idx="1913">
                  <c:v>53100</c:v>
                </c:pt>
                <c:pt idx="1914">
                  <c:v>53107</c:v>
                </c:pt>
                <c:pt idx="1915">
                  <c:v>53114</c:v>
                </c:pt>
                <c:pt idx="1916">
                  <c:v>53121</c:v>
                </c:pt>
                <c:pt idx="1917">
                  <c:v>53128</c:v>
                </c:pt>
                <c:pt idx="1918">
                  <c:v>53135</c:v>
                </c:pt>
                <c:pt idx="1919">
                  <c:v>53142</c:v>
                </c:pt>
                <c:pt idx="1920">
                  <c:v>53149</c:v>
                </c:pt>
                <c:pt idx="1921">
                  <c:v>53156</c:v>
                </c:pt>
                <c:pt idx="1922">
                  <c:v>53163</c:v>
                </c:pt>
                <c:pt idx="1923">
                  <c:v>53170</c:v>
                </c:pt>
                <c:pt idx="1924">
                  <c:v>53177</c:v>
                </c:pt>
                <c:pt idx="1925">
                  <c:v>53184</c:v>
                </c:pt>
                <c:pt idx="1926">
                  <c:v>53191</c:v>
                </c:pt>
                <c:pt idx="1927">
                  <c:v>53198</c:v>
                </c:pt>
                <c:pt idx="1928">
                  <c:v>53205</c:v>
                </c:pt>
                <c:pt idx="1929">
                  <c:v>53212</c:v>
                </c:pt>
                <c:pt idx="1930">
                  <c:v>53219</c:v>
                </c:pt>
                <c:pt idx="1931">
                  <c:v>53226</c:v>
                </c:pt>
                <c:pt idx="1932">
                  <c:v>53233</c:v>
                </c:pt>
                <c:pt idx="1933">
                  <c:v>53240</c:v>
                </c:pt>
                <c:pt idx="1934">
                  <c:v>53247</c:v>
                </c:pt>
                <c:pt idx="1935">
                  <c:v>53254</c:v>
                </c:pt>
                <c:pt idx="1936">
                  <c:v>53261</c:v>
                </c:pt>
                <c:pt idx="1937">
                  <c:v>53268</c:v>
                </c:pt>
                <c:pt idx="1938">
                  <c:v>53275</c:v>
                </c:pt>
                <c:pt idx="1939">
                  <c:v>53282</c:v>
                </c:pt>
                <c:pt idx="1940">
                  <c:v>53289</c:v>
                </c:pt>
                <c:pt idx="1941">
                  <c:v>53296</c:v>
                </c:pt>
                <c:pt idx="1942">
                  <c:v>53303</c:v>
                </c:pt>
                <c:pt idx="1943">
                  <c:v>53310</c:v>
                </c:pt>
                <c:pt idx="1944">
                  <c:v>53317</c:v>
                </c:pt>
                <c:pt idx="1945">
                  <c:v>53325</c:v>
                </c:pt>
                <c:pt idx="1946">
                  <c:v>53332</c:v>
                </c:pt>
                <c:pt idx="1947">
                  <c:v>53339</c:v>
                </c:pt>
                <c:pt idx="1948">
                  <c:v>53346</c:v>
                </c:pt>
                <c:pt idx="1949">
                  <c:v>53353</c:v>
                </c:pt>
                <c:pt idx="1950">
                  <c:v>53360</c:v>
                </c:pt>
                <c:pt idx="1951">
                  <c:v>53367</c:v>
                </c:pt>
                <c:pt idx="1952">
                  <c:v>53374</c:v>
                </c:pt>
                <c:pt idx="1953">
                  <c:v>53381</c:v>
                </c:pt>
                <c:pt idx="1954">
                  <c:v>53388</c:v>
                </c:pt>
                <c:pt idx="1955">
                  <c:v>53395</c:v>
                </c:pt>
                <c:pt idx="1956">
                  <c:v>53402</c:v>
                </c:pt>
                <c:pt idx="1957">
                  <c:v>53413</c:v>
                </c:pt>
                <c:pt idx="1958">
                  <c:v>53416</c:v>
                </c:pt>
                <c:pt idx="1959">
                  <c:v>53423</c:v>
                </c:pt>
                <c:pt idx="1960">
                  <c:v>53430</c:v>
                </c:pt>
                <c:pt idx="1961">
                  <c:v>53437</c:v>
                </c:pt>
                <c:pt idx="1962">
                  <c:v>53444</c:v>
                </c:pt>
                <c:pt idx="1963">
                  <c:v>53451</c:v>
                </c:pt>
                <c:pt idx="1964">
                  <c:v>53458</c:v>
                </c:pt>
                <c:pt idx="1965">
                  <c:v>53465</c:v>
                </c:pt>
                <c:pt idx="1966">
                  <c:v>53472</c:v>
                </c:pt>
                <c:pt idx="1967">
                  <c:v>53479</c:v>
                </c:pt>
                <c:pt idx="1968">
                  <c:v>53486</c:v>
                </c:pt>
                <c:pt idx="1969">
                  <c:v>53493</c:v>
                </c:pt>
                <c:pt idx="1970">
                  <c:v>53500</c:v>
                </c:pt>
                <c:pt idx="1971">
                  <c:v>53507</c:v>
                </c:pt>
                <c:pt idx="1972">
                  <c:v>53514</c:v>
                </c:pt>
                <c:pt idx="1973">
                  <c:v>53521</c:v>
                </c:pt>
                <c:pt idx="1974">
                  <c:v>53528</c:v>
                </c:pt>
                <c:pt idx="1975">
                  <c:v>53535</c:v>
                </c:pt>
                <c:pt idx="1976">
                  <c:v>53542</c:v>
                </c:pt>
                <c:pt idx="1977">
                  <c:v>53549</c:v>
                </c:pt>
                <c:pt idx="1978">
                  <c:v>53556</c:v>
                </c:pt>
                <c:pt idx="1979">
                  <c:v>53563</c:v>
                </c:pt>
                <c:pt idx="1980">
                  <c:v>53570</c:v>
                </c:pt>
                <c:pt idx="1981">
                  <c:v>53577</c:v>
                </c:pt>
                <c:pt idx="1982">
                  <c:v>53584</c:v>
                </c:pt>
                <c:pt idx="1983">
                  <c:v>53591</c:v>
                </c:pt>
                <c:pt idx="1984">
                  <c:v>53598</c:v>
                </c:pt>
                <c:pt idx="1985">
                  <c:v>53605</c:v>
                </c:pt>
                <c:pt idx="1986">
                  <c:v>53612</c:v>
                </c:pt>
                <c:pt idx="1987">
                  <c:v>53619</c:v>
                </c:pt>
                <c:pt idx="1988">
                  <c:v>53626</c:v>
                </c:pt>
                <c:pt idx="1989">
                  <c:v>53633</c:v>
                </c:pt>
                <c:pt idx="1990">
                  <c:v>53640</c:v>
                </c:pt>
                <c:pt idx="1991">
                  <c:v>53647</c:v>
                </c:pt>
                <c:pt idx="1992">
                  <c:v>53654</c:v>
                </c:pt>
                <c:pt idx="1993">
                  <c:v>53661</c:v>
                </c:pt>
                <c:pt idx="1994">
                  <c:v>53668</c:v>
                </c:pt>
                <c:pt idx="1995">
                  <c:v>53675</c:v>
                </c:pt>
                <c:pt idx="1996">
                  <c:v>53682</c:v>
                </c:pt>
                <c:pt idx="1997">
                  <c:v>53692</c:v>
                </c:pt>
                <c:pt idx="1998">
                  <c:v>53699</c:v>
                </c:pt>
                <c:pt idx="1999">
                  <c:v>53706</c:v>
                </c:pt>
                <c:pt idx="2000">
                  <c:v>53713</c:v>
                </c:pt>
                <c:pt idx="2001">
                  <c:v>53720</c:v>
                </c:pt>
                <c:pt idx="2002">
                  <c:v>53727</c:v>
                </c:pt>
                <c:pt idx="2003">
                  <c:v>53734</c:v>
                </c:pt>
                <c:pt idx="2004">
                  <c:v>53741</c:v>
                </c:pt>
                <c:pt idx="2005">
                  <c:v>53748</c:v>
                </c:pt>
                <c:pt idx="2006">
                  <c:v>53755</c:v>
                </c:pt>
                <c:pt idx="2007">
                  <c:v>53762</c:v>
                </c:pt>
                <c:pt idx="2008">
                  <c:v>53769</c:v>
                </c:pt>
                <c:pt idx="2009">
                  <c:v>53776</c:v>
                </c:pt>
                <c:pt idx="2010">
                  <c:v>53783</c:v>
                </c:pt>
                <c:pt idx="2011">
                  <c:v>53790</c:v>
                </c:pt>
                <c:pt idx="2012">
                  <c:v>53799</c:v>
                </c:pt>
                <c:pt idx="2013">
                  <c:v>53804</c:v>
                </c:pt>
                <c:pt idx="2014">
                  <c:v>53811</c:v>
                </c:pt>
                <c:pt idx="2015">
                  <c:v>53818</c:v>
                </c:pt>
                <c:pt idx="2016">
                  <c:v>53825</c:v>
                </c:pt>
                <c:pt idx="2017">
                  <c:v>53832</c:v>
                </c:pt>
                <c:pt idx="2018">
                  <c:v>53839</c:v>
                </c:pt>
                <c:pt idx="2019">
                  <c:v>53846</c:v>
                </c:pt>
                <c:pt idx="2020">
                  <c:v>53853</c:v>
                </c:pt>
                <c:pt idx="2021">
                  <c:v>53860</c:v>
                </c:pt>
                <c:pt idx="2022">
                  <c:v>53867</c:v>
                </c:pt>
                <c:pt idx="2023">
                  <c:v>53874</c:v>
                </c:pt>
                <c:pt idx="2024">
                  <c:v>53881</c:v>
                </c:pt>
                <c:pt idx="2025">
                  <c:v>53888</c:v>
                </c:pt>
                <c:pt idx="2026">
                  <c:v>53895</c:v>
                </c:pt>
                <c:pt idx="2027">
                  <c:v>53902</c:v>
                </c:pt>
                <c:pt idx="2028">
                  <c:v>53909</c:v>
                </c:pt>
                <c:pt idx="2029">
                  <c:v>53916</c:v>
                </c:pt>
                <c:pt idx="2030">
                  <c:v>53923</c:v>
                </c:pt>
                <c:pt idx="2031">
                  <c:v>53930</c:v>
                </c:pt>
                <c:pt idx="2032">
                  <c:v>53937</c:v>
                </c:pt>
                <c:pt idx="2033">
                  <c:v>53944</c:v>
                </c:pt>
                <c:pt idx="2034">
                  <c:v>53951</c:v>
                </c:pt>
                <c:pt idx="2035">
                  <c:v>53958</c:v>
                </c:pt>
                <c:pt idx="2036">
                  <c:v>53965</c:v>
                </c:pt>
                <c:pt idx="2037">
                  <c:v>53972</c:v>
                </c:pt>
                <c:pt idx="2038">
                  <c:v>53979</c:v>
                </c:pt>
                <c:pt idx="2039">
                  <c:v>53986</c:v>
                </c:pt>
                <c:pt idx="2040">
                  <c:v>53993</c:v>
                </c:pt>
                <c:pt idx="2041">
                  <c:v>54000</c:v>
                </c:pt>
                <c:pt idx="2042">
                  <c:v>54007</c:v>
                </c:pt>
                <c:pt idx="2043">
                  <c:v>54014</c:v>
                </c:pt>
                <c:pt idx="2044">
                  <c:v>54021</c:v>
                </c:pt>
                <c:pt idx="2045">
                  <c:v>54028</c:v>
                </c:pt>
                <c:pt idx="2046">
                  <c:v>54035</c:v>
                </c:pt>
                <c:pt idx="2047">
                  <c:v>54042</c:v>
                </c:pt>
                <c:pt idx="2048">
                  <c:v>54049</c:v>
                </c:pt>
                <c:pt idx="2049">
                  <c:v>54057</c:v>
                </c:pt>
                <c:pt idx="2050">
                  <c:v>54064</c:v>
                </c:pt>
                <c:pt idx="2051">
                  <c:v>54071</c:v>
                </c:pt>
                <c:pt idx="2052">
                  <c:v>54078</c:v>
                </c:pt>
                <c:pt idx="2053">
                  <c:v>54085</c:v>
                </c:pt>
                <c:pt idx="2054">
                  <c:v>54092</c:v>
                </c:pt>
                <c:pt idx="2055">
                  <c:v>54099</c:v>
                </c:pt>
                <c:pt idx="2056">
                  <c:v>54106</c:v>
                </c:pt>
                <c:pt idx="2057">
                  <c:v>54113</c:v>
                </c:pt>
                <c:pt idx="2058">
                  <c:v>54120</c:v>
                </c:pt>
                <c:pt idx="2059">
                  <c:v>54127</c:v>
                </c:pt>
                <c:pt idx="2060">
                  <c:v>54134</c:v>
                </c:pt>
                <c:pt idx="2061">
                  <c:v>54141</c:v>
                </c:pt>
                <c:pt idx="2062">
                  <c:v>54148</c:v>
                </c:pt>
                <c:pt idx="2063">
                  <c:v>54157</c:v>
                </c:pt>
                <c:pt idx="2064">
                  <c:v>54164</c:v>
                </c:pt>
                <c:pt idx="2065">
                  <c:v>54171</c:v>
                </c:pt>
                <c:pt idx="2066">
                  <c:v>54178</c:v>
                </c:pt>
                <c:pt idx="2067">
                  <c:v>54185</c:v>
                </c:pt>
                <c:pt idx="2068">
                  <c:v>54192</c:v>
                </c:pt>
                <c:pt idx="2069">
                  <c:v>54199</c:v>
                </c:pt>
                <c:pt idx="2070">
                  <c:v>54206</c:v>
                </c:pt>
                <c:pt idx="2071">
                  <c:v>54213</c:v>
                </c:pt>
                <c:pt idx="2072">
                  <c:v>54220</c:v>
                </c:pt>
                <c:pt idx="2073">
                  <c:v>54227</c:v>
                </c:pt>
                <c:pt idx="2074">
                  <c:v>54234</c:v>
                </c:pt>
                <c:pt idx="2075">
                  <c:v>54241</c:v>
                </c:pt>
                <c:pt idx="2076">
                  <c:v>54248</c:v>
                </c:pt>
                <c:pt idx="2077">
                  <c:v>54255</c:v>
                </c:pt>
                <c:pt idx="2078">
                  <c:v>54262</c:v>
                </c:pt>
                <c:pt idx="2079">
                  <c:v>54269</c:v>
                </c:pt>
                <c:pt idx="2080">
                  <c:v>54276</c:v>
                </c:pt>
                <c:pt idx="2081">
                  <c:v>54283</c:v>
                </c:pt>
                <c:pt idx="2082">
                  <c:v>54290</c:v>
                </c:pt>
                <c:pt idx="2083">
                  <c:v>54297</c:v>
                </c:pt>
                <c:pt idx="2084">
                  <c:v>54304</c:v>
                </c:pt>
                <c:pt idx="2085">
                  <c:v>54311</c:v>
                </c:pt>
                <c:pt idx="2086">
                  <c:v>54318</c:v>
                </c:pt>
                <c:pt idx="2087">
                  <c:v>54325</c:v>
                </c:pt>
                <c:pt idx="2088">
                  <c:v>54332</c:v>
                </c:pt>
                <c:pt idx="2089">
                  <c:v>54339</c:v>
                </c:pt>
                <c:pt idx="2090">
                  <c:v>54346</c:v>
                </c:pt>
                <c:pt idx="2091">
                  <c:v>54353</c:v>
                </c:pt>
                <c:pt idx="2092">
                  <c:v>54360</c:v>
                </c:pt>
                <c:pt idx="2093">
                  <c:v>54367</c:v>
                </c:pt>
                <c:pt idx="2094">
                  <c:v>54374</c:v>
                </c:pt>
                <c:pt idx="2095">
                  <c:v>54381</c:v>
                </c:pt>
                <c:pt idx="2096">
                  <c:v>54388</c:v>
                </c:pt>
                <c:pt idx="2097">
                  <c:v>54395</c:v>
                </c:pt>
                <c:pt idx="2098">
                  <c:v>54402</c:v>
                </c:pt>
                <c:pt idx="2099">
                  <c:v>54409</c:v>
                </c:pt>
                <c:pt idx="2100">
                  <c:v>54416</c:v>
                </c:pt>
                <c:pt idx="2101">
                  <c:v>54423</c:v>
                </c:pt>
                <c:pt idx="2102">
                  <c:v>54430</c:v>
                </c:pt>
                <c:pt idx="2103">
                  <c:v>54437</c:v>
                </c:pt>
                <c:pt idx="2104">
                  <c:v>54444</c:v>
                </c:pt>
                <c:pt idx="2105">
                  <c:v>54451</c:v>
                </c:pt>
                <c:pt idx="2106">
                  <c:v>54458</c:v>
                </c:pt>
                <c:pt idx="2107">
                  <c:v>54465</c:v>
                </c:pt>
                <c:pt idx="2108">
                  <c:v>54472</c:v>
                </c:pt>
                <c:pt idx="2109">
                  <c:v>54479</c:v>
                </c:pt>
                <c:pt idx="2110">
                  <c:v>54486</c:v>
                </c:pt>
                <c:pt idx="2111">
                  <c:v>54493</c:v>
                </c:pt>
                <c:pt idx="2112">
                  <c:v>54500</c:v>
                </c:pt>
                <c:pt idx="2113">
                  <c:v>54507</c:v>
                </c:pt>
                <c:pt idx="2114">
                  <c:v>54514</c:v>
                </c:pt>
                <c:pt idx="2115">
                  <c:v>54521</c:v>
                </c:pt>
                <c:pt idx="2116">
                  <c:v>54528</c:v>
                </c:pt>
                <c:pt idx="2117">
                  <c:v>54535</c:v>
                </c:pt>
                <c:pt idx="2118">
                  <c:v>54542</c:v>
                </c:pt>
                <c:pt idx="2119">
                  <c:v>54549</c:v>
                </c:pt>
                <c:pt idx="2120">
                  <c:v>54556</c:v>
                </c:pt>
                <c:pt idx="2121">
                  <c:v>54563</c:v>
                </c:pt>
                <c:pt idx="2122">
                  <c:v>54570</c:v>
                </c:pt>
                <c:pt idx="2123">
                  <c:v>54577</c:v>
                </c:pt>
                <c:pt idx="2124">
                  <c:v>54584</c:v>
                </c:pt>
                <c:pt idx="2125">
                  <c:v>54591</c:v>
                </c:pt>
                <c:pt idx="2126">
                  <c:v>54598</c:v>
                </c:pt>
                <c:pt idx="2127">
                  <c:v>54605</c:v>
                </c:pt>
                <c:pt idx="2128">
                  <c:v>54612</c:v>
                </c:pt>
                <c:pt idx="2129">
                  <c:v>54619</c:v>
                </c:pt>
                <c:pt idx="2130">
                  <c:v>54626</c:v>
                </c:pt>
                <c:pt idx="2131">
                  <c:v>54633</c:v>
                </c:pt>
                <c:pt idx="2132">
                  <c:v>54640</c:v>
                </c:pt>
                <c:pt idx="2133">
                  <c:v>54647</c:v>
                </c:pt>
                <c:pt idx="2134">
                  <c:v>54654</c:v>
                </c:pt>
                <c:pt idx="2135">
                  <c:v>54661</c:v>
                </c:pt>
                <c:pt idx="2136">
                  <c:v>54668</c:v>
                </c:pt>
                <c:pt idx="2137">
                  <c:v>54675</c:v>
                </c:pt>
                <c:pt idx="2138">
                  <c:v>54682</c:v>
                </c:pt>
                <c:pt idx="2139">
                  <c:v>54689</c:v>
                </c:pt>
                <c:pt idx="2140">
                  <c:v>54696</c:v>
                </c:pt>
                <c:pt idx="2141">
                  <c:v>54703</c:v>
                </c:pt>
                <c:pt idx="2142">
                  <c:v>54710</c:v>
                </c:pt>
                <c:pt idx="2143">
                  <c:v>54717</c:v>
                </c:pt>
                <c:pt idx="2144">
                  <c:v>54724</c:v>
                </c:pt>
                <c:pt idx="2145">
                  <c:v>54731</c:v>
                </c:pt>
                <c:pt idx="2146">
                  <c:v>54738</c:v>
                </c:pt>
                <c:pt idx="2147">
                  <c:v>54745</c:v>
                </c:pt>
                <c:pt idx="2148">
                  <c:v>54752</c:v>
                </c:pt>
                <c:pt idx="2149">
                  <c:v>54759</c:v>
                </c:pt>
                <c:pt idx="2150">
                  <c:v>54766</c:v>
                </c:pt>
                <c:pt idx="2151">
                  <c:v>54773</c:v>
                </c:pt>
                <c:pt idx="2152">
                  <c:v>54780</c:v>
                </c:pt>
                <c:pt idx="2153">
                  <c:v>54787</c:v>
                </c:pt>
                <c:pt idx="2154">
                  <c:v>54794</c:v>
                </c:pt>
                <c:pt idx="2155">
                  <c:v>54801</c:v>
                </c:pt>
                <c:pt idx="2156">
                  <c:v>54808</c:v>
                </c:pt>
                <c:pt idx="2157">
                  <c:v>54815</c:v>
                </c:pt>
                <c:pt idx="2158">
                  <c:v>54822</c:v>
                </c:pt>
                <c:pt idx="2159">
                  <c:v>54829</c:v>
                </c:pt>
                <c:pt idx="2160">
                  <c:v>54836</c:v>
                </c:pt>
                <c:pt idx="2161">
                  <c:v>54843</c:v>
                </c:pt>
                <c:pt idx="2162">
                  <c:v>54850</c:v>
                </c:pt>
                <c:pt idx="2163">
                  <c:v>54857</c:v>
                </c:pt>
                <c:pt idx="2164">
                  <c:v>54864</c:v>
                </c:pt>
                <c:pt idx="2165">
                  <c:v>54871</c:v>
                </c:pt>
                <c:pt idx="2166">
                  <c:v>54878</c:v>
                </c:pt>
                <c:pt idx="2167">
                  <c:v>54885</c:v>
                </c:pt>
                <c:pt idx="2168">
                  <c:v>54892</c:v>
                </c:pt>
                <c:pt idx="2169">
                  <c:v>54899</c:v>
                </c:pt>
                <c:pt idx="2170">
                  <c:v>54906</c:v>
                </c:pt>
                <c:pt idx="2171">
                  <c:v>54913</c:v>
                </c:pt>
                <c:pt idx="2172">
                  <c:v>54920</c:v>
                </c:pt>
                <c:pt idx="2173">
                  <c:v>54927</c:v>
                </c:pt>
                <c:pt idx="2174">
                  <c:v>54934</c:v>
                </c:pt>
                <c:pt idx="2175">
                  <c:v>54941</c:v>
                </c:pt>
                <c:pt idx="2176">
                  <c:v>54948</c:v>
                </c:pt>
                <c:pt idx="2177">
                  <c:v>54955</c:v>
                </c:pt>
                <c:pt idx="2178">
                  <c:v>54962</c:v>
                </c:pt>
                <c:pt idx="2179">
                  <c:v>54969</c:v>
                </c:pt>
                <c:pt idx="2180">
                  <c:v>54976</c:v>
                </c:pt>
                <c:pt idx="2181">
                  <c:v>54983</c:v>
                </c:pt>
                <c:pt idx="2182">
                  <c:v>54990</c:v>
                </c:pt>
                <c:pt idx="2183">
                  <c:v>54997</c:v>
                </c:pt>
                <c:pt idx="2184">
                  <c:v>55004</c:v>
                </c:pt>
                <c:pt idx="2185">
                  <c:v>55011</c:v>
                </c:pt>
                <c:pt idx="2186">
                  <c:v>55018</c:v>
                </c:pt>
                <c:pt idx="2187">
                  <c:v>55025</c:v>
                </c:pt>
                <c:pt idx="2188">
                  <c:v>55032</c:v>
                </c:pt>
                <c:pt idx="2189">
                  <c:v>55039</c:v>
                </c:pt>
                <c:pt idx="2190">
                  <c:v>55046</c:v>
                </c:pt>
                <c:pt idx="2191">
                  <c:v>55053</c:v>
                </c:pt>
                <c:pt idx="2192">
                  <c:v>55060</c:v>
                </c:pt>
                <c:pt idx="2193">
                  <c:v>55067</c:v>
                </c:pt>
                <c:pt idx="2194">
                  <c:v>55074</c:v>
                </c:pt>
                <c:pt idx="2195">
                  <c:v>55081</c:v>
                </c:pt>
                <c:pt idx="2196">
                  <c:v>55088</c:v>
                </c:pt>
                <c:pt idx="2197">
                  <c:v>55095</c:v>
                </c:pt>
                <c:pt idx="2198">
                  <c:v>55102</c:v>
                </c:pt>
                <c:pt idx="2199">
                  <c:v>55109</c:v>
                </c:pt>
                <c:pt idx="2200">
                  <c:v>55116</c:v>
                </c:pt>
                <c:pt idx="2201">
                  <c:v>55123</c:v>
                </c:pt>
                <c:pt idx="2202">
                  <c:v>55130</c:v>
                </c:pt>
                <c:pt idx="2203">
                  <c:v>55137</c:v>
                </c:pt>
                <c:pt idx="2204">
                  <c:v>55144</c:v>
                </c:pt>
                <c:pt idx="2205">
                  <c:v>55151</c:v>
                </c:pt>
                <c:pt idx="2206">
                  <c:v>55158</c:v>
                </c:pt>
                <c:pt idx="2207">
                  <c:v>55165</c:v>
                </c:pt>
                <c:pt idx="2208">
                  <c:v>55172</c:v>
                </c:pt>
                <c:pt idx="2209">
                  <c:v>55179</c:v>
                </c:pt>
                <c:pt idx="2210">
                  <c:v>55186</c:v>
                </c:pt>
                <c:pt idx="2211">
                  <c:v>55193</c:v>
                </c:pt>
                <c:pt idx="2212">
                  <c:v>55200</c:v>
                </c:pt>
                <c:pt idx="2213">
                  <c:v>55207</c:v>
                </c:pt>
                <c:pt idx="2214">
                  <c:v>55214</c:v>
                </c:pt>
                <c:pt idx="2215">
                  <c:v>55221</c:v>
                </c:pt>
                <c:pt idx="2216">
                  <c:v>55228</c:v>
                </c:pt>
                <c:pt idx="2217">
                  <c:v>55235</c:v>
                </c:pt>
                <c:pt idx="2218">
                  <c:v>55242</c:v>
                </c:pt>
                <c:pt idx="2219">
                  <c:v>55249</c:v>
                </c:pt>
                <c:pt idx="2220">
                  <c:v>55256</c:v>
                </c:pt>
                <c:pt idx="2221">
                  <c:v>55263</c:v>
                </c:pt>
                <c:pt idx="2222">
                  <c:v>55270</c:v>
                </c:pt>
                <c:pt idx="2223">
                  <c:v>55277</c:v>
                </c:pt>
                <c:pt idx="2224">
                  <c:v>55284</c:v>
                </c:pt>
                <c:pt idx="2225">
                  <c:v>55291</c:v>
                </c:pt>
                <c:pt idx="2226">
                  <c:v>55298</c:v>
                </c:pt>
                <c:pt idx="2227">
                  <c:v>55305</c:v>
                </c:pt>
                <c:pt idx="2228">
                  <c:v>55312</c:v>
                </c:pt>
                <c:pt idx="2229">
                  <c:v>55319</c:v>
                </c:pt>
                <c:pt idx="2230">
                  <c:v>55326</c:v>
                </c:pt>
                <c:pt idx="2231">
                  <c:v>55333</c:v>
                </c:pt>
                <c:pt idx="2232">
                  <c:v>55340</c:v>
                </c:pt>
                <c:pt idx="2233">
                  <c:v>55347</c:v>
                </c:pt>
                <c:pt idx="2234">
                  <c:v>55354</c:v>
                </c:pt>
                <c:pt idx="2235">
                  <c:v>55361</c:v>
                </c:pt>
                <c:pt idx="2236">
                  <c:v>55368</c:v>
                </c:pt>
                <c:pt idx="2237">
                  <c:v>55375</c:v>
                </c:pt>
                <c:pt idx="2238">
                  <c:v>55382</c:v>
                </c:pt>
                <c:pt idx="2239">
                  <c:v>55389</c:v>
                </c:pt>
                <c:pt idx="2240">
                  <c:v>55396</c:v>
                </c:pt>
                <c:pt idx="2241">
                  <c:v>55403</c:v>
                </c:pt>
                <c:pt idx="2242">
                  <c:v>55410</c:v>
                </c:pt>
                <c:pt idx="2243">
                  <c:v>55417</c:v>
                </c:pt>
                <c:pt idx="2244">
                  <c:v>55424</c:v>
                </c:pt>
                <c:pt idx="2245">
                  <c:v>55431</c:v>
                </c:pt>
                <c:pt idx="2246">
                  <c:v>55438</c:v>
                </c:pt>
                <c:pt idx="2247">
                  <c:v>55445</c:v>
                </c:pt>
                <c:pt idx="2248">
                  <c:v>55452</c:v>
                </c:pt>
                <c:pt idx="2249">
                  <c:v>55459</c:v>
                </c:pt>
                <c:pt idx="2250">
                  <c:v>55466</c:v>
                </c:pt>
                <c:pt idx="2251">
                  <c:v>55473</c:v>
                </c:pt>
                <c:pt idx="2252">
                  <c:v>55480</c:v>
                </c:pt>
                <c:pt idx="2253">
                  <c:v>55487</c:v>
                </c:pt>
                <c:pt idx="2254">
                  <c:v>55494</c:v>
                </c:pt>
                <c:pt idx="2255">
                  <c:v>55501</c:v>
                </c:pt>
                <c:pt idx="2256">
                  <c:v>55508</c:v>
                </c:pt>
                <c:pt idx="2257">
                  <c:v>55516</c:v>
                </c:pt>
                <c:pt idx="2258">
                  <c:v>55523</c:v>
                </c:pt>
                <c:pt idx="2259">
                  <c:v>55530</c:v>
                </c:pt>
                <c:pt idx="2260">
                  <c:v>55537</c:v>
                </c:pt>
                <c:pt idx="2261">
                  <c:v>55544</c:v>
                </c:pt>
                <c:pt idx="2262">
                  <c:v>55551</c:v>
                </c:pt>
                <c:pt idx="2263">
                  <c:v>55558</c:v>
                </c:pt>
                <c:pt idx="2264">
                  <c:v>55565</c:v>
                </c:pt>
                <c:pt idx="2265">
                  <c:v>55572</c:v>
                </c:pt>
                <c:pt idx="2266">
                  <c:v>55579</c:v>
                </c:pt>
                <c:pt idx="2267">
                  <c:v>55586</c:v>
                </c:pt>
                <c:pt idx="2268">
                  <c:v>55593</c:v>
                </c:pt>
                <c:pt idx="2269">
                  <c:v>55600</c:v>
                </c:pt>
                <c:pt idx="2270">
                  <c:v>55607</c:v>
                </c:pt>
                <c:pt idx="2271">
                  <c:v>55614</c:v>
                </c:pt>
                <c:pt idx="2272">
                  <c:v>55621</c:v>
                </c:pt>
                <c:pt idx="2273">
                  <c:v>55632</c:v>
                </c:pt>
                <c:pt idx="2274">
                  <c:v>55635</c:v>
                </c:pt>
                <c:pt idx="2275">
                  <c:v>55645</c:v>
                </c:pt>
                <c:pt idx="2276">
                  <c:v>55652</c:v>
                </c:pt>
                <c:pt idx="2277">
                  <c:v>55659</c:v>
                </c:pt>
                <c:pt idx="2278">
                  <c:v>55666</c:v>
                </c:pt>
                <c:pt idx="2279">
                  <c:v>55673</c:v>
                </c:pt>
                <c:pt idx="2280">
                  <c:v>55680</c:v>
                </c:pt>
                <c:pt idx="2281">
                  <c:v>55687</c:v>
                </c:pt>
                <c:pt idx="2282">
                  <c:v>55694</c:v>
                </c:pt>
                <c:pt idx="2283">
                  <c:v>55701</c:v>
                </c:pt>
                <c:pt idx="2284">
                  <c:v>55708</c:v>
                </c:pt>
                <c:pt idx="2285">
                  <c:v>55715</c:v>
                </c:pt>
                <c:pt idx="2286">
                  <c:v>55722</c:v>
                </c:pt>
                <c:pt idx="2287">
                  <c:v>55729</c:v>
                </c:pt>
                <c:pt idx="2288">
                  <c:v>55736</c:v>
                </c:pt>
                <c:pt idx="2289">
                  <c:v>55743</c:v>
                </c:pt>
                <c:pt idx="2290">
                  <c:v>55750</c:v>
                </c:pt>
                <c:pt idx="2291">
                  <c:v>55757</c:v>
                </c:pt>
                <c:pt idx="2292">
                  <c:v>55764</c:v>
                </c:pt>
                <c:pt idx="2293">
                  <c:v>55771</c:v>
                </c:pt>
                <c:pt idx="2294">
                  <c:v>55778</c:v>
                </c:pt>
                <c:pt idx="2295">
                  <c:v>55785</c:v>
                </c:pt>
                <c:pt idx="2296">
                  <c:v>55792</c:v>
                </c:pt>
                <c:pt idx="2297">
                  <c:v>55799</c:v>
                </c:pt>
                <c:pt idx="2298">
                  <c:v>55806</c:v>
                </c:pt>
                <c:pt idx="2299">
                  <c:v>55813</c:v>
                </c:pt>
                <c:pt idx="2300">
                  <c:v>55820</c:v>
                </c:pt>
                <c:pt idx="2301">
                  <c:v>55827</c:v>
                </c:pt>
                <c:pt idx="2302">
                  <c:v>55834</c:v>
                </c:pt>
                <c:pt idx="2303">
                  <c:v>55841</c:v>
                </c:pt>
                <c:pt idx="2304">
                  <c:v>55848</c:v>
                </c:pt>
                <c:pt idx="2305">
                  <c:v>55855</c:v>
                </c:pt>
                <c:pt idx="2306">
                  <c:v>55862</c:v>
                </c:pt>
                <c:pt idx="2307">
                  <c:v>55869</c:v>
                </c:pt>
                <c:pt idx="2308">
                  <c:v>55876</c:v>
                </c:pt>
                <c:pt idx="2309">
                  <c:v>55884</c:v>
                </c:pt>
                <c:pt idx="2310">
                  <c:v>55891</c:v>
                </c:pt>
                <c:pt idx="2311">
                  <c:v>55898</c:v>
                </c:pt>
                <c:pt idx="2312">
                  <c:v>55905</c:v>
                </c:pt>
                <c:pt idx="2313">
                  <c:v>55912</c:v>
                </c:pt>
                <c:pt idx="2314">
                  <c:v>55919</c:v>
                </c:pt>
                <c:pt idx="2315">
                  <c:v>55926</c:v>
                </c:pt>
                <c:pt idx="2316">
                  <c:v>55933</c:v>
                </c:pt>
                <c:pt idx="2317">
                  <c:v>55940</c:v>
                </c:pt>
                <c:pt idx="2318">
                  <c:v>55947</c:v>
                </c:pt>
                <c:pt idx="2319">
                  <c:v>55954</c:v>
                </c:pt>
                <c:pt idx="2320">
                  <c:v>55961</c:v>
                </c:pt>
                <c:pt idx="2321">
                  <c:v>55968</c:v>
                </c:pt>
                <c:pt idx="2322">
                  <c:v>55975</c:v>
                </c:pt>
                <c:pt idx="2323">
                  <c:v>55984</c:v>
                </c:pt>
                <c:pt idx="2324">
                  <c:v>55991</c:v>
                </c:pt>
                <c:pt idx="2325">
                  <c:v>55998</c:v>
                </c:pt>
                <c:pt idx="2326">
                  <c:v>56006</c:v>
                </c:pt>
                <c:pt idx="2327">
                  <c:v>56012</c:v>
                </c:pt>
                <c:pt idx="2328">
                  <c:v>56019</c:v>
                </c:pt>
                <c:pt idx="2329">
                  <c:v>56026</c:v>
                </c:pt>
                <c:pt idx="2330">
                  <c:v>56033</c:v>
                </c:pt>
                <c:pt idx="2331">
                  <c:v>56040</c:v>
                </c:pt>
                <c:pt idx="2332">
                  <c:v>56047</c:v>
                </c:pt>
                <c:pt idx="2333">
                  <c:v>56054</c:v>
                </c:pt>
                <c:pt idx="2334">
                  <c:v>56061</c:v>
                </c:pt>
                <c:pt idx="2335">
                  <c:v>56068</c:v>
                </c:pt>
                <c:pt idx="2336">
                  <c:v>56075</c:v>
                </c:pt>
                <c:pt idx="2337">
                  <c:v>56082</c:v>
                </c:pt>
                <c:pt idx="2338">
                  <c:v>56089</c:v>
                </c:pt>
                <c:pt idx="2339">
                  <c:v>56096</c:v>
                </c:pt>
                <c:pt idx="2340">
                  <c:v>56103</c:v>
                </c:pt>
                <c:pt idx="2341">
                  <c:v>56110</c:v>
                </c:pt>
                <c:pt idx="2342">
                  <c:v>56117</c:v>
                </c:pt>
                <c:pt idx="2343">
                  <c:v>56124</c:v>
                </c:pt>
                <c:pt idx="2344">
                  <c:v>56131</c:v>
                </c:pt>
                <c:pt idx="2345">
                  <c:v>56138</c:v>
                </c:pt>
                <c:pt idx="2346">
                  <c:v>56145</c:v>
                </c:pt>
                <c:pt idx="2347">
                  <c:v>56152</c:v>
                </c:pt>
                <c:pt idx="2348">
                  <c:v>56159</c:v>
                </c:pt>
                <c:pt idx="2349">
                  <c:v>56166</c:v>
                </c:pt>
                <c:pt idx="2350">
                  <c:v>56173</c:v>
                </c:pt>
                <c:pt idx="2351">
                  <c:v>56180</c:v>
                </c:pt>
                <c:pt idx="2352">
                  <c:v>56187</c:v>
                </c:pt>
                <c:pt idx="2353">
                  <c:v>56194</c:v>
                </c:pt>
                <c:pt idx="2354">
                  <c:v>56201</c:v>
                </c:pt>
                <c:pt idx="2355">
                  <c:v>56208</c:v>
                </c:pt>
                <c:pt idx="2356">
                  <c:v>56215</c:v>
                </c:pt>
                <c:pt idx="2357">
                  <c:v>56222</c:v>
                </c:pt>
                <c:pt idx="2358">
                  <c:v>56229</c:v>
                </c:pt>
                <c:pt idx="2359">
                  <c:v>56236</c:v>
                </c:pt>
                <c:pt idx="2360">
                  <c:v>56247</c:v>
                </c:pt>
                <c:pt idx="2361">
                  <c:v>56251</c:v>
                </c:pt>
                <c:pt idx="2362">
                  <c:v>56257</c:v>
                </c:pt>
                <c:pt idx="2363">
                  <c:v>56264</c:v>
                </c:pt>
                <c:pt idx="2364">
                  <c:v>56271</c:v>
                </c:pt>
                <c:pt idx="2365">
                  <c:v>56278</c:v>
                </c:pt>
                <c:pt idx="2366">
                  <c:v>56285</c:v>
                </c:pt>
                <c:pt idx="2367">
                  <c:v>56292</c:v>
                </c:pt>
                <c:pt idx="2368">
                  <c:v>56299</c:v>
                </c:pt>
                <c:pt idx="2369">
                  <c:v>56306</c:v>
                </c:pt>
                <c:pt idx="2370">
                  <c:v>56313</c:v>
                </c:pt>
                <c:pt idx="2371">
                  <c:v>56320</c:v>
                </c:pt>
                <c:pt idx="2372">
                  <c:v>56327</c:v>
                </c:pt>
                <c:pt idx="2373">
                  <c:v>56334</c:v>
                </c:pt>
                <c:pt idx="2374">
                  <c:v>56341</c:v>
                </c:pt>
                <c:pt idx="2375">
                  <c:v>56348</c:v>
                </c:pt>
                <c:pt idx="2376">
                  <c:v>56355</c:v>
                </c:pt>
                <c:pt idx="2377">
                  <c:v>56362</c:v>
                </c:pt>
                <c:pt idx="2378">
                  <c:v>56369</c:v>
                </c:pt>
                <c:pt idx="2379">
                  <c:v>56376</c:v>
                </c:pt>
                <c:pt idx="2380">
                  <c:v>56383</c:v>
                </c:pt>
                <c:pt idx="2381">
                  <c:v>56390</c:v>
                </c:pt>
                <c:pt idx="2382">
                  <c:v>56397</c:v>
                </c:pt>
                <c:pt idx="2383">
                  <c:v>56404</c:v>
                </c:pt>
                <c:pt idx="2384">
                  <c:v>56411</c:v>
                </c:pt>
                <c:pt idx="2385">
                  <c:v>56418</c:v>
                </c:pt>
                <c:pt idx="2386">
                  <c:v>56425</c:v>
                </c:pt>
                <c:pt idx="2387">
                  <c:v>56432</c:v>
                </c:pt>
                <c:pt idx="2388">
                  <c:v>56439</c:v>
                </c:pt>
                <c:pt idx="2389">
                  <c:v>56446</c:v>
                </c:pt>
                <c:pt idx="2390">
                  <c:v>56453</c:v>
                </c:pt>
                <c:pt idx="2391">
                  <c:v>56460</c:v>
                </c:pt>
                <c:pt idx="2392">
                  <c:v>56467</c:v>
                </c:pt>
                <c:pt idx="2393">
                  <c:v>56474</c:v>
                </c:pt>
                <c:pt idx="2394">
                  <c:v>56481</c:v>
                </c:pt>
                <c:pt idx="2395">
                  <c:v>56488</c:v>
                </c:pt>
                <c:pt idx="2396">
                  <c:v>56495</c:v>
                </c:pt>
                <c:pt idx="2397">
                  <c:v>56502</c:v>
                </c:pt>
                <c:pt idx="2398">
                  <c:v>56509</c:v>
                </c:pt>
                <c:pt idx="2399">
                  <c:v>56516</c:v>
                </c:pt>
                <c:pt idx="2400">
                  <c:v>56523</c:v>
                </c:pt>
                <c:pt idx="2401">
                  <c:v>56530</c:v>
                </c:pt>
                <c:pt idx="2402">
                  <c:v>56537</c:v>
                </c:pt>
                <c:pt idx="2403">
                  <c:v>56544</c:v>
                </c:pt>
                <c:pt idx="2404">
                  <c:v>56551</c:v>
                </c:pt>
                <c:pt idx="2405">
                  <c:v>56558</c:v>
                </c:pt>
                <c:pt idx="2406">
                  <c:v>56565</c:v>
                </c:pt>
                <c:pt idx="2407">
                  <c:v>56572</c:v>
                </c:pt>
                <c:pt idx="2408">
                  <c:v>56579</c:v>
                </c:pt>
                <c:pt idx="2409">
                  <c:v>56586</c:v>
                </c:pt>
                <c:pt idx="2410">
                  <c:v>56593</c:v>
                </c:pt>
                <c:pt idx="2411">
                  <c:v>56600</c:v>
                </c:pt>
                <c:pt idx="2412">
                  <c:v>56607</c:v>
                </c:pt>
                <c:pt idx="2413">
                  <c:v>56614</c:v>
                </c:pt>
                <c:pt idx="2414">
                  <c:v>56621</c:v>
                </c:pt>
                <c:pt idx="2415">
                  <c:v>56628</c:v>
                </c:pt>
                <c:pt idx="2416">
                  <c:v>56635</c:v>
                </c:pt>
                <c:pt idx="2417">
                  <c:v>56642</c:v>
                </c:pt>
                <c:pt idx="2418">
                  <c:v>56649</c:v>
                </c:pt>
                <c:pt idx="2419">
                  <c:v>56656</c:v>
                </c:pt>
                <c:pt idx="2420">
                  <c:v>56663</c:v>
                </c:pt>
                <c:pt idx="2421">
                  <c:v>56670</c:v>
                </c:pt>
                <c:pt idx="2422">
                  <c:v>56677</c:v>
                </c:pt>
                <c:pt idx="2423">
                  <c:v>56684</c:v>
                </c:pt>
                <c:pt idx="2424">
                  <c:v>56691</c:v>
                </c:pt>
                <c:pt idx="2425">
                  <c:v>56698</c:v>
                </c:pt>
                <c:pt idx="2426">
                  <c:v>56705</c:v>
                </c:pt>
                <c:pt idx="2427">
                  <c:v>56712</c:v>
                </c:pt>
                <c:pt idx="2428">
                  <c:v>56719</c:v>
                </c:pt>
                <c:pt idx="2429">
                  <c:v>56726</c:v>
                </c:pt>
                <c:pt idx="2430">
                  <c:v>56733</c:v>
                </c:pt>
                <c:pt idx="2431">
                  <c:v>56740</c:v>
                </c:pt>
                <c:pt idx="2432">
                  <c:v>56747</c:v>
                </c:pt>
                <c:pt idx="2433">
                  <c:v>56754</c:v>
                </c:pt>
                <c:pt idx="2434">
                  <c:v>56761</c:v>
                </c:pt>
                <c:pt idx="2435">
                  <c:v>56768</c:v>
                </c:pt>
                <c:pt idx="2436">
                  <c:v>56775</c:v>
                </c:pt>
                <c:pt idx="2437">
                  <c:v>56782</c:v>
                </c:pt>
                <c:pt idx="2438">
                  <c:v>56789</c:v>
                </c:pt>
                <c:pt idx="2439">
                  <c:v>56796</c:v>
                </c:pt>
                <c:pt idx="2440">
                  <c:v>56803</c:v>
                </c:pt>
                <c:pt idx="2441">
                  <c:v>56810</c:v>
                </c:pt>
                <c:pt idx="2442">
                  <c:v>56817</c:v>
                </c:pt>
                <c:pt idx="2443">
                  <c:v>56824</c:v>
                </c:pt>
                <c:pt idx="2444">
                  <c:v>56831</c:v>
                </c:pt>
                <c:pt idx="2445">
                  <c:v>56838</c:v>
                </c:pt>
                <c:pt idx="2446">
                  <c:v>56845</c:v>
                </c:pt>
                <c:pt idx="2447">
                  <c:v>56852</c:v>
                </c:pt>
                <c:pt idx="2448">
                  <c:v>56859</c:v>
                </c:pt>
                <c:pt idx="2449">
                  <c:v>56866</c:v>
                </c:pt>
                <c:pt idx="2450">
                  <c:v>56873</c:v>
                </c:pt>
                <c:pt idx="2451">
                  <c:v>56880</c:v>
                </c:pt>
                <c:pt idx="2452">
                  <c:v>56887</c:v>
                </c:pt>
                <c:pt idx="2453">
                  <c:v>56894</c:v>
                </c:pt>
                <c:pt idx="2454">
                  <c:v>56901</c:v>
                </c:pt>
                <c:pt idx="2455">
                  <c:v>56908</c:v>
                </c:pt>
                <c:pt idx="2456">
                  <c:v>56915</c:v>
                </c:pt>
                <c:pt idx="2457">
                  <c:v>56922</c:v>
                </c:pt>
                <c:pt idx="2458">
                  <c:v>56929</c:v>
                </c:pt>
                <c:pt idx="2459">
                  <c:v>56936</c:v>
                </c:pt>
                <c:pt idx="2460">
                  <c:v>56943</c:v>
                </c:pt>
                <c:pt idx="2461">
                  <c:v>56950</c:v>
                </c:pt>
                <c:pt idx="2462">
                  <c:v>56957</c:v>
                </c:pt>
                <c:pt idx="2463">
                  <c:v>56964</c:v>
                </c:pt>
                <c:pt idx="2464">
                  <c:v>56971</c:v>
                </c:pt>
                <c:pt idx="2465">
                  <c:v>56978</c:v>
                </c:pt>
                <c:pt idx="2466">
                  <c:v>56985</c:v>
                </c:pt>
                <c:pt idx="2467">
                  <c:v>56992</c:v>
                </c:pt>
                <c:pt idx="2468">
                  <c:v>56999</c:v>
                </c:pt>
                <c:pt idx="2469">
                  <c:v>57006</c:v>
                </c:pt>
                <c:pt idx="2470">
                  <c:v>57013</c:v>
                </c:pt>
                <c:pt idx="2471">
                  <c:v>57020</c:v>
                </c:pt>
                <c:pt idx="2472">
                  <c:v>57027</c:v>
                </c:pt>
                <c:pt idx="2473">
                  <c:v>57034</c:v>
                </c:pt>
                <c:pt idx="2474">
                  <c:v>57041</c:v>
                </c:pt>
                <c:pt idx="2475">
                  <c:v>57048</c:v>
                </c:pt>
                <c:pt idx="2476">
                  <c:v>57055</c:v>
                </c:pt>
                <c:pt idx="2477">
                  <c:v>57062</c:v>
                </c:pt>
                <c:pt idx="2478">
                  <c:v>57069</c:v>
                </c:pt>
                <c:pt idx="2479">
                  <c:v>57076</c:v>
                </c:pt>
                <c:pt idx="2480">
                  <c:v>57083</c:v>
                </c:pt>
                <c:pt idx="2481">
                  <c:v>57090</c:v>
                </c:pt>
                <c:pt idx="2482">
                  <c:v>57097</c:v>
                </c:pt>
                <c:pt idx="2483">
                  <c:v>57104</c:v>
                </c:pt>
                <c:pt idx="2484">
                  <c:v>57111</c:v>
                </c:pt>
                <c:pt idx="2485">
                  <c:v>57118</c:v>
                </c:pt>
                <c:pt idx="2486">
                  <c:v>57125</c:v>
                </c:pt>
                <c:pt idx="2487">
                  <c:v>57132</c:v>
                </c:pt>
                <c:pt idx="2488">
                  <c:v>57139</c:v>
                </c:pt>
                <c:pt idx="2489">
                  <c:v>57146</c:v>
                </c:pt>
                <c:pt idx="2490">
                  <c:v>57153</c:v>
                </c:pt>
                <c:pt idx="2491">
                  <c:v>57160</c:v>
                </c:pt>
                <c:pt idx="2492">
                  <c:v>57167</c:v>
                </c:pt>
                <c:pt idx="2493">
                  <c:v>57174</c:v>
                </c:pt>
                <c:pt idx="2494">
                  <c:v>57181</c:v>
                </c:pt>
                <c:pt idx="2495">
                  <c:v>57188</c:v>
                </c:pt>
                <c:pt idx="2496">
                  <c:v>57195</c:v>
                </c:pt>
                <c:pt idx="2497">
                  <c:v>57202</c:v>
                </c:pt>
                <c:pt idx="2498">
                  <c:v>57209</c:v>
                </c:pt>
                <c:pt idx="2499">
                  <c:v>57216</c:v>
                </c:pt>
                <c:pt idx="2500">
                  <c:v>57223</c:v>
                </c:pt>
                <c:pt idx="2501">
                  <c:v>57230</c:v>
                </c:pt>
                <c:pt idx="2502">
                  <c:v>57237</c:v>
                </c:pt>
                <c:pt idx="2503">
                  <c:v>57244</c:v>
                </c:pt>
                <c:pt idx="2504">
                  <c:v>57251</c:v>
                </c:pt>
                <c:pt idx="2505">
                  <c:v>57258</c:v>
                </c:pt>
                <c:pt idx="2506">
                  <c:v>57265</c:v>
                </c:pt>
                <c:pt idx="2507">
                  <c:v>57272</c:v>
                </c:pt>
                <c:pt idx="2508">
                  <c:v>57279</c:v>
                </c:pt>
                <c:pt idx="2509">
                  <c:v>57286</c:v>
                </c:pt>
                <c:pt idx="2510">
                  <c:v>57293</c:v>
                </c:pt>
                <c:pt idx="2511">
                  <c:v>57300</c:v>
                </c:pt>
                <c:pt idx="2512">
                  <c:v>57307</c:v>
                </c:pt>
                <c:pt idx="2513">
                  <c:v>57314</c:v>
                </c:pt>
                <c:pt idx="2514">
                  <c:v>57321</c:v>
                </c:pt>
                <c:pt idx="2515">
                  <c:v>57328</c:v>
                </c:pt>
                <c:pt idx="2516">
                  <c:v>57335</c:v>
                </c:pt>
                <c:pt idx="2517">
                  <c:v>57343</c:v>
                </c:pt>
                <c:pt idx="2518">
                  <c:v>57350</c:v>
                </c:pt>
                <c:pt idx="2519">
                  <c:v>57357</c:v>
                </c:pt>
                <c:pt idx="2520">
                  <c:v>57364</c:v>
                </c:pt>
                <c:pt idx="2521">
                  <c:v>57371</c:v>
                </c:pt>
                <c:pt idx="2522">
                  <c:v>57378</c:v>
                </c:pt>
                <c:pt idx="2523">
                  <c:v>57385</c:v>
                </c:pt>
                <c:pt idx="2524">
                  <c:v>57392</c:v>
                </c:pt>
                <c:pt idx="2525">
                  <c:v>57399</c:v>
                </c:pt>
                <c:pt idx="2526">
                  <c:v>57406</c:v>
                </c:pt>
                <c:pt idx="2527">
                  <c:v>57413</c:v>
                </c:pt>
                <c:pt idx="2528">
                  <c:v>57420</c:v>
                </c:pt>
                <c:pt idx="2529">
                  <c:v>57427</c:v>
                </c:pt>
                <c:pt idx="2530">
                  <c:v>57434</c:v>
                </c:pt>
                <c:pt idx="2531">
                  <c:v>57441</c:v>
                </c:pt>
                <c:pt idx="2532">
                  <c:v>57448</c:v>
                </c:pt>
                <c:pt idx="2533">
                  <c:v>57459</c:v>
                </c:pt>
                <c:pt idx="2534">
                  <c:v>57462</c:v>
                </c:pt>
                <c:pt idx="2535">
                  <c:v>57469</c:v>
                </c:pt>
                <c:pt idx="2536">
                  <c:v>57476</c:v>
                </c:pt>
                <c:pt idx="2537">
                  <c:v>57483</c:v>
                </c:pt>
                <c:pt idx="2538">
                  <c:v>57490</c:v>
                </c:pt>
                <c:pt idx="2539">
                  <c:v>57497</c:v>
                </c:pt>
                <c:pt idx="2540">
                  <c:v>57504</c:v>
                </c:pt>
                <c:pt idx="2541">
                  <c:v>57511</c:v>
                </c:pt>
                <c:pt idx="2542">
                  <c:v>57518</c:v>
                </c:pt>
                <c:pt idx="2543">
                  <c:v>57525</c:v>
                </c:pt>
                <c:pt idx="2544">
                  <c:v>57532</c:v>
                </c:pt>
                <c:pt idx="2545">
                  <c:v>57539</c:v>
                </c:pt>
                <c:pt idx="2546">
                  <c:v>57546</c:v>
                </c:pt>
                <c:pt idx="2547">
                  <c:v>57553</c:v>
                </c:pt>
                <c:pt idx="2548">
                  <c:v>57560</c:v>
                </c:pt>
                <c:pt idx="2549">
                  <c:v>57567</c:v>
                </c:pt>
                <c:pt idx="2550">
                  <c:v>57574</c:v>
                </c:pt>
                <c:pt idx="2551">
                  <c:v>57581</c:v>
                </c:pt>
                <c:pt idx="2552">
                  <c:v>57588</c:v>
                </c:pt>
                <c:pt idx="2553">
                  <c:v>57595</c:v>
                </c:pt>
                <c:pt idx="2554">
                  <c:v>57602</c:v>
                </c:pt>
                <c:pt idx="2555">
                  <c:v>57609</c:v>
                </c:pt>
                <c:pt idx="2556">
                  <c:v>57616</c:v>
                </c:pt>
                <c:pt idx="2557">
                  <c:v>57623</c:v>
                </c:pt>
                <c:pt idx="2558">
                  <c:v>57630</c:v>
                </c:pt>
                <c:pt idx="2559">
                  <c:v>57637</c:v>
                </c:pt>
                <c:pt idx="2560">
                  <c:v>57644</c:v>
                </c:pt>
                <c:pt idx="2561">
                  <c:v>57651</c:v>
                </c:pt>
                <c:pt idx="2562">
                  <c:v>57658</c:v>
                </c:pt>
                <c:pt idx="2563">
                  <c:v>57665</c:v>
                </c:pt>
                <c:pt idx="2564">
                  <c:v>57672</c:v>
                </c:pt>
                <c:pt idx="2565">
                  <c:v>57679</c:v>
                </c:pt>
                <c:pt idx="2566">
                  <c:v>57686</c:v>
                </c:pt>
                <c:pt idx="2567">
                  <c:v>57693</c:v>
                </c:pt>
                <c:pt idx="2568">
                  <c:v>57700</c:v>
                </c:pt>
                <c:pt idx="2569">
                  <c:v>57710</c:v>
                </c:pt>
                <c:pt idx="2570">
                  <c:v>57717</c:v>
                </c:pt>
                <c:pt idx="2571">
                  <c:v>57724</c:v>
                </c:pt>
                <c:pt idx="2572">
                  <c:v>57731</c:v>
                </c:pt>
                <c:pt idx="2573">
                  <c:v>57738</c:v>
                </c:pt>
                <c:pt idx="2574">
                  <c:v>57745</c:v>
                </c:pt>
                <c:pt idx="2575">
                  <c:v>57752</c:v>
                </c:pt>
                <c:pt idx="2576">
                  <c:v>57759</c:v>
                </c:pt>
                <c:pt idx="2577">
                  <c:v>57766</c:v>
                </c:pt>
                <c:pt idx="2578">
                  <c:v>57773</c:v>
                </c:pt>
                <c:pt idx="2579">
                  <c:v>57780</c:v>
                </c:pt>
                <c:pt idx="2580">
                  <c:v>57787</c:v>
                </c:pt>
                <c:pt idx="2581">
                  <c:v>57794</c:v>
                </c:pt>
                <c:pt idx="2582">
                  <c:v>57801</c:v>
                </c:pt>
                <c:pt idx="2583">
                  <c:v>57808</c:v>
                </c:pt>
                <c:pt idx="2584">
                  <c:v>57817</c:v>
                </c:pt>
                <c:pt idx="2585">
                  <c:v>57822</c:v>
                </c:pt>
                <c:pt idx="2586">
                  <c:v>57829</c:v>
                </c:pt>
                <c:pt idx="2587">
                  <c:v>57836</c:v>
                </c:pt>
                <c:pt idx="2588">
                  <c:v>57843</c:v>
                </c:pt>
                <c:pt idx="2589">
                  <c:v>57850</c:v>
                </c:pt>
                <c:pt idx="2590">
                  <c:v>57857</c:v>
                </c:pt>
                <c:pt idx="2591">
                  <c:v>57864</c:v>
                </c:pt>
                <c:pt idx="2592">
                  <c:v>57871</c:v>
                </c:pt>
                <c:pt idx="2593">
                  <c:v>57878</c:v>
                </c:pt>
                <c:pt idx="2594">
                  <c:v>57885</c:v>
                </c:pt>
                <c:pt idx="2595">
                  <c:v>57892</c:v>
                </c:pt>
                <c:pt idx="2596">
                  <c:v>57899</c:v>
                </c:pt>
                <c:pt idx="2597">
                  <c:v>57906</c:v>
                </c:pt>
                <c:pt idx="2598">
                  <c:v>57913</c:v>
                </c:pt>
                <c:pt idx="2599">
                  <c:v>57920</c:v>
                </c:pt>
                <c:pt idx="2600">
                  <c:v>57927</c:v>
                </c:pt>
                <c:pt idx="2601">
                  <c:v>57934</c:v>
                </c:pt>
                <c:pt idx="2602">
                  <c:v>57941</c:v>
                </c:pt>
                <c:pt idx="2603">
                  <c:v>57948</c:v>
                </c:pt>
                <c:pt idx="2604">
                  <c:v>57955</c:v>
                </c:pt>
                <c:pt idx="2605">
                  <c:v>57962</c:v>
                </c:pt>
                <c:pt idx="2606">
                  <c:v>57969</c:v>
                </c:pt>
                <c:pt idx="2607">
                  <c:v>57976</c:v>
                </c:pt>
                <c:pt idx="2608">
                  <c:v>57983</c:v>
                </c:pt>
                <c:pt idx="2609">
                  <c:v>57990</c:v>
                </c:pt>
                <c:pt idx="2610">
                  <c:v>57997</c:v>
                </c:pt>
                <c:pt idx="2611">
                  <c:v>58004</c:v>
                </c:pt>
                <c:pt idx="2612">
                  <c:v>58011</c:v>
                </c:pt>
                <c:pt idx="2613">
                  <c:v>58018</c:v>
                </c:pt>
                <c:pt idx="2614">
                  <c:v>58025</c:v>
                </c:pt>
                <c:pt idx="2615">
                  <c:v>58032</c:v>
                </c:pt>
                <c:pt idx="2616">
                  <c:v>58039</c:v>
                </c:pt>
                <c:pt idx="2617">
                  <c:v>58046</c:v>
                </c:pt>
                <c:pt idx="2618">
                  <c:v>58053</c:v>
                </c:pt>
                <c:pt idx="2619">
                  <c:v>58060</c:v>
                </c:pt>
                <c:pt idx="2620">
                  <c:v>58067</c:v>
                </c:pt>
                <c:pt idx="2621">
                  <c:v>58075</c:v>
                </c:pt>
                <c:pt idx="2622">
                  <c:v>58082</c:v>
                </c:pt>
                <c:pt idx="2623">
                  <c:v>58089</c:v>
                </c:pt>
                <c:pt idx="2624">
                  <c:v>58096</c:v>
                </c:pt>
                <c:pt idx="2625">
                  <c:v>58103</c:v>
                </c:pt>
                <c:pt idx="2626">
                  <c:v>58110</c:v>
                </c:pt>
                <c:pt idx="2627">
                  <c:v>58117</c:v>
                </c:pt>
                <c:pt idx="2628">
                  <c:v>58124</c:v>
                </c:pt>
                <c:pt idx="2629">
                  <c:v>58131</c:v>
                </c:pt>
                <c:pt idx="2630">
                  <c:v>58138</c:v>
                </c:pt>
                <c:pt idx="2631">
                  <c:v>58145</c:v>
                </c:pt>
                <c:pt idx="2632">
                  <c:v>58152</c:v>
                </c:pt>
                <c:pt idx="2633">
                  <c:v>58159</c:v>
                </c:pt>
                <c:pt idx="2634">
                  <c:v>58168</c:v>
                </c:pt>
                <c:pt idx="2635">
                  <c:v>58175</c:v>
                </c:pt>
                <c:pt idx="2636">
                  <c:v>58182</c:v>
                </c:pt>
                <c:pt idx="2637">
                  <c:v>58189</c:v>
                </c:pt>
                <c:pt idx="2638">
                  <c:v>58197</c:v>
                </c:pt>
                <c:pt idx="2639">
                  <c:v>58203</c:v>
                </c:pt>
                <c:pt idx="2640">
                  <c:v>58210</c:v>
                </c:pt>
                <c:pt idx="2641">
                  <c:v>58217</c:v>
                </c:pt>
                <c:pt idx="2642">
                  <c:v>58224</c:v>
                </c:pt>
                <c:pt idx="2643">
                  <c:v>58231</c:v>
                </c:pt>
                <c:pt idx="2644">
                  <c:v>58238</c:v>
                </c:pt>
                <c:pt idx="2645">
                  <c:v>58245</c:v>
                </c:pt>
                <c:pt idx="2646">
                  <c:v>58252</c:v>
                </c:pt>
                <c:pt idx="2647">
                  <c:v>58259</c:v>
                </c:pt>
                <c:pt idx="2648">
                  <c:v>58266</c:v>
                </c:pt>
                <c:pt idx="2649">
                  <c:v>58273</c:v>
                </c:pt>
                <c:pt idx="2650">
                  <c:v>58280</c:v>
                </c:pt>
                <c:pt idx="2651">
                  <c:v>58287</c:v>
                </c:pt>
                <c:pt idx="2652">
                  <c:v>58294</c:v>
                </c:pt>
                <c:pt idx="2653">
                  <c:v>58301</c:v>
                </c:pt>
                <c:pt idx="2654">
                  <c:v>58308</c:v>
                </c:pt>
                <c:pt idx="2655">
                  <c:v>58315</c:v>
                </c:pt>
                <c:pt idx="2656">
                  <c:v>58322</c:v>
                </c:pt>
                <c:pt idx="2657">
                  <c:v>58329</c:v>
                </c:pt>
                <c:pt idx="2658">
                  <c:v>58336</c:v>
                </c:pt>
                <c:pt idx="2659">
                  <c:v>58343</c:v>
                </c:pt>
                <c:pt idx="2660">
                  <c:v>58350</c:v>
                </c:pt>
                <c:pt idx="2661">
                  <c:v>58357</c:v>
                </c:pt>
                <c:pt idx="2662">
                  <c:v>58364</c:v>
                </c:pt>
                <c:pt idx="2663">
                  <c:v>58371</c:v>
                </c:pt>
                <c:pt idx="2664">
                  <c:v>58378</c:v>
                </c:pt>
                <c:pt idx="2665">
                  <c:v>58385</c:v>
                </c:pt>
                <c:pt idx="2666">
                  <c:v>58392</c:v>
                </c:pt>
                <c:pt idx="2667">
                  <c:v>58399</c:v>
                </c:pt>
                <c:pt idx="2668">
                  <c:v>58406</c:v>
                </c:pt>
                <c:pt idx="2669">
                  <c:v>58413</c:v>
                </c:pt>
                <c:pt idx="2670">
                  <c:v>58420</c:v>
                </c:pt>
                <c:pt idx="2671">
                  <c:v>58427</c:v>
                </c:pt>
                <c:pt idx="2672">
                  <c:v>58438</c:v>
                </c:pt>
                <c:pt idx="2673">
                  <c:v>58442</c:v>
                </c:pt>
                <c:pt idx="2674">
                  <c:v>58448</c:v>
                </c:pt>
                <c:pt idx="2675">
                  <c:v>58455</c:v>
                </c:pt>
                <c:pt idx="2676">
                  <c:v>58462</c:v>
                </c:pt>
                <c:pt idx="2677">
                  <c:v>58469</c:v>
                </c:pt>
                <c:pt idx="2678">
                  <c:v>58476</c:v>
                </c:pt>
                <c:pt idx="2679">
                  <c:v>58483</c:v>
                </c:pt>
                <c:pt idx="2680">
                  <c:v>58490</c:v>
                </c:pt>
                <c:pt idx="2681">
                  <c:v>58497</c:v>
                </c:pt>
                <c:pt idx="2682">
                  <c:v>58504</c:v>
                </c:pt>
                <c:pt idx="2683">
                  <c:v>58511</c:v>
                </c:pt>
                <c:pt idx="2684">
                  <c:v>58518</c:v>
                </c:pt>
                <c:pt idx="2685">
                  <c:v>58525</c:v>
                </c:pt>
                <c:pt idx="2686">
                  <c:v>58532</c:v>
                </c:pt>
                <c:pt idx="2687">
                  <c:v>58539</c:v>
                </c:pt>
                <c:pt idx="2688">
                  <c:v>58546</c:v>
                </c:pt>
                <c:pt idx="2689">
                  <c:v>58553</c:v>
                </c:pt>
                <c:pt idx="2690">
                  <c:v>58560</c:v>
                </c:pt>
                <c:pt idx="2691">
                  <c:v>58567</c:v>
                </c:pt>
                <c:pt idx="2692">
                  <c:v>58574</c:v>
                </c:pt>
                <c:pt idx="2693">
                  <c:v>58581</c:v>
                </c:pt>
                <c:pt idx="2694">
                  <c:v>58588</c:v>
                </c:pt>
                <c:pt idx="2695">
                  <c:v>58595</c:v>
                </c:pt>
                <c:pt idx="2696">
                  <c:v>58602</c:v>
                </c:pt>
                <c:pt idx="2697">
                  <c:v>58609</c:v>
                </c:pt>
                <c:pt idx="2698">
                  <c:v>58616</c:v>
                </c:pt>
                <c:pt idx="2699">
                  <c:v>58623</c:v>
                </c:pt>
                <c:pt idx="2700">
                  <c:v>58630</c:v>
                </c:pt>
                <c:pt idx="2701">
                  <c:v>58637</c:v>
                </c:pt>
                <c:pt idx="2702">
                  <c:v>58644</c:v>
                </c:pt>
                <c:pt idx="2703">
                  <c:v>58651</c:v>
                </c:pt>
                <c:pt idx="2704">
                  <c:v>58658</c:v>
                </c:pt>
                <c:pt idx="2705">
                  <c:v>58665</c:v>
                </c:pt>
                <c:pt idx="2706">
                  <c:v>58672</c:v>
                </c:pt>
                <c:pt idx="2707">
                  <c:v>58679</c:v>
                </c:pt>
                <c:pt idx="2708">
                  <c:v>58686</c:v>
                </c:pt>
                <c:pt idx="2709">
                  <c:v>58693</c:v>
                </c:pt>
                <c:pt idx="2710">
                  <c:v>58700</c:v>
                </c:pt>
                <c:pt idx="2711">
                  <c:v>58707</c:v>
                </c:pt>
                <c:pt idx="2712">
                  <c:v>58714</c:v>
                </c:pt>
                <c:pt idx="2713">
                  <c:v>58721</c:v>
                </c:pt>
                <c:pt idx="2714">
                  <c:v>58728</c:v>
                </c:pt>
                <c:pt idx="2715">
                  <c:v>58735</c:v>
                </c:pt>
                <c:pt idx="2716">
                  <c:v>58742</c:v>
                </c:pt>
                <c:pt idx="2717">
                  <c:v>58749</c:v>
                </c:pt>
                <c:pt idx="2718">
                  <c:v>58756</c:v>
                </c:pt>
                <c:pt idx="2719">
                  <c:v>58763</c:v>
                </c:pt>
                <c:pt idx="2720">
                  <c:v>58770</c:v>
                </c:pt>
                <c:pt idx="2721">
                  <c:v>58777</c:v>
                </c:pt>
                <c:pt idx="2722">
                  <c:v>58784</c:v>
                </c:pt>
                <c:pt idx="2723">
                  <c:v>58791</c:v>
                </c:pt>
                <c:pt idx="2724">
                  <c:v>58798</c:v>
                </c:pt>
                <c:pt idx="2725">
                  <c:v>58805</c:v>
                </c:pt>
                <c:pt idx="2726">
                  <c:v>58812</c:v>
                </c:pt>
                <c:pt idx="2727">
                  <c:v>58819</c:v>
                </c:pt>
                <c:pt idx="2728">
                  <c:v>58826</c:v>
                </c:pt>
                <c:pt idx="2729">
                  <c:v>58833</c:v>
                </c:pt>
                <c:pt idx="2730">
                  <c:v>58840</c:v>
                </c:pt>
                <c:pt idx="2731">
                  <c:v>58847</c:v>
                </c:pt>
                <c:pt idx="2732">
                  <c:v>58854</c:v>
                </c:pt>
                <c:pt idx="2733">
                  <c:v>58861</c:v>
                </c:pt>
                <c:pt idx="2734">
                  <c:v>58868</c:v>
                </c:pt>
                <c:pt idx="2735">
                  <c:v>58875</c:v>
                </c:pt>
                <c:pt idx="2736">
                  <c:v>58882</c:v>
                </c:pt>
                <c:pt idx="2737">
                  <c:v>58889</c:v>
                </c:pt>
                <c:pt idx="2738">
                  <c:v>58896</c:v>
                </c:pt>
                <c:pt idx="2739">
                  <c:v>58903</c:v>
                </c:pt>
                <c:pt idx="2740">
                  <c:v>58910</c:v>
                </c:pt>
                <c:pt idx="2741">
                  <c:v>58917</c:v>
                </c:pt>
                <c:pt idx="2742">
                  <c:v>58924</c:v>
                </c:pt>
                <c:pt idx="2743">
                  <c:v>58931</c:v>
                </c:pt>
                <c:pt idx="2744">
                  <c:v>58938</c:v>
                </c:pt>
                <c:pt idx="2745">
                  <c:v>58945</c:v>
                </c:pt>
                <c:pt idx="2746">
                  <c:v>58952</c:v>
                </c:pt>
                <c:pt idx="2747">
                  <c:v>58959</c:v>
                </c:pt>
                <c:pt idx="2748">
                  <c:v>58966</c:v>
                </c:pt>
                <c:pt idx="2749">
                  <c:v>58973</c:v>
                </c:pt>
                <c:pt idx="2750">
                  <c:v>58980</c:v>
                </c:pt>
                <c:pt idx="2751">
                  <c:v>58987</c:v>
                </c:pt>
                <c:pt idx="2752">
                  <c:v>58994</c:v>
                </c:pt>
                <c:pt idx="2753">
                  <c:v>59001</c:v>
                </c:pt>
                <c:pt idx="2754">
                  <c:v>59008</c:v>
                </c:pt>
                <c:pt idx="2755">
                  <c:v>59015</c:v>
                </c:pt>
                <c:pt idx="2756">
                  <c:v>59022</c:v>
                </c:pt>
                <c:pt idx="2757">
                  <c:v>59029</c:v>
                </c:pt>
                <c:pt idx="2758">
                  <c:v>59036</c:v>
                </c:pt>
                <c:pt idx="2759">
                  <c:v>59043</c:v>
                </c:pt>
                <c:pt idx="2760">
                  <c:v>59050</c:v>
                </c:pt>
                <c:pt idx="2761">
                  <c:v>59057</c:v>
                </c:pt>
                <c:pt idx="2762">
                  <c:v>59064</c:v>
                </c:pt>
                <c:pt idx="2763">
                  <c:v>59071</c:v>
                </c:pt>
                <c:pt idx="2764">
                  <c:v>59078</c:v>
                </c:pt>
                <c:pt idx="2765">
                  <c:v>59085</c:v>
                </c:pt>
                <c:pt idx="2766">
                  <c:v>59092</c:v>
                </c:pt>
                <c:pt idx="2767">
                  <c:v>59099</c:v>
                </c:pt>
                <c:pt idx="2768">
                  <c:v>59106</c:v>
                </c:pt>
                <c:pt idx="2769">
                  <c:v>59113</c:v>
                </c:pt>
                <c:pt idx="2770">
                  <c:v>59120</c:v>
                </c:pt>
                <c:pt idx="2771">
                  <c:v>59127</c:v>
                </c:pt>
                <c:pt idx="2772">
                  <c:v>59134</c:v>
                </c:pt>
                <c:pt idx="2773">
                  <c:v>59141</c:v>
                </c:pt>
                <c:pt idx="2774">
                  <c:v>59148</c:v>
                </c:pt>
                <c:pt idx="2775">
                  <c:v>59155</c:v>
                </c:pt>
                <c:pt idx="2776">
                  <c:v>59162</c:v>
                </c:pt>
                <c:pt idx="2777">
                  <c:v>59169</c:v>
                </c:pt>
                <c:pt idx="2778">
                  <c:v>59176</c:v>
                </c:pt>
                <c:pt idx="2779">
                  <c:v>59183</c:v>
                </c:pt>
                <c:pt idx="2780">
                  <c:v>59190</c:v>
                </c:pt>
                <c:pt idx="2781">
                  <c:v>59197</c:v>
                </c:pt>
                <c:pt idx="2782">
                  <c:v>59204</c:v>
                </c:pt>
                <c:pt idx="2783">
                  <c:v>59211</c:v>
                </c:pt>
                <c:pt idx="2784">
                  <c:v>59218</c:v>
                </c:pt>
                <c:pt idx="2785">
                  <c:v>59225</c:v>
                </c:pt>
                <c:pt idx="2786">
                  <c:v>59232</c:v>
                </c:pt>
                <c:pt idx="2787">
                  <c:v>59239</c:v>
                </c:pt>
                <c:pt idx="2788">
                  <c:v>59246</c:v>
                </c:pt>
                <c:pt idx="2789">
                  <c:v>59253</c:v>
                </c:pt>
                <c:pt idx="2790">
                  <c:v>59260</c:v>
                </c:pt>
                <c:pt idx="2791">
                  <c:v>59267</c:v>
                </c:pt>
                <c:pt idx="2792">
                  <c:v>59274</c:v>
                </c:pt>
                <c:pt idx="2793">
                  <c:v>59281</c:v>
                </c:pt>
                <c:pt idx="2794">
                  <c:v>59288</c:v>
                </c:pt>
                <c:pt idx="2795">
                  <c:v>59295</c:v>
                </c:pt>
                <c:pt idx="2796">
                  <c:v>59302</c:v>
                </c:pt>
                <c:pt idx="2797">
                  <c:v>59309</c:v>
                </c:pt>
                <c:pt idx="2798">
                  <c:v>59316</c:v>
                </c:pt>
                <c:pt idx="2799">
                  <c:v>59323</c:v>
                </c:pt>
                <c:pt idx="2800">
                  <c:v>59330</c:v>
                </c:pt>
                <c:pt idx="2801">
                  <c:v>59337</c:v>
                </c:pt>
                <c:pt idx="2802">
                  <c:v>59344</c:v>
                </c:pt>
                <c:pt idx="2803">
                  <c:v>59351</c:v>
                </c:pt>
                <c:pt idx="2804">
                  <c:v>59358</c:v>
                </c:pt>
                <c:pt idx="2805">
                  <c:v>59365</c:v>
                </c:pt>
                <c:pt idx="2806">
                  <c:v>59372</c:v>
                </c:pt>
                <c:pt idx="2807">
                  <c:v>59379</c:v>
                </c:pt>
                <c:pt idx="2808">
                  <c:v>59386</c:v>
                </c:pt>
                <c:pt idx="2809">
                  <c:v>59393</c:v>
                </c:pt>
                <c:pt idx="2810">
                  <c:v>59400</c:v>
                </c:pt>
                <c:pt idx="2811">
                  <c:v>59407</c:v>
                </c:pt>
                <c:pt idx="2812">
                  <c:v>59414</c:v>
                </c:pt>
                <c:pt idx="2813">
                  <c:v>59421</c:v>
                </c:pt>
                <c:pt idx="2814">
                  <c:v>59428</c:v>
                </c:pt>
                <c:pt idx="2815">
                  <c:v>59435</c:v>
                </c:pt>
                <c:pt idx="2816">
                  <c:v>59442</c:v>
                </c:pt>
                <c:pt idx="2817">
                  <c:v>59449</c:v>
                </c:pt>
                <c:pt idx="2818">
                  <c:v>59456</c:v>
                </c:pt>
                <c:pt idx="2819">
                  <c:v>59463</c:v>
                </c:pt>
                <c:pt idx="2820">
                  <c:v>59470</c:v>
                </c:pt>
                <c:pt idx="2821">
                  <c:v>59477</c:v>
                </c:pt>
                <c:pt idx="2822">
                  <c:v>59484</c:v>
                </c:pt>
                <c:pt idx="2823">
                  <c:v>59491</c:v>
                </c:pt>
                <c:pt idx="2824">
                  <c:v>59498</c:v>
                </c:pt>
                <c:pt idx="2825">
                  <c:v>59505</c:v>
                </c:pt>
                <c:pt idx="2826">
                  <c:v>59512</c:v>
                </c:pt>
                <c:pt idx="2827">
                  <c:v>59519</c:v>
                </c:pt>
                <c:pt idx="2828">
                  <c:v>59526</c:v>
                </c:pt>
                <c:pt idx="2829">
                  <c:v>59534</c:v>
                </c:pt>
                <c:pt idx="2830">
                  <c:v>59541</c:v>
                </c:pt>
                <c:pt idx="2831">
                  <c:v>59548</c:v>
                </c:pt>
                <c:pt idx="2832">
                  <c:v>59555</c:v>
                </c:pt>
                <c:pt idx="2833">
                  <c:v>59562</c:v>
                </c:pt>
                <c:pt idx="2834">
                  <c:v>59569</c:v>
                </c:pt>
                <c:pt idx="2835">
                  <c:v>59576</c:v>
                </c:pt>
                <c:pt idx="2836">
                  <c:v>59583</c:v>
                </c:pt>
                <c:pt idx="2837">
                  <c:v>59590</c:v>
                </c:pt>
                <c:pt idx="2838">
                  <c:v>59597</c:v>
                </c:pt>
                <c:pt idx="2839">
                  <c:v>59604</c:v>
                </c:pt>
                <c:pt idx="2840">
                  <c:v>59611</c:v>
                </c:pt>
                <c:pt idx="2841">
                  <c:v>59618</c:v>
                </c:pt>
                <c:pt idx="2842">
                  <c:v>59625</c:v>
                </c:pt>
                <c:pt idx="2843">
                  <c:v>59632</c:v>
                </c:pt>
                <c:pt idx="2844">
                  <c:v>59643</c:v>
                </c:pt>
                <c:pt idx="2845">
                  <c:v>59646</c:v>
                </c:pt>
                <c:pt idx="2846">
                  <c:v>59653</c:v>
                </c:pt>
                <c:pt idx="2847">
                  <c:v>59660</c:v>
                </c:pt>
                <c:pt idx="2848">
                  <c:v>59667</c:v>
                </c:pt>
                <c:pt idx="2849">
                  <c:v>59674</c:v>
                </c:pt>
                <c:pt idx="2850">
                  <c:v>59681</c:v>
                </c:pt>
                <c:pt idx="2851">
                  <c:v>59688</c:v>
                </c:pt>
                <c:pt idx="2852">
                  <c:v>59695</c:v>
                </c:pt>
                <c:pt idx="2853">
                  <c:v>59702</c:v>
                </c:pt>
                <c:pt idx="2854">
                  <c:v>59709</c:v>
                </c:pt>
                <c:pt idx="2855">
                  <c:v>59716</c:v>
                </c:pt>
                <c:pt idx="2856">
                  <c:v>59723</c:v>
                </c:pt>
                <c:pt idx="2857">
                  <c:v>59730</c:v>
                </c:pt>
                <c:pt idx="2858">
                  <c:v>59737</c:v>
                </c:pt>
                <c:pt idx="2859">
                  <c:v>59744</c:v>
                </c:pt>
                <c:pt idx="2860">
                  <c:v>59751</c:v>
                </c:pt>
                <c:pt idx="2861">
                  <c:v>59758</c:v>
                </c:pt>
                <c:pt idx="2862">
                  <c:v>59765</c:v>
                </c:pt>
                <c:pt idx="2863">
                  <c:v>59772</c:v>
                </c:pt>
                <c:pt idx="2864">
                  <c:v>59779</c:v>
                </c:pt>
                <c:pt idx="2865">
                  <c:v>59786</c:v>
                </c:pt>
                <c:pt idx="2866">
                  <c:v>59793</c:v>
                </c:pt>
                <c:pt idx="2867">
                  <c:v>59800</c:v>
                </c:pt>
                <c:pt idx="2868">
                  <c:v>59807</c:v>
                </c:pt>
                <c:pt idx="2869">
                  <c:v>59814</c:v>
                </c:pt>
                <c:pt idx="2870">
                  <c:v>59821</c:v>
                </c:pt>
                <c:pt idx="2871">
                  <c:v>59828</c:v>
                </c:pt>
                <c:pt idx="2872">
                  <c:v>59835</c:v>
                </c:pt>
                <c:pt idx="2873">
                  <c:v>59842</c:v>
                </c:pt>
                <c:pt idx="2874">
                  <c:v>59849</c:v>
                </c:pt>
                <c:pt idx="2875">
                  <c:v>59856</c:v>
                </c:pt>
                <c:pt idx="2876">
                  <c:v>59863</c:v>
                </c:pt>
                <c:pt idx="2877">
                  <c:v>59870</c:v>
                </c:pt>
                <c:pt idx="2878">
                  <c:v>59877</c:v>
                </c:pt>
                <c:pt idx="2879">
                  <c:v>59884</c:v>
                </c:pt>
                <c:pt idx="2880">
                  <c:v>59891</c:v>
                </c:pt>
                <c:pt idx="2881">
                  <c:v>59901</c:v>
                </c:pt>
                <c:pt idx="2882">
                  <c:v>59908</c:v>
                </c:pt>
                <c:pt idx="2883">
                  <c:v>59915</c:v>
                </c:pt>
                <c:pt idx="2884">
                  <c:v>59922</c:v>
                </c:pt>
                <c:pt idx="2885">
                  <c:v>59929</c:v>
                </c:pt>
                <c:pt idx="2886">
                  <c:v>59936</c:v>
                </c:pt>
                <c:pt idx="2887">
                  <c:v>59943</c:v>
                </c:pt>
                <c:pt idx="2888">
                  <c:v>59950</c:v>
                </c:pt>
                <c:pt idx="2889">
                  <c:v>59957</c:v>
                </c:pt>
                <c:pt idx="2890">
                  <c:v>59964</c:v>
                </c:pt>
                <c:pt idx="2891">
                  <c:v>59971</c:v>
                </c:pt>
                <c:pt idx="2892">
                  <c:v>59978</c:v>
                </c:pt>
                <c:pt idx="2893">
                  <c:v>59985</c:v>
                </c:pt>
                <c:pt idx="2894">
                  <c:v>59992</c:v>
                </c:pt>
                <c:pt idx="2895">
                  <c:v>60001</c:v>
                </c:pt>
                <c:pt idx="2896">
                  <c:v>60006</c:v>
                </c:pt>
                <c:pt idx="2897">
                  <c:v>60013</c:v>
                </c:pt>
                <c:pt idx="2898">
                  <c:v>60020</c:v>
                </c:pt>
                <c:pt idx="2899">
                  <c:v>60028</c:v>
                </c:pt>
                <c:pt idx="2900">
                  <c:v>60035</c:v>
                </c:pt>
                <c:pt idx="2901">
                  <c:v>60042</c:v>
                </c:pt>
                <c:pt idx="2902">
                  <c:v>60049</c:v>
                </c:pt>
                <c:pt idx="2903">
                  <c:v>60056</c:v>
                </c:pt>
                <c:pt idx="2904">
                  <c:v>60063</c:v>
                </c:pt>
                <c:pt idx="2905">
                  <c:v>60070</c:v>
                </c:pt>
                <c:pt idx="2906">
                  <c:v>60077</c:v>
                </c:pt>
                <c:pt idx="2907">
                  <c:v>60084</c:v>
                </c:pt>
                <c:pt idx="2908">
                  <c:v>60091</c:v>
                </c:pt>
                <c:pt idx="2909">
                  <c:v>60098</c:v>
                </c:pt>
                <c:pt idx="2910">
                  <c:v>60105</c:v>
                </c:pt>
                <c:pt idx="2911">
                  <c:v>60112</c:v>
                </c:pt>
                <c:pt idx="2912">
                  <c:v>60119</c:v>
                </c:pt>
                <c:pt idx="2913">
                  <c:v>60126</c:v>
                </c:pt>
                <c:pt idx="2914">
                  <c:v>60133</c:v>
                </c:pt>
                <c:pt idx="2915">
                  <c:v>60140</c:v>
                </c:pt>
                <c:pt idx="2916">
                  <c:v>60147</c:v>
                </c:pt>
                <c:pt idx="2917">
                  <c:v>60154</c:v>
                </c:pt>
                <c:pt idx="2918">
                  <c:v>60161</c:v>
                </c:pt>
                <c:pt idx="2919">
                  <c:v>60168</c:v>
                </c:pt>
                <c:pt idx="2920">
                  <c:v>60175</c:v>
                </c:pt>
                <c:pt idx="2921">
                  <c:v>60182</c:v>
                </c:pt>
                <c:pt idx="2922">
                  <c:v>60189</c:v>
                </c:pt>
                <c:pt idx="2923">
                  <c:v>60196</c:v>
                </c:pt>
                <c:pt idx="2924">
                  <c:v>60203</c:v>
                </c:pt>
                <c:pt idx="2925">
                  <c:v>60210</c:v>
                </c:pt>
                <c:pt idx="2926">
                  <c:v>60217</c:v>
                </c:pt>
                <c:pt idx="2927">
                  <c:v>60224</c:v>
                </c:pt>
                <c:pt idx="2928">
                  <c:v>60231</c:v>
                </c:pt>
                <c:pt idx="2929">
                  <c:v>60238</c:v>
                </c:pt>
                <c:pt idx="2930">
                  <c:v>60245</c:v>
                </c:pt>
                <c:pt idx="2931">
                  <c:v>60252</c:v>
                </c:pt>
                <c:pt idx="2932">
                  <c:v>60259</c:v>
                </c:pt>
                <c:pt idx="2933">
                  <c:v>60267</c:v>
                </c:pt>
                <c:pt idx="2934">
                  <c:v>60274</c:v>
                </c:pt>
                <c:pt idx="2935">
                  <c:v>60281</c:v>
                </c:pt>
                <c:pt idx="2936">
                  <c:v>60288</c:v>
                </c:pt>
                <c:pt idx="2937">
                  <c:v>60295</c:v>
                </c:pt>
                <c:pt idx="2938">
                  <c:v>60302</c:v>
                </c:pt>
                <c:pt idx="2939">
                  <c:v>60309</c:v>
                </c:pt>
                <c:pt idx="2940">
                  <c:v>60316</c:v>
                </c:pt>
                <c:pt idx="2941">
                  <c:v>60323</c:v>
                </c:pt>
                <c:pt idx="2942">
                  <c:v>60330</c:v>
                </c:pt>
                <c:pt idx="2943">
                  <c:v>60337</c:v>
                </c:pt>
                <c:pt idx="2944">
                  <c:v>60344</c:v>
                </c:pt>
                <c:pt idx="2945">
                  <c:v>60351</c:v>
                </c:pt>
                <c:pt idx="2946">
                  <c:v>60359</c:v>
                </c:pt>
                <c:pt idx="2947">
                  <c:v>60366</c:v>
                </c:pt>
                <c:pt idx="2948">
                  <c:v>60373</c:v>
                </c:pt>
                <c:pt idx="2949">
                  <c:v>60380</c:v>
                </c:pt>
                <c:pt idx="2950">
                  <c:v>60387</c:v>
                </c:pt>
                <c:pt idx="2951">
                  <c:v>60394</c:v>
                </c:pt>
                <c:pt idx="2952">
                  <c:v>60401</c:v>
                </c:pt>
                <c:pt idx="2953">
                  <c:v>60408</c:v>
                </c:pt>
                <c:pt idx="2954">
                  <c:v>60415</c:v>
                </c:pt>
                <c:pt idx="2955">
                  <c:v>60422</c:v>
                </c:pt>
                <c:pt idx="2956">
                  <c:v>60429</c:v>
                </c:pt>
                <c:pt idx="2957">
                  <c:v>60436</c:v>
                </c:pt>
                <c:pt idx="2958">
                  <c:v>60443</c:v>
                </c:pt>
                <c:pt idx="2959">
                  <c:v>60450</c:v>
                </c:pt>
                <c:pt idx="2960">
                  <c:v>60457</c:v>
                </c:pt>
                <c:pt idx="2961">
                  <c:v>60464</c:v>
                </c:pt>
                <c:pt idx="2962">
                  <c:v>60471</c:v>
                </c:pt>
                <c:pt idx="2963">
                  <c:v>60478</c:v>
                </c:pt>
                <c:pt idx="2964">
                  <c:v>60485</c:v>
                </c:pt>
                <c:pt idx="2965">
                  <c:v>60492</c:v>
                </c:pt>
                <c:pt idx="2966">
                  <c:v>60499</c:v>
                </c:pt>
                <c:pt idx="2967">
                  <c:v>60506</c:v>
                </c:pt>
                <c:pt idx="2968">
                  <c:v>60513</c:v>
                </c:pt>
                <c:pt idx="2969">
                  <c:v>60520</c:v>
                </c:pt>
                <c:pt idx="2970">
                  <c:v>60527</c:v>
                </c:pt>
                <c:pt idx="2971">
                  <c:v>60534</c:v>
                </c:pt>
                <c:pt idx="2972">
                  <c:v>60541</c:v>
                </c:pt>
                <c:pt idx="2973">
                  <c:v>60548</c:v>
                </c:pt>
                <c:pt idx="2974">
                  <c:v>60555</c:v>
                </c:pt>
                <c:pt idx="2975">
                  <c:v>60562</c:v>
                </c:pt>
                <c:pt idx="2976">
                  <c:v>60569</c:v>
                </c:pt>
                <c:pt idx="2977">
                  <c:v>60576</c:v>
                </c:pt>
                <c:pt idx="2978">
                  <c:v>60583</c:v>
                </c:pt>
                <c:pt idx="2979">
                  <c:v>60590</c:v>
                </c:pt>
                <c:pt idx="2980">
                  <c:v>60597</c:v>
                </c:pt>
                <c:pt idx="2981">
                  <c:v>60604</c:v>
                </c:pt>
                <c:pt idx="2982">
                  <c:v>60611</c:v>
                </c:pt>
                <c:pt idx="2983">
                  <c:v>60618</c:v>
                </c:pt>
                <c:pt idx="2984">
                  <c:v>60625</c:v>
                </c:pt>
                <c:pt idx="2985">
                  <c:v>60632</c:v>
                </c:pt>
                <c:pt idx="2986">
                  <c:v>60639</c:v>
                </c:pt>
                <c:pt idx="2987">
                  <c:v>60646</c:v>
                </c:pt>
                <c:pt idx="2988">
                  <c:v>60653</c:v>
                </c:pt>
                <c:pt idx="2989">
                  <c:v>60660</c:v>
                </c:pt>
                <c:pt idx="2990">
                  <c:v>60667</c:v>
                </c:pt>
                <c:pt idx="2991">
                  <c:v>60674</c:v>
                </c:pt>
                <c:pt idx="2992">
                  <c:v>60681</c:v>
                </c:pt>
                <c:pt idx="2993">
                  <c:v>60688</c:v>
                </c:pt>
                <c:pt idx="2994">
                  <c:v>60695</c:v>
                </c:pt>
                <c:pt idx="2995">
                  <c:v>60702</c:v>
                </c:pt>
                <c:pt idx="2996">
                  <c:v>60709</c:v>
                </c:pt>
                <c:pt idx="2997">
                  <c:v>60716</c:v>
                </c:pt>
                <c:pt idx="2998">
                  <c:v>60723</c:v>
                </c:pt>
                <c:pt idx="2999">
                  <c:v>60730</c:v>
                </c:pt>
                <c:pt idx="3000">
                  <c:v>60737</c:v>
                </c:pt>
                <c:pt idx="3001">
                  <c:v>60744</c:v>
                </c:pt>
                <c:pt idx="3002">
                  <c:v>60751</c:v>
                </c:pt>
                <c:pt idx="3003">
                  <c:v>60758</c:v>
                </c:pt>
                <c:pt idx="3004">
                  <c:v>60765</c:v>
                </c:pt>
                <c:pt idx="3005">
                  <c:v>60772</c:v>
                </c:pt>
                <c:pt idx="3006">
                  <c:v>60779</c:v>
                </c:pt>
                <c:pt idx="3007">
                  <c:v>60786</c:v>
                </c:pt>
                <c:pt idx="3008">
                  <c:v>60793</c:v>
                </c:pt>
                <c:pt idx="3009">
                  <c:v>60800</c:v>
                </c:pt>
                <c:pt idx="3010">
                  <c:v>60807</c:v>
                </c:pt>
                <c:pt idx="3011">
                  <c:v>60814</c:v>
                </c:pt>
                <c:pt idx="3012">
                  <c:v>60821</c:v>
                </c:pt>
                <c:pt idx="3013">
                  <c:v>60828</c:v>
                </c:pt>
                <c:pt idx="3014">
                  <c:v>60835</c:v>
                </c:pt>
                <c:pt idx="3015">
                  <c:v>60842</c:v>
                </c:pt>
                <c:pt idx="3016">
                  <c:v>60849</c:v>
                </c:pt>
                <c:pt idx="3017">
                  <c:v>60856</c:v>
                </c:pt>
                <c:pt idx="3018">
                  <c:v>60863</c:v>
                </c:pt>
                <c:pt idx="3019">
                  <c:v>60870</c:v>
                </c:pt>
                <c:pt idx="3020">
                  <c:v>60877</c:v>
                </c:pt>
                <c:pt idx="3021">
                  <c:v>60884</c:v>
                </c:pt>
                <c:pt idx="3022">
                  <c:v>60891</c:v>
                </c:pt>
                <c:pt idx="3023">
                  <c:v>60898</c:v>
                </c:pt>
                <c:pt idx="3024">
                  <c:v>60905</c:v>
                </c:pt>
                <c:pt idx="3025">
                  <c:v>60912</c:v>
                </c:pt>
                <c:pt idx="3026">
                  <c:v>60919</c:v>
                </c:pt>
                <c:pt idx="3027">
                  <c:v>60926</c:v>
                </c:pt>
                <c:pt idx="3028">
                  <c:v>60933</c:v>
                </c:pt>
                <c:pt idx="3029">
                  <c:v>60940</c:v>
                </c:pt>
                <c:pt idx="3030">
                  <c:v>60947</c:v>
                </c:pt>
                <c:pt idx="3031">
                  <c:v>60954</c:v>
                </c:pt>
                <c:pt idx="3032">
                  <c:v>60961</c:v>
                </c:pt>
                <c:pt idx="3033">
                  <c:v>60968</c:v>
                </c:pt>
                <c:pt idx="3034">
                  <c:v>60975</c:v>
                </c:pt>
                <c:pt idx="3035">
                  <c:v>60982</c:v>
                </c:pt>
                <c:pt idx="3036">
                  <c:v>60989</c:v>
                </c:pt>
                <c:pt idx="3037">
                  <c:v>60996</c:v>
                </c:pt>
                <c:pt idx="3038">
                  <c:v>61003</c:v>
                </c:pt>
                <c:pt idx="3039">
                  <c:v>61010</c:v>
                </c:pt>
                <c:pt idx="3040">
                  <c:v>61017</c:v>
                </c:pt>
                <c:pt idx="3041">
                  <c:v>61024</c:v>
                </c:pt>
                <c:pt idx="3042">
                  <c:v>61031</c:v>
                </c:pt>
                <c:pt idx="3043">
                  <c:v>61038</c:v>
                </c:pt>
                <c:pt idx="3044">
                  <c:v>61045</c:v>
                </c:pt>
                <c:pt idx="3045">
                  <c:v>61052</c:v>
                </c:pt>
                <c:pt idx="3046">
                  <c:v>61059</c:v>
                </c:pt>
                <c:pt idx="3047">
                  <c:v>61066</c:v>
                </c:pt>
                <c:pt idx="3048">
                  <c:v>61073</c:v>
                </c:pt>
                <c:pt idx="3049">
                  <c:v>61080</c:v>
                </c:pt>
                <c:pt idx="3050">
                  <c:v>61087</c:v>
                </c:pt>
                <c:pt idx="3051">
                  <c:v>61094</c:v>
                </c:pt>
                <c:pt idx="3052">
                  <c:v>61101</c:v>
                </c:pt>
                <c:pt idx="3053">
                  <c:v>61108</c:v>
                </c:pt>
                <c:pt idx="3054">
                  <c:v>61115</c:v>
                </c:pt>
                <c:pt idx="3055">
                  <c:v>61122</c:v>
                </c:pt>
                <c:pt idx="3056">
                  <c:v>61129</c:v>
                </c:pt>
                <c:pt idx="3057">
                  <c:v>61136</c:v>
                </c:pt>
                <c:pt idx="3058">
                  <c:v>61143</c:v>
                </c:pt>
                <c:pt idx="3059">
                  <c:v>61150</c:v>
                </c:pt>
                <c:pt idx="3060">
                  <c:v>61157</c:v>
                </c:pt>
                <c:pt idx="3061">
                  <c:v>61164</c:v>
                </c:pt>
                <c:pt idx="3062">
                  <c:v>61171</c:v>
                </c:pt>
                <c:pt idx="3063">
                  <c:v>61178</c:v>
                </c:pt>
                <c:pt idx="3064">
                  <c:v>61185</c:v>
                </c:pt>
                <c:pt idx="3065">
                  <c:v>61192</c:v>
                </c:pt>
                <c:pt idx="3066">
                  <c:v>61199</c:v>
                </c:pt>
                <c:pt idx="3067">
                  <c:v>61206</c:v>
                </c:pt>
                <c:pt idx="3068">
                  <c:v>61213</c:v>
                </c:pt>
                <c:pt idx="3069">
                  <c:v>61220</c:v>
                </c:pt>
                <c:pt idx="3070">
                  <c:v>61227</c:v>
                </c:pt>
                <c:pt idx="3071">
                  <c:v>61234</c:v>
                </c:pt>
                <c:pt idx="3072">
                  <c:v>61241</c:v>
                </c:pt>
                <c:pt idx="3073">
                  <c:v>61248</c:v>
                </c:pt>
                <c:pt idx="3074">
                  <c:v>61255</c:v>
                </c:pt>
                <c:pt idx="3075">
                  <c:v>61262</c:v>
                </c:pt>
                <c:pt idx="3076">
                  <c:v>61269</c:v>
                </c:pt>
                <c:pt idx="3077">
                  <c:v>61276</c:v>
                </c:pt>
                <c:pt idx="3078">
                  <c:v>61283</c:v>
                </c:pt>
                <c:pt idx="3079">
                  <c:v>61290</c:v>
                </c:pt>
                <c:pt idx="3080">
                  <c:v>61297</c:v>
                </c:pt>
                <c:pt idx="3081">
                  <c:v>61304</c:v>
                </c:pt>
                <c:pt idx="3082">
                  <c:v>61311</c:v>
                </c:pt>
                <c:pt idx="3083">
                  <c:v>61318</c:v>
                </c:pt>
                <c:pt idx="3084">
                  <c:v>61325</c:v>
                </c:pt>
                <c:pt idx="3085">
                  <c:v>61332</c:v>
                </c:pt>
                <c:pt idx="3086">
                  <c:v>61339</c:v>
                </c:pt>
                <c:pt idx="3087">
                  <c:v>61346</c:v>
                </c:pt>
                <c:pt idx="3088">
                  <c:v>61353</c:v>
                </c:pt>
                <c:pt idx="3089">
                  <c:v>61360</c:v>
                </c:pt>
                <c:pt idx="3090">
                  <c:v>61367</c:v>
                </c:pt>
                <c:pt idx="3091">
                  <c:v>61374</c:v>
                </c:pt>
                <c:pt idx="3092">
                  <c:v>61381</c:v>
                </c:pt>
                <c:pt idx="3093">
                  <c:v>61388</c:v>
                </c:pt>
                <c:pt idx="3094">
                  <c:v>61395</c:v>
                </c:pt>
                <c:pt idx="3095">
                  <c:v>61402</c:v>
                </c:pt>
                <c:pt idx="3096">
                  <c:v>61409</c:v>
                </c:pt>
                <c:pt idx="3097">
                  <c:v>61416</c:v>
                </c:pt>
                <c:pt idx="3098">
                  <c:v>61423</c:v>
                </c:pt>
                <c:pt idx="3099">
                  <c:v>61430</c:v>
                </c:pt>
                <c:pt idx="3100">
                  <c:v>61437</c:v>
                </c:pt>
                <c:pt idx="3101">
                  <c:v>61444</c:v>
                </c:pt>
                <c:pt idx="3102">
                  <c:v>61451</c:v>
                </c:pt>
                <c:pt idx="3103">
                  <c:v>61458</c:v>
                </c:pt>
                <c:pt idx="3104">
                  <c:v>61465</c:v>
                </c:pt>
                <c:pt idx="3105">
                  <c:v>61472</c:v>
                </c:pt>
                <c:pt idx="3106">
                  <c:v>61479</c:v>
                </c:pt>
                <c:pt idx="3107">
                  <c:v>61487</c:v>
                </c:pt>
                <c:pt idx="3108">
                  <c:v>61494</c:v>
                </c:pt>
                <c:pt idx="3109">
                  <c:v>61501</c:v>
                </c:pt>
                <c:pt idx="3110">
                  <c:v>61508</c:v>
                </c:pt>
                <c:pt idx="3111">
                  <c:v>61515</c:v>
                </c:pt>
                <c:pt idx="3112">
                  <c:v>61522</c:v>
                </c:pt>
                <c:pt idx="3113">
                  <c:v>61529</c:v>
                </c:pt>
                <c:pt idx="3114">
                  <c:v>61536</c:v>
                </c:pt>
                <c:pt idx="3115">
                  <c:v>61543</c:v>
                </c:pt>
                <c:pt idx="3116">
                  <c:v>61550</c:v>
                </c:pt>
                <c:pt idx="3117">
                  <c:v>61557</c:v>
                </c:pt>
                <c:pt idx="3118">
                  <c:v>61564</c:v>
                </c:pt>
                <c:pt idx="3119">
                  <c:v>61571</c:v>
                </c:pt>
                <c:pt idx="3120">
                  <c:v>61578</c:v>
                </c:pt>
                <c:pt idx="3121">
                  <c:v>61585</c:v>
                </c:pt>
                <c:pt idx="3122">
                  <c:v>61592</c:v>
                </c:pt>
                <c:pt idx="3123">
                  <c:v>61599</c:v>
                </c:pt>
                <c:pt idx="3124">
                  <c:v>61606</c:v>
                </c:pt>
                <c:pt idx="3125">
                  <c:v>61613</c:v>
                </c:pt>
                <c:pt idx="3126">
                  <c:v>61620</c:v>
                </c:pt>
                <c:pt idx="3127">
                  <c:v>61627</c:v>
                </c:pt>
                <c:pt idx="3128">
                  <c:v>61634</c:v>
                </c:pt>
                <c:pt idx="3129">
                  <c:v>61641</c:v>
                </c:pt>
                <c:pt idx="3130">
                  <c:v>61648</c:v>
                </c:pt>
                <c:pt idx="3131">
                  <c:v>61655</c:v>
                </c:pt>
                <c:pt idx="3132">
                  <c:v>61662</c:v>
                </c:pt>
                <c:pt idx="3133">
                  <c:v>61669</c:v>
                </c:pt>
                <c:pt idx="3134">
                  <c:v>61676</c:v>
                </c:pt>
                <c:pt idx="3135">
                  <c:v>61683</c:v>
                </c:pt>
                <c:pt idx="3136">
                  <c:v>61690</c:v>
                </c:pt>
                <c:pt idx="3137">
                  <c:v>61697</c:v>
                </c:pt>
                <c:pt idx="3138">
                  <c:v>61704</c:v>
                </c:pt>
                <c:pt idx="3139">
                  <c:v>61711</c:v>
                </c:pt>
                <c:pt idx="3140">
                  <c:v>61718</c:v>
                </c:pt>
                <c:pt idx="3141">
                  <c:v>61728</c:v>
                </c:pt>
                <c:pt idx="3142">
                  <c:v>61735</c:v>
                </c:pt>
                <c:pt idx="3143">
                  <c:v>61742</c:v>
                </c:pt>
                <c:pt idx="3144">
                  <c:v>61749</c:v>
                </c:pt>
                <c:pt idx="3145">
                  <c:v>61756</c:v>
                </c:pt>
                <c:pt idx="3146">
                  <c:v>61763</c:v>
                </c:pt>
                <c:pt idx="3147">
                  <c:v>61770</c:v>
                </c:pt>
                <c:pt idx="3148">
                  <c:v>61777</c:v>
                </c:pt>
                <c:pt idx="3149">
                  <c:v>61784</c:v>
                </c:pt>
                <c:pt idx="3150">
                  <c:v>61791</c:v>
                </c:pt>
                <c:pt idx="3151">
                  <c:v>61798</c:v>
                </c:pt>
                <c:pt idx="3152">
                  <c:v>61805</c:v>
                </c:pt>
                <c:pt idx="3153">
                  <c:v>61812</c:v>
                </c:pt>
                <c:pt idx="3154">
                  <c:v>61819</c:v>
                </c:pt>
                <c:pt idx="3155">
                  <c:v>61826</c:v>
                </c:pt>
                <c:pt idx="3156">
                  <c:v>61835</c:v>
                </c:pt>
                <c:pt idx="3157">
                  <c:v>61840</c:v>
                </c:pt>
                <c:pt idx="3158">
                  <c:v>61847</c:v>
                </c:pt>
                <c:pt idx="3159">
                  <c:v>61854</c:v>
                </c:pt>
                <c:pt idx="3160">
                  <c:v>61861</c:v>
                </c:pt>
                <c:pt idx="3161">
                  <c:v>61868</c:v>
                </c:pt>
                <c:pt idx="3162">
                  <c:v>61875</c:v>
                </c:pt>
                <c:pt idx="3163">
                  <c:v>61882</c:v>
                </c:pt>
                <c:pt idx="3164">
                  <c:v>61889</c:v>
                </c:pt>
                <c:pt idx="3165">
                  <c:v>61896</c:v>
                </c:pt>
                <c:pt idx="3166">
                  <c:v>61903</c:v>
                </c:pt>
                <c:pt idx="3167">
                  <c:v>61910</c:v>
                </c:pt>
                <c:pt idx="3168">
                  <c:v>61917</c:v>
                </c:pt>
                <c:pt idx="3169">
                  <c:v>61924</c:v>
                </c:pt>
                <c:pt idx="3170">
                  <c:v>61931</c:v>
                </c:pt>
                <c:pt idx="3171">
                  <c:v>61938</c:v>
                </c:pt>
                <c:pt idx="3172">
                  <c:v>61945</c:v>
                </c:pt>
                <c:pt idx="3173">
                  <c:v>61952</c:v>
                </c:pt>
                <c:pt idx="3174">
                  <c:v>61959</c:v>
                </c:pt>
                <c:pt idx="3175">
                  <c:v>61966</c:v>
                </c:pt>
                <c:pt idx="3176">
                  <c:v>61973</c:v>
                </c:pt>
                <c:pt idx="3177">
                  <c:v>61980</c:v>
                </c:pt>
                <c:pt idx="3178">
                  <c:v>61987</c:v>
                </c:pt>
                <c:pt idx="3179">
                  <c:v>61994</c:v>
                </c:pt>
                <c:pt idx="3180">
                  <c:v>62001</c:v>
                </c:pt>
                <c:pt idx="3181">
                  <c:v>62008</c:v>
                </c:pt>
                <c:pt idx="3182">
                  <c:v>62015</c:v>
                </c:pt>
                <c:pt idx="3183">
                  <c:v>62022</c:v>
                </c:pt>
                <c:pt idx="3184">
                  <c:v>62029</c:v>
                </c:pt>
                <c:pt idx="3185">
                  <c:v>62036</c:v>
                </c:pt>
                <c:pt idx="3186">
                  <c:v>62043</c:v>
                </c:pt>
                <c:pt idx="3187">
                  <c:v>62050</c:v>
                </c:pt>
                <c:pt idx="3188">
                  <c:v>62057</c:v>
                </c:pt>
                <c:pt idx="3189">
                  <c:v>62064</c:v>
                </c:pt>
                <c:pt idx="3190">
                  <c:v>62071</c:v>
                </c:pt>
                <c:pt idx="3191">
                  <c:v>62078</c:v>
                </c:pt>
                <c:pt idx="3192">
                  <c:v>62085</c:v>
                </c:pt>
                <c:pt idx="3193">
                  <c:v>62093</c:v>
                </c:pt>
                <c:pt idx="3194">
                  <c:v>62100</c:v>
                </c:pt>
                <c:pt idx="3195">
                  <c:v>62107</c:v>
                </c:pt>
                <c:pt idx="3196">
                  <c:v>62114</c:v>
                </c:pt>
                <c:pt idx="3197">
                  <c:v>62121</c:v>
                </c:pt>
                <c:pt idx="3198">
                  <c:v>62128</c:v>
                </c:pt>
                <c:pt idx="3199">
                  <c:v>62135</c:v>
                </c:pt>
                <c:pt idx="3200">
                  <c:v>62142</c:v>
                </c:pt>
                <c:pt idx="3201">
                  <c:v>62149</c:v>
                </c:pt>
                <c:pt idx="3202">
                  <c:v>62156</c:v>
                </c:pt>
                <c:pt idx="3203">
                  <c:v>62163</c:v>
                </c:pt>
                <c:pt idx="3204">
                  <c:v>62170</c:v>
                </c:pt>
                <c:pt idx="3205">
                  <c:v>62177</c:v>
                </c:pt>
                <c:pt idx="3206">
                  <c:v>62186</c:v>
                </c:pt>
                <c:pt idx="3207">
                  <c:v>62193</c:v>
                </c:pt>
                <c:pt idx="3208">
                  <c:v>62200</c:v>
                </c:pt>
                <c:pt idx="3209">
                  <c:v>62207</c:v>
                </c:pt>
                <c:pt idx="3210">
                  <c:v>62215</c:v>
                </c:pt>
                <c:pt idx="3211">
                  <c:v>62221</c:v>
                </c:pt>
                <c:pt idx="3212">
                  <c:v>62228</c:v>
                </c:pt>
                <c:pt idx="3213">
                  <c:v>62235</c:v>
                </c:pt>
                <c:pt idx="3214">
                  <c:v>62242</c:v>
                </c:pt>
                <c:pt idx="3215">
                  <c:v>62249</c:v>
                </c:pt>
                <c:pt idx="3216">
                  <c:v>62256</c:v>
                </c:pt>
                <c:pt idx="3217">
                  <c:v>62263</c:v>
                </c:pt>
                <c:pt idx="3218">
                  <c:v>62270</c:v>
                </c:pt>
                <c:pt idx="3219">
                  <c:v>62277</c:v>
                </c:pt>
                <c:pt idx="3220">
                  <c:v>62284</c:v>
                </c:pt>
                <c:pt idx="3221">
                  <c:v>62291</c:v>
                </c:pt>
                <c:pt idx="3222">
                  <c:v>62298</c:v>
                </c:pt>
                <c:pt idx="3223">
                  <c:v>62305</c:v>
                </c:pt>
                <c:pt idx="3224">
                  <c:v>62312</c:v>
                </c:pt>
                <c:pt idx="3225">
                  <c:v>62319</c:v>
                </c:pt>
                <c:pt idx="3226">
                  <c:v>62326</c:v>
                </c:pt>
                <c:pt idx="3227">
                  <c:v>62333</c:v>
                </c:pt>
                <c:pt idx="3228">
                  <c:v>62340</c:v>
                </c:pt>
                <c:pt idx="3229">
                  <c:v>62347</c:v>
                </c:pt>
                <c:pt idx="3230">
                  <c:v>62354</c:v>
                </c:pt>
                <c:pt idx="3231">
                  <c:v>62361</c:v>
                </c:pt>
                <c:pt idx="3232">
                  <c:v>62368</c:v>
                </c:pt>
                <c:pt idx="3233">
                  <c:v>62375</c:v>
                </c:pt>
                <c:pt idx="3234">
                  <c:v>62382</c:v>
                </c:pt>
                <c:pt idx="3235">
                  <c:v>62389</c:v>
                </c:pt>
                <c:pt idx="3236">
                  <c:v>62396</c:v>
                </c:pt>
                <c:pt idx="3237">
                  <c:v>62403</c:v>
                </c:pt>
                <c:pt idx="3238">
                  <c:v>62410</c:v>
                </c:pt>
                <c:pt idx="3239">
                  <c:v>62417</c:v>
                </c:pt>
                <c:pt idx="3240">
                  <c:v>62424</c:v>
                </c:pt>
                <c:pt idx="3241">
                  <c:v>62431</c:v>
                </c:pt>
                <c:pt idx="3242">
                  <c:v>62438</c:v>
                </c:pt>
                <c:pt idx="3243">
                  <c:v>62445</c:v>
                </c:pt>
                <c:pt idx="3244">
                  <c:v>62456</c:v>
                </c:pt>
                <c:pt idx="3245">
                  <c:v>62460</c:v>
                </c:pt>
                <c:pt idx="3246">
                  <c:v>62466</c:v>
                </c:pt>
                <c:pt idx="3247">
                  <c:v>62473</c:v>
                </c:pt>
                <c:pt idx="3248">
                  <c:v>62480</c:v>
                </c:pt>
                <c:pt idx="3249">
                  <c:v>62487</c:v>
                </c:pt>
                <c:pt idx="3250">
                  <c:v>62494</c:v>
                </c:pt>
                <c:pt idx="3251">
                  <c:v>62501</c:v>
                </c:pt>
                <c:pt idx="3252">
                  <c:v>62508</c:v>
                </c:pt>
                <c:pt idx="3253">
                  <c:v>62515</c:v>
                </c:pt>
                <c:pt idx="3254">
                  <c:v>62522</c:v>
                </c:pt>
                <c:pt idx="3255">
                  <c:v>62529</c:v>
                </c:pt>
                <c:pt idx="3256">
                  <c:v>62536</c:v>
                </c:pt>
                <c:pt idx="3257">
                  <c:v>62543</c:v>
                </c:pt>
                <c:pt idx="3258">
                  <c:v>62550</c:v>
                </c:pt>
                <c:pt idx="3259">
                  <c:v>62557</c:v>
                </c:pt>
                <c:pt idx="3260">
                  <c:v>62564</c:v>
                </c:pt>
                <c:pt idx="3261">
                  <c:v>62571</c:v>
                </c:pt>
                <c:pt idx="3262">
                  <c:v>62578</c:v>
                </c:pt>
                <c:pt idx="3263">
                  <c:v>62585</c:v>
                </c:pt>
                <c:pt idx="3264">
                  <c:v>62592</c:v>
                </c:pt>
                <c:pt idx="3265">
                  <c:v>62599</c:v>
                </c:pt>
                <c:pt idx="3266">
                  <c:v>62606</c:v>
                </c:pt>
                <c:pt idx="3267">
                  <c:v>62613</c:v>
                </c:pt>
                <c:pt idx="3268">
                  <c:v>62620</c:v>
                </c:pt>
                <c:pt idx="3269">
                  <c:v>62627</c:v>
                </c:pt>
                <c:pt idx="3270">
                  <c:v>62634</c:v>
                </c:pt>
                <c:pt idx="3271">
                  <c:v>62641</c:v>
                </c:pt>
                <c:pt idx="3272">
                  <c:v>62648</c:v>
                </c:pt>
                <c:pt idx="3273">
                  <c:v>62655</c:v>
                </c:pt>
                <c:pt idx="3274">
                  <c:v>62662</c:v>
                </c:pt>
                <c:pt idx="3275">
                  <c:v>62669</c:v>
                </c:pt>
                <c:pt idx="3276">
                  <c:v>62676</c:v>
                </c:pt>
                <c:pt idx="3277">
                  <c:v>62683</c:v>
                </c:pt>
                <c:pt idx="3278">
                  <c:v>62690</c:v>
                </c:pt>
                <c:pt idx="3279">
                  <c:v>62697</c:v>
                </c:pt>
                <c:pt idx="3280">
                  <c:v>62704</c:v>
                </c:pt>
                <c:pt idx="3281">
                  <c:v>62711</c:v>
                </c:pt>
                <c:pt idx="3282">
                  <c:v>62718</c:v>
                </c:pt>
                <c:pt idx="3283">
                  <c:v>62725</c:v>
                </c:pt>
                <c:pt idx="3284">
                  <c:v>62732</c:v>
                </c:pt>
                <c:pt idx="3285">
                  <c:v>62739</c:v>
                </c:pt>
                <c:pt idx="3286">
                  <c:v>62746</c:v>
                </c:pt>
                <c:pt idx="3287">
                  <c:v>62753</c:v>
                </c:pt>
                <c:pt idx="3288">
                  <c:v>62760</c:v>
                </c:pt>
                <c:pt idx="3289">
                  <c:v>62767</c:v>
                </c:pt>
                <c:pt idx="3290">
                  <c:v>62774</c:v>
                </c:pt>
                <c:pt idx="3291">
                  <c:v>62781</c:v>
                </c:pt>
                <c:pt idx="3292">
                  <c:v>62788</c:v>
                </c:pt>
                <c:pt idx="3293">
                  <c:v>62795</c:v>
                </c:pt>
                <c:pt idx="3294">
                  <c:v>62802</c:v>
                </c:pt>
                <c:pt idx="3295">
                  <c:v>62809</c:v>
                </c:pt>
                <c:pt idx="3296">
                  <c:v>62816</c:v>
                </c:pt>
                <c:pt idx="3297">
                  <c:v>62823</c:v>
                </c:pt>
                <c:pt idx="3298">
                  <c:v>62830</c:v>
                </c:pt>
                <c:pt idx="3299">
                  <c:v>62837</c:v>
                </c:pt>
                <c:pt idx="3300">
                  <c:v>62844</c:v>
                </c:pt>
                <c:pt idx="3301">
                  <c:v>62851</c:v>
                </c:pt>
                <c:pt idx="3302">
                  <c:v>62858</c:v>
                </c:pt>
                <c:pt idx="3303">
                  <c:v>62865</c:v>
                </c:pt>
                <c:pt idx="3304">
                  <c:v>62872</c:v>
                </c:pt>
                <c:pt idx="3305">
                  <c:v>62879</c:v>
                </c:pt>
                <c:pt idx="3306">
                  <c:v>62886</c:v>
                </c:pt>
                <c:pt idx="3307">
                  <c:v>62893</c:v>
                </c:pt>
                <c:pt idx="3308">
                  <c:v>62900</c:v>
                </c:pt>
                <c:pt idx="3309">
                  <c:v>62907</c:v>
                </c:pt>
                <c:pt idx="3310">
                  <c:v>62914</c:v>
                </c:pt>
                <c:pt idx="3311">
                  <c:v>62921</c:v>
                </c:pt>
                <c:pt idx="3312">
                  <c:v>62928</c:v>
                </c:pt>
                <c:pt idx="3313">
                  <c:v>62935</c:v>
                </c:pt>
                <c:pt idx="3314">
                  <c:v>62942</c:v>
                </c:pt>
                <c:pt idx="3315">
                  <c:v>62949</c:v>
                </c:pt>
                <c:pt idx="3316">
                  <c:v>62956</c:v>
                </c:pt>
                <c:pt idx="3317">
                  <c:v>62963</c:v>
                </c:pt>
                <c:pt idx="3318">
                  <c:v>62970</c:v>
                </c:pt>
                <c:pt idx="3319">
                  <c:v>62977</c:v>
                </c:pt>
                <c:pt idx="3320">
                  <c:v>62984</c:v>
                </c:pt>
                <c:pt idx="3321">
                  <c:v>62991</c:v>
                </c:pt>
                <c:pt idx="3322">
                  <c:v>62998</c:v>
                </c:pt>
                <c:pt idx="3323">
                  <c:v>63005</c:v>
                </c:pt>
                <c:pt idx="3324">
                  <c:v>63012</c:v>
                </c:pt>
                <c:pt idx="3325">
                  <c:v>63019</c:v>
                </c:pt>
                <c:pt idx="3326">
                  <c:v>63026</c:v>
                </c:pt>
                <c:pt idx="3327">
                  <c:v>63033</c:v>
                </c:pt>
                <c:pt idx="3328">
                  <c:v>63040</c:v>
                </c:pt>
                <c:pt idx="3329">
                  <c:v>63047</c:v>
                </c:pt>
                <c:pt idx="3330">
                  <c:v>63054</c:v>
                </c:pt>
                <c:pt idx="3331">
                  <c:v>63061</c:v>
                </c:pt>
                <c:pt idx="3332">
                  <c:v>63068</c:v>
                </c:pt>
                <c:pt idx="3333">
                  <c:v>63075</c:v>
                </c:pt>
                <c:pt idx="3334">
                  <c:v>63082</c:v>
                </c:pt>
                <c:pt idx="3335">
                  <c:v>63089</c:v>
                </c:pt>
                <c:pt idx="3336">
                  <c:v>63096</c:v>
                </c:pt>
                <c:pt idx="3337">
                  <c:v>63103</c:v>
                </c:pt>
                <c:pt idx="3338">
                  <c:v>63110</c:v>
                </c:pt>
                <c:pt idx="3339">
                  <c:v>63117</c:v>
                </c:pt>
                <c:pt idx="3340">
                  <c:v>63124</c:v>
                </c:pt>
                <c:pt idx="3341">
                  <c:v>63131</c:v>
                </c:pt>
                <c:pt idx="3342">
                  <c:v>63138</c:v>
                </c:pt>
                <c:pt idx="3343">
                  <c:v>63145</c:v>
                </c:pt>
                <c:pt idx="3344">
                  <c:v>63152</c:v>
                </c:pt>
                <c:pt idx="3345">
                  <c:v>63159</c:v>
                </c:pt>
                <c:pt idx="3346">
                  <c:v>63166</c:v>
                </c:pt>
                <c:pt idx="3347">
                  <c:v>63173</c:v>
                </c:pt>
                <c:pt idx="3348">
                  <c:v>63180</c:v>
                </c:pt>
                <c:pt idx="3349">
                  <c:v>63187</c:v>
                </c:pt>
                <c:pt idx="3350">
                  <c:v>63194</c:v>
                </c:pt>
                <c:pt idx="3351">
                  <c:v>63201</c:v>
                </c:pt>
                <c:pt idx="3352">
                  <c:v>63208</c:v>
                </c:pt>
                <c:pt idx="3353">
                  <c:v>63215</c:v>
                </c:pt>
                <c:pt idx="3354">
                  <c:v>63222</c:v>
                </c:pt>
                <c:pt idx="3355">
                  <c:v>63229</c:v>
                </c:pt>
                <c:pt idx="3356">
                  <c:v>63236</c:v>
                </c:pt>
                <c:pt idx="3357">
                  <c:v>63243</c:v>
                </c:pt>
                <c:pt idx="3358">
                  <c:v>63250</c:v>
                </c:pt>
                <c:pt idx="3359">
                  <c:v>63257</c:v>
                </c:pt>
                <c:pt idx="3360">
                  <c:v>63264</c:v>
                </c:pt>
                <c:pt idx="3361">
                  <c:v>63271</c:v>
                </c:pt>
                <c:pt idx="3362">
                  <c:v>63278</c:v>
                </c:pt>
                <c:pt idx="3363">
                  <c:v>63285</c:v>
                </c:pt>
                <c:pt idx="3364">
                  <c:v>63292</c:v>
                </c:pt>
                <c:pt idx="3365">
                  <c:v>63299</c:v>
                </c:pt>
                <c:pt idx="3366">
                  <c:v>63306</c:v>
                </c:pt>
                <c:pt idx="3367">
                  <c:v>63313</c:v>
                </c:pt>
                <c:pt idx="3368">
                  <c:v>63320</c:v>
                </c:pt>
                <c:pt idx="3369">
                  <c:v>63327</c:v>
                </c:pt>
                <c:pt idx="3370">
                  <c:v>63334</c:v>
                </c:pt>
                <c:pt idx="3371">
                  <c:v>63341</c:v>
                </c:pt>
                <c:pt idx="3372">
                  <c:v>63348</c:v>
                </c:pt>
                <c:pt idx="3373">
                  <c:v>63355</c:v>
                </c:pt>
                <c:pt idx="3374">
                  <c:v>63362</c:v>
                </c:pt>
                <c:pt idx="3375">
                  <c:v>63369</c:v>
                </c:pt>
                <c:pt idx="3376">
                  <c:v>63376</c:v>
                </c:pt>
                <c:pt idx="3377">
                  <c:v>63383</c:v>
                </c:pt>
                <c:pt idx="3378">
                  <c:v>63390</c:v>
                </c:pt>
                <c:pt idx="3379">
                  <c:v>63397</c:v>
                </c:pt>
                <c:pt idx="3380">
                  <c:v>63404</c:v>
                </c:pt>
                <c:pt idx="3381">
                  <c:v>63411</c:v>
                </c:pt>
                <c:pt idx="3382">
                  <c:v>63418</c:v>
                </c:pt>
                <c:pt idx="3383">
                  <c:v>63425</c:v>
                </c:pt>
                <c:pt idx="3384">
                  <c:v>63432</c:v>
                </c:pt>
                <c:pt idx="3385">
                  <c:v>63439</c:v>
                </c:pt>
                <c:pt idx="3386">
                  <c:v>63446</c:v>
                </c:pt>
                <c:pt idx="3387">
                  <c:v>63453</c:v>
                </c:pt>
                <c:pt idx="3388">
                  <c:v>63460</c:v>
                </c:pt>
                <c:pt idx="3389">
                  <c:v>63467</c:v>
                </c:pt>
                <c:pt idx="3390">
                  <c:v>63474</c:v>
                </c:pt>
                <c:pt idx="3391">
                  <c:v>63481</c:v>
                </c:pt>
                <c:pt idx="3392">
                  <c:v>63488</c:v>
                </c:pt>
                <c:pt idx="3393">
                  <c:v>63495</c:v>
                </c:pt>
                <c:pt idx="3394">
                  <c:v>63502</c:v>
                </c:pt>
                <c:pt idx="3395">
                  <c:v>63509</c:v>
                </c:pt>
                <c:pt idx="3396">
                  <c:v>63516</c:v>
                </c:pt>
                <c:pt idx="3397">
                  <c:v>63523</c:v>
                </c:pt>
                <c:pt idx="3398">
                  <c:v>63530</c:v>
                </c:pt>
                <c:pt idx="3399">
                  <c:v>63537</c:v>
                </c:pt>
                <c:pt idx="3400">
                  <c:v>63544</c:v>
                </c:pt>
                <c:pt idx="3401">
                  <c:v>63552</c:v>
                </c:pt>
                <c:pt idx="3402">
                  <c:v>63559</c:v>
                </c:pt>
                <c:pt idx="3403">
                  <c:v>63566</c:v>
                </c:pt>
                <c:pt idx="3404">
                  <c:v>63573</c:v>
                </c:pt>
                <c:pt idx="3405">
                  <c:v>63580</c:v>
                </c:pt>
                <c:pt idx="3406">
                  <c:v>63587</c:v>
                </c:pt>
                <c:pt idx="3407">
                  <c:v>63594</c:v>
                </c:pt>
                <c:pt idx="3408">
                  <c:v>63601</c:v>
                </c:pt>
                <c:pt idx="3409">
                  <c:v>63608</c:v>
                </c:pt>
                <c:pt idx="3410">
                  <c:v>63615</c:v>
                </c:pt>
                <c:pt idx="3411">
                  <c:v>63622</c:v>
                </c:pt>
                <c:pt idx="3412">
                  <c:v>63629</c:v>
                </c:pt>
                <c:pt idx="3413">
                  <c:v>63636</c:v>
                </c:pt>
                <c:pt idx="3414">
                  <c:v>63643</c:v>
                </c:pt>
                <c:pt idx="3415">
                  <c:v>63650</c:v>
                </c:pt>
                <c:pt idx="3416">
                  <c:v>63661</c:v>
                </c:pt>
                <c:pt idx="3417">
                  <c:v>63664</c:v>
                </c:pt>
                <c:pt idx="3418">
                  <c:v>63671</c:v>
                </c:pt>
                <c:pt idx="3419">
                  <c:v>63678</c:v>
                </c:pt>
                <c:pt idx="3420">
                  <c:v>63685</c:v>
                </c:pt>
                <c:pt idx="3421">
                  <c:v>63692</c:v>
                </c:pt>
                <c:pt idx="3422">
                  <c:v>63699</c:v>
                </c:pt>
                <c:pt idx="3423">
                  <c:v>63706</c:v>
                </c:pt>
                <c:pt idx="3424">
                  <c:v>63713</c:v>
                </c:pt>
                <c:pt idx="3425">
                  <c:v>63720</c:v>
                </c:pt>
                <c:pt idx="3426">
                  <c:v>63727</c:v>
                </c:pt>
                <c:pt idx="3427">
                  <c:v>63734</c:v>
                </c:pt>
                <c:pt idx="3428">
                  <c:v>63741</c:v>
                </c:pt>
                <c:pt idx="3429">
                  <c:v>63748</c:v>
                </c:pt>
                <c:pt idx="3430">
                  <c:v>63755</c:v>
                </c:pt>
                <c:pt idx="3431">
                  <c:v>63762</c:v>
                </c:pt>
                <c:pt idx="3432">
                  <c:v>63769</c:v>
                </c:pt>
                <c:pt idx="3433">
                  <c:v>63776</c:v>
                </c:pt>
                <c:pt idx="3434">
                  <c:v>63783</c:v>
                </c:pt>
                <c:pt idx="3435">
                  <c:v>63790</c:v>
                </c:pt>
                <c:pt idx="3436">
                  <c:v>63797</c:v>
                </c:pt>
                <c:pt idx="3437">
                  <c:v>63804</c:v>
                </c:pt>
                <c:pt idx="3438">
                  <c:v>63811</c:v>
                </c:pt>
                <c:pt idx="3439">
                  <c:v>63818</c:v>
                </c:pt>
                <c:pt idx="3440">
                  <c:v>63825</c:v>
                </c:pt>
                <c:pt idx="3441">
                  <c:v>63832</c:v>
                </c:pt>
                <c:pt idx="3442">
                  <c:v>63839</c:v>
                </c:pt>
                <c:pt idx="3443">
                  <c:v>63846</c:v>
                </c:pt>
                <c:pt idx="3444">
                  <c:v>63853</c:v>
                </c:pt>
                <c:pt idx="3445">
                  <c:v>63860</c:v>
                </c:pt>
                <c:pt idx="3446">
                  <c:v>63867</c:v>
                </c:pt>
                <c:pt idx="3447">
                  <c:v>63874</c:v>
                </c:pt>
                <c:pt idx="3448">
                  <c:v>63881</c:v>
                </c:pt>
                <c:pt idx="3449">
                  <c:v>63888</c:v>
                </c:pt>
                <c:pt idx="3450">
                  <c:v>63895</c:v>
                </c:pt>
                <c:pt idx="3451">
                  <c:v>63902</c:v>
                </c:pt>
                <c:pt idx="3452">
                  <c:v>63909</c:v>
                </c:pt>
                <c:pt idx="3453">
                  <c:v>63919</c:v>
                </c:pt>
                <c:pt idx="3454">
                  <c:v>63926</c:v>
                </c:pt>
                <c:pt idx="3455">
                  <c:v>63933</c:v>
                </c:pt>
                <c:pt idx="3456">
                  <c:v>63940</c:v>
                </c:pt>
                <c:pt idx="3457">
                  <c:v>63947</c:v>
                </c:pt>
                <c:pt idx="3458">
                  <c:v>63954</c:v>
                </c:pt>
                <c:pt idx="3459">
                  <c:v>63961</c:v>
                </c:pt>
                <c:pt idx="3460">
                  <c:v>63968</c:v>
                </c:pt>
                <c:pt idx="3461">
                  <c:v>63975</c:v>
                </c:pt>
                <c:pt idx="3462">
                  <c:v>63982</c:v>
                </c:pt>
                <c:pt idx="3463">
                  <c:v>63989</c:v>
                </c:pt>
                <c:pt idx="3464">
                  <c:v>63996</c:v>
                </c:pt>
                <c:pt idx="3465">
                  <c:v>64003</c:v>
                </c:pt>
                <c:pt idx="3466">
                  <c:v>64010</c:v>
                </c:pt>
                <c:pt idx="3467">
                  <c:v>64019</c:v>
                </c:pt>
                <c:pt idx="3468">
                  <c:v>64024</c:v>
                </c:pt>
                <c:pt idx="3469">
                  <c:v>64031</c:v>
                </c:pt>
                <c:pt idx="3470">
                  <c:v>64038</c:v>
                </c:pt>
                <c:pt idx="3471">
                  <c:v>64045</c:v>
                </c:pt>
                <c:pt idx="3472">
                  <c:v>64052</c:v>
                </c:pt>
                <c:pt idx="3473">
                  <c:v>64059</c:v>
                </c:pt>
                <c:pt idx="3474">
                  <c:v>64066</c:v>
                </c:pt>
                <c:pt idx="3475">
                  <c:v>64073</c:v>
                </c:pt>
                <c:pt idx="3476">
                  <c:v>64080</c:v>
                </c:pt>
                <c:pt idx="3477">
                  <c:v>64087</c:v>
                </c:pt>
                <c:pt idx="3478">
                  <c:v>64094</c:v>
                </c:pt>
                <c:pt idx="3479">
                  <c:v>64101</c:v>
                </c:pt>
                <c:pt idx="3480">
                  <c:v>64108</c:v>
                </c:pt>
                <c:pt idx="3481">
                  <c:v>64115</c:v>
                </c:pt>
                <c:pt idx="3482">
                  <c:v>64122</c:v>
                </c:pt>
                <c:pt idx="3483">
                  <c:v>64129</c:v>
                </c:pt>
                <c:pt idx="3484">
                  <c:v>64136</c:v>
                </c:pt>
                <c:pt idx="3485">
                  <c:v>64143</c:v>
                </c:pt>
                <c:pt idx="3486">
                  <c:v>64150</c:v>
                </c:pt>
                <c:pt idx="3487">
                  <c:v>64157</c:v>
                </c:pt>
                <c:pt idx="3488">
                  <c:v>64164</c:v>
                </c:pt>
                <c:pt idx="3489">
                  <c:v>64171</c:v>
                </c:pt>
                <c:pt idx="3490">
                  <c:v>64178</c:v>
                </c:pt>
                <c:pt idx="3491">
                  <c:v>64185</c:v>
                </c:pt>
                <c:pt idx="3492">
                  <c:v>64192</c:v>
                </c:pt>
                <c:pt idx="3493">
                  <c:v>64199</c:v>
                </c:pt>
                <c:pt idx="3494">
                  <c:v>64206</c:v>
                </c:pt>
                <c:pt idx="3495">
                  <c:v>64213</c:v>
                </c:pt>
                <c:pt idx="3496">
                  <c:v>64220</c:v>
                </c:pt>
                <c:pt idx="3497">
                  <c:v>64227</c:v>
                </c:pt>
                <c:pt idx="3498">
                  <c:v>64234</c:v>
                </c:pt>
                <c:pt idx="3499">
                  <c:v>64241</c:v>
                </c:pt>
                <c:pt idx="3500">
                  <c:v>64248</c:v>
                </c:pt>
                <c:pt idx="3501">
                  <c:v>64255</c:v>
                </c:pt>
                <c:pt idx="3502">
                  <c:v>64262</c:v>
                </c:pt>
                <c:pt idx="3503">
                  <c:v>64269</c:v>
                </c:pt>
                <c:pt idx="3504">
                  <c:v>64276</c:v>
                </c:pt>
                <c:pt idx="3505">
                  <c:v>64284</c:v>
                </c:pt>
                <c:pt idx="3506">
                  <c:v>64291</c:v>
                </c:pt>
                <c:pt idx="3507">
                  <c:v>64298</c:v>
                </c:pt>
                <c:pt idx="3508">
                  <c:v>64305</c:v>
                </c:pt>
                <c:pt idx="3509">
                  <c:v>64312</c:v>
                </c:pt>
                <c:pt idx="3510">
                  <c:v>64319</c:v>
                </c:pt>
                <c:pt idx="3511">
                  <c:v>64326</c:v>
                </c:pt>
                <c:pt idx="3512">
                  <c:v>64333</c:v>
                </c:pt>
                <c:pt idx="3513">
                  <c:v>64340</c:v>
                </c:pt>
                <c:pt idx="3514">
                  <c:v>64347</c:v>
                </c:pt>
                <c:pt idx="3515">
                  <c:v>64354</c:v>
                </c:pt>
                <c:pt idx="3516">
                  <c:v>64361</c:v>
                </c:pt>
                <c:pt idx="3517">
                  <c:v>64368</c:v>
                </c:pt>
                <c:pt idx="3518">
                  <c:v>64375</c:v>
                </c:pt>
                <c:pt idx="3519">
                  <c:v>64382</c:v>
                </c:pt>
                <c:pt idx="3520">
                  <c:v>64389</c:v>
                </c:pt>
                <c:pt idx="3521">
                  <c:v>64398</c:v>
                </c:pt>
                <c:pt idx="3522">
                  <c:v>64405</c:v>
                </c:pt>
                <c:pt idx="3523">
                  <c:v>64412</c:v>
                </c:pt>
                <c:pt idx="3524">
                  <c:v>64419</c:v>
                </c:pt>
                <c:pt idx="3525">
                  <c:v>64426</c:v>
                </c:pt>
                <c:pt idx="3526">
                  <c:v>64433</c:v>
                </c:pt>
                <c:pt idx="3527">
                  <c:v>64440</c:v>
                </c:pt>
                <c:pt idx="3528">
                  <c:v>64447</c:v>
                </c:pt>
                <c:pt idx="3529">
                  <c:v>64454</c:v>
                </c:pt>
                <c:pt idx="3530">
                  <c:v>64461</c:v>
                </c:pt>
                <c:pt idx="3531">
                  <c:v>64468</c:v>
                </c:pt>
                <c:pt idx="3532">
                  <c:v>64475</c:v>
                </c:pt>
                <c:pt idx="3533">
                  <c:v>64482</c:v>
                </c:pt>
              </c:numCache>
            </c:numRef>
          </c:cat>
          <c:val>
            <c:numRef>
              <c:f>[0]!ONFwd1Y</c:f>
              <c:numCache>
                <c:formatCode>0.0000%</c:formatCode>
                <c:ptCount val="3534"/>
                <c:pt idx="0">
                  <c:v>-4.4102458213401974E-4</c:v>
                </c:pt>
                <c:pt idx="1">
                  <c:v>-4.4102404176626919E-4</c:v>
                </c:pt>
                <c:pt idx="2">
                  <c:v>-4.4102458213401974E-4</c:v>
                </c:pt>
                <c:pt idx="3">
                  <c:v>-4.4102458205408368E-4</c:v>
                </c:pt>
                <c:pt idx="4">
                  <c:v>-4.4102458205408368E-4</c:v>
                </c:pt>
                <c:pt idx="5">
                  <c:v>-4.4102458213401974E-4</c:v>
                </c:pt>
                <c:pt idx="6">
                  <c:v>-4.4102404177959187E-4</c:v>
                </c:pt>
                <c:pt idx="7">
                  <c:v>-4.4102458209405171E-4</c:v>
                </c:pt>
                <c:pt idx="8">
                  <c:v>-4.4102458209405171E-4</c:v>
                </c:pt>
                <c:pt idx="9">
                  <c:v>-4.4102458209405171E-4</c:v>
                </c:pt>
                <c:pt idx="10">
                  <c:v>-4.4102458209405171E-4</c:v>
                </c:pt>
                <c:pt idx="11">
                  <c:v>-4.4102404176626919E-4</c:v>
                </c:pt>
                <c:pt idx="12">
                  <c:v>-4.4102458213401974E-4</c:v>
                </c:pt>
                <c:pt idx="13">
                  <c:v>-4.4102458201411565E-4</c:v>
                </c:pt>
                <c:pt idx="14">
                  <c:v>-4.4102458209405171E-4</c:v>
                </c:pt>
                <c:pt idx="15">
                  <c:v>-4.4102458209405171E-4</c:v>
                </c:pt>
                <c:pt idx="16">
                  <c:v>-4.4102404179291455E-4</c:v>
                </c:pt>
                <c:pt idx="17">
                  <c:v>-4.4102458209405171E-4</c:v>
                </c:pt>
                <c:pt idx="18">
                  <c:v>-4.4102458209405171E-4</c:v>
                </c:pt>
                <c:pt idx="19">
                  <c:v>-4.4102458205408368E-4</c:v>
                </c:pt>
                <c:pt idx="20">
                  <c:v>-4.4102458205408368E-4</c:v>
                </c:pt>
                <c:pt idx="21">
                  <c:v>-4.4102404180623722E-4</c:v>
                </c:pt>
                <c:pt idx="22">
                  <c:v>-4.4102458205408368E-4</c:v>
                </c:pt>
                <c:pt idx="23">
                  <c:v>-4.4102458209405171E-4</c:v>
                </c:pt>
                <c:pt idx="24">
                  <c:v>-4.4102458209405171E-4</c:v>
                </c:pt>
                <c:pt idx="25">
                  <c:v>-4.4102458205408368E-4</c:v>
                </c:pt>
                <c:pt idx="26">
                  <c:v>-4.4102404177959187E-4</c:v>
                </c:pt>
                <c:pt idx="27">
                  <c:v>-4.4102458213401974E-4</c:v>
                </c:pt>
                <c:pt idx="28">
                  <c:v>-4.4102458201411565E-4</c:v>
                </c:pt>
                <c:pt idx="29">
                  <c:v>-4.4102458205408368E-4</c:v>
                </c:pt>
                <c:pt idx="30">
                  <c:v>-4.4102458213401974E-4</c:v>
                </c:pt>
                <c:pt idx="31">
                  <c:v>-4.4102404177959187E-4</c:v>
                </c:pt>
                <c:pt idx="32">
                  <c:v>-4.4102458209405171E-4</c:v>
                </c:pt>
                <c:pt idx="33">
                  <c:v>-4.4102458205408368E-4</c:v>
                </c:pt>
                <c:pt idx="34">
                  <c:v>-4.4102458209405171E-4</c:v>
                </c:pt>
                <c:pt idx="35">
                  <c:v>-4.4102458209405171E-4</c:v>
                </c:pt>
                <c:pt idx="36">
                  <c:v>-4.4102404177959187E-4</c:v>
                </c:pt>
                <c:pt idx="37">
                  <c:v>-4.4102458209405171E-4</c:v>
                </c:pt>
                <c:pt idx="38">
                  <c:v>-4.4102458205408368E-4</c:v>
                </c:pt>
                <c:pt idx="39">
                  <c:v>-4.4102458209405171E-4</c:v>
                </c:pt>
                <c:pt idx="40">
                  <c:v>-4.4102458209405171E-4</c:v>
                </c:pt>
                <c:pt idx="41">
                  <c:v>-4.4102404176626919E-4</c:v>
                </c:pt>
                <c:pt idx="42">
                  <c:v>-4.4102458209405171E-4</c:v>
                </c:pt>
                <c:pt idx="43">
                  <c:v>-4.4102458213401974E-4</c:v>
                </c:pt>
                <c:pt idx="44">
                  <c:v>-4.4102458209405171E-4</c:v>
                </c:pt>
                <c:pt idx="45">
                  <c:v>-4.4102458205408368E-4</c:v>
                </c:pt>
                <c:pt idx="46">
                  <c:v>-4.4102404180623722E-4</c:v>
                </c:pt>
                <c:pt idx="47">
                  <c:v>-4.4102458201411565E-4</c:v>
                </c:pt>
                <c:pt idx="48">
                  <c:v>-4.4102458205408368E-4</c:v>
                </c:pt>
                <c:pt idx="49">
                  <c:v>-4.4102458209405171E-4</c:v>
                </c:pt>
                <c:pt idx="50">
                  <c:v>-4.4102458205408368E-4</c:v>
                </c:pt>
                <c:pt idx="51">
                  <c:v>-4.4102404180623722E-4</c:v>
                </c:pt>
                <c:pt idx="52">
                  <c:v>-4.4102458201411565E-4</c:v>
                </c:pt>
                <c:pt idx="53">
                  <c:v>-4.4102458213401974E-4</c:v>
                </c:pt>
                <c:pt idx="54">
                  <c:v>-4.4102458201411565E-4</c:v>
                </c:pt>
                <c:pt idx="55">
                  <c:v>-4.4102458213401974E-4</c:v>
                </c:pt>
                <c:pt idx="56">
                  <c:v>-4.4102404177959187E-4</c:v>
                </c:pt>
                <c:pt idx="57">
                  <c:v>-4.4102458205408368E-4</c:v>
                </c:pt>
                <c:pt idx="58">
                  <c:v>-4.4102458209405171E-4</c:v>
                </c:pt>
                <c:pt idx="59">
                  <c:v>-4.4102458213401974E-4</c:v>
                </c:pt>
                <c:pt idx="60">
                  <c:v>-4.4102458205408368E-4</c:v>
                </c:pt>
                <c:pt idx="61">
                  <c:v>-4.4102404176626919E-4</c:v>
                </c:pt>
                <c:pt idx="62">
                  <c:v>-4.4102458209405171E-4</c:v>
                </c:pt>
                <c:pt idx="63">
                  <c:v>-4.4102458209405171E-4</c:v>
                </c:pt>
                <c:pt idx="64">
                  <c:v>-4.4394165112038309E-4</c:v>
                </c:pt>
                <c:pt idx="65">
                  <c:v>-4.4982440052798722E-4</c:v>
                </c:pt>
                <c:pt idx="66">
                  <c:v>-4.6181192455474473E-4</c:v>
                </c:pt>
                <c:pt idx="67">
                  <c:v>-4.7399872295184053E-4</c:v>
                </c:pt>
                <c:pt idx="68">
                  <c:v>-4.8017860671656365E-4</c:v>
                </c:pt>
                <c:pt idx="69">
                  <c:v>-4.8640320067683263E-4</c:v>
                </c:pt>
                <c:pt idx="70">
                  <c:v>-4.9266759939659011E-4</c:v>
                </c:pt>
                <c:pt idx="71">
                  <c:v>-5.0530384163582909E-4</c:v>
                </c:pt>
                <c:pt idx="72">
                  <c:v>-5.1802512867293871E-4</c:v>
                </c:pt>
                <c:pt idx="73">
                  <c:v>-5.2441496697142043E-4</c:v>
                </c:pt>
                <c:pt idx="74">
                  <c:v>-5.3081517641384579E-4</c:v>
                </c:pt>
                <c:pt idx="75">
                  <c:v>-5.3722085160412547E-4</c:v>
                </c:pt>
                <c:pt idx="76">
                  <c:v>-5.5002505263690438E-4</c:v>
                </c:pt>
                <c:pt idx="77">
                  <c:v>-5.6280009756548566E-4</c:v>
                </c:pt>
                <c:pt idx="78">
                  <c:v>-5.6915951767599893E-4</c:v>
                </c:pt>
                <c:pt idx="79">
                  <c:v>-5.7549497003872574E-4</c:v>
                </c:pt>
                <c:pt idx="80">
                  <c:v>-5.8180154913767268E-4</c:v>
                </c:pt>
                <c:pt idx="81">
                  <c:v>-5.9429295442114949E-4</c:v>
                </c:pt>
                <c:pt idx="82">
                  <c:v>-6.0664102185636892E-4</c:v>
                </c:pt>
                <c:pt idx="83">
                  <c:v>-6.1272965141689895E-4</c:v>
                </c:pt>
                <c:pt idx="84">
                  <c:v>-6.1875997425797635E-4</c:v>
                </c:pt>
                <c:pt idx="85">
                  <c:v>-6.2472708494354379E-4</c:v>
                </c:pt>
                <c:pt idx="86">
                  <c:v>-6.3642494627647039E-4</c:v>
                </c:pt>
                <c:pt idx="87">
                  <c:v>-6.4786529493154887E-4</c:v>
                </c:pt>
                <c:pt idx="88">
                  <c:v>-6.5344276146017677E-4</c:v>
                </c:pt>
                <c:pt idx="89">
                  <c:v>-6.5892758257746209E-4</c:v>
                </c:pt>
                <c:pt idx="90">
                  <c:v>-6.6431485244766719E-4</c:v>
                </c:pt>
                <c:pt idx="91">
                  <c:v>-6.7473842983556409E-4</c:v>
                </c:pt>
                <c:pt idx="92">
                  <c:v>-6.8479031069657026E-4</c:v>
                </c:pt>
                <c:pt idx="93">
                  <c:v>-6.8961624211105743E-4</c:v>
                </c:pt>
                <c:pt idx="94">
                  <c:v>-6.9431518898266376E-4</c:v>
                </c:pt>
                <c:pt idx="95">
                  <c:v>-6.9888224607517202E-4</c:v>
                </c:pt>
                <c:pt idx="96">
                  <c:v>-7.0755080858297958E-4</c:v>
                </c:pt>
                <c:pt idx="97">
                  <c:v>-7.157334635765622E-4</c:v>
                </c:pt>
                <c:pt idx="98">
                  <c:v>-7.19567487714734E-4</c:v>
                </c:pt>
                <c:pt idx="99">
                  <c:v>-7.2324018845826288E-4</c:v>
                </c:pt>
                <c:pt idx="100">
                  <c:v>-7.2674666025118739E-4</c:v>
                </c:pt>
                <c:pt idx="101">
                  <c:v>-7.3317948716233872E-4</c:v>
                </c:pt>
                <c:pt idx="102">
                  <c:v>-7.390121487960144E-4</c:v>
                </c:pt>
                <c:pt idx="103">
                  <c:v>-7.41613893255888E-4</c:v>
                </c:pt>
                <c:pt idx="104">
                  <c:v>-7.4401997566919675E-4</c:v>
                </c:pt>
                <c:pt idx="105">
                  <c:v>-7.462254903201071E-4</c:v>
                </c:pt>
                <c:pt idx="106">
                  <c:v>-7.4994187060362094E-4</c:v>
                </c:pt>
                <c:pt idx="107">
                  <c:v>-7.5294376085999204E-4</c:v>
                </c:pt>
                <c:pt idx="108">
                  <c:v>-7.5407285375916899E-4</c:v>
                </c:pt>
                <c:pt idx="109">
                  <c:v>-7.5497194544027479E-4</c:v>
                </c:pt>
                <c:pt idx="110">
                  <c:v>-7.5563613070706026E-4</c:v>
                </c:pt>
                <c:pt idx="111">
                  <c:v>-7.5615536313744514E-4</c:v>
                </c:pt>
                <c:pt idx="112">
                  <c:v>-7.5584569447340044E-4</c:v>
                </c:pt>
                <c:pt idx="113">
                  <c:v>-7.5526176340989792E-4</c:v>
                </c:pt>
                <c:pt idx="114">
                  <c:v>-7.5441349235649824E-4</c:v>
                </c:pt>
                <c:pt idx="115">
                  <c:v>-7.5329597575723994E-4</c:v>
                </c:pt>
                <c:pt idx="116">
                  <c:v>-7.5013736675622056E-4</c:v>
                </c:pt>
                <c:pt idx="117">
                  <c:v>-7.4603534330197618E-4</c:v>
                </c:pt>
                <c:pt idx="118">
                  <c:v>-7.4349801571393925E-4</c:v>
                </c:pt>
                <c:pt idx="119">
                  <c:v>-7.4066200940414717E-4</c:v>
                </c:pt>
                <c:pt idx="120">
                  <c:v>-7.3752241853686229E-4</c:v>
                </c:pt>
                <c:pt idx="121">
                  <c:v>-7.2811038661302341E-4</c:v>
                </c:pt>
                <c:pt idx="122">
                  <c:v>-7.1709900289818052E-4</c:v>
                </c:pt>
                <c:pt idx="123">
                  <c:v>-7.1203488833049278E-4</c:v>
                </c:pt>
                <c:pt idx="124">
                  <c:v>-7.0663285047345425E-4</c:v>
                </c:pt>
                <c:pt idx="125">
                  <c:v>-6.9467649495447148E-4</c:v>
                </c:pt>
                <c:pt idx="126">
                  <c:v>-6.8154735311409809E-4</c:v>
                </c:pt>
                <c:pt idx="127">
                  <c:v>-6.7438211439174722E-4</c:v>
                </c:pt>
                <c:pt idx="128">
                  <c:v>-6.6684951876450071E-4</c:v>
                </c:pt>
                <c:pt idx="129">
                  <c:v>-6.6211486297707012E-4</c:v>
                </c:pt>
                <c:pt idx="130">
                  <c:v>-6.5868104498711944E-4</c:v>
                </c:pt>
                <c:pt idx="131">
                  <c:v>-6.5518468438607869E-4</c:v>
                </c:pt>
                <c:pt idx="132">
                  <c:v>-6.534048747264265E-4</c:v>
                </c:pt>
                <c:pt idx="133">
                  <c:v>-6.5160731922198067E-4</c:v>
                </c:pt>
                <c:pt idx="134">
                  <c:v>-6.4979259740916007E-4</c:v>
                </c:pt>
                <c:pt idx="135">
                  <c:v>-6.4610767368300515E-4</c:v>
                </c:pt>
                <c:pt idx="136">
                  <c:v>-6.4237364815422637E-4</c:v>
                </c:pt>
                <c:pt idx="137">
                  <c:v>-6.4048179511999592E-4</c:v>
                </c:pt>
                <c:pt idx="138">
                  <c:v>-6.3857625555385766E-4</c:v>
                </c:pt>
                <c:pt idx="139">
                  <c:v>-6.3665760951181483E-4</c:v>
                </c:pt>
                <c:pt idx="140">
                  <c:v>-6.3277841663822443E-4</c:v>
                </c:pt>
                <c:pt idx="141">
                  <c:v>-6.2886355938651661E-4</c:v>
                </c:pt>
                <c:pt idx="142">
                  <c:v>-6.2688808020627818E-4</c:v>
                </c:pt>
                <c:pt idx="143">
                  <c:v>-6.2490297412676199E-4</c:v>
                </c:pt>
                <c:pt idx="144">
                  <c:v>-6.2290882116400326E-4</c:v>
                </c:pt>
                <c:pt idx="145">
                  <c:v>-6.1889219497235359E-4</c:v>
                </c:pt>
                <c:pt idx="146">
                  <c:v>-6.1485334000188629E-4</c:v>
                </c:pt>
                <c:pt idx="147">
                  <c:v>-6.128226519841462E-4</c:v>
                </c:pt>
                <c:pt idx="148">
                  <c:v>-6.1078639689959857E-4</c:v>
                </c:pt>
                <c:pt idx="149">
                  <c:v>-6.0874515444453436E-4</c:v>
                </c:pt>
                <c:pt idx="150">
                  <c:v>-6.0464792991155036E-4</c:v>
                </c:pt>
                <c:pt idx="151">
                  <c:v>-6.0054191175940019E-4</c:v>
                </c:pt>
                <c:pt idx="152">
                  <c:v>-5.9848443257237705E-4</c:v>
                </c:pt>
                <c:pt idx="153">
                  <c:v>-5.964254457913043E-4</c:v>
                </c:pt>
                <c:pt idx="154">
                  <c:v>-5.9436553147218518E-4</c:v>
                </c:pt>
                <c:pt idx="155">
                  <c:v>-5.9024454269529514E-4</c:v>
                </c:pt>
                <c:pt idx="156">
                  <c:v>-5.8612819705761154E-4</c:v>
                </c:pt>
                <c:pt idx="157">
                  <c:v>-5.8407234392987561E-4</c:v>
                </c:pt>
                <c:pt idx="158">
                  <c:v>-5.8201904288068818E-4</c:v>
                </c:pt>
                <c:pt idx="159">
                  <c:v>-5.7996887400602049E-4</c:v>
                </c:pt>
                <c:pt idx="160">
                  <c:v>-5.7588095481619916E-4</c:v>
                </c:pt>
                <c:pt idx="161">
                  <c:v>-5.7181111761561709E-4</c:v>
                </c:pt>
                <c:pt idx="162">
                  <c:v>-5.6978530821538698E-4</c:v>
                </c:pt>
                <c:pt idx="163">
                  <c:v>-5.6776611040643132E-4</c:v>
                </c:pt>
                <c:pt idx="164">
                  <c:v>-5.6575410428472139E-4</c:v>
                </c:pt>
                <c:pt idx="165">
                  <c:v>-5.617560876469696E-4</c:v>
                </c:pt>
                <c:pt idx="166">
                  <c:v>-5.577895958719381E-4</c:v>
                </c:pt>
                <c:pt idx="167">
                  <c:v>-5.5582224738781605E-4</c:v>
                </c:pt>
                <c:pt idx="168">
                  <c:v>-5.5386557032743866E-4</c:v>
                </c:pt>
                <c:pt idx="169">
                  <c:v>-5.5192014462690508E-4</c:v>
                </c:pt>
                <c:pt idx="170">
                  <c:v>-5.4806886282676714E-4</c:v>
                </c:pt>
                <c:pt idx="171">
                  <c:v>-5.4426255370554344E-4</c:v>
                </c:pt>
                <c:pt idx="172">
                  <c:v>-5.4238208372581198E-4</c:v>
                </c:pt>
                <c:pt idx="173">
                  <c:v>-5.4051634488239131E-4</c:v>
                </c:pt>
                <c:pt idx="174">
                  <c:v>-5.3866591679163633E-4</c:v>
                </c:pt>
                <c:pt idx="175">
                  <c:v>-5.3501820202139783E-4</c:v>
                </c:pt>
                <c:pt idx="176">
                  <c:v>-5.3142891339508225E-4</c:v>
                </c:pt>
                <c:pt idx="177">
                  <c:v>-5.2966373938811984E-4</c:v>
                </c:pt>
                <c:pt idx="178">
                  <c:v>-5.2791735603019418E-4</c:v>
                </c:pt>
                <c:pt idx="179">
                  <c:v>-5.2619034329737246E-4</c:v>
                </c:pt>
                <c:pt idx="180">
                  <c:v>-5.2280302694995839E-4</c:v>
                </c:pt>
                <c:pt idx="181">
                  <c:v>-5.1948759713926762E-4</c:v>
                </c:pt>
                <c:pt idx="182">
                  <c:v>-5.1786613649351665E-4</c:v>
                </c:pt>
                <c:pt idx="183">
                  <c:v>-5.1626752620936855E-4</c:v>
                </c:pt>
                <c:pt idx="184">
                  <c:v>-5.1469234614298642E-4</c:v>
                </c:pt>
                <c:pt idx="185">
                  <c:v>-5.1162225941148165E-4</c:v>
                </c:pt>
                <c:pt idx="186">
                  <c:v>-5.0863752705687659E-4</c:v>
                </c:pt>
                <c:pt idx="187">
                  <c:v>-5.0718819740058763E-4</c:v>
                </c:pt>
                <c:pt idx="188">
                  <c:v>-5.0576577753869145E-4</c:v>
                </c:pt>
                <c:pt idx="189">
                  <c:v>-5.0437084760712736E-4</c:v>
                </c:pt>
                <c:pt idx="190">
                  <c:v>-5.0167482129825913E-4</c:v>
                </c:pt>
                <c:pt idx="191">
                  <c:v>-4.9907762546652634E-4</c:v>
                </c:pt>
                <c:pt idx="192">
                  <c:v>-4.9782884410820571E-4</c:v>
                </c:pt>
                <c:pt idx="193">
                  <c:v>-4.9718193342318528E-4</c:v>
                </c:pt>
                <c:pt idx="194">
                  <c:v>-4.9706952745864896E-4</c:v>
                </c:pt>
                <c:pt idx="195">
                  <c:v>-4.9660545962115776E-4</c:v>
                </c:pt>
                <c:pt idx="196">
                  <c:v>-4.9589880254163887E-4</c:v>
                </c:pt>
                <c:pt idx="197">
                  <c:v>-4.9542045777783983E-4</c:v>
                </c:pt>
                <c:pt idx="198">
                  <c:v>-4.9486569226431243E-4</c:v>
                </c:pt>
                <c:pt idx="199">
                  <c:v>-4.926500147908186E-4</c:v>
                </c:pt>
                <c:pt idx="200">
                  <c:v>-4.8987191439309186E-4</c:v>
                </c:pt>
                <c:pt idx="201">
                  <c:v>-4.8875202928844175E-4</c:v>
                </c:pt>
                <c:pt idx="202">
                  <c:v>-4.8754710201048823E-4</c:v>
                </c:pt>
                <c:pt idx="203">
                  <c:v>-4.8484773297552408E-4</c:v>
                </c:pt>
                <c:pt idx="204">
                  <c:v>-4.8185542000478421E-4</c:v>
                </c:pt>
                <c:pt idx="205">
                  <c:v>-4.8020911791013532E-4</c:v>
                </c:pt>
                <c:pt idx="206">
                  <c:v>-4.7847130777434188E-4</c:v>
                </c:pt>
                <c:pt idx="207">
                  <c:v>-4.766409121792492E-4</c:v>
                </c:pt>
                <c:pt idx="208">
                  <c:v>-4.7159163868992771E-4</c:v>
                </c:pt>
                <c:pt idx="209">
                  <c:v>-4.6606243140789871E-4</c:v>
                </c:pt>
                <c:pt idx="210">
                  <c:v>-4.636538913205257E-4</c:v>
                </c:pt>
                <c:pt idx="211">
                  <c:v>-4.6114522176843309E-4</c:v>
                </c:pt>
                <c:pt idx="212">
                  <c:v>-4.5578815352609325E-4</c:v>
                </c:pt>
                <c:pt idx="213">
                  <c:v>-4.5008769871124343E-4</c:v>
                </c:pt>
                <c:pt idx="214">
                  <c:v>-4.4706221824508674E-4</c:v>
                </c:pt>
                <c:pt idx="215">
                  <c:v>-4.4393014260624142E-4</c:v>
                </c:pt>
                <c:pt idx="216">
                  <c:v>-4.4069039409677657E-4</c:v>
                </c:pt>
                <c:pt idx="217">
                  <c:v>-4.3384607655738705E-4</c:v>
                </c:pt>
                <c:pt idx="218">
                  <c:v>-4.266331185931449E-4</c:v>
                </c:pt>
                <c:pt idx="219">
                  <c:v>-4.2283884098104352E-4</c:v>
                </c:pt>
                <c:pt idx="220">
                  <c:v>-4.1893042463048147E-4</c:v>
                </c:pt>
                <c:pt idx="221">
                  <c:v>-4.149067917635918E-4</c:v>
                </c:pt>
                <c:pt idx="222">
                  <c:v>-4.0646962386592378E-4</c:v>
                </c:pt>
                <c:pt idx="223">
                  <c:v>-3.9763854241314789E-4</c:v>
                </c:pt>
                <c:pt idx="224">
                  <c:v>-3.9302266225504923E-4</c:v>
                </c:pt>
                <c:pt idx="225">
                  <c:v>-3.8828509967281377E-4</c:v>
                </c:pt>
                <c:pt idx="226">
                  <c:v>-3.8342477704844669E-4</c:v>
                </c:pt>
                <c:pt idx="227">
                  <c:v>-3.7328915605261415E-4</c:v>
                </c:pt>
                <c:pt idx="228">
                  <c:v>-3.6273433225098017E-4</c:v>
                </c:pt>
                <c:pt idx="229">
                  <c:v>-3.5724404406689558E-4</c:v>
                </c:pt>
                <c:pt idx="230">
                  <c:v>-3.5162453005277428E-4</c:v>
                </c:pt>
                <c:pt idx="231">
                  <c:v>-3.4587471207103704E-4</c:v>
                </c:pt>
                <c:pt idx="232">
                  <c:v>-3.3393503245271461E-4</c:v>
                </c:pt>
                <c:pt idx="233">
                  <c:v>-3.2155084982665727E-4</c:v>
                </c:pt>
                <c:pt idx="234">
                  <c:v>-3.1513334837640627E-4</c:v>
                </c:pt>
                <c:pt idx="235">
                  <c:v>-3.0857907701076215E-4</c:v>
                </c:pt>
                <c:pt idx="236">
                  <c:v>-3.0188695835153823E-4</c:v>
                </c:pt>
                <c:pt idx="237">
                  <c:v>-2.8803761104256864E-4</c:v>
                </c:pt>
                <c:pt idx="238">
                  <c:v>-2.7371845654045046E-4</c:v>
                </c:pt>
                <c:pt idx="239">
                  <c:v>-2.6632093602430018E-4</c:v>
                </c:pt>
                <c:pt idx="240">
                  <c:v>-2.587791019870167E-4</c:v>
                </c:pt>
                <c:pt idx="241">
                  <c:v>-2.5109187701044533E-4</c:v>
                </c:pt>
                <c:pt idx="242">
                  <c:v>-2.3522724815983054E-4</c:v>
                </c:pt>
                <c:pt idx="243">
                  <c:v>-2.1886751311317454E-4</c:v>
                </c:pt>
                <c:pt idx="244">
                  <c:v>-2.1043716781132815E-4</c:v>
                </c:pt>
                <c:pt idx="245">
                  <c:v>-2.0185496542257653E-4</c:v>
                </c:pt>
                <c:pt idx="246">
                  <c:v>-1.9311982844882891E-4</c:v>
                </c:pt>
                <c:pt idx="247">
                  <c:v>-1.7513429837023864E-4</c:v>
                </c:pt>
                <c:pt idx="248">
                  <c:v>-1.5662837950625175E-4</c:v>
                </c:pt>
                <c:pt idx="249">
                  <c:v>-1.4711240377884849E-4</c:v>
                </c:pt>
                <c:pt idx="250">
                  <c:v>-1.3743702723889584E-4</c:v>
                </c:pt>
                <c:pt idx="251">
                  <c:v>-1.2760117238830304E-4</c:v>
                </c:pt>
                <c:pt idx="252">
                  <c:v>-1.0738911422780717E-4</c:v>
                </c:pt>
                <c:pt idx="253">
                  <c:v>-8.663141528142404E-5</c:v>
                </c:pt>
                <c:pt idx="254">
                  <c:v>-7.5977003128890885E-5</c:v>
                </c:pt>
                <c:pt idx="255">
                  <c:v>-6.5461885432327449E-5</c:v>
                </c:pt>
                <c:pt idx="256">
                  <c:v>-5.6316633196829002E-5</c:v>
                </c:pt>
                <c:pt idx="257">
                  <c:v>-4.37025782895617E-5</c:v>
                </c:pt>
                <c:pt idx="258">
                  <c:v>-3.6860006846772819E-5</c:v>
                </c:pt>
                <c:pt idx="259">
                  <c:v>-3.6371964000636581E-5</c:v>
                </c:pt>
                <c:pt idx="260">
                  <c:v>-3.7672374060271352E-5</c:v>
                </c:pt>
                <c:pt idx="261">
                  <c:v>-4.078024026465954E-5</c:v>
                </c:pt>
                <c:pt idx="262">
                  <c:v>-5.3115836728956367E-5</c:v>
                </c:pt>
                <c:pt idx="263">
                  <c:v>-7.1666338024023446E-5</c:v>
                </c:pt>
                <c:pt idx="264">
                  <c:v>-8.4096537973366026E-5</c:v>
                </c:pt>
                <c:pt idx="265">
                  <c:v>-9.8448214940205503E-5</c:v>
                </c:pt>
                <c:pt idx="266">
                  <c:v>-1.1474037216352428E-4</c:v>
                </c:pt>
                <c:pt idx="267">
                  <c:v>-1.5388790555181941E-4</c:v>
                </c:pt>
                <c:pt idx="268">
                  <c:v>-1.9969387007989781E-4</c:v>
                </c:pt>
                <c:pt idx="269">
                  <c:v>-2.2597347788977373E-4</c:v>
                </c:pt>
                <c:pt idx="270">
                  <c:v>-2.5430758531008735E-4</c:v>
                </c:pt>
                <c:pt idx="271">
                  <c:v>-2.8471519530004485E-4</c:v>
                </c:pt>
                <c:pt idx="272">
                  <c:v>-3.5253676219593189E-4</c:v>
                </c:pt>
                <c:pt idx="273">
                  <c:v>-4.2746072257848766E-4</c:v>
                </c:pt>
                <c:pt idx="274">
                  <c:v>-4.6852089064408631E-4</c:v>
                </c:pt>
                <c:pt idx="275">
                  <c:v>-5.117685790745341E-4</c:v>
                </c:pt>
                <c:pt idx="276">
                  <c:v>-5.5722279038938893E-4</c:v>
                </c:pt>
                <c:pt idx="277">
                  <c:v>-6.5558011171695796E-4</c:v>
                </c:pt>
                <c:pt idx="278">
                  <c:v>-7.6073932837150693E-4</c:v>
                </c:pt>
                <c:pt idx="279">
                  <c:v>-8.1302270232175289E-4</c:v>
                </c:pt>
                <c:pt idx="280">
                  <c:v>-8.6309701461839694E-4</c:v>
                </c:pt>
                <c:pt idx="281">
                  <c:v>-9.1093642193396107E-4</c:v>
                </c:pt>
                <c:pt idx="282">
                  <c:v>-9.9903356748587413E-4</c:v>
                </c:pt>
                <c:pt idx="283">
                  <c:v>-1.0794281404313821E-3</c:v>
                </c:pt>
                <c:pt idx="284">
                  <c:v>-1.1157053763266589E-3</c:v>
                </c:pt>
                <c:pt idx="285">
                  <c:v>-1.1495926481952523E-3</c:v>
                </c:pt>
                <c:pt idx="286">
                  <c:v>-1.1810641129494925E-3</c:v>
                </c:pt>
                <c:pt idx="287">
                  <c:v>-1.2358208925400405E-3</c:v>
                </c:pt>
                <c:pt idx="288">
                  <c:v>-1.2822750308361108E-3</c:v>
                </c:pt>
                <c:pt idx="289">
                  <c:v>-1.3012798078682053E-3</c:v>
                </c:pt>
                <c:pt idx="290">
                  <c:v>-1.3177137168618458E-3</c:v>
                </c:pt>
                <c:pt idx="291">
                  <c:v>-1.3315509142097781E-3</c:v>
                </c:pt>
                <c:pt idx="292">
                  <c:v>-1.3504353190096907E-3</c:v>
                </c:pt>
                <c:pt idx="293">
                  <c:v>-1.3604157122815153E-3</c:v>
                </c:pt>
                <c:pt idx="294">
                  <c:v>-1.3608816949739477E-3</c:v>
                </c:pt>
                <c:pt idx="295">
                  <c:v>-1.3585959030981698E-3</c:v>
                </c:pt>
                <c:pt idx="296">
                  <c:v>-1.3535324925673109E-3</c:v>
                </c:pt>
                <c:pt idx="297">
                  <c:v>-1.334012779001803E-3</c:v>
                </c:pt>
                <c:pt idx="298">
                  <c:v>-1.3049857814362298E-3</c:v>
                </c:pt>
                <c:pt idx="299">
                  <c:v>-1.2861783660111925E-3</c:v>
                </c:pt>
                <c:pt idx="300">
                  <c:v>-1.2671069596770224E-3</c:v>
                </c:pt>
                <c:pt idx="301">
                  <c:v>-1.2483048027256416E-3</c:v>
                </c:pt>
                <c:pt idx="302">
                  <c:v>-1.21161377761414E-3</c:v>
                </c:pt>
                <c:pt idx="303">
                  <c:v>-1.1758681434548279E-3</c:v>
                </c:pt>
                <c:pt idx="304">
                  <c:v>-1.1584718402168903E-3</c:v>
                </c:pt>
                <c:pt idx="305">
                  <c:v>-1.1413686293293424E-3</c:v>
                </c:pt>
                <c:pt idx="306">
                  <c:v>-1.1245624846933922E-3</c:v>
                </c:pt>
                <c:pt idx="307">
                  <c:v>-1.0919569734690882E-3</c:v>
                </c:pt>
                <c:pt idx="308">
                  <c:v>-1.060388045530658E-3</c:v>
                </c:pt>
                <c:pt idx="309">
                  <c:v>-1.0451268399913616E-3</c:v>
                </c:pt>
                <c:pt idx="310">
                  <c:v>-1.0301865438311353E-3</c:v>
                </c:pt>
                <c:pt idx="311">
                  <c:v>-1.0155711309511872E-3</c:v>
                </c:pt>
                <c:pt idx="312">
                  <c:v>-9.8744041057141629E-4</c:v>
                </c:pt>
                <c:pt idx="313">
                  <c:v>-9.6043778965881899E-4</c:v>
                </c:pt>
                <c:pt idx="314">
                  <c:v>-9.4750640113883122E-4</c:v>
                </c:pt>
                <c:pt idx="315">
                  <c:v>-9.3492373926640227E-4</c:v>
                </c:pt>
                <c:pt idx="316">
                  <c:v>-9.2269377746312387E-4</c:v>
                </c:pt>
                <c:pt idx="317">
                  <c:v>-8.9942714429636084E-4</c:v>
                </c:pt>
                <c:pt idx="318">
                  <c:v>-8.7738041148366364E-4</c:v>
                </c:pt>
                <c:pt idx="319">
                  <c:v>-8.6697355934362008E-4</c:v>
                </c:pt>
                <c:pt idx="320">
                  <c:v>-8.5694325087981582E-4</c:v>
                </c:pt>
                <c:pt idx="321">
                  <c:v>-8.4738552586838267E-4</c:v>
                </c:pt>
                <c:pt idx="322">
                  <c:v>-8.3122647470457167E-4</c:v>
                </c:pt>
                <c:pt idx="323">
                  <c:v>-8.1825689987713446E-4</c:v>
                </c:pt>
                <c:pt idx="324">
                  <c:v>-8.1338596765956339E-4</c:v>
                </c:pt>
                <c:pt idx="325">
                  <c:v>-8.0949712173428168E-4</c:v>
                </c:pt>
                <c:pt idx="326">
                  <c:v>-8.0659916042336022E-4</c:v>
                </c:pt>
                <c:pt idx="327">
                  <c:v>-8.0414838157683022E-4</c:v>
                </c:pt>
                <c:pt idx="328">
                  <c:v>-8.0509212664559016E-4</c:v>
                </c:pt>
                <c:pt idx="329">
                  <c:v>-8.0728056247814095E-4</c:v>
                </c:pt>
                <c:pt idx="330">
                  <c:v>-8.1051267241782909E-4</c:v>
                </c:pt>
                <c:pt idx="331">
                  <c:v>-8.1479725482669352E-4</c:v>
                </c:pt>
                <c:pt idx="332">
                  <c:v>-8.2691675264534581E-4</c:v>
                </c:pt>
                <c:pt idx="333">
                  <c:v>-8.4263627271763397E-4</c:v>
                </c:pt>
                <c:pt idx="334">
                  <c:v>-8.5231519022510582E-4</c:v>
                </c:pt>
                <c:pt idx="335">
                  <c:v>-8.6309936945472288E-4</c:v>
                </c:pt>
                <c:pt idx="336">
                  <c:v>-8.7499760832887574E-4</c:v>
                </c:pt>
                <c:pt idx="337">
                  <c:v>-9.0254934676625709E-4</c:v>
                </c:pt>
                <c:pt idx="338">
                  <c:v>-9.3390712415430954E-4</c:v>
                </c:pt>
                <c:pt idx="339">
                  <c:v>-9.5150763380402736E-4</c:v>
                </c:pt>
                <c:pt idx="340">
                  <c:v>-9.7027499183166555E-4</c:v>
                </c:pt>
                <c:pt idx="341">
                  <c:v>-9.9021799647935893E-4</c:v>
                </c:pt>
                <c:pt idx="342">
                  <c:v>-1.0340638479089392E-3</c:v>
                </c:pt>
                <c:pt idx="343">
                  <c:v>-1.0814928971569771E-3</c:v>
                </c:pt>
                <c:pt idx="344">
                  <c:v>-1.10486182886671E-3</c:v>
                </c:pt>
                <c:pt idx="345">
                  <c:v>-1.1268556337240554E-3</c:v>
                </c:pt>
                <c:pt idx="346">
                  <c:v>-1.1474620716400707E-3</c:v>
                </c:pt>
                <c:pt idx="347">
                  <c:v>-1.1839852950190632E-3</c:v>
                </c:pt>
                <c:pt idx="348">
                  <c:v>-1.2157693448777707E-3</c:v>
                </c:pt>
                <c:pt idx="349">
                  <c:v>-1.229255341397284E-3</c:v>
                </c:pt>
                <c:pt idx="350">
                  <c:v>-1.2412805283235073E-3</c:v>
                </c:pt>
                <c:pt idx="351">
                  <c:v>-1.251832665167818E-3</c:v>
                </c:pt>
                <c:pt idx="352">
                  <c:v>-1.2679611035526506E-3</c:v>
                </c:pt>
                <c:pt idx="353">
                  <c:v>-1.2790659015138317E-3</c:v>
                </c:pt>
                <c:pt idx="354">
                  <c:v>-1.2820691801396222E-3</c:v>
                </c:pt>
                <c:pt idx="355">
                  <c:v>-1.2835259654320197E-3</c:v>
                </c:pt>
                <c:pt idx="356">
                  <c:v>-1.2834240167824973E-3</c:v>
                </c:pt>
                <c:pt idx="357">
                  <c:v>-1.2779585999300735E-3</c:v>
                </c:pt>
                <c:pt idx="358">
                  <c:v>-1.2671840700351211E-3</c:v>
                </c:pt>
                <c:pt idx="359">
                  <c:v>-1.2591048418286732E-3</c:v>
                </c:pt>
                <c:pt idx="360">
                  <c:v>-1.2493934356694325E-3</c:v>
                </c:pt>
                <c:pt idx="361">
                  <c:v>-1.238037610669096E-3</c:v>
                </c:pt>
                <c:pt idx="362">
                  <c:v>-1.2097792956744513E-3</c:v>
                </c:pt>
                <c:pt idx="363">
                  <c:v>-1.1759253071286224E-3</c:v>
                </c:pt>
                <c:pt idx="364">
                  <c:v>-1.1565538339430859E-3</c:v>
                </c:pt>
                <c:pt idx="365">
                  <c:v>-1.1374207991465823E-3</c:v>
                </c:pt>
                <c:pt idx="366">
                  <c:v>-1.1189205544104297E-3</c:v>
                </c:pt>
                <c:pt idx="367">
                  <c:v>-1.0840550849389174E-3</c:v>
                </c:pt>
                <c:pt idx="368">
                  <c:v>-1.0513634119702076E-3</c:v>
                </c:pt>
                <c:pt idx="369">
                  <c:v>-1.0361140697412452E-3</c:v>
                </c:pt>
                <c:pt idx="370">
                  <c:v>-1.0215322982709552E-3</c:v>
                </c:pt>
                <c:pt idx="371">
                  <c:v>-1.0076238946421512E-3</c:v>
                </c:pt>
                <c:pt idx="372">
                  <c:v>-9.8207795176108448E-4</c:v>
                </c:pt>
                <c:pt idx="373">
                  <c:v>-9.5883989404299541E-4</c:v>
                </c:pt>
                <c:pt idx="374">
                  <c:v>-9.4838528138740941E-4</c:v>
                </c:pt>
                <c:pt idx="375">
                  <c:v>-9.3863881735156696E-4</c:v>
                </c:pt>
                <c:pt idx="376">
                  <c:v>-9.2960629857863353E-4</c:v>
                </c:pt>
                <c:pt idx="377">
                  <c:v>-9.0758293908255183E-4</c:v>
                </c:pt>
                <c:pt idx="378">
                  <c:v>-8.9072865923078837E-4</c:v>
                </c:pt>
                <c:pt idx="379">
                  <c:v>-8.8685606810301465E-4</c:v>
                </c:pt>
                <c:pt idx="380">
                  <c:v>-8.8099469189861779E-4</c:v>
                </c:pt>
                <c:pt idx="381">
                  <c:v>-8.7901384091537693E-4</c:v>
                </c:pt>
                <c:pt idx="382">
                  <c:v>-8.7979011855754408E-4</c:v>
                </c:pt>
                <c:pt idx="383">
                  <c:v>-8.8136149602568992E-4</c:v>
                </c:pt>
                <c:pt idx="384">
                  <c:v>-8.8547862066690186E-4</c:v>
                </c:pt>
                <c:pt idx="385">
                  <c:v>-8.8869173032524174E-4</c:v>
                </c:pt>
                <c:pt idx="386">
                  <c:v>-8.8974302477673461E-4</c:v>
                </c:pt>
                <c:pt idx="387">
                  <c:v>-8.9045817283750495E-4</c:v>
                </c:pt>
                <c:pt idx="388">
                  <c:v>-8.9083474493101278E-4</c:v>
                </c:pt>
                <c:pt idx="389">
                  <c:v>-8.9044495481083175E-4</c:v>
                </c:pt>
                <c:pt idx="390">
                  <c:v>-8.8890669165397895E-4</c:v>
                </c:pt>
                <c:pt idx="391">
                  <c:v>-8.8755394681783173E-4</c:v>
                </c:pt>
                <c:pt idx="392">
                  <c:v>-8.8584805099323205E-4</c:v>
                </c:pt>
                <c:pt idx="393">
                  <c:v>-8.8378657496335222E-4</c:v>
                </c:pt>
                <c:pt idx="394">
                  <c:v>-8.7846406563674151E-4</c:v>
                </c:pt>
                <c:pt idx="395">
                  <c:v>-8.7193628405479728E-4</c:v>
                </c:pt>
                <c:pt idx="396">
                  <c:v>-8.6806046866616526E-4</c:v>
                </c:pt>
                <c:pt idx="397">
                  <c:v>-8.6381449769135088E-4</c:v>
                </c:pt>
                <c:pt idx="398">
                  <c:v>-8.5919594207339856E-4</c:v>
                </c:pt>
                <c:pt idx="399">
                  <c:v>-8.4870273479698E-4</c:v>
                </c:pt>
                <c:pt idx="400">
                  <c:v>-8.3694728775451921E-4</c:v>
                </c:pt>
                <c:pt idx="401">
                  <c:v>-8.3042937014887741E-4</c:v>
                </c:pt>
                <c:pt idx="402">
                  <c:v>-8.235242924392594E-4</c:v>
                </c:pt>
                <c:pt idx="403">
                  <c:v>-8.1622962552874156E-4</c:v>
                </c:pt>
                <c:pt idx="404">
                  <c:v>-8.0032773527083378E-4</c:v>
                </c:pt>
                <c:pt idx="405">
                  <c:v>-7.8322667119934408E-4</c:v>
                </c:pt>
                <c:pt idx="406">
                  <c:v>-7.7467042101098116E-4</c:v>
                </c:pt>
                <c:pt idx="407">
                  <c:v>-7.6643735893888731E-4</c:v>
                </c:pt>
                <c:pt idx="408">
                  <c:v>-7.5853002079462328E-4</c:v>
                </c:pt>
                <c:pt idx="409">
                  <c:v>-7.4381223226005488E-4</c:v>
                </c:pt>
                <c:pt idx="410">
                  <c:v>-7.3020862024986144E-4</c:v>
                </c:pt>
                <c:pt idx="411">
                  <c:v>-7.2396793656004377E-4</c:v>
                </c:pt>
                <c:pt idx="412">
                  <c:v>-7.180681908280917E-4</c:v>
                </c:pt>
                <c:pt idx="413">
                  <c:v>-7.1251191870569386E-4</c:v>
                </c:pt>
                <c:pt idx="414">
                  <c:v>-7.0255559384779787E-4</c:v>
                </c:pt>
                <c:pt idx="415">
                  <c:v>-6.9377227994493751E-4</c:v>
                </c:pt>
                <c:pt idx="416">
                  <c:v>-6.8997141096538428E-4</c:v>
                </c:pt>
                <c:pt idx="417">
                  <c:v>-6.8652922970535712E-4</c:v>
                </c:pt>
                <c:pt idx="418">
                  <c:v>-6.8344827177657663E-4</c:v>
                </c:pt>
                <c:pt idx="419">
                  <c:v>-6.785018332378101E-4</c:v>
                </c:pt>
                <c:pt idx="420">
                  <c:v>-6.7478738680737393E-4</c:v>
                </c:pt>
                <c:pt idx="421">
                  <c:v>-6.7355058050999617E-4</c:v>
                </c:pt>
                <c:pt idx="422">
                  <c:v>-6.7269021157390085E-4</c:v>
                </c:pt>
                <c:pt idx="423">
                  <c:v>-6.7220881581064873E-4</c:v>
                </c:pt>
                <c:pt idx="424">
                  <c:v>-6.7252068921774821E-4</c:v>
                </c:pt>
                <c:pt idx="425">
                  <c:v>-6.734834045651894E-4</c:v>
                </c:pt>
                <c:pt idx="426">
                  <c:v>-6.7327042201359433E-4</c:v>
                </c:pt>
                <c:pt idx="427">
                  <c:v>-6.7287290751227857E-4</c:v>
                </c:pt>
                <c:pt idx="428">
                  <c:v>-6.7228966166066328E-4</c:v>
                </c:pt>
                <c:pt idx="429">
                  <c:v>-6.7049681923947446E-4</c:v>
                </c:pt>
                <c:pt idx="430">
                  <c:v>-6.6807537498103642E-4</c:v>
                </c:pt>
                <c:pt idx="431">
                  <c:v>-6.6654548001032765E-4</c:v>
                </c:pt>
                <c:pt idx="432">
                  <c:v>-6.6482265692613396E-4</c:v>
                </c:pt>
                <c:pt idx="433">
                  <c:v>-6.6290570584826014E-4</c:v>
                </c:pt>
                <c:pt idx="434">
                  <c:v>-6.584175097534839E-4</c:v>
                </c:pt>
                <c:pt idx="435">
                  <c:v>-6.5327263470749131E-4</c:v>
                </c:pt>
                <c:pt idx="436">
                  <c:v>-6.50367052612566E-4</c:v>
                </c:pt>
                <c:pt idx="437">
                  <c:v>-6.472601458007432E-4</c:v>
                </c:pt>
                <c:pt idx="438">
                  <c:v>-6.4395071491141209E-4</c:v>
                </c:pt>
                <c:pt idx="439">
                  <c:v>-6.3664964919940559E-4</c:v>
                </c:pt>
                <c:pt idx="440">
                  <c:v>-6.2866375972969735E-4</c:v>
                </c:pt>
                <c:pt idx="441">
                  <c:v>-6.2432371564558053E-4</c:v>
                </c:pt>
                <c:pt idx="442">
                  <c:v>-6.1977395048096184E-4</c:v>
                </c:pt>
                <c:pt idx="443">
                  <c:v>-6.0463778323338602E-4</c:v>
                </c:pt>
                <c:pt idx="444">
                  <c:v>-5.880040444949941E-4</c:v>
                </c:pt>
                <c:pt idx="445">
                  <c:v>-5.8195264571292427E-4</c:v>
                </c:pt>
                <c:pt idx="446">
                  <c:v>-5.735520321481502E-4</c:v>
                </c:pt>
                <c:pt idx="447">
                  <c:v>-5.5374634990723592E-4</c:v>
                </c:pt>
                <c:pt idx="448">
                  <c:v>-5.3571076974456844E-4</c:v>
                </c:pt>
                <c:pt idx="449">
                  <c:v>-5.2758568985566967E-4</c:v>
                </c:pt>
                <c:pt idx="450">
                  <c:v>-5.2000185345679739E-4</c:v>
                </c:pt>
                <c:pt idx="451">
                  <c:v>-5.1296283532842324E-4</c:v>
                </c:pt>
                <c:pt idx="452">
                  <c:v>-5.0071803660678427E-4</c:v>
                </c:pt>
                <c:pt idx="453">
                  <c:v>-4.903264377320582E-4</c:v>
                </c:pt>
                <c:pt idx="454">
                  <c:v>-4.8606513030513554E-4</c:v>
                </c:pt>
                <c:pt idx="455">
                  <c:v>-4.8237008883234012E-4</c:v>
                </c:pt>
                <c:pt idx="456">
                  <c:v>-4.792448880142075E-4</c:v>
                </c:pt>
                <c:pt idx="457">
                  <c:v>-4.749112019641899E-4</c:v>
                </c:pt>
                <c:pt idx="458">
                  <c:v>-4.7251398398007183E-4</c:v>
                </c:pt>
                <c:pt idx="459">
                  <c:v>-4.7229160582418217E-4</c:v>
                </c:pt>
                <c:pt idx="460">
                  <c:v>-4.726605159666164E-4</c:v>
                </c:pt>
                <c:pt idx="461">
                  <c:v>-4.7362428926778222E-4</c:v>
                </c:pt>
                <c:pt idx="462">
                  <c:v>-4.7755195175636089E-4</c:v>
                </c:pt>
                <c:pt idx="463">
                  <c:v>-4.8549503007810912E-4</c:v>
                </c:pt>
                <c:pt idx="464">
                  <c:v>-4.9209922880599777E-4</c:v>
                </c:pt>
                <c:pt idx="465">
                  <c:v>-4.9732713159666986E-4</c:v>
                </c:pt>
                <c:pt idx="466">
                  <c:v>-5.0986637198935369E-4</c:v>
                </c:pt>
                <c:pt idx="467">
                  <c:v>-5.2369435352250804E-4</c:v>
                </c:pt>
                <c:pt idx="468">
                  <c:v>-5.2951312394799999E-4</c:v>
                </c:pt>
                <c:pt idx="469">
                  <c:v>-5.3456795570117066E-4</c:v>
                </c:pt>
                <c:pt idx="470">
                  <c:v>-5.38854151299617E-4</c:v>
                </c:pt>
                <c:pt idx="471">
                  <c:v>-5.4484010938882221E-4</c:v>
                </c:pt>
                <c:pt idx="472">
                  <c:v>-5.4821862053966441E-4</c:v>
                </c:pt>
                <c:pt idx="473">
                  <c:v>-5.4859117180949823E-4</c:v>
                </c:pt>
                <c:pt idx="474">
                  <c:v>-5.481669016704771E-4</c:v>
                </c:pt>
                <c:pt idx="475">
                  <c:v>-5.4694111252029387E-4</c:v>
                </c:pt>
                <c:pt idx="476">
                  <c:v>-5.4179350059690989E-4</c:v>
                </c:pt>
                <c:pt idx="477">
                  <c:v>-5.3392881348202081E-4</c:v>
                </c:pt>
                <c:pt idx="478">
                  <c:v>-5.2862496532135594E-4</c:v>
                </c:pt>
                <c:pt idx="479">
                  <c:v>-5.2249141261562215E-4</c:v>
                </c:pt>
                <c:pt idx="480">
                  <c:v>-5.1552345768257624E-4</c:v>
                </c:pt>
                <c:pt idx="481">
                  <c:v>-4.9878202821318496E-4</c:v>
                </c:pt>
                <c:pt idx="482">
                  <c:v>-4.7921366395087261E-4</c:v>
                </c:pt>
                <c:pt idx="483">
                  <c:v>-4.6800323404649902E-4</c:v>
                </c:pt>
                <c:pt idx="484">
                  <c:v>-4.5593021598122618E-4</c:v>
                </c:pt>
                <c:pt idx="485">
                  <c:v>-4.429899124724912E-4</c:v>
                </c:pt>
                <c:pt idx="486">
                  <c:v>-4.141943888136268E-4</c:v>
                </c:pt>
                <c:pt idx="487">
                  <c:v>-3.8246188927892888E-4</c:v>
                </c:pt>
                <c:pt idx="488">
                  <c:v>-3.6536492019845213E-4</c:v>
                </c:pt>
                <c:pt idx="489">
                  <c:v>-3.4862647165123661E-4</c:v>
                </c:pt>
                <c:pt idx="490">
                  <c:v>-3.3249992655193239E-4</c:v>
                </c:pt>
                <c:pt idx="491">
                  <c:v>-3.0230560837285481E-4</c:v>
                </c:pt>
                <c:pt idx="492">
                  <c:v>-2.7419017076812935E-4</c:v>
                </c:pt>
                <c:pt idx="493">
                  <c:v>-2.6118118539919521E-4</c:v>
                </c:pt>
                <c:pt idx="494">
                  <c:v>-2.4880732046650422E-4</c:v>
                </c:pt>
                <c:pt idx="495">
                  <c:v>-2.3707244547477302E-4</c:v>
                </c:pt>
                <c:pt idx="496">
                  <c:v>-2.1575188008160495E-4</c:v>
                </c:pt>
                <c:pt idx="497">
                  <c:v>-1.9660023417245043E-4</c:v>
                </c:pt>
                <c:pt idx="498">
                  <c:v>-1.8811835101661956E-4</c:v>
                </c:pt>
                <c:pt idx="499">
                  <c:v>-1.802986744703361E-4</c:v>
                </c:pt>
                <c:pt idx="500">
                  <c:v>-1.7314507427812487E-4</c:v>
                </c:pt>
                <c:pt idx="501">
                  <c:v>-1.6107740308246576E-4</c:v>
                </c:pt>
                <c:pt idx="502">
                  <c:v>-1.5126882466631741E-4</c:v>
                </c:pt>
                <c:pt idx="503">
                  <c:v>-1.4750364745630407E-4</c:v>
                </c:pt>
                <c:pt idx="504">
                  <c:v>-1.4442776310907846E-4</c:v>
                </c:pt>
                <c:pt idx="505">
                  <c:v>-1.4204504116932526E-4</c:v>
                </c:pt>
                <c:pt idx="506">
                  <c:v>-1.3960943160196138E-4</c:v>
                </c:pt>
                <c:pt idx="507">
                  <c:v>-1.3952316586074431E-4</c:v>
                </c:pt>
                <c:pt idx="508">
                  <c:v>-1.4066429721015794E-4</c:v>
                </c:pt>
                <c:pt idx="509">
                  <c:v>-1.4252180767559963E-4</c:v>
                </c:pt>
                <c:pt idx="510">
                  <c:v>-1.4497859872619756E-4</c:v>
                </c:pt>
                <c:pt idx="511">
                  <c:v>-1.50124286668607E-4</c:v>
                </c:pt>
                <c:pt idx="512">
                  <c:v>-1.5526048402936254E-4</c:v>
                </c:pt>
                <c:pt idx="513">
                  <c:v>-1.5782348803838886E-4</c:v>
                </c:pt>
                <c:pt idx="514">
                  <c:v>-1.6038330115986099E-4</c:v>
                </c:pt>
                <c:pt idx="515">
                  <c:v>-1.6293982063597667E-4</c:v>
                </c:pt>
                <c:pt idx="516">
                  <c:v>-1.6804129293390702E-4</c:v>
                </c:pt>
                <c:pt idx="517">
                  <c:v>-1.7313092271820096E-4</c:v>
                </c:pt>
                <c:pt idx="518">
                  <c:v>-1.9081496063222403E-4</c:v>
                </c:pt>
                <c:pt idx="519">
                  <c:v>-2.0827755915941992E-4</c:v>
                </c:pt>
                <c:pt idx="520">
                  <c:v>-2.2548367972774486E-4</c:v>
                </c:pt>
                <c:pt idx="521">
                  <c:v>-2.4239828404493124E-4</c:v>
                </c:pt>
                <c:pt idx="522">
                  <c:v>-2.5898633333909515E-4</c:v>
                </c:pt>
                <c:pt idx="523">
                  <c:v>-2.7521278939790506E-4</c:v>
                </c:pt>
                <c:pt idx="524">
                  <c:v>-2.9104261340950899E-4</c:v>
                </c:pt>
                <c:pt idx="525">
                  <c:v>-3.0644076712160739E-4</c:v>
                </c:pt>
                <c:pt idx="526">
                  <c:v>-3.2137221192218846E-4</c:v>
                </c:pt>
                <c:pt idx="527">
                  <c:v>-3.3580190947901656E-4</c:v>
                </c:pt>
                <c:pt idx="528">
                  <c:v>-3.4969482118007988E-4</c:v>
                </c:pt>
                <c:pt idx="529">
                  <c:v>-3.630159085332707E-4</c:v>
                </c:pt>
                <c:pt idx="530">
                  <c:v>-3.757301332063534E-4</c:v>
                </c:pt>
                <c:pt idx="531">
                  <c:v>-3.8780245666725222E-4</c:v>
                </c:pt>
                <c:pt idx="532">
                  <c:v>-3.9919784042385942E-4</c:v>
                </c:pt>
                <c:pt idx="533">
                  <c:v>-4.0988124598406728E-4</c:v>
                </c:pt>
                <c:pt idx="534">
                  <c:v>-4.1981763497567215E-4</c:v>
                </c:pt>
                <c:pt idx="535">
                  <c:v>-4.289719689065663E-4</c:v>
                </c:pt>
                <c:pt idx="536">
                  <c:v>-4.3730920920470595E-4</c:v>
                </c:pt>
                <c:pt idx="537">
                  <c:v>-4.4479431757782351E-4</c:v>
                </c:pt>
                <c:pt idx="538">
                  <c:v>-4.5139225533397109E-4</c:v>
                </c:pt>
                <c:pt idx="539">
                  <c:v>-4.5706798418088113E-4</c:v>
                </c:pt>
                <c:pt idx="540">
                  <c:v>-4.6237297048445924E-4</c:v>
                </c:pt>
                <c:pt idx="541">
                  <c:v>-4.6679715792752319E-4</c:v>
                </c:pt>
                <c:pt idx="542">
                  <c:v>-4.6878904246483444E-4</c:v>
                </c:pt>
                <c:pt idx="543">
                  <c:v>-4.7011558262255448E-4</c:v>
                </c:pt>
                <c:pt idx="544">
                  <c:v>-4.7033471029855889E-4</c:v>
                </c:pt>
                <c:pt idx="545">
                  <c:v>-4.6941138704070795E-4</c:v>
                </c:pt>
                <c:pt idx="546">
                  <c:v>-4.6731057435689394E-4</c:v>
                </c:pt>
                <c:pt idx="547">
                  <c:v>-4.6399723355516898E-4</c:v>
                </c:pt>
                <c:pt idx="548">
                  <c:v>-4.5943632606348928E-4</c:v>
                </c:pt>
                <c:pt idx="549">
                  <c:v>-4.5359281354961922E-4</c:v>
                </c:pt>
                <c:pt idx="550">
                  <c:v>-4.4643165720170686E-4</c:v>
                </c:pt>
                <c:pt idx="551">
                  <c:v>-4.3791781836777233E-4</c:v>
                </c:pt>
                <c:pt idx="552">
                  <c:v>-4.2801625867561199E-4</c:v>
                </c:pt>
                <c:pt idx="553">
                  <c:v>-4.1669193923343784E-4</c:v>
                </c:pt>
                <c:pt idx="554">
                  <c:v>-4.0390982150917409E-4</c:v>
                </c:pt>
                <c:pt idx="555">
                  <c:v>-3.8963486677090486E-4</c:v>
                </c:pt>
                <c:pt idx="556">
                  <c:v>-3.738320363666503E-4</c:v>
                </c:pt>
                <c:pt idx="557">
                  <c:v>-3.4852539321228448E-4</c:v>
                </c:pt>
                <c:pt idx="558">
                  <c:v>-3.3466100550771927E-4</c:v>
                </c:pt>
                <c:pt idx="559">
                  <c:v>-3.1690590339916724E-4</c:v>
                </c:pt>
                <c:pt idx="560">
                  <c:v>-2.9464118249222793E-4</c:v>
                </c:pt>
                <c:pt idx="561">
                  <c:v>-2.7067339201991558E-4</c:v>
                </c:pt>
                <c:pt idx="562">
                  <c:v>-2.4496749289060205E-4</c:v>
                </c:pt>
                <c:pt idx="563">
                  <c:v>-2.174884462124993E-4</c:v>
                </c:pt>
                <c:pt idx="564">
                  <c:v>-1.8820121325369144E-4</c:v>
                </c:pt>
                <c:pt idx="565">
                  <c:v>-1.5707075476267818E-4</c:v>
                </c:pt>
                <c:pt idx="566">
                  <c:v>-1.2406203176773545E-4</c:v>
                </c:pt>
                <c:pt idx="567">
                  <c:v>-8.914000525717114E-5</c:v>
                </c:pt>
                <c:pt idx="568">
                  <c:v>-5.2812637223453862E-5</c:v>
                </c:pt>
                <c:pt idx="569">
                  <c:v>-1.62380664514572E-5</c:v>
                </c:pt>
                <c:pt idx="570">
                  <c:v>2.0532777877946273E-5</c:v>
                </c:pt>
                <c:pt idx="571">
                  <c:v>5.7490375340307764E-5</c:v>
                </c:pt>
                <c:pt idx="572">
                  <c:v>9.4625205431242421E-5</c:v>
                </c:pt>
                <c:pt idx="573">
                  <c:v>1.3192774792614159E-4</c:v>
                </c:pt>
                <c:pt idx="574">
                  <c:v>1.6938848220071634E-4</c:v>
                </c:pt>
                <c:pt idx="575">
                  <c:v>2.069978878704859E-4</c:v>
                </c:pt>
                <c:pt idx="576">
                  <c:v>2.4474644447103344E-4</c:v>
                </c:pt>
                <c:pt idx="577">
                  <c:v>2.8262463169781427E-4</c:v>
                </c:pt>
                <c:pt idx="578">
                  <c:v>3.2062292900647549E-4</c:v>
                </c:pt>
                <c:pt idx="579">
                  <c:v>3.5873181585266423E-4</c:v>
                </c:pt>
                <c:pt idx="580">
                  <c:v>3.9694177177196366E-4</c:v>
                </c:pt>
                <c:pt idx="581">
                  <c:v>4.3524327653976513E-4</c:v>
                </c:pt>
                <c:pt idx="582">
                  <c:v>4.7362680953177971E-4</c:v>
                </c:pt>
                <c:pt idx="583">
                  <c:v>5.1208285028359057E-4</c:v>
                </c:pt>
                <c:pt idx="584">
                  <c:v>5.5060187825084483E-4</c:v>
                </c:pt>
                <c:pt idx="585">
                  <c:v>5.8917437320893384E-4</c:v>
                </c:pt>
                <c:pt idx="586">
                  <c:v>6.2779081437369655E-4</c:v>
                </c:pt>
                <c:pt idx="587">
                  <c:v>6.664416815205243E-4</c:v>
                </c:pt>
                <c:pt idx="588">
                  <c:v>7.0511745402512815E-4</c:v>
                </c:pt>
                <c:pt idx="589">
                  <c:v>7.4380861118328312E-4</c:v>
                </c:pt>
                <c:pt idx="590">
                  <c:v>7.8250563301018872E-4</c:v>
                </c:pt>
                <c:pt idx="591">
                  <c:v>8.2119899856181178E-4</c:v>
                </c:pt>
                <c:pt idx="592">
                  <c:v>8.7645197006658293E-4</c:v>
                </c:pt>
                <c:pt idx="593">
                  <c:v>9.1509694768454608E-4</c:v>
                </c:pt>
                <c:pt idx="594">
                  <c:v>9.4267666480796208E-4</c:v>
                </c:pt>
                <c:pt idx="595">
                  <c:v>9.812534610453838E-4</c:v>
                </c:pt>
                <c:pt idx="596">
                  <c:v>1.0197776386533519E-3</c:v>
                </c:pt>
                <c:pt idx="597">
                  <c:v>1.0582396768477054E-3</c:v>
                </c:pt>
                <c:pt idx="598">
                  <c:v>1.0966300552439634E-3</c:v>
                </c:pt>
                <c:pt idx="599">
                  <c:v>1.1349392533777092E-3</c:v>
                </c:pt>
                <c:pt idx="600">
                  <c:v>1.1731577505447177E-3</c:v>
                </c:pt>
                <c:pt idx="601">
                  <c:v>1.2112760263605082E-3</c:v>
                </c:pt>
                <c:pt idx="602">
                  <c:v>1.2492845601208558E-3</c:v>
                </c:pt>
                <c:pt idx="603">
                  <c:v>1.2871738315212156E-3</c:v>
                </c:pt>
                <c:pt idx="604">
                  <c:v>1.3249343197774266E-3</c:v>
                </c:pt>
                <c:pt idx="605">
                  <c:v>1.362556504345136E-3</c:v>
                </c:pt>
                <c:pt idx="606">
                  <c:v>1.4000308647599269E-3</c:v>
                </c:pt>
                <c:pt idx="607">
                  <c:v>1.4479878395832202E-3</c:v>
                </c:pt>
                <c:pt idx="608">
                  <c:v>1.4956481051253689E-3</c:v>
                </c:pt>
                <c:pt idx="609">
                  <c:v>1.5325168031399272E-3</c:v>
                </c:pt>
                <c:pt idx="610">
                  <c:v>1.5744176006116106E-3</c:v>
                </c:pt>
                <c:pt idx="611">
                  <c:v>1.6056706381295527E-3</c:v>
                </c:pt>
                <c:pt idx="612">
                  <c:v>1.6419367339359781E-3</c:v>
                </c:pt>
                <c:pt idx="613">
                  <c:v>1.6779829212509867E-3</c:v>
                </c:pt>
                <c:pt idx="614">
                  <c:v>1.7137996793703536E-3</c:v>
                </c:pt>
                <c:pt idx="615">
                  <c:v>1.7493774877497259E-3</c:v>
                </c:pt>
                <c:pt idx="616">
                  <c:v>1.7847068258447507E-3</c:v>
                </c:pt>
                <c:pt idx="617">
                  <c:v>1.819778172871267E-3</c:v>
                </c:pt>
                <c:pt idx="618">
                  <c:v>1.85458200852473E-3</c:v>
                </c:pt>
                <c:pt idx="619">
                  <c:v>1.8891104736518116E-3</c:v>
                </c:pt>
                <c:pt idx="620">
                  <c:v>1.923631637019696E-3</c:v>
                </c:pt>
                <c:pt idx="621">
                  <c:v>1.9583549751445162E-3</c:v>
                </c:pt>
                <c:pt idx="622">
                  <c:v>1.9932803183220216E-3</c:v>
                </c:pt>
                <c:pt idx="623">
                  <c:v>2.0284074966081533E-3</c:v>
                </c:pt>
                <c:pt idx="624">
                  <c:v>2.0637363398989805E-3</c:v>
                </c:pt>
                <c:pt idx="625">
                  <c:v>2.0992666782504443E-3</c:v>
                </c:pt>
                <c:pt idx="626">
                  <c:v>2.1349983417184859E-3</c:v>
                </c:pt>
                <c:pt idx="627">
                  <c:v>2.1709311603590464E-3</c:v>
                </c:pt>
                <c:pt idx="628">
                  <c:v>2.207064964148131E-3</c:v>
                </c:pt>
                <c:pt idx="629">
                  <c:v>2.2433995831416809E-3</c:v>
                </c:pt>
                <c:pt idx="630">
                  <c:v>2.279934847235765E-3</c:v>
                </c:pt>
                <c:pt idx="631">
                  <c:v>2.3166705867261328E-3</c:v>
                </c:pt>
                <c:pt idx="632">
                  <c:v>2.3536066314289172E-3</c:v>
                </c:pt>
                <c:pt idx="633">
                  <c:v>2.3907428115599316E-3</c:v>
                </c:pt>
                <c:pt idx="634">
                  <c:v>2.4280789570951811E-3</c:v>
                </c:pt>
                <c:pt idx="635">
                  <c:v>2.4656148979307346E-3</c:v>
                </c:pt>
                <c:pt idx="636">
                  <c:v>2.5033504642024695E-3</c:v>
                </c:pt>
                <c:pt idx="637">
                  <c:v>2.541285485966327E-3</c:v>
                </c:pt>
                <c:pt idx="638">
                  <c:v>2.579419793198312E-3</c:v>
                </c:pt>
                <c:pt idx="639">
                  <c:v>2.6177532159543659E-3</c:v>
                </c:pt>
                <c:pt idx="640">
                  <c:v>2.6562855843703659E-3</c:v>
                </c:pt>
                <c:pt idx="641">
                  <c:v>2.6950167282624449E-3</c:v>
                </c:pt>
                <c:pt idx="642">
                  <c:v>2.7339464779263523E-3</c:v>
                </c:pt>
                <c:pt idx="643">
                  <c:v>2.773074663178221E-3</c:v>
                </c:pt>
                <c:pt idx="644">
                  <c:v>2.8180353536289005E-3</c:v>
                </c:pt>
                <c:pt idx="645">
                  <c:v>2.8575881859183028E-3</c:v>
                </c:pt>
                <c:pt idx="646">
                  <c:v>2.8916481334206878E-3</c:v>
                </c:pt>
                <c:pt idx="647">
                  <c:v>2.9315683617436861E-3</c:v>
                </c:pt>
                <c:pt idx="648">
                  <c:v>2.9716861759343516E-3</c:v>
                </c:pt>
                <c:pt idx="649">
                  <c:v>3.0120014060486255E-3</c:v>
                </c:pt>
                <c:pt idx="650">
                  <c:v>3.0525138821424491E-3</c:v>
                </c:pt>
                <c:pt idx="651">
                  <c:v>3.0932234340319553E-3</c:v>
                </c:pt>
                <c:pt idx="652">
                  <c:v>3.1341298920928296E-3</c:v>
                </c:pt>
                <c:pt idx="653">
                  <c:v>3.1752330861412048E-3</c:v>
                </c:pt>
                <c:pt idx="654">
                  <c:v>3.2165328463129583E-3</c:v>
                </c:pt>
                <c:pt idx="655">
                  <c:v>3.2580290025840952E-3</c:v>
                </c:pt>
                <c:pt idx="656">
                  <c:v>3.2997213849306206E-3</c:v>
                </c:pt>
                <c:pt idx="657">
                  <c:v>3.3416098235683478E-3</c:v>
                </c:pt>
                <c:pt idx="658">
                  <c:v>3.3957541965534688E-3</c:v>
                </c:pt>
                <c:pt idx="659">
                  <c:v>3.4259741895414919E-3</c:v>
                </c:pt>
                <c:pt idx="660">
                  <c:v>3.4684497769887912E-3</c:v>
                </c:pt>
                <c:pt idx="661">
                  <c:v>3.5111207408711209E-3</c:v>
                </c:pt>
                <c:pt idx="662">
                  <c:v>3.5539869110046141E-3</c:v>
                </c:pt>
                <c:pt idx="663">
                  <c:v>3.59704811768502E-3</c:v>
                </c:pt>
                <c:pt idx="664">
                  <c:v>3.6403041908084077E-3</c:v>
                </c:pt>
                <c:pt idx="665">
                  <c:v>3.6837549604307185E-3</c:v>
                </c:pt>
                <c:pt idx="666">
                  <c:v>3.7274002566878295E-3</c:v>
                </c:pt>
                <c:pt idx="667">
                  <c:v>3.7712399095557458E-3</c:v>
                </c:pt>
                <c:pt idx="668">
                  <c:v>3.8152737490104727E-3</c:v>
                </c:pt>
                <c:pt idx="669">
                  <c:v>3.8595016051878872E-3</c:v>
                </c:pt>
                <c:pt idx="670">
                  <c:v>3.9039233080639946E-3</c:v>
                </c:pt>
                <c:pt idx="671">
                  <c:v>3.9485383151127706E-3</c:v>
                </c:pt>
                <c:pt idx="672">
                  <c:v>3.993284290757515E-3</c:v>
                </c:pt>
                <c:pt idx="673">
                  <c:v>4.0381123151700393E-3</c:v>
                </c:pt>
                <c:pt idx="674">
                  <c:v>4.0830205393493912E-3</c:v>
                </c:pt>
                <c:pt idx="675">
                  <c:v>4.1280071143745545E-3</c:v>
                </c:pt>
                <c:pt idx="676">
                  <c:v>4.1730701914044488E-3</c:v>
                </c:pt>
                <c:pt idx="677">
                  <c:v>4.2182079214381218E-3</c:v>
                </c:pt>
                <c:pt idx="678">
                  <c:v>4.2634184557144295E-3</c:v>
                </c:pt>
                <c:pt idx="679">
                  <c:v>4.3086999450725472E-3</c:v>
                </c:pt>
                <c:pt idx="680">
                  <c:v>4.3540505407513308E-3</c:v>
                </c:pt>
                <c:pt idx="681">
                  <c:v>4.399468393749828E-3</c:v>
                </c:pt>
                <c:pt idx="682">
                  <c:v>4.4449516553068946E-3</c:v>
                </c:pt>
                <c:pt idx="683">
                  <c:v>4.4904984762617062E-3</c:v>
                </c:pt>
                <c:pt idx="684">
                  <c:v>4.5361070078531185E-3</c:v>
                </c:pt>
                <c:pt idx="685">
                  <c:v>4.5817754011601153E-3</c:v>
                </c:pt>
                <c:pt idx="686">
                  <c:v>4.6275018071817442E-3</c:v>
                </c:pt>
                <c:pt idx="687">
                  <c:v>4.673284377076925E-3</c:v>
                </c:pt>
                <c:pt idx="688">
                  <c:v>4.7191212617647693E-3</c:v>
                </c:pt>
                <c:pt idx="689">
                  <c:v>4.7650106124841329E-3</c:v>
                </c:pt>
                <c:pt idx="690">
                  <c:v>4.8109505802340635E-3</c:v>
                </c:pt>
                <c:pt idx="691">
                  <c:v>4.8569393160935448E-3</c:v>
                </c:pt>
                <c:pt idx="692">
                  <c:v>4.9029749710616244E-3</c:v>
                </c:pt>
                <c:pt idx="693">
                  <c:v>4.9490556963771581E-3</c:v>
                </c:pt>
                <c:pt idx="694">
                  <c:v>4.9951796428793216E-3</c:v>
                </c:pt>
                <c:pt idx="695">
                  <c:v>5.0413449618069706E-3</c:v>
                </c:pt>
                <c:pt idx="696">
                  <c:v>5.0875498042390888E-3</c:v>
                </c:pt>
                <c:pt idx="697">
                  <c:v>5.1337923210947878E-3</c:v>
                </c:pt>
                <c:pt idx="698">
                  <c:v>5.1800706636129235E-3</c:v>
                </c:pt>
                <c:pt idx="699">
                  <c:v>5.2263829826326713E-3</c:v>
                </c:pt>
                <c:pt idx="700">
                  <c:v>5.2727274294728232E-3</c:v>
                </c:pt>
                <c:pt idx="701">
                  <c:v>5.3191021549725548E-3</c:v>
                </c:pt>
                <c:pt idx="702">
                  <c:v>5.3655053103707218E-3</c:v>
                </c:pt>
                <c:pt idx="703">
                  <c:v>5.4119350465864358E-3</c:v>
                </c:pt>
                <c:pt idx="704">
                  <c:v>5.4583895146986805E-3</c:v>
                </c:pt>
                <c:pt idx="705">
                  <c:v>5.5048668658663757E-3</c:v>
                </c:pt>
                <c:pt idx="706">
                  <c:v>5.5513652510086331E-3</c:v>
                </c:pt>
                <c:pt idx="707">
                  <c:v>5.5978828213643084E-3</c:v>
                </c:pt>
                <c:pt idx="708">
                  <c:v>5.6444177277725771E-3</c:v>
                </c:pt>
                <c:pt idx="709">
                  <c:v>5.6909681213923591E-3</c:v>
                </c:pt>
                <c:pt idx="710">
                  <c:v>5.737532153302638E-3</c:v>
                </c:pt>
                <c:pt idx="711">
                  <c:v>5.7841079745024615E-3</c:v>
                </c:pt>
                <c:pt idx="712">
                  <c:v>5.8440055207054087E-3</c:v>
                </c:pt>
                <c:pt idx="713">
                  <c:v>5.8772875890067411E-3</c:v>
                </c:pt>
                <c:pt idx="714">
                  <c:v>5.9238876843892285E-3</c:v>
                </c:pt>
                <c:pt idx="715">
                  <c:v>5.9704921732972593E-3</c:v>
                </c:pt>
                <c:pt idx="716">
                  <c:v>6.0170992068098172E-3</c:v>
                </c:pt>
                <c:pt idx="717">
                  <c:v>6.0637069358460138E-3</c:v>
                </c:pt>
                <c:pt idx="718">
                  <c:v>6.1103135116447049E-3</c:v>
                </c:pt>
                <c:pt idx="719">
                  <c:v>6.15691708496513E-3</c:v>
                </c:pt>
                <c:pt idx="720">
                  <c:v>6.2035158070461449E-3</c:v>
                </c:pt>
                <c:pt idx="721">
                  <c:v>6.2501078288867973E-3</c:v>
                </c:pt>
                <c:pt idx="722">
                  <c:v>6.2966913016460069E-3</c:v>
                </c:pt>
                <c:pt idx="723">
                  <c:v>6.3432643760830132E-3</c:v>
                </c:pt>
                <c:pt idx="724">
                  <c:v>6.3897692875247714E-3</c:v>
                </c:pt>
                <c:pt idx="725">
                  <c:v>6.4361300800097609E-3</c:v>
                </c:pt>
                <c:pt idx="726">
                  <c:v>6.4823428184457299E-3</c:v>
                </c:pt>
                <c:pt idx="727">
                  <c:v>6.528404006109767E-3</c:v>
                </c:pt>
                <c:pt idx="728">
                  <c:v>6.5743101463588971E-3</c:v>
                </c:pt>
                <c:pt idx="729">
                  <c:v>6.620057742470209E-3</c:v>
                </c:pt>
                <c:pt idx="730">
                  <c:v>6.6656432978007274E-3</c:v>
                </c:pt>
                <c:pt idx="731">
                  <c:v>6.7110633154676691E-3</c:v>
                </c:pt>
                <c:pt idx="732">
                  <c:v>6.756314298987931E-3</c:v>
                </c:pt>
                <c:pt idx="733">
                  <c:v>6.8013927514787298E-3</c:v>
                </c:pt>
                <c:pt idx="734">
                  <c:v>6.8462951762970903E-3</c:v>
                </c:pt>
                <c:pt idx="735">
                  <c:v>6.8910180767201012E-3</c:v>
                </c:pt>
                <c:pt idx="736">
                  <c:v>6.9355579561047875E-3</c:v>
                </c:pt>
                <c:pt idx="737">
                  <c:v>6.9799113176483019E-3</c:v>
                </c:pt>
                <c:pt idx="738">
                  <c:v>7.0240746647076691E-3</c:v>
                </c:pt>
                <c:pt idx="739">
                  <c:v>7.0680445004800418E-3</c:v>
                </c:pt>
                <c:pt idx="740">
                  <c:v>7.1118173283224451E-3</c:v>
                </c:pt>
                <c:pt idx="741">
                  <c:v>7.1553896514320314E-3</c:v>
                </c:pt>
                <c:pt idx="742">
                  <c:v>7.1987579730858897E-3</c:v>
                </c:pt>
                <c:pt idx="743">
                  <c:v>7.2419187967209808E-3</c:v>
                </c:pt>
                <c:pt idx="744">
                  <c:v>7.2848686254545214E-3</c:v>
                </c:pt>
                <c:pt idx="745">
                  <c:v>7.3276039626435363E-3</c:v>
                </c:pt>
                <c:pt idx="746">
                  <c:v>7.3701213115651143E-3</c:v>
                </c:pt>
                <c:pt idx="747">
                  <c:v>7.412417175336472E-3</c:v>
                </c:pt>
                <c:pt idx="748">
                  <c:v>7.4604796136856777E-3</c:v>
                </c:pt>
                <c:pt idx="749">
                  <c:v>7.4963304609365622E-3</c:v>
                </c:pt>
                <c:pt idx="750">
                  <c:v>7.5379408893194721E-3</c:v>
                </c:pt>
                <c:pt idx="751">
                  <c:v>7.579315845740453E-3</c:v>
                </c:pt>
                <c:pt idx="752">
                  <c:v>7.6204518334765936E-3</c:v>
                </c:pt>
                <c:pt idx="753">
                  <c:v>7.6613453557250466E-3</c:v>
                </c:pt>
                <c:pt idx="754">
                  <c:v>7.7019929158428369E-3</c:v>
                </c:pt>
                <c:pt idx="755">
                  <c:v>7.7423910171070531E-3</c:v>
                </c:pt>
                <c:pt idx="756">
                  <c:v>7.7825361626349121E-3</c:v>
                </c:pt>
                <c:pt idx="757">
                  <c:v>7.8224248558633747E-3</c:v>
                </c:pt>
                <c:pt idx="758">
                  <c:v>7.8620535999096575E-3</c:v>
                </c:pt>
                <c:pt idx="759">
                  <c:v>7.9014188982107214E-3</c:v>
                </c:pt>
                <c:pt idx="760">
                  <c:v>7.9405172538837832E-3</c:v>
                </c:pt>
                <c:pt idx="761">
                  <c:v>7.9793451701259954E-3</c:v>
                </c:pt>
                <c:pt idx="762">
                  <c:v>8.017899150294383E-3</c:v>
                </c:pt>
                <c:pt idx="763">
                  <c:v>8.0670604076793495E-3</c:v>
                </c:pt>
                <c:pt idx="764">
                  <c:v>8.0941713154381034E-3</c:v>
                </c:pt>
                <c:pt idx="765">
                  <c:v>8.1318825069676137E-3</c:v>
                </c:pt>
                <c:pt idx="766">
                  <c:v>8.1746282487138444E-3</c:v>
                </c:pt>
                <c:pt idx="767">
                  <c:v>8.2064376239276982E-3</c:v>
                </c:pt>
                <c:pt idx="768">
                  <c:v>8.2432745559124498E-3</c:v>
                </c:pt>
                <c:pt idx="769">
                  <c:v>8.2798130746031262E-3</c:v>
                </c:pt>
                <c:pt idx="770">
                  <c:v>8.3160496831169439E-3</c:v>
                </c:pt>
                <c:pt idx="771">
                  <c:v>8.3519808849707999E-3</c:v>
                </c:pt>
                <c:pt idx="772">
                  <c:v>8.3876031831220388E-3</c:v>
                </c:pt>
                <c:pt idx="773">
                  <c:v>8.4229130810076214E-3</c:v>
                </c:pt>
                <c:pt idx="774">
                  <c:v>8.4579070818247004E-3</c:v>
                </c:pt>
                <c:pt idx="775">
                  <c:v>8.4925816888503647E-3</c:v>
                </c:pt>
                <c:pt idx="776">
                  <c:v>8.5270486616462193E-3</c:v>
                </c:pt>
                <c:pt idx="777">
                  <c:v>8.5615549057482809E-3</c:v>
                </c:pt>
                <c:pt idx="778">
                  <c:v>8.596109824994258E-3</c:v>
                </c:pt>
                <c:pt idx="779">
                  <c:v>8.630713989967731E-3</c:v>
                </c:pt>
                <c:pt idx="780">
                  <c:v>8.6653679715720244E-3</c:v>
                </c:pt>
                <c:pt idx="781">
                  <c:v>8.7000723404706548E-3</c:v>
                </c:pt>
                <c:pt idx="782">
                  <c:v>8.7348276674070746E-3</c:v>
                </c:pt>
                <c:pt idx="783">
                  <c:v>8.7696345232846085E-3</c:v>
                </c:pt>
                <c:pt idx="784">
                  <c:v>8.8044934786069007E-3</c:v>
                </c:pt>
                <c:pt idx="785">
                  <c:v>8.8394051043572119E-3</c:v>
                </c:pt>
                <c:pt idx="786">
                  <c:v>8.8743699711990587E-3</c:v>
                </c:pt>
                <c:pt idx="787">
                  <c:v>8.9093886499558295E-3</c:v>
                </c:pt>
                <c:pt idx="788">
                  <c:v>8.9444617112910407E-3</c:v>
                </c:pt>
                <c:pt idx="789">
                  <c:v>8.979589725948145E-3</c:v>
                </c:pt>
                <c:pt idx="790">
                  <c:v>9.0147732647505308E-3</c:v>
                </c:pt>
                <c:pt idx="791">
                  <c:v>9.0500128985215866E-3</c:v>
                </c:pt>
                <c:pt idx="792">
                  <c:v>9.085309197924829E-3</c:v>
                </c:pt>
                <c:pt idx="793">
                  <c:v>9.1206627337037105E-3</c:v>
                </c:pt>
                <c:pt idx="794">
                  <c:v>9.1560740766816195E-3</c:v>
                </c:pt>
                <c:pt idx="795">
                  <c:v>9.1915437975220726E-3</c:v>
                </c:pt>
                <c:pt idx="796">
                  <c:v>9.2270724671283944E-3</c:v>
                </c:pt>
                <c:pt idx="797">
                  <c:v>9.2626606561641012E-3</c:v>
                </c:pt>
                <c:pt idx="798">
                  <c:v>9.2983089353726456E-3</c:v>
                </c:pt>
                <c:pt idx="799">
                  <c:v>9.3340178755774161E-3</c:v>
                </c:pt>
                <c:pt idx="800">
                  <c:v>9.3800194231086209E-3</c:v>
                </c:pt>
                <c:pt idx="801">
                  <c:v>9.4158691602075351E-3</c:v>
                </c:pt>
                <c:pt idx="802">
                  <c:v>9.4466472585175154E-3</c:v>
                </c:pt>
                <c:pt idx="803">
                  <c:v>9.4826135888315122E-3</c:v>
                </c:pt>
                <c:pt idx="804">
                  <c:v>9.5186435153138405E-3</c:v>
                </c:pt>
                <c:pt idx="805">
                  <c:v>9.554737609027697E-3</c:v>
                </c:pt>
                <c:pt idx="806">
                  <c:v>9.5908964405566621E-3</c:v>
                </c:pt>
                <c:pt idx="807">
                  <c:v>9.6271205806441884E-3</c:v>
                </c:pt>
                <c:pt idx="808">
                  <c:v>9.6634106001136644E-3</c:v>
                </c:pt>
                <c:pt idx="809">
                  <c:v>9.6997670696286065E-3</c:v>
                </c:pt>
                <c:pt idx="810">
                  <c:v>9.7361905600923393E-3</c:v>
                </c:pt>
                <c:pt idx="811">
                  <c:v>9.7726816422483154E-3</c:v>
                </c:pt>
                <c:pt idx="812">
                  <c:v>9.8092408867600511E-3</c:v>
                </c:pt>
                <c:pt idx="813">
                  <c:v>9.8458688644509351E-3</c:v>
                </c:pt>
                <c:pt idx="814">
                  <c:v>9.8930638928163006E-3</c:v>
                </c:pt>
                <c:pt idx="815">
                  <c:v>9.9193333024238939E-3</c:v>
                </c:pt>
                <c:pt idx="816">
                  <c:v>9.9561709042728097E-3</c:v>
                </c:pt>
                <c:pt idx="817">
                  <c:v>9.9930795222746838E-3</c:v>
                </c:pt>
                <c:pt idx="818">
                  <c:v>1.0032843907978872E-2</c:v>
                </c:pt>
                <c:pt idx="819">
                  <c:v>1.0072411208614795E-2</c:v>
                </c:pt>
                <c:pt idx="820">
                  <c:v>1.0109546736307706E-2</c:v>
                </c:pt>
                <c:pt idx="821">
                  <c:v>1.0146755644901972E-2</c:v>
                </c:pt>
                <c:pt idx="822">
                  <c:v>1.0184038505141046E-2</c:v>
                </c:pt>
                <c:pt idx="823">
                  <c:v>1.0221395887688445E-2</c:v>
                </c:pt>
                <c:pt idx="824">
                  <c:v>1.0258828363367556E-2</c:v>
                </c:pt>
                <c:pt idx="825">
                  <c:v>1.0296336502921832E-2</c:v>
                </c:pt>
                <c:pt idx="826">
                  <c:v>1.0333920877254599E-2</c:v>
                </c:pt>
                <c:pt idx="827">
                  <c:v>1.0371582056949435E-2</c:v>
                </c:pt>
                <c:pt idx="828">
                  <c:v>1.0409196178366997E-2</c:v>
                </c:pt>
                <c:pt idx="829">
                  <c:v>1.0446493761389064E-2</c:v>
                </c:pt>
                <c:pt idx="830">
                  <c:v>1.0483461992984999E-2</c:v>
                </c:pt>
                <c:pt idx="831">
                  <c:v>1.0520097601292022E-2</c:v>
                </c:pt>
                <c:pt idx="832">
                  <c:v>1.0556397314367416E-2</c:v>
                </c:pt>
                <c:pt idx="833">
                  <c:v>1.0592357860028656E-2</c:v>
                </c:pt>
                <c:pt idx="834">
                  <c:v>1.0627975966412961E-2</c:v>
                </c:pt>
                <c:pt idx="835">
                  <c:v>1.0663248361417743E-2</c:v>
                </c:pt>
                <c:pt idx="836">
                  <c:v>1.0698171773180221E-2</c:v>
                </c:pt>
                <c:pt idx="837">
                  <c:v>1.0732742929597805E-2</c:v>
                </c:pt>
                <c:pt idx="838">
                  <c:v>1.0766958558807715E-2</c:v>
                </c:pt>
                <c:pt idx="839">
                  <c:v>1.0800815388547491E-2</c:v>
                </c:pt>
                <c:pt idx="840">
                  <c:v>1.0834310146954351E-2</c:v>
                </c:pt>
                <c:pt idx="841">
                  <c:v>1.0867439562165515E-2</c:v>
                </c:pt>
                <c:pt idx="842">
                  <c:v>1.0900200361998458E-2</c:v>
                </c:pt>
                <c:pt idx="843">
                  <c:v>1.0932589274430526E-2</c:v>
                </c:pt>
                <c:pt idx="844">
                  <c:v>1.096460302759894E-2</c:v>
                </c:pt>
                <c:pt idx="845">
                  <c:v>1.0996238349481047E-2</c:v>
                </c:pt>
                <c:pt idx="846">
                  <c:v>1.1027491967974257E-2</c:v>
                </c:pt>
                <c:pt idx="847">
                  <c:v>1.1058360611135853E-2</c:v>
                </c:pt>
                <c:pt idx="848">
                  <c:v>1.1088841006943184E-2</c:v>
                </c:pt>
                <c:pt idx="849">
                  <c:v>1.1118929883453532E-2</c:v>
                </c:pt>
                <c:pt idx="850">
                  <c:v>1.1148623968564308E-2</c:v>
                </c:pt>
                <c:pt idx="851">
                  <c:v>1.1177919990332796E-2</c:v>
                </c:pt>
                <c:pt idx="852">
                  <c:v>1.1219421319053069E-2</c:v>
                </c:pt>
                <c:pt idx="853">
                  <c:v>1.1247738738235924E-2</c:v>
                </c:pt>
                <c:pt idx="854">
                  <c:v>1.1267365211482527E-2</c:v>
                </c:pt>
                <c:pt idx="855">
                  <c:v>1.129497725685269E-2</c:v>
                </c:pt>
                <c:pt idx="856">
                  <c:v>1.1322174411541042E-2</c:v>
                </c:pt>
                <c:pt idx="857">
                  <c:v>1.1348953403365059E-2</c:v>
                </c:pt>
                <c:pt idx="858">
                  <c:v>1.137531096046196E-2</c:v>
                </c:pt>
                <c:pt idx="859">
                  <c:v>1.1401243810809092E-2</c:v>
                </c:pt>
                <c:pt idx="860">
                  <c:v>1.1426748682463739E-2</c:v>
                </c:pt>
                <c:pt idx="861">
                  <c:v>1.1451822303243375E-2</c:v>
                </c:pt>
                <c:pt idx="862">
                  <c:v>1.1476461401285221E-2</c:v>
                </c:pt>
                <c:pt idx="863">
                  <c:v>1.1500662704566622E-2</c:v>
                </c:pt>
                <c:pt idx="864">
                  <c:v>1.1524422941064927E-2</c:v>
                </c:pt>
                <c:pt idx="865">
                  <c:v>1.1547738838917354E-2</c:v>
                </c:pt>
                <c:pt idx="866">
                  <c:v>1.1570607125941379E-2</c:v>
                </c:pt>
                <c:pt idx="867">
                  <c:v>1.1593024530274221E-2</c:v>
                </c:pt>
                <c:pt idx="868">
                  <c:v>1.1621920076454018E-2</c:v>
                </c:pt>
                <c:pt idx="869">
                  <c:v>1.1648576009930522E-2</c:v>
                </c:pt>
                <c:pt idx="870">
                  <c:v>1.1672287085593425E-2</c:v>
                </c:pt>
                <c:pt idx="871">
                  <c:v>1.1689670967047761E-2</c:v>
                </c:pt>
                <c:pt idx="872">
                  <c:v>1.1709516412974352E-2</c:v>
                </c:pt>
                <c:pt idx="873">
                  <c:v>1.1728889474529325E-2</c:v>
                </c:pt>
                <c:pt idx="874">
                  <c:v>1.1747786879769961E-2</c:v>
                </c:pt>
                <c:pt idx="875">
                  <c:v>1.1766205356593673E-2</c:v>
                </c:pt>
                <c:pt idx="876">
                  <c:v>1.1784141633217615E-2</c:v>
                </c:pt>
                <c:pt idx="877">
                  <c:v>1.1801592437379327E-2</c:v>
                </c:pt>
                <c:pt idx="878">
                  <c:v>1.1818554497375899E-2</c:v>
                </c:pt>
                <c:pt idx="879">
                  <c:v>1.1835026116404634E-2</c:v>
                </c:pt>
                <c:pt idx="880">
                  <c:v>1.1851266256357462E-2</c:v>
                </c:pt>
                <c:pt idx="881">
                  <c:v>1.1867475062734556E-2</c:v>
                </c:pt>
                <c:pt idx="882">
                  <c:v>1.1883653205160272E-2</c:v>
                </c:pt>
                <c:pt idx="883">
                  <c:v>1.1899801353578709E-2</c:v>
                </c:pt>
                <c:pt idx="884">
                  <c:v>1.1915920177694161E-2</c:v>
                </c:pt>
                <c:pt idx="885">
                  <c:v>1.1932010347130984E-2</c:v>
                </c:pt>
                <c:pt idx="886">
                  <c:v>1.1948072531673404E-2</c:v>
                </c:pt>
                <c:pt idx="887">
                  <c:v>1.1964107401025714E-2</c:v>
                </c:pt>
                <c:pt idx="888">
                  <c:v>1.1980115625052079E-2</c:v>
                </c:pt>
                <c:pt idx="889">
                  <c:v>1.1996097873376854E-2</c:v>
                </c:pt>
                <c:pt idx="890">
                  <c:v>1.2012054815784268E-2</c:v>
                </c:pt>
                <c:pt idx="891">
                  <c:v>1.2027987121978612E-2</c:v>
                </c:pt>
                <c:pt idx="892">
                  <c:v>1.2043895461744114E-2</c:v>
                </c:pt>
                <c:pt idx="893">
                  <c:v>1.2059780504865003E-2</c:v>
                </c:pt>
                <c:pt idx="894">
                  <c:v>1.2075642920965635E-2</c:v>
                </c:pt>
                <c:pt idx="895">
                  <c:v>1.2091483379830237E-2</c:v>
                </c:pt>
                <c:pt idx="896">
                  <c:v>1.2107302551243038E-2</c:v>
                </c:pt>
                <c:pt idx="897">
                  <c:v>1.2123101104908329E-2</c:v>
                </c:pt>
                <c:pt idx="898">
                  <c:v>1.2138879710530404E-2</c:v>
                </c:pt>
                <c:pt idx="899">
                  <c:v>1.2154639037893489E-2</c:v>
                </c:pt>
                <c:pt idx="900">
                  <c:v>1.2170379756701877E-2</c:v>
                </c:pt>
                <c:pt idx="901">
                  <c:v>1.2186102536819732E-2</c:v>
                </c:pt>
                <c:pt idx="902">
                  <c:v>1.220180804787141E-2</c:v>
                </c:pt>
                <c:pt idx="903">
                  <c:v>1.2217496959641139E-2</c:v>
                </c:pt>
                <c:pt idx="904">
                  <c:v>1.2238971702105417E-2</c:v>
                </c:pt>
                <c:pt idx="905">
                  <c:v>1.2251063274968388E-2</c:v>
                </c:pt>
                <c:pt idx="906">
                  <c:v>1.2264470796381488E-2</c:v>
                </c:pt>
                <c:pt idx="907">
                  <c:v>1.2280100008386086E-2</c:v>
                </c:pt>
                <c:pt idx="908">
                  <c:v>1.2295715969630194E-2</c:v>
                </c:pt>
                <c:pt idx="909">
                  <c:v>1.2311319350217786E-2</c:v>
                </c:pt>
                <c:pt idx="910">
                  <c:v>1.2326910819613346E-2</c:v>
                </c:pt>
                <c:pt idx="911">
                  <c:v>1.2342491047601101E-2</c:v>
                </c:pt>
                <c:pt idx="912">
                  <c:v>1.2358060704045215E-2</c:v>
                </c:pt>
                <c:pt idx="913">
                  <c:v>1.2373620458570045E-2</c:v>
                </c:pt>
                <c:pt idx="914">
                  <c:v>1.2389170980959818E-2</c:v>
                </c:pt>
                <c:pt idx="915">
                  <c:v>1.2404712940918827E-2</c:v>
                </c:pt>
                <c:pt idx="916">
                  <c:v>1.24202470082313E-2</c:v>
                </c:pt>
                <c:pt idx="917">
                  <c:v>1.2435773852681464E-2</c:v>
                </c:pt>
                <c:pt idx="918">
                  <c:v>1.2455727403013483E-2</c:v>
                </c:pt>
                <c:pt idx="919">
                  <c:v>1.2466808551812036E-2</c:v>
                </c:pt>
                <c:pt idx="920">
                  <c:v>1.2482317745980964E-2</c:v>
                </c:pt>
                <c:pt idx="921">
                  <c:v>1.2497822396184688E-2</c:v>
                </c:pt>
                <c:pt idx="922">
                  <c:v>1.2515537291575285E-2</c:v>
                </c:pt>
                <c:pt idx="923">
                  <c:v>1.2528820743753499E-2</c:v>
                </c:pt>
                <c:pt idx="924">
                  <c:v>1.2544315780607107E-2</c:v>
                </c:pt>
                <c:pt idx="925">
                  <c:v>1.2559808952552487E-2</c:v>
                </c:pt>
                <c:pt idx="926">
                  <c:v>1.2575300929213995E-2</c:v>
                </c:pt>
                <c:pt idx="927">
                  <c:v>1.2590792380455795E-2</c:v>
                </c:pt>
                <c:pt idx="928">
                  <c:v>1.2606283975902244E-2</c:v>
                </c:pt>
                <c:pt idx="929">
                  <c:v>1.2621776385417505E-2</c:v>
                </c:pt>
                <c:pt idx="930">
                  <c:v>1.263727027870587E-2</c:v>
                </c:pt>
                <c:pt idx="931">
                  <c:v>1.2652765889020756E-2</c:v>
                </c:pt>
                <c:pt idx="932">
                  <c:v>1.2668191267835027E-2</c:v>
                </c:pt>
                <c:pt idx="933">
                  <c:v>1.2683490830571742E-2</c:v>
                </c:pt>
                <c:pt idx="934">
                  <c:v>1.2698664264121362E-2</c:v>
                </c:pt>
                <c:pt idx="935">
                  <c:v>1.2713711255054605E-2</c:v>
                </c:pt>
                <c:pt idx="936">
                  <c:v>1.2728631489942188E-2</c:v>
                </c:pt>
                <c:pt idx="937">
                  <c:v>1.2743424655514701E-2</c:v>
                </c:pt>
                <c:pt idx="938">
                  <c:v>1.2758090438422798E-2</c:v>
                </c:pt>
                <c:pt idx="939">
                  <c:v>1.2772628525397067E-2</c:v>
                </c:pt>
                <c:pt idx="940">
                  <c:v>1.2787038603008227E-2</c:v>
                </c:pt>
                <c:pt idx="941">
                  <c:v>1.2801320357906931E-2</c:v>
                </c:pt>
                <c:pt idx="942">
                  <c:v>1.2815473476743833E-2</c:v>
                </c:pt>
                <c:pt idx="943">
                  <c:v>1.2829497646249521E-2</c:v>
                </c:pt>
                <c:pt idx="944">
                  <c:v>1.2843392552994715E-2</c:v>
                </c:pt>
                <c:pt idx="945">
                  <c:v>1.2857157883789938E-2</c:v>
                </c:pt>
                <c:pt idx="946">
                  <c:v>1.2870793325125973E-2</c:v>
                </c:pt>
                <c:pt idx="947">
                  <c:v>1.2884298563653473E-2</c:v>
                </c:pt>
                <c:pt idx="948">
                  <c:v>1.2897673286262901E-2</c:v>
                </c:pt>
                <c:pt idx="949">
                  <c:v>1.29109171793651E-2</c:v>
                </c:pt>
                <c:pt idx="950">
                  <c:v>1.2924029929690661E-2</c:v>
                </c:pt>
                <c:pt idx="951">
                  <c:v>1.2937011223970174E-2</c:v>
                </c:pt>
                <c:pt idx="952">
                  <c:v>1.2949860748694419E-2</c:v>
                </c:pt>
                <c:pt idx="953">
                  <c:v>1.296257819075386E-2</c:v>
                </c:pt>
                <c:pt idx="954">
                  <c:v>1.2975163236559339E-2</c:v>
                </c:pt>
                <c:pt idx="955">
                  <c:v>1.2987615573001321E-2</c:v>
                </c:pt>
                <c:pt idx="956">
                  <c:v>1.3001683911335604E-2</c:v>
                </c:pt>
                <c:pt idx="957">
                  <c:v>1.3013850815219996E-2</c:v>
                </c:pt>
                <c:pt idx="958">
                  <c:v>1.3024173192093258E-2</c:v>
                </c:pt>
                <c:pt idx="959">
                  <c:v>1.3036091557268037E-2</c:v>
                </c:pt>
                <c:pt idx="960">
                  <c:v>1.3047875646252649E-2</c:v>
                </c:pt>
                <c:pt idx="961">
                  <c:v>1.3059525145777684E-2</c:v>
                </c:pt>
                <c:pt idx="962">
                  <c:v>1.3071039742413859E-2</c:v>
                </c:pt>
                <c:pt idx="963">
                  <c:v>1.3082419122811828E-2</c:v>
                </c:pt>
                <c:pt idx="964">
                  <c:v>1.309366297370218E-2</c:v>
                </c:pt>
                <c:pt idx="965">
                  <c:v>1.310477098173557E-2</c:v>
                </c:pt>
                <c:pt idx="966">
                  <c:v>1.3115742833642585E-2</c:v>
                </c:pt>
                <c:pt idx="967">
                  <c:v>1.3126578215914009E-2</c:v>
                </c:pt>
                <c:pt idx="968">
                  <c:v>1.313727681528043E-2</c:v>
                </c:pt>
                <c:pt idx="969">
                  <c:v>1.3150830666042168E-2</c:v>
                </c:pt>
                <c:pt idx="970">
                  <c:v>1.3158262412140687E-2</c:v>
                </c:pt>
                <c:pt idx="971">
                  <c:v>1.3168548782855893E-2</c:v>
                </c:pt>
                <c:pt idx="972">
                  <c:v>1.3178697117348648E-2</c:v>
                </c:pt>
                <c:pt idx="973">
                  <c:v>1.3188707102189667E-2</c:v>
                </c:pt>
                <c:pt idx="974">
                  <c:v>1.3198578424189478E-2</c:v>
                </c:pt>
                <c:pt idx="975">
                  <c:v>1.3208310769918796E-2</c:v>
                </c:pt>
                <c:pt idx="976">
                  <c:v>1.3217903826108213E-2</c:v>
                </c:pt>
                <c:pt idx="977">
                  <c:v>1.3227357279248508E-2</c:v>
                </c:pt>
                <c:pt idx="978">
                  <c:v>1.3236670816150209E-2</c:v>
                </c:pt>
                <c:pt idx="979">
                  <c:v>1.3245844123543904E-2</c:v>
                </c:pt>
                <c:pt idx="980">
                  <c:v>1.3254876887920375E-2</c:v>
                </c:pt>
                <c:pt idx="981">
                  <c:v>1.3263768795930275E-2</c:v>
                </c:pt>
                <c:pt idx="982">
                  <c:v>1.3272519534384131E-2</c:v>
                </c:pt>
                <c:pt idx="983">
                  <c:v>1.3281128789932595E-2</c:v>
                </c:pt>
                <c:pt idx="984">
                  <c:v>1.3289596249146385E-2</c:v>
                </c:pt>
                <c:pt idx="985">
                  <c:v>1.3297921598756091E-2</c:v>
                </c:pt>
                <c:pt idx="986">
                  <c:v>1.3306104525332429E-2</c:v>
                </c:pt>
                <c:pt idx="987">
                  <c:v>1.3314144715685927E-2</c:v>
                </c:pt>
                <c:pt idx="988">
                  <c:v>1.3322041856307365E-2</c:v>
                </c:pt>
                <c:pt idx="989">
                  <c:v>1.3329795633927333E-2</c:v>
                </c:pt>
                <c:pt idx="990">
                  <c:v>1.3337405735356356E-2</c:v>
                </c:pt>
                <c:pt idx="991">
                  <c:v>1.334487184700528E-2</c:v>
                </c:pt>
                <c:pt idx="992">
                  <c:v>1.335219365568463E-2</c:v>
                </c:pt>
                <c:pt idx="993">
                  <c:v>1.3359370848124996E-2</c:v>
                </c:pt>
                <c:pt idx="994">
                  <c:v>1.336640311081716E-2</c:v>
                </c:pt>
                <c:pt idx="995">
                  <c:v>1.3373290130571647E-2</c:v>
                </c:pt>
                <c:pt idx="996">
                  <c:v>1.3380031593959174E-2</c:v>
                </c:pt>
                <c:pt idx="997">
                  <c:v>1.3386627187710332E-2</c:v>
                </c:pt>
                <c:pt idx="998">
                  <c:v>1.3393076598395837E-2</c:v>
                </c:pt>
                <c:pt idx="999">
                  <c:v>1.3399379512826215E-2</c:v>
                </c:pt>
                <c:pt idx="1000">
                  <c:v>1.3405535617572184E-2</c:v>
                </c:pt>
                <c:pt idx="1001">
                  <c:v>1.3411544599204461E-2</c:v>
                </c:pt>
                <c:pt idx="1002">
                  <c:v>1.3417406144613508E-2</c:v>
                </c:pt>
                <c:pt idx="1003">
                  <c:v>1.3423119940290107E-2</c:v>
                </c:pt>
                <c:pt idx="1004">
                  <c:v>1.3428685672964846E-2</c:v>
                </c:pt>
                <c:pt idx="1005">
                  <c:v>1.343410302928838E-2</c:v>
                </c:pt>
                <c:pt idx="1006">
                  <c:v>1.3439371695991298E-2</c:v>
                </c:pt>
                <c:pt idx="1007">
                  <c:v>1.3444491359644317E-2</c:v>
                </c:pt>
                <c:pt idx="1008">
                  <c:v>1.3449461706898092E-2</c:v>
                </c:pt>
                <c:pt idx="1009">
                  <c:v>1.345428242448321E-2</c:v>
                </c:pt>
                <c:pt idx="1010">
                  <c:v>1.3458953199130264E-2</c:v>
                </c:pt>
                <c:pt idx="1011">
                  <c:v>1.3463473717409968E-2</c:v>
                </c:pt>
                <c:pt idx="1012">
                  <c:v>1.3467843665972978E-2</c:v>
                </c:pt>
                <c:pt idx="1013">
                  <c:v>1.3472062731549883E-2</c:v>
                </c:pt>
                <c:pt idx="1014">
                  <c:v>1.3476130600791336E-2</c:v>
                </c:pt>
                <c:pt idx="1015">
                  <c:v>1.3480046960347991E-2</c:v>
                </c:pt>
                <c:pt idx="1016">
                  <c:v>1.3483811496870501E-2</c:v>
                </c:pt>
                <c:pt idx="1017">
                  <c:v>1.3487423897009521E-2</c:v>
                </c:pt>
                <c:pt idx="1018">
                  <c:v>1.3490883847575574E-2</c:v>
                </c:pt>
                <c:pt idx="1019">
                  <c:v>1.3494191035059444E-2</c:v>
                </c:pt>
                <c:pt idx="1020">
                  <c:v>1.3497345146271655E-2</c:v>
                </c:pt>
                <c:pt idx="1021">
                  <c:v>1.3500345867782926E-2</c:v>
                </c:pt>
                <c:pt idx="1022">
                  <c:v>1.3503192886323845E-2</c:v>
                </c:pt>
                <c:pt idx="1023">
                  <c:v>1.3505885888545066E-2</c:v>
                </c:pt>
                <c:pt idx="1024">
                  <c:v>1.3509121505999033E-2</c:v>
                </c:pt>
                <c:pt idx="1025">
                  <c:v>1.3510808590631029E-2</c:v>
                </c:pt>
                <c:pt idx="1026">
                  <c:v>1.3513343435125336E-2</c:v>
                </c:pt>
                <c:pt idx="1027">
                  <c:v>1.3515111467485852E-2</c:v>
                </c:pt>
                <c:pt idx="1028">
                  <c:v>1.3517029688028259E-2</c:v>
                </c:pt>
                <c:pt idx="1029">
                  <c:v>1.3518792012314762E-2</c:v>
                </c:pt>
                <c:pt idx="1030">
                  <c:v>1.3520398126996014E-2</c:v>
                </c:pt>
                <c:pt idx="1031">
                  <c:v>1.3521847718642732E-2</c:v>
                </c:pt>
                <c:pt idx="1032">
                  <c:v>1.3523140474065443E-2</c:v>
                </c:pt>
                <c:pt idx="1033">
                  <c:v>1.3524276079754927E-2</c:v>
                </c:pt>
                <c:pt idx="1034">
                  <c:v>1.3525254222601646E-2</c:v>
                </c:pt>
                <c:pt idx="1035">
                  <c:v>1.3526074589096382E-2</c:v>
                </c:pt>
                <c:pt idx="1036">
                  <c:v>1.3526761994828718E-2</c:v>
                </c:pt>
                <c:pt idx="1037">
                  <c:v>1.3527370524935023E-2</c:v>
                </c:pt>
                <c:pt idx="1038">
                  <c:v>1.3527902312668871E-2</c:v>
                </c:pt>
                <c:pt idx="1039">
                  <c:v>1.3528357562426763E-2</c:v>
                </c:pt>
                <c:pt idx="1040">
                  <c:v>1.3528736478605197E-2</c:v>
                </c:pt>
                <c:pt idx="1041">
                  <c:v>1.3529039265760545E-2</c:v>
                </c:pt>
                <c:pt idx="1042">
                  <c:v>1.3529266128209372E-2</c:v>
                </c:pt>
                <c:pt idx="1043">
                  <c:v>1.3529417270428112E-2</c:v>
                </c:pt>
                <c:pt idx="1044">
                  <c:v>1.3529492896973139E-2</c:v>
                </c:pt>
                <c:pt idx="1045">
                  <c:v>1.3529493212161015E-2</c:v>
                </c:pt>
                <c:pt idx="1046">
                  <c:v>1.3529418420388239E-2</c:v>
                </c:pt>
                <c:pt idx="1047">
                  <c:v>1.3529268726211185E-2</c:v>
                </c:pt>
                <c:pt idx="1048">
                  <c:v>1.3529044334026352E-2</c:v>
                </c:pt>
                <c:pt idx="1049">
                  <c:v>1.3528745448310175E-2</c:v>
                </c:pt>
                <c:pt idx="1050">
                  <c:v>1.3528372273459155E-2</c:v>
                </c:pt>
                <c:pt idx="1051">
                  <c:v>1.3527925013949726E-2</c:v>
                </c:pt>
                <c:pt idx="1052">
                  <c:v>1.352740387417839E-2</c:v>
                </c:pt>
                <c:pt idx="1053">
                  <c:v>1.3526809058621581E-2</c:v>
                </c:pt>
                <c:pt idx="1054">
                  <c:v>1.3526140771755735E-2</c:v>
                </c:pt>
                <c:pt idx="1055">
                  <c:v>1.3525399217897416E-2</c:v>
                </c:pt>
                <c:pt idx="1056">
                  <c:v>1.3524584601682932E-2</c:v>
                </c:pt>
                <c:pt idx="1057">
                  <c:v>1.352369712734891E-2</c:v>
                </c:pt>
                <c:pt idx="1058">
                  <c:v>1.3522736999451723E-2</c:v>
                </c:pt>
                <c:pt idx="1059">
                  <c:v>1.3521704422467806E-2</c:v>
                </c:pt>
                <c:pt idx="1060">
                  <c:v>1.3520270696529835E-2</c:v>
                </c:pt>
                <c:pt idx="1061">
                  <c:v>1.3519073289076644E-2</c:v>
                </c:pt>
                <c:pt idx="1062">
                  <c:v>1.3517989803215613E-2</c:v>
                </c:pt>
                <c:pt idx="1063">
                  <c:v>1.3516659257701846E-2</c:v>
                </c:pt>
                <c:pt idx="1064">
                  <c:v>1.3515257314420381E-2</c:v>
                </c:pt>
                <c:pt idx="1065">
                  <c:v>1.3513784177847654E-2</c:v>
                </c:pt>
                <c:pt idx="1066">
                  <c:v>1.3512240052460101E-2</c:v>
                </c:pt>
                <c:pt idx="1067">
                  <c:v>1.3510625142574284E-2</c:v>
                </c:pt>
                <c:pt idx="1068">
                  <c:v>1.3508939652826513E-2</c:v>
                </c:pt>
                <c:pt idx="1069">
                  <c:v>1.350718378753335E-2</c:v>
                </c:pt>
                <c:pt idx="1070">
                  <c:v>1.3505357751171232E-2</c:v>
                </c:pt>
                <c:pt idx="1071">
                  <c:v>1.3503461748136658E-2</c:v>
                </c:pt>
                <c:pt idx="1072">
                  <c:v>1.3501495982906064E-2</c:v>
                </c:pt>
                <c:pt idx="1073">
                  <c:v>1.3499460659955886E-2</c:v>
                </c:pt>
                <c:pt idx="1074">
                  <c:v>1.3496741937908396E-2</c:v>
                </c:pt>
                <c:pt idx="1075">
                  <c:v>1.3495182158562713E-2</c:v>
                </c:pt>
                <c:pt idx="1076">
                  <c:v>1.3492939389072589E-2</c:v>
                </c:pt>
                <c:pt idx="1077">
                  <c:v>1.3490627879608752E-2</c:v>
                </c:pt>
                <c:pt idx="1078">
                  <c:v>1.3487902245250538E-2</c:v>
                </c:pt>
                <c:pt idx="1079">
                  <c:v>1.3485799458345937E-2</c:v>
                </c:pt>
                <c:pt idx="1080">
                  <c:v>1.3483282955579767E-2</c:v>
                </c:pt>
                <c:pt idx="1081">
                  <c:v>1.3480698530585755E-2</c:v>
                </c:pt>
                <c:pt idx="1082">
                  <c:v>1.3478046387840337E-2</c:v>
                </c:pt>
                <c:pt idx="1083">
                  <c:v>1.3475326731740012E-2</c:v>
                </c:pt>
                <c:pt idx="1084">
                  <c:v>1.3472539766761216E-2</c:v>
                </c:pt>
                <c:pt idx="1085">
                  <c:v>1.3469685697380385E-2</c:v>
                </c:pt>
                <c:pt idx="1086">
                  <c:v>1.3466764727994018E-2</c:v>
                </c:pt>
                <c:pt idx="1087">
                  <c:v>1.3463777063078552E-2</c:v>
                </c:pt>
                <c:pt idx="1088">
                  <c:v>1.3460722907030487E-2</c:v>
                </c:pt>
                <c:pt idx="1089">
                  <c:v>1.3457602464246321E-2</c:v>
                </c:pt>
                <c:pt idx="1090">
                  <c:v>1.3454415939282427E-2</c:v>
                </c:pt>
                <c:pt idx="1091">
                  <c:v>1.345116353661524E-2</c:v>
                </c:pt>
                <c:pt idx="1092">
                  <c:v>1.3447845460561325E-2</c:v>
                </c:pt>
                <c:pt idx="1093">
                  <c:v>1.3444461915597117E-2</c:v>
                </c:pt>
                <c:pt idx="1094">
                  <c:v>1.3441013106199051E-2</c:v>
                </c:pt>
                <c:pt idx="1095">
                  <c:v>1.3437499236763628E-2</c:v>
                </c:pt>
                <c:pt idx="1096">
                  <c:v>1.3433920511767283E-2</c:v>
                </c:pt>
                <c:pt idx="1097">
                  <c:v>1.3430277135766389E-2</c:v>
                </c:pt>
                <c:pt idx="1098">
                  <c:v>1.3426569312917636E-2</c:v>
                </c:pt>
                <c:pt idx="1099">
                  <c:v>1.3422797247937268E-2</c:v>
                </c:pt>
                <c:pt idx="1100">
                  <c:v>1.341896114514185E-2</c:v>
                </c:pt>
                <c:pt idx="1101">
                  <c:v>1.3415061209007817E-2</c:v>
                </c:pt>
                <c:pt idx="1102">
                  <c:v>1.3411097643931669E-2</c:v>
                </c:pt>
                <c:pt idx="1103">
                  <c:v>1.3407070654469777E-2</c:v>
                </c:pt>
                <c:pt idx="1104">
                  <c:v>1.340298044485877E-2</c:v>
                </c:pt>
                <c:pt idx="1105">
                  <c:v>1.3398827219734954E-2</c:v>
                </c:pt>
                <c:pt idx="1106">
                  <c:v>1.3394611183574767E-2</c:v>
                </c:pt>
                <c:pt idx="1107">
                  <c:v>1.3390332540614835E-2</c:v>
                </c:pt>
                <c:pt idx="1108">
                  <c:v>1.3385991495411531E-2</c:v>
                </c:pt>
                <c:pt idx="1109">
                  <c:v>1.338158825244129E-2</c:v>
                </c:pt>
                <c:pt idx="1110">
                  <c:v>1.3377123016100612E-2</c:v>
                </c:pt>
                <c:pt idx="1111">
                  <c:v>1.3372595990865932E-2</c:v>
                </c:pt>
                <c:pt idx="1112">
                  <c:v>1.3366685066955597E-2</c:v>
                </c:pt>
                <c:pt idx="1113">
                  <c:v>1.3362017577680518E-2</c:v>
                </c:pt>
                <c:pt idx="1114">
                  <c:v>1.3357968220510941E-2</c:v>
                </c:pt>
                <c:pt idx="1115">
                  <c:v>1.3353187390539034E-2</c:v>
                </c:pt>
                <c:pt idx="1116">
                  <c:v>1.3348345823072094E-2</c:v>
                </c:pt>
                <c:pt idx="1117">
                  <c:v>1.3343443722586557E-2</c:v>
                </c:pt>
                <c:pt idx="1118">
                  <c:v>1.3338481293558857E-2</c:v>
                </c:pt>
                <c:pt idx="1119">
                  <c:v>1.3333458740305559E-2</c:v>
                </c:pt>
                <c:pt idx="1120">
                  <c:v>1.3328376267303099E-2</c:v>
                </c:pt>
                <c:pt idx="1121">
                  <c:v>1.3323234079107849E-2</c:v>
                </c:pt>
                <c:pt idx="1122">
                  <c:v>1.3318032380036371E-2</c:v>
                </c:pt>
                <c:pt idx="1123">
                  <c:v>1.3312771374565102E-2</c:v>
                </c:pt>
                <c:pt idx="1124">
                  <c:v>1.3307451267170478E-2</c:v>
                </c:pt>
                <c:pt idx="1125">
                  <c:v>1.3302072262328934E-2</c:v>
                </c:pt>
                <c:pt idx="1126">
                  <c:v>1.3296634564357035E-2</c:v>
                </c:pt>
                <c:pt idx="1127">
                  <c:v>1.3291138377731215E-2</c:v>
                </c:pt>
                <c:pt idx="1128">
                  <c:v>1.3285583907087783E-2</c:v>
                </c:pt>
                <c:pt idx="1129">
                  <c:v>1.3278037565482848E-2</c:v>
                </c:pt>
                <c:pt idx="1130">
                  <c:v>1.3273486157485692E-2</c:v>
                </c:pt>
                <c:pt idx="1131">
                  <c:v>1.3268572834377323E-2</c:v>
                </c:pt>
                <c:pt idx="1132">
                  <c:v>1.3262787271388632E-2</c:v>
                </c:pt>
                <c:pt idx="1133">
                  <c:v>1.3256944446524699E-2</c:v>
                </c:pt>
                <c:pt idx="1134">
                  <c:v>1.3251044564102088E-2</c:v>
                </c:pt>
                <c:pt idx="1135">
                  <c:v>1.3245087828677171E-2</c:v>
                </c:pt>
                <c:pt idx="1136">
                  <c:v>1.3239074444646448E-2</c:v>
                </c:pt>
                <c:pt idx="1137">
                  <c:v>1.3233004616406419E-2</c:v>
                </c:pt>
                <c:pt idx="1138">
                  <c:v>1.3226878548433518E-2</c:v>
                </c:pt>
                <c:pt idx="1139">
                  <c:v>1.3220696445204183E-2</c:v>
                </c:pt>
                <c:pt idx="1140">
                  <c:v>1.3214458511034977E-2</c:v>
                </c:pt>
                <c:pt idx="1141">
                  <c:v>1.3208164950562207E-2</c:v>
                </c:pt>
                <c:pt idx="1142">
                  <c:v>1.3201815968182373E-2</c:v>
                </c:pt>
                <c:pt idx="1143">
                  <c:v>1.319541176821204E-2</c:v>
                </c:pt>
                <c:pt idx="1144">
                  <c:v>1.3188952555127642E-2</c:v>
                </c:pt>
                <c:pt idx="1145">
                  <c:v>1.3182438533565488E-2</c:v>
                </c:pt>
                <c:pt idx="1146">
                  <c:v>1.3175869907762205E-2</c:v>
                </c:pt>
                <c:pt idx="1147">
                  <c:v>1.316924688219423E-2</c:v>
                </c:pt>
                <c:pt idx="1148">
                  <c:v>1.3162569661417933E-2</c:v>
                </c:pt>
                <c:pt idx="1149">
                  <c:v>1.3155838449749879E-2</c:v>
                </c:pt>
                <c:pt idx="1150">
                  <c:v>1.3149053451586568E-2</c:v>
                </c:pt>
                <c:pt idx="1151">
                  <c:v>1.3142214871644242E-2</c:v>
                </c:pt>
                <c:pt idx="1152">
                  <c:v>1.3135322914079595E-2</c:v>
                </c:pt>
                <c:pt idx="1153">
                  <c:v>1.3128377783448997E-2</c:v>
                </c:pt>
                <c:pt idx="1154">
                  <c:v>1.3121379684228884E-2</c:v>
                </c:pt>
                <c:pt idx="1155">
                  <c:v>1.3114328820895693E-2</c:v>
                </c:pt>
                <c:pt idx="1156">
                  <c:v>1.3107225397765987E-2</c:v>
                </c:pt>
                <c:pt idx="1157">
                  <c:v>1.3100069619236265E-2</c:v>
                </c:pt>
                <c:pt idx="1158">
                  <c:v>1.3092861690022772E-2</c:v>
                </c:pt>
                <c:pt idx="1159">
                  <c:v>1.3085601814362136E-2</c:v>
                </c:pt>
                <c:pt idx="1160">
                  <c:v>1.3078290196730791E-2</c:v>
                </c:pt>
                <c:pt idx="1161">
                  <c:v>1.3070927041525238E-2</c:v>
                </c:pt>
                <c:pt idx="1162">
                  <c:v>1.3063512553301848E-2</c:v>
                </c:pt>
                <c:pt idx="1163">
                  <c:v>1.3056046936537058E-2</c:v>
                </c:pt>
                <c:pt idx="1164">
                  <c:v>1.3045765864942993E-2</c:v>
                </c:pt>
                <c:pt idx="1165">
                  <c:v>1.3038176381288125E-2</c:v>
                </c:pt>
                <c:pt idx="1166">
                  <c:v>1.3032252993161464E-2</c:v>
                </c:pt>
                <c:pt idx="1167">
                  <c:v>1.3024577735611942E-2</c:v>
                </c:pt>
                <c:pt idx="1168">
                  <c:v>1.3016852400919987E-2</c:v>
                </c:pt>
                <c:pt idx="1169">
                  <c:v>1.3009077193482099E-2</c:v>
                </c:pt>
                <c:pt idx="1170">
                  <c:v>1.300125231785465E-2</c:v>
                </c:pt>
                <c:pt idx="1171">
                  <c:v>1.2993377978194331E-2</c:v>
                </c:pt>
                <c:pt idx="1172">
                  <c:v>1.2985454379137451E-2</c:v>
                </c:pt>
                <c:pt idx="1173">
                  <c:v>1.2977481725160445E-2</c:v>
                </c:pt>
                <c:pt idx="1174">
                  <c:v>1.2969460220579876E-2</c:v>
                </c:pt>
                <c:pt idx="1175">
                  <c:v>1.2961390069952117E-2</c:v>
                </c:pt>
                <c:pt idx="1176">
                  <c:v>1.2953271477673667E-2</c:v>
                </c:pt>
                <c:pt idx="1177">
                  <c:v>1.2945104648220962E-2</c:v>
                </c:pt>
                <c:pt idx="1178">
                  <c:v>1.2936889785910566E-2</c:v>
                </c:pt>
                <c:pt idx="1179">
                  <c:v>1.2927184900375366E-2</c:v>
                </c:pt>
                <c:pt idx="1180">
                  <c:v>1.2915546726430804E-2</c:v>
                </c:pt>
                <c:pt idx="1181">
                  <c:v>1.2907161987607552E-2</c:v>
                </c:pt>
                <c:pt idx="1182">
                  <c:v>1.2897521769543729E-2</c:v>
                </c:pt>
                <c:pt idx="1183">
                  <c:v>1.2890251419781507E-2</c:v>
                </c:pt>
                <c:pt idx="1184">
                  <c:v>1.2881725999811522E-2</c:v>
                </c:pt>
                <c:pt idx="1185">
                  <c:v>1.2873154095025541E-2</c:v>
                </c:pt>
                <c:pt idx="1186">
                  <c:v>1.2864535909820063E-2</c:v>
                </c:pt>
                <c:pt idx="1187">
                  <c:v>1.2855871648671524E-2</c:v>
                </c:pt>
                <c:pt idx="1188">
                  <c:v>1.284716151605636E-2</c:v>
                </c:pt>
                <c:pt idx="1189">
                  <c:v>1.2838405716371071E-2</c:v>
                </c:pt>
                <c:pt idx="1190">
                  <c:v>1.2829604454172028E-2</c:v>
                </c:pt>
                <c:pt idx="1191">
                  <c:v>1.2820757989651099E-2</c:v>
                </c:pt>
                <c:pt idx="1192">
                  <c:v>1.2811875828564467E-2</c:v>
                </c:pt>
                <c:pt idx="1193">
                  <c:v>1.2802965350768858E-2</c:v>
                </c:pt>
                <c:pt idx="1194">
                  <c:v>1.2794026844913375E-2</c:v>
                </c:pt>
                <c:pt idx="1195">
                  <c:v>1.2785060599247444E-2</c:v>
                </c:pt>
                <c:pt idx="1196">
                  <c:v>1.2776066902340233E-2</c:v>
                </c:pt>
                <c:pt idx="1197">
                  <c:v>1.2767046042601038E-2</c:v>
                </c:pt>
                <c:pt idx="1198">
                  <c:v>1.2757998308439156E-2</c:v>
                </c:pt>
                <c:pt idx="1199">
                  <c:v>1.2748923988423755E-2</c:v>
                </c:pt>
                <c:pt idx="1200">
                  <c:v>1.2739823371044068E-2</c:v>
                </c:pt>
                <c:pt idx="1201">
                  <c:v>1.2730696744469583E-2</c:v>
                </c:pt>
                <c:pt idx="1202">
                  <c:v>1.2721544397429341E-2</c:v>
                </c:pt>
                <c:pt idx="1203">
                  <c:v>1.2712366618332638E-2</c:v>
                </c:pt>
                <c:pt idx="1204">
                  <c:v>1.2703163695588771E-2</c:v>
                </c:pt>
                <c:pt idx="1205">
                  <c:v>1.2693935917686971E-2</c:v>
                </c:pt>
                <c:pt idx="1206">
                  <c:v>1.2684683573036537E-2</c:v>
                </c:pt>
                <c:pt idx="1207">
                  <c:v>1.26754069501267E-2</c:v>
                </c:pt>
                <c:pt idx="1208">
                  <c:v>1.2666106337446692E-2</c:v>
                </c:pt>
                <c:pt idx="1209">
                  <c:v>1.2656782023325874E-2</c:v>
                </c:pt>
                <c:pt idx="1210">
                  <c:v>1.2647434296413351E-2</c:v>
                </c:pt>
                <c:pt idx="1211">
                  <c:v>1.2638063445038483E-2</c:v>
                </c:pt>
                <c:pt idx="1212">
                  <c:v>1.2628669757690503E-2</c:v>
                </c:pt>
                <c:pt idx="1213">
                  <c:v>1.261925352269877E-2</c:v>
                </c:pt>
                <c:pt idx="1214">
                  <c:v>1.2609815028792326E-2</c:v>
                </c:pt>
                <c:pt idx="1215">
                  <c:v>1.2600354564220595E-2</c:v>
                </c:pt>
                <c:pt idx="1216">
                  <c:v>1.2587700744508545E-2</c:v>
                </c:pt>
                <c:pt idx="1217">
                  <c:v>1.2580009498748268E-2</c:v>
                </c:pt>
                <c:pt idx="1218">
                  <c:v>1.2571844231246132E-2</c:v>
                </c:pt>
                <c:pt idx="1219">
                  <c:v>1.2562298768825642E-2</c:v>
                </c:pt>
                <c:pt idx="1220">
                  <c:v>1.2552732777946218E-2</c:v>
                </c:pt>
                <c:pt idx="1221">
                  <c:v>1.2543146547256967E-2</c:v>
                </c:pt>
                <c:pt idx="1222">
                  <c:v>1.2533540365087248E-2</c:v>
                </c:pt>
                <c:pt idx="1223">
                  <c:v>1.252391452000623E-2</c:v>
                </c:pt>
                <c:pt idx="1224">
                  <c:v>1.2514269300343273E-2</c:v>
                </c:pt>
                <c:pt idx="1225">
                  <c:v>1.2504604994667545E-2</c:v>
                </c:pt>
                <c:pt idx="1226">
                  <c:v>1.2494921891308408E-2</c:v>
                </c:pt>
                <c:pt idx="1227">
                  <c:v>1.2485220278914966E-2</c:v>
                </c:pt>
                <c:pt idx="1228">
                  <c:v>1.2475500445736643E-2</c:v>
                </c:pt>
                <c:pt idx="1229">
                  <c:v>1.2462977208409498E-2</c:v>
                </c:pt>
                <c:pt idx="1230">
                  <c:v>1.2456007271222092E-2</c:v>
                </c:pt>
                <c:pt idx="1231">
                  <c:v>1.2446234506784393E-2</c:v>
                </c:pt>
                <c:pt idx="1232">
                  <c:v>1.2436444675358871E-2</c:v>
                </c:pt>
                <c:pt idx="1233">
                  <c:v>1.2426638065594631E-2</c:v>
                </c:pt>
                <c:pt idx="1234">
                  <c:v>1.2416814965821033E-2</c:v>
                </c:pt>
                <c:pt idx="1235">
                  <c:v>1.2406975664607245E-2</c:v>
                </c:pt>
                <c:pt idx="1236">
                  <c:v>1.2397120450282628E-2</c:v>
                </c:pt>
                <c:pt idx="1237">
                  <c:v>1.2387249611416351E-2</c:v>
                </c:pt>
                <c:pt idx="1238">
                  <c:v>1.237736343641771E-2</c:v>
                </c:pt>
                <c:pt idx="1239">
                  <c:v>1.2367462213696001E-2</c:v>
                </c:pt>
                <c:pt idx="1240">
                  <c:v>1.2357546231660521E-2</c:v>
                </c:pt>
                <c:pt idx="1241">
                  <c:v>1.2347615778960375E-2</c:v>
                </c:pt>
                <c:pt idx="1242">
                  <c:v>1.2337671143924922E-2</c:v>
                </c:pt>
                <c:pt idx="1243">
                  <c:v>1.232771261496346E-2</c:v>
                </c:pt>
                <c:pt idx="1244">
                  <c:v>1.2317740480725092E-2</c:v>
                </c:pt>
                <c:pt idx="1245">
                  <c:v>1.2307755029379308E-2</c:v>
                </c:pt>
                <c:pt idx="1246">
                  <c:v>1.2297756549575212E-2</c:v>
                </c:pt>
                <c:pt idx="1247">
                  <c:v>1.22877453297221E-2</c:v>
                </c:pt>
                <c:pt idx="1248">
                  <c:v>1.2277721658309204E-2</c:v>
                </c:pt>
                <c:pt idx="1249">
                  <c:v>1.2267685823745822E-2</c:v>
                </c:pt>
                <c:pt idx="1250">
                  <c:v>1.2257638114521185E-2</c:v>
                </c:pt>
                <c:pt idx="1251">
                  <c:v>1.2247578819044591E-2</c:v>
                </c:pt>
                <c:pt idx="1252">
                  <c:v>1.2237508225805271E-2</c:v>
                </c:pt>
                <c:pt idx="1253">
                  <c:v>1.2227426623212523E-2</c:v>
                </c:pt>
                <c:pt idx="1254">
                  <c:v>1.2217334299755578E-2</c:v>
                </c:pt>
                <c:pt idx="1255">
                  <c:v>1.2207231543923669E-2</c:v>
                </c:pt>
                <c:pt idx="1256">
                  <c:v>1.2197118644206029E-2</c:v>
                </c:pt>
                <c:pt idx="1257">
                  <c:v>1.2186995888852081E-2</c:v>
                </c:pt>
                <c:pt idx="1258">
                  <c:v>1.2176863566510931E-2</c:v>
                </c:pt>
                <c:pt idx="1259">
                  <c:v>1.2166721965591876E-2</c:v>
                </c:pt>
                <c:pt idx="1260">
                  <c:v>1.2156571374584146E-2</c:v>
                </c:pt>
                <c:pt idx="1261">
                  <c:v>1.2146412081817104E-2</c:v>
                </c:pt>
                <c:pt idx="1262">
                  <c:v>1.2136244375779981E-2</c:v>
                </c:pt>
                <c:pt idx="1263">
                  <c:v>1.2126068545041946E-2</c:v>
                </c:pt>
                <c:pt idx="1264">
                  <c:v>1.2115884877932359E-2</c:v>
                </c:pt>
                <c:pt idx="1265">
                  <c:v>1.2105693663020389E-2</c:v>
                </c:pt>
                <c:pt idx="1266">
                  <c:v>1.2095495188715333E-2</c:v>
                </c:pt>
                <c:pt idx="1267">
                  <c:v>1.208528974334655E-2</c:v>
                </c:pt>
                <c:pt idx="1268">
                  <c:v>1.2075077615563146E-2</c:v>
                </c:pt>
                <c:pt idx="1269">
                  <c:v>1.2064859093774416E-2</c:v>
                </c:pt>
                <c:pt idx="1270">
                  <c:v>1.2054634466229786E-2</c:v>
                </c:pt>
                <c:pt idx="1271">
                  <c:v>1.2044404021658295E-2</c:v>
                </c:pt>
                <c:pt idx="1272">
                  <c:v>1.2034168048389304E-2</c:v>
                </c:pt>
                <c:pt idx="1273">
                  <c:v>1.2023926834912047E-2</c:v>
                </c:pt>
                <c:pt idx="1274">
                  <c:v>1.2013680669555882E-2</c:v>
                </c:pt>
                <c:pt idx="1275">
                  <c:v>1.2003429840969915E-2</c:v>
                </c:pt>
                <c:pt idx="1276">
                  <c:v>1.1993174637483506E-2</c:v>
                </c:pt>
                <c:pt idx="1277">
                  <c:v>1.1982915347585887E-2</c:v>
                </c:pt>
                <c:pt idx="1278">
                  <c:v>1.1972652259766292E-2</c:v>
                </c:pt>
                <c:pt idx="1279">
                  <c:v>1.196238566235408E-2</c:v>
                </c:pt>
                <c:pt idx="1280">
                  <c:v>1.1952115843918421E-2</c:v>
                </c:pt>
                <c:pt idx="1281">
                  <c:v>1.1941843092948545E-2</c:v>
                </c:pt>
                <c:pt idx="1282">
                  <c:v>1.1931567697773815E-2</c:v>
                </c:pt>
                <c:pt idx="1283">
                  <c:v>1.1921289946803526E-2</c:v>
                </c:pt>
                <c:pt idx="1284">
                  <c:v>1.190807269846772E-2</c:v>
                </c:pt>
                <c:pt idx="1285">
                  <c:v>1.1900728531832883E-2</c:v>
                </c:pt>
                <c:pt idx="1286">
                  <c:v>1.1890445444651121E-2</c:v>
                </c:pt>
                <c:pt idx="1287">
                  <c:v>1.1880161155550795E-2</c:v>
                </c:pt>
                <c:pt idx="1288">
                  <c:v>1.1869875953021136E-2</c:v>
                </c:pt>
                <c:pt idx="1289">
                  <c:v>1.1859590125551378E-2</c:v>
                </c:pt>
                <c:pt idx="1290">
                  <c:v>1.1849303961470881E-2</c:v>
                </c:pt>
                <c:pt idx="1291">
                  <c:v>1.1839017749348812E-2</c:v>
                </c:pt>
                <c:pt idx="1292">
                  <c:v>1.182873177759447E-2</c:v>
                </c:pt>
                <c:pt idx="1293">
                  <c:v>1.1818446334777022E-2</c:v>
                </c:pt>
                <c:pt idx="1294">
                  <c:v>1.1808161709225828E-2</c:v>
                </c:pt>
                <c:pt idx="1295">
                  <c:v>1.1797878189430122E-2</c:v>
                </c:pt>
                <c:pt idx="1296">
                  <c:v>1.1787596063799199E-2</c:v>
                </c:pt>
                <c:pt idx="1297">
                  <c:v>1.1777315620822293E-2</c:v>
                </c:pt>
                <c:pt idx="1298">
                  <c:v>1.1767037148908699E-2</c:v>
                </c:pt>
                <c:pt idx="1299">
                  <c:v>1.1756760936627586E-2</c:v>
                </c:pt>
                <c:pt idx="1300">
                  <c:v>1.1746487272388251E-2</c:v>
                </c:pt>
                <c:pt idx="1301">
                  <c:v>1.1736216444520053E-2</c:v>
                </c:pt>
                <c:pt idx="1302">
                  <c:v>1.1725948741672099E-2</c:v>
                </c:pt>
                <c:pt idx="1303">
                  <c:v>1.1715684452093811E-2</c:v>
                </c:pt>
                <c:pt idx="1304">
                  <c:v>1.1705423864354358E-2</c:v>
                </c:pt>
                <c:pt idx="1305">
                  <c:v>1.169516726702291E-2</c:v>
                </c:pt>
                <c:pt idx="1306">
                  <c:v>1.1684914948268954E-2</c:v>
                </c:pt>
                <c:pt idx="1307">
                  <c:v>1.1674667196821531E-2</c:v>
                </c:pt>
                <c:pt idx="1308">
                  <c:v>1.1664424300930065E-2</c:v>
                </c:pt>
                <c:pt idx="1309">
                  <c:v>1.1654186549163725E-2</c:v>
                </c:pt>
                <c:pt idx="1310">
                  <c:v>1.1643954229931808E-2</c:v>
                </c:pt>
                <c:pt idx="1311">
                  <c:v>1.1633727631723545E-2</c:v>
                </c:pt>
                <c:pt idx="1312">
                  <c:v>1.1623507042868297E-2</c:v>
                </c:pt>
                <c:pt idx="1313">
                  <c:v>1.1613292751935234E-2</c:v>
                </c:pt>
                <c:pt idx="1314">
                  <c:v>1.1603085047413586E-2</c:v>
                </c:pt>
                <c:pt idx="1315">
                  <c:v>1.1592884217712651E-2</c:v>
                </c:pt>
                <c:pt idx="1316">
                  <c:v>1.1582690551241726E-2</c:v>
                </c:pt>
                <c:pt idx="1317">
                  <c:v>1.1572504336490042E-2</c:v>
                </c:pt>
                <c:pt idx="1318">
                  <c:v>1.1562325861866896E-2</c:v>
                </c:pt>
                <c:pt idx="1319">
                  <c:v>1.1552155415941456E-2</c:v>
                </c:pt>
                <c:pt idx="1320">
                  <c:v>1.1540542250072505E-2</c:v>
                </c:pt>
                <c:pt idx="1321">
                  <c:v>1.1531839763661011E-2</c:v>
                </c:pt>
                <c:pt idx="1322">
                  <c:v>1.1521695134124599E-2</c:v>
                </c:pt>
                <c:pt idx="1323">
                  <c:v>1.1511559687162887E-2</c:v>
                </c:pt>
                <c:pt idx="1324">
                  <c:v>1.15014337110253E-2</c:v>
                </c:pt>
                <c:pt idx="1325">
                  <c:v>1.1491317494281006E-2</c:v>
                </c:pt>
                <c:pt idx="1326">
                  <c:v>1.1481211325259366E-2</c:v>
                </c:pt>
                <c:pt idx="1327">
                  <c:v>1.1471115492529549E-2</c:v>
                </c:pt>
                <c:pt idx="1328">
                  <c:v>1.1461030284420914E-2</c:v>
                </c:pt>
                <c:pt idx="1329">
                  <c:v>1.1450955989502631E-2</c:v>
                </c:pt>
                <c:pt idx="1330">
                  <c:v>1.1440892896183996E-2</c:v>
                </c:pt>
                <c:pt idx="1331">
                  <c:v>1.1430841292874305E-2</c:v>
                </c:pt>
                <c:pt idx="1332">
                  <c:v>1.1420801468062791E-2</c:v>
                </c:pt>
                <c:pt idx="1333">
                  <c:v>1.1410773710238686E-2</c:v>
                </c:pt>
                <c:pt idx="1334">
                  <c:v>1.1400758307731351E-2</c:v>
                </c:pt>
                <c:pt idx="1335">
                  <c:v>1.1387899980848104E-2</c:v>
                </c:pt>
                <c:pt idx="1336">
                  <c:v>1.1380765722863728E-2</c:v>
                </c:pt>
                <c:pt idx="1337">
                  <c:v>1.1370789117322033E-2</c:v>
                </c:pt>
                <c:pt idx="1338">
                  <c:v>1.1359403841160187E-2</c:v>
                </c:pt>
                <c:pt idx="1339">
                  <c:v>1.1350876722309167E-2</c:v>
                </c:pt>
                <c:pt idx="1340">
                  <c:v>1.134094150981646E-2</c:v>
                </c:pt>
                <c:pt idx="1341">
                  <c:v>1.1331020671825343E-2</c:v>
                </c:pt>
                <c:pt idx="1342">
                  <c:v>1.1321114496825047E-2</c:v>
                </c:pt>
                <c:pt idx="1343">
                  <c:v>1.1311223273304805E-2</c:v>
                </c:pt>
                <c:pt idx="1344">
                  <c:v>1.1301347289753849E-2</c:v>
                </c:pt>
                <c:pt idx="1345">
                  <c:v>1.1291486834501541E-2</c:v>
                </c:pt>
                <c:pt idx="1346">
                  <c:v>1.1281642196117048E-2</c:v>
                </c:pt>
                <c:pt idx="1347">
                  <c:v>1.1271813663009667E-2</c:v>
                </c:pt>
                <c:pt idx="1348">
                  <c:v>1.1262001523588694E-2</c:v>
                </c:pt>
                <c:pt idx="1349">
                  <c:v>1.1252206066343362E-2</c:v>
                </c:pt>
                <c:pt idx="1350">
                  <c:v>1.1242427579682968E-2</c:v>
                </c:pt>
                <c:pt idx="1351">
                  <c:v>1.1232666352176679E-2</c:v>
                </c:pt>
                <c:pt idx="1352">
                  <c:v>1.1222922672233793E-2</c:v>
                </c:pt>
                <c:pt idx="1353">
                  <c:v>1.1213196828183669E-2</c:v>
                </c:pt>
                <c:pt idx="1354">
                  <c:v>1.1203489108595477E-2</c:v>
                </c:pt>
                <c:pt idx="1355">
                  <c:v>1.1193799801878512E-2</c:v>
                </c:pt>
                <c:pt idx="1356">
                  <c:v>1.118412919668188E-2</c:v>
                </c:pt>
                <c:pt idx="1357">
                  <c:v>1.1174477581095132E-2</c:v>
                </c:pt>
                <c:pt idx="1358">
                  <c:v>1.1164845243687438E-2</c:v>
                </c:pt>
                <c:pt idx="1359">
                  <c:v>1.1155232473107901E-2</c:v>
                </c:pt>
                <c:pt idx="1360">
                  <c:v>1.1145639557605946E-2</c:v>
                </c:pt>
                <c:pt idx="1361">
                  <c:v>1.1136066785750742E-2</c:v>
                </c:pt>
                <c:pt idx="1362">
                  <c:v>1.1126514445951585E-2</c:v>
                </c:pt>
                <c:pt idx="1363">
                  <c:v>1.1116982826537836E-2</c:v>
                </c:pt>
                <c:pt idx="1364">
                  <c:v>1.1107472216158598E-2</c:v>
                </c:pt>
                <c:pt idx="1365">
                  <c:v>1.1097982903143233E-2</c:v>
                </c:pt>
                <c:pt idx="1366">
                  <c:v>1.1088515176060909E-2</c:v>
                </c:pt>
                <c:pt idx="1367">
                  <c:v>1.107906932316105E-2</c:v>
                </c:pt>
                <c:pt idx="1368">
                  <c:v>1.1069645633012826E-2</c:v>
                </c:pt>
                <c:pt idx="1369">
                  <c:v>1.1060244394185403E-2</c:v>
                </c:pt>
                <c:pt idx="1370">
                  <c:v>1.1050865894928208E-2</c:v>
                </c:pt>
                <c:pt idx="1371">
                  <c:v>1.1041510423730472E-2</c:v>
                </c:pt>
                <c:pt idx="1372">
                  <c:v>1.1029516262306416E-2</c:v>
                </c:pt>
                <c:pt idx="1373">
                  <c:v>1.1020214509978032E-2</c:v>
                </c:pt>
                <c:pt idx="1374">
                  <c:v>1.101226065136629E-2</c:v>
                </c:pt>
                <c:pt idx="1375">
                  <c:v>1.1003003655236654E-2</c:v>
                </c:pt>
                <c:pt idx="1376">
                  <c:v>1.0993771170699773E-2</c:v>
                </c:pt>
                <c:pt idx="1377">
                  <c:v>1.0984563486164944E-2</c:v>
                </c:pt>
                <c:pt idx="1378">
                  <c:v>1.0975380890201336E-2</c:v>
                </c:pt>
                <c:pt idx="1379">
                  <c:v>1.0966223670978437E-2</c:v>
                </c:pt>
                <c:pt idx="1380">
                  <c:v>1.0957092117225287E-2</c:v>
                </c:pt>
                <c:pt idx="1381">
                  <c:v>1.0947986517271246E-2</c:v>
                </c:pt>
                <c:pt idx="1382">
                  <c:v>1.0938907159605549E-2</c:v>
                </c:pt>
                <c:pt idx="1383">
                  <c:v>1.0929854332717426E-2</c:v>
                </c:pt>
                <c:pt idx="1384">
                  <c:v>1.0920828324856302E-2</c:v>
                </c:pt>
                <c:pt idx="1385">
                  <c:v>1.0909263329734742E-2</c:v>
                </c:pt>
                <c:pt idx="1386">
                  <c:v>1.0902857920651599E-2</c:v>
                </c:pt>
                <c:pt idx="1387">
                  <c:v>1.0893914101046676E-2</c:v>
                </c:pt>
                <c:pt idx="1388">
                  <c:v>1.0884998254505618E-2</c:v>
                </c:pt>
                <c:pt idx="1389">
                  <c:v>1.0876110669357786E-2</c:v>
                </c:pt>
                <c:pt idx="1390">
                  <c:v>1.0865988405051041E-2</c:v>
                </c:pt>
                <c:pt idx="1391">
                  <c:v>1.0858421437118793E-2</c:v>
                </c:pt>
                <c:pt idx="1392">
                  <c:v>1.0849620366846224E-2</c:v>
                </c:pt>
                <c:pt idx="1393">
                  <c:v>1.0840848712003748E-2</c:v>
                </c:pt>
                <c:pt idx="1394">
                  <c:v>1.0832106760680915E-2</c:v>
                </c:pt>
                <c:pt idx="1395">
                  <c:v>1.0823394801446895E-2</c:v>
                </c:pt>
                <c:pt idx="1396">
                  <c:v>1.0814713122950792E-2</c:v>
                </c:pt>
                <c:pt idx="1397">
                  <c:v>1.0806062013362094E-2</c:v>
                </c:pt>
                <c:pt idx="1398">
                  <c:v>1.0797441761329907E-2</c:v>
                </c:pt>
                <c:pt idx="1399">
                  <c:v>1.0788852655263526E-2</c:v>
                </c:pt>
                <c:pt idx="1400">
                  <c:v>1.0780294983492311E-2</c:v>
                </c:pt>
                <c:pt idx="1401">
                  <c:v>1.0771769034585432E-2</c:v>
                </c:pt>
                <c:pt idx="1402">
                  <c:v>1.0763275096952185E-2</c:v>
                </c:pt>
                <c:pt idx="1403">
                  <c:v>1.0754813459001866E-2</c:v>
                </c:pt>
                <c:pt idx="1404">
                  <c:v>1.0746384409223708E-2</c:v>
                </c:pt>
                <c:pt idx="1405">
                  <c:v>1.0737988236106943E-2</c:v>
                </c:pt>
                <c:pt idx="1406">
                  <c:v>1.0729625228140804E-2</c:v>
                </c:pt>
                <c:pt idx="1407">
                  <c:v>1.0721295673654652E-2</c:v>
                </c:pt>
                <c:pt idx="1408">
                  <c:v>1.0712999861137718E-2</c:v>
                </c:pt>
                <c:pt idx="1409">
                  <c:v>1.0704738078999299E-2</c:v>
                </c:pt>
                <c:pt idx="1410">
                  <c:v>1.0696510615888499E-2</c:v>
                </c:pt>
                <c:pt idx="1411">
                  <c:v>1.0688317759974808E-2</c:v>
                </c:pt>
                <c:pt idx="1412">
                  <c:v>1.0680159799907329E-2</c:v>
                </c:pt>
                <c:pt idx="1413">
                  <c:v>1.067203702409536E-2</c:v>
                </c:pt>
                <c:pt idx="1414">
                  <c:v>1.066394972086826E-2</c:v>
                </c:pt>
                <c:pt idx="1415">
                  <c:v>1.0655898178875134E-2</c:v>
                </c:pt>
                <c:pt idx="1416">
                  <c:v>1.0647882686445342E-2</c:v>
                </c:pt>
                <c:pt idx="1417">
                  <c:v>1.0639903531988182E-2</c:v>
                </c:pt>
                <c:pt idx="1418">
                  <c:v>1.0631961004072821E-2</c:v>
                </c:pt>
                <c:pt idx="1419">
                  <c:v>1.062405539102862E-2</c:v>
                </c:pt>
                <c:pt idx="1420">
                  <c:v>1.0616186981424747E-2</c:v>
                </c:pt>
                <c:pt idx="1421">
                  <c:v>1.0608356063590563E-2</c:v>
                </c:pt>
                <c:pt idx="1422">
                  <c:v>1.0600562926175172E-2</c:v>
                </c:pt>
                <c:pt idx="1423">
                  <c:v>1.0592807857348063E-2</c:v>
                </c:pt>
                <c:pt idx="1424">
                  <c:v>1.0582893456527742E-2</c:v>
                </c:pt>
                <c:pt idx="1425">
                  <c:v>1.0575226485149969E-2</c:v>
                </c:pt>
                <c:pt idx="1426">
                  <c:v>1.0568685838485692E-2</c:v>
                </c:pt>
                <c:pt idx="1427">
                  <c:v>1.056109155584295E-2</c:v>
                </c:pt>
                <c:pt idx="1428">
                  <c:v>1.0553536825481658E-2</c:v>
                </c:pt>
                <c:pt idx="1429">
                  <c:v>1.0546021935731176E-2</c:v>
                </c:pt>
                <c:pt idx="1430">
                  <c:v>1.0538547175080737E-2</c:v>
                </c:pt>
                <c:pt idx="1431">
                  <c:v>1.0531112831939637E-2</c:v>
                </c:pt>
                <c:pt idx="1432">
                  <c:v>1.052371919479711E-2</c:v>
                </c:pt>
                <c:pt idx="1433">
                  <c:v>1.0516366552142387E-2</c:v>
                </c:pt>
                <c:pt idx="1434">
                  <c:v>1.0509055192304828E-2</c:v>
                </c:pt>
                <c:pt idx="1435">
                  <c:v>1.0501785403773667E-2</c:v>
                </c:pt>
                <c:pt idx="1436">
                  <c:v>1.0494557475118071E-2</c:v>
                </c:pt>
                <c:pt idx="1437">
                  <c:v>1.0487371694667402E-2</c:v>
                </c:pt>
                <c:pt idx="1438">
                  <c:v>1.0480228350910892E-2</c:v>
                </c:pt>
                <c:pt idx="1439">
                  <c:v>1.0473127732257836E-2</c:v>
                </c:pt>
                <c:pt idx="1440">
                  <c:v>1.0463363075468024E-2</c:v>
                </c:pt>
                <c:pt idx="1441">
                  <c:v>1.0459055824219021E-2</c:v>
                </c:pt>
                <c:pt idx="1442">
                  <c:v>1.0451740707506652E-2</c:v>
                </c:pt>
                <c:pt idx="1443">
                  <c:v>1.0444172329222567E-2</c:v>
                </c:pt>
                <c:pt idx="1444">
                  <c:v>1.043729599619958E-2</c:v>
                </c:pt>
                <c:pt idx="1445">
                  <c:v>1.0430464160222641E-2</c:v>
                </c:pt>
                <c:pt idx="1446">
                  <c:v>1.0423677109701046E-2</c:v>
                </c:pt>
                <c:pt idx="1447">
                  <c:v>1.0416935133124028E-2</c:v>
                </c:pt>
                <c:pt idx="1448">
                  <c:v>1.0410238518980819E-2</c:v>
                </c:pt>
                <c:pt idx="1449">
                  <c:v>1.040358755560078E-2</c:v>
                </c:pt>
                <c:pt idx="1450">
                  <c:v>1.0396982531553078E-2</c:v>
                </c:pt>
                <c:pt idx="1451">
                  <c:v>1.0390423735326948E-2</c:v>
                </c:pt>
                <c:pt idx="1452">
                  <c:v>1.0383671665223915E-2</c:v>
                </c:pt>
                <c:pt idx="1453">
                  <c:v>1.0376689426996322E-2</c:v>
                </c:pt>
                <c:pt idx="1454">
                  <c:v>1.0369704438568661E-2</c:v>
                </c:pt>
                <c:pt idx="1455">
                  <c:v>1.0362716803538063E-2</c:v>
                </c:pt>
                <c:pt idx="1456">
                  <c:v>1.0355726625661532E-2</c:v>
                </c:pt>
                <c:pt idx="1457">
                  <c:v>1.0348734008456262E-2</c:v>
                </c:pt>
                <c:pt idx="1458">
                  <c:v>1.0341739055679255E-2</c:v>
                </c:pt>
                <c:pt idx="1459">
                  <c:v>1.033474187100758E-2</c:v>
                </c:pt>
                <c:pt idx="1460">
                  <c:v>1.0327742558038366E-2</c:v>
                </c:pt>
                <c:pt idx="1461">
                  <c:v>1.0320741220528618E-2</c:v>
                </c:pt>
                <c:pt idx="1462">
                  <c:v>1.0313737961995528E-2</c:v>
                </c:pt>
                <c:pt idx="1463">
                  <c:v>1.0306732886276038E-2</c:v>
                </c:pt>
                <c:pt idx="1464">
                  <c:v>1.0299726096887341E-2</c:v>
                </c:pt>
                <c:pt idx="1465">
                  <c:v>1.029271769758644E-2</c:v>
                </c:pt>
                <c:pt idx="1466">
                  <c:v>1.028570779189053E-2</c:v>
                </c:pt>
                <c:pt idx="1467">
                  <c:v>1.0278696483716487E-2</c:v>
                </c:pt>
                <c:pt idx="1468">
                  <c:v>1.0271683876421633E-2</c:v>
                </c:pt>
                <c:pt idx="1469">
                  <c:v>1.0264670073922844E-2</c:v>
                </c:pt>
                <c:pt idx="1470">
                  <c:v>1.0257655179737313E-2</c:v>
                </c:pt>
                <c:pt idx="1471">
                  <c:v>1.0250639297542108E-2</c:v>
                </c:pt>
                <c:pt idx="1472">
                  <c:v>1.0243622531094232E-2</c:v>
                </c:pt>
                <c:pt idx="1473">
                  <c:v>1.023660498391088E-2</c:v>
                </c:pt>
                <c:pt idx="1474">
                  <c:v>1.0229586759749054E-2</c:v>
                </c:pt>
                <c:pt idx="1475">
                  <c:v>1.0222567962285822E-2</c:v>
                </c:pt>
                <c:pt idx="1476">
                  <c:v>1.0211537514370761E-2</c:v>
                </c:pt>
                <c:pt idx="1477">
                  <c:v>1.0204517718586104E-2</c:v>
                </c:pt>
                <c:pt idx="1478">
                  <c:v>1.0199792422005416E-2</c:v>
                </c:pt>
                <c:pt idx="1479">
                  <c:v>1.0192771944552703E-2</c:v>
                </c:pt>
                <c:pt idx="1480">
                  <c:v>1.0185751441946778E-2</c:v>
                </c:pt>
                <c:pt idx="1481">
                  <c:v>1.0178731017891351E-2</c:v>
                </c:pt>
                <c:pt idx="1482">
                  <c:v>1.0171710775983556E-2</c:v>
                </c:pt>
                <c:pt idx="1483">
                  <c:v>1.0164690819953748E-2</c:v>
                </c:pt>
                <c:pt idx="1484">
                  <c:v>1.0157671253478995E-2</c:v>
                </c:pt>
                <c:pt idx="1485">
                  <c:v>1.0150652180183073E-2</c:v>
                </c:pt>
                <c:pt idx="1486">
                  <c:v>1.0143633703769694E-2</c:v>
                </c:pt>
                <c:pt idx="1487">
                  <c:v>1.013661592783599E-2</c:v>
                </c:pt>
                <c:pt idx="1488">
                  <c:v>1.0129598956138963E-2</c:v>
                </c:pt>
                <c:pt idx="1489">
                  <c:v>1.0122582892329035E-2</c:v>
                </c:pt>
                <c:pt idx="1490">
                  <c:v>1.0112277663392177E-2</c:v>
                </c:pt>
                <c:pt idx="1491">
                  <c:v>1.0106266416292087E-2</c:v>
                </c:pt>
                <c:pt idx="1492">
                  <c:v>1.0099254458237894E-2</c:v>
                </c:pt>
                <c:pt idx="1493">
                  <c:v>1.0092243851902438E-2</c:v>
                </c:pt>
                <c:pt idx="1494">
                  <c:v>1.0084233518705688E-2</c:v>
                </c:pt>
                <c:pt idx="1495">
                  <c:v>1.0078227109415749E-2</c:v>
                </c:pt>
                <c:pt idx="1496">
                  <c:v>1.0071221180538714E-2</c:v>
                </c:pt>
                <c:pt idx="1497">
                  <c:v>1.0064217018088684E-2</c:v>
                </c:pt>
                <c:pt idx="1498">
                  <c:v>1.0057214725742725E-2</c:v>
                </c:pt>
                <c:pt idx="1499">
                  <c:v>1.0050214407177904E-2</c:v>
                </c:pt>
                <c:pt idx="1500">
                  <c:v>1.0043216166071289E-2</c:v>
                </c:pt>
                <c:pt idx="1501">
                  <c:v>1.0036220106099947E-2</c:v>
                </c:pt>
                <c:pt idx="1502">
                  <c:v>1.0029226330781071E-2</c:v>
                </c:pt>
                <c:pt idx="1503">
                  <c:v>1.0022234944031538E-2</c:v>
                </c:pt>
                <c:pt idx="1504">
                  <c:v>1.001524604920867E-2</c:v>
                </c:pt>
                <c:pt idx="1505">
                  <c:v>1.0008259750229342E-2</c:v>
                </c:pt>
                <c:pt idx="1506">
                  <c:v>1.0001276150530813E-2</c:v>
                </c:pt>
                <c:pt idx="1507">
                  <c:v>9.9942953540299584E-3</c:v>
                </c:pt>
                <c:pt idx="1508">
                  <c:v>9.9873174641640361E-3</c:v>
                </c:pt>
                <c:pt idx="1509">
                  <c:v>9.9803425847699856E-3</c:v>
                </c:pt>
                <c:pt idx="1510">
                  <c:v>9.9733708193650017E-3</c:v>
                </c:pt>
                <c:pt idx="1511">
                  <c:v>9.9664022717060874E-3</c:v>
                </c:pt>
                <c:pt idx="1512">
                  <c:v>9.9594370453903736E-3</c:v>
                </c:pt>
                <c:pt idx="1513">
                  <c:v>9.9524752441748632E-3</c:v>
                </c:pt>
                <c:pt idx="1514">
                  <c:v>9.9455169715767511E-3</c:v>
                </c:pt>
                <c:pt idx="1515">
                  <c:v>9.9385623313530402E-3</c:v>
                </c:pt>
                <c:pt idx="1516">
                  <c:v>9.9316114271807976E-3</c:v>
                </c:pt>
                <c:pt idx="1517">
                  <c:v>9.924664362657154E-3</c:v>
                </c:pt>
                <c:pt idx="1518">
                  <c:v>9.9177212414591764E-3</c:v>
                </c:pt>
                <c:pt idx="1519">
                  <c:v>9.9107821672639318E-3</c:v>
                </c:pt>
                <c:pt idx="1520">
                  <c:v>9.903847243668551E-3</c:v>
                </c:pt>
                <c:pt idx="1521">
                  <c:v>9.896916574509973E-3</c:v>
                </c:pt>
                <c:pt idx="1522">
                  <c:v>9.8899902633053927E-3</c:v>
                </c:pt>
                <c:pt idx="1523">
                  <c:v>9.883068413811813E-3</c:v>
                </c:pt>
                <c:pt idx="1524">
                  <c:v>9.8761511294664928E-3</c:v>
                </c:pt>
                <c:pt idx="1525">
                  <c:v>9.869238514186307E-3</c:v>
                </c:pt>
                <c:pt idx="1526">
                  <c:v>9.8623306714884507E-3</c:v>
                </c:pt>
                <c:pt idx="1527">
                  <c:v>9.8554277052098627E-3</c:v>
                </c:pt>
                <c:pt idx="1528">
                  <c:v>9.8475447047174924E-3</c:v>
                </c:pt>
                <c:pt idx="1529">
                  <c:v>9.8406525366012687E-3</c:v>
                </c:pt>
                <c:pt idx="1530">
                  <c:v>9.8347491003814014E-3</c:v>
                </c:pt>
                <c:pt idx="1531">
                  <c:v>9.8278666758311317E-3</c:v>
                </c:pt>
                <c:pt idx="1532">
                  <c:v>9.8209896458456569E-3</c:v>
                </c:pt>
                <c:pt idx="1533">
                  <c:v>9.8141181141020439E-3</c:v>
                </c:pt>
                <c:pt idx="1534">
                  <c:v>9.8072521842773597E-3</c:v>
                </c:pt>
                <c:pt idx="1535">
                  <c:v>9.8003919600486711E-3</c:v>
                </c:pt>
                <c:pt idx="1536">
                  <c:v>9.793537545013109E-3</c:v>
                </c:pt>
                <c:pt idx="1537">
                  <c:v>9.7866890429276765E-3</c:v>
                </c:pt>
                <c:pt idx="1538">
                  <c:v>9.7798465574694404E-3</c:v>
                </c:pt>
                <c:pt idx="1539">
                  <c:v>9.7730101921555956E-3</c:v>
                </c:pt>
                <c:pt idx="1540">
                  <c:v>9.766180050663209E-3</c:v>
                </c:pt>
                <c:pt idx="1541">
                  <c:v>9.7593562368292197E-3</c:v>
                </c:pt>
                <c:pt idx="1542">
                  <c:v>9.7525388541708224E-3</c:v>
                </c:pt>
                <c:pt idx="1543">
                  <c:v>9.7457280063650842E-3</c:v>
                </c:pt>
                <c:pt idx="1544">
                  <c:v>9.7389237970890719E-3</c:v>
                </c:pt>
                <c:pt idx="1545">
                  <c:v>9.7301854494435958E-3</c:v>
                </c:pt>
                <c:pt idx="1546">
                  <c:v>9.7253357088344927E-3</c:v>
                </c:pt>
                <c:pt idx="1547">
                  <c:v>9.7185520371301237E-3</c:v>
                </c:pt>
                <c:pt idx="1548">
                  <c:v>9.7117754185838123E-3</c:v>
                </c:pt>
                <c:pt idx="1549">
                  <c:v>9.7050059568726255E-3</c:v>
                </c:pt>
                <c:pt idx="1550">
                  <c:v>9.6982437556736301E-3</c:v>
                </c:pt>
                <c:pt idx="1551">
                  <c:v>9.6914889186638931E-3</c:v>
                </c:pt>
                <c:pt idx="1552">
                  <c:v>9.6847415494405453E-3</c:v>
                </c:pt>
                <c:pt idx="1553">
                  <c:v>9.6780017516806538E-3</c:v>
                </c:pt>
                <c:pt idx="1554">
                  <c:v>9.6712696291412215E-3</c:v>
                </c:pt>
                <c:pt idx="1555">
                  <c:v>9.6645452852595071E-3</c:v>
                </c:pt>
                <c:pt idx="1556">
                  <c:v>9.6578288239523857E-3</c:v>
                </c:pt>
                <c:pt idx="1557">
                  <c:v>9.6511203486571162E-3</c:v>
                </c:pt>
                <c:pt idx="1558">
                  <c:v>9.6444199632905736E-3</c:v>
                </c:pt>
                <c:pt idx="1559">
                  <c:v>9.6377277713699527E-3</c:v>
                </c:pt>
                <c:pt idx="1560">
                  <c:v>9.6310438764923845E-3</c:v>
                </c:pt>
                <c:pt idx="1561">
                  <c:v>9.6243683823349357E-3</c:v>
                </c:pt>
                <c:pt idx="1562">
                  <c:v>9.6177013926546095E-3</c:v>
                </c:pt>
                <c:pt idx="1563">
                  <c:v>9.6110430110485368E-3</c:v>
                </c:pt>
                <c:pt idx="1564">
                  <c:v>9.6043933411937843E-3</c:v>
                </c:pt>
                <c:pt idx="1565">
                  <c:v>9.5977524867674191E-3</c:v>
                </c:pt>
                <c:pt idx="1566">
                  <c:v>9.5911205514465081E-3</c:v>
                </c:pt>
                <c:pt idx="1567">
                  <c:v>9.5844976387482461E-3</c:v>
                </c:pt>
                <c:pt idx="1568">
                  <c:v>9.5778838525895083E-3</c:v>
                </c:pt>
                <c:pt idx="1569">
                  <c:v>9.5712792964075533E-3</c:v>
                </c:pt>
                <c:pt idx="1570">
                  <c:v>9.5646840739593841E-3</c:v>
                </c:pt>
                <c:pt idx="1571">
                  <c:v>9.5580982888421318E-3</c:v>
                </c:pt>
                <c:pt idx="1572">
                  <c:v>9.5515220448127991E-3</c:v>
                </c:pt>
                <c:pt idx="1573">
                  <c:v>9.544955445468517E-3</c:v>
                </c:pt>
                <c:pt idx="1574">
                  <c:v>9.5383985944863525E-3</c:v>
                </c:pt>
                <c:pt idx="1575">
                  <c:v>9.5318515954634364E-3</c:v>
                </c:pt>
                <c:pt idx="1576">
                  <c:v>9.5253145522367078E-3</c:v>
                </c:pt>
                <c:pt idx="1577">
                  <c:v>9.5187875682434253E-3</c:v>
                </c:pt>
                <c:pt idx="1578">
                  <c:v>9.5122707473205281E-3</c:v>
                </c:pt>
                <c:pt idx="1579">
                  <c:v>9.5057641930651471E-3</c:v>
                </c:pt>
                <c:pt idx="1580">
                  <c:v>9.499268009074413E-3</c:v>
                </c:pt>
                <c:pt idx="1581">
                  <c:v>9.4927822991852651E-3</c:v>
                </c:pt>
                <c:pt idx="1582">
                  <c:v>9.4863071668349619E-3</c:v>
                </c:pt>
                <c:pt idx="1583">
                  <c:v>9.4798427157805065E-3</c:v>
                </c:pt>
                <c:pt idx="1584">
                  <c:v>9.4733890497789019E-3</c:v>
                </c:pt>
                <c:pt idx="1585">
                  <c:v>9.466946272347343E-3</c:v>
                </c:pt>
                <c:pt idx="1586">
                  <c:v>9.4605144872428326E-3</c:v>
                </c:pt>
                <c:pt idx="1587">
                  <c:v>9.4540937979825657E-3</c:v>
                </c:pt>
                <c:pt idx="1588">
                  <c:v>9.4476843084834172E-3</c:v>
                </c:pt>
                <c:pt idx="1589">
                  <c:v>9.44128612210271E-3</c:v>
                </c:pt>
                <c:pt idx="1590">
                  <c:v>9.4348993427573191E-3</c:v>
                </c:pt>
                <c:pt idx="1591">
                  <c:v>9.4285240740443754E-3</c:v>
                </c:pt>
                <c:pt idx="1592">
                  <c:v>9.4221604194810737E-3</c:v>
                </c:pt>
                <c:pt idx="1593">
                  <c:v>9.4158084829043531E-3</c:v>
                </c:pt>
                <c:pt idx="1594">
                  <c:v>9.4094683678314084E-3</c:v>
                </c:pt>
                <c:pt idx="1595">
                  <c:v>9.4013343286292184E-3</c:v>
                </c:pt>
                <c:pt idx="1596">
                  <c:v>9.3968240171449224E-3</c:v>
                </c:pt>
                <c:pt idx="1597">
                  <c:v>9.390519988805579E-3</c:v>
                </c:pt>
                <c:pt idx="1598">
                  <c:v>9.3842281966782792E-3</c:v>
                </c:pt>
                <c:pt idx="1599">
                  <c:v>9.37794874444009E-3</c:v>
                </c:pt>
                <c:pt idx="1600">
                  <c:v>9.3716817357680782E-3</c:v>
                </c:pt>
                <c:pt idx="1601">
                  <c:v>9.3654272742593747E-3</c:v>
                </c:pt>
                <c:pt idx="1602">
                  <c:v>9.3591854635910465E-3</c:v>
                </c:pt>
                <c:pt idx="1603">
                  <c:v>9.3529564075200966E-3</c:v>
                </c:pt>
                <c:pt idx="1604">
                  <c:v>9.3467402095637198E-3</c:v>
                </c:pt>
                <c:pt idx="1605">
                  <c:v>9.340536973478919E-3</c:v>
                </c:pt>
                <c:pt idx="1606">
                  <c:v>9.3343468028628251E-3</c:v>
                </c:pt>
                <c:pt idx="1607">
                  <c:v>9.3281698013925052E-3</c:v>
                </c:pt>
                <c:pt idx="1608">
                  <c:v>9.3220060728249621E-3</c:v>
                </c:pt>
                <c:pt idx="1609">
                  <c:v>9.3158557206773907E-3</c:v>
                </c:pt>
                <c:pt idx="1610">
                  <c:v>9.3097188487067939E-3</c:v>
                </c:pt>
                <c:pt idx="1611">
                  <c:v>9.3035955605103027E-3</c:v>
                </c:pt>
                <c:pt idx="1612">
                  <c:v>9.29748595984492E-3</c:v>
                </c:pt>
                <c:pt idx="1613">
                  <c:v>9.2913901503077767E-3</c:v>
                </c:pt>
                <c:pt idx="1614">
                  <c:v>9.2853082354960037E-3</c:v>
                </c:pt>
                <c:pt idx="1615">
                  <c:v>9.27924031924654E-3</c:v>
                </c:pt>
                <c:pt idx="1616">
                  <c:v>9.2731865049966444E-3</c:v>
                </c:pt>
                <c:pt idx="1617">
                  <c:v>9.2671468965033199E-3</c:v>
                </c:pt>
                <c:pt idx="1618">
                  <c:v>9.2611215974436334E-3</c:v>
                </c:pt>
                <c:pt idx="1619">
                  <c:v>9.2551107115745879E-3</c:v>
                </c:pt>
                <c:pt idx="1620">
                  <c:v>9.2491143423334421E-3</c:v>
                </c:pt>
                <c:pt idx="1621">
                  <c:v>9.2431325936370712E-3</c:v>
                </c:pt>
                <c:pt idx="1622">
                  <c:v>9.2371655688427978E-3</c:v>
                </c:pt>
                <c:pt idx="1623">
                  <c:v>9.2312133719474332E-3</c:v>
                </c:pt>
                <c:pt idx="1624">
                  <c:v>9.225276106388236E-3</c:v>
                </c:pt>
                <c:pt idx="1625">
                  <c:v>9.2193538759222093E-3</c:v>
                </c:pt>
                <c:pt idx="1626">
                  <c:v>9.213446784146484E-3</c:v>
                </c:pt>
                <c:pt idx="1627">
                  <c:v>9.2075549347381269E-3</c:v>
                </c:pt>
                <c:pt idx="1628">
                  <c:v>9.201678431374205E-3</c:v>
                </c:pt>
                <c:pt idx="1629">
                  <c:v>9.1958173776518493E-3</c:v>
                </c:pt>
                <c:pt idx="1630">
                  <c:v>9.1899718772481265E-3</c:v>
                </c:pt>
                <c:pt idx="1631">
                  <c:v>9.1841420339999758E-3</c:v>
                </c:pt>
                <c:pt idx="1632">
                  <c:v>9.1774986607884301E-3</c:v>
                </c:pt>
                <c:pt idx="1633">
                  <c:v>9.1725297330391697E-3</c:v>
                </c:pt>
                <c:pt idx="1634">
                  <c:v>9.1667474827605844E-3</c:v>
                </c:pt>
                <c:pt idx="1635">
                  <c:v>9.1609813041859667E-3</c:v>
                </c:pt>
                <c:pt idx="1636">
                  <c:v>9.1552313008325115E-3</c:v>
                </c:pt>
                <c:pt idx="1637">
                  <c:v>9.1494975765371578E-3</c:v>
                </c:pt>
                <c:pt idx="1638">
                  <c:v>9.1437802348171004E-3</c:v>
                </c:pt>
                <c:pt idx="1639">
                  <c:v>9.1380793794293425E-3</c:v>
                </c:pt>
                <c:pt idx="1640">
                  <c:v>9.1323951140509507E-3</c:v>
                </c:pt>
                <c:pt idx="1641">
                  <c:v>9.1267275421991201E-3</c:v>
                </c:pt>
                <c:pt idx="1642">
                  <c:v>9.1210767677107896E-3</c:v>
                </c:pt>
                <c:pt idx="1643">
                  <c:v>9.1154428941830901E-3</c:v>
                </c:pt>
                <c:pt idx="1644">
                  <c:v>9.1098260252131524E-3</c:v>
                </c:pt>
                <c:pt idx="1645">
                  <c:v>9.1042262645579797E-3</c:v>
                </c:pt>
                <c:pt idx="1646">
                  <c:v>9.097051877633433E-3</c:v>
                </c:pt>
                <c:pt idx="1647">
                  <c:v>9.0930784825804523E-3</c:v>
                </c:pt>
                <c:pt idx="1648">
                  <c:v>9.0875306686921675E-3</c:v>
                </c:pt>
                <c:pt idx="1649">
                  <c:v>9.0820003775871072E-3</c:v>
                </c:pt>
                <c:pt idx="1650">
                  <c:v>9.0762090842622101E-3</c:v>
                </c:pt>
                <c:pt idx="1651">
                  <c:v>9.07020924167945E-3</c:v>
                </c:pt>
                <c:pt idx="1652">
                  <c:v>9.0647346975814003E-3</c:v>
                </c:pt>
                <c:pt idx="1653">
                  <c:v>9.0592781056830773E-3</c:v>
                </c:pt>
                <c:pt idx="1654">
                  <c:v>9.0538395699013563E-3</c:v>
                </c:pt>
                <c:pt idx="1655">
                  <c:v>9.048419193753432E-3</c:v>
                </c:pt>
                <c:pt idx="1656">
                  <c:v>9.0430170809963073E-3</c:v>
                </c:pt>
                <c:pt idx="1657">
                  <c:v>9.0376333352271132E-3</c:v>
                </c:pt>
                <c:pt idx="1658">
                  <c:v>9.0322680600429806E-3</c:v>
                </c:pt>
                <c:pt idx="1659">
                  <c:v>9.0269213592808484E-3</c:v>
                </c:pt>
                <c:pt idx="1660">
                  <c:v>9.0215933363779754E-3</c:v>
                </c:pt>
                <c:pt idx="1661">
                  <c:v>9.0162840952512369E-3</c:v>
                </c:pt>
                <c:pt idx="1662">
                  <c:v>9.0109937393378914E-3</c:v>
                </c:pt>
                <c:pt idx="1663">
                  <c:v>9.005722372394942E-3</c:v>
                </c:pt>
                <c:pt idx="1664">
                  <c:v>9.0004700980994556E-3</c:v>
                </c:pt>
                <c:pt idx="1665">
                  <c:v>8.9952370200485632E-3</c:v>
                </c:pt>
                <c:pt idx="1666">
                  <c:v>8.9900232419193316E-3</c:v>
                </c:pt>
                <c:pt idx="1667">
                  <c:v>8.9848288675486998E-3</c:v>
                </c:pt>
                <c:pt idx="1668">
                  <c:v>8.9796540002939906E-3</c:v>
                </c:pt>
                <c:pt idx="1669">
                  <c:v>8.9744987439921431E-3</c:v>
                </c:pt>
                <c:pt idx="1670">
                  <c:v>8.9693632023202241E-3</c:v>
                </c:pt>
                <c:pt idx="1671">
                  <c:v>8.9642474788753645E-3</c:v>
                </c:pt>
                <c:pt idx="1672">
                  <c:v>8.9591516772546953E-3</c:v>
                </c:pt>
                <c:pt idx="1673">
                  <c:v>8.9540759012951554E-3</c:v>
                </c:pt>
                <c:pt idx="1674">
                  <c:v>8.9490202545139397E-3</c:v>
                </c:pt>
                <c:pt idx="1675">
                  <c:v>8.9439848406680511E-3</c:v>
                </c:pt>
                <c:pt idx="1676">
                  <c:v>8.9389697633546206E-3</c:v>
                </c:pt>
                <c:pt idx="1677">
                  <c:v>8.933975126250715E-3</c:v>
                </c:pt>
                <c:pt idx="1678">
                  <c:v>8.9290010329534653E-3</c:v>
                </c:pt>
                <c:pt idx="1679">
                  <c:v>8.9240475872198743E-3</c:v>
                </c:pt>
                <c:pt idx="1680">
                  <c:v>8.9191148927270092E-3</c:v>
                </c:pt>
                <c:pt idx="1681">
                  <c:v>8.9142030529920646E-3</c:v>
                </c:pt>
                <c:pt idx="1682">
                  <c:v>8.9093121717720436E-3</c:v>
                </c:pt>
                <c:pt idx="1683">
                  <c:v>8.9044423528239491E-3</c:v>
                </c:pt>
                <c:pt idx="1684">
                  <c:v>8.8982122722125467E-3</c:v>
                </c:pt>
                <c:pt idx="1685">
                  <c:v>8.8933909846033998E-3</c:v>
                </c:pt>
                <c:pt idx="1686">
                  <c:v>8.8892754832237131E-3</c:v>
                </c:pt>
                <c:pt idx="1687">
                  <c:v>8.8844940261534333E-3</c:v>
                </c:pt>
                <c:pt idx="1688">
                  <c:v>8.8797341642088412E-3</c:v>
                </c:pt>
                <c:pt idx="1689">
                  <c:v>8.8749960012268758E-3</c:v>
                </c:pt>
                <c:pt idx="1690">
                  <c:v>8.8702796408846041E-3</c:v>
                </c:pt>
                <c:pt idx="1691">
                  <c:v>8.8655851868590929E-3</c:v>
                </c:pt>
                <c:pt idx="1692">
                  <c:v>8.8609127427474732E-3</c:v>
                </c:pt>
                <c:pt idx="1693">
                  <c:v>8.8562624121468758E-3</c:v>
                </c:pt>
                <c:pt idx="1694">
                  <c:v>8.8516342988143037E-3</c:v>
                </c:pt>
                <c:pt idx="1695">
                  <c:v>8.8470285064268239E-3</c:v>
                </c:pt>
                <c:pt idx="1696">
                  <c:v>8.8424451385815672E-3</c:v>
                </c:pt>
                <c:pt idx="1697">
                  <c:v>8.8378842988756645E-3</c:v>
                </c:pt>
                <c:pt idx="1698">
                  <c:v>8.8333460911460548E-3</c:v>
                </c:pt>
                <c:pt idx="1699">
                  <c:v>8.828830618909933E-3</c:v>
                </c:pt>
                <c:pt idx="1700">
                  <c:v>8.824337985844366E-3</c:v>
                </c:pt>
                <c:pt idx="1701">
                  <c:v>8.8181759121663816E-3</c:v>
                </c:pt>
                <c:pt idx="1702">
                  <c:v>8.8147883047184905E-3</c:v>
                </c:pt>
                <c:pt idx="1703">
                  <c:v>8.8109981587614072E-3</c:v>
                </c:pt>
                <c:pt idx="1704">
                  <c:v>8.8065979190687926E-3</c:v>
                </c:pt>
                <c:pt idx="1705">
                  <c:v>8.8022210370120035E-3</c:v>
                </c:pt>
                <c:pt idx="1706">
                  <c:v>8.7978676161082348E-3</c:v>
                </c:pt>
                <c:pt idx="1707">
                  <c:v>8.7935377599546172E-3</c:v>
                </c:pt>
                <c:pt idx="1708">
                  <c:v>8.7892315723880898E-3</c:v>
                </c:pt>
                <c:pt idx="1709">
                  <c:v>8.7849491569258475E-3</c:v>
                </c:pt>
                <c:pt idx="1710">
                  <c:v>8.7806906173248933E-3</c:v>
                </c:pt>
                <c:pt idx="1711">
                  <c:v>8.7764560571024219E-3</c:v>
                </c:pt>
                <c:pt idx="1712">
                  <c:v>8.7704098621177451E-3</c:v>
                </c:pt>
                <c:pt idx="1713">
                  <c:v>8.7638806836398686E-3</c:v>
                </c:pt>
                <c:pt idx="1714">
                  <c:v>8.7573684789443718E-3</c:v>
                </c:pt>
                <c:pt idx="1715">
                  <c:v>8.7508733458729893E-3</c:v>
                </c:pt>
                <c:pt idx="1716">
                  <c:v>8.7443953818677755E-3</c:v>
                </c:pt>
                <c:pt idx="1717">
                  <c:v>8.7379346848504014E-3</c:v>
                </c:pt>
                <c:pt idx="1718">
                  <c:v>8.7314913525826654E-3</c:v>
                </c:pt>
                <c:pt idx="1719">
                  <c:v>8.7250654825066221E-3</c:v>
                </c:pt>
                <c:pt idx="1720">
                  <c:v>8.7186571727038142E-3</c:v>
                </c:pt>
                <c:pt idx="1721">
                  <c:v>8.7122665205363603E-3</c:v>
                </c:pt>
                <c:pt idx="1722">
                  <c:v>8.705893623925931E-3</c:v>
                </c:pt>
                <c:pt idx="1723">
                  <c:v>8.699538580554389E-3</c:v>
                </c:pt>
                <c:pt idx="1724">
                  <c:v>8.6932014881035968E-3</c:v>
                </c:pt>
                <c:pt idx="1725">
                  <c:v>8.6868824443353532E-3</c:v>
                </c:pt>
                <c:pt idx="1726">
                  <c:v>8.6805815467716485E-3</c:v>
                </c:pt>
                <c:pt idx="1727">
                  <c:v>8.6742988934140897E-3</c:v>
                </c:pt>
                <c:pt idx="1728">
                  <c:v>8.6680345817846671E-3</c:v>
                </c:pt>
                <c:pt idx="1729">
                  <c:v>8.6617887095652435E-3</c:v>
                </c:pt>
                <c:pt idx="1730">
                  <c:v>8.6555613746774895E-3</c:v>
                </c:pt>
                <c:pt idx="1731">
                  <c:v>8.6493526746433957E-3</c:v>
                </c:pt>
                <c:pt idx="1732">
                  <c:v>8.6431627073046968E-3</c:v>
                </c:pt>
                <c:pt idx="1733">
                  <c:v>8.6369915702633193E-3</c:v>
                </c:pt>
                <c:pt idx="1734">
                  <c:v>8.6308393612810619E-3</c:v>
                </c:pt>
                <c:pt idx="1735">
                  <c:v>8.6247061780397871E-3</c:v>
                </c:pt>
                <c:pt idx="1736">
                  <c:v>8.6161840266285594E-3</c:v>
                </c:pt>
                <c:pt idx="1737">
                  <c:v>8.6100971650804325E-3</c:v>
                </c:pt>
                <c:pt idx="1738">
                  <c:v>8.6055554116271082E-3</c:v>
                </c:pt>
                <c:pt idx="1739">
                  <c:v>8.599502090422817E-3</c:v>
                </c:pt>
                <c:pt idx="1740">
                  <c:v>8.5934682974375676E-3</c:v>
                </c:pt>
                <c:pt idx="1741">
                  <c:v>8.5874541305130947E-3</c:v>
                </c:pt>
                <c:pt idx="1742">
                  <c:v>8.581459687411197E-3</c:v>
                </c:pt>
                <c:pt idx="1743">
                  <c:v>8.575485065653865E-3</c:v>
                </c:pt>
                <c:pt idx="1744">
                  <c:v>8.5695303630028974E-3</c:v>
                </c:pt>
                <c:pt idx="1745">
                  <c:v>8.5635956773000288E-3</c:v>
                </c:pt>
                <c:pt idx="1746">
                  <c:v>8.5576811061471858E-3</c:v>
                </c:pt>
                <c:pt idx="1747">
                  <c:v>8.551786747226231E-3</c:v>
                </c:pt>
                <c:pt idx="1748">
                  <c:v>8.5459126983788991E-3</c:v>
                </c:pt>
                <c:pt idx="1749">
                  <c:v>8.5400590572071167E-3</c:v>
                </c:pt>
                <c:pt idx="1750">
                  <c:v>8.5329679920640444E-3</c:v>
                </c:pt>
                <c:pt idx="1751">
                  <c:v>8.5251012296705397E-3</c:v>
                </c:pt>
                <c:pt idx="1752">
                  <c:v>8.5193212707590504E-3</c:v>
                </c:pt>
                <c:pt idx="1753">
                  <c:v>8.5135621663656735E-3</c:v>
                </c:pt>
                <c:pt idx="1754">
                  <c:v>8.5070059940406395E-3</c:v>
                </c:pt>
                <c:pt idx="1755">
                  <c:v>8.5021069116208992E-3</c:v>
                </c:pt>
                <c:pt idx="1756">
                  <c:v>8.4964109566332269E-3</c:v>
                </c:pt>
                <c:pt idx="1757">
                  <c:v>8.4907362468911174E-3</c:v>
                </c:pt>
                <c:pt idx="1758">
                  <c:v>8.4850828802363054E-3</c:v>
                </c:pt>
                <c:pt idx="1759">
                  <c:v>8.4794509541108454E-3</c:v>
                </c:pt>
                <c:pt idx="1760">
                  <c:v>8.473840566436408E-3</c:v>
                </c:pt>
                <c:pt idx="1761">
                  <c:v>8.468251814894856E-3</c:v>
                </c:pt>
                <c:pt idx="1762">
                  <c:v>8.4626847971680519E-3</c:v>
                </c:pt>
                <c:pt idx="1763">
                  <c:v>8.4571396108579222E-3</c:v>
                </c:pt>
                <c:pt idx="1764">
                  <c:v>8.4516163539660738E-3</c:v>
                </c:pt>
                <c:pt idx="1765">
                  <c:v>8.4461151239345611E-3</c:v>
                </c:pt>
                <c:pt idx="1766">
                  <c:v>8.4406360186051188E-3</c:v>
                </c:pt>
                <c:pt idx="1767">
                  <c:v>8.4351791355796735E-3</c:v>
                </c:pt>
                <c:pt idx="1768">
                  <c:v>8.4297445726999598E-3</c:v>
                </c:pt>
                <c:pt idx="1769">
                  <c:v>8.4243324276478404E-3</c:v>
                </c:pt>
                <c:pt idx="1770">
                  <c:v>8.4189427981051779E-3</c:v>
                </c:pt>
                <c:pt idx="1771">
                  <c:v>8.4135757817538348E-3</c:v>
                </c:pt>
                <c:pt idx="1772">
                  <c:v>8.4082314763556099E-3</c:v>
                </c:pt>
                <c:pt idx="1773">
                  <c:v>8.4029099796723017E-3</c:v>
                </c:pt>
                <c:pt idx="1774">
                  <c:v>8.3976113893058368E-3</c:v>
                </c:pt>
                <c:pt idx="1775">
                  <c:v>8.392335803018014E-3</c:v>
                </c:pt>
                <c:pt idx="1776">
                  <c:v>8.3870833185706317E-3</c:v>
                </c:pt>
                <c:pt idx="1777">
                  <c:v>8.3818540336455527E-3</c:v>
                </c:pt>
                <c:pt idx="1778">
                  <c:v>8.3766480459246395E-3</c:v>
                </c:pt>
                <c:pt idx="1779">
                  <c:v>8.3714654530897548E-3</c:v>
                </c:pt>
                <c:pt idx="1780">
                  <c:v>8.3663063529826331E-3</c:v>
                </c:pt>
                <c:pt idx="1781">
                  <c:v>8.3611708432052012E-3</c:v>
                </c:pt>
                <c:pt idx="1782">
                  <c:v>8.3560590215192576E-3</c:v>
                </c:pt>
                <c:pt idx="1783">
                  <c:v>8.3509709855267289E-3</c:v>
                </c:pt>
                <c:pt idx="1784">
                  <c:v>8.3459068330693498E-3</c:v>
                </c:pt>
                <c:pt idx="1785">
                  <c:v>8.3408666619089189E-3</c:v>
                </c:pt>
                <c:pt idx="1786">
                  <c:v>8.3358505696473628E-3</c:v>
                </c:pt>
                <c:pt idx="1787">
                  <c:v>8.3308586539665441E-3</c:v>
                </c:pt>
                <c:pt idx="1788">
                  <c:v>8.3242190563348473E-3</c:v>
                </c:pt>
                <c:pt idx="1789">
                  <c:v>8.3202435574047939E-3</c:v>
                </c:pt>
                <c:pt idx="1790">
                  <c:v>8.3160289440264989E-3</c:v>
                </c:pt>
                <c:pt idx="1791">
                  <c:v>8.3111347121267443E-3</c:v>
                </c:pt>
                <c:pt idx="1792">
                  <c:v>8.3062651453769121E-3</c:v>
                </c:pt>
                <c:pt idx="1793">
                  <c:v>8.301420341458865E-3</c:v>
                </c:pt>
                <c:pt idx="1794">
                  <c:v>8.2966003982942738E-3</c:v>
                </c:pt>
                <c:pt idx="1795">
                  <c:v>8.2918054134051289E-3</c:v>
                </c:pt>
                <c:pt idx="1796">
                  <c:v>8.287035484553229E-3</c:v>
                </c:pt>
                <c:pt idx="1797">
                  <c:v>8.2822907095803089E-3</c:v>
                </c:pt>
                <c:pt idx="1798">
                  <c:v>8.2775711859284229E-3</c:v>
                </c:pt>
                <c:pt idx="1799">
                  <c:v>8.2728770116791139E-3</c:v>
                </c:pt>
                <c:pt idx="1800">
                  <c:v>8.2682082841945004E-3</c:v>
                </c:pt>
                <c:pt idx="1801">
                  <c:v>8.2622431831413934E-3</c:v>
                </c:pt>
                <c:pt idx="1802">
                  <c:v>8.2589475608063623E-3</c:v>
                </c:pt>
                <c:pt idx="1803">
                  <c:v>8.254355760346499E-3</c:v>
                </c:pt>
                <c:pt idx="1804">
                  <c:v>8.2497897976985257E-3</c:v>
                </c:pt>
                <c:pt idx="1805">
                  <c:v>8.245249770464369E-3</c:v>
                </c:pt>
                <c:pt idx="1806">
                  <c:v>8.2400930509329839E-3</c:v>
                </c:pt>
                <c:pt idx="1807">
                  <c:v>8.2362479132047639E-3</c:v>
                </c:pt>
                <c:pt idx="1808">
                  <c:v>8.2317862786229767E-3</c:v>
                </c:pt>
                <c:pt idx="1809">
                  <c:v>8.2273509704222647E-3</c:v>
                </c:pt>
                <c:pt idx="1810">
                  <c:v>8.2229420862844904E-3</c:v>
                </c:pt>
                <c:pt idx="1811">
                  <c:v>8.2185597238115804E-3</c:v>
                </c:pt>
                <c:pt idx="1812">
                  <c:v>8.2142039808452694E-3</c:v>
                </c:pt>
                <c:pt idx="1813">
                  <c:v>8.2098749549874839E-3</c:v>
                </c:pt>
                <c:pt idx="1814">
                  <c:v>8.2055727440799586E-3</c:v>
                </c:pt>
                <c:pt idx="1815">
                  <c:v>8.2012974458045562E-3</c:v>
                </c:pt>
                <c:pt idx="1816">
                  <c:v>8.1970491578431393E-3</c:v>
                </c:pt>
                <c:pt idx="1817">
                  <c:v>8.1928279777976343E-3</c:v>
                </c:pt>
                <c:pt idx="1818">
                  <c:v>8.1886340035897121E-3</c:v>
                </c:pt>
                <c:pt idx="1819">
                  <c:v>8.1844673327413631E-3</c:v>
                </c:pt>
                <c:pt idx="1820">
                  <c:v>8.1803280631742581E-3</c:v>
                </c:pt>
                <c:pt idx="1821">
                  <c:v>8.1762162924103876E-3</c:v>
                </c:pt>
                <c:pt idx="1822">
                  <c:v>8.1721321182914863E-3</c:v>
                </c:pt>
                <c:pt idx="1823">
                  <c:v>8.1680756384194808E-3</c:v>
                </c:pt>
                <c:pt idx="1824">
                  <c:v>8.1640469505561697E-3</c:v>
                </c:pt>
                <c:pt idx="1825">
                  <c:v>8.1600461524633516E-3</c:v>
                </c:pt>
                <c:pt idx="1826">
                  <c:v>8.1560733418228892E-3</c:v>
                </c:pt>
                <c:pt idx="1827">
                  <c:v>8.1521286163166451E-3</c:v>
                </c:pt>
                <c:pt idx="1828">
                  <c:v>8.1482120737064179E-3</c:v>
                </c:pt>
                <c:pt idx="1829">
                  <c:v>8.1443238116740702E-3</c:v>
                </c:pt>
                <c:pt idx="1830">
                  <c:v>8.1404639279014646E-3</c:v>
                </c:pt>
                <c:pt idx="1831">
                  <c:v>8.1366325201503997E-3</c:v>
                </c:pt>
                <c:pt idx="1832">
                  <c:v>8.1328296861027383E-3</c:v>
                </c:pt>
                <c:pt idx="1833">
                  <c:v>8.1290555234403428E-3</c:v>
                </c:pt>
                <c:pt idx="1834">
                  <c:v>8.125310130004948E-3</c:v>
                </c:pt>
                <c:pt idx="1835">
                  <c:v>8.1215936033984804E-3</c:v>
                </c:pt>
                <c:pt idx="1836">
                  <c:v>8.1179060413827386E-3</c:v>
                </c:pt>
                <c:pt idx="1837">
                  <c:v>8.1142475417195215E-3</c:v>
                </c:pt>
                <c:pt idx="1838">
                  <c:v>8.1106182019308193E-3</c:v>
                </c:pt>
                <c:pt idx="1839">
                  <c:v>8.1070181199383029E-3</c:v>
                </c:pt>
                <c:pt idx="1840">
                  <c:v>8.1029396915432983E-3</c:v>
                </c:pt>
                <c:pt idx="1841">
                  <c:v>8.0994026336167479E-3</c:v>
                </c:pt>
                <c:pt idx="1842">
                  <c:v>8.0963943972367503E-3</c:v>
                </c:pt>
                <c:pt idx="1843">
                  <c:v>8.0929123230877309E-3</c:v>
                </c:pt>
                <c:pt idx="1844">
                  <c:v>8.0894599953040824E-3</c:v>
                </c:pt>
                <c:pt idx="1845">
                  <c:v>8.0860375114877314E-3</c:v>
                </c:pt>
                <c:pt idx="1846">
                  <c:v>8.0826449694804126E-3</c:v>
                </c:pt>
                <c:pt idx="1847">
                  <c:v>8.0792824667241803E-3</c:v>
                </c:pt>
                <c:pt idx="1848">
                  <c:v>8.0759501012206414E-3</c:v>
                </c:pt>
                <c:pt idx="1849">
                  <c:v>8.0726479704917864E-3</c:v>
                </c:pt>
                <c:pt idx="1850">
                  <c:v>8.069376172299414E-3</c:v>
                </c:pt>
                <c:pt idx="1851">
                  <c:v>8.0661348044053227E-3</c:v>
                </c:pt>
                <c:pt idx="1852">
                  <c:v>8.0629239645713113E-3</c:v>
                </c:pt>
                <c:pt idx="1853">
                  <c:v>8.0597437503193703E-3</c:v>
                </c:pt>
                <c:pt idx="1854">
                  <c:v>8.0565942594912343E-3</c:v>
                </c:pt>
                <c:pt idx="1855">
                  <c:v>8.053475589768766E-3</c:v>
                </c:pt>
                <c:pt idx="1856">
                  <c:v>8.0495113170186983E-3</c:v>
                </c:pt>
                <c:pt idx="1857">
                  <c:v>8.0473311045281548E-3</c:v>
                </c:pt>
                <c:pt idx="1858">
                  <c:v>8.0443054845336093E-3</c:v>
                </c:pt>
                <c:pt idx="1859">
                  <c:v>8.0413110764521178E-3</c:v>
                </c:pt>
                <c:pt idx="1860">
                  <c:v>8.0383479779655431E-3</c:v>
                </c:pt>
                <c:pt idx="1861">
                  <c:v>8.0354162869955559E-3</c:v>
                </c:pt>
                <c:pt idx="1862">
                  <c:v>8.0325161010641466E-3</c:v>
                </c:pt>
                <c:pt idx="1863">
                  <c:v>8.02964751801305E-3</c:v>
                </c:pt>
                <c:pt idx="1864">
                  <c:v>8.0268106354441926E-3</c:v>
                </c:pt>
                <c:pt idx="1865">
                  <c:v>8.0240055511993091E-3</c:v>
                </c:pt>
                <c:pt idx="1866">
                  <c:v>8.0212323628003901E-3</c:v>
                </c:pt>
                <c:pt idx="1867">
                  <c:v>8.0184911681691062E-3</c:v>
                </c:pt>
                <c:pt idx="1868">
                  <c:v>8.0157820649073841E-3</c:v>
                </c:pt>
                <c:pt idx="1869">
                  <c:v>8.0131051506970863E-3</c:v>
                </c:pt>
                <c:pt idx="1870">
                  <c:v>8.0104605233799475E-3</c:v>
                </c:pt>
                <c:pt idx="1871">
                  <c:v>8.0078482805578943E-3</c:v>
                </c:pt>
                <c:pt idx="1872">
                  <c:v>8.0052685199127893E-3</c:v>
                </c:pt>
                <c:pt idx="1873">
                  <c:v>8.0027213392863672E-3</c:v>
                </c:pt>
                <c:pt idx="1874">
                  <c:v>8.0002068363604906E-3</c:v>
                </c:pt>
                <c:pt idx="1875">
                  <c:v>7.997725108737086E-3</c:v>
                </c:pt>
                <c:pt idx="1876">
                  <c:v>7.9952762542578881E-3</c:v>
                </c:pt>
                <c:pt idx="1877">
                  <c:v>7.9928603706047596E-3</c:v>
                </c:pt>
                <c:pt idx="1878">
                  <c:v>7.990477555379627E-3</c:v>
                </c:pt>
                <c:pt idx="1879">
                  <c:v>7.988127906424225E-3</c:v>
                </c:pt>
                <c:pt idx="1880">
                  <c:v>7.9858115215003522E-3</c:v>
                </c:pt>
                <c:pt idx="1881">
                  <c:v>7.9835284981299992E-3</c:v>
                </c:pt>
                <c:pt idx="1882">
                  <c:v>7.9812789341549006E-3</c:v>
                </c:pt>
                <c:pt idx="1883">
                  <c:v>7.9790629272569191E-3</c:v>
                </c:pt>
                <c:pt idx="1884">
                  <c:v>7.9768805751978533E-3</c:v>
                </c:pt>
                <c:pt idx="1885">
                  <c:v>7.9747319756595658E-3</c:v>
                </c:pt>
                <c:pt idx="1886">
                  <c:v>7.9726172262439832E-3</c:v>
                </c:pt>
                <c:pt idx="1887">
                  <c:v>7.9705364248727761E-3</c:v>
                </c:pt>
                <c:pt idx="1888">
                  <c:v>7.9684896691478713E-3</c:v>
                </c:pt>
                <c:pt idx="1889">
                  <c:v>7.9664770567511312E-3</c:v>
                </c:pt>
                <c:pt idx="1890">
                  <c:v>7.9644986854443545E-3</c:v>
                </c:pt>
                <c:pt idx="1891">
                  <c:v>7.9625546529094038E-3</c:v>
                </c:pt>
                <c:pt idx="1892">
                  <c:v>7.9603750743117985E-3</c:v>
                </c:pt>
                <c:pt idx="1893">
                  <c:v>7.958769995042303E-3</c:v>
                </c:pt>
                <c:pt idx="1894">
                  <c:v>7.9569295652337502E-3</c:v>
                </c:pt>
                <c:pt idx="1895">
                  <c:v>7.9551238650044098E-3</c:v>
                </c:pt>
                <c:pt idx="1896">
                  <c:v>7.9533529921160806E-3</c:v>
                </c:pt>
                <c:pt idx="1897">
                  <c:v>7.9516170443305612E-3</c:v>
                </c:pt>
                <c:pt idx="1898">
                  <c:v>7.9499161194096502E-3</c:v>
                </c:pt>
                <c:pt idx="1899">
                  <c:v>7.9482503148753381E-3</c:v>
                </c:pt>
                <c:pt idx="1900">
                  <c:v>7.9466197284894236E-3</c:v>
                </c:pt>
                <c:pt idx="1901">
                  <c:v>7.9450244580936413E-3</c:v>
                </c:pt>
                <c:pt idx="1902">
                  <c:v>7.9434646014497901E-3</c:v>
                </c:pt>
                <c:pt idx="1903">
                  <c:v>7.9419402559999241E-3</c:v>
                </c:pt>
                <c:pt idx="1904">
                  <c:v>7.9404515196657144E-3</c:v>
                </c:pt>
                <c:pt idx="1905">
                  <c:v>7.9389984901290234E-3</c:v>
                </c:pt>
                <c:pt idx="1906">
                  <c:v>7.9375812649917776E-3</c:v>
                </c:pt>
                <c:pt idx="1907">
                  <c:v>7.9358118865080485E-3</c:v>
                </c:pt>
                <c:pt idx="1908">
                  <c:v>7.9348546192026248E-3</c:v>
                </c:pt>
                <c:pt idx="1909">
                  <c:v>7.9335453939144429E-3</c:v>
                </c:pt>
                <c:pt idx="1910">
                  <c:v>7.9320934629389939E-3</c:v>
                </c:pt>
                <c:pt idx="1911">
                  <c:v>7.9310356270401172E-3</c:v>
                </c:pt>
                <c:pt idx="1912">
                  <c:v>7.9298352808976347E-3</c:v>
                </c:pt>
                <c:pt idx="1913">
                  <c:v>7.9286714233273159E-3</c:v>
                </c:pt>
                <c:pt idx="1914">
                  <c:v>7.9275441517712153E-3</c:v>
                </c:pt>
                <c:pt idx="1915">
                  <c:v>7.9264535643108758E-3</c:v>
                </c:pt>
                <c:pt idx="1916">
                  <c:v>7.9253997583084157E-3</c:v>
                </c:pt>
                <c:pt idx="1917">
                  <c:v>7.9243828317654419E-3</c:v>
                </c:pt>
                <c:pt idx="1918">
                  <c:v>7.9234028822039448E-3</c:v>
                </c:pt>
                <c:pt idx="1919">
                  <c:v>7.9224600073857232E-3</c:v>
                </c:pt>
                <c:pt idx="1920">
                  <c:v>7.9215543051525117E-3</c:v>
                </c:pt>
                <c:pt idx="1921">
                  <c:v>7.9206858730263008E-3</c:v>
                </c:pt>
                <c:pt idx="1922">
                  <c:v>7.9198548089287613E-3</c:v>
                </c:pt>
                <c:pt idx="1923">
                  <c:v>7.9190612103019475E-3</c:v>
                </c:pt>
                <c:pt idx="1924">
                  <c:v>7.9183051750675304E-3</c:v>
                </c:pt>
                <c:pt idx="1925">
                  <c:v>7.9175868009073724E-3</c:v>
                </c:pt>
                <c:pt idx="1926">
                  <c:v>7.9169061854234002E-3</c:v>
                </c:pt>
                <c:pt idx="1927">
                  <c:v>7.9162634264573484E-3</c:v>
                </c:pt>
                <c:pt idx="1928">
                  <c:v>7.9156586216910796E-3</c:v>
                </c:pt>
                <c:pt idx="1929">
                  <c:v>7.9150918688064564E-3</c:v>
                </c:pt>
                <c:pt idx="1930">
                  <c:v>7.9145632655652776E-3</c:v>
                </c:pt>
                <c:pt idx="1931">
                  <c:v>7.9140729096494056E-3</c:v>
                </c:pt>
                <c:pt idx="1932">
                  <c:v>7.9136208987407031E-3</c:v>
                </c:pt>
                <c:pt idx="1933">
                  <c:v>7.9132073306009687E-3</c:v>
                </c:pt>
                <c:pt idx="1934">
                  <c:v>7.9128323029120651E-3</c:v>
                </c:pt>
                <c:pt idx="1935">
                  <c:v>7.9124959135157269E-3</c:v>
                </c:pt>
                <c:pt idx="1936">
                  <c:v>7.9121982598540086E-3</c:v>
                </c:pt>
                <c:pt idx="1937">
                  <c:v>7.9119394398485809E-3</c:v>
                </c:pt>
                <c:pt idx="1938">
                  <c:v>7.9117195512612426E-3</c:v>
                </c:pt>
                <c:pt idx="1939">
                  <c:v>7.911538691613984E-3</c:v>
                </c:pt>
                <c:pt idx="1940">
                  <c:v>7.91139695874854E-3</c:v>
                </c:pt>
                <c:pt idx="1941">
                  <c:v>7.911294450346773E-3</c:v>
                </c:pt>
                <c:pt idx="1942">
                  <c:v>7.9112312640905458E-3</c:v>
                </c:pt>
                <c:pt idx="1943">
                  <c:v>7.9112074978215929E-3</c:v>
                </c:pt>
                <c:pt idx="1944">
                  <c:v>7.9112350214050053E-3</c:v>
                </c:pt>
                <c:pt idx="1945">
                  <c:v>7.9113017246079664E-3</c:v>
                </c:pt>
                <c:pt idx="1946">
                  <c:v>7.9113905256544825E-3</c:v>
                </c:pt>
                <c:pt idx="1947">
                  <c:v>7.9115311112776254E-3</c:v>
                </c:pt>
                <c:pt idx="1948">
                  <c:v>7.9117116192861658E-3</c:v>
                </c:pt>
                <c:pt idx="1949">
                  <c:v>7.9119321475218385E-3</c:v>
                </c:pt>
                <c:pt idx="1950">
                  <c:v>7.9121927934266978E-3</c:v>
                </c:pt>
                <c:pt idx="1951">
                  <c:v>7.9124936550023506E-3</c:v>
                </c:pt>
                <c:pt idx="1952">
                  <c:v>7.9128348298507234E-3</c:v>
                </c:pt>
                <c:pt idx="1953">
                  <c:v>7.9132164157336149E-3</c:v>
                </c:pt>
                <c:pt idx="1954">
                  <c:v>7.9136385102529516E-3</c:v>
                </c:pt>
                <c:pt idx="1955">
                  <c:v>7.9141012112504683E-3</c:v>
                </c:pt>
                <c:pt idx="1956">
                  <c:v>7.9146046162481554E-3</c:v>
                </c:pt>
                <c:pt idx="1957">
                  <c:v>7.9153118187846871E-3</c:v>
                </c:pt>
                <c:pt idx="1958">
                  <c:v>7.9157339296909157E-3</c:v>
                </c:pt>
                <c:pt idx="1959">
                  <c:v>7.9163600334997142E-3</c:v>
                </c:pt>
                <c:pt idx="1960">
                  <c:v>7.9170272321960056E-3</c:v>
                </c:pt>
                <c:pt idx="1961">
                  <c:v>7.9177356236215246E-3</c:v>
                </c:pt>
                <c:pt idx="1962">
                  <c:v>7.9185957793281858E-3</c:v>
                </c:pt>
                <c:pt idx="1963">
                  <c:v>7.9192763755475681E-3</c:v>
                </c:pt>
                <c:pt idx="1964">
                  <c:v>7.9201089314118178E-3</c:v>
                </c:pt>
                <c:pt idx="1965">
                  <c:v>7.9209830707327455E-3</c:v>
                </c:pt>
                <c:pt idx="1966">
                  <c:v>7.9218988914320221E-3</c:v>
                </c:pt>
                <c:pt idx="1967">
                  <c:v>7.922856491111574E-3</c:v>
                </c:pt>
                <c:pt idx="1968">
                  <c:v>7.9238559674532638E-3</c:v>
                </c:pt>
                <c:pt idx="1969">
                  <c:v>7.9248974182188903E-3</c:v>
                </c:pt>
                <c:pt idx="1970">
                  <c:v>7.9259809410903159E-3</c:v>
                </c:pt>
                <c:pt idx="1971">
                  <c:v>7.9271066339092755E-3</c:v>
                </c:pt>
                <c:pt idx="1972">
                  <c:v>7.9277094164531547E-3</c:v>
                </c:pt>
                <c:pt idx="1973">
                  <c:v>7.9281558354349357E-3</c:v>
                </c:pt>
                <c:pt idx="1974">
                  <c:v>7.9285946015783537E-3</c:v>
                </c:pt>
                <c:pt idx="1975">
                  <c:v>7.9290256885045096E-3</c:v>
                </c:pt>
                <c:pt idx="1976">
                  <c:v>7.9294490695946962E-3</c:v>
                </c:pt>
                <c:pt idx="1977">
                  <c:v>7.9298647188696947E-3</c:v>
                </c:pt>
                <c:pt idx="1978">
                  <c:v>7.9302726097107978E-3</c:v>
                </c:pt>
                <c:pt idx="1979">
                  <c:v>7.9306727158190427E-3</c:v>
                </c:pt>
                <c:pt idx="1980">
                  <c:v>7.9310650108954661E-3</c:v>
                </c:pt>
                <c:pt idx="1981">
                  <c:v>7.9314494684812331E-3</c:v>
                </c:pt>
                <c:pt idx="1982">
                  <c:v>7.9318260622773806E-3</c:v>
                </c:pt>
                <c:pt idx="1983">
                  <c:v>7.9321947659050096E-3</c:v>
                </c:pt>
                <c:pt idx="1984">
                  <c:v>7.932555552985221E-3</c:v>
                </c:pt>
                <c:pt idx="1985">
                  <c:v>7.9329083972190517E-3</c:v>
                </c:pt>
                <c:pt idx="1986">
                  <c:v>7.9332532722276028E-3</c:v>
                </c:pt>
                <c:pt idx="1987">
                  <c:v>7.9335901515520391E-3</c:v>
                </c:pt>
                <c:pt idx="1988">
                  <c:v>7.9339190088933975E-3</c:v>
                </c:pt>
                <c:pt idx="1989">
                  <c:v>7.9342398179527152E-3</c:v>
                </c:pt>
                <c:pt idx="1990">
                  <c:v>7.9345525522711569E-3</c:v>
                </c:pt>
                <c:pt idx="1991">
                  <c:v>7.9348571855497596E-3</c:v>
                </c:pt>
                <c:pt idx="1992">
                  <c:v>7.9351536914096243E-3</c:v>
                </c:pt>
                <c:pt idx="1993">
                  <c:v>7.935442043471852E-3</c:v>
                </c:pt>
                <c:pt idx="1994">
                  <c:v>7.9357222153575435E-3</c:v>
                </c:pt>
                <c:pt idx="1995">
                  <c:v>7.9359941807677359E-3</c:v>
                </c:pt>
                <c:pt idx="1996">
                  <c:v>7.9363317497005426E-3</c:v>
                </c:pt>
                <c:pt idx="1997">
                  <c:v>7.9365848582746423E-3</c:v>
                </c:pt>
                <c:pt idx="1998">
                  <c:v>7.9367952090514393E-3</c:v>
                </c:pt>
                <c:pt idx="1999">
                  <c:v>7.9370328951622326E-3</c:v>
                </c:pt>
                <c:pt idx="2000">
                  <c:v>7.937262239385845E-3</c:v>
                </c:pt>
                <c:pt idx="2001">
                  <c:v>7.937483215023633E-3</c:v>
                </c:pt>
                <c:pt idx="2002">
                  <c:v>7.9376957957766336E-3</c:v>
                </c:pt>
                <c:pt idx="2003">
                  <c:v>7.9378999555057561E-3</c:v>
                </c:pt>
                <c:pt idx="2004">
                  <c:v>7.9380956676722292E-3</c:v>
                </c:pt>
                <c:pt idx="2005">
                  <c:v>7.9382829059770899E-3</c:v>
                </c:pt>
                <c:pt idx="2006">
                  <c:v>7.938461643961503E-3</c:v>
                </c:pt>
                <c:pt idx="2007">
                  <c:v>7.9386318553265056E-3</c:v>
                </c:pt>
                <c:pt idx="2008">
                  <c:v>7.9387935137731347E-3</c:v>
                </c:pt>
                <c:pt idx="2009">
                  <c:v>7.9389465929224912E-3</c:v>
                </c:pt>
                <c:pt idx="2010">
                  <c:v>7.9390910663157399E-3</c:v>
                </c:pt>
                <c:pt idx="2011">
                  <c:v>7.9392269075739819E-3</c:v>
                </c:pt>
                <c:pt idx="2012">
                  <c:v>7.9395809774673864E-3</c:v>
                </c:pt>
                <c:pt idx="2013">
                  <c:v>7.9394725886494655E-3</c:v>
                </c:pt>
                <c:pt idx="2014">
                  <c:v>7.9395973468532333E-3</c:v>
                </c:pt>
                <c:pt idx="2015">
                  <c:v>7.9396834251976856E-3</c:v>
                </c:pt>
                <c:pt idx="2016">
                  <c:v>7.93977571065696E-3</c:v>
                </c:pt>
                <c:pt idx="2017">
                  <c:v>7.9398592061075135E-3</c:v>
                </c:pt>
                <c:pt idx="2018">
                  <c:v>7.9399338848507028E-3</c:v>
                </c:pt>
                <c:pt idx="2019">
                  <c:v>7.939999720667501E-3</c:v>
                </c:pt>
                <c:pt idx="2020">
                  <c:v>7.940056687179009E-3</c:v>
                </c:pt>
                <c:pt idx="2021">
                  <c:v>7.9401047580862638E-3</c:v>
                </c:pt>
                <c:pt idx="2022">
                  <c:v>7.9401439068504942E-3</c:v>
                </c:pt>
                <c:pt idx="2023">
                  <c:v>7.9401741071727372E-3</c:v>
                </c:pt>
                <c:pt idx="2024">
                  <c:v>7.9401953328339658E-3</c:v>
                </c:pt>
                <c:pt idx="2025">
                  <c:v>7.9402075572954089E-3</c:v>
                </c:pt>
                <c:pt idx="2026">
                  <c:v>7.9402107544179756E-3</c:v>
                </c:pt>
                <c:pt idx="2027">
                  <c:v>7.9402048975829587E-3</c:v>
                </c:pt>
                <c:pt idx="2028">
                  <c:v>7.940189960491395E-3</c:v>
                </c:pt>
                <c:pt idx="2029">
                  <c:v>7.9401659169242578E-3</c:v>
                </c:pt>
                <c:pt idx="2030">
                  <c:v>7.9401327402628397E-3</c:v>
                </c:pt>
                <c:pt idx="2031">
                  <c:v>7.9400904044479859E-3</c:v>
                </c:pt>
                <c:pt idx="2032">
                  <c:v>7.9400388830208612E-3</c:v>
                </c:pt>
                <c:pt idx="2033">
                  <c:v>7.9399781494426946E-3</c:v>
                </c:pt>
                <c:pt idx="2034">
                  <c:v>7.9399081775743952E-3</c:v>
                </c:pt>
                <c:pt idx="2035">
                  <c:v>7.9398289409571277E-3</c:v>
                </c:pt>
                <c:pt idx="2036">
                  <c:v>7.9397404132119931E-3</c:v>
                </c:pt>
                <c:pt idx="2037">
                  <c:v>7.9396425680400284E-3</c:v>
                </c:pt>
                <c:pt idx="2038">
                  <c:v>7.9395353789823986E-3</c:v>
                </c:pt>
                <c:pt idx="2039">
                  <c:v>7.9394188197401405E-3</c:v>
                </c:pt>
                <c:pt idx="2040">
                  <c:v>7.9392928639343552E-3</c:v>
                </c:pt>
                <c:pt idx="2041">
                  <c:v>7.9391574853460156E-3</c:v>
                </c:pt>
                <c:pt idx="2042">
                  <c:v>7.9390126573564146E-3</c:v>
                </c:pt>
                <c:pt idx="2043">
                  <c:v>7.9388583538264612E-3</c:v>
                </c:pt>
                <c:pt idx="2044">
                  <c:v>7.9386945482173843E-3</c:v>
                </c:pt>
                <c:pt idx="2045">
                  <c:v>7.9385212143101569E-3</c:v>
                </c:pt>
                <c:pt idx="2046">
                  <c:v>7.9383383255660078E-3</c:v>
                </c:pt>
                <c:pt idx="2047">
                  <c:v>7.9381458558458462E-3</c:v>
                </c:pt>
                <c:pt idx="2048">
                  <c:v>7.9380291887165555E-3</c:v>
                </c:pt>
                <c:pt idx="2049">
                  <c:v>7.9378133311713839E-3</c:v>
                </c:pt>
                <c:pt idx="2050">
                  <c:v>7.9374782819296996E-3</c:v>
                </c:pt>
                <c:pt idx="2051">
                  <c:v>7.9372458382653832E-3</c:v>
                </c:pt>
                <c:pt idx="2052">
                  <c:v>7.9370036780535003E-3</c:v>
                </c:pt>
                <c:pt idx="2053">
                  <c:v>7.9367517747552796E-3</c:v>
                </c:pt>
                <c:pt idx="2054">
                  <c:v>7.9364901020717582E-3</c:v>
                </c:pt>
                <c:pt idx="2055">
                  <c:v>7.936218633624037E-3</c:v>
                </c:pt>
                <c:pt idx="2056">
                  <c:v>7.935937343033217E-3</c:v>
                </c:pt>
                <c:pt idx="2057">
                  <c:v>7.9356462040802711E-3</c:v>
                </c:pt>
                <c:pt idx="2058">
                  <c:v>7.9353451903063643E-3</c:v>
                </c:pt>
                <c:pt idx="2059">
                  <c:v>7.9350342753325975E-3</c:v>
                </c:pt>
                <c:pt idx="2060">
                  <c:v>7.9347134327001356E-3</c:v>
                </c:pt>
                <c:pt idx="2061">
                  <c:v>7.9343826363498238E-3</c:v>
                </c:pt>
                <c:pt idx="2062">
                  <c:v>7.934292169307966E-3</c:v>
                </c:pt>
                <c:pt idx="2063">
                  <c:v>7.9334861256441513E-3</c:v>
                </c:pt>
                <c:pt idx="2064">
                  <c:v>7.9331195642229346E-3</c:v>
                </c:pt>
                <c:pt idx="2065">
                  <c:v>7.9327429284603568E-3</c:v>
                </c:pt>
                <c:pt idx="2066">
                  <c:v>7.9323001177922237E-3</c:v>
                </c:pt>
                <c:pt idx="2067">
                  <c:v>7.9319593283155854E-3</c:v>
                </c:pt>
                <c:pt idx="2068">
                  <c:v>7.9315523110157216E-3</c:v>
                </c:pt>
                <c:pt idx="2069">
                  <c:v>7.9311351139388364E-3</c:v>
                </c:pt>
                <c:pt idx="2070">
                  <c:v>7.9307077107060309E-3</c:v>
                </c:pt>
                <c:pt idx="2071">
                  <c:v>7.9302700748584698E-3</c:v>
                </c:pt>
                <c:pt idx="2072">
                  <c:v>7.9298221800172541E-3</c:v>
                </c:pt>
                <c:pt idx="2073">
                  <c:v>7.9293639998834209E-3</c:v>
                </c:pt>
                <c:pt idx="2074">
                  <c:v>7.9288955079981349E-3</c:v>
                </c:pt>
                <c:pt idx="2075">
                  <c:v>7.9284166781423693E-3</c:v>
                </c:pt>
                <c:pt idx="2076">
                  <c:v>7.9279274839372249E-3</c:v>
                </c:pt>
                <c:pt idx="2077">
                  <c:v>7.9274278989238667E-3</c:v>
                </c:pt>
                <c:pt idx="2078">
                  <c:v>7.9269178968033316E-3</c:v>
                </c:pt>
                <c:pt idx="2079">
                  <c:v>7.9263974511167845E-3</c:v>
                </c:pt>
                <c:pt idx="2080">
                  <c:v>7.9258665356451985E-3</c:v>
                </c:pt>
                <c:pt idx="2081">
                  <c:v>7.9253251239297384E-3</c:v>
                </c:pt>
                <c:pt idx="2082">
                  <c:v>7.9247731896714413E-3</c:v>
                </c:pt>
                <c:pt idx="2083">
                  <c:v>7.924210706411472E-3</c:v>
                </c:pt>
                <c:pt idx="2084">
                  <c:v>7.9236376480107396E-3</c:v>
                </c:pt>
                <c:pt idx="2085">
                  <c:v>7.9230539878505368E-3</c:v>
                </c:pt>
                <c:pt idx="2086">
                  <c:v>7.9224596997118368E-3</c:v>
                </c:pt>
                <c:pt idx="2087">
                  <c:v>7.9218547571358044E-3</c:v>
                </c:pt>
                <c:pt idx="2088">
                  <c:v>7.9212391339034127E-3</c:v>
                </c:pt>
                <c:pt idx="2089">
                  <c:v>7.9206128035558265E-3</c:v>
                </c:pt>
                <c:pt idx="2090">
                  <c:v>7.9199757397141468E-3</c:v>
                </c:pt>
                <c:pt idx="2091">
                  <c:v>7.9193279160794106E-3</c:v>
                </c:pt>
                <c:pt idx="2092">
                  <c:v>7.9186693062727187E-3</c:v>
                </c:pt>
                <c:pt idx="2093">
                  <c:v>7.9179998837553001E-3</c:v>
                </c:pt>
                <c:pt idx="2094">
                  <c:v>7.9173196225479359E-3</c:v>
                </c:pt>
                <c:pt idx="2095">
                  <c:v>7.9166284959519828E-3</c:v>
                </c:pt>
                <c:pt idx="2096">
                  <c:v>7.91592647782835E-3</c:v>
                </c:pt>
                <c:pt idx="2097">
                  <c:v>7.9152135415583302E-3</c:v>
                </c:pt>
                <c:pt idx="2098">
                  <c:v>7.9144896610028326E-3</c:v>
                </c:pt>
                <c:pt idx="2099">
                  <c:v>7.913754809782958E-3</c:v>
                </c:pt>
                <c:pt idx="2100">
                  <c:v>7.9129015124301816E-3</c:v>
                </c:pt>
                <c:pt idx="2101">
                  <c:v>7.9121430636863721E-3</c:v>
                </c:pt>
                <c:pt idx="2102">
                  <c:v>7.9114841681082737E-3</c:v>
                </c:pt>
                <c:pt idx="2103">
                  <c:v>7.9107051702820286E-3</c:v>
                </c:pt>
                <c:pt idx="2104">
                  <c:v>7.9099150700567833E-3</c:v>
                </c:pt>
                <c:pt idx="2105">
                  <c:v>7.9091138408138306E-3</c:v>
                </c:pt>
                <c:pt idx="2106">
                  <c:v>7.9083014564140797E-3</c:v>
                </c:pt>
                <c:pt idx="2107">
                  <c:v>7.9074778903986953E-3</c:v>
                </c:pt>
                <c:pt idx="2108">
                  <c:v>7.9066431164687145E-3</c:v>
                </c:pt>
                <c:pt idx="2109">
                  <c:v>7.9057971080853662E-3</c:v>
                </c:pt>
                <c:pt idx="2110">
                  <c:v>7.9049398391095593E-3</c:v>
                </c:pt>
                <c:pt idx="2111">
                  <c:v>7.9040712830824589E-3</c:v>
                </c:pt>
                <c:pt idx="2112">
                  <c:v>7.9031914135452297E-3</c:v>
                </c:pt>
                <c:pt idx="2113">
                  <c:v>7.9023002043587809E-3</c:v>
                </c:pt>
                <c:pt idx="2114">
                  <c:v>7.9013976289044052E-3</c:v>
                </c:pt>
                <c:pt idx="2115">
                  <c:v>7.9004836608831397E-3</c:v>
                </c:pt>
                <c:pt idx="2116">
                  <c:v>7.8992917768516691E-3</c:v>
                </c:pt>
                <c:pt idx="2117">
                  <c:v>7.8986214421039591E-3</c:v>
                </c:pt>
                <c:pt idx="2118">
                  <c:v>7.8976731385882459E-3</c:v>
                </c:pt>
                <c:pt idx="2119">
                  <c:v>7.8967133369900466E-3</c:v>
                </c:pt>
                <c:pt idx="2120">
                  <c:v>7.8957420111702703E-3</c:v>
                </c:pt>
                <c:pt idx="2121">
                  <c:v>7.8947591346700818E-3</c:v>
                </c:pt>
                <c:pt idx="2122">
                  <c:v>7.8937646811105822E-3</c:v>
                </c:pt>
                <c:pt idx="2123">
                  <c:v>7.8927586241128722E-3</c:v>
                </c:pt>
                <c:pt idx="2124">
                  <c:v>7.891740937457925E-3</c:v>
                </c:pt>
                <c:pt idx="2125">
                  <c:v>7.8907115946069695E-3</c:v>
                </c:pt>
                <c:pt idx="2126">
                  <c:v>7.8896705692610425E-3</c:v>
                </c:pt>
                <c:pt idx="2127">
                  <c:v>7.8886178351211811E-3</c:v>
                </c:pt>
                <c:pt idx="2128">
                  <c:v>7.8875533657285501E-3</c:v>
                </c:pt>
                <c:pt idx="2129">
                  <c:v>7.8864771347841867E-3</c:v>
                </c:pt>
                <c:pt idx="2130">
                  <c:v>7.8853891159891276E-3</c:v>
                </c:pt>
                <c:pt idx="2131">
                  <c:v>7.8842892828845379E-3</c:v>
                </c:pt>
                <c:pt idx="2132">
                  <c:v>7.8831776090915184E-3</c:v>
                </c:pt>
                <c:pt idx="2133">
                  <c:v>7.8820540682311702E-3</c:v>
                </c:pt>
                <c:pt idx="2134">
                  <c:v>7.8809186340844661E-3</c:v>
                </c:pt>
                <c:pt idx="2135">
                  <c:v>7.8797712801925712E-3</c:v>
                </c:pt>
                <c:pt idx="2136">
                  <c:v>7.8786119801765864E-3</c:v>
                </c:pt>
                <c:pt idx="2137">
                  <c:v>7.8774407077375486E-3</c:v>
                </c:pt>
                <c:pt idx="2138">
                  <c:v>7.8762574364965587E-3</c:v>
                </c:pt>
                <c:pt idx="2139">
                  <c:v>7.8750621399947818E-3</c:v>
                </c:pt>
                <c:pt idx="2140">
                  <c:v>7.8738547920131907E-3</c:v>
                </c:pt>
                <c:pt idx="2141">
                  <c:v>7.8726353660929504E-3</c:v>
                </c:pt>
                <c:pt idx="2142">
                  <c:v>7.8714038358551619E-3</c:v>
                </c:pt>
                <c:pt idx="2143">
                  <c:v>7.8701601751607342E-3</c:v>
                </c:pt>
                <c:pt idx="2144">
                  <c:v>7.868904357311024E-3</c:v>
                </c:pt>
                <c:pt idx="2145">
                  <c:v>7.8676363561669405E-3</c:v>
                </c:pt>
                <c:pt idx="2146">
                  <c:v>7.8663561453495845E-3</c:v>
                </c:pt>
                <c:pt idx="2147">
                  <c:v>7.865063698480057E-3</c:v>
                </c:pt>
                <c:pt idx="2148">
                  <c:v>7.863758989099523E-3</c:v>
                </c:pt>
                <c:pt idx="2149">
                  <c:v>7.8624419909090193E-3</c:v>
                </c:pt>
                <c:pt idx="2150">
                  <c:v>7.861112677609583E-3</c:v>
                </c:pt>
                <c:pt idx="2151">
                  <c:v>7.8597710227423789E-3</c:v>
                </c:pt>
                <c:pt idx="2152">
                  <c:v>7.8584170000883802E-3</c:v>
                </c:pt>
                <c:pt idx="2153">
                  <c:v>7.8570505831887516E-3</c:v>
                </c:pt>
                <c:pt idx="2154">
                  <c:v>7.8556717455846581E-3</c:v>
                </c:pt>
                <c:pt idx="2155">
                  <c:v>7.8542804610570727E-3</c:v>
                </c:pt>
                <c:pt idx="2156">
                  <c:v>7.8528767032270963E-3</c:v>
                </c:pt>
                <c:pt idx="2157">
                  <c:v>7.8514604457158299E-3</c:v>
                </c:pt>
                <c:pt idx="2158">
                  <c:v>7.8500316621443744E-3</c:v>
                </c:pt>
                <c:pt idx="2159">
                  <c:v>7.8485903261338308E-3</c:v>
                </c:pt>
                <c:pt idx="2160">
                  <c:v>7.8471364113052999E-3</c:v>
                </c:pt>
                <c:pt idx="2161">
                  <c:v>7.8456698914397549E-3</c:v>
                </c:pt>
                <c:pt idx="2162">
                  <c:v>7.8441907399984245E-3</c:v>
                </c:pt>
                <c:pt idx="2163">
                  <c:v>7.8426989307622819E-3</c:v>
                </c:pt>
                <c:pt idx="2164">
                  <c:v>7.8411944372724918E-3</c:v>
                </c:pt>
                <c:pt idx="2165">
                  <c:v>7.8396772332300912E-3</c:v>
                </c:pt>
                <c:pt idx="2166">
                  <c:v>7.8381472921762452E-3</c:v>
                </c:pt>
                <c:pt idx="2167">
                  <c:v>7.8361614673116975E-3</c:v>
                </c:pt>
                <c:pt idx="2168">
                  <c:v>7.8350490939982365E-3</c:v>
                </c:pt>
                <c:pt idx="2169">
                  <c:v>7.8334807839564036E-3</c:v>
                </c:pt>
                <c:pt idx="2170">
                  <c:v>7.831899631547401E-3</c:v>
                </c:pt>
                <c:pt idx="2171">
                  <c:v>7.8303056103923296E-3</c:v>
                </c:pt>
                <c:pt idx="2172">
                  <c:v>7.8286986941922265E-3</c:v>
                </c:pt>
                <c:pt idx="2173">
                  <c:v>7.8270788564882565E-3</c:v>
                </c:pt>
                <c:pt idx="2174">
                  <c:v>7.8254460709015206E-3</c:v>
                </c:pt>
                <c:pt idx="2175">
                  <c:v>7.8238003112129917E-3</c:v>
                </c:pt>
                <c:pt idx="2176">
                  <c:v>7.8221415508039627E-3</c:v>
                </c:pt>
                <c:pt idx="2177">
                  <c:v>7.8204697636152787E-3</c:v>
                </c:pt>
                <c:pt idx="2178">
                  <c:v>7.8187849231081685E-3</c:v>
                </c:pt>
                <c:pt idx="2179">
                  <c:v>7.8170870029836692E-3</c:v>
                </c:pt>
                <c:pt idx="2180">
                  <c:v>7.8153759767829456E-3</c:v>
                </c:pt>
                <c:pt idx="2181">
                  <c:v>7.8136518182869708E-3</c:v>
                </c:pt>
                <c:pt idx="2182">
                  <c:v>7.8119145010369095E-3</c:v>
                </c:pt>
                <c:pt idx="2183">
                  <c:v>7.8101639986538629E-3</c:v>
                </c:pt>
                <c:pt idx="2184">
                  <c:v>7.8084002849188039E-3</c:v>
                </c:pt>
                <c:pt idx="2185">
                  <c:v>7.8066233332929613E-3</c:v>
                </c:pt>
                <c:pt idx="2186">
                  <c:v>7.8048331175573082E-3</c:v>
                </c:pt>
                <c:pt idx="2187">
                  <c:v>7.8030296112530095E-3</c:v>
                </c:pt>
                <c:pt idx="2188">
                  <c:v>7.8012127880811022E-3</c:v>
                </c:pt>
                <c:pt idx="2189">
                  <c:v>7.7993826216626871E-3</c:v>
                </c:pt>
                <c:pt idx="2190">
                  <c:v>7.7975390855389293E-3</c:v>
                </c:pt>
                <c:pt idx="2191">
                  <c:v>7.7956821534908016E-3</c:v>
                </c:pt>
                <c:pt idx="2192">
                  <c:v>7.7938117990594691E-3</c:v>
                </c:pt>
                <c:pt idx="2193">
                  <c:v>7.7919279960259047E-3</c:v>
                </c:pt>
                <c:pt idx="2194">
                  <c:v>7.7900307178513373E-3</c:v>
                </c:pt>
                <c:pt idx="2195">
                  <c:v>7.7881199382368038E-3</c:v>
                </c:pt>
                <c:pt idx="2196">
                  <c:v>7.7861956308833413E-3</c:v>
                </c:pt>
                <c:pt idx="2197">
                  <c:v>7.7842577694120507E-3</c:v>
                </c:pt>
                <c:pt idx="2198">
                  <c:v>7.7823063273640969E-3</c:v>
                </c:pt>
                <c:pt idx="2199">
                  <c:v>7.7803412783605808E-3</c:v>
                </c:pt>
                <c:pt idx="2200">
                  <c:v>7.7783625963423475E-3</c:v>
                </c:pt>
                <c:pt idx="2201">
                  <c:v>7.7763702546107538E-3</c:v>
                </c:pt>
                <c:pt idx="2202">
                  <c:v>7.7743642268668367E-3</c:v>
                </c:pt>
                <c:pt idx="2203">
                  <c:v>7.7723444868915692E-3</c:v>
                </c:pt>
                <c:pt idx="2204">
                  <c:v>7.7700193882179747E-3</c:v>
                </c:pt>
                <c:pt idx="2205">
                  <c:v>7.7682637645715147E-3</c:v>
                </c:pt>
                <c:pt idx="2206">
                  <c:v>7.7662027293889935E-3</c:v>
                </c:pt>
                <c:pt idx="2207">
                  <c:v>7.7641278764595256E-3</c:v>
                </c:pt>
                <c:pt idx="2208">
                  <c:v>7.7620391794841481E-3</c:v>
                </c:pt>
                <c:pt idx="2209">
                  <c:v>7.7599366120040258E-3</c:v>
                </c:pt>
                <c:pt idx="2210">
                  <c:v>7.7578201476402597E-3</c:v>
                </c:pt>
                <c:pt idx="2211">
                  <c:v>7.7556897601738228E-3</c:v>
                </c:pt>
                <c:pt idx="2212">
                  <c:v>7.7535454229860079E-3</c:v>
                </c:pt>
                <c:pt idx="2213">
                  <c:v>7.751387109857788E-3</c:v>
                </c:pt>
                <c:pt idx="2214">
                  <c:v>7.7492147945701362E-3</c:v>
                </c:pt>
                <c:pt idx="2215">
                  <c:v>7.7470284505842812E-3</c:v>
                </c:pt>
                <c:pt idx="2216">
                  <c:v>7.7448280515213241E-3</c:v>
                </c:pt>
                <c:pt idx="2217">
                  <c:v>7.742613571242174E-3</c:v>
                </c:pt>
                <c:pt idx="2218">
                  <c:v>7.7397456487027227E-3</c:v>
                </c:pt>
                <c:pt idx="2219">
                  <c:v>7.7381422608802097E-3</c:v>
                </c:pt>
                <c:pt idx="2220">
                  <c:v>7.7358853781195336E-3</c:v>
                </c:pt>
                <c:pt idx="2221">
                  <c:v>7.7336143086270681E-3</c:v>
                </c:pt>
                <c:pt idx="2222">
                  <c:v>7.7310013951414902E-3</c:v>
                </c:pt>
                <c:pt idx="2223">
                  <c:v>7.7290295036913648E-3</c:v>
                </c:pt>
                <c:pt idx="2224">
                  <c:v>7.7267157154903288E-3</c:v>
                </c:pt>
                <c:pt idx="2225">
                  <c:v>7.7243876352017793E-3</c:v>
                </c:pt>
                <c:pt idx="2226">
                  <c:v>7.722045236047137E-3</c:v>
                </c:pt>
                <c:pt idx="2227">
                  <c:v>7.7196884920471831E-3</c:v>
                </c:pt>
                <c:pt idx="2228">
                  <c:v>7.7173173765832104E-3</c:v>
                </c:pt>
                <c:pt idx="2229">
                  <c:v>7.7149318635161279E-3</c:v>
                </c:pt>
                <c:pt idx="2230">
                  <c:v>7.7125319263071646E-3</c:v>
                </c:pt>
                <c:pt idx="2231">
                  <c:v>7.7101175387372933E-3</c:v>
                </c:pt>
                <c:pt idx="2232">
                  <c:v>7.7076886742677431E-3</c:v>
                </c:pt>
                <c:pt idx="2233">
                  <c:v>7.7052453066794868E-3</c:v>
                </c:pt>
                <c:pt idx="2234">
                  <c:v>7.7027874095936255E-3</c:v>
                </c:pt>
                <c:pt idx="2235">
                  <c:v>7.7003149566312601E-3</c:v>
                </c:pt>
                <c:pt idx="2236">
                  <c:v>7.6978279213335554E-3</c:v>
                </c:pt>
                <c:pt idx="2237">
                  <c:v>7.6953262775614206E-3</c:v>
                </c:pt>
                <c:pt idx="2238">
                  <c:v>7.6928099987760845E-3</c:v>
                </c:pt>
                <c:pt idx="2239">
                  <c:v>7.690279058598648E-3</c:v>
                </c:pt>
                <c:pt idx="2240">
                  <c:v>7.6877334308100842E-3</c:v>
                </c:pt>
                <c:pt idx="2241">
                  <c:v>7.6851730889515579E-3</c:v>
                </c:pt>
                <c:pt idx="2242">
                  <c:v>7.6825980066441701E-3</c:v>
                </c:pt>
                <c:pt idx="2243">
                  <c:v>7.6800081575889578E-3</c:v>
                </c:pt>
                <c:pt idx="2244">
                  <c:v>7.6774035154070219E-3</c:v>
                </c:pt>
                <c:pt idx="2245">
                  <c:v>7.6747840537194634E-3</c:v>
                </c:pt>
                <c:pt idx="2246">
                  <c:v>7.6721497462273192E-3</c:v>
                </c:pt>
                <c:pt idx="2247">
                  <c:v>7.6695005664717542E-3</c:v>
                </c:pt>
                <c:pt idx="2248">
                  <c:v>7.6668364881538054E-3</c:v>
                </c:pt>
                <c:pt idx="2249">
                  <c:v>7.6641574848945737E-3</c:v>
                </c:pt>
                <c:pt idx="2250">
                  <c:v>7.6614635303151601E-3</c:v>
                </c:pt>
                <c:pt idx="2251">
                  <c:v>7.6587545980366656E-3</c:v>
                </c:pt>
                <c:pt idx="2252">
                  <c:v>7.656030661760127E-3</c:v>
                </c:pt>
                <c:pt idx="2253">
                  <c:v>7.6532916950267094E-3</c:v>
                </c:pt>
                <c:pt idx="2254">
                  <c:v>7.6505376716973217E-3</c:v>
                </c:pt>
                <c:pt idx="2255">
                  <c:v>7.6477685652331928E-3</c:v>
                </c:pt>
                <c:pt idx="2256">
                  <c:v>7.6441860800446904E-3</c:v>
                </c:pt>
                <c:pt idx="2257">
                  <c:v>7.6413823988374929E-3</c:v>
                </c:pt>
                <c:pt idx="2258">
                  <c:v>7.6389671706600382E-3</c:v>
                </c:pt>
                <c:pt idx="2259">
                  <c:v>7.6361352961651363E-3</c:v>
                </c:pt>
                <c:pt idx="2260">
                  <c:v>7.6332882030438753E-3</c:v>
                </c:pt>
                <c:pt idx="2261">
                  <c:v>7.6304258647574841E-3</c:v>
                </c:pt>
                <c:pt idx="2262">
                  <c:v>7.6275482550869356E-3</c:v>
                </c:pt>
                <c:pt idx="2263">
                  <c:v>7.6246553478132029E-3</c:v>
                </c:pt>
                <c:pt idx="2264">
                  <c:v>7.6217471161577066E-3</c:v>
                </c:pt>
                <c:pt idx="2265">
                  <c:v>7.618823534141228E-3</c:v>
                </c:pt>
                <c:pt idx="2266">
                  <c:v>7.615884575304932E-3</c:v>
                </c:pt>
                <c:pt idx="2267">
                  <c:v>7.6129302131899834E-3</c:v>
                </c:pt>
                <c:pt idx="2268">
                  <c:v>7.6099604215773553E-3</c:v>
                </c:pt>
                <c:pt idx="2269">
                  <c:v>7.6069751739282765E-3</c:v>
                </c:pt>
                <c:pt idx="2270">
                  <c:v>7.6039744441036561E-3</c:v>
                </c:pt>
                <c:pt idx="2271">
                  <c:v>7.6009582055647229E-3</c:v>
                </c:pt>
                <c:pt idx="2272">
                  <c:v>7.5979264320125139E-3</c:v>
                </c:pt>
                <c:pt idx="2273">
                  <c:v>7.5940055680590035E-3</c:v>
                </c:pt>
                <c:pt idx="2274">
                  <c:v>7.5916768021588865E-3</c:v>
                </c:pt>
                <c:pt idx="2275">
                  <c:v>7.5882965705442729E-3</c:v>
                </c:pt>
                <c:pt idx="2276">
                  <c:v>7.5852001567788818E-3</c:v>
                </c:pt>
                <c:pt idx="2277">
                  <c:v>7.582088072428661E-3</c:v>
                </c:pt>
                <c:pt idx="2278">
                  <c:v>7.5789602911946474E-3</c:v>
                </c:pt>
                <c:pt idx="2279">
                  <c:v>7.5758167866180059E-3</c:v>
                </c:pt>
                <c:pt idx="2280">
                  <c:v>7.5726575323198375E-3</c:v>
                </c:pt>
                <c:pt idx="2281">
                  <c:v>7.5694825020011791E-3</c:v>
                </c:pt>
                <c:pt idx="2282">
                  <c:v>7.5662916693630677E-3</c:v>
                </c:pt>
                <c:pt idx="2283">
                  <c:v>7.5630850078667322E-3</c:v>
                </c:pt>
                <c:pt idx="2284">
                  <c:v>7.5598624912931456E-3</c:v>
                </c:pt>
                <c:pt idx="2285">
                  <c:v>7.5566240932634088E-3</c:v>
                </c:pt>
                <c:pt idx="2286">
                  <c:v>7.5533697873986227E-3</c:v>
                </c:pt>
                <c:pt idx="2287">
                  <c:v>7.5500995473198884E-3</c:v>
                </c:pt>
                <c:pt idx="2288">
                  <c:v>7.5468133466483067E-3</c:v>
                </c:pt>
                <c:pt idx="2289">
                  <c:v>7.5435111590849147E-3</c:v>
                </c:pt>
                <c:pt idx="2290">
                  <c:v>7.5401929581708771E-3</c:v>
                </c:pt>
                <c:pt idx="2291">
                  <c:v>7.5368587177671031E-3</c:v>
                </c:pt>
                <c:pt idx="2292">
                  <c:v>7.5335084110950135E-3</c:v>
                </c:pt>
                <c:pt idx="2293">
                  <c:v>7.5301420122553253E-3</c:v>
                </c:pt>
                <c:pt idx="2294">
                  <c:v>7.5267594947092675E-3</c:v>
                </c:pt>
                <c:pt idx="2295">
                  <c:v>7.5233608319180689E-3</c:v>
                </c:pt>
                <c:pt idx="2296">
                  <c:v>7.5199459978225747E-3</c:v>
                </c:pt>
                <c:pt idx="2297">
                  <c:v>7.5165149658040775E-3</c:v>
                </c:pt>
                <c:pt idx="2298">
                  <c:v>7.5130677097234866E-3</c:v>
                </c:pt>
                <c:pt idx="2299">
                  <c:v>7.5096042029620946E-3</c:v>
                </c:pt>
                <c:pt idx="2300">
                  <c:v>7.5061244194607468E-3</c:v>
                </c:pt>
                <c:pt idx="2301">
                  <c:v>7.5026283326007359E-3</c:v>
                </c:pt>
                <c:pt idx="2302">
                  <c:v>7.4991159160830989E-3</c:v>
                </c:pt>
                <c:pt idx="2303">
                  <c:v>7.4955871436888089E-3</c:v>
                </c:pt>
                <c:pt idx="2304">
                  <c:v>7.4920419888790946E-3</c:v>
                </c:pt>
                <c:pt idx="2305">
                  <c:v>7.4884804254349291E-3</c:v>
                </c:pt>
                <c:pt idx="2306">
                  <c:v>7.4849024268175413E-3</c:v>
                </c:pt>
                <c:pt idx="2307">
                  <c:v>7.4813079668878402E-3</c:v>
                </c:pt>
                <c:pt idx="2308">
                  <c:v>7.4762995625032858E-3</c:v>
                </c:pt>
                <c:pt idx="2309">
                  <c:v>7.4726648639344972E-3</c:v>
                </c:pt>
                <c:pt idx="2310">
                  <c:v>7.4699036312519951E-3</c:v>
                </c:pt>
                <c:pt idx="2311">
                  <c:v>7.466240693059234E-3</c:v>
                </c:pt>
                <c:pt idx="2312">
                  <c:v>7.4625611579826057E-3</c:v>
                </c:pt>
                <c:pt idx="2313">
                  <c:v>7.4588649994833389E-3</c:v>
                </c:pt>
                <c:pt idx="2314">
                  <c:v>7.4551521912624708E-3</c:v>
                </c:pt>
                <c:pt idx="2315">
                  <c:v>7.451422706861166E-3</c:v>
                </c:pt>
                <c:pt idx="2316">
                  <c:v>7.4476765201403339E-3</c:v>
                </c:pt>
                <c:pt idx="2317">
                  <c:v>7.4439136046411392E-3</c:v>
                </c:pt>
                <c:pt idx="2318">
                  <c:v>7.4401339339047468E-3</c:v>
                </c:pt>
                <c:pt idx="2319">
                  <c:v>7.4363374817121297E-3</c:v>
                </c:pt>
                <c:pt idx="2320">
                  <c:v>7.4325242216044529E-3</c:v>
                </c:pt>
                <c:pt idx="2321">
                  <c:v>7.4286941272827534E-3</c:v>
                </c:pt>
                <c:pt idx="2322">
                  <c:v>7.4240507809673062E-3</c:v>
                </c:pt>
                <c:pt idx="2323">
                  <c:v>7.4187678286197212E-3</c:v>
                </c:pt>
                <c:pt idx="2324">
                  <c:v>7.4148773967230852E-3</c:v>
                </c:pt>
                <c:pt idx="2325">
                  <c:v>7.4109700100688514E-3</c:v>
                </c:pt>
                <c:pt idx="2326">
                  <c:v>7.4064836306408921E-3</c:v>
                </c:pt>
                <c:pt idx="2327">
                  <c:v>7.4031042671318659E-3</c:v>
                </c:pt>
                <c:pt idx="2328">
                  <c:v>7.3991458580913161E-3</c:v>
                </c:pt>
                <c:pt idx="2329">
                  <c:v>7.3951703887775722E-3</c:v>
                </c:pt>
                <c:pt idx="2330">
                  <c:v>7.3911778330515432E-3</c:v>
                </c:pt>
                <c:pt idx="2331">
                  <c:v>7.3871681642945219E-3</c:v>
                </c:pt>
                <c:pt idx="2332">
                  <c:v>7.3831413562874815E-3</c:v>
                </c:pt>
                <c:pt idx="2333">
                  <c:v>7.3790973825715866E-3</c:v>
                </c:pt>
                <c:pt idx="2334">
                  <c:v>7.3750362169278105E-3</c:v>
                </c:pt>
                <c:pt idx="2335">
                  <c:v>7.370957832897318E-3</c:v>
                </c:pt>
                <c:pt idx="2336">
                  <c:v>7.366862204181146E-3</c:v>
                </c:pt>
                <c:pt idx="2337">
                  <c:v>7.3627493042405234E-3</c:v>
                </c:pt>
                <c:pt idx="2338">
                  <c:v>7.3586191069363593E-3</c:v>
                </c:pt>
                <c:pt idx="2339">
                  <c:v>7.3544715858098186E-3</c:v>
                </c:pt>
                <c:pt idx="2340">
                  <c:v>7.3503067145619383E-3</c:v>
                </c:pt>
                <c:pt idx="2341">
                  <c:v>7.3461244667338832E-3</c:v>
                </c:pt>
                <c:pt idx="2342">
                  <c:v>7.3419248160266903E-3</c:v>
                </c:pt>
                <c:pt idx="2343">
                  <c:v>7.3377077360614607E-3</c:v>
                </c:pt>
                <c:pt idx="2344">
                  <c:v>7.333473200379359E-3</c:v>
                </c:pt>
                <c:pt idx="2345">
                  <c:v>7.3292211829212306E-3</c:v>
                </c:pt>
                <c:pt idx="2346">
                  <c:v>7.3249516569884321E-3</c:v>
                </c:pt>
                <c:pt idx="2347">
                  <c:v>7.3206645964418726E-3</c:v>
                </c:pt>
                <c:pt idx="2348">
                  <c:v>7.316359974742781E-3</c:v>
                </c:pt>
                <c:pt idx="2349">
                  <c:v>7.3120377656721303E-3</c:v>
                </c:pt>
                <c:pt idx="2350">
                  <c:v>7.3076979428510214E-3</c:v>
                </c:pt>
                <c:pt idx="2351">
                  <c:v>7.3033404798206192E-3</c:v>
                </c:pt>
                <c:pt idx="2352">
                  <c:v>7.2989653502819607E-3</c:v>
                </c:pt>
                <c:pt idx="2353">
                  <c:v>7.2945725279360829E-3</c:v>
                </c:pt>
                <c:pt idx="2354">
                  <c:v>7.2901619864040867E-3</c:v>
                </c:pt>
                <c:pt idx="2355">
                  <c:v>7.285733699147201E-3</c:v>
                </c:pt>
                <c:pt idx="2356">
                  <c:v>7.2812876399463988E-3</c:v>
                </c:pt>
                <c:pt idx="2357">
                  <c:v>7.2768237825826532E-3</c:v>
                </c:pt>
                <c:pt idx="2358">
                  <c:v>7.2723421004372568E-3</c:v>
                </c:pt>
                <c:pt idx="2359">
                  <c:v>7.2678425673711189E-3</c:v>
                </c:pt>
                <c:pt idx="2360">
                  <c:v>7.2617806520813843E-3</c:v>
                </c:pt>
                <c:pt idx="2361">
                  <c:v>7.2581404773597313E-3</c:v>
                </c:pt>
                <c:pt idx="2362">
                  <c:v>7.2542365980599044E-3</c:v>
                </c:pt>
                <c:pt idx="2363">
                  <c:v>7.2496653972020653E-3</c:v>
                </c:pt>
                <c:pt idx="2364">
                  <c:v>7.2450762135289892E-3</c:v>
                </c:pt>
                <c:pt idx="2365">
                  <c:v>7.2404690206617772E-3</c:v>
                </c:pt>
                <c:pt idx="2366">
                  <c:v>7.2358437921415941E-3</c:v>
                </c:pt>
                <c:pt idx="2367">
                  <c:v>7.231200501749413E-3</c:v>
                </c:pt>
                <c:pt idx="2368">
                  <c:v>7.2265391231063347E-3</c:v>
                </c:pt>
                <c:pt idx="2369">
                  <c:v>7.2218596298334603E-3</c:v>
                </c:pt>
                <c:pt idx="2370">
                  <c:v>7.2171619955518906E-3</c:v>
                </c:pt>
                <c:pt idx="2371">
                  <c:v>7.2124461938827267E-3</c:v>
                </c:pt>
                <c:pt idx="2372">
                  <c:v>7.2077121985270054E-3</c:v>
                </c:pt>
                <c:pt idx="2373">
                  <c:v>7.201598856934055E-3</c:v>
                </c:pt>
                <c:pt idx="2374">
                  <c:v>7.1981895210804225E-3</c:v>
                </c:pt>
                <c:pt idx="2375">
                  <c:v>7.1934007863116989E-3</c:v>
                </c:pt>
                <c:pt idx="2376">
                  <c:v>7.1885937525806298E-3</c:v>
                </c:pt>
                <c:pt idx="2377">
                  <c:v>7.183768393108636E-3</c:v>
                </c:pt>
                <c:pt idx="2378">
                  <c:v>7.1782312233459322E-3</c:v>
                </c:pt>
                <c:pt idx="2379">
                  <c:v>7.1740625922256385E-3</c:v>
                </c:pt>
                <c:pt idx="2380">
                  <c:v>7.1691820980568366E-3</c:v>
                </c:pt>
                <c:pt idx="2381">
                  <c:v>7.164283173031194E-3</c:v>
                </c:pt>
                <c:pt idx="2382">
                  <c:v>7.1593657905300034E-3</c:v>
                </c:pt>
                <c:pt idx="2383">
                  <c:v>7.154429924334238E-3</c:v>
                </c:pt>
                <c:pt idx="2384">
                  <c:v>7.1494755480649985E-3</c:v>
                </c:pt>
                <c:pt idx="2385">
                  <c:v>7.1445026354233221E-3</c:v>
                </c:pt>
                <c:pt idx="2386">
                  <c:v>7.1395111601102457E-3</c:v>
                </c:pt>
                <c:pt idx="2387">
                  <c:v>7.134501095507062E-3</c:v>
                </c:pt>
                <c:pt idx="2388">
                  <c:v>7.1294724155546163E-3</c:v>
                </c:pt>
                <c:pt idx="2389">
                  <c:v>7.1244250936342013E-3</c:v>
                </c:pt>
                <c:pt idx="2390">
                  <c:v>7.1193591036067261E-3</c:v>
                </c:pt>
                <c:pt idx="2391">
                  <c:v>7.1142744188534834E-3</c:v>
                </c:pt>
                <c:pt idx="2392">
                  <c:v>7.1091710132353825E-3</c:v>
                </c:pt>
                <c:pt idx="2393">
                  <c:v>7.1040488602935881E-3</c:v>
                </c:pt>
                <c:pt idx="2394">
                  <c:v>7.0989079337291372E-3</c:v>
                </c:pt>
                <c:pt idx="2395">
                  <c:v>7.0937482070831948E-3</c:v>
                </c:pt>
                <c:pt idx="2396">
                  <c:v>7.0885696540567977E-3</c:v>
                </c:pt>
                <c:pt idx="2397">
                  <c:v>7.0833722483509831E-3</c:v>
                </c:pt>
                <c:pt idx="2398">
                  <c:v>7.0781559634269797E-3</c:v>
                </c:pt>
                <c:pt idx="2399">
                  <c:v>7.0729207731456967E-3</c:v>
                </c:pt>
                <c:pt idx="2400">
                  <c:v>7.0676666509683628E-3</c:v>
                </c:pt>
                <c:pt idx="2401">
                  <c:v>7.0623935707558871E-3</c:v>
                </c:pt>
                <c:pt idx="2402">
                  <c:v>7.0571015057296904E-3</c:v>
                </c:pt>
                <c:pt idx="2403">
                  <c:v>7.0517904299904899E-3</c:v>
                </c:pt>
                <c:pt idx="2404">
                  <c:v>7.0464603169995144E-3</c:v>
                </c:pt>
                <c:pt idx="2405">
                  <c:v>7.0411111402979287E-3</c:v>
                </c:pt>
                <c:pt idx="2406">
                  <c:v>7.03574287358677E-3</c:v>
                </c:pt>
                <c:pt idx="2407">
                  <c:v>7.030355490487139E-3</c:v>
                </c:pt>
                <c:pt idx="2408">
                  <c:v>7.024948964780009E-3</c:v>
                </c:pt>
                <c:pt idx="2409">
                  <c:v>7.0195232700065446E-3</c:v>
                </c:pt>
                <c:pt idx="2410">
                  <c:v>7.0140783797079109E-3</c:v>
                </c:pt>
                <c:pt idx="2411">
                  <c:v>7.0086142676650809E-3</c:v>
                </c:pt>
                <c:pt idx="2412">
                  <c:v>7.0023459974422053E-3</c:v>
                </c:pt>
                <c:pt idx="2413">
                  <c:v>6.9968406071385658E-3</c:v>
                </c:pt>
                <c:pt idx="2414">
                  <c:v>6.99210633712255E-3</c:v>
                </c:pt>
                <c:pt idx="2415">
                  <c:v>6.986565074234008E-3</c:v>
                </c:pt>
                <c:pt idx="2416">
                  <c:v>6.9810044578666464E-3</c:v>
                </c:pt>
                <c:pt idx="2417">
                  <c:v>6.9754244615616301E-3</c:v>
                </c:pt>
                <c:pt idx="2418">
                  <c:v>6.9698250587002519E-3</c:v>
                </c:pt>
                <c:pt idx="2419">
                  <c:v>6.9642062233032931E-3</c:v>
                </c:pt>
                <c:pt idx="2420">
                  <c:v>6.9585679289119184E-3</c:v>
                </c:pt>
                <c:pt idx="2421">
                  <c:v>6.9529101489873568E-3</c:v>
                </c:pt>
                <c:pt idx="2422">
                  <c:v>6.9472328573905173E-3</c:v>
                </c:pt>
                <c:pt idx="2423">
                  <c:v>6.9415360277425009E-3</c:v>
                </c:pt>
                <c:pt idx="2424">
                  <c:v>6.9358196335045363E-3</c:v>
                </c:pt>
                <c:pt idx="2425">
                  <c:v>6.9300836483776607E-3</c:v>
                </c:pt>
                <c:pt idx="2426">
                  <c:v>6.9243280461428469E-3</c:v>
                </c:pt>
                <c:pt idx="2427">
                  <c:v>6.9185528002613239E-3</c:v>
                </c:pt>
                <c:pt idx="2428">
                  <c:v>6.9110985778220169E-3</c:v>
                </c:pt>
                <c:pt idx="2429">
                  <c:v>6.9069432725221702E-3</c:v>
                </c:pt>
                <c:pt idx="2430">
                  <c:v>6.9011089377468693E-3</c:v>
                </c:pt>
                <c:pt idx="2431">
                  <c:v>6.8952548541290071E-3</c:v>
                </c:pt>
                <c:pt idx="2432">
                  <c:v>6.8893809949699403E-3</c:v>
                </c:pt>
                <c:pt idx="2433">
                  <c:v>6.8834873342105141E-3</c:v>
                </c:pt>
                <c:pt idx="2434">
                  <c:v>6.8775738452320212E-3</c:v>
                </c:pt>
                <c:pt idx="2435">
                  <c:v>6.8716405018953708E-3</c:v>
                </c:pt>
                <c:pt idx="2436">
                  <c:v>6.8656872778216638E-3</c:v>
                </c:pt>
                <c:pt idx="2437">
                  <c:v>6.8597141463921929E-3</c:v>
                </c:pt>
                <c:pt idx="2438">
                  <c:v>6.8537210815478034E-3</c:v>
                </c:pt>
                <c:pt idx="2439">
                  <c:v>6.84770805682966E-3</c:v>
                </c:pt>
                <c:pt idx="2440">
                  <c:v>6.8416750456989917E-3</c:v>
                </c:pt>
                <c:pt idx="2441">
                  <c:v>6.8356220221765795E-3</c:v>
                </c:pt>
                <c:pt idx="2442">
                  <c:v>6.8295489595637804E-3</c:v>
                </c:pt>
                <c:pt idx="2443">
                  <c:v>6.8234558315616312E-3</c:v>
                </c:pt>
                <c:pt idx="2444">
                  <c:v>6.8173426118711689E-3</c:v>
                </c:pt>
                <c:pt idx="2445">
                  <c:v>6.8112092741134944E-3</c:v>
                </c:pt>
                <c:pt idx="2446">
                  <c:v>6.8050557920695809E-3</c:v>
                </c:pt>
                <c:pt idx="2447">
                  <c:v>6.798882139120721E-3</c:v>
                </c:pt>
                <c:pt idx="2448">
                  <c:v>6.792688289127824E-3</c:v>
                </c:pt>
                <c:pt idx="2449">
                  <c:v>6.7864742155521185E-3</c:v>
                </c:pt>
                <c:pt idx="2450">
                  <c:v>6.7802398920946416E-3</c:v>
                </c:pt>
                <c:pt idx="2451">
                  <c:v>6.7739852925363664E-3</c:v>
                </c:pt>
                <c:pt idx="2452">
                  <c:v>6.7677103903385216E-3</c:v>
                </c:pt>
                <c:pt idx="2453">
                  <c:v>6.7614151592021443E-3</c:v>
                </c:pt>
                <c:pt idx="2454">
                  <c:v>6.7550995726683993E-3</c:v>
                </c:pt>
                <c:pt idx="2455">
                  <c:v>6.7487636045981958E-3</c:v>
                </c:pt>
                <c:pt idx="2456">
                  <c:v>6.7424072284527625E-3</c:v>
                </c:pt>
                <c:pt idx="2457">
                  <c:v>6.7360304179331365E-3</c:v>
                </c:pt>
                <c:pt idx="2458">
                  <c:v>6.7296331466604187E-3</c:v>
                </c:pt>
                <c:pt idx="2459">
                  <c:v>6.72321538825571E-3</c:v>
                </c:pt>
                <c:pt idx="2460">
                  <c:v>6.7167771164200474E-3</c:v>
                </c:pt>
                <c:pt idx="2461">
                  <c:v>6.7103183046945958E-3</c:v>
                </c:pt>
                <c:pt idx="2462">
                  <c:v>6.7038389268603282E-3</c:v>
                </c:pt>
                <c:pt idx="2463">
                  <c:v>6.6973389564584096E-3</c:v>
                </c:pt>
                <c:pt idx="2464">
                  <c:v>6.6908183671099408E-3</c:v>
                </c:pt>
                <c:pt idx="2465">
                  <c:v>6.6842771325159589E-3</c:v>
                </c:pt>
                <c:pt idx="2466">
                  <c:v>6.6777152263775008E-3</c:v>
                </c:pt>
                <c:pt idx="2467">
                  <c:v>6.6711326221557954E-3</c:v>
                </c:pt>
                <c:pt idx="2468">
                  <c:v>6.6645292936318157E-3</c:v>
                </c:pt>
                <c:pt idx="2469">
                  <c:v>6.6579052143467266E-3</c:v>
                </c:pt>
                <c:pt idx="2470">
                  <c:v>6.651260358001565E-3</c:v>
                </c:pt>
                <c:pt idx="2471">
                  <c:v>6.644594698217432E-3</c:v>
                </c:pt>
                <c:pt idx="2472">
                  <c:v>6.6379082086953645E-3</c:v>
                </c:pt>
                <c:pt idx="2473">
                  <c:v>6.6312008629765273E-3</c:v>
                </c:pt>
                <c:pt idx="2474">
                  <c:v>6.6244726347619576E-3</c:v>
                </c:pt>
                <c:pt idx="2475">
                  <c:v>6.6177234976727561E-3</c:v>
                </c:pt>
                <c:pt idx="2476">
                  <c:v>6.6109534253300239E-3</c:v>
                </c:pt>
                <c:pt idx="2477">
                  <c:v>6.6041623913548619E-3</c:v>
                </c:pt>
                <c:pt idx="2478">
                  <c:v>6.5954002189272387E-3</c:v>
                </c:pt>
                <c:pt idx="2479">
                  <c:v>6.5905173333113964E-3</c:v>
                </c:pt>
                <c:pt idx="2480">
                  <c:v>6.5836632564053588E-3</c:v>
                </c:pt>
                <c:pt idx="2481">
                  <c:v>6.5767881125911032E-3</c:v>
                </c:pt>
                <c:pt idx="2482">
                  <c:v>6.5689049750883299E-3</c:v>
                </c:pt>
                <c:pt idx="2483">
                  <c:v>6.5629745181627896E-3</c:v>
                </c:pt>
                <c:pt idx="2484">
                  <c:v>6.5560360150307417E-3</c:v>
                </c:pt>
                <c:pt idx="2485">
                  <c:v>6.5490763393949436E-3</c:v>
                </c:pt>
                <c:pt idx="2486">
                  <c:v>6.5420954648764962E-3</c:v>
                </c:pt>
                <c:pt idx="2487">
                  <c:v>6.5350933651764365E-3</c:v>
                </c:pt>
                <c:pt idx="2488">
                  <c:v>6.5280700139958014E-3</c:v>
                </c:pt>
                <c:pt idx="2489">
                  <c:v>6.5210253847958199E-3</c:v>
                </c:pt>
                <c:pt idx="2490">
                  <c:v>6.513959451357465E-3</c:v>
                </c:pt>
                <c:pt idx="2491">
                  <c:v>6.5068721873018376E-3</c:v>
                </c:pt>
                <c:pt idx="2492">
                  <c:v>6.4997737083771767E-3</c:v>
                </c:pt>
                <c:pt idx="2493">
                  <c:v>6.4926858663039155E-3</c:v>
                </c:pt>
                <c:pt idx="2494">
                  <c:v>6.4856094769893957E-3</c:v>
                </c:pt>
                <c:pt idx="2495">
                  <c:v>6.4785445768844596E-3</c:v>
                </c:pt>
                <c:pt idx="2496">
                  <c:v>6.4714912025198856E-3</c:v>
                </c:pt>
                <c:pt idx="2497">
                  <c:v>6.4644493901067079E-3</c:v>
                </c:pt>
                <c:pt idx="2498">
                  <c:v>6.457419176255641E-3</c:v>
                </c:pt>
                <c:pt idx="2499">
                  <c:v>6.450400597177719E-3</c:v>
                </c:pt>
                <c:pt idx="2500">
                  <c:v>6.4433936894037203E-3</c:v>
                </c:pt>
                <c:pt idx="2501">
                  <c:v>6.4363984893045512E-3</c:v>
                </c:pt>
                <c:pt idx="2502">
                  <c:v>6.429415033251118E-3</c:v>
                </c:pt>
                <c:pt idx="2503">
                  <c:v>6.422443357694263E-3</c:v>
                </c:pt>
                <c:pt idx="2504">
                  <c:v>6.4154834990048926E-3</c:v>
                </c:pt>
                <c:pt idx="2505">
                  <c:v>6.4085354934739769E-3</c:v>
                </c:pt>
                <c:pt idx="2506">
                  <c:v>6.4015993777921665E-3</c:v>
                </c:pt>
                <c:pt idx="2507">
                  <c:v>6.3946751881704955E-3</c:v>
                </c:pt>
                <c:pt idx="2508">
                  <c:v>6.3877629609798703E-3</c:v>
                </c:pt>
                <c:pt idx="2509">
                  <c:v>6.3808627327510692E-3</c:v>
                </c:pt>
                <c:pt idx="2510">
                  <c:v>6.3739745397750625E-3</c:v>
                </c:pt>
                <c:pt idx="2511">
                  <c:v>6.3670984185026924E-3</c:v>
                </c:pt>
                <c:pt idx="2512">
                  <c:v>6.3602344053848014E-3</c:v>
                </c:pt>
                <c:pt idx="2513">
                  <c:v>6.3533825367123598E-3</c:v>
                </c:pt>
                <c:pt idx="2514">
                  <c:v>6.3465428490161457E-3</c:v>
                </c:pt>
                <c:pt idx="2515">
                  <c:v>6.3397153785871296E-3</c:v>
                </c:pt>
                <c:pt idx="2516">
                  <c:v>6.3309552128743007E-3</c:v>
                </c:pt>
                <c:pt idx="2517">
                  <c:v>6.3241558044779822E-3</c:v>
                </c:pt>
                <c:pt idx="2518">
                  <c:v>6.3183375579534129E-3</c:v>
                </c:pt>
                <c:pt idx="2519">
                  <c:v>6.3115610900066343E-3</c:v>
                </c:pt>
                <c:pt idx="2520">
                  <c:v>6.304797026457365E-3</c:v>
                </c:pt>
                <c:pt idx="2521">
                  <c:v>6.2980454039962552E-3</c:v>
                </c:pt>
                <c:pt idx="2522">
                  <c:v>6.2913062588343394E-3</c:v>
                </c:pt>
                <c:pt idx="2523">
                  <c:v>6.2845796274224597E-3</c:v>
                </c:pt>
                <c:pt idx="2524">
                  <c:v>6.2778655461315225E-3</c:v>
                </c:pt>
                <c:pt idx="2525">
                  <c:v>6.2711640514923062E-3</c:v>
                </c:pt>
                <c:pt idx="2526">
                  <c:v>6.2644751797957809E-3</c:v>
                </c:pt>
                <c:pt idx="2527">
                  <c:v>6.2577989673329171E-3</c:v>
                </c:pt>
                <c:pt idx="2528">
                  <c:v>6.251135450714429E-3</c:v>
                </c:pt>
                <c:pt idx="2529">
                  <c:v>6.2444846663911591E-3</c:v>
                </c:pt>
                <c:pt idx="2530">
                  <c:v>6.2378466504142693E-3</c:v>
                </c:pt>
                <c:pt idx="2531">
                  <c:v>6.2312214396342824E-3</c:v>
                </c:pt>
                <c:pt idx="2532">
                  <c:v>6.2246090701023604E-3</c:v>
                </c:pt>
                <c:pt idx="2533">
                  <c:v>6.2161263797921862E-3</c:v>
                </c:pt>
                <c:pt idx="2534">
                  <c:v>6.2104831176146291E-3</c:v>
                </c:pt>
                <c:pt idx="2535">
                  <c:v>6.2048493739830235E-3</c:v>
                </c:pt>
                <c:pt idx="2536">
                  <c:v>6.1982887341915927E-3</c:v>
                </c:pt>
                <c:pt idx="2537">
                  <c:v>6.1917411175826942E-3</c:v>
                </c:pt>
                <c:pt idx="2538">
                  <c:v>6.1852065609269147E-3</c:v>
                </c:pt>
                <c:pt idx="2539">
                  <c:v>6.1786851004352883E-3</c:v>
                </c:pt>
                <c:pt idx="2540">
                  <c:v>6.1721767725586574E-3</c:v>
                </c:pt>
                <c:pt idx="2541">
                  <c:v>6.1656816136679282E-3</c:v>
                </c:pt>
                <c:pt idx="2542">
                  <c:v>6.1591996602938792E-3</c:v>
                </c:pt>
                <c:pt idx="2543">
                  <c:v>6.1527309486475446E-3</c:v>
                </c:pt>
                <c:pt idx="2544">
                  <c:v>6.1462755153396387E-3</c:v>
                </c:pt>
                <c:pt idx="2545">
                  <c:v>6.1398333965811958E-3</c:v>
                </c:pt>
                <c:pt idx="2546">
                  <c:v>6.1334046288230581E-3</c:v>
                </c:pt>
                <c:pt idx="2547">
                  <c:v>6.1269892485960042E-3</c:v>
                </c:pt>
                <c:pt idx="2548">
                  <c:v>6.1205872921910043E-3</c:v>
                </c:pt>
                <c:pt idx="2549">
                  <c:v>6.1141987959789645E-3</c:v>
                </c:pt>
                <c:pt idx="2550">
                  <c:v>6.1078237965705995E-3</c:v>
                </c:pt>
                <c:pt idx="2551">
                  <c:v>6.1014623300970072E-3</c:v>
                </c:pt>
                <c:pt idx="2552">
                  <c:v>6.0951144331689022E-3</c:v>
                </c:pt>
                <c:pt idx="2553">
                  <c:v>6.0887801419973187E-3</c:v>
                </c:pt>
                <c:pt idx="2554">
                  <c:v>6.0824594931130349E-3</c:v>
                </c:pt>
                <c:pt idx="2555">
                  <c:v>6.0761525229668933E-3</c:v>
                </c:pt>
                <c:pt idx="2556">
                  <c:v>6.0698592678498642E-3</c:v>
                </c:pt>
                <c:pt idx="2557">
                  <c:v>6.0635797642127898E-3</c:v>
                </c:pt>
                <c:pt idx="2558">
                  <c:v>6.0573140484265764E-3</c:v>
                </c:pt>
                <c:pt idx="2559">
                  <c:v>6.0510621570220025E-3</c:v>
                </c:pt>
                <c:pt idx="2560">
                  <c:v>6.0448241262101021E-3</c:v>
                </c:pt>
                <c:pt idx="2561">
                  <c:v>6.0385999925216538E-3</c:v>
                </c:pt>
                <c:pt idx="2562">
                  <c:v>6.0323897924074998E-3</c:v>
                </c:pt>
                <c:pt idx="2563">
                  <c:v>6.0261935621586105E-3</c:v>
                </c:pt>
                <c:pt idx="2564">
                  <c:v>6.020011338145892E-3</c:v>
                </c:pt>
                <c:pt idx="2565">
                  <c:v>6.0138431569001227E-3</c:v>
                </c:pt>
                <c:pt idx="2566">
                  <c:v>6.007689054792209E-3</c:v>
                </c:pt>
                <c:pt idx="2567">
                  <c:v>6.0015490681930572E-3</c:v>
                </c:pt>
                <c:pt idx="2568">
                  <c:v>5.993675599436088E-3</c:v>
                </c:pt>
                <c:pt idx="2569">
                  <c:v>5.9875680135590414E-3</c:v>
                </c:pt>
                <c:pt idx="2570">
                  <c:v>5.9823442685225103E-3</c:v>
                </c:pt>
                <c:pt idx="2571">
                  <c:v>5.9762631482751516E-3</c:v>
                </c:pt>
                <c:pt idx="2572">
                  <c:v>5.9701963308267381E-3</c:v>
                </c:pt>
                <c:pt idx="2573">
                  <c:v>5.96414385246824E-3</c:v>
                </c:pt>
                <c:pt idx="2574">
                  <c:v>5.9581057496504997E-3</c:v>
                </c:pt>
                <c:pt idx="2575">
                  <c:v>5.9520820588243595E-3</c:v>
                </c:pt>
                <c:pt idx="2576">
                  <c:v>5.9460728162807897E-3</c:v>
                </c:pt>
                <c:pt idx="2577">
                  <c:v>5.9400780585505686E-3</c:v>
                </c:pt>
                <c:pt idx="2578">
                  <c:v>5.9340978220046026E-3</c:v>
                </c:pt>
                <c:pt idx="2579">
                  <c:v>5.9281321429338618E-3</c:v>
                </c:pt>
                <c:pt idx="2580">
                  <c:v>5.9221810578691247E-3</c:v>
                </c:pt>
                <c:pt idx="2581">
                  <c:v>5.9162446032612337E-3</c:v>
                </c:pt>
                <c:pt idx="2582">
                  <c:v>5.9103228153212228E-3</c:v>
                </c:pt>
                <c:pt idx="2583">
                  <c:v>5.9044157305798706E-3</c:v>
                </c:pt>
                <c:pt idx="2584">
                  <c:v>5.8960992804113488E-3</c:v>
                </c:pt>
                <c:pt idx="2585">
                  <c:v>5.892645816256703E-3</c:v>
                </c:pt>
                <c:pt idx="2586">
                  <c:v>5.8859467340877103E-3</c:v>
                </c:pt>
                <c:pt idx="2587">
                  <c:v>5.8809351514987895E-3</c:v>
                </c:pt>
                <c:pt idx="2588">
                  <c:v>5.8751021287140048E-3</c:v>
                </c:pt>
                <c:pt idx="2589">
                  <c:v>5.8692840275931246E-3</c:v>
                </c:pt>
                <c:pt idx="2590">
                  <c:v>5.8634808843471831E-3</c:v>
                </c:pt>
                <c:pt idx="2591">
                  <c:v>5.8576927355868946E-3</c:v>
                </c:pt>
                <c:pt idx="2592">
                  <c:v>5.8519196176831656E-3</c:v>
                </c:pt>
                <c:pt idx="2593">
                  <c:v>5.8461615669269662E-3</c:v>
                </c:pt>
                <c:pt idx="2594">
                  <c:v>5.8404186198490748E-3</c:v>
                </c:pt>
                <c:pt idx="2595">
                  <c:v>5.8346908127404618E-3</c:v>
                </c:pt>
                <c:pt idx="2596">
                  <c:v>5.8289781820519693E-3</c:v>
                </c:pt>
                <c:pt idx="2597">
                  <c:v>5.8232807643143758E-3</c:v>
                </c:pt>
                <c:pt idx="2598">
                  <c:v>5.8175985956587795E-3</c:v>
                </c:pt>
                <c:pt idx="2599">
                  <c:v>5.8119317126958947E-3</c:v>
                </c:pt>
                <c:pt idx="2600">
                  <c:v>5.8062801517966278E-3</c:v>
                </c:pt>
                <c:pt idx="2601">
                  <c:v>5.8006439493318851E-3</c:v>
                </c:pt>
                <c:pt idx="2602">
                  <c:v>5.7950231417525089E-3</c:v>
                </c:pt>
                <c:pt idx="2603">
                  <c:v>5.7894177653494694E-3</c:v>
                </c:pt>
                <c:pt idx="2604">
                  <c:v>5.7838278567334811E-3</c:v>
                </c:pt>
                <c:pt idx="2605">
                  <c:v>5.7782534519557061E-3</c:v>
                </c:pt>
                <c:pt idx="2606">
                  <c:v>5.772694587946603E-3</c:v>
                </c:pt>
                <c:pt idx="2607">
                  <c:v>5.7671513005974617E-3</c:v>
                </c:pt>
                <c:pt idx="2608">
                  <c:v>5.7616236265989329E-3</c:v>
                </c:pt>
                <c:pt idx="2609">
                  <c:v>5.7561116021620506E-3</c:v>
                </c:pt>
                <c:pt idx="2610">
                  <c:v>5.7506152639774655E-3</c:v>
                </c:pt>
                <c:pt idx="2611">
                  <c:v>5.7451346481762755E-3</c:v>
                </c:pt>
                <c:pt idx="2612">
                  <c:v>5.7396697912892591E-3</c:v>
                </c:pt>
                <c:pt idx="2613">
                  <c:v>5.7342207296073866E-3</c:v>
                </c:pt>
                <c:pt idx="2614">
                  <c:v>5.7287874997413724E-3</c:v>
                </c:pt>
                <c:pt idx="2615">
                  <c:v>5.7233701379022506E-3</c:v>
                </c:pt>
                <c:pt idx="2616">
                  <c:v>5.7179686806207997E-3</c:v>
                </c:pt>
                <c:pt idx="2617">
                  <c:v>5.7125831641879898E-3</c:v>
                </c:pt>
                <c:pt idx="2618">
                  <c:v>5.7072136251345995E-3</c:v>
                </c:pt>
                <c:pt idx="2619">
                  <c:v>5.7018600997515989E-3</c:v>
                </c:pt>
                <c:pt idx="2620">
                  <c:v>5.6943302351530889E-3</c:v>
                </c:pt>
                <c:pt idx="2621">
                  <c:v>5.6890155840072509E-3</c:v>
                </c:pt>
                <c:pt idx="2622">
                  <c:v>5.6851393931722782E-3</c:v>
                </c:pt>
                <c:pt idx="2623">
                  <c:v>5.6798525981704984E-3</c:v>
                </c:pt>
                <c:pt idx="2624">
                  <c:v>5.6745820040493555E-3</c:v>
                </c:pt>
                <c:pt idx="2625">
                  <c:v>5.6693276472596921E-3</c:v>
                </c:pt>
                <c:pt idx="2626">
                  <c:v>5.6640895642523503E-3</c:v>
                </c:pt>
                <c:pt idx="2627">
                  <c:v>5.6588677914781726E-3</c:v>
                </c:pt>
                <c:pt idx="2628">
                  <c:v>5.6536623650682571E-3</c:v>
                </c:pt>
                <c:pt idx="2629">
                  <c:v>5.6484733217132543E-3</c:v>
                </c:pt>
                <c:pt idx="2630">
                  <c:v>5.6433006977041344E-3</c:v>
                </c:pt>
                <c:pt idx="2631">
                  <c:v>5.6381445295716759E-3</c:v>
                </c:pt>
                <c:pt idx="2632">
                  <c:v>5.6330048533670407E-3</c:v>
                </c:pt>
                <c:pt idx="2633">
                  <c:v>5.6265972015179244E-3</c:v>
                </c:pt>
                <c:pt idx="2634">
                  <c:v>5.6198645274996295E-3</c:v>
                </c:pt>
                <c:pt idx="2635">
                  <c:v>5.6147840492215551E-3</c:v>
                </c:pt>
                <c:pt idx="2636">
                  <c:v>5.6097202294580484E-3</c:v>
                </c:pt>
                <c:pt idx="2637">
                  <c:v>5.6046731047398879E-3</c:v>
                </c:pt>
                <c:pt idx="2638">
                  <c:v>5.5989254516664033E-3</c:v>
                </c:pt>
                <c:pt idx="2639">
                  <c:v>5.5946290857633585E-3</c:v>
                </c:pt>
                <c:pt idx="2640">
                  <c:v>5.5896322644066743E-3</c:v>
                </c:pt>
                <c:pt idx="2641">
                  <c:v>5.5846522835789614E-3</c:v>
                </c:pt>
                <c:pt idx="2642">
                  <c:v>5.5796891798109982E-3</c:v>
                </c:pt>
                <c:pt idx="2643">
                  <c:v>5.5747429894736911E-3</c:v>
                </c:pt>
                <c:pt idx="2644">
                  <c:v>5.5698137489379462E-3</c:v>
                </c:pt>
                <c:pt idx="2645">
                  <c:v>5.56490149457467E-3</c:v>
                </c:pt>
                <c:pt idx="2646">
                  <c:v>5.5600062629146407E-3</c:v>
                </c:pt>
                <c:pt idx="2647">
                  <c:v>5.5551280901688926E-3</c:v>
                </c:pt>
                <c:pt idx="2648">
                  <c:v>5.5502670128682041E-3</c:v>
                </c:pt>
                <c:pt idx="2649">
                  <c:v>5.5454230674634175E-3</c:v>
                </c:pt>
                <c:pt idx="2650">
                  <c:v>5.5405962903254391E-3</c:v>
                </c:pt>
                <c:pt idx="2651">
                  <c:v>5.5357867177452391E-3</c:v>
                </c:pt>
                <c:pt idx="2652">
                  <c:v>5.5309943861736599E-3</c:v>
                </c:pt>
                <c:pt idx="2653">
                  <c:v>5.5262193321414799E-3</c:v>
                </c:pt>
                <c:pt idx="2654">
                  <c:v>5.5214615919396692E-3</c:v>
                </c:pt>
                <c:pt idx="2655">
                  <c:v>5.5167212018591982E-3</c:v>
                </c:pt>
                <c:pt idx="2656">
                  <c:v>5.5119981985907174E-3</c:v>
                </c:pt>
                <c:pt idx="2657">
                  <c:v>5.5072926183452608E-3</c:v>
                </c:pt>
                <c:pt idx="2658">
                  <c:v>5.502604497573671E-3</c:v>
                </c:pt>
                <c:pt idx="2659">
                  <c:v>5.4979338726468541E-3</c:v>
                </c:pt>
                <c:pt idx="2660">
                  <c:v>5.4932807800156525E-3</c:v>
                </c:pt>
                <c:pt idx="2661">
                  <c:v>5.4886452560509724E-3</c:v>
                </c:pt>
                <c:pt idx="2662">
                  <c:v>5.4840273372036563E-3</c:v>
                </c:pt>
                <c:pt idx="2663">
                  <c:v>5.4794270597646744E-3</c:v>
                </c:pt>
                <c:pt idx="2664">
                  <c:v>5.474844460264805E-3</c:v>
                </c:pt>
                <c:pt idx="2665">
                  <c:v>5.4702795749950184E-3</c:v>
                </c:pt>
                <c:pt idx="2666">
                  <c:v>5.465732440486093E-3</c:v>
                </c:pt>
                <c:pt idx="2667">
                  <c:v>5.461203093108935E-3</c:v>
                </c:pt>
                <c:pt idx="2668">
                  <c:v>5.4566915690745788E-3</c:v>
                </c:pt>
                <c:pt idx="2669">
                  <c:v>5.4521979050736746E-3</c:v>
                </c:pt>
                <c:pt idx="2670">
                  <c:v>5.4477221373971929E-3</c:v>
                </c:pt>
                <c:pt idx="2671">
                  <c:v>5.4432643023361038E-3</c:v>
                </c:pt>
                <c:pt idx="2672">
                  <c:v>5.4372842382521824E-3</c:v>
                </c:pt>
                <c:pt idx="2673">
                  <c:v>5.4337723537489779E-3</c:v>
                </c:pt>
                <c:pt idx="2674">
                  <c:v>5.4299987575934239E-3</c:v>
                </c:pt>
                <c:pt idx="2675">
                  <c:v>5.4256130175822648E-3</c:v>
                </c:pt>
                <c:pt idx="2676">
                  <c:v>5.4212453921209658E-3</c:v>
                </c:pt>
                <c:pt idx="2677">
                  <c:v>5.4168959179001774E-3</c:v>
                </c:pt>
                <c:pt idx="2678">
                  <c:v>5.4125646312108699E-3</c:v>
                </c:pt>
                <c:pt idx="2679">
                  <c:v>5.4082515684239496E-3</c:v>
                </c:pt>
                <c:pt idx="2680">
                  <c:v>5.4039567660701948E-3</c:v>
                </c:pt>
                <c:pt idx="2681">
                  <c:v>5.3996802604405758E-3</c:v>
                </c:pt>
                <c:pt idx="2682">
                  <c:v>5.3954220879059989E-3</c:v>
                </c:pt>
                <c:pt idx="2683">
                  <c:v>5.3911822849972424E-3</c:v>
                </c:pt>
                <c:pt idx="2684">
                  <c:v>5.3869608879253406E-3</c:v>
                </c:pt>
                <c:pt idx="2685">
                  <c:v>5.3827579333809439E-3</c:v>
                </c:pt>
                <c:pt idx="2686">
                  <c:v>5.3785734574951505E-3</c:v>
                </c:pt>
                <c:pt idx="2687">
                  <c:v>5.3744074968786748E-3</c:v>
                </c:pt>
                <c:pt idx="2688">
                  <c:v>5.369078526333837E-3</c:v>
                </c:pt>
                <c:pt idx="2689">
                  <c:v>5.3661312666974936E-3</c:v>
                </c:pt>
                <c:pt idx="2690">
                  <c:v>5.3620210699545368E-3</c:v>
                </c:pt>
                <c:pt idx="2691">
                  <c:v>5.3579295339645228E-3</c:v>
                </c:pt>
                <c:pt idx="2692">
                  <c:v>5.35385669525823E-3</c:v>
                </c:pt>
                <c:pt idx="2693">
                  <c:v>5.3498025901266288E-3</c:v>
                </c:pt>
                <c:pt idx="2694">
                  <c:v>5.3457672550205615E-3</c:v>
                </c:pt>
                <c:pt idx="2695">
                  <c:v>5.3417507263109343E-3</c:v>
                </c:pt>
                <c:pt idx="2696">
                  <c:v>5.3377530403686535E-3</c:v>
                </c:pt>
                <c:pt idx="2697">
                  <c:v>5.3337742336445615E-3</c:v>
                </c:pt>
                <c:pt idx="2698">
                  <c:v>5.3298143425895006E-3</c:v>
                </c:pt>
                <c:pt idx="2699">
                  <c:v>5.325873403494441E-3</c:v>
                </c:pt>
                <c:pt idx="2700">
                  <c:v>5.3219514528901612E-3</c:v>
                </c:pt>
                <c:pt idx="2701">
                  <c:v>5.3180485269077593E-3</c:v>
                </c:pt>
                <c:pt idx="2702">
                  <c:v>5.3141646623977579E-3</c:v>
                </c:pt>
                <c:pt idx="2703">
                  <c:v>5.310299895411319E-3</c:v>
                </c:pt>
                <c:pt idx="2704">
                  <c:v>5.3064542625591571E-3</c:v>
                </c:pt>
                <c:pt idx="2705">
                  <c:v>5.3026278000523064E-3</c:v>
                </c:pt>
                <c:pt idx="2706">
                  <c:v>5.2988205445014813E-3</c:v>
                </c:pt>
                <c:pt idx="2707">
                  <c:v>5.29503253203778E-3</c:v>
                </c:pt>
                <c:pt idx="2708">
                  <c:v>5.291263799351853E-3</c:v>
                </c:pt>
                <c:pt idx="2709">
                  <c:v>5.2875143826547344E-3</c:v>
                </c:pt>
                <c:pt idx="2710">
                  <c:v>5.2837843185571387E-3</c:v>
                </c:pt>
                <c:pt idx="2711">
                  <c:v>5.280073643190164E-3</c:v>
                </c:pt>
                <c:pt idx="2712">
                  <c:v>5.2763823931645248E-3</c:v>
                </c:pt>
                <c:pt idx="2713">
                  <c:v>5.2727106046912553E-3</c:v>
                </c:pt>
                <c:pt idx="2714">
                  <c:v>5.2690583143810699E-3</c:v>
                </c:pt>
                <c:pt idx="2715">
                  <c:v>5.2654255586048748E-3</c:v>
                </c:pt>
                <c:pt idx="2716">
                  <c:v>5.2618123736536404E-3</c:v>
                </c:pt>
                <c:pt idx="2717">
                  <c:v>5.258218795978209E-3</c:v>
                </c:pt>
                <c:pt idx="2718">
                  <c:v>5.2546448620294228E-3</c:v>
                </c:pt>
                <c:pt idx="2719">
                  <c:v>5.2510906081781883E-3</c:v>
                </c:pt>
                <c:pt idx="2720">
                  <c:v>5.2475560707954116E-3</c:v>
                </c:pt>
                <c:pt idx="2721">
                  <c:v>5.2440412863319352E-3</c:v>
                </c:pt>
                <c:pt idx="2722">
                  <c:v>5.2405462911586653E-3</c:v>
                </c:pt>
                <c:pt idx="2723">
                  <c:v>5.2370711217264443E-3</c:v>
                </c:pt>
                <c:pt idx="2724">
                  <c:v>5.2336158144061784E-3</c:v>
                </c:pt>
                <c:pt idx="2725">
                  <c:v>5.23018040564871E-3</c:v>
                </c:pt>
                <c:pt idx="2726">
                  <c:v>5.2267649318249454E-3</c:v>
                </c:pt>
                <c:pt idx="2727">
                  <c:v>5.2233694292258548E-3</c:v>
                </c:pt>
                <c:pt idx="2728">
                  <c:v>5.2199939343822166E-3</c:v>
                </c:pt>
                <c:pt idx="2729">
                  <c:v>5.2166384837448732E-3</c:v>
                </c:pt>
                <c:pt idx="2730">
                  <c:v>5.2133031136047947E-3</c:v>
                </c:pt>
                <c:pt idx="2731">
                  <c:v>5.2099878604128236E-3</c:v>
                </c:pt>
                <c:pt idx="2732">
                  <c:v>5.2066927605398661E-3</c:v>
                </c:pt>
                <c:pt idx="2733">
                  <c:v>5.2034178504367645E-3</c:v>
                </c:pt>
                <c:pt idx="2734">
                  <c:v>5.2001631665543613E-3</c:v>
                </c:pt>
                <c:pt idx="2735">
                  <c:v>5.1969287451036905E-3</c:v>
                </c:pt>
                <c:pt idx="2736">
                  <c:v>5.1937146226954667E-3</c:v>
                </c:pt>
                <c:pt idx="2737">
                  <c:v>5.1905208357005961E-3</c:v>
                </c:pt>
                <c:pt idx="2738">
                  <c:v>5.1873474204100489E-3</c:v>
                </c:pt>
                <c:pt idx="2739">
                  <c:v>5.1832973076049171E-3</c:v>
                </c:pt>
                <c:pt idx="2740">
                  <c:v>5.1810618507452944E-3</c:v>
                </c:pt>
                <c:pt idx="2741">
                  <c:v>5.1779497691928356E-3</c:v>
                </c:pt>
                <c:pt idx="2742">
                  <c:v>5.1748582050681335E-3</c:v>
                </c:pt>
                <c:pt idx="2743">
                  <c:v>5.1717871946621585E-3</c:v>
                </c:pt>
                <c:pt idx="2744">
                  <c:v>5.1687367744257529E-3</c:v>
                </c:pt>
                <c:pt idx="2745">
                  <c:v>5.1657069808896949E-3</c:v>
                </c:pt>
                <c:pt idx="2746">
                  <c:v>5.162697850344955E-3</c:v>
                </c:pt>
                <c:pt idx="2747">
                  <c:v>5.1597094191624393E-3</c:v>
                </c:pt>
                <c:pt idx="2748">
                  <c:v>5.1567417237929902E-3</c:v>
                </c:pt>
                <c:pt idx="2749">
                  <c:v>5.153794800607514E-3</c:v>
                </c:pt>
                <c:pt idx="2750">
                  <c:v>5.1508686861367892E-3</c:v>
                </c:pt>
                <c:pt idx="2751">
                  <c:v>5.1479634165918498E-3</c:v>
                </c:pt>
                <c:pt idx="2752">
                  <c:v>5.1450790285034742E-3</c:v>
                </c:pt>
                <c:pt idx="2753">
                  <c:v>5.1422155583225049E-3</c:v>
                </c:pt>
                <c:pt idx="2754">
                  <c:v>5.1393730422599759E-3</c:v>
                </c:pt>
                <c:pt idx="2755">
                  <c:v>5.1365515168466658E-3</c:v>
                </c:pt>
                <c:pt idx="2756">
                  <c:v>5.1337510185334168E-3</c:v>
                </c:pt>
                <c:pt idx="2757">
                  <c:v>5.1309715836111991E-3</c:v>
                </c:pt>
                <c:pt idx="2758">
                  <c:v>5.1282132486107912E-3</c:v>
                </c:pt>
                <c:pt idx="2759">
                  <c:v>5.1254760498231633E-3</c:v>
                </c:pt>
                <c:pt idx="2760">
                  <c:v>5.1227600236192217E-3</c:v>
                </c:pt>
                <c:pt idx="2761">
                  <c:v>5.1200652065297447E-3</c:v>
                </c:pt>
                <c:pt idx="2762">
                  <c:v>5.1173916350055748E-3</c:v>
                </c:pt>
                <c:pt idx="2763">
                  <c:v>5.11473934517781E-3</c:v>
                </c:pt>
                <c:pt idx="2764">
                  <c:v>5.1121083737371009E-3</c:v>
                </c:pt>
                <c:pt idx="2765">
                  <c:v>5.1094987569744177E-3</c:v>
                </c:pt>
                <c:pt idx="2766">
                  <c:v>5.1069105312606666E-3</c:v>
                </c:pt>
                <c:pt idx="2767">
                  <c:v>5.104343732966754E-3</c:v>
                </c:pt>
                <c:pt idx="2768">
                  <c:v>5.1017983986234583E-3</c:v>
                </c:pt>
                <c:pt idx="2769">
                  <c:v>5.0992745646016857E-3</c:v>
                </c:pt>
                <c:pt idx="2770">
                  <c:v>5.0967722672723426E-3</c:v>
                </c:pt>
                <c:pt idx="2771">
                  <c:v>5.0942915429263991E-3</c:v>
                </c:pt>
                <c:pt idx="2772">
                  <c:v>5.0918324283344418E-3</c:v>
                </c:pt>
                <c:pt idx="2773">
                  <c:v>5.0893949594676968E-3</c:v>
                </c:pt>
                <c:pt idx="2774">
                  <c:v>5.0869791728569425E-3</c:v>
                </c:pt>
                <c:pt idx="2775">
                  <c:v>5.0845851050329571E-3</c:v>
                </c:pt>
                <c:pt idx="2776">
                  <c:v>5.0818756685977462E-3</c:v>
                </c:pt>
                <c:pt idx="2777">
                  <c:v>5.0798622711489827E-3</c:v>
                </c:pt>
                <c:pt idx="2778">
                  <c:v>5.0775335779107422E-3</c:v>
                </c:pt>
                <c:pt idx="2779">
                  <c:v>5.0752267491027681E-3</c:v>
                </c:pt>
                <c:pt idx="2780">
                  <c:v>5.0729418208561583E-3</c:v>
                </c:pt>
                <c:pt idx="2781">
                  <c:v>5.0706788298615635E-3</c:v>
                </c:pt>
                <c:pt idx="2782">
                  <c:v>5.0684378123300178E-3</c:v>
                </c:pt>
                <c:pt idx="2783">
                  <c:v>5.0662188047922996E-3</c:v>
                </c:pt>
                <c:pt idx="2784">
                  <c:v>5.0640218436193152E-3</c:v>
                </c:pt>
                <c:pt idx="2785">
                  <c:v>5.0618469651819709E-3</c:v>
                </c:pt>
                <c:pt idx="2786">
                  <c:v>5.059694205931109E-3</c:v>
                </c:pt>
                <c:pt idx="2787">
                  <c:v>5.0575636022376358E-3</c:v>
                </c:pt>
                <c:pt idx="2788">
                  <c:v>5.0554551905523937E-3</c:v>
                </c:pt>
                <c:pt idx="2789">
                  <c:v>5.0527770426089802E-3</c:v>
                </c:pt>
                <c:pt idx="2790">
                  <c:v>5.0513050885303556E-3</c:v>
                </c:pt>
                <c:pt idx="2791">
                  <c:v>5.0492634710952444E-3</c:v>
                </c:pt>
                <c:pt idx="2792">
                  <c:v>5.0472441913118615E-3</c:v>
                </c:pt>
                <c:pt idx="2793">
                  <c:v>5.0452472854711772E-3</c:v>
                </c:pt>
                <c:pt idx="2794">
                  <c:v>5.0429925507522455E-3</c:v>
                </c:pt>
                <c:pt idx="2795">
                  <c:v>5.0413207414212735E-3</c:v>
                </c:pt>
                <c:pt idx="2796">
                  <c:v>5.0393911759538668E-3</c:v>
                </c:pt>
                <c:pt idx="2797">
                  <c:v>5.0374841300726558E-3</c:v>
                </c:pt>
                <c:pt idx="2798">
                  <c:v>5.0355996402284831E-3</c:v>
                </c:pt>
                <c:pt idx="2799">
                  <c:v>5.0337377428721908E-3</c:v>
                </c:pt>
                <c:pt idx="2800">
                  <c:v>5.0318984742148132E-3</c:v>
                </c:pt>
                <c:pt idx="2801">
                  <c:v>5.0300818708670647E-3</c:v>
                </c:pt>
                <c:pt idx="2802">
                  <c:v>5.0282879691199156E-3</c:v>
                </c:pt>
                <c:pt idx="2803">
                  <c:v>5.0265168054242082E-3</c:v>
                </c:pt>
                <c:pt idx="2804">
                  <c:v>5.0247684159909767E-3</c:v>
                </c:pt>
                <c:pt idx="2805">
                  <c:v>5.0230428375908076E-3</c:v>
                </c:pt>
                <c:pt idx="2806">
                  <c:v>5.0213401064347352E-3</c:v>
                </c:pt>
                <c:pt idx="2807">
                  <c:v>5.0196602588137296E-3</c:v>
                </c:pt>
                <c:pt idx="2808">
                  <c:v>5.0180033313385053E-3</c:v>
                </c:pt>
                <c:pt idx="2809">
                  <c:v>5.0163693603000326E-3</c:v>
                </c:pt>
                <c:pt idx="2810">
                  <c:v>5.0147583819892816E-3</c:v>
                </c:pt>
                <c:pt idx="2811">
                  <c:v>5.0131704330969029E-3</c:v>
                </c:pt>
                <c:pt idx="2812">
                  <c:v>5.0116055498339307E-3</c:v>
                </c:pt>
                <c:pt idx="2813">
                  <c:v>5.0100637685712712E-3</c:v>
                </c:pt>
                <c:pt idx="2814">
                  <c:v>5.0085451258397029E-3</c:v>
                </c:pt>
                <c:pt idx="2815">
                  <c:v>5.007049658010132E-3</c:v>
                </c:pt>
                <c:pt idx="2816">
                  <c:v>5.0055774014534649E-3</c:v>
                </c:pt>
                <c:pt idx="2817">
                  <c:v>5.0041283925406077E-3</c:v>
                </c:pt>
                <c:pt idx="2818">
                  <c:v>5.0027026677224029E-3</c:v>
                </c:pt>
                <c:pt idx="2819">
                  <c:v>5.0013002634496928E-3</c:v>
                </c:pt>
                <c:pt idx="2820">
                  <c:v>4.9999212160933837E-3</c:v>
                </c:pt>
                <c:pt idx="2821">
                  <c:v>4.9985655619444458E-3</c:v>
                </c:pt>
                <c:pt idx="2822">
                  <c:v>4.9972333375336575E-3</c:v>
                </c:pt>
                <c:pt idx="2823">
                  <c:v>4.9959245792319251E-3</c:v>
                </c:pt>
                <c:pt idx="2824">
                  <c:v>4.994639323490091E-3</c:v>
                </c:pt>
                <c:pt idx="2825">
                  <c:v>4.9933776065991253E-3</c:v>
                </c:pt>
                <c:pt idx="2826">
                  <c:v>4.9921394650898065E-3</c:v>
                </c:pt>
                <c:pt idx="2827">
                  <c:v>4.9909249352531049E-3</c:v>
                </c:pt>
                <c:pt idx="2828">
                  <c:v>4.9893981503146279E-3</c:v>
                </c:pt>
                <c:pt idx="2829">
                  <c:v>4.9882377269572231E-3</c:v>
                </c:pt>
                <c:pt idx="2830">
                  <c:v>4.9872619651658567E-3</c:v>
                </c:pt>
                <c:pt idx="2831">
                  <c:v>4.9861456431710138E-3</c:v>
                </c:pt>
                <c:pt idx="2832">
                  <c:v>4.9850531202189075E-3</c:v>
                </c:pt>
                <c:pt idx="2833">
                  <c:v>4.9839844324406357E-3</c:v>
                </c:pt>
                <c:pt idx="2834">
                  <c:v>4.9829396166067852E-3</c:v>
                </c:pt>
                <c:pt idx="2835">
                  <c:v>4.981918708848454E-3</c:v>
                </c:pt>
                <c:pt idx="2836">
                  <c:v>4.9809217456164845E-3</c:v>
                </c:pt>
                <c:pt idx="2837">
                  <c:v>4.979948763361719E-3</c:v>
                </c:pt>
                <c:pt idx="2838">
                  <c:v>4.978999798694872E-3</c:v>
                </c:pt>
                <c:pt idx="2839">
                  <c:v>4.9780748875871694E-3</c:v>
                </c:pt>
                <c:pt idx="2840">
                  <c:v>4.9771740666493258E-3</c:v>
                </c:pt>
                <c:pt idx="2841">
                  <c:v>4.9762973724121196E-3</c:v>
                </c:pt>
                <c:pt idx="2842">
                  <c:v>4.9754448410865848E-3</c:v>
                </c:pt>
                <c:pt idx="2843">
                  <c:v>4.9746165092035E-3</c:v>
                </c:pt>
                <c:pt idx="2844">
                  <c:v>4.9735871279832367E-3</c:v>
                </c:pt>
                <c:pt idx="2845">
                  <c:v>4.9730325892483052E-3</c:v>
                </c:pt>
                <c:pt idx="2846">
                  <c:v>4.9721711297046056E-3</c:v>
                </c:pt>
                <c:pt idx="2847">
                  <c:v>4.9715459037535936E-3</c:v>
                </c:pt>
                <c:pt idx="2848">
                  <c:v>4.9708391148062248E-3</c:v>
                </c:pt>
                <c:pt idx="2849">
                  <c:v>4.9701567437665517E-3</c:v>
                </c:pt>
                <c:pt idx="2850">
                  <c:v>4.9694988270854168E-3</c:v>
                </c:pt>
                <c:pt idx="2851">
                  <c:v>4.9688654008139821E-3</c:v>
                </c:pt>
                <c:pt idx="2852">
                  <c:v>4.9682565016428981E-3</c:v>
                </c:pt>
                <c:pt idx="2853">
                  <c:v>4.9676721659430711E-3</c:v>
                </c:pt>
                <c:pt idx="2854">
                  <c:v>4.9671124300854075E-3</c:v>
                </c:pt>
                <c:pt idx="2855">
                  <c:v>4.9665773305207495E-3</c:v>
                </c:pt>
                <c:pt idx="2856">
                  <c:v>4.9660669035400673E-3</c:v>
                </c:pt>
                <c:pt idx="2857">
                  <c:v>4.9655811856741394E-3</c:v>
                </c:pt>
                <c:pt idx="2858">
                  <c:v>4.9651202132938721E-3</c:v>
                </c:pt>
                <c:pt idx="2859">
                  <c:v>4.9646840226902356E-3</c:v>
                </c:pt>
                <c:pt idx="2860">
                  <c:v>4.9642726503140722E-3</c:v>
                </c:pt>
                <c:pt idx="2861">
                  <c:v>4.9638861327760964E-3</c:v>
                </c:pt>
                <c:pt idx="2862">
                  <c:v>4.9635245062074063E-3</c:v>
                </c:pt>
                <c:pt idx="2863">
                  <c:v>4.9631878070588442E-3</c:v>
                </c:pt>
                <c:pt idx="2864">
                  <c:v>4.9628760718611886E-3</c:v>
                </c:pt>
                <c:pt idx="2865">
                  <c:v>4.9625893369853458E-3</c:v>
                </c:pt>
                <c:pt idx="2866">
                  <c:v>4.9623276387222859E-3</c:v>
                </c:pt>
                <c:pt idx="2867">
                  <c:v>4.9620910136027874E-3</c:v>
                </c:pt>
                <c:pt idx="2868">
                  <c:v>4.9618794980776926E-3</c:v>
                </c:pt>
                <c:pt idx="2869">
                  <c:v>4.9616931282780996E-3</c:v>
                </c:pt>
                <c:pt idx="2870">
                  <c:v>4.961531940974595E-3</c:v>
                </c:pt>
                <c:pt idx="2871">
                  <c:v>4.961395972298277E-3</c:v>
                </c:pt>
                <c:pt idx="2872">
                  <c:v>4.9612852587799239E-3</c:v>
                </c:pt>
                <c:pt idx="2873">
                  <c:v>4.9611998367105059E-3</c:v>
                </c:pt>
                <c:pt idx="2874">
                  <c:v>4.9611397426208015E-3</c:v>
                </c:pt>
                <c:pt idx="2875">
                  <c:v>4.9611050128817169E-3</c:v>
                </c:pt>
                <c:pt idx="2876">
                  <c:v>4.9610956838641584E-3</c:v>
                </c:pt>
                <c:pt idx="2877">
                  <c:v>4.9611117920189685E-3</c:v>
                </c:pt>
                <c:pt idx="2878">
                  <c:v>4.9611533736371172E-3</c:v>
                </c:pt>
                <c:pt idx="2879">
                  <c:v>4.961220465249383E-3</c:v>
                </c:pt>
                <c:pt idx="2880">
                  <c:v>4.9613442685370046E-3</c:v>
                </c:pt>
                <c:pt idx="2881">
                  <c:v>4.9614698053179751E-3</c:v>
                </c:pt>
                <c:pt idx="2882">
                  <c:v>4.9615978058881183E-3</c:v>
                </c:pt>
                <c:pt idx="2883">
                  <c:v>4.9617709694516066E-3</c:v>
                </c:pt>
                <c:pt idx="2884">
                  <c:v>4.9619698301395232E-3</c:v>
                </c:pt>
                <c:pt idx="2885">
                  <c:v>4.9621944244027105E-3</c:v>
                </c:pt>
                <c:pt idx="2886">
                  <c:v>4.9624447886920109E-3</c:v>
                </c:pt>
                <c:pt idx="2887">
                  <c:v>4.9627209592983945E-3</c:v>
                </c:pt>
                <c:pt idx="2888">
                  <c:v>4.9630229728325759E-3</c:v>
                </c:pt>
                <c:pt idx="2889">
                  <c:v>4.9633508654256531E-3</c:v>
                </c:pt>
                <c:pt idx="2890">
                  <c:v>4.9637046736084045E-3</c:v>
                </c:pt>
                <c:pt idx="2891">
                  <c:v>4.9640844339116086E-3</c:v>
                </c:pt>
                <c:pt idx="2892">
                  <c:v>4.9644901825462995E-3</c:v>
                </c:pt>
                <c:pt idx="2893">
                  <c:v>4.9649219560432556E-3</c:v>
                </c:pt>
                <c:pt idx="2894">
                  <c:v>4.9653797906934471E-3</c:v>
                </c:pt>
                <c:pt idx="2895">
                  <c:v>4.9661478042661855E-3</c:v>
                </c:pt>
                <c:pt idx="2896">
                  <c:v>4.966373789336842E-3</c:v>
                </c:pt>
                <c:pt idx="2897">
                  <c:v>4.966910026151794E-3</c:v>
                </c:pt>
                <c:pt idx="2898">
                  <c:v>4.9675479875155304E-3</c:v>
                </c:pt>
                <c:pt idx="2899">
                  <c:v>4.9681473991558533E-3</c:v>
                </c:pt>
                <c:pt idx="2900">
                  <c:v>4.9687661227881819E-3</c:v>
                </c:pt>
                <c:pt idx="2901">
                  <c:v>4.9694111677656139E-3</c:v>
                </c:pt>
                <c:pt idx="2902">
                  <c:v>4.9700825703791196E-3</c:v>
                </c:pt>
                <c:pt idx="2903">
                  <c:v>4.9707803670795414E-3</c:v>
                </c:pt>
                <c:pt idx="2904">
                  <c:v>4.9715045942377856E-3</c:v>
                </c:pt>
                <c:pt idx="2905">
                  <c:v>4.9722552882247584E-3</c:v>
                </c:pt>
                <c:pt idx="2906">
                  <c:v>4.9730324854913022E-3</c:v>
                </c:pt>
                <c:pt idx="2907">
                  <c:v>4.9738362224882593E-3</c:v>
                </c:pt>
                <c:pt idx="2908">
                  <c:v>4.974666535586536E-3</c:v>
                </c:pt>
                <c:pt idx="2909">
                  <c:v>4.9755234610771026E-3</c:v>
                </c:pt>
                <c:pt idx="2910">
                  <c:v>4.9764070354907375E-3</c:v>
                </c:pt>
                <c:pt idx="2911">
                  <c:v>4.9773172952782829E-3</c:v>
                </c:pt>
                <c:pt idx="2912">
                  <c:v>4.9782542766507731E-3</c:v>
                </c:pt>
                <c:pt idx="2913">
                  <c:v>4.9792180161389865E-3</c:v>
                </c:pt>
                <c:pt idx="2914">
                  <c:v>4.9802085501937654E-3</c:v>
                </c:pt>
                <c:pt idx="2915">
                  <c:v>4.9812259151860161E-3</c:v>
                </c:pt>
                <c:pt idx="2916">
                  <c:v>4.9822701474866449E-3</c:v>
                </c:pt>
                <c:pt idx="2917">
                  <c:v>4.983341283466558E-3</c:v>
                </c:pt>
                <c:pt idx="2918">
                  <c:v>4.9844393595765979E-3</c:v>
                </c:pt>
                <c:pt idx="2919">
                  <c:v>4.9855644123475429E-3</c:v>
                </c:pt>
                <c:pt idx="2920">
                  <c:v>4.986716477830555E-3</c:v>
                </c:pt>
                <c:pt idx="2921">
                  <c:v>4.987895592796221E-3</c:v>
                </c:pt>
                <c:pt idx="2922">
                  <c:v>4.9891017936154469E-3</c:v>
                </c:pt>
                <c:pt idx="2923">
                  <c:v>4.990335116419331E-3</c:v>
                </c:pt>
                <c:pt idx="2924">
                  <c:v>4.9915955978185877E-3</c:v>
                </c:pt>
                <c:pt idx="2925">
                  <c:v>4.9928832741041873E-3</c:v>
                </c:pt>
                <c:pt idx="2926">
                  <c:v>4.9941981818868442E-3</c:v>
                </c:pt>
                <c:pt idx="2927">
                  <c:v>4.9955403573775925E-3</c:v>
                </c:pt>
                <c:pt idx="2928">
                  <c:v>4.9969098371072107E-3</c:v>
                </c:pt>
                <c:pt idx="2929">
                  <c:v>4.998306657366669E-3</c:v>
                </c:pt>
                <c:pt idx="2930">
                  <c:v>4.9997308546068098E-3</c:v>
                </c:pt>
                <c:pt idx="2931">
                  <c:v>5.0011824652784753E-3</c:v>
                </c:pt>
                <c:pt idx="2932">
                  <c:v>5.0035190415709252E-3</c:v>
                </c:pt>
                <c:pt idx="2933">
                  <c:v>5.0050413109214986E-3</c:v>
                </c:pt>
                <c:pt idx="2934">
                  <c:v>5.0062153105390195E-3</c:v>
                </c:pt>
                <c:pt idx="2935">
                  <c:v>5.0077848633733879E-3</c:v>
                </c:pt>
                <c:pt idx="2936">
                  <c:v>5.0093820228447328E-3</c:v>
                </c:pt>
                <c:pt idx="2937">
                  <c:v>5.0110068252706697E-3</c:v>
                </c:pt>
                <c:pt idx="2938">
                  <c:v>5.0126593071553316E-3</c:v>
                </c:pt>
                <c:pt idx="2939">
                  <c:v>5.0143395048163342E-3</c:v>
                </c:pt>
                <c:pt idx="2940">
                  <c:v>5.0160474547311651E-3</c:v>
                </c:pt>
                <c:pt idx="2941">
                  <c:v>5.017783193297376E-3</c:v>
                </c:pt>
                <c:pt idx="2942">
                  <c:v>5.0195467568592278E-3</c:v>
                </c:pt>
                <c:pt idx="2943">
                  <c:v>5.0213381818942082E-3</c:v>
                </c:pt>
                <c:pt idx="2944">
                  <c:v>5.0231575047465782E-3</c:v>
                </c:pt>
                <c:pt idx="2945">
                  <c:v>5.0257346519622104E-3</c:v>
                </c:pt>
                <c:pt idx="2946">
                  <c:v>5.0273505144460273E-3</c:v>
                </c:pt>
                <c:pt idx="2947">
                  <c:v>5.0292617043723453E-3</c:v>
                </c:pt>
                <c:pt idx="2948">
                  <c:v>5.0312009473785224E-3</c:v>
                </c:pt>
                <c:pt idx="2949">
                  <c:v>5.0331682798354649E-3</c:v>
                </c:pt>
                <c:pt idx="2950">
                  <c:v>5.0354511017669523E-3</c:v>
                </c:pt>
                <c:pt idx="2951">
                  <c:v>5.0371873588250793E-3</c:v>
                </c:pt>
                <c:pt idx="2952">
                  <c:v>5.0392391782594359E-3</c:v>
                </c:pt>
                <c:pt idx="2953">
                  <c:v>5.0413192327081191E-3</c:v>
                </c:pt>
                <c:pt idx="2954">
                  <c:v>5.0434275587019073E-3</c:v>
                </c:pt>
                <c:pt idx="2955">
                  <c:v>5.0455641925317707E-3</c:v>
                </c:pt>
                <c:pt idx="2956">
                  <c:v>5.0477291707284877E-3</c:v>
                </c:pt>
                <c:pt idx="2957">
                  <c:v>5.0499225295830286E-3</c:v>
                </c:pt>
                <c:pt idx="2958">
                  <c:v>5.0521443057061077E-3</c:v>
                </c:pt>
                <c:pt idx="2959">
                  <c:v>5.0543945352288233E-3</c:v>
                </c:pt>
                <c:pt idx="2960">
                  <c:v>5.0566732546819537E-3</c:v>
                </c:pt>
                <c:pt idx="2961">
                  <c:v>5.0589805005163413E-3</c:v>
                </c:pt>
                <c:pt idx="2962">
                  <c:v>5.0613163091028923E-3</c:v>
                </c:pt>
                <c:pt idx="2963">
                  <c:v>5.0636807168924491E-3</c:v>
                </c:pt>
                <c:pt idx="2964">
                  <c:v>5.0660737600161099E-3</c:v>
                </c:pt>
                <c:pt idx="2965">
                  <c:v>5.0684954753243971E-3</c:v>
                </c:pt>
                <c:pt idx="2966">
                  <c:v>5.0709458989484091E-3</c:v>
                </c:pt>
                <c:pt idx="2967">
                  <c:v>5.073425067338988E-3</c:v>
                </c:pt>
                <c:pt idx="2968">
                  <c:v>5.0759330168670402E-3</c:v>
                </c:pt>
                <c:pt idx="2969">
                  <c:v>5.0784697839834081E-3</c:v>
                </c:pt>
                <c:pt idx="2970">
                  <c:v>5.0810354051389339E-3</c:v>
                </c:pt>
                <c:pt idx="2971">
                  <c:v>5.0836299165446519E-3</c:v>
                </c:pt>
                <c:pt idx="2972">
                  <c:v>5.0862533548112765E-3</c:v>
                </c:pt>
                <c:pt idx="2973">
                  <c:v>5.088905756309714E-3</c:v>
                </c:pt>
                <c:pt idx="2974">
                  <c:v>5.0915871574108706E-3</c:v>
                </c:pt>
                <c:pt idx="2975">
                  <c:v>5.0942975945655888E-3</c:v>
                </c:pt>
                <c:pt idx="2976">
                  <c:v>5.0970371040648388E-3</c:v>
                </c:pt>
                <c:pt idx="2977">
                  <c:v>5.0998057223594628E-3</c:v>
                </c:pt>
                <c:pt idx="2978">
                  <c:v>5.1026034859003033E-3</c:v>
                </c:pt>
                <c:pt idx="2979">
                  <c:v>5.1054304311382026E-3</c:v>
                </c:pt>
                <c:pt idx="2980">
                  <c:v>5.108286594444067E-3</c:v>
                </c:pt>
                <c:pt idx="2981">
                  <c:v>5.1111720120289306E-3</c:v>
                </c:pt>
                <c:pt idx="2982">
                  <c:v>5.1140867205834439E-3</c:v>
                </c:pt>
                <c:pt idx="2983">
                  <c:v>5.1170307563186412E-3</c:v>
                </c:pt>
                <c:pt idx="2984">
                  <c:v>5.1204313263042422E-3</c:v>
                </c:pt>
                <c:pt idx="2985">
                  <c:v>5.12343832863138E-3</c:v>
                </c:pt>
                <c:pt idx="2986">
                  <c:v>5.1260391911167602E-3</c:v>
                </c:pt>
                <c:pt idx="2987">
                  <c:v>5.1291008999232446E-3</c:v>
                </c:pt>
                <c:pt idx="2988">
                  <c:v>5.1321921180047525E-3</c:v>
                </c:pt>
                <c:pt idx="2989">
                  <c:v>5.1353128818121263E-3</c:v>
                </c:pt>
                <c:pt idx="2990">
                  <c:v>5.1384632276363362E-3</c:v>
                </c:pt>
                <c:pt idx="2991">
                  <c:v>5.1416431920081607E-3</c:v>
                </c:pt>
                <c:pt idx="2992">
                  <c:v>5.1448528112185699E-3</c:v>
                </c:pt>
                <c:pt idx="2993">
                  <c:v>5.1480921217983422E-3</c:v>
                </c:pt>
                <c:pt idx="2994">
                  <c:v>5.1513611600384479E-3</c:v>
                </c:pt>
                <c:pt idx="2995">
                  <c:v>5.1546599623897293E-3</c:v>
                </c:pt>
                <c:pt idx="2996">
                  <c:v>5.1579885653030288E-3</c:v>
                </c:pt>
                <c:pt idx="2997">
                  <c:v>5.1613470050693167E-3</c:v>
                </c:pt>
                <c:pt idx="2998">
                  <c:v>5.1647353182193712E-3</c:v>
                </c:pt>
                <c:pt idx="2999">
                  <c:v>5.1691356749383743E-3</c:v>
                </c:pt>
                <c:pt idx="3000">
                  <c:v>5.1716017101544054E-3</c:v>
                </c:pt>
                <c:pt idx="3001">
                  <c:v>5.1750798616012617E-3</c:v>
                </c:pt>
                <c:pt idx="3002">
                  <c:v>5.1785880321553179E-3</c:v>
                </c:pt>
                <c:pt idx="3003">
                  <c:v>5.1821262580276084E-3</c:v>
                </c:pt>
                <c:pt idx="3004">
                  <c:v>5.1856945756689754E-3</c:v>
                </c:pt>
                <c:pt idx="3005">
                  <c:v>5.1892930214503252E-3</c:v>
                </c:pt>
                <c:pt idx="3006">
                  <c:v>5.1929216317425642E-3</c:v>
                </c:pt>
                <c:pt idx="3007">
                  <c:v>5.1965804430764706E-3</c:v>
                </c:pt>
                <c:pt idx="3008">
                  <c:v>5.2002694917430148E-3</c:v>
                </c:pt>
                <c:pt idx="3009">
                  <c:v>5.2039888142729751E-3</c:v>
                </c:pt>
                <c:pt idx="3010">
                  <c:v>5.2077384469573218E-3</c:v>
                </c:pt>
                <c:pt idx="3011">
                  <c:v>5.2115183077816596E-3</c:v>
                </c:pt>
                <c:pt idx="3012">
                  <c:v>5.2153087734030379E-3</c:v>
                </c:pt>
                <c:pt idx="3013">
                  <c:v>5.2190948010544247E-3</c:v>
                </c:pt>
                <c:pt idx="3014">
                  <c:v>5.2228763739492479E-3</c:v>
                </c:pt>
                <c:pt idx="3015">
                  <c:v>5.2266534750611271E-3</c:v>
                </c:pt>
                <c:pt idx="3016">
                  <c:v>5.2304260873636821E-3</c:v>
                </c:pt>
                <c:pt idx="3017">
                  <c:v>5.2341941940703407E-3</c:v>
                </c:pt>
                <c:pt idx="3018">
                  <c:v>5.2379577781547226E-3</c:v>
                </c:pt>
                <c:pt idx="3019">
                  <c:v>5.2417168226703836E-3</c:v>
                </c:pt>
                <c:pt idx="3020">
                  <c:v>5.2454713106708795E-3</c:v>
                </c:pt>
                <c:pt idx="3021">
                  <c:v>5.2492212251298298E-3</c:v>
                </c:pt>
                <c:pt idx="3022">
                  <c:v>5.2529665492606625E-3</c:v>
                </c:pt>
                <c:pt idx="3023">
                  <c:v>5.2567072658771252E-3</c:v>
                </c:pt>
                <c:pt idx="3024">
                  <c:v>5.2604433582725818E-3</c:v>
                </c:pt>
                <c:pt idx="3025">
                  <c:v>5.2641748092607799E-3</c:v>
                </c:pt>
                <c:pt idx="3026">
                  <c:v>5.2679016020551472E-3</c:v>
                </c:pt>
                <c:pt idx="3027">
                  <c:v>5.2716237197092397E-3</c:v>
                </c:pt>
                <c:pt idx="3028">
                  <c:v>5.275341145196677E-3</c:v>
                </c:pt>
                <c:pt idx="3029">
                  <c:v>5.2790538614910787E-3</c:v>
                </c:pt>
                <c:pt idx="3030">
                  <c:v>5.2827618518058728E-3</c:v>
                </c:pt>
                <c:pt idx="3031">
                  <c:v>5.2864650991146789E-3</c:v>
                </c:pt>
                <c:pt idx="3032">
                  <c:v>5.2901635863911167E-3</c:v>
                </c:pt>
                <c:pt idx="3033">
                  <c:v>5.2938572967686781E-3</c:v>
                </c:pt>
                <c:pt idx="3034">
                  <c:v>5.2975462133808549E-3</c:v>
                </c:pt>
                <c:pt idx="3035">
                  <c:v>5.3012303191213306E-3</c:v>
                </c:pt>
                <c:pt idx="3036">
                  <c:v>5.3049095971235971E-3</c:v>
                </c:pt>
                <c:pt idx="3037">
                  <c:v>5.3085840302813381E-3</c:v>
                </c:pt>
                <c:pt idx="3038">
                  <c:v>5.3122536019678535E-3</c:v>
                </c:pt>
                <c:pt idx="3039">
                  <c:v>5.3159182948370187E-3</c:v>
                </c:pt>
                <c:pt idx="3040">
                  <c:v>5.3195780922621339E-3</c:v>
                </c:pt>
                <c:pt idx="3041">
                  <c:v>5.3232329770569464E-3</c:v>
                </c:pt>
                <c:pt idx="3042">
                  <c:v>5.3268829323549483E-3</c:v>
                </c:pt>
                <c:pt idx="3043">
                  <c:v>5.3305279413695672E-3</c:v>
                </c:pt>
                <c:pt idx="3044">
                  <c:v>5.3341679868346148E-3</c:v>
                </c:pt>
                <c:pt idx="3045">
                  <c:v>5.3378030519635189E-3</c:v>
                </c:pt>
                <c:pt idx="3046">
                  <c:v>5.3414331198897713E-3</c:v>
                </c:pt>
                <c:pt idx="3047">
                  <c:v>5.3450581735070557E-3</c:v>
                </c:pt>
                <c:pt idx="3048">
                  <c:v>5.3486781959488638E-3</c:v>
                </c:pt>
                <c:pt idx="3049">
                  <c:v>5.3522931701888155E-3</c:v>
                </c:pt>
                <c:pt idx="3050">
                  <c:v>5.3569335493897086E-3</c:v>
                </c:pt>
                <c:pt idx="3051">
                  <c:v>5.3595079065171802E-3</c:v>
                </c:pt>
                <c:pt idx="3052">
                  <c:v>5.3631076346327688E-3</c:v>
                </c:pt>
                <c:pt idx="3053">
                  <c:v>5.3667022467607239E-3</c:v>
                </c:pt>
                <c:pt idx="3054">
                  <c:v>5.3702917259546012E-3</c:v>
                </c:pt>
                <c:pt idx="3055">
                  <c:v>5.3738760553478926E-3</c:v>
                </c:pt>
                <c:pt idx="3056">
                  <c:v>5.3774552179142177E-3</c:v>
                </c:pt>
                <c:pt idx="3057">
                  <c:v>5.3810291966271961E-3</c:v>
                </c:pt>
                <c:pt idx="3058">
                  <c:v>5.3845979747002559E-3</c:v>
                </c:pt>
                <c:pt idx="3059">
                  <c:v>5.3881615350270806E-3</c:v>
                </c:pt>
                <c:pt idx="3060">
                  <c:v>5.3917198608210981E-3</c:v>
                </c:pt>
                <c:pt idx="3061">
                  <c:v>5.395272934896056E-3</c:v>
                </c:pt>
                <c:pt idx="3062">
                  <c:v>5.3988207404653821E-3</c:v>
                </c:pt>
                <c:pt idx="3063">
                  <c:v>5.4023632606625682E-3</c:v>
                </c:pt>
                <c:pt idx="3064">
                  <c:v>5.405900478301362E-3</c:v>
                </c:pt>
                <c:pt idx="3065">
                  <c:v>5.4094323765951913E-3</c:v>
                </c:pt>
                <c:pt idx="3066">
                  <c:v>5.4129589385176757E-3</c:v>
                </c:pt>
                <c:pt idx="3067">
                  <c:v>5.4164801471223711E-3</c:v>
                </c:pt>
                <c:pt idx="3068">
                  <c:v>5.4199959855427693E-3</c:v>
                </c:pt>
                <c:pt idx="3069">
                  <c:v>5.4235064367524899E-3</c:v>
                </c:pt>
                <c:pt idx="3070">
                  <c:v>5.4270114837251526E-3</c:v>
                </c:pt>
                <c:pt idx="3071">
                  <c:v>5.4305111095942493E-3</c:v>
                </c:pt>
                <c:pt idx="3072">
                  <c:v>5.4340052974133357E-3</c:v>
                </c:pt>
                <c:pt idx="3073">
                  <c:v>5.4374940303159036E-3</c:v>
                </c:pt>
                <c:pt idx="3074">
                  <c:v>5.4409772911956367E-3</c:v>
                </c:pt>
                <c:pt idx="3075">
                  <c:v>5.4444550631860267E-3</c:v>
                </c:pt>
                <c:pt idx="3076">
                  <c:v>5.4479273291807573E-3</c:v>
                </c:pt>
                <c:pt idx="3077">
                  <c:v>5.4513940723932564E-3</c:v>
                </c:pt>
                <c:pt idx="3078">
                  <c:v>5.4548552758770796E-3</c:v>
                </c:pt>
                <c:pt idx="3079">
                  <c:v>5.4583109226058468E-3</c:v>
                </c:pt>
                <c:pt idx="3080">
                  <c:v>5.4617609957130497E-3</c:v>
                </c:pt>
                <c:pt idx="3081">
                  <c:v>5.465205478092372E-3</c:v>
                </c:pt>
                <c:pt idx="3082">
                  <c:v>5.4686443529572415E-3</c:v>
                </c:pt>
                <c:pt idx="3083">
                  <c:v>5.4720776032013418E-3</c:v>
                </c:pt>
                <c:pt idx="3084">
                  <c:v>5.4755052120381009E-3</c:v>
                </c:pt>
                <c:pt idx="3085">
                  <c:v>5.4789271623612024E-3</c:v>
                </c:pt>
                <c:pt idx="3086">
                  <c:v>5.482343437384074E-3</c:v>
                </c:pt>
                <c:pt idx="3087">
                  <c:v>5.4857540199204635E-3</c:v>
                </c:pt>
                <c:pt idx="3088">
                  <c:v>5.4896448366292816E-3</c:v>
                </c:pt>
                <c:pt idx="3089">
                  <c:v>5.4925580402276353E-3</c:v>
                </c:pt>
                <c:pt idx="3090">
                  <c:v>5.495951444105529E-3</c:v>
                </c:pt>
                <c:pt idx="3091">
                  <c:v>5.4993390877111636E-3</c:v>
                </c:pt>
                <c:pt idx="3092">
                  <c:v>5.502720954337903E-3</c:v>
                </c:pt>
                <c:pt idx="3093">
                  <c:v>5.5060970267994946E-3</c:v>
                </c:pt>
                <c:pt idx="3094">
                  <c:v>5.5094672883093665E-3</c:v>
                </c:pt>
                <c:pt idx="3095">
                  <c:v>5.5128317216812661E-3</c:v>
                </c:pt>
                <c:pt idx="3096">
                  <c:v>5.5161903102085574E-3</c:v>
                </c:pt>
                <c:pt idx="3097">
                  <c:v>5.5195430370247323E-3</c:v>
                </c:pt>
                <c:pt idx="3098">
                  <c:v>5.5228898849435382E-3</c:v>
                </c:pt>
                <c:pt idx="3099">
                  <c:v>5.5262308369385948E-3</c:v>
                </c:pt>
                <c:pt idx="3100">
                  <c:v>5.5295658763032662E-3</c:v>
                </c:pt>
                <c:pt idx="3101">
                  <c:v>5.532894985931236E-3</c:v>
                </c:pt>
                <c:pt idx="3102">
                  <c:v>5.5362181490359319E-3</c:v>
                </c:pt>
                <c:pt idx="3103">
                  <c:v>5.5395353484311016E-3</c:v>
                </c:pt>
                <c:pt idx="3104">
                  <c:v>5.5428465672502369E-3</c:v>
                </c:pt>
                <c:pt idx="3105">
                  <c:v>5.5470950336289349E-3</c:v>
                </c:pt>
                <c:pt idx="3106">
                  <c:v>5.5497291836870133E-3</c:v>
                </c:pt>
                <c:pt idx="3107">
                  <c:v>5.5532141314174055E-3</c:v>
                </c:pt>
                <c:pt idx="3108">
                  <c:v>5.5565003931601353E-3</c:v>
                </c:pt>
                <c:pt idx="3109">
                  <c:v>5.5597805871965278E-3</c:v>
                </c:pt>
                <c:pt idx="3110">
                  <c:v>5.5630546965002026E-3</c:v>
                </c:pt>
                <c:pt idx="3111">
                  <c:v>5.5663227042046515E-3</c:v>
                </c:pt>
                <c:pt idx="3112">
                  <c:v>5.5695845932834942E-3</c:v>
                </c:pt>
                <c:pt idx="3113">
                  <c:v>5.5728403468702226E-3</c:v>
                </c:pt>
                <c:pt idx="3114">
                  <c:v>5.5760899479384562E-3</c:v>
                </c:pt>
                <c:pt idx="3115">
                  <c:v>5.579333379541751E-3</c:v>
                </c:pt>
                <c:pt idx="3116">
                  <c:v>5.5825706247336626E-3</c:v>
                </c:pt>
                <c:pt idx="3117">
                  <c:v>5.5858016666476829E-3</c:v>
                </c:pt>
                <c:pt idx="3118">
                  <c:v>5.5890264882574314E-3</c:v>
                </c:pt>
                <c:pt idx="3119">
                  <c:v>5.592245072536528E-3</c:v>
                </c:pt>
                <c:pt idx="3120">
                  <c:v>5.5954574026184645E-3</c:v>
                </c:pt>
                <c:pt idx="3121">
                  <c:v>5.5986634615567965E-3</c:v>
                </c:pt>
                <c:pt idx="3122">
                  <c:v>5.6018632324050799E-3</c:v>
                </c:pt>
                <c:pt idx="3123">
                  <c:v>5.6050566981369343E-3</c:v>
                </c:pt>
                <c:pt idx="3124">
                  <c:v>5.6082438418858516E-3</c:v>
                </c:pt>
                <c:pt idx="3125">
                  <c:v>5.6114246466254514E-3</c:v>
                </c:pt>
                <c:pt idx="3126">
                  <c:v>5.6145990955691616E-3</c:v>
                </c:pt>
                <c:pt idx="3127">
                  <c:v>5.6177671714507937E-3</c:v>
                </c:pt>
                <c:pt idx="3128">
                  <c:v>5.6209288576436478E-3</c:v>
                </c:pt>
                <c:pt idx="3129">
                  <c:v>5.6240841369614714E-3</c:v>
                </c:pt>
                <c:pt idx="3130">
                  <c:v>5.6272329926176923E-3</c:v>
                </c:pt>
                <c:pt idx="3131">
                  <c:v>5.6303754075059942E-3</c:v>
                </c:pt>
                <c:pt idx="3132">
                  <c:v>5.633511364839805E-3</c:v>
                </c:pt>
                <c:pt idx="3133">
                  <c:v>5.6366408475128083E-3</c:v>
                </c:pt>
                <c:pt idx="3134">
                  <c:v>5.6397638386584958E-3</c:v>
                </c:pt>
                <c:pt idx="3135">
                  <c:v>5.6428803213304235E-3</c:v>
                </c:pt>
                <c:pt idx="3136">
                  <c:v>5.645990278582147E-3</c:v>
                </c:pt>
                <c:pt idx="3137">
                  <c:v>5.6490936933073499E-3</c:v>
                </c:pt>
                <c:pt idx="3138">
                  <c:v>5.6521905487993962E-3</c:v>
                </c:pt>
                <c:pt idx="3139">
                  <c:v>5.6552808279519695E-3</c:v>
                </c:pt>
                <c:pt idx="3140">
                  <c:v>5.6592443535397052E-3</c:v>
                </c:pt>
                <c:pt idx="3141">
                  <c:v>5.6623195374871926E-3</c:v>
                </c:pt>
                <c:pt idx="3142">
                  <c:v>5.6649501314698369E-3</c:v>
                </c:pt>
                <c:pt idx="3143">
                  <c:v>5.6680129853603489E-3</c:v>
                </c:pt>
                <c:pt idx="3144">
                  <c:v>5.6710691757011489E-3</c:v>
                </c:pt>
                <c:pt idx="3145">
                  <c:v>5.6741186855457926E-3</c:v>
                </c:pt>
                <c:pt idx="3146">
                  <c:v>5.6771614981077079E-3</c:v>
                </c:pt>
                <c:pt idx="3147">
                  <c:v>5.6801975962805784E-3</c:v>
                </c:pt>
                <c:pt idx="3148">
                  <c:v>5.6832269631179599E-3</c:v>
                </c:pt>
                <c:pt idx="3149">
                  <c:v>5.6862495817533443E-3</c:v>
                </c:pt>
                <c:pt idx="3150">
                  <c:v>5.689265435080415E-3</c:v>
                </c:pt>
                <c:pt idx="3151">
                  <c:v>5.6922745063126001E-3</c:v>
                </c:pt>
                <c:pt idx="3152">
                  <c:v>5.6952767784235192E-3</c:v>
                </c:pt>
                <c:pt idx="3153">
                  <c:v>5.698272234466728E-3</c:v>
                </c:pt>
                <c:pt idx="3154">
                  <c:v>5.7012608574957824E-3</c:v>
                </c:pt>
                <c:pt idx="3155">
                  <c:v>5.704242630564238E-3</c:v>
                </c:pt>
                <c:pt idx="3156">
                  <c:v>5.7085808627643786E-3</c:v>
                </c:pt>
                <c:pt idx="3157">
                  <c:v>5.7101855588737038E-3</c:v>
                </c:pt>
                <c:pt idx="3158">
                  <c:v>5.7135691333343175E-3</c:v>
                </c:pt>
                <c:pt idx="3159">
                  <c:v>5.7161008839834437E-3</c:v>
                </c:pt>
                <c:pt idx="3160">
                  <c:v>5.7190481528923698E-3</c:v>
                </c:pt>
                <c:pt idx="3161">
                  <c:v>5.7219884700820955E-3</c:v>
                </c:pt>
                <c:pt idx="3162">
                  <c:v>5.7249218186861128E-3</c:v>
                </c:pt>
                <c:pt idx="3163">
                  <c:v>5.7278481815981053E-3</c:v>
                </c:pt>
                <c:pt idx="3164">
                  <c:v>5.7307675420315007E-3</c:v>
                </c:pt>
                <c:pt idx="3165">
                  <c:v>5.7336798829599189E-3</c:v>
                </c:pt>
                <c:pt idx="3166">
                  <c:v>5.7365851874369156E-3</c:v>
                </c:pt>
                <c:pt idx="3167">
                  <c:v>5.7394834385160465E-3</c:v>
                </c:pt>
                <c:pt idx="3168">
                  <c:v>5.7423746192508673E-3</c:v>
                </c:pt>
                <c:pt idx="3169">
                  <c:v>5.74525871277487E-3</c:v>
                </c:pt>
                <c:pt idx="3170">
                  <c:v>5.748135701901802E-3</c:v>
                </c:pt>
                <c:pt idx="3171">
                  <c:v>5.7510055697651552E-3</c:v>
                </c:pt>
                <c:pt idx="3172">
                  <c:v>5.7538682995783574E-3</c:v>
                </c:pt>
                <c:pt idx="3173">
                  <c:v>5.7567238743150284E-3</c:v>
                </c:pt>
                <c:pt idx="3174">
                  <c:v>5.7595722767889157E-3</c:v>
                </c:pt>
                <c:pt idx="3175">
                  <c:v>5.7624134904532553E-3</c:v>
                </c:pt>
                <c:pt idx="3176">
                  <c:v>5.7652474979619228E-3</c:v>
                </c:pt>
                <c:pt idx="3177">
                  <c:v>5.7680742826882181E-3</c:v>
                </c:pt>
                <c:pt idx="3178">
                  <c:v>5.7708938274458887E-3</c:v>
                </c:pt>
                <c:pt idx="3179">
                  <c:v>5.7737061153684266E-3</c:v>
                </c:pt>
                <c:pt idx="3180">
                  <c:v>5.7765111295093874E-3</c:v>
                </c:pt>
                <c:pt idx="3181">
                  <c:v>5.7793088529223269E-3</c:v>
                </c:pt>
                <c:pt idx="3182">
                  <c:v>5.7820992686608008E-3</c:v>
                </c:pt>
                <c:pt idx="3183">
                  <c:v>5.784882359778365E-3</c:v>
                </c:pt>
                <c:pt idx="3184">
                  <c:v>5.787658109248639E-3</c:v>
                </c:pt>
                <c:pt idx="3185">
                  <c:v>5.7904265001251787E-3</c:v>
                </c:pt>
                <c:pt idx="3186">
                  <c:v>5.7931875155414758E-3</c:v>
                </c:pt>
                <c:pt idx="3187">
                  <c:v>5.7959411385510862E-3</c:v>
                </c:pt>
                <c:pt idx="3188">
                  <c:v>5.7986873521276294E-3</c:v>
                </c:pt>
                <c:pt idx="3189">
                  <c:v>5.8014261393246613E-3</c:v>
                </c:pt>
                <c:pt idx="3190">
                  <c:v>5.8041574831957377E-3</c:v>
                </c:pt>
                <c:pt idx="3191">
                  <c:v>5.8068813668743502E-3</c:v>
                </c:pt>
                <c:pt idx="3192">
                  <c:v>5.8108533952072605E-3</c:v>
                </c:pt>
                <c:pt idx="3193">
                  <c:v>5.8135591777119799E-3</c:v>
                </c:pt>
                <c:pt idx="3194">
                  <c:v>5.8153933868432262E-3</c:v>
                </c:pt>
                <c:pt idx="3195">
                  <c:v>5.8180861831491626E-3</c:v>
                </c:pt>
                <c:pt idx="3196">
                  <c:v>5.820771431812588E-3</c:v>
                </c:pt>
                <c:pt idx="3197">
                  <c:v>5.8234491162068025E-3</c:v>
                </c:pt>
                <c:pt idx="3198">
                  <c:v>5.8261192193054256E-3</c:v>
                </c:pt>
                <c:pt idx="3199">
                  <c:v>5.828781723842269E-3</c:v>
                </c:pt>
                <c:pt idx="3200">
                  <c:v>5.8314366133505047E-3</c:v>
                </c:pt>
                <c:pt idx="3201">
                  <c:v>5.8340838705639442E-3</c:v>
                </c:pt>
                <c:pt idx="3202">
                  <c:v>5.8367234786160793E-3</c:v>
                </c:pt>
                <c:pt idx="3203">
                  <c:v>5.8393554204805298E-3</c:v>
                </c:pt>
                <c:pt idx="3204">
                  <c:v>5.8419796793707235E-3</c:v>
                </c:pt>
                <c:pt idx="3205">
                  <c:v>5.8455320776662489E-3</c:v>
                </c:pt>
                <c:pt idx="3206">
                  <c:v>5.8486923756095877E-3</c:v>
                </c:pt>
                <c:pt idx="3207">
                  <c:v>5.8512890564799136E-3</c:v>
                </c:pt>
                <c:pt idx="3208">
                  <c:v>5.8538779769179428E-3</c:v>
                </c:pt>
                <c:pt idx="3209">
                  <c:v>5.8564591196574867E-3</c:v>
                </c:pt>
                <c:pt idx="3210">
                  <c:v>5.8593994519551273E-3</c:v>
                </c:pt>
                <c:pt idx="3211">
                  <c:v>5.8615980049747662E-3</c:v>
                </c:pt>
                <c:pt idx="3212">
                  <c:v>5.8641557135796774E-3</c:v>
                </c:pt>
                <c:pt idx="3213">
                  <c:v>5.8667055767802623E-3</c:v>
                </c:pt>
                <c:pt idx="3214">
                  <c:v>5.8692475777100128E-3</c:v>
                </c:pt>
                <c:pt idx="3215">
                  <c:v>5.8717816994224847E-3</c:v>
                </c:pt>
                <c:pt idx="3216">
                  <c:v>5.8743079248912977E-3</c:v>
                </c:pt>
                <c:pt idx="3217">
                  <c:v>5.8768262372499436E-3</c:v>
                </c:pt>
                <c:pt idx="3218">
                  <c:v>5.8793366195519781E-3</c:v>
                </c:pt>
                <c:pt idx="3219">
                  <c:v>5.8818390548509569E-3</c:v>
                </c:pt>
                <c:pt idx="3220">
                  <c:v>5.8843335260405638E-3</c:v>
                </c:pt>
                <c:pt idx="3221">
                  <c:v>5.8868200163342266E-3</c:v>
                </c:pt>
                <c:pt idx="3222">
                  <c:v>5.8892985086256289E-3</c:v>
                </c:pt>
                <c:pt idx="3223">
                  <c:v>5.8917689862081346E-3</c:v>
                </c:pt>
                <c:pt idx="3224">
                  <c:v>5.8942314318954914E-3</c:v>
                </c:pt>
                <c:pt idx="3225">
                  <c:v>5.896685828821191E-3</c:v>
                </c:pt>
                <c:pt idx="3226">
                  <c:v>5.8991321599588531E-3</c:v>
                </c:pt>
                <c:pt idx="3227">
                  <c:v>5.9015704086018417E-3</c:v>
                </c:pt>
                <c:pt idx="3228">
                  <c:v>5.9040005574839682E-3</c:v>
                </c:pt>
                <c:pt idx="3229">
                  <c:v>5.9064225898186606E-3</c:v>
                </c:pt>
                <c:pt idx="3230">
                  <c:v>5.9088364886594746E-3</c:v>
                </c:pt>
                <c:pt idx="3231">
                  <c:v>5.9112422369800299E-3</c:v>
                </c:pt>
                <c:pt idx="3232">
                  <c:v>5.9136398179138183E-3</c:v>
                </c:pt>
                <c:pt idx="3233">
                  <c:v>5.9160292145143956E-3</c:v>
                </c:pt>
                <c:pt idx="3234">
                  <c:v>5.9184104096754453E-3</c:v>
                </c:pt>
                <c:pt idx="3235">
                  <c:v>5.9207833865304593E-3</c:v>
                </c:pt>
                <c:pt idx="3236">
                  <c:v>5.9231481282129295E-3</c:v>
                </c:pt>
                <c:pt idx="3237">
                  <c:v>5.9255046176964754E-3</c:v>
                </c:pt>
                <c:pt idx="3238">
                  <c:v>5.9278528379547168E-3</c:v>
                </c:pt>
                <c:pt idx="3239">
                  <c:v>5.9301927722010817E-3</c:v>
                </c:pt>
                <c:pt idx="3240">
                  <c:v>5.9325244033292535E-3</c:v>
                </c:pt>
                <c:pt idx="3241">
                  <c:v>5.9348477145526601E-3</c:v>
                </c:pt>
                <c:pt idx="3242">
                  <c:v>5.9371626886850493E-3</c:v>
                </c:pt>
                <c:pt idx="3243">
                  <c:v>5.9394693090197848E-3</c:v>
                </c:pt>
                <c:pt idx="3244">
                  <c:v>5.9426353561642387E-3</c:v>
                </c:pt>
                <c:pt idx="3245">
                  <c:v>5.944383857388047E-3</c:v>
                </c:pt>
                <c:pt idx="3246">
                  <c:v>5.9463388768143943E-3</c:v>
                </c:pt>
                <c:pt idx="3247">
                  <c:v>5.9486119120144565E-3</c:v>
                </c:pt>
                <c:pt idx="3248">
                  <c:v>5.9508765084448356E-3</c:v>
                </c:pt>
                <c:pt idx="3249">
                  <c:v>5.9531326492390235E-3</c:v>
                </c:pt>
                <c:pt idx="3250">
                  <c:v>5.9553803174505759E-3</c:v>
                </c:pt>
                <c:pt idx="3251">
                  <c:v>5.9576194962129847E-3</c:v>
                </c:pt>
                <c:pt idx="3252">
                  <c:v>5.9598501684199334E-3</c:v>
                </c:pt>
                <c:pt idx="3253">
                  <c:v>5.9620723171249779E-3</c:v>
                </c:pt>
                <c:pt idx="3254">
                  <c:v>5.9642859255415459E-3</c:v>
                </c:pt>
                <c:pt idx="3255">
                  <c:v>5.9664909766432572E-3</c:v>
                </c:pt>
                <c:pt idx="3256">
                  <c:v>5.9686874534037315E-3</c:v>
                </c:pt>
                <c:pt idx="3257">
                  <c:v>5.9708753388765246E-3</c:v>
                </c:pt>
                <c:pt idx="3258">
                  <c:v>5.9730546161951281E-3</c:v>
                </c:pt>
                <c:pt idx="3259">
                  <c:v>5.975225268413098E-3</c:v>
                </c:pt>
                <c:pt idx="3260">
                  <c:v>5.9780034058931619E-3</c:v>
                </c:pt>
                <c:pt idx="3261">
                  <c:v>5.9795406293616793E-3</c:v>
                </c:pt>
                <c:pt idx="3262">
                  <c:v>5.9819909773661806E-3</c:v>
                </c:pt>
                <c:pt idx="3263">
                  <c:v>5.9838212864704587E-3</c:v>
                </c:pt>
                <c:pt idx="3264">
                  <c:v>5.98594855850898E-3</c:v>
                </c:pt>
                <c:pt idx="3265">
                  <c:v>5.9880671037682021E-3</c:v>
                </c:pt>
                <c:pt idx="3266">
                  <c:v>5.9901769051418086E-3</c:v>
                </c:pt>
                <c:pt idx="3267">
                  <c:v>5.9922779458432274E-3</c:v>
                </c:pt>
                <c:pt idx="3268">
                  <c:v>5.9943702087661421E-3</c:v>
                </c:pt>
                <c:pt idx="3269">
                  <c:v>5.9964536769641086E-3</c:v>
                </c:pt>
                <c:pt idx="3270">
                  <c:v>5.9985283335706185E-3</c:v>
                </c:pt>
                <c:pt idx="3271">
                  <c:v>6.0005941615592917E-3</c:v>
                </c:pt>
                <c:pt idx="3272">
                  <c:v>6.0026511441435559E-3</c:v>
                </c:pt>
                <c:pt idx="3273">
                  <c:v>6.0046992641371588E-3</c:v>
                </c:pt>
                <c:pt idx="3274">
                  <c:v>6.0067385045936561E-3</c:v>
                </c:pt>
                <c:pt idx="3275">
                  <c:v>6.0087688488064117E-3</c:v>
                </c:pt>
                <c:pt idx="3276">
                  <c:v>6.0107902795891732E-3</c:v>
                </c:pt>
                <c:pt idx="3277">
                  <c:v>6.0128027801553685E-3</c:v>
                </c:pt>
                <c:pt idx="3278">
                  <c:v>6.0148063333986812E-3</c:v>
                </c:pt>
                <c:pt idx="3279">
                  <c:v>6.0168009224526031E-3</c:v>
                </c:pt>
                <c:pt idx="3280">
                  <c:v>6.01878653037069E-3</c:v>
                </c:pt>
                <c:pt idx="3281">
                  <c:v>6.0207631402064976E-3</c:v>
                </c:pt>
                <c:pt idx="3282">
                  <c:v>6.0227307349336456E-3</c:v>
                </c:pt>
                <c:pt idx="3283">
                  <c:v>6.0246892976056898E-3</c:v>
                </c:pt>
                <c:pt idx="3284">
                  <c:v>6.026638811356122E-3</c:v>
                </c:pt>
                <c:pt idx="3285">
                  <c:v>6.0285792591585619E-3</c:v>
                </c:pt>
                <c:pt idx="3286">
                  <c:v>6.0305106241465012E-3</c:v>
                </c:pt>
                <c:pt idx="3287">
                  <c:v>6.0324328892935597E-3</c:v>
                </c:pt>
                <c:pt idx="3288">
                  <c:v>6.0343460376532931E-3</c:v>
                </c:pt>
                <c:pt idx="3289">
                  <c:v>6.0362500522792573E-3</c:v>
                </c:pt>
                <c:pt idx="3290">
                  <c:v>6.0381449161450718E-3</c:v>
                </c:pt>
                <c:pt idx="3291">
                  <c:v>6.0400306124641645E-3</c:v>
                </c:pt>
                <c:pt idx="3292">
                  <c:v>6.0419071242101552E-3</c:v>
                </c:pt>
                <c:pt idx="3293">
                  <c:v>6.0437744343566635E-3</c:v>
                </c:pt>
                <c:pt idx="3294">
                  <c:v>6.0456325261171173E-3</c:v>
                </c:pt>
                <c:pt idx="3295">
                  <c:v>6.0474813823052642E-3</c:v>
                </c:pt>
                <c:pt idx="3296">
                  <c:v>6.04958303036085E-3</c:v>
                </c:pt>
                <c:pt idx="3297">
                  <c:v>6.0514120392252124E-3</c:v>
                </c:pt>
                <c:pt idx="3298">
                  <c:v>6.0529723687707815E-3</c:v>
                </c:pt>
                <c:pt idx="3299">
                  <c:v>6.0547841136848746E-3</c:v>
                </c:pt>
                <c:pt idx="3300">
                  <c:v>6.0565865383743756E-3</c:v>
                </c:pt>
                <c:pt idx="3301">
                  <c:v>6.0583796258928402E-3</c:v>
                </c:pt>
                <c:pt idx="3302">
                  <c:v>6.0601633593737603E-3</c:v>
                </c:pt>
                <c:pt idx="3303">
                  <c:v>6.0619377217108195E-3</c:v>
                </c:pt>
                <c:pt idx="3304">
                  <c:v>6.0637026961174456E-3</c:v>
                </c:pt>
                <c:pt idx="3305">
                  <c:v>6.0654582654873224E-3</c:v>
                </c:pt>
                <c:pt idx="3306">
                  <c:v>6.0672044128740055E-3</c:v>
                </c:pt>
                <c:pt idx="3307">
                  <c:v>6.0689411214909228E-3</c:v>
                </c:pt>
                <c:pt idx="3308">
                  <c:v>6.0706683741518219E-3</c:v>
                </c:pt>
                <c:pt idx="3309">
                  <c:v>6.0723861542300028E-3</c:v>
                </c:pt>
                <c:pt idx="3310">
                  <c:v>6.074094444459277E-3</c:v>
                </c:pt>
                <c:pt idx="3311">
                  <c:v>6.0762768461586347E-3</c:v>
                </c:pt>
                <c:pt idx="3312">
                  <c:v>6.0774824878251366E-3</c:v>
                </c:pt>
                <c:pt idx="3313">
                  <c:v>6.0791622071487694E-3</c:v>
                </c:pt>
                <c:pt idx="3314">
                  <c:v>6.0808323688377186E-3</c:v>
                </c:pt>
                <c:pt idx="3315">
                  <c:v>6.082492956105412E-3</c:v>
                </c:pt>
                <c:pt idx="3316">
                  <c:v>6.0841439519254692E-3</c:v>
                </c:pt>
                <c:pt idx="3317">
                  <c:v>6.0857853393514461E-3</c:v>
                </c:pt>
                <c:pt idx="3318">
                  <c:v>6.0874171013569622E-3</c:v>
                </c:pt>
                <c:pt idx="3319">
                  <c:v>6.0890392210755095E-3</c:v>
                </c:pt>
                <c:pt idx="3320">
                  <c:v>6.0906516816405798E-3</c:v>
                </c:pt>
                <c:pt idx="3321">
                  <c:v>6.0922544658659206E-3</c:v>
                </c:pt>
                <c:pt idx="3322">
                  <c:v>6.0938475568850237E-3</c:v>
                </c:pt>
                <c:pt idx="3323">
                  <c:v>6.095430937911317E-3</c:v>
                </c:pt>
                <c:pt idx="3324">
                  <c:v>6.0970045918384841E-3</c:v>
                </c:pt>
                <c:pt idx="3325">
                  <c:v>6.0985685018000169E-3</c:v>
                </c:pt>
                <c:pt idx="3326">
                  <c:v>6.1001226506895989E-3</c:v>
                </c:pt>
                <c:pt idx="3327">
                  <c:v>6.1016670216407221E-3</c:v>
                </c:pt>
                <c:pt idx="3328">
                  <c:v>6.103201597706942E-3</c:v>
                </c:pt>
                <c:pt idx="3329">
                  <c:v>6.1047263619418146E-3</c:v>
                </c:pt>
                <c:pt idx="3330">
                  <c:v>6.1062412974788316E-3</c:v>
                </c:pt>
                <c:pt idx="3331">
                  <c:v>6.1077463872116766E-3</c:v>
                </c:pt>
                <c:pt idx="3332">
                  <c:v>6.1092416142738415E-3</c:v>
                </c:pt>
                <c:pt idx="3333">
                  <c:v>6.1107269616389459E-3</c:v>
                </c:pt>
                <c:pt idx="3334">
                  <c:v>6.1122024125204177E-3</c:v>
                </c:pt>
                <c:pt idx="3335">
                  <c:v>6.1136679497320046E-3</c:v>
                </c:pt>
                <c:pt idx="3336">
                  <c:v>6.1151235564071982E-3</c:v>
                </c:pt>
                <c:pt idx="3337">
                  <c:v>6.1165692156794904E-3</c:v>
                </c:pt>
                <c:pt idx="3338">
                  <c:v>6.118004910602437E-3</c:v>
                </c:pt>
                <c:pt idx="3339">
                  <c:v>6.1194306242295937E-3</c:v>
                </c:pt>
                <c:pt idx="3340">
                  <c:v>6.1208463393747081E-3</c:v>
                </c:pt>
                <c:pt idx="3341">
                  <c:v>6.1222520393311441E-3</c:v>
                </c:pt>
                <c:pt idx="3342">
                  <c:v>6.1236477069925854E-3</c:v>
                </c:pt>
                <c:pt idx="3343">
                  <c:v>6.1250333255724598E-3</c:v>
                </c:pt>
                <c:pt idx="3344">
                  <c:v>6.1264088780443871E-3</c:v>
                </c:pt>
                <c:pt idx="3345">
                  <c:v>6.1277743473819868E-3</c:v>
                </c:pt>
                <c:pt idx="3346">
                  <c:v>6.1291297167187508E-3</c:v>
                </c:pt>
                <c:pt idx="3347">
                  <c:v>6.1304749690282989E-3</c:v>
                </c:pt>
                <c:pt idx="3348">
                  <c:v>6.1319999904974054E-3</c:v>
                </c:pt>
                <c:pt idx="3349">
                  <c:v>6.1331350549398422E-3</c:v>
                </c:pt>
                <c:pt idx="3350">
                  <c:v>6.134449854728885E-3</c:v>
                </c:pt>
                <c:pt idx="3351">
                  <c:v>6.1357544696249988E-3</c:v>
                </c:pt>
                <c:pt idx="3352">
                  <c:v>6.1370488827616754E-3</c:v>
                </c:pt>
                <c:pt idx="3353">
                  <c:v>6.1383330771924705E-3</c:v>
                </c:pt>
                <c:pt idx="3354">
                  <c:v>6.1396070360508759E-3</c:v>
                </c:pt>
                <c:pt idx="3355">
                  <c:v>6.1408707422305753E-3</c:v>
                </c:pt>
                <c:pt idx="3356">
                  <c:v>6.1421241788650605E-3</c:v>
                </c:pt>
                <c:pt idx="3357">
                  <c:v>6.1433673290078872E-3</c:v>
                </c:pt>
                <c:pt idx="3358">
                  <c:v>6.1446001757126112E-3</c:v>
                </c:pt>
                <c:pt idx="3359">
                  <c:v>6.1458227019528522E-3</c:v>
                </c:pt>
                <c:pt idx="3360">
                  <c:v>6.1470348910219741E-3</c:v>
                </c:pt>
                <c:pt idx="3361">
                  <c:v>6.1485782027403957E-3</c:v>
                </c:pt>
                <c:pt idx="3362">
                  <c:v>6.1494281888219149E-3</c:v>
                </c:pt>
                <c:pt idx="3363">
                  <c:v>6.1506092639795895E-3</c:v>
                </c:pt>
                <c:pt idx="3364">
                  <c:v>6.1517799339405599E-3</c:v>
                </c:pt>
                <c:pt idx="3365">
                  <c:v>6.1529401816784457E-3</c:v>
                </c:pt>
                <c:pt idx="3366">
                  <c:v>6.1542533956160383E-3</c:v>
                </c:pt>
                <c:pt idx="3367">
                  <c:v>6.1552293430988669E-3</c:v>
                </c:pt>
                <c:pt idx="3368">
                  <c:v>6.1563582228085778E-3</c:v>
                </c:pt>
                <c:pt idx="3369">
                  <c:v>6.1574766125893632E-3</c:v>
                </c:pt>
                <c:pt idx="3370">
                  <c:v>6.1585844954947788E-3</c:v>
                </c:pt>
                <c:pt idx="3371">
                  <c:v>6.1596818544984444E-3</c:v>
                </c:pt>
                <c:pt idx="3372">
                  <c:v>6.1607686727338518E-3</c:v>
                </c:pt>
                <c:pt idx="3373">
                  <c:v>6.1618449332545566E-3</c:v>
                </c:pt>
                <c:pt idx="3374">
                  <c:v>6.1629106191141148E-3</c:v>
                </c:pt>
                <c:pt idx="3375">
                  <c:v>6.1639657132062098E-3</c:v>
                </c:pt>
                <c:pt idx="3376">
                  <c:v>6.1650101986643335E-3</c:v>
                </c:pt>
                <c:pt idx="3377">
                  <c:v>6.1660440587019139E-3</c:v>
                </c:pt>
                <c:pt idx="3378">
                  <c:v>6.1670672762126344E-3</c:v>
                </c:pt>
                <c:pt idx="3379">
                  <c:v>6.1680798341701149E-3</c:v>
                </c:pt>
                <c:pt idx="3380">
                  <c:v>6.169081715707847E-3</c:v>
                </c:pt>
                <c:pt idx="3381">
                  <c:v>6.1700729039593227E-3</c:v>
                </c:pt>
                <c:pt idx="3382">
                  <c:v>6.1710533819780977E-3</c:v>
                </c:pt>
                <c:pt idx="3383">
                  <c:v>6.1720231324979835E-3</c:v>
                </c:pt>
                <c:pt idx="3384">
                  <c:v>6.1729821389722161E-3</c:v>
                </c:pt>
                <c:pt idx="3385">
                  <c:v>6.1739303841346072E-3</c:v>
                </c:pt>
                <c:pt idx="3386">
                  <c:v>6.1748678512785204E-3</c:v>
                </c:pt>
                <c:pt idx="3387">
                  <c:v>6.1757945232976397E-3</c:v>
                </c:pt>
                <c:pt idx="3388">
                  <c:v>6.1767103833254566E-3</c:v>
                </c:pt>
                <c:pt idx="3389">
                  <c:v>6.177615414255655E-3</c:v>
                </c:pt>
                <c:pt idx="3390">
                  <c:v>6.1785095993016625E-3</c:v>
                </c:pt>
                <c:pt idx="3391">
                  <c:v>6.1793929214370991E-3</c:v>
                </c:pt>
                <c:pt idx="3392">
                  <c:v>6.1802653637155203E-3</c:v>
                </c:pt>
                <c:pt idx="3393">
                  <c:v>6.181126909270418E-3</c:v>
                </c:pt>
                <c:pt idx="3394">
                  <c:v>6.1819775409954758E-3</c:v>
                </c:pt>
                <c:pt idx="3395">
                  <c:v>6.1828172420241856E-3</c:v>
                </c:pt>
                <c:pt idx="3396">
                  <c:v>6.1836459954900391E-3</c:v>
                </c:pt>
                <c:pt idx="3397">
                  <c:v>6.1844637842867201E-3</c:v>
                </c:pt>
                <c:pt idx="3398">
                  <c:v>6.1852705914677841E-3</c:v>
                </c:pt>
                <c:pt idx="3399">
                  <c:v>6.1860664002466592E-3</c:v>
                </c:pt>
                <c:pt idx="3400">
                  <c:v>6.1870733944946465E-3</c:v>
                </c:pt>
                <c:pt idx="3401">
                  <c:v>6.1878440000739943E-3</c:v>
                </c:pt>
                <c:pt idx="3402">
                  <c:v>6.1884957214708436E-3</c:v>
                </c:pt>
                <c:pt idx="3403">
                  <c:v>6.1892457843626403E-3</c:v>
                </c:pt>
                <c:pt idx="3404">
                  <c:v>6.1899847614821368E-3</c:v>
                </c:pt>
                <c:pt idx="3405">
                  <c:v>6.1907126360427611E-3</c:v>
                </c:pt>
                <c:pt idx="3406">
                  <c:v>6.1914293909381968E-3</c:v>
                </c:pt>
                <c:pt idx="3407">
                  <c:v>6.1921350092219996E-3</c:v>
                </c:pt>
                <c:pt idx="3408">
                  <c:v>6.1928294741075973E-3</c:v>
                </c:pt>
                <c:pt idx="3409">
                  <c:v>6.1935127684886737E-3</c:v>
                </c:pt>
                <c:pt idx="3410">
                  <c:v>6.1941848754187845E-3</c:v>
                </c:pt>
                <c:pt idx="3411">
                  <c:v>6.1948457779514854E-3</c:v>
                </c:pt>
                <c:pt idx="3412">
                  <c:v>6.1954954592202682E-3</c:v>
                </c:pt>
                <c:pt idx="3413">
                  <c:v>6.1961339021987527E-3</c:v>
                </c:pt>
                <c:pt idx="3414">
                  <c:v>6.1967610900204306E-3</c:v>
                </c:pt>
                <c:pt idx="3415">
                  <c:v>6.1973770055789856E-3</c:v>
                </c:pt>
                <c:pt idx="3416">
                  <c:v>6.198152306682303E-3</c:v>
                </c:pt>
                <c:pt idx="3417">
                  <c:v>6.1985749524406941E-3</c:v>
                </c:pt>
                <c:pt idx="3418">
                  <c:v>6.1992391670440128E-3</c:v>
                </c:pt>
                <c:pt idx="3419">
                  <c:v>6.1997276072123242E-3</c:v>
                </c:pt>
                <c:pt idx="3420">
                  <c:v>6.2002869076582812E-3</c:v>
                </c:pt>
                <c:pt idx="3421">
                  <c:v>6.2008348342423858E-3</c:v>
                </c:pt>
                <c:pt idx="3422">
                  <c:v>6.2013713698583217E-3</c:v>
                </c:pt>
                <c:pt idx="3423">
                  <c:v>6.2018964977994528E-3</c:v>
                </c:pt>
                <c:pt idx="3424">
                  <c:v>6.2024102008795268E-3</c:v>
                </c:pt>
                <c:pt idx="3425">
                  <c:v>6.2029124623919074E-3</c:v>
                </c:pt>
                <c:pt idx="3426">
                  <c:v>6.2034032651503423E-3</c:v>
                </c:pt>
                <c:pt idx="3427">
                  <c:v>6.2038825923682595E-3</c:v>
                </c:pt>
                <c:pt idx="3428">
                  <c:v>6.2043504270192784E-3</c:v>
                </c:pt>
                <c:pt idx="3429">
                  <c:v>6.2048067520770189E-3</c:v>
                </c:pt>
                <c:pt idx="3430">
                  <c:v>6.2052515507549089E-3</c:v>
                </c:pt>
                <c:pt idx="3431">
                  <c:v>6.2056848060265679E-3</c:v>
                </c:pt>
                <c:pt idx="3432">
                  <c:v>6.2061065008656158E-3</c:v>
                </c:pt>
                <c:pt idx="3433">
                  <c:v>6.2065166184854803E-3</c:v>
                </c:pt>
                <c:pt idx="3434">
                  <c:v>6.2069151416999091E-3</c:v>
                </c:pt>
                <c:pt idx="3435">
                  <c:v>6.20730205372233E-3</c:v>
                </c:pt>
                <c:pt idx="3436">
                  <c:v>6.2076773376862349E-3</c:v>
                </c:pt>
                <c:pt idx="3437">
                  <c:v>6.2080409764053712E-3</c:v>
                </c:pt>
                <c:pt idx="3438">
                  <c:v>6.2083929530132309E-3</c:v>
                </c:pt>
                <c:pt idx="3439">
                  <c:v>6.2087332506433057E-3</c:v>
                </c:pt>
                <c:pt idx="3440">
                  <c:v>6.2090618523491514E-3</c:v>
                </c:pt>
                <c:pt idx="3441">
                  <c:v>6.2093787409445156E-3</c:v>
                </c:pt>
                <c:pt idx="3442">
                  <c:v>6.2096838998026982E-3</c:v>
                </c:pt>
                <c:pt idx="3443">
                  <c:v>6.2099773117374468E-3</c:v>
                </c:pt>
                <c:pt idx="3444">
                  <c:v>6.2102589598822533E-3</c:v>
                </c:pt>
                <c:pt idx="3445">
                  <c:v>6.2105288272906733E-3</c:v>
                </c:pt>
                <c:pt idx="3446">
                  <c:v>6.2107868970162627E-3</c:v>
                </c:pt>
                <c:pt idx="3447">
                  <c:v>6.2110331520326412E-3</c:v>
                </c:pt>
                <c:pt idx="3448">
                  <c:v>6.2112675753933644E-3</c:v>
                </c:pt>
                <c:pt idx="3449">
                  <c:v>6.2114901503118602E-3</c:v>
                </c:pt>
                <c:pt idx="3450">
                  <c:v>6.2117008596818124E-3</c:v>
                </c:pt>
                <c:pt idx="3451">
                  <c:v>6.2118996866367127E-3</c:v>
                </c:pt>
                <c:pt idx="3452">
                  <c:v>6.2121378339785593E-3</c:v>
                </c:pt>
                <c:pt idx="3453">
                  <c:v>6.2123094371901999E-3</c:v>
                </c:pt>
                <c:pt idx="3454">
                  <c:v>6.2124470246516239E-3</c:v>
                </c:pt>
                <c:pt idx="3455">
                  <c:v>6.212596443608831E-3</c:v>
                </c:pt>
                <c:pt idx="3456">
                  <c:v>6.2127338928608111E-3</c:v>
                </c:pt>
                <c:pt idx="3457">
                  <c:v>6.2128593555410561E-3</c:v>
                </c:pt>
                <c:pt idx="3458">
                  <c:v>6.2129728146231855E-3</c:v>
                </c:pt>
                <c:pt idx="3459">
                  <c:v>6.2130742532406913E-3</c:v>
                </c:pt>
                <c:pt idx="3460">
                  <c:v>6.2131636544471291E-3</c:v>
                </c:pt>
                <c:pt idx="3461">
                  <c:v>6.2132410011361827E-3</c:v>
                </c:pt>
                <c:pt idx="3462">
                  <c:v>6.2133062766012159E-3</c:v>
                </c:pt>
                <c:pt idx="3463">
                  <c:v>6.2133594636559764E-3</c:v>
                </c:pt>
                <c:pt idx="3464">
                  <c:v>6.2134005454339558E-3</c:v>
                </c:pt>
                <c:pt idx="3465">
                  <c:v>6.2134295049887101E-3</c:v>
                </c:pt>
                <c:pt idx="3466">
                  <c:v>6.2134463253737948E-3</c:v>
                </c:pt>
                <c:pt idx="3467">
                  <c:v>6.2135564224785611E-3</c:v>
                </c:pt>
                <c:pt idx="3468">
                  <c:v>6.213443480849179E-3</c:v>
                </c:pt>
                <c:pt idx="3469">
                  <c:v>6.2134237819666538E-3</c:v>
                </c:pt>
                <c:pt idx="3470">
                  <c:v>6.213386320652603E-3</c:v>
                </c:pt>
                <c:pt idx="3471">
                  <c:v>6.2133477463888198E-3</c:v>
                </c:pt>
                <c:pt idx="3472">
                  <c:v>6.2132913757206865E-3</c:v>
                </c:pt>
                <c:pt idx="3473">
                  <c:v>6.2132227472577739E-3</c:v>
                </c:pt>
                <c:pt idx="3474">
                  <c:v>6.2131418439737018E-3</c:v>
                </c:pt>
                <c:pt idx="3475">
                  <c:v>6.213048648922026E-3</c:v>
                </c:pt>
                <c:pt idx="3476">
                  <c:v>6.2129431451563022E-3</c:v>
                </c:pt>
                <c:pt idx="3477">
                  <c:v>6.2128253158100222E-3</c:v>
                </c:pt>
                <c:pt idx="3478">
                  <c:v>6.2126951438568057E-3</c:v>
                </c:pt>
                <c:pt idx="3479">
                  <c:v>6.2125526121903363E-3</c:v>
                </c:pt>
                <c:pt idx="3480">
                  <c:v>6.212397704183914E-3</c:v>
                </c:pt>
                <c:pt idx="3481">
                  <c:v>6.2122304026512865E-3</c:v>
                </c:pt>
                <c:pt idx="3482">
                  <c:v>6.2120506907259454E-3</c:v>
                </c:pt>
                <c:pt idx="3483">
                  <c:v>6.2118585513815106E-3</c:v>
                </c:pt>
                <c:pt idx="3484">
                  <c:v>6.2116539677514737E-3</c:v>
                </c:pt>
                <c:pt idx="3485">
                  <c:v>6.2114369228893906E-3</c:v>
                </c:pt>
                <c:pt idx="3486">
                  <c:v>6.211207399768881E-3</c:v>
                </c:pt>
                <c:pt idx="3487">
                  <c:v>6.2109653814435006E-3</c:v>
                </c:pt>
                <c:pt idx="3488">
                  <c:v>6.2107108509668052E-3</c:v>
                </c:pt>
                <c:pt idx="3489">
                  <c:v>6.2104437915522226E-3</c:v>
                </c:pt>
                <c:pt idx="3490">
                  <c:v>6.2101641860135004E-3</c:v>
                </c:pt>
                <c:pt idx="3491">
                  <c:v>6.2098720174041944E-3</c:v>
                </c:pt>
                <c:pt idx="3492">
                  <c:v>6.2095672689377324E-3</c:v>
                </c:pt>
                <c:pt idx="3493">
                  <c:v>6.2092499236676701E-3</c:v>
                </c:pt>
                <c:pt idx="3494">
                  <c:v>6.2089199644077553E-3</c:v>
                </c:pt>
                <c:pt idx="3495">
                  <c:v>6.2085773744513517E-3</c:v>
                </c:pt>
                <c:pt idx="3496">
                  <c:v>6.2082221366921431E-3</c:v>
                </c:pt>
                <c:pt idx="3497">
                  <c:v>6.2078542342636212E-3</c:v>
                </c:pt>
                <c:pt idx="3498">
                  <c:v>6.2074736500594696E-3</c:v>
                </c:pt>
                <c:pt idx="3499">
                  <c:v>6.2070803673730524E-3</c:v>
                </c:pt>
                <c:pt idx="3500">
                  <c:v>6.2066743691779891E-3</c:v>
                </c:pt>
                <c:pt idx="3501">
                  <c:v>6.2062556382880274E-3</c:v>
                </c:pt>
                <c:pt idx="3502">
                  <c:v>6.2058241581564033E-3</c:v>
                </c:pt>
                <c:pt idx="3503">
                  <c:v>6.2053799114369923E-3</c:v>
                </c:pt>
                <c:pt idx="3504">
                  <c:v>6.2048299479755542E-3</c:v>
                </c:pt>
                <c:pt idx="3505">
                  <c:v>6.2043546100731817E-3</c:v>
                </c:pt>
                <c:pt idx="3506">
                  <c:v>6.2039004065184145E-3</c:v>
                </c:pt>
                <c:pt idx="3507">
                  <c:v>6.2034030898505677E-3</c:v>
                </c:pt>
                <c:pt idx="3508">
                  <c:v>6.2028929196245031E-3</c:v>
                </c:pt>
                <c:pt idx="3509">
                  <c:v>6.2023698787339043E-3</c:v>
                </c:pt>
                <c:pt idx="3510">
                  <c:v>6.2018339503921993E-3</c:v>
                </c:pt>
                <c:pt idx="3511">
                  <c:v>6.2012851175730077E-3</c:v>
                </c:pt>
                <c:pt idx="3512">
                  <c:v>6.2007233634098213E-3</c:v>
                </c:pt>
                <c:pt idx="3513">
                  <c:v>6.2001486707963238E-3</c:v>
                </c:pt>
                <c:pt idx="3514">
                  <c:v>6.199561022866007E-3</c:v>
                </c:pt>
                <c:pt idx="3515">
                  <c:v>6.1989604028322987E-3</c:v>
                </c:pt>
                <c:pt idx="3516">
                  <c:v>6.1983467934290104E-3</c:v>
                </c:pt>
                <c:pt idx="3517">
                  <c:v>6.1977201778695701E-3</c:v>
                </c:pt>
                <c:pt idx="3518">
                  <c:v>6.1970805392874695E-3</c:v>
                </c:pt>
                <c:pt idx="3519">
                  <c:v>6.1964278604964562E-3</c:v>
                </c:pt>
                <c:pt idx="3520">
                  <c:v>6.1957825010985346E-3</c:v>
                </c:pt>
                <c:pt idx="3521">
                  <c:v>6.1946895471631791E-3</c:v>
                </c:pt>
                <c:pt idx="3522">
                  <c:v>6.1938891753143821E-3</c:v>
                </c:pt>
                <c:pt idx="3523">
                  <c:v>6.1932776520023936E-3</c:v>
                </c:pt>
                <c:pt idx="3524">
                  <c:v>6.1925520110950316E-3</c:v>
                </c:pt>
                <c:pt idx="3525">
                  <c:v>6.1918132187077646E-3</c:v>
                </c:pt>
                <c:pt idx="3526">
                  <c:v>6.1910612578941482E-3</c:v>
                </c:pt>
                <c:pt idx="3527">
                  <c:v>6.1902961117077382E-3</c:v>
                </c:pt>
                <c:pt idx="3528">
                  <c:v>6.1895177631221543E-3</c:v>
                </c:pt>
                <c:pt idx="3529">
                  <c:v>6.1887261953508244E-3</c:v>
                </c:pt>
                <c:pt idx="3530">
                  <c:v>6.187921391287432E-3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8590080"/>
        <c:axId val="438591872"/>
      </c:lineChart>
      <c:dateAx>
        <c:axId val="438590080"/>
        <c:scaling>
          <c:orientation val="minMax"/>
          <c:max val="44315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591872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438591872"/>
        <c:scaling>
          <c:orientation val="minMax"/>
          <c:max val="8.0000000000000002E-3"/>
          <c:min val="-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3859008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FirstIMMFUTCheck" lockText="1" noThreeD="1"/>
</file>

<file path=xl/ctrlProps/ctrlProp27.xml><?xml version="1.0" encoding="utf-8"?>
<formControlPr xmlns="http://schemas.microsoft.com/office/spreadsheetml/2009/9/main" objectType="CheckBox" fmlaLink="SERIALFUTCheck" lockText="1" noThreeD="1"/>
</file>

<file path=xl/ctrlProps/ctrlProp28.xml><?xml version="1.0" encoding="utf-8"?>
<formControlPr xmlns="http://schemas.microsoft.com/office/spreadsheetml/2009/9/main" objectType="CheckBox" fmlaLink="LastIMMFUTCheck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CheckBox" checked="Checked" fmlaLink="FRA6MCheck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checked="Checked" fmlaLink="FRA1Y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23</xdr:row>
          <xdr:rowOff>57150</xdr:rowOff>
        </xdr:from>
        <xdr:to>
          <xdr:col>11</xdr:col>
          <xdr:colOff>200025</xdr:colOff>
          <xdr:row>25</xdr:row>
          <xdr:rowOff>66675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FIRST 10 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26</xdr:row>
          <xdr:rowOff>57150</xdr:rowOff>
        </xdr:from>
        <xdr:to>
          <xdr:col>11</xdr:col>
          <xdr:colOff>200025</xdr:colOff>
          <xdr:row>28</xdr:row>
          <xdr:rowOff>57150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29</xdr:row>
          <xdr:rowOff>47625</xdr:rowOff>
        </xdr:from>
        <xdr:to>
          <xdr:col>11</xdr:col>
          <xdr:colOff>200025</xdr:colOff>
          <xdr:row>31</xdr:row>
          <xdr:rowOff>57150</xdr:rowOff>
        </xdr:to>
        <xdr:sp macro="" textlink="">
          <xdr:nvSpPr>
            <xdr:cNvPr id="10597" name="Check Box 357" hidden="1">
              <a:extLst>
                <a:ext uri="{63B3BB69-23CF-44E3-9099-C40C66FF867C}">
                  <a14:compatExt spid="_x0000_s10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LAST IMM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0721" name="Length2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0722" name="Length1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0723" name="Length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0724" name="Length0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0725" name="Length4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0726" name="Length5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0727" name="Length6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0728" name="Length7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43</xdr:row>
      <xdr:rowOff>19050</xdr:rowOff>
    </xdr:from>
    <xdr:to>
      <xdr:col>9</xdr:col>
      <xdr:colOff>286702</xdr:colOff>
      <xdr:row>65</xdr:row>
      <xdr:rowOff>76200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30729" name="Check Box 9" hidden="1">
              <a:extLst>
                <a:ext uri="{63B3BB69-23CF-44E3-9099-C40C66FF867C}">
                  <a14:compatExt spid="_x0000_s30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UR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EuriborSwapIsdaFixA"/>
      <sheetName val="Deposits"/>
      <sheetName val="FRA"/>
      <sheetName val="OIS"/>
      <sheetName val="ECB OIS"/>
      <sheetName val="IMM OIS"/>
      <sheetName val="Futures3M"/>
      <sheetName val="FuturesHWConvAdj"/>
      <sheetName val="BasisSwapEON3M"/>
      <sheetName val="BasisSwap1MxM"/>
      <sheetName val="BasisSwap3M6M"/>
      <sheetName val="BasisSwapxM12M"/>
      <sheetName val="Swaps1M(&lt;1Y)"/>
      <sheetName val="Swap1M"/>
      <sheetName val="Swap3M"/>
      <sheetName val="Swap6M"/>
      <sheetName val="ForwardSwap6M"/>
      <sheetName val="SwapsIMMDated"/>
      <sheetName val="ImmFra6M "/>
      <sheetName val="ON Basis Swap"/>
      <sheetName val="1M Basis Swap"/>
      <sheetName val="3M Basis Swap"/>
      <sheetName val="6M Basis Swap"/>
      <sheetName val="1Y Basis Swap"/>
      <sheetName val="Euribor 3M Time Series"/>
      <sheetName val="Euribor 6M Time Series"/>
      <sheetName val="EuriborSwapIsdaFixA1Y"/>
    </sheetNames>
    <definedNames>
      <definedName name="TriggerCounter" refersTo="='General Settings'!$D$7"/>
    </definedNames>
    <sheetDataSet>
      <sheetData sheetId="0">
        <row r="7">
          <cell r="D7">
            <v>612</v>
          </cell>
        </row>
      </sheetData>
      <sheetData sheetId="1">
        <row r="7">
          <cell r="D7" t="str">
            <v>EUR1M#0000</v>
          </cell>
        </row>
      </sheetData>
      <sheetData sheetId="2">
        <row r="7">
          <cell r="D7" t="str">
            <v>EUR6M#0000</v>
          </cell>
        </row>
      </sheetData>
      <sheetData sheetId="3">
        <row r="7">
          <cell r="D7" t="str">
            <v>D</v>
          </cell>
        </row>
      </sheetData>
      <sheetData sheetId="4">
        <row r="7">
          <cell r="D7" t="str">
            <v>6F</v>
          </cell>
        </row>
      </sheetData>
      <sheetData sheetId="5"/>
      <sheetData sheetId="6">
        <row r="7">
          <cell r="D7" t="str">
            <v>OIS</v>
          </cell>
        </row>
      </sheetData>
      <sheetData sheetId="7">
        <row r="7">
          <cell r="D7" t="str">
            <v>H7</v>
          </cell>
        </row>
      </sheetData>
      <sheetData sheetId="8">
        <row r="7">
          <cell r="D7" t="str">
            <v>U6</v>
          </cell>
        </row>
      </sheetData>
      <sheetData sheetId="9"/>
      <sheetData sheetId="10">
        <row r="7">
          <cell r="D7" t="str">
            <v>3E</v>
          </cell>
        </row>
      </sheetData>
      <sheetData sheetId="11">
        <row r="7">
          <cell r="D7" t="str">
            <v>6E</v>
          </cell>
        </row>
      </sheetData>
      <sheetData sheetId="12">
        <row r="7">
          <cell r="D7" t="str">
            <v>6E</v>
          </cell>
        </row>
      </sheetData>
      <sheetData sheetId="13">
        <row r="7">
          <cell r="D7" t="str">
            <v>12E</v>
          </cell>
        </row>
      </sheetData>
      <sheetData sheetId="14">
        <row r="7">
          <cell r="D7" t="str">
            <v>X1S</v>
          </cell>
        </row>
      </sheetData>
      <sheetData sheetId="15">
        <row r="7">
          <cell r="D7" t="str">
            <v>1E</v>
          </cell>
        </row>
      </sheetData>
      <sheetData sheetId="16">
        <row r="7">
          <cell r="D7" t="str">
            <v>3E</v>
          </cell>
        </row>
      </sheetData>
      <sheetData sheetId="17">
        <row r="7">
          <cell r="D7" t="str">
            <v>6E</v>
          </cell>
        </row>
      </sheetData>
      <sheetData sheetId="18">
        <row r="7">
          <cell r="D7" t="str">
            <v>EUR1F3Y_Quote</v>
          </cell>
        </row>
      </sheetData>
      <sheetData sheetId="19">
        <row r="7">
          <cell r="D7">
            <v>12</v>
          </cell>
        </row>
      </sheetData>
      <sheetData sheetId="20">
        <row r="7">
          <cell r="D7" t="str">
            <v>U6</v>
          </cell>
        </row>
      </sheetData>
      <sheetData sheetId="21">
        <row r="7">
          <cell r="D7" t="str">
            <v>3E</v>
          </cell>
        </row>
      </sheetData>
      <sheetData sheetId="22">
        <row r="7">
          <cell r="D7" t="str">
            <v>1E</v>
          </cell>
        </row>
      </sheetData>
      <sheetData sheetId="23">
        <row r="7">
          <cell r="D7" t="str">
            <v>3E</v>
          </cell>
        </row>
      </sheetData>
      <sheetData sheetId="24">
        <row r="7">
          <cell r="D7" t="str">
            <v>6E</v>
          </cell>
        </row>
      </sheetData>
      <sheetData sheetId="25">
        <row r="7">
          <cell r="D7" t="str">
            <v>12E</v>
          </cell>
        </row>
      </sheetData>
      <sheetData sheetId="26">
        <row r="7">
          <cell r="D7">
            <v>42549</v>
          </cell>
        </row>
      </sheetData>
      <sheetData sheetId="27">
        <row r="7">
          <cell r="D7">
            <v>42549</v>
          </cell>
        </row>
      </sheetData>
      <sheetData sheetId="28">
        <row r="7">
          <cell r="D7">
            <v>42550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1.xml"/><Relationship Id="rId12" Type="http://schemas.openxmlformats.org/officeDocument/2006/relationships/ctrlProp" Target="../ctrlProps/ctrlProp4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0.xml"/><Relationship Id="rId11" Type="http://schemas.openxmlformats.org/officeDocument/2006/relationships/ctrlProp" Target="../ctrlProps/ctrlProp45.xml"/><Relationship Id="rId5" Type="http://schemas.openxmlformats.org/officeDocument/2006/relationships/ctrlProp" Target="../ctrlProps/ctrlProp39.xml"/><Relationship Id="rId10" Type="http://schemas.openxmlformats.org/officeDocument/2006/relationships/ctrlProp" Target="../ctrlProps/ctrlProp44.xml"/><Relationship Id="rId4" Type="http://schemas.openxmlformats.org/officeDocument/2006/relationships/ctrlProp" Target="../ctrlProps/ctrlProp38.xml"/><Relationship Id="rId9" Type="http://schemas.openxmlformats.org/officeDocument/2006/relationships/ctrlProp" Target="../ctrlProps/ctrlProp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4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9" width="12" style="5" bestFit="1" customWidth="1"/>
    <col min="10" max="13" width="19.28515625" style="5" bestFit="1" customWidth="1"/>
    <col min="14" max="15" width="2.7109375" style="5" customWidth="1"/>
    <col min="16" max="16384" width="9.140625" style="5"/>
  </cols>
  <sheetData>
    <row r="1" spans="2:14" s="1" customFormat="1" ht="12" thickBot="1" x14ac:dyDescent="0.25">
      <c r="B1" s="1" t="str">
        <f>_xll.qlxlVersion(TRUE)</f>
        <v>QuantLibXL 1.7.0 - MS VC++ (version unknown) - Multithreaded Dynamic Runtime library - Release Configuration - Sep 16 2015 12:34:36</v>
      </c>
    </row>
    <row r="2" spans="2:14" ht="19.5" x14ac:dyDescent="0.35">
      <c r="B2" s="2" t="s">
        <v>19</v>
      </c>
      <c r="C2" s="3"/>
      <c r="D2" s="3"/>
      <c r="E2" s="4"/>
      <c r="G2" s="34" t="s">
        <v>141</v>
      </c>
      <c r="H2" s="35"/>
      <c r="I2" s="35"/>
      <c r="J2" s="35"/>
      <c r="K2" s="35"/>
      <c r="L2" s="35"/>
      <c r="M2" s="35"/>
      <c r="N2" s="36"/>
    </row>
    <row r="3" spans="2:14" s="1" customFormat="1" ht="11.25" customHeight="1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7"/>
      <c r="N3" s="8"/>
    </row>
    <row r="4" spans="2:14" s="1" customFormat="1" ht="11.25" customHeight="1" x14ac:dyDescent="0.2">
      <c r="B4" s="6"/>
      <c r="C4" s="26" t="s">
        <v>2</v>
      </c>
      <c r="D4" s="9"/>
      <c r="E4" s="8"/>
      <c r="G4" s="6"/>
      <c r="H4" s="121" t="s">
        <v>142</v>
      </c>
      <c r="I4" s="37" t="str">
        <f>Currency&amp;"ON"</f>
        <v>EURON</v>
      </c>
      <c r="J4" s="37" t="str">
        <f>Currency&amp;"1M"</f>
        <v>EUR1M</v>
      </c>
      <c r="K4" s="37" t="str">
        <f>Currency&amp;"3M"</f>
        <v>EUR3M</v>
      </c>
      <c r="L4" s="37" t="str">
        <f>Currency&amp;"6M"</f>
        <v>EUR6M</v>
      </c>
      <c r="M4" s="37" t="str">
        <f>Currency&amp;"1Y"</f>
        <v>EUR1Y</v>
      </c>
      <c r="N4" s="8"/>
    </row>
    <row r="5" spans="2:14" s="1" customFormat="1" ht="11.25" customHeight="1" x14ac:dyDescent="0.2">
      <c r="B5" s="18"/>
      <c r="C5" s="19"/>
      <c r="D5" s="19"/>
      <c r="E5" s="20"/>
      <c r="G5" s="6"/>
      <c r="H5" s="27" t="s">
        <v>26</v>
      </c>
      <c r="I5" s="23">
        <f>COUNTA(_xll.ohPack(_xll.ohFilter(CheckON,FlagON)))</f>
        <v>45</v>
      </c>
      <c r="J5" s="23">
        <f>COUNTA(_xll.ohPack(_xll.ohFilter(Check1M,Flag1M)))</f>
        <v>30</v>
      </c>
      <c r="K5" s="23">
        <f>COUNTA(_xll.ohPack(_xll.ohFilter(Check3M,Flag3M)))</f>
        <v>67</v>
      </c>
      <c r="L5" s="23">
        <f>COUNTA(_xll.ohPack(_xll.ohFilter(Check6M,Flag6M)))</f>
        <v>379</v>
      </c>
      <c r="M5" s="23">
        <f>COUNTA(_xll.ohPack(_xll.ohFilter(Check1Y,Flag1Y)))</f>
        <v>13</v>
      </c>
      <c r="N5" s="8"/>
    </row>
    <row r="6" spans="2:14" s="1" customFormat="1" ht="11.25" customHeight="1" x14ac:dyDescent="0.2">
      <c r="B6" s="6"/>
      <c r="C6" s="27" t="s">
        <v>20</v>
      </c>
      <c r="D6" s="21">
        <f>_xll.qlSettingsEvaluationDate(Trigger)</f>
        <v>42552</v>
      </c>
      <c r="E6" s="8"/>
      <c r="G6" s="6"/>
      <c r="H6" s="29" t="s">
        <v>24</v>
      </c>
      <c r="I6" s="17">
        <f>COUNTIF(CheckON,TRUE)</f>
        <v>44</v>
      </c>
      <c r="J6" s="17">
        <f>COUNTIF(Check1M,"=TRUE")</f>
        <v>30</v>
      </c>
      <c r="K6" s="17">
        <f>COUNTIF(Check3M,TRUE)</f>
        <v>55</v>
      </c>
      <c r="L6" s="17">
        <f>COUNTIF(Check6M,TRUE)</f>
        <v>379</v>
      </c>
      <c r="M6" s="17">
        <f>COUNTIF(Check1Y,TRUE)</f>
        <v>13</v>
      </c>
      <c r="N6" s="8"/>
    </row>
    <row r="7" spans="2:14" s="1" customFormat="1" ht="11.25" customHeight="1" x14ac:dyDescent="0.2">
      <c r="B7" s="6"/>
      <c r="C7" s="28" t="s">
        <v>21</v>
      </c>
      <c r="D7" s="10">
        <f>[1]!TriggerCounter</f>
        <v>612</v>
      </c>
      <c r="E7" s="8"/>
      <c r="G7" s="24"/>
      <c r="H7" s="26" t="s">
        <v>25</v>
      </c>
      <c r="I7" s="108">
        <f>I5-I6</f>
        <v>1</v>
      </c>
      <c r="J7" s="108">
        <f>J5-J6</f>
        <v>0</v>
      </c>
      <c r="K7" s="108">
        <f>K5-K6</f>
        <v>12</v>
      </c>
      <c r="L7" s="108">
        <f>L5-L6</f>
        <v>0</v>
      </c>
      <c r="M7" s="108">
        <f>M5-M6</f>
        <v>0</v>
      </c>
      <c r="N7" s="25"/>
    </row>
    <row r="8" spans="2:14" ht="11.25" customHeight="1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2"/>
      <c r="N8" s="13"/>
    </row>
    <row r="9" spans="2:14" ht="11.25" customHeight="1" thickBot="1" x14ac:dyDescent="0.3">
      <c r="G9" s="1"/>
      <c r="H9" s="1"/>
      <c r="I9" s="1"/>
      <c r="J9" s="1"/>
      <c r="K9" s="1"/>
      <c r="L9" s="1"/>
      <c r="M9" s="1"/>
      <c r="N9" s="1"/>
    </row>
    <row r="10" spans="2:14" s="1" customFormat="1" ht="16.5" x14ac:dyDescent="0.3">
      <c r="B10" s="2" t="s">
        <v>6</v>
      </c>
      <c r="C10" s="3"/>
      <c r="D10" s="3"/>
      <c r="E10" s="14"/>
      <c r="G10" s="2" t="s">
        <v>28</v>
      </c>
      <c r="H10" s="3"/>
      <c r="I10" s="3"/>
      <c r="J10" s="3"/>
      <c r="K10" s="3"/>
      <c r="L10" s="3"/>
      <c r="M10" s="3"/>
      <c r="N10" s="14"/>
    </row>
    <row r="11" spans="2:14" s="1" customFormat="1" ht="11.25" customHeight="1" x14ac:dyDescent="0.2">
      <c r="B11" s="6"/>
      <c r="C11" s="7"/>
      <c r="D11" s="7"/>
      <c r="E11" s="8" t="s">
        <v>27</v>
      </c>
      <c r="G11" s="6"/>
      <c r="H11" s="7"/>
      <c r="I11" s="7"/>
      <c r="J11" s="7"/>
      <c r="K11" s="7"/>
      <c r="L11" s="7"/>
      <c r="M11" s="7"/>
      <c r="N11" s="8"/>
    </row>
    <row r="12" spans="2:14" s="1" customFormat="1" ht="11.25" customHeight="1" x14ac:dyDescent="0.2">
      <c r="B12" s="6"/>
      <c r="C12" s="27" t="s">
        <v>5</v>
      </c>
      <c r="D12" s="15" t="s">
        <v>147</v>
      </c>
      <c r="E12" s="8" t="s">
        <v>27</v>
      </c>
      <c r="G12" s="6"/>
      <c r="H12" s="27" t="s">
        <v>18</v>
      </c>
      <c r="I12" s="15" t="s">
        <v>29</v>
      </c>
      <c r="J12" s="15" t="s">
        <v>30</v>
      </c>
      <c r="K12" s="15" t="s">
        <v>31</v>
      </c>
      <c r="L12" s="15" t="s">
        <v>32</v>
      </c>
      <c r="M12" s="15" t="s">
        <v>33</v>
      </c>
      <c r="N12" s="8"/>
    </row>
    <row r="13" spans="2:14" s="1" customFormat="1" ht="11.25" customHeight="1" x14ac:dyDescent="0.2">
      <c r="B13" s="6"/>
      <c r="C13" s="29" t="s">
        <v>22</v>
      </c>
      <c r="D13" s="17">
        <v>2</v>
      </c>
      <c r="E13" s="8" t="s">
        <v>27</v>
      </c>
      <c r="G13" s="6"/>
      <c r="H13" s="32" t="s">
        <v>7</v>
      </c>
      <c r="I13" s="22" t="s">
        <v>149</v>
      </c>
      <c r="J13" s="22" t="s">
        <v>150</v>
      </c>
      <c r="K13" s="22" t="s">
        <v>150</v>
      </c>
      <c r="L13" s="22" t="s">
        <v>150</v>
      </c>
      <c r="M13" s="22" t="s">
        <v>150</v>
      </c>
      <c r="N13" s="8"/>
    </row>
    <row r="14" spans="2:14" s="1" customFormat="1" ht="11.25" customHeight="1" x14ac:dyDescent="0.2">
      <c r="B14" s="6"/>
      <c r="C14" s="29" t="s">
        <v>23</v>
      </c>
      <c r="D14" s="16" t="s">
        <v>148</v>
      </c>
      <c r="E14" s="8" t="s">
        <v>27</v>
      </c>
      <c r="G14" s="6"/>
      <c r="H14" s="46"/>
      <c r="I14" s="46"/>
      <c r="J14" s="46"/>
      <c r="K14" s="46"/>
      <c r="L14" s="46"/>
      <c r="M14" s="46"/>
      <c r="N14" s="8"/>
    </row>
    <row r="15" spans="2:14" s="1" customFormat="1" ht="11.25" customHeight="1" x14ac:dyDescent="0.2">
      <c r="B15" s="6"/>
      <c r="C15" s="30" t="s">
        <v>51</v>
      </c>
      <c r="D15" s="16" t="s">
        <v>52</v>
      </c>
      <c r="E15" s="8"/>
      <c r="G15" s="6"/>
      <c r="H15" s="33" t="s">
        <v>38</v>
      </c>
      <c r="I15" s="47" t="str">
        <f>I13</f>
        <v>Eonia</v>
      </c>
      <c r="J15" s="47" t="str">
        <f>PROPER(Currency)&amp;J13&amp;J12</f>
        <v>Euribor1M</v>
      </c>
      <c r="K15" s="47" t="str">
        <f>PROPER(Currency)&amp;K13&amp;K12</f>
        <v>Euribor3M</v>
      </c>
      <c r="L15" s="47" t="str">
        <f>PROPER(Currency)&amp;L13&amp;L12</f>
        <v>Euribor6M</v>
      </c>
      <c r="M15" s="47" t="str">
        <f>PROPER(Currency)&amp;M13&amp;M12</f>
        <v>Euribor1Y</v>
      </c>
      <c r="N15" s="8"/>
    </row>
    <row r="16" spans="2:14" s="1" customFormat="1" ht="11.25" customHeight="1" x14ac:dyDescent="0.2">
      <c r="B16" s="6"/>
      <c r="C16" s="30" t="s">
        <v>3</v>
      </c>
      <c r="D16" s="16" t="b">
        <v>0</v>
      </c>
      <c r="E16" s="8"/>
      <c r="G16" s="6"/>
      <c r="H16" s="27" t="s">
        <v>34</v>
      </c>
      <c r="I16" s="23">
        <f>_xll.qlInterestRateIndexFixingDays(IndexON,Trigger)</f>
        <v>0</v>
      </c>
      <c r="J16" s="23">
        <f>_xll.qlInterestRateIndexFixingDays(Index1M,Trigger)</f>
        <v>2</v>
      </c>
      <c r="K16" s="23">
        <f>_xll.qlInterestRateIndexFixingDays(Index3M,Trigger)</f>
        <v>2</v>
      </c>
      <c r="L16" s="23">
        <f>_xll.qlInterestRateIndexFixingDays(Index6M,Trigger)</f>
        <v>2</v>
      </c>
      <c r="M16" s="23">
        <f>_xll.qlInterestRateIndexFixingDays(Index1Y,Trigger)</f>
        <v>2</v>
      </c>
      <c r="N16" s="8"/>
    </row>
    <row r="17" spans="1:14" s="1" customFormat="1" ht="11.25" customHeight="1" x14ac:dyDescent="0.2">
      <c r="B17" s="6"/>
      <c r="C17" s="31" t="s">
        <v>1</v>
      </c>
      <c r="D17" s="22" t="b">
        <v>0</v>
      </c>
      <c r="E17" s="8"/>
      <c r="G17" s="6"/>
      <c r="H17" s="29" t="s">
        <v>35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17" t="str">
        <f>_xll.qlIborIndexBusinessDayConv(Index1Y,Trigger)</f>
        <v>Modified Following</v>
      </c>
      <c r="N17" s="8"/>
    </row>
    <row r="18" spans="1:14" s="1" customFormat="1" ht="11.25" customHeight="1" thickBot="1" x14ac:dyDescent="0.25">
      <c r="B18" s="11"/>
      <c r="C18" s="12"/>
      <c r="D18" s="12"/>
      <c r="E18" s="13" t="s">
        <v>27</v>
      </c>
      <c r="G18" s="6"/>
      <c r="H18" s="29" t="s">
        <v>36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16" t="b">
        <f>_xll.qlIborIndexEndOfMonth(Index1Y,Trigger)</f>
        <v>1</v>
      </c>
      <c r="N18" s="8"/>
    </row>
    <row r="19" spans="1:14" s="1" customFormat="1" ht="11.25" customHeight="1" thickBot="1" x14ac:dyDescent="0.3">
      <c r="B19" s="5"/>
      <c r="C19" s="5"/>
      <c r="D19" s="5"/>
      <c r="E19" s="5"/>
      <c r="G19" s="6"/>
      <c r="H19" s="32" t="s">
        <v>37</v>
      </c>
      <c r="I19" s="22" t="str">
        <f>_xll.qlInterestRateIndexDayCounter(IndexON,Trigger)</f>
        <v>Actual/360</v>
      </c>
      <c r="J19" s="22" t="str">
        <f>_xll.qlInterestRateIndexDayCounter(Index1M,Trigger)</f>
        <v>Actual/360</v>
      </c>
      <c r="K19" s="22" t="str">
        <f>_xll.qlInterestRateIndexDayCounter(Index3M,Trigger)</f>
        <v>Actual/360</v>
      </c>
      <c r="L19" s="22" t="str">
        <f>_xll.qlInterestRateIndexDayCounter(Index6M,Trigger)</f>
        <v>Actual/360</v>
      </c>
      <c r="M19" s="22" t="str">
        <f>_xll.qlInterestRateIndexDayCounter(Index1Y,Trigger)</f>
        <v>Actual/360</v>
      </c>
      <c r="N19" s="8"/>
    </row>
    <row r="20" spans="1:14" s="1" customFormat="1" ht="16.5" x14ac:dyDescent="0.3">
      <c r="B20" s="2" t="s">
        <v>129</v>
      </c>
      <c r="C20" s="3"/>
      <c r="D20" s="3"/>
      <c r="E20" s="14"/>
      <c r="G20" s="6"/>
      <c r="H20" s="45"/>
      <c r="I20" s="45"/>
      <c r="J20" s="45"/>
      <c r="K20" s="45"/>
      <c r="L20" s="45"/>
      <c r="M20" s="45"/>
      <c r="N20" s="8"/>
    </row>
    <row r="21" spans="1:14" s="1" customFormat="1" ht="11.25" customHeight="1" x14ac:dyDescent="0.25">
      <c r="A21" s="5"/>
      <c r="B21" s="6"/>
      <c r="C21" s="7"/>
      <c r="D21" s="7"/>
      <c r="E21" s="8"/>
      <c r="F21" s="5"/>
      <c r="G21" s="6"/>
      <c r="H21" s="33" t="s">
        <v>43</v>
      </c>
      <c r="I21" s="45"/>
      <c r="J21" s="47" t="str">
        <f>_xll.qlIborIndex(,J13,"1D",J16,Currency,Calendar,J17,J18,J19,J4,Permanent,Trigger,ObjectOverwrite)</f>
        <v>obj_00733#0001</v>
      </c>
      <c r="K21" s="47" t="str">
        <f>_xll.qlIborIndex(,K13,"1D",K16,Currency,Calendar,K17,K18,K19,K4,Permanent,Trigger,ObjectOverwrite)</f>
        <v>obj_00772#0001</v>
      </c>
      <c r="L21" s="47" t="str">
        <f>_xll.qlIborIndex(,L13,"1D",L16,Currency,Calendar,L17,L18,L19,L4,Permanent,Trigger,ObjectOverwrite)</f>
        <v>obj_00771#0001</v>
      </c>
      <c r="M21" s="47" t="str">
        <f>_xll.qlIborIndex(,M13,"1D",M16,Currency,Calendar,M17,M18,M19,M4,Permanent,Trigger,ObjectOverwrite)</f>
        <v>obj_00770#0001</v>
      </c>
      <c r="N21" s="8"/>
    </row>
    <row r="22" spans="1:14" ht="11.25" customHeight="1" x14ac:dyDescent="0.25">
      <c r="B22" s="6"/>
      <c r="C22" s="27" t="s">
        <v>157</v>
      </c>
      <c r="D22" s="111">
        <v>5.0000000000000001E-4</v>
      </c>
      <c r="E22" s="8"/>
      <c r="G22" s="6"/>
      <c r="H22" s="27" t="s">
        <v>34</v>
      </c>
      <c r="I22" s="45"/>
      <c r="J22" s="23">
        <f>_xll.qlInterestRateIndexFixingDays(ONIndex1M,Trigger)</f>
        <v>2</v>
      </c>
      <c r="K22" s="23">
        <f>_xll.qlInterestRateIndexFixingDays(ONIndex3M,Trigger)</f>
        <v>2</v>
      </c>
      <c r="L22" s="23">
        <f>_xll.qlInterestRateIndexFixingDays(ONIndex6M,Trigger)</f>
        <v>2</v>
      </c>
      <c r="M22" s="23">
        <f>_xll.qlInterestRateIndexFixingDays(ONIndex1Y,Trigger)</f>
        <v>2</v>
      </c>
      <c r="N22" s="8"/>
    </row>
    <row r="23" spans="1:14" ht="11.25" customHeight="1" x14ac:dyDescent="0.25">
      <c r="B23" s="6"/>
      <c r="C23" s="32" t="s">
        <v>53</v>
      </c>
      <c r="D23" s="113">
        <v>5.0000000000000001E-4</v>
      </c>
      <c r="E23" s="8"/>
      <c r="G23" s="6"/>
      <c r="H23" s="29" t="s">
        <v>35</v>
      </c>
      <c r="I23" s="45"/>
      <c r="J23" s="16" t="str">
        <f>_xll.qlIborIndexBusinessDayConv(ONIndex1M,Trigger)</f>
        <v>Modified Following</v>
      </c>
      <c r="K23" s="16" t="str">
        <f>_xll.qlIborIndexBusinessDayConv(ONIndex3M,Trigger)</f>
        <v>Modified Following</v>
      </c>
      <c r="L23" s="16" t="str">
        <f>_xll.qlIborIndexBusinessDayConv(ONIndex6M,Trigger)</f>
        <v>Modified Following</v>
      </c>
      <c r="M23" s="16" t="str">
        <f>_xll.qlIborIndexBusinessDayConv(ONIndex1Y,Trigger)</f>
        <v>Modified Following</v>
      </c>
      <c r="N23" s="8"/>
    </row>
    <row r="24" spans="1:14" ht="11.25" customHeight="1" x14ac:dyDescent="0.25">
      <c r="B24" s="6"/>
      <c r="C24" s="27" t="s">
        <v>130</v>
      </c>
      <c r="D24" s="119">
        <v>5.0000000000000001E-4</v>
      </c>
      <c r="E24" s="8"/>
      <c r="G24" s="6"/>
      <c r="H24" s="29" t="s">
        <v>36</v>
      </c>
      <c r="I24" s="45"/>
      <c r="J24" s="16" t="b">
        <f>_xll.qlIborIndexEndOfMonth(ONIndex1M,Trigger)</f>
        <v>1</v>
      </c>
      <c r="K24" s="16" t="b">
        <f>_xll.qlIborIndexEndOfMonth(ONIndex3M,Trigger)</f>
        <v>1</v>
      </c>
      <c r="L24" s="16" t="b">
        <f>_xll.qlIborIndexEndOfMonth(ONIndex6M,Trigger)</f>
        <v>1</v>
      </c>
      <c r="M24" s="16" t="b">
        <f>_xll.qlIborIndexEndOfMonth(ONIndex1Y,Trigger)</f>
        <v>1</v>
      </c>
      <c r="N24" s="8"/>
    </row>
    <row r="25" spans="1:14" ht="11.25" customHeight="1" x14ac:dyDescent="0.25">
      <c r="B25" s="6"/>
      <c r="C25" s="32" t="s">
        <v>130</v>
      </c>
      <c r="D25" s="120">
        <v>5.0000000000000001E-4</v>
      </c>
      <c r="E25" s="8"/>
      <c r="G25" s="6"/>
      <c r="H25" s="32" t="s">
        <v>37</v>
      </c>
      <c r="I25" s="45"/>
      <c r="J25" s="22" t="str">
        <f>_xll.qlInterestRateIndexDayCounter(ONIndex1M,Trigger)</f>
        <v>Actual/360</v>
      </c>
      <c r="K25" s="22" t="str">
        <f>_xll.qlInterestRateIndexDayCounter(ONIndex3M,Trigger)</f>
        <v>Actual/360</v>
      </c>
      <c r="L25" s="22" t="str">
        <f>_xll.qlInterestRateIndexDayCounter(ONIndex6M,Trigger)</f>
        <v>Actual/360</v>
      </c>
      <c r="M25" s="22" t="str">
        <f>_xll.qlInterestRateIndexDayCounter(ONIndex1Y,Trigger)</f>
        <v>Actual/360</v>
      </c>
      <c r="N25" s="8"/>
    </row>
    <row r="26" spans="1:14" ht="11.25" customHeight="1" thickBot="1" x14ac:dyDescent="0.3">
      <c r="B26" s="6"/>
      <c r="C26" s="27" t="s">
        <v>144</v>
      </c>
      <c r="D26" s="119">
        <v>5.0000000000000001E-4</v>
      </c>
      <c r="E26" s="8"/>
      <c r="G26" s="11"/>
      <c r="H26" s="12"/>
      <c r="I26" s="12"/>
      <c r="J26" s="12"/>
      <c r="K26" s="12"/>
      <c r="L26" s="12"/>
      <c r="M26" s="12"/>
      <c r="N26" s="13"/>
    </row>
    <row r="27" spans="1:14" ht="11.25" customHeight="1" x14ac:dyDescent="0.25">
      <c r="B27" s="6"/>
      <c r="C27" s="29" t="s">
        <v>145</v>
      </c>
      <c r="D27" s="112">
        <v>5.0000000000000002E-5</v>
      </c>
      <c r="E27" s="8"/>
    </row>
    <row r="28" spans="1:14" ht="11.25" customHeight="1" x14ac:dyDescent="0.25">
      <c r="B28" s="6"/>
      <c r="C28" s="29" t="s">
        <v>131</v>
      </c>
      <c r="D28" s="112">
        <v>5.0000000000000001E-4</v>
      </c>
      <c r="E28" s="8"/>
    </row>
    <row r="29" spans="1:14" ht="11.25" customHeight="1" x14ac:dyDescent="0.25">
      <c r="B29" s="6"/>
      <c r="C29" s="32" t="s">
        <v>132</v>
      </c>
      <c r="D29" s="113">
        <v>5.0000000000000001E-4</v>
      </c>
      <c r="E29" s="8"/>
    </row>
    <row r="30" spans="1:14" ht="11.25" customHeight="1" x14ac:dyDescent="0.25">
      <c r="B30" s="6"/>
      <c r="C30" s="27" t="s">
        <v>139</v>
      </c>
      <c r="D30" s="111">
        <v>5.0000000000000001E-4</v>
      </c>
      <c r="E30" s="8"/>
    </row>
    <row r="31" spans="1:14" ht="11.25" customHeight="1" x14ac:dyDescent="0.25">
      <c r="B31" s="6"/>
      <c r="C31" s="29" t="s">
        <v>156</v>
      </c>
      <c r="D31" s="112">
        <v>4.0000000000000002E-4</v>
      </c>
      <c r="E31" s="8"/>
    </row>
    <row r="32" spans="1:14" ht="11.25" customHeight="1" x14ac:dyDescent="0.25">
      <c r="B32" s="6"/>
      <c r="C32" s="32" t="s">
        <v>158</v>
      </c>
      <c r="D32" s="113">
        <v>5.0000000000000001E-4</v>
      </c>
      <c r="E32" s="8"/>
    </row>
    <row r="33" spans="2:5" ht="11.25" customHeight="1" x14ac:dyDescent="0.25">
      <c r="B33" s="6"/>
      <c r="C33" s="26" t="s">
        <v>140</v>
      </c>
      <c r="D33" s="167">
        <v>5.0000000000000001E-4</v>
      </c>
      <c r="E33" s="8"/>
    </row>
    <row r="34" spans="2:5" ht="14.25" thickBot="1" x14ac:dyDescent="0.3">
      <c r="B34" s="11"/>
      <c r="C34" s="12"/>
      <c r="D34" s="12"/>
      <c r="E34" s="13"/>
    </row>
  </sheetData>
  <conditionalFormatting sqref="I7:M7">
    <cfRule type="cellIs" dxfId="25" priority="1" operator="notEqual">
      <formula>0</formula>
    </cfRule>
    <cfRule type="cellIs" dxfId="24" priority="3" operator="notEqual">
      <formula>0</formula>
    </cfRule>
  </conditionalFormatting>
  <dataValidations count="2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" right="0.7" top="0.75" bottom="0.75" header="0.3" footer="0.3"/>
  <pageSetup paperSize="9" orientation="portrait" r:id="rId1"/>
  <ignoredErrors>
    <ignoredError sqref="I16:M20 I25:J25 I23 I24 I22:J22 K22:M25 J23:J24 I4:M4 I21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G357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21.42578125" style="62" bestFit="1" customWidth="1"/>
    <col min="17" max="17" width="20.285156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3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0" style="62" hidden="1" customWidth="1" outlineLevel="1"/>
    <col min="30" max="30" width="15.140625" style="62" hidden="1" customWidth="1" outlineLevel="1"/>
    <col min="31" max="31" width="2.7109375" style="62" hidden="1" customWidth="1" outlineLevel="1"/>
    <col min="32" max="32" width="20.7109375" style="62" hidden="1" customWidth="1" outlineLevel="1"/>
    <col min="33" max="33" width="9.140625" style="62" collapsed="1"/>
    <col min="34" max="16384" width="9.140625" style="62"/>
  </cols>
  <sheetData>
    <row r="1" spans="1:26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6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V2" s="63"/>
      <c r="W2" s="61"/>
      <c r="X2" s="62"/>
    </row>
    <row r="3" spans="1:26" ht="12" hidden="1" outlineLevel="1" x14ac:dyDescent="0.25">
      <c r="A3" s="169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42551</v>
      </c>
      <c r="E3" s="73">
        <f t="shared" ref="E3:E9" si="0">EDATE(SettlementDate,$B3)</f>
        <v>42921</v>
      </c>
      <c r="F3" s="74">
        <f t="shared" ref="F3:F9" si="1">IF(B3&lt;=12,1,IF(B3&lt;=24,3,IF(B3&lt;=120,6,IF(B3&lt;=240,12,IF(B3&lt;=360,36,60)))))</f>
        <v>1</v>
      </c>
      <c r="G3" s="82">
        <f>MIN(_xll.ohPack(Data!$F$4:INDEX(FwdON,MATCH(E3+1,SettlementDates,1),1)))</f>
        <v>-4.8992473962927718E-3</v>
      </c>
      <c r="H3" s="53">
        <f>IF(G3&gt;=0,ROUNDDOWN(G3*10,2)/10,ROUNDUP(G3*10,2)/10)</f>
        <v>-5.0000000000000001E-3</v>
      </c>
      <c r="I3" s="82">
        <f>MAX(_xll.ohPack(Data!$F$4:INDEX(FwdON,MATCH(E3+1,SettlementDates,1),1)))</f>
        <v>-3.2027497311837294E-3</v>
      </c>
      <c r="J3" s="53">
        <f t="shared" ref="J3:J9" si="2">IF(I3-G3&gt;1%,(QUOTIENT(I3*10000,50)+1)*0.5%,(QUOTIENT(I3*10000,10)+1)*0.1%)</f>
        <v>-2E-3</v>
      </c>
      <c r="K3" s="82">
        <f t="shared" ref="K3:K9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V3" s="63"/>
      <c r="W3" s="61"/>
      <c r="X3" s="62"/>
    </row>
    <row r="4" spans="1:26" ht="12" hidden="1" customHeight="1" outlineLevel="1" x14ac:dyDescent="0.25">
      <c r="A4" s="170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42551</v>
      </c>
      <c r="E4" s="76">
        <f t="shared" si="0"/>
        <v>43286</v>
      </c>
      <c r="F4" s="77">
        <f t="shared" si="1"/>
        <v>3</v>
      </c>
      <c r="G4" s="83">
        <f>MIN(_xll.ohPack(Data!$F$4:INDEX(FwdON,MATCH(E4+1,SettlementDates,1),1)))</f>
        <v>-5.3102932867776786E-3</v>
      </c>
      <c r="H4" s="54">
        <f t="shared" ref="H4:H9" si="4">IF(G4&gt;=0,ROUNDDOWN(G4*10,2)/10,ROUNDUP(G4*10,2)/10)</f>
        <v>-6.0000000000000001E-3</v>
      </c>
      <c r="I4" s="83">
        <f>MAX(_xll.ohPack(Data!$F$4:INDEX(FwdON,MATCH(E4+1,SettlementDates,1),1)))</f>
        <v>-3.2027497311837294E-3</v>
      </c>
      <c r="J4" s="54">
        <f t="shared" si="2"/>
        <v>-2E-3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V4" s="63"/>
      <c r="W4" s="61"/>
      <c r="X4" s="62"/>
      <c r="Z4" s="64"/>
    </row>
    <row r="5" spans="1:26" ht="12" hidden="1" outlineLevel="1" x14ac:dyDescent="0.25">
      <c r="A5" s="170"/>
      <c r="B5" s="67">
        <v>36</v>
      </c>
      <c r="C5" s="50" t="str">
        <f>_xll.qlPeriodEquivalent(B5&amp;"M")</f>
        <v>3Y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76">
        <f t="shared" si="0"/>
        <v>43651</v>
      </c>
      <c r="F5" s="77">
        <f t="shared" si="1"/>
        <v>6</v>
      </c>
      <c r="G5" s="83">
        <f>MIN(_xll.ohPack(Data!$F$4:INDEX(FwdON,MATCH(E5+1,SettlementDates,1),1)))</f>
        <v>-5.3103093223905162E-3</v>
      </c>
      <c r="H5" s="54">
        <f t="shared" si="4"/>
        <v>-6.0000000000000001E-3</v>
      </c>
      <c r="I5" s="83">
        <f>MAX(_xll.ohPack(Data!$F$4:INDEX(FwdON,MATCH(E5+1,SettlementDates,1),1)))</f>
        <v>-3.2027497311837294E-3</v>
      </c>
      <c r="J5" s="54">
        <f t="shared" si="2"/>
        <v>-2E-3</v>
      </c>
      <c r="K5" s="83">
        <f t="shared" si="3"/>
        <v>5.0000000000000001E-4</v>
      </c>
      <c r="M5" s="61"/>
      <c r="N5" s="61"/>
      <c r="O5" s="61"/>
      <c r="P5" s="61"/>
      <c r="Q5" s="61"/>
      <c r="R5" s="61"/>
      <c r="S5" s="61"/>
      <c r="T5" s="61"/>
      <c r="U5" s="63"/>
      <c r="V5" s="63"/>
      <c r="W5" s="61"/>
      <c r="X5" s="62"/>
    </row>
    <row r="6" spans="1:26" ht="12" hidden="1" outlineLevel="1" x14ac:dyDescent="0.25">
      <c r="A6" s="170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46208</v>
      </c>
      <c r="F6" s="77">
        <f t="shared" si="1"/>
        <v>6</v>
      </c>
      <c r="G6" s="83">
        <f>MIN(_xll.ohPack(Data!$F$4:INDEX(FwdON,MATCH(E6+1,SettlementDates,1),1)))</f>
        <v>-5.3103093223905162E-3</v>
      </c>
      <c r="H6" s="54">
        <f t="shared" si="4"/>
        <v>-6.0000000000000001E-3</v>
      </c>
      <c r="I6" s="83">
        <f>MAX(_xll.ohPack(Data!$F$4:INDEX(FwdON,MATCH(E6+1,SettlementDates,1),1)))</f>
        <v>1.0498496286155401E-2</v>
      </c>
      <c r="J6" s="54">
        <f t="shared" si="2"/>
        <v>1.4999999999999999E-2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V6" s="63"/>
      <c r="W6" s="61"/>
      <c r="X6" s="62"/>
    </row>
    <row r="7" spans="1:26" ht="12" hidden="1" outlineLevel="1" x14ac:dyDescent="0.25">
      <c r="A7" s="170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49861</v>
      </c>
      <c r="F7" s="77">
        <f t="shared" si="1"/>
        <v>12</v>
      </c>
      <c r="G7" s="83">
        <f>MIN(_xll.ohPack(Data!$F$4:INDEX(FwdON,MATCH(E7+1,SettlementDates,1),1)))</f>
        <v>-5.3103093223905162E-3</v>
      </c>
      <c r="H7" s="54">
        <f t="shared" si="4"/>
        <v>-6.0000000000000001E-3</v>
      </c>
      <c r="I7" s="83">
        <f>MAX(_xll.ohPack(Data!$F$4:INDEX(FwdON,MATCH(E7+1,SettlementDates,1),1)))</f>
        <v>1.2025092521739111E-2</v>
      </c>
      <c r="J7" s="54">
        <f t="shared" si="2"/>
        <v>1.4999999999999999E-2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V7" s="63"/>
      <c r="W7" s="61"/>
      <c r="X7" s="62"/>
    </row>
    <row r="8" spans="1:26" ht="12" hidden="1" outlineLevel="1" x14ac:dyDescent="0.25">
      <c r="A8" s="170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53513</v>
      </c>
      <c r="F8" s="77">
        <f t="shared" si="1"/>
        <v>36</v>
      </c>
      <c r="G8" s="83">
        <f>MIN(_xll.ohPack(Data!$F$4:INDEX(FwdON,MATCH(E8+1,SettlementDates,1),1)))</f>
        <v>-5.3103093223905162E-3</v>
      </c>
      <c r="H8" s="54">
        <f t="shared" si="4"/>
        <v>-6.0000000000000001E-3</v>
      </c>
      <c r="I8" s="83">
        <f>MAX(_xll.ohPack(Data!$F$4:INDEX(FwdON,MATCH(E8+1,SettlementDates,1),1)))</f>
        <v>1.2025092521739111E-2</v>
      </c>
      <c r="J8" s="54">
        <f t="shared" si="2"/>
        <v>1.4999999999999999E-2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V8" s="63"/>
      <c r="W8" s="61"/>
      <c r="X8" s="62"/>
    </row>
    <row r="9" spans="1:26" ht="12" hidden="1" outlineLevel="1" x14ac:dyDescent="0.25">
      <c r="A9" s="171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64471</v>
      </c>
      <c r="F9" s="77">
        <f t="shared" si="1"/>
        <v>60</v>
      </c>
      <c r="G9" s="84">
        <f>MIN(_xll.ohPack(Data!$F$4:INDEX(FwdON,MATCH(E9+1,SettlementDates,1),1)))</f>
        <v>-5.3103093223905162E-3</v>
      </c>
      <c r="H9" s="55">
        <f t="shared" si="4"/>
        <v>-6.0000000000000001E-3</v>
      </c>
      <c r="I9" s="84">
        <f>MAX(_xll.ohPack(Data!$F$4:INDEX(FwdON,MATCH(E9+1,SettlementDates,1),1)))</f>
        <v>1.2025092521739111E-2</v>
      </c>
      <c r="J9" s="55">
        <f t="shared" si="2"/>
        <v>1.4999999999999999E-2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V9" s="63"/>
      <c r="W9" s="61"/>
      <c r="X9" s="62"/>
    </row>
    <row r="10" spans="1:26" ht="12" hidden="1" customHeight="1" outlineLevel="1" x14ac:dyDescent="0.25">
      <c r="A10" s="169" t="s">
        <v>49</v>
      </c>
      <c r="B10" s="67"/>
      <c r="C10" s="52"/>
      <c r="D10" s="72"/>
      <c r="E10" s="73"/>
      <c r="F10" s="78"/>
      <c r="G10" s="83"/>
      <c r="H10" s="54"/>
      <c r="I10" s="83"/>
      <c r="J10" s="54"/>
      <c r="K10" s="83"/>
      <c r="M10" s="61"/>
      <c r="N10" s="61"/>
      <c r="O10" s="61"/>
      <c r="P10" s="61"/>
      <c r="Q10" s="61"/>
      <c r="R10" s="61"/>
      <c r="S10" s="61"/>
      <c r="T10" s="61"/>
      <c r="U10" s="63"/>
      <c r="V10" s="63"/>
      <c r="W10" s="61"/>
      <c r="X10" s="62"/>
    </row>
    <row r="11" spans="1:26" ht="12" hidden="1" outlineLevel="1" x14ac:dyDescent="0.25">
      <c r="A11" s="170"/>
      <c r="B11" s="67"/>
      <c r="C11" s="50"/>
      <c r="D11" s="75"/>
      <c r="E11" s="76"/>
      <c r="F11" s="77"/>
      <c r="G11" s="83"/>
      <c r="H11" s="54"/>
      <c r="I11" s="83"/>
      <c r="J11" s="54"/>
      <c r="K11" s="83"/>
      <c r="M11" s="61"/>
      <c r="N11" s="61"/>
      <c r="O11" s="61"/>
      <c r="P11" s="61"/>
      <c r="Q11" s="61"/>
      <c r="R11" s="61"/>
      <c r="S11" s="61"/>
      <c r="T11" s="61"/>
      <c r="U11" s="63"/>
      <c r="V11" s="63"/>
      <c r="W11" s="61"/>
      <c r="X11" s="62"/>
    </row>
    <row r="12" spans="1:26" ht="12" hidden="1" outlineLevel="1" x14ac:dyDescent="0.25">
      <c r="A12" s="170"/>
      <c r="B12" s="67"/>
      <c r="C12" s="50"/>
      <c r="D12" s="75"/>
      <c r="E12" s="76"/>
      <c r="F12" s="77"/>
      <c r="G12" s="83"/>
      <c r="H12" s="54"/>
      <c r="I12" s="83"/>
      <c r="J12" s="54"/>
      <c r="K12" s="83"/>
      <c r="M12" s="61"/>
      <c r="N12" s="61"/>
      <c r="O12" s="61"/>
      <c r="P12" s="61"/>
      <c r="Q12" s="61"/>
      <c r="R12" s="61"/>
      <c r="S12" s="61"/>
      <c r="T12" s="61"/>
      <c r="U12" s="63"/>
      <c r="V12" s="63"/>
      <c r="W12" s="61"/>
      <c r="X12" s="62"/>
    </row>
    <row r="13" spans="1:26" ht="12" hidden="1" outlineLevel="1" x14ac:dyDescent="0.25">
      <c r="A13" s="170"/>
      <c r="B13" s="67"/>
      <c r="C13" s="50"/>
      <c r="D13" s="75"/>
      <c r="E13" s="76"/>
      <c r="F13" s="77"/>
      <c r="G13" s="83"/>
      <c r="H13" s="54"/>
      <c r="I13" s="83"/>
      <c r="J13" s="54"/>
      <c r="K13" s="83"/>
      <c r="M13" s="61"/>
      <c r="N13" s="61"/>
      <c r="O13" s="61"/>
      <c r="P13" s="61"/>
      <c r="Q13" s="61"/>
      <c r="R13" s="61"/>
      <c r="S13" s="61"/>
      <c r="T13" s="61"/>
      <c r="U13" s="63"/>
      <c r="V13" s="63"/>
      <c r="W13" s="61"/>
      <c r="X13" s="62"/>
    </row>
    <row r="14" spans="1:26" ht="12" hidden="1" outlineLevel="1" x14ac:dyDescent="0.25">
      <c r="A14" s="170"/>
      <c r="B14" s="67"/>
      <c r="C14" s="50"/>
      <c r="D14" s="75"/>
      <c r="E14" s="76"/>
      <c r="F14" s="77"/>
      <c r="G14" s="83"/>
      <c r="H14" s="54"/>
      <c r="I14" s="83"/>
      <c r="J14" s="54"/>
      <c r="K14" s="83"/>
      <c r="M14" s="61"/>
      <c r="N14" s="61"/>
      <c r="O14" s="61"/>
      <c r="P14" s="61"/>
      <c r="Q14" s="61"/>
      <c r="R14" s="61"/>
      <c r="S14" s="61"/>
      <c r="T14" s="61"/>
      <c r="U14" s="63"/>
      <c r="V14" s="63"/>
      <c r="W14" s="61"/>
      <c r="X14" s="62"/>
    </row>
    <row r="15" spans="1:26" ht="12" hidden="1" outlineLevel="1" x14ac:dyDescent="0.25">
      <c r="A15" s="170"/>
      <c r="B15" s="67"/>
      <c r="C15" s="50"/>
      <c r="D15" s="75"/>
      <c r="E15" s="76"/>
      <c r="F15" s="77"/>
      <c r="G15" s="83"/>
      <c r="H15" s="54"/>
      <c r="I15" s="83"/>
      <c r="J15" s="54"/>
      <c r="K15" s="83"/>
      <c r="M15" s="61"/>
      <c r="N15" s="61"/>
      <c r="O15" s="61"/>
      <c r="P15" s="61"/>
      <c r="Q15" s="61"/>
      <c r="R15" s="61"/>
      <c r="S15" s="61"/>
      <c r="T15" s="61"/>
      <c r="U15" s="63"/>
      <c r="V15" s="63"/>
      <c r="W15" s="61"/>
      <c r="X15" s="62"/>
    </row>
    <row r="16" spans="1:26" ht="12" hidden="1" outlineLevel="1" x14ac:dyDescent="0.25">
      <c r="A16" s="171"/>
      <c r="B16" s="68"/>
      <c r="C16" s="51"/>
      <c r="D16" s="79"/>
      <c r="E16" s="80"/>
      <c r="F16" s="81"/>
      <c r="G16" s="84"/>
      <c r="H16" s="55"/>
      <c r="I16" s="84"/>
      <c r="J16" s="55"/>
      <c r="K16" s="84"/>
      <c r="M16" s="61"/>
      <c r="N16" s="61"/>
      <c r="O16" s="61"/>
      <c r="P16" s="61"/>
      <c r="Q16" s="61"/>
      <c r="R16" s="61"/>
      <c r="S16" s="61"/>
      <c r="T16" s="61"/>
      <c r="U16" s="63"/>
      <c r="V16" s="63"/>
      <c r="W16" s="61"/>
      <c r="X16" s="62"/>
    </row>
    <row r="17" spans="3:32" collapsed="1" x14ac:dyDescent="0.2">
      <c r="P17" s="63"/>
      <c r="Q17" s="63"/>
      <c r="S17" s="63"/>
      <c r="T17" s="63"/>
      <c r="U17" s="63"/>
      <c r="V17" s="63"/>
      <c r="Y17" s="63"/>
    </row>
    <row r="18" spans="3:32" x14ac:dyDescent="0.2">
      <c r="C18" s="62"/>
      <c r="M18" s="109" t="s">
        <v>143</v>
      </c>
      <c r="P18" s="63"/>
      <c r="Q18" s="63"/>
      <c r="S18" s="63"/>
      <c r="T18" s="63"/>
      <c r="V18" s="63"/>
      <c r="Y18" s="63"/>
      <c r="AA18" s="61"/>
    </row>
    <row r="19" spans="3:32" x14ac:dyDescent="0.2">
      <c r="M19" s="101"/>
      <c r="P19" s="63"/>
      <c r="Q19" s="63"/>
      <c r="S19" s="63"/>
      <c r="T19" s="63"/>
      <c r="V19" s="63"/>
      <c r="Y19" s="63"/>
      <c r="AA19" s="85"/>
    </row>
    <row r="20" spans="3:32" x14ac:dyDescent="0.2">
      <c r="P20" s="63"/>
      <c r="Q20" s="63"/>
      <c r="S20" s="63"/>
      <c r="T20" s="63"/>
      <c r="U20" s="63"/>
      <c r="V20" s="63"/>
      <c r="Y20" s="63"/>
    </row>
    <row r="21" spans="3:32" ht="13.5" x14ac:dyDescent="0.2">
      <c r="M21" s="90" t="s">
        <v>57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2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  <c r="AA22" s="104" t="s">
        <v>99</v>
      </c>
      <c r="AC22" s="103" t="s">
        <v>96</v>
      </c>
      <c r="AD22" s="104" t="s">
        <v>107</v>
      </c>
      <c r="AF22" s="104" t="s">
        <v>159</v>
      </c>
    </row>
    <row r="23" spans="3:32" x14ac:dyDescent="0.2">
      <c r="J23" s="62"/>
      <c r="K23" s="62"/>
      <c r="L23" s="62"/>
      <c r="M23" s="93" t="s">
        <v>152</v>
      </c>
      <c r="N23" s="93" t="s">
        <v>53</v>
      </c>
      <c r="O23" s="93" t="str">
        <f>_xll.qlECBNextCode(SettlementDate,Trigger)</f>
        <v>JUL16</v>
      </c>
      <c r="P23" s="93" t="str">
        <f t="shared" ref="P23:P33" si="5">Currency&amp;M23&amp;N23&amp;O23&amp;QuoteSuffix</f>
        <v>EURECBOISJUL16_Quote</v>
      </c>
      <c r="Q23" s="172"/>
      <c r="R23" s="105">
        <f>_xll.qlCalendarAdvance(Calendar,S23,"-2D","f",,Trigger)</f>
        <v>42576</v>
      </c>
      <c r="S23" s="105">
        <f>_xll.qlECBdate(O23,,Trigger)</f>
        <v>42578</v>
      </c>
      <c r="T23" s="105">
        <f>_xll.qlECBNextDate(S23,Trigger)</f>
        <v>42627</v>
      </c>
      <c r="U23" s="96">
        <f>_xll.qlOvernightIndexedSwapFairRate(AA23,_xll.ohTrigger(Trigger,TriggerON,InterestRatesTrigger))</f>
        <v>-3.5500000012675674E-3</v>
      </c>
      <c r="V23" s="96">
        <f>_xll.qlQuoteValue(P23,_xll.ohTrigger(Trigger,TriggerON,InterestRatesTrigger))</f>
        <v>-3.5499999999999998E-3</v>
      </c>
      <c r="W23" s="96" t="b">
        <f t="shared" ref="W23:W33" si="6">NOT(ISERROR(V23))</f>
        <v>1</v>
      </c>
      <c r="X23" s="173">
        <f>(U23-V23)*10000</f>
        <v>-1.2675676480666809E-8</v>
      </c>
      <c r="Y23" s="50" t="b">
        <f>ABS(X23/10000)&lt;=ABS('General Settings'!$D$22)</f>
        <v>1</v>
      </c>
      <c r="AA23" s="52" t="str">
        <f>_xll.qlMakeDatedOIS(,S23,T23,IndexON,,DayCountConv,,Permanent,Trigger,ObjectOverwrite)</f>
        <v>obj_008b7#0001</v>
      </c>
      <c r="AC23" s="68" t="s">
        <v>97</v>
      </c>
      <c r="AD23" s="51" t="s">
        <v>98</v>
      </c>
      <c r="AF23" s="52" t="str">
        <f t="array" ref="AF23:AF69">_xll.ohGroupList("EUROIS_instruments",TriggerON)</f>
        <v>EUROND_Quote</v>
      </c>
    </row>
    <row r="24" spans="3:32" x14ac:dyDescent="0.2">
      <c r="M24" s="94" t="s">
        <v>152</v>
      </c>
      <c r="N24" s="94" t="s">
        <v>53</v>
      </c>
      <c r="O24" s="94" t="str">
        <f>_xll.qlECBNextCode(S23,Trigger)</f>
        <v>SEP16</v>
      </c>
      <c r="P24" s="94" t="str">
        <f t="shared" si="5"/>
        <v>EURECBOISSEP16_Quote</v>
      </c>
      <c r="Q24" s="174"/>
      <c r="R24" s="106">
        <f>_xll.qlCalendarAdvance(Calendar,S24,"-2D","f",,Trigger)</f>
        <v>42625</v>
      </c>
      <c r="S24" s="106">
        <f>_xll.qlECBdate(O24,,Trigger)</f>
        <v>42627</v>
      </c>
      <c r="T24" s="106">
        <f>_xll.qlECBNextDate(S24,Trigger)</f>
        <v>42669</v>
      </c>
      <c r="U24" s="97">
        <f>_xll.qlOvernightIndexedSwapFairRate(AA24,_xll.ohTrigger(Trigger,TriggerON,InterestRatesTrigger))</f>
        <v>-3.9699999999991712E-3</v>
      </c>
      <c r="V24" s="97">
        <f>_xll.qlQuoteValue(P24,_xll.ohTrigger(Trigger,TriggerON,InterestRatesTrigger))</f>
        <v>-3.9700000000000004E-3</v>
      </c>
      <c r="W24" s="97" t="b">
        <f t="shared" si="6"/>
        <v>1</v>
      </c>
      <c r="X24" s="132">
        <f t="shared" ref="X24:X69" si="7">(U24-V24)*10000</f>
        <v>8.2919782151691379E-12</v>
      </c>
      <c r="Y24" s="50" t="b">
        <f>ABS(X24/10000)&lt;=ABS('General Settings'!$D$22)</f>
        <v>1</v>
      </c>
      <c r="AA24" s="50" t="str">
        <f>_xll.qlMakeDatedOIS(,S24,T24,IndexON,,DayCountConv,,Permanent,Trigger,ObjectOverwrite)</f>
        <v>obj_008b9#0002</v>
      </c>
      <c r="AF24" s="50" t="str">
        <v>EURTND_Quote</v>
      </c>
    </row>
    <row r="25" spans="3:32" x14ac:dyDescent="0.2">
      <c r="M25" s="94" t="s">
        <v>152</v>
      </c>
      <c r="N25" s="94" t="s">
        <v>53</v>
      </c>
      <c r="O25" s="94" t="str">
        <f>_xll.qlECBNextCode(S24,Trigger)</f>
        <v>OCT16</v>
      </c>
      <c r="P25" s="94" t="str">
        <f t="shared" si="5"/>
        <v>EURECBOISOCT16_Quote</v>
      </c>
      <c r="Q25" s="174"/>
      <c r="R25" s="106">
        <f>_xll.qlCalendarAdvance(Calendar,S25,"-2D","f",,Trigger)</f>
        <v>42667</v>
      </c>
      <c r="S25" s="106">
        <f>_xll.qlECBdate(O25,,Trigger)</f>
        <v>42669</v>
      </c>
      <c r="T25" s="106">
        <f>_xll.qlECBNextDate(S25,Trigger)</f>
        <v>42718</v>
      </c>
      <c r="U25" s="97">
        <f>_xll.qlOvernightIndexedSwapFairRate(AA25,_xll.ohTrigger(Trigger,TriggerON,InterestRatesTrigger))</f>
        <v>-4.1999999999997838E-3</v>
      </c>
      <c r="V25" s="97">
        <f>_xll.qlQuoteValue(P25,_xll.ohTrigger(Trigger,TriggerON,InterestRatesTrigger))</f>
        <v>-4.2000000000000006E-3</v>
      </c>
      <c r="W25" s="97" t="b">
        <f t="shared" si="6"/>
        <v>1</v>
      </c>
      <c r="X25" s="132">
        <f t="shared" si="7"/>
        <v>2.1684043449710089E-12</v>
      </c>
      <c r="Y25" s="50" t="b">
        <f>ABS(X25/10000)&lt;=ABS('General Settings'!$D$22)</f>
        <v>1</v>
      </c>
      <c r="AA25" s="50" t="str">
        <f>_xll.qlMakeDatedOIS(,S25,T25,IndexON,,DayCountConv,,Permanent,Trigger,ObjectOverwrite)</f>
        <v>obj_008c2#0002</v>
      </c>
      <c r="AF25" s="50" t="str">
        <v>EUREONSW_Quote</v>
      </c>
    </row>
    <row r="26" spans="3:32" x14ac:dyDescent="0.2">
      <c r="M26" s="94" t="s">
        <v>152</v>
      </c>
      <c r="N26" s="94" t="s">
        <v>53</v>
      </c>
      <c r="O26" s="94" t="str">
        <f>_xll.qlECBNextCode(S25,Trigger)</f>
        <v>DEC16</v>
      </c>
      <c r="P26" s="94" t="str">
        <f t="shared" si="5"/>
        <v>EURECBOISDEC16_Quote</v>
      </c>
      <c r="Q26" s="174"/>
      <c r="R26" s="106">
        <f>_xll.qlCalendarAdvance(Calendar,S26,"-2D","f",,Trigger)</f>
        <v>42716</v>
      </c>
      <c r="S26" s="106">
        <f>_xll.qlECBdate(O26,,Trigger)</f>
        <v>42718</v>
      </c>
      <c r="T26" s="106">
        <f>_xll.qlECBNextDate(S26,Trigger)</f>
        <v>42760</v>
      </c>
      <c r="U26" s="97">
        <f>_xll.qlOvernightIndexedSwapFairRate(AA26,_xll.ohTrigger(Trigger,TriggerON,InterestRatesTrigger))</f>
        <v>-4.4499999999987007E-3</v>
      </c>
      <c r="V26" s="97">
        <f>_xll.qlQuoteValue(P26,_xll.ohTrigger(Trigger,TriggerON,InterestRatesTrigger))</f>
        <v>-4.45E-3</v>
      </c>
      <c r="W26" s="97" t="b">
        <f t="shared" si="6"/>
        <v>1</v>
      </c>
      <c r="X26" s="132">
        <f t="shared" si="7"/>
        <v>1.2993078835066285E-11</v>
      </c>
      <c r="Y26" s="50" t="b">
        <f>ABS(X26/10000)&lt;=ABS('General Settings'!$D$22)</f>
        <v>1</v>
      </c>
      <c r="AA26" s="50" t="str">
        <f>_xll.qlMakeDatedOIS(,S26,T26,IndexON,,DayCountConv,,Permanent,Trigger,ObjectOverwrite)</f>
        <v>obj_008b4#0002</v>
      </c>
      <c r="AF26" s="50" t="str">
        <v>EUREON2W_Quote</v>
      </c>
    </row>
    <row r="27" spans="3:32" x14ac:dyDescent="0.2">
      <c r="M27" s="94" t="s">
        <v>152</v>
      </c>
      <c r="N27" s="94" t="s">
        <v>53</v>
      </c>
      <c r="O27" s="94" t="str">
        <f>_xll.qlECBNextCode(S26,Trigger)</f>
        <v>JAN17</v>
      </c>
      <c r="P27" s="94" t="str">
        <f t="shared" si="5"/>
        <v>EURECBOISJAN17_Quote</v>
      </c>
      <c r="Q27" s="174"/>
      <c r="R27" s="106">
        <f>_xll.qlCalendarAdvance(Calendar,S27,"-2D","f",,Trigger)</f>
        <v>42758</v>
      </c>
      <c r="S27" s="106">
        <f>_xll.qlECBdate(O27,,Trigger)</f>
        <v>42760</v>
      </c>
      <c r="T27" s="106">
        <f>_xll.qlECBNextDate(S27,Trigger)</f>
        <v>42802</v>
      </c>
      <c r="U27" s="97">
        <f>_xll.qlOvernightIndexedSwapFairRate(AA27,_xll.ohTrigger(Trigger,TriggerON,InterestRatesTrigger))</f>
        <v>-4.5599999999998012E-3</v>
      </c>
      <c r="V27" s="97">
        <f>_xll.qlQuoteValue(P27,_xll.ohTrigger(Trigger,TriggerON,InterestRatesTrigger))</f>
        <v>-4.5599999999999998E-3</v>
      </c>
      <c r="W27" s="97" t="b">
        <f t="shared" si="6"/>
        <v>1</v>
      </c>
      <c r="X27" s="132">
        <f t="shared" si="7"/>
        <v>1.9862583799934441E-12</v>
      </c>
      <c r="Y27" s="50" t="b">
        <f>ABS(X27/10000)&lt;=ABS('General Settings'!$D$22)</f>
        <v>1</v>
      </c>
      <c r="AA27" s="50" t="str">
        <f>_xll.qlMakeDatedOIS(,S27,T27,IndexON,,DayCountConv,,Permanent,Trigger,ObjectOverwrite)</f>
        <v>obj_008bf#0002</v>
      </c>
      <c r="AF27" s="50" t="str">
        <v>EUREON3W_Quote</v>
      </c>
    </row>
    <row r="28" spans="3:32" x14ac:dyDescent="0.2">
      <c r="M28" s="94" t="s">
        <v>152</v>
      </c>
      <c r="N28" s="94" t="s">
        <v>53</v>
      </c>
      <c r="O28" s="94" t="str">
        <f>_xll.qlECBNextCode(S27,Trigger)</f>
        <v>MAR17</v>
      </c>
      <c r="P28" s="94" t="str">
        <f t="shared" si="5"/>
        <v>EURECBOISMAR17_Quote</v>
      </c>
      <c r="Q28" s="174"/>
      <c r="R28" s="106">
        <f>_xll.qlCalendarAdvance(Calendar,S28,"-2D","f",,Trigger)</f>
        <v>42800</v>
      </c>
      <c r="S28" s="106">
        <f>_xll.qlECBdate(O28,,Trigger)</f>
        <v>42802</v>
      </c>
      <c r="T28" s="106">
        <f>_xll.qlECBNextDate(S28,Trigger)</f>
        <v>42844</v>
      </c>
      <c r="U28" s="97">
        <f>_xll.qlOvernightIndexedSwapFairRate(AA28,_xll.ohTrigger(Trigger,TriggerON,InterestRatesTrigger))</f>
        <v>-4.6799999999994468E-3</v>
      </c>
      <c r="V28" s="97">
        <f>_xll.qlQuoteValue(P28,_xll.ohTrigger(Trigger,TriggerON,InterestRatesTrigger))</f>
        <v>-4.6800000000000001E-3</v>
      </c>
      <c r="W28" s="97" t="b">
        <f t="shared" si="6"/>
        <v>1</v>
      </c>
      <c r="X28" s="132">
        <f t="shared" si="7"/>
        <v>5.5337678883660146E-12</v>
      </c>
      <c r="Y28" s="50" t="b">
        <f>ABS(X28/10000)&lt;=ABS('General Settings'!$D$22)</f>
        <v>1</v>
      </c>
      <c r="AA28" s="50" t="str">
        <f>_xll.qlMakeDatedOIS(,S28,T28,IndexON,,DayCountConv,,Permanent,Trigger,ObjectOverwrite)</f>
        <v>obj_008c4#0002</v>
      </c>
      <c r="AF28" s="50" t="str">
        <v>EUREON1M_Quote</v>
      </c>
    </row>
    <row r="29" spans="3:32" x14ac:dyDescent="0.2">
      <c r="M29" s="94" t="s">
        <v>152</v>
      </c>
      <c r="N29" s="94" t="s">
        <v>53</v>
      </c>
      <c r="O29" s="94" t="str">
        <f>_xll.qlECBNextCode(S28,Trigger)</f>
        <v>APR17</v>
      </c>
      <c r="P29" s="94" t="str">
        <f t="shared" si="5"/>
        <v>EURECBOISAPR17_Quote</v>
      </c>
      <c r="Q29" s="174"/>
      <c r="R29" s="106">
        <f>_xll.qlCalendarAdvance(Calendar,S29,"-2D","f",,Trigger)</f>
        <v>42838</v>
      </c>
      <c r="S29" s="106">
        <f>_xll.qlECBdate(O29,,Trigger)</f>
        <v>42844</v>
      </c>
      <c r="T29" s="106">
        <f>_xll.qlECBNextDate(S29,Trigger)</f>
        <v>42893</v>
      </c>
      <c r="U29" s="97">
        <f>_xll.qlOvernightIndexedSwapFairRate(AA29,_xll.ohTrigger(Trigger,TriggerON,InterestRatesTrigger))</f>
        <v>-4.7899999999993243E-3</v>
      </c>
      <c r="V29" s="97">
        <f>_xll.qlQuoteValue(P29,_xll.ohTrigger(Trigger,TriggerON,InterestRatesTrigger))</f>
        <v>-4.79E-3</v>
      </c>
      <c r="W29" s="97" t="b">
        <f t="shared" si="6"/>
        <v>1</v>
      </c>
      <c r="X29" s="132">
        <f t="shared" si="7"/>
        <v>6.7567479389296636E-12</v>
      </c>
      <c r="Y29" s="50" t="b">
        <f>ABS(X29/10000)&lt;=ABS('General Settings'!$D$22)</f>
        <v>1</v>
      </c>
      <c r="AA29" s="50" t="str">
        <f>_xll.qlMakeDatedOIS(,S29,T29,IndexON,,DayCountConv,,Permanent,Trigger,ObjectOverwrite)</f>
        <v>obj_008b1#0002</v>
      </c>
      <c r="AF29" s="50" t="str">
        <v>EUREON2M_Quote</v>
      </c>
    </row>
    <row r="30" spans="3:32" x14ac:dyDescent="0.2">
      <c r="M30" s="94" t="s">
        <v>152</v>
      </c>
      <c r="N30" s="94" t="s">
        <v>53</v>
      </c>
      <c r="O30" s="94" t="str">
        <f>_xll.qlECBNextCode(S29,Trigger)</f>
        <v>JUN17</v>
      </c>
      <c r="P30" s="94" t="str">
        <f t="shared" si="5"/>
        <v>EURECBOISJUN17_Quote</v>
      </c>
      <c r="Q30" s="174"/>
      <c r="R30" s="106">
        <f>_xll.qlCalendarAdvance(Calendar,S30,"-2D","f",,Trigger)</f>
        <v>42891</v>
      </c>
      <c r="S30" s="106">
        <f>_xll.qlECBdate(O30,,Trigger)</f>
        <v>42893</v>
      </c>
      <c r="T30" s="106">
        <f>_xll.qlECBNextDate(S30,Trigger)</f>
        <v>42942</v>
      </c>
      <c r="U30" s="97">
        <f>_xll.qlOvernightIndexedSwapFairRate(AA30,_xll.ohTrigger(Trigger,TriggerON,InterestRatesTrigger))</f>
        <v>-4.8899999999991641E-3</v>
      </c>
      <c r="V30" s="97">
        <f>_xll.qlQuoteValue(P30,_xll.ohTrigger(Trigger,TriggerON,InterestRatesTrigger))</f>
        <v>-4.8900000000000002E-3</v>
      </c>
      <c r="W30" s="97" t="b">
        <f t="shared" si="6"/>
        <v>1</v>
      </c>
      <c r="X30" s="132">
        <f t="shared" si="7"/>
        <v>8.3613671542082102E-12</v>
      </c>
      <c r="Y30" s="50" t="b">
        <f>ABS(X30/10000)&lt;=ABS('General Settings'!$D$22)</f>
        <v>1</v>
      </c>
      <c r="AA30" s="50" t="str">
        <f>_xll.qlMakeDatedOIS(,S30,T30,IndexON,,DayCountConv,,Permanent,Trigger,ObjectOverwrite)</f>
        <v>obj_008bb#0002</v>
      </c>
      <c r="AF30" s="50" t="str">
        <v>EURECBOISJUL16_Quote</v>
      </c>
    </row>
    <row r="31" spans="3:32" x14ac:dyDescent="0.2">
      <c r="M31" s="94" t="s">
        <v>152</v>
      </c>
      <c r="N31" s="94" t="s">
        <v>53</v>
      </c>
      <c r="O31" s="94" t="str">
        <f>_xll.qlECBNextCode(S30,Trigger)</f>
        <v>JUL17</v>
      </c>
      <c r="P31" s="94" t="str">
        <f t="shared" si="5"/>
        <v>EURECBOISJUL17_Quote</v>
      </c>
      <c r="Q31" s="174"/>
      <c r="R31" s="106">
        <f>_xll.qlCalendarAdvance(Calendar,S31,"-2D","f",,Trigger)</f>
        <v>42940</v>
      </c>
      <c r="S31" s="106">
        <f>_xll.qlECBdate(O31,,Trigger)</f>
        <v>42942</v>
      </c>
      <c r="T31" s="106" t="e">
        <f>_xll.qlECBNextDate(S31,Trigger)</f>
        <v>#NUM!</v>
      </c>
      <c r="U31" s="97" t="e">
        <f>_xll.qlOvernightIndexedSwapFairRate(AA31,_xll.ohTrigger(Trigger,TriggerON,InterestRatesTrigger))</f>
        <v>#VALUE!</v>
      </c>
      <c r="V31" s="97">
        <f>_xll.qlQuoteValue(P31,_xll.ohTrigger(Trigger,TriggerON,InterestRatesTrigger))</f>
        <v>-4.9499999999999995E-3</v>
      </c>
      <c r="W31" s="97" t="b">
        <f t="shared" si="6"/>
        <v>1</v>
      </c>
      <c r="X31" s="132" t="e">
        <f t="shared" si="7"/>
        <v>#VALUE!</v>
      </c>
      <c r="Y31" s="50" t="e">
        <f>ABS(X31/10000)&lt;=ABS('General Settings'!$D$22)</f>
        <v>#VALUE!</v>
      </c>
      <c r="AA31" s="50" t="e">
        <f>_xll.qlMakeDatedOIS(,S31,T31,IndexON,,DayCountConv,,Permanent,Trigger,ObjectOverwrite)</f>
        <v>#NUM!</v>
      </c>
      <c r="AF31" s="50" t="str">
        <v>EURECBOISSEP16_Quote</v>
      </c>
    </row>
    <row r="32" spans="3:32" x14ac:dyDescent="0.2">
      <c r="M32" s="94" t="s">
        <v>152</v>
      </c>
      <c r="N32" s="94" t="s">
        <v>53</v>
      </c>
      <c r="O32" s="94" t="e">
        <f>_xll.qlECBNextCode(S31,Trigger)</f>
        <v>#NUM!</v>
      </c>
      <c r="P32" s="94" t="e">
        <f t="shared" si="5"/>
        <v>#NUM!</v>
      </c>
      <c r="Q32" s="174"/>
      <c r="R32" s="106" t="e">
        <f>_xll.qlCalendarAdvance(Calendar,S32,"-2D","f",,Trigger)</f>
        <v>#NUM!</v>
      </c>
      <c r="S32" s="106" t="e">
        <f>_xll.qlECBdate(O32,,Trigger)</f>
        <v>#VALUE!</v>
      </c>
      <c r="T32" s="106" t="e">
        <f>_xll.qlECBNextDate(S32,Trigger)</f>
        <v>#NUM!</v>
      </c>
      <c r="U32" s="97" t="e">
        <f>_xll.qlOvernightIndexedSwapFairRate(AA32,_xll.ohTrigger(Trigger,TriggerON,InterestRatesTrigger))</f>
        <v>#VALUE!</v>
      </c>
      <c r="V32" s="97" t="e">
        <f>_xll.qlQuoteValue(P32,_xll.ohTrigger(Trigger,TriggerON,InterestRatesTrigger))</f>
        <v>#VALUE!</v>
      </c>
      <c r="W32" s="97" t="b">
        <f t="shared" si="6"/>
        <v>0</v>
      </c>
      <c r="X32" s="132" t="e">
        <f t="shared" si="7"/>
        <v>#VALUE!</v>
      </c>
      <c r="Y32" s="50" t="e">
        <f>ABS(X32/10000)&lt;=ABS('General Settings'!$D$22)</f>
        <v>#VALUE!</v>
      </c>
      <c r="AA32" s="50" t="e">
        <f>_xll.qlMakeDatedOIS(,S32,T32,IndexON,,DayCountConv,,Permanent,Trigger,ObjectOverwrite)</f>
        <v>#NUM!</v>
      </c>
      <c r="AF32" s="50" t="str">
        <v>EURECBOISOCT16_Quote</v>
      </c>
    </row>
    <row r="33" spans="13:32" x14ac:dyDescent="0.2">
      <c r="M33" s="95" t="s">
        <v>152</v>
      </c>
      <c r="N33" s="95" t="s">
        <v>53</v>
      </c>
      <c r="O33" s="95" t="e">
        <f>_xll.qlECBNextCode(S32,Trigger)</f>
        <v>#NUM!</v>
      </c>
      <c r="P33" s="95" t="e">
        <f t="shared" si="5"/>
        <v>#NUM!</v>
      </c>
      <c r="Q33" s="175"/>
      <c r="R33" s="107" t="e">
        <f>_xll.qlCalendarAdvance(Calendar,S33,"-2D","f",,Trigger)</f>
        <v>#NUM!</v>
      </c>
      <c r="S33" s="107" t="e">
        <f>_xll.qlECBdate(O33,,Trigger)</f>
        <v>#VALUE!</v>
      </c>
      <c r="T33" s="107" t="e">
        <f>_xll.qlECBNextDate(S33,Trigger)</f>
        <v>#NUM!</v>
      </c>
      <c r="U33" s="98" t="e">
        <f>_xll.qlOvernightIndexedSwapFairRate(AA33,_xll.ohTrigger(Trigger,TriggerON,InterestRatesTrigger))</f>
        <v>#VALUE!</v>
      </c>
      <c r="V33" s="98" t="e">
        <f>_xll.qlQuoteValue(P33,_xll.ohTrigger(Trigger,TriggerON,InterestRatesTrigger))</f>
        <v>#VALUE!</v>
      </c>
      <c r="W33" s="98" t="b">
        <f t="shared" si="6"/>
        <v>0</v>
      </c>
      <c r="X33" s="176" t="e">
        <f t="shared" si="7"/>
        <v>#VALUE!</v>
      </c>
      <c r="Y33" s="50" t="e">
        <f>ABS(X33/10000)&lt;=ABS('General Settings'!$D$22)</f>
        <v>#VALUE!</v>
      </c>
      <c r="AA33" s="50" t="e">
        <f>_xll.qlMakeDatedOIS(,S33,T33,IndexON,,DayCountConv,,Permanent,Trigger,ObjectOverwrite)</f>
        <v>#NUM!</v>
      </c>
      <c r="AF33" s="50" t="str">
        <v>EURECBOISDEC16_Quote</v>
      </c>
    </row>
    <row r="34" spans="13:32" x14ac:dyDescent="0.2">
      <c r="M34" s="94" t="s">
        <v>151</v>
      </c>
      <c r="N34" s="94"/>
      <c r="O34" s="94" t="s">
        <v>60</v>
      </c>
      <c r="P34" s="94" t="str">
        <f t="shared" ref="P34" si="8">Currency&amp;M34&amp;O34&amp;QuoteSuffix</f>
        <v>EUREONSW_Quote</v>
      </c>
      <c r="Q34" s="174"/>
      <c r="R34" s="106">
        <f t="shared" ref="R34:R65" si="9">EvaluationDate</f>
        <v>42552</v>
      </c>
      <c r="S34" s="106">
        <f>_xll.qlSwapStartDate(AA34)</f>
        <v>42556</v>
      </c>
      <c r="T34" s="106">
        <f>_xll.qlSwapMaturityDate(AA34)</f>
        <v>42563</v>
      </c>
      <c r="U34" s="97">
        <f>_xll.qlOvernightIndexedSwapFairRate(AA34,_xll.ohTrigger(Trigger,TriggerON,InterestRatesTrigger))</f>
        <v>-3.3400000003850194E-3</v>
      </c>
      <c r="V34" s="97">
        <f>_xll.qlQuoteValue(P34,_xll.ohTrigger(Trigger,TriggerON,InterestRatesTrigger))</f>
        <v>-3.3400000000000001E-3</v>
      </c>
      <c r="W34" s="97" t="b">
        <f t="shared" ref="W34" si="10">NOT(ISERROR(V34))</f>
        <v>1</v>
      </c>
      <c r="X34" s="132">
        <f t="shared" si="7"/>
        <v>-3.8501927340783837E-9</v>
      </c>
      <c r="Y34" s="52" t="b">
        <f>ABS(X34/10000)&lt;=ABS('General Settings'!$D$23)</f>
        <v>1</v>
      </c>
      <c r="AA34" s="52" t="str">
        <f>_xll.qlMakeOIS(,SettlementDays,IF(O34="SW","1W",O34),IndexON,,FwdStart,DayCountConv,,Permanent,Trigger,ObjectOverwrite)</f>
        <v>obj_0058c#0002</v>
      </c>
      <c r="AF34" s="50" t="str">
        <v>EURECBOISJAN17_Quote</v>
      </c>
    </row>
    <row r="35" spans="13:32" x14ac:dyDescent="0.2">
      <c r="M35" s="94" t="s">
        <v>151</v>
      </c>
      <c r="N35" s="94"/>
      <c r="O35" s="94" t="s">
        <v>61</v>
      </c>
      <c r="P35" s="94" t="str">
        <f t="shared" ref="P35:P65" si="11">Currency&amp;M35&amp;O35&amp;QuoteSuffix</f>
        <v>EUREON2W_Quote</v>
      </c>
      <c r="Q35" s="174"/>
      <c r="R35" s="106">
        <f t="shared" si="9"/>
        <v>42552</v>
      </c>
      <c r="S35" s="106">
        <f>_xll.qlSwapStartDate(AA35)</f>
        <v>42556</v>
      </c>
      <c r="T35" s="106">
        <f>_xll.qlSwapMaturityDate(AA35)</f>
        <v>42570</v>
      </c>
      <c r="U35" s="97">
        <f>_xll.qlOvernightIndexedSwapFairRate(AA35,_xll.ohTrigger(Trigger,TriggerON,InterestRatesTrigger))</f>
        <v>-3.3500000000019617E-3</v>
      </c>
      <c r="V35" s="97">
        <f>_xll.qlQuoteValue(P35,_xll.ohTrigger(Trigger,TriggerON,InterestRatesTrigger))</f>
        <v>-3.3500000000000001E-3</v>
      </c>
      <c r="W35" s="97" t="b">
        <f t="shared" ref="W35:W65" si="12">NOT(ISERROR(V35))</f>
        <v>1</v>
      </c>
      <c r="X35" s="132">
        <f t="shared" si="7"/>
        <v>-1.9615385704607746E-11</v>
      </c>
      <c r="Y35" s="50" t="b">
        <f>ABS(X35/10000)&lt;=ABS('General Settings'!$D$23)</f>
        <v>1</v>
      </c>
      <c r="AA35" s="50" t="str">
        <f>_xll.qlMakeOIS(,SettlementDays,IF(O35="SW","1W",O35),IndexON,,FwdStart,DayCountConv,,Permanent,Trigger,ObjectOverwrite)</f>
        <v>obj_00672#0002</v>
      </c>
      <c r="AF35" s="50" t="str">
        <v>EURECBOISMAR17_Quote</v>
      </c>
    </row>
    <row r="36" spans="13:32" x14ac:dyDescent="0.2">
      <c r="M36" s="94" t="s">
        <v>151</v>
      </c>
      <c r="N36" s="94"/>
      <c r="O36" s="94" t="s">
        <v>62</v>
      </c>
      <c r="P36" s="94" t="str">
        <f t="shared" si="11"/>
        <v>EUREON3W_Quote</v>
      </c>
      <c r="Q36" s="174"/>
      <c r="R36" s="106">
        <f t="shared" si="9"/>
        <v>42552</v>
      </c>
      <c r="S36" s="106">
        <f>_xll.qlSwapStartDate(AA36)</f>
        <v>42556</v>
      </c>
      <c r="T36" s="106">
        <f>_xll.qlSwapMaturityDate(AA36)</f>
        <v>42577</v>
      </c>
      <c r="U36" s="97">
        <f>_xll.qlOvernightIndexedSwapFairRate(AA36,_xll.ohTrigger(Trigger,TriggerON,InterestRatesTrigger))</f>
        <v>-3.3500000000000595E-3</v>
      </c>
      <c r="V36" s="97">
        <f>_xll.qlQuoteValue(P36,_xll.ohTrigger(Trigger,TriggerON,InterestRatesTrigger))</f>
        <v>-3.3500000000000001E-3</v>
      </c>
      <c r="W36" s="97" t="b">
        <f t="shared" si="12"/>
        <v>1</v>
      </c>
      <c r="X36" s="132">
        <f t="shared" si="7"/>
        <v>-5.9414279052205643E-13</v>
      </c>
      <c r="Y36" s="50" t="b">
        <f>ABS(X36/10000)&lt;=ABS('General Settings'!$D$23)</f>
        <v>1</v>
      </c>
      <c r="AA36" s="50" t="str">
        <f>_xll.qlMakeOIS(,SettlementDays,IF(O36="SW","1W",O36),IndexON,,FwdStart,DayCountConv,,Permanent,Trigger,ObjectOverwrite)</f>
        <v>obj_006b3#0002</v>
      </c>
      <c r="AF36" s="50" t="str">
        <v>EURECBOISAPR17_Quote</v>
      </c>
    </row>
    <row r="37" spans="13:32" x14ac:dyDescent="0.2">
      <c r="M37" s="94" t="s">
        <v>151</v>
      </c>
      <c r="N37" s="94"/>
      <c r="O37" s="94" t="s">
        <v>30</v>
      </c>
      <c r="P37" s="94" t="str">
        <f t="shared" si="11"/>
        <v>EUREON1M_Quote</v>
      </c>
      <c r="Q37" s="174"/>
      <c r="R37" s="106">
        <f t="shared" si="9"/>
        <v>42552</v>
      </c>
      <c r="S37" s="106">
        <f>_xll.qlSwapStartDate(AA37)</f>
        <v>42556</v>
      </c>
      <c r="T37" s="106">
        <f>_xll.qlSwapMaturityDate(AA37)</f>
        <v>42587</v>
      </c>
      <c r="U37" s="97">
        <f>_xll.qlOvernightIndexedSwapFairRate(AA37,_xll.ohTrigger(Trigger,TriggerON,InterestRatesTrigger))</f>
        <v>-3.3799999999997092E-3</v>
      </c>
      <c r="V37" s="97">
        <f>_xll.qlQuoteValue(P37,_xll.ohTrigger(Trigger,TriggerON,InterestRatesTrigger))</f>
        <v>-3.3799999999999998E-3</v>
      </c>
      <c r="W37" s="97" t="b">
        <f t="shared" si="12"/>
        <v>1</v>
      </c>
      <c r="X37" s="132">
        <f t="shared" si="7"/>
        <v>2.9056618222611519E-12</v>
      </c>
      <c r="Y37" s="50" t="b">
        <f>ABS(X37/10000)&lt;=ABS('General Settings'!$D$23)</f>
        <v>1</v>
      </c>
      <c r="AA37" s="50" t="str">
        <f>_xll.qlMakeOIS(,SettlementDays,IF(O37="SW","1W",O37),IndexON,,FwdStart,DayCountConv,,Permanent,Trigger,ObjectOverwrite)</f>
        <v>obj_00746#0002</v>
      </c>
      <c r="AF37" s="50" t="str">
        <v>EURECBOISJUN17_Quote</v>
      </c>
    </row>
    <row r="38" spans="13:32" x14ac:dyDescent="0.2">
      <c r="M38" s="94" t="s">
        <v>151</v>
      </c>
      <c r="N38" s="94"/>
      <c r="O38" s="94" t="s">
        <v>63</v>
      </c>
      <c r="P38" s="94" t="str">
        <f t="shared" si="11"/>
        <v>EUREON2M_Quote</v>
      </c>
      <c r="Q38" s="174"/>
      <c r="R38" s="106">
        <f t="shared" si="9"/>
        <v>42552</v>
      </c>
      <c r="S38" s="106">
        <f>_xll.qlSwapStartDate(AA38)</f>
        <v>42556</v>
      </c>
      <c r="T38" s="106">
        <f>_xll.qlSwapMaturityDate(AA38)</f>
        <v>42618</v>
      </c>
      <c r="U38" s="97">
        <f>_xll.qlOvernightIndexedSwapFairRate(AA38,_xll.ohTrigger(Trigger,TriggerON,InterestRatesTrigger))</f>
        <v>-3.4700000000000408E-3</v>
      </c>
      <c r="V38" s="97">
        <f>_xll.qlQuoteValue(P38,_xll.ohTrigger(Trigger,TriggerON,InterestRatesTrigger))</f>
        <v>-3.4699999999999996E-3</v>
      </c>
      <c r="W38" s="97" t="b">
        <f t="shared" si="12"/>
        <v>1</v>
      </c>
      <c r="X38" s="132">
        <f t="shared" si="7"/>
        <v>-4.1199682554449168E-13</v>
      </c>
      <c r="Y38" s="50" t="b">
        <f>ABS(X38/10000)&lt;=ABS('General Settings'!$D$23)</f>
        <v>1</v>
      </c>
      <c r="AA38" s="50" t="str">
        <f>_xll.qlMakeOIS(,SettlementDays,IF(O38="SW","1W",O38),IndexON,,FwdStart,DayCountConv,,Permanent,Trigger,ObjectOverwrite)</f>
        <v>obj_006ed#0002</v>
      </c>
      <c r="AF38" s="50" t="str">
        <v>EUREON15M_Quote</v>
      </c>
    </row>
    <row r="39" spans="13:32" x14ac:dyDescent="0.2">
      <c r="M39" s="94" t="s">
        <v>151</v>
      </c>
      <c r="N39" s="94"/>
      <c r="O39" s="94" t="s">
        <v>31</v>
      </c>
      <c r="P39" s="94" t="str">
        <f t="shared" si="11"/>
        <v>EUREON3M_Quote</v>
      </c>
      <c r="Q39" s="174"/>
      <c r="R39" s="106">
        <f t="shared" si="9"/>
        <v>42552</v>
      </c>
      <c r="S39" s="106">
        <f>_xll.qlSwapStartDate(AA39)</f>
        <v>42556</v>
      </c>
      <c r="T39" s="106">
        <f>_xll.qlSwapMaturityDate(AA39)</f>
        <v>42648</v>
      </c>
      <c r="U39" s="97">
        <f>_xll.qlOvernightIndexedSwapFairRate(AA39,_xll.ohTrigger(Trigger,TriggerON,InterestRatesTrigger))</f>
        <v>-3.5663213670155277E-3</v>
      </c>
      <c r="V39" s="97">
        <f>_xll.qlQuoteValue(P39,_xll.ohTrigger(Trigger,TriggerON,InterestRatesTrigger))</f>
        <v>-3.5899999999999999E-3</v>
      </c>
      <c r="W39" s="97" t="b">
        <f t="shared" si="12"/>
        <v>1</v>
      </c>
      <c r="X39" s="132">
        <f t="shared" si="7"/>
        <v>0.23678632984472198</v>
      </c>
      <c r="Y39" s="50" t="b">
        <f>ABS(X39/10000)&lt;=ABS('General Settings'!$D$23)</f>
        <v>1</v>
      </c>
      <c r="AA39" s="50" t="str">
        <f>_xll.qlMakeOIS(,SettlementDays,IF(O39="SW","1W",O39),IndexON,,FwdStart,DayCountConv,,Permanent,Trigger,ObjectOverwrite)</f>
        <v>obj_0071b#0002</v>
      </c>
      <c r="AF39" s="50" t="str">
        <v>EUREON18M_Quote</v>
      </c>
    </row>
    <row r="40" spans="13:32" x14ac:dyDescent="0.2">
      <c r="M40" s="94" t="s">
        <v>151</v>
      </c>
      <c r="N40" s="94"/>
      <c r="O40" s="94" t="s">
        <v>64</v>
      </c>
      <c r="P40" s="94" t="str">
        <f t="shared" si="11"/>
        <v>EUREON4M_Quote</v>
      </c>
      <c r="Q40" s="174"/>
      <c r="R40" s="106">
        <f t="shared" si="9"/>
        <v>42552</v>
      </c>
      <c r="S40" s="106">
        <f>_xll.qlSwapStartDate(AA40)</f>
        <v>42556</v>
      </c>
      <c r="T40" s="106">
        <f>_xll.qlSwapMaturityDate(AA40)</f>
        <v>42681</v>
      </c>
      <c r="U40" s="97">
        <f>_xll.qlOvernightIndexedSwapFairRate(AA40,_xll.ohTrigger(Trigger,TriggerON,InterestRatesTrigger))</f>
        <v>-3.7131692501939642E-3</v>
      </c>
      <c r="V40" s="97">
        <f>_xll.qlQuoteValue(P40,_xll.ohTrigger(Trigger,TriggerON,InterestRatesTrigger))</f>
        <v>-3.7199999999999998E-3</v>
      </c>
      <c r="W40" s="97" t="b">
        <f t="shared" si="12"/>
        <v>1</v>
      </c>
      <c r="X40" s="132">
        <f t="shared" si="7"/>
        <v>6.8307498060356076E-2</v>
      </c>
      <c r="Y40" s="50" t="b">
        <f>ABS(X40/10000)&lt;=ABS('General Settings'!$D$23)</f>
        <v>1</v>
      </c>
      <c r="AA40" s="50" t="str">
        <f>_xll.qlMakeOIS(,SettlementDays,IF(O40="SW","1W",O40),IndexON,,FwdStart,DayCountConv,,Permanent,Trigger,ObjectOverwrite)</f>
        <v>obj_005ac#0002</v>
      </c>
      <c r="AF40" s="50" t="str">
        <v>EUREON21M_Quote</v>
      </c>
    </row>
    <row r="41" spans="13:32" x14ac:dyDescent="0.2">
      <c r="M41" s="94" t="s">
        <v>151</v>
      </c>
      <c r="N41" s="94"/>
      <c r="O41" s="94" t="s">
        <v>65</v>
      </c>
      <c r="P41" s="94" t="str">
        <f t="shared" si="11"/>
        <v>EUREON5M_Quote</v>
      </c>
      <c r="Q41" s="174"/>
      <c r="R41" s="106">
        <f t="shared" si="9"/>
        <v>42552</v>
      </c>
      <c r="S41" s="106">
        <f>_xll.qlSwapStartDate(AA41)</f>
        <v>42556</v>
      </c>
      <c r="T41" s="106">
        <f>_xll.qlSwapMaturityDate(AA41)</f>
        <v>42709</v>
      </c>
      <c r="U41" s="97">
        <f>_xll.qlOvernightIndexedSwapFairRate(AA41,_xll.ohTrigger(Trigger,TriggerON,InterestRatesTrigger))</f>
        <v>-3.7998878191255539E-3</v>
      </c>
      <c r="V41" s="97">
        <f>_xll.qlQuoteValue(P41,_xll.ohTrigger(Trigger,TriggerON,InterestRatesTrigger))</f>
        <v>-3.8E-3</v>
      </c>
      <c r="W41" s="97" t="b">
        <f t="shared" si="12"/>
        <v>1</v>
      </c>
      <c r="X41" s="132">
        <f t="shared" si="7"/>
        <v>1.1218087444609184E-3</v>
      </c>
      <c r="Y41" s="50" t="b">
        <f>ABS(X41/10000)&lt;=ABS('General Settings'!$D$23)</f>
        <v>1</v>
      </c>
      <c r="AA41" s="50" t="str">
        <f>_xll.qlMakeOIS(,SettlementDays,IF(O41="SW","1W",O41),IndexON,,FwdStart,DayCountConv,,Permanent,Trigger,ObjectOverwrite)</f>
        <v>obj_00680#0002</v>
      </c>
      <c r="AF41" s="50" t="str">
        <v>EUREON2Y_Quote</v>
      </c>
    </row>
    <row r="42" spans="13:32" x14ac:dyDescent="0.2">
      <c r="M42" s="94" t="s">
        <v>151</v>
      </c>
      <c r="N42" s="94"/>
      <c r="O42" s="94" t="s">
        <v>32</v>
      </c>
      <c r="P42" s="94" t="str">
        <f t="shared" si="11"/>
        <v>EUREON6M_Quote</v>
      </c>
      <c r="Q42" s="174"/>
      <c r="R42" s="106">
        <f t="shared" si="9"/>
        <v>42552</v>
      </c>
      <c r="S42" s="106">
        <f>_xll.qlSwapStartDate(AA42)</f>
        <v>42556</v>
      </c>
      <c r="T42" s="106">
        <f>_xll.qlSwapMaturityDate(AA42)</f>
        <v>42740</v>
      </c>
      <c r="U42" s="97">
        <f>_xll.qlOvernightIndexedSwapFairRate(AA42,_xll.ohTrigger(Trigger,TriggerON,InterestRatesTrigger))</f>
        <v>-3.8932627477368839E-3</v>
      </c>
      <c r="V42" s="97">
        <f>_xll.qlQuoteValue(P42,_xll.ohTrigger(Trigger,TriggerON,InterestRatesTrigger))</f>
        <v>-3.8900000000000002E-3</v>
      </c>
      <c r="W42" s="97" t="b">
        <f t="shared" si="12"/>
        <v>1</v>
      </c>
      <c r="X42" s="132">
        <f t="shared" si="7"/>
        <v>-3.2627477368836651E-2</v>
      </c>
      <c r="Y42" s="50" t="b">
        <f>ABS(X42/10000)&lt;=ABS('General Settings'!$D$23)</f>
        <v>1</v>
      </c>
      <c r="AA42" s="50" t="str">
        <f>_xll.qlMakeOIS(,SettlementDays,IF(O42="SW","1W",O42),IndexON,,FwdStart,DayCountConv,,Permanent,Trigger,ObjectOverwrite)</f>
        <v>obj_005a5#0002</v>
      </c>
      <c r="AF42" s="50" t="str">
        <v>EUREON3Y_Quote</v>
      </c>
    </row>
    <row r="43" spans="13:32" x14ac:dyDescent="0.2">
      <c r="M43" s="94" t="s">
        <v>151</v>
      </c>
      <c r="N43" s="94"/>
      <c r="O43" s="94" t="s">
        <v>66</v>
      </c>
      <c r="P43" s="94" t="str">
        <f t="shared" si="11"/>
        <v>EUREON7M_Quote</v>
      </c>
      <c r="Q43" s="174"/>
      <c r="R43" s="106">
        <f t="shared" si="9"/>
        <v>42552</v>
      </c>
      <c r="S43" s="106">
        <f>_xll.qlSwapStartDate(AA43)</f>
        <v>42556</v>
      </c>
      <c r="T43" s="106">
        <f>_xll.qlSwapMaturityDate(AA43)</f>
        <v>42772</v>
      </c>
      <c r="U43" s="97">
        <f>_xll.qlOvernightIndexedSwapFairRate(AA43,_xll.ohTrigger(Trigger,TriggerON,InterestRatesTrigger))</f>
        <v>-3.9847272278331625E-3</v>
      </c>
      <c r="V43" s="97">
        <f>_xll.qlQuoteValue(P43,_xll.ohTrigger(Trigger,TriggerON,InterestRatesTrigger))</f>
        <v>-3.98E-3</v>
      </c>
      <c r="W43" s="97" t="b">
        <f t="shared" si="12"/>
        <v>1</v>
      </c>
      <c r="X43" s="132">
        <f t="shared" si="7"/>
        <v>-4.7272278331624354E-2</v>
      </c>
      <c r="Y43" s="50" t="b">
        <f>ABS(X43/10000)&lt;=ABS('General Settings'!$D$23)</f>
        <v>1</v>
      </c>
      <c r="AA43" s="50" t="str">
        <f>_xll.qlMakeOIS(,SettlementDays,IF(O43="SW","1W",O43),IndexON,,FwdStart,DayCountConv,,Permanent,Trigger,ObjectOverwrite)</f>
        <v>obj_00637#0002</v>
      </c>
      <c r="AF43" s="50" t="str">
        <v>EUREON4Y_Quote</v>
      </c>
    </row>
    <row r="44" spans="13:32" x14ac:dyDescent="0.2">
      <c r="M44" s="94" t="s">
        <v>151</v>
      </c>
      <c r="N44" s="94"/>
      <c r="O44" s="94" t="s">
        <v>67</v>
      </c>
      <c r="P44" s="94" t="str">
        <f t="shared" si="11"/>
        <v>EUREON8M_Quote</v>
      </c>
      <c r="Q44" s="174"/>
      <c r="R44" s="106">
        <f t="shared" si="9"/>
        <v>42552</v>
      </c>
      <c r="S44" s="106">
        <f>_xll.qlSwapStartDate(AA44)</f>
        <v>42556</v>
      </c>
      <c r="T44" s="106">
        <f>_xll.qlSwapMaturityDate(AA44)</f>
        <v>42800</v>
      </c>
      <c r="U44" s="97">
        <f>_xll.qlOvernightIndexedSwapFairRate(AA44,_xll.ohTrigger(Trigger,TriggerON,InterestRatesTrigger))</f>
        <v>-4.050313518992074E-3</v>
      </c>
      <c r="V44" s="97">
        <f>_xll.qlQuoteValue(P44,_xll.ohTrigger(Trigger,TriggerON,InterestRatesTrigger))</f>
        <v>-4.0500000000000006E-3</v>
      </c>
      <c r="W44" s="97" t="b">
        <f t="shared" si="12"/>
        <v>1</v>
      </c>
      <c r="X44" s="132">
        <f t="shared" si="7"/>
        <v>-3.1351899207332501E-3</v>
      </c>
      <c r="Y44" s="50" t="b">
        <f>ABS(X44/10000)&lt;=ABS('General Settings'!$D$23)</f>
        <v>1</v>
      </c>
      <c r="AA44" s="50" t="str">
        <f>_xll.qlMakeOIS(,SettlementDays,IF(O44="SW","1W",O44),IndexON,,FwdStart,DayCountConv,,Permanent,Trigger,ObjectOverwrite)</f>
        <v>obj_006ae#0002</v>
      </c>
      <c r="AF44" s="50" t="str">
        <v>EUREON5Y_Quote</v>
      </c>
    </row>
    <row r="45" spans="13:32" x14ac:dyDescent="0.2">
      <c r="M45" s="94" t="s">
        <v>151</v>
      </c>
      <c r="N45" s="94"/>
      <c r="O45" s="94" t="s">
        <v>68</v>
      </c>
      <c r="P45" s="94" t="str">
        <f t="shared" si="11"/>
        <v>EUREON9M_Quote</v>
      </c>
      <c r="Q45" s="174"/>
      <c r="R45" s="106">
        <f t="shared" si="9"/>
        <v>42552</v>
      </c>
      <c r="S45" s="106">
        <f>_xll.qlSwapStartDate(AA45)</f>
        <v>42556</v>
      </c>
      <c r="T45" s="106">
        <f>_xll.qlSwapMaturityDate(AA45)</f>
        <v>42830</v>
      </c>
      <c r="U45" s="97">
        <f>_xll.qlOvernightIndexedSwapFairRate(AA45,_xll.ohTrigger(Trigger,TriggerON,InterestRatesTrigger))</f>
        <v>-4.1152579825209689E-3</v>
      </c>
      <c r="V45" s="97">
        <f>_xll.qlQuoteValue(P45,_xll.ohTrigger(Trigger,TriggerON,InterestRatesTrigger))</f>
        <v>-4.1200000000000004E-3</v>
      </c>
      <c r="W45" s="97" t="b">
        <f t="shared" si="12"/>
        <v>1</v>
      </c>
      <c r="X45" s="132">
        <f t="shared" si="7"/>
        <v>4.7420174790315309E-2</v>
      </c>
      <c r="Y45" s="50" t="b">
        <f>ABS(X45/10000)&lt;=ABS('General Settings'!$D$23)</f>
        <v>1</v>
      </c>
      <c r="AA45" s="50" t="str">
        <f>_xll.qlMakeOIS(,SettlementDays,IF(O45="SW","1W",O45),IndexON,,FwdStart,DayCountConv,,Permanent,Trigger,ObjectOverwrite)</f>
        <v>obj_00656#0002</v>
      </c>
      <c r="AF45" s="50" t="str">
        <v>EUREON6Y_Quote</v>
      </c>
    </row>
    <row r="46" spans="13:32" x14ac:dyDescent="0.2">
      <c r="M46" s="94" t="s">
        <v>151</v>
      </c>
      <c r="N46" s="94"/>
      <c r="O46" s="94" t="s">
        <v>69</v>
      </c>
      <c r="P46" s="94" t="str">
        <f t="shared" si="11"/>
        <v>EUREON10M_Quote</v>
      </c>
      <c r="Q46" s="174"/>
      <c r="R46" s="106">
        <f t="shared" si="9"/>
        <v>42552</v>
      </c>
      <c r="S46" s="106">
        <f>_xll.qlSwapStartDate(AA46)</f>
        <v>42556</v>
      </c>
      <c r="T46" s="106">
        <f>_xll.qlSwapMaturityDate(AA46)</f>
        <v>42860</v>
      </c>
      <c r="U46" s="97">
        <f>_xll.qlOvernightIndexedSwapFairRate(AA46,_xll.ohTrigger(Trigger,TriggerON,InterestRatesTrigger))</f>
        <v>-4.1753918559593959E-3</v>
      </c>
      <c r="V46" s="97">
        <f>_xll.qlQuoteValue(P46,_xll.ohTrigger(Trigger,TriggerON,InterestRatesTrigger))</f>
        <v>-4.1700000000000001E-3</v>
      </c>
      <c r="W46" s="97" t="b">
        <f t="shared" si="12"/>
        <v>1</v>
      </c>
      <c r="X46" s="132">
        <f t="shared" si="7"/>
        <v>-5.3918559593957999E-2</v>
      </c>
      <c r="Y46" s="50" t="b">
        <f>ABS(X46/10000)&lt;=ABS('General Settings'!$D$23)</f>
        <v>1</v>
      </c>
      <c r="AA46" s="50" t="str">
        <f>_xll.qlMakeOIS(,SettlementDays,IF(O46="SW","1W",O46),IndexON,,FwdStart,DayCountConv,,Permanent,Trigger,ObjectOverwrite)</f>
        <v>obj_00697#0002</v>
      </c>
      <c r="AF46" s="50" t="str">
        <v>EUREON7Y_Quote</v>
      </c>
    </row>
    <row r="47" spans="13:32" x14ac:dyDescent="0.2">
      <c r="M47" s="94" t="s">
        <v>151</v>
      </c>
      <c r="N47" s="94"/>
      <c r="O47" s="94" t="s">
        <v>70</v>
      </c>
      <c r="P47" s="94" t="str">
        <f t="shared" si="11"/>
        <v>EUREON11M_Quote</v>
      </c>
      <c r="Q47" s="174"/>
      <c r="R47" s="106">
        <f t="shared" si="9"/>
        <v>42552</v>
      </c>
      <c r="S47" s="106">
        <f>_xll.qlSwapStartDate(AA47)</f>
        <v>42556</v>
      </c>
      <c r="T47" s="106">
        <f>_xll.qlSwapMaturityDate(AA47)</f>
        <v>42891</v>
      </c>
      <c r="U47" s="97">
        <f>_xll.qlOvernightIndexedSwapFairRate(AA47,_xll.ohTrigger(Trigger,TriggerON,InterestRatesTrigger))</f>
        <v>-4.2321391829833214E-3</v>
      </c>
      <c r="V47" s="97">
        <f>_xll.qlQuoteValue(P47,_xll.ohTrigger(Trigger,TriggerON,InterestRatesTrigger))</f>
        <v>-4.2300000000000003E-3</v>
      </c>
      <c r="W47" s="97" t="b">
        <f t="shared" si="12"/>
        <v>1</v>
      </c>
      <c r="X47" s="132">
        <f t="shared" si="7"/>
        <v>-2.139182983321164E-2</v>
      </c>
      <c r="Y47" s="50" t="b">
        <f>ABS(X47/10000)&lt;=ABS('General Settings'!$D$23)</f>
        <v>1</v>
      </c>
      <c r="AA47" s="50" t="str">
        <f>_xll.qlMakeOIS(,SettlementDays,IF(O47="SW","1W",O47),IndexON,,FwdStart,DayCountConv,,Permanent,Trigger,ObjectOverwrite)</f>
        <v>obj_00693#0002</v>
      </c>
      <c r="AF47" s="50" t="str">
        <v>EUREON8Y_Quote</v>
      </c>
    </row>
    <row r="48" spans="13:32" x14ac:dyDescent="0.2">
      <c r="M48" s="94" t="s">
        <v>151</v>
      </c>
      <c r="N48" s="94"/>
      <c r="O48" s="94" t="s">
        <v>33</v>
      </c>
      <c r="P48" s="94" t="str">
        <f t="shared" si="11"/>
        <v>EUREON1Y_Quote</v>
      </c>
      <c r="Q48" s="174"/>
      <c r="R48" s="106">
        <f t="shared" si="9"/>
        <v>42552</v>
      </c>
      <c r="S48" s="106">
        <f>_xll.qlSwapStartDate(AA48)</f>
        <v>42556</v>
      </c>
      <c r="T48" s="106">
        <f>_xll.qlSwapMaturityDate(AA48)</f>
        <v>42921</v>
      </c>
      <c r="U48" s="97">
        <f>_xll.qlOvernightIndexedSwapFairRate(AA48,_xll.ohTrigger(Trigger,TriggerON,InterestRatesTrigger))</f>
        <v>-4.2831044386069019E-3</v>
      </c>
      <c r="V48" s="97">
        <f>_xll.qlQuoteValue(P48,_xll.ohTrigger(Trigger,TriggerON,InterestRatesTrigger))</f>
        <v>-4.2800000000000008E-3</v>
      </c>
      <c r="W48" s="97" t="b">
        <f t="shared" si="12"/>
        <v>1</v>
      </c>
      <c r="X48" s="132">
        <f t="shared" si="7"/>
        <v>-3.1044386069010999E-2</v>
      </c>
      <c r="Y48" s="50" t="b">
        <f>ABS(X48/10000)&lt;=ABS('General Settings'!$D$23)</f>
        <v>1</v>
      </c>
      <c r="AA48" s="50" t="str">
        <f>_xll.qlMakeOIS(,SettlementDays,IF(O48="SW","1W",O48),IndexON,,FwdStart,DayCountConv,,Permanent,Trigger,ObjectOverwrite)</f>
        <v>obj_006e6#0002</v>
      </c>
      <c r="AF48" s="50" t="str">
        <v>EUREON9Y_Quote</v>
      </c>
    </row>
    <row r="49" spans="13:32" x14ac:dyDescent="0.2">
      <c r="M49" s="94" t="s">
        <v>151</v>
      </c>
      <c r="N49" s="94"/>
      <c r="O49" s="94" t="s">
        <v>73</v>
      </c>
      <c r="P49" s="94" t="str">
        <f t="shared" si="11"/>
        <v>EUREON15M_Quote</v>
      </c>
      <c r="Q49" s="174"/>
      <c r="R49" s="106">
        <f t="shared" si="9"/>
        <v>42552</v>
      </c>
      <c r="S49" s="106">
        <f>_xll.qlSwapStartDate(AA49)</f>
        <v>42556</v>
      </c>
      <c r="T49" s="106">
        <f>_xll.qlSwapMaturityDate(AA49)</f>
        <v>43013</v>
      </c>
      <c r="U49" s="97">
        <f>_xll.qlOvernightIndexedSwapFairRate(AA49,_xll.ohTrigger(Trigger,TriggerON,InterestRatesTrigger))</f>
        <v>-4.4200000008634173E-3</v>
      </c>
      <c r="V49" s="97">
        <f>_xll.qlQuoteValue(P49,_xll.ohTrigger(Trigger,TriggerON,InterestRatesTrigger))</f>
        <v>-4.4200000000000003E-3</v>
      </c>
      <c r="W49" s="97" t="b">
        <f t="shared" si="12"/>
        <v>1</v>
      </c>
      <c r="X49" s="132">
        <f t="shared" si="7"/>
        <v>-8.6341697680403229E-9</v>
      </c>
      <c r="Y49" s="50" t="b">
        <f>ABS(X49/10000)&lt;=ABS('General Settings'!$D$23)</f>
        <v>1</v>
      </c>
      <c r="AA49" s="50" t="str">
        <f>_xll.qlMakeOIS(,SettlementDays,IF(O49="SW","1W",O49),IndexON,,FwdStart,DayCountConv,,Permanent,Trigger,ObjectOverwrite)</f>
        <v>obj_005f5#0002</v>
      </c>
      <c r="AF49" s="50" t="str">
        <v>EUREON10Y_Quote</v>
      </c>
    </row>
    <row r="50" spans="13:32" x14ac:dyDescent="0.2">
      <c r="M50" s="94" t="s">
        <v>151</v>
      </c>
      <c r="N50" s="94"/>
      <c r="O50" s="94" t="s">
        <v>76</v>
      </c>
      <c r="P50" s="94" t="str">
        <f t="shared" si="11"/>
        <v>EUREON18M_Quote</v>
      </c>
      <c r="Q50" s="174"/>
      <c r="R50" s="106">
        <f t="shared" si="9"/>
        <v>42552</v>
      </c>
      <c r="S50" s="106">
        <f>_xll.qlSwapStartDate(AA50)</f>
        <v>42556</v>
      </c>
      <c r="T50" s="106">
        <f>_xll.qlSwapMaturityDate(AA50)</f>
        <v>43105</v>
      </c>
      <c r="U50" s="97">
        <f>_xll.qlOvernightIndexedSwapFairRate(AA50,_xll.ohTrigger(Trigger,TriggerON,InterestRatesTrigger))</f>
        <v>-4.5400000004634225E-3</v>
      </c>
      <c r="V50" s="97">
        <f>_xll.qlQuoteValue(P50,_xll.ohTrigger(Trigger,TriggerON,InterestRatesTrigger))</f>
        <v>-4.5399999999999998E-3</v>
      </c>
      <c r="W50" s="97" t="b">
        <f t="shared" si="12"/>
        <v>1</v>
      </c>
      <c r="X50" s="132">
        <f t="shared" si="7"/>
        <v>-4.6342270298982413E-9</v>
      </c>
      <c r="Y50" s="50" t="b">
        <f>ABS(X50/10000)&lt;=ABS('General Settings'!$D$23)</f>
        <v>1</v>
      </c>
      <c r="AA50" s="50" t="str">
        <f>_xll.qlMakeOIS(,SettlementDays,IF(O50="SW","1W",O50),IndexON,,FwdStart,DayCountConv,,Permanent,Trigger,ObjectOverwrite)</f>
        <v>obj_00740#0002</v>
      </c>
      <c r="AF50" s="50" t="str">
        <v>EUREON11Y_Quote</v>
      </c>
    </row>
    <row r="51" spans="13:32" x14ac:dyDescent="0.2">
      <c r="M51" s="94" t="s">
        <v>151</v>
      </c>
      <c r="N51" s="94"/>
      <c r="O51" s="94" t="s">
        <v>77</v>
      </c>
      <c r="P51" s="94" t="str">
        <f t="shared" si="11"/>
        <v>EUREON21M_Quote</v>
      </c>
      <c r="Q51" s="174"/>
      <c r="R51" s="106">
        <f t="shared" si="9"/>
        <v>42552</v>
      </c>
      <c r="S51" s="106">
        <f>_xll.qlSwapStartDate(AA51)</f>
        <v>42556</v>
      </c>
      <c r="T51" s="106">
        <f>_xll.qlSwapMaturityDate(AA51)</f>
        <v>43195</v>
      </c>
      <c r="U51" s="97">
        <f>_xll.qlOvernightIndexedSwapFairRate(AA51,_xll.ohTrigger(Trigger,TriggerON,InterestRatesTrigger))</f>
        <v>-4.6399999999989063E-3</v>
      </c>
      <c r="V51" s="97">
        <f>_xll.qlQuoteValue(P51,_xll.ohTrigger(Trigger,TriggerON,InterestRatesTrigger))</f>
        <v>-4.64E-3</v>
      </c>
      <c r="W51" s="97" t="b">
        <f t="shared" si="12"/>
        <v>1</v>
      </c>
      <c r="X51" s="132">
        <f t="shared" si="7"/>
        <v>1.0937431516033769E-11</v>
      </c>
      <c r="Y51" s="50" t="b">
        <f>ABS(X51/10000)&lt;=ABS('General Settings'!$D$23)</f>
        <v>1</v>
      </c>
      <c r="AA51" s="50" t="str">
        <f>_xll.qlMakeOIS(,SettlementDays,IF(O51="SW","1W",O51),IndexON,,FwdStart,DayCountConv,,Permanent,Trigger,ObjectOverwrite)</f>
        <v>obj_00714#0002</v>
      </c>
      <c r="AF51" s="50" t="str">
        <v>EUREON12Y_Quote</v>
      </c>
    </row>
    <row r="52" spans="13:32" x14ac:dyDescent="0.2">
      <c r="M52" s="94" t="s">
        <v>151</v>
      </c>
      <c r="N52" s="94"/>
      <c r="O52" s="94" t="s">
        <v>78</v>
      </c>
      <c r="P52" s="94" t="str">
        <f t="shared" si="11"/>
        <v>EUREON2Y_Quote</v>
      </c>
      <c r="Q52" s="174"/>
      <c r="R52" s="106">
        <f t="shared" si="9"/>
        <v>42552</v>
      </c>
      <c r="S52" s="106">
        <f>_xll.qlSwapStartDate(AA52)</f>
        <v>42556</v>
      </c>
      <c r="T52" s="106">
        <f>_xll.qlSwapMaturityDate(AA52)</f>
        <v>43286</v>
      </c>
      <c r="U52" s="97">
        <f>_xll.qlOvernightIndexedSwapFairRate(AA52,_xll.ohTrigger(Trigger,TriggerON,InterestRatesTrigger))</f>
        <v>-4.7200000000000948E-3</v>
      </c>
      <c r="V52" s="97">
        <f>_xll.qlQuoteValue(P52,_xll.ohTrigger(Trigger,TriggerON,InterestRatesTrigger))</f>
        <v>-4.7199999999999994E-3</v>
      </c>
      <c r="W52" s="97" t="b">
        <f t="shared" si="12"/>
        <v>1</v>
      </c>
      <c r="X52" s="132">
        <f t="shared" si="7"/>
        <v>-9.540979117872439E-13</v>
      </c>
      <c r="Y52" s="50" t="b">
        <f>ABS(X52/10000)&lt;=ABS('General Settings'!$D$23)</f>
        <v>1</v>
      </c>
      <c r="AA52" s="50" t="str">
        <f>_xll.qlMakeOIS(,SettlementDays,IF(O52="SW","1W",O52),IndexON,,FwdStart,DayCountConv,,Permanent,Trigger,ObjectOverwrite)</f>
        <v>obj_00753#0002</v>
      </c>
      <c r="AF52" s="50" t="str">
        <v>EUREON15Y_Quote</v>
      </c>
    </row>
    <row r="53" spans="13:32" x14ac:dyDescent="0.2">
      <c r="M53" s="94" t="s">
        <v>151</v>
      </c>
      <c r="N53" s="94"/>
      <c r="O53" s="94" t="s">
        <v>79</v>
      </c>
      <c r="P53" s="94" t="str">
        <f t="shared" si="11"/>
        <v>EUREON3Y_Quote</v>
      </c>
      <c r="Q53" s="174"/>
      <c r="R53" s="106">
        <f t="shared" si="9"/>
        <v>42552</v>
      </c>
      <c r="S53" s="106">
        <f>_xll.qlSwapStartDate(AA53)</f>
        <v>42556</v>
      </c>
      <c r="T53" s="106">
        <f>_xll.qlSwapMaturityDate(AA53)</f>
        <v>43651</v>
      </c>
      <c r="U53" s="97">
        <f>_xll.qlOvernightIndexedSwapFairRate(AA53,_xll.ohTrigger(Trigger,TriggerON,InterestRatesTrigger))</f>
        <v>-4.8600000000051961E-3</v>
      </c>
      <c r="V53" s="97">
        <f>_xll.qlQuoteValue(P53,_xll.ohTrigger(Trigger,TriggerON,InterestRatesTrigger))</f>
        <v>-4.8599999999999997E-3</v>
      </c>
      <c r="W53" s="97" t="b">
        <f t="shared" si="12"/>
        <v>1</v>
      </c>
      <c r="X53" s="132">
        <f t="shared" si="7"/>
        <v>-5.1963641722885257E-11</v>
      </c>
      <c r="Y53" s="50" t="b">
        <f>ABS(X53/10000)&lt;=ABS('General Settings'!$D$23)</f>
        <v>1</v>
      </c>
      <c r="AA53" s="50" t="str">
        <f>_xll.qlMakeOIS(,SettlementDays,IF(O53="SW","1W",O53),IndexON,,FwdStart,DayCountConv,,Permanent,Trigger,ObjectOverwrite)</f>
        <v>obj_006fe#0002</v>
      </c>
      <c r="AF53" s="50" t="str">
        <v>EUREON20Y_Quote</v>
      </c>
    </row>
    <row r="54" spans="13:32" x14ac:dyDescent="0.2">
      <c r="M54" s="94" t="s">
        <v>151</v>
      </c>
      <c r="N54" s="94"/>
      <c r="O54" s="94" t="s">
        <v>80</v>
      </c>
      <c r="P54" s="94" t="str">
        <f t="shared" si="11"/>
        <v>EUREON4Y_Quote</v>
      </c>
      <c r="Q54" s="174"/>
      <c r="R54" s="106">
        <f t="shared" si="9"/>
        <v>42552</v>
      </c>
      <c r="S54" s="106">
        <f>_xll.qlSwapStartDate(AA54)</f>
        <v>42556</v>
      </c>
      <c r="T54" s="106">
        <f>_xll.qlSwapMaturityDate(AA54)</f>
        <v>44018</v>
      </c>
      <c r="U54" s="97">
        <f>_xll.qlOvernightIndexedSwapFairRate(AA54,_xll.ohTrigger(Trigger,TriggerON,InterestRatesTrigger))</f>
        <v>-4.6800000003399513E-3</v>
      </c>
      <c r="V54" s="97">
        <f>_xll.qlQuoteValue(P54,_xll.ohTrigger(Trigger,TriggerON,InterestRatesTrigger))</f>
        <v>-4.6800000000000001E-3</v>
      </c>
      <c r="W54" s="97" t="b">
        <f t="shared" si="12"/>
        <v>1</v>
      </c>
      <c r="X54" s="132">
        <f t="shared" si="7"/>
        <v>-3.3995115750196092E-9</v>
      </c>
      <c r="Y54" s="50" t="b">
        <f>ABS(X54/10000)&lt;=ABS('General Settings'!$D$23)</f>
        <v>1</v>
      </c>
      <c r="AA54" s="50" t="str">
        <f>_xll.qlMakeOIS(,SettlementDays,IF(O54="SW","1W",O54),IndexON,,FwdStart,DayCountConv,,Permanent,Trigger,ObjectOverwrite)</f>
        <v>obj_00734#0002</v>
      </c>
      <c r="AF54" s="50" t="str">
        <v>EUREON25Y_Quote</v>
      </c>
    </row>
    <row r="55" spans="13:32" x14ac:dyDescent="0.2">
      <c r="M55" s="94" t="s">
        <v>151</v>
      </c>
      <c r="N55" s="94"/>
      <c r="O55" s="94" t="s">
        <v>81</v>
      </c>
      <c r="P55" s="94" t="str">
        <f t="shared" si="11"/>
        <v>EUREON5Y_Quote</v>
      </c>
      <c r="Q55" s="174"/>
      <c r="R55" s="106">
        <f t="shared" si="9"/>
        <v>42552</v>
      </c>
      <c r="S55" s="106">
        <f>_xll.qlSwapStartDate(AA55)</f>
        <v>42556</v>
      </c>
      <c r="T55" s="106">
        <f>_xll.qlSwapMaturityDate(AA55)</f>
        <v>44382</v>
      </c>
      <c r="U55" s="97">
        <f>_xll.qlOvernightIndexedSwapFairRate(AA55,_xll.ohTrigger(Trigger,TriggerON,InterestRatesTrigger))</f>
        <v>-4.1800000004783419E-3</v>
      </c>
      <c r="V55" s="97">
        <f>_xll.qlQuoteValue(P55,_xll.ohTrigger(Trigger,TriggerON,InterestRatesTrigger))</f>
        <v>-4.1800000000000006E-3</v>
      </c>
      <c r="W55" s="97" t="b">
        <f t="shared" si="12"/>
        <v>1</v>
      </c>
      <c r="X55" s="132">
        <f t="shared" si="7"/>
        <v>-4.7834132488322467E-9</v>
      </c>
      <c r="Y55" s="50" t="b">
        <f>ABS(X55/10000)&lt;=ABS('General Settings'!$D$23)</f>
        <v>1</v>
      </c>
      <c r="AA55" s="50" t="str">
        <f>_xll.qlMakeOIS(,SettlementDays,IF(O55="SW","1W",O55),IndexON,,FwdStart,DayCountConv,,Permanent,Trigger,ObjectOverwrite)</f>
        <v>obj_00627#0002</v>
      </c>
      <c r="AF55" s="50" t="str">
        <v>EUREON30Y_Quote</v>
      </c>
    </row>
    <row r="56" spans="13:32" x14ac:dyDescent="0.2">
      <c r="M56" s="94" t="s">
        <v>151</v>
      </c>
      <c r="N56" s="94"/>
      <c r="O56" s="94" t="s">
        <v>82</v>
      </c>
      <c r="P56" s="94" t="str">
        <f t="shared" si="11"/>
        <v>EUREON6Y_Quote</v>
      </c>
      <c r="Q56" s="174"/>
      <c r="R56" s="106">
        <f t="shared" si="9"/>
        <v>42552</v>
      </c>
      <c r="S56" s="106">
        <f>_xll.qlSwapStartDate(AA56)</f>
        <v>42556</v>
      </c>
      <c r="T56" s="106">
        <f>_xll.qlSwapMaturityDate(AA56)</f>
        <v>44747</v>
      </c>
      <c r="U56" s="97">
        <f>_xll.qlOvernightIndexedSwapFairRate(AA56,_xll.ohTrigger(Trigger,TriggerON,InterestRatesTrigger))</f>
        <v>-3.3800000002830516E-3</v>
      </c>
      <c r="V56" s="97">
        <f>_xll.qlQuoteValue(P56,_xll.ohTrigger(Trigger,TriggerON,InterestRatesTrigger))</f>
        <v>-3.3799999999999998E-3</v>
      </c>
      <c r="W56" s="97" t="b">
        <f t="shared" si="12"/>
        <v>1</v>
      </c>
      <c r="X56" s="132">
        <f t="shared" si="7"/>
        <v>-2.8305179380905265E-9</v>
      </c>
      <c r="Y56" s="50" t="b">
        <f>ABS(X56/10000)&lt;=ABS('General Settings'!$D$23)</f>
        <v>1</v>
      </c>
      <c r="AA56" s="50" t="str">
        <f>_xll.qlMakeOIS(,SettlementDays,IF(O56="SW","1W",O56),IndexON,,FwdStart,DayCountConv,,Permanent,Trigger,ObjectOverwrite)</f>
        <v>obj_00644#0002</v>
      </c>
      <c r="AF56" s="50" t="str">
        <v>EUREON40Y_Quote</v>
      </c>
    </row>
    <row r="57" spans="13:32" x14ac:dyDescent="0.2">
      <c r="M57" s="94" t="s">
        <v>151</v>
      </c>
      <c r="N57" s="94"/>
      <c r="O57" s="94" t="s">
        <v>83</v>
      </c>
      <c r="P57" s="94" t="str">
        <f t="shared" si="11"/>
        <v>EUREON7Y_Quote</v>
      </c>
      <c r="Q57" s="174"/>
      <c r="R57" s="106">
        <f t="shared" si="9"/>
        <v>42552</v>
      </c>
      <c r="S57" s="106">
        <f>_xll.qlSwapStartDate(AA57)</f>
        <v>42556</v>
      </c>
      <c r="T57" s="106">
        <f>_xll.qlSwapMaturityDate(AA57)</f>
        <v>45112</v>
      </c>
      <c r="U57" s="97">
        <f>_xll.qlOvernightIndexedSwapFairRate(AA57,_xll.ohTrigger(Trigger,TriggerON,InterestRatesTrigger))</f>
        <v>-2.3900000001750845E-3</v>
      </c>
      <c r="V57" s="97">
        <f>_xll.qlQuoteValue(P57,_xll.ohTrigger(Trigger,TriggerON,InterestRatesTrigger))</f>
        <v>-2.3900000000000002E-3</v>
      </c>
      <c r="W57" s="97" t="b">
        <f t="shared" si="12"/>
        <v>1</v>
      </c>
      <c r="X57" s="132">
        <f t="shared" si="7"/>
        <v>-1.7508433938773216E-9</v>
      </c>
      <c r="Y57" s="50" t="b">
        <f>ABS(X57/10000)&lt;=ABS('General Settings'!$D$23)</f>
        <v>1</v>
      </c>
      <c r="AA57" s="50" t="str">
        <f>_xll.qlMakeOIS(,SettlementDays,IF(O57="SW","1W",O57),IndexON,,FwdStart,DayCountConv,,Permanent,Trigger,ObjectOverwrite)</f>
        <v>obj_0071d#0002</v>
      </c>
      <c r="AF57" s="50" t="str">
        <v>EUREON50Y_Quote</v>
      </c>
    </row>
    <row r="58" spans="13:32" x14ac:dyDescent="0.2">
      <c r="M58" s="94" t="s">
        <v>151</v>
      </c>
      <c r="N58" s="94"/>
      <c r="O58" s="94" t="s">
        <v>84</v>
      </c>
      <c r="P58" s="94" t="str">
        <f t="shared" si="11"/>
        <v>EUREON8Y_Quote</v>
      </c>
      <c r="Q58" s="174"/>
      <c r="R58" s="106">
        <f t="shared" si="9"/>
        <v>42552</v>
      </c>
      <c r="S58" s="106">
        <f>_xll.qlSwapStartDate(AA58)</f>
        <v>42556</v>
      </c>
      <c r="T58" s="106">
        <f>_xll.qlSwapMaturityDate(AA58)</f>
        <v>45478</v>
      </c>
      <c r="U58" s="97">
        <f>_xll.qlOvernightIndexedSwapFairRate(AA58,_xll.ohTrigger(Trigger,TriggerON,InterestRatesTrigger))</f>
        <v>-1.3300000000851671E-3</v>
      </c>
      <c r="V58" s="97">
        <f>_xll.qlQuoteValue(P58,_xll.ohTrigger(Trigger,TriggerON,InterestRatesTrigger))</f>
        <v>-1.33E-3</v>
      </c>
      <c r="W58" s="97" t="b">
        <f t="shared" si="12"/>
        <v>1</v>
      </c>
      <c r="X58" s="132">
        <f t="shared" si="7"/>
        <v>-8.5167116414819333E-10</v>
      </c>
      <c r="Y58" s="50" t="b">
        <f>ABS(X58/10000)&lt;=ABS('General Settings'!$D$23)</f>
        <v>1</v>
      </c>
      <c r="AA58" s="50" t="str">
        <f>_xll.qlMakeOIS(,SettlementDays,IF(O58="SW","1W",O58),IndexON,,FwdStart,DayCountConv,,Permanent,Trigger,ObjectOverwrite)</f>
        <v>obj_00724#0002</v>
      </c>
      <c r="AF58" s="50" t="str">
        <v>EUREON60Y_Quote</v>
      </c>
    </row>
    <row r="59" spans="13:32" x14ac:dyDescent="0.2">
      <c r="M59" s="94" t="s">
        <v>151</v>
      </c>
      <c r="N59" s="94"/>
      <c r="O59" s="94" t="s">
        <v>85</v>
      </c>
      <c r="P59" s="94" t="str">
        <f t="shared" si="11"/>
        <v>EUREON9Y_Quote</v>
      </c>
      <c r="Q59" s="174"/>
      <c r="R59" s="106">
        <f t="shared" si="9"/>
        <v>42552</v>
      </c>
      <c r="S59" s="106">
        <f>_xll.qlSwapStartDate(AA59)</f>
        <v>42556</v>
      </c>
      <c r="T59" s="106">
        <f>_xll.qlSwapMaturityDate(AA59)</f>
        <v>45845</v>
      </c>
      <c r="U59" s="97">
        <f>_xll.qlOvernightIndexedSwapFairRate(AA59,_xll.ohTrigger(Trigger,TriggerON,InterestRatesTrigger))</f>
        <v>-2.5999999986660858E-4</v>
      </c>
      <c r="V59" s="97">
        <f>_xll.qlQuoteValue(P59,_xll.ohTrigger(Trigger,TriggerON,InterestRatesTrigger))</f>
        <v>-2.5999999999999998E-4</v>
      </c>
      <c r="W59" s="97" t="b">
        <f t="shared" si="12"/>
        <v>1</v>
      </c>
      <c r="X59" s="132">
        <f t="shared" si="7"/>
        <v>1.3339139905491071E-9</v>
      </c>
      <c r="Y59" s="50" t="b">
        <f>ABS(X59/10000)&lt;=ABS('General Settings'!$D$23)</f>
        <v>1</v>
      </c>
      <c r="AA59" s="50" t="str">
        <f>_xll.qlMakeOIS(,SettlementDays,IF(O59="SW","1W",O59),IndexON,,FwdStart,DayCountConv,,Permanent,Trigger,ObjectOverwrite)</f>
        <v>obj_00702#0002</v>
      </c>
      <c r="AF59" s="50" t="str">
        <v/>
      </c>
    </row>
    <row r="60" spans="13:32" x14ac:dyDescent="0.2">
      <c r="M60" s="94" t="s">
        <v>151</v>
      </c>
      <c r="N60" s="94"/>
      <c r="O60" s="94" t="s">
        <v>86</v>
      </c>
      <c r="P60" s="94" t="str">
        <f t="shared" si="11"/>
        <v>EUREON10Y_Quote</v>
      </c>
      <c r="Q60" s="174"/>
      <c r="R60" s="106">
        <f t="shared" si="9"/>
        <v>42552</v>
      </c>
      <c r="S60" s="106">
        <f>_xll.qlSwapStartDate(AA60)</f>
        <v>42556</v>
      </c>
      <c r="T60" s="106">
        <f>_xll.qlSwapMaturityDate(AA60)</f>
        <v>46209</v>
      </c>
      <c r="U60" s="97">
        <f>_xll.qlOvernightIndexedSwapFairRate(AA60,_xll.ohTrigger(Trigger,TriggerON,InterestRatesTrigger))</f>
        <v>7.3000000003931931E-4</v>
      </c>
      <c r="V60" s="97">
        <f>_xll.qlQuoteValue(P60,_xll.ohTrigger(Trigger,TriggerON,InterestRatesTrigger))</f>
        <v>7.2999999999999996E-4</v>
      </c>
      <c r="W60" s="97" t="b">
        <f t="shared" si="12"/>
        <v>1</v>
      </c>
      <c r="X60" s="132">
        <f t="shared" si="7"/>
        <v>3.9319350726707558E-10</v>
      </c>
      <c r="Y60" s="50" t="b">
        <f>ABS(X60/10000)&lt;=ABS('General Settings'!$D$23)</f>
        <v>1</v>
      </c>
      <c r="AA60" s="50" t="str">
        <f>_xll.qlMakeOIS(,SettlementDays,IF(O60="SW","1W",O60),IndexON,,FwdStart,DayCountConv,,Permanent,Trigger,ObjectOverwrite)</f>
        <v>obj_0063c#0002</v>
      </c>
      <c r="AF60" s="50" t="str">
        <v/>
      </c>
    </row>
    <row r="61" spans="13:32" x14ac:dyDescent="0.2">
      <c r="M61" s="94" t="s">
        <v>151</v>
      </c>
      <c r="N61" s="94"/>
      <c r="O61" s="94" t="s">
        <v>112</v>
      </c>
      <c r="P61" s="94" t="str">
        <f t="shared" si="11"/>
        <v>EUREON11Y_Quote</v>
      </c>
      <c r="Q61" s="174"/>
      <c r="R61" s="106">
        <f t="shared" si="9"/>
        <v>42552</v>
      </c>
      <c r="S61" s="106">
        <f>_xll.qlSwapStartDate(AA61)</f>
        <v>42556</v>
      </c>
      <c r="T61" s="106">
        <f>_xll.qlSwapMaturityDate(AA61)</f>
        <v>46573</v>
      </c>
      <c r="U61" s="97">
        <f>_xll.qlOvernightIndexedSwapFairRate(AA61,_xll.ohTrigger(Trigger,TriggerON,InterestRatesTrigger))</f>
        <v>1.6500000000816996E-3</v>
      </c>
      <c r="V61" s="97">
        <f>_xll.qlQuoteValue(P61,_xll.ohTrigger(Trigger,TriggerON,InterestRatesTrigger))</f>
        <v>1.65E-3</v>
      </c>
      <c r="W61" s="97" t="b">
        <f t="shared" si="12"/>
        <v>1</v>
      </c>
      <c r="X61" s="132">
        <f t="shared" si="7"/>
        <v>8.1699621026776192E-10</v>
      </c>
      <c r="Y61" s="50" t="b">
        <f>ABS(X61/10000)&lt;=ABS('General Settings'!$D$23)</f>
        <v>1</v>
      </c>
      <c r="AA61" s="50" t="str">
        <f>_xll.qlMakeOIS(,SettlementDays,IF(O61="SW","1W",O61),IndexON,,FwdStart,DayCountConv,,Permanent,Trigger,ObjectOverwrite)</f>
        <v>obj_0075f#0002</v>
      </c>
      <c r="AF61" s="50" t="str">
        <v/>
      </c>
    </row>
    <row r="62" spans="13:32" x14ac:dyDescent="0.2">
      <c r="M62" s="94" t="s">
        <v>151</v>
      </c>
      <c r="N62" s="94"/>
      <c r="O62" s="94" t="s">
        <v>87</v>
      </c>
      <c r="P62" s="94" t="str">
        <f t="shared" si="11"/>
        <v>EUREON12Y_Quote</v>
      </c>
      <c r="Q62" s="174"/>
      <c r="R62" s="106">
        <f t="shared" si="9"/>
        <v>42552</v>
      </c>
      <c r="S62" s="106">
        <f>_xll.qlSwapStartDate(AA62)</f>
        <v>42556</v>
      </c>
      <c r="T62" s="106">
        <f>_xll.qlSwapMaturityDate(AA62)</f>
        <v>46939</v>
      </c>
      <c r="U62" s="97">
        <f>_xll.qlOvernightIndexedSwapFairRate(AA62,_xll.ohTrigger(Trigger,TriggerON,InterestRatesTrigger))</f>
        <v>2.4600000001385562E-3</v>
      </c>
      <c r="V62" s="97">
        <f>_xll.qlQuoteValue(P62,_xll.ohTrigger(Trigger,TriggerON,InterestRatesTrigger))</f>
        <v>2.4599999999999999E-3</v>
      </c>
      <c r="W62" s="97" t="b">
        <f t="shared" si="12"/>
        <v>1</v>
      </c>
      <c r="X62" s="132">
        <f t="shared" si="7"/>
        <v>1.3855626715408853E-9</v>
      </c>
      <c r="Y62" s="50" t="b">
        <f>ABS(X62/10000)&lt;=ABS('General Settings'!$D$23)</f>
        <v>1</v>
      </c>
      <c r="AA62" s="50" t="str">
        <f>_xll.qlMakeOIS(,SettlementDays,IF(O62="SW","1W",O62),IndexON,,FwdStart,DayCountConv,,Permanent,Trigger,ObjectOverwrite)</f>
        <v>obj_006bb#0002</v>
      </c>
      <c r="AF62" s="50" t="str">
        <v/>
      </c>
    </row>
    <row r="63" spans="13:32" x14ac:dyDescent="0.2">
      <c r="M63" s="94" t="s">
        <v>151</v>
      </c>
      <c r="N63" s="94"/>
      <c r="O63" s="94" t="s">
        <v>88</v>
      </c>
      <c r="P63" s="94" t="str">
        <f t="shared" si="11"/>
        <v>EUREON15Y_Quote</v>
      </c>
      <c r="Q63" s="174"/>
      <c r="R63" s="106">
        <f t="shared" si="9"/>
        <v>42552</v>
      </c>
      <c r="S63" s="106">
        <f>_xll.qlSwapStartDate(AA63)</f>
        <v>42556</v>
      </c>
      <c r="T63" s="106">
        <f>_xll.qlSwapMaturityDate(AA63)</f>
        <v>48036</v>
      </c>
      <c r="U63" s="97">
        <f>_xll.qlOvernightIndexedSwapFairRate(AA63,_xll.ohTrigger(Trigger,TriggerON,InterestRatesTrigger))</f>
        <v>4.2800000001970758E-3</v>
      </c>
      <c r="V63" s="97">
        <f>_xll.qlQuoteValue(P63,_xll.ohTrigger(Trigger,TriggerON,InterestRatesTrigger))</f>
        <v>4.2800000000000008E-3</v>
      </c>
      <c r="W63" s="97" t="b">
        <f t="shared" si="12"/>
        <v>1</v>
      </c>
      <c r="X63" s="132">
        <f t="shared" si="7"/>
        <v>1.9707499521182115E-9</v>
      </c>
      <c r="Y63" s="50" t="b">
        <f>ABS(X63/10000)&lt;=ABS('General Settings'!$D$23)</f>
        <v>1</v>
      </c>
      <c r="AA63" s="50" t="str">
        <f>_xll.qlMakeOIS(,SettlementDays,IF(O63="SW","1W",O63),IndexON,,FwdStart,DayCountConv,,Permanent,Trigger,ObjectOverwrite)</f>
        <v>obj_005cb#0002</v>
      </c>
      <c r="AF63" s="50" t="str">
        <v/>
      </c>
    </row>
    <row r="64" spans="13:32" x14ac:dyDescent="0.2">
      <c r="M64" s="94" t="s">
        <v>151</v>
      </c>
      <c r="N64" s="94"/>
      <c r="O64" s="94" t="s">
        <v>89</v>
      </c>
      <c r="P64" s="94" t="str">
        <f t="shared" si="11"/>
        <v>EUREON20Y_Quote</v>
      </c>
      <c r="Q64" s="174"/>
      <c r="R64" s="106">
        <f t="shared" si="9"/>
        <v>42552</v>
      </c>
      <c r="S64" s="106">
        <f>_xll.qlSwapStartDate(AA64)</f>
        <v>42556</v>
      </c>
      <c r="T64" s="106">
        <f>_xll.qlSwapMaturityDate(AA64)</f>
        <v>49863</v>
      </c>
      <c r="U64" s="97">
        <f>_xll.qlOvernightIndexedSwapFairRate(AA64,_xll.ohTrigger(Trigger,TriggerON,InterestRatesTrigger))</f>
        <v>5.7500000000618532E-3</v>
      </c>
      <c r="V64" s="97">
        <f>_xll.qlQuoteValue(P64,_xll.ohTrigger(Trigger,TriggerON,InterestRatesTrigger))</f>
        <v>5.7499999999999999E-3</v>
      </c>
      <c r="W64" s="97" t="b">
        <f t="shared" si="12"/>
        <v>1</v>
      </c>
      <c r="X64" s="132">
        <f t="shared" si="7"/>
        <v>6.1853300259429034E-10</v>
      </c>
      <c r="Y64" s="50" t="b">
        <f>ABS(X64/10000)&lt;=ABS('General Settings'!$D$23)</f>
        <v>1</v>
      </c>
      <c r="AA64" s="50" t="str">
        <f>_xll.qlMakeOIS(,SettlementDays,IF(O64="SW","1W",O64),IndexON,,FwdStart,DayCountConv,,Permanent,Trigger,ObjectOverwrite)</f>
        <v>obj_0061a#0002</v>
      </c>
      <c r="AF64" s="50" t="str">
        <v/>
      </c>
    </row>
    <row r="65" spans="10:32" x14ac:dyDescent="0.2">
      <c r="M65" s="94" t="s">
        <v>151</v>
      </c>
      <c r="N65" s="94"/>
      <c r="O65" s="94" t="s">
        <v>90</v>
      </c>
      <c r="P65" s="94" t="str">
        <f t="shared" si="11"/>
        <v>EUREON25Y_Quote</v>
      </c>
      <c r="Q65" s="174"/>
      <c r="R65" s="106">
        <f t="shared" si="9"/>
        <v>42552</v>
      </c>
      <c r="S65" s="106">
        <f>_xll.qlSwapStartDate(AA65)</f>
        <v>42556</v>
      </c>
      <c r="T65" s="106">
        <f>_xll.qlSwapMaturityDate(AA65)</f>
        <v>51687</v>
      </c>
      <c r="U65" s="97">
        <f>_xll.qlOvernightIndexedSwapFairRate(AA65,_xll.ohTrigger(Trigger,TriggerON,InterestRatesTrigger))</f>
        <v>6.2699999998592692E-3</v>
      </c>
      <c r="V65" s="97">
        <f>_xll.qlQuoteValue(P65,_xll.ohTrigger(Trigger,TriggerON,InterestRatesTrigger))</f>
        <v>6.2700000000000004E-3</v>
      </c>
      <c r="W65" s="97" t="b">
        <f t="shared" si="12"/>
        <v>1</v>
      </c>
      <c r="X65" s="132">
        <f t="shared" si="7"/>
        <v>-1.4073117671209445E-9</v>
      </c>
      <c r="Y65" s="50" t="b">
        <f>ABS(X65/10000)&lt;=ABS('General Settings'!$D$23)</f>
        <v>1</v>
      </c>
      <c r="AA65" s="50" t="str">
        <f>_xll.qlMakeOIS(,SettlementDays,IF(O65="SW","1W",O65),IndexON,,FwdStart,DayCountConv,,Permanent,Trigger,ObjectOverwrite)</f>
        <v>obj_0063f#0002</v>
      </c>
      <c r="AF65" s="50" t="str">
        <v/>
      </c>
    </row>
    <row r="66" spans="10:32" x14ac:dyDescent="0.2">
      <c r="M66" s="94" t="s">
        <v>151</v>
      </c>
      <c r="N66" s="94"/>
      <c r="O66" s="94" t="s">
        <v>92</v>
      </c>
      <c r="P66" s="94" t="str">
        <f t="shared" ref="P66:P69" si="13">Currency&amp;M66&amp;O66&amp;QuoteSuffix</f>
        <v>EUREON30Y_Quote</v>
      </c>
      <c r="Q66" s="174"/>
      <c r="R66" s="106">
        <f t="shared" ref="R66:R69" si="14">EvaluationDate</f>
        <v>42552</v>
      </c>
      <c r="S66" s="106">
        <f>_xll.qlSwapStartDate(AA66)</f>
        <v>42556</v>
      </c>
      <c r="T66" s="106">
        <f>_xll.qlSwapMaturityDate(AA66)</f>
        <v>53513</v>
      </c>
      <c r="U66" s="97">
        <f>_xll.qlOvernightIndexedSwapFairRate(AA66,_xll.ohTrigger(Trigger,TriggerON,InterestRatesTrigger))</f>
        <v>6.4500000001870518E-3</v>
      </c>
      <c r="V66" s="97">
        <f>_xll.qlQuoteValue(P66,_xll.ohTrigger(Trigger,TriggerON,InterestRatesTrigger))</f>
        <v>6.45E-3</v>
      </c>
      <c r="W66" s="97" t="b">
        <f t="shared" ref="W66:W69" si="15">NOT(ISERROR(V66))</f>
        <v>1</v>
      </c>
      <c r="X66" s="132">
        <f t="shared" si="7"/>
        <v>1.8705176296762716E-9</v>
      </c>
      <c r="Y66" s="50" t="b">
        <f>ABS(X66/10000)&lt;=ABS('General Settings'!$D$23)</f>
        <v>1</v>
      </c>
      <c r="AA66" s="50" t="str">
        <f>_xll.qlMakeOIS(,SettlementDays,IF(O66="SW","1W",O66),IndexON,,FwdStart,DayCountConv,,Permanent,Trigger,ObjectOverwrite)</f>
        <v>obj_0071a#0002</v>
      </c>
      <c r="AF66" s="50" t="str">
        <v/>
      </c>
    </row>
    <row r="67" spans="10:32" x14ac:dyDescent="0.2">
      <c r="M67" s="94" t="s">
        <v>151</v>
      </c>
      <c r="N67" s="94"/>
      <c r="O67" s="94" t="s">
        <v>94</v>
      </c>
      <c r="P67" s="94" t="str">
        <f t="shared" si="13"/>
        <v>EUREON40Y_Quote</v>
      </c>
      <c r="Q67" s="174"/>
      <c r="R67" s="106">
        <f t="shared" si="14"/>
        <v>42552</v>
      </c>
      <c r="S67" s="106">
        <f>_xll.qlSwapStartDate(AA67)</f>
        <v>42556</v>
      </c>
      <c r="T67" s="106">
        <f>_xll.qlSwapMaturityDate(AA67)</f>
        <v>57166</v>
      </c>
      <c r="U67" s="97">
        <f>_xll.qlOvernightIndexedSwapFairRate(AA67,_xll.ohTrigger(Trigger,TriggerON,InterestRatesTrigger))</f>
        <v>6.5600000004744476E-3</v>
      </c>
      <c r="V67" s="97">
        <f>_xll.qlQuoteValue(P67,_xll.ohTrigger(Trigger,TriggerON,InterestRatesTrigger))</f>
        <v>6.5599999999999999E-3</v>
      </c>
      <c r="W67" s="97" t="b">
        <f t="shared" si="15"/>
        <v>1</v>
      </c>
      <c r="X67" s="132">
        <f t="shared" si="7"/>
        <v>4.7444773804139473E-9</v>
      </c>
      <c r="Y67" s="50" t="b">
        <f>ABS(X67/10000)&lt;=ABS('General Settings'!$D$23)</f>
        <v>1</v>
      </c>
      <c r="AA67" s="50" t="str">
        <f>_xll.qlMakeOIS(,SettlementDays,IF(O67="SW","1W",O67),IndexON,,FwdStart,DayCountConv,,Permanent,Trigger,ObjectOverwrite)</f>
        <v>obj_006bf#0002</v>
      </c>
      <c r="AF67" s="50" t="str">
        <v/>
      </c>
    </row>
    <row r="68" spans="10:32" x14ac:dyDescent="0.2">
      <c r="M68" s="94" t="s">
        <v>151</v>
      </c>
      <c r="N68" s="94"/>
      <c r="O68" s="94" t="s">
        <v>95</v>
      </c>
      <c r="P68" s="94" t="str">
        <f t="shared" si="13"/>
        <v>EUREON50Y_Quote</v>
      </c>
      <c r="Q68" s="174"/>
      <c r="R68" s="106">
        <f t="shared" si="14"/>
        <v>42552</v>
      </c>
      <c r="S68" s="106">
        <f>_xll.qlSwapStartDate(AA68)</f>
        <v>42556</v>
      </c>
      <c r="T68" s="106">
        <f>_xll.qlSwapMaturityDate(AA68)</f>
        <v>60818</v>
      </c>
      <c r="U68" s="97">
        <f>_xll.qlOvernightIndexedSwapFairRate(AA68,_xll.ohTrigger(Trigger,TriggerON,InterestRatesTrigger))</f>
        <v>6.2400000002644845E-3</v>
      </c>
      <c r="V68" s="97">
        <f>_xll.qlQuoteValue(P68,_xll.ohTrigger(Trigger,TriggerON,InterestRatesTrigger))</f>
        <v>6.2399999999999999E-3</v>
      </c>
      <c r="W68" s="97" t="b">
        <f t="shared" si="15"/>
        <v>1</v>
      </c>
      <c r="X68" s="132">
        <f t="shared" si="7"/>
        <v>2.6448461476480389E-9</v>
      </c>
      <c r="Y68" s="50" t="b">
        <f>ABS(X68/10000)&lt;=ABS('General Settings'!$D$23)</f>
        <v>1</v>
      </c>
      <c r="AA68" s="50" t="str">
        <f>_xll.qlMakeOIS(,SettlementDays,IF(O68="SW","1W",O68),IndexON,,FwdStart,DayCountConv,,Permanent,Trigger,ObjectOverwrite)</f>
        <v>obj_005d2#0002</v>
      </c>
      <c r="AF68" s="50" t="str">
        <v/>
      </c>
    </row>
    <row r="69" spans="10:32" x14ac:dyDescent="0.2">
      <c r="M69" s="95" t="s">
        <v>151</v>
      </c>
      <c r="N69" s="95"/>
      <c r="O69" s="95" t="s">
        <v>126</v>
      </c>
      <c r="P69" s="95" t="str">
        <f t="shared" si="13"/>
        <v>EUREON60Y_Quote</v>
      </c>
      <c r="Q69" s="175"/>
      <c r="R69" s="107">
        <f t="shared" si="14"/>
        <v>42552</v>
      </c>
      <c r="S69" s="107">
        <f>_xll.qlSwapStartDate(AA69)</f>
        <v>42556</v>
      </c>
      <c r="T69" s="107">
        <f>_xll.qlSwapMaturityDate(AA69)</f>
        <v>64472</v>
      </c>
      <c r="U69" s="98">
        <f>_xll.qlOvernightIndexedSwapFairRate(AA69,_xll.ohTrigger(Trigger,TriggerON,InterestRatesTrigger))</f>
        <v>6.0900000000631638E-3</v>
      </c>
      <c r="V69" s="98">
        <f>_xll.qlQuoteValue(P69,_xll.ohTrigger(Trigger,TriggerON,InterestRatesTrigger))</f>
        <v>6.0899999999999999E-3</v>
      </c>
      <c r="W69" s="98" t="b">
        <f t="shared" si="15"/>
        <v>1</v>
      </c>
      <c r="X69" s="176">
        <f t="shared" si="7"/>
        <v>6.3163883845529512E-10</v>
      </c>
      <c r="Y69" s="51" t="b">
        <f>ABS(X69/10000)&lt;=ABS('General Settings'!$D$23)</f>
        <v>1</v>
      </c>
      <c r="AA69" s="51" t="str">
        <f>_xll.qlMakeOIS(,SettlementDays,IF(O69="SW","1W",O69),IndexON,,FwdStart,DayCountConv,,Permanent,Trigger,ObjectOverwrite)</f>
        <v>obj_006e9#0002</v>
      </c>
      <c r="AF69" s="51" t="str">
        <v/>
      </c>
    </row>
    <row r="70" spans="10:32" x14ac:dyDescent="0.2">
      <c r="W70" s="62"/>
      <c r="X70" s="62"/>
    </row>
    <row r="71" spans="10:32" x14ac:dyDescent="0.2">
      <c r="J71" s="62"/>
      <c r="K71" s="62"/>
      <c r="L71" s="62"/>
      <c r="W71" s="62"/>
      <c r="X71" s="62"/>
    </row>
    <row r="72" spans="10:32" x14ac:dyDescent="0.2">
      <c r="W72" s="62"/>
      <c r="X72" s="62"/>
    </row>
    <row r="73" spans="10:32" x14ac:dyDescent="0.2">
      <c r="W73" s="62"/>
      <c r="X73" s="62"/>
    </row>
    <row r="74" spans="10:32" x14ac:dyDescent="0.2">
      <c r="W74" s="62"/>
      <c r="X74" s="62"/>
    </row>
    <row r="75" spans="10:32" x14ac:dyDescent="0.2">
      <c r="W75" s="62"/>
      <c r="X75" s="62"/>
    </row>
    <row r="76" spans="10:32" x14ac:dyDescent="0.2">
      <c r="W76" s="62"/>
      <c r="X76" s="62"/>
    </row>
    <row r="77" spans="10:32" x14ac:dyDescent="0.2">
      <c r="W77" s="62"/>
      <c r="X77" s="62"/>
    </row>
    <row r="78" spans="10:32" x14ac:dyDescent="0.2">
      <c r="W78" s="62"/>
      <c r="X78" s="62"/>
    </row>
    <row r="79" spans="10:32" x14ac:dyDescent="0.2">
      <c r="W79" s="62"/>
      <c r="X79" s="62"/>
    </row>
    <row r="80" spans="10:32" x14ac:dyDescent="0.2">
      <c r="W80" s="62"/>
      <c r="X80" s="62"/>
    </row>
    <row r="81" spans="23:24" x14ac:dyDescent="0.2">
      <c r="W81" s="62"/>
      <c r="X81" s="62"/>
    </row>
    <row r="82" spans="23:24" x14ac:dyDescent="0.2">
      <c r="W82" s="62"/>
      <c r="X82" s="62"/>
    </row>
    <row r="83" spans="23:24" x14ac:dyDescent="0.2">
      <c r="W83" s="62"/>
      <c r="X83" s="62"/>
    </row>
    <row r="84" spans="23:24" x14ac:dyDescent="0.2">
      <c r="W84" s="62"/>
      <c r="X84" s="62"/>
    </row>
    <row r="85" spans="23:24" x14ac:dyDescent="0.2">
      <c r="W85" s="62"/>
      <c r="X85" s="62"/>
    </row>
    <row r="86" spans="23:24" x14ac:dyDescent="0.2">
      <c r="W86" s="62"/>
      <c r="X86" s="62"/>
    </row>
    <row r="87" spans="23:24" x14ac:dyDescent="0.2">
      <c r="W87" s="62"/>
      <c r="X87" s="62"/>
    </row>
    <row r="88" spans="23:24" x14ac:dyDescent="0.2">
      <c r="W88" s="62"/>
      <c r="X88" s="62"/>
    </row>
    <row r="89" spans="23:24" x14ac:dyDescent="0.2">
      <c r="W89" s="62"/>
      <c r="X89" s="62"/>
    </row>
    <row r="90" spans="23:24" x14ac:dyDescent="0.2">
      <c r="W90" s="62"/>
      <c r="X90" s="62"/>
    </row>
    <row r="91" spans="23:24" x14ac:dyDescent="0.2">
      <c r="W91" s="62"/>
      <c r="X91" s="62"/>
    </row>
    <row r="92" spans="23:24" x14ac:dyDescent="0.2">
      <c r="W92" s="62"/>
      <c r="X92" s="62"/>
    </row>
    <row r="93" spans="23:24" x14ac:dyDescent="0.2">
      <c r="W93" s="62"/>
      <c r="X93" s="62"/>
    </row>
    <row r="94" spans="23:24" x14ac:dyDescent="0.2">
      <c r="W94" s="62"/>
      <c r="X94" s="62"/>
    </row>
    <row r="95" spans="23:24" x14ac:dyDescent="0.2">
      <c r="W95" s="62"/>
      <c r="X95" s="62"/>
    </row>
    <row r="96" spans="23:24" x14ac:dyDescent="0.2">
      <c r="W96" s="62"/>
      <c r="X96" s="62"/>
    </row>
    <row r="97" spans="23:24" x14ac:dyDescent="0.2">
      <c r="W97" s="62"/>
      <c r="X97" s="62"/>
    </row>
    <row r="98" spans="23:24" x14ac:dyDescent="0.2">
      <c r="W98" s="62"/>
      <c r="X98" s="62"/>
    </row>
    <row r="99" spans="23:24" x14ac:dyDescent="0.2">
      <c r="W99" s="62"/>
      <c r="X99" s="62"/>
    </row>
    <row r="100" spans="23:24" x14ac:dyDescent="0.2">
      <c r="W100" s="62"/>
      <c r="X100" s="62"/>
    </row>
    <row r="101" spans="23:24" x14ac:dyDescent="0.2">
      <c r="W101" s="62"/>
      <c r="X101" s="62"/>
    </row>
    <row r="102" spans="23:24" x14ac:dyDescent="0.2">
      <c r="W102" s="62"/>
      <c r="X102" s="62"/>
    </row>
    <row r="103" spans="23:24" x14ac:dyDescent="0.2">
      <c r="W103" s="62"/>
      <c r="X103" s="62"/>
    </row>
    <row r="104" spans="23:24" x14ac:dyDescent="0.2">
      <c r="W104" s="62"/>
      <c r="X104" s="62"/>
    </row>
    <row r="105" spans="23:24" x14ac:dyDescent="0.2">
      <c r="W105" s="62"/>
      <c r="X105" s="62"/>
    </row>
    <row r="106" spans="23:24" x14ac:dyDescent="0.2">
      <c r="W106" s="62"/>
      <c r="X106" s="62"/>
    </row>
    <row r="107" spans="23:24" x14ac:dyDescent="0.2">
      <c r="W107" s="62"/>
      <c r="X107" s="62"/>
    </row>
    <row r="108" spans="23:24" x14ac:dyDescent="0.2">
      <c r="W108" s="62"/>
      <c r="X108" s="62"/>
    </row>
    <row r="109" spans="23:24" x14ac:dyDescent="0.2">
      <c r="W109" s="62"/>
      <c r="X109" s="62"/>
    </row>
    <row r="110" spans="23:24" x14ac:dyDescent="0.2">
      <c r="W110" s="62"/>
      <c r="X110" s="62"/>
    </row>
    <row r="111" spans="23:24" x14ac:dyDescent="0.2">
      <c r="W111" s="62"/>
      <c r="X111" s="62"/>
    </row>
    <row r="112" spans="23:24" x14ac:dyDescent="0.2">
      <c r="W112" s="62"/>
      <c r="X112" s="62"/>
    </row>
    <row r="113" spans="23:24" x14ac:dyDescent="0.2">
      <c r="W113" s="62"/>
      <c r="X113" s="62"/>
    </row>
    <row r="114" spans="23:24" x14ac:dyDescent="0.2">
      <c r="W114" s="62"/>
      <c r="X114" s="62"/>
    </row>
    <row r="115" spans="23:24" x14ac:dyDescent="0.2">
      <c r="W115" s="62"/>
      <c r="X115" s="62"/>
    </row>
    <row r="116" spans="23:24" x14ac:dyDescent="0.2">
      <c r="W116" s="62"/>
      <c r="X116" s="62"/>
    </row>
    <row r="117" spans="23:24" x14ac:dyDescent="0.2">
      <c r="W117" s="62"/>
      <c r="X117" s="62"/>
    </row>
    <row r="118" spans="23:24" x14ac:dyDescent="0.2">
      <c r="W118" s="62"/>
      <c r="X118" s="62"/>
    </row>
    <row r="119" spans="23:24" x14ac:dyDescent="0.2">
      <c r="W119" s="62"/>
      <c r="X119" s="62"/>
    </row>
    <row r="120" spans="23:24" x14ac:dyDescent="0.2">
      <c r="W120" s="62"/>
      <c r="X120" s="62"/>
    </row>
    <row r="121" spans="23:24" x14ac:dyDescent="0.2">
      <c r="W121" s="62"/>
      <c r="X121" s="62"/>
    </row>
    <row r="122" spans="23:24" x14ac:dyDescent="0.2">
      <c r="W122" s="62"/>
      <c r="X122" s="62"/>
    </row>
    <row r="123" spans="23:24" x14ac:dyDescent="0.2">
      <c r="W123" s="62"/>
      <c r="X123" s="62"/>
    </row>
    <row r="124" spans="23:24" x14ac:dyDescent="0.2">
      <c r="W124" s="62"/>
      <c r="X124" s="62"/>
    </row>
    <row r="125" spans="23:24" x14ac:dyDescent="0.2">
      <c r="W125" s="62"/>
      <c r="X125" s="62"/>
    </row>
    <row r="126" spans="23:24" x14ac:dyDescent="0.2">
      <c r="W126" s="62"/>
      <c r="X126" s="62"/>
    </row>
    <row r="127" spans="23:24" x14ac:dyDescent="0.2">
      <c r="W127" s="62"/>
      <c r="X127" s="62"/>
    </row>
    <row r="128" spans="23:24" x14ac:dyDescent="0.2">
      <c r="W128" s="62"/>
      <c r="X128" s="62"/>
    </row>
    <row r="129" spans="23:24" x14ac:dyDescent="0.2">
      <c r="W129" s="62"/>
      <c r="X129" s="62"/>
    </row>
    <row r="130" spans="23:24" x14ac:dyDescent="0.2">
      <c r="W130" s="62"/>
      <c r="X130" s="62"/>
    </row>
    <row r="131" spans="23:24" x14ac:dyDescent="0.2">
      <c r="W131" s="62"/>
      <c r="X131" s="62"/>
    </row>
    <row r="132" spans="23:24" x14ac:dyDescent="0.2">
      <c r="W132" s="62"/>
      <c r="X132" s="62"/>
    </row>
    <row r="133" spans="23:24" x14ac:dyDescent="0.2">
      <c r="W133" s="62"/>
      <c r="X133" s="62"/>
    </row>
    <row r="134" spans="23:24" x14ac:dyDescent="0.2">
      <c r="W134" s="62"/>
      <c r="X134" s="62"/>
    </row>
    <row r="135" spans="23:24" x14ac:dyDescent="0.2">
      <c r="W135" s="62"/>
      <c r="X135" s="62"/>
    </row>
    <row r="136" spans="23:24" x14ac:dyDescent="0.2">
      <c r="W136" s="62"/>
      <c r="X136" s="62"/>
    </row>
    <row r="137" spans="23:24" x14ac:dyDescent="0.2">
      <c r="W137" s="62"/>
      <c r="X137" s="62"/>
    </row>
    <row r="138" spans="23:24" x14ac:dyDescent="0.2">
      <c r="W138" s="62"/>
      <c r="X138" s="62"/>
    </row>
    <row r="139" spans="23:24" x14ac:dyDescent="0.2">
      <c r="W139" s="62"/>
      <c r="X139" s="62"/>
    </row>
    <row r="140" spans="23:24" x14ac:dyDescent="0.2">
      <c r="W140" s="62"/>
      <c r="X140" s="62"/>
    </row>
    <row r="141" spans="23:24" x14ac:dyDescent="0.2">
      <c r="W141" s="62"/>
      <c r="X141" s="62"/>
    </row>
    <row r="142" spans="23:24" x14ac:dyDescent="0.2">
      <c r="W142" s="62"/>
      <c r="X142" s="62"/>
    </row>
    <row r="143" spans="23:24" x14ac:dyDescent="0.2">
      <c r="W143" s="62"/>
      <c r="X143" s="62"/>
    </row>
    <row r="144" spans="23:24" x14ac:dyDescent="0.2">
      <c r="W144" s="62"/>
      <c r="X144" s="62"/>
    </row>
    <row r="145" spans="23:24" x14ac:dyDescent="0.2">
      <c r="W145" s="62"/>
      <c r="X145" s="62"/>
    </row>
    <row r="146" spans="23:24" x14ac:dyDescent="0.2">
      <c r="W146" s="62"/>
      <c r="X146" s="62"/>
    </row>
    <row r="147" spans="23:24" x14ac:dyDescent="0.2">
      <c r="W147" s="62"/>
      <c r="X147" s="62"/>
    </row>
    <row r="148" spans="23:24" x14ac:dyDescent="0.2">
      <c r="W148" s="62"/>
      <c r="X148" s="62"/>
    </row>
    <row r="149" spans="23:24" x14ac:dyDescent="0.2">
      <c r="W149" s="62"/>
      <c r="X149" s="62"/>
    </row>
    <row r="150" spans="23:24" x14ac:dyDescent="0.2">
      <c r="W150" s="62"/>
      <c r="X150" s="62"/>
    </row>
    <row r="151" spans="23:24" x14ac:dyDescent="0.2">
      <c r="W151" s="62"/>
      <c r="X151" s="62"/>
    </row>
    <row r="152" spans="23:24" x14ac:dyDescent="0.2">
      <c r="W152" s="62"/>
      <c r="X152" s="62"/>
    </row>
    <row r="153" spans="23:24" x14ac:dyDescent="0.2">
      <c r="W153" s="62"/>
      <c r="X153" s="62"/>
    </row>
    <row r="154" spans="23:24" x14ac:dyDescent="0.2">
      <c r="W154" s="62"/>
      <c r="X154" s="62"/>
    </row>
    <row r="155" spans="23:24" x14ac:dyDescent="0.2">
      <c r="W155" s="62"/>
      <c r="X155" s="62"/>
    </row>
    <row r="156" spans="23:24" x14ac:dyDescent="0.2">
      <c r="W156" s="62"/>
      <c r="X156" s="62"/>
    </row>
    <row r="157" spans="23:24" x14ac:dyDescent="0.2">
      <c r="W157" s="62"/>
      <c r="X157" s="62"/>
    </row>
    <row r="158" spans="23:24" x14ac:dyDescent="0.2">
      <c r="W158" s="62"/>
      <c r="X158" s="62"/>
    </row>
    <row r="159" spans="23:24" x14ac:dyDescent="0.2">
      <c r="W159" s="62"/>
      <c r="X159" s="62"/>
    </row>
    <row r="160" spans="23:24" x14ac:dyDescent="0.2">
      <c r="W160" s="62"/>
      <c r="X160" s="62"/>
    </row>
    <row r="161" spans="23:24" x14ac:dyDescent="0.2">
      <c r="W161" s="62"/>
      <c r="X161" s="62"/>
    </row>
    <row r="162" spans="23:24" x14ac:dyDescent="0.2">
      <c r="W162" s="62"/>
      <c r="X162" s="62"/>
    </row>
    <row r="163" spans="23:24" x14ac:dyDescent="0.2">
      <c r="W163" s="62"/>
      <c r="X163" s="62"/>
    </row>
    <row r="164" spans="23:24" x14ac:dyDescent="0.2">
      <c r="W164" s="62"/>
      <c r="X164" s="62"/>
    </row>
    <row r="165" spans="23:24" x14ac:dyDescent="0.2">
      <c r="W165" s="62"/>
      <c r="X165" s="62"/>
    </row>
    <row r="166" spans="23:24" x14ac:dyDescent="0.2">
      <c r="W166" s="62"/>
      <c r="X166" s="62"/>
    </row>
    <row r="167" spans="23:24" x14ac:dyDescent="0.2">
      <c r="W167" s="62"/>
      <c r="X167" s="62"/>
    </row>
    <row r="168" spans="23:24" x14ac:dyDescent="0.2">
      <c r="W168" s="62"/>
      <c r="X168" s="62"/>
    </row>
    <row r="169" spans="23:24" x14ac:dyDescent="0.2">
      <c r="W169" s="62"/>
      <c r="X169" s="62"/>
    </row>
    <row r="170" spans="23:24" x14ac:dyDescent="0.2">
      <c r="W170" s="62"/>
      <c r="X170" s="62"/>
    </row>
    <row r="171" spans="23:24" x14ac:dyDescent="0.2">
      <c r="W171" s="62"/>
      <c r="X171" s="62"/>
    </row>
    <row r="172" spans="23:24" x14ac:dyDescent="0.2">
      <c r="W172" s="62"/>
      <c r="X172" s="62"/>
    </row>
    <row r="173" spans="23:24" x14ac:dyDescent="0.2">
      <c r="W173" s="62"/>
      <c r="X173" s="62"/>
    </row>
    <row r="174" spans="23:24" x14ac:dyDescent="0.2">
      <c r="W174" s="62"/>
      <c r="X174" s="62"/>
    </row>
    <row r="175" spans="23:24" x14ac:dyDescent="0.2">
      <c r="W175" s="62"/>
      <c r="X175" s="62"/>
    </row>
    <row r="176" spans="23:24" x14ac:dyDescent="0.2">
      <c r="W176" s="62"/>
      <c r="X176" s="62"/>
    </row>
    <row r="177" spans="23:24" x14ac:dyDescent="0.2">
      <c r="W177" s="62"/>
      <c r="X177" s="62"/>
    </row>
    <row r="178" spans="23:24" x14ac:dyDescent="0.2">
      <c r="W178" s="62"/>
      <c r="X178" s="62"/>
    </row>
    <row r="179" spans="23:24" x14ac:dyDescent="0.2">
      <c r="W179" s="62"/>
      <c r="X179" s="62"/>
    </row>
    <row r="180" spans="23:24" x14ac:dyDescent="0.2">
      <c r="W180" s="62"/>
      <c r="X180" s="62"/>
    </row>
    <row r="181" spans="23:24" x14ac:dyDescent="0.2">
      <c r="W181" s="62"/>
      <c r="X181" s="62"/>
    </row>
    <row r="182" spans="23:24" x14ac:dyDescent="0.2">
      <c r="W182" s="62"/>
      <c r="X182" s="62"/>
    </row>
    <row r="183" spans="23:24" x14ac:dyDescent="0.2">
      <c r="W183" s="62"/>
      <c r="X183" s="62"/>
    </row>
    <row r="184" spans="23:24" x14ac:dyDescent="0.2">
      <c r="W184" s="62"/>
      <c r="X184" s="62"/>
    </row>
    <row r="185" spans="23:24" x14ac:dyDescent="0.2">
      <c r="W185" s="62"/>
      <c r="X185" s="62"/>
    </row>
    <row r="186" spans="23:24" x14ac:dyDescent="0.2">
      <c r="W186" s="62"/>
      <c r="X186" s="62"/>
    </row>
    <row r="187" spans="23:24" x14ac:dyDescent="0.2">
      <c r="W187" s="62"/>
      <c r="X187" s="62"/>
    </row>
    <row r="188" spans="23:24" x14ac:dyDescent="0.2">
      <c r="W188" s="62"/>
      <c r="X188" s="62"/>
    </row>
    <row r="189" spans="23:24" x14ac:dyDescent="0.2">
      <c r="W189" s="62"/>
      <c r="X189" s="62"/>
    </row>
    <row r="190" spans="23:24" x14ac:dyDescent="0.2">
      <c r="W190" s="62"/>
      <c r="X190" s="62"/>
    </row>
    <row r="191" spans="23:24" x14ac:dyDescent="0.2">
      <c r="W191" s="62"/>
      <c r="X191" s="62"/>
    </row>
    <row r="192" spans="23:24" x14ac:dyDescent="0.2">
      <c r="W192" s="62"/>
      <c r="X192" s="62"/>
    </row>
    <row r="193" spans="23:24" x14ac:dyDescent="0.2">
      <c r="W193" s="62"/>
      <c r="X193" s="62"/>
    </row>
    <row r="194" spans="23:24" x14ac:dyDescent="0.2">
      <c r="W194" s="62"/>
      <c r="X194" s="62"/>
    </row>
    <row r="195" spans="23:24" x14ac:dyDescent="0.2">
      <c r="W195" s="62"/>
      <c r="X195" s="62"/>
    </row>
    <row r="196" spans="23:24" x14ac:dyDescent="0.2">
      <c r="W196" s="62"/>
      <c r="X196" s="62"/>
    </row>
    <row r="197" spans="23:24" x14ac:dyDescent="0.2">
      <c r="W197" s="62"/>
      <c r="X197" s="62"/>
    </row>
    <row r="198" spans="23:24" x14ac:dyDescent="0.2">
      <c r="W198" s="62"/>
      <c r="X198" s="62"/>
    </row>
    <row r="199" spans="23:24" x14ac:dyDescent="0.2">
      <c r="W199" s="62"/>
      <c r="X199" s="62"/>
    </row>
    <row r="200" spans="23:24" x14ac:dyDescent="0.2">
      <c r="W200" s="62"/>
      <c r="X200" s="62"/>
    </row>
    <row r="201" spans="23:24" x14ac:dyDescent="0.2">
      <c r="W201" s="62"/>
      <c r="X201" s="62"/>
    </row>
    <row r="202" spans="23:24" x14ac:dyDescent="0.2">
      <c r="W202" s="62"/>
      <c r="X202" s="62"/>
    </row>
    <row r="203" spans="23:24" x14ac:dyDescent="0.2">
      <c r="W203" s="62"/>
      <c r="X203" s="62"/>
    </row>
    <row r="204" spans="23:24" x14ac:dyDescent="0.2">
      <c r="W204" s="62"/>
      <c r="X204" s="62"/>
    </row>
    <row r="205" spans="23:24" x14ac:dyDescent="0.2">
      <c r="W205" s="62"/>
      <c r="X205" s="62"/>
    </row>
    <row r="206" spans="23:24" x14ac:dyDescent="0.2">
      <c r="W206" s="62"/>
      <c r="X206" s="62"/>
    </row>
    <row r="207" spans="23:24" x14ac:dyDescent="0.2">
      <c r="W207" s="62"/>
      <c r="X207" s="62"/>
    </row>
    <row r="208" spans="23:24" x14ac:dyDescent="0.2">
      <c r="W208" s="62"/>
      <c r="X208" s="62"/>
    </row>
    <row r="209" spans="23:24" x14ac:dyDescent="0.2">
      <c r="W209" s="62"/>
      <c r="X209" s="62"/>
    </row>
    <row r="210" spans="23:24" x14ac:dyDescent="0.2">
      <c r="W210" s="62"/>
      <c r="X210" s="62"/>
    </row>
    <row r="211" spans="23:24" x14ac:dyDescent="0.2">
      <c r="W211" s="62"/>
      <c r="X211" s="62"/>
    </row>
    <row r="212" spans="23:24" x14ac:dyDescent="0.2">
      <c r="W212" s="62"/>
      <c r="X212" s="62"/>
    </row>
    <row r="213" spans="23:24" x14ac:dyDescent="0.2">
      <c r="W213" s="62"/>
      <c r="X213" s="62"/>
    </row>
    <row r="214" spans="23:24" x14ac:dyDescent="0.2">
      <c r="W214" s="62"/>
      <c r="X214" s="62"/>
    </row>
    <row r="215" spans="23:24" x14ac:dyDescent="0.2">
      <c r="W215" s="62"/>
      <c r="X215" s="62"/>
    </row>
    <row r="216" spans="23:24" x14ac:dyDescent="0.2">
      <c r="W216" s="62"/>
      <c r="X216" s="62"/>
    </row>
    <row r="217" spans="23:24" x14ac:dyDescent="0.2">
      <c r="W217" s="62"/>
      <c r="X217" s="62"/>
    </row>
    <row r="218" spans="23:24" x14ac:dyDescent="0.2">
      <c r="W218" s="62"/>
      <c r="X218" s="62"/>
    </row>
    <row r="219" spans="23:24" x14ac:dyDescent="0.2">
      <c r="W219" s="62"/>
      <c r="X219" s="62"/>
    </row>
    <row r="220" spans="23:24" x14ac:dyDescent="0.2">
      <c r="W220" s="62"/>
      <c r="X220" s="62"/>
    </row>
    <row r="221" spans="23:24" x14ac:dyDescent="0.2">
      <c r="W221" s="62"/>
      <c r="X221" s="62"/>
    </row>
    <row r="222" spans="23:24" x14ac:dyDescent="0.2">
      <c r="W222" s="62"/>
      <c r="X222" s="62"/>
    </row>
    <row r="223" spans="23:24" x14ac:dyDescent="0.2">
      <c r="W223" s="62"/>
      <c r="X223" s="62"/>
    </row>
    <row r="224" spans="23:24" x14ac:dyDescent="0.2">
      <c r="W224" s="62"/>
      <c r="X224" s="62"/>
    </row>
    <row r="225" spans="23:24" x14ac:dyDescent="0.2">
      <c r="W225" s="62"/>
      <c r="X225" s="62"/>
    </row>
    <row r="226" spans="23:24" x14ac:dyDescent="0.2">
      <c r="W226" s="62"/>
      <c r="X226" s="62"/>
    </row>
    <row r="227" spans="23:24" x14ac:dyDescent="0.2">
      <c r="W227" s="62"/>
      <c r="X227" s="62"/>
    </row>
    <row r="228" spans="23:24" x14ac:dyDescent="0.2">
      <c r="W228" s="62"/>
      <c r="X228" s="62"/>
    </row>
    <row r="229" spans="23:24" x14ac:dyDescent="0.2">
      <c r="W229" s="62"/>
      <c r="X229" s="62"/>
    </row>
    <row r="230" spans="23:24" x14ac:dyDescent="0.2">
      <c r="W230" s="62"/>
      <c r="X230" s="62"/>
    </row>
    <row r="231" spans="23:24" x14ac:dyDescent="0.2">
      <c r="W231" s="62"/>
      <c r="X231" s="62"/>
    </row>
    <row r="232" spans="23:24" x14ac:dyDescent="0.2">
      <c r="W232" s="62"/>
      <c r="X232" s="62"/>
    </row>
    <row r="233" spans="23:24" x14ac:dyDescent="0.2">
      <c r="W233" s="62"/>
      <c r="X233" s="62"/>
    </row>
    <row r="234" spans="23:24" x14ac:dyDescent="0.2">
      <c r="W234" s="62"/>
      <c r="X234" s="62"/>
    </row>
    <row r="235" spans="23:24" x14ac:dyDescent="0.2">
      <c r="W235" s="62"/>
      <c r="X235" s="62"/>
    </row>
    <row r="236" spans="23:24" x14ac:dyDescent="0.2">
      <c r="W236" s="62"/>
      <c r="X236" s="62"/>
    </row>
    <row r="237" spans="23:24" x14ac:dyDescent="0.2">
      <c r="W237" s="62"/>
      <c r="X237" s="62"/>
    </row>
    <row r="238" spans="23:24" x14ac:dyDescent="0.2">
      <c r="W238" s="62"/>
      <c r="X238" s="62"/>
    </row>
    <row r="239" spans="23:24" x14ac:dyDescent="0.2">
      <c r="W239" s="62"/>
      <c r="X239" s="62"/>
    </row>
    <row r="240" spans="23:24" x14ac:dyDescent="0.2">
      <c r="W240" s="62"/>
      <c r="X240" s="62"/>
    </row>
    <row r="241" spans="23:24" x14ac:dyDescent="0.2">
      <c r="W241" s="62"/>
      <c r="X241" s="62"/>
    </row>
    <row r="242" spans="23:24" x14ac:dyDescent="0.2">
      <c r="W242" s="62"/>
      <c r="X242" s="62"/>
    </row>
    <row r="243" spans="23:24" x14ac:dyDescent="0.2">
      <c r="W243" s="62"/>
      <c r="X243" s="62"/>
    </row>
    <row r="244" spans="23:24" x14ac:dyDescent="0.2">
      <c r="W244" s="62"/>
      <c r="X244" s="62"/>
    </row>
    <row r="245" spans="23:24" x14ac:dyDescent="0.2">
      <c r="W245" s="62"/>
      <c r="X245" s="62"/>
    </row>
    <row r="246" spans="23:24" x14ac:dyDescent="0.2">
      <c r="W246" s="62"/>
      <c r="X246" s="62"/>
    </row>
    <row r="247" spans="23:24" x14ac:dyDescent="0.2">
      <c r="W247" s="62"/>
      <c r="X247" s="62"/>
    </row>
    <row r="248" spans="23:24" x14ac:dyDescent="0.2">
      <c r="W248" s="62"/>
      <c r="X248" s="62"/>
    </row>
    <row r="249" spans="23:24" x14ac:dyDescent="0.2">
      <c r="W249" s="62"/>
      <c r="X249" s="62"/>
    </row>
    <row r="250" spans="23:24" x14ac:dyDescent="0.2">
      <c r="W250" s="62"/>
      <c r="X250" s="62"/>
    </row>
    <row r="251" spans="23:24" x14ac:dyDescent="0.2">
      <c r="W251" s="62"/>
      <c r="X251" s="62"/>
    </row>
    <row r="252" spans="23:24" x14ac:dyDescent="0.2">
      <c r="W252" s="62"/>
      <c r="X252" s="62"/>
    </row>
    <row r="253" spans="23:24" x14ac:dyDescent="0.2">
      <c r="W253" s="62"/>
      <c r="X253" s="62"/>
    </row>
    <row r="254" spans="23:24" x14ac:dyDescent="0.2">
      <c r="W254" s="62"/>
      <c r="X254" s="62"/>
    </row>
    <row r="255" spans="23:24" x14ac:dyDescent="0.2">
      <c r="W255" s="62"/>
      <c r="X255" s="62"/>
    </row>
    <row r="256" spans="23:24" x14ac:dyDescent="0.2">
      <c r="W256" s="62"/>
      <c r="X256" s="62"/>
    </row>
    <row r="257" spans="23:24" x14ac:dyDescent="0.2">
      <c r="W257" s="62"/>
      <c r="X257" s="62"/>
    </row>
    <row r="258" spans="23:24" x14ac:dyDescent="0.2">
      <c r="W258" s="62"/>
      <c r="X258" s="62"/>
    </row>
    <row r="259" spans="23:24" x14ac:dyDescent="0.2">
      <c r="W259" s="62"/>
      <c r="X259" s="62"/>
    </row>
    <row r="260" spans="23:24" x14ac:dyDescent="0.2">
      <c r="W260" s="62"/>
      <c r="X260" s="62"/>
    </row>
    <row r="261" spans="23:24" x14ac:dyDescent="0.2">
      <c r="W261" s="62"/>
      <c r="X261" s="62"/>
    </row>
    <row r="262" spans="23:24" x14ac:dyDescent="0.2">
      <c r="W262" s="62"/>
      <c r="X262" s="62"/>
    </row>
    <row r="263" spans="23:24" x14ac:dyDescent="0.2">
      <c r="W263" s="62"/>
      <c r="X263" s="62"/>
    </row>
    <row r="264" spans="23:24" x14ac:dyDescent="0.2">
      <c r="W264" s="62"/>
      <c r="X264" s="62"/>
    </row>
    <row r="265" spans="23:24" x14ac:dyDescent="0.2">
      <c r="W265" s="62"/>
      <c r="X265" s="62"/>
    </row>
    <row r="266" spans="23:24" x14ac:dyDescent="0.2">
      <c r="W266" s="62"/>
      <c r="X266" s="62"/>
    </row>
    <row r="267" spans="23:24" x14ac:dyDescent="0.2">
      <c r="W267" s="62"/>
      <c r="X267" s="62"/>
    </row>
    <row r="268" spans="23:24" x14ac:dyDescent="0.2">
      <c r="W268" s="62"/>
      <c r="X268" s="62"/>
    </row>
    <row r="269" spans="23:24" x14ac:dyDescent="0.2">
      <c r="W269" s="62"/>
      <c r="X269" s="62"/>
    </row>
    <row r="270" spans="23:24" x14ac:dyDescent="0.2">
      <c r="W270" s="62"/>
      <c r="X270" s="62"/>
    </row>
    <row r="271" spans="23:24" x14ac:dyDescent="0.2">
      <c r="W271" s="62"/>
      <c r="X271" s="62"/>
    </row>
    <row r="272" spans="23:24" x14ac:dyDescent="0.2">
      <c r="W272" s="62"/>
      <c r="X272" s="62"/>
    </row>
    <row r="273" spans="23:24" x14ac:dyDescent="0.2">
      <c r="W273" s="62"/>
      <c r="X273" s="62"/>
    </row>
    <row r="274" spans="23:24" x14ac:dyDescent="0.2">
      <c r="W274" s="62"/>
      <c r="X274" s="62"/>
    </row>
    <row r="275" spans="23:24" x14ac:dyDescent="0.2">
      <c r="W275" s="62"/>
      <c r="X275" s="62"/>
    </row>
    <row r="276" spans="23:24" x14ac:dyDescent="0.2">
      <c r="W276" s="62"/>
      <c r="X276" s="62"/>
    </row>
    <row r="277" spans="23:24" x14ac:dyDescent="0.2">
      <c r="W277" s="62"/>
      <c r="X277" s="62"/>
    </row>
    <row r="278" spans="23:24" x14ac:dyDescent="0.2">
      <c r="W278" s="62"/>
      <c r="X278" s="62"/>
    </row>
    <row r="279" spans="23:24" x14ac:dyDescent="0.2">
      <c r="W279" s="62"/>
      <c r="X279" s="62"/>
    </row>
    <row r="280" spans="23:24" x14ac:dyDescent="0.2">
      <c r="W280" s="62"/>
      <c r="X280" s="62"/>
    </row>
    <row r="281" spans="23:24" x14ac:dyDescent="0.2">
      <c r="W281" s="62"/>
      <c r="X281" s="62"/>
    </row>
    <row r="282" spans="23:24" x14ac:dyDescent="0.2">
      <c r="W282" s="62"/>
      <c r="X282" s="62"/>
    </row>
    <row r="283" spans="23:24" x14ac:dyDescent="0.2">
      <c r="W283" s="62"/>
      <c r="X283" s="62"/>
    </row>
    <row r="284" spans="23:24" x14ac:dyDescent="0.2">
      <c r="W284" s="62"/>
      <c r="X284" s="62"/>
    </row>
    <row r="285" spans="23:24" x14ac:dyDescent="0.2">
      <c r="W285" s="62"/>
      <c r="X285" s="62"/>
    </row>
    <row r="286" spans="23:24" x14ac:dyDescent="0.2">
      <c r="W286" s="62"/>
      <c r="X286" s="62"/>
    </row>
    <row r="287" spans="23:24" x14ac:dyDescent="0.2">
      <c r="W287" s="62"/>
      <c r="X287" s="62"/>
    </row>
    <row r="288" spans="23:24" x14ac:dyDescent="0.2">
      <c r="W288" s="62"/>
      <c r="X288" s="62"/>
    </row>
    <row r="289" spans="23:24" x14ac:dyDescent="0.2">
      <c r="W289" s="62"/>
      <c r="X289" s="62"/>
    </row>
    <row r="290" spans="23:24" x14ac:dyDescent="0.2">
      <c r="W290" s="62"/>
      <c r="X290" s="62"/>
    </row>
    <row r="291" spans="23:24" x14ac:dyDescent="0.2">
      <c r="W291" s="62"/>
      <c r="X291" s="62"/>
    </row>
    <row r="292" spans="23:24" x14ac:dyDescent="0.2">
      <c r="W292" s="62"/>
      <c r="X292" s="62"/>
    </row>
    <row r="293" spans="23:24" x14ac:dyDescent="0.2">
      <c r="W293" s="62"/>
      <c r="X293" s="62"/>
    </row>
    <row r="294" spans="23:24" x14ac:dyDescent="0.2">
      <c r="W294" s="62"/>
      <c r="X294" s="62"/>
    </row>
    <row r="295" spans="23:24" x14ac:dyDescent="0.2">
      <c r="W295" s="62"/>
      <c r="X295" s="62"/>
    </row>
    <row r="296" spans="23:24" x14ac:dyDescent="0.2">
      <c r="W296" s="62"/>
      <c r="X296" s="62"/>
    </row>
    <row r="297" spans="23:24" x14ac:dyDescent="0.2">
      <c r="W297" s="62"/>
      <c r="X297" s="62"/>
    </row>
    <row r="298" spans="23:24" x14ac:dyDescent="0.2">
      <c r="W298" s="62"/>
      <c r="X298" s="62"/>
    </row>
    <row r="299" spans="23:24" x14ac:dyDescent="0.2">
      <c r="W299" s="62"/>
      <c r="X299" s="62"/>
    </row>
    <row r="300" spans="23:24" x14ac:dyDescent="0.2">
      <c r="W300" s="62"/>
      <c r="X300" s="62"/>
    </row>
    <row r="301" spans="23:24" x14ac:dyDescent="0.2">
      <c r="W301" s="62"/>
      <c r="X301" s="62"/>
    </row>
    <row r="302" spans="23:24" x14ac:dyDescent="0.2">
      <c r="W302" s="62"/>
      <c r="X302" s="62"/>
    </row>
    <row r="303" spans="23:24" x14ac:dyDescent="0.2">
      <c r="W303" s="62"/>
      <c r="X303" s="62"/>
    </row>
    <row r="304" spans="23:24" x14ac:dyDescent="0.2">
      <c r="W304" s="62"/>
      <c r="X304" s="62"/>
    </row>
    <row r="305" spans="23:24" x14ac:dyDescent="0.2">
      <c r="W305" s="62"/>
      <c r="X305" s="62"/>
    </row>
    <row r="306" spans="23:24" x14ac:dyDescent="0.2">
      <c r="W306" s="62"/>
      <c r="X306" s="62"/>
    </row>
    <row r="307" spans="23:24" x14ac:dyDescent="0.2">
      <c r="W307" s="62"/>
      <c r="X307" s="62"/>
    </row>
    <row r="308" spans="23:24" x14ac:dyDescent="0.2">
      <c r="W308" s="62"/>
      <c r="X308" s="62"/>
    </row>
    <row r="309" spans="23:24" x14ac:dyDescent="0.2">
      <c r="W309" s="62"/>
      <c r="X309" s="62"/>
    </row>
    <row r="310" spans="23:24" x14ac:dyDescent="0.2">
      <c r="W310" s="62"/>
      <c r="X310" s="62"/>
    </row>
    <row r="311" spans="23:24" x14ac:dyDescent="0.2">
      <c r="W311" s="62"/>
      <c r="X311" s="62"/>
    </row>
    <row r="312" spans="23:24" x14ac:dyDescent="0.2">
      <c r="W312" s="62"/>
      <c r="X312" s="62"/>
    </row>
    <row r="313" spans="23:24" x14ac:dyDescent="0.2">
      <c r="W313" s="62"/>
      <c r="X313" s="62"/>
    </row>
    <row r="314" spans="23:24" x14ac:dyDescent="0.2">
      <c r="W314" s="62"/>
      <c r="X314" s="62"/>
    </row>
    <row r="315" spans="23:24" x14ac:dyDescent="0.2">
      <c r="W315" s="62"/>
      <c r="X315" s="62"/>
    </row>
    <row r="316" spans="23:24" x14ac:dyDescent="0.2">
      <c r="W316" s="62"/>
      <c r="X316" s="62"/>
    </row>
    <row r="317" spans="23:24" x14ac:dyDescent="0.2">
      <c r="W317" s="62"/>
      <c r="X317" s="62"/>
    </row>
    <row r="318" spans="23:24" x14ac:dyDescent="0.2">
      <c r="W318" s="62"/>
      <c r="X318" s="62"/>
    </row>
    <row r="319" spans="23:24" x14ac:dyDescent="0.2">
      <c r="W319" s="62"/>
      <c r="X319" s="62"/>
    </row>
    <row r="320" spans="23:24" x14ac:dyDescent="0.2">
      <c r="W320" s="62"/>
      <c r="X320" s="62"/>
    </row>
    <row r="321" spans="23:24" x14ac:dyDescent="0.2">
      <c r="W321" s="62"/>
      <c r="X321" s="62"/>
    </row>
    <row r="322" spans="23:24" x14ac:dyDescent="0.2">
      <c r="W322" s="62"/>
      <c r="X322" s="62"/>
    </row>
    <row r="323" spans="23:24" x14ac:dyDescent="0.2">
      <c r="W323" s="62"/>
      <c r="X323" s="62"/>
    </row>
    <row r="324" spans="23:24" x14ac:dyDescent="0.2">
      <c r="W324" s="62"/>
      <c r="X324" s="62"/>
    </row>
    <row r="325" spans="23:24" x14ac:dyDescent="0.2">
      <c r="W325" s="62"/>
      <c r="X325" s="62"/>
    </row>
    <row r="326" spans="23:24" x14ac:dyDescent="0.2">
      <c r="W326" s="62"/>
      <c r="X326" s="62"/>
    </row>
    <row r="327" spans="23:24" x14ac:dyDescent="0.2">
      <c r="W327" s="62"/>
      <c r="X327" s="62"/>
    </row>
    <row r="328" spans="23:24" x14ac:dyDescent="0.2">
      <c r="W328" s="62"/>
      <c r="X328" s="62"/>
    </row>
    <row r="329" spans="23:24" x14ac:dyDescent="0.2">
      <c r="W329" s="62"/>
      <c r="X329" s="62"/>
    </row>
    <row r="330" spans="23:24" x14ac:dyDescent="0.2">
      <c r="W330" s="62"/>
      <c r="X330" s="62"/>
    </row>
    <row r="331" spans="23:24" x14ac:dyDescent="0.2">
      <c r="W331" s="62"/>
      <c r="X331" s="62"/>
    </row>
    <row r="332" spans="23:24" x14ac:dyDescent="0.2">
      <c r="W332" s="62"/>
      <c r="X332" s="62"/>
    </row>
    <row r="333" spans="23:24" x14ac:dyDescent="0.2">
      <c r="W333" s="62"/>
      <c r="X333" s="62"/>
    </row>
    <row r="334" spans="23:24" x14ac:dyDescent="0.2">
      <c r="W334" s="62"/>
      <c r="X334" s="62"/>
    </row>
    <row r="335" spans="23:24" x14ac:dyDescent="0.2">
      <c r="W335" s="62"/>
      <c r="X335" s="62"/>
    </row>
    <row r="336" spans="23:24" x14ac:dyDescent="0.2">
      <c r="W336" s="62"/>
      <c r="X336" s="62"/>
    </row>
    <row r="337" spans="23:24" x14ac:dyDescent="0.2">
      <c r="W337" s="62"/>
      <c r="X337" s="62"/>
    </row>
    <row r="338" spans="23:24" x14ac:dyDescent="0.2">
      <c r="W338" s="62"/>
      <c r="X338" s="62"/>
    </row>
    <row r="339" spans="23:24" x14ac:dyDescent="0.2">
      <c r="W339" s="62"/>
      <c r="X339" s="62"/>
    </row>
    <row r="340" spans="23:24" x14ac:dyDescent="0.2">
      <c r="W340" s="62"/>
      <c r="X340" s="62"/>
    </row>
    <row r="341" spans="23:24" x14ac:dyDescent="0.2">
      <c r="W341" s="62"/>
      <c r="X341" s="62"/>
    </row>
    <row r="342" spans="23:24" x14ac:dyDescent="0.2">
      <c r="W342" s="62"/>
      <c r="X342" s="62"/>
    </row>
    <row r="343" spans="23:24" x14ac:dyDescent="0.2">
      <c r="W343" s="62"/>
      <c r="X343" s="62"/>
    </row>
    <row r="344" spans="23:24" x14ac:dyDescent="0.2">
      <c r="W344" s="62"/>
      <c r="X344" s="62"/>
    </row>
    <row r="345" spans="23:24" x14ac:dyDescent="0.2">
      <c r="W345" s="62"/>
      <c r="X345" s="62"/>
    </row>
    <row r="346" spans="23:24" x14ac:dyDescent="0.2">
      <c r="W346" s="62"/>
      <c r="X346" s="62"/>
    </row>
    <row r="347" spans="23:24" x14ac:dyDescent="0.2">
      <c r="W347" s="62"/>
      <c r="X347" s="62"/>
    </row>
    <row r="348" spans="23:24" x14ac:dyDescent="0.2">
      <c r="W348" s="62"/>
      <c r="X348" s="62"/>
    </row>
    <row r="349" spans="23:24" x14ac:dyDescent="0.2">
      <c r="W349" s="62"/>
      <c r="X349" s="62"/>
    </row>
    <row r="350" spans="23:24" x14ac:dyDescent="0.2">
      <c r="W350" s="62"/>
      <c r="X350" s="62"/>
    </row>
    <row r="351" spans="23:24" x14ac:dyDescent="0.2">
      <c r="W351" s="62"/>
      <c r="X351" s="62"/>
    </row>
    <row r="352" spans="23:24" x14ac:dyDescent="0.2">
      <c r="W352" s="62"/>
      <c r="X352" s="62"/>
    </row>
    <row r="353" spans="23:24" x14ac:dyDescent="0.2">
      <c r="W353" s="62"/>
      <c r="X353" s="62"/>
    </row>
    <row r="354" spans="23:24" x14ac:dyDescent="0.2">
      <c r="W354" s="62"/>
      <c r="X354" s="62"/>
    </row>
    <row r="355" spans="23:24" x14ac:dyDescent="0.2">
      <c r="W355" s="62"/>
      <c r="X355" s="62"/>
    </row>
    <row r="356" spans="23:24" x14ac:dyDescent="0.2">
      <c r="W356" s="62"/>
      <c r="X356" s="62"/>
    </row>
    <row r="357" spans="23:24" x14ac:dyDescent="0.2">
      <c r="W357" s="62"/>
      <c r="X357" s="62"/>
    </row>
    <row r="358" spans="23:24" x14ac:dyDescent="0.2">
      <c r="W358" s="62"/>
      <c r="X358" s="62"/>
    </row>
    <row r="359" spans="23:24" x14ac:dyDescent="0.2">
      <c r="W359" s="62"/>
      <c r="X359" s="62"/>
    </row>
    <row r="360" spans="23:24" x14ac:dyDescent="0.2">
      <c r="W360" s="62"/>
      <c r="X360" s="62"/>
    </row>
    <row r="361" spans="23:24" x14ac:dyDescent="0.2">
      <c r="W361" s="62"/>
      <c r="X361" s="62"/>
    </row>
    <row r="362" spans="23:24" x14ac:dyDescent="0.2">
      <c r="W362" s="62"/>
      <c r="X362" s="62"/>
    </row>
    <row r="363" spans="23:24" x14ac:dyDescent="0.2">
      <c r="W363" s="62"/>
      <c r="X363" s="62"/>
    </row>
    <row r="364" spans="23:24" x14ac:dyDescent="0.2">
      <c r="W364" s="62"/>
      <c r="X364" s="62"/>
    </row>
    <row r="365" spans="23:24" x14ac:dyDescent="0.2">
      <c r="W365" s="62"/>
      <c r="X365" s="62"/>
    </row>
    <row r="366" spans="23:24" x14ac:dyDescent="0.2">
      <c r="W366" s="62"/>
      <c r="X366" s="62"/>
    </row>
    <row r="367" spans="23:24" x14ac:dyDescent="0.2">
      <c r="W367" s="62"/>
      <c r="X367" s="62"/>
    </row>
    <row r="368" spans="23:24" x14ac:dyDescent="0.2">
      <c r="W368" s="62"/>
      <c r="X368" s="62"/>
    </row>
    <row r="369" spans="23:24" x14ac:dyDescent="0.2">
      <c r="W369" s="62"/>
      <c r="X369" s="62"/>
    </row>
    <row r="370" spans="23:24" x14ac:dyDescent="0.2">
      <c r="W370" s="62"/>
      <c r="X370" s="62"/>
    </row>
    <row r="371" spans="23:24" x14ac:dyDescent="0.2">
      <c r="W371" s="62"/>
      <c r="X371" s="62"/>
    </row>
    <row r="372" spans="23:24" x14ac:dyDescent="0.2">
      <c r="W372" s="62"/>
      <c r="X372" s="62"/>
    </row>
    <row r="373" spans="23:24" x14ac:dyDescent="0.2">
      <c r="W373" s="62"/>
      <c r="X373" s="62"/>
    </row>
    <row r="374" spans="23:24" x14ac:dyDescent="0.2">
      <c r="W374" s="62"/>
      <c r="X374" s="62"/>
    </row>
    <row r="375" spans="23:24" x14ac:dyDescent="0.2">
      <c r="W375" s="62"/>
      <c r="X375" s="62"/>
    </row>
    <row r="376" spans="23:24" x14ac:dyDescent="0.2">
      <c r="W376" s="62"/>
      <c r="X376" s="62"/>
    </row>
    <row r="377" spans="23:24" x14ac:dyDescent="0.2">
      <c r="W377" s="62"/>
      <c r="X377" s="62"/>
    </row>
    <row r="378" spans="23:24" x14ac:dyDescent="0.2">
      <c r="W378" s="62"/>
      <c r="X378" s="62"/>
    </row>
    <row r="379" spans="23:24" x14ac:dyDescent="0.2">
      <c r="W379" s="62"/>
      <c r="X379" s="62"/>
    </row>
    <row r="380" spans="23:24" x14ac:dyDescent="0.2">
      <c r="W380" s="62"/>
      <c r="X380" s="62"/>
    </row>
    <row r="381" spans="23:24" x14ac:dyDescent="0.2">
      <c r="W381" s="62"/>
      <c r="X381" s="62"/>
    </row>
    <row r="382" spans="23:24" x14ac:dyDescent="0.2">
      <c r="W382" s="62"/>
      <c r="X382" s="62"/>
    </row>
    <row r="383" spans="23:24" x14ac:dyDescent="0.2">
      <c r="W383" s="62"/>
      <c r="X383" s="62"/>
    </row>
    <row r="384" spans="23:24" x14ac:dyDescent="0.2">
      <c r="W384" s="62"/>
      <c r="X384" s="62"/>
    </row>
    <row r="385" spans="23:24" x14ac:dyDescent="0.2">
      <c r="W385" s="62"/>
      <c r="X385" s="62"/>
    </row>
    <row r="386" spans="23:24" x14ac:dyDescent="0.2">
      <c r="W386" s="62"/>
      <c r="X386" s="62"/>
    </row>
    <row r="387" spans="23:24" x14ac:dyDescent="0.2">
      <c r="W387" s="62"/>
      <c r="X387" s="62"/>
    </row>
    <row r="388" spans="23:24" x14ac:dyDescent="0.2">
      <c r="W388" s="62"/>
      <c r="X388" s="62"/>
    </row>
    <row r="389" spans="23:24" x14ac:dyDescent="0.2">
      <c r="W389" s="62"/>
      <c r="X389" s="62"/>
    </row>
    <row r="390" spans="23:24" x14ac:dyDescent="0.2">
      <c r="W390" s="62"/>
      <c r="X390" s="62"/>
    </row>
    <row r="391" spans="23:24" x14ac:dyDescent="0.2">
      <c r="W391" s="62"/>
      <c r="X391" s="62"/>
    </row>
    <row r="392" spans="23:24" x14ac:dyDescent="0.2">
      <c r="W392" s="62"/>
      <c r="X392" s="62"/>
    </row>
    <row r="393" spans="23:24" x14ac:dyDescent="0.2">
      <c r="W393" s="62"/>
      <c r="X393" s="62"/>
    </row>
    <row r="394" spans="23:24" x14ac:dyDescent="0.2">
      <c r="W394" s="62"/>
      <c r="X394" s="62"/>
    </row>
    <row r="395" spans="23:24" x14ac:dyDescent="0.2">
      <c r="W395" s="62"/>
      <c r="X395" s="62"/>
    </row>
    <row r="396" spans="23:24" x14ac:dyDescent="0.2">
      <c r="W396" s="62"/>
      <c r="X396" s="62"/>
    </row>
    <row r="397" spans="23:24" x14ac:dyDescent="0.2">
      <c r="W397" s="62"/>
      <c r="X397" s="62"/>
    </row>
    <row r="398" spans="23:24" x14ac:dyDescent="0.2">
      <c r="W398" s="62"/>
      <c r="X398" s="62"/>
    </row>
    <row r="399" spans="23:24" x14ac:dyDescent="0.2">
      <c r="W399" s="62"/>
      <c r="X399" s="62"/>
    </row>
    <row r="400" spans="23:24" x14ac:dyDescent="0.2">
      <c r="W400" s="62"/>
      <c r="X400" s="62"/>
    </row>
    <row r="401" spans="23:24" x14ac:dyDescent="0.2">
      <c r="W401" s="62"/>
      <c r="X401" s="62"/>
    </row>
    <row r="402" spans="23:24" x14ac:dyDescent="0.2">
      <c r="W402" s="62"/>
      <c r="X402" s="62"/>
    </row>
    <row r="403" spans="23:24" x14ac:dyDescent="0.2">
      <c r="W403" s="62"/>
      <c r="X403" s="62"/>
    </row>
    <row r="404" spans="23:24" x14ac:dyDescent="0.2">
      <c r="W404" s="62"/>
      <c r="X404" s="62"/>
    </row>
    <row r="405" spans="23:24" x14ac:dyDescent="0.2">
      <c r="W405" s="62"/>
      <c r="X405" s="62"/>
    </row>
    <row r="406" spans="23:24" x14ac:dyDescent="0.2">
      <c r="W406" s="62"/>
      <c r="X406" s="62"/>
    </row>
    <row r="407" spans="23:24" x14ac:dyDescent="0.2">
      <c r="W407" s="62"/>
      <c r="X407" s="62"/>
    </row>
    <row r="408" spans="23:24" x14ac:dyDescent="0.2">
      <c r="W408" s="62"/>
      <c r="X408" s="62"/>
    </row>
    <row r="409" spans="23:24" x14ac:dyDescent="0.2">
      <c r="W409" s="62"/>
      <c r="X409" s="62"/>
    </row>
    <row r="410" spans="23:24" x14ac:dyDescent="0.2">
      <c r="W410" s="62"/>
      <c r="X410" s="62"/>
    </row>
    <row r="411" spans="23:24" x14ac:dyDescent="0.2">
      <c r="W411" s="62"/>
      <c r="X411" s="62"/>
    </row>
    <row r="412" spans="23:24" x14ac:dyDescent="0.2">
      <c r="W412" s="62"/>
      <c r="X412" s="62"/>
    </row>
    <row r="413" spans="23:24" x14ac:dyDescent="0.2">
      <c r="W413" s="62"/>
      <c r="X413" s="62"/>
    </row>
    <row r="414" spans="23:24" x14ac:dyDescent="0.2">
      <c r="W414" s="62"/>
      <c r="X414" s="62"/>
    </row>
    <row r="415" spans="23:24" x14ac:dyDescent="0.2">
      <c r="W415" s="62"/>
      <c r="X415" s="62"/>
    </row>
    <row r="416" spans="23:24" x14ac:dyDescent="0.2">
      <c r="W416" s="62"/>
      <c r="X416" s="62"/>
    </row>
    <row r="417" spans="23:24" x14ac:dyDescent="0.2">
      <c r="W417" s="62"/>
      <c r="X417" s="62"/>
    </row>
    <row r="418" spans="23:24" x14ac:dyDescent="0.2">
      <c r="W418" s="62"/>
      <c r="X418" s="62"/>
    </row>
    <row r="419" spans="23:24" x14ac:dyDescent="0.2">
      <c r="W419" s="62"/>
      <c r="X419" s="62"/>
    </row>
    <row r="420" spans="23:24" x14ac:dyDescent="0.2">
      <c r="W420" s="62"/>
      <c r="X420" s="62"/>
    </row>
    <row r="421" spans="23:24" x14ac:dyDescent="0.2">
      <c r="W421" s="62"/>
      <c r="X421" s="62"/>
    </row>
    <row r="422" spans="23:24" x14ac:dyDescent="0.2">
      <c r="W422" s="62"/>
      <c r="X422" s="62"/>
    </row>
    <row r="423" spans="23:24" x14ac:dyDescent="0.2">
      <c r="W423" s="62"/>
      <c r="X423" s="62"/>
    </row>
    <row r="424" spans="23:24" x14ac:dyDescent="0.2">
      <c r="W424" s="62"/>
      <c r="X424" s="62"/>
    </row>
    <row r="425" spans="23:24" x14ac:dyDescent="0.2">
      <c r="W425" s="62"/>
      <c r="X425" s="62"/>
    </row>
    <row r="426" spans="23:24" x14ac:dyDescent="0.2">
      <c r="W426" s="62"/>
      <c r="X426" s="62"/>
    </row>
    <row r="427" spans="23:24" x14ac:dyDescent="0.2">
      <c r="W427" s="62"/>
      <c r="X427" s="62"/>
    </row>
    <row r="428" spans="23:24" x14ac:dyDescent="0.2">
      <c r="W428" s="62"/>
      <c r="X428" s="62"/>
    </row>
    <row r="429" spans="23:24" x14ac:dyDescent="0.2">
      <c r="W429" s="62"/>
      <c r="X429" s="62"/>
    </row>
    <row r="430" spans="23:24" x14ac:dyDescent="0.2">
      <c r="W430" s="62"/>
      <c r="X430" s="62"/>
    </row>
    <row r="431" spans="23:24" x14ac:dyDescent="0.2">
      <c r="W431" s="62"/>
      <c r="X431" s="62"/>
    </row>
    <row r="432" spans="23:24" x14ac:dyDescent="0.2">
      <c r="W432" s="62"/>
      <c r="X432" s="62"/>
    </row>
    <row r="433" spans="23:24" x14ac:dyDescent="0.2">
      <c r="W433" s="62"/>
      <c r="X433" s="62"/>
    </row>
    <row r="434" spans="23:24" x14ac:dyDescent="0.2">
      <c r="W434" s="62"/>
      <c r="X434" s="62"/>
    </row>
    <row r="435" spans="23:24" x14ac:dyDescent="0.2">
      <c r="W435" s="62"/>
      <c r="X435" s="62"/>
    </row>
    <row r="436" spans="23:24" x14ac:dyDescent="0.2">
      <c r="W436" s="62"/>
      <c r="X436" s="62"/>
    </row>
    <row r="437" spans="23:24" x14ac:dyDescent="0.2">
      <c r="W437" s="62"/>
      <c r="X437" s="62"/>
    </row>
    <row r="438" spans="23:24" x14ac:dyDescent="0.2">
      <c r="W438" s="62"/>
      <c r="X438" s="62"/>
    </row>
    <row r="439" spans="23:24" x14ac:dyDescent="0.2">
      <c r="W439" s="62"/>
      <c r="X439" s="62"/>
    </row>
    <row r="440" spans="23:24" x14ac:dyDescent="0.2">
      <c r="W440" s="62"/>
      <c r="X440" s="62"/>
    </row>
    <row r="441" spans="23:24" x14ac:dyDescent="0.2">
      <c r="W441" s="62"/>
      <c r="X441" s="62"/>
    </row>
    <row r="442" spans="23:24" x14ac:dyDescent="0.2">
      <c r="W442" s="62"/>
      <c r="X442" s="62"/>
    </row>
    <row r="443" spans="23:24" x14ac:dyDescent="0.2">
      <c r="W443" s="62"/>
      <c r="X443" s="62"/>
    </row>
    <row r="444" spans="23:24" x14ac:dyDescent="0.2">
      <c r="W444" s="62"/>
      <c r="X444" s="62"/>
    </row>
    <row r="445" spans="23:24" x14ac:dyDescent="0.2">
      <c r="W445" s="62"/>
      <c r="X445" s="62"/>
    </row>
    <row r="446" spans="23:24" x14ac:dyDescent="0.2">
      <c r="W446" s="62"/>
      <c r="X446" s="62"/>
    </row>
    <row r="447" spans="23:24" x14ac:dyDescent="0.2">
      <c r="W447" s="62"/>
      <c r="X447" s="62"/>
    </row>
    <row r="448" spans="23:24" x14ac:dyDescent="0.2">
      <c r="W448" s="62"/>
      <c r="X448" s="62"/>
    </row>
    <row r="449" spans="23:24" x14ac:dyDescent="0.2">
      <c r="W449" s="62"/>
      <c r="X449" s="62"/>
    </row>
    <row r="450" spans="23:24" x14ac:dyDescent="0.2">
      <c r="W450" s="62"/>
      <c r="X450" s="62"/>
    </row>
    <row r="451" spans="23:24" x14ac:dyDescent="0.2">
      <c r="W451" s="62"/>
      <c r="X451" s="62"/>
    </row>
    <row r="452" spans="23:24" x14ac:dyDescent="0.2">
      <c r="W452" s="62"/>
      <c r="X452" s="62"/>
    </row>
    <row r="453" spans="23:24" x14ac:dyDescent="0.2">
      <c r="W453" s="62"/>
      <c r="X453" s="62"/>
    </row>
    <row r="454" spans="23:24" x14ac:dyDescent="0.2">
      <c r="W454" s="62"/>
      <c r="X454" s="62"/>
    </row>
    <row r="455" spans="23:24" x14ac:dyDescent="0.2">
      <c r="W455" s="62"/>
      <c r="X455" s="62"/>
    </row>
    <row r="456" spans="23:24" x14ac:dyDescent="0.2">
      <c r="W456" s="62"/>
      <c r="X456" s="62"/>
    </row>
    <row r="457" spans="23:24" x14ac:dyDescent="0.2">
      <c r="W457" s="62"/>
      <c r="X457" s="62"/>
    </row>
    <row r="458" spans="23:24" x14ac:dyDescent="0.2">
      <c r="W458" s="62"/>
      <c r="X458" s="62"/>
    </row>
    <row r="459" spans="23:24" x14ac:dyDescent="0.2">
      <c r="W459" s="62"/>
      <c r="X459" s="62"/>
    </row>
    <row r="460" spans="23:24" x14ac:dyDescent="0.2">
      <c r="W460" s="62"/>
      <c r="X460" s="62"/>
    </row>
    <row r="461" spans="23:24" x14ac:dyDescent="0.2">
      <c r="W461" s="62"/>
      <c r="X461" s="62"/>
    </row>
    <row r="462" spans="23:24" x14ac:dyDescent="0.2">
      <c r="W462" s="62"/>
      <c r="X462" s="62"/>
    </row>
    <row r="463" spans="23:24" x14ac:dyDescent="0.2">
      <c r="W463" s="62"/>
      <c r="X463" s="62"/>
    </row>
    <row r="464" spans="23:24" x14ac:dyDescent="0.2">
      <c r="W464" s="62"/>
      <c r="X464" s="62"/>
    </row>
    <row r="465" spans="23:24" x14ac:dyDescent="0.2">
      <c r="W465" s="62"/>
      <c r="X465" s="62"/>
    </row>
    <row r="466" spans="23:24" x14ac:dyDescent="0.2">
      <c r="W466" s="62"/>
      <c r="X466" s="62"/>
    </row>
    <row r="467" spans="23:24" x14ac:dyDescent="0.2">
      <c r="W467" s="62"/>
      <c r="X467" s="62"/>
    </row>
    <row r="468" spans="23:24" x14ac:dyDescent="0.2">
      <c r="W468" s="62"/>
      <c r="X468" s="62"/>
    </row>
    <row r="469" spans="23:24" x14ac:dyDescent="0.2">
      <c r="W469" s="62"/>
      <c r="X469" s="62"/>
    </row>
    <row r="470" spans="23:24" x14ac:dyDescent="0.2">
      <c r="W470" s="62"/>
      <c r="X470" s="62"/>
    </row>
    <row r="471" spans="23:24" x14ac:dyDescent="0.2">
      <c r="W471" s="62"/>
      <c r="X471" s="62"/>
    </row>
    <row r="472" spans="23:24" x14ac:dyDescent="0.2">
      <c r="W472" s="62"/>
      <c r="X472" s="62"/>
    </row>
    <row r="473" spans="23:24" x14ac:dyDescent="0.2">
      <c r="W473" s="62"/>
      <c r="X473" s="62"/>
    </row>
    <row r="474" spans="23:24" x14ac:dyDescent="0.2">
      <c r="W474" s="62"/>
      <c r="X474" s="62"/>
    </row>
    <row r="475" spans="23:24" x14ac:dyDescent="0.2">
      <c r="W475" s="62"/>
      <c r="X475" s="62"/>
    </row>
    <row r="476" spans="23:24" x14ac:dyDescent="0.2">
      <c r="W476" s="62"/>
      <c r="X476" s="62"/>
    </row>
    <row r="477" spans="23:24" x14ac:dyDescent="0.2">
      <c r="W477" s="62"/>
      <c r="X477" s="62"/>
    </row>
    <row r="478" spans="23:24" x14ac:dyDescent="0.2">
      <c r="W478" s="62"/>
      <c r="X478" s="62"/>
    </row>
    <row r="479" spans="23:24" x14ac:dyDescent="0.2">
      <c r="W479" s="62"/>
      <c r="X479" s="62"/>
    </row>
    <row r="480" spans="23:24" x14ac:dyDescent="0.2">
      <c r="W480" s="62"/>
      <c r="X480" s="62"/>
    </row>
    <row r="481" spans="23:24" x14ac:dyDescent="0.2">
      <c r="W481" s="62"/>
      <c r="X481" s="62"/>
    </row>
    <row r="482" spans="23:24" x14ac:dyDescent="0.2">
      <c r="W482" s="62"/>
      <c r="X482" s="62"/>
    </row>
    <row r="483" spans="23:24" x14ac:dyDescent="0.2">
      <c r="W483" s="62"/>
      <c r="X483" s="62"/>
    </row>
    <row r="484" spans="23:24" x14ac:dyDescent="0.2">
      <c r="W484" s="62"/>
      <c r="X484" s="62"/>
    </row>
    <row r="485" spans="23:24" x14ac:dyDescent="0.2">
      <c r="W485" s="62"/>
      <c r="X485" s="62"/>
    </row>
    <row r="486" spans="23:24" x14ac:dyDescent="0.2">
      <c r="W486" s="62"/>
      <c r="X486" s="62"/>
    </row>
    <row r="487" spans="23:24" x14ac:dyDescent="0.2">
      <c r="W487" s="62"/>
      <c r="X487" s="62"/>
    </row>
    <row r="488" spans="23:24" x14ac:dyDescent="0.2">
      <c r="W488" s="62"/>
      <c r="X488" s="62"/>
    </row>
    <row r="489" spans="23:24" x14ac:dyDescent="0.2">
      <c r="W489" s="62"/>
      <c r="X489" s="62"/>
    </row>
    <row r="490" spans="23:24" x14ac:dyDescent="0.2">
      <c r="W490" s="62"/>
      <c r="X490" s="62"/>
    </row>
    <row r="491" spans="23:24" x14ac:dyDescent="0.2">
      <c r="W491" s="62"/>
      <c r="X491" s="62"/>
    </row>
    <row r="492" spans="23:24" x14ac:dyDescent="0.2">
      <c r="W492" s="62"/>
      <c r="X492" s="62"/>
    </row>
    <row r="493" spans="23:24" x14ac:dyDescent="0.2">
      <c r="W493" s="62"/>
      <c r="X493" s="62"/>
    </row>
    <row r="494" spans="23:24" x14ac:dyDescent="0.2">
      <c r="W494" s="62"/>
      <c r="X494" s="62"/>
    </row>
    <row r="495" spans="23:24" x14ac:dyDescent="0.2">
      <c r="W495" s="62"/>
      <c r="X495" s="62"/>
    </row>
    <row r="496" spans="23:24" x14ac:dyDescent="0.2">
      <c r="W496" s="62"/>
      <c r="X496" s="62"/>
    </row>
    <row r="497" spans="23:24" x14ac:dyDescent="0.2">
      <c r="W497" s="62"/>
      <c r="X497" s="62"/>
    </row>
    <row r="498" spans="23:24" x14ac:dyDescent="0.2">
      <c r="W498" s="62"/>
      <c r="X498" s="62"/>
    </row>
    <row r="499" spans="23:24" x14ac:dyDescent="0.2">
      <c r="W499" s="62"/>
      <c r="X499" s="62"/>
    </row>
    <row r="500" spans="23:24" x14ac:dyDescent="0.2">
      <c r="W500" s="62"/>
      <c r="X500" s="62"/>
    </row>
    <row r="501" spans="23:24" x14ac:dyDescent="0.2">
      <c r="W501" s="62"/>
      <c r="X501" s="62"/>
    </row>
    <row r="502" spans="23:24" x14ac:dyDescent="0.2">
      <c r="W502" s="62"/>
      <c r="X502" s="62"/>
    </row>
    <row r="503" spans="23:24" x14ac:dyDescent="0.2">
      <c r="W503" s="62"/>
      <c r="X503" s="62"/>
    </row>
    <row r="504" spans="23:24" x14ac:dyDescent="0.2">
      <c r="W504" s="62"/>
      <c r="X504" s="62"/>
    </row>
    <row r="505" spans="23:24" x14ac:dyDescent="0.2">
      <c r="W505" s="62"/>
      <c r="X505" s="62"/>
    </row>
    <row r="506" spans="23:24" x14ac:dyDescent="0.2">
      <c r="W506" s="62"/>
      <c r="X506" s="62"/>
    </row>
    <row r="507" spans="23:24" x14ac:dyDescent="0.2">
      <c r="W507" s="62"/>
      <c r="X507" s="62"/>
    </row>
    <row r="508" spans="23:24" x14ac:dyDescent="0.2">
      <c r="W508" s="62"/>
      <c r="X508" s="62"/>
    </row>
    <row r="509" spans="23:24" x14ac:dyDescent="0.2">
      <c r="W509" s="62"/>
      <c r="X509" s="62"/>
    </row>
    <row r="510" spans="23:24" x14ac:dyDescent="0.2">
      <c r="W510" s="62"/>
      <c r="X510" s="62"/>
    </row>
    <row r="511" spans="23:24" x14ac:dyDescent="0.2">
      <c r="W511" s="62"/>
      <c r="X511" s="62"/>
    </row>
    <row r="512" spans="23:24" x14ac:dyDescent="0.2">
      <c r="W512" s="62"/>
      <c r="X512" s="62"/>
    </row>
    <row r="513" spans="23:24" x14ac:dyDescent="0.2">
      <c r="W513" s="62"/>
      <c r="X513" s="62"/>
    </row>
    <row r="514" spans="23:24" x14ac:dyDescent="0.2">
      <c r="W514" s="62"/>
      <c r="X514" s="62"/>
    </row>
    <row r="515" spans="23:24" x14ac:dyDescent="0.2">
      <c r="W515" s="62"/>
      <c r="X515" s="62"/>
    </row>
    <row r="516" spans="23:24" x14ac:dyDescent="0.2">
      <c r="W516" s="62"/>
      <c r="X516" s="62"/>
    </row>
    <row r="517" spans="23:24" x14ac:dyDescent="0.2">
      <c r="W517" s="62"/>
      <c r="X517" s="62"/>
    </row>
    <row r="518" spans="23:24" x14ac:dyDescent="0.2">
      <c r="W518" s="62"/>
      <c r="X518" s="62"/>
    </row>
    <row r="519" spans="23:24" x14ac:dyDescent="0.2">
      <c r="W519" s="62"/>
      <c r="X519" s="62"/>
    </row>
    <row r="520" spans="23:24" x14ac:dyDescent="0.2">
      <c r="W520" s="62"/>
      <c r="X520" s="62"/>
    </row>
    <row r="521" spans="23:24" x14ac:dyDescent="0.2">
      <c r="W521" s="62"/>
      <c r="X521" s="62"/>
    </row>
    <row r="522" spans="23:24" x14ac:dyDescent="0.2">
      <c r="W522" s="62"/>
      <c r="X522" s="62"/>
    </row>
    <row r="523" spans="23:24" x14ac:dyDescent="0.2">
      <c r="W523" s="62"/>
      <c r="X523" s="62"/>
    </row>
    <row r="524" spans="23:24" x14ac:dyDescent="0.2">
      <c r="W524" s="62"/>
      <c r="X524" s="62"/>
    </row>
    <row r="525" spans="23:24" x14ac:dyDescent="0.2">
      <c r="W525" s="62"/>
      <c r="X525" s="62"/>
    </row>
    <row r="526" spans="23:24" x14ac:dyDescent="0.2">
      <c r="W526" s="62"/>
      <c r="X526" s="62"/>
    </row>
    <row r="527" spans="23:24" x14ac:dyDescent="0.2">
      <c r="W527" s="62"/>
      <c r="X527" s="62"/>
    </row>
    <row r="528" spans="23:24" x14ac:dyDescent="0.2">
      <c r="W528" s="62"/>
      <c r="X528" s="62"/>
    </row>
    <row r="529" spans="23:24" x14ac:dyDescent="0.2">
      <c r="W529" s="62"/>
      <c r="X529" s="62"/>
    </row>
    <row r="530" spans="23:24" x14ac:dyDescent="0.2">
      <c r="W530" s="62"/>
      <c r="X530" s="62"/>
    </row>
    <row r="531" spans="23:24" x14ac:dyDescent="0.2">
      <c r="W531" s="62"/>
      <c r="X531" s="62"/>
    </row>
    <row r="532" spans="23:24" x14ac:dyDescent="0.2">
      <c r="W532" s="62"/>
      <c r="X532" s="62"/>
    </row>
    <row r="533" spans="23:24" x14ac:dyDescent="0.2">
      <c r="W533" s="62"/>
      <c r="X533" s="62"/>
    </row>
    <row r="534" spans="23:24" x14ac:dyDescent="0.2">
      <c r="W534" s="62"/>
      <c r="X534" s="62"/>
    </row>
    <row r="535" spans="23:24" x14ac:dyDescent="0.2">
      <c r="W535" s="62"/>
      <c r="X535" s="62"/>
    </row>
    <row r="536" spans="23:24" x14ac:dyDescent="0.2">
      <c r="W536" s="62"/>
      <c r="X536" s="62"/>
    </row>
    <row r="537" spans="23:24" x14ac:dyDescent="0.2">
      <c r="W537" s="62"/>
      <c r="X537" s="62"/>
    </row>
    <row r="538" spans="23:24" x14ac:dyDescent="0.2">
      <c r="W538" s="62"/>
      <c r="X538" s="62"/>
    </row>
    <row r="539" spans="23:24" x14ac:dyDescent="0.2">
      <c r="W539" s="62"/>
      <c r="X539" s="62"/>
    </row>
    <row r="540" spans="23:24" x14ac:dyDescent="0.2">
      <c r="W540" s="62"/>
      <c r="X540" s="62"/>
    </row>
    <row r="541" spans="23:24" x14ac:dyDescent="0.2">
      <c r="W541" s="62"/>
      <c r="X541" s="62"/>
    </row>
    <row r="542" spans="23:24" x14ac:dyDescent="0.2">
      <c r="W542" s="62"/>
      <c r="X542" s="62"/>
    </row>
    <row r="543" spans="23:24" x14ac:dyDescent="0.2">
      <c r="W543" s="62"/>
      <c r="X543" s="62"/>
    </row>
    <row r="544" spans="23:24" x14ac:dyDescent="0.2">
      <c r="W544" s="62"/>
      <c r="X544" s="62"/>
    </row>
    <row r="545" spans="23:24" x14ac:dyDescent="0.2">
      <c r="W545" s="62"/>
      <c r="X545" s="62"/>
    </row>
    <row r="546" spans="23:24" x14ac:dyDescent="0.2">
      <c r="W546" s="62"/>
      <c r="X546" s="62"/>
    </row>
    <row r="547" spans="23:24" x14ac:dyDescent="0.2">
      <c r="W547" s="62"/>
      <c r="X547" s="62"/>
    </row>
    <row r="548" spans="23:24" x14ac:dyDescent="0.2">
      <c r="W548" s="62"/>
      <c r="X548" s="62"/>
    </row>
    <row r="549" spans="23:24" x14ac:dyDescent="0.2">
      <c r="W549" s="62"/>
      <c r="X549" s="62"/>
    </row>
    <row r="550" spans="23:24" x14ac:dyDescent="0.2">
      <c r="W550" s="62"/>
      <c r="X550" s="62"/>
    </row>
    <row r="551" spans="23:24" x14ac:dyDescent="0.2">
      <c r="W551" s="62"/>
      <c r="X551" s="62"/>
    </row>
    <row r="552" spans="23:24" x14ac:dyDescent="0.2">
      <c r="W552" s="62"/>
      <c r="X552" s="62"/>
    </row>
    <row r="553" spans="23:24" x14ac:dyDescent="0.2">
      <c r="W553" s="62"/>
      <c r="X553" s="62"/>
    </row>
    <row r="554" spans="23:24" x14ac:dyDescent="0.2">
      <c r="W554" s="62"/>
      <c r="X554" s="62"/>
    </row>
    <row r="555" spans="23:24" x14ac:dyDescent="0.2">
      <c r="W555" s="62"/>
      <c r="X555" s="62"/>
    </row>
    <row r="556" spans="23:24" x14ac:dyDescent="0.2">
      <c r="W556" s="62"/>
      <c r="X556" s="62"/>
    </row>
    <row r="557" spans="23:24" x14ac:dyDescent="0.2">
      <c r="W557" s="62"/>
      <c r="X557" s="62"/>
    </row>
    <row r="558" spans="23:24" x14ac:dyDescent="0.2">
      <c r="W558" s="62"/>
      <c r="X558" s="62"/>
    </row>
    <row r="559" spans="23:24" x14ac:dyDescent="0.2">
      <c r="W559" s="62"/>
      <c r="X559" s="62"/>
    </row>
    <row r="560" spans="23:24" x14ac:dyDescent="0.2">
      <c r="W560" s="62"/>
      <c r="X560" s="62"/>
    </row>
    <row r="561" spans="23:24" x14ac:dyDescent="0.2">
      <c r="W561" s="62"/>
      <c r="X561" s="62"/>
    </row>
    <row r="562" spans="23:24" x14ac:dyDescent="0.2">
      <c r="W562" s="62"/>
      <c r="X562" s="62"/>
    </row>
    <row r="563" spans="23:24" x14ac:dyDescent="0.2">
      <c r="W563" s="62"/>
      <c r="X563" s="62"/>
    </row>
    <row r="564" spans="23:24" x14ac:dyDescent="0.2">
      <c r="W564" s="62"/>
      <c r="X564" s="62"/>
    </row>
    <row r="565" spans="23:24" x14ac:dyDescent="0.2">
      <c r="W565" s="62"/>
      <c r="X565" s="62"/>
    </row>
    <row r="566" spans="23:24" x14ac:dyDescent="0.2">
      <c r="W566" s="62"/>
      <c r="X566" s="62"/>
    </row>
    <row r="567" spans="23:24" x14ac:dyDescent="0.2">
      <c r="W567" s="62"/>
      <c r="X567" s="62"/>
    </row>
    <row r="568" spans="23:24" x14ac:dyDescent="0.2">
      <c r="W568" s="62"/>
      <c r="X568" s="62"/>
    </row>
    <row r="569" spans="23:24" x14ac:dyDescent="0.2">
      <c r="W569" s="62"/>
      <c r="X569" s="62"/>
    </row>
    <row r="570" spans="23:24" x14ac:dyDescent="0.2">
      <c r="W570" s="62"/>
      <c r="X570" s="62"/>
    </row>
    <row r="571" spans="23:24" x14ac:dyDescent="0.2">
      <c r="W571" s="62"/>
      <c r="X571" s="62"/>
    </row>
    <row r="572" spans="23:24" x14ac:dyDescent="0.2">
      <c r="W572" s="62"/>
      <c r="X572" s="62"/>
    </row>
    <row r="573" spans="23:24" x14ac:dyDescent="0.2">
      <c r="W573" s="62"/>
      <c r="X573" s="62"/>
    </row>
    <row r="574" spans="23:24" x14ac:dyDescent="0.2">
      <c r="W574" s="62"/>
      <c r="X574" s="62"/>
    </row>
    <row r="575" spans="23:24" x14ac:dyDescent="0.2">
      <c r="W575" s="62"/>
      <c r="X575" s="62"/>
    </row>
    <row r="576" spans="23:24" x14ac:dyDescent="0.2">
      <c r="W576" s="62"/>
      <c r="X576" s="62"/>
    </row>
    <row r="577" spans="23:24" x14ac:dyDescent="0.2">
      <c r="W577" s="62"/>
      <c r="X577" s="62"/>
    </row>
    <row r="578" spans="23:24" x14ac:dyDescent="0.2">
      <c r="W578" s="62"/>
      <c r="X578" s="62"/>
    </row>
    <row r="579" spans="23:24" x14ac:dyDescent="0.2">
      <c r="W579" s="62"/>
      <c r="X579" s="62"/>
    </row>
    <row r="580" spans="23:24" x14ac:dyDescent="0.2">
      <c r="W580" s="62"/>
      <c r="X580" s="62"/>
    </row>
    <row r="581" spans="23:24" x14ac:dyDescent="0.2">
      <c r="W581" s="62"/>
      <c r="X581" s="62"/>
    </row>
    <row r="582" spans="23:24" x14ac:dyDescent="0.2">
      <c r="W582" s="62"/>
      <c r="X582" s="62"/>
    </row>
    <row r="583" spans="23:24" x14ac:dyDescent="0.2">
      <c r="W583" s="62"/>
      <c r="X583" s="62"/>
    </row>
    <row r="584" spans="23:24" x14ac:dyDescent="0.2">
      <c r="W584" s="62"/>
      <c r="X584" s="62"/>
    </row>
    <row r="585" spans="23:24" x14ac:dyDescent="0.2">
      <c r="W585" s="62"/>
      <c r="X585" s="62"/>
    </row>
    <row r="586" spans="23:24" x14ac:dyDescent="0.2">
      <c r="W586" s="62"/>
      <c r="X586" s="62"/>
    </row>
    <row r="587" spans="23:24" x14ac:dyDescent="0.2">
      <c r="W587" s="62"/>
      <c r="X587" s="62"/>
    </row>
    <row r="588" spans="23:24" x14ac:dyDescent="0.2">
      <c r="W588" s="62"/>
      <c r="X588" s="62"/>
    </row>
    <row r="589" spans="23:24" x14ac:dyDescent="0.2">
      <c r="W589" s="62"/>
      <c r="X589" s="62"/>
    </row>
    <row r="590" spans="23:24" x14ac:dyDescent="0.2">
      <c r="W590" s="62"/>
      <c r="X590" s="62"/>
    </row>
    <row r="591" spans="23:24" x14ac:dyDescent="0.2">
      <c r="W591" s="62"/>
      <c r="X591" s="62"/>
    </row>
    <row r="592" spans="23:24" x14ac:dyDescent="0.2">
      <c r="W592" s="62"/>
      <c r="X592" s="62"/>
    </row>
    <row r="593" spans="23:24" x14ac:dyDescent="0.2">
      <c r="W593" s="62"/>
      <c r="X593" s="62"/>
    </row>
    <row r="594" spans="23:24" x14ac:dyDescent="0.2">
      <c r="W594" s="62"/>
      <c r="X594" s="62"/>
    </row>
    <row r="595" spans="23:24" x14ac:dyDescent="0.2">
      <c r="W595" s="62"/>
      <c r="X595" s="62"/>
    </row>
    <row r="596" spans="23:24" x14ac:dyDescent="0.2">
      <c r="W596" s="62"/>
      <c r="X596" s="62"/>
    </row>
    <row r="597" spans="23:24" x14ac:dyDescent="0.2">
      <c r="W597" s="62"/>
      <c r="X597" s="62"/>
    </row>
    <row r="598" spans="23:24" x14ac:dyDescent="0.2">
      <c r="W598" s="62"/>
      <c r="X598" s="62"/>
    </row>
    <row r="599" spans="23:24" x14ac:dyDescent="0.2">
      <c r="W599" s="62"/>
      <c r="X599" s="62"/>
    </row>
    <row r="600" spans="23:24" x14ac:dyDescent="0.2">
      <c r="W600" s="62"/>
      <c r="X600" s="62"/>
    </row>
    <row r="601" spans="23:24" x14ac:dyDescent="0.2">
      <c r="W601" s="62"/>
      <c r="X601" s="62"/>
    </row>
    <row r="602" spans="23:24" x14ac:dyDescent="0.2">
      <c r="W602" s="62"/>
      <c r="X602" s="62"/>
    </row>
    <row r="603" spans="23:24" x14ac:dyDescent="0.2">
      <c r="W603" s="62"/>
      <c r="X603" s="62"/>
    </row>
    <row r="604" spans="23:24" x14ac:dyDescent="0.2">
      <c r="W604" s="62"/>
      <c r="X604" s="62"/>
    </row>
    <row r="605" spans="23:24" x14ac:dyDescent="0.2">
      <c r="W605" s="62"/>
      <c r="X605" s="62"/>
    </row>
    <row r="606" spans="23:24" x14ac:dyDescent="0.2">
      <c r="W606" s="62"/>
      <c r="X606" s="62"/>
    </row>
    <row r="607" spans="23:24" x14ac:dyDescent="0.2">
      <c r="W607" s="62"/>
      <c r="X607" s="62"/>
    </row>
    <row r="608" spans="23:24" x14ac:dyDescent="0.2">
      <c r="W608" s="62"/>
      <c r="X608" s="62"/>
    </row>
    <row r="609" spans="23:24" x14ac:dyDescent="0.2">
      <c r="W609" s="62"/>
      <c r="X609" s="62"/>
    </row>
    <row r="610" spans="23:24" x14ac:dyDescent="0.2">
      <c r="W610" s="62"/>
      <c r="X610" s="62"/>
    </row>
    <row r="611" spans="23:24" x14ac:dyDescent="0.2">
      <c r="W611" s="62"/>
      <c r="X611" s="62"/>
    </row>
    <row r="612" spans="23:24" x14ac:dyDescent="0.2">
      <c r="W612" s="62"/>
      <c r="X612" s="62"/>
    </row>
    <row r="613" spans="23:24" x14ac:dyDescent="0.2">
      <c r="W613" s="62"/>
      <c r="X613" s="62"/>
    </row>
    <row r="614" spans="23:24" x14ac:dyDescent="0.2">
      <c r="W614" s="62"/>
      <c r="X614" s="62"/>
    </row>
    <row r="615" spans="23:24" x14ac:dyDescent="0.2">
      <c r="W615" s="62"/>
      <c r="X615" s="62"/>
    </row>
    <row r="616" spans="23:24" x14ac:dyDescent="0.2">
      <c r="W616" s="62"/>
      <c r="X616" s="62"/>
    </row>
    <row r="617" spans="23:24" x14ac:dyDescent="0.2">
      <c r="W617" s="62"/>
      <c r="X617" s="62"/>
    </row>
    <row r="618" spans="23:24" x14ac:dyDescent="0.2">
      <c r="W618" s="62"/>
      <c r="X618" s="62"/>
    </row>
    <row r="619" spans="23:24" x14ac:dyDescent="0.2">
      <c r="W619" s="62"/>
      <c r="X619" s="62"/>
    </row>
    <row r="620" spans="23:24" x14ac:dyDescent="0.2">
      <c r="W620" s="62"/>
      <c r="X620" s="62"/>
    </row>
    <row r="621" spans="23:24" x14ac:dyDescent="0.2">
      <c r="W621" s="62"/>
      <c r="X621" s="62"/>
    </row>
    <row r="622" spans="23:24" x14ac:dyDescent="0.2">
      <c r="W622" s="62"/>
      <c r="X622" s="62"/>
    </row>
    <row r="623" spans="23:24" x14ac:dyDescent="0.2">
      <c r="W623" s="62"/>
      <c r="X623" s="62"/>
    </row>
    <row r="624" spans="23:24" x14ac:dyDescent="0.2">
      <c r="W624" s="62"/>
      <c r="X624" s="62"/>
    </row>
    <row r="625" spans="23:24" x14ac:dyDescent="0.2">
      <c r="W625" s="62"/>
      <c r="X625" s="62"/>
    </row>
    <row r="626" spans="23:24" x14ac:dyDescent="0.2">
      <c r="W626" s="62"/>
      <c r="X626" s="62"/>
    </row>
    <row r="627" spans="23:24" x14ac:dyDescent="0.2">
      <c r="W627" s="62"/>
      <c r="X627" s="62"/>
    </row>
    <row r="628" spans="23:24" x14ac:dyDescent="0.2">
      <c r="W628" s="62"/>
      <c r="X628" s="62"/>
    </row>
    <row r="629" spans="23:24" x14ac:dyDescent="0.2">
      <c r="W629" s="62"/>
      <c r="X629" s="62"/>
    </row>
    <row r="630" spans="23:24" x14ac:dyDescent="0.2">
      <c r="W630" s="62"/>
      <c r="X630" s="62"/>
    </row>
    <row r="631" spans="23:24" x14ac:dyDescent="0.2">
      <c r="W631" s="62"/>
      <c r="X631" s="62"/>
    </row>
    <row r="632" spans="23:24" x14ac:dyDescent="0.2">
      <c r="W632" s="62"/>
      <c r="X632" s="62"/>
    </row>
    <row r="633" spans="23:24" x14ac:dyDescent="0.2">
      <c r="W633" s="62"/>
      <c r="X633" s="62"/>
    </row>
    <row r="634" spans="23:24" x14ac:dyDescent="0.2">
      <c r="W634" s="62"/>
      <c r="X634" s="62"/>
    </row>
    <row r="635" spans="23:24" x14ac:dyDescent="0.2">
      <c r="W635" s="62"/>
      <c r="X635" s="62"/>
    </row>
    <row r="636" spans="23:24" x14ac:dyDescent="0.2">
      <c r="W636" s="62"/>
      <c r="X636" s="62"/>
    </row>
    <row r="637" spans="23:24" x14ac:dyDescent="0.2">
      <c r="W637" s="62"/>
      <c r="X637" s="62"/>
    </row>
    <row r="638" spans="23:24" x14ac:dyDescent="0.2">
      <c r="W638" s="62"/>
      <c r="X638" s="62"/>
    </row>
    <row r="639" spans="23:24" x14ac:dyDescent="0.2">
      <c r="W639" s="62"/>
      <c r="X639" s="62"/>
    </row>
    <row r="640" spans="23:24" x14ac:dyDescent="0.2">
      <c r="W640" s="62"/>
      <c r="X640" s="62"/>
    </row>
    <row r="641" spans="23:24" x14ac:dyDescent="0.2">
      <c r="W641" s="62"/>
      <c r="X641" s="62"/>
    </row>
    <row r="642" spans="23:24" x14ac:dyDescent="0.2">
      <c r="W642" s="62"/>
      <c r="X642" s="62"/>
    </row>
    <row r="643" spans="23:24" x14ac:dyDescent="0.2">
      <c r="W643" s="62"/>
      <c r="X643" s="62"/>
    </row>
    <row r="644" spans="23:24" x14ac:dyDescent="0.2">
      <c r="W644" s="62"/>
      <c r="X644" s="62"/>
    </row>
    <row r="645" spans="23:24" x14ac:dyDescent="0.2">
      <c r="W645" s="62"/>
      <c r="X645" s="62"/>
    </row>
    <row r="646" spans="23:24" x14ac:dyDescent="0.2">
      <c r="W646" s="62"/>
      <c r="X646" s="62"/>
    </row>
    <row r="647" spans="23:24" x14ac:dyDescent="0.2">
      <c r="W647" s="62"/>
      <c r="X647" s="62"/>
    </row>
    <row r="648" spans="23:24" x14ac:dyDescent="0.2">
      <c r="W648" s="62"/>
      <c r="X648" s="62"/>
    </row>
    <row r="649" spans="23:24" x14ac:dyDescent="0.2">
      <c r="W649" s="62"/>
      <c r="X649" s="62"/>
    </row>
    <row r="650" spans="23:24" x14ac:dyDescent="0.2">
      <c r="W650" s="62"/>
      <c r="X650" s="62"/>
    </row>
    <row r="651" spans="23:24" x14ac:dyDescent="0.2">
      <c r="W651" s="62"/>
      <c r="X651" s="62"/>
    </row>
    <row r="652" spans="23:24" x14ac:dyDescent="0.2">
      <c r="W652" s="62"/>
      <c r="X652" s="62"/>
    </row>
    <row r="653" spans="23:24" x14ac:dyDescent="0.2">
      <c r="W653" s="62"/>
      <c r="X653" s="62"/>
    </row>
    <row r="654" spans="23:24" x14ac:dyDescent="0.2">
      <c r="W654" s="62"/>
      <c r="X654" s="62"/>
    </row>
    <row r="655" spans="23:24" x14ac:dyDescent="0.2">
      <c r="W655" s="62"/>
      <c r="X655" s="62"/>
    </row>
    <row r="656" spans="23:24" x14ac:dyDescent="0.2">
      <c r="W656" s="62"/>
      <c r="X656" s="62"/>
    </row>
    <row r="657" spans="23:24" x14ac:dyDescent="0.2">
      <c r="W657" s="62"/>
      <c r="X657" s="62"/>
    </row>
    <row r="658" spans="23:24" x14ac:dyDescent="0.2">
      <c r="W658" s="62"/>
      <c r="X658" s="62"/>
    </row>
    <row r="659" spans="23:24" x14ac:dyDescent="0.2">
      <c r="W659" s="62"/>
      <c r="X659" s="62"/>
    </row>
    <row r="660" spans="23:24" x14ac:dyDescent="0.2">
      <c r="W660" s="62"/>
      <c r="X660" s="62"/>
    </row>
    <row r="661" spans="23:24" x14ac:dyDescent="0.2">
      <c r="W661" s="62"/>
      <c r="X661" s="62"/>
    </row>
    <row r="662" spans="23:24" x14ac:dyDescent="0.2">
      <c r="W662" s="62"/>
      <c r="X662" s="62"/>
    </row>
    <row r="663" spans="23:24" x14ac:dyDescent="0.2">
      <c r="W663" s="62"/>
      <c r="X663" s="62"/>
    </row>
    <row r="664" spans="23:24" x14ac:dyDescent="0.2">
      <c r="W664" s="62"/>
      <c r="X664" s="62"/>
    </row>
    <row r="665" spans="23:24" x14ac:dyDescent="0.2">
      <c r="W665" s="62"/>
      <c r="X665" s="62"/>
    </row>
    <row r="666" spans="23:24" x14ac:dyDescent="0.2">
      <c r="W666" s="62"/>
      <c r="X666" s="62"/>
    </row>
    <row r="667" spans="23:24" x14ac:dyDescent="0.2">
      <c r="W667" s="62"/>
      <c r="X667" s="62"/>
    </row>
    <row r="668" spans="23:24" x14ac:dyDescent="0.2">
      <c r="W668" s="62"/>
      <c r="X668" s="62"/>
    </row>
    <row r="669" spans="23:24" x14ac:dyDescent="0.2">
      <c r="W669" s="62"/>
      <c r="X669" s="62"/>
    </row>
    <row r="670" spans="23:24" x14ac:dyDescent="0.2">
      <c r="W670" s="62"/>
      <c r="X670" s="62"/>
    </row>
    <row r="671" spans="23:24" x14ac:dyDescent="0.2">
      <c r="W671" s="62"/>
      <c r="X671" s="62"/>
    </row>
    <row r="672" spans="23:24" x14ac:dyDescent="0.2">
      <c r="W672" s="62"/>
      <c r="X672" s="62"/>
    </row>
    <row r="673" spans="23:24" x14ac:dyDescent="0.2">
      <c r="W673" s="62"/>
      <c r="X673" s="62"/>
    </row>
    <row r="674" spans="23:24" x14ac:dyDescent="0.2">
      <c r="W674" s="62"/>
      <c r="X674" s="62"/>
    </row>
    <row r="675" spans="23:24" x14ac:dyDescent="0.2">
      <c r="W675" s="62"/>
      <c r="X675" s="62"/>
    </row>
    <row r="676" spans="23:24" x14ac:dyDescent="0.2">
      <c r="W676" s="62"/>
      <c r="X676" s="62"/>
    </row>
    <row r="677" spans="23:24" x14ac:dyDescent="0.2">
      <c r="W677" s="62"/>
      <c r="X677" s="62"/>
    </row>
    <row r="678" spans="23:24" x14ac:dyDescent="0.2">
      <c r="W678" s="62"/>
      <c r="X678" s="62"/>
    </row>
    <row r="679" spans="23:24" x14ac:dyDescent="0.2">
      <c r="W679" s="62"/>
      <c r="X679" s="62"/>
    </row>
    <row r="680" spans="23:24" x14ac:dyDescent="0.2">
      <c r="W680" s="62"/>
      <c r="X680" s="62"/>
    </row>
    <row r="681" spans="23:24" x14ac:dyDescent="0.2">
      <c r="W681" s="62"/>
      <c r="X681" s="62"/>
    </row>
    <row r="682" spans="23:24" x14ac:dyDescent="0.2">
      <c r="W682" s="62"/>
      <c r="X682" s="62"/>
    </row>
    <row r="683" spans="23:24" x14ac:dyDescent="0.2">
      <c r="W683" s="62"/>
      <c r="X683" s="62"/>
    </row>
    <row r="684" spans="23:24" x14ac:dyDescent="0.2">
      <c r="W684" s="62"/>
      <c r="X684" s="62"/>
    </row>
    <row r="685" spans="23:24" x14ac:dyDescent="0.2">
      <c r="W685" s="62"/>
      <c r="X685" s="62"/>
    </row>
    <row r="686" spans="23:24" x14ac:dyDescent="0.2">
      <c r="W686" s="62"/>
      <c r="X686" s="62"/>
    </row>
    <row r="687" spans="23:24" x14ac:dyDescent="0.2">
      <c r="W687" s="62"/>
      <c r="X687" s="62"/>
    </row>
    <row r="688" spans="23:24" x14ac:dyDescent="0.2">
      <c r="W688" s="62"/>
      <c r="X688" s="62"/>
    </row>
    <row r="689" spans="23:24" x14ac:dyDescent="0.2">
      <c r="W689" s="62"/>
      <c r="X689" s="62"/>
    </row>
    <row r="690" spans="23:24" x14ac:dyDescent="0.2">
      <c r="W690" s="62"/>
      <c r="X690" s="62"/>
    </row>
    <row r="691" spans="23:24" x14ac:dyDescent="0.2">
      <c r="W691" s="62"/>
      <c r="X691" s="62"/>
    </row>
    <row r="692" spans="23:24" x14ac:dyDescent="0.2">
      <c r="W692" s="62"/>
      <c r="X692" s="62"/>
    </row>
    <row r="693" spans="23:24" x14ac:dyDescent="0.2">
      <c r="W693" s="62"/>
      <c r="X693" s="62"/>
    </row>
    <row r="694" spans="23:24" x14ac:dyDescent="0.2">
      <c r="W694" s="62"/>
      <c r="X694" s="62"/>
    </row>
    <row r="695" spans="23:24" x14ac:dyDescent="0.2">
      <c r="W695" s="62"/>
      <c r="X695" s="62"/>
    </row>
    <row r="696" spans="23:24" x14ac:dyDescent="0.2">
      <c r="W696" s="62"/>
      <c r="X696" s="62"/>
    </row>
    <row r="697" spans="23:24" x14ac:dyDescent="0.2">
      <c r="W697" s="62"/>
      <c r="X697" s="62"/>
    </row>
    <row r="698" spans="23:24" x14ac:dyDescent="0.2">
      <c r="W698" s="62"/>
      <c r="X698" s="62"/>
    </row>
    <row r="699" spans="23:24" x14ac:dyDescent="0.2">
      <c r="W699" s="62"/>
      <c r="X699" s="62"/>
    </row>
    <row r="700" spans="23:24" x14ac:dyDescent="0.2">
      <c r="W700" s="62"/>
      <c r="X700" s="62"/>
    </row>
    <row r="701" spans="23:24" x14ac:dyDescent="0.2">
      <c r="W701" s="62"/>
      <c r="X701" s="62"/>
    </row>
    <row r="702" spans="23:24" x14ac:dyDescent="0.2">
      <c r="W702" s="62"/>
      <c r="X702" s="62"/>
    </row>
    <row r="703" spans="23:24" x14ac:dyDescent="0.2">
      <c r="W703" s="62"/>
      <c r="X703" s="62"/>
    </row>
    <row r="704" spans="23:24" x14ac:dyDescent="0.2">
      <c r="W704" s="62"/>
      <c r="X704" s="62"/>
    </row>
    <row r="705" spans="23:24" x14ac:dyDescent="0.2">
      <c r="W705" s="62"/>
      <c r="X705" s="62"/>
    </row>
    <row r="706" spans="23:24" x14ac:dyDescent="0.2">
      <c r="W706" s="62"/>
      <c r="X706" s="62"/>
    </row>
    <row r="707" spans="23:24" x14ac:dyDescent="0.2">
      <c r="W707" s="62"/>
      <c r="X707" s="62"/>
    </row>
    <row r="708" spans="23:24" x14ac:dyDescent="0.2">
      <c r="W708" s="62"/>
      <c r="X708" s="62"/>
    </row>
    <row r="709" spans="23:24" x14ac:dyDescent="0.2">
      <c r="W709" s="62"/>
      <c r="X709" s="62"/>
    </row>
    <row r="710" spans="23:24" x14ac:dyDescent="0.2">
      <c r="W710" s="62"/>
      <c r="X710" s="62"/>
    </row>
    <row r="711" spans="23:24" x14ac:dyDescent="0.2">
      <c r="W711" s="62"/>
      <c r="X711" s="62"/>
    </row>
    <row r="712" spans="23:24" x14ac:dyDescent="0.2">
      <c r="W712" s="62"/>
      <c r="X712" s="62"/>
    </row>
    <row r="713" spans="23:24" x14ac:dyDescent="0.2">
      <c r="W713" s="62"/>
      <c r="X713" s="62"/>
    </row>
    <row r="714" spans="23:24" x14ac:dyDescent="0.2">
      <c r="W714" s="62"/>
      <c r="X714" s="62"/>
    </row>
    <row r="715" spans="23:24" x14ac:dyDescent="0.2">
      <c r="W715" s="62"/>
      <c r="X715" s="62"/>
    </row>
    <row r="716" spans="23:24" x14ac:dyDescent="0.2">
      <c r="W716" s="62"/>
      <c r="X716" s="62"/>
    </row>
    <row r="717" spans="23:24" x14ac:dyDescent="0.2">
      <c r="W717" s="62"/>
      <c r="X717" s="62"/>
    </row>
    <row r="718" spans="23:24" x14ac:dyDescent="0.2">
      <c r="W718" s="62"/>
      <c r="X718" s="62"/>
    </row>
    <row r="719" spans="23:24" x14ac:dyDescent="0.2">
      <c r="W719" s="62"/>
      <c r="X719" s="62"/>
    </row>
    <row r="720" spans="23:24" x14ac:dyDescent="0.2">
      <c r="W720" s="62"/>
      <c r="X720" s="62"/>
    </row>
    <row r="721" spans="23:24" x14ac:dyDescent="0.2">
      <c r="W721" s="62"/>
      <c r="X721" s="62"/>
    </row>
    <row r="722" spans="23:24" x14ac:dyDescent="0.2">
      <c r="W722" s="62"/>
      <c r="X722" s="62"/>
    </row>
    <row r="723" spans="23:24" x14ac:dyDescent="0.2">
      <c r="W723" s="62"/>
      <c r="X723" s="62"/>
    </row>
    <row r="724" spans="23:24" x14ac:dyDescent="0.2">
      <c r="W724" s="62"/>
      <c r="X724" s="62"/>
    </row>
    <row r="725" spans="23:24" x14ac:dyDescent="0.2">
      <c r="W725" s="62"/>
      <c r="X725" s="62"/>
    </row>
    <row r="726" spans="23:24" x14ac:dyDescent="0.2">
      <c r="W726" s="62"/>
      <c r="X726" s="62"/>
    </row>
    <row r="727" spans="23:24" x14ac:dyDescent="0.2">
      <c r="W727" s="62"/>
      <c r="X727" s="62"/>
    </row>
    <row r="728" spans="23:24" x14ac:dyDescent="0.2">
      <c r="W728" s="62"/>
      <c r="X728" s="62"/>
    </row>
    <row r="729" spans="23:24" x14ac:dyDescent="0.2">
      <c r="W729" s="62"/>
      <c r="X729" s="62"/>
    </row>
    <row r="730" spans="23:24" x14ac:dyDescent="0.2">
      <c r="W730" s="62"/>
      <c r="X730" s="62"/>
    </row>
    <row r="731" spans="23:24" x14ac:dyDescent="0.2">
      <c r="W731" s="62"/>
      <c r="X731" s="62"/>
    </row>
    <row r="732" spans="23:24" x14ac:dyDescent="0.2">
      <c r="W732" s="62"/>
      <c r="X732" s="62"/>
    </row>
    <row r="733" spans="23:24" x14ac:dyDescent="0.2">
      <c r="W733" s="62"/>
      <c r="X733" s="62"/>
    </row>
    <row r="734" spans="23:24" x14ac:dyDescent="0.2">
      <c r="W734" s="62"/>
      <c r="X734" s="62"/>
    </row>
    <row r="735" spans="23:24" x14ac:dyDescent="0.2">
      <c r="W735" s="62"/>
      <c r="X735" s="62"/>
    </row>
    <row r="736" spans="23:24" x14ac:dyDescent="0.2">
      <c r="W736" s="62"/>
      <c r="X736" s="62"/>
    </row>
    <row r="737" spans="23:24" x14ac:dyDescent="0.2">
      <c r="W737" s="62"/>
      <c r="X737" s="62"/>
    </row>
    <row r="738" spans="23:24" x14ac:dyDescent="0.2">
      <c r="W738" s="62"/>
      <c r="X738" s="62"/>
    </row>
    <row r="739" spans="23:24" x14ac:dyDescent="0.2">
      <c r="W739" s="62"/>
      <c r="X739" s="62"/>
    </row>
    <row r="740" spans="23:24" x14ac:dyDescent="0.2">
      <c r="W740" s="62"/>
      <c r="X740" s="62"/>
    </row>
    <row r="741" spans="23:24" x14ac:dyDescent="0.2">
      <c r="W741" s="62"/>
      <c r="X741" s="62"/>
    </row>
    <row r="742" spans="23:24" x14ac:dyDescent="0.2">
      <c r="W742" s="62"/>
      <c r="X742" s="62"/>
    </row>
    <row r="743" spans="23:24" x14ac:dyDescent="0.2">
      <c r="W743" s="62"/>
      <c r="X743" s="62"/>
    </row>
    <row r="744" spans="23:24" x14ac:dyDescent="0.2">
      <c r="W744" s="62"/>
      <c r="X744" s="62"/>
    </row>
    <row r="745" spans="23:24" x14ac:dyDescent="0.2">
      <c r="W745" s="62"/>
      <c r="X745" s="62"/>
    </row>
    <row r="746" spans="23:24" x14ac:dyDescent="0.2">
      <c r="W746" s="62"/>
      <c r="X746" s="62"/>
    </row>
    <row r="747" spans="23:24" x14ac:dyDescent="0.2">
      <c r="W747" s="62"/>
      <c r="X747" s="62"/>
    </row>
    <row r="748" spans="23:24" x14ac:dyDescent="0.2">
      <c r="W748" s="62"/>
      <c r="X748" s="62"/>
    </row>
    <row r="749" spans="23:24" x14ac:dyDescent="0.2">
      <c r="W749" s="62"/>
      <c r="X749" s="62"/>
    </row>
    <row r="750" spans="23:24" x14ac:dyDescent="0.2">
      <c r="W750" s="62"/>
      <c r="X750" s="62"/>
    </row>
    <row r="751" spans="23:24" x14ac:dyDescent="0.2">
      <c r="W751" s="62"/>
      <c r="X751" s="62"/>
    </row>
    <row r="752" spans="23:24" x14ac:dyDescent="0.2">
      <c r="W752" s="62"/>
      <c r="X752" s="62"/>
    </row>
    <row r="753" spans="23:24" x14ac:dyDescent="0.2">
      <c r="W753" s="62"/>
      <c r="X753" s="62"/>
    </row>
    <row r="754" spans="23:24" x14ac:dyDescent="0.2">
      <c r="W754" s="62"/>
      <c r="X754" s="62"/>
    </row>
    <row r="755" spans="23:24" x14ac:dyDescent="0.2">
      <c r="W755" s="62"/>
      <c r="X755" s="62"/>
    </row>
    <row r="756" spans="23:24" x14ac:dyDescent="0.2">
      <c r="W756" s="62"/>
      <c r="X756" s="62"/>
    </row>
    <row r="757" spans="23:24" x14ac:dyDescent="0.2">
      <c r="W757" s="62"/>
      <c r="X757" s="62"/>
    </row>
    <row r="758" spans="23:24" x14ac:dyDescent="0.2">
      <c r="W758" s="62"/>
      <c r="X758" s="62"/>
    </row>
    <row r="759" spans="23:24" x14ac:dyDescent="0.2">
      <c r="W759" s="62"/>
      <c r="X759" s="62"/>
    </row>
    <row r="760" spans="23:24" x14ac:dyDescent="0.2">
      <c r="W760" s="62"/>
      <c r="X760" s="62"/>
    </row>
    <row r="761" spans="23:24" x14ac:dyDescent="0.2">
      <c r="W761" s="62"/>
      <c r="X761" s="62"/>
    </row>
    <row r="762" spans="23:24" x14ac:dyDescent="0.2">
      <c r="W762" s="62"/>
      <c r="X762" s="62"/>
    </row>
    <row r="763" spans="23:24" x14ac:dyDescent="0.2">
      <c r="W763" s="62"/>
      <c r="X763" s="62"/>
    </row>
    <row r="764" spans="23:24" x14ac:dyDescent="0.2">
      <c r="W764" s="62"/>
      <c r="X764" s="62"/>
    </row>
    <row r="765" spans="23:24" x14ac:dyDescent="0.2">
      <c r="W765" s="62"/>
      <c r="X765" s="62"/>
    </row>
    <row r="766" spans="23:24" x14ac:dyDescent="0.2">
      <c r="W766" s="62"/>
      <c r="X766" s="62"/>
    </row>
    <row r="767" spans="23:24" x14ac:dyDescent="0.2">
      <c r="W767" s="62"/>
      <c r="X767" s="62"/>
    </row>
    <row r="768" spans="23:24" x14ac:dyDescent="0.2">
      <c r="W768" s="62"/>
      <c r="X768" s="62"/>
    </row>
    <row r="769" spans="23:24" x14ac:dyDescent="0.2">
      <c r="W769" s="62"/>
      <c r="X769" s="62"/>
    </row>
    <row r="770" spans="23:24" x14ac:dyDescent="0.2">
      <c r="W770" s="62"/>
      <c r="X770" s="62"/>
    </row>
    <row r="771" spans="23:24" x14ac:dyDescent="0.2">
      <c r="W771" s="62"/>
      <c r="X771" s="62"/>
    </row>
    <row r="772" spans="23:24" x14ac:dyDescent="0.2">
      <c r="W772" s="62"/>
      <c r="X772" s="62"/>
    </row>
    <row r="773" spans="23:24" x14ac:dyDescent="0.2">
      <c r="W773" s="62"/>
      <c r="X773" s="62"/>
    </row>
    <row r="774" spans="23:24" x14ac:dyDescent="0.2">
      <c r="W774" s="62"/>
      <c r="X774" s="62"/>
    </row>
    <row r="775" spans="23:24" x14ac:dyDescent="0.2">
      <c r="W775" s="62"/>
      <c r="X775" s="62"/>
    </row>
    <row r="776" spans="23:24" x14ac:dyDescent="0.2">
      <c r="W776" s="62"/>
      <c r="X776" s="62"/>
    </row>
    <row r="777" spans="23:24" x14ac:dyDescent="0.2">
      <c r="W777" s="62"/>
      <c r="X777" s="62"/>
    </row>
    <row r="778" spans="23:24" x14ac:dyDescent="0.2">
      <c r="W778" s="62"/>
      <c r="X778" s="62"/>
    </row>
    <row r="779" spans="23:24" x14ac:dyDescent="0.2">
      <c r="W779" s="62"/>
      <c r="X779" s="62"/>
    </row>
    <row r="780" spans="23:24" x14ac:dyDescent="0.2">
      <c r="W780" s="62"/>
      <c r="X780" s="62"/>
    </row>
    <row r="781" spans="23:24" x14ac:dyDescent="0.2">
      <c r="W781" s="62"/>
      <c r="X781" s="62"/>
    </row>
    <row r="782" spans="23:24" x14ac:dyDescent="0.2">
      <c r="W782" s="62"/>
      <c r="X782" s="62"/>
    </row>
    <row r="783" spans="23:24" x14ac:dyDescent="0.2">
      <c r="W783" s="62"/>
      <c r="X783" s="62"/>
    </row>
    <row r="784" spans="23:24" x14ac:dyDescent="0.2">
      <c r="W784" s="62"/>
      <c r="X784" s="62"/>
    </row>
    <row r="785" spans="23:24" x14ac:dyDescent="0.2">
      <c r="W785" s="62"/>
      <c r="X785" s="62"/>
    </row>
    <row r="786" spans="23:24" x14ac:dyDescent="0.2">
      <c r="W786" s="62"/>
      <c r="X786" s="62"/>
    </row>
    <row r="787" spans="23:24" x14ac:dyDescent="0.2">
      <c r="W787" s="62"/>
      <c r="X787" s="62"/>
    </row>
    <row r="788" spans="23:24" x14ac:dyDescent="0.2">
      <c r="W788" s="62"/>
      <c r="X788" s="62"/>
    </row>
    <row r="789" spans="23:24" x14ac:dyDescent="0.2">
      <c r="W789" s="62"/>
      <c r="X789" s="62"/>
    </row>
    <row r="790" spans="23:24" x14ac:dyDescent="0.2">
      <c r="W790" s="62"/>
      <c r="X790" s="62"/>
    </row>
    <row r="791" spans="23:24" x14ac:dyDescent="0.2">
      <c r="W791" s="62"/>
      <c r="X791" s="62"/>
    </row>
    <row r="792" spans="23:24" x14ac:dyDescent="0.2">
      <c r="W792" s="62"/>
      <c r="X792" s="62"/>
    </row>
    <row r="793" spans="23:24" x14ac:dyDescent="0.2">
      <c r="W793" s="62"/>
      <c r="X793" s="62"/>
    </row>
    <row r="794" spans="23:24" x14ac:dyDescent="0.2">
      <c r="W794" s="62"/>
      <c r="X794" s="62"/>
    </row>
    <row r="795" spans="23:24" x14ac:dyDescent="0.2">
      <c r="W795" s="62"/>
      <c r="X795" s="62"/>
    </row>
    <row r="796" spans="23:24" x14ac:dyDescent="0.2">
      <c r="W796" s="62"/>
      <c r="X796" s="62"/>
    </row>
    <row r="797" spans="23:24" x14ac:dyDescent="0.2">
      <c r="W797" s="62"/>
      <c r="X797" s="62"/>
    </row>
    <row r="798" spans="23:24" x14ac:dyDescent="0.2">
      <c r="W798" s="62"/>
      <c r="X798" s="62"/>
    </row>
    <row r="799" spans="23:24" x14ac:dyDescent="0.2">
      <c r="W799" s="62"/>
      <c r="X799" s="62"/>
    </row>
    <row r="800" spans="23:24" x14ac:dyDescent="0.2">
      <c r="W800" s="62"/>
      <c r="X800" s="62"/>
    </row>
    <row r="801" spans="23:24" x14ac:dyDescent="0.2">
      <c r="W801" s="62"/>
      <c r="X801" s="62"/>
    </row>
    <row r="802" spans="23:24" x14ac:dyDescent="0.2">
      <c r="W802" s="62"/>
      <c r="X802" s="62"/>
    </row>
    <row r="803" spans="23:24" x14ac:dyDescent="0.2">
      <c r="W803" s="62"/>
      <c r="X803" s="62"/>
    </row>
    <row r="804" spans="23:24" x14ac:dyDescent="0.2">
      <c r="W804" s="62"/>
      <c r="X804" s="62"/>
    </row>
    <row r="805" spans="23:24" x14ac:dyDescent="0.2">
      <c r="W805" s="62"/>
      <c r="X805" s="62"/>
    </row>
    <row r="806" spans="23:24" x14ac:dyDescent="0.2">
      <c r="W806" s="62"/>
      <c r="X806" s="62"/>
    </row>
    <row r="807" spans="23:24" x14ac:dyDescent="0.2">
      <c r="W807" s="62"/>
      <c r="X807" s="62"/>
    </row>
    <row r="808" spans="23:24" x14ac:dyDescent="0.2">
      <c r="W808" s="62"/>
      <c r="X808" s="62"/>
    </row>
    <row r="809" spans="23:24" x14ac:dyDescent="0.2">
      <c r="W809" s="62"/>
      <c r="X809" s="62"/>
    </row>
    <row r="810" spans="23:24" x14ac:dyDescent="0.2">
      <c r="W810" s="62"/>
      <c r="X810" s="62"/>
    </row>
    <row r="811" spans="23:24" x14ac:dyDescent="0.2">
      <c r="W811" s="62"/>
      <c r="X811" s="62"/>
    </row>
    <row r="812" spans="23:24" x14ac:dyDescent="0.2">
      <c r="W812" s="62"/>
      <c r="X812" s="62"/>
    </row>
    <row r="813" spans="23:24" x14ac:dyDescent="0.2">
      <c r="W813" s="62"/>
      <c r="X813" s="62"/>
    </row>
    <row r="814" spans="23:24" x14ac:dyDescent="0.2">
      <c r="W814" s="62"/>
      <c r="X814" s="62"/>
    </row>
    <row r="815" spans="23:24" x14ac:dyDescent="0.2">
      <c r="W815" s="62"/>
      <c r="X815" s="62"/>
    </row>
    <row r="816" spans="23:24" x14ac:dyDescent="0.2">
      <c r="W816" s="62"/>
      <c r="X816" s="62"/>
    </row>
    <row r="817" spans="23:24" x14ac:dyDescent="0.2">
      <c r="W817" s="62"/>
      <c r="X817" s="62"/>
    </row>
    <row r="818" spans="23:24" x14ac:dyDescent="0.2">
      <c r="W818" s="62"/>
      <c r="X818" s="62"/>
    </row>
    <row r="819" spans="23:24" x14ac:dyDescent="0.2">
      <c r="W819" s="62"/>
      <c r="X819" s="62"/>
    </row>
    <row r="820" spans="23:24" x14ac:dyDescent="0.2">
      <c r="W820" s="62"/>
      <c r="X820" s="62"/>
    </row>
    <row r="821" spans="23:24" x14ac:dyDescent="0.2">
      <c r="W821" s="62"/>
      <c r="X821" s="62"/>
    </row>
    <row r="822" spans="23:24" x14ac:dyDescent="0.2">
      <c r="W822" s="62"/>
      <c r="X822" s="62"/>
    </row>
    <row r="823" spans="23:24" x14ac:dyDescent="0.2">
      <c r="W823" s="62"/>
      <c r="X823" s="62"/>
    </row>
    <row r="824" spans="23:24" x14ac:dyDescent="0.2">
      <c r="W824" s="62"/>
      <c r="X824" s="62"/>
    </row>
    <row r="825" spans="23:24" x14ac:dyDescent="0.2">
      <c r="W825" s="62"/>
      <c r="X825" s="62"/>
    </row>
    <row r="826" spans="23:24" x14ac:dyDescent="0.2">
      <c r="W826" s="62"/>
      <c r="X826" s="62"/>
    </row>
    <row r="827" spans="23:24" x14ac:dyDescent="0.2">
      <c r="W827" s="62"/>
      <c r="X827" s="62"/>
    </row>
    <row r="828" spans="23:24" x14ac:dyDescent="0.2">
      <c r="W828" s="62"/>
      <c r="X828" s="62"/>
    </row>
    <row r="829" spans="23:24" x14ac:dyDescent="0.2">
      <c r="W829" s="62"/>
      <c r="X829" s="62"/>
    </row>
    <row r="830" spans="23:24" x14ac:dyDescent="0.2">
      <c r="W830" s="62"/>
      <c r="X830" s="62"/>
    </row>
    <row r="831" spans="23:24" x14ac:dyDescent="0.2">
      <c r="W831" s="62"/>
      <c r="X831" s="62"/>
    </row>
    <row r="832" spans="23:24" x14ac:dyDescent="0.2">
      <c r="W832" s="62"/>
      <c r="X832" s="62"/>
    </row>
    <row r="833" spans="23:24" x14ac:dyDescent="0.2">
      <c r="W833" s="62"/>
      <c r="X833" s="62"/>
    </row>
    <row r="834" spans="23:24" x14ac:dyDescent="0.2">
      <c r="W834" s="62"/>
      <c r="X834" s="62"/>
    </row>
    <row r="835" spans="23:24" x14ac:dyDescent="0.2">
      <c r="W835" s="62"/>
      <c r="X835" s="62"/>
    </row>
    <row r="836" spans="23:24" x14ac:dyDescent="0.2">
      <c r="W836" s="62"/>
      <c r="X836" s="62"/>
    </row>
    <row r="837" spans="23:24" x14ac:dyDescent="0.2">
      <c r="W837" s="62"/>
      <c r="X837" s="62"/>
    </row>
    <row r="838" spans="23:24" x14ac:dyDescent="0.2">
      <c r="W838" s="62"/>
      <c r="X838" s="62"/>
    </row>
    <row r="839" spans="23:24" x14ac:dyDescent="0.2">
      <c r="W839" s="62"/>
      <c r="X839" s="62"/>
    </row>
    <row r="840" spans="23:24" x14ac:dyDescent="0.2">
      <c r="W840" s="62"/>
      <c r="X840" s="62"/>
    </row>
    <row r="841" spans="23:24" x14ac:dyDescent="0.2">
      <c r="W841" s="62"/>
      <c r="X841" s="62"/>
    </row>
    <row r="842" spans="23:24" x14ac:dyDescent="0.2">
      <c r="W842" s="62"/>
      <c r="X842" s="62"/>
    </row>
    <row r="843" spans="23:24" x14ac:dyDescent="0.2">
      <c r="W843" s="62"/>
      <c r="X843" s="62"/>
    </row>
    <row r="844" spans="23:24" x14ac:dyDescent="0.2">
      <c r="W844" s="62"/>
      <c r="X844" s="62"/>
    </row>
    <row r="845" spans="23:24" x14ac:dyDescent="0.2">
      <c r="W845" s="62"/>
      <c r="X845" s="62"/>
    </row>
    <row r="846" spans="23:24" x14ac:dyDescent="0.2">
      <c r="W846" s="62"/>
      <c r="X846" s="62"/>
    </row>
    <row r="847" spans="23:24" x14ac:dyDescent="0.2">
      <c r="W847" s="62"/>
      <c r="X847" s="62"/>
    </row>
    <row r="848" spans="23:24" x14ac:dyDescent="0.2">
      <c r="W848" s="62"/>
      <c r="X848" s="62"/>
    </row>
    <row r="849" spans="23:24" x14ac:dyDescent="0.2">
      <c r="W849" s="62"/>
      <c r="X849" s="62"/>
    </row>
    <row r="850" spans="23:24" x14ac:dyDescent="0.2">
      <c r="W850" s="62"/>
      <c r="X850" s="62"/>
    </row>
    <row r="851" spans="23:24" x14ac:dyDescent="0.2">
      <c r="W851" s="62"/>
      <c r="X851" s="62"/>
    </row>
    <row r="852" spans="23:24" x14ac:dyDescent="0.2">
      <c r="W852" s="62"/>
      <c r="X852" s="62"/>
    </row>
    <row r="853" spans="23:24" x14ac:dyDescent="0.2">
      <c r="W853" s="62"/>
      <c r="X853" s="62"/>
    </row>
    <row r="854" spans="23:24" x14ac:dyDescent="0.2">
      <c r="W854" s="62"/>
      <c r="X854" s="62"/>
    </row>
    <row r="855" spans="23:24" x14ac:dyDescent="0.2">
      <c r="W855" s="62"/>
      <c r="X855" s="62"/>
    </row>
    <row r="856" spans="23:24" x14ac:dyDescent="0.2">
      <c r="W856" s="62"/>
      <c r="X856" s="62"/>
    </row>
    <row r="857" spans="23:24" x14ac:dyDescent="0.2">
      <c r="W857" s="62"/>
      <c r="X857" s="62"/>
    </row>
    <row r="858" spans="23:24" x14ac:dyDescent="0.2">
      <c r="W858" s="62"/>
      <c r="X858" s="62"/>
    </row>
    <row r="859" spans="23:24" x14ac:dyDescent="0.2">
      <c r="W859" s="62"/>
      <c r="X859" s="62"/>
    </row>
    <row r="860" spans="23:24" x14ac:dyDescent="0.2">
      <c r="W860" s="62"/>
      <c r="X860" s="62"/>
    </row>
    <row r="861" spans="23:24" x14ac:dyDescent="0.2">
      <c r="W861" s="62"/>
      <c r="X861" s="62"/>
    </row>
    <row r="862" spans="23:24" x14ac:dyDescent="0.2">
      <c r="W862" s="62"/>
      <c r="X862" s="62"/>
    </row>
    <row r="863" spans="23:24" x14ac:dyDescent="0.2">
      <c r="W863" s="62"/>
      <c r="X863" s="62"/>
    </row>
    <row r="864" spans="23:24" x14ac:dyDescent="0.2">
      <c r="W864" s="62"/>
      <c r="X864" s="62"/>
    </row>
    <row r="865" spans="23:24" x14ac:dyDescent="0.2">
      <c r="W865" s="62"/>
      <c r="X865" s="62"/>
    </row>
    <row r="866" spans="23:24" x14ac:dyDescent="0.2">
      <c r="W866" s="62"/>
      <c r="X866" s="62"/>
    </row>
    <row r="867" spans="23:24" x14ac:dyDescent="0.2">
      <c r="W867" s="62"/>
      <c r="X867" s="62"/>
    </row>
    <row r="868" spans="23:24" x14ac:dyDescent="0.2">
      <c r="W868" s="62"/>
      <c r="X868" s="62"/>
    </row>
    <row r="869" spans="23:24" x14ac:dyDescent="0.2">
      <c r="W869" s="62"/>
      <c r="X869" s="62"/>
    </row>
    <row r="870" spans="23:24" x14ac:dyDescent="0.2">
      <c r="W870" s="62"/>
      <c r="X870" s="62"/>
    </row>
    <row r="871" spans="23:24" x14ac:dyDescent="0.2">
      <c r="W871" s="62"/>
      <c r="X871" s="62"/>
    </row>
    <row r="872" spans="23:24" x14ac:dyDescent="0.2">
      <c r="W872" s="62"/>
      <c r="X872" s="62"/>
    </row>
    <row r="873" spans="23:24" x14ac:dyDescent="0.2">
      <c r="W873" s="62"/>
      <c r="X873" s="62"/>
    </row>
    <row r="874" spans="23:24" x14ac:dyDescent="0.2">
      <c r="W874" s="62"/>
      <c r="X874" s="62"/>
    </row>
    <row r="875" spans="23:24" x14ac:dyDescent="0.2">
      <c r="W875" s="62"/>
      <c r="X875" s="62"/>
    </row>
    <row r="876" spans="23:24" x14ac:dyDescent="0.2">
      <c r="W876" s="62"/>
      <c r="X876" s="62"/>
    </row>
    <row r="877" spans="23:24" x14ac:dyDescent="0.2">
      <c r="W877" s="62"/>
      <c r="X877" s="62"/>
    </row>
    <row r="878" spans="23:24" x14ac:dyDescent="0.2">
      <c r="W878" s="62"/>
      <c r="X878" s="62"/>
    </row>
    <row r="879" spans="23:24" x14ac:dyDescent="0.2">
      <c r="W879" s="62"/>
      <c r="X879" s="62"/>
    </row>
    <row r="880" spans="23:24" x14ac:dyDescent="0.2">
      <c r="W880" s="62"/>
      <c r="X880" s="62"/>
    </row>
    <row r="881" spans="23:24" x14ac:dyDescent="0.2">
      <c r="W881" s="62"/>
      <c r="X881" s="62"/>
    </row>
    <row r="882" spans="23:24" x14ac:dyDescent="0.2">
      <c r="W882" s="62"/>
      <c r="X882" s="62"/>
    </row>
    <row r="883" spans="23:24" x14ac:dyDescent="0.2">
      <c r="W883" s="62"/>
      <c r="X883" s="62"/>
    </row>
    <row r="884" spans="23:24" x14ac:dyDescent="0.2">
      <c r="W884" s="62"/>
      <c r="X884" s="62"/>
    </row>
    <row r="885" spans="23:24" x14ac:dyDescent="0.2">
      <c r="W885" s="62"/>
      <c r="X885" s="62"/>
    </row>
    <row r="886" spans="23:24" x14ac:dyDescent="0.2">
      <c r="W886" s="62"/>
      <c r="X886" s="62"/>
    </row>
    <row r="887" spans="23:24" x14ac:dyDescent="0.2">
      <c r="W887" s="62"/>
      <c r="X887" s="62"/>
    </row>
    <row r="888" spans="23:24" x14ac:dyDescent="0.2">
      <c r="W888" s="62"/>
      <c r="X888" s="62"/>
    </row>
    <row r="889" spans="23:24" x14ac:dyDescent="0.2">
      <c r="W889" s="62"/>
      <c r="X889" s="62"/>
    </row>
    <row r="890" spans="23:24" x14ac:dyDescent="0.2">
      <c r="W890" s="62"/>
      <c r="X890" s="62"/>
    </row>
    <row r="891" spans="23:24" x14ac:dyDescent="0.2">
      <c r="W891" s="62"/>
      <c r="X891" s="62"/>
    </row>
    <row r="892" spans="23:24" x14ac:dyDescent="0.2">
      <c r="W892" s="62"/>
      <c r="X892" s="62"/>
    </row>
    <row r="893" spans="23:24" x14ac:dyDescent="0.2">
      <c r="W893" s="62"/>
      <c r="X893" s="62"/>
    </row>
    <row r="894" spans="23:24" x14ac:dyDescent="0.2">
      <c r="W894" s="62"/>
      <c r="X894" s="62"/>
    </row>
    <row r="895" spans="23:24" x14ac:dyDescent="0.2">
      <c r="W895" s="62"/>
      <c r="X895" s="62"/>
    </row>
    <row r="896" spans="23:24" x14ac:dyDescent="0.2">
      <c r="W896" s="62"/>
      <c r="X896" s="62"/>
    </row>
    <row r="897" spans="23:24" x14ac:dyDescent="0.2">
      <c r="W897" s="62"/>
      <c r="X897" s="62"/>
    </row>
    <row r="898" spans="23:24" x14ac:dyDescent="0.2">
      <c r="W898" s="62"/>
      <c r="X898" s="62"/>
    </row>
    <row r="899" spans="23:24" x14ac:dyDescent="0.2">
      <c r="W899" s="62"/>
      <c r="X899" s="62"/>
    </row>
    <row r="900" spans="23:24" x14ac:dyDescent="0.2">
      <c r="W900" s="62"/>
      <c r="X900" s="62"/>
    </row>
    <row r="901" spans="23:24" x14ac:dyDescent="0.2">
      <c r="W901" s="62"/>
      <c r="X901" s="62"/>
    </row>
    <row r="902" spans="23:24" x14ac:dyDescent="0.2">
      <c r="W902" s="62"/>
      <c r="X902" s="62"/>
    </row>
    <row r="903" spans="23:24" x14ac:dyDescent="0.2">
      <c r="W903" s="62"/>
      <c r="X903" s="62"/>
    </row>
    <row r="904" spans="23:24" x14ac:dyDescent="0.2">
      <c r="W904" s="62"/>
      <c r="X904" s="62"/>
    </row>
    <row r="905" spans="23:24" x14ac:dyDescent="0.2">
      <c r="W905" s="62"/>
      <c r="X905" s="62"/>
    </row>
    <row r="906" spans="23:24" x14ac:dyDescent="0.2">
      <c r="W906" s="62"/>
      <c r="X906" s="62"/>
    </row>
    <row r="907" spans="23:24" x14ac:dyDescent="0.2">
      <c r="W907" s="62"/>
      <c r="X907" s="62"/>
    </row>
    <row r="908" spans="23:24" x14ac:dyDescent="0.2">
      <c r="W908" s="62"/>
      <c r="X908" s="62"/>
    </row>
    <row r="909" spans="23:24" x14ac:dyDescent="0.2">
      <c r="W909" s="62"/>
      <c r="X909" s="62"/>
    </row>
    <row r="910" spans="23:24" x14ac:dyDescent="0.2">
      <c r="W910" s="62"/>
      <c r="X910" s="62"/>
    </row>
    <row r="911" spans="23:24" x14ac:dyDescent="0.2">
      <c r="W911" s="62"/>
      <c r="X911" s="62"/>
    </row>
    <row r="912" spans="23:24" x14ac:dyDescent="0.2">
      <c r="W912" s="62"/>
      <c r="X912" s="62"/>
    </row>
    <row r="913" spans="23:24" x14ac:dyDescent="0.2">
      <c r="W913" s="62"/>
      <c r="X913" s="62"/>
    </row>
    <row r="914" spans="23:24" x14ac:dyDescent="0.2">
      <c r="W914" s="62"/>
      <c r="X914" s="62"/>
    </row>
    <row r="915" spans="23:24" x14ac:dyDescent="0.2">
      <c r="W915" s="62"/>
      <c r="X915" s="62"/>
    </row>
    <row r="916" spans="23:24" x14ac:dyDescent="0.2">
      <c r="W916" s="62"/>
      <c r="X916" s="62"/>
    </row>
    <row r="917" spans="23:24" x14ac:dyDescent="0.2">
      <c r="W917" s="62"/>
      <c r="X917" s="62"/>
    </row>
    <row r="918" spans="23:24" x14ac:dyDescent="0.2">
      <c r="W918" s="62"/>
      <c r="X918" s="62"/>
    </row>
    <row r="919" spans="23:24" x14ac:dyDescent="0.2">
      <c r="W919" s="62"/>
      <c r="X919" s="62"/>
    </row>
    <row r="920" spans="23:24" x14ac:dyDescent="0.2">
      <c r="W920" s="62"/>
      <c r="X920" s="62"/>
    </row>
    <row r="921" spans="23:24" x14ac:dyDescent="0.2">
      <c r="W921" s="62"/>
      <c r="X921" s="62"/>
    </row>
    <row r="922" spans="23:24" x14ac:dyDescent="0.2">
      <c r="W922" s="62"/>
      <c r="X922" s="62"/>
    </row>
    <row r="923" spans="23:24" x14ac:dyDescent="0.2">
      <c r="W923" s="62"/>
      <c r="X923" s="62"/>
    </row>
    <row r="924" spans="23:24" x14ac:dyDescent="0.2">
      <c r="W924" s="62"/>
      <c r="X924" s="62"/>
    </row>
    <row r="925" spans="23:24" x14ac:dyDescent="0.2">
      <c r="W925" s="62"/>
      <c r="X925" s="62"/>
    </row>
    <row r="926" spans="23:24" x14ac:dyDescent="0.2">
      <c r="W926" s="62"/>
      <c r="X926" s="62"/>
    </row>
    <row r="927" spans="23:24" x14ac:dyDescent="0.2">
      <c r="W927" s="62"/>
      <c r="X927" s="62"/>
    </row>
    <row r="928" spans="23:24" x14ac:dyDescent="0.2">
      <c r="W928" s="62"/>
      <c r="X928" s="62"/>
    </row>
    <row r="929" spans="23:24" x14ac:dyDescent="0.2">
      <c r="W929" s="62"/>
      <c r="X929" s="62"/>
    </row>
    <row r="930" spans="23:24" x14ac:dyDescent="0.2">
      <c r="W930" s="62"/>
      <c r="X930" s="62"/>
    </row>
    <row r="931" spans="23:24" x14ac:dyDescent="0.2">
      <c r="W931" s="62"/>
      <c r="X931" s="62"/>
    </row>
    <row r="932" spans="23:24" x14ac:dyDescent="0.2">
      <c r="W932" s="62"/>
      <c r="X932" s="62"/>
    </row>
    <row r="933" spans="23:24" x14ac:dyDescent="0.2">
      <c r="W933" s="62"/>
      <c r="X933" s="62"/>
    </row>
    <row r="934" spans="23:24" x14ac:dyDescent="0.2">
      <c r="W934" s="62"/>
      <c r="X934" s="62"/>
    </row>
    <row r="935" spans="23:24" x14ac:dyDescent="0.2">
      <c r="W935" s="62"/>
      <c r="X935" s="62"/>
    </row>
    <row r="936" spans="23:24" x14ac:dyDescent="0.2">
      <c r="W936" s="62"/>
      <c r="X936" s="62"/>
    </row>
    <row r="937" spans="23:24" x14ac:dyDescent="0.2">
      <c r="W937" s="62"/>
      <c r="X937" s="62"/>
    </row>
    <row r="938" spans="23:24" x14ac:dyDescent="0.2">
      <c r="W938" s="62"/>
      <c r="X938" s="62"/>
    </row>
    <row r="939" spans="23:24" x14ac:dyDescent="0.2">
      <c r="W939" s="62"/>
      <c r="X939" s="62"/>
    </row>
    <row r="940" spans="23:24" x14ac:dyDescent="0.2">
      <c r="W940" s="62"/>
      <c r="X940" s="62"/>
    </row>
    <row r="941" spans="23:24" x14ac:dyDescent="0.2">
      <c r="W941" s="62"/>
      <c r="X941" s="62"/>
    </row>
    <row r="942" spans="23:24" x14ac:dyDescent="0.2">
      <c r="W942" s="62"/>
      <c r="X942" s="62"/>
    </row>
    <row r="943" spans="23:24" x14ac:dyDescent="0.2">
      <c r="W943" s="62"/>
      <c r="X943" s="62"/>
    </row>
    <row r="944" spans="23:24" x14ac:dyDescent="0.2">
      <c r="W944" s="62"/>
      <c r="X944" s="62"/>
    </row>
    <row r="945" spans="23:24" x14ac:dyDescent="0.2">
      <c r="W945" s="62"/>
      <c r="X945" s="62"/>
    </row>
    <row r="946" spans="23:24" x14ac:dyDescent="0.2">
      <c r="W946" s="62"/>
      <c r="X946" s="62"/>
    </row>
    <row r="947" spans="23:24" x14ac:dyDescent="0.2">
      <c r="W947" s="62"/>
      <c r="X947" s="62"/>
    </row>
    <row r="948" spans="23:24" x14ac:dyDescent="0.2">
      <c r="W948" s="62"/>
      <c r="X948" s="62"/>
    </row>
    <row r="949" spans="23:24" x14ac:dyDescent="0.2">
      <c r="W949" s="62"/>
      <c r="X949" s="62"/>
    </row>
    <row r="950" spans="23:24" x14ac:dyDescent="0.2">
      <c r="W950" s="62"/>
      <c r="X950" s="62"/>
    </row>
    <row r="951" spans="23:24" x14ac:dyDescent="0.2">
      <c r="W951" s="62"/>
      <c r="X951" s="62"/>
    </row>
    <row r="952" spans="23:24" x14ac:dyDescent="0.2">
      <c r="W952" s="62"/>
      <c r="X952" s="62"/>
    </row>
    <row r="953" spans="23:24" x14ac:dyDescent="0.2">
      <c r="W953" s="62"/>
      <c r="X953" s="62"/>
    </row>
    <row r="954" spans="23:24" x14ac:dyDescent="0.2">
      <c r="W954" s="62"/>
      <c r="X954" s="62"/>
    </row>
    <row r="955" spans="23:24" x14ac:dyDescent="0.2">
      <c r="W955" s="62"/>
      <c r="X955" s="62"/>
    </row>
    <row r="956" spans="23:24" x14ac:dyDescent="0.2">
      <c r="W956" s="62"/>
      <c r="X956" s="62"/>
    </row>
    <row r="957" spans="23:24" x14ac:dyDescent="0.2">
      <c r="W957" s="62"/>
      <c r="X957" s="62"/>
    </row>
    <row r="958" spans="23:24" x14ac:dyDescent="0.2">
      <c r="W958" s="62"/>
      <c r="X958" s="62"/>
    </row>
    <row r="959" spans="23:24" x14ac:dyDescent="0.2">
      <c r="W959" s="62"/>
      <c r="X959" s="62"/>
    </row>
    <row r="960" spans="23:24" x14ac:dyDescent="0.2">
      <c r="W960" s="62"/>
      <c r="X960" s="62"/>
    </row>
    <row r="961" spans="23:24" x14ac:dyDescent="0.2">
      <c r="W961" s="62"/>
      <c r="X961" s="62"/>
    </row>
    <row r="962" spans="23:24" x14ac:dyDescent="0.2">
      <c r="W962" s="62"/>
      <c r="X962" s="62"/>
    </row>
    <row r="963" spans="23:24" x14ac:dyDescent="0.2">
      <c r="W963" s="62"/>
      <c r="X963" s="62"/>
    </row>
    <row r="964" spans="23:24" x14ac:dyDescent="0.2">
      <c r="W964" s="62"/>
      <c r="X964" s="62"/>
    </row>
    <row r="965" spans="23:24" x14ac:dyDescent="0.2">
      <c r="W965" s="62"/>
      <c r="X965" s="62"/>
    </row>
    <row r="966" spans="23:24" x14ac:dyDescent="0.2">
      <c r="W966" s="62"/>
      <c r="X966" s="62"/>
    </row>
    <row r="967" spans="23:24" x14ac:dyDescent="0.2">
      <c r="W967" s="62"/>
      <c r="X967" s="62"/>
    </row>
    <row r="968" spans="23:24" x14ac:dyDescent="0.2">
      <c r="W968" s="62"/>
      <c r="X968" s="62"/>
    </row>
    <row r="969" spans="23:24" x14ac:dyDescent="0.2">
      <c r="W969" s="62"/>
      <c r="X969" s="62"/>
    </row>
    <row r="970" spans="23:24" x14ac:dyDescent="0.2">
      <c r="W970" s="62"/>
      <c r="X970" s="62"/>
    </row>
    <row r="971" spans="23:24" x14ac:dyDescent="0.2">
      <c r="W971" s="62"/>
      <c r="X971" s="62"/>
    </row>
    <row r="972" spans="23:24" x14ac:dyDescent="0.2">
      <c r="W972" s="62"/>
      <c r="X972" s="62"/>
    </row>
    <row r="973" spans="23:24" x14ac:dyDescent="0.2">
      <c r="W973" s="62"/>
      <c r="X973" s="62"/>
    </row>
    <row r="974" spans="23:24" x14ac:dyDescent="0.2">
      <c r="W974" s="62"/>
      <c r="X974" s="62"/>
    </row>
    <row r="975" spans="23:24" x14ac:dyDescent="0.2">
      <c r="W975" s="62"/>
      <c r="X975" s="62"/>
    </row>
    <row r="976" spans="23:24" x14ac:dyDescent="0.2">
      <c r="W976" s="62"/>
      <c r="X976" s="62"/>
    </row>
    <row r="977" spans="23:24" x14ac:dyDescent="0.2">
      <c r="W977" s="62"/>
      <c r="X977" s="62"/>
    </row>
    <row r="978" spans="23:24" x14ac:dyDescent="0.2">
      <c r="W978" s="62"/>
      <c r="X978" s="62"/>
    </row>
    <row r="979" spans="23:24" x14ac:dyDescent="0.2">
      <c r="W979" s="62"/>
      <c r="X979" s="62"/>
    </row>
    <row r="980" spans="23:24" x14ac:dyDescent="0.2">
      <c r="W980" s="62"/>
      <c r="X980" s="62"/>
    </row>
    <row r="981" spans="23:24" x14ac:dyDescent="0.2">
      <c r="W981" s="62"/>
      <c r="X981" s="62"/>
    </row>
    <row r="982" spans="23:24" x14ac:dyDescent="0.2">
      <c r="W982" s="62"/>
      <c r="X982" s="62"/>
    </row>
    <row r="983" spans="23:24" x14ac:dyDescent="0.2">
      <c r="W983" s="62"/>
      <c r="X983" s="62"/>
    </row>
    <row r="984" spans="23:24" x14ac:dyDescent="0.2">
      <c r="W984" s="62"/>
      <c r="X984" s="62"/>
    </row>
    <row r="985" spans="23:24" x14ac:dyDescent="0.2">
      <c r="W985" s="62"/>
      <c r="X985" s="62"/>
    </row>
    <row r="986" spans="23:24" x14ac:dyDescent="0.2">
      <c r="W986" s="62"/>
      <c r="X986" s="62"/>
    </row>
    <row r="987" spans="23:24" x14ac:dyDescent="0.2">
      <c r="W987" s="62"/>
      <c r="X987" s="62"/>
    </row>
    <row r="988" spans="23:24" x14ac:dyDescent="0.2">
      <c r="W988" s="62"/>
      <c r="X988" s="62"/>
    </row>
    <row r="989" spans="23:24" x14ac:dyDescent="0.2">
      <c r="W989" s="62"/>
      <c r="X989" s="62"/>
    </row>
    <row r="990" spans="23:24" x14ac:dyDescent="0.2">
      <c r="W990" s="62"/>
      <c r="X990" s="62"/>
    </row>
    <row r="991" spans="23:24" x14ac:dyDescent="0.2">
      <c r="W991" s="62"/>
      <c r="X991" s="62"/>
    </row>
    <row r="992" spans="23:24" x14ac:dyDescent="0.2">
      <c r="W992" s="62"/>
      <c r="X992" s="62"/>
    </row>
    <row r="993" spans="23:24" x14ac:dyDescent="0.2">
      <c r="W993" s="62"/>
      <c r="X993" s="62"/>
    </row>
    <row r="994" spans="23:24" x14ac:dyDescent="0.2">
      <c r="W994" s="62"/>
      <c r="X994" s="62"/>
    </row>
    <row r="995" spans="23:24" x14ac:dyDescent="0.2">
      <c r="W995" s="62"/>
      <c r="X995" s="62"/>
    </row>
    <row r="996" spans="23:24" x14ac:dyDescent="0.2">
      <c r="W996" s="62"/>
      <c r="X996" s="62"/>
    </row>
    <row r="997" spans="23:24" x14ac:dyDescent="0.2">
      <c r="W997" s="62"/>
      <c r="X997" s="62"/>
    </row>
    <row r="998" spans="23:24" x14ac:dyDescent="0.2">
      <c r="W998" s="62"/>
      <c r="X998" s="62"/>
    </row>
    <row r="999" spans="23:24" x14ac:dyDescent="0.2">
      <c r="W999" s="62"/>
      <c r="X999" s="62"/>
    </row>
    <row r="1000" spans="23:24" x14ac:dyDescent="0.2">
      <c r="W1000" s="62"/>
      <c r="X1000" s="62"/>
    </row>
    <row r="1001" spans="23:24" x14ac:dyDescent="0.2">
      <c r="W1001" s="62"/>
      <c r="X1001" s="62"/>
    </row>
    <row r="1002" spans="23:24" x14ac:dyDescent="0.2">
      <c r="W1002" s="62"/>
      <c r="X1002" s="62"/>
    </row>
    <row r="1003" spans="23:24" x14ac:dyDescent="0.2">
      <c r="W1003" s="62"/>
      <c r="X1003" s="62"/>
    </row>
    <row r="1004" spans="23:24" x14ac:dyDescent="0.2">
      <c r="W1004" s="62"/>
      <c r="X1004" s="62"/>
    </row>
    <row r="1005" spans="23:24" x14ac:dyDescent="0.2">
      <c r="W1005" s="62"/>
      <c r="X1005" s="62"/>
    </row>
    <row r="1006" spans="23:24" x14ac:dyDescent="0.2">
      <c r="W1006" s="62"/>
      <c r="X1006" s="62"/>
    </row>
    <row r="1007" spans="23:24" x14ac:dyDescent="0.2">
      <c r="W1007" s="62"/>
      <c r="X1007" s="62"/>
    </row>
    <row r="1008" spans="23:24" x14ac:dyDescent="0.2">
      <c r="W1008" s="62"/>
      <c r="X1008" s="62"/>
    </row>
    <row r="1009" spans="23:24" x14ac:dyDescent="0.2">
      <c r="W1009" s="62"/>
      <c r="X1009" s="62"/>
    </row>
    <row r="1010" spans="23:24" x14ac:dyDescent="0.2">
      <c r="W1010" s="62"/>
      <c r="X1010" s="62"/>
    </row>
    <row r="1011" spans="23:24" x14ac:dyDescent="0.2">
      <c r="W1011" s="62"/>
      <c r="X1011" s="62"/>
    </row>
    <row r="1012" spans="23:24" x14ac:dyDescent="0.2">
      <c r="W1012" s="62"/>
      <c r="X1012" s="62"/>
    </row>
    <row r="1013" spans="23:24" x14ac:dyDescent="0.2">
      <c r="W1013" s="62"/>
      <c r="X1013" s="62"/>
    </row>
    <row r="1014" spans="23:24" x14ac:dyDescent="0.2">
      <c r="W1014" s="62"/>
      <c r="X1014" s="62"/>
    </row>
    <row r="1015" spans="23:24" x14ac:dyDescent="0.2">
      <c r="W1015" s="62"/>
      <c r="X1015" s="62"/>
    </row>
    <row r="1016" spans="23:24" x14ac:dyDescent="0.2">
      <c r="W1016" s="62"/>
      <c r="X1016" s="62"/>
    </row>
    <row r="1017" spans="23:24" x14ac:dyDescent="0.2">
      <c r="W1017" s="62"/>
      <c r="X1017" s="62"/>
    </row>
    <row r="1018" spans="23:24" x14ac:dyDescent="0.2">
      <c r="W1018" s="62"/>
      <c r="X1018" s="62"/>
    </row>
    <row r="1019" spans="23:24" x14ac:dyDescent="0.2">
      <c r="W1019" s="62"/>
      <c r="X1019" s="62"/>
    </row>
    <row r="1020" spans="23:24" x14ac:dyDescent="0.2">
      <c r="W1020" s="62"/>
      <c r="X1020" s="62"/>
    </row>
    <row r="1021" spans="23:24" x14ac:dyDescent="0.2">
      <c r="W1021" s="62"/>
      <c r="X1021" s="62"/>
    </row>
    <row r="1022" spans="23:24" x14ac:dyDescent="0.2">
      <c r="W1022" s="62"/>
      <c r="X1022" s="62"/>
    </row>
    <row r="1023" spans="23:24" x14ac:dyDescent="0.2">
      <c r="W1023" s="62"/>
      <c r="X1023" s="62"/>
    </row>
    <row r="1024" spans="23:24" x14ac:dyDescent="0.2">
      <c r="W1024" s="62"/>
      <c r="X1024" s="62"/>
    </row>
    <row r="1025" spans="23:24" x14ac:dyDescent="0.2">
      <c r="W1025" s="62"/>
      <c r="X1025" s="62"/>
    </row>
    <row r="1026" spans="23:24" x14ac:dyDescent="0.2">
      <c r="W1026" s="62"/>
      <c r="X1026" s="62"/>
    </row>
    <row r="1027" spans="23:24" x14ac:dyDescent="0.2">
      <c r="W1027" s="62"/>
      <c r="X1027" s="62"/>
    </row>
    <row r="1028" spans="23:24" x14ac:dyDescent="0.2">
      <c r="W1028" s="62"/>
      <c r="X1028" s="62"/>
    </row>
    <row r="1029" spans="23:24" x14ac:dyDescent="0.2">
      <c r="W1029" s="62"/>
      <c r="X1029" s="62"/>
    </row>
    <row r="1030" spans="23:24" x14ac:dyDescent="0.2">
      <c r="W1030" s="62"/>
      <c r="X1030" s="62"/>
    </row>
    <row r="1031" spans="23:24" x14ac:dyDescent="0.2">
      <c r="W1031" s="62"/>
      <c r="X1031" s="62"/>
    </row>
    <row r="1032" spans="23:24" x14ac:dyDescent="0.2">
      <c r="W1032" s="62"/>
      <c r="X1032" s="62"/>
    </row>
    <row r="1033" spans="23:24" x14ac:dyDescent="0.2">
      <c r="W1033" s="62"/>
      <c r="X1033" s="62"/>
    </row>
    <row r="1034" spans="23:24" x14ac:dyDescent="0.2">
      <c r="W1034" s="62"/>
      <c r="X1034" s="62"/>
    </row>
    <row r="1035" spans="23:24" x14ac:dyDescent="0.2">
      <c r="W1035" s="62"/>
      <c r="X1035" s="62"/>
    </row>
    <row r="1036" spans="23:24" x14ac:dyDescent="0.2">
      <c r="W1036" s="62"/>
      <c r="X1036" s="62"/>
    </row>
    <row r="1037" spans="23:24" x14ac:dyDescent="0.2">
      <c r="W1037" s="62"/>
      <c r="X1037" s="62"/>
    </row>
    <row r="1038" spans="23:24" x14ac:dyDescent="0.2">
      <c r="W1038" s="62"/>
      <c r="X1038" s="62"/>
    </row>
    <row r="1039" spans="23:24" x14ac:dyDescent="0.2">
      <c r="W1039" s="62"/>
      <c r="X1039" s="62"/>
    </row>
    <row r="1040" spans="23:24" x14ac:dyDescent="0.2">
      <c r="W1040" s="62"/>
      <c r="X1040" s="62"/>
    </row>
    <row r="1041" spans="23:24" x14ac:dyDescent="0.2">
      <c r="W1041" s="62"/>
      <c r="X1041" s="62"/>
    </row>
    <row r="1042" spans="23:24" x14ac:dyDescent="0.2">
      <c r="W1042" s="62"/>
      <c r="X1042" s="62"/>
    </row>
    <row r="1043" spans="23:24" x14ac:dyDescent="0.2">
      <c r="W1043" s="62"/>
      <c r="X1043" s="62"/>
    </row>
    <row r="1044" spans="23:24" x14ac:dyDescent="0.2">
      <c r="W1044" s="62"/>
      <c r="X1044" s="62"/>
    </row>
    <row r="1045" spans="23:24" x14ac:dyDescent="0.2">
      <c r="W1045" s="62"/>
      <c r="X1045" s="62"/>
    </row>
    <row r="1046" spans="23:24" x14ac:dyDescent="0.2">
      <c r="W1046" s="62"/>
      <c r="X1046" s="62"/>
    </row>
    <row r="1047" spans="23:24" x14ac:dyDescent="0.2">
      <c r="W1047" s="62"/>
      <c r="X1047" s="62"/>
    </row>
    <row r="1048" spans="23:24" x14ac:dyDescent="0.2">
      <c r="W1048" s="62"/>
      <c r="X1048" s="62"/>
    </row>
    <row r="1049" spans="23:24" x14ac:dyDescent="0.2">
      <c r="W1049" s="62"/>
      <c r="X1049" s="62"/>
    </row>
    <row r="1050" spans="23:24" x14ac:dyDescent="0.2">
      <c r="W1050" s="62"/>
      <c r="X1050" s="62"/>
    </row>
    <row r="1051" spans="23:24" x14ac:dyDescent="0.2">
      <c r="W1051" s="62"/>
      <c r="X1051" s="62"/>
    </row>
    <row r="1052" spans="23:24" x14ac:dyDescent="0.2">
      <c r="W1052" s="62"/>
      <c r="X1052" s="62"/>
    </row>
    <row r="1053" spans="23:24" x14ac:dyDescent="0.2">
      <c r="W1053" s="62"/>
      <c r="X1053" s="62"/>
    </row>
    <row r="1054" spans="23:24" x14ac:dyDescent="0.2">
      <c r="W1054" s="62"/>
      <c r="X1054" s="62"/>
    </row>
    <row r="1055" spans="23:24" x14ac:dyDescent="0.2">
      <c r="W1055" s="62"/>
      <c r="X1055" s="62"/>
    </row>
    <row r="1056" spans="23:24" x14ac:dyDescent="0.2">
      <c r="W1056" s="62"/>
      <c r="X1056" s="62"/>
    </row>
    <row r="1057" spans="23:24" x14ac:dyDescent="0.2">
      <c r="W1057" s="62"/>
      <c r="X1057" s="62"/>
    </row>
    <row r="1058" spans="23:24" x14ac:dyDescent="0.2">
      <c r="W1058" s="62"/>
      <c r="X1058" s="62"/>
    </row>
    <row r="1059" spans="23:24" x14ac:dyDescent="0.2">
      <c r="W1059" s="62"/>
      <c r="X1059" s="62"/>
    </row>
    <row r="1060" spans="23:24" x14ac:dyDescent="0.2">
      <c r="W1060" s="62"/>
      <c r="X1060" s="62"/>
    </row>
    <row r="1061" spans="23:24" x14ac:dyDescent="0.2">
      <c r="W1061" s="62"/>
      <c r="X1061" s="62"/>
    </row>
    <row r="1062" spans="23:24" x14ac:dyDescent="0.2">
      <c r="W1062" s="62"/>
      <c r="X1062" s="62"/>
    </row>
    <row r="1063" spans="23:24" x14ac:dyDescent="0.2">
      <c r="W1063" s="62"/>
      <c r="X1063" s="62"/>
    </row>
    <row r="1064" spans="23:24" x14ac:dyDescent="0.2">
      <c r="W1064" s="62"/>
      <c r="X1064" s="62"/>
    </row>
    <row r="1065" spans="23:24" x14ac:dyDescent="0.2">
      <c r="W1065" s="62"/>
      <c r="X1065" s="62"/>
    </row>
    <row r="1066" spans="23:24" x14ac:dyDescent="0.2">
      <c r="W1066" s="62"/>
      <c r="X1066" s="62"/>
    </row>
    <row r="1067" spans="23:24" x14ac:dyDescent="0.2">
      <c r="W1067" s="62"/>
      <c r="X1067" s="62"/>
    </row>
    <row r="1068" spans="23:24" x14ac:dyDescent="0.2">
      <c r="W1068" s="62"/>
      <c r="X1068" s="62"/>
    </row>
    <row r="1069" spans="23:24" x14ac:dyDescent="0.2">
      <c r="W1069" s="62"/>
      <c r="X1069" s="62"/>
    </row>
    <row r="1070" spans="23:24" x14ac:dyDescent="0.2">
      <c r="W1070" s="62"/>
      <c r="X1070" s="62"/>
    </row>
    <row r="1071" spans="23:24" x14ac:dyDescent="0.2">
      <c r="W1071" s="62"/>
      <c r="X1071" s="62"/>
    </row>
    <row r="1072" spans="23:24" x14ac:dyDescent="0.2">
      <c r="W1072" s="62"/>
      <c r="X1072" s="62"/>
    </row>
    <row r="1073" spans="23:24" x14ac:dyDescent="0.2">
      <c r="W1073" s="62"/>
      <c r="X1073" s="62"/>
    </row>
    <row r="1074" spans="23:24" x14ac:dyDescent="0.2">
      <c r="W1074" s="62"/>
      <c r="X1074" s="62"/>
    </row>
    <row r="1075" spans="23:24" x14ac:dyDescent="0.2">
      <c r="W1075" s="62"/>
      <c r="X1075" s="62"/>
    </row>
    <row r="1076" spans="23:24" x14ac:dyDescent="0.2">
      <c r="W1076" s="62"/>
      <c r="X1076" s="62"/>
    </row>
    <row r="1077" spans="23:24" x14ac:dyDescent="0.2">
      <c r="W1077" s="62"/>
      <c r="X1077" s="62"/>
    </row>
    <row r="1078" spans="23:24" x14ac:dyDescent="0.2">
      <c r="W1078" s="62"/>
      <c r="X1078" s="62"/>
    </row>
    <row r="1079" spans="23:24" x14ac:dyDescent="0.2">
      <c r="W1079" s="62"/>
      <c r="X1079" s="62"/>
    </row>
    <row r="1080" spans="23:24" x14ac:dyDescent="0.2">
      <c r="W1080" s="62"/>
      <c r="X1080" s="62"/>
    </row>
    <row r="1081" spans="23:24" x14ac:dyDescent="0.2">
      <c r="W1081" s="62"/>
      <c r="X1081" s="62"/>
    </row>
    <row r="1082" spans="23:24" x14ac:dyDescent="0.2">
      <c r="W1082" s="62"/>
      <c r="X1082" s="62"/>
    </row>
    <row r="1083" spans="23:24" x14ac:dyDescent="0.2">
      <c r="W1083" s="62"/>
      <c r="X1083" s="62"/>
    </row>
    <row r="1084" spans="23:24" x14ac:dyDescent="0.2">
      <c r="W1084" s="62"/>
      <c r="X1084" s="62"/>
    </row>
    <row r="1085" spans="23:24" x14ac:dyDescent="0.2">
      <c r="W1085" s="62"/>
      <c r="X1085" s="62"/>
    </row>
    <row r="1086" spans="23:24" x14ac:dyDescent="0.2">
      <c r="W1086" s="62"/>
      <c r="X1086" s="62"/>
    </row>
    <row r="1087" spans="23:24" x14ac:dyDescent="0.2">
      <c r="W1087" s="62"/>
      <c r="X1087" s="62"/>
    </row>
    <row r="1088" spans="23:24" x14ac:dyDescent="0.2">
      <c r="W1088" s="62"/>
      <c r="X1088" s="62"/>
    </row>
    <row r="1089" spans="23:24" x14ac:dyDescent="0.2">
      <c r="W1089" s="62"/>
      <c r="X1089" s="62"/>
    </row>
    <row r="1090" spans="23:24" x14ac:dyDescent="0.2">
      <c r="W1090" s="62"/>
      <c r="X1090" s="62"/>
    </row>
    <row r="1091" spans="23:24" x14ac:dyDescent="0.2">
      <c r="W1091" s="62"/>
      <c r="X1091" s="62"/>
    </row>
    <row r="1092" spans="23:24" x14ac:dyDescent="0.2">
      <c r="W1092" s="62"/>
      <c r="X1092" s="62"/>
    </row>
    <row r="1093" spans="23:24" x14ac:dyDescent="0.2">
      <c r="W1093" s="62"/>
      <c r="X1093" s="62"/>
    </row>
    <row r="1094" spans="23:24" x14ac:dyDescent="0.2">
      <c r="W1094" s="62"/>
      <c r="X1094" s="62"/>
    </row>
    <row r="1095" spans="23:24" x14ac:dyDescent="0.2">
      <c r="W1095" s="62"/>
      <c r="X1095" s="62"/>
    </row>
    <row r="1096" spans="23:24" x14ac:dyDescent="0.2">
      <c r="W1096" s="62"/>
      <c r="X1096" s="62"/>
    </row>
    <row r="1097" spans="23:24" x14ac:dyDescent="0.2">
      <c r="W1097" s="62"/>
      <c r="X1097" s="62"/>
    </row>
    <row r="1098" spans="23:24" x14ac:dyDescent="0.2">
      <c r="W1098" s="62"/>
      <c r="X1098" s="62"/>
    </row>
    <row r="1099" spans="23:24" x14ac:dyDescent="0.2">
      <c r="W1099" s="62"/>
      <c r="X1099" s="62"/>
    </row>
    <row r="1100" spans="23:24" x14ac:dyDescent="0.2">
      <c r="W1100" s="62"/>
      <c r="X1100" s="62"/>
    </row>
    <row r="1101" spans="23:24" x14ac:dyDescent="0.2">
      <c r="W1101" s="62"/>
      <c r="X1101" s="62"/>
    </row>
    <row r="1102" spans="23:24" x14ac:dyDescent="0.2">
      <c r="W1102" s="62"/>
      <c r="X1102" s="62"/>
    </row>
    <row r="1103" spans="23:24" x14ac:dyDescent="0.2">
      <c r="W1103" s="62"/>
      <c r="X1103" s="62"/>
    </row>
    <row r="1104" spans="23:24" x14ac:dyDescent="0.2">
      <c r="W1104" s="62"/>
      <c r="X1104" s="62"/>
    </row>
    <row r="1105" spans="23:24" x14ac:dyDescent="0.2">
      <c r="W1105" s="62"/>
      <c r="X1105" s="62"/>
    </row>
    <row r="1106" spans="23:24" x14ac:dyDescent="0.2">
      <c r="W1106" s="62"/>
      <c r="X1106" s="62"/>
    </row>
    <row r="1107" spans="23:24" x14ac:dyDescent="0.2">
      <c r="W1107" s="62"/>
      <c r="X1107" s="62"/>
    </row>
    <row r="1108" spans="23:24" x14ac:dyDescent="0.2">
      <c r="W1108" s="62"/>
      <c r="X1108" s="62"/>
    </row>
    <row r="1109" spans="23:24" x14ac:dyDescent="0.2">
      <c r="W1109" s="62"/>
      <c r="X1109" s="62"/>
    </row>
    <row r="1110" spans="23:24" x14ac:dyDescent="0.2">
      <c r="W1110" s="62"/>
      <c r="X1110" s="62"/>
    </row>
    <row r="1111" spans="23:24" x14ac:dyDescent="0.2">
      <c r="W1111" s="62"/>
      <c r="X1111" s="62"/>
    </row>
    <row r="1112" spans="23:24" x14ac:dyDescent="0.2">
      <c r="W1112" s="62"/>
      <c r="X1112" s="62"/>
    </row>
    <row r="1113" spans="23:24" x14ac:dyDescent="0.2">
      <c r="W1113" s="62"/>
      <c r="X1113" s="62"/>
    </row>
    <row r="1114" spans="23:24" x14ac:dyDescent="0.2">
      <c r="W1114" s="62"/>
      <c r="X1114" s="62"/>
    </row>
    <row r="1115" spans="23:24" x14ac:dyDescent="0.2">
      <c r="W1115" s="62"/>
      <c r="X1115" s="62"/>
    </row>
    <row r="1116" spans="23:24" x14ac:dyDescent="0.2">
      <c r="W1116" s="62"/>
      <c r="X1116" s="62"/>
    </row>
    <row r="1117" spans="23:24" x14ac:dyDescent="0.2">
      <c r="W1117" s="62"/>
      <c r="X1117" s="62"/>
    </row>
    <row r="1118" spans="23:24" x14ac:dyDescent="0.2">
      <c r="W1118" s="62"/>
      <c r="X1118" s="62"/>
    </row>
    <row r="1119" spans="23:24" x14ac:dyDescent="0.2">
      <c r="W1119" s="62"/>
      <c r="X1119" s="62"/>
    </row>
    <row r="1120" spans="23:24" x14ac:dyDescent="0.2">
      <c r="W1120" s="62"/>
      <c r="X1120" s="62"/>
    </row>
    <row r="1121" spans="23:24" x14ac:dyDescent="0.2">
      <c r="W1121" s="62"/>
      <c r="X1121" s="62"/>
    </row>
    <row r="1122" spans="23:24" x14ac:dyDescent="0.2">
      <c r="W1122" s="62"/>
      <c r="X1122" s="62"/>
    </row>
    <row r="1123" spans="23:24" x14ac:dyDescent="0.2">
      <c r="W1123" s="62"/>
      <c r="X1123" s="62"/>
    </row>
    <row r="1124" spans="23:24" x14ac:dyDescent="0.2">
      <c r="W1124" s="62"/>
      <c r="X1124" s="62"/>
    </row>
    <row r="1125" spans="23:24" x14ac:dyDescent="0.2">
      <c r="W1125" s="62"/>
      <c r="X1125" s="62"/>
    </row>
    <row r="1126" spans="23:24" x14ac:dyDescent="0.2">
      <c r="W1126" s="62"/>
      <c r="X1126" s="62"/>
    </row>
    <row r="1127" spans="23:24" x14ac:dyDescent="0.2">
      <c r="W1127" s="62"/>
      <c r="X1127" s="62"/>
    </row>
    <row r="1128" spans="23:24" x14ac:dyDescent="0.2">
      <c r="W1128" s="62"/>
      <c r="X1128" s="62"/>
    </row>
    <row r="1129" spans="23:24" x14ac:dyDescent="0.2">
      <c r="W1129" s="62"/>
      <c r="X1129" s="62"/>
    </row>
    <row r="1130" spans="23:24" x14ac:dyDescent="0.2">
      <c r="W1130" s="62"/>
      <c r="X1130" s="62"/>
    </row>
    <row r="1131" spans="23:24" x14ac:dyDescent="0.2">
      <c r="W1131" s="62"/>
      <c r="X1131" s="62"/>
    </row>
    <row r="1132" spans="23:24" x14ac:dyDescent="0.2">
      <c r="W1132" s="62"/>
      <c r="X1132" s="62"/>
    </row>
    <row r="1133" spans="23:24" x14ac:dyDescent="0.2">
      <c r="W1133" s="62"/>
      <c r="X1133" s="62"/>
    </row>
    <row r="1134" spans="23:24" x14ac:dyDescent="0.2">
      <c r="W1134" s="62"/>
      <c r="X1134" s="62"/>
    </row>
    <row r="1135" spans="23:24" x14ac:dyDescent="0.2">
      <c r="W1135" s="62"/>
      <c r="X1135" s="62"/>
    </row>
    <row r="1136" spans="23:24" x14ac:dyDescent="0.2">
      <c r="W1136" s="62"/>
      <c r="X1136" s="62"/>
    </row>
    <row r="1137" spans="23:24" x14ac:dyDescent="0.2">
      <c r="W1137" s="62"/>
      <c r="X1137" s="62"/>
    </row>
    <row r="1138" spans="23:24" x14ac:dyDescent="0.2">
      <c r="W1138" s="62"/>
      <c r="X1138" s="62"/>
    </row>
    <row r="1139" spans="23:24" x14ac:dyDescent="0.2">
      <c r="W1139" s="62"/>
      <c r="X1139" s="62"/>
    </row>
    <row r="1140" spans="23:24" x14ac:dyDescent="0.2">
      <c r="W1140" s="62"/>
      <c r="X1140" s="62"/>
    </row>
    <row r="1141" spans="23:24" x14ac:dyDescent="0.2">
      <c r="W1141" s="62"/>
      <c r="X1141" s="62"/>
    </row>
    <row r="1142" spans="23:24" x14ac:dyDescent="0.2">
      <c r="W1142" s="62"/>
      <c r="X1142" s="62"/>
    </row>
    <row r="1143" spans="23:24" x14ac:dyDescent="0.2">
      <c r="W1143" s="62"/>
      <c r="X1143" s="62"/>
    </row>
    <row r="1144" spans="23:24" x14ac:dyDescent="0.2">
      <c r="W1144" s="62"/>
      <c r="X1144" s="62"/>
    </row>
    <row r="1145" spans="23:24" x14ac:dyDescent="0.2">
      <c r="W1145" s="62"/>
      <c r="X1145" s="62"/>
    </row>
    <row r="1146" spans="23:24" x14ac:dyDescent="0.2">
      <c r="W1146" s="62"/>
      <c r="X1146" s="62"/>
    </row>
    <row r="1147" spans="23:24" x14ac:dyDescent="0.2">
      <c r="W1147" s="62"/>
      <c r="X1147" s="62"/>
    </row>
    <row r="1148" spans="23:24" x14ac:dyDescent="0.2">
      <c r="W1148" s="62"/>
      <c r="X1148" s="62"/>
    </row>
    <row r="1149" spans="23:24" x14ac:dyDescent="0.2">
      <c r="W1149" s="62"/>
      <c r="X1149" s="62"/>
    </row>
    <row r="1150" spans="23:24" x14ac:dyDescent="0.2">
      <c r="W1150" s="62"/>
      <c r="X1150" s="62"/>
    </row>
    <row r="1151" spans="23:24" x14ac:dyDescent="0.2">
      <c r="W1151" s="62"/>
      <c r="X1151" s="62"/>
    </row>
    <row r="1152" spans="23:24" x14ac:dyDescent="0.2">
      <c r="W1152" s="62"/>
      <c r="X1152" s="62"/>
    </row>
    <row r="1153" spans="23:24" x14ac:dyDescent="0.2">
      <c r="W1153" s="62"/>
      <c r="X1153" s="62"/>
    </row>
    <row r="1154" spans="23:24" x14ac:dyDescent="0.2">
      <c r="W1154" s="62"/>
      <c r="X1154" s="62"/>
    </row>
    <row r="1155" spans="23:24" x14ac:dyDescent="0.2">
      <c r="W1155" s="62"/>
      <c r="X1155" s="62"/>
    </row>
    <row r="1156" spans="23:24" x14ac:dyDescent="0.2">
      <c r="W1156" s="62"/>
      <c r="X1156" s="62"/>
    </row>
    <row r="1157" spans="23:24" x14ac:dyDescent="0.2">
      <c r="W1157" s="62"/>
      <c r="X1157" s="62"/>
    </row>
    <row r="1158" spans="23:24" x14ac:dyDescent="0.2">
      <c r="W1158" s="62"/>
      <c r="X1158" s="62"/>
    </row>
    <row r="1159" spans="23:24" x14ac:dyDescent="0.2">
      <c r="W1159" s="62"/>
      <c r="X1159" s="62"/>
    </row>
    <row r="1160" spans="23:24" x14ac:dyDescent="0.2">
      <c r="W1160" s="62"/>
      <c r="X1160" s="62"/>
    </row>
    <row r="1161" spans="23:24" x14ac:dyDescent="0.2">
      <c r="W1161" s="62"/>
      <c r="X1161" s="62"/>
    </row>
    <row r="1162" spans="23:24" x14ac:dyDescent="0.2">
      <c r="W1162" s="62"/>
      <c r="X1162" s="62"/>
    </row>
    <row r="1163" spans="23:24" x14ac:dyDescent="0.2">
      <c r="W1163" s="62"/>
      <c r="X1163" s="62"/>
    </row>
    <row r="1164" spans="23:24" x14ac:dyDescent="0.2">
      <c r="W1164" s="62"/>
      <c r="X1164" s="62"/>
    </row>
    <row r="1165" spans="23:24" x14ac:dyDescent="0.2">
      <c r="W1165" s="62"/>
      <c r="X1165" s="62"/>
    </row>
    <row r="1166" spans="23:24" x14ac:dyDescent="0.2">
      <c r="W1166" s="62"/>
      <c r="X1166" s="62"/>
    </row>
    <row r="1167" spans="23:24" x14ac:dyDescent="0.2">
      <c r="W1167" s="62"/>
      <c r="X1167" s="62"/>
    </row>
    <row r="1168" spans="23:24" x14ac:dyDescent="0.2">
      <c r="W1168" s="62"/>
      <c r="X1168" s="62"/>
    </row>
    <row r="1169" spans="23:24" x14ac:dyDescent="0.2">
      <c r="W1169" s="62"/>
      <c r="X1169" s="62"/>
    </row>
    <row r="1170" spans="23:24" x14ac:dyDescent="0.2">
      <c r="W1170" s="62"/>
      <c r="X1170" s="62"/>
    </row>
    <row r="1171" spans="23:24" x14ac:dyDescent="0.2">
      <c r="W1171" s="62"/>
      <c r="X1171" s="62"/>
    </row>
    <row r="1172" spans="23:24" x14ac:dyDescent="0.2">
      <c r="W1172" s="62"/>
      <c r="X1172" s="62"/>
    </row>
    <row r="1173" spans="23:24" x14ac:dyDescent="0.2">
      <c r="W1173" s="62"/>
      <c r="X1173" s="62"/>
    </row>
    <row r="1174" spans="23:24" x14ac:dyDescent="0.2">
      <c r="W1174" s="62"/>
      <c r="X1174" s="62"/>
    </row>
    <row r="1175" spans="23:24" x14ac:dyDescent="0.2">
      <c r="W1175" s="62"/>
      <c r="X1175" s="62"/>
    </row>
    <row r="1176" spans="23:24" x14ac:dyDescent="0.2">
      <c r="W1176" s="62"/>
      <c r="X1176" s="62"/>
    </row>
    <row r="1177" spans="23:24" x14ac:dyDescent="0.2">
      <c r="W1177" s="62"/>
      <c r="X1177" s="62"/>
    </row>
    <row r="1178" spans="23:24" x14ac:dyDescent="0.2">
      <c r="W1178" s="62"/>
      <c r="X1178" s="62"/>
    </row>
    <row r="1179" spans="23:24" x14ac:dyDescent="0.2">
      <c r="W1179" s="62"/>
      <c r="X1179" s="62"/>
    </row>
    <row r="1180" spans="23:24" x14ac:dyDescent="0.2">
      <c r="W1180" s="62"/>
      <c r="X1180" s="62"/>
    </row>
    <row r="1181" spans="23:24" x14ac:dyDescent="0.2">
      <c r="W1181" s="62"/>
      <c r="X1181" s="62"/>
    </row>
    <row r="1182" spans="23:24" x14ac:dyDescent="0.2">
      <c r="W1182" s="62"/>
      <c r="X1182" s="62"/>
    </row>
    <row r="1183" spans="23:24" x14ac:dyDescent="0.2">
      <c r="W1183" s="62"/>
      <c r="X1183" s="62"/>
    </row>
    <row r="1184" spans="23:24" x14ac:dyDescent="0.2">
      <c r="W1184" s="62"/>
      <c r="X1184" s="62"/>
    </row>
    <row r="1185" spans="23:24" x14ac:dyDescent="0.2">
      <c r="W1185" s="62"/>
      <c r="X1185" s="62"/>
    </row>
    <row r="1186" spans="23:24" x14ac:dyDescent="0.2">
      <c r="W1186" s="62"/>
      <c r="X1186" s="62"/>
    </row>
    <row r="1187" spans="23:24" x14ac:dyDescent="0.2">
      <c r="W1187" s="62"/>
      <c r="X1187" s="62"/>
    </row>
    <row r="1188" spans="23:24" x14ac:dyDescent="0.2">
      <c r="W1188" s="62"/>
      <c r="X1188" s="62"/>
    </row>
    <row r="1189" spans="23:24" x14ac:dyDescent="0.2">
      <c r="W1189" s="62"/>
      <c r="X1189" s="62"/>
    </row>
    <row r="1190" spans="23:24" x14ac:dyDescent="0.2">
      <c r="W1190" s="62"/>
      <c r="X1190" s="62"/>
    </row>
    <row r="1191" spans="23:24" x14ac:dyDescent="0.2">
      <c r="W1191" s="62"/>
      <c r="X1191" s="62"/>
    </row>
    <row r="1192" spans="23:24" x14ac:dyDescent="0.2">
      <c r="W1192" s="62"/>
      <c r="X1192" s="62"/>
    </row>
    <row r="1193" spans="23:24" x14ac:dyDescent="0.2">
      <c r="W1193" s="62"/>
      <c r="X1193" s="62"/>
    </row>
    <row r="1194" spans="23:24" x14ac:dyDescent="0.2">
      <c r="W1194" s="62"/>
      <c r="X1194" s="62"/>
    </row>
    <row r="1195" spans="23:24" x14ac:dyDescent="0.2">
      <c r="W1195" s="62"/>
      <c r="X1195" s="62"/>
    </row>
    <row r="1196" spans="23:24" x14ac:dyDescent="0.2">
      <c r="W1196" s="62"/>
      <c r="X1196" s="62"/>
    </row>
    <row r="1197" spans="23:24" x14ac:dyDescent="0.2">
      <c r="W1197" s="62"/>
      <c r="X1197" s="62"/>
    </row>
    <row r="1198" spans="23:24" x14ac:dyDescent="0.2">
      <c r="W1198" s="62"/>
      <c r="X1198" s="62"/>
    </row>
    <row r="1199" spans="23:24" x14ac:dyDescent="0.2">
      <c r="W1199" s="62"/>
      <c r="X1199" s="62"/>
    </row>
    <row r="1200" spans="23:24" x14ac:dyDescent="0.2">
      <c r="W1200" s="62"/>
      <c r="X1200" s="62"/>
    </row>
    <row r="1201" spans="23:24" x14ac:dyDescent="0.2">
      <c r="W1201" s="62"/>
      <c r="X1201" s="62"/>
    </row>
    <row r="1202" spans="23:24" x14ac:dyDescent="0.2">
      <c r="W1202" s="62"/>
      <c r="X1202" s="62"/>
    </row>
    <row r="1203" spans="23:24" x14ac:dyDescent="0.2">
      <c r="W1203" s="62"/>
      <c r="X1203" s="62"/>
    </row>
    <row r="1204" spans="23:24" x14ac:dyDescent="0.2">
      <c r="W1204" s="62"/>
      <c r="X1204" s="62"/>
    </row>
    <row r="1205" spans="23:24" x14ac:dyDescent="0.2">
      <c r="W1205" s="62"/>
      <c r="X1205" s="62"/>
    </row>
    <row r="1206" spans="23:24" x14ac:dyDescent="0.2">
      <c r="W1206" s="62"/>
      <c r="X1206" s="62"/>
    </row>
    <row r="1207" spans="23:24" x14ac:dyDescent="0.2">
      <c r="W1207" s="62"/>
      <c r="X1207" s="62"/>
    </row>
    <row r="1208" spans="23:24" x14ac:dyDescent="0.2">
      <c r="W1208" s="62"/>
      <c r="X1208" s="62"/>
    </row>
    <row r="1209" spans="23:24" x14ac:dyDescent="0.2">
      <c r="W1209" s="62"/>
      <c r="X1209" s="62"/>
    </row>
    <row r="1210" spans="23:24" x14ac:dyDescent="0.2">
      <c r="W1210" s="62"/>
      <c r="X1210" s="62"/>
    </row>
    <row r="1211" spans="23:24" x14ac:dyDescent="0.2">
      <c r="W1211" s="62"/>
      <c r="X1211" s="62"/>
    </row>
    <row r="1212" spans="23:24" x14ac:dyDescent="0.2">
      <c r="W1212" s="62"/>
      <c r="X1212" s="62"/>
    </row>
    <row r="1213" spans="23:24" x14ac:dyDescent="0.2">
      <c r="W1213" s="62"/>
      <c r="X1213" s="62"/>
    </row>
    <row r="1214" spans="23:24" x14ac:dyDescent="0.2">
      <c r="W1214" s="62"/>
      <c r="X1214" s="62"/>
    </row>
    <row r="1215" spans="23:24" x14ac:dyDescent="0.2">
      <c r="W1215" s="62"/>
      <c r="X1215" s="62"/>
    </row>
    <row r="1216" spans="23:24" x14ac:dyDescent="0.2">
      <c r="W1216" s="62"/>
      <c r="X1216" s="62"/>
    </row>
    <row r="1217" spans="23:24" x14ac:dyDescent="0.2">
      <c r="W1217" s="62"/>
      <c r="X1217" s="62"/>
    </row>
    <row r="1218" spans="23:24" x14ac:dyDescent="0.2">
      <c r="W1218" s="62"/>
      <c r="X1218" s="62"/>
    </row>
    <row r="1219" spans="23:24" x14ac:dyDescent="0.2">
      <c r="W1219" s="62"/>
      <c r="X1219" s="62"/>
    </row>
    <row r="1220" spans="23:24" x14ac:dyDescent="0.2">
      <c r="W1220" s="62"/>
      <c r="X1220" s="62"/>
    </row>
    <row r="1221" spans="23:24" x14ac:dyDescent="0.2">
      <c r="W1221" s="62"/>
      <c r="X1221" s="62"/>
    </row>
    <row r="1222" spans="23:24" x14ac:dyDescent="0.2">
      <c r="W1222" s="62"/>
      <c r="X1222" s="62"/>
    </row>
    <row r="1223" spans="23:24" x14ac:dyDescent="0.2">
      <c r="W1223" s="62"/>
      <c r="X1223" s="62"/>
    </row>
    <row r="1224" spans="23:24" x14ac:dyDescent="0.2">
      <c r="W1224" s="62"/>
      <c r="X1224" s="62"/>
    </row>
    <row r="1225" spans="23:24" x14ac:dyDescent="0.2">
      <c r="W1225" s="62"/>
      <c r="X1225" s="62"/>
    </row>
    <row r="1226" spans="23:24" x14ac:dyDescent="0.2">
      <c r="W1226" s="62"/>
      <c r="X1226" s="62"/>
    </row>
    <row r="1227" spans="23:24" x14ac:dyDescent="0.2">
      <c r="W1227" s="62"/>
      <c r="X1227" s="62"/>
    </row>
    <row r="1228" spans="23:24" x14ac:dyDescent="0.2">
      <c r="W1228" s="62"/>
      <c r="X1228" s="62"/>
    </row>
    <row r="1229" spans="23:24" x14ac:dyDescent="0.2">
      <c r="W1229" s="62"/>
      <c r="X1229" s="62"/>
    </row>
    <row r="1230" spans="23:24" x14ac:dyDescent="0.2">
      <c r="W1230" s="62"/>
      <c r="X1230" s="62"/>
    </row>
    <row r="1231" spans="23:24" x14ac:dyDescent="0.2">
      <c r="W1231" s="62"/>
      <c r="X1231" s="62"/>
    </row>
    <row r="1232" spans="23:24" x14ac:dyDescent="0.2">
      <c r="W1232" s="62"/>
      <c r="X1232" s="62"/>
    </row>
    <row r="1233" spans="23:24" x14ac:dyDescent="0.2">
      <c r="W1233" s="62"/>
      <c r="X1233" s="62"/>
    </row>
    <row r="1234" spans="23:24" x14ac:dyDescent="0.2">
      <c r="W1234" s="62"/>
      <c r="X1234" s="62"/>
    </row>
    <row r="1235" spans="23:24" x14ac:dyDescent="0.2">
      <c r="W1235" s="62"/>
      <c r="X1235" s="62"/>
    </row>
    <row r="1236" spans="23:24" x14ac:dyDescent="0.2">
      <c r="W1236" s="62"/>
      <c r="X1236" s="62"/>
    </row>
    <row r="1237" spans="23:24" x14ac:dyDescent="0.2">
      <c r="W1237" s="62"/>
      <c r="X1237" s="62"/>
    </row>
    <row r="1238" spans="23:24" x14ac:dyDescent="0.2">
      <c r="W1238" s="62"/>
      <c r="X1238" s="62"/>
    </row>
    <row r="1239" spans="23:24" x14ac:dyDescent="0.2">
      <c r="W1239" s="62"/>
      <c r="X1239" s="62"/>
    </row>
    <row r="1240" spans="23:24" x14ac:dyDescent="0.2">
      <c r="W1240" s="62"/>
      <c r="X1240" s="62"/>
    </row>
    <row r="1241" spans="23:24" x14ac:dyDescent="0.2">
      <c r="W1241" s="62"/>
      <c r="X1241" s="62"/>
    </row>
    <row r="1242" spans="23:24" x14ac:dyDescent="0.2">
      <c r="W1242" s="62"/>
      <c r="X1242" s="62"/>
    </row>
    <row r="1243" spans="23:24" x14ac:dyDescent="0.2">
      <c r="W1243" s="62"/>
      <c r="X1243" s="62"/>
    </row>
    <row r="1244" spans="23:24" x14ac:dyDescent="0.2">
      <c r="W1244" s="62"/>
      <c r="X1244" s="62"/>
    </row>
    <row r="1245" spans="23:24" x14ac:dyDescent="0.2">
      <c r="W1245" s="62"/>
      <c r="X1245" s="62"/>
    </row>
    <row r="1246" spans="23:24" x14ac:dyDescent="0.2">
      <c r="W1246" s="62"/>
      <c r="X1246" s="62"/>
    </row>
    <row r="1247" spans="23:24" x14ac:dyDescent="0.2">
      <c r="W1247" s="62"/>
      <c r="X1247" s="62"/>
    </row>
    <row r="1248" spans="23:24" x14ac:dyDescent="0.2">
      <c r="W1248" s="62"/>
      <c r="X1248" s="62"/>
    </row>
    <row r="1249" spans="23:24" x14ac:dyDescent="0.2">
      <c r="W1249" s="62"/>
      <c r="X1249" s="62"/>
    </row>
    <row r="1250" spans="23:24" x14ac:dyDescent="0.2">
      <c r="W1250" s="62"/>
      <c r="X1250" s="62"/>
    </row>
    <row r="1251" spans="23:24" x14ac:dyDescent="0.2">
      <c r="W1251" s="62"/>
      <c r="X1251" s="62"/>
    </row>
    <row r="1252" spans="23:24" x14ac:dyDescent="0.2">
      <c r="W1252" s="62"/>
      <c r="X1252" s="62"/>
    </row>
    <row r="1253" spans="23:24" x14ac:dyDescent="0.2">
      <c r="W1253" s="62"/>
      <c r="X1253" s="62"/>
    </row>
    <row r="1254" spans="23:24" x14ac:dyDescent="0.2">
      <c r="W1254" s="62"/>
      <c r="X1254" s="62"/>
    </row>
    <row r="1255" spans="23:24" x14ac:dyDescent="0.2">
      <c r="W1255" s="62"/>
      <c r="X1255" s="62"/>
    </row>
    <row r="1256" spans="23:24" x14ac:dyDescent="0.2">
      <c r="W1256" s="62"/>
      <c r="X1256" s="62"/>
    </row>
    <row r="1257" spans="23:24" x14ac:dyDescent="0.2">
      <c r="W1257" s="62"/>
      <c r="X1257" s="62"/>
    </row>
    <row r="1258" spans="23:24" x14ac:dyDescent="0.2">
      <c r="W1258" s="62"/>
      <c r="X1258" s="62"/>
    </row>
    <row r="1259" spans="23:24" x14ac:dyDescent="0.2">
      <c r="W1259" s="62"/>
      <c r="X1259" s="62"/>
    </row>
    <row r="1260" spans="23:24" x14ac:dyDescent="0.2">
      <c r="W1260" s="62"/>
      <c r="X1260" s="62"/>
    </row>
    <row r="1261" spans="23:24" x14ac:dyDescent="0.2">
      <c r="W1261" s="62"/>
      <c r="X1261" s="62"/>
    </row>
    <row r="1262" spans="23:24" x14ac:dyDescent="0.2">
      <c r="W1262" s="62"/>
      <c r="X1262" s="62"/>
    </row>
    <row r="1263" spans="23:24" x14ac:dyDescent="0.2">
      <c r="W1263" s="62"/>
      <c r="X1263" s="62"/>
    </row>
    <row r="1264" spans="23:24" x14ac:dyDescent="0.2">
      <c r="W1264" s="62"/>
      <c r="X1264" s="62"/>
    </row>
    <row r="1265" spans="23:24" x14ac:dyDescent="0.2">
      <c r="W1265" s="62"/>
      <c r="X1265" s="62"/>
    </row>
    <row r="1266" spans="23:24" x14ac:dyDescent="0.2">
      <c r="W1266" s="62"/>
      <c r="X1266" s="62"/>
    </row>
    <row r="1267" spans="23:24" x14ac:dyDescent="0.2">
      <c r="W1267" s="62"/>
      <c r="X1267" s="62"/>
    </row>
    <row r="1268" spans="23:24" x14ac:dyDescent="0.2">
      <c r="W1268" s="62"/>
      <c r="X1268" s="62"/>
    </row>
    <row r="1269" spans="23:24" x14ac:dyDescent="0.2">
      <c r="W1269" s="62"/>
      <c r="X1269" s="62"/>
    </row>
    <row r="1270" spans="23:24" x14ac:dyDescent="0.2">
      <c r="W1270" s="62"/>
      <c r="X1270" s="62"/>
    </row>
    <row r="1271" spans="23:24" x14ac:dyDescent="0.2">
      <c r="W1271" s="62"/>
      <c r="X1271" s="62"/>
    </row>
    <row r="1272" spans="23:24" x14ac:dyDescent="0.2">
      <c r="W1272" s="62"/>
      <c r="X1272" s="62"/>
    </row>
    <row r="1273" spans="23:24" x14ac:dyDescent="0.2">
      <c r="W1273" s="62"/>
      <c r="X1273" s="62"/>
    </row>
    <row r="1274" spans="23:24" x14ac:dyDescent="0.2">
      <c r="W1274" s="62"/>
      <c r="X1274" s="62"/>
    </row>
    <row r="1275" spans="23:24" x14ac:dyDescent="0.2">
      <c r="W1275" s="62"/>
      <c r="X1275" s="62"/>
    </row>
    <row r="1276" spans="23:24" x14ac:dyDescent="0.2">
      <c r="W1276" s="62"/>
      <c r="X1276" s="62"/>
    </row>
    <row r="1277" spans="23:24" x14ac:dyDescent="0.2">
      <c r="W1277" s="62"/>
      <c r="X1277" s="62"/>
    </row>
    <row r="1278" spans="23:24" x14ac:dyDescent="0.2">
      <c r="W1278" s="62"/>
      <c r="X1278" s="62"/>
    </row>
    <row r="1279" spans="23:24" x14ac:dyDescent="0.2">
      <c r="W1279" s="62"/>
      <c r="X1279" s="62"/>
    </row>
    <row r="1280" spans="23:24" x14ac:dyDescent="0.2">
      <c r="W1280" s="62"/>
      <c r="X1280" s="62"/>
    </row>
    <row r="1281" spans="23:24" x14ac:dyDescent="0.2">
      <c r="W1281" s="62"/>
      <c r="X1281" s="62"/>
    </row>
    <row r="1282" spans="23:24" x14ac:dyDescent="0.2">
      <c r="W1282" s="62"/>
      <c r="X1282" s="62"/>
    </row>
    <row r="1283" spans="23:24" x14ac:dyDescent="0.2">
      <c r="W1283" s="62"/>
      <c r="X1283" s="62"/>
    </row>
    <row r="1284" spans="23:24" x14ac:dyDescent="0.2">
      <c r="W1284" s="62"/>
      <c r="X1284" s="62"/>
    </row>
    <row r="1285" spans="23:24" x14ac:dyDescent="0.2">
      <c r="W1285" s="62"/>
      <c r="X1285" s="62"/>
    </row>
    <row r="1286" spans="23:24" x14ac:dyDescent="0.2">
      <c r="W1286" s="62"/>
      <c r="X1286" s="62"/>
    </row>
    <row r="1287" spans="23:24" x14ac:dyDescent="0.2">
      <c r="W1287" s="62"/>
      <c r="X1287" s="62"/>
    </row>
    <row r="1288" spans="23:24" x14ac:dyDescent="0.2">
      <c r="W1288" s="62"/>
      <c r="X1288" s="62"/>
    </row>
    <row r="1289" spans="23:24" x14ac:dyDescent="0.2">
      <c r="W1289" s="62"/>
      <c r="X1289" s="62"/>
    </row>
    <row r="1290" spans="23:24" x14ac:dyDescent="0.2">
      <c r="W1290" s="62"/>
      <c r="X1290" s="62"/>
    </row>
    <row r="1291" spans="23:24" x14ac:dyDescent="0.2">
      <c r="W1291" s="62"/>
      <c r="X1291" s="62"/>
    </row>
    <row r="1292" spans="23:24" x14ac:dyDescent="0.2">
      <c r="W1292" s="62"/>
      <c r="X1292" s="62"/>
    </row>
    <row r="1293" spans="23:24" x14ac:dyDescent="0.2">
      <c r="W1293" s="62"/>
      <c r="X1293" s="62"/>
    </row>
    <row r="1294" spans="23:24" x14ac:dyDescent="0.2">
      <c r="W1294" s="62"/>
      <c r="X1294" s="62"/>
    </row>
    <row r="1295" spans="23:24" x14ac:dyDescent="0.2">
      <c r="W1295" s="62"/>
      <c r="X1295" s="62"/>
    </row>
    <row r="1296" spans="23:24" x14ac:dyDescent="0.2">
      <c r="W1296" s="62"/>
      <c r="X1296" s="62"/>
    </row>
    <row r="1297" spans="23:24" x14ac:dyDescent="0.2">
      <c r="W1297" s="62"/>
      <c r="X1297" s="62"/>
    </row>
    <row r="1298" spans="23:24" x14ac:dyDescent="0.2">
      <c r="W1298" s="62"/>
      <c r="X1298" s="62"/>
    </row>
    <row r="1299" spans="23:24" x14ac:dyDescent="0.2">
      <c r="W1299" s="62"/>
      <c r="X1299" s="62"/>
    </row>
    <row r="1300" spans="23:24" x14ac:dyDescent="0.2">
      <c r="W1300" s="62"/>
      <c r="X1300" s="62"/>
    </row>
    <row r="1301" spans="23:24" x14ac:dyDescent="0.2">
      <c r="W1301" s="62"/>
      <c r="X1301" s="62"/>
    </row>
    <row r="1302" spans="23:24" x14ac:dyDescent="0.2">
      <c r="W1302" s="62"/>
      <c r="X1302" s="62"/>
    </row>
    <row r="1303" spans="23:24" x14ac:dyDescent="0.2">
      <c r="W1303" s="62"/>
      <c r="X1303" s="62"/>
    </row>
    <row r="1304" spans="23:24" x14ac:dyDescent="0.2">
      <c r="W1304" s="62"/>
      <c r="X1304" s="62"/>
    </row>
    <row r="1305" spans="23:24" x14ac:dyDescent="0.2">
      <c r="W1305" s="62"/>
      <c r="X1305" s="62"/>
    </row>
    <row r="1306" spans="23:24" x14ac:dyDescent="0.2">
      <c r="W1306" s="62"/>
      <c r="X1306" s="62"/>
    </row>
    <row r="1307" spans="23:24" x14ac:dyDescent="0.2">
      <c r="W1307" s="62"/>
      <c r="X1307" s="62"/>
    </row>
    <row r="1308" spans="23:24" x14ac:dyDescent="0.2">
      <c r="W1308" s="62"/>
      <c r="X1308" s="62"/>
    </row>
    <row r="1309" spans="23:24" x14ac:dyDescent="0.2">
      <c r="W1309" s="62"/>
      <c r="X1309" s="62"/>
    </row>
    <row r="1310" spans="23:24" x14ac:dyDescent="0.2">
      <c r="W1310" s="62"/>
      <c r="X1310" s="62"/>
    </row>
    <row r="1311" spans="23:24" x14ac:dyDescent="0.2">
      <c r="W1311" s="62"/>
      <c r="X1311" s="62"/>
    </row>
    <row r="1312" spans="23:24" x14ac:dyDescent="0.2">
      <c r="W1312" s="62"/>
      <c r="X1312" s="62"/>
    </row>
    <row r="1313" spans="23:24" x14ac:dyDescent="0.2">
      <c r="W1313" s="62"/>
      <c r="X1313" s="62"/>
    </row>
    <row r="1314" spans="23:24" x14ac:dyDescent="0.2">
      <c r="W1314" s="62"/>
      <c r="X1314" s="62"/>
    </row>
    <row r="1315" spans="23:24" x14ac:dyDescent="0.2">
      <c r="W1315" s="62"/>
      <c r="X1315" s="62"/>
    </row>
    <row r="1316" spans="23:24" x14ac:dyDescent="0.2">
      <c r="W1316" s="62"/>
      <c r="X1316" s="62"/>
    </row>
    <row r="1317" spans="23:24" x14ac:dyDescent="0.2">
      <c r="W1317" s="62"/>
      <c r="X1317" s="62"/>
    </row>
    <row r="1318" spans="23:24" x14ac:dyDescent="0.2">
      <c r="W1318" s="62"/>
      <c r="X1318" s="62"/>
    </row>
    <row r="1319" spans="23:24" x14ac:dyDescent="0.2">
      <c r="W1319" s="62"/>
      <c r="X1319" s="62"/>
    </row>
    <row r="1320" spans="23:24" x14ac:dyDescent="0.2">
      <c r="W1320" s="62"/>
      <c r="X1320" s="62"/>
    </row>
    <row r="1321" spans="23:24" x14ac:dyDescent="0.2">
      <c r="W1321" s="62"/>
      <c r="X1321" s="62"/>
    </row>
    <row r="1322" spans="23:24" x14ac:dyDescent="0.2">
      <c r="W1322" s="62"/>
      <c r="X1322" s="62"/>
    </row>
    <row r="1323" spans="23:24" x14ac:dyDescent="0.2">
      <c r="W1323" s="62"/>
      <c r="X1323" s="62"/>
    </row>
    <row r="1324" spans="23:24" x14ac:dyDescent="0.2">
      <c r="W1324" s="62"/>
      <c r="X1324" s="62"/>
    </row>
    <row r="1325" spans="23:24" x14ac:dyDescent="0.2">
      <c r="W1325" s="62"/>
      <c r="X1325" s="62"/>
    </row>
    <row r="1326" spans="23:24" x14ac:dyDescent="0.2">
      <c r="W1326" s="62"/>
      <c r="X1326" s="62"/>
    </row>
    <row r="1327" spans="23:24" x14ac:dyDescent="0.2">
      <c r="W1327" s="62"/>
      <c r="X1327" s="62"/>
    </row>
    <row r="1328" spans="23:24" x14ac:dyDescent="0.2">
      <c r="W1328" s="62"/>
      <c r="X1328" s="62"/>
    </row>
    <row r="1329" spans="23:24" x14ac:dyDescent="0.2">
      <c r="W1329" s="62"/>
      <c r="X1329" s="62"/>
    </row>
    <row r="1330" spans="23:24" x14ac:dyDescent="0.2">
      <c r="W1330" s="62"/>
      <c r="X1330" s="62"/>
    </row>
    <row r="1331" spans="23:24" x14ac:dyDescent="0.2">
      <c r="W1331" s="62"/>
      <c r="X1331" s="62"/>
    </row>
    <row r="1332" spans="23:24" x14ac:dyDescent="0.2">
      <c r="W1332" s="62"/>
      <c r="X1332" s="62"/>
    </row>
    <row r="1333" spans="23:24" x14ac:dyDescent="0.2">
      <c r="W1333" s="62"/>
      <c r="X1333" s="62"/>
    </row>
    <row r="1334" spans="23:24" x14ac:dyDescent="0.2">
      <c r="W1334" s="62"/>
      <c r="X1334" s="62"/>
    </row>
    <row r="1335" spans="23:24" x14ac:dyDescent="0.2">
      <c r="W1335" s="62"/>
      <c r="X1335" s="62"/>
    </row>
    <row r="1336" spans="23:24" x14ac:dyDescent="0.2">
      <c r="W1336" s="62"/>
      <c r="X1336" s="62"/>
    </row>
    <row r="1337" spans="23:24" x14ac:dyDescent="0.2">
      <c r="W1337" s="62"/>
      <c r="X1337" s="62"/>
    </row>
    <row r="1338" spans="23:24" x14ac:dyDescent="0.2">
      <c r="W1338" s="62"/>
      <c r="X1338" s="62"/>
    </row>
    <row r="1339" spans="23:24" x14ac:dyDescent="0.2">
      <c r="W1339" s="62"/>
      <c r="X1339" s="62"/>
    </row>
    <row r="1340" spans="23:24" x14ac:dyDescent="0.2">
      <c r="W1340" s="62"/>
      <c r="X1340" s="62"/>
    </row>
    <row r="1341" spans="23:24" x14ac:dyDescent="0.2">
      <c r="W1341" s="62"/>
      <c r="X1341" s="62"/>
    </row>
    <row r="1342" spans="23:24" x14ac:dyDescent="0.2">
      <c r="W1342" s="62"/>
      <c r="X1342" s="62"/>
    </row>
    <row r="1343" spans="23:24" x14ac:dyDescent="0.2">
      <c r="W1343" s="62"/>
      <c r="X1343" s="62"/>
    </row>
    <row r="1344" spans="23:24" x14ac:dyDescent="0.2">
      <c r="W1344" s="62"/>
      <c r="X1344" s="62"/>
    </row>
    <row r="1345" spans="23:24" x14ac:dyDescent="0.2">
      <c r="W1345" s="62"/>
      <c r="X1345" s="62"/>
    </row>
    <row r="1346" spans="23:24" x14ac:dyDescent="0.2">
      <c r="W1346" s="62"/>
      <c r="X1346" s="62"/>
    </row>
    <row r="1347" spans="23:24" x14ac:dyDescent="0.2">
      <c r="W1347" s="62"/>
      <c r="X1347" s="62"/>
    </row>
    <row r="1348" spans="23:24" x14ac:dyDescent="0.2">
      <c r="W1348" s="62"/>
      <c r="X1348" s="62"/>
    </row>
    <row r="1349" spans="23:24" x14ac:dyDescent="0.2">
      <c r="W1349" s="62"/>
      <c r="X1349" s="62"/>
    </row>
    <row r="1350" spans="23:24" x14ac:dyDescent="0.2">
      <c r="W1350" s="62"/>
      <c r="X1350" s="62"/>
    </row>
    <row r="1351" spans="23:24" x14ac:dyDescent="0.2">
      <c r="W1351" s="62"/>
      <c r="X1351" s="62"/>
    </row>
    <row r="1352" spans="23:24" x14ac:dyDescent="0.2">
      <c r="W1352" s="62"/>
      <c r="X1352" s="62"/>
    </row>
    <row r="1353" spans="23:24" x14ac:dyDescent="0.2">
      <c r="W1353" s="62"/>
      <c r="X1353" s="62"/>
    </row>
    <row r="1354" spans="23:24" x14ac:dyDescent="0.2">
      <c r="W1354" s="62"/>
      <c r="X1354" s="62"/>
    </row>
    <row r="1355" spans="23:24" x14ac:dyDescent="0.2">
      <c r="W1355" s="62"/>
      <c r="X1355" s="62"/>
    </row>
    <row r="1356" spans="23:24" x14ac:dyDescent="0.2">
      <c r="W1356" s="62"/>
      <c r="X1356" s="62"/>
    </row>
    <row r="1357" spans="23:24" x14ac:dyDescent="0.2">
      <c r="W1357" s="62"/>
      <c r="X1357" s="62"/>
    </row>
    <row r="1358" spans="23:24" x14ac:dyDescent="0.2">
      <c r="W1358" s="62"/>
      <c r="X1358" s="62"/>
    </row>
    <row r="1359" spans="23:24" x14ac:dyDescent="0.2">
      <c r="W1359" s="62"/>
      <c r="X1359" s="62"/>
    </row>
    <row r="1360" spans="23:24" x14ac:dyDescent="0.2">
      <c r="W1360" s="62"/>
      <c r="X1360" s="62"/>
    </row>
    <row r="1361" spans="23:24" x14ac:dyDescent="0.2">
      <c r="W1361" s="62"/>
      <c r="X1361" s="62"/>
    </row>
    <row r="1362" spans="23:24" x14ac:dyDescent="0.2">
      <c r="W1362" s="62"/>
      <c r="X1362" s="62"/>
    </row>
    <row r="1363" spans="23:24" x14ac:dyDescent="0.2">
      <c r="W1363" s="62"/>
      <c r="X1363" s="62"/>
    </row>
    <row r="1364" spans="23:24" x14ac:dyDescent="0.2">
      <c r="W1364" s="62"/>
      <c r="X1364" s="62"/>
    </row>
    <row r="1365" spans="23:24" x14ac:dyDescent="0.2">
      <c r="W1365" s="62"/>
      <c r="X1365" s="62"/>
    </row>
    <row r="1366" spans="23:24" x14ac:dyDescent="0.2">
      <c r="W1366" s="62"/>
      <c r="X1366" s="62"/>
    </row>
    <row r="1367" spans="23:24" x14ac:dyDescent="0.2">
      <c r="W1367" s="62"/>
      <c r="X1367" s="62"/>
    </row>
    <row r="1368" spans="23:24" x14ac:dyDescent="0.2">
      <c r="W1368" s="62"/>
      <c r="X1368" s="62"/>
    </row>
    <row r="1369" spans="23:24" x14ac:dyDescent="0.2">
      <c r="W1369" s="62"/>
      <c r="X1369" s="62"/>
    </row>
    <row r="1370" spans="23:24" x14ac:dyDescent="0.2">
      <c r="W1370" s="62"/>
      <c r="X1370" s="62"/>
    </row>
    <row r="1371" spans="23:24" x14ac:dyDescent="0.2">
      <c r="W1371" s="62"/>
      <c r="X1371" s="62"/>
    </row>
    <row r="1372" spans="23:24" x14ac:dyDescent="0.2">
      <c r="W1372" s="62"/>
      <c r="X1372" s="62"/>
    </row>
    <row r="1373" spans="23:24" x14ac:dyDescent="0.2">
      <c r="W1373" s="62"/>
      <c r="X1373" s="62"/>
    </row>
    <row r="1374" spans="23:24" x14ac:dyDescent="0.2">
      <c r="W1374" s="62"/>
      <c r="X1374" s="62"/>
    </row>
    <row r="1375" spans="23:24" x14ac:dyDescent="0.2">
      <c r="W1375" s="62"/>
      <c r="X1375" s="62"/>
    </row>
    <row r="1376" spans="23:24" x14ac:dyDescent="0.2">
      <c r="W1376" s="62"/>
      <c r="X1376" s="62"/>
    </row>
    <row r="1377" spans="23:24" x14ac:dyDescent="0.2">
      <c r="W1377" s="62"/>
      <c r="X1377" s="62"/>
    </row>
    <row r="1378" spans="23:24" x14ac:dyDescent="0.2">
      <c r="W1378" s="62"/>
      <c r="X1378" s="62"/>
    </row>
    <row r="1379" spans="23:24" x14ac:dyDescent="0.2">
      <c r="W1379" s="62"/>
      <c r="X1379" s="62"/>
    </row>
    <row r="1380" spans="23:24" x14ac:dyDescent="0.2">
      <c r="W1380" s="62"/>
      <c r="X1380" s="62"/>
    </row>
    <row r="1381" spans="23:24" x14ac:dyDescent="0.2">
      <c r="W1381" s="62"/>
      <c r="X1381" s="62"/>
    </row>
    <row r="1382" spans="23:24" x14ac:dyDescent="0.2">
      <c r="W1382" s="62"/>
      <c r="X1382" s="62"/>
    </row>
    <row r="1383" spans="23:24" x14ac:dyDescent="0.2">
      <c r="W1383" s="62"/>
      <c r="X1383" s="62"/>
    </row>
    <row r="1384" spans="23:24" x14ac:dyDescent="0.2">
      <c r="W1384" s="62"/>
      <c r="X1384" s="62"/>
    </row>
    <row r="1385" spans="23:24" x14ac:dyDescent="0.2">
      <c r="W1385" s="62"/>
      <c r="X1385" s="62"/>
    </row>
    <row r="1386" spans="23:24" x14ac:dyDescent="0.2">
      <c r="W1386" s="62"/>
      <c r="X1386" s="62"/>
    </row>
    <row r="1387" spans="23:24" x14ac:dyDescent="0.2">
      <c r="W1387" s="62"/>
      <c r="X1387" s="62"/>
    </row>
    <row r="1388" spans="23:24" x14ac:dyDescent="0.2">
      <c r="W1388" s="62"/>
      <c r="X1388" s="62"/>
    </row>
    <row r="1389" spans="23:24" x14ac:dyDescent="0.2">
      <c r="W1389" s="62"/>
      <c r="X1389" s="62"/>
    </row>
    <row r="1390" spans="23:24" x14ac:dyDescent="0.2">
      <c r="W1390" s="62"/>
      <c r="X1390" s="62"/>
    </row>
    <row r="1391" spans="23:24" x14ac:dyDescent="0.2">
      <c r="W1391" s="62"/>
      <c r="X1391" s="62"/>
    </row>
    <row r="1392" spans="23:24" x14ac:dyDescent="0.2">
      <c r="W1392" s="62"/>
      <c r="X1392" s="62"/>
    </row>
    <row r="1393" spans="23:24" x14ac:dyDescent="0.2">
      <c r="W1393" s="62"/>
      <c r="X1393" s="62"/>
    </row>
    <row r="1394" spans="23:24" x14ac:dyDescent="0.2">
      <c r="W1394" s="62"/>
      <c r="X1394" s="62"/>
    </row>
    <row r="1395" spans="23:24" x14ac:dyDescent="0.2">
      <c r="W1395" s="62"/>
      <c r="X1395" s="62"/>
    </row>
    <row r="1396" spans="23:24" x14ac:dyDescent="0.2">
      <c r="W1396" s="62"/>
      <c r="X1396" s="62"/>
    </row>
    <row r="1397" spans="23:24" x14ac:dyDescent="0.2">
      <c r="W1397" s="62"/>
      <c r="X1397" s="62"/>
    </row>
    <row r="1398" spans="23:24" x14ac:dyDescent="0.2">
      <c r="W1398" s="62"/>
      <c r="X1398" s="62"/>
    </row>
    <row r="1399" spans="23:24" x14ac:dyDescent="0.2">
      <c r="W1399" s="62"/>
      <c r="X1399" s="62"/>
    </row>
    <row r="1400" spans="23:24" x14ac:dyDescent="0.2">
      <c r="W1400" s="62"/>
      <c r="X1400" s="62"/>
    </row>
    <row r="1401" spans="23:24" x14ac:dyDescent="0.2">
      <c r="W1401" s="62"/>
      <c r="X1401" s="62"/>
    </row>
    <row r="1402" spans="23:24" x14ac:dyDescent="0.2">
      <c r="W1402" s="62"/>
      <c r="X1402" s="62"/>
    </row>
    <row r="1403" spans="23:24" x14ac:dyDescent="0.2">
      <c r="W1403" s="62"/>
      <c r="X1403" s="62"/>
    </row>
    <row r="1404" spans="23:24" x14ac:dyDescent="0.2">
      <c r="W1404" s="62"/>
      <c r="X1404" s="62"/>
    </row>
    <row r="1405" spans="23:24" x14ac:dyDescent="0.2">
      <c r="W1405" s="62"/>
      <c r="X1405" s="62"/>
    </row>
    <row r="1406" spans="23:24" x14ac:dyDescent="0.2">
      <c r="W1406" s="62"/>
      <c r="X1406" s="62"/>
    </row>
    <row r="1407" spans="23:24" x14ac:dyDescent="0.2">
      <c r="W1407" s="62"/>
      <c r="X1407" s="62"/>
    </row>
    <row r="1408" spans="23:24" x14ac:dyDescent="0.2">
      <c r="W1408" s="62"/>
      <c r="X1408" s="62"/>
    </row>
    <row r="1409" spans="23:24" x14ac:dyDescent="0.2">
      <c r="W1409" s="62"/>
      <c r="X1409" s="62"/>
    </row>
    <row r="1410" spans="23:24" x14ac:dyDescent="0.2">
      <c r="W1410" s="62"/>
      <c r="X1410" s="62"/>
    </row>
    <row r="1411" spans="23:24" x14ac:dyDescent="0.2">
      <c r="W1411" s="62"/>
      <c r="X1411" s="62"/>
    </row>
    <row r="1412" spans="23:24" x14ac:dyDescent="0.2">
      <c r="W1412" s="62"/>
      <c r="X1412" s="62"/>
    </row>
    <row r="1413" spans="23:24" x14ac:dyDescent="0.2">
      <c r="W1413" s="62"/>
      <c r="X1413" s="62"/>
    </row>
    <row r="1414" spans="23:24" x14ac:dyDescent="0.2">
      <c r="W1414" s="62"/>
      <c r="X1414" s="62"/>
    </row>
    <row r="1415" spans="23:24" x14ac:dyDescent="0.2">
      <c r="W1415" s="62"/>
      <c r="X1415" s="62"/>
    </row>
    <row r="1416" spans="23:24" x14ac:dyDescent="0.2">
      <c r="W1416" s="62"/>
      <c r="X1416" s="62"/>
    </row>
    <row r="1417" spans="23:24" x14ac:dyDescent="0.2">
      <c r="W1417" s="62"/>
      <c r="X1417" s="62"/>
    </row>
    <row r="1418" spans="23:24" x14ac:dyDescent="0.2">
      <c r="W1418" s="62"/>
      <c r="X1418" s="62"/>
    </row>
    <row r="1419" spans="23:24" x14ac:dyDescent="0.2">
      <c r="W1419" s="62"/>
      <c r="X1419" s="62"/>
    </row>
    <row r="1420" spans="23:24" x14ac:dyDescent="0.2">
      <c r="W1420" s="62"/>
      <c r="X1420" s="62"/>
    </row>
    <row r="1421" spans="23:24" x14ac:dyDescent="0.2">
      <c r="W1421" s="62"/>
      <c r="X1421" s="62"/>
    </row>
    <row r="1422" spans="23:24" x14ac:dyDescent="0.2">
      <c r="W1422" s="62"/>
      <c r="X1422" s="62"/>
    </row>
    <row r="1423" spans="23:24" x14ac:dyDescent="0.2">
      <c r="W1423" s="62"/>
      <c r="X1423" s="62"/>
    </row>
    <row r="1424" spans="23:24" x14ac:dyDescent="0.2">
      <c r="W1424" s="62"/>
      <c r="X1424" s="62"/>
    </row>
    <row r="1425" spans="23:24" x14ac:dyDescent="0.2">
      <c r="W1425" s="62"/>
      <c r="X1425" s="62"/>
    </row>
    <row r="1426" spans="23:24" x14ac:dyDescent="0.2">
      <c r="W1426" s="62"/>
      <c r="X1426" s="62"/>
    </row>
    <row r="1427" spans="23:24" x14ac:dyDescent="0.2">
      <c r="W1427" s="62"/>
      <c r="X1427" s="62"/>
    </row>
    <row r="1428" spans="23:24" x14ac:dyDescent="0.2">
      <c r="W1428" s="62"/>
      <c r="X1428" s="62"/>
    </row>
    <row r="1429" spans="23:24" x14ac:dyDescent="0.2">
      <c r="W1429" s="62"/>
      <c r="X1429" s="62"/>
    </row>
    <row r="1430" spans="23:24" x14ac:dyDescent="0.2">
      <c r="W1430" s="62"/>
      <c r="X1430" s="62"/>
    </row>
    <row r="1431" spans="23:24" x14ac:dyDescent="0.2">
      <c r="W1431" s="62"/>
      <c r="X1431" s="62"/>
    </row>
    <row r="1432" spans="23:24" x14ac:dyDescent="0.2">
      <c r="W1432" s="62"/>
      <c r="X1432" s="62"/>
    </row>
    <row r="1433" spans="23:24" x14ac:dyDescent="0.2">
      <c r="W1433" s="62"/>
      <c r="X1433" s="62"/>
    </row>
    <row r="1434" spans="23:24" x14ac:dyDescent="0.2">
      <c r="W1434" s="62"/>
      <c r="X1434" s="62"/>
    </row>
    <row r="1435" spans="23:24" x14ac:dyDescent="0.2">
      <c r="W1435" s="62"/>
      <c r="X1435" s="62"/>
    </row>
    <row r="1436" spans="23:24" x14ac:dyDescent="0.2">
      <c r="W1436" s="62"/>
      <c r="X1436" s="62"/>
    </row>
    <row r="1437" spans="23:24" x14ac:dyDescent="0.2">
      <c r="W1437" s="62"/>
      <c r="X1437" s="62"/>
    </row>
    <row r="1438" spans="23:24" x14ac:dyDescent="0.2">
      <c r="W1438" s="62"/>
      <c r="X1438" s="62"/>
    </row>
    <row r="1439" spans="23:24" x14ac:dyDescent="0.2">
      <c r="W1439" s="62"/>
      <c r="X1439" s="62"/>
    </row>
    <row r="1440" spans="23:24" x14ac:dyDescent="0.2">
      <c r="W1440" s="62"/>
      <c r="X1440" s="62"/>
    </row>
    <row r="1441" spans="23:24" x14ac:dyDescent="0.2">
      <c r="W1441" s="62"/>
      <c r="X1441" s="62"/>
    </row>
    <row r="1442" spans="23:24" x14ac:dyDescent="0.2">
      <c r="W1442" s="62"/>
      <c r="X1442" s="62"/>
    </row>
    <row r="1443" spans="23:24" x14ac:dyDescent="0.2">
      <c r="W1443" s="62"/>
      <c r="X1443" s="62"/>
    </row>
    <row r="1444" spans="23:24" x14ac:dyDescent="0.2">
      <c r="W1444" s="62"/>
      <c r="X1444" s="62"/>
    </row>
    <row r="1445" spans="23:24" x14ac:dyDescent="0.2">
      <c r="W1445" s="62"/>
      <c r="X1445" s="62"/>
    </row>
    <row r="1446" spans="23:24" x14ac:dyDescent="0.2">
      <c r="W1446" s="62"/>
      <c r="X1446" s="62"/>
    </row>
    <row r="1447" spans="23:24" x14ac:dyDescent="0.2">
      <c r="W1447" s="62"/>
      <c r="X1447" s="62"/>
    </row>
    <row r="1448" spans="23:24" x14ac:dyDescent="0.2">
      <c r="W1448" s="62"/>
      <c r="X1448" s="62"/>
    </row>
    <row r="1449" spans="23:24" x14ac:dyDescent="0.2">
      <c r="W1449" s="62"/>
      <c r="X1449" s="62"/>
    </row>
    <row r="1450" spans="23:24" x14ac:dyDescent="0.2">
      <c r="W1450" s="62"/>
      <c r="X1450" s="62"/>
    </row>
    <row r="1451" spans="23:24" x14ac:dyDescent="0.2">
      <c r="W1451" s="62"/>
      <c r="X1451" s="62"/>
    </row>
    <row r="1452" spans="23:24" x14ac:dyDescent="0.2">
      <c r="W1452" s="62"/>
      <c r="X1452" s="62"/>
    </row>
    <row r="1453" spans="23:24" x14ac:dyDescent="0.2">
      <c r="W1453" s="62"/>
      <c r="X1453" s="62"/>
    </row>
    <row r="1454" spans="23:24" x14ac:dyDescent="0.2">
      <c r="W1454" s="62"/>
      <c r="X1454" s="62"/>
    </row>
    <row r="1455" spans="23:24" x14ac:dyDescent="0.2">
      <c r="W1455" s="62"/>
      <c r="X1455" s="62"/>
    </row>
    <row r="1456" spans="23:24" x14ac:dyDescent="0.2">
      <c r="W1456" s="62"/>
      <c r="X1456" s="62"/>
    </row>
    <row r="1457" spans="23:24" x14ac:dyDescent="0.2">
      <c r="W1457" s="62"/>
      <c r="X1457" s="62"/>
    </row>
    <row r="1458" spans="23:24" x14ac:dyDescent="0.2">
      <c r="W1458" s="62"/>
      <c r="X1458" s="62"/>
    </row>
    <row r="1459" spans="23:24" x14ac:dyDescent="0.2">
      <c r="W1459" s="62"/>
      <c r="X1459" s="62"/>
    </row>
    <row r="1460" spans="23:24" x14ac:dyDescent="0.2">
      <c r="W1460" s="62"/>
      <c r="X1460" s="62"/>
    </row>
    <row r="1461" spans="23:24" x14ac:dyDescent="0.2">
      <c r="W1461" s="62"/>
      <c r="X1461" s="62"/>
    </row>
    <row r="1462" spans="23:24" x14ac:dyDescent="0.2">
      <c r="W1462" s="62"/>
      <c r="X1462" s="62"/>
    </row>
    <row r="1463" spans="23:24" x14ac:dyDescent="0.2">
      <c r="W1463" s="62"/>
      <c r="X1463" s="62"/>
    </row>
    <row r="1464" spans="23:24" x14ac:dyDescent="0.2">
      <c r="W1464" s="62"/>
      <c r="X1464" s="62"/>
    </row>
    <row r="1465" spans="23:24" x14ac:dyDescent="0.2">
      <c r="W1465" s="62"/>
      <c r="X1465" s="62"/>
    </row>
    <row r="1466" spans="23:24" x14ac:dyDescent="0.2">
      <c r="W1466" s="62"/>
      <c r="X1466" s="62"/>
    </row>
    <row r="1467" spans="23:24" x14ac:dyDescent="0.2">
      <c r="W1467" s="62"/>
      <c r="X1467" s="62"/>
    </row>
    <row r="1468" spans="23:24" x14ac:dyDescent="0.2">
      <c r="W1468" s="62"/>
      <c r="X1468" s="62"/>
    </row>
    <row r="1469" spans="23:24" x14ac:dyDescent="0.2">
      <c r="W1469" s="62"/>
      <c r="X1469" s="62"/>
    </row>
    <row r="1470" spans="23:24" x14ac:dyDescent="0.2">
      <c r="W1470" s="62"/>
      <c r="X1470" s="62"/>
    </row>
    <row r="1471" spans="23:24" x14ac:dyDescent="0.2">
      <c r="W1471" s="62"/>
      <c r="X1471" s="62"/>
    </row>
    <row r="1472" spans="23:24" x14ac:dyDescent="0.2">
      <c r="W1472" s="62"/>
      <c r="X1472" s="62"/>
    </row>
    <row r="1473" spans="23:24" x14ac:dyDescent="0.2">
      <c r="W1473" s="62"/>
      <c r="X1473" s="62"/>
    </row>
    <row r="1474" spans="23:24" x14ac:dyDescent="0.2">
      <c r="W1474" s="62"/>
      <c r="X1474" s="62"/>
    </row>
    <row r="1475" spans="23:24" x14ac:dyDescent="0.2">
      <c r="W1475" s="62"/>
      <c r="X1475" s="62"/>
    </row>
    <row r="1476" spans="23:24" x14ac:dyDescent="0.2">
      <c r="W1476" s="62"/>
      <c r="X1476" s="62"/>
    </row>
    <row r="1477" spans="23:24" x14ac:dyDescent="0.2">
      <c r="W1477" s="62"/>
      <c r="X1477" s="62"/>
    </row>
    <row r="1478" spans="23:24" x14ac:dyDescent="0.2">
      <c r="W1478" s="62"/>
      <c r="X1478" s="62"/>
    </row>
    <row r="1479" spans="23:24" x14ac:dyDescent="0.2">
      <c r="W1479" s="62"/>
      <c r="X1479" s="62"/>
    </row>
    <row r="1480" spans="23:24" x14ac:dyDescent="0.2">
      <c r="W1480" s="62"/>
      <c r="X1480" s="62"/>
    </row>
    <row r="1481" spans="23:24" x14ac:dyDescent="0.2">
      <c r="W1481" s="62"/>
      <c r="X1481" s="62"/>
    </row>
    <row r="1482" spans="23:24" x14ac:dyDescent="0.2">
      <c r="W1482" s="62"/>
      <c r="X1482" s="62"/>
    </row>
    <row r="1483" spans="23:24" x14ac:dyDescent="0.2">
      <c r="W1483" s="62"/>
      <c r="X1483" s="62"/>
    </row>
    <row r="1484" spans="23:24" x14ac:dyDescent="0.2">
      <c r="W1484" s="62"/>
      <c r="X1484" s="62"/>
    </row>
    <row r="1485" spans="23:24" x14ac:dyDescent="0.2">
      <c r="W1485" s="62"/>
      <c r="X1485" s="62"/>
    </row>
    <row r="1486" spans="23:24" x14ac:dyDescent="0.2">
      <c r="W1486" s="62"/>
      <c r="X1486" s="62"/>
    </row>
    <row r="1487" spans="23:24" x14ac:dyDescent="0.2">
      <c r="W1487" s="62"/>
      <c r="X1487" s="62"/>
    </row>
    <row r="1488" spans="23:24" x14ac:dyDescent="0.2">
      <c r="W1488" s="62"/>
      <c r="X1488" s="62"/>
    </row>
    <row r="1489" spans="23:24" x14ac:dyDescent="0.2">
      <c r="W1489" s="62"/>
      <c r="X1489" s="62"/>
    </row>
    <row r="1490" spans="23:24" x14ac:dyDescent="0.2">
      <c r="W1490" s="62"/>
      <c r="X1490" s="62"/>
    </row>
    <row r="1491" spans="23:24" x14ac:dyDescent="0.2">
      <c r="W1491" s="62"/>
      <c r="X1491" s="62"/>
    </row>
    <row r="1492" spans="23:24" x14ac:dyDescent="0.2">
      <c r="W1492" s="62"/>
      <c r="X1492" s="62"/>
    </row>
    <row r="1493" spans="23:24" x14ac:dyDescent="0.2">
      <c r="W1493" s="62"/>
      <c r="X1493" s="62"/>
    </row>
    <row r="1494" spans="23:24" x14ac:dyDescent="0.2">
      <c r="W1494" s="62"/>
      <c r="X1494" s="62"/>
    </row>
    <row r="1495" spans="23:24" x14ac:dyDescent="0.2">
      <c r="W1495" s="62"/>
      <c r="X1495" s="62"/>
    </row>
    <row r="1496" spans="23:24" x14ac:dyDescent="0.2">
      <c r="W1496" s="62"/>
      <c r="X1496" s="62"/>
    </row>
    <row r="1497" spans="23:24" x14ac:dyDescent="0.2">
      <c r="W1497" s="62"/>
      <c r="X1497" s="62"/>
    </row>
    <row r="1498" spans="23:24" x14ac:dyDescent="0.2">
      <c r="W1498" s="62"/>
      <c r="X1498" s="62"/>
    </row>
    <row r="1499" spans="23:24" x14ac:dyDescent="0.2">
      <c r="W1499" s="62"/>
      <c r="X1499" s="62"/>
    </row>
    <row r="1500" spans="23:24" x14ac:dyDescent="0.2">
      <c r="W1500" s="62"/>
      <c r="X1500" s="62"/>
    </row>
    <row r="1501" spans="23:24" x14ac:dyDescent="0.2">
      <c r="W1501" s="62"/>
      <c r="X1501" s="62"/>
    </row>
    <row r="1502" spans="23:24" x14ac:dyDescent="0.2">
      <c r="W1502" s="62"/>
      <c r="X1502" s="62"/>
    </row>
    <row r="1503" spans="23:24" x14ac:dyDescent="0.2">
      <c r="W1503" s="62"/>
      <c r="X1503" s="62"/>
    </row>
    <row r="1504" spans="23:24" x14ac:dyDescent="0.2">
      <c r="W1504" s="62"/>
      <c r="X1504" s="62"/>
    </row>
    <row r="1505" spans="23:24" x14ac:dyDescent="0.2">
      <c r="W1505" s="62"/>
      <c r="X1505" s="62"/>
    </row>
    <row r="1506" spans="23:24" x14ac:dyDescent="0.2">
      <c r="W1506" s="62"/>
      <c r="X1506" s="62"/>
    </row>
    <row r="1507" spans="23:24" x14ac:dyDescent="0.2">
      <c r="W1507" s="62"/>
      <c r="X1507" s="62"/>
    </row>
    <row r="1508" spans="23:24" x14ac:dyDescent="0.2">
      <c r="W1508" s="62"/>
      <c r="X1508" s="62"/>
    </row>
    <row r="1509" spans="23:24" x14ac:dyDescent="0.2">
      <c r="W1509" s="62"/>
      <c r="X1509" s="62"/>
    </row>
    <row r="1510" spans="23:24" x14ac:dyDescent="0.2">
      <c r="W1510" s="62"/>
      <c r="X1510" s="62"/>
    </row>
    <row r="1511" spans="23:24" x14ac:dyDescent="0.2">
      <c r="W1511" s="62"/>
      <c r="X1511" s="62"/>
    </row>
    <row r="1512" spans="23:24" x14ac:dyDescent="0.2">
      <c r="W1512" s="62"/>
      <c r="X1512" s="62"/>
    </row>
    <row r="1513" spans="23:24" x14ac:dyDescent="0.2">
      <c r="W1513" s="62"/>
      <c r="X1513" s="62"/>
    </row>
    <row r="1514" spans="23:24" x14ac:dyDescent="0.2">
      <c r="W1514" s="62"/>
      <c r="X1514" s="62"/>
    </row>
    <row r="1515" spans="23:24" x14ac:dyDescent="0.2">
      <c r="W1515" s="62"/>
      <c r="X1515" s="62"/>
    </row>
    <row r="1516" spans="23:24" x14ac:dyDescent="0.2">
      <c r="W1516" s="62"/>
      <c r="X1516" s="62"/>
    </row>
    <row r="1517" spans="23:24" x14ac:dyDescent="0.2">
      <c r="W1517" s="62"/>
      <c r="X1517" s="62"/>
    </row>
    <row r="1518" spans="23:24" x14ac:dyDescent="0.2">
      <c r="W1518" s="62"/>
      <c r="X1518" s="62"/>
    </row>
    <row r="1519" spans="23:24" x14ac:dyDescent="0.2">
      <c r="W1519" s="62"/>
      <c r="X1519" s="62"/>
    </row>
    <row r="1520" spans="23:24" x14ac:dyDescent="0.2">
      <c r="W1520" s="62"/>
      <c r="X1520" s="62"/>
    </row>
    <row r="1521" spans="23:24" x14ac:dyDescent="0.2">
      <c r="W1521" s="62"/>
      <c r="X1521" s="62"/>
    </row>
    <row r="1522" spans="23:24" x14ac:dyDescent="0.2">
      <c r="W1522" s="62"/>
      <c r="X1522" s="62"/>
    </row>
    <row r="1523" spans="23:24" x14ac:dyDescent="0.2">
      <c r="W1523" s="62"/>
      <c r="X1523" s="62"/>
    </row>
    <row r="1524" spans="23:24" x14ac:dyDescent="0.2">
      <c r="W1524" s="62"/>
      <c r="X1524" s="62"/>
    </row>
    <row r="1525" spans="23:24" x14ac:dyDescent="0.2">
      <c r="W1525" s="62"/>
      <c r="X1525" s="62"/>
    </row>
    <row r="1526" spans="23:24" x14ac:dyDescent="0.2">
      <c r="W1526" s="62"/>
      <c r="X1526" s="62"/>
    </row>
    <row r="1527" spans="23:24" x14ac:dyDescent="0.2">
      <c r="W1527" s="62"/>
      <c r="X1527" s="62"/>
    </row>
    <row r="1528" spans="23:24" x14ac:dyDescent="0.2">
      <c r="W1528" s="62"/>
      <c r="X1528" s="62"/>
    </row>
    <row r="1529" spans="23:24" x14ac:dyDescent="0.2">
      <c r="W1529" s="62"/>
      <c r="X1529" s="62"/>
    </row>
    <row r="1530" spans="23:24" x14ac:dyDescent="0.2">
      <c r="W1530" s="62"/>
      <c r="X1530" s="62"/>
    </row>
    <row r="1531" spans="23:24" x14ac:dyDescent="0.2">
      <c r="W1531" s="62"/>
      <c r="X1531" s="62"/>
    </row>
    <row r="1532" spans="23:24" x14ac:dyDescent="0.2">
      <c r="W1532" s="62"/>
      <c r="X1532" s="62"/>
    </row>
    <row r="1533" spans="23:24" x14ac:dyDescent="0.2">
      <c r="W1533" s="62"/>
      <c r="X1533" s="62"/>
    </row>
    <row r="1534" spans="23:24" x14ac:dyDescent="0.2">
      <c r="W1534" s="62"/>
      <c r="X1534" s="62"/>
    </row>
    <row r="1535" spans="23:24" x14ac:dyDescent="0.2">
      <c r="W1535" s="62"/>
      <c r="X1535" s="62"/>
    </row>
    <row r="1536" spans="23:24" x14ac:dyDescent="0.2">
      <c r="W1536" s="62"/>
      <c r="X1536" s="62"/>
    </row>
    <row r="1537" spans="23:24" x14ac:dyDescent="0.2">
      <c r="W1537" s="62"/>
      <c r="X1537" s="62"/>
    </row>
    <row r="1538" spans="23:24" x14ac:dyDescent="0.2">
      <c r="W1538" s="62"/>
      <c r="X1538" s="62"/>
    </row>
    <row r="1539" spans="23:24" x14ac:dyDescent="0.2">
      <c r="W1539" s="62"/>
      <c r="X1539" s="62"/>
    </row>
    <row r="1540" spans="23:24" x14ac:dyDescent="0.2">
      <c r="W1540" s="62"/>
      <c r="X1540" s="62"/>
    </row>
    <row r="1541" spans="23:24" x14ac:dyDescent="0.2">
      <c r="W1541" s="62"/>
      <c r="X1541" s="62"/>
    </row>
    <row r="1542" spans="23:24" x14ac:dyDescent="0.2">
      <c r="W1542" s="62"/>
      <c r="X1542" s="62"/>
    </row>
    <row r="1543" spans="23:24" x14ac:dyDescent="0.2">
      <c r="W1543" s="62"/>
      <c r="X1543" s="62"/>
    </row>
    <row r="1544" spans="23:24" x14ac:dyDescent="0.2">
      <c r="W1544" s="62"/>
      <c r="X1544" s="62"/>
    </row>
    <row r="1545" spans="23:24" x14ac:dyDescent="0.2">
      <c r="W1545" s="62"/>
      <c r="X1545" s="62"/>
    </row>
    <row r="1546" spans="23:24" x14ac:dyDescent="0.2">
      <c r="W1546" s="62"/>
      <c r="X1546" s="62"/>
    </row>
    <row r="1547" spans="23:24" x14ac:dyDescent="0.2">
      <c r="W1547" s="62"/>
      <c r="X1547" s="62"/>
    </row>
    <row r="1548" spans="23:24" x14ac:dyDescent="0.2">
      <c r="W1548" s="62"/>
      <c r="X1548" s="62"/>
    </row>
    <row r="1549" spans="23:24" x14ac:dyDescent="0.2">
      <c r="W1549" s="62"/>
      <c r="X1549" s="62"/>
    </row>
    <row r="1550" spans="23:24" x14ac:dyDescent="0.2">
      <c r="W1550" s="62"/>
      <c r="X1550" s="62"/>
    </row>
    <row r="1551" spans="23:24" x14ac:dyDescent="0.2">
      <c r="W1551" s="62"/>
      <c r="X1551" s="62"/>
    </row>
    <row r="1552" spans="23:24" x14ac:dyDescent="0.2">
      <c r="W1552" s="62"/>
      <c r="X1552" s="62"/>
    </row>
    <row r="1553" spans="23:24" x14ac:dyDescent="0.2">
      <c r="W1553" s="62"/>
      <c r="X1553" s="62"/>
    </row>
    <row r="1554" spans="23:24" x14ac:dyDescent="0.2">
      <c r="W1554" s="62"/>
      <c r="X1554" s="62"/>
    </row>
    <row r="1555" spans="23:24" x14ac:dyDescent="0.2">
      <c r="W1555" s="62"/>
      <c r="X1555" s="62"/>
    </row>
    <row r="1556" spans="23:24" x14ac:dyDescent="0.2">
      <c r="W1556" s="62"/>
      <c r="X1556" s="62"/>
    </row>
    <row r="1557" spans="23:24" x14ac:dyDescent="0.2">
      <c r="W1557" s="62"/>
      <c r="X1557" s="62"/>
    </row>
    <row r="1558" spans="23:24" x14ac:dyDescent="0.2">
      <c r="W1558" s="62"/>
      <c r="X1558" s="62"/>
    </row>
    <row r="1559" spans="23:24" x14ac:dyDescent="0.2">
      <c r="W1559" s="62"/>
      <c r="X1559" s="62"/>
    </row>
    <row r="1560" spans="23:24" x14ac:dyDescent="0.2">
      <c r="W1560" s="62"/>
      <c r="X1560" s="62"/>
    </row>
    <row r="1561" spans="23:24" x14ac:dyDescent="0.2">
      <c r="W1561" s="62"/>
      <c r="X1561" s="62"/>
    </row>
    <row r="1562" spans="23:24" x14ac:dyDescent="0.2">
      <c r="W1562" s="62"/>
      <c r="X1562" s="62"/>
    </row>
    <row r="1563" spans="23:24" x14ac:dyDescent="0.2">
      <c r="W1563" s="62"/>
      <c r="X1563" s="62"/>
    </row>
    <row r="1564" spans="23:24" x14ac:dyDescent="0.2">
      <c r="W1564" s="62"/>
      <c r="X1564" s="62"/>
    </row>
    <row r="1565" spans="23:24" x14ac:dyDescent="0.2">
      <c r="W1565" s="62"/>
      <c r="X1565" s="62"/>
    </row>
    <row r="1566" spans="23:24" x14ac:dyDescent="0.2">
      <c r="W1566" s="62"/>
      <c r="X1566" s="62"/>
    </row>
    <row r="1567" spans="23:24" x14ac:dyDescent="0.2">
      <c r="W1567" s="62"/>
      <c r="X1567" s="62"/>
    </row>
    <row r="1568" spans="23:24" x14ac:dyDescent="0.2">
      <c r="W1568" s="62"/>
      <c r="X1568" s="62"/>
    </row>
    <row r="1569" spans="23:24" x14ac:dyDescent="0.2">
      <c r="W1569" s="62"/>
      <c r="X1569" s="62"/>
    </row>
    <row r="1570" spans="23:24" x14ac:dyDescent="0.2">
      <c r="W1570" s="62"/>
      <c r="X1570" s="62"/>
    </row>
    <row r="1571" spans="23:24" x14ac:dyDescent="0.2">
      <c r="W1571" s="62"/>
      <c r="X1571" s="62"/>
    </row>
    <row r="1572" spans="23:24" x14ac:dyDescent="0.2">
      <c r="W1572" s="62"/>
      <c r="X1572" s="62"/>
    </row>
    <row r="1573" spans="23:24" x14ac:dyDescent="0.2">
      <c r="W1573" s="62"/>
      <c r="X1573" s="62"/>
    </row>
    <row r="1574" spans="23:24" x14ac:dyDescent="0.2">
      <c r="W1574" s="62"/>
      <c r="X1574" s="62"/>
    </row>
    <row r="1575" spans="23:24" x14ac:dyDescent="0.2">
      <c r="W1575" s="62"/>
      <c r="X1575" s="62"/>
    </row>
    <row r="1576" spans="23:24" x14ac:dyDescent="0.2">
      <c r="W1576" s="62"/>
      <c r="X1576" s="62"/>
    </row>
    <row r="1577" spans="23:24" x14ac:dyDescent="0.2">
      <c r="W1577" s="62"/>
      <c r="X1577" s="62"/>
    </row>
    <row r="1578" spans="23:24" x14ac:dyDescent="0.2">
      <c r="W1578" s="62"/>
      <c r="X1578" s="62"/>
    </row>
    <row r="1579" spans="23:24" x14ac:dyDescent="0.2">
      <c r="W1579" s="62"/>
      <c r="X1579" s="62"/>
    </row>
    <row r="1580" spans="23:24" x14ac:dyDescent="0.2">
      <c r="W1580" s="62"/>
      <c r="X1580" s="62"/>
    </row>
    <row r="1581" spans="23:24" x14ac:dyDescent="0.2">
      <c r="W1581" s="62"/>
      <c r="X1581" s="62"/>
    </row>
    <row r="1582" spans="23:24" x14ac:dyDescent="0.2">
      <c r="W1582" s="62"/>
      <c r="X1582" s="62"/>
    </row>
    <row r="1583" spans="23:24" x14ac:dyDescent="0.2">
      <c r="W1583" s="62"/>
      <c r="X1583" s="62"/>
    </row>
    <row r="1584" spans="23:24" x14ac:dyDescent="0.2">
      <c r="W1584" s="62"/>
      <c r="X1584" s="62"/>
    </row>
    <row r="1585" spans="23:24" x14ac:dyDescent="0.2">
      <c r="W1585" s="62"/>
      <c r="X1585" s="62"/>
    </row>
    <row r="1586" spans="23:24" x14ac:dyDescent="0.2">
      <c r="W1586" s="62"/>
      <c r="X1586" s="62"/>
    </row>
    <row r="1587" spans="23:24" x14ac:dyDescent="0.2">
      <c r="W1587" s="62"/>
      <c r="X1587" s="62"/>
    </row>
    <row r="1588" spans="23:24" x14ac:dyDescent="0.2">
      <c r="W1588" s="62"/>
      <c r="X1588" s="62"/>
    </row>
    <row r="1589" spans="23:24" x14ac:dyDescent="0.2">
      <c r="W1589" s="62"/>
      <c r="X1589" s="62"/>
    </row>
    <row r="1590" spans="23:24" x14ac:dyDescent="0.2">
      <c r="W1590" s="62"/>
      <c r="X1590" s="62"/>
    </row>
    <row r="1591" spans="23:24" x14ac:dyDescent="0.2">
      <c r="W1591" s="62"/>
      <c r="X1591" s="62"/>
    </row>
    <row r="1592" spans="23:24" x14ac:dyDescent="0.2">
      <c r="W1592" s="62"/>
      <c r="X1592" s="62"/>
    </row>
    <row r="1593" spans="23:24" x14ac:dyDescent="0.2">
      <c r="W1593" s="62"/>
      <c r="X1593" s="62"/>
    </row>
    <row r="1594" spans="23:24" x14ac:dyDescent="0.2">
      <c r="W1594" s="62"/>
      <c r="X1594" s="62"/>
    </row>
    <row r="1595" spans="23:24" x14ac:dyDescent="0.2">
      <c r="W1595" s="62"/>
      <c r="X1595" s="62"/>
    </row>
    <row r="1596" spans="23:24" x14ac:dyDescent="0.2">
      <c r="W1596" s="62"/>
      <c r="X1596" s="62"/>
    </row>
    <row r="1597" spans="23:24" x14ac:dyDescent="0.2">
      <c r="W1597" s="62"/>
      <c r="X1597" s="62"/>
    </row>
    <row r="1598" spans="23:24" x14ac:dyDescent="0.2">
      <c r="W1598" s="62"/>
      <c r="X1598" s="62"/>
    </row>
    <row r="1599" spans="23:24" x14ac:dyDescent="0.2">
      <c r="W1599" s="62"/>
      <c r="X1599" s="62"/>
    </row>
    <row r="1600" spans="23:24" x14ac:dyDescent="0.2">
      <c r="W1600" s="62"/>
      <c r="X1600" s="62"/>
    </row>
    <row r="1601" spans="23:24" x14ac:dyDescent="0.2">
      <c r="W1601" s="62"/>
      <c r="X1601" s="62"/>
    </row>
    <row r="1602" spans="23:24" x14ac:dyDescent="0.2">
      <c r="W1602" s="62"/>
      <c r="X1602" s="62"/>
    </row>
    <row r="1603" spans="23:24" x14ac:dyDescent="0.2">
      <c r="W1603" s="62"/>
      <c r="X1603" s="62"/>
    </row>
    <row r="1604" spans="23:24" x14ac:dyDescent="0.2">
      <c r="W1604" s="62"/>
      <c r="X1604" s="62"/>
    </row>
    <row r="1605" spans="23:24" x14ac:dyDescent="0.2">
      <c r="W1605" s="62"/>
      <c r="X1605" s="62"/>
    </row>
    <row r="1606" spans="23:24" x14ac:dyDescent="0.2">
      <c r="W1606" s="62"/>
      <c r="X1606" s="62"/>
    </row>
    <row r="1607" spans="23:24" x14ac:dyDescent="0.2">
      <c r="W1607" s="62"/>
      <c r="X1607" s="62"/>
    </row>
    <row r="1608" spans="23:24" x14ac:dyDescent="0.2">
      <c r="W1608" s="62"/>
      <c r="X1608" s="62"/>
    </row>
    <row r="1609" spans="23:24" x14ac:dyDescent="0.2">
      <c r="W1609" s="62"/>
      <c r="X1609" s="62"/>
    </row>
    <row r="1610" spans="23:24" x14ac:dyDescent="0.2">
      <c r="W1610" s="62"/>
      <c r="X1610" s="62"/>
    </row>
    <row r="1611" spans="23:24" x14ac:dyDescent="0.2">
      <c r="W1611" s="62"/>
      <c r="X1611" s="62"/>
    </row>
    <row r="1612" spans="23:24" x14ac:dyDescent="0.2">
      <c r="W1612" s="62"/>
      <c r="X1612" s="62"/>
    </row>
    <row r="1613" spans="23:24" x14ac:dyDescent="0.2">
      <c r="W1613" s="62"/>
      <c r="X1613" s="62"/>
    </row>
    <row r="1614" spans="23:24" x14ac:dyDescent="0.2">
      <c r="W1614" s="62"/>
      <c r="X1614" s="62"/>
    </row>
    <row r="1615" spans="23:24" x14ac:dyDescent="0.2">
      <c r="W1615" s="62"/>
      <c r="X1615" s="62"/>
    </row>
    <row r="1616" spans="23:24" x14ac:dyDescent="0.2">
      <c r="W1616" s="62"/>
      <c r="X1616" s="62"/>
    </row>
    <row r="1617" spans="23:24" x14ac:dyDescent="0.2">
      <c r="W1617" s="62"/>
      <c r="X1617" s="62"/>
    </row>
    <row r="1618" spans="23:24" x14ac:dyDescent="0.2">
      <c r="W1618" s="62"/>
      <c r="X1618" s="62"/>
    </row>
    <row r="1619" spans="23:24" x14ac:dyDescent="0.2">
      <c r="W1619" s="62"/>
      <c r="X1619" s="62"/>
    </row>
    <row r="1620" spans="23:24" x14ac:dyDescent="0.2">
      <c r="W1620" s="62"/>
      <c r="X1620" s="62"/>
    </row>
    <row r="1621" spans="23:24" x14ac:dyDescent="0.2">
      <c r="W1621" s="62"/>
      <c r="X1621" s="62"/>
    </row>
    <row r="1622" spans="23:24" x14ac:dyDescent="0.2">
      <c r="W1622" s="62"/>
      <c r="X1622" s="62"/>
    </row>
    <row r="1623" spans="23:24" x14ac:dyDescent="0.2">
      <c r="W1623" s="62"/>
      <c r="X1623" s="62"/>
    </row>
    <row r="1624" spans="23:24" x14ac:dyDescent="0.2">
      <c r="W1624" s="62"/>
      <c r="X1624" s="62"/>
    </row>
    <row r="1625" spans="23:24" x14ac:dyDescent="0.2">
      <c r="W1625" s="62"/>
      <c r="X1625" s="62"/>
    </row>
    <row r="1626" spans="23:24" x14ac:dyDescent="0.2">
      <c r="W1626" s="62"/>
      <c r="X1626" s="62"/>
    </row>
    <row r="1627" spans="23:24" x14ac:dyDescent="0.2">
      <c r="W1627" s="62"/>
      <c r="X1627" s="62"/>
    </row>
    <row r="1628" spans="23:24" x14ac:dyDescent="0.2">
      <c r="W1628" s="62"/>
      <c r="X1628" s="62"/>
    </row>
    <row r="1629" spans="23:24" x14ac:dyDescent="0.2">
      <c r="W1629" s="62"/>
      <c r="X1629" s="62"/>
    </row>
    <row r="1630" spans="23:24" x14ac:dyDescent="0.2">
      <c r="W1630" s="62"/>
      <c r="X1630" s="62"/>
    </row>
    <row r="1631" spans="23:24" x14ac:dyDescent="0.2">
      <c r="W1631" s="62"/>
      <c r="X1631" s="62"/>
    </row>
    <row r="1632" spans="23:24" x14ac:dyDescent="0.2">
      <c r="W1632" s="62"/>
      <c r="X1632" s="62"/>
    </row>
    <row r="1633" spans="23:24" x14ac:dyDescent="0.2">
      <c r="W1633" s="62"/>
      <c r="X1633" s="62"/>
    </row>
    <row r="1634" spans="23:24" x14ac:dyDescent="0.2">
      <c r="W1634" s="62"/>
      <c r="X1634" s="62"/>
    </row>
    <row r="1635" spans="23:24" x14ac:dyDescent="0.2">
      <c r="W1635" s="62"/>
      <c r="X1635" s="62"/>
    </row>
    <row r="1636" spans="23:24" x14ac:dyDescent="0.2">
      <c r="W1636" s="62"/>
      <c r="X1636" s="62"/>
    </row>
    <row r="1637" spans="23:24" x14ac:dyDescent="0.2">
      <c r="W1637" s="62"/>
      <c r="X1637" s="62"/>
    </row>
    <row r="1638" spans="23:24" x14ac:dyDescent="0.2">
      <c r="W1638" s="62"/>
      <c r="X1638" s="62"/>
    </row>
    <row r="1639" spans="23:24" x14ac:dyDescent="0.2">
      <c r="W1639" s="62"/>
      <c r="X1639" s="62"/>
    </row>
    <row r="1640" spans="23:24" x14ac:dyDescent="0.2">
      <c r="W1640" s="62"/>
      <c r="X1640" s="62"/>
    </row>
    <row r="1641" spans="23:24" x14ac:dyDescent="0.2">
      <c r="W1641" s="62"/>
      <c r="X1641" s="62"/>
    </row>
    <row r="1642" spans="23:24" x14ac:dyDescent="0.2">
      <c r="W1642" s="62"/>
      <c r="X1642" s="62"/>
    </row>
    <row r="1643" spans="23:24" x14ac:dyDescent="0.2">
      <c r="W1643" s="62"/>
      <c r="X1643" s="62"/>
    </row>
    <row r="1644" spans="23:24" x14ac:dyDescent="0.2">
      <c r="W1644" s="62"/>
      <c r="X1644" s="62"/>
    </row>
    <row r="1645" spans="23:24" x14ac:dyDescent="0.2">
      <c r="W1645" s="62"/>
      <c r="X1645" s="62"/>
    </row>
    <row r="1646" spans="23:24" x14ac:dyDescent="0.2">
      <c r="W1646" s="62"/>
      <c r="X1646" s="62"/>
    </row>
    <row r="1647" spans="23:24" x14ac:dyDescent="0.2">
      <c r="W1647" s="62"/>
      <c r="X1647" s="62"/>
    </row>
    <row r="1648" spans="23:24" x14ac:dyDescent="0.2">
      <c r="W1648" s="62"/>
      <c r="X1648" s="62"/>
    </row>
    <row r="1649" spans="23:24" x14ac:dyDescent="0.2">
      <c r="W1649" s="62"/>
      <c r="X1649" s="62"/>
    </row>
    <row r="1650" spans="23:24" x14ac:dyDescent="0.2">
      <c r="W1650" s="62"/>
      <c r="X1650" s="62"/>
    </row>
    <row r="1651" spans="23:24" x14ac:dyDescent="0.2">
      <c r="W1651" s="62"/>
      <c r="X1651" s="62"/>
    </row>
    <row r="1652" spans="23:24" x14ac:dyDescent="0.2">
      <c r="W1652" s="62"/>
      <c r="X1652" s="62"/>
    </row>
    <row r="1653" spans="23:24" x14ac:dyDescent="0.2">
      <c r="W1653" s="62"/>
      <c r="X1653" s="62"/>
    </row>
    <row r="1654" spans="23:24" x14ac:dyDescent="0.2">
      <c r="W1654" s="62"/>
      <c r="X1654" s="62"/>
    </row>
    <row r="1655" spans="23:24" x14ac:dyDescent="0.2">
      <c r="W1655" s="62"/>
      <c r="X1655" s="62"/>
    </row>
    <row r="1656" spans="23:24" x14ac:dyDescent="0.2">
      <c r="W1656" s="62"/>
      <c r="X1656" s="62"/>
    </row>
    <row r="1657" spans="23:24" x14ac:dyDescent="0.2">
      <c r="W1657" s="62"/>
      <c r="X1657" s="62"/>
    </row>
    <row r="1658" spans="23:24" x14ac:dyDescent="0.2">
      <c r="W1658" s="62"/>
      <c r="X1658" s="62"/>
    </row>
    <row r="1659" spans="23:24" x14ac:dyDescent="0.2">
      <c r="W1659" s="62"/>
      <c r="X1659" s="62"/>
    </row>
    <row r="1660" spans="23:24" x14ac:dyDescent="0.2">
      <c r="W1660" s="62"/>
      <c r="X1660" s="62"/>
    </row>
    <row r="1661" spans="23:24" x14ac:dyDescent="0.2">
      <c r="W1661" s="62"/>
      <c r="X1661" s="62"/>
    </row>
    <row r="1662" spans="23:24" x14ac:dyDescent="0.2">
      <c r="W1662" s="62"/>
      <c r="X1662" s="62"/>
    </row>
    <row r="1663" spans="23:24" x14ac:dyDescent="0.2">
      <c r="W1663" s="62"/>
      <c r="X1663" s="62"/>
    </row>
    <row r="1664" spans="23:24" x14ac:dyDescent="0.2">
      <c r="W1664" s="62"/>
      <c r="X1664" s="62"/>
    </row>
    <row r="1665" spans="23:24" x14ac:dyDescent="0.2">
      <c r="W1665" s="62"/>
      <c r="X1665" s="62"/>
    </row>
    <row r="1666" spans="23:24" x14ac:dyDescent="0.2">
      <c r="W1666" s="62"/>
      <c r="X1666" s="62"/>
    </row>
    <row r="1667" spans="23:24" x14ac:dyDescent="0.2">
      <c r="W1667" s="62"/>
      <c r="X1667" s="62"/>
    </row>
    <row r="1668" spans="23:24" x14ac:dyDescent="0.2">
      <c r="W1668" s="62"/>
      <c r="X1668" s="62"/>
    </row>
    <row r="1669" spans="23:24" x14ac:dyDescent="0.2">
      <c r="W1669" s="62"/>
      <c r="X1669" s="62"/>
    </row>
    <row r="1670" spans="23:24" x14ac:dyDescent="0.2">
      <c r="W1670" s="62"/>
      <c r="X1670" s="62"/>
    </row>
    <row r="1671" spans="23:24" x14ac:dyDescent="0.2">
      <c r="W1671" s="62"/>
      <c r="X1671" s="62"/>
    </row>
    <row r="1672" spans="23:24" x14ac:dyDescent="0.2">
      <c r="W1672" s="62"/>
      <c r="X1672" s="62"/>
    </row>
    <row r="1673" spans="23:24" x14ac:dyDescent="0.2">
      <c r="W1673" s="62"/>
      <c r="X1673" s="62"/>
    </row>
    <row r="1674" spans="23:24" x14ac:dyDescent="0.2">
      <c r="W1674" s="62"/>
      <c r="X1674" s="62"/>
    </row>
    <row r="1675" spans="23:24" x14ac:dyDescent="0.2">
      <c r="W1675" s="62"/>
      <c r="X1675" s="62"/>
    </row>
    <row r="1676" spans="23:24" x14ac:dyDescent="0.2">
      <c r="W1676" s="62"/>
      <c r="X1676" s="62"/>
    </row>
    <row r="1677" spans="23:24" x14ac:dyDescent="0.2">
      <c r="W1677" s="62"/>
      <c r="X1677" s="62"/>
    </row>
    <row r="1678" spans="23:24" x14ac:dyDescent="0.2">
      <c r="W1678" s="62"/>
      <c r="X1678" s="62"/>
    </row>
    <row r="1679" spans="23:24" x14ac:dyDescent="0.2">
      <c r="W1679" s="62"/>
      <c r="X1679" s="62"/>
    </row>
    <row r="1680" spans="23:24" x14ac:dyDescent="0.2">
      <c r="W1680" s="62"/>
      <c r="X1680" s="62"/>
    </row>
    <row r="1681" spans="23:24" x14ac:dyDescent="0.2">
      <c r="W1681" s="62"/>
      <c r="X1681" s="62"/>
    </row>
    <row r="1682" spans="23:24" x14ac:dyDescent="0.2">
      <c r="W1682" s="62"/>
      <c r="X1682" s="62"/>
    </row>
    <row r="1683" spans="23:24" x14ac:dyDescent="0.2">
      <c r="W1683" s="62"/>
      <c r="X1683" s="62"/>
    </row>
    <row r="1684" spans="23:24" x14ac:dyDescent="0.2">
      <c r="W1684" s="62"/>
      <c r="X1684" s="62"/>
    </row>
    <row r="1685" spans="23:24" x14ac:dyDescent="0.2">
      <c r="W1685" s="62"/>
      <c r="X1685" s="62"/>
    </row>
    <row r="1686" spans="23:24" x14ac:dyDescent="0.2">
      <c r="W1686" s="62"/>
      <c r="X1686" s="62"/>
    </row>
    <row r="1687" spans="23:24" x14ac:dyDescent="0.2">
      <c r="W1687" s="62"/>
      <c r="X1687" s="62"/>
    </row>
    <row r="1688" spans="23:24" x14ac:dyDescent="0.2">
      <c r="W1688" s="62"/>
      <c r="X1688" s="62"/>
    </row>
    <row r="1689" spans="23:24" x14ac:dyDescent="0.2">
      <c r="W1689" s="62"/>
      <c r="X1689" s="62"/>
    </row>
    <row r="1690" spans="23:24" x14ac:dyDescent="0.2">
      <c r="W1690" s="62"/>
      <c r="X1690" s="62"/>
    </row>
    <row r="1691" spans="23:24" x14ac:dyDescent="0.2">
      <c r="W1691" s="62"/>
      <c r="X1691" s="62"/>
    </row>
    <row r="1692" spans="23:24" x14ac:dyDescent="0.2">
      <c r="W1692" s="62"/>
      <c r="X1692" s="62"/>
    </row>
    <row r="1693" spans="23:24" x14ac:dyDescent="0.2">
      <c r="W1693" s="62"/>
      <c r="X1693" s="62"/>
    </row>
    <row r="1694" spans="23:24" x14ac:dyDescent="0.2">
      <c r="W1694" s="62"/>
      <c r="X1694" s="62"/>
    </row>
    <row r="1695" spans="23:24" x14ac:dyDescent="0.2">
      <c r="W1695" s="62"/>
      <c r="X1695" s="62"/>
    </row>
    <row r="1696" spans="23:24" x14ac:dyDescent="0.2">
      <c r="W1696" s="62"/>
      <c r="X1696" s="62"/>
    </row>
    <row r="1697" spans="23:24" x14ac:dyDescent="0.2">
      <c r="W1697" s="62"/>
      <c r="X1697" s="62"/>
    </row>
    <row r="1698" spans="23:24" x14ac:dyDescent="0.2">
      <c r="W1698" s="62"/>
      <c r="X1698" s="62"/>
    </row>
    <row r="1699" spans="23:24" x14ac:dyDescent="0.2">
      <c r="W1699" s="62"/>
      <c r="X1699" s="62"/>
    </row>
    <row r="1700" spans="23:24" x14ac:dyDescent="0.2">
      <c r="W1700" s="62"/>
      <c r="X1700" s="62"/>
    </row>
    <row r="1701" spans="23:24" x14ac:dyDescent="0.2">
      <c r="W1701" s="62"/>
      <c r="X1701" s="62"/>
    </row>
    <row r="1702" spans="23:24" x14ac:dyDescent="0.2">
      <c r="W1702" s="62"/>
      <c r="X1702" s="62"/>
    </row>
    <row r="1703" spans="23:24" x14ac:dyDescent="0.2">
      <c r="W1703" s="62"/>
      <c r="X1703" s="62"/>
    </row>
    <row r="1704" spans="23:24" x14ac:dyDescent="0.2">
      <c r="W1704" s="62"/>
      <c r="X1704" s="62"/>
    </row>
    <row r="1705" spans="23:24" x14ac:dyDescent="0.2">
      <c r="W1705" s="62"/>
      <c r="X1705" s="62"/>
    </row>
    <row r="1706" spans="23:24" x14ac:dyDescent="0.2">
      <c r="W1706" s="62"/>
      <c r="X1706" s="62"/>
    </row>
    <row r="1707" spans="23:24" x14ac:dyDescent="0.2">
      <c r="W1707" s="62"/>
      <c r="X1707" s="62"/>
    </row>
    <row r="1708" spans="23:24" x14ac:dyDescent="0.2">
      <c r="W1708" s="62"/>
      <c r="X1708" s="62"/>
    </row>
    <row r="1709" spans="23:24" x14ac:dyDescent="0.2">
      <c r="W1709" s="62"/>
      <c r="X1709" s="62"/>
    </row>
    <row r="1710" spans="23:24" x14ac:dyDescent="0.2">
      <c r="W1710" s="62"/>
      <c r="X1710" s="62"/>
    </row>
    <row r="1711" spans="23:24" x14ac:dyDescent="0.2">
      <c r="W1711" s="62"/>
      <c r="X1711" s="62"/>
    </row>
    <row r="1712" spans="23:24" x14ac:dyDescent="0.2">
      <c r="W1712" s="62"/>
      <c r="X1712" s="62"/>
    </row>
    <row r="1713" spans="23:24" x14ac:dyDescent="0.2">
      <c r="W1713" s="62"/>
      <c r="X1713" s="62"/>
    </row>
    <row r="1714" spans="23:24" x14ac:dyDescent="0.2">
      <c r="W1714" s="62"/>
      <c r="X1714" s="62"/>
    </row>
    <row r="1715" spans="23:24" x14ac:dyDescent="0.2">
      <c r="W1715" s="62"/>
      <c r="X1715" s="62"/>
    </row>
    <row r="1716" spans="23:24" x14ac:dyDescent="0.2">
      <c r="W1716" s="62"/>
      <c r="X1716" s="62"/>
    </row>
    <row r="1717" spans="23:24" x14ac:dyDescent="0.2">
      <c r="W1717" s="62"/>
      <c r="X1717" s="62"/>
    </row>
    <row r="1718" spans="23:24" x14ac:dyDescent="0.2">
      <c r="W1718" s="62"/>
      <c r="X1718" s="62"/>
    </row>
    <row r="1719" spans="23:24" x14ac:dyDescent="0.2">
      <c r="W1719" s="62"/>
      <c r="X1719" s="62"/>
    </row>
    <row r="1720" spans="23:24" x14ac:dyDescent="0.2">
      <c r="W1720" s="62"/>
      <c r="X1720" s="62"/>
    </row>
    <row r="1721" spans="23:24" x14ac:dyDescent="0.2">
      <c r="W1721" s="62"/>
      <c r="X1721" s="62"/>
    </row>
    <row r="1722" spans="23:24" x14ac:dyDescent="0.2">
      <c r="W1722" s="62"/>
      <c r="X1722" s="62"/>
    </row>
    <row r="1723" spans="23:24" x14ac:dyDescent="0.2">
      <c r="W1723" s="62"/>
      <c r="X1723" s="62"/>
    </row>
    <row r="1724" spans="23:24" x14ac:dyDescent="0.2">
      <c r="W1724" s="62"/>
      <c r="X1724" s="62"/>
    </row>
    <row r="1725" spans="23:24" x14ac:dyDescent="0.2">
      <c r="W1725" s="62"/>
      <c r="X1725" s="62"/>
    </row>
    <row r="1726" spans="23:24" x14ac:dyDescent="0.2">
      <c r="W1726" s="62"/>
      <c r="X1726" s="62"/>
    </row>
    <row r="1727" spans="23:24" x14ac:dyDescent="0.2">
      <c r="W1727" s="62"/>
      <c r="X1727" s="62"/>
    </row>
    <row r="1728" spans="23:24" x14ac:dyDescent="0.2">
      <c r="W1728" s="62"/>
      <c r="X1728" s="62"/>
    </row>
    <row r="1729" spans="23:24" x14ac:dyDescent="0.2">
      <c r="W1729" s="62"/>
      <c r="X1729" s="62"/>
    </row>
    <row r="1730" spans="23:24" x14ac:dyDescent="0.2">
      <c r="W1730" s="62"/>
      <c r="X1730" s="62"/>
    </row>
    <row r="1731" spans="23:24" x14ac:dyDescent="0.2">
      <c r="W1731" s="62"/>
      <c r="X1731" s="62"/>
    </row>
    <row r="1732" spans="23:24" x14ac:dyDescent="0.2">
      <c r="W1732" s="62"/>
      <c r="X1732" s="62"/>
    </row>
    <row r="1733" spans="23:24" x14ac:dyDescent="0.2">
      <c r="W1733" s="62"/>
      <c r="X1733" s="62"/>
    </row>
    <row r="1734" spans="23:24" x14ac:dyDescent="0.2">
      <c r="W1734" s="62"/>
      <c r="X1734" s="62"/>
    </row>
    <row r="1735" spans="23:24" x14ac:dyDescent="0.2">
      <c r="W1735" s="62"/>
      <c r="X1735" s="62"/>
    </row>
    <row r="1736" spans="23:24" x14ac:dyDescent="0.2">
      <c r="W1736" s="62"/>
      <c r="X1736" s="62"/>
    </row>
    <row r="1737" spans="23:24" x14ac:dyDescent="0.2">
      <c r="W1737" s="62"/>
      <c r="X1737" s="62"/>
    </row>
    <row r="1738" spans="23:24" x14ac:dyDescent="0.2">
      <c r="W1738" s="62"/>
      <c r="X1738" s="62"/>
    </row>
    <row r="1739" spans="23:24" x14ac:dyDescent="0.2">
      <c r="W1739" s="62"/>
      <c r="X1739" s="62"/>
    </row>
    <row r="1740" spans="23:24" x14ac:dyDescent="0.2">
      <c r="W1740" s="62"/>
      <c r="X1740" s="62"/>
    </row>
    <row r="1741" spans="23:24" x14ac:dyDescent="0.2">
      <c r="W1741" s="62"/>
      <c r="X1741" s="62"/>
    </row>
    <row r="1742" spans="23:24" x14ac:dyDescent="0.2">
      <c r="W1742" s="62"/>
      <c r="X1742" s="62"/>
    </row>
    <row r="1743" spans="23:24" x14ac:dyDescent="0.2">
      <c r="W1743" s="62"/>
      <c r="X1743" s="62"/>
    </row>
    <row r="1744" spans="23:24" x14ac:dyDescent="0.2">
      <c r="W1744" s="62"/>
      <c r="X1744" s="62"/>
    </row>
    <row r="1745" spans="23:24" x14ac:dyDescent="0.2">
      <c r="W1745" s="62"/>
      <c r="X1745" s="62"/>
    </row>
    <row r="1746" spans="23:24" x14ac:dyDescent="0.2">
      <c r="W1746" s="62"/>
      <c r="X1746" s="62"/>
    </row>
    <row r="1747" spans="23:24" x14ac:dyDescent="0.2">
      <c r="W1747" s="62"/>
      <c r="X1747" s="62"/>
    </row>
    <row r="1748" spans="23:24" x14ac:dyDescent="0.2">
      <c r="W1748" s="62"/>
      <c r="X1748" s="62"/>
    </row>
    <row r="1749" spans="23:24" x14ac:dyDescent="0.2">
      <c r="W1749" s="62"/>
      <c r="X1749" s="62"/>
    </row>
    <row r="1750" spans="23:24" x14ac:dyDescent="0.2">
      <c r="W1750" s="62"/>
      <c r="X1750" s="62"/>
    </row>
    <row r="1751" spans="23:24" x14ac:dyDescent="0.2">
      <c r="W1751" s="62"/>
      <c r="X1751" s="62"/>
    </row>
    <row r="1752" spans="23:24" x14ac:dyDescent="0.2">
      <c r="W1752" s="62"/>
      <c r="X1752" s="62"/>
    </row>
    <row r="1753" spans="23:24" x14ac:dyDescent="0.2">
      <c r="W1753" s="62"/>
      <c r="X1753" s="62"/>
    </row>
    <row r="1754" spans="23:24" x14ac:dyDescent="0.2">
      <c r="W1754" s="62"/>
      <c r="X1754" s="62"/>
    </row>
    <row r="1755" spans="23:24" x14ac:dyDescent="0.2">
      <c r="W1755" s="62"/>
      <c r="X1755" s="62"/>
    </row>
    <row r="1756" spans="23:24" x14ac:dyDescent="0.2">
      <c r="W1756" s="62"/>
      <c r="X1756" s="62"/>
    </row>
    <row r="1757" spans="23:24" x14ac:dyDescent="0.2">
      <c r="W1757" s="62"/>
      <c r="X1757" s="62"/>
    </row>
    <row r="1758" spans="23:24" x14ac:dyDescent="0.2">
      <c r="W1758" s="62"/>
      <c r="X1758" s="62"/>
    </row>
    <row r="1759" spans="23:24" x14ac:dyDescent="0.2">
      <c r="W1759" s="62"/>
      <c r="X1759" s="62"/>
    </row>
    <row r="1760" spans="23:24" x14ac:dyDescent="0.2">
      <c r="W1760" s="62"/>
      <c r="X1760" s="62"/>
    </row>
    <row r="1761" spans="23:24" x14ac:dyDescent="0.2">
      <c r="W1761" s="62"/>
      <c r="X1761" s="62"/>
    </row>
    <row r="1762" spans="23:24" x14ac:dyDescent="0.2">
      <c r="W1762" s="62"/>
      <c r="X1762" s="62"/>
    </row>
    <row r="1763" spans="23:24" x14ac:dyDescent="0.2">
      <c r="W1763" s="62"/>
      <c r="X1763" s="62"/>
    </row>
    <row r="1764" spans="23:24" x14ac:dyDescent="0.2">
      <c r="W1764" s="62"/>
      <c r="X1764" s="62"/>
    </row>
    <row r="1765" spans="23:24" x14ac:dyDescent="0.2">
      <c r="W1765" s="62"/>
      <c r="X1765" s="62"/>
    </row>
    <row r="1766" spans="23:24" x14ac:dyDescent="0.2">
      <c r="W1766" s="62"/>
      <c r="X1766" s="62"/>
    </row>
    <row r="1767" spans="23:24" x14ac:dyDescent="0.2">
      <c r="W1767" s="62"/>
      <c r="X1767" s="62"/>
    </row>
    <row r="1768" spans="23:24" x14ac:dyDescent="0.2">
      <c r="W1768" s="62"/>
      <c r="X1768" s="62"/>
    </row>
    <row r="1769" spans="23:24" x14ac:dyDescent="0.2">
      <c r="W1769" s="62"/>
      <c r="X1769" s="62"/>
    </row>
    <row r="1770" spans="23:24" x14ac:dyDescent="0.2">
      <c r="W1770" s="62"/>
      <c r="X1770" s="62"/>
    </row>
    <row r="1771" spans="23:24" x14ac:dyDescent="0.2">
      <c r="W1771" s="62"/>
      <c r="X1771" s="62"/>
    </row>
    <row r="1772" spans="23:24" x14ac:dyDescent="0.2">
      <c r="W1772" s="62"/>
      <c r="X1772" s="62"/>
    </row>
    <row r="1773" spans="23:24" x14ac:dyDescent="0.2">
      <c r="W1773" s="62"/>
      <c r="X1773" s="62"/>
    </row>
    <row r="1774" spans="23:24" x14ac:dyDescent="0.2">
      <c r="W1774" s="62"/>
      <c r="X1774" s="62"/>
    </row>
    <row r="1775" spans="23:24" x14ac:dyDescent="0.2">
      <c r="W1775" s="62"/>
      <c r="X1775" s="62"/>
    </row>
    <row r="1776" spans="23:24" x14ac:dyDescent="0.2">
      <c r="W1776" s="62"/>
      <c r="X1776" s="62"/>
    </row>
    <row r="1777" spans="23:24" x14ac:dyDescent="0.2">
      <c r="W1777" s="62"/>
      <c r="X1777" s="62"/>
    </row>
    <row r="1778" spans="23:24" x14ac:dyDescent="0.2">
      <c r="W1778" s="62"/>
      <c r="X1778" s="62"/>
    </row>
    <row r="1779" spans="23:24" x14ac:dyDescent="0.2">
      <c r="W1779" s="62"/>
      <c r="X1779" s="62"/>
    </row>
    <row r="1780" spans="23:24" x14ac:dyDescent="0.2">
      <c r="W1780" s="62"/>
      <c r="X1780" s="62"/>
    </row>
    <row r="1781" spans="23:24" x14ac:dyDescent="0.2">
      <c r="W1781" s="62"/>
      <c r="X1781" s="62"/>
    </row>
    <row r="1782" spans="23:24" x14ac:dyDescent="0.2">
      <c r="W1782" s="62"/>
      <c r="X1782" s="62"/>
    </row>
    <row r="1783" spans="23:24" x14ac:dyDescent="0.2">
      <c r="W1783" s="62"/>
      <c r="X1783" s="62"/>
    </row>
    <row r="1784" spans="23:24" x14ac:dyDescent="0.2">
      <c r="W1784" s="62"/>
      <c r="X1784" s="62"/>
    </row>
    <row r="1785" spans="23:24" x14ac:dyDescent="0.2">
      <c r="W1785" s="62"/>
      <c r="X1785" s="62"/>
    </row>
    <row r="1786" spans="23:24" x14ac:dyDescent="0.2">
      <c r="W1786" s="62"/>
      <c r="X1786" s="62"/>
    </row>
    <row r="1787" spans="23:24" x14ac:dyDescent="0.2">
      <c r="W1787" s="62"/>
      <c r="X1787" s="62"/>
    </row>
    <row r="1788" spans="23:24" x14ac:dyDescent="0.2">
      <c r="W1788" s="62"/>
      <c r="X1788" s="62"/>
    </row>
    <row r="1789" spans="23:24" x14ac:dyDescent="0.2">
      <c r="W1789" s="62"/>
      <c r="X1789" s="62"/>
    </row>
    <row r="1790" spans="23:24" x14ac:dyDescent="0.2">
      <c r="W1790" s="62"/>
      <c r="X1790" s="62"/>
    </row>
    <row r="1791" spans="23:24" x14ac:dyDescent="0.2">
      <c r="W1791" s="62"/>
      <c r="X1791" s="62"/>
    </row>
    <row r="1792" spans="23:24" x14ac:dyDescent="0.2">
      <c r="W1792" s="62"/>
      <c r="X1792" s="62"/>
    </row>
    <row r="1793" spans="23:24" x14ac:dyDescent="0.2">
      <c r="W1793" s="62"/>
      <c r="X1793" s="62"/>
    </row>
    <row r="1794" spans="23:24" x14ac:dyDescent="0.2">
      <c r="W1794" s="62"/>
      <c r="X1794" s="62"/>
    </row>
    <row r="1795" spans="23:24" x14ac:dyDescent="0.2">
      <c r="W1795" s="62"/>
      <c r="X1795" s="62"/>
    </row>
    <row r="1796" spans="23:24" x14ac:dyDescent="0.2">
      <c r="W1796" s="62"/>
      <c r="X1796" s="62"/>
    </row>
    <row r="1797" spans="23:24" x14ac:dyDescent="0.2">
      <c r="W1797" s="62"/>
      <c r="X1797" s="62"/>
    </row>
    <row r="1798" spans="23:24" x14ac:dyDescent="0.2">
      <c r="W1798" s="62"/>
      <c r="X1798" s="62"/>
    </row>
    <row r="1799" spans="23:24" x14ac:dyDescent="0.2">
      <c r="W1799" s="62"/>
      <c r="X1799" s="62"/>
    </row>
    <row r="1800" spans="23:24" x14ac:dyDescent="0.2">
      <c r="W1800" s="62"/>
      <c r="X1800" s="62"/>
    </row>
    <row r="1801" spans="23:24" x14ac:dyDescent="0.2">
      <c r="W1801" s="62"/>
      <c r="X1801" s="62"/>
    </row>
    <row r="1802" spans="23:24" x14ac:dyDescent="0.2">
      <c r="W1802" s="62"/>
      <c r="X1802" s="62"/>
    </row>
    <row r="1803" spans="23:24" x14ac:dyDescent="0.2">
      <c r="W1803" s="62"/>
      <c r="X1803" s="62"/>
    </row>
    <row r="1804" spans="23:24" x14ac:dyDescent="0.2">
      <c r="W1804" s="62"/>
      <c r="X1804" s="62"/>
    </row>
    <row r="1805" spans="23:24" x14ac:dyDescent="0.2">
      <c r="W1805" s="62"/>
      <c r="X1805" s="62"/>
    </row>
    <row r="1806" spans="23:24" x14ac:dyDescent="0.2">
      <c r="W1806" s="62"/>
      <c r="X1806" s="62"/>
    </row>
    <row r="1807" spans="23:24" x14ac:dyDescent="0.2">
      <c r="W1807" s="62"/>
      <c r="X1807" s="62"/>
    </row>
    <row r="1808" spans="23:24" x14ac:dyDescent="0.2">
      <c r="W1808" s="62"/>
      <c r="X1808" s="62"/>
    </row>
    <row r="1809" spans="23:24" x14ac:dyDescent="0.2">
      <c r="W1809" s="62"/>
      <c r="X1809" s="62"/>
    </row>
    <row r="1810" spans="23:24" x14ac:dyDescent="0.2">
      <c r="W1810" s="62"/>
      <c r="X1810" s="62"/>
    </row>
    <row r="1811" spans="23:24" x14ac:dyDescent="0.2">
      <c r="W1811" s="62"/>
      <c r="X1811" s="62"/>
    </row>
    <row r="1812" spans="23:24" x14ac:dyDescent="0.2">
      <c r="W1812" s="62"/>
      <c r="X1812" s="62"/>
    </row>
    <row r="1813" spans="23:24" x14ac:dyDescent="0.2">
      <c r="W1813" s="62"/>
      <c r="X1813" s="62"/>
    </row>
    <row r="1814" spans="23:24" x14ac:dyDescent="0.2">
      <c r="W1814" s="62"/>
      <c r="X1814" s="62"/>
    </row>
    <row r="1815" spans="23:24" x14ac:dyDescent="0.2">
      <c r="W1815" s="62"/>
      <c r="X1815" s="62"/>
    </row>
    <row r="1816" spans="23:24" x14ac:dyDescent="0.2">
      <c r="W1816" s="62"/>
      <c r="X1816" s="62"/>
    </row>
    <row r="1817" spans="23:24" x14ac:dyDescent="0.2">
      <c r="W1817" s="62"/>
      <c r="X1817" s="62"/>
    </row>
    <row r="1818" spans="23:24" x14ac:dyDescent="0.2">
      <c r="W1818" s="62"/>
      <c r="X1818" s="62"/>
    </row>
    <row r="1819" spans="23:24" x14ac:dyDescent="0.2">
      <c r="W1819" s="62"/>
      <c r="X1819" s="62"/>
    </row>
    <row r="1820" spans="23:24" x14ac:dyDescent="0.2">
      <c r="W1820" s="62"/>
      <c r="X1820" s="62"/>
    </row>
    <row r="1821" spans="23:24" x14ac:dyDescent="0.2">
      <c r="W1821" s="62"/>
      <c r="X1821" s="62"/>
    </row>
    <row r="1822" spans="23:24" x14ac:dyDescent="0.2">
      <c r="W1822" s="62"/>
      <c r="X1822" s="62"/>
    </row>
    <row r="1823" spans="23:24" x14ac:dyDescent="0.2">
      <c r="W1823" s="62"/>
      <c r="X1823" s="62"/>
    </row>
    <row r="1824" spans="23:24" x14ac:dyDescent="0.2">
      <c r="W1824" s="62"/>
      <c r="X1824" s="62"/>
    </row>
    <row r="1825" spans="23:24" x14ac:dyDescent="0.2">
      <c r="W1825" s="62"/>
      <c r="X1825" s="62"/>
    </row>
    <row r="1826" spans="23:24" x14ac:dyDescent="0.2">
      <c r="W1826" s="62"/>
      <c r="X1826" s="62"/>
    </row>
    <row r="1827" spans="23:24" x14ac:dyDescent="0.2">
      <c r="W1827" s="62"/>
      <c r="X1827" s="62"/>
    </row>
    <row r="1828" spans="23:24" x14ac:dyDescent="0.2">
      <c r="W1828" s="62"/>
      <c r="X1828" s="62"/>
    </row>
    <row r="1829" spans="23:24" x14ac:dyDescent="0.2">
      <c r="W1829" s="62"/>
      <c r="X1829" s="62"/>
    </row>
    <row r="1830" spans="23:24" x14ac:dyDescent="0.2">
      <c r="W1830" s="62"/>
      <c r="X1830" s="62"/>
    </row>
    <row r="1831" spans="23:24" x14ac:dyDescent="0.2">
      <c r="W1831" s="62"/>
      <c r="X1831" s="62"/>
    </row>
    <row r="1832" spans="23:24" x14ac:dyDescent="0.2">
      <c r="W1832" s="62"/>
      <c r="X1832" s="62"/>
    </row>
    <row r="1833" spans="23:24" x14ac:dyDescent="0.2">
      <c r="W1833" s="62"/>
      <c r="X1833" s="62"/>
    </row>
    <row r="1834" spans="23:24" x14ac:dyDescent="0.2">
      <c r="W1834" s="62"/>
      <c r="X1834" s="62"/>
    </row>
    <row r="1835" spans="23:24" x14ac:dyDescent="0.2">
      <c r="W1835" s="62"/>
      <c r="X1835" s="62"/>
    </row>
    <row r="1836" spans="23:24" x14ac:dyDescent="0.2">
      <c r="W1836" s="62"/>
      <c r="X1836" s="62"/>
    </row>
    <row r="1837" spans="23:24" x14ac:dyDescent="0.2">
      <c r="W1837" s="62"/>
      <c r="X1837" s="62"/>
    </row>
    <row r="1838" spans="23:24" x14ac:dyDescent="0.2">
      <c r="W1838" s="62"/>
      <c r="X1838" s="62"/>
    </row>
    <row r="1839" spans="23:24" x14ac:dyDescent="0.2">
      <c r="W1839" s="62"/>
      <c r="X1839" s="62"/>
    </row>
    <row r="1840" spans="23:24" x14ac:dyDescent="0.2">
      <c r="W1840" s="62"/>
      <c r="X1840" s="62"/>
    </row>
    <row r="1841" spans="23:24" x14ac:dyDescent="0.2">
      <c r="W1841" s="62"/>
      <c r="X1841" s="62"/>
    </row>
    <row r="1842" spans="23:24" x14ac:dyDescent="0.2">
      <c r="W1842" s="62"/>
      <c r="X1842" s="62"/>
    </row>
    <row r="1843" spans="23:24" x14ac:dyDescent="0.2">
      <c r="W1843" s="62"/>
      <c r="X1843" s="62"/>
    </row>
    <row r="1844" spans="23:24" x14ac:dyDescent="0.2">
      <c r="W1844" s="62"/>
      <c r="X1844" s="62"/>
    </row>
    <row r="1845" spans="23:24" x14ac:dyDescent="0.2">
      <c r="W1845" s="62"/>
      <c r="X1845" s="62"/>
    </row>
    <row r="1846" spans="23:24" x14ac:dyDescent="0.2">
      <c r="W1846" s="62"/>
      <c r="X1846" s="62"/>
    </row>
    <row r="1847" spans="23:24" x14ac:dyDescent="0.2">
      <c r="W1847" s="62"/>
      <c r="X1847" s="62"/>
    </row>
    <row r="1848" spans="23:24" x14ac:dyDescent="0.2">
      <c r="W1848" s="62"/>
      <c r="X1848" s="62"/>
    </row>
    <row r="1849" spans="23:24" x14ac:dyDescent="0.2">
      <c r="W1849" s="62"/>
      <c r="X1849" s="62"/>
    </row>
    <row r="1850" spans="23:24" x14ac:dyDescent="0.2">
      <c r="W1850" s="62"/>
      <c r="X1850" s="62"/>
    </row>
    <row r="1851" spans="23:24" x14ac:dyDescent="0.2">
      <c r="W1851" s="62"/>
      <c r="X1851" s="62"/>
    </row>
    <row r="1852" spans="23:24" x14ac:dyDescent="0.2">
      <c r="W1852" s="62"/>
      <c r="X1852" s="62"/>
    </row>
    <row r="1853" spans="23:24" x14ac:dyDescent="0.2">
      <c r="W1853" s="62"/>
      <c r="X1853" s="62"/>
    </row>
    <row r="1854" spans="23:24" x14ac:dyDescent="0.2">
      <c r="W1854" s="62"/>
      <c r="X1854" s="62"/>
    </row>
    <row r="1855" spans="23:24" x14ac:dyDescent="0.2">
      <c r="W1855" s="62"/>
      <c r="X1855" s="62"/>
    </row>
    <row r="1856" spans="23:24" x14ac:dyDescent="0.2">
      <c r="W1856" s="62"/>
      <c r="X1856" s="62"/>
    </row>
    <row r="1857" spans="23:24" x14ac:dyDescent="0.2">
      <c r="W1857" s="62"/>
      <c r="X1857" s="62"/>
    </row>
    <row r="1858" spans="23:24" x14ac:dyDescent="0.2">
      <c r="W1858" s="62"/>
      <c r="X1858" s="62"/>
    </row>
    <row r="1859" spans="23:24" x14ac:dyDescent="0.2">
      <c r="W1859" s="62"/>
      <c r="X1859" s="62"/>
    </row>
    <row r="1860" spans="23:24" x14ac:dyDescent="0.2">
      <c r="W1860" s="62"/>
      <c r="X1860" s="62"/>
    </row>
    <row r="1861" spans="23:24" x14ac:dyDescent="0.2">
      <c r="W1861" s="62"/>
      <c r="X1861" s="62"/>
    </row>
    <row r="1862" spans="23:24" x14ac:dyDescent="0.2">
      <c r="W1862" s="62"/>
      <c r="X1862" s="62"/>
    </row>
    <row r="1863" spans="23:24" x14ac:dyDescent="0.2">
      <c r="W1863" s="62"/>
      <c r="X1863" s="62"/>
    </row>
    <row r="1864" spans="23:24" x14ac:dyDescent="0.2">
      <c r="W1864" s="62"/>
      <c r="X1864" s="62"/>
    </row>
    <row r="1865" spans="23:24" x14ac:dyDescent="0.2">
      <c r="W1865" s="62"/>
      <c r="X1865" s="62"/>
    </row>
    <row r="1866" spans="23:24" x14ac:dyDescent="0.2">
      <c r="W1866" s="62"/>
      <c r="X1866" s="62"/>
    </row>
    <row r="1867" spans="23:24" x14ac:dyDescent="0.2">
      <c r="W1867" s="62"/>
      <c r="X1867" s="62"/>
    </row>
    <row r="1868" spans="23:24" x14ac:dyDescent="0.2">
      <c r="W1868" s="62"/>
      <c r="X1868" s="62"/>
    </row>
    <row r="1869" spans="23:24" x14ac:dyDescent="0.2">
      <c r="W1869" s="62"/>
      <c r="X1869" s="62"/>
    </row>
    <row r="1870" spans="23:24" x14ac:dyDescent="0.2">
      <c r="W1870" s="62"/>
      <c r="X1870" s="62"/>
    </row>
    <row r="1871" spans="23:24" x14ac:dyDescent="0.2">
      <c r="W1871" s="62"/>
      <c r="X1871" s="62"/>
    </row>
    <row r="1872" spans="23:24" x14ac:dyDescent="0.2">
      <c r="W1872" s="62"/>
      <c r="X1872" s="62"/>
    </row>
    <row r="1873" spans="23:24" x14ac:dyDescent="0.2">
      <c r="W1873" s="62"/>
      <c r="X1873" s="62"/>
    </row>
    <row r="1874" spans="23:24" x14ac:dyDescent="0.2">
      <c r="W1874" s="62"/>
      <c r="X1874" s="62"/>
    </row>
    <row r="1875" spans="23:24" x14ac:dyDescent="0.2">
      <c r="W1875" s="62"/>
      <c r="X1875" s="62"/>
    </row>
    <row r="1876" spans="23:24" x14ac:dyDescent="0.2">
      <c r="W1876" s="62"/>
      <c r="X1876" s="62"/>
    </row>
    <row r="1877" spans="23:24" x14ac:dyDescent="0.2">
      <c r="W1877" s="62"/>
      <c r="X1877" s="62"/>
    </row>
    <row r="1878" spans="23:24" x14ac:dyDescent="0.2">
      <c r="W1878" s="62"/>
      <c r="X1878" s="62"/>
    </row>
    <row r="1879" spans="23:24" x14ac:dyDescent="0.2">
      <c r="W1879" s="62"/>
      <c r="X1879" s="62"/>
    </row>
    <row r="1880" spans="23:24" x14ac:dyDescent="0.2">
      <c r="W1880" s="62"/>
      <c r="X1880" s="62"/>
    </row>
    <row r="1881" spans="23:24" x14ac:dyDescent="0.2">
      <c r="W1881" s="62"/>
      <c r="X1881" s="62"/>
    </row>
    <row r="1882" spans="23:24" x14ac:dyDescent="0.2">
      <c r="W1882" s="62"/>
      <c r="X1882" s="62"/>
    </row>
    <row r="1883" spans="23:24" x14ac:dyDescent="0.2">
      <c r="W1883" s="62"/>
      <c r="X1883" s="62"/>
    </row>
    <row r="1884" spans="23:24" x14ac:dyDescent="0.2">
      <c r="W1884" s="62"/>
      <c r="X1884" s="62"/>
    </row>
    <row r="1885" spans="23:24" x14ac:dyDescent="0.2">
      <c r="W1885" s="62"/>
      <c r="X1885" s="62"/>
    </row>
    <row r="1886" spans="23:24" x14ac:dyDescent="0.2">
      <c r="W1886" s="62"/>
      <c r="X1886" s="62"/>
    </row>
    <row r="1887" spans="23:24" x14ac:dyDescent="0.2">
      <c r="W1887" s="62"/>
      <c r="X1887" s="62"/>
    </row>
    <row r="1888" spans="23:24" x14ac:dyDescent="0.2">
      <c r="W1888" s="62"/>
      <c r="X1888" s="62"/>
    </row>
    <row r="1889" spans="23:24" x14ac:dyDescent="0.2">
      <c r="W1889" s="62"/>
      <c r="X1889" s="62"/>
    </row>
    <row r="1890" spans="23:24" x14ac:dyDescent="0.2">
      <c r="W1890" s="62"/>
      <c r="X1890" s="62"/>
    </row>
    <row r="1891" spans="23:24" x14ac:dyDescent="0.2">
      <c r="W1891" s="62"/>
      <c r="X1891" s="62"/>
    </row>
    <row r="1892" spans="23:24" x14ac:dyDescent="0.2">
      <c r="W1892" s="62"/>
      <c r="X1892" s="62"/>
    </row>
    <row r="1893" spans="23:24" x14ac:dyDescent="0.2">
      <c r="W1893" s="62"/>
      <c r="X1893" s="62"/>
    </row>
    <row r="1894" spans="23:24" x14ac:dyDescent="0.2">
      <c r="W1894" s="62"/>
      <c r="X1894" s="62"/>
    </row>
    <row r="1895" spans="23:24" x14ac:dyDescent="0.2">
      <c r="W1895" s="62"/>
      <c r="X1895" s="62"/>
    </row>
    <row r="1896" spans="23:24" x14ac:dyDescent="0.2">
      <c r="W1896" s="62"/>
      <c r="X1896" s="62"/>
    </row>
    <row r="1897" spans="23:24" x14ac:dyDescent="0.2">
      <c r="W1897" s="62"/>
      <c r="X1897" s="62"/>
    </row>
    <row r="1898" spans="23:24" x14ac:dyDescent="0.2">
      <c r="W1898" s="62"/>
      <c r="X1898" s="62"/>
    </row>
    <row r="1899" spans="23:24" x14ac:dyDescent="0.2">
      <c r="W1899" s="62"/>
      <c r="X1899" s="62"/>
    </row>
    <row r="1900" spans="23:24" x14ac:dyDescent="0.2">
      <c r="W1900" s="62"/>
      <c r="X1900" s="62"/>
    </row>
    <row r="1901" spans="23:24" x14ac:dyDescent="0.2">
      <c r="W1901" s="62"/>
      <c r="X1901" s="62"/>
    </row>
    <row r="1902" spans="23:24" x14ac:dyDescent="0.2">
      <c r="W1902" s="62"/>
      <c r="X1902" s="62"/>
    </row>
    <row r="1903" spans="23:24" x14ac:dyDescent="0.2">
      <c r="W1903" s="62"/>
      <c r="X1903" s="62"/>
    </row>
    <row r="1904" spans="23:24" x14ac:dyDescent="0.2">
      <c r="W1904" s="62"/>
      <c r="X1904" s="62"/>
    </row>
    <row r="1905" spans="23:24" x14ac:dyDescent="0.2">
      <c r="W1905" s="62"/>
      <c r="X1905" s="62"/>
    </row>
    <row r="1906" spans="23:24" x14ac:dyDescent="0.2">
      <c r="W1906" s="62"/>
      <c r="X1906" s="62"/>
    </row>
    <row r="1907" spans="23:24" x14ac:dyDescent="0.2">
      <c r="W1907" s="62"/>
      <c r="X1907" s="62"/>
    </row>
    <row r="1908" spans="23:24" x14ac:dyDescent="0.2">
      <c r="W1908" s="62"/>
      <c r="X1908" s="62"/>
    </row>
    <row r="1909" spans="23:24" x14ac:dyDescent="0.2">
      <c r="W1909" s="62"/>
      <c r="X1909" s="62"/>
    </row>
    <row r="1910" spans="23:24" x14ac:dyDescent="0.2">
      <c r="W1910" s="62"/>
      <c r="X1910" s="62"/>
    </row>
    <row r="1911" spans="23:24" x14ac:dyDescent="0.2">
      <c r="W1911" s="62"/>
      <c r="X1911" s="62"/>
    </row>
    <row r="1912" spans="23:24" x14ac:dyDescent="0.2">
      <c r="W1912" s="62"/>
      <c r="X1912" s="62"/>
    </row>
    <row r="1913" spans="23:24" x14ac:dyDescent="0.2">
      <c r="W1913" s="62"/>
      <c r="X1913" s="62"/>
    </row>
    <row r="1914" spans="23:24" x14ac:dyDescent="0.2">
      <c r="W1914" s="62"/>
      <c r="X1914" s="62"/>
    </row>
    <row r="1915" spans="23:24" x14ac:dyDescent="0.2">
      <c r="W1915" s="62"/>
      <c r="X1915" s="62"/>
    </row>
    <row r="1916" spans="23:24" x14ac:dyDescent="0.2">
      <c r="W1916" s="62"/>
      <c r="X1916" s="62"/>
    </row>
    <row r="1917" spans="23:24" x14ac:dyDescent="0.2">
      <c r="W1917" s="62"/>
      <c r="X1917" s="62"/>
    </row>
    <row r="1918" spans="23:24" x14ac:dyDescent="0.2">
      <c r="W1918" s="62"/>
      <c r="X1918" s="62"/>
    </row>
    <row r="1919" spans="23:24" x14ac:dyDescent="0.2">
      <c r="W1919" s="62"/>
      <c r="X1919" s="62"/>
    </row>
    <row r="1920" spans="23:24" x14ac:dyDescent="0.2">
      <c r="W1920" s="62"/>
      <c r="X1920" s="62"/>
    </row>
    <row r="1921" spans="23:24" x14ac:dyDescent="0.2">
      <c r="W1921" s="62"/>
      <c r="X1921" s="62"/>
    </row>
    <row r="1922" spans="23:24" x14ac:dyDescent="0.2">
      <c r="W1922" s="62"/>
      <c r="X1922" s="62"/>
    </row>
    <row r="1923" spans="23:24" x14ac:dyDescent="0.2">
      <c r="W1923" s="62"/>
      <c r="X1923" s="62"/>
    </row>
    <row r="1924" spans="23:24" x14ac:dyDescent="0.2">
      <c r="W1924" s="62"/>
      <c r="X1924" s="62"/>
    </row>
    <row r="1925" spans="23:24" x14ac:dyDescent="0.2">
      <c r="W1925" s="62"/>
      <c r="X1925" s="62"/>
    </row>
    <row r="1926" spans="23:24" x14ac:dyDescent="0.2">
      <c r="W1926" s="62"/>
      <c r="X1926" s="62"/>
    </row>
    <row r="1927" spans="23:24" x14ac:dyDescent="0.2">
      <c r="W1927" s="62"/>
      <c r="X1927" s="62"/>
    </row>
    <row r="1928" spans="23:24" x14ac:dyDescent="0.2">
      <c r="W1928" s="62"/>
      <c r="X1928" s="62"/>
    </row>
    <row r="1929" spans="23:24" x14ac:dyDescent="0.2">
      <c r="W1929" s="62"/>
      <c r="X1929" s="62"/>
    </row>
    <row r="1930" spans="23:24" x14ac:dyDescent="0.2">
      <c r="W1930" s="62"/>
      <c r="X1930" s="62"/>
    </row>
    <row r="1931" spans="23:24" x14ac:dyDescent="0.2">
      <c r="W1931" s="62"/>
      <c r="X1931" s="62"/>
    </row>
    <row r="1932" spans="23:24" x14ac:dyDescent="0.2">
      <c r="W1932" s="62"/>
      <c r="X1932" s="62"/>
    </row>
    <row r="1933" spans="23:24" x14ac:dyDescent="0.2">
      <c r="W1933" s="62"/>
      <c r="X1933" s="62"/>
    </row>
    <row r="1934" spans="23:24" x14ac:dyDescent="0.2">
      <c r="W1934" s="62"/>
      <c r="X1934" s="62"/>
    </row>
    <row r="1935" spans="23:24" x14ac:dyDescent="0.2">
      <c r="W1935" s="62"/>
      <c r="X1935" s="62"/>
    </row>
    <row r="1936" spans="23:24" x14ac:dyDescent="0.2">
      <c r="W1936" s="62"/>
      <c r="X1936" s="62"/>
    </row>
    <row r="1937" spans="23:24" x14ac:dyDescent="0.2">
      <c r="W1937" s="62"/>
      <c r="X1937" s="62"/>
    </row>
    <row r="1938" spans="23:24" x14ac:dyDescent="0.2">
      <c r="W1938" s="62"/>
      <c r="X1938" s="62"/>
    </row>
    <row r="1939" spans="23:24" x14ac:dyDescent="0.2">
      <c r="W1939" s="62"/>
      <c r="X1939" s="62"/>
    </row>
    <row r="1940" spans="23:24" x14ac:dyDescent="0.2">
      <c r="W1940" s="62"/>
      <c r="X1940" s="62"/>
    </row>
    <row r="1941" spans="23:24" x14ac:dyDescent="0.2">
      <c r="W1941" s="62"/>
      <c r="X1941" s="62"/>
    </row>
    <row r="1942" spans="23:24" x14ac:dyDescent="0.2">
      <c r="W1942" s="62"/>
      <c r="X1942" s="62"/>
    </row>
    <row r="1943" spans="23:24" x14ac:dyDescent="0.2">
      <c r="W1943" s="62"/>
      <c r="X1943" s="62"/>
    </row>
    <row r="1944" spans="23:24" x14ac:dyDescent="0.2">
      <c r="W1944" s="62"/>
      <c r="X1944" s="62"/>
    </row>
    <row r="1945" spans="23:24" x14ac:dyDescent="0.2">
      <c r="W1945" s="62"/>
      <c r="X1945" s="62"/>
    </row>
    <row r="1946" spans="23:24" x14ac:dyDescent="0.2">
      <c r="W1946" s="62"/>
      <c r="X1946" s="62"/>
    </row>
    <row r="1947" spans="23:24" x14ac:dyDescent="0.2">
      <c r="W1947" s="62"/>
      <c r="X1947" s="62"/>
    </row>
    <row r="1948" spans="23:24" x14ac:dyDescent="0.2">
      <c r="W1948" s="62"/>
      <c r="X1948" s="62"/>
    </row>
    <row r="1949" spans="23:24" x14ac:dyDescent="0.2">
      <c r="W1949" s="62"/>
      <c r="X1949" s="62"/>
    </row>
    <row r="1950" spans="23:24" x14ac:dyDescent="0.2">
      <c r="W1950" s="62"/>
      <c r="X1950" s="62"/>
    </row>
    <row r="1951" spans="23:24" x14ac:dyDescent="0.2">
      <c r="W1951" s="62"/>
      <c r="X1951" s="62"/>
    </row>
    <row r="1952" spans="23:24" x14ac:dyDescent="0.2">
      <c r="W1952" s="62"/>
      <c r="X1952" s="62"/>
    </row>
    <row r="1953" spans="23:24" x14ac:dyDescent="0.2">
      <c r="W1953" s="62"/>
      <c r="X1953" s="62"/>
    </row>
    <row r="1954" spans="23:24" x14ac:dyDescent="0.2">
      <c r="W1954" s="62"/>
      <c r="X1954" s="62"/>
    </row>
    <row r="1955" spans="23:24" x14ac:dyDescent="0.2">
      <c r="W1955" s="62"/>
      <c r="X1955" s="62"/>
    </row>
    <row r="1956" spans="23:24" x14ac:dyDescent="0.2">
      <c r="W1956" s="62"/>
      <c r="X1956" s="62"/>
    </row>
    <row r="1957" spans="23:24" x14ac:dyDescent="0.2">
      <c r="W1957" s="62"/>
      <c r="X1957" s="62"/>
    </row>
    <row r="1958" spans="23:24" x14ac:dyDescent="0.2">
      <c r="W1958" s="62"/>
      <c r="X1958" s="62"/>
    </row>
    <row r="1959" spans="23:24" x14ac:dyDescent="0.2">
      <c r="W1959" s="62"/>
      <c r="X1959" s="62"/>
    </row>
    <row r="1960" spans="23:24" x14ac:dyDescent="0.2">
      <c r="W1960" s="62"/>
      <c r="X1960" s="62"/>
    </row>
    <row r="1961" spans="23:24" x14ac:dyDescent="0.2">
      <c r="W1961" s="62"/>
      <c r="X1961" s="62"/>
    </row>
    <row r="1962" spans="23:24" x14ac:dyDescent="0.2">
      <c r="W1962" s="62"/>
      <c r="X1962" s="62"/>
    </row>
    <row r="1963" spans="23:24" x14ac:dyDescent="0.2">
      <c r="W1963" s="62"/>
      <c r="X1963" s="62"/>
    </row>
    <row r="1964" spans="23:24" x14ac:dyDescent="0.2">
      <c r="W1964" s="62"/>
      <c r="X1964" s="62"/>
    </row>
    <row r="1965" spans="23:24" x14ac:dyDescent="0.2">
      <c r="W1965" s="62"/>
      <c r="X1965" s="62"/>
    </row>
    <row r="1966" spans="23:24" x14ac:dyDescent="0.2">
      <c r="W1966" s="62"/>
      <c r="X1966" s="62"/>
    </row>
    <row r="1967" spans="23:24" x14ac:dyDescent="0.2">
      <c r="W1967" s="62"/>
      <c r="X1967" s="62"/>
    </row>
    <row r="1968" spans="23:24" x14ac:dyDescent="0.2">
      <c r="W1968" s="62"/>
      <c r="X1968" s="62"/>
    </row>
    <row r="1969" spans="23:24" x14ac:dyDescent="0.2">
      <c r="W1969" s="62"/>
      <c r="X1969" s="62"/>
    </row>
    <row r="1970" spans="23:24" x14ac:dyDescent="0.2">
      <c r="W1970" s="62"/>
      <c r="X1970" s="62"/>
    </row>
    <row r="1971" spans="23:24" x14ac:dyDescent="0.2">
      <c r="W1971" s="62"/>
      <c r="X1971" s="62"/>
    </row>
    <row r="1972" spans="23:24" x14ac:dyDescent="0.2">
      <c r="W1972" s="62"/>
      <c r="X1972" s="62"/>
    </row>
    <row r="1973" spans="23:24" x14ac:dyDescent="0.2">
      <c r="W1973" s="62"/>
      <c r="X1973" s="62"/>
    </row>
    <row r="1974" spans="23:24" x14ac:dyDescent="0.2">
      <c r="W1974" s="62"/>
      <c r="X1974" s="62"/>
    </row>
    <row r="1975" spans="23:24" x14ac:dyDescent="0.2">
      <c r="W1975" s="62"/>
      <c r="X1975" s="62"/>
    </row>
    <row r="1976" spans="23:24" x14ac:dyDescent="0.2">
      <c r="W1976" s="62"/>
      <c r="X1976" s="62"/>
    </row>
    <row r="1977" spans="23:24" x14ac:dyDescent="0.2">
      <c r="W1977" s="62"/>
      <c r="X1977" s="62"/>
    </row>
    <row r="1978" spans="23:24" x14ac:dyDescent="0.2">
      <c r="W1978" s="62"/>
      <c r="X1978" s="62"/>
    </row>
    <row r="1979" spans="23:24" x14ac:dyDescent="0.2">
      <c r="W1979" s="62"/>
      <c r="X1979" s="62"/>
    </row>
    <row r="1980" spans="23:24" x14ac:dyDescent="0.2">
      <c r="W1980" s="62"/>
      <c r="X1980" s="62"/>
    </row>
    <row r="1981" spans="23:24" x14ac:dyDescent="0.2">
      <c r="W1981" s="62"/>
      <c r="X1981" s="62"/>
    </row>
    <row r="1982" spans="23:24" x14ac:dyDescent="0.2">
      <c r="W1982" s="62"/>
      <c r="X1982" s="62"/>
    </row>
    <row r="1983" spans="23:24" x14ac:dyDescent="0.2">
      <c r="W1983" s="62"/>
      <c r="X1983" s="62"/>
    </row>
    <row r="1984" spans="23:24" x14ac:dyDescent="0.2">
      <c r="W1984" s="62"/>
      <c r="X1984" s="62"/>
    </row>
    <row r="1985" spans="23:24" x14ac:dyDescent="0.2">
      <c r="W1985" s="62"/>
      <c r="X1985" s="62"/>
    </row>
    <row r="1986" spans="23:24" x14ac:dyDescent="0.2">
      <c r="W1986" s="62"/>
      <c r="X1986" s="62"/>
    </row>
    <row r="1987" spans="23:24" x14ac:dyDescent="0.2">
      <c r="W1987" s="62"/>
      <c r="X1987" s="62"/>
    </row>
    <row r="1988" spans="23:24" x14ac:dyDescent="0.2">
      <c r="W1988" s="62"/>
      <c r="X1988" s="62"/>
    </row>
    <row r="1989" spans="23:24" x14ac:dyDescent="0.2">
      <c r="W1989" s="62"/>
      <c r="X1989" s="62"/>
    </row>
    <row r="1990" spans="23:24" x14ac:dyDescent="0.2">
      <c r="W1990" s="62"/>
      <c r="X1990" s="62"/>
    </row>
    <row r="1991" spans="23:24" x14ac:dyDescent="0.2">
      <c r="W1991" s="62"/>
      <c r="X1991" s="62"/>
    </row>
    <row r="1992" spans="23:24" x14ac:dyDescent="0.2">
      <c r="W1992" s="62"/>
      <c r="X1992" s="62"/>
    </row>
    <row r="1993" spans="23:24" x14ac:dyDescent="0.2">
      <c r="W1993" s="62"/>
      <c r="X1993" s="62"/>
    </row>
    <row r="1994" spans="23:24" x14ac:dyDescent="0.2">
      <c r="W1994" s="62"/>
      <c r="X1994" s="62"/>
    </row>
    <row r="1995" spans="23:24" x14ac:dyDescent="0.2">
      <c r="W1995" s="62"/>
      <c r="X1995" s="62"/>
    </row>
    <row r="1996" spans="23:24" x14ac:dyDescent="0.2">
      <c r="W1996" s="62"/>
      <c r="X1996" s="62"/>
    </row>
    <row r="1997" spans="23:24" x14ac:dyDescent="0.2">
      <c r="W1997" s="62"/>
      <c r="X1997" s="62"/>
    </row>
    <row r="1998" spans="23:24" x14ac:dyDescent="0.2">
      <c r="W1998" s="62"/>
      <c r="X1998" s="62"/>
    </row>
    <row r="1999" spans="23:24" x14ac:dyDescent="0.2">
      <c r="W1999" s="62"/>
      <c r="X1999" s="62"/>
    </row>
    <row r="2000" spans="23:24" x14ac:dyDescent="0.2">
      <c r="W2000" s="62"/>
      <c r="X2000" s="62"/>
    </row>
    <row r="2001" spans="23:24" x14ac:dyDescent="0.2">
      <c r="W2001" s="62"/>
      <c r="X2001" s="62"/>
    </row>
    <row r="2002" spans="23:24" x14ac:dyDescent="0.2">
      <c r="W2002" s="62"/>
      <c r="X2002" s="62"/>
    </row>
    <row r="2003" spans="23:24" x14ac:dyDescent="0.2">
      <c r="W2003" s="62"/>
      <c r="X2003" s="62"/>
    </row>
    <row r="2004" spans="23:24" x14ac:dyDescent="0.2">
      <c r="W2004" s="62"/>
      <c r="X2004" s="62"/>
    </row>
    <row r="2005" spans="23:24" x14ac:dyDescent="0.2">
      <c r="W2005" s="62"/>
      <c r="X2005" s="62"/>
    </row>
    <row r="2006" spans="23:24" x14ac:dyDescent="0.2">
      <c r="W2006" s="62"/>
      <c r="X2006" s="62"/>
    </row>
    <row r="2007" spans="23:24" x14ac:dyDescent="0.2">
      <c r="W2007" s="62"/>
      <c r="X2007" s="62"/>
    </row>
    <row r="2008" spans="23:24" x14ac:dyDescent="0.2">
      <c r="W2008" s="62"/>
      <c r="X2008" s="62"/>
    </row>
    <row r="2009" spans="23:24" x14ac:dyDescent="0.2">
      <c r="W2009" s="62"/>
      <c r="X2009" s="62"/>
    </row>
    <row r="2010" spans="23:24" x14ac:dyDescent="0.2">
      <c r="W2010" s="62"/>
      <c r="X2010" s="62"/>
    </row>
    <row r="2011" spans="23:24" x14ac:dyDescent="0.2">
      <c r="W2011" s="62"/>
      <c r="X2011" s="62"/>
    </row>
    <row r="2012" spans="23:24" x14ac:dyDescent="0.2">
      <c r="W2012" s="62"/>
      <c r="X2012" s="62"/>
    </row>
    <row r="2013" spans="23:24" x14ac:dyDescent="0.2">
      <c r="W2013" s="62"/>
      <c r="X2013" s="62"/>
    </row>
    <row r="2014" spans="23:24" x14ac:dyDescent="0.2">
      <c r="W2014" s="62"/>
      <c r="X2014" s="62"/>
    </row>
    <row r="2015" spans="23:24" x14ac:dyDescent="0.2">
      <c r="W2015" s="62"/>
      <c r="X2015" s="62"/>
    </row>
    <row r="2016" spans="23:24" x14ac:dyDescent="0.2">
      <c r="W2016" s="62"/>
      <c r="X2016" s="62"/>
    </row>
    <row r="2017" spans="23:24" x14ac:dyDescent="0.2">
      <c r="W2017" s="62"/>
      <c r="X2017" s="62"/>
    </row>
    <row r="2018" spans="23:24" x14ac:dyDescent="0.2">
      <c r="W2018" s="62"/>
      <c r="X2018" s="62"/>
    </row>
    <row r="2019" spans="23:24" x14ac:dyDescent="0.2">
      <c r="W2019" s="62"/>
      <c r="X2019" s="62"/>
    </row>
    <row r="2020" spans="23:24" x14ac:dyDescent="0.2">
      <c r="W2020" s="62"/>
      <c r="X2020" s="62"/>
    </row>
    <row r="2021" spans="23:24" x14ac:dyDescent="0.2">
      <c r="W2021" s="62"/>
      <c r="X2021" s="62"/>
    </row>
    <row r="2022" spans="23:24" x14ac:dyDescent="0.2">
      <c r="W2022" s="62"/>
      <c r="X2022" s="62"/>
    </row>
    <row r="2023" spans="23:24" x14ac:dyDescent="0.2">
      <c r="W2023" s="62"/>
      <c r="X2023" s="62"/>
    </row>
    <row r="2024" spans="23:24" x14ac:dyDescent="0.2">
      <c r="W2024" s="62"/>
      <c r="X2024" s="62"/>
    </row>
    <row r="2025" spans="23:24" x14ac:dyDescent="0.2">
      <c r="W2025" s="62"/>
      <c r="X2025" s="62"/>
    </row>
    <row r="2026" spans="23:24" x14ac:dyDescent="0.2">
      <c r="W2026" s="62"/>
      <c r="X2026" s="62"/>
    </row>
    <row r="2027" spans="23:24" x14ac:dyDescent="0.2">
      <c r="W2027" s="62"/>
      <c r="X2027" s="62"/>
    </row>
    <row r="2028" spans="23:24" x14ac:dyDescent="0.2">
      <c r="W2028" s="62"/>
      <c r="X2028" s="62"/>
    </row>
    <row r="2029" spans="23:24" x14ac:dyDescent="0.2">
      <c r="W2029" s="62"/>
      <c r="X2029" s="62"/>
    </row>
    <row r="2030" spans="23:24" x14ac:dyDescent="0.2">
      <c r="W2030" s="62"/>
      <c r="X2030" s="62"/>
    </row>
    <row r="2031" spans="23:24" x14ac:dyDescent="0.2">
      <c r="W2031" s="62"/>
      <c r="X2031" s="62"/>
    </row>
    <row r="2032" spans="23:24" x14ac:dyDescent="0.2">
      <c r="W2032" s="62"/>
      <c r="X2032" s="62"/>
    </row>
    <row r="2033" spans="23:24" x14ac:dyDescent="0.2">
      <c r="W2033" s="62"/>
      <c r="X2033" s="62"/>
    </row>
    <row r="2034" spans="23:24" x14ac:dyDescent="0.2">
      <c r="W2034" s="62"/>
      <c r="X2034" s="62"/>
    </row>
    <row r="2035" spans="23:24" x14ac:dyDescent="0.2">
      <c r="W2035" s="62"/>
      <c r="X2035" s="62"/>
    </row>
    <row r="2036" spans="23:24" x14ac:dyDescent="0.2">
      <c r="W2036" s="62"/>
      <c r="X2036" s="62"/>
    </row>
    <row r="2037" spans="23:24" x14ac:dyDescent="0.2">
      <c r="W2037" s="62"/>
      <c r="X2037" s="62"/>
    </row>
    <row r="2038" spans="23:24" x14ac:dyDescent="0.2">
      <c r="W2038" s="62"/>
      <c r="X2038" s="62"/>
    </row>
    <row r="2039" spans="23:24" x14ac:dyDescent="0.2">
      <c r="W2039" s="62"/>
      <c r="X2039" s="62"/>
    </row>
    <row r="2040" spans="23:24" x14ac:dyDescent="0.2">
      <c r="W2040" s="62"/>
      <c r="X2040" s="62"/>
    </row>
    <row r="2041" spans="23:24" x14ac:dyDescent="0.2">
      <c r="W2041" s="62"/>
      <c r="X2041" s="62"/>
    </row>
    <row r="2042" spans="23:24" x14ac:dyDescent="0.2">
      <c r="W2042" s="62"/>
      <c r="X2042" s="62"/>
    </row>
    <row r="2043" spans="23:24" x14ac:dyDescent="0.2">
      <c r="W2043" s="62"/>
      <c r="X2043" s="62"/>
    </row>
    <row r="2044" spans="23:24" x14ac:dyDescent="0.2">
      <c r="W2044" s="62"/>
      <c r="X2044" s="62"/>
    </row>
    <row r="2045" spans="23:24" x14ac:dyDescent="0.2">
      <c r="W2045" s="62"/>
      <c r="X2045" s="62"/>
    </row>
    <row r="2046" spans="23:24" x14ac:dyDescent="0.2">
      <c r="W2046" s="62"/>
      <c r="X2046" s="62"/>
    </row>
    <row r="2047" spans="23:24" x14ac:dyDescent="0.2">
      <c r="W2047" s="62"/>
      <c r="X2047" s="62"/>
    </row>
    <row r="2048" spans="23:24" x14ac:dyDescent="0.2">
      <c r="W2048" s="62"/>
      <c r="X2048" s="62"/>
    </row>
    <row r="2049" spans="23:24" x14ac:dyDescent="0.2">
      <c r="W2049" s="62"/>
      <c r="X2049" s="62"/>
    </row>
    <row r="2050" spans="23:24" x14ac:dyDescent="0.2">
      <c r="W2050" s="62"/>
      <c r="X2050" s="62"/>
    </row>
    <row r="2051" spans="23:24" x14ac:dyDescent="0.2">
      <c r="W2051" s="62"/>
      <c r="X2051" s="62"/>
    </row>
    <row r="2052" spans="23:24" x14ac:dyDescent="0.2">
      <c r="W2052" s="62"/>
      <c r="X2052" s="62"/>
    </row>
    <row r="2053" spans="23:24" x14ac:dyDescent="0.2">
      <c r="W2053" s="62"/>
      <c r="X2053" s="62"/>
    </row>
    <row r="2054" spans="23:24" x14ac:dyDescent="0.2">
      <c r="W2054" s="62"/>
      <c r="X2054" s="62"/>
    </row>
    <row r="2055" spans="23:24" x14ac:dyDescent="0.2">
      <c r="W2055" s="62"/>
      <c r="X2055" s="62"/>
    </row>
    <row r="2056" spans="23:24" x14ac:dyDescent="0.2">
      <c r="W2056" s="62"/>
      <c r="X2056" s="62"/>
    </row>
    <row r="2057" spans="23:24" x14ac:dyDescent="0.2">
      <c r="W2057" s="62"/>
      <c r="X2057" s="62"/>
    </row>
    <row r="2058" spans="23:24" x14ac:dyDescent="0.2">
      <c r="W2058" s="62"/>
      <c r="X2058" s="62"/>
    </row>
    <row r="2059" spans="23:24" x14ac:dyDescent="0.2">
      <c r="W2059" s="62"/>
      <c r="X2059" s="62"/>
    </row>
    <row r="2060" spans="23:24" x14ac:dyDescent="0.2">
      <c r="W2060" s="62"/>
      <c r="X2060" s="62"/>
    </row>
    <row r="2061" spans="23:24" x14ac:dyDescent="0.2">
      <c r="W2061" s="62"/>
      <c r="X2061" s="62"/>
    </row>
    <row r="2062" spans="23:24" x14ac:dyDescent="0.2">
      <c r="W2062" s="62"/>
      <c r="X2062" s="62"/>
    </row>
    <row r="2063" spans="23:24" x14ac:dyDescent="0.2">
      <c r="W2063" s="62"/>
      <c r="X2063" s="62"/>
    </row>
    <row r="2064" spans="23:24" x14ac:dyDescent="0.2">
      <c r="W2064" s="62"/>
      <c r="X2064" s="62"/>
    </row>
    <row r="2065" spans="23:24" x14ac:dyDescent="0.2">
      <c r="W2065" s="62"/>
      <c r="X2065" s="62"/>
    </row>
    <row r="2066" spans="23:24" x14ac:dyDescent="0.2">
      <c r="W2066" s="62"/>
      <c r="X2066" s="62"/>
    </row>
    <row r="2067" spans="23:24" x14ac:dyDescent="0.2">
      <c r="W2067" s="62"/>
      <c r="X2067" s="62"/>
    </row>
    <row r="2068" spans="23:24" x14ac:dyDescent="0.2">
      <c r="W2068" s="62"/>
      <c r="X2068" s="62"/>
    </row>
    <row r="2069" spans="23:24" x14ac:dyDescent="0.2">
      <c r="W2069" s="62"/>
      <c r="X2069" s="62"/>
    </row>
    <row r="2070" spans="23:24" x14ac:dyDescent="0.2">
      <c r="W2070" s="62"/>
      <c r="X2070" s="62"/>
    </row>
    <row r="2071" spans="23:24" x14ac:dyDescent="0.2">
      <c r="W2071" s="62"/>
      <c r="X2071" s="62"/>
    </row>
    <row r="2072" spans="23:24" x14ac:dyDescent="0.2">
      <c r="W2072" s="62"/>
      <c r="X2072" s="62"/>
    </row>
    <row r="2073" spans="23:24" x14ac:dyDescent="0.2">
      <c r="W2073" s="62"/>
      <c r="X2073" s="62"/>
    </row>
    <row r="2074" spans="23:24" x14ac:dyDescent="0.2">
      <c r="W2074" s="62"/>
      <c r="X2074" s="62"/>
    </row>
    <row r="2075" spans="23:24" x14ac:dyDescent="0.2">
      <c r="W2075" s="62"/>
      <c r="X2075" s="62"/>
    </row>
    <row r="2076" spans="23:24" x14ac:dyDescent="0.2">
      <c r="W2076" s="62"/>
      <c r="X2076" s="62"/>
    </row>
    <row r="2077" spans="23:24" x14ac:dyDescent="0.2">
      <c r="W2077" s="62"/>
      <c r="X2077" s="62"/>
    </row>
    <row r="2078" spans="23:24" x14ac:dyDescent="0.2">
      <c r="W2078" s="62"/>
      <c r="X2078" s="62"/>
    </row>
    <row r="2079" spans="23:24" x14ac:dyDescent="0.2">
      <c r="W2079" s="62"/>
      <c r="X2079" s="62"/>
    </row>
    <row r="2080" spans="23:24" x14ac:dyDescent="0.2">
      <c r="W2080" s="62"/>
      <c r="X2080" s="62"/>
    </row>
    <row r="2081" spans="23:24" x14ac:dyDescent="0.2">
      <c r="W2081" s="62"/>
      <c r="X2081" s="62"/>
    </row>
    <row r="2082" spans="23:24" x14ac:dyDescent="0.2">
      <c r="W2082" s="62"/>
      <c r="X2082" s="62"/>
    </row>
    <row r="2083" spans="23:24" x14ac:dyDescent="0.2">
      <c r="W2083" s="62"/>
      <c r="X2083" s="62"/>
    </row>
    <row r="2084" spans="23:24" x14ac:dyDescent="0.2">
      <c r="W2084" s="62"/>
      <c r="X2084" s="62"/>
    </row>
    <row r="2085" spans="23:24" x14ac:dyDescent="0.2">
      <c r="W2085" s="62"/>
      <c r="X2085" s="62"/>
    </row>
    <row r="2086" spans="23:24" x14ac:dyDescent="0.2">
      <c r="W2086" s="62"/>
      <c r="X2086" s="62"/>
    </row>
    <row r="2087" spans="23:24" x14ac:dyDescent="0.2">
      <c r="W2087" s="62"/>
      <c r="X2087" s="62"/>
    </row>
    <row r="2088" spans="23:24" x14ac:dyDescent="0.2">
      <c r="W2088" s="62"/>
      <c r="X2088" s="62"/>
    </row>
    <row r="2089" spans="23:24" x14ac:dyDescent="0.2">
      <c r="W2089" s="62"/>
      <c r="X2089" s="62"/>
    </row>
    <row r="2090" spans="23:24" x14ac:dyDescent="0.2">
      <c r="W2090" s="62"/>
      <c r="X2090" s="62"/>
    </row>
    <row r="2091" spans="23:24" x14ac:dyDescent="0.2">
      <c r="W2091" s="62"/>
      <c r="X2091" s="62"/>
    </row>
    <row r="2092" spans="23:24" x14ac:dyDescent="0.2">
      <c r="W2092" s="62"/>
      <c r="X2092" s="62"/>
    </row>
    <row r="2093" spans="23:24" x14ac:dyDescent="0.2">
      <c r="W2093" s="62"/>
      <c r="X2093" s="62"/>
    </row>
    <row r="2094" spans="23:24" x14ac:dyDescent="0.2">
      <c r="W2094" s="62"/>
      <c r="X2094" s="62"/>
    </row>
    <row r="2095" spans="23:24" x14ac:dyDescent="0.2">
      <c r="W2095" s="62"/>
      <c r="X2095" s="62"/>
    </row>
    <row r="2096" spans="23:24" x14ac:dyDescent="0.2">
      <c r="W2096" s="62"/>
      <c r="X2096" s="62"/>
    </row>
    <row r="2097" spans="23:24" x14ac:dyDescent="0.2">
      <c r="W2097" s="62"/>
      <c r="X2097" s="62"/>
    </row>
    <row r="2098" spans="23:24" x14ac:dyDescent="0.2">
      <c r="W2098" s="62"/>
      <c r="X2098" s="62"/>
    </row>
    <row r="2099" spans="23:24" x14ac:dyDescent="0.2">
      <c r="W2099" s="62"/>
      <c r="X2099" s="62"/>
    </row>
    <row r="2100" spans="23:24" x14ac:dyDescent="0.2">
      <c r="W2100" s="62"/>
      <c r="X2100" s="62"/>
    </row>
    <row r="2101" spans="23:24" x14ac:dyDescent="0.2">
      <c r="W2101" s="62"/>
      <c r="X2101" s="62"/>
    </row>
    <row r="2102" spans="23:24" x14ac:dyDescent="0.2">
      <c r="W2102" s="62"/>
      <c r="X2102" s="62"/>
    </row>
    <row r="2103" spans="23:24" x14ac:dyDescent="0.2">
      <c r="W2103" s="62"/>
      <c r="X2103" s="62"/>
    </row>
    <row r="2104" spans="23:24" x14ac:dyDescent="0.2">
      <c r="W2104" s="62"/>
      <c r="X2104" s="62"/>
    </row>
    <row r="2105" spans="23:24" x14ac:dyDescent="0.2">
      <c r="W2105" s="62"/>
      <c r="X2105" s="62"/>
    </row>
    <row r="2106" spans="23:24" x14ac:dyDescent="0.2">
      <c r="W2106" s="62"/>
      <c r="X2106" s="62"/>
    </row>
    <row r="2107" spans="23:24" x14ac:dyDescent="0.2">
      <c r="W2107" s="62"/>
      <c r="X2107" s="62"/>
    </row>
    <row r="2108" spans="23:24" x14ac:dyDescent="0.2">
      <c r="W2108" s="62"/>
      <c r="X2108" s="62"/>
    </row>
    <row r="2109" spans="23:24" x14ac:dyDescent="0.2">
      <c r="W2109" s="62"/>
      <c r="X2109" s="62"/>
    </row>
    <row r="2110" spans="23:24" x14ac:dyDescent="0.2">
      <c r="W2110" s="62"/>
      <c r="X2110" s="62"/>
    </row>
    <row r="2111" spans="23:24" x14ac:dyDescent="0.2">
      <c r="W2111" s="62"/>
      <c r="X2111" s="62"/>
    </row>
    <row r="2112" spans="23:24" x14ac:dyDescent="0.2">
      <c r="W2112" s="62"/>
      <c r="X2112" s="62"/>
    </row>
    <row r="2113" spans="23:24" x14ac:dyDescent="0.2">
      <c r="W2113" s="62"/>
      <c r="X2113" s="62"/>
    </row>
    <row r="2114" spans="23:24" x14ac:dyDescent="0.2">
      <c r="W2114" s="62"/>
      <c r="X2114" s="62"/>
    </row>
    <row r="2115" spans="23:24" x14ac:dyDescent="0.2">
      <c r="W2115" s="62"/>
      <c r="X2115" s="62"/>
    </row>
    <row r="2116" spans="23:24" x14ac:dyDescent="0.2">
      <c r="W2116" s="62"/>
      <c r="X2116" s="62"/>
    </row>
    <row r="2117" spans="23:24" x14ac:dyDescent="0.2">
      <c r="W2117" s="62"/>
      <c r="X2117" s="62"/>
    </row>
    <row r="2118" spans="23:24" x14ac:dyDescent="0.2">
      <c r="W2118" s="62"/>
      <c r="X2118" s="62"/>
    </row>
    <row r="2119" spans="23:24" x14ac:dyDescent="0.2">
      <c r="W2119" s="62"/>
      <c r="X2119" s="62"/>
    </row>
    <row r="2120" spans="23:24" x14ac:dyDescent="0.2">
      <c r="W2120" s="62"/>
      <c r="X2120" s="62"/>
    </row>
    <row r="2121" spans="23:24" x14ac:dyDescent="0.2">
      <c r="W2121" s="62"/>
      <c r="X2121" s="62"/>
    </row>
    <row r="2122" spans="23:24" x14ac:dyDescent="0.2">
      <c r="W2122" s="62"/>
      <c r="X2122" s="62"/>
    </row>
    <row r="2123" spans="23:24" x14ac:dyDescent="0.2">
      <c r="W2123" s="62"/>
      <c r="X2123" s="62"/>
    </row>
    <row r="2124" spans="23:24" x14ac:dyDescent="0.2">
      <c r="W2124" s="62"/>
      <c r="X2124" s="62"/>
    </row>
    <row r="2125" spans="23:24" x14ac:dyDescent="0.2">
      <c r="W2125" s="62"/>
      <c r="X2125" s="62"/>
    </row>
    <row r="2126" spans="23:24" x14ac:dyDescent="0.2">
      <c r="W2126" s="62"/>
      <c r="X2126" s="62"/>
    </row>
    <row r="2127" spans="23:24" x14ac:dyDescent="0.2">
      <c r="W2127" s="62"/>
      <c r="X2127" s="62"/>
    </row>
    <row r="2128" spans="23:24" x14ac:dyDescent="0.2">
      <c r="W2128" s="62"/>
      <c r="X2128" s="62"/>
    </row>
    <row r="2129" spans="23:24" x14ac:dyDescent="0.2">
      <c r="W2129" s="62"/>
      <c r="X2129" s="62"/>
    </row>
    <row r="2130" spans="23:24" x14ac:dyDescent="0.2">
      <c r="W2130" s="62"/>
      <c r="X2130" s="62"/>
    </row>
    <row r="2131" spans="23:24" x14ac:dyDescent="0.2">
      <c r="W2131" s="62"/>
      <c r="X2131" s="62"/>
    </row>
    <row r="2132" spans="23:24" x14ac:dyDescent="0.2">
      <c r="W2132" s="62"/>
      <c r="X2132" s="62"/>
    </row>
    <row r="2133" spans="23:24" x14ac:dyDescent="0.2">
      <c r="W2133" s="62"/>
      <c r="X2133" s="62"/>
    </row>
    <row r="2134" spans="23:24" x14ac:dyDescent="0.2">
      <c r="W2134" s="62"/>
      <c r="X2134" s="62"/>
    </row>
    <row r="2135" spans="23:24" x14ac:dyDescent="0.2">
      <c r="W2135" s="62"/>
      <c r="X2135" s="62"/>
    </row>
    <row r="2136" spans="23:24" x14ac:dyDescent="0.2">
      <c r="W2136" s="62"/>
      <c r="X2136" s="62"/>
    </row>
    <row r="2137" spans="23:24" x14ac:dyDescent="0.2">
      <c r="W2137" s="62"/>
      <c r="X2137" s="62"/>
    </row>
    <row r="2138" spans="23:24" x14ac:dyDescent="0.2">
      <c r="W2138" s="62"/>
      <c r="X2138" s="62"/>
    </row>
    <row r="2139" spans="23:24" x14ac:dyDescent="0.2">
      <c r="W2139" s="62"/>
      <c r="X2139" s="62"/>
    </row>
    <row r="2140" spans="23:24" x14ac:dyDescent="0.2">
      <c r="W2140" s="62"/>
      <c r="X2140" s="62"/>
    </row>
    <row r="2141" spans="23:24" x14ac:dyDescent="0.2">
      <c r="W2141" s="62"/>
      <c r="X2141" s="62"/>
    </row>
    <row r="2142" spans="23:24" x14ac:dyDescent="0.2">
      <c r="W2142" s="62"/>
      <c r="X2142" s="62"/>
    </row>
    <row r="2143" spans="23:24" x14ac:dyDescent="0.2">
      <c r="W2143" s="62"/>
      <c r="X2143" s="62"/>
    </row>
    <row r="2144" spans="23:24" x14ac:dyDescent="0.2">
      <c r="W2144" s="62"/>
      <c r="X2144" s="62"/>
    </row>
    <row r="2145" spans="23:24" x14ac:dyDescent="0.2">
      <c r="W2145" s="62"/>
      <c r="X2145" s="62"/>
    </row>
    <row r="2146" spans="23:24" x14ac:dyDescent="0.2">
      <c r="W2146" s="62"/>
      <c r="X2146" s="62"/>
    </row>
    <row r="2147" spans="23:24" x14ac:dyDescent="0.2">
      <c r="W2147" s="62"/>
      <c r="X2147" s="62"/>
    </row>
    <row r="2148" spans="23:24" x14ac:dyDescent="0.2">
      <c r="W2148" s="62"/>
      <c r="X2148" s="62"/>
    </row>
    <row r="2149" spans="23:24" x14ac:dyDescent="0.2">
      <c r="W2149" s="62"/>
      <c r="X2149" s="62"/>
    </row>
    <row r="2150" spans="23:24" x14ac:dyDescent="0.2">
      <c r="W2150" s="62"/>
      <c r="X2150" s="62"/>
    </row>
    <row r="2151" spans="23:24" x14ac:dyDescent="0.2">
      <c r="W2151" s="62"/>
      <c r="X2151" s="62"/>
    </row>
    <row r="2152" spans="23:24" x14ac:dyDescent="0.2">
      <c r="W2152" s="62"/>
      <c r="X2152" s="62"/>
    </row>
    <row r="2153" spans="23:24" x14ac:dyDescent="0.2">
      <c r="W2153" s="62"/>
      <c r="X2153" s="62"/>
    </row>
    <row r="2154" spans="23:24" x14ac:dyDescent="0.2">
      <c r="W2154" s="62"/>
      <c r="X2154" s="62"/>
    </row>
    <row r="2155" spans="23:24" x14ac:dyDescent="0.2">
      <c r="W2155" s="62"/>
      <c r="X2155" s="62"/>
    </row>
    <row r="2156" spans="23:24" x14ac:dyDescent="0.2">
      <c r="W2156" s="62"/>
      <c r="X2156" s="62"/>
    </row>
    <row r="2157" spans="23:24" x14ac:dyDescent="0.2">
      <c r="W2157" s="62"/>
      <c r="X2157" s="62"/>
    </row>
    <row r="2158" spans="23:24" x14ac:dyDescent="0.2">
      <c r="W2158" s="62"/>
      <c r="X2158" s="62"/>
    </row>
    <row r="2159" spans="23:24" x14ac:dyDescent="0.2">
      <c r="W2159" s="62"/>
      <c r="X2159" s="62"/>
    </row>
    <row r="2160" spans="23:24" x14ac:dyDescent="0.2">
      <c r="W2160" s="62"/>
      <c r="X2160" s="62"/>
    </row>
    <row r="2161" spans="23:24" x14ac:dyDescent="0.2">
      <c r="W2161" s="62"/>
      <c r="X2161" s="62"/>
    </row>
    <row r="2162" spans="23:24" x14ac:dyDescent="0.2">
      <c r="W2162" s="62"/>
      <c r="X2162" s="62"/>
    </row>
    <row r="2163" spans="23:24" x14ac:dyDescent="0.2">
      <c r="W2163" s="62"/>
      <c r="X2163" s="62"/>
    </row>
    <row r="2164" spans="23:24" x14ac:dyDescent="0.2">
      <c r="W2164" s="62"/>
      <c r="X2164" s="62"/>
    </row>
    <row r="2165" spans="23:24" x14ac:dyDescent="0.2">
      <c r="W2165" s="62"/>
      <c r="X2165" s="62"/>
    </row>
    <row r="2166" spans="23:24" x14ac:dyDescent="0.2">
      <c r="W2166" s="62"/>
      <c r="X2166" s="62"/>
    </row>
    <row r="2167" spans="23:24" x14ac:dyDescent="0.2">
      <c r="W2167" s="62"/>
      <c r="X2167" s="62"/>
    </row>
    <row r="2168" spans="23:24" x14ac:dyDescent="0.2">
      <c r="W2168" s="62"/>
      <c r="X2168" s="62"/>
    </row>
    <row r="2169" spans="23:24" x14ac:dyDescent="0.2">
      <c r="W2169" s="62"/>
      <c r="X2169" s="62"/>
    </row>
    <row r="2170" spans="23:24" x14ac:dyDescent="0.2">
      <c r="W2170" s="62"/>
      <c r="X2170" s="62"/>
    </row>
    <row r="2171" spans="23:24" x14ac:dyDescent="0.2">
      <c r="W2171" s="62"/>
      <c r="X2171" s="62"/>
    </row>
    <row r="2172" spans="23:24" x14ac:dyDescent="0.2">
      <c r="W2172" s="62"/>
      <c r="X2172" s="62"/>
    </row>
    <row r="2173" spans="23:24" x14ac:dyDescent="0.2">
      <c r="W2173" s="62"/>
      <c r="X2173" s="62"/>
    </row>
    <row r="2174" spans="23:24" x14ac:dyDescent="0.2">
      <c r="W2174" s="62"/>
      <c r="X2174" s="62"/>
    </row>
    <row r="2175" spans="23:24" x14ac:dyDescent="0.2">
      <c r="W2175" s="62"/>
      <c r="X2175" s="62"/>
    </row>
    <row r="2176" spans="23:24" x14ac:dyDescent="0.2">
      <c r="W2176" s="62"/>
      <c r="X2176" s="62"/>
    </row>
    <row r="2177" spans="23:24" x14ac:dyDescent="0.2">
      <c r="W2177" s="62"/>
      <c r="X2177" s="62"/>
    </row>
    <row r="2178" spans="23:24" x14ac:dyDescent="0.2">
      <c r="W2178" s="62"/>
      <c r="X2178" s="62"/>
    </row>
    <row r="2179" spans="23:24" x14ac:dyDescent="0.2">
      <c r="W2179" s="62"/>
      <c r="X2179" s="62"/>
    </row>
    <row r="2180" spans="23:24" x14ac:dyDescent="0.2">
      <c r="W2180" s="62"/>
      <c r="X2180" s="62"/>
    </row>
    <row r="2181" spans="23:24" x14ac:dyDescent="0.2">
      <c r="W2181" s="62"/>
      <c r="X2181" s="62"/>
    </row>
    <row r="2182" spans="23:24" x14ac:dyDescent="0.2">
      <c r="W2182" s="62"/>
      <c r="X2182" s="62"/>
    </row>
    <row r="2183" spans="23:24" x14ac:dyDescent="0.2">
      <c r="W2183" s="62"/>
      <c r="X2183" s="62"/>
    </row>
    <row r="2184" spans="23:24" x14ac:dyDescent="0.2">
      <c r="W2184" s="62"/>
      <c r="X2184" s="62"/>
    </row>
    <row r="2185" spans="23:24" x14ac:dyDescent="0.2">
      <c r="W2185" s="62"/>
      <c r="X2185" s="62"/>
    </row>
    <row r="2186" spans="23:24" x14ac:dyDescent="0.2">
      <c r="W2186" s="62"/>
      <c r="X2186" s="62"/>
    </row>
    <row r="2187" spans="23:24" x14ac:dyDescent="0.2">
      <c r="W2187" s="62"/>
      <c r="X2187" s="62"/>
    </row>
    <row r="2188" spans="23:24" x14ac:dyDescent="0.2">
      <c r="W2188" s="62"/>
      <c r="X2188" s="62"/>
    </row>
    <row r="2189" spans="23:24" x14ac:dyDescent="0.2">
      <c r="W2189" s="62"/>
      <c r="X2189" s="62"/>
    </row>
    <row r="2190" spans="23:24" x14ac:dyDescent="0.2">
      <c r="W2190" s="62"/>
      <c r="X2190" s="62"/>
    </row>
    <row r="2191" spans="23:24" x14ac:dyDescent="0.2">
      <c r="W2191" s="62"/>
      <c r="X2191" s="62"/>
    </row>
    <row r="2192" spans="23:24" x14ac:dyDescent="0.2">
      <c r="W2192" s="62"/>
      <c r="X2192" s="62"/>
    </row>
    <row r="2193" spans="23:24" x14ac:dyDescent="0.2">
      <c r="W2193" s="62"/>
      <c r="X2193" s="62"/>
    </row>
    <row r="2194" spans="23:24" x14ac:dyDescent="0.2">
      <c r="W2194" s="62"/>
      <c r="X2194" s="62"/>
    </row>
    <row r="2195" spans="23:24" x14ac:dyDescent="0.2">
      <c r="W2195" s="62"/>
      <c r="X2195" s="62"/>
    </row>
    <row r="2196" spans="23:24" x14ac:dyDescent="0.2">
      <c r="W2196" s="62"/>
      <c r="X2196" s="62"/>
    </row>
    <row r="2197" spans="23:24" x14ac:dyDescent="0.2">
      <c r="W2197" s="62"/>
      <c r="X2197" s="62"/>
    </row>
    <row r="2198" spans="23:24" x14ac:dyDescent="0.2">
      <c r="W2198" s="62"/>
      <c r="X2198" s="62"/>
    </row>
    <row r="2199" spans="23:24" x14ac:dyDescent="0.2">
      <c r="W2199" s="62"/>
      <c r="X2199" s="62"/>
    </row>
    <row r="2200" spans="23:24" x14ac:dyDescent="0.2">
      <c r="W2200" s="62"/>
      <c r="X2200" s="62"/>
    </row>
    <row r="2201" spans="23:24" x14ac:dyDescent="0.2">
      <c r="W2201" s="62"/>
      <c r="X2201" s="62"/>
    </row>
    <row r="2202" spans="23:24" x14ac:dyDescent="0.2">
      <c r="W2202" s="62"/>
      <c r="X2202" s="62"/>
    </row>
    <row r="2203" spans="23:24" x14ac:dyDescent="0.2">
      <c r="W2203" s="62"/>
      <c r="X2203" s="62"/>
    </row>
    <row r="2204" spans="23:24" x14ac:dyDescent="0.2">
      <c r="W2204" s="62"/>
      <c r="X2204" s="62"/>
    </row>
    <row r="2205" spans="23:24" x14ac:dyDescent="0.2">
      <c r="W2205" s="62"/>
      <c r="X2205" s="62"/>
    </row>
    <row r="2206" spans="23:24" x14ac:dyDescent="0.2">
      <c r="W2206" s="62"/>
      <c r="X2206" s="62"/>
    </row>
    <row r="2207" spans="23:24" x14ac:dyDescent="0.2">
      <c r="W2207" s="62"/>
      <c r="X2207" s="62"/>
    </row>
    <row r="2208" spans="23:24" x14ac:dyDescent="0.2">
      <c r="W2208" s="62"/>
      <c r="X2208" s="62"/>
    </row>
    <row r="2209" spans="23:24" x14ac:dyDescent="0.2">
      <c r="W2209" s="62"/>
      <c r="X2209" s="62"/>
    </row>
    <row r="2210" spans="23:24" x14ac:dyDescent="0.2">
      <c r="W2210" s="62"/>
      <c r="X2210" s="62"/>
    </row>
    <row r="2211" spans="23:24" x14ac:dyDescent="0.2">
      <c r="W2211" s="62"/>
      <c r="X2211" s="62"/>
    </row>
    <row r="2212" spans="23:24" x14ac:dyDescent="0.2">
      <c r="W2212" s="62"/>
      <c r="X2212" s="62"/>
    </row>
    <row r="2213" spans="23:24" x14ac:dyDescent="0.2">
      <c r="W2213" s="62"/>
      <c r="X2213" s="62"/>
    </row>
    <row r="2214" spans="23:24" x14ac:dyDescent="0.2">
      <c r="W2214" s="62"/>
      <c r="X2214" s="62"/>
    </row>
    <row r="2215" spans="23:24" x14ac:dyDescent="0.2">
      <c r="W2215" s="62"/>
      <c r="X2215" s="62"/>
    </row>
    <row r="2216" spans="23:24" x14ac:dyDescent="0.2">
      <c r="W2216" s="62"/>
      <c r="X2216" s="62"/>
    </row>
    <row r="2217" spans="23:24" x14ac:dyDescent="0.2">
      <c r="W2217" s="62"/>
      <c r="X2217" s="62"/>
    </row>
    <row r="2218" spans="23:24" x14ac:dyDescent="0.2">
      <c r="W2218" s="62"/>
      <c r="X2218" s="62"/>
    </row>
    <row r="2219" spans="23:24" x14ac:dyDescent="0.2">
      <c r="W2219" s="62"/>
      <c r="X2219" s="62"/>
    </row>
    <row r="2220" spans="23:24" x14ac:dyDescent="0.2">
      <c r="W2220" s="62"/>
      <c r="X2220" s="62"/>
    </row>
    <row r="2221" spans="23:24" x14ac:dyDescent="0.2">
      <c r="W2221" s="62"/>
      <c r="X2221" s="62"/>
    </row>
    <row r="2222" spans="23:24" x14ac:dyDescent="0.2">
      <c r="W2222" s="62"/>
      <c r="X2222" s="62"/>
    </row>
    <row r="2223" spans="23:24" x14ac:dyDescent="0.2">
      <c r="W2223" s="62"/>
      <c r="X2223" s="62"/>
    </row>
    <row r="2224" spans="23:24" x14ac:dyDescent="0.2">
      <c r="W2224" s="62"/>
      <c r="X2224" s="62"/>
    </row>
    <row r="2225" spans="23:24" x14ac:dyDescent="0.2">
      <c r="W2225" s="62"/>
      <c r="X2225" s="62"/>
    </row>
    <row r="2226" spans="23:24" x14ac:dyDescent="0.2">
      <c r="W2226" s="62"/>
      <c r="X2226" s="62"/>
    </row>
    <row r="2227" spans="23:24" x14ac:dyDescent="0.2">
      <c r="W2227" s="62"/>
      <c r="X2227" s="62"/>
    </row>
    <row r="2228" spans="23:24" x14ac:dyDescent="0.2">
      <c r="W2228" s="62"/>
      <c r="X2228" s="62"/>
    </row>
    <row r="2229" spans="23:24" x14ac:dyDescent="0.2">
      <c r="W2229" s="62"/>
      <c r="X2229" s="62"/>
    </row>
    <row r="2230" spans="23:24" x14ac:dyDescent="0.2">
      <c r="W2230" s="62"/>
      <c r="X2230" s="62"/>
    </row>
    <row r="2231" spans="23:24" x14ac:dyDescent="0.2">
      <c r="W2231" s="62"/>
      <c r="X2231" s="62"/>
    </row>
    <row r="2232" spans="23:24" x14ac:dyDescent="0.2">
      <c r="W2232" s="62"/>
      <c r="X2232" s="62"/>
    </row>
    <row r="2233" spans="23:24" x14ac:dyDescent="0.2">
      <c r="W2233" s="62"/>
      <c r="X2233" s="62"/>
    </row>
    <row r="2234" spans="23:24" x14ac:dyDescent="0.2">
      <c r="W2234" s="62"/>
      <c r="X2234" s="62"/>
    </row>
    <row r="2235" spans="23:24" x14ac:dyDescent="0.2">
      <c r="W2235" s="62"/>
      <c r="X2235" s="62"/>
    </row>
    <row r="2236" spans="23:24" x14ac:dyDescent="0.2">
      <c r="W2236" s="62"/>
      <c r="X2236" s="62"/>
    </row>
    <row r="2237" spans="23:24" x14ac:dyDescent="0.2">
      <c r="W2237" s="62"/>
      <c r="X2237" s="62"/>
    </row>
    <row r="2238" spans="23:24" x14ac:dyDescent="0.2">
      <c r="W2238" s="62"/>
      <c r="X2238" s="62"/>
    </row>
    <row r="2239" spans="23:24" x14ac:dyDescent="0.2">
      <c r="W2239" s="62"/>
      <c r="X2239" s="62"/>
    </row>
    <row r="2240" spans="23:24" x14ac:dyDescent="0.2">
      <c r="W2240" s="62"/>
      <c r="X2240" s="62"/>
    </row>
    <row r="2241" spans="23:24" x14ac:dyDescent="0.2">
      <c r="W2241" s="62"/>
      <c r="X2241" s="62"/>
    </row>
    <row r="2242" spans="23:24" x14ac:dyDescent="0.2">
      <c r="W2242" s="62"/>
      <c r="X2242" s="62"/>
    </row>
    <row r="2243" spans="23:24" x14ac:dyDescent="0.2">
      <c r="W2243" s="62"/>
      <c r="X2243" s="62"/>
    </row>
    <row r="2244" spans="23:24" x14ac:dyDescent="0.2">
      <c r="W2244" s="62"/>
      <c r="X2244" s="62"/>
    </row>
    <row r="2245" spans="23:24" x14ac:dyDescent="0.2">
      <c r="W2245" s="62"/>
      <c r="X2245" s="62"/>
    </row>
    <row r="2246" spans="23:24" x14ac:dyDescent="0.2">
      <c r="W2246" s="62"/>
      <c r="X2246" s="62"/>
    </row>
    <row r="2247" spans="23:24" x14ac:dyDescent="0.2">
      <c r="W2247" s="62"/>
      <c r="X2247" s="62"/>
    </row>
    <row r="2248" spans="23:24" x14ac:dyDescent="0.2">
      <c r="W2248" s="62"/>
      <c r="X2248" s="62"/>
    </row>
    <row r="2249" spans="23:24" x14ac:dyDescent="0.2">
      <c r="W2249" s="62"/>
      <c r="X2249" s="62"/>
    </row>
    <row r="2250" spans="23:24" x14ac:dyDescent="0.2">
      <c r="W2250" s="62"/>
      <c r="X2250" s="62"/>
    </row>
    <row r="2251" spans="23:24" x14ac:dyDescent="0.2">
      <c r="W2251" s="62"/>
      <c r="X2251" s="62"/>
    </row>
    <row r="2252" spans="23:24" x14ac:dyDescent="0.2">
      <c r="W2252" s="62"/>
      <c r="X2252" s="62"/>
    </row>
    <row r="2253" spans="23:24" x14ac:dyDescent="0.2">
      <c r="W2253" s="62"/>
      <c r="X2253" s="62"/>
    </row>
    <row r="2254" spans="23:24" x14ac:dyDescent="0.2">
      <c r="W2254" s="62"/>
      <c r="X2254" s="62"/>
    </row>
    <row r="2255" spans="23:24" x14ac:dyDescent="0.2">
      <c r="W2255" s="62"/>
      <c r="X2255" s="62"/>
    </row>
    <row r="2256" spans="23:24" x14ac:dyDescent="0.2">
      <c r="W2256" s="62"/>
      <c r="X2256" s="62"/>
    </row>
    <row r="2257" spans="23:24" x14ac:dyDescent="0.2">
      <c r="W2257" s="62"/>
      <c r="X2257" s="62"/>
    </row>
    <row r="2258" spans="23:24" x14ac:dyDescent="0.2">
      <c r="W2258" s="62"/>
      <c r="X2258" s="62"/>
    </row>
    <row r="2259" spans="23:24" x14ac:dyDescent="0.2">
      <c r="W2259" s="62"/>
      <c r="X2259" s="62"/>
    </row>
    <row r="2260" spans="23:24" x14ac:dyDescent="0.2">
      <c r="W2260" s="62"/>
      <c r="X2260" s="62"/>
    </row>
    <row r="2261" spans="23:24" x14ac:dyDescent="0.2">
      <c r="W2261" s="62"/>
      <c r="X2261" s="62"/>
    </row>
    <row r="2262" spans="23:24" x14ac:dyDescent="0.2">
      <c r="W2262" s="62"/>
      <c r="X2262" s="62"/>
    </row>
    <row r="2263" spans="23:24" x14ac:dyDescent="0.2">
      <c r="W2263" s="62"/>
      <c r="X2263" s="62"/>
    </row>
    <row r="2264" spans="23:24" x14ac:dyDescent="0.2">
      <c r="W2264" s="62"/>
      <c r="X2264" s="62"/>
    </row>
    <row r="2265" spans="23:24" x14ac:dyDescent="0.2">
      <c r="W2265" s="62"/>
      <c r="X2265" s="62"/>
    </row>
    <row r="2266" spans="23:24" x14ac:dyDescent="0.2">
      <c r="W2266" s="62"/>
      <c r="X2266" s="62"/>
    </row>
    <row r="2267" spans="23:24" x14ac:dyDescent="0.2">
      <c r="W2267" s="62"/>
      <c r="X2267" s="62"/>
    </row>
    <row r="2268" spans="23:24" x14ac:dyDescent="0.2">
      <c r="W2268" s="62"/>
      <c r="X2268" s="62"/>
    </row>
    <row r="2269" spans="23:24" x14ac:dyDescent="0.2">
      <c r="W2269" s="62"/>
      <c r="X2269" s="62"/>
    </row>
    <row r="2270" spans="23:24" x14ac:dyDescent="0.2">
      <c r="W2270" s="62"/>
      <c r="X2270" s="62"/>
    </row>
    <row r="2271" spans="23:24" x14ac:dyDescent="0.2">
      <c r="W2271" s="62"/>
      <c r="X2271" s="62"/>
    </row>
    <row r="2272" spans="23:24" x14ac:dyDescent="0.2">
      <c r="W2272" s="62"/>
      <c r="X2272" s="62"/>
    </row>
    <row r="2273" spans="23:24" x14ac:dyDescent="0.2">
      <c r="W2273" s="62"/>
      <c r="X2273" s="62"/>
    </row>
    <row r="2274" spans="23:24" x14ac:dyDescent="0.2">
      <c r="W2274" s="62"/>
      <c r="X2274" s="62"/>
    </row>
    <row r="2275" spans="23:24" x14ac:dyDescent="0.2">
      <c r="W2275" s="62"/>
      <c r="X2275" s="62"/>
    </row>
    <row r="2276" spans="23:24" x14ac:dyDescent="0.2">
      <c r="W2276" s="62"/>
      <c r="X2276" s="62"/>
    </row>
    <row r="2277" spans="23:24" x14ac:dyDescent="0.2">
      <c r="W2277" s="62"/>
      <c r="X2277" s="62"/>
    </row>
    <row r="2278" spans="23:24" x14ac:dyDescent="0.2">
      <c r="W2278" s="62"/>
      <c r="X2278" s="62"/>
    </row>
    <row r="2279" spans="23:24" x14ac:dyDescent="0.2">
      <c r="W2279" s="62"/>
      <c r="X2279" s="62"/>
    </row>
    <row r="2280" spans="23:24" x14ac:dyDescent="0.2">
      <c r="W2280" s="62"/>
      <c r="X2280" s="62"/>
    </row>
    <row r="2281" spans="23:24" x14ac:dyDescent="0.2">
      <c r="W2281" s="62"/>
      <c r="X2281" s="62"/>
    </row>
    <row r="2282" spans="23:24" x14ac:dyDescent="0.2">
      <c r="W2282" s="62"/>
      <c r="X2282" s="62"/>
    </row>
    <row r="2283" spans="23:24" x14ac:dyDescent="0.2">
      <c r="W2283" s="62"/>
      <c r="X2283" s="62"/>
    </row>
    <row r="2284" spans="23:24" x14ac:dyDescent="0.2">
      <c r="W2284" s="62"/>
      <c r="X2284" s="62"/>
    </row>
    <row r="2285" spans="23:24" x14ac:dyDescent="0.2">
      <c r="W2285" s="62"/>
      <c r="X2285" s="62"/>
    </row>
    <row r="2286" spans="23:24" x14ac:dyDescent="0.2">
      <c r="W2286" s="62"/>
      <c r="X2286" s="62"/>
    </row>
    <row r="2287" spans="23:24" x14ac:dyDescent="0.2">
      <c r="W2287" s="62"/>
      <c r="X2287" s="62"/>
    </row>
    <row r="2288" spans="23:24" x14ac:dyDescent="0.2">
      <c r="W2288" s="62"/>
      <c r="X2288" s="62"/>
    </row>
    <row r="2289" spans="23:24" x14ac:dyDescent="0.2">
      <c r="W2289" s="62"/>
      <c r="X2289" s="62"/>
    </row>
    <row r="2290" spans="23:24" x14ac:dyDescent="0.2">
      <c r="W2290" s="62"/>
      <c r="X2290" s="62"/>
    </row>
    <row r="2291" spans="23:24" x14ac:dyDescent="0.2">
      <c r="W2291" s="62"/>
      <c r="X2291" s="62"/>
    </row>
    <row r="2292" spans="23:24" x14ac:dyDescent="0.2">
      <c r="W2292" s="62"/>
      <c r="X2292" s="62"/>
    </row>
    <row r="2293" spans="23:24" x14ac:dyDescent="0.2">
      <c r="W2293" s="62"/>
      <c r="X2293" s="62"/>
    </row>
    <row r="2294" spans="23:24" x14ac:dyDescent="0.2">
      <c r="W2294" s="62"/>
      <c r="X2294" s="62"/>
    </row>
    <row r="2295" spans="23:24" x14ac:dyDescent="0.2">
      <c r="W2295" s="62"/>
      <c r="X2295" s="62"/>
    </row>
    <row r="2296" spans="23:24" x14ac:dyDescent="0.2">
      <c r="W2296" s="62"/>
      <c r="X2296" s="62"/>
    </row>
    <row r="2297" spans="23:24" x14ac:dyDescent="0.2">
      <c r="W2297" s="62"/>
      <c r="X2297" s="62"/>
    </row>
    <row r="2298" spans="23:24" x14ac:dyDescent="0.2">
      <c r="W2298" s="62"/>
      <c r="X2298" s="62"/>
    </row>
    <row r="2299" spans="23:24" x14ac:dyDescent="0.2">
      <c r="W2299" s="62"/>
      <c r="X2299" s="62"/>
    </row>
    <row r="2300" spans="23:24" x14ac:dyDescent="0.2">
      <c r="W2300" s="62"/>
      <c r="X2300" s="62"/>
    </row>
    <row r="2301" spans="23:24" x14ac:dyDescent="0.2">
      <c r="W2301" s="62"/>
      <c r="X2301" s="62"/>
    </row>
    <row r="2302" spans="23:24" x14ac:dyDescent="0.2">
      <c r="W2302" s="62"/>
      <c r="X2302" s="62"/>
    </row>
    <row r="2303" spans="23:24" x14ac:dyDescent="0.2">
      <c r="W2303" s="62"/>
      <c r="X2303" s="62"/>
    </row>
    <row r="2304" spans="23:24" x14ac:dyDescent="0.2">
      <c r="W2304" s="62"/>
      <c r="X2304" s="62"/>
    </row>
    <row r="2305" spans="23:24" x14ac:dyDescent="0.2">
      <c r="W2305" s="62"/>
      <c r="X2305" s="62"/>
    </row>
    <row r="2306" spans="23:24" x14ac:dyDescent="0.2">
      <c r="W2306" s="62"/>
      <c r="X2306" s="62"/>
    </row>
    <row r="2307" spans="23:24" x14ac:dyDescent="0.2">
      <c r="W2307" s="62"/>
      <c r="X2307" s="62"/>
    </row>
    <row r="2308" spans="23:24" x14ac:dyDescent="0.2">
      <c r="W2308" s="62"/>
      <c r="X2308" s="62"/>
    </row>
    <row r="2309" spans="23:24" x14ac:dyDescent="0.2">
      <c r="W2309" s="62"/>
      <c r="X2309" s="62"/>
    </row>
    <row r="2310" spans="23:24" x14ac:dyDescent="0.2">
      <c r="W2310" s="62"/>
      <c r="X2310" s="62"/>
    </row>
    <row r="2311" spans="23:24" x14ac:dyDescent="0.2">
      <c r="W2311" s="62"/>
      <c r="X2311" s="62"/>
    </row>
    <row r="2312" spans="23:24" x14ac:dyDescent="0.2">
      <c r="W2312" s="62"/>
      <c r="X2312" s="62"/>
    </row>
    <row r="2313" spans="23:24" x14ac:dyDescent="0.2">
      <c r="W2313" s="62"/>
      <c r="X2313" s="62"/>
    </row>
    <row r="2314" spans="23:24" x14ac:dyDescent="0.2">
      <c r="W2314" s="62"/>
      <c r="X2314" s="62"/>
    </row>
    <row r="2315" spans="23:24" x14ac:dyDescent="0.2">
      <c r="W2315" s="62"/>
      <c r="X2315" s="62"/>
    </row>
    <row r="2316" spans="23:24" x14ac:dyDescent="0.2">
      <c r="W2316" s="62"/>
      <c r="X2316" s="62"/>
    </row>
    <row r="2317" spans="23:24" x14ac:dyDescent="0.2">
      <c r="W2317" s="62"/>
      <c r="X2317" s="62"/>
    </row>
    <row r="2318" spans="23:24" x14ac:dyDescent="0.2">
      <c r="W2318" s="62"/>
      <c r="X2318" s="62"/>
    </row>
    <row r="2319" spans="23:24" x14ac:dyDescent="0.2">
      <c r="W2319" s="62"/>
      <c r="X2319" s="62"/>
    </row>
    <row r="2320" spans="23:24" x14ac:dyDescent="0.2">
      <c r="W2320" s="62"/>
      <c r="X2320" s="62"/>
    </row>
    <row r="2321" spans="23:24" x14ac:dyDescent="0.2">
      <c r="W2321" s="62"/>
      <c r="X2321" s="62"/>
    </row>
    <row r="2322" spans="23:24" x14ac:dyDescent="0.2">
      <c r="W2322" s="62"/>
      <c r="X2322" s="62"/>
    </row>
    <row r="2323" spans="23:24" x14ac:dyDescent="0.2">
      <c r="W2323" s="62"/>
      <c r="X2323" s="62"/>
    </row>
    <row r="2324" spans="23:24" x14ac:dyDescent="0.2">
      <c r="W2324" s="62"/>
      <c r="X2324" s="62"/>
    </row>
    <row r="2325" spans="23:24" x14ac:dyDescent="0.2">
      <c r="W2325" s="62"/>
      <c r="X2325" s="62"/>
    </row>
    <row r="2326" spans="23:24" x14ac:dyDescent="0.2">
      <c r="W2326" s="62"/>
      <c r="X2326" s="62"/>
    </row>
    <row r="2327" spans="23:24" x14ac:dyDescent="0.2">
      <c r="W2327" s="62"/>
      <c r="X2327" s="62"/>
    </row>
    <row r="2328" spans="23:24" x14ac:dyDescent="0.2">
      <c r="W2328" s="62"/>
      <c r="X2328" s="62"/>
    </row>
    <row r="2329" spans="23:24" x14ac:dyDescent="0.2">
      <c r="W2329" s="62"/>
      <c r="X2329" s="62"/>
    </row>
    <row r="2330" spans="23:24" x14ac:dyDescent="0.2">
      <c r="W2330" s="62"/>
      <c r="X2330" s="62"/>
    </row>
    <row r="2331" spans="23:24" x14ac:dyDescent="0.2">
      <c r="W2331" s="62"/>
      <c r="X2331" s="62"/>
    </row>
    <row r="2332" spans="23:24" x14ac:dyDescent="0.2">
      <c r="W2332" s="62"/>
      <c r="X2332" s="62"/>
    </row>
    <row r="2333" spans="23:24" x14ac:dyDescent="0.2">
      <c r="W2333" s="62"/>
      <c r="X2333" s="62"/>
    </row>
    <row r="2334" spans="23:24" x14ac:dyDescent="0.2">
      <c r="W2334" s="62"/>
      <c r="X2334" s="62"/>
    </row>
    <row r="2335" spans="23:24" x14ac:dyDescent="0.2">
      <c r="W2335" s="62"/>
      <c r="X2335" s="62"/>
    </row>
    <row r="2336" spans="23:24" x14ac:dyDescent="0.2">
      <c r="W2336" s="62"/>
      <c r="X2336" s="62"/>
    </row>
    <row r="2337" spans="23:24" x14ac:dyDescent="0.2">
      <c r="W2337" s="62"/>
      <c r="X2337" s="62"/>
    </row>
    <row r="2338" spans="23:24" x14ac:dyDescent="0.2">
      <c r="W2338" s="62"/>
      <c r="X2338" s="62"/>
    </row>
    <row r="2339" spans="23:24" x14ac:dyDescent="0.2">
      <c r="W2339" s="62"/>
      <c r="X2339" s="62"/>
    </row>
    <row r="2340" spans="23:24" x14ac:dyDescent="0.2">
      <c r="W2340" s="62"/>
      <c r="X2340" s="62"/>
    </row>
    <row r="2341" spans="23:24" x14ac:dyDescent="0.2">
      <c r="W2341" s="62"/>
      <c r="X2341" s="62"/>
    </row>
    <row r="2342" spans="23:24" x14ac:dyDescent="0.2">
      <c r="W2342" s="62"/>
      <c r="X2342" s="62"/>
    </row>
    <row r="2343" spans="23:24" x14ac:dyDescent="0.2">
      <c r="W2343" s="62"/>
      <c r="X2343" s="62"/>
    </row>
    <row r="2344" spans="23:24" x14ac:dyDescent="0.2">
      <c r="W2344" s="62"/>
      <c r="X2344" s="62"/>
    </row>
    <row r="2345" spans="23:24" x14ac:dyDescent="0.2">
      <c r="W2345" s="62"/>
      <c r="X2345" s="62"/>
    </row>
    <row r="2346" spans="23:24" x14ac:dyDescent="0.2">
      <c r="W2346" s="62"/>
      <c r="X2346" s="62"/>
    </row>
    <row r="2347" spans="23:24" x14ac:dyDescent="0.2">
      <c r="W2347" s="62"/>
      <c r="X2347" s="62"/>
    </row>
    <row r="2348" spans="23:24" x14ac:dyDescent="0.2">
      <c r="W2348" s="62"/>
      <c r="X2348" s="62"/>
    </row>
    <row r="2349" spans="23:24" x14ac:dyDescent="0.2">
      <c r="W2349" s="62"/>
      <c r="X2349" s="62"/>
    </row>
    <row r="2350" spans="23:24" x14ac:dyDescent="0.2">
      <c r="W2350" s="62"/>
      <c r="X2350" s="62"/>
    </row>
    <row r="2351" spans="23:24" x14ac:dyDescent="0.2">
      <c r="W2351" s="62"/>
      <c r="X2351" s="62"/>
    </row>
    <row r="2352" spans="23:24" x14ac:dyDescent="0.2">
      <c r="W2352" s="62"/>
      <c r="X2352" s="62"/>
    </row>
    <row r="2353" spans="23:24" x14ac:dyDescent="0.2">
      <c r="W2353" s="62"/>
      <c r="X2353" s="62"/>
    </row>
    <row r="2354" spans="23:24" x14ac:dyDescent="0.2">
      <c r="W2354" s="62"/>
      <c r="X2354" s="62"/>
    </row>
    <row r="2355" spans="23:24" x14ac:dyDescent="0.2">
      <c r="W2355" s="62"/>
      <c r="X2355" s="62"/>
    </row>
    <row r="2356" spans="23:24" x14ac:dyDescent="0.2">
      <c r="W2356" s="62"/>
      <c r="X2356" s="62"/>
    </row>
    <row r="2357" spans="23:24" x14ac:dyDescent="0.2">
      <c r="W2357" s="62"/>
      <c r="X2357" s="62"/>
    </row>
    <row r="2358" spans="23:24" x14ac:dyDescent="0.2">
      <c r="W2358" s="62"/>
      <c r="X2358" s="62"/>
    </row>
    <row r="2359" spans="23:24" x14ac:dyDescent="0.2">
      <c r="W2359" s="62"/>
      <c r="X2359" s="62"/>
    </row>
    <row r="2360" spans="23:24" x14ac:dyDescent="0.2">
      <c r="W2360" s="62"/>
      <c r="X2360" s="62"/>
    </row>
    <row r="2361" spans="23:24" x14ac:dyDescent="0.2">
      <c r="W2361" s="62"/>
      <c r="X2361" s="62"/>
    </row>
    <row r="2362" spans="23:24" x14ac:dyDescent="0.2">
      <c r="W2362" s="62"/>
      <c r="X2362" s="62"/>
    </row>
    <row r="2363" spans="23:24" x14ac:dyDescent="0.2">
      <c r="W2363" s="62"/>
      <c r="X2363" s="62"/>
    </row>
    <row r="2364" spans="23:24" x14ac:dyDescent="0.2">
      <c r="W2364" s="62"/>
      <c r="X2364" s="62"/>
    </row>
    <row r="2365" spans="23:24" x14ac:dyDescent="0.2">
      <c r="W2365" s="62"/>
      <c r="X2365" s="62"/>
    </row>
    <row r="2366" spans="23:24" x14ac:dyDescent="0.2">
      <c r="W2366" s="62"/>
      <c r="X2366" s="62"/>
    </row>
    <row r="2367" spans="23:24" x14ac:dyDescent="0.2">
      <c r="W2367" s="62"/>
      <c r="X2367" s="62"/>
    </row>
    <row r="2368" spans="23:24" x14ac:dyDescent="0.2">
      <c r="W2368" s="62"/>
      <c r="X2368" s="62"/>
    </row>
    <row r="2369" spans="23:24" x14ac:dyDescent="0.2">
      <c r="W2369" s="62"/>
      <c r="X2369" s="62"/>
    </row>
    <row r="2370" spans="23:24" x14ac:dyDescent="0.2">
      <c r="W2370" s="62"/>
      <c r="X2370" s="62"/>
    </row>
    <row r="2371" spans="23:24" x14ac:dyDescent="0.2">
      <c r="W2371" s="62"/>
      <c r="X2371" s="62"/>
    </row>
    <row r="2372" spans="23:24" x14ac:dyDescent="0.2">
      <c r="W2372" s="62"/>
      <c r="X2372" s="62"/>
    </row>
    <row r="2373" spans="23:24" x14ac:dyDescent="0.2">
      <c r="W2373" s="62"/>
      <c r="X2373" s="62"/>
    </row>
    <row r="2374" spans="23:24" x14ac:dyDescent="0.2">
      <c r="W2374" s="62"/>
      <c r="X2374" s="62"/>
    </row>
    <row r="2375" spans="23:24" x14ac:dyDescent="0.2">
      <c r="W2375" s="62"/>
      <c r="X2375" s="62"/>
    </row>
    <row r="2376" spans="23:24" x14ac:dyDescent="0.2">
      <c r="W2376" s="62"/>
      <c r="X2376" s="62"/>
    </row>
    <row r="2377" spans="23:24" x14ac:dyDescent="0.2">
      <c r="W2377" s="62"/>
      <c r="X2377" s="62"/>
    </row>
    <row r="2378" spans="23:24" x14ac:dyDescent="0.2">
      <c r="W2378" s="62"/>
      <c r="X2378" s="62"/>
    </row>
    <row r="2379" spans="23:24" x14ac:dyDescent="0.2">
      <c r="W2379" s="62"/>
      <c r="X2379" s="62"/>
    </row>
    <row r="2380" spans="23:24" x14ac:dyDescent="0.2">
      <c r="W2380" s="62"/>
      <c r="X2380" s="62"/>
    </row>
    <row r="2381" spans="23:24" x14ac:dyDescent="0.2">
      <c r="W2381" s="62"/>
      <c r="X2381" s="62"/>
    </row>
    <row r="2382" spans="23:24" x14ac:dyDescent="0.2">
      <c r="W2382" s="62"/>
      <c r="X2382" s="62"/>
    </row>
    <row r="2383" spans="23:24" x14ac:dyDescent="0.2">
      <c r="W2383" s="62"/>
      <c r="X2383" s="62"/>
    </row>
    <row r="2384" spans="23:24" x14ac:dyDescent="0.2">
      <c r="W2384" s="62"/>
      <c r="X2384" s="62"/>
    </row>
    <row r="2385" spans="23:24" x14ac:dyDescent="0.2">
      <c r="W2385" s="62"/>
      <c r="X2385" s="62"/>
    </row>
    <row r="2386" spans="23:24" x14ac:dyDescent="0.2">
      <c r="W2386" s="62"/>
      <c r="X2386" s="62"/>
    </row>
    <row r="2387" spans="23:24" x14ac:dyDescent="0.2">
      <c r="W2387" s="62"/>
      <c r="X2387" s="62"/>
    </row>
    <row r="2388" spans="23:24" x14ac:dyDescent="0.2">
      <c r="W2388" s="62"/>
      <c r="X2388" s="62"/>
    </row>
    <row r="2389" spans="23:24" x14ac:dyDescent="0.2">
      <c r="W2389" s="62"/>
      <c r="X2389" s="62"/>
    </row>
    <row r="2390" spans="23:24" x14ac:dyDescent="0.2">
      <c r="W2390" s="62"/>
      <c r="X2390" s="62"/>
    </row>
    <row r="2391" spans="23:24" x14ac:dyDescent="0.2">
      <c r="W2391" s="62"/>
      <c r="X2391" s="62"/>
    </row>
    <row r="2392" spans="23:24" x14ac:dyDescent="0.2">
      <c r="W2392" s="62"/>
      <c r="X2392" s="62"/>
    </row>
    <row r="2393" spans="23:24" x14ac:dyDescent="0.2">
      <c r="W2393" s="62"/>
      <c r="X2393" s="62"/>
    </row>
    <row r="2394" spans="23:24" x14ac:dyDescent="0.2">
      <c r="W2394" s="62"/>
      <c r="X2394" s="62"/>
    </row>
    <row r="2395" spans="23:24" x14ac:dyDescent="0.2">
      <c r="W2395" s="62"/>
      <c r="X2395" s="62"/>
    </row>
    <row r="2396" spans="23:24" x14ac:dyDescent="0.2">
      <c r="W2396" s="62"/>
      <c r="X2396" s="62"/>
    </row>
    <row r="2397" spans="23:24" x14ac:dyDescent="0.2">
      <c r="W2397" s="62"/>
      <c r="X2397" s="62"/>
    </row>
    <row r="2398" spans="23:24" x14ac:dyDescent="0.2">
      <c r="W2398" s="62"/>
      <c r="X2398" s="62"/>
    </row>
    <row r="2399" spans="23:24" x14ac:dyDescent="0.2">
      <c r="W2399" s="62"/>
      <c r="X2399" s="62"/>
    </row>
    <row r="2400" spans="23:24" x14ac:dyDescent="0.2">
      <c r="W2400" s="62"/>
      <c r="X2400" s="62"/>
    </row>
    <row r="2401" spans="23:24" x14ac:dyDescent="0.2">
      <c r="W2401" s="62"/>
      <c r="X2401" s="62"/>
    </row>
    <row r="2402" spans="23:24" x14ac:dyDescent="0.2">
      <c r="W2402" s="62"/>
      <c r="X2402" s="62"/>
    </row>
    <row r="2403" spans="23:24" x14ac:dyDescent="0.2">
      <c r="W2403" s="62"/>
      <c r="X2403" s="62"/>
    </row>
    <row r="2404" spans="23:24" x14ac:dyDescent="0.2">
      <c r="W2404" s="62"/>
      <c r="X2404" s="62"/>
    </row>
    <row r="2405" spans="23:24" x14ac:dyDescent="0.2">
      <c r="W2405" s="62"/>
      <c r="X2405" s="62"/>
    </row>
    <row r="2406" spans="23:24" x14ac:dyDescent="0.2">
      <c r="W2406" s="62"/>
      <c r="X2406" s="62"/>
    </row>
    <row r="2407" spans="23:24" x14ac:dyDescent="0.2">
      <c r="W2407" s="62"/>
      <c r="X2407" s="62"/>
    </row>
    <row r="2408" spans="23:24" x14ac:dyDescent="0.2">
      <c r="W2408" s="62"/>
      <c r="X2408" s="62"/>
    </row>
    <row r="2409" spans="23:24" x14ac:dyDescent="0.2">
      <c r="W2409" s="62"/>
      <c r="X2409" s="62"/>
    </row>
    <row r="2410" spans="23:24" x14ac:dyDescent="0.2">
      <c r="W2410" s="62"/>
      <c r="X2410" s="62"/>
    </row>
    <row r="2411" spans="23:24" x14ac:dyDescent="0.2">
      <c r="W2411" s="62"/>
      <c r="X2411" s="62"/>
    </row>
    <row r="2412" spans="23:24" x14ac:dyDescent="0.2">
      <c r="W2412" s="62"/>
      <c r="X2412" s="62"/>
    </row>
    <row r="2413" spans="23:24" x14ac:dyDescent="0.2">
      <c r="W2413" s="62"/>
      <c r="X2413" s="62"/>
    </row>
    <row r="2414" spans="23:24" x14ac:dyDescent="0.2">
      <c r="W2414" s="62"/>
      <c r="X2414" s="62"/>
    </row>
    <row r="2415" spans="23:24" x14ac:dyDescent="0.2">
      <c r="W2415" s="62"/>
      <c r="X2415" s="62"/>
    </row>
    <row r="2416" spans="23:24" x14ac:dyDescent="0.2">
      <c r="W2416" s="62"/>
      <c r="X2416" s="62"/>
    </row>
    <row r="2417" spans="23:24" x14ac:dyDescent="0.2">
      <c r="W2417" s="62"/>
      <c r="X2417" s="62"/>
    </row>
    <row r="2418" spans="23:24" x14ac:dyDescent="0.2">
      <c r="W2418" s="62"/>
      <c r="X2418" s="62"/>
    </row>
    <row r="2419" spans="23:24" x14ac:dyDescent="0.2">
      <c r="W2419" s="62"/>
      <c r="X2419" s="62"/>
    </row>
    <row r="2420" spans="23:24" x14ac:dyDescent="0.2">
      <c r="W2420" s="62"/>
      <c r="X2420" s="62"/>
    </row>
    <row r="2421" spans="23:24" x14ac:dyDescent="0.2">
      <c r="W2421" s="62"/>
      <c r="X2421" s="62"/>
    </row>
    <row r="2422" spans="23:24" x14ac:dyDescent="0.2">
      <c r="W2422" s="62"/>
      <c r="X2422" s="62"/>
    </row>
    <row r="2423" spans="23:24" x14ac:dyDescent="0.2">
      <c r="W2423" s="62"/>
      <c r="X2423" s="62"/>
    </row>
    <row r="2424" spans="23:24" x14ac:dyDescent="0.2">
      <c r="W2424" s="62"/>
      <c r="X2424" s="62"/>
    </row>
    <row r="2425" spans="23:24" x14ac:dyDescent="0.2">
      <c r="W2425" s="62"/>
      <c r="X2425" s="62"/>
    </row>
    <row r="2426" spans="23:24" x14ac:dyDescent="0.2">
      <c r="W2426" s="62"/>
      <c r="X2426" s="62"/>
    </row>
    <row r="2427" spans="23:24" x14ac:dyDescent="0.2">
      <c r="W2427" s="62"/>
      <c r="X2427" s="62"/>
    </row>
    <row r="2428" spans="23:24" x14ac:dyDescent="0.2">
      <c r="W2428" s="62"/>
      <c r="X2428" s="62"/>
    </row>
    <row r="2429" spans="23:24" x14ac:dyDescent="0.2">
      <c r="W2429" s="62"/>
      <c r="X2429" s="62"/>
    </row>
    <row r="2430" spans="23:24" x14ac:dyDescent="0.2">
      <c r="W2430" s="62"/>
      <c r="X2430" s="62"/>
    </row>
    <row r="2431" spans="23:24" x14ac:dyDescent="0.2">
      <c r="W2431" s="62"/>
      <c r="X2431" s="62"/>
    </row>
    <row r="2432" spans="23:24" x14ac:dyDescent="0.2">
      <c r="W2432" s="62"/>
      <c r="X2432" s="62"/>
    </row>
    <row r="2433" spans="23:24" x14ac:dyDescent="0.2">
      <c r="W2433" s="62"/>
      <c r="X2433" s="62"/>
    </row>
    <row r="2434" spans="23:24" x14ac:dyDescent="0.2">
      <c r="W2434" s="62"/>
      <c r="X2434" s="62"/>
    </row>
    <row r="2435" spans="23:24" x14ac:dyDescent="0.2">
      <c r="W2435" s="62"/>
      <c r="X2435" s="62"/>
    </row>
    <row r="2436" spans="23:24" x14ac:dyDescent="0.2">
      <c r="W2436" s="62"/>
      <c r="X2436" s="62"/>
    </row>
    <row r="2437" spans="23:24" x14ac:dyDescent="0.2">
      <c r="W2437" s="62"/>
      <c r="X2437" s="62"/>
    </row>
    <row r="2438" spans="23:24" x14ac:dyDescent="0.2">
      <c r="W2438" s="62"/>
      <c r="X2438" s="62"/>
    </row>
    <row r="2439" spans="23:24" x14ac:dyDescent="0.2">
      <c r="W2439" s="62"/>
      <c r="X2439" s="62"/>
    </row>
    <row r="2440" spans="23:24" x14ac:dyDescent="0.2">
      <c r="W2440" s="62"/>
      <c r="X2440" s="62"/>
    </row>
    <row r="2441" spans="23:24" x14ac:dyDescent="0.2">
      <c r="W2441" s="62"/>
      <c r="X2441" s="62"/>
    </row>
    <row r="2442" spans="23:24" x14ac:dyDescent="0.2">
      <c r="W2442" s="62"/>
      <c r="X2442" s="62"/>
    </row>
    <row r="2443" spans="23:24" x14ac:dyDescent="0.2">
      <c r="W2443" s="62"/>
      <c r="X2443" s="62"/>
    </row>
    <row r="2444" spans="23:24" x14ac:dyDescent="0.2">
      <c r="W2444" s="62"/>
      <c r="X2444" s="62"/>
    </row>
    <row r="2445" spans="23:24" x14ac:dyDescent="0.2">
      <c r="W2445" s="62"/>
      <c r="X2445" s="62"/>
    </row>
    <row r="2446" spans="23:24" x14ac:dyDescent="0.2">
      <c r="W2446" s="62"/>
      <c r="X2446" s="62"/>
    </row>
    <row r="2447" spans="23:24" x14ac:dyDescent="0.2">
      <c r="W2447" s="62"/>
      <c r="X2447" s="62"/>
    </row>
    <row r="2448" spans="23:24" x14ac:dyDescent="0.2">
      <c r="W2448" s="62"/>
      <c r="X2448" s="62"/>
    </row>
    <row r="2449" spans="23:24" x14ac:dyDescent="0.2">
      <c r="W2449" s="62"/>
      <c r="X2449" s="62"/>
    </row>
    <row r="2450" spans="23:24" x14ac:dyDescent="0.2">
      <c r="W2450" s="62"/>
      <c r="X2450" s="62"/>
    </row>
    <row r="2451" spans="23:24" x14ac:dyDescent="0.2">
      <c r="W2451" s="62"/>
      <c r="X2451" s="62"/>
    </row>
    <row r="2452" spans="23:24" x14ac:dyDescent="0.2">
      <c r="W2452" s="62"/>
      <c r="X2452" s="62"/>
    </row>
    <row r="2453" spans="23:24" x14ac:dyDescent="0.2">
      <c r="W2453" s="62"/>
      <c r="X2453" s="62"/>
    </row>
    <row r="2454" spans="23:24" x14ac:dyDescent="0.2">
      <c r="W2454" s="62"/>
      <c r="X2454" s="62"/>
    </row>
    <row r="2455" spans="23:24" x14ac:dyDescent="0.2">
      <c r="W2455" s="62"/>
      <c r="X2455" s="62"/>
    </row>
    <row r="2456" spans="23:24" x14ac:dyDescent="0.2">
      <c r="W2456" s="62"/>
      <c r="X2456" s="62"/>
    </row>
    <row r="2457" spans="23:24" x14ac:dyDescent="0.2">
      <c r="W2457" s="62"/>
      <c r="X2457" s="62"/>
    </row>
    <row r="2458" spans="23:24" x14ac:dyDescent="0.2">
      <c r="W2458" s="62"/>
      <c r="X2458" s="62"/>
    </row>
    <row r="2459" spans="23:24" x14ac:dyDescent="0.2">
      <c r="W2459" s="62"/>
      <c r="X2459" s="62"/>
    </row>
    <row r="2460" spans="23:24" x14ac:dyDescent="0.2">
      <c r="W2460" s="62"/>
      <c r="X2460" s="62"/>
    </row>
    <row r="2461" spans="23:24" x14ac:dyDescent="0.2">
      <c r="W2461" s="62"/>
      <c r="X2461" s="62"/>
    </row>
    <row r="2462" spans="23:24" x14ac:dyDescent="0.2">
      <c r="W2462" s="62"/>
      <c r="X2462" s="62"/>
    </row>
    <row r="2463" spans="23:24" x14ac:dyDescent="0.2">
      <c r="W2463" s="62"/>
      <c r="X2463" s="62"/>
    </row>
    <row r="2464" spans="23:24" x14ac:dyDescent="0.2">
      <c r="W2464" s="62"/>
      <c r="X2464" s="62"/>
    </row>
    <row r="2465" spans="23:24" x14ac:dyDescent="0.2">
      <c r="W2465" s="62"/>
      <c r="X2465" s="62"/>
    </row>
    <row r="2466" spans="23:24" x14ac:dyDescent="0.2">
      <c r="W2466" s="62"/>
      <c r="X2466" s="62"/>
    </row>
    <row r="2467" spans="23:24" x14ac:dyDescent="0.2">
      <c r="W2467" s="62"/>
      <c r="X2467" s="62"/>
    </row>
    <row r="2468" spans="23:24" x14ac:dyDescent="0.2">
      <c r="W2468" s="62"/>
      <c r="X2468" s="62"/>
    </row>
    <row r="2469" spans="23:24" x14ac:dyDescent="0.2">
      <c r="W2469" s="62"/>
      <c r="X2469" s="62"/>
    </row>
    <row r="2470" spans="23:24" x14ac:dyDescent="0.2">
      <c r="W2470" s="62"/>
      <c r="X2470" s="62"/>
    </row>
    <row r="2471" spans="23:24" x14ac:dyDescent="0.2">
      <c r="W2471" s="62"/>
      <c r="X2471" s="62"/>
    </row>
    <row r="2472" spans="23:24" x14ac:dyDescent="0.2">
      <c r="W2472" s="62"/>
      <c r="X2472" s="62"/>
    </row>
    <row r="2473" spans="23:24" x14ac:dyDescent="0.2">
      <c r="W2473" s="62"/>
      <c r="X2473" s="62"/>
    </row>
    <row r="2474" spans="23:24" x14ac:dyDescent="0.2">
      <c r="W2474" s="62"/>
      <c r="X2474" s="62"/>
    </row>
    <row r="2475" spans="23:24" x14ac:dyDescent="0.2">
      <c r="W2475" s="62"/>
      <c r="X2475" s="62"/>
    </row>
    <row r="2476" spans="23:24" x14ac:dyDescent="0.2">
      <c r="W2476" s="62"/>
      <c r="X2476" s="62"/>
    </row>
    <row r="2477" spans="23:24" x14ac:dyDescent="0.2">
      <c r="W2477" s="62"/>
      <c r="X2477" s="62"/>
    </row>
    <row r="2478" spans="23:24" x14ac:dyDescent="0.2">
      <c r="W2478" s="62"/>
      <c r="X2478" s="62"/>
    </row>
    <row r="2479" spans="23:24" x14ac:dyDescent="0.2">
      <c r="W2479" s="62"/>
      <c r="X2479" s="62"/>
    </row>
    <row r="2480" spans="23:24" x14ac:dyDescent="0.2">
      <c r="W2480" s="62"/>
      <c r="X2480" s="62"/>
    </row>
    <row r="2481" spans="23:24" x14ac:dyDescent="0.2">
      <c r="W2481" s="62"/>
      <c r="X2481" s="62"/>
    </row>
    <row r="2482" spans="23:24" x14ac:dyDescent="0.2">
      <c r="W2482" s="62"/>
      <c r="X2482" s="62"/>
    </row>
    <row r="2483" spans="23:24" x14ac:dyDescent="0.2">
      <c r="W2483" s="62"/>
      <c r="X2483" s="62"/>
    </row>
    <row r="2484" spans="23:24" x14ac:dyDescent="0.2">
      <c r="W2484" s="62"/>
      <c r="X2484" s="62"/>
    </row>
    <row r="2485" spans="23:24" x14ac:dyDescent="0.2">
      <c r="W2485" s="62"/>
      <c r="X2485" s="62"/>
    </row>
    <row r="2486" spans="23:24" x14ac:dyDescent="0.2">
      <c r="W2486" s="62"/>
      <c r="X2486" s="62"/>
    </row>
    <row r="2487" spans="23:24" x14ac:dyDescent="0.2">
      <c r="W2487" s="62"/>
      <c r="X2487" s="62"/>
    </row>
    <row r="2488" spans="23:24" x14ac:dyDescent="0.2">
      <c r="W2488" s="62"/>
      <c r="X2488" s="62"/>
    </row>
    <row r="2489" spans="23:24" x14ac:dyDescent="0.2">
      <c r="W2489" s="62"/>
      <c r="X2489" s="62"/>
    </row>
    <row r="2490" spans="23:24" x14ac:dyDescent="0.2">
      <c r="W2490" s="62"/>
      <c r="X2490" s="62"/>
    </row>
    <row r="2491" spans="23:24" x14ac:dyDescent="0.2">
      <c r="W2491" s="62"/>
      <c r="X2491" s="62"/>
    </row>
    <row r="2492" spans="23:24" x14ac:dyDescent="0.2">
      <c r="W2492" s="62"/>
      <c r="X2492" s="62"/>
    </row>
    <row r="2493" spans="23:24" x14ac:dyDescent="0.2">
      <c r="W2493" s="62"/>
      <c r="X2493" s="62"/>
    </row>
    <row r="2494" spans="23:24" x14ac:dyDescent="0.2">
      <c r="W2494" s="62"/>
      <c r="X2494" s="62"/>
    </row>
    <row r="2495" spans="23:24" x14ac:dyDescent="0.2">
      <c r="W2495" s="62"/>
      <c r="X2495" s="62"/>
    </row>
    <row r="2496" spans="23:24" x14ac:dyDescent="0.2">
      <c r="W2496" s="62"/>
      <c r="X2496" s="62"/>
    </row>
    <row r="2497" spans="23:24" x14ac:dyDescent="0.2">
      <c r="W2497" s="62"/>
      <c r="X2497" s="62"/>
    </row>
    <row r="2498" spans="23:24" x14ac:dyDescent="0.2">
      <c r="W2498" s="62"/>
      <c r="X2498" s="62"/>
    </row>
    <row r="2499" spans="23:24" x14ac:dyDescent="0.2">
      <c r="W2499" s="62"/>
      <c r="X2499" s="62"/>
    </row>
    <row r="2500" spans="23:24" x14ac:dyDescent="0.2">
      <c r="W2500" s="62"/>
      <c r="X2500" s="62"/>
    </row>
    <row r="2501" spans="23:24" x14ac:dyDescent="0.2">
      <c r="W2501" s="62"/>
      <c r="X2501" s="62"/>
    </row>
    <row r="2502" spans="23:24" x14ac:dyDescent="0.2">
      <c r="W2502" s="62"/>
      <c r="X2502" s="62"/>
    </row>
    <row r="2503" spans="23:24" x14ac:dyDescent="0.2">
      <c r="W2503" s="62"/>
      <c r="X2503" s="62"/>
    </row>
    <row r="2504" spans="23:24" x14ac:dyDescent="0.2">
      <c r="W2504" s="62"/>
      <c r="X2504" s="62"/>
    </row>
    <row r="2505" spans="23:24" x14ac:dyDescent="0.2">
      <c r="W2505" s="62"/>
      <c r="X2505" s="62"/>
    </row>
    <row r="2506" spans="23:24" x14ac:dyDescent="0.2">
      <c r="W2506" s="62"/>
      <c r="X2506" s="62"/>
    </row>
    <row r="2507" spans="23:24" x14ac:dyDescent="0.2">
      <c r="W2507" s="62"/>
      <c r="X2507" s="62"/>
    </row>
    <row r="2508" spans="23:24" x14ac:dyDescent="0.2">
      <c r="W2508" s="62"/>
      <c r="X2508" s="62"/>
    </row>
    <row r="2509" spans="23:24" x14ac:dyDescent="0.2">
      <c r="W2509" s="62"/>
      <c r="X2509" s="62"/>
    </row>
    <row r="2510" spans="23:24" x14ac:dyDescent="0.2">
      <c r="W2510" s="62"/>
      <c r="X2510" s="62"/>
    </row>
    <row r="2511" spans="23:24" x14ac:dyDescent="0.2">
      <c r="W2511" s="62"/>
      <c r="X2511" s="62"/>
    </row>
    <row r="2512" spans="23:24" x14ac:dyDescent="0.2">
      <c r="W2512" s="62"/>
      <c r="X2512" s="62"/>
    </row>
    <row r="2513" spans="23:24" x14ac:dyDescent="0.2">
      <c r="W2513" s="62"/>
      <c r="X2513" s="62"/>
    </row>
    <row r="2514" spans="23:24" x14ac:dyDescent="0.2">
      <c r="W2514" s="62"/>
      <c r="X2514" s="62"/>
    </row>
    <row r="2515" spans="23:24" x14ac:dyDescent="0.2">
      <c r="W2515" s="62"/>
      <c r="X2515" s="62"/>
    </row>
    <row r="2516" spans="23:24" x14ac:dyDescent="0.2">
      <c r="W2516" s="62"/>
      <c r="X2516" s="62"/>
    </row>
    <row r="2517" spans="23:24" x14ac:dyDescent="0.2">
      <c r="W2517" s="62"/>
      <c r="X2517" s="62"/>
    </row>
    <row r="2518" spans="23:24" x14ac:dyDescent="0.2">
      <c r="W2518" s="62"/>
      <c r="X2518" s="62"/>
    </row>
    <row r="2519" spans="23:24" x14ac:dyDescent="0.2">
      <c r="W2519" s="62"/>
      <c r="X2519" s="62"/>
    </row>
    <row r="2520" spans="23:24" x14ac:dyDescent="0.2">
      <c r="W2520" s="62"/>
      <c r="X2520" s="62"/>
    </row>
    <row r="2521" spans="23:24" x14ac:dyDescent="0.2">
      <c r="W2521" s="62"/>
      <c r="X2521" s="62"/>
    </row>
    <row r="2522" spans="23:24" x14ac:dyDescent="0.2">
      <c r="W2522" s="62"/>
      <c r="X2522" s="62"/>
    </row>
    <row r="2523" spans="23:24" x14ac:dyDescent="0.2">
      <c r="W2523" s="62"/>
      <c r="X2523" s="62"/>
    </row>
    <row r="2524" spans="23:24" x14ac:dyDescent="0.2">
      <c r="W2524" s="62"/>
      <c r="X2524" s="62"/>
    </row>
    <row r="2525" spans="23:24" x14ac:dyDescent="0.2">
      <c r="W2525" s="62"/>
      <c r="X2525" s="62"/>
    </row>
    <row r="2526" spans="23:24" x14ac:dyDescent="0.2">
      <c r="W2526" s="62"/>
      <c r="X2526" s="62"/>
    </row>
    <row r="2527" spans="23:24" x14ac:dyDescent="0.2">
      <c r="W2527" s="62"/>
      <c r="X2527" s="62"/>
    </row>
    <row r="2528" spans="23:24" x14ac:dyDescent="0.2">
      <c r="W2528" s="62"/>
      <c r="X2528" s="62"/>
    </row>
    <row r="2529" spans="23:24" x14ac:dyDescent="0.2">
      <c r="W2529" s="62"/>
      <c r="X2529" s="62"/>
    </row>
    <row r="2530" spans="23:24" x14ac:dyDescent="0.2">
      <c r="W2530" s="62"/>
      <c r="X2530" s="62"/>
    </row>
    <row r="2531" spans="23:24" x14ac:dyDescent="0.2">
      <c r="W2531" s="62"/>
      <c r="X2531" s="62"/>
    </row>
    <row r="2532" spans="23:24" x14ac:dyDescent="0.2">
      <c r="W2532" s="62"/>
      <c r="X2532" s="62"/>
    </row>
    <row r="2533" spans="23:24" x14ac:dyDescent="0.2">
      <c r="W2533" s="62"/>
      <c r="X2533" s="62"/>
    </row>
    <row r="2534" spans="23:24" x14ac:dyDescent="0.2">
      <c r="W2534" s="62"/>
      <c r="X2534" s="62"/>
    </row>
    <row r="2535" spans="23:24" x14ac:dyDescent="0.2">
      <c r="W2535" s="62"/>
      <c r="X2535" s="62"/>
    </row>
    <row r="2536" spans="23:24" x14ac:dyDescent="0.2">
      <c r="W2536" s="62"/>
      <c r="X2536" s="62"/>
    </row>
    <row r="2537" spans="23:24" x14ac:dyDescent="0.2">
      <c r="W2537" s="62"/>
      <c r="X2537" s="62"/>
    </row>
    <row r="2538" spans="23:24" x14ac:dyDescent="0.2">
      <c r="W2538" s="62"/>
      <c r="X2538" s="62"/>
    </row>
    <row r="2539" spans="23:24" x14ac:dyDescent="0.2">
      <c r="W2539" s="62"/>
      <c r="X2539" s="62"/>
    </row>
    <row r="2540" spans="23:24" x14ac:dyDescent="0.2">
      <c r="W2540" s="62"/>
      <c r="X2540" s="62"/>
    </row>
    <row r="2541" spans="23:24" x14ac:dyDescent="0.2">
      <c r="W2541" s="62"/>
      <c r="X2541" s="62"/>
    </row>
    <row r="2542" spans="23:24" x14ac:dyDescent="0.2">
      <c r="W2542" s="62"/>
      <c r="X2542" s="62"/>
    </row>
    <row r="2543" spans="23:24" x14ac:dyDescent="0.2">
      <c r="W2543" s="62"/>
      <c r="X2543" s="62"/>
    </row>
    <row r="2544" spans="23:24" x14ac:dyDescent="0.2">
      <c r="W2544" s="62"/>
      <c r="X2544" s="62"/>
    </row>
    <row r="2545" spans="23:24" x14ac:dyDescent="0.2">
      <c r="W2545" s="62"/>
      <c r="X2545" s="62"/>
    </row>
    <row r="2546" spans="23:24" x14ac:dyDescent="0.2">
      <c r="W2546" s="62"/>
      <c r="X2546" s="62"/>
    </row>
    <row r="2547" spans="23:24" x14ac:dyDescent="0.2">
      <c r="W2547" s="62"/>
      <c r="X2547" s="62"/>
    </row>
    <row r="2548" spans="23:24" x14ac:dyDescent="0.2">
      <c r="W2548" s="62"/>
      <c r="X2548" s="62"/>
    </row>
    <row r="2549" spans="23:24" x14ac:dyDescent="0.2">
      <c r="W2549" s="62"/>
      <c r="X2549" s="62"/>
    </row>
    <row r="2550" spans="23:24" x14ac:dyDescent="0.2">
      <c r="W2550" s="62"/>
      <c r="X2550" s="62"/>
    </row>
    <row r="2551" spans="23:24" x14ac:dyDescent="0.2">
      <c r="W2551" s="62"/>
      <c r="X2551" s="62"/>
    </row>
    <row r="2552" spans="23:24" x14ac:dyDescent="0.2">
      <c r="W2552" s="62"/>
      <c r="X2552" s="62"/>
    </row>
    <row r="2553" spans="23:24" x14ac:dyDescent="0.2">
      <c r="W2553" s="62"/>
      <c r="X2553" s="62"/>
    </row>
    <row r="2554" spans="23:24" x14ac:dyDescent="0.2">
      <c r="W2554" s="62"/>
      <c r="X2554" s="62"/>
    </row>
    <row r="2555" spans="23:24" x14ac:dyDescent="0.2">
      <c r="W2555" s="62"/>
      <c r="X2555" s="62"/>
    </row>
    <row r="2556" spans="23:24" x14ac:dyDescent="0.2">
      <c r="W2556" s="62"/>
      <c r="X2556" s="62"/>
    </row>
    <row r="2557" spans="23:24" x14ac:dyDescent="0.2">
      <c r="W2557" s="62"/>
      <c r="X2557" s="62"/>
    </row>
    <row r="2558" spans="23:24" x14ac:dyDescent="0.2">
      <c r="W2558" s="62"/>
      <c r="X2558" s="62"/>
    </row>
    <row r="2559" spans="23:24" x14ac:dyDescent="0.2">
      <c r="W2559" s="62"/>
      <c r="X2559" s="62"/>
    </row>
    <row r="2560" spans="23:24" x14ac:dyDescent="0.2">
      <c r="W2560" s="62"/>
      <c r="X2560" s="62"/>
    </row>
    <row r="2561" spans="23:24" x14ac:dyDescent="0.2">
      <c r="W2561" s="62"/>
      <c r="X2561" s="62"/>
    </row>
    <row r="2562" spans="23:24" x14ac:dyDescent="0.2">
      <c r="W2562" s="62"/>
      <c r="X2562" s="62"/>
    </row>
    <row r="2563" spans="23:24" x14ac:dyDescent="0.2">
      <c r="W2563" s="62"/>
      <c r="X2563" s="62"/>
    </row>
    <row r="2564" spans="23:24" x14ac:dyDescent="0.2">
      <c r="W2564" s="62"/>
      <c r="X2564" s="62"/>
    </row>
    <row r="2565" spans="23:24" x14ac:dyDescent="0.2">
      <c r="W2565" s="62"/>
      <c r="X2565" s="62"/>
    </row>
    <row r="2566" spans="23:24" x14ac:dyDescent="0.2">
      <c r="W2566" s="62"/>
      <c r="X2566" s="62"/>
    </row>
    <row r="2567" spans="23:24" x14ac:dyDescent="0.2">
      <c r="W2567" s="62"/>
      <c r="X2567" s="62"/>
    </row>
    <row r="2568" spans="23:24" x14ac:dyDescent="0.2">
      <c r="W2568" s="62"/>
      <c r="X2568" s="62"/>
    </row>
    <row r="2569" spans="23:24" x14ac:dyDescent="0.2">
      <c r="W2569" s="62"/>
      <c r="X2569" s="62"/>
    </row>
    <row r="2570" spans="23:24" x14ac:dyDescent="0.2">
      <c r="W2570" s="62"/>
      <c r="X2570" s="62"/>
    </row>
    <row r="2571" spans="23:24" x14ac:dyDescent="0.2">
      <c r="W2571" s="62"/>
      <c r="X2571" s="62"/>
    </row>
    <row r="2572" spans="23:24" x14ac:dyDescent="0.2">
      <c r="W2572" s="62"/>
      <c r="X2572" s="62"/>
    </row>
    <row r="2573" spans="23:24" x14ac:dyDescent="0.2">
      <c r="W2573" s="62"/>
      <c r="X2573" s="62"/>
    </row>
    <row r="2574" spans="23:24" x14ac:dyDescent="0.2">
      <c r="W2574" s="62"/>
      <c r="X2574" s="62"/>
    </row>
    <row r="2575" spans="23:24" x14ac:dyDescent="0.2">
      <c r="W2575" s="62"/>
      <c r="X2575" s="62"/>
    </row>
    <row r="2576" spans="23:24" x14ac:dyDescent="0.2">
      <c r="W2576" s="62"/>
      <c r="X2576" s="62"/>
    </row>
    <row r="2577" spans="23:24" x14ac:dyDescent="0.2">
      <c r="W2577" s="62"/>
      <c r="X2577" s="62"/>
    </row>
    <row r="2578" spans="23:24" x14ac:dyDescent="0.2">
      <c r="W2578" s="62"/>
      <c r="X2578" s="62"/>
    </row>
    <row r="2579" spans="23:24" x14ac:dyDescent="0.2">
      <c r="W2579" s="62"/>
      <c r="X2579" s="62"/>
    </row>
    <row r="2580" spans="23:24" x14ac:dyDescent="0.2">
      <c r="W2580" s="62"/>
      <c r="X2580" s="62"/>
    </row>
    <row r="2581" spans="23:24" x14ac:dyDescent="0.2">
      <c r="W2581" s="62"/>
      <c r="X2581" s="62"/>
    </row>
    <row r="2582" spans="23:24" x14ac:dyDescent="0.2">
      <c r="W2582" s="62"/>
      <c r="X2582" s="62"/>
    </row>
    <row r="2583" spans="23:24" x14ac:dyDescent="0.2">
      <c r="W2583" s="62"/>
      <c r="X2583" s="62"/>
    </row>
    <row r="2584" spans="23:24" x14ac:dyDescent="0.2">
      <c r="W2584" s="62"/>
      <c r="X2584" s="62"/>
    </row>
    <row r="2585" spans="23:24" x14ac:dyDescent="0.2">
      <c r="W2585" s="62"/>
      <c r="X2585" s="62"/>
    </row>
    <row r="2586" spans="23:24" x14ac:dyDescent="0.2">
      <c r="W2586" s="62"/>
      <c r="X2586" s="62"/>
    </row>
    <row r="2587" spans="23:24" x14ac:dyDescent="0.2">
      <c r="W2587" s="62"/>
      <c r="X2587" s="62"/>
    </row>
    <row r="2588" spans="23:24" x14ac:dyDescent="0.2">
      <c r="W2588" s="62"/>
      <c r="X2588" s="62"/>
    </row>
    <row r="2589" spans="23:24" x14ac:dyDescent="0.2">
      <c r="W2589" s="62"/>
      <c r="X2589" s="62"/>
    </row>
    <row r="2590" spans="23:24" x14ac:dyDescent="0.2">
      <c r="W2590" s="62"/>
      <c r="X2590" s="62"/>
    </row>
    <row r="2591" spans="23:24" x14ac:dyDescent="0.2">
      <c r="W2591" s="62"/>
      <c r="X2591" s="62"/>
    </row>
    <row r="2592" spans="23:24" x14ac:dyDescent="0.2">
      <c r="W2592" s="62"/>
      <c r="X2592" s="62"/>
    </row>
    <row r="2593" spans="23:24" x14ac:dyDescent="0.2">
      <c r="W2593" s="62"/>
      <c r="X2593" s="62"/>
    </row>
    <row r="2594" spans="23:24" x14ac:dyDescent="0.2">
      <c r="W2594" s="62"/>
      <c r="X2594" s="62"/>
    </row>
    <row r="2595" spans="23:24" x14ac:dyDescent="0.2">
      <c r="W2595" s="62"/>
      <c r="X2595" s="62"/>
    </row>
    <row r="2596" spans="23:24" x14ac:dyDescent="0.2">
      <c r="W2596" s="62"/>
      <c r="X2596" s="62"/>
    </row>
    <row r="2597" spans="23:24" x14ac:dyDescent="0.2">
      <c r="W2597" s="62"/>
      <c r="X2597" s="62"/>
    </row>
    <row r="2598" spans="23:24" x14ac:dyDescent="0.2">
      <c r="W2598" s="62"/>
      <c r="X2598" s="62"/>
    </row>
    <row r="2599" spans="23:24" x14ac:dyDescent="0.2">
      <c r="W2599" s="62"/>
      <c r="X2599" s="62"/>
    </row>
    <row r="2600" spans="23:24" x14ac:dyDescent="0.2">
      <c r="W2600" s="62"/>
      <c r="X2600" s="62"/>
    </row>
    <row r="2601" spans="23:24" x14ac:dyDescent="0.2">
      <c r="W2601" s="62"/>
      <c r="X2601" s="62"/>
    </row>
    <row r="2602" spans="23:24" x14ac:dyDescent="0.2">
      <c r="W2602" s="62"/>
      <c r="X2602" s="62"/>
    </row>
    <row r="2603" spans="23:24" x14ac:dyDescent="0.2">
      <c r="W2603" s="62"/>
      <c r="X2603" s="62"/>
    </row>
    <row r="2604" spans="23:24" x14ac:dyDescent="0.2">
      <c r="W2604" s="62"/>
      <c r="X2604" s="62"/>
    </row>
    <row r="2605" spans="23:24" x14ac:dyDescent="0.2">
      <c r="W2605" s="62"/>
      <c r="X2605" s="62"/>
    </row>
    <row r="2606" spans="23:24" x14ac:dyDescent="0.2">
      <c r="W2606" s="62"/>
      <c r="X2606" s="62"/>
    </row>
    <row r="2607" spans="23:24" x14ac:dyDescent="0.2">
      <c r="W2607" s="62"/>
      <c r="X2607" s="62"/>
    </row>
    <row r="2608" spans="23:24" x14ac:dyDescent="0.2">
      <c r="W2608" s="62"/>
      <c r="X2608" s="62"/>
    </row>
    <row r="2609" spans="23:24" x14ac:dyDescent="0.2">
      <c r="W2609" s="62"/>
      <c r="X2609" s="62"/>
    </row>
    <row r="2610" spans="23:24" x14ac:dyDescent="0.2">
      <c r="W2610" s="62"/>
      <c r="X2610" s="62"/>
    </row>
    <row r="2611" spans="23:24" x14ac:dyDescent="0.2">
      <c r="W2611" s="62"/>
      <c r="X2611" s="62"/>
    </row>
    <row r="2612" spans="23:24" x14ac:dyDescent="0.2">
      <c r="W2612" s="62"/>
      <c r="X2612" s="62"/>
    </row>
    <row r="2613" spans="23:24" x14ac:dyDescent="0.2">
      <c r="W2613" s="62"/>
      <c r="X2613" s="62"/>
    </row>
    <row r="2614" spans="23:24" x14ac:dyDescent="0.2">
      <c r="W2614" s="62"/>
      <c r="X2614" s="62"/>
    </row>
    <row r="2615" spans="23:24" x14ac:dyDescent="0.2">
      <c r="W2615" s="62"/>
      <c r="X2615" s="62"/>
    </row>
    <row r="2616" spans="23:24" x14ac:dyDescent="0.2">
      <c r="W2616" s="62"/>
      <c r="X2616" s="62"/>
    </row>
    <row r="2617" spans="23:24" x14ac:dyDescent="0.2">
      <c r="W2617" s="62"/>
      <c r="X2617" s="62"/>
    </row>
    <row r="2618" spans="23:24" x14ac:dyDescent="0.2">
      <c r="W2618" s="62"/>
      <c r="X2618" s="62"/>
    </row>
    <row r="2619" spans="23:24" x14ac:dyDescent="0.2">
      <c r="W2619" s="62"/>
      <c r="X2619" s="62"/>
    </row>
    <row r="2620" spans="23:24" x14ac:dyDescent="0.2">
      <c r="W2620" s="62"/>
      <c r="X2620" s="62"/>
    </row>
    <row r="2621" spans="23:24" x14ac:dyDescent="0.2">
      <c r="W2621" s="62"/>
      <c r="X2621" s="62"/>
    </row>
    <row r="2622" spans="23:24" x14ac:dyDescent="0.2">
      <c r="W2622" s="62"/>
      <c r="X2622" s="62"/>
    </row>
    <row r="2623" spans="23:24" x14ac:dyDescent="0.2">
      <c r="W2623" s="62"/>
      <c r="X2623" s="62"/>
    </row>
    <row r="2624" spans="23:24" x14ac:dyDescent="0.2">
      <c r="W2624" s="62"/>
      <c r="X2624" s="62"/>
    </row>
    <row r="2625" spans="23:24" x14ac:dyDescent="0.2">
      <c r="W2625" s="62"/>
      <c r="X2625" s="62"/>
    </row>
    <row r="2626" spans="23:24" x14ac:dyDescent="0.2">
      <c r="W2626" s="62"/>
      <c r="X2626" s="62"/>
    </row>
    <row r="2627" spans="23:24" x14ac:dyDescent="0.2">
      <c r="W2627" s="62"/>
      <c r="X2627" s="62"/>
    </row>
    <row r="2628" spans="23:24" x14ac:dyDescent="0.2">
      <c r="W2628" s="62"/>
      <c r="X2628" s="62"/>
    </row>
    <row r="2629" spans="23:24" x14ac:dyDescent="0.2">
      <c r="W2629" s="62"/>
      <c r="X2629" s="62"/>
    </row>
    <row r="2630" spans="23:24" x14ac:dyDescent="0.2">
      <c r="W2630" s="62"/>
      <c r="X2630" s="62"/>
    </row>
    <row r="2631" spans="23:24" x14ac:dyDescent="0.2">
      <c r="W2631" s="62"/>
      <c r="X2631" s="62"/>
    </row>
    <row r="2632" spans="23:24" x14ac:dyDescent="0.2">
      <c r="W2632" s="62"/>
      <c r="X2632" s="62"/>
    </row>
    <row r="2633" spans="23:24" x14ac:dyDescent="0.2">
      <c r="W2633" s="62"/>
      <c r="X2633" s="62"/>
    </row>
    <row r="2634" spans="23:24" x14ac:dyDescent="0.2">
      <c r="W2634" s="62"/>
      <c r="X2634" s="62"/>
    </row>
    <row r="2635" spans="23:24" x14ac:dyDescent="0.2">
      <c r="W2635" s="62"/>
      <c r="X2635" s="62"/>
    </row>
    <row r="2636" spans="23:24" x14ac:dyDescent="0.2">
      <c r="W2636" s="62"/>
      <c r="X2636" s="62"/>
    </row>
    <row r="2637" spans="23:24" x14ac:dyDescent="0.2">
      <c r="W2637" s="62"/>
      <c r="X2637" s="62"/>
    </row>
    <row r="2638" spans="23:24" x14ac:dyDescent="0.2">
      <c r="W2638" s="62"/>
      <c r="X2638" s="62"/>
    </row>
    <row r="2639" spans="23:24" x14ac:dyDescent="0.2">
      <c r="W2639" s="62"/>
      <c r="X2639" s="62"/>
    </row>
    <row r="2640" spans="23:24" x14ac:dyDescent="0.2">
      <c r="W2640" s="62"/>
      <c r="X2640" s="62"/>
    </row>
    <row r="2641" spans="23:24" x14ac:dyDescent="0.2">
      <c r="W2641" s="62"/>
      <c r="X2641" s="62"/>
    </row>
    <row r="2642" spans="23:24" x14ac:dyDescent="0.2">
      <c r="W2642" s="62"/>
      <c r="X2642" s="62"/>
    </row>
    <row r="2643" spans="23:24" x14ac:dyDescent="0.2">
      <c r="W2643" s="62"/>
      <c r="X2643" s="62"/>
    </row>
    <row r="2644" spans="23:24" x14ac:dyDescent="0.2">
      <c r="W2644" s="62"/>
      <c r="X2644" s="62"/>
    </row>
    <row r="2645" spans="23:24" x14ac:dyDescent="0.2">
      <c r="W2645" s="62"/>
      <c r="X2645" s="62"/>
    </row>
    <row r="2646" spans="23:24" x14ac:dyDescent="0.2">
      <c r="W2646" s="62"/>
      <c r="X2646" s="62"/>
    </row>
    <row r="2647" spans="23:24" x14ac:dyDescent="0.2">
      <c r="W2647" s="62"/>
      <c r="X2647" s="62"/>
    </row>
    <row r="2648" spans="23:24" x14ac:dyDescent="0.2">
      <c r="W2648" s="62"/>
      <c r="X2648" s="62"/>
    </row>
    <row r="2649" spans="23:24" x14ac:dyDescent="0.2">
      <c r="W2649" s="62"/>
      <c r="X2649" s="62"/>
    </row>
    <row r="2650" spans="23:24" x14ac:dyDescent="0.2">
      <c r="W2650" s="62"/>
      <c r="X2650" s="62"/>
    </row>
    <row r="2651" spans="23:24" x14ac:dyDescent="0.2">
      <c r="W2651" s="62"/>
      <c r="X2651" s="62"/>
    </row>
    <row r="2652" spans="23:24" x14ac:dyDescent="0.2">
      <c r="W2652" s="62"/>
      <c r="X2652" s="62"/>
    </row>
    <row r="2653" spans="23:24" x14ac:dyDescent="0.2">
      <c r="W2653" s="62"/>
      <c r="X2653" s="62"/>
    </row>
    <row r="2654" spans="23:24" x14ac:dyDescent="0.2">
      <c r="W2654" s="62"/>
      <c r="X2654" s="62"/>
    </row>
    <row r="2655" spans="23:24" x14ac:dyDescent="0.2">
      <c r="W2655" s="62"/>
      <c r="X2655" s="62"/>
    </row>
    <row r="2656" spans="23:24" x14ac:dyDescent="0.2">
      <c r="W2656" s="62"/>
      <c r="X2656" s="62"/>
    </row>
    <row r="2657" spans="23:24" x14ac:dyDescent="0.2">
      <c r="W2657" s="62"/>
      <c r="X2657" s="62"/>
    </row>
    <row r="2658" spans="23:24" x14ac:dyDescent="0.2">
      <c r="W2658" s="62"/>
      <c r="X2658" s="62"/>
    </row>
    <row r="2659" spans="23:24" x14ac:dyDescent="0.2">
      <c r="W2659" s="62"/>
      <c r="X2659" s="62"/>
    </row>
    <row r="2660" spans="23:24" x14ac:dyDescent="0.2">
      <c r="W2660" s="62"/>
      <c r="X2660" s="62"/>
    </row>
    <row r="2661" spans="23:24" x14ac:dyDescent="0.2">
      <c r="W2661" s="62"/>
      <c r="X2661" s="62"/>
    </row>
    <row r="2662" spans="23:24" x14ac:dyDescent="0.2">
      <c r="W2662" s="62"/>
      <c r="X2662" s="62"/>
    </row>
    <row r="2663" spans="23:24" x14ac:dyDescent="0.2">
      <c r="W2663" s="62"/>
      <c r="X2663" s="62"/>
    </row>
    <row r="2664" spans="23:24" x14ac:dyDescent="0.2">
      <c r="W2664" s="62"/>
      <c r="X2664" s="62"/>
    </row>
    <row r="2665" spans="23:24" x14ac:dyDescent="0.2">
      <c r="W2665" s="62"/>
      <c r="X2665" s="62"/>
    </row>
    <row r="2666" spans="23:24" x14ac:dyDescent="0.2">
      <c r="W2666" s="62"/>
      <c r="X2666" s="62"/>
    </row>
    <row r="2667" spans="23:24" x14ac:dyDescent="0.2">
      <c r="W2667" s="62"/>
      <c r="X2667" s="62"/>
    </row>
    <row r="2668" spans="23:24" x14ac:dyDescent="0.2">
      <c r="W2668" s="62"/>
      <c r="X2668" s="62"/>
    </row>
    <row r="2669" spans="23:24" x14ac:dyDescent="0.2">
      <c r="W2669" s="62"/>
      <c r="X2669" s="62"/>
    </row>
    <row r="2670" spans="23:24" x14ac:dyDescent="0.2">
      <c r="W2670" s="62"/>
      <c r="X2670" s="62"/>
    </row>
    <row r="2671" spans="23:24" x14ac:dyDescent="0.2">
      <c r="W2671" s="62"/>
      <c r="X2671" s="62"/>
    </row>
    <row r="2672" spans="23:24" x14ac:dyDescent="0.2">
      <c r="W2672" s="62"/>
      <c r="X2672" s="62"/>
    </row>
    <row r="2673" spans="23:24" x14ac:dyDescent="0.2">
      <c r="W2673" s="62"/>
      <c r="X2673" s="62"/>
    </row>
    <row r="2674" spans="23:24" x14ac:dyDescent="0.2">
      <c r="W2674" s="62"/>
      <c r="X2674" s="62"/>
    </row>
    <row r="2675" spans="23:24" x14ac:dyDescent="0.2">
      <c r="W2675" s="62"/>
      <c r="X2675" s="62"/>
    </row>
    <row r="2676" spans="23:24" x14ac:dyDescent="0.2">
      <c r="W2676" s="62"/>
      <c r="X2676" s="62"/>
    </row>
    <row r="2677" spans="23:24" x14ac:dyDescent="0.2">
      <c r="W2677" s="62"/>
      <c r="X2677" s="62"/>
    </row>
    <row r="2678" spans="23:24" x14ac:dyDescent="0.2">
      <c r="W2678" s="62"/>
      <c r="X2678" s="62"/>
    </row>
    <row r="2679" spans="23:24" x14ac:dyDescent="0.2">
      <c r="W2679" s="62"/>
      <c r="X2679" s="62"/>
    </row>
    <row r="2680" spans="23:24" x14ac:dyDescent="0.2">
      <c r="W2680" s="62"/>
      <c r="X2680" s="62"/>
    </row>
    <row r="2681" spans="23:24" x14ac:dyDescent="0.2">
      <c r="W2681" s="62"/>
      <c r="X2681" s="62"/>
    </row>
    <row r="2682" spans="23:24" x14ac:dyDescent="0.2">
      <c r="W2682" s="62"/>
      <c r="X2682" s="62"/>
    </row>
    <row r="2683" spans="23:24" x14ac:dyDescent="0.2">
      <c r="W2683" s="62"/>
      <c r="X2683" s="62"/>
    </row>
    <row r="2684" spans="23:24" x14ac:dyDescent="0.2">
      <c r="W2684" s="62"/>
      <c r="X2684" s="62"/>
    </row>
    <row r="2685" spans="23:24" x14ac:dyDescent="0.2">
      <c r="W2685" s="62"/>
      <c r="X2685" s="62"/>
    </row>
    <row r="2686" spans="23:24" x14ac:dyDescent="0.2">
      <c r="W2686" s="62"/>
      <c r="X2686" s="62"/>
    </row>
    <row r="2687" spans="23:24" x14ac:dyDescent="0.2">
      <c r="W2687" s="62"/>
      <c r="X2687" s="62"/>
    </row>
    <row r="2688" spans="23:24" x14ac:dyDescent="0.2">
      <c r="W2688" s="62"/>
      <c r="X2688" s="62"/>
    </row>
    <row r="2689" spans="23:24" x14ac:dyDescent="0.2">
      <c r="W2689" s="62"/>
      <c r="X2689" s="62"/>
    </row>
    <row r="2690" spans="23:24" x14ac:dyDescent="0.2">
      <c r="W2690" s="62"/>
      <c r="X2690" s="62"/>
    </row>
    <row r="2691" spans="23:24" x14ac:dyDescent="0.2">
      <c r="W2691" s="62"/>
      <c r="X2691" s="62"/>
    </row>
    <row r="2692" spans="23:24" x14ac:dyDescent="0.2">
      <c r="W2692" s="62"/>
      <c r="X2692" s="62"/>
    </row>
    <row r="2693" spans="23:24" x14ac:dyDescent="0.2">
      <c r="W2693" s="62"/>
      <c r="X2693" s="62"/>
    </row>
    <row r="2694" spans="23:24" x14ac:dyDescent="0.2">
      <c r="W2694" s="62"/>
      <c r="X2694" s="62"/>
    </row>
    <row r="2695" spans="23:24" x14ac:dyDescent="0.2">
      <c r="W2695" s="62"/>
      <c r="X2695" s="62"/>
    </row>
    <row r="2696" spans="23:24" x14ac:dyDescent="0.2">
      <c r="W2696" s="62"/>
      <c r="X2696" s="62"/>
    </row>
    <row r="2697" spans="23:24" x14ac:dyDescent="0.2">
      <c r="W2697" s="62"/>
      <c r="X2697" s="62"/>
    </row>
    <row r="2698" spans="23:24" x14ac:dyDescent="0.2">
      <c r="W2698" s="62"/>
      <c r="X2698" s="62"/>
    </row>
    <row r="2699" spans="23:24" x14ac:dyDescent="0.2">
      <c r="W2699" s="62"/>
      <c r="X2699" s="62"/>
    </row>
    <row r="2700" spans="23:24" x14ac:dyDescent="0.2">
      <c r="W2700" s="62"/>
      <c r="X2700" s="62"/>
    </row>
    <row r="2701" spans="23:24" x14ac:dyDescent="0.2">
      <c r="W2701" s="62"/>
      <c r="X2701" s="62"/>
    </row>
    <row r="2702" spans="23:24" x14ac:dyDescent="0.2">
      <c r="W2702" s="62"/>
      <c r="X2702" s="62"/>
    </row>
    <row r="2703" spans="23:24" x14ac:dyDescent="0.2">
      <c r="W2703" s="62"/>
      <c r="X2703" s="62"/>
    </row>
    <row r="2704" spans="23:24" x14ac:dyDescent="0.2">
      <c r="W2704" s="62"/>
      <c r="X2704" s="62"/>
    </row>
    <row r="2705" spans="23:24" x14ac:dyDescent="0.2">
      <c r="W2705" s="62"/>
      <c r="X2705" s="62"/>
    </row>
    <row r="2706" spans="23:24" x14ac:dyDescent="0.2">
      <c r="W2706" s="62"/>
      <c r="X2706" s="62"/>
    </row>
    <row r="2707" spans="23:24" x14ac:dyDescent="0.2">
      <c r="W2707" s="62"/>
      <c r="X2707" s="62"/>
    </row>
    <row r="2708" spans="23:24" x14ac:dyDescent="0.2">
      <c r="W2708" s="62"/>
      <c r="X2708" s="62"/>
    </row>
    <row r="2709" spans="23:24" x14ac:dyDescent="0.2">
      <c r="W2709" s="62"/>
      <c r="X2709" s="62"/>
    </row>
    <row r="2710" spans="23:24" x14ac:dyDescent="0.2">
      <c r="W2710" s="62"/>
      <c r="X2710" s="62"/>
    </row>
    <row r="2711" spans="23:24" x14ac:dyDescent="0.2">
      <c r="W2711" s="62"/>
      <c r="X2711" s="62"/>
    </row>
    <row r="2712" spans="23:24" x14ac:dyDescent="0.2">
      <c r="W2712" s="62"/>
      <c r="X2712" s="62"/>
    </row>
    <row r="2713" spans="23:24" x14ac:dyDescent="0.2">
      <c r="W2713" s="62"/>
      <c r="X2713" s="62"/>
    </row>
    <row r="2714" spans="23:24" x14ac:dyDescent="0.2">
      <c r="W2714" s="62"/>
      <c r="X2714" s="62"/>
    </row>
    <row r="2715" spans="23:24" x14ac:dyDescent="0.2">
      <c r="W2715" s="62"/>
      <c r="X2715" s="62"/>
    </row>
    <row r="2716" spans="23:24" x14ac:dyDescent="0.2">
      <c r="W2716" s="62"/>
      <c r="X2716" s="62"/>
    </row>
    <row r="2717" spans="23:24" x14ac:dyDescent="0.2">
      <c r="W2717" s="62"/>
      <c r="X2717" s="62"/>
    </row>
    <row r="2718" spans="23:24" x14ac:dyDescent="0.2">
      <c r="W2718" s="62"/>
      <c r="X2718" s="62"/>
    </row>
    <row r="2719" spans="23:24" x14ac:dyDescent="0.2">
      <c r="W2719" s="62"/>
      <c r="X2719" s="62"/>
    </row>
    <row r="2720" spans="23:24" x14ac:dyDescent="0.2">
      <c r="W2720" s="62"/>
      <c r="X2720" s="62"/>
    </row>
    <row r="2721" spans="23:24" x14ac:dyDescent="0.2">
      <c r="W2721" s="62"/>
      <c r="X2721" s="62"/>
    </row>
    <row r="2722" spans="23:24" x14ac:dyDescent="0.2">
      <c r="W2722" s="62"/>
      <c r="X2722" s="62"/>
    </row>
    <row r="2723" spans="23:24" x14ac:dyDescent="0.2">
      <c r="W2723" s="62"/>
      <c r="X2723" s="62"/>
    </row>
    <row r="2724" spans="23:24" x14ac:dyDescent="0.2">
      <c r="W2724" s="62"/>
      <c r="X2724" s="62"/>
    </row>
    <row r="2725" spans="23:24" x14ac:dyDescent="0.2">
      <c r="W2725" s="62"/>
      <c r="X2725" s="62"/>
    </row>
    <row r="2726" spans="23:24" x14ac:dyDescent="0.2">
      <c r="W2726" s="62"/>
      <c r="X2726" s="62"/>
    </row>
    <row r="2727" spans="23:24" x14ac:dyDescent="0.2">
      <c r="W2727" s="62"/>
      <c r="X2727" s="62"/>
    </row>
    <row r="2728" spans="23:24" x14ac:dyDescent="0.2">
      <c r="W2728" s="62"/>
      <c r="X2728" s="62"/>
    </row>
    <row r="2729" spans="23:24" x14ac:dyDescent="0.2">
      <c r="W2729" s="62"/>
      <c r="X2729" s="62"/>
    </row>
    <row r="2730" spans="23:24" x14ac:dyDescent="0.2">
      <c r="W2730" s="62"/>
      <c r="X2730" s="62"/>
    </row>
    <row r="2731" spans="23:24" x14ac:dyDescent="0.2">
      <c r="W2731" s="62"/>
      <c r="X2731" s="62"/>
    </row>
    <row r="2732" spans="23:24" x14ac:dyDescent="0.2">
      <c r="W2732" s="62"/>
      <c r="X2732" s="62"/>
    </row>
    <row r="2733" spans="23:24" x14ac:dyDescent="0.2">
      <c r="W2733" s="62"/>
      <c r="X2733" s="62"/>
    </row>
    <row r="2734" spans="23:24" x14ac:dyDescent="0.2">
      <c r="W2734" s="62"/>
      <c r="X2734" s="62"/>
    </row>
    <row r="2735" spans="23:24" x14ac:dyDescent="0.2">
      <c r="W2735" s="62"/>
      <c r="X2735" s="62"/>
    </row>
    <row r="2736" spans="23:24" x14ac:dyDescent="0.2">
      <c r="W2736" s="62"/>
      <c r="X2736" s="62"/>
    </row>
    <row r="2737" spans="23:24" x14ac:dyDescent="0.2">
      <c r="W2737" s="62"/>
      <c r="X2737" s="62"/>
    </row>
    <row r="2738" spans="23:24" x14ac:dyDescent="0.2">
      <c r="W2738" s="62"/>
      <c r="X2738" s="62"/>
    </row>
    <row r="2739" spans="23:24" x14ac:dyDescent="0.2">
      <c r="W2739" s="62"/>
      <c r="X2739" s="62"/>
    </row>
    <row r="2740" spans="23:24" x14ac:dyDescent="0.2">
      <c r="W2740" s="62"/>
      <c r="X2740" s="62"/>
    </row>
    <row r="2741" spans="23:24" x14ac:dyDescent="0.2">
      <c r="W2741" s="62"/>
      <c r="X2741" s="62"/>
    </row>
    <row r="2742" spans="23:24" x14ac:dyDescent="0.2">
      <c r="W2742" s="62"/>
      <c r="X2742" s="62"/>
    </row>
    <row r="2743" spans="23:24" x14ac:dyDescent="0.2">
      <c r="W2743" s="62"/>
      <c r="X2743" s="62"/>
    </row>
    <row r="2744" spans="23:24" x14ac:dyDescent="0.2">
      <c r="W2744" s="62"/>
      <c r="X2744" s="62"/>
    </row>
    <row r="2745" spans="23:24" x14ac:dyDescent="0.2">
      <c r="W2745" s="62"/>
      <c r="X2745" s="62"/>
    </row>
    <row r="2746" spans="23:24" x14ac:dyDescent="0.2">
      <c r="W2746" s="62"/>
      <c r="X2746" s="62"/>
    </row>
    <row r="2747" spans="23:24" x14ac:dyDescent="0.2">
      <c r="W2747" s="62"/>
      <c r="X2747" s="62"/>
    </row>
    <row r="2748" spans="23:24" x14ac:dyDescent="0.2">
      <c r="W2748" s="62"/>
      <c r="X2748" s="62"/>
    </row>
    <row r="2749" spans="23:24" x14ac:dyDescent="0.2">
      <c r="W2749" s="62"/>
      <c r="X2749" s="62"/>
    </row>
    <row r="2750" spans="23:24" x14ac:dyDescent="0.2">
      <c r="W2750" s="62"/>
      <c r="X2750" s="62"/>
    </row>
    <row r="2751" spans="23:24" x14ac:dyDescent="0.2">
      <c r="W2751" s="62"/>
      <c r="X2751" s="62"/>
    </row>
    <row r="2752" spans="23:24" x14ac:dyDescent="0.2">
      <c r="W2752" s="62"/>
      <c r="X2752" s="62"/>
    </row>
    <row r="2753" spans="23:24" x14ac:dyDescent="0.2">
      <c r="W2753" s="62"/>
      <c r="X2753" s="62"/>
    </row>
    <row r="2754" spans="23:24" x14ac:dyDescent="0.2">
      <c r="W2754" s="62"/>
      <c r="X2754" s="62"/>
    </row>
    <row r="2755" spans="23:24" x14ac:dyDescent="0.2">
      <c r="W2755" s="62"/>
      <c r="X2755" s="62"/>
    </row>
    <row r="2756" spans="23:24" x14ac:dyDescent="0.2">
      <c r="W2756" s="62"/>
      <c r="X2756" s="62"/>
    </row>
    <row r="2757" spans="23:24" x14ac:dyDescent="0.2">
      <c r="W2757" s="62"/>
      <c r="X2757" s="62"/>
    </row>
    <row r="2758" spans="23:24" x14ac:dyDescent="0.2">
      <c r="W2758" s="62"/>
      <c r="X2758" s="62"/>
    </row>
    <row r="2759" spans="23:24" x14ac:dyDescent="0.2">
      <c r="W2759" s="62"/>
      <c r="X2759" s="62"/>
    </row>
    <row r="2760" spans="23:24" x14ac:dyDescent="0.2">
      <c r="W2760" s="62"/>
      <c r="X2760" s="62"/>
    </row>
    <row r="2761" spans="23:24" x14ac:dyDescent="0.2">
      <c r="W2761" s="62"/>
      <c r="X2761" s="62"/>
    </row>
    <row r="2762" spans="23:24" x14ac:dyDescent="0.2">
      <c r="W2762" s="62"/>
      <c r="X2762" s="62"/>
    </row>
    <row r="2763" spans="23:24" x14ac:dyDescent="0.2">
      <c r="W2763" s="62"/>
      <c r="X2763" s="62"/>
    </row>
    <row r="2764" spans="23:24" x14ac:dyDescent="0.2">
      <c r="W2764" s="62"/>
      <c r="X2764" s="62"/>
    </row>
    <row r="2765" spans="23:24" x14ac:dyDescent="0.2">
      <c r="W2765" s="62"/>
      <c r="X2765" s="62"/>
    </row>
    <row r="2766" spans="23:24" x14ac:dyDescent="0.2">
      <c r="W2766" s="62"/>
      <c r="X2766" s="62"/>
    </row>
    <row r="2767" spans="23:24" x14ac:dyDescent="0.2">
      <c r="W2767" s="62"/>
      <c r="X2767" s="62"/>
    </row>
    <row r="2768" spans="23:24" x14ac:dyDescent="0.2">
      <c r="W2768" s="62"/>
      <c r="X2768" s="62"/>
    </row>
    <row r="2769" spans="23:24" x14ac:dyDescent="0.2">
      <c r="W2769" s="62"/>
      <c r="X2769" s="62"/>
    </row>
    <row r="2770" spans="23:24" x14ac:dyDescent="0.2">
      <c r="W2770" s="62"/>
      <c r="X2770" s="62"/>
    </row>
    <row r="2771" spans="23:24" x14ac:dyDescent="0.2">
      <c r="W2771" s="62"/>
      <c r="X2771" s="62"/>
    </row>
    <row r="2772" spans="23:24" x14ac:dyDescent="0.2">
      <c r="W2772" s="62"/>
      <c r="X2772" s="62"/>
    </row>
    <row r="2773" spans="23:24" x14ac:dyDescent="0.2">
      <c r="W2773" s="62"/>
      <c r="X2773" s="62"/>
    </row>
    <row r="2774" spans="23:24" x14ac:dyDescent="0.2">
      <c r="W2774" s="62"/>
      <c r="X2774" s="62"/>
    </row>
    <row r="2775" spans="23:24" x14ac:dyDescent="0.2">
      <c r="W2775" s="62"/>
      <c r="X2775" s="62"/>
    </row>
    <row r="2776" spans="23:24" x14ac:dyDescent="0.2">
      <c r="W2776" s="62"/>
      <c r="X2776" s="62"/>
    </row>
    <row r="2777" spans="23:24" x14ac:dyDescent="0.2">
      <c r="W2777" s="62"/>
      <c r="X2777" s="62"/>
    </row>
    <row r="2778" spans="23:24" x14ac:dyDescent="0.2">
      <c r="W2778" s="62"/>
      <c r="X2778" s="62"/>
    </row>
    <row r="2779" spans="23:24" x14ac:dyDescent="0.2">
      <c r="W2779" s="62"/>
      <c r="X2779" s="62"/>
    </row>
    <row r="2780" spans="23:24" x14ac:dyDescent="0.2">
      <c r="W2780" s="62"/>
      <c r="X2780" s="62"/>
    </row>
    <row r="2781" spans="23:24" x14ac:dyDescent="0.2">
      <c r="W2781" s="62"/>
      <c r="X2781" s="62"/>
    </row>
    <row r="2782" spans="23:24" x14ac:dyDescent="0.2">
      <c r="W2782" s="62"/>
      <c r="X2782" s="62"/>
    </row>
    <row r="2783" spans="23:24" x14ac:dyDescent="0.2">
      <c r="W2783" s="62"/>
      <c r="X2783" s="62"/>
    </row>
    <row r="2784" spans="23:24" x14ac:dyDescent="0.2">
      <c r="W2784" s="62"/>
      <c r="X2784" s="62"/>
    </row>
    <row r="2785" spans="23:24" x14ac:dyDescent="0.2">
      <c r="W2785" s="62"/>
      <c r="X2785" s="62"/>
    </row>
    <row r="2786" spans="23:24" x14ac:dyDescent="0.2">
      <c r="W2786" s="62"/>
      <c r="X2786" s="62"/>
    </row>
    <row r="2787" spans="23:24" x14ac:dyDescent="0.2">
      <c r="W2787" s="62"/>
      <c r="X2787" s="62"/>
    </row>
    <row r="2788" spans="23:24" x14ac:dyDescent="0.2">
      <c r="W2788" s="62"/>
      <c r="X2788" s="62"/>
    </row>
    <row r="2789" spans="23:24" x14ac:dyDescent="0.2">
      <c r="W2789" s="62"/>
      <c r="X2789" s="62"/>
    </row>
    <row r="2790" spans="23:24" x14ac:dyDescent="0.2">
      <c r="W2790" s="62"/>
      <c r="X2790" s="62"/>
    </row>
    <row r="2791" spans="23:24" x14ac:dyDescent="0.2">
      <c r="W2791" s="62"/>
      <c r="X2791" s="62"/>
    </row>
    <row r="2792" spans="23:24" x14ac:dyDescent="0.2">
      <c r="W2792" s="62"/>
      <c r="X2792" s="62"/>
    </row>
    <row r="2793" spans="23:24" x14ac:dyDescent="0.2">
      <c r="W2793" s="62"/>
      <c r="X2793" s="62"/>
    </row>
    <row r="2794" spans="23:24" x14ac:dyDescent="0.2">
      <c r="W2794" s="62"/>
      <c r="X2794" s="62"/>
    </row>
    <row r="2795" spans="23:24" x14ac:dyDescent="0.2">
      <c r="W2795" s="62"/>
      <c r="X2795" s="62"/>
    </row>
    <row r="2796" spans="23:24" x14ac:dyDescent="0.2">
      <c r="W2796" s="62"/>
      <c r="X2796" s="62"/>
    </row>
    <row r="2797" spans="23:24" x14ac:dyDescent="0.2">
      <c r="W2797" s="62"/>
      <c r="X2797" s="62"/>
    </row>
    <row r="2798" spans="23:24" x14ac:dyDescent="0.2">
      <c r="W2798" s="62"/>
      <c r="X2798" s="62"/>
    </row>
    <row r="2799" spans="23:24" x14ac:dyDescent="0.2">
      <c r="W2799" s="62"/>
      <c r="X2799" s="62"/>
    </row>
    <row r="2800" spans="23:24" x14ac:dyDescent="0.2">
      <c r="W2800" s="62"/>
      <c r="X2800" s="62"/>
    </row>
    <row r="2801" spans="23:24" x14ac:dyDescent="0.2">
      <c r="W2801" s="62"/>
      <c r="X2801" s="62"/>
    </row>
    <row r="2802" spans="23:24" x14ac:dyDescent="0.2">
      <c r="W2802" s="62"/>
      <c r="X2802" s="62"/>
    </row>
    <row r="2803" spans="23:24" x14ac:dyDescent="0.2">
      <c r="W2803" s="62"/>
      <c r="X2803" s="62"/>
    </row>
    <row r="2804" spans="23:24" x14ac:dyDescent="0.2">
      <c r="W2804" s="62"/>
      <c r="X2804" s="62"/>
    </row>
    <row r="2805" spans="23:24" x14ac:dyDescent="0.2">
      <c r="W2805" s="62"/>
      <c r="X2805" s="62"/>
    </row>
    <row r="2806" spans="23:24" x14ac:dyDescent="0.2">
      <c r="W2806" s="62"/>
      <c r="X2806" s="62"/>
    </row>
    <row r="2807" spans="23:24" x14ac:dyDescent="0.2">
      <c r="W2807" s="62"/>
      <c r="X2807" s="62"/>
    </row>
    <row r="2808" spans="23:24" x14ac:dyDescent="0.2">
      <c r="W2808" s="62"/>
      <c r="X2808" s="62"/>
    </row>
    <row r="2809" spans="23:24" x14ac:dyDescent="0.2">
      <c r="W2809" s="62"/>
      <c r="X2809" s="62"/>
    </row>
    <row r="2810" spans="23:24" x14ac:dyDescent="0.2">
      <c r="W2810" s="62"/>
      <c r="X2810" s="62"/>
    </row>
    <row r="2811" spans="23:24" x14ac:dyDescent="0.2">
      <c r="W2811" s="62"/>
      <c r="X2811" s="62"/>
    </row>
    <row r="2812" spans="23:24" x14ac:dyDescent="0.2">
      <c r="W2812" s="62"/>
      <c r="X2812" s="62"/>
    </row>
    <row r="2813" spans="23:24" x14ac:dyDescent="0.2">
      <c r="W2813" s="62"/>
      <c r="X2813" s="62"/>
    </row>
    <row r="2814" spans="23:24" x14ac:dyDescent="0.2">
      <c r="W2814" s="62"/>
      <c r="X2814" s="62"/>
    </row>
    <row r="2815" spans="23:24" x14ac:dyDescent="0.2">
      <c r="W2815" s="62"/>
      <c r="X2815" s="62"/>
    </row>
    <row r="2816" spans="23:24" x14ac:dyDescent="0.2">
      <c r="W2816" s="62"/>
      <c r="X2816" s="62"/>
    </row>
    <row r="2817" spans="23:24" x14ac:dyDescent="0.2">
      <c r="W2817" s="62"/>
      <c r="X2817" s="62"/>
    </row>
    <row r="2818" spans="23:24" x14ac:dyDescent="0.2">
      <c r="W2818" s="62"/>
      <c r="X2818" s="62"/>
    </row>
    <row r="2819" spans="23:24" x14ac:dyDescent="0.2">
      <c r="W2819" s="62"/>
      <c r="X2819" s="62"/>
    </row>
    <row r="2820" spans="23:24" x14ac:dyDescent="0.2">
      <c r="W2820" s="62"/>
      <c r="X2820" s="62"/>
    </row>
    <row r="2821" spans="23:24" x14ac:dyDescent="0.2">
      <c r="W2821" s="62"/>
      <c r="X2821" s="62"/>
    </row>
    <row r="2822" spans="23:24" x14ac:dyDescent="0.2">
      <c r="W2822" s="62"/>
      <c r="X2822" s="62"/>
    </row>
    <row r="2823" spans="23:24" x14ac:dyDescent="0.2">
      <c r="W2823" s="62"/>
      <c r="X2823" s="62"/>
    </row>
    <row r="2824" spans="23:24" x14ac:dyDescent="0.2">
      <c r="W2824" s="62"/>
      <c r="X2824" s="62"/>
    </row>
    <row r="2825" spans="23:24" x14ac:dyDescent="0.2">
      <c r="W2825" s="62"/>
      <c r="X2825" s="62"/>
    </row>
    <row r="2826" spans="23:24" x14ac:dyDescent="0.2">
      <c r="W2826" s="62"/>
      <c r="X2826" s="62"/>
    </row>
    <row r="2827" spans="23:24" x14ac:dyDescent="0.2">
      <c r="W2827" s="62"/>
      <c r="X2827" s="62"/>
    </row>
    <row r="2828" spans="23:24" x14ac:dyDescent="0.2">
      <c r="W2828" s="62"/>
      <c r="X2828" s="62"/>
    </row>
    <row r="2829" spans="23:24" x14ac:dyDescent="0.2">
      <c r="W2829" s="62"/>
      <c r="X2829" s="62"/>
    </row>
    <row r="2830" spans="23:24" x14ac:dyDescent="0.2">
      <c r="W2830" s="62"/>
      <c r="X2830" s="62"/>
    </row>
    <row r="2831" spans="23:24" x14ac:dyDescent="0.2">
      <c r="W2831" s="62"/>
      <c r="X2831" s="62"/>
    </row>
    <row r="2832" spans="23:24" x14ac:dyDescent="0.2">
      <c r="W2832" s="62"/>
      <c r="X2832" s="62"/>
    </row>
    <row r="2833" spans="23:24" x14ac:dyDescent="0.2">
      <c r="W2833" s="62"/>
      <c r="X2833" s="62"/>
    </row>
    <row r="2834" spans="23:24" x14ac:dyDescent="0.2">
      <c r="W2834" s="62"/>
      <c r="X2834" s="62"/>
    </row>
    <row r="2835" spans="23:24" x14ac:dyDescent="0.2">
      <c r="W2835" s="62"/>
      <c r="X2835" s="62"/>
    </row>
    <row r="2836" spans="23:24" x14ac:dyDescent="0.2">
      <c r="W2836" s="62"/>
      <c r="X2836" s="62"/>
    </row>
    <row r="2837" spans="23:24" x14ac:dyDescent="0.2">
      <c r="W2837" s="62"/>
      <c r="X2837" s="62"/>
    </row>
    <row r="2838" spans="23:24" x14ac:dyDescent="0.2">
      <c r="W2838" s="62"/>
      <c r="X2838" s="62"/>
    </row>
    <row r="2839" spans="23:24" x14ac:dyDescent="0.2">
      <c r="W2839" s="62"/>
      <c r="X2839" s="62"/>
    </row>
    <row r="2840" spans="23:24" x14ac:dyDescent="0.2">
      <c r="W2840" s="62"/>
      <c r="X2840" s="62"/>
    </row>
    <row r="2841" spans="23:24" x14ac:dyDescent="0.2">
      <c r="W2841" s="62"/>
      <c r="X2841" s="62"/>
    </row>
    <row r="2842" spans="23:24" x14ac:dyDescent="0.2">
      <c r="W2842" s="62"/>
      <c r="X2842" s="62"/>
    </row>
    <row r="2843" spans="23:24" x14ac:dyDescent="0.2">
      <c r="W2843" s="62"/>
      <c r="X2843" s="62"/>
    </row>
    <row r="2844" spans="23:24" x14ac:dyDescent="0.2">
      <c r="W2844" s="62"/>
      <c r="X2844" s="62"/>
    </row>
    <row r="2845" spans="23:24" x14ac:dyDescent="0.2">
      <c r="W2845" s="62"/>
      <c r="X2845" s="62"/>
    </row>
    <row r="2846" spans="23:24" x14ac:dyDescent="0.2">
      <c r="W2846" s="62"/>
      <c r="X2846" s="62"/>
    </row>
    <row r="2847" spans="23:24" x14ac:dyDescent="0.2">
      <c r="W2847" s="62"/>
      <c r="X2847" s="62"/>
    </row>
    <row r="2848" spans="23:24" x14ac:dyDescent="0.2">
      <c r="W2848" s="62"/>
      <c r="X2848" s="62"/>
    </row>
    <row r="2849" spans="23:24" x14ac:dyDescent="0.2">
      <c r="W2849" s="62"/>
      <c r="X2849" s="62"/>
    </row>
    <row r="2850" spans="23:24" x14ac:dyDescent="0.2">
      <c r="W2850" s="62"/>
      <c r="X2850" s="62"/>
    </row>
    <row r="2851" spans="23:24" x14ac:dyDescent="0.2">
      <c r="W2851" s="62"/>
      <c r="X2851" s="62"/>
    </row>
    <row r="2852" spans="23:24" x14ac:dyDescent="0.2">
      <c r="W2852" s="62"/>
      <c r="X2852" s="62"/>
    </row>
    <row r="2853" spans="23:24" x14ac:dyDescent="0.2">
      <c r="W2853" s="62"/>
      <c r="X2853" s="62"/>
    </row>
    <row r="2854" spans="23:24" x14ac:dyDescent="0.2">
      <c r="W2854" s="62"/>
      <c r="X2854" s="62"/>
    </row>
    <row r="2855" spans="23:24" x14ac:dyDescent="0.2">
      <c r="W2855" s="62"/>
      <c r="X2855" s="62"/>
    </row>
    <row r="2856" spans="23:24" x14ac:dyDescent="0.2">
      <c r="W2856" s="62"/>
      <c r="X2856" s="62"/>
    </row>
    <row r="2857" spans="23:24" x14ac:dyDescent="0.2">
      <c r="W2857" s="62"/>
      <c r="X2857" s="62"/>
    </row>
    <row r="2858" spans="23:24" x14ac:dyDescent="0.2">
      <c r="W2858" s="62"/>
      <c r="X2858" s="62"/>
    </row>
    <row r="2859" spans="23:24" x14ac:dyDescent="0.2">
      <c r="W2859" s="62"/>
      <c r="X2859" s="62"/>
    </row>
    <row r="2860" spans="23:24" x14ac:dyDescent="0.2">
      <c r="W2860" s="62"/>
      <c r="X2860" s="62"/>
    </row>
    <row r="2861" spans="23:24" x14ac:dyDescent="0.2">
      <c r="W2861" s="62"/>
      <c r="X2861" s="62"/>
    </row>
    <row r="2862" spans="23:24" x14ac:dyDescent="0.2">
      <c r="W2862" s="62"/>
      <c r="X2862" s="62"/>
    </row>
    <row r="2863" spans="23:24" x14ac:dyDescent="0.2">
      <c r="W2863" s="62"/>
      <c r="X2863" s="62"/>
    </row>
    <row r="2864" spans="23:24" x14ac:dyDescent="0.2">
      <c r="W2864" s="62"/>
      <c r="X2864" s="62"/>
    </row>
    <row r="2865" spans="23:24" x14ac:dyDescent="0.2">
      <c r="W2865" s="62"/>
      <c r="X2865" s="62"/>
    </row>
    <row r="2866" spans="23:24" x14ac:dyDescent="0.2">
      <c r="W2866" s="62"/>
      <c r="X2866" s="62"/>
    </row>
    <row r="2867" spans="23:24" x14ac:dyDescent="0.2">
      <c r="W2867" s="62"/>
      <c r="X2867" s="62"/>
    </row>
    <row r="2868" spans="23:24" x14ac:dyDescent="0.2">
      <c r="W2868" s="62"/>
      <c r="X2868" s="62"/>
    </row>
    <row r="2869" spans="23:24" x14ac:dyDescent="0.2">
      <c r="W2869" s="62"/>
      <c r="X2869" s="62"/>
    </row>
    <row r="2870" spans="23:24" x14ac:dyDescent="0.2">
      <c r="W2870" s="62"/>
      <c r="X2870" s="62"/>
    </row>
    <row r="2871" spans="23:24" x14ac:dyDescent="0.2">
      <c r="W2871" s="62"/>
      <c r="X2871" s="62"/>
    </row>
    <row r="2872" spans="23:24" x14ac:dyDescent="0.2">
      <c r="W2872" s="62"/>
      <c r="X2872" s="62"/>
    </row>
    <row r="2873" spans="23:24" x14ac:dyDescent="0.2">
      <c r="W2873" s="62"/>
      <c r="X2873" s="62"/>
    </row>
    <row r="2874" spans="23:24" x14ac:dyDescent="0.2">
      <c r="W2874" s="62"/>
      <c r="X2874" s="62"/>
    </row>
    <row r="2875" spans="23:24" x14ac:dyDescent="0.2">
      <c r="W2875" s="62"/>
      <c r="X2875" s="62"/>
    </row>
    <row r="2876" spans="23:24" x14ac:dyDescent="0.2">
      <c r="W2876" s="62"/>
      <c r="X2876" s="62"/>
    </row>
    <row r="2877" spans="23:24" x14ac:dyDescent="0.2">
      <c r="W2877" s="62"/>
      <c r="X2877" s="62"/>
    </row>
    <row r="2878" spans="23:24" x14ac:dyDescent="0.2">
      <c r="W2878" s="62"/>
      <c r="X2878" s="62"/>
    </row>
    <row r="2879" spans="23:24" x14ac:dyDescent="0.2">
      <c r="W2879" s="62"/>
      <c r="X2879" s="62"/>
    </row>
    <row r="2880" spans="23:24" x14ac:dyDescent="0.2">
      <c r="W2880" s="62"/>
      <c r="X2880" s="62"/>
    </row>
    <row r="2881" spans="23:24" x14ac:dyDescent="0.2">
      <c r="W2881" s="62"/>
      <c r="X2881" s="62"/>
    </row>
    <row r="2882" spans="23:24" x14ac:dyDescent="0.2">
      <c r="W2882" s="62"/>
      <c r="X2882" s="62"/>
    </row>
    <row r="2883" spans="23:24" x14ac:dyDescent="0.2">
      <c r="W2883" s="62"/>
      <c r="X2883" s="62"/>
    </row>
    <row r="2884" spans="23:24" x14ac:dyDescent="0.2">
      <c r="W2884" s="62"/>
      <c r="X2884" s="62"/>
    </row>
    <row r="2885" spans="23:24" x14ac:dyDescent="0.2">
      <c r="W2885" s="62"/>
      <c r="X2885" s="62"/>
    </row>
    <row r="2886" spans="23:24" x14ac:dyDescent="0.2">
      <c r="W2886" s="62"/>
      <c r="X2886" s="62"/>
    </row>
    <row r="2887" spans="23:24" x14ac:dyDescent="0.2">
      <c r="W2887" s="62"/>
      <c r="X2887" s="62"/>
    </row>
    <row r="2888" spans="23:24" x14ac:dyDescent="0.2">
      <c r="W2888" s="62"/>
      <c r="X2888" s="62"/>
    </row>
    <row r="2889" spans="23:24" x14ac:dyDescent="0.2">
      <c r="W2889" s="62"/>
      <c r="X2889" s="62"/>
    </row>
    <row r="2890" spans="23:24" x14ac:dyDescent="0.2">
      <c r="W2890" s="62"/>
      <c r="X2890" s="62"/>
    </row>
    <row r="2891" spans="23:24" x14ac:dyDescent="0.2">
      <c r="W2891" s="62"/>
      <c r="X2891" s="62"/>
    </row>
    <row r="2892" spans="23:24" x14ac:dyDescent="0.2">
      <c r="W2892" s="62"/>
      <c r="X2892" s="62"/>
    </row>
    <row r="2893" spans="23:24" x14ac:dyDescent="0.2">
      <c r="W2893" s="62"/>
      <c r="X2893" s="62"/>
    </row>
    <row r="2894" spans="23:24" x14ac:dyDescent="0.2">
      <c r="W2894" s="62"/>
      <c r="X2894" s="62"/>
    </row>
    <row r="2895" spans="23:24" x14ac:dyDescent="0.2">
      <c r="W2895" s="62"/>
      <c r="X2895" s="62"/>
    </row>
    <row r="2896" spans="23:24" x14ac:dyDescent="0.2">
      <c r="W2896" s="62"/>
      <c r="X2896" s="62"/>
    </row>
    <row r="2897" spans="23:24" x14ac:dyDescent="0.2">
      <c r="W2897" s="62"/>
      <c r="X2897" s="62"/>
    </row>
    <row r="2898" spans="23:24" x14ac:dyDescent="0.2">
      <c r="W2898" s="62"/>
      <c r="X2898" s="62"/>
    </row>
    <row r="2899" spans="23:24" x14ac:dyDescent="0.2">
      <c r="W2899" s="62"/>
      <c r="X2899" s="62"/>
    </row>
    <row r="2900" spans="23:24" x14ac:dyDescent="0.2">
      <c r="W2900" s="62"/>
      <c r="X2900" s="62"/>
    </row>
    <row r="2901" spans="23:24" x14ac:dyDescent="0.2">
      <c r="W2901" s="62"/>
      <c r="X2901" s="62"/>
    </row>
    <row r="2902" spans="23:24" x14ac:dyDescent="0.2">
      <c r="W2902" s="62"/>
      <c r="X2902" s="62"/>
    </row>
    <row r="2903" spans="23:24" x14ac:dyDescent="0.2">
      <c r="W2903" s="62"/>
      <c r="X2903" s="62"/>
    </row>
    <row r="2904" spans="23:24" x14ac:dyDescent="0.2">
      <c r="W2904" s="62"/>
      <c r="X2904" s="62"/>
    </row>
    <row r="2905" spans="23:24" x14ac:dyDescent="0.2">
      <c r="W2905" s="62"/>
      <c r="X2905" s="62"/>
    </row>
    <row r="2906" spans="23:24" x14ac:dyDescent="0.2">
      <c r="W2906" s="62"/>
      <c r="X2906" s="62"/>
    </row>
    <row r="2907" spans="23:24" x14ac:dyDescent="0.2">
      <c r="W2907" s="62"/>
      <c r="X2907" s="62"/>
    </row>
    <row r="2908" spans="23:24" x14ac:dyDescent="0.2">
      <c r="W2908" s="62"/>
      <c r="X2908" s="62"/>
    </row>
    <row r="2909" spans="23:24" x14ac:dyDescent="0.2">
      <c r="W2909" s="62"/>
      <c r="X2909" s="62"/>
    </row>
    <row r="2910" spans="23:24" x14ac:dyDescent="0.2">
      <c r="W2910" s="62"/>
      <c r="X2910" s="62"/>
    </row>
    <row r="2911" spans="23:24" x14ac:dyDescent="0.2">
      <c r="W2911" s="62"/>
      <c r="X2911" s="62"/>
    </row>
    <row r="2912" spans="23:24" x14ac:dyDescent="0.2">
      <c r="W2912" s="62"/>
      <c r="X2912" s="62"/>
    </row>
    <row r="2913" spans="23:24" x14ac:dyDescent="0.2">
      <c r="W2913" s="62"/>
      <c r="X2913" s="62"/>
    </row>
    <row r="2914" spans="23:24" x14ac:dyDescent="0.2">
      <c r="W2914" s="62"/>
      <c r="X2914" s="62"/>
    </row>
    <row r="2915" spans="23:24" x14ac:dyDescent="0.2">
      <c r="W2915" s="62"/>
      <c r="X2915" s="62"/>
    </row>
    <row r="2916" spans="23:24" x14ac:dyDescent="0.2">
      <c r="W2916" s="62"/>
      <c r="X2916" s="62"/>
    </row>
    <row r="2917" spans="23:24" x14ac:dyDescent="0.2">
      <c r="W2917" s="62"/>
      <c r="X2917" s="62"/>
    </row>
    <row r="2918" spans="23:24" x14ac:dyDescent="0.2">
      <c r="W2918" s="62"/>
      <c r="X2918" s="62"/>
    </row>
    <row r="2919" spans="23:24" x14ac:dyDescent="0.2">
      <c r="W2919" s="62"/>
      <c r="X2919" s="62"/>
    </row>
    <row r="2920" spans="23:24" x14ac:dyDescent="0.2">
      <c r="W2920" s="62"/>
      <c r="X2920" s="62"/>
    </row>
    <row r="2921" spans="23:24" x14ac:dyDescent="0.2">
      <c r="W2921" s="62"/>
      <c r="X2921" s="62"/>
    </row>
    <row r="2922" spans="23:24" x14ac:dyDescent="0.2">
      <c r="W2922" s="62"/>
      <c r="X2922" s="62"/>
    </row>
    <row r="2923" spans="23:24" x14ac:dyDescent="0.2">
      <c r="W2923" s="62"/>
      <c r="X2923" s="62"/>
    </row>
    <row r="2924" spans="23:24" x14ac:dyDescent="0.2">
      <c r="W2924" s="62"/>
      <c r="X2924" s="62"/>
    </row>
    <row r="2925" spans="23:24" x14ac:dyDescent="0.2">
      <c r="W2925" s="62"/>
      <c r="X2925" s="62"/>
    </row>
    <row r="2926" spans="23:24" x14ac:dyDescent="0.2">
      <c r="W2926" s="62"/>
      <c r="X2926" s="62"/>
    </row>
    <row r="2927" spans="23:24" x14ac:dyDescent="0.2">
      <c r="W2927" s="62"/>
      <c r="X2927" s="62"/>
    </row>
    <row r="2928" spans="23:24" x14ac:dyDescent="0.2">
      <c r="W2928" s="62"/>
      <c r="X2928" s="62"/>
    </row>
    <row r="2929" spans="23:24" x14ac:dyDescent="0.2">
      <c r="W2929" s="62"/>
      <c r="X2929" s="62"/>
    </row>
    <row r="2930" spans="23:24" x14ac:dyDescent="0.2">
      <c r="W2930" s="62"/>
      <c r="X2930" s="62"/>
    </row>
    <row r="2931" spans="23:24" x14ac:dyDescent="0.2">
      <c r="W2931" s="62"/>
      <c r="X2931" s="62"/>
    </row>
    <row r="2932" spans="23:24" x14ac:dyDescent="0.2">
      <c r="W2932" s="62"/>
      <c r="X2932" s="62"/>
    </row>
    <row r="2933" spans="23:24" x14ac:dyDescent="0.2">
      <c r="W2933" s="62"/>
      <c r="X2933" s="62"/>
    </row>
    <row r="2934" spans="23:24" x14ac:dyDescent="0.2">
      <c r="W2934" s="62"/>
      <c r="X2934" s="62"/>
    </row>
    <row r="2935" spans="23:24" x14ac:dyDescent="0.2">
      <c r="W2935" s="62"/>
      <c r="X2935" s="62"/>
    </row>
    <row r="2936" spans="23:24" x14ac:dyDescent="0.2">
      <c r="W2936" s="62"/>
      <c r="X2936" s="62"/>
    </row>
    <row r="2937" spans="23:24" x14ac:dyDescent="0.2">
      <c r="W2937" s="62"/>
      <c r="X2937" s="62"/>
    </row>
    <row r="2938" spans="23:24" x14ac:dyDescent="0.2">
      <c r="W2938" s="62"/>
      <c r="X2938" s="62"/>
    </row>
    <row r="2939" spans="23:24" x14ac:dyDescent="0.2">
      <c r="W2939" s="62"/>
      <c r="X2939" s="62"/>
    </row>
    <row r="2940" spans="23:24" x14ac:dyDescent="0.2">
      <c r="W2940" s="62"/>
      <c r="X2940" s="62"/>
    </row>
    <row r="2941" spans="23:24" x14ac:dyDescent="0.2">
      <c r="W2941" s="62"/>
      <c r="X2941" s="62"/>
    </row>
    <row r="2942" spans="23:24" x14ac:dyDescent="0.2">
      <c r="W2942" s="62"/>
      <c r="X2942" s="62"/>
    </row>
    <row r="2943" spans="23:24" x14ac:dyDescent="0.2">
      <c r="W2943" s="62"/>
      <c r="X2943" s="62"/>
    </row>
    <row r="2944" spans="23:24" x14ac:dyDescent="0.2">
      <c r="W2944" s="62"/>
      <c r="X2944" s="62"/>
    </row>
    <row r="2945" spans="23:24" x14ac:dyDescent="0.2">
      <c r="W2945" s="62"/>
      <c r="X2945" s="62"/>
    </row>
    <row r="2946" spans="23:24" x14ac:dyDescent="0.2">
      <c r="W2946" s="62"/>
      <c r="X2946" s="62"/>
    </row>
    <row r="2947" spans="23:24" x14ac:dyDescent="0.2">
      <c r="W2947" s="62"/>
      <c r="X2947" s="62"/>
    </row>
    <row r="2948" spans="23:24" x14ac:dyDescent="0.2">
      <c r="W2948" s="62"/>
      <c r="X2948" s="62"/>
    </row>
    <row r="2949" spans="23:24" x14ac:dyDescent="0.2">
      <c r="W2949" s="62"/>
      <c r="X2949" s="62"/>
    </row>
    <row r="2950" spans="23:24" x14ac:dyDescent="0.2">
      <c r="W2950" s="62"/>
      <c r="X2950" s="62"/>
    </row>
    <row r="2951" spans="23:24" x14ac:dyDescent="0.2">
      <c r="W2951" s="62"/>
      <c r="X2951" s="62"/>
    </row>
    <row r="2952" spans="23:24" x14ac:dyDescent="0.2">
      <c r="W2952" s="62"/>
      <c r="X2952" s="62"/>
    </row>
    <row r="2953" spans="23:24" x14ac:dyDescent="0.2">
      <c r="W2953" s="62"/>
      <c r="X2953" s="62"/>
    </row>
    <row r="2954" spans="23:24" x14ac:dyDescent="0.2">
      <c r="W2954" s="62"/>
      <c r="X2954" s="62"/>
    </row>
    <row r="2955" spans="23:24" x14ac:dyDescent="0.2">
      <c r="W2955" s="62"/>
      <c r="X2955" s="62"/>
    </row>
    <row r="2956" spans="23:24" x14ac:dyDescent="0.2">
      <c r="W2956" s="62"/>
      <c r="X2956" s="62"/>
    </row>
    <row r="2957" spans="23:24" x14ac:dyDescent="0.2">
      <c r="W2957" s="62"/>
      <c r="X2957" s="62"/>
    </row>
    <row r="2958" spans="23:24" x14ac:dyDescent="0.2">
      <c r="W2958" s="62"/>
      <c r="X2958" s="62"/>
    </row>
    <row r="2959" spans="23:24" x14ac:dyDescent="0.2">
      <c r="W2959" s="62"/>
      <c r="X2959" s="62"/>
    </row>
    <row r="2960" spans="23:24" x14ac:dyDescent="0.2">
      <c r="W2960" s="62"/>
      <c r="X2960" s="62"/>
    </row>
    <row r="2961" spans="23:24" x14ac:dyDescent="0.2">
      <c r="W2961" s="62"/>
      <c r="X2961" s="62"/>
    </row>
    <row r="2962" spans="23:24" x14ac:dyDescent="0.2">
      <c r="W2962" s="62"/>
      <c r="X2962" s="62"/>
    </row>
    <row r="2963" spans="23:24" x14ac:dyDescent="0.2">
      <c r="W2963" s="62"/>
      <c r="X2963" s="62"/>
    </row>
    <row r="2964" spans="23:24" x14ac:dyDescent="0.2">
      <c r="W2964" s="62"/>
      <c r="X2964" s="62"/>
    </row>
    <row r="2965" spans="23:24" x14ac:dyDescent="0.2">
      <c r="W2965" s="62"/>
      <c r="X2965" s="62"/>
    </row>
    <row r="2966" spans="23:24" x14ac:dyDescent="0.2">
      <c r="W2966" s="62"/>
      <c r="X2966" s="62"/>
    </row>
    <row r="2967" spans="23:24" x14ac:dyDescent="0.2">
      <c r="W2967" s="62"/>
      <c r="X2967" s="62"/>
    </row>
    <row r="2968" spans="23:24" x14ac:dyDescent="0.2">
      <c r="W2968" s="62"/>
      <c r="X2968" s="62"/>
    </row>
    <row r="2969" spans="23:24" x14ac:dyDescent="0.2">
      <c r="W2969" s="62"/>
      <c r="X2969" s="62"/>
    </row>
    <row r="2970" spans="23:24" x14ac:dyDescent="0.2">
      <c r="W2970" s="62"/>
      <c r="X2970" s="62"/>
    </row>
    <row r="2971" spans="23:24" x14ac:dyDescent="0.2">
      <c r="W2971" s="62"/>
      <c r="X2971" s="62"/>
    </row>
    <row r="2972" spans="23:24" x14ac:dyDescent="0.2">
      <c r="W2972" s="62"/>
      <c r="X2972" s="62"/>
    </row>
    <row r="2973" spans="23:24" x14ac:dyDescent="0.2">
      <c r="W2973" s="62"/>
      <c r="X2973" s="62"/>
    </row>
    <row r="2974" spans="23:24" x14ac:dyDescent="0.2">
      <c r="W2974" s="62"/>
      <c r="X2974" s="62"/>
    </row>
    <row r="2975" spans="23:24" x14ac:dyDescent="0.2">
      <c r="W2975" s="62"/>
      <c r="X2975" s="62"/>
    </row>
    <row r="2976" spans="23:24" x14ac:dyDescent="0.2">
      <c r="W2976" s="62"/>
      <c r="X2976" s="62"/>
    </row>
    <row r="2977" spans="23:24" x14ac:dyDescent="0.2">
      <c r="W2977" s="62"/>
      <c r="X2977" s="62"/>
    </row>
    <row r="2978" spans="23:24" x14ac:dyDescent="0.2">
      <c r="W2978" s="62"/>
      <c r="X2978" s="62"/>
    </row>
    <row r="2979" spans="23:24" x14ac:dyDescent="0.2">
      <c r="W2979" s="62"/>
      <c r="X2979" s="62"/>
    </row>
    <row r="2980" spans="23:24" x14ac:dyDescent="0.2">
      <c r="W2980" s="62"/>
      <c r="X2980" s="62"/>
    </row>
    <row r="2981" spans="23:24" x14ac:dyDescent="0.2">
      <c r="W2981" s="62"/>
      <c r="X2981" s="62"/>
    </row>
    <row r="2982" spans="23:24" x14ac:dyDescent="0.2">
      <c r="W2982" s="62"/>
      <c r="X2982" s="62"/>
    </row>
    <row r="2983" spans="23:24" x14ac:dyDescent="0.2">
      <c r="W2983" s="62"/>
      <c r="X2983" s="62"/>
    </row>
    <row r="2984" spans="23:24" x14ac:dyDescent="0.2">
      <c r="W2984" s="62"/>
      <c r="X2984" s="62"/>
    </row>
    <row r="2985" spans="23:24" x14ac:dyDescent="0.2">
      <c r="W2985" s="62"/>
      <c r="X2985" s="62"/>
    </row>
    <row r="2986" spans="23:24" x14ac:dyDescent="0.2">
      <c r="W2986" s="62"/>
      <c r="X2986" s="62"/>
    </row>
    <row r="2987" spans="23:24" x14ac:dyDescent="0.2">
      <c r="W2987" s="62"/>
      <c r="X2987" s="62"/>
    </row>
    <row r="2988" spans="23:24" x14ac:dyDescent="0.2">
      <c r="W2988" s="62"/>
      <c r="X2988" s="62"/>
    </row>
    <row r="2989" spans="23:24" x14ac:dyDescent="0.2">
      <c r="W2989" s="62"/>
      <c r="X2989" s="62"/>
    </row>
    <row r="2990" spans="23:24" x14ac:dyDescent="0.2">
      <c r="W2990" s="62"/>
      <c r="X2990" s="62"/>
    </row>
    <row r="2991" spans="23:24" x14ac:dyDescent="0.2">
      <c r="W2991" s="62"/>
      <c r="X2991" s="62"/>
    </row>
    <row r="2992" spans="23:24" x14ac:dyDescent="0.2">
      <c r="W2992" s="62"/>
      <c r="X2992" s="62"/>
    </row>
    <row r="2993" spans="23:24" x14ac:dyDescent="0.2">
      <c r="W2993" s="62"/>
      <c r="X2993" s="62"/>
    </row>
    <row r="2994" spans="23:24" x14ac:dyDescent="0.2">
      <c r="W2994" s="62"/>
      <c r="X2994" s="62"/>
    </row>
    <row r="2995" spans="23:24" x14ac:dyDescent="0.2">
      <c r="W2995" s="62"/>
      <c r="X2995" s="62"/>
    </row>
    <row r="2996" spans="23:24" x14ac:dyDescent="0.2">
      <c r="W2996" s="62"/>
      <c r="X2996" s="62"/>
    </row>
    <row r="2997" spans="23:24" x14ac:dyDescent="0.2">
      <c r="W2997" s="62"/>
      <c r="X2997" s="62"/>
    </row>
    <row r="2998" spans="23:24" x14ac:dyDescent="0.2">
      <c r="W2998" s="62"/>
      <c r="X2998" s="62"/>
    </row>
    <row r="2999" spans="23:24" x14ac:dyDescent="0.2">
      <c r="W2999" s="62"/>
      <c r="X2999" s="62"/>
    </row>
    <row r="3000" spans="23:24" x14ac:dyDescent="0.2">
      <c r="W3000" s="62"/>
      <c r="X3000" s="62"/>
    </row>
    <row r="3001" spans="23:24" x14ac:dyDescent="0.2">
      <c r="W3001" s="62"/>
      <c r="X3001" s="62"/>
    </row>
    <row r="3002" spans="23:24" x14ac:dyDescent="0.2">
      <c r="W3002" s="62"/>
      <c r="X3002" s="62"/>
    </row>
    <row r="3003" spans="23:24" x14ac:dyDescent="0.2">
      <c r="W3003" s="62"/>
      <c r="X3003" s="62"/>
    </row>
    <row r="3004" spans="23:24" x14ac:dyDescent="0.2">
      <c r="W3004" s="62"/>
      <c r="X3004" s="62"/>
    </row>
    <row r="3005" spans="23:24" x14ac:dyDescent="0.2">
      <c r="W3005" s="62"/>
      <c r="X3005" s="62"/>
    </row>
    <row r="3006" spans="23:24" x14ac:dyDescent="0.2">
      <c r="W3006" s="62"/>
      <c r="X3006" s="62"/>
    </row>
    <row r="3007" spans="23:24" x14ac:dyDescent="0.2">
      <c r="W3007" s="62"/>
      <c r="X3007" s="62"/>
    </row>
    <row r="3008" spans="23:24" x14ac:dyDescent="0.2">
      <c r="W3008" s="62"/>
      <c r="X3008" s="62"/>
    </row>
    <row r="3009" spans="23:24" x14ac:dyDescent="0.2">
      <c r="W3009" s="62"/>
      <c r="X3009" s="62"/>
    </row>
    <row r="3010" spans="23:24" x14ac:dyDescent="0.2">
      <c r="W3010" s="62"/>
      <c r="X3010" s="62"/>
    </row>
    <row r="3011" spans="23:24" x14ac:dyDescent="0.2">
      <c r="W3011" s="62"/>
      <c r="X3011" s="62"/>
    </row>
    <row r="3012" spans="23:24" x14ac:dyDescent="0.2">
      <c r="W3012" s="62"/>
      <c r="X3012" s="62"/>
    </row>
    <row r="3013" spans="23:24" x14ac:dyDescent="0.2">
      <c r="W3013" s="62"/>
      <c r="X3013" s="62"/>
    </row>
    <row r="3014" spans="23:24" x14ac:dyDescent="0.2">
      <c r="W3014" s="62"/>
      <c r="X3014" s="62"/>
    </row>
    <row r="3015" spans="23:24" x14ac:dyDescent="0.2">
      <c r="W3015" s="62"/>
      <c r="X3015" s="62"/>
    </row>
    <row r="3016" spans="23:24" x14ac:dyDescent="0.2">
      <c r="W3016" s="62"/>
      <c r="X3016" s="62"/>
    </row>
    <row r="3017" spans="23:24" x14ac:dyDescent="0.2">
      <c r="W3017" s="62"/>
      <c r="X3017" s="62"/>
    </row>
    <row r="3018" spans="23:24" x14ac:dyDescent="0.2">
      <c r="W3018" s="62"/>
      <c r="X3018" s="62"/>
    </row>
    <row r="3019" spans="23:24" x14ac:dyDescent="0.2">
      <c r="W3019" s="62"/>
      <c r="X3019" s="62"/>
    </row>
    <row r="3020" spans="23:24" x14ac:dyDescent="0.2">
      <c r="W3020" s="62"/>
      <c r="X3020" s="62"/>
    </row>
    <row r="3021" spans="23:24" x14ac:dyDescent="0.2">
      <c r="W3021" s="62"/>
      <c r="X3021" s="62"/>
    </row>
    <row r="3022" spans="23:24" x14ac:dyDescent="0.2">
      <c r="W3022" s="62"/>
      <c r="X3022" s="62"/>
    </row>
    <row r="3023" spans="23:24" x14ac:dyDescent="0.2">
      <c r="W3023" s="62"/>
      <c r="X3023" s="62"/>
    </row>
    <row r="3024" spans="23:24" x14ac:dyDescent="0.2">
      <c r="W3024" s="62"/>
      <c r="X3024" s="62"/>
    </row>
    <row r="3025" spans="23:24" x14ac:dyDescent="0.2">
      <c r="W3025" s="62"/>
      <c r="X3025" s="62"/>
    </row>
    <row r="3026" spans="23:24" x14ac:dyDescent="0.2">
      <c r="W3026" s="62"/>
      <c r="X3026" s="62"/>
    </row>
    <row r="3027" spans="23:24" x14ac:dyDescent="0.2">
      <c r="W3027" s="62"/>
      <c r="X3027" s="62"/>
    </row>
    <row r="3028" spans="23:24" x14ac:dyDescent="0.2">
      <c r="W3028" s="62"/>
      <c r="X3028" s="62"/>
    </row>
    <row r="3029" spans="23:24" x14ac:dyDescent="0.2">
      <c r="W3029" s="62"/>
      <c r="X3029" s="62"/>
    </row>
    <row r="3030" spans="23:24" x14ac:dyDescent="0.2">
      <c r="W3030" s="62"/>
      <c r="X3030" s="62"/>
    </row>
    <row r="3031" spans="23:24" x14ac:dyDescent="0.2">
      <c r="W3031" s="62"/>
      <c r="X3031" s="62"/>
    </row>
    <row r="3032" spans="23:24" x14ac:dyDescent="0.2">
      <c r="W3032" s="62"/>
      <c r="X3032" s="62"/>
    </row>
    <row r="3033" spans="23:24" x14ac:dyDescent="0.2">
      <c r="W3033" s="62"/>
      <c r="X3033" s="62"/>
    </row>
    <row r="3034" spans="23:24" x14ac:dyDescent="0.2">
      <c r="W3034" s="62"/>
      <c r="X3034" s="62"/>
    </row>
    <row r="3035" spans="23:24" x14ac:dyDescent="0.2">
      <c r="W3035" s="62"/>
      <c r="X3035" s="62"/>
    </row>
    <row r="3036" spans="23:24" x14ac:dyDescent="0.2">
      <c r="W3036" s="62"/>
      <c r="X3036" s="62"/>
    </row>
    <row r="3037" spans="23:24" x14ac:dyDescent="0.2">
      <c r="W3037" s="62"/>
      <c r="X3037" s="62"/>
    </row>
    <row r="3038" spans="23:24" x14ac:dyDescent="0.2">
      <c r="W3038" s="62"/>
      <c r="X3038" s="62"/>
    </row>
    <row r="3039" spans="23:24" x14ac:dyDescent="0.2">
      <c r="W3039" s="62"/>
      <c r="X3039" s="62"/>
    </row>
    <row r="3040" spans="23:24" x14ac:dyDescent="0.2">
      <c r="W3040" s="62"/>
      <c r="X3040" s="62"/>
    </row>
    <row r="3041" spans="23:24" x14ac:dyDescent="0.2">
      <c r="W3041" s="62"/>
      <c r="X3041" s="62"/>
    </row>
    <row r="3042" spans="23:24" x14ac:dyDescent="0.2">
      <c r="W3042" s="62"/>
      <c r="X3042" s="62"/>
    </row>
    <row r="3043" spans="23:24" x14ac:dyDescent="0.2">
      <c r="W3043" s="62"/>
      <c r="X3043" s="62"/>
    </row>
    <row r="3044" spans="23:24" x14ac:dyDescent="0.2">
      <c r="W3044" s="62"/>
      <c r="X3044" s="62"/>
    </row>
    <row r="3045" spans="23:24" x14ac:dyDescent="0.2">
      <c r="W3045" s="62"/>
      <c r="X3045" s="62"/>
    </row>
    <row r="3046" spans="23:24" x14ac:dyDescent="0.2">
      <c r="W3046" s="62"/>
      <c r="X3046" s="62"/>
    </row>
    <row r="3047" spans="23:24" x14ac:dyDescent="0.2">
      <c r="W3047" s="62"/>
      <c r="X3047" s="62"/>
    </row>
    <row r="3048" spans="23:24" x14ac:dyDescent="0.2">
      <c r="W3048" s="62"/>
      <c r="X3048" s="62"/>
    </row>
    <row r="3049" spans="23:24" x14ac:dyDescent="0.2">
      <c r="W3049" s="62"/>
      <c r="X3049" s="62"/>
    </row>
    <row r="3050" spans="23:24" x14ac:dyDescent="0.2">
      <c r="W3050" s="62"/>
      <c r="X3050" s="62"/>
    </row>
    <row r="3051" spans="23:24" x14ac:dyDescent="0.2">
      <c r="W3051" s="62"/>
      <c r="X3051" s="62"/>
    </row>
    <row r="3052" spans="23:24" x14ac:dyDescent="0.2">
      <c r="W3052" s="62"/>
      <c r="X3052" s="62"/>
    </row>
    <row r="3053" spans="23:24" x14ac:dyDescent="0.2">
      <c r="W3053" s="62"/>
      <c r="X3053" s="62"/>
    </row>
    <row r="3054" spans="23:24" x14ac:dyDescent="0.2">
      <c r="W3054" s="62"/>
      <c r="X3054" s="62"/>
    </row>
    <row r="3055" spans="23:24" x14ac:dyDescent="0.2">
      <c r="W3055" s="62"/>
      <c r="X3055" s="62"/>
    </row>
    <row r="3056" spans="23:24" x14ac:dyDescent="0.2">
      <c r="W3056" s="62"/>
      <c r="X3056" s="62"/>
    </row>
    <row r="3057" spans="23:24" x14ac:dyDescent="0.2">
      <c r="W3057" s="62"/>
      <c r="X3057" s="62"/>
    </row>
    <row r="3058" spans="23:24" x14ac:dyDescent="0.2">
      <c r="W3058" s="62"/>
      <c r="X3058" s="62"/>
    </row>
    <row r="3059" spans="23:24" x14ac:dyDescent="0.2">
      <c r="W3059" s="62"/>
      <c r="X3059" s="62"/>
    </row>
    <row r="3060" spans="23:24" x14ac:dyDescent="0.2">
      <c r="W3060" s="62"/>
      <c r="X3060" s="62"/>
    </row>
    <row r="3061" spans="23:24" x14ac:dyDescent="0.2">
      <c r="W3061" s="62"/>
      <c r="X3061" s="62"/>
    </row>
    <row r="3062" spans="23:24" x14ac:dyDescent="0.2">
      <c r="W3062" s="62"/>
      <c r="X3062" s="62"/>
    </row>
    <row r="3063" spans="23:24" x14ac:dyDescent="0.2">
      <c r="W3063" s="62"/>
      <c r="X3063" s="62"/>
    </row>
    <row r="3064" spans="23:24" x14ac:dyDescent="0.2">
      <c r="W3064" s="62"/>
      <c r="X3064" s="62"/>
    </row>
    <row r="3065" spans="23:24" x14ac:dyDescent="0.2">
      <c r="W3065" s="62"/>
      <c r="X3065" s="62"/>
    </row>
    <row r="3066" spans="23:24" x14ac:dyDescent="0.2">
      <c r="W3066" s="62"/>
      <c r="X3066" s="62"/>
    </row>
    <row r="3067" spans="23:24" x14ac:dyDescent="0.2">
      <c r="W3067" s="62"/>
      <c r="X3067" s="62"/>
    </row>
    <row r="3068" spans="23:24" x14ac:dyDescent="0.2">
      <c r="W3068" s="62"/>
      <c r="X3068" s="62"/>
    </row>
    <row r="3069" spans="23:24" x14ac:dyDescent="0.2">
      <c r="W3069" s="62"/>
      <c r="X3069" s="62"/>
    </row>
    <row r="3070" spans="23:24" x14ac:dyDescent="0.2">
      <c r="W3070" s="62"/>
      <c r="X3070" s="62"/>
    </row>
    <row r="3071" spans="23:24" x14ac:dyDescent="0.2">
      <c r="W3071" s="62"/>
      <c r="X3071" s="62"/>
    </row>
    <row r="3072" spans="23:24" x14ac:dyDescent="0.2">
      <c r="W3072" s="62"/>
      <c r="X3072" s="62"/>
    </row>
    <row r="3073" spans="23:24" x14ac:dyDescent="0.2">
      <c r="W3073" s="62"/>
      <c r="X3073" s="62"/>
    </row>
    <row r="3074" spans="23:24" x14ac:dyDescent="0.2">
      <c r="W3074" s="62"/>
      <c r="X3074" s="62"/>
    </row>
    <row r="3075" spans="23:24" x14ac:dyDescent="0.2">
      <c r="W3075" s="62"/>
      <c r="X3075" s="62"/>
    </row>
    <row r="3076" spans="23:24" x14ac:dyDescent="0.2">
      <c r="W3076" s="62"/>
      <c r="X3076" s="62"/>
    </row>
    <row r="3077" spans="23:24" x14ac:dyDescent="0.2">
      <c r="W3077" s="62"/>
      <c r="X3077" s="62"/>
    </row>
    <row r="3078" spans="23:24" x14ac:dyDescent="0.2">
      <c r="W3078" s="62"/>
      <c r="X3078" s="62"/>
    </row>
    <row r="3079" spans="23:24" x14ac:dyDescent="0.2">
      <c r="W3079" s="62"/>
      <c r="X3079" s="62"/>
    </row>
    <row r="3080" spans="23:24" x14ac:dyDescent="0.2">
      <c r="W3080" s="62"/>
      <c r="X3080" s="62"/>
    </row>
    <row r="3081" spans="23:24" x14ac:dyDescent="0.2">
      <c r="W3081" s="62"/>
      <c r="X3081" s="62"/>
    </row>
    <row r="3082" spans="23:24" x14ac:dyDescent="0.2">
      <c r="W3082" s="62"/>
      <c r="X3082" s="62"/>
    </row>
    <row r="3083" spans="23:24" x14ac:dyDescent="0.2">
      <c r="W3083" s="62"/>
      <c r="X3083" s="62"/>
    </row>
    <row r="3084" spans="23:24" x14ac:dyDescent="0.2">
      <c r="W3084" s="62"/>
      <c r="X3084" s="62"/>
    </row>
    <row r="3085" spans="23:24" x14ac:dyDescent="0.2">
      <c r="W3085" s="62"/>
      <c r="X3085" s="62"/>
    </row>
    <row r="3086" spans="23:24" x14ac:dyDescent="0.2">
      <c r="W3086" s="62"/>
      <c r="X3086" s="62"/>
    </row>
    <row r="3087" spans="23:24" x14ac:dyDescent="0.2">
      <c r="W3087" s="62"/>
      <c r="X3087" s="62"/>
    </row>
    <row r="3088" spans="23:24" x14ac:dyDescent="0.2">
      <c r="W3088" s="62"/>
      <c r="X3088" s="62"/>
    </row>
    <row r="3089" spans="23:24" x14ac:dyDescent="0.2">
      <c r="W3089" s="62"/>
      <c r="X3089" s="62"/>
    </row>
    <row r="3090" spans="23:24" x14ac:dyDescent="0.2">
      <c r="W3090" s="62"/>
      <c r="X3090" s="62"/>
    </row>
    <row r="3091" spans="23:24" x14ac:dyDescent="0.2">
      <c r="W3091" s="62"/>
      <c r="X3091" s="62"/>
    </row>
    <row r="3092" spans="23:24" x14ac:dyDescent="0.2">
      <c r="W3092" s="62"/>
      <c r="X3092" s="62"/>
    </row>
    <row r="3093" spans="23:24" x14ac:dyDescent="0.2">
      <c r="W3093" s="62"/>
      <c r="X3093" s="62"/>
    </row>
    <row r="3094" spans="23:24" x14ac:dyDescent="0.2">
      <c r="W3094" s="62"/>
      <c r="X3094" s="62"/>
    </row>
    <row r="3095" spans="23:24" x14ac:dyDescent="0.2">
      <c r="W3095" s="62"/>
      <c r="X3095" s="62"/>
    </row>
    <row r="3096" spans="23:24" x14ac:dyDescent="0.2">
      <c r="W3096" s="62"/>
      <c r="X3096" s="62"/>
    </row>
    <row r="3097" spans="23:24" x14ac:dyDescent="0.2">
      <c r="W3097" s="62"/>
      <c r="X3097" s="62"/>
    </row>
    <row r="3098" spans="23:24" x14ac:dyDescent="0.2">
      <c r="W3098" s="62"/>
      <c r="X3098" s="62"/>
    </row>
    <row r="3099" spans="23:24" x14ac:dyDescent="0.2">
      <c r="W3099" s="62"/>
      <c r="X3099" s="62"/>
    </row>
    <row r="3100" spans="23:24" x14ac:dyDescent="0.2">
      <c r="W3100" s="62"/>
      <c r="X3100" s="62"/>
    </row>
    <row r="3101" spans="23:24" x14ac:dyDescent="0.2">
      <c r="W3101" s="62"/>
      <c r="X3101" s="62"/>
    </row>
    <row r="3102" spans="23:24" x14ac:dyDescent="0.2">
      <c r="W3102" s="62"/>
      <c r="X3102" s="62"/>
    </row>
    <row r="3103" spans="23:24" x14ac:dyDescent="0.2">
      <c r="W3103" s="62"/>
      <c r="X3103" s="62"/>
    </row>
    <row r="3104" spans="23:24" x14ac:dyDescent="0.2">
      <c r="W3104" s="62"/>
      <c r="X3104" s="62"/>
    </row>
    <row r="3105" spans="23:24" x14ac:dyDescent="0.2">
      <c r="W3105" s="62"/>
      <c r="X3105" s="62"/>
    </row>
    <row r="3106" spans="23:24" x14ac:dyDescent="0.2">
      <c r="W3106" s="62"/>
      <c r="X3106" s="62"/>
    </row>
    <row r="3107" spans="23:24" x14ac:dyDescent="0.2">
      <c r="W3107" s="62"/>
      <c r="X3107" s="62"/>
    </row>
    <row r="3108" spans="23:24" x14ac:dyDescent="0.2">
      <c r="W3108" s="62"/>
      <c r="X3108" s="62"/>
    </row>
    <row r="3109" spans="23:24" x14ac:dyDescent="0.2">
      <c r="W3109" s="62"/>
      <c r="X3109" s="62"/>
    </row>
    <row r="3110" spans="23:24" x14ac:dyDescent="0.2">
      <c r="W3110" s="62"/>
      <c r="X3110" s="62"/>
    </row>
    <row r="3111" spans="23:24" x14ac:dyDescent="0.2">
      <c r="W3111" s="62"/>
      <c r="X3111" s="62"/>
    </row>
    <row r="3112" spans="23:24" x14ac:dyDescent="0.2">
      <c r="W3112" s="62"/>
      <c r="X3112" s="62"/>
    </row>
    <row r="3113" spans="23:24" x14ac:dyDescent="0.2">
      <c r="W3113" s="62"/>
      <c r="X3113" s="62"/>
    </row>
    <row r="3114" spans="23:24" x14ac:dyDescent="0.2">
      <c r="W3114" s="62"/>
      <c r="X3114" s="62"/>
    </row>
    <row r="3115" spans="23:24" x14ac:dyDescent="0.2">
      <c r="W3115" s="62"/>
      <c r="X3115" s="62"/>
    </row>
    <row r="3116" spans="23:24" x14ac:dyDescent="0.2">
      <c r="W3116" s="62"/>
      <c r="X3116" s="62"/>
    </row>
    <row r="3117" spans="23:24" x14ac:dyDescent="0.2">
      <c r="W3117" s="62"/>
      <c r="X3117" s="62"/>
    </row>
    <row r="3118" spans="23:24" x14ac:dyDescent="0.2">
      <c r="W3118" s="62"/>
      <c r="X3118" s="62"/>
    </row>
    <row r="3119" spans="23:24" x14ac:dyDescent="0.2">
      <c r="W3119" s="62"/>
      <c r="X3119" s="62"/>
    </row>
    <row r="3120" spans="23:24" x14ac:dyDescent="0.2">
      <c r="W3120" s="62"/>
      <c r="X3120" s="62"/>
    </row>
    <row r="3121" spans="23:24" x14ac:dyDescent="0.2">
      <c r="W3121" s="62"/>
      <c r="X3121" s="62"/>
    </row>
    <row r="3122" spans="23:24" x14ac:dyDescent="0.2">
      <c r="W3122" s="62"/>
      <c r="X3122" s="62"/>
    </row>
    <row r="3123" spans="23:24" x14ac:dyDescent="0.2">
      <c r="W3123" s="62"/>
      <c r="X3123" s="62"/>
    </row>
    <row r="3124" spans="23:24" x14ac:dyDescent="0.2">
      <c r="W3124" s="62"/>
      <c r="X3124" s="62"/>
    </row>
    <row r="3125" spans="23:24" x14ac:dyDescent="0.2">
      <c r="W3125" s="62"/>
      <c r="X3125" s="62"/>
    </row>
    <row r="3126" spans="23:24" x14ac:dyDescent="0.2">
      <c r="W3126" s="62"/>
      <c r="X3126" s="62"/>
    </row>
    <row r="3127" spans="23:24" x14ac:dyDescent="0.2">
      <c r="W3127" s="62"/>
      <c r="X3127" s="62"/>
    </row>
    <row r="3128" spans="23:24" x14ac:dyDescent="0.2">
      <c r="W3128" s="62"/>
      <c r="X3128" s="62"/>
    </row>
    <row r="3129" spans="23:24" x14ac:dyDescent="0.2">
      <c r="W3129" s="62"/>
      <c r="X3129" s="62"/>
    </row>
    <row r="3130" spans="23:24" x14ac:dyDescent="0.2">
      <c r="W3130" s="62"/>
      <c r="X3130" s="62"/>
    </row>
    <row r="3131" spans="23:24" x14ac:dyDescent="0.2">
      <c r="W3131" s="62"/>
      <c r="X3131" s="62"/>
    </row>
    <row r="3132" spans="23:24" x14ac:dyDescent="0.2">
      <c r="W3132" s="62"/>
      <c r="X3132" s="62"/>
    </row>
    <row r="3133" spans="23:24" x14ac:dyDescent="0.2">
      <c r="W3133" s="62"/>
      <c r="X3133" s="62"/>
    </row>
    <row r="3134" spans="23:24" x14ac:dyDescent="0.2">
      <c r="W3134" s="62"/>
      <c r="X3134" s="62"/>
    </row>
    <row r="3135" spans="23:24" x14ac:dyDescent="0.2">
      <c r="W3135" s="62"/>
      <c r="X3135" s="62"/>
    </row>
    <row r="3136" spans="23:24" x14ac:dyDescent="0.2">
      <c r="W3136" s="62"/>
      <c r="X3136" s="62"/>
    </row>
    <row r="3137" spans="23:24" x14ac:dyDescent="0.2">
      <c r="W3137" s="62"/>
      <c r="X3137" s="62"/>
    </row>
    <row r="3138" spans="23:24" x14ac:dyDescent="0.2">
      <c r="W3138" s="62"/>
      <c r="X3138" s="62"/>
    </row>
    <row r="3139" spans="23:24" x14ac:dyDescent="0.2">
      <c r="W3139" s="62"/>
      <c r="X3139" s="62"/>
    </row>
    <row r="3140" spans="23:24" x14ac:dyDescent="0.2">
      <c r="W3140" s="62"/>
      <c r="X3140" s="62"/>
    </row>
    <row r="3141" spans="23:24" x14ac:dyDescent="0.2">
      <c r="W3141" s="62"/>
      <c r="X3141" s="62"/>
    </row>
    <row r="3142" spans="23:24" x14ac:dyDescent="0.2">
      <c r="W3142" s="62"/>
      <c r="X3142" s="62"/>
    </row>
    <row r="3143" spans="23:24" x14ac:dyDescent="0.2">
      <c r="W3143" s="62"/>
      <c r="X3143" s="62"/>
    </row>
    <row r="3144" spans="23:24" x14ac:dyDescent="0.2">
      <c r="W3144" s="62"/>
      <c r="X3144" s="62"/>
    </row>
    <row r="3145" spans="23:24" x14ac:dyDescent="0.2">
      <c r="W3145" s="62"/>
      <c r="X3145" s="62"/>
    </row>
    <row r="3146" spans="23:24" x14ac:dyDescent="0.2">
      <c r="W3146" s="62"/>
      <c r="X3146" s="62"/>
    </row>
    <row r="3147" spans="23:24" x14ac:dyDescent="0.2">
      <c r="W3147" s="62"/>
      <c r="X3147" s="62"/>
    </row>
    <row r="3148" spans="23:24" x14ac:dyDescent="0.2">
      <c r="W3148" s="62"/>
      <c r="X3148" s="62"/>
    </row>
    <row r="3149" spans="23:24" x14ac:dyDescent="0.2">
      <c r="W3149" s="62"/>
      <c r="X3149" s="62"/>
    </row>
    <row r="3150" spans="23:24" x14ac:dyDescent="0.2">
      <c r="W3150" s="62"/>
      <c r="X3150" s="62"/>
    </row>
    <row r="3151" spans="23:24" x14ac:dyDescent="0.2">
      <c r="W3151" s="62"/>
      <c r="X3151" s="62"/>
    </row>
    <row r="3152" spans="23:24" x14ac:dyDescent="0.2">
      <c r="W3152" s="62"/>
      <c r="X3152" s="62"/>
    </row>
    <row r="3153" spans="23:24" x14ac:dyDescent="0.2">
      <c r="W3153" s="62"/>
      <c r="X3153" s="62"/>
    </row>
    <row r="3154" spans="23:24" x14ac:dyDescent="0.2">
      <c r="W3154" s="62"/>
      <c r="X3154" s="62"/>
    </row>
    <row r="3155" spans="23:24" x14ac:dyDescent="0.2">
      <c r="W3155" s="62"/>
      <c r="X3155" s="62"/>
    </row>
    <row r="3156" spans="23:24" x14ac:dyDescent="0.2">
      <c r="W3156" s="62"/>
      <c r="X3156" s="62"/>
    </row>
    <row r="3157" spans="23:24" x14ac:dyDescent="0.2">
      <c r="W3157" s="62"/>
      <c r="X3157" s="62"/>
    </row>
    <row r="3158" spans="23:24" x14ac:dyDescent="0.2">
      <c r="W3158" s="62"/>
      <c r="X3158" s="62"/>
    </row>
    <row r="3159" spans="23:24" x14ac:dyDescent="0.2">
      <c r="W3159" s="62"/>
      <c r="X3159" s="62"/>
    </row>
    <row r="3160" spans="23:24" x14ac:dyDescent="0.2">
      <c r="W3160" s="62"/>
      <c r="X3160" s="62"/>
    </row>
    <row r="3161" spans="23:24" x14ac:dyDescent="0.2">
      <c r="W3161" s="62"/>
      <c r="X3161" s="62"/>
    </row>
    <row r="3162" spans="23:24" x14ac:dyDescent="0.2">
      <c r="W3162" s="62"/>
      <c r="X3162" s="62"/>
    </row>
    <row r="3163" spans="23:24" x14ac:dyDescent="0.2">
      <c r="W3163" s="62"/>
      <c r="X3163" s="62"/>
    </row>
    <row r="3164" spans="23:24" x14ac:dyDescent="0.2">
      <c r="W3164" s="62"/>
      <c r="X3164" s="62"/>
    </row>
    <row r="3165" spans="23:24" x14ac:dyDescent="0.2">
      <c r="W3165" s="62"/>
      <c r="X3165" s="62"/>
    </row>
    <row r="3166" spans="23:24" x14ac:dyDescent="0.2">
      <c r="W3166" s="62"/>
      <c r="X3166" s="62"/>
    </row>
    <row r="3167" spans="23:24" x14ac:dyDescent="0.2">
      <c r="W3167" s="62"/>
      <c r="X3167" s="62"/>
    </row>
    <row r="3168" spans="23:24" x14ac:dyDescent="0.2">
      <c r="W3168" s="62"/>
      <c r="X3168" s="62"/>
    </row>
    <row r="3169" spans="23:24" x14ac:dyDescent="0.2">
      <c r="W3169" s="62"/>
      <c r="X3169" s="62"/>
    </row>
    <row r="3170" spans="23:24" x14ac:dyDescent="0.2">
      <c r="W3170" s="62"/>
      <c r="X3170" s="62"/>
    </row>
    <row r="3171" spans="23:24" x14ac:dyDescent="0.2">
      <c r="W3171" s="62"/>
      <c r="X3171" s="62"/>
    </row>
    <row r="3172" spans="23:24" x14ac:dyDescent="0.2">
      <c r="W3172" s="62"/>
      <c r="X3172" s="62"/>
    </row>
    <row r="3173" spans="23:24" x14ac:dyDescent="0.2">
      <c r="W3173" s="62"/>
      <c r="X3173" s="62"/>
    </row>
    <row r="3174" spans="23:24" x14ac:dyDescent="0.2">
      <c r="W3174" s="62"/>
      <c r="X3174" s="62"/>
    </row>
    <row r="3175" spans="23:24" x14ac:dyDescent="0.2">
      <c r="W3175" s="62"/>
      <c r="X3175" s="62"/>
    </row>
    <row r="3176" spans="23:24" x14ac:dyDescent="0.2">
      <c r="W3176" s="62"/>
      <c r="X3176" s="62"/>
    </row>
    <row r="3177" spans="23:24" x14ac:dyDescent="0.2">
      <c r="W3177" s="62"/>
      <c r="X3177" s="62"/>
    </row>
    <row r="3178" spans="23:24" x14ac:dyDescent="0.2">
      <c r="W3178" s="62"/>
      <c r="X3178" s="62"/>
    </row>
    <row r="3179" spans="23:24" x14ac:dyDescent="0.2">
      <c r="W3179" s="62"/>
      <c r="X3179" s="62"/>
    </row>
    <row r="3180" spans="23:24" x14ac:dyDescent="0.2">
      <c r="W3180" s="62"/>
      <c r="X3180" s="62"/>
    </row>
    <row r="3181" spans="23:24" x14ac:dyDescent="0.2">
      <c r="W3181" s="62"/>
      <c r="X3181" s="62"/>
    </row>
    <row r="3182" spans="23:24" x14ac:dyDescent="0.2">
      <c r="W3182" s="62"/>
      <c r="X3182" s="62"/>
    </row>
    <row r="3183" spans="23:24" x14ac:dyDescent="0.2">
      <c r="W3183" s="62"/>
      <c r="X3183" s="62"/>
    </row>
    <row r="3184" spans="23:24" x14ac:dyDescent="0.2">
      <c r="W3184" s="62"/>
      <c r="X3184" s="62"/>
    </row>
    <row r="3185" spans="23:24" x14ac:dyDescent="0.2">
      <c r="W3185" s="62"/>
      <c r="X3185" s="62"/>
    </row>
    <row r="3186" spans="23:24" x14ac:dyDescent="0.2">
      <c r="W3186" s="62"/>
      <c r="X3186" s="62"/>
    </row>
    <row r="3187" spans="23:24" x14ac:dyDescent="0.2">
      <c r="W3187" s="62"/>
      <c r="X3187" s="62"/>
    </row>
    <row r="3188" spans="23:24" x14ac:dyDescent="0.2">
      <c r="W3188" s="62"/>
      <c r="X3188" s="62"/>
    </row>
    <row r="3189" spans="23:24" x14ac:dyDescent="0.2">
      <c r="W3189" s="62"/>
      <c r="X3189" s="62"/>
    </row>
    <row r="3190" spans="23:24" x14ac:dyDescent="0.2">
      <c r="W3190" s="62"/>
      <c r="X3190" s="62"/>
    </row>
    <row r="3191" spans="23:24" x14ac:dyDescent="0.2">
      <c r="W3191" s="62"/>
      <c r="X3191" s="62"/>
    </row>
    <row r="3192" spans="23:24" x14ac:dyDescent="0.2">
      <c r="W3192" s="62"/>
      <c r="X3192" s="62"/>
    </row>
    <row r="3193" spans="23:24" x14ac:dyDescent="0.2">
      <c r="W3193" s="62"/>
      <c r="X3193" s="62"/>
    </row>
    <row r="3194" spans="23:24" x14ac:dyDescent="0.2">
      <c r="W3194" s="62"/>
      <c r="X3194" s="62"/>
    </row>
    <row r="3195" spans="23:24" x14ac:dyDescent="0.2">
      <c r="W3195" s="62"/>
      <c r="X3195" s="62"/>
    </row>
    <row r="3196" spans="23:24" x14ac:dyDescent="0.2">
      <c r="W3196" s="62"/>
      <c r="X3196" s="62"/>
    </row>
    <row r="3197" spans="23:24" x14ac:dyDescent="0.2">
      <c r="W3197" s="62"/>
      <c r="X3197" s="62"/>
    </row>
    <row r="3198" spans="23:24" x14ac:dyDescent="0.2">
      <c r="W3198" s="62"/>
      <c r="X3198" s="62"/>
    </row>
    <row r="3199" spans="23:24" x14ac:dyDescent="0.2">
      <c r="W3199" s="62"/>
      <c r="X3199" s="62"/>
    </row>
    <row r="3200" spans="23:24" x14ac:dyDescent="0.2">
      <c r="W3200" s="62"/>
      <c r="X3200" s="62"/>
    </row>
    <row r="3201" spans="23:24" x14ac:dyDescent="0.2">
      <c r="W3201" s="62"/>
      <c r="X3201" s="62"/>
    </row>
    <row r="3202" spans="23:24" x14ac:dyDescent="0.2">
      <c r="W3202" s="62"/>
      <c r="X3202" s="62"/>
    </row>
    <row r="3203" spans="23:24" x14ac:dyDescent="0.2">
      <c r="W3203" s="62"/>
      <c r="X3203" s="62"/>
    </row>
    <row r="3204" spans="23:24" x14ac:dyDescent="0.2">
      <c r="W3204" s="62"/>
      <c r="X3204" s="62"/>
    </row>
    <row r="3205" spans="23:24" x14ac:dyDescent="0.2">
      <c r="W3205" s="62"/>
      <c r="X3205" s="62"/>
    </row>
    <row r="3206" spans="23:24" x14ac:dyDescent="0.2">
      <c r="W3206" s="62"/>
      <c r="X3206" s="62"/>
    </row>
    <row r="3207" spans="23:24" x14ac:dyDescent="0.2">
      <c r="W3207" s="62"/>
      <c r="X3207" s="62"/>
    </row>
    <row r="3208" spans="23:24" x14ac:dyDescent="0.2">
      <c r="W3208" s="62"/>
      <c r="X3208" s="62"/>
    </row>
    <row r="3209" spans="23:24" x14ac:dyDescent="0.2">
      <c r="W3209" s="62"/>
      <c r="X3209" s="62"/>
    </row>
    <row r="3210" spans="23:24" x14ac:dyDescent="0.2">
      <c r="W3210" s="62"/>
      <c r="X3210" s="62"/>
    </row>
    <row r="3211" spans="23:24" x14ac:dyDescent="0.2">
      <c r="W3211" s="62"/>
      <c r="X3211" s="62"/>
    </row>
    <row r="3212" spans="23:24" x14ac:dyDescent="0.2">
      <c r="W3212" s="62"/>
      <c r="X3212" s="62"/>
    </row>
    <row r="3213" spans="23:24" x14ac:dyDescent="0.2">
      <c r="W3213" s="62"/>
      <c r="X3213" s="62"/>
    </row>
    <row r="3214" spans="23:24" x14ac:dyDescent="0.2">
      <c r="W3214" s="62"/>
      <c r="X3214" s="62"/>
    </row>
    <row r="3215" spans="23:24" x14ac:dyDescent="0.2">
      <c r="W3215" s="62"/>
      <c r="X3215" s="62"/>
    </row>
    <row r="3216" spans="23:24" x14ac:dyDescent="0.2">
      <c r="W3216" s="62"/>
      <c r="X3216" s="62"/>
    </row>
    <row r="3217" spans="23:24" x14ac:dyDescent="0.2">
      <c r="W3217" s="62"/>
      <c r="X3217" s="62"/>
    </row>
    <row r="3218" spans="23:24" x14ac:dyDescent="0.2">
      <c r="W3218" s="62"/>
      <c r="X3218" s="62"/>
    </row>
    <row r="3219" spans="23:24" x14ac:dyDescent="0.2">
      <c r="W3219" s="62"/>
      <c r="X3219" s="62"/>
    </row>
    <row r="3220" spans="23:24" x14ac:dyDescent="0.2">
      <c r="W3220" s="62"/>
      <c r="X3220" s="62"/>
    </row>
    <row r="3221" spans="23:24" x14ac:dyDescent="0.2">
      <c r="W3221" s="62"/>
      <c r="X3221" s="62"/>
    </row>
    <row r="3222" spans="23:24" x14ac:dyDescent="0.2">
      <c r="W3222" s="62"/>
      <c r="X3222" s="62"/>
    </row>
    <row r="3223" spans="23:24" x14ac:dyDescent="0.2">
      <c r="W3223" s="62"/>
      <c r="X3223" s="62"/>
    </row>
    <row r="3224" spans="23:24" x14ac:dyDescent="0.2">
      <c r="W3224" s="62"/>
      <c r="X3224" s="62"/>
    </row>
    <row r="3225" spans="23:24" x14ac:dyDescent="0.2">
      <c r="W3225" s="62"/>
      <c r="X3225" s="62"/>
    </row>
    <row r="3226" spans="23:24" x14ac:dyDescent="0.2">
      <c r="W3226" s="62"/>
      <c r="X3226" s="62"/>
    </row>
    <row r="3227" spans="23:24" x14ac:dyDescent="0.2">
      <c r="W3227" s="62"/>
      <c r="X3227" s="62"/>
    </row>
    <row r="3228" spans="23:24" x14ac:dyDescent="0.2">
      <c r="W3228" s="62"/>
      <c r="X3228" s="62"/>
    </row>
    <row r="3229" spans="23:24" x14ac:dyDescent="0.2">
      <c r="W3229" s="62"/>
      <c r="X3229" s="62"/>
    </row>
    <row r="3230" spans="23:24" x14ac:dyDescent="0.2">
      <c r="W3230" s="62"/>
      <c r="X3230" s="62"/>
    </row>
    <row r="3231" spans="23:24" x14ac:dyDescent="0.2">
      <c r="W3231" s="62"/>
      <c r="X3231" s="62"/>
    </row>
    <row r="3232" spans="23:24" x14ac:dyDescent="0.2">
      <c r="W3232" s="62"/>
      <c r="X3232" s="62"/>
    </row>
    <row r="3233" spans="23:24" x14ac:dyDescent="0.2">
      <c r="W3233" s="62"/>
      <c r="X3233" s="62"/>
    </row>
    <row r="3234" spans="23:24" x14ac:dyDescent="0.2">
      <c r="W3234" s="62"/>
      <c r="X3234" s="62"/>
    </row>
    <row r="3235" spans="23:24" x14ac:dyDescent="0.2">
      <c r="W3235" s="62"/>
      <c r="X3235" s="62"/>
    </row>
    <row r="3236" spans="23:24" x14ac:dyDescent="0.2">
      <c r="W3236" s="62"/>
      <c r="X3236" s="62"/>
    </row>
    <row r="3237" spans="23:24" x14ac:dyDescent="0.2">
      <c r="W3237" s="62"/>
      <c r="X3237" s="62"/>
    </row>
    <row r="3238" spans="23:24" x14ac:dyDescent="0.2">
      <c r="W3238" s="62"/>
      <c r="X3238" s="62"/>
    </row>
    <row r="3239" spans="23:24" x14ac:dyDescent="0.2">
      <c r="W3239" s="62"/>
      <c r="X3239" s="62"/>
    </row>
    <row r="3240" spans="23:24" x14ac:dyDescent="0.2">
      <c r="W3240" s="62"/>
      <c r="X3240" s="62"/>
    </row>
    <row r="3241" spans="23:24" x14ac:dyDescent="0.2">
      <c r="W3241" s="62"/>
      <c r="X3241" s="62"/>
    </row>
    <row r="3242" spans="23:24" x14ac:dyDescent="0.2">
      <c r="W3242" s="62"/>
      <c r="X3242" s="62"/>
    </row>
    <row r="3243" spans="23:24" x14ac:dyDescent="0.2">
      <c r="W3243" s="62"/>
      <c r="X3243" s="62"/>
    </row>
    <row r="3244" spans="23:24" x14ac:dyDescent="0.2">
      <c r="W3244" s="62"/>
      <c r="X3244" s="62"/>
    </row>
    <row r="3245" spans="23:24" x14ac:dyDescent="0.2">
      <c r="W3245" s="62"/>
      <c r="X3245" s="62"/>
    </row>
    <row r="3246" spans="23:24" x14ac:dyDescent="0.2">
      <c r="W3246" s="62"/>
      <c r="X3246" s="62"/>
    </row>
    <row r="3247" spans="23:24" x14ac:dyDescent="0.2">
      <c r="W3247" s="62"/>
      <c r="X3247" s="62"/>
    </row>
    <row r="3248" spans="23:24" x14ac:dyDescent="0.2">
      <c r="W3248" s="62"/>
      <c r="X3248" s="62"/>
    </row>
    <row r="3249" spans="23:24" x14ac:dyDescent="0.2">
      <c r="W3249" s="62"/>
      <c r="X3249" s="62"/>
    </row>
    <row r="3250" spans="23:24" x14ac:dyDescent="0.2">
      <c r="W3250" s="62"/>
      <c r="X3250" s="62"/>
    </row>
    <row r="3251" spans="23:24" x14ac:dyDescent="0.2">
      <c r="W3251" s="62"/>
      <c r="X3251" s="62"/>
    </row>
    <row r="3252" spans="23:24" x14ac:dyDescent="0.2">
      <c r="W3252" s="62"/>
      <c r="X3252" s="62"/>
    </row>
    <row r="3253" spans="23:24" x14ac:dyDescent="0.2">
      <c r="W3253" s="62"/>
      <c r="X3253" s="62"/>
    </row>
    <row r="3254" spans="23:24" x14ac:dyDescent="0.2">
      <c r="W3254" s="62"/>
      <c r="X3254" s="62"/>
    </row>
    <row r="3255" spans="23:24" x14ac:dyDescent="0.2">
      <c r="W3255" s="62"/>
      <c r="X3255" s="62"/>
    </row>
    <row r="3256" spans="23:24" x14ac:dyDescent="0.2">
      <c r="W3256" s="62"/>
      <c r="X3256" s="62"/>
    </row>
    <row r="3257" spans="23:24" x14ac:dyDescent="0.2">
      <c r="W3257" s="62"/>
      <c r="X3257" s="62"/>
    </row>
    <row r="3258" spans="23:24" x14ac:dyDescent="0.2">
      <c r="W3258" s="62"/>
      <c r="X3258" s="62"/>
    </row>
    <row r="3259" spans="23:24" x14ac:dyDescent="0.2">
      <c r="W3259" s="62"/>
      <c r="X3259" s="62"/>
    </row>
    <row r="3260" spans="23:24" x14ac:dyDescent="0.2">
      <c r="W3260" s="62"/>
      <c r="X3260" s="62"/>
    </row>
    <row r="3261" spans="23:24" x14ac:dyDescent="0.2">
      <c r="W3261" s="62"/>
      <c r="X3261" s="62"/>
    </row>
    <row r="3262" spans="23:24" x14ac:dyDescent="0.2">
      <c r="W3262" s="62"/>
      <c r="X3262" s="62"/>
    </row>
    <row r="3263" spans="23:24" x14ac:dyDescent="0.2">
      <c r="W3263" s="62"/>
      <c r="X3263" s="62"/>
    </row>
    <row r="3264" spans="23:24" x14ac:dyDescent="0.2">
      <c r="W3264" s="62"/>
      <c r="X3264" s="62"/>
    </row>
    <row r="3265" spans="23:24" x14ac:dyDescent="0.2">
      <c r="W3265" s="62"/>
      <c r="X3265" s="62"/>
    </row>
    <row r="3266" spans="23:24" x14ac:dyDescent="0.2">
      <c r="W3266" s="62"/>
      <c r="X3266" s="62"/>
    </row>
    <row r="3267" spans="23:24" x14ac:dyDescent="0.2">
      <c r="W3267" s="62"/>
      <c r="X3267" s="62"/>
    </row>
    <row r="3268" spans="23:24" x14ac:dyDescent="0.2">
      <c r="W3268" s="62"/>
      <c r="X3268" s="62"/>
    </row>
    <row r="3269" spans="23:24" x14ac:dyDescent="0.2">
      <c r="W3269" s="62"/>
      <c r="X3269" s="62"/>
    </row>
    <row r="3270" spans="23:24" x14ac:dyDescent="0.2">
      <c r="W3270" s="62"/>
      <c r="X3270" s="62"/>
    </row>
    <row r="3271" spans="23:24" x14ac:dyDescent="0.2">
      <c r="W3271" s="62"/>
      <c r="X3271" s="62"/>
    </row>
    <row r="3272" spans="23:24" x14ac:dyDescent="0.2">
      <c r="W3272" s="62"/>
      <c r="X3272" s="62"/>
    </row>
    <row r="3273" spans="23:24" x14ac:dyDescent="0.2">
      <c r="W3273" s="62"/>
      <c r="X3273" s="62"/>
    </row>
    <row r="3274" spans="23:24" x14ac:dyDescent="0.2">
      <c r="W3274" s="62"/>
      <c r="X3274" s="62"/>
    </row>
    <row r="3275" spans="23:24" x14ac:dyDescent="0.2">
      <c r="W3275" s="62"/>
      <c r="X3275" s="62"/>
    </row>
    <row r="3276" spans="23:24" x14ac:dyDescent="0.2">
      <c r="W3276" s="62"/>
      <c r="X3276" s="62"/>
    </row>
    <row r="3277" spans="23:24" x14ac:dyDescent="0.2">
      <c r="W3277" s="62"/>
      <c r="X3277" s="62"/>
    </row>
    <row r="3278" spans="23:24" x14ac:dyDescent="0.2">
      <c r="W3278" s="62"/>
      <c r="X3278" s="62"/>
    </row>
    <row r="3279" spans="23:24" x14ac:dyDescent="0.2">
      <c r="W3279" s="62"/>
      <c r="X3279" s="62"/>
    </row>
    <row r="3280" spans="23:24" x14ac:dyDescent="0.2">
      <c r="W3280" s="62"/>
      <c r="X3280" s="62"/>
    </row>
    <row r="3281" spans="23:24" x14ac:dyDescent="0.2">
      <c r="W3281" s="62"/>
      <c r="X3281" s="62"/>
    </row>
    <row r="3282" spans="23:24" x14ac:dyDescent="0.2">
      <c r="W3282" s="62"/>
      <c r="X3282" s="62"/>
    </row>
    <row r="3283" spans="23:24" x14ac:dyDescent="0.2">
      <c r="W3283" s="62"/>
      <c r="X3283" s="62"/>
    </row>
    <row r="3284" spans="23:24" x14ac:dyDescent="0.2">
      <c r="W3284" s="62"/>
      <c r="X3284" s="62"/>
    </row>
    <row r="3285" spans="23:24" x14ac:dyDescent="0.2">
      <c r="W3285" s="62"/>
      <c r="X3285" s="62"/>
    </row>
    <row r="3286" spans="23:24" x14ac:dyDescent="0.2">
      <c r="W3286" s="62"/>
      <c r="X3286" s="62"/>
    </row>
    <row r="3287" spans="23:24" x14ac:dyDescent="0.2">
      <c r="W3287" s="62"/>
      <c r="X3287" s="62"/>
    </row>
    <row r="3288" spans="23:24" x14ac:dyDescent="0.2">
      <c r="W3288" s="62"/>
      <c r="X3288" s="62"/>
    </row>
    <row r="3289" spans="23:24" x14ac:dyDescent="0.2">
      <c r="W3289" s="62"/>
      <c r="X3289" s="62"/>
    </row>
    <row r="3290" spans="23:24" x14ac:dyDescent="0.2">
      <c r="W3290" s="62"/>
      <c r="X3290" s="62"/>
    </row>
    <row r="3291" spans="23:24" x14ac:dyDescent="0.2">
      <c r="W3291" s="62"/>
      <c r="X3291" s="62"/>
    </row>
    <row r="3292" spans="23:24" x14ac:dyDescent="0.2">
      <c r="W3292" s="62"/>
      <c r="X3292" s="62"/>
    </row>
    <row r="3293" spans="23:24" x14ac:dyDescent="0.2">
      <c r="W3293" s="62"/>
      <c r="X3293" s="62"/>
    </row>
    <row r="3294" spans="23:24" x14ac:dyDescent="0.2">
      <c r="W3294" s="62"/>
      <c r="X3294" s="62"/>
    </row>
    <row r="3295" spans="23:24" x14ac:dyDescent="0.2">
      <c r="W3295" s="62"/>
      <c r="X3295" s="62"/>
    </row>
    <row r="3296" spans="23:24" x14ac:dyDescent="0.2">
      <c r="W3296" s="62"/>
      <c r="X3296" s="62"/>
    </row>
    <row r="3297" spans="23:24" x14ac:dyDescent="0.2">
      <c r="W3297" s="62"/>
      <c r="X3297" s="62"/>
    </row>
    <row r="3298" spans="23:24" x14ac:dyDescent="0.2">
      <c r="W3298" s="62"/>
      <c r="X3298" s="62"/>
    </row>
    <row r="3299" spans="23:24" x14ac:dyDescent="0.2">
      <c r="W3299" s="62"/>
      <c r="X3299" s="62"/>
    </row>
    <row r="3300" spans="23:24" x14ac:dyDescent="0.2">
      <c r="W3300" s="62"/>
      <c r="X3300" s="62"/>
    </row>
    <row r="3301" spans="23:24" x14ac:dyDescent="0.2">
      <c r="W3301" s="62"/>
      <c r="X3301" s="62"/>
    </row>
    <row r="3302" spans="23:24" x14ac:dyDescent="0.2">
      <c r="W3302" s="62"/>
      <c r="X3302" s="62"/>
    </row>
    <row r="3303" spans="23:24" x14ac:dyDescent="0.2">
      <c r="W3303" s="62"/>
      <c r="X3303" s="62"/>
    </row>
    <row r="3304" spans="23:24" x14ac:dyDescent="0.2">
      <c r="W3304" s="62"/>
      <c r="X3304" s="62"/>
    </row>
    <row r="3305" spans="23:24" x14ac:dyDescent="0.2">
      <c r="W3305" s="62"/>
      <c r="X3305" s="62"/>
    </row>
    <row r="3306" spans="23:24" x14ac:dyDescent="0.2">
      <c r="W3306" s="62"/>
      <c r="X3306" s="62"/>
    </row>
    <row r="3307" spans="23:24" x14ac:dyDescent="0.2">
      <c r="W3307" s="62"/>
      <c r="X3307" s="62"/>
    </row>
    <row r="3308" spans="23:24" x14ac:dyDescent="0.2">
      <c r="W3308" s="62"/>
      <c r="X3308" s="62"/>
    </row>
    <row r="3309" spans="23:24" x14ac:dyDescent="0.2">
      <c r="W3309" s="62"/>
      <c r="X3309" s="62"/>
    </row>
    <row r="3310" spans="23:24" x14ac:dyDescent="0.2">
      <c r="W3310" s="62"/>
      <c r="X3310" s="62"/>
    </row>
    <row r="3311" spans="23:24" x14ac:dyDescent="0.2">
      <c r="W3311" s="62"/>
      <c r="X3311" s="62"/>
    </row>
    <row r="3312" spans="23:24" x14ac:dyDescent="0.2">
      <c r="W3312" s="62"/>
      <c r="X3312" s="62"/>
    </row>
    <row r="3313" spans="23:24" x14ac:dyDescent="0.2">
      <c r="W3313" s="62"/>
      <c r="X3313" s="62"/>
    </row>
    <row r="3314" spans="23:24" x14ac:dyDescent="0.2">
      <c r="W3314" s="62"/>
      <c r="X3314" s="62"/>
    </row>
    <row r="3315" spans="23:24" x14ac:dyDescent="0.2">
      <c r="W3315" s="62"/>
      <c r="X3315" s="62"/>
    </row>
    <row r="3316" spans="23:24" x14ac:dyDescent="0.2">
      <c r="W3316" s="62"/>
      <c r="X3316" s="62"/>
    </row>
    <row r="3317" spans="23:24" x14ac:dyDescent="0.2">
      <c r="W3317" s="62"/>
      <c r="X3317" s="62"/>
    </row>
    <row r="3318" spans="23:24" x14ac:dyDescent="0.2">
      <c r="W3318" s="62"/>
      <c r="X3318" s="62"/>
    </row>
    <row r="3319" spans="23:24" x14ac:dyDescent="0.2">
      <c r="W3319" s="62"/>
      <c r="X3319" s="62"/>
    </row>
    <row r="3320" spans="23:24" x14ac:dyDescent="0.2">
      <c r="W3320" s="62"/>
      <c r="X3320" s="62"/>
    </row>
    <row r="3321" spans="23:24" x14ac:dyDescent="0.2">
      <c r="W3321" s="62"/>
      <c r="X3321" s="62"/>
    </row>
    <row r="3322" spans="23:24" x14ac:dyDescent="0.2">
      <c r="W3322" s="62"/>
      <c r="X3322" s="62"/>
    </row>
    <row r="3323" spans="23:24" x14ac:dyDescent="0.2">
      <c r="W3323" s="62"/>
      <c r="X3323" s="62"/>
    </row>
    <row r="3324" spans="23:24" x14ac:dyDescent="0.2">
      <c r="W3324" s="62"/>
      <c r="X3324" s="62"/>
    </row>
    <row r="3325" spans="23:24" x14ac:dyDescent="0.2">
      <c r="W3325" s="62"/>
      <c r="X3325" s="62"/>
    </row>
    <row r="3326" spans="23:24" x14ac:dyDescent="0.2">
      <c r="W3326" s="62"/>
      <c r="X3326" s="62"/>
    </row>
    <row r="3327" spans="23:24" x14ac:dyDescent="0.2">
      <c r="W3327" s="62"/>
      <c r="X3327" s="62"/>
    </row>
    <row r="3328" spans="23:24" x14ac:dyDescent="0.2">
      <c r="W3328" s="62"/>
      <c r="X3328" s="62"/>
    </row>
    <row r="3329" spans="23:24" x14ac:dyDescent="0.2">
      <c r="W3329" s="62"/>
      <c r="X3329" s="62"/>
    </row>
    <row r="3330" spans="23:24" x14ac:dyDescent="0.2">
      <c r="W3330" s="62"/>
      <c r="X3330" s="62"/>
    </row>
    <row r="3331" spans="23:24" x14ac:dyDescent="0.2">
      <c r="W3331" s="62"/>
      <c r="X3331" s="62"/>
    </row>
    <row r="3332" spans="23:24" x14ac:dyDescent="0.2">
      <c r="W3332" s="62"/>
      <c r="X3332" s="62"/>
    </row>
    <row r="3333" spans="23:24" x14ac:dyDescent="0.2">
      <c r="W3333" s="62"/>
      <c r="X3333" s="62"/>
    </row>
    <row r="3334" spans="23:24" x14ac:dyDescent="0.2">
      <c r="W3334" s="62"/>
      <c r="X3334" s="62"/>
    </row>
    <row r="3335" spans="23:24" x14ac:dyDescent="0.2">
      <c r="W3335" s="62"/>
      <c r="X3335" s="62"/>
    </row>
    <row r="3336" spans="23:24" x14ac:dyDescent="0.2">
      <c r="W3336" s="62"/>
      <c r="X3336" s="62"/>
    </row>
    <row r="3337" spans="23:24" x14ac:dyDescent="0.2">
      <c r="W3337" s="62"/>
      <c r="X3337" s="62"/>
    </row>
    <row r="3338" spans="23:24" x14ac:dyDescent="0.2">
      <c r="W3338" s="62"/>
      <c r="X3338" s="62"/>
    </row>
    <row r="3339" spans="23:24" x14ac:dyDescent="0.2">
      <c r="W3339" s="62"/>
      <c r="X3339" s="62"/>
    </row>
    <row r="3340" spans="23:24" x14ac:dyDescent="0.2">
      <c r="W3340" s="62"/>
      <c r="X3340" s="62"/>
    </row>
    <row r="3341" spans="23:24" x14ac:dyDescent="0.2">
      <c r="W3341" s="62"/>
      <c r="X3341" s="62"/>
    </row>
    <row r="3342" spans="23:24" x14ac:dyDescent="0.2">
      <c r="W3342" s="62"/>
      <c r="X3342" s="62"/>
    </row>
    <row r="3343" spans="23:24" x14ac:dyDescent="0.2">
      <c r="W3343" s="62"/>
      <c r="X3343" s="62"/>
    </row>
    <row r="3344" spans="23:24" x14ac:dyDescent="0.2">
      <c r="W3344" s="62"/>
      <c r="X3344" s="62"/>
    </row>
    <row r="3345" spans="23:24" x14ac:dyDescent="0.2">
      <c r="W3345" s="62"/>
      <c r="X3345" s="62"/>
    </row>
    <row r="3346" spans="23:24" x14ac:dyDescent="0.2">
      <c r="W3346" s="62"/>
      <c r="X3346" s="62"/>
    </row>
    <row r="3347" spans="23:24" x14ac:dyDescent="0.2">
      <c r="W3347" s="62"/>
      <c r="X3347" s="62"/>
    </row>
    <row r="3348" spans="23:24" x14ac:dyDescent="0.2">
      <c r="W3348" s="62"/>
      <c r="X3348" s="62"/>
    </row>
    <row r="3349" spans="23:24" x14ac:dyDescent="0.2">
      <c r="W3349" s="62"/>
      <c r="X3349" s="62"/>
    </row>
    <row r="3350" spans="23:24" x14ac:dyDescent="0.2">
      <c r="W3350" s="62"/>
      <c r="X3350" s="62"/>
    </row>
    <row r="3351" spans="23:24" x14ac:dyDescent="0.2">
      <c r="W3351" s="62"/>
      <c r="X3351" s="62"/>
    </row>
    <row r="3352" spans="23:24" x14ac:dyDescent="0.2">
      <c r="W3352" s="62"/>
      <c r="X3352" s="62"/>
    </row>
    <row r="3353" spans="23:24" x14ac:dyDescent="0.2">
      <c r="W3353" s="62"/>
      <c r="X3353" s="62"/>
    </row>
    <row r="3354" spans="23:24" x14ac:dyDescent="0.2">
      <c r="W3354" s="62"/>
      <c r="X3354" s="62"/>
    </row>
    <row r="3355" spans="23:24" x14ac:dyDescent="0.2">
      <c r="W3355" s="62"/>
      <c r="X3355" s="62"/>
    </row>
    <row r="3356" spans="23:24" x14ac:dyDescent="0.2">
      <c r="W3356" s="62"/>
      <c r="X3356" s="62"/>
    </row>
    <row r="3357" spans="23:24" x14ac:dyDescent="0.2">
      <c r="W3357" s="62"/>
      <c r="X3357" s="62"/>
    </row>
    <row r="3358" spans="23:24" x14ac:dyDescent="0.2">
      <c r="W3358" s="62"/>
      <c r="X3358" s="62"/>
    </row>
    <row r="3359" spans="23:24" x14ac:dyDescent="0.2">
      <c r="W3359" s="62"/>
      <c r="X3359" s="62"/>
    </row>
    <row r="3360" spans="23:24" x14ac:dyDescent="0.2">
      <c r="W3360" s="62"/>
      <c r="X3360" s="62"/>
    </row>
    <row r="3361" spans="23:24" x14ac:dyDescent="0.2">
      <c r="W3361" s="62"/>
      <c r="X3361" s="62"/>
    </row>
    <row r="3362" spans="23:24" x14ac:dyDescent="0.2">
      <c r="W3362" s="62"/>
      <c r="X3362" s="62"/>
    </row>
    <row r="3363" spans="23:24" x14ac:dyDescent="0.2">
      <c r="W3363" s="62"/>
      <c r="X3363" s="62"/>
    </row>
    <row r="3364" spans="23:24" x14ac:dyDescent="0.2">
      <c r="W3364" s="62"/>
      <c r="X3364" s="62"/>
    </row>
    <row r="3365" spans="23:24" x14ac:dyDescent="0.2">
      <c r="W3365" s="62"/>
      <c r="X3365" s="62"/>
    </row>
    <row r="3366" spans="23:24" x14ac:dyDescent="0.2">
      <c r="W3366" s="62"/>
      <c r="X3366" s="62"/>
    </row>
    <row r="3367" spans="23:24" x14ac:dyDescent="0.2">
      <c r="W3367" s="62"/>
      <c r="X3367" s="62"/>
    </row>
    <row r="3368" spans="23:24" x14ac:dyDescent="0.2">
      <c r="W3368" s="62"/>
      <c r="X3368" s="62"/>
    </row>
    <row r="3369" spans="23:24" x14ac:dyDescent="0.2">
      <c r="W3369" s="62"/>
      <c r="X3369" s="62"/>
    </row>
    <row r="3370" spans="23:24" x14ac:dyDescent="0.2">
      <c r="W3370" s="62"/>
      <c r="X3370" s="62"/>
    </row>
    <row r="3371" spans="23:24" x14ac:dyDescent="0.2">
      <c r="W3371" s="62"/>
      <c r="X3371" s="62"/>
    </row>
    <row r="3372" spans="23:24" x14ac:dyDescent="0.2">
      <c r="W3372" s="62"/>
      <c r="X3372" s="62"/>
    </row>
    <row r="3373" spans="23:24" x14ac:dyDescent="0.2">
      <c r="W3373" s="62"/>
      <c r="X3373" s="62"/>
    </row>
    <row r="3374" spans="23:24" x14ac:dyDescent="0.2">
      <c r="W3374" s="62"/>
      <c r="X3374" s="62"/>
    </row>
    <row r="3375" spans="23:24" x14ac:dyDescent="0.2">
      <c r="W3375" s="62"/>
      <c r="X3375" s="62"/>
    </row>
    <row r="3376" spans="23:24" x14ac:dyDescent="0.2">
      <c r="W3376" s="62"/>
      <c r="X3376" s="62"/>
    </row>
    <row r="3377" spans="23:24" x14ac:dyDescent="0.2">
      <c r="W3377" s="62"/>
      <c r="X3377" s="62"/>
    </row>
    <row r="3378" spans="23:24" x14ac:dyDescent="0.2">
      <c r="W3378" s="62"/>
      <c r="X3378" s="62"/>
    </row>
    <row r="3379" spans="23:24" x14ac:dyDescent="0.2">
      <c r="W3379" s="62"/>
      <c r="X3379" s="62"/>
    </row>
    <row r="3380" spans="23:24" x14ac:dyDescent="0.2">
      <c r="W3380" s="62"/>
      <c r="X3380" s="62"/>
    </row>
    <row r="3381" spans="23:24" x14ac:dyDescent="0.2">
      <c r="W3381" s="62"/>
      <c r="X3381" s="62"/>
    </row>
    <row r="3382" spans="23:24" x14ac:dyDescent="0.2">
      <c r="W3382" s="62"/>
      <c r="X3382" s="62"/>
    </row>
    <row r="3383" spans="23:24" x14ac:dyDescent="0.2">
      <c r="W3383" s="62"/>
      <c r="X3383" s="62"/>
    </row>
    <row r="3384" spans="23:24" x14ac:dyDescent="0.2">
      <c r="W3384" s="62"/>
      <c r="X3384" s="62"/>
    </row>
    <row r="3385" spans="23:24" x14ac:dyDescent="0.2">
      <c r="W3385" s="62"/>
      <c r="X3385" s="62"/>
    </row>
    <row r="3386" spans="23:24" x14ac:dyDescent="0.2">
      <c r="W3386" s="62"/>
      <c r="X3386" s="62"/>
    </row>
    <row r="3387" spans="23:24" x14ac:dyDescent="0.2">
      <c r="W3387" s="62"/>
      <c r="X3387" s="62"/>
    </row>
    <row r="3388" spans="23:24" x14ac:dyDescent="0.2">
      <c r="W3388" s="62"/>
      <c r="X3388" s="62"/>
    </row>
    <row r="3389" spans="23:24" x14ac:dyDescent="0.2">
      <c r="W3389" s="62"/>
      <c r="X3389" s="62"/>
    </row>
    <row r="3390" spans="23:24" x14ac:dyDescent="0.2">
      <c r="W3390" s="62"/>
      <c r="X3390" s="62"/>
    </row>
    <row r="3391" spans="23:24" x14ac:dyDescent="0.2">
      <c r="W3391" s="62"/>
      <c r="X3391" s="62"/>
    </row>
    <row r="3392" spans="23:24" x14ac:dyDescent="0.2">
      <c r="W3392" s="62"/>
      <c r="X3392" s="62"/>
    </row>
    <row r="3393" spans="23:24" x14ac:dyDescent="0.2">
      <c r="W3393" s="62"/>
      <c r="X3393" s="62"/>
    </row>
    <row r="3394" spans="23:24" x14ac:dyDescent="0.2">
      <c r="W3394" s="62"/>
      <c r="X3394" s="62"/>
    </row>
    <row r="3395" spans="23:24" x14ac:dyDescent="0.2">
      <c r="W3395" s="62"/>
      <c r="X3395" s="62"/>
    </row>
    <row r="3396" spans="23:24" x14ac:dyDescent="0.2">
      <c r="W3396" s="62"/>
      <c r="X3396" s="62"/>
    </row>
    <row r="3397" spans="23:24" x14ac:dyDescent="0.2">
      <c r="W3397" s="62"/>
      <c r="X3397" s="62"/>
    </row>
    <row r="3398" spans="23:24" x14ac:dyDescent="0.2">
      <c r="W3398" s="62"/>
      <c r="X3398" s="62"/>
    </row>
    <row r="3399" spans="23:24" x14ac:dyDescent="0.2">
      <c r="W3399" s="62"/>
      <c r="X3399" s="62"/>
    </row>
    <row r="3400" spans="23:24" x14ac:dyDescent="0.2">
      <c r="W3400" s="62"/>
      <c r="X3400" s="62"/>
    </row>
    <row r="3401" spans="23:24" x14ac:dyDescent="0.2">
      <c r="W3401" s="62"/>
      <c r="X3401" s="62"/>
    </row>
    <row r="3402" spans="23:24" x14ac:dyDescent="0.2">
      <c r="W3402" s="62"/>
      <c r="X3402" s="62"/>
    </row>
    <row r="3403" spans="23:24" x14ac:dyDescent="0.2">
      <c r="W3403" s="62"/>
      <c r="X3403" s="62"/>
    </row>
    <row r="3404" spans="23:24" x14ac:dyDescent="0.2">
      <c r="W3404" s="62"/>
      <c r="X3404" s="62"/>
    </row>
    <row r="3405" spans="23:24" x14ac:dyDescent="0.2">
      <c r="W3405" s="62"/>
      <c r="X3405" s="62"/>
    </row>
    <row r="3406" spans="23:24" x14ac:dyDescent="0.2">
      <c r="W3406" s="62"/>
      <c r="X3406" s="62"/>
    </row>
    <row r="3407" spans="23:24" x14ac:dyDescent="0.2">
      <c r="W3407" s="62"/>
      <c r="X3407" s="62"/>
    </row>
    <row r="3408" spans="23:24" x14ac:dyDescent="0.2">
      <c r="W3408" s="62"/>
      <c r="X3408" s="62"/>
    </row>
    <row r="3409" spans="23:24" x14ac:dyDescent="0.2">
      <c r="W3409" s="62"/>
      <c r="X3409" s="62"/>
    </row>
    <row r="3410" spans="23:24" x14ac:dyDescent="0.2">
      <c r="W3410" s="62"/>
      <c r="X3410" s="62"/>
    </row>
    <row r="3411" spans="23:24" x14ac:dyDescent="0.2">
      <c r="W3411" s="62"/>
      <c r="X3411" s="62"/>
    </row>
    <row r="3412" spans="23:24" x14ac:dyDescent="0.2">
      <c r="W3412" s="62"/>
      <c r="X3412" s="62"/>
    </row>
    <row r="3413" spans="23:24" x14ac:dyDescent="0.2">
      <c r="W3413" s="62"/>
      <c r="X3413" s="62"/>
    </row>
    <row r="3414" spans="23:24" x14ac:dyDescent="0.2">
      <c r="W3414" s="62"/>
      <c r="X3414" s="62"/>
    </row>
    <row r="3415" spans="23:24" x14ac:dyDescent="0.2">
      <c r="W3415" s="62"/>
      <c r="X3415" s="62"/>
    </row>
    <row r="3416" spans="23:24" x14ac:dyDescent="0.2">
      <c r="W3416" s="62"/>
      <c r="X3416" s="62"/>
    </row>
    <row r="3417" spans="23:24" x14ac:dyDescent="0.2">
      <c r="W3417" s="62"/>
      <c r="X3417" s="62"/>
    </row>
    <row r="3418" spans="23:24" x14ac:dyDescent="0.2">
      <c r="W3418" s="62"/>
      <c r="X3418" s="62"/>
    </row>
    <row r="3419" spans="23:24" x14ac:dyDescent="0.2">
      <c r="W3419" s="62"/>
      <c r="X3419" s="62"/>
    </row>
    <row r="3420" spans="23:24" x14ac:dyDescent="0.2">
      <c r="W3420" s="62"/>
      <c r="X3420" s="62"/>
    </row>
    <row r="3421" spans="23:24" x14ac:dyDescent="0.2">
      <c r="W3421" s="62"/>
      <c r="X3421" s="62"/>
    </row>
    <row r="3422" spans="23:24" x14ac:dyDescent="0.2">
      <c r="W3422" s="62"/>
      <c r="X3422" s="62"/>
    </row>
    <row r="3423" spans="23:24" x14ac:dyDescent="0.2">
      <c r="W3423" s="62"/>
      <c r="X3423" s="62"/>
    </row>
    <row r="3424" spans="23:24" x14ac:dyDescent="0.2">
      <c r="W3424" s="62"/>
      <c r="X3424" s="62"/>
    </row>
    <row r="3425" spans="23:24" x14ac:dyDescent="0.2">
      <c r="W3425" s="62"/>
      <c r="X3425" s="62"/>
    </row>
    <row r="3426" spans="23:24" x14ac:dyDescent="0.2">
      <c r="W3426" s="62"/>
      <c r="X3426" s="62"/>
    </row>
    <row r="3427" spans="23:24" x14ac:dyDescent="0.2">
      <c r="W3427" s="62"/>
      <c r="X3427" s="62"/>
    </row>
    <row r="3428" spans="23:24" x14ac:dyDescent="0.2">
      <c r="W3428" s="62"/>
      <c r="X3428" s="62"/>
    </row>
    <row r="3429" spans="23:24" x14ac:dyDescent="0.2">
      <c r="W3429" s="62"/>
      <c r="X3429" s="62"/>
    </row>
    <row r="3430" spans="23:24" x14ac:dyDescent="0.2">
      <c r="W3430" s="62"/>
      <c r="X3430" s="62"/>
    </row>
    <row r="3431" spans="23:24" x14ac:dyDescent="0.2">
      <c r="W3431" s="62"/>
      <c r="X3431" s="62"/>
    </row>
    <row r="3432" spans="23:24" x14ac:dyDescent="0.2">
      <c r="W3432" s="62"/>
      <c r="X3432" s="62"/>
    </row>
    <row r="3433" spans="23:24" x14ac:dyDescent="0.2">
      <c r="W3433" s="62"/>
      <c r="X3433" s="62"/>
    </row>
    <row r="3434" spans="23:24" x14ac:dyDescent="0.2">
      <c r="W3434" s="62"/>
      <c r="X3434" s="62"/>
    </row>
    <row r="3435" spans="23:24" x14ac:dyDescent="0.2">
      <c r="W3435" s="62"/>
      <c r="X3435" s="62"/>
    </row>
    <row r="3436" spans="23:24" x14ac:dyDescent="0.2">
      <c r="W3436" s="62"/>
      <c r="X3436" s="62"/>
    </row>
    <row r="3437" spans="23:24" x14ac:dyDescent="0.2">
      <c r="W3437" s="62"/>
      <c r="X3437" s="62"/>
    </row>
    <row r="3438" spans="23:24" x14ac:dyDescent="0.2">
      <c r="W3438" s="62"/>
      <c r="X3438" s="62"/>
    </row>
    <row r="3439" spans="23:24" x14ac:dyDescent="0.2">
      <c r="W3439" s="62"/>
      <c r="X3439" s="62"/>
    </row>
    <row r="3440" spans="23:24" x14ac:dyDescent="0.2">
      <c r="W3440" s="62"/>
      <c r="X3440" s="62"/>
    </row>
    <row r="3441" spans="23:24" x14ac:dyDescent="0.2">
      <c r="W3441" s="62"/>
      <c r="X3441" s="62"/>
    </row>
    <row r="3442" spans="23:24" x14ac:dyDescent="0.2">
      <c r="W3442" s="62"/>
      <c r="X3442" s="62"/>
    </row>
    <row r="3443" spans="23:24" x14ac:dyDescent="0.2">
      <c r="W3443" s="62"/>
      <c r="X3443" s="62"/>
    </row>
    <row r="3444" spans="23:24" x14ac:dyDescent="0.2">
      <c r="W3444" s="62"/>
      <c r="X3444" s="62"/>
    </row>
    <row r="3445" spans="23:24" x14ac:dyDescent="0.2">
      <c r="W3445" s="62"/>
      <c r="X3445" s="62"/>
    </row>
    <row r="3446" spans="23:24" x14ac:dyDescent="0.2">
      <c r="W3446" s="62"/>
      <c r="X3446" s="62"/>
    </row>
    <row r="3447" spans="23:24" x14ac:dyDescent="0.2">
      <c r="W3447" s="62"/>
      <c r="X3447" s="62"/>
    </row>
    <row r="3448" spans="23:24" x14ac:dyDescent="0.2">
      <c r="W3448" s="62"/>
      <c r="X3448" s="62"/>
    </row>
    <row r="3449" spans="23:24" x14ac:dyDescent="0.2">
      <c r="W3449" s="62"/>
      <c r="X3449" s="62"/>
    </row>
    <row r="3450" spans="23:24" x14ac:dyDescent="0.2">
      <c r="W3450" s="62"/>
      <c r="X3450" s="62"/>
    </row>
    <row r="3451" spans="23:24" x14ac:dyDescent="0.2">
      <c r="W3451" s="62"/>
      <c r="X3451" s="62"/>
    </row>
    <row r="3452" spans="23:24" x14ac:dyDescent="0.2">
      <c r="W3452" s="62"/>
      <c r="X3452" s="62"/>
    </row>
    <row r="3453" spans="23:24" x14ac:dyDescent="0.2">
      <c r="W3453" s="62"/>
      <c r="X3453" s="62"/>
    </row>
    <row r="3454" spans="23:24" x14ac:dyDescent="0.2">
      <c r="W3454" s="62"/>
      <c r="X3454" s="62"/>
    </row>
    <row r="3455" spans="23:24" x14ac:dyDescent="0.2">
      <c r="W3455" s="62"/>
      <c r="X3455" s="62"/>
    </row>
    <row r="3456" spans="23:24" x14ac:dyDescent="0.2">
      <c r="W3456" s="62"/>
      <c r="X3456" s="62"/>
    </row>
    <row r="3457" spans="23:24" x14ac:dyDescent="0.2">
      <c r="W3457" s="62"/>
      <c r="X3457" s="62"/>
    </row>
    <row r="3458" spans="23:24" x14ac:dyDescent="0.2">
      <c r="W3458" s="62"/>
      <c r="X3458" s="62"/>
    </row>
    <row r="3459" spans="23:24" x14ac:dyDescent="0.2">
      <c r="W3459" s="62"/>
      <c r="X3459" s="62"/>
    </row>
    <row r="3460" spans="23:24" x14ac:dyDescent="0.2">
      <c r="W3460" s="62"/>
      <c r="X3460" s="62"/>
    </row>
    <row r="3461" spans="23:24" x14ac:dyDescent="0.2">
      <c r="W3461" s="62"/>
      <c r="X3461" s="62"/>
    </row>
    <row r="3462" spans="23:24" x14ac:dyDescent="0.2">
      <c r="W3462" s="62"/>
      <c r="X3462" s="62"/>
    </row>
    <row r="3463" spans="23:24" x14ac:dyDescent="0.2">
      <c r="W3463" s="62"/>
      <c r="X3463" s="62"/>
    </row>
    <row r="3464" spans="23:24" x14ac:dyDescent="0.2">
      <c r="W3464" s="62"/>
      <c r="X3464" s="62"/>
    </row>
    <row r="3465" spans="23:24" x14ac:dyDescent="0.2">
      <c r="W3465" s="62"/>
      <c r="X3465" s="62"/>
    </row>
    <row r="3466" spans="23:24" x14ac:dyDescent="0.2">
      <c r="W3466" s="62"/>
      <c r="X3466" s="62"/>
    </row>
    <row r="3467" spans="23:24" x14ac:dyDescent="0.2">
      <c r="W3467" s="62"/>
      <c r="X3467" s="62"/>
    </row>
    <row r="3468" spans="23:24" x14ac:dyDescent="0.2">
      <c r="W3468" s="62"/>
      <c r="X3468" s="62"/>
    </row>
    <row r="3469" spans="23:24" x14ac:dyDescent="0.2">
      <c r="W3469" s="62"/>
      <c r="X3469" s="62"/>
    </row>
    <row r="3470" spans="23:24" x14ac:dyDescent="0.2">
      <c r="W3470" s="62"/>
      <c r="X3470" s="62"/>
    </row>
    <row r="3471" spans="23:24" x14ac:dyDescent="0.2">
      <c r="W3471" s="62"/>
      <c r="X3471" s="62"/>
    </row>
    <row r="3472" spans="23:24" x14ac:dyDescent="0.2">
      <c r="W3472" s="62"/>
      <c r="X3472" s="62"/>
    </row>
    <row r="3473" spans="23:24" x14ac:dyDescent="0.2">
      <c r="W3473" s="62"/>
      <c r="X3473" s="62"/>
    </row>
    <row r="3474" spans="23:24" x14ac:dyDescent="0.2">
      <c r="W3474" s="62"/>
      <c r="X3474" s="62"/>
    </row>
    <row r="3475" spans="23:24" x14ac:dyDescent="0.2">
      <c r="W3475" s="62"/>
      <c r="X3475" s="62"/>
    </row>
    <row r="3476" spans="23:24" x14ac:dyDescent="0.2">
      <c r="W3476" s="62"/>
      <c r="X3476" s="62"/>
    </row>
    <row r="3477" spans="23:24" x14ac:dyDescent="0.2">
      <c r="W3477" s="62"/>
      <c r="X3477" s="62"/>
    </row>
    <row r="3478" spans="23:24" x14ac:dyDescent="0.2">
      <c r="W3478" s="62"/>
      <c r="X3478" s="62"/>
    </row>
    <row r="3479" spans="23:24" x14ac:dyDescent="0.2">
      <c r="W3479" s="62"/>
      <c r="X3479" s="62"/>
    </row>
    <row r="3480" spans="23:24" x14ac:dyDescent="0.2">
      <c r="W3480" s="62"/>
      <c r="X3480" s="62"/>
    </row>
    <row r="3481" spans="23:24" x14ac:dyDescent="0.2">
      <c r="W3481" s="62"/>
      <c r="X3481" s="62"/>
    </row>
    <row r="3482" spans="23:24" x14ac:dyDescent="0.2">
      <c r="W3482" s="62"/>
      <c r="X3482" s="62"/>
    </row>
    <row r="3483" spans="23:24" x14ac:dyDescent="0.2">
      <c r="W3483" s="62"/>
      <c r="X3483" s="62"/>
    </row>
    <row r="3484" spans="23:24" x14ac:dyDescent="0.2">
      <c r="W3484" s="62"/>
      <c r="X3484" s="62"/>
    </row>
    <row r="3485" spans="23:24" x14ac:dyDescent="0.2">
      <c r="W3485" s="62"/>
      <c r="X3485" s="62"/>
    </row>
    <row r="3486" spans="23:24" x14ac:dyDescent="0.2">
      <c r="W3486" s="62"/>
      <c r="X3486" s="62"/>
    </row>
    <row r="3487" spans="23:24" x14ac:dyDescent="0.2">
      <c r="W3487" s="62"/>
      <c r="X3487" s="62"/>
    </row>
    <row r="3488" spans="23:24" x14ac:dyDescent="0.2">
      <c r="W3488" s="62"/>
      <c r="X3488" s="62"/>
    </row>
    <row r="3489" spans="23:24" x14ac:dyDescent="0.2">
      <c r="W3489" s="62"/>
      <c r="X3489" s="62"/>
    </row>
    <row r="3490" spans="23:24" x14ac:dyDescent="0.2">
      <c r="W3490" s="62"/>
      <c r="X3490" s="62"/>
    </row>
    <row r="3491" spans="23:24" x14ac:dyDescent="0.2">
      <c r="W3491" s="62"/>
      <c r="X3491" s="62"/>
    </row>
    <row r="3492" spans="23:24" x14ac:dyDescent="0.2">
      <c r="W3492" s="62"/>
      <c r="X3492" s="62"/>
    </row>
    <row r="3493" spans="23:24" x14ac:dyDescent="0.2">
      <c r="W3493" s="62"/>
      <c r="X3493" s="62"/>
    </row>
    <row r="3494" spans="23:24" x14ac:dyDescent="0.2">
      <c r="W3494" s="62"/>
      <c r="X3494" s="62"/>
    </row>
    <row r="3495" spans="23:24" x14ac:dyDescent="0.2">
      <c r="W3495" s="62"/>
      <c r="X3495" s="62"/>
    </row>
    <row r="3496" spans="23:24" x14ac:dyDescent="0.2">
      <c r="W3496" s="62"/>
      <c r="X3496" s="62"/>
    </row>
    <row r="3497" spans="23:24" x14ac:dyDescent="0.2">
      <c r="W3497" s="62"/>
      <c r="X3497" s="62"/>
    </row>
    <row r="3498" spans="23:24" x14ac:dyDescent="0.2">
      <c r="W3498" s="62"/>
      <c r="X3498" s="62"/>
    </row>
    <row r="3499" spans="23:24" x14ac:dyDescent="0.2">
      <c r="W3499" s="62"/>
      <c r="X3499" s="62"/>
    </row>
    <row r="3500" spans="23:24" x14ac:dyDescent="0.2">
      <c r="W3500" s="62"/>
      <c r="X3500" s="62"/>
    </row>
    <row r="3501" spans="23:24" x14ac:dyDescent="0.2">
      <c r="W3501" s="62"/>
      <c r="X3501" s="62"/>
    </row>
    <row r="3502" spans="23:24" x14ac:dyDescent="0.2">
      <c r="W3502" s="62"/>
      <c r="X3502" s="62"/>
    </row>
    <row r="3503" spans="23:24" x14ac:dyDescent="0.2">
      <c r="W3503" s="62"/>
      <c r="X3503" s="62"/>
    </row>
    <row r="3504" spans="23:24" x14ac:dyDescent="0.2">
      <c r="W3504" s="62"/>
      <c r="X3504" s="62"/>
    </row>
    <row r="3505" spans="23:24" x14ac:dyDescent="0.2">
      <c r="W3505" s="62"/>
      <c r="X3505" s="62"/>
    </row>
    <row r="3506" spans="23:24" x14ac:dyDescent="0.2">
      <c r="W3506" s="62"/>
      <c r="X3506" s="62"/>
    </row>
    <row r="3507" spans="23:24" x14ac:dyDescent="0.2">
      <c r="W3507" s="62"/>
      <c r="X3507" s="62"/>
    </row>
    <row r="3508" spans="23:24" x14ac:dyDescent="0.2">
      <c r="W3508" s="62"/>
      <c r="X3508" s="62"/>
    </row>
    <row r="3509" spans="23:24" x14ac:dyDescent="0.2">
      <c r="W3509" s="62"/>
      <c r="X3509" s="62"/>
    </row>
    <row r="3510" spans="23:24" x14ac:dyDescent="0.2">
      <c r="W3510" s="62"/>
      <c r="X3510" s="62"/>
    </row>
    <row r="3511" spans="23:24" x14ac:dyDescent="0.2">
      <c r="W3511" s="62"/>
      <c r="X3511" s="62"/>
    </row>
    <row r="3512" spans="23:24" x14ac:dyDescent="0.2">
      <c r="W3512" s="62"/>
      <c r="X3512" s="62"/>
    </row>
    <row r="3513" spans="23:24" x14ac:dyDescent="0.2">
      <c r="W3513" s="62"/>
      <c r="X3513" s="62"/>
    </row>
    <row r="3514" spans="23:24" x14ac:dyDescent="0.2">
      <c r="W3514" s="62"/>
      <c r="X3514" s="62"/>
    </row>
    <row r="3515" spans="23:24" x14ac:dyDescent="0.2">
      <c r="W3515" s="62"/>
      <c r="X3515" s="62"/>
    </row>
    <row r="3516" spans="23:24" x14ac:dyDescent="0.2">
      <c r="W3516" s="62"/>
      <c r="X3516" s="62"/>
    </row>
    <row r="3517" spans="23:24" x14ac:dyDescent="0.2">
      <c r="W3517" s="62"/>
      <c r="X3517" s="62"/>
    </row>
    <row r="3518" spans="23:24" x14ac:dyDescent="0.2">
      <c r="W3518" s="62"/>
      <c r="X3518" s="62"/>
    </row>
    <row r="3519" spans="23:24" x14ac:dyDescent="0.2">
      <c r="W3519" s="62"/>
      <c r="X3519" s="62"/>
    </row>
    <row r="3520" spans="23:24" x14ac:dyDescent="0.2">
      <c r="W3520" s="62"/>
      <c r="X3520" s="62"/>
    </row>
    <row r="3521" spans="23:24" x14ac:dyDescent="0.2">
      <c r="W3521" s="62"/>
      <c r="X3521" s="62"/>
    </row>
    <row r="3522" spans="23:24" x14ac:dyDescent="0.2">
      <c r="W3522" s="62"/>
      <c r="X3522" s="62"/>
    </row>
    <row r="3523" spans="23:24" x14ac:dyDescent="0.2">
      <c r="W3523" s="62"/>
      <c r="X3523" s="62"/>
    </row>
    <row r="3524" spans="23:24" x14ac:dyDescent="0.2">
      <c r="W3524" s="62"/>
      <c r="X3524" s="62"/>
    </row>
    <row r="3525" spans="23:24" x14ac:dyDescent="0.2">
      <c r="W3525" s="62"/>
      <c r="X3525" s="62"/>
    </row>
    <row r="3526" spans="23:24" x14ac:dyDescent="0.2">
      <c r="W3526" s="62"/>
      <c r="X3526" s="62"/>
    </row>
    <row r="3527" spans="23:24" x14ac:dyDescent="0.2">
      <c r="W3527" s="62"/>
      <c r="X3527" s="62"/>
    </row>
    <row r="3528" spans="23:24" x14ac:dyDescent="0.2">
      <c r="W3528" s="62"/>
      <c r="X3528" s="62"/>
    </row>
    <row r="3529" spans="23:24" x14ac:dyDescent="0.2">
      <c r="W3529" s="62"/>
      <c r="X3529" s="62"/>
    </row>
    <row r="3530" spans="23:24" x14ac:dyDescent="0.2">
      <c r="W3530" s="62"/>
      <c r="X3530" s="62"/>
    </row>
    <row r="3531" spans="23:24" x14ac:dyDescent="0.2">
      <c r="W3531" s="62"/>
      <c r="X3531" s="62"/>
    </row>
    <row r="3532" spans="23:24" x14ac:dyDescent="0.2">
      <c r="W3532" s="62"/>
      <c r="X3532" s="62"/>
    </row>
    <row r="3533" spans="23:24" x14ac:dyDescent="0.2">
      <c r="W3533" s="62"/>
      <c r="X3533" s="62"/>
    </row>
    <row r="3534" spans="23:24" x14ac:dyDescent="0.2">
      <c r="W3534" s="62"/>
      <c r="X3534" s="62"/>
    </row>
    <row r="3535" spans="23:24" x14ac:dyDescent="0.2">
      <c r="W3535" s="62"/>
      <c r="X3535" s="62"/>
    </row>
    <row r="3536" spans="23:24" x14ac:dyDescent="0.2">
      <c r="W3536" s="62"/>
      <c r="X3536" s="62"/>
    </row>
    <row r="3537" spans="2:24" x14ac:dyDescent="0.2">
      <c r="W3537" s="62"/>
      <c r="X3537" s="62"/>
    </row>
    <row r="3538" spans="2:24" x14ac:dyDescent="0.2">
      <c r="W3538" s="62"/>
      <c r="X3538" s="62"/>
    </row>
    <row r="3539" spans="2:24" x14ac:dyDescent="0.2">
      <c r="W3539" s="62"/>
      <c r="X3539" s="62"/>
    </row>
    <row r="3540" spans="2:24" x14ac:dyDescent="0.2">
      <c r="W3540" s="62"/>
      <c r="X3540" s="62"/>
    </row>
    <row r="3541" spans="2:24" x14ac:dyDescent="0.2">
      <c r="W3541" s="62"/>
      <c r="X3541" s="62"/>
    </row>
    <row r="3542" spans="2:24" x14ac:dyDescent="0.2">
      <c r="W3542" s="62"/>
      <c r="X3542" s="62"/>
    </row>
    <row r="3543" spans="2:24" x14ac:dyDescent="0.2">
      <c r="B3543" s="87"/>
      <c r="C3543" s="88"/>
      <c r="D3543" s="89"/>
      <c r="E3543" s="89"/>
      <c r="W3543" s="62"/>
      <c r="X3543" s="62"/>
    </row>
    <row r="3544" spans="2:24" x14ac:dyDescent="0.2">
      <c r="B3544" s="87"/>
      <c r="C3544" s="88"/>
      <c r="D3544" s="89"/>
      <c r="E3544" s="89"/>
      <c r="W3544" s="62"/>
      <c r="X3544" s="62"/>
    </row>
    <row r="3545" spans="2:24" x14ac:dyDescent="0.2">
      <c r="B3545" s="87"/>
      <c r="C3545" s="88"/>
      <c r="D3545" s="89"/>
      <c r="E3545" s="89"/>
      <c r="W3545" s="62"/>
      <c r="X3545" s="62"/>
    </row>
    <row r="3546" spans="2:24" x14ac:dyDescent="0.2">
      <c r="B3546" s="87"/>
      <c r="C3546" s="88"/>
      <c r="D3546" s="89"/>
      <c r="E3546" s="89"/>
      <c r="W3546" s="62"/>
      <c r="X3546" s="62"/>
    </row>
    <row r="3547" spans="2:24" x14ac:dyDescent="0.2">
      <c r="B3547" s="87"/>
      <c r="C3547" s="88"/>
      <c r="D3547" s="89"/>
      <c r="E3547" s="89"/>
      <c r="W3547" s="62"/>
      <c r="X3547" s="62"/>
    </row>
    <row r="3548" spans="2:24" x14ac:dyDescent="0.2">
      <c r="B3548" s="87"/>
      <c r="C3548" s="88"/>
      <c r="D3548" s="89"/>
      <c r="E3548" s="89"/>
      <c r="W3548" s="62"/>
      <c r="X3548" s="62"/>
    </row>
    <row r="3549" spans="2:24" x14ac:dyDescent="0.2">
      <c r="B3549" s="87"/>
      <c r="C3549" s="88"/>
      <c r="D3549" s="89"/>
      <c r="E3549" s="89"/>
      <c r="W3549" s="62"/>
      <c r="X3549" s="62"/>
    </row>
    <row r="3550" spans="2:24" x14ac:dyDescent="0.2">
      <c r="B3550" s="87"/>
      <c r="C3550" s="88"/>
      <c r="D3550" s="89"/>
      <c r="E3550" s="89"/>
      <c r="W3550" s="62"/>
      <c r="X3550" s="62"/>
    </row>
    <row r="3551" spans="2:24" x14ac:dyDescent="0.2">
      <c r="B3551" s="87"/>
      <c r="C3551" s="88"/>
      <c r="D3551" s="89"/>
      <c r="E3551" s="89"/>
      <c r="W3551" s="62"/>
      <c r="X3551" s="62"/>
    </row>
    <row r="3552" spans="2:24" x14ac:dyDescent="0.2">
      <c r="B3552" s="87"/>
      <c r="C3552" s="88"/>
      <c r="D3552" s="89"/>
      <c r="E3552" s="89"/>
      <c r="W3552" s="62"/>
      <c r="X3552" s="62"/>
    </row>
    <row r="3553" spans="2:27" x14ac:dyDescent="0.2">
      <c r="B3553" s="87"/>
      <c r="C3553" s="88"/>
      <c r="D3553" s="89"/>
      <c r="E3553" s="89"/>
      <c r="W3553" s="62"/>
      <c r="X3553" s="62"/>
    </row>
    <row r="3554" spans="2:27" x14ac:dyDescent="0.2">
      <c r="B3554" s="87"/>
      <c r="C3554" s="88"/>
      <c r="D3554" s="89"/>
      <c r="E3554" s="89"/>
    </row>
    <row r="3555" spans="2:27" x14ac:dyDescent="0.2">
      <c r="B3555" s="87"/>
      <c r="C3555" s="88"/>
      <c r="D3555" s="89"/>
      <c r="E3555" s="89"/>
    </row>
    <row r="3556" spans="2:27" x14ac:dyDescent="0.2">
      <c r="B3556" s="87"/>
      <c r="C3556" s="88"/>
      <c r="D3556" s="89"/>
      <c r="E3556" s="89"/>
    </row>
    <row r="3557" spans="2:27" x14ac:dyDescent="0.2">
      <c r="B3557" s="87"/>
      <c r="C3557" s="88"/>
      <c r="D3557" s="89"/>
      <c r="E3557" s="89"/>
    </row>
    <row r="3558" spans="2:27" x14ac:dyDescent="0.2">
      <c r="B3558" s="87"/>
      <c r="C3558" s="88"/>
      <c r="D3558" s="89"/>
      <c r="E3558" s="89"/>
    </row>
    <row r="3559" spans="2:27" x14ac:dyDescent="0.2">
      <c r="B3559" s="87"/>
      <c r="C3559" s="88"/>
      <c r="D3559" s="89"/>
      <c r="E3559" s="89"/>
    </row>
    <row r="3560" spans="2:27" x14ac:dyDescent="0.2">
      <c r="B3560" s="87"/>
      <c r="C3560" s="88"/>
      <c r="D3560" s="89"/>
      <c r="E3560" s="89"/>
    </row>
    <row r="3564" spans="2:27" x14ac:dyDescent="0.2">
      <c r="AA3564" s="86"/>
    </row>
    <row r="3565" spans="2:27" x14ac:dyDescent="0.2">
      <c r="AA3565" s="86"/>
    </row>
    <row r="3566" spans="2:27" x14ac:dyDescent="0.2">
      <c r="AA3566" s="86"/>
    </row>
    <row r="3567" spans="2:27" x14ac:dyDescent="0.2">
      <c r="AA3567" s="86"/>
    </row>
    <row r="3568" spans="2:27" x14ac:dyDescent="0.2">
      <c r="AA3568" s="86"/>
    </row>
    <row r="3569" spans="27:27" x14ac:dyDescent="0.2">
      <c r="AA3569" s="86"/>
    </row>
    <row r="3570" spans="27:27" x14ac:dyDescent="0.2">
      <c r="AA3570" s="86"/>
    </row>
  </sheetData>
  <dataConsolidate/>
  <mergeCells count="2">
    <mergeCell ref="A3:A9"/>
    <mergeCell ref="A10:A16"/>
  </mergeCells>
  <conditionalFormatting sqref="Y23:Y69">
    <cfRule type="cellIs" dxfId="23" priority="3" operator="equal">
      <formula>FALSE</formula>
    </cfRule>
  </conditionalFormatting>
  <conditionalFormatting sqref="M23:X23">
    <cfRule type="expression" dxfId="22" priority="2">
      <formula>ISNUMBER(MATCH($P23,$AF$23:$AF$69,0))</formula>
    </cfRule>
  </conditionalFormatting>
  <conditionalFormatting sqref="M24:X69">
    <cfRule type="expression" dxfId="21" priority="1">
      <formula>ISNUMBER(MATCH($P24,$AF$23:$AF$69,0))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customWidth="1"/>
    <col min="17" max="17" width="24.425781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4.140625" style="62" hidden="1" customWidth="1" outlineLevel="1"/>
    <col min="30" max="31" width="19.28515625" style="62" hidden="1" customWidth="1" outlineLevel="1"/>
    <col min="32" max="32" width="2.7109375" style="62" hidden="1" customWidth="1" outlineLevel="1"/>
    <col min="33" max="33" width="22.42578125" style="62" hidden="1" customWidth="1" outlineLevel="1"/>
    <col min="34" max="34" width="12" style="62" bestFit="1" customWidth="1" collapsed="1"/>
    <col min="35" max="35" width="17.28515625" style="62" bestFit="1" customWidth="1"/>
    <col min="36" max="36" width="12" style="62" bestFit="1" customWidth="1"/>
    <col min="37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47" width="5" style="62" bestFit="1" customWidth="1"/>
    <col min="48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69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42551</v>
      </c>
      <c r="E3" s="73">
        <f t="shared" ref="E3:E16" si="0">EDATE(SettlementDate,$B3)</f>
        <v>42921</v>
      </c>
      <c r="F3" s="74">
        <f t="shared" ref="F3:F16" si="1">IF(B3&lt;=12,1,IF(B3&lt;=24,3,IF(B3&lt;=120,6,IF(B3&lt;=240,12,IF(B3&lt;=360,36,60)))))</f>
        <v>1</v>
      </c>
      <c r="G3" s="82">
        <f>MIN(_xll.ohPack(Data!$J$4:INDEX(Fwd1M,MATCH(E3+1,SettlementDates,1),1)))</f>
        <v>-5.0230778065560311E-3</v>
      </c>
      <c r="H3" s="53">
        <f>IF(G3&gt;=0,ROUNDDOWN(G3*10,2)/10,ROUNDUP(G3*10,2)/10)</f>
        <v>-6.0000000000000001E-3</v>
      </c>
      <c r="I3" s="82">
        <f>MAX(_xll.ohPack(Data!$J$4:INDEX(Fwd1M,MATCH(E3+1,SettlementDates,1),1)))</f>
        <v>-3.6399999999978025E-3</v>
      </c>
      <c r="J3" s="53">
        <f t="shared" ref="J3:J16" si="2">IF(I3-G3&gt;1%,(QUOTIENT(I3*10000,50)+1)*0.5%,(QUOTIENT(I3*10000,10)+1)*0.1%)</f>
        <v>-2E-3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70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42551</v>
      </c>
      <c r="E4" s="76">
        <f t="shared" si="0"/>
        <v>43286</v>
      </c>
      <c r="F4" s="77">
        <f t="shared" si="1"/>
        <v>3</v>
      </c>
      <c r="G4" s="83">
        <f>MIN(_xll.ohPack(Data!$J$4:INDEX(Fwd1M,MATCH(E4+1,SettlementDates,1),1)))</f>
        <v>-5.3702852004797741E-3</v>
      </c>
      <c r="H4" s="54">
        <f t="shared" ref="H4:H16" si="4">IF(G4&gt;=0,ROUNDDOWN(G4*10,2)/10,ROUNDUP(G4*10,2)/10)</f>
        <v>-6.0000000000000001E-3</v>
      </c>
      <c r="I4" s="83">
        <f>MAX(_xll.ohPack(Data!$J$4:INDEX(Fwd1M,MATCH(E4+1,SettlementDates,1),1)))</f>
        <v>-3.6399999999978025E-3</v>
      </c>
      <c r="J4" s="54">
        <f t="shared" si="2"/>
        <v>-2E-3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70"/>
      <c r="B5" s="67">
        <v>36</v>
      </c>
      <c r="C5" s="50" t="str">
        <f>_xll.qlPeriodEquivalent(B5&amp;"M")</f>
        <v>3Y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76">
        <f t="shared" si="0"/>
        <v>43651</v>
      </c>
      <c r="F5" s="77">
        <f t="shared" si="1"/>
        <v>6</v>
      </c>
      <c r="G5" s="83">
        <f>MIN(_xll.ohPack(Data!$J$4:INDEX(Fwd1M,MATCH(E5+1,SettlementDates,1),1)))</f>
        <v>-5.3702852004797741E-3</v>
      </c>
      <c r="H5" s="54">
        <f t="shared" si="4"/>
        <v>-6.0000000000000001E-3</v>
      </c>
      <c r="I5" s="83">
        <f>MAX(_xll.ohPack(Data!$J$4:INDEX(Fwd1M,MATCH(E5+1,SettlementDates,1),1)))</f>
        <v>-3.6399999999978025E-3</v>
      </c>
      <c r="J5" s="54">
        <f t="shared" si="2"/>
        <v>-2E-3</v>
      </c>
      <c r="K5" s="83">
        <f t="shared" si="3"/>
        <v>5.0000000000000001E-4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70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46208</v>
      </c>
      <c r="F6" s="77">
        <f t="shared" si="1"/>
        <v>6</v>
      </c>
      <c r="G6" s="83">
        <f>MIN(_xll.ohPack(Data!$J$4:INDEX(Fwd1M,MATCH(E6+1,SettlementDates,1),1)))</f>
        <v>-5.3702852004797741E-3</v>
      </c>
      <c r="H6" s="54">
        <f t="shared" si="4"/>
        <v>-6.0000000000000001E-3</v>
      </c>
      <c r="I6" s="83">
        <f>MAX(_xll.ohPack(Data!$J$4:INDEX(Fwd1M,MATCH(E6+1,SettlementDates,1),1)))</f>
        <v>1.0533568363655099E-2</v>
      </c>
      <c r="J6" s="54">
        <f t="shared" si="2"/>
        <v>1.4999999999999999E-2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70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49861</v>
      </c>
      <c r="F7" s="77">
        <f t="shared" si="1"/>
        <v>12</v>
      </c>
      <c r="G7" s="83">
        <f>MIN(_xll.ohPack(Data!$J$4:INDEX(Fwd1M,MATCH(E7+1,SettlementDates,1),1)))</f>
        <v>-5.3702852004797741E-3</v>
      </c>
      <c r="H7" s="54">
        <f t="shared" si="4"/>
        <v>-6.0000000000000001E-3</v>
      </c>
      <c r="I7" s="83">
        <f>MAX(_xll.ohPack(Data!$J$4:INDEX(Fwd1M,MATCH(E7+1,SettlementDates,1),1)))</f>
        <v>1.2056402244744325E-2</v>
      </c>
      <c r="J7" s="54">
        <f t="shared" si="2"/>
        <v>1.4999999999999999E-2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70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53513</v>
      </c>
      <c r="F8" s="77">
        <f t="shared" si="1"/>
        <v>36</v>
      </c>
      <c r="G8" s="83">
        <f>MIN(_xll.ohPack(Data!$J$4:INDEX(Fwd1M,MATCH(E8+1,SettlementDates,1),1)))</f>
        <v>-5.3702852004797741E-3</v>
      </c>
      <c r="H8" s="54">
        <f t="shared" si="4"/>
        <v>-6.0000000000000001E-3</v>
      </c>
      <c r="I8" s="83">
        <f>MAX(_xll.ohPack(Data!$J$4:INDEX(Fwd1M,MATCH(E8+1,SettlementDates,1),1)))</f>
        <v>1.2056402244744325E-2</v>
      </c>
      <c r="J8" s="54">
        <f t="shared" si="2"/>
        <v>1.4999999999999999E-2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71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64471</v>
      </c>
      <c r="F9" s="77">
        <f t="shared" si="1"/>
        <v>60</v>
      </c>
      <c r="G9" s="84">
        <f>MIN(_xll.ohPack(Data!$J$4:INDEX(Fwd1M,MATCH(E9+1,SettlementDates,1),1)))</f>
        <v>-5.3702852004797741E-3</v>
      </c>
      <c r="H9" s="55">
        <f t="shared" si="4"/>
        <v>-6.0000000000000001E-3</v>
      </c>
      <c r="I9" s="84">
        <f>MAX(_xll.ohPack(Data!$J$4:INDEX(Fwd1M,MATCH(E9+1,SettlementDates,1),1)))</f>
        <v>1.2056402244744325E-2</v>
      </c>
      <c r="J9" s="55">
        <f t="shared" si="2"/>
        <v>1.4999999999999999E-2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69" t="s">
        <v>49</v>
      </c>
      <c r="B10" s="67">
        <v>12</v>
      </c>
      <c r="C10" s="52" t="str">
        <f>_xll.qlPeriodEquivalent(B10&amp;"M")</f>
        <v>1Y</v>
      </c>
      <c r="D10" s="72">
        <f>D3</f>
        <v>42551</v>
      </c>
      <c r="E10" s="73">
        <f t="shared" si="0"/>
        <v>42921</v>
      </c>
      <c r="F10" s="78">
        <f t="shared" si="1"/>
        <v>1</v>
      </c>
      <c r="G10" s="83">
        <f>MIN(_xll.ohPack(Data!$N$4:INDEX(ONFwd1M,MATCH(E10+1,SettlementDates,1),1)))</f>
        <v>-4.9995430852867173E-3</v>
      </c>
      <c r="H10" s="54">
        <f t="shared" si="4"/>
        <v>-5.0000000000000001E-3</v>
      </c>
      <c r="I10" s="83">
        <f>MAX(_xll.ohPack(Data!$N$4:INDEX(ONFwd1M,MATCH(E10+1,SettlementDates,1),1)))</f>
        <v>-3.5953420487588872E-3</v>
      </c>
      <c r="J10" s="54">
        <f t="shared" si="2"/>
        <v>-2E-3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70"/>
      <c r="B11" s="67">
        <v>24</v>
      </c>
      <c r="C11" s="50" t="str">
        <f>_xll.qlPeriodEquivalent(B11&amp;"M")</f>
        <v>2Y</v>
      </c>
      <c r="D11" s="75">
        <f t="shared" ref="D11:D16" si="5">D4</f>
        <v>42551</v>
      </c>
      <c r="E11" s="76">
        <f t="shared" si="0"/>
        <v>43286</v>
      </c>
      <c r="F11" s="77">
        <f t="shared" si="1"/>
        <v>3</v>
      </c>
      <c r="G11" s="83">
        <f>MIN(_xll.ohPack(Data!$N$4:INDEX(ONFwd1M,MATCH(E11+1,SettlementDates,1),1)))</f>
        <v>-5.3716700163164433E-3</v>
      </c>
      <c r="H11" s="54">
        <f t="shared" si="4"/>
        <v>-6.0000000000000001E-3</v>
      </c>
      <c r="I11" s="83">
        <f>MAX(_xll.ohPack(Data!$N$4:INDEX(ONFwd1M,MATCH(E11+1,SettlementDates,1),1)))</f>
        <v>-3.5953420487588872E-3</v>
      </c>
      <c r="J11" s="54">
        <f t="shared" si="2"/>
        <v>-2E-3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70"/>
      <c r="B12" s="67">
        <v>60</v>
      </c>
      <c r="C12" s="50" t="str">
        <f>_xll.qlPeriodEquivalent(B12&amp;"M")</f>
        <v>5Y</v>
      </c>
      <c r="D12" s="75">
        <f t="shared" si="5"/>
        <v>42551</v>
      </c>
      <c r="E12" s="76">
        <f t="shared" si="0"/>
        <v>44382</v>
      </c>
      <c r="F12" s="77">
        <f t="shared" si="1"/>
        <v>6</v>
      </c>
      <c r="G12" s="83">
        <f>MIN(_xll.ohPack(Data!$N$4:INDEX(ONFwd1M,MATCH(E12+1,SettlementDates,1),1)))</f>
        <v>-5.3716700163164433E-3</v>
      </c>
      <c r="H12" s="54">
        <f t="shared" si="4"/>
        <v>-6.0000000000000001E-3</v>
      </c>
      <c r="I12" s="83">
        <f>MAX(_xll.ohPack(Data!$N$4:INDEX(ONFwd1M,MATCH(E12+1,SettlementDates,1),1)))</f>
        <v>-8.4701763718886269E-4</v>
      </c>
      <c r="J12" s="54">
        <f t="shared" si="2"/>
        <v>1E-3</v>
      </c>
      <c r="K12" s="83">
        <f t="shared" si="3"/>
        <v>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70"/>
      <c r="B13" s="67">
        <v>120</v>
      </c>
      <c r="C13" s="50" t="str">
        <f>_xll.qlPeriodEquivalent(B13&amp;"M")</f>
        <v>10Y</v>
      </c>
      <c r="D13" s="75">
        <f t="shared" si="5"/>
        <v>42551</v>
      </c>
      <c r="E13" s="76">
        <f t="shared" si="0"/>
        <v>46208</v>
      </c>
      <c r="F13" s="77">
        <f t="shared" si="1"/>
        <v>6</v>
      </c>
      <c r="G13" s="83">
        <f>MIN(_xll.ohPack(Data!$N$4:INDEX(ONFwd1M,MATCH(E13+1,SettlementDates,1),1)))</f>
        <v>-5.3716700163164433E-3</v>
      </c>
      <c r="H13" s="54">
        <f t="shared" si="4"/>
        <v>-6.0000000000000001E-3</v>
      </c>
      <c r="I13" s="83">
        <f>MAX(_xll.ohPack(Data!$N$4:INDEX(ONFwd1M,MATCH(E13+1,SettlementDates,1),1)))</f>
        <v>1.0490564440654992E-2</v>
      </c>
      <c r="J13" s="54">
        <f t="shared" si="2"/>
        <v>1.4999999999999999E-2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70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49861</v>
      </c>
      <c r="F14" s="77">
        <f t="shared" si="1"/>
        <v>12</v>
      </c>
      <c r="G14" s="83">
        <f>MIN(_xll.ohPack(Data!$N$4:INDEX(ONFwd1M,MATCH(E14+1,SettlementDates,1),1)))</f>
        <v>-5.3716700163164433E-3</v>
      </c>
      <c r="H14" s="54">
        <f t="shared" si="4"/>
        <v>-6.0000000000000001E-3</v>
      </c>
      <c r="I14" s="83">
        <f>MAX(_xll.ohPack(Data!$N$4:INDEX(ONFwd1M,MATCH(E14+1,SettlementDates,1),1)))</f>
        <v>1.2050410626391894E-2</v>
      </c>
      <c r="J14" s="54">
        <f t="shared" si="2"/>
        <v>1.4999999999999999E-2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70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53513</v>
      </c>
      <c r="F15" s="77">
        <f t="shared" si="1"/>
        <v>36</v>
      </c>
      <c r="G15" s="83">
        <f>MIN(_xll.ohPack(Data!$N$4:INDEX(ONFwd1M,MATCH(E15+1,SettlementDates,1),1)))</f>
        <v>-5.3716700163164433E-3</v>
      </c>
      <c r="H15" s="54">
        <f t="shared" si="4"/>
        <v>-6.0000000000000001E-3</v>
      </c>
      <c r="I15" s="83">
        <f>MAX(_xll.ohPack(Data!$N$4:INDEX(ONFwd1M,MATCH(E15+1,SettlementDates,1),1)))</f>
        <v>1.2050410626391894E-2</v>
      </c>
      <c r="J15" s="54">
        <f t="shared" si="2"/>
        <v>1.4999999999999999E-2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71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64471</v>
      </c>
      <c r="F16" s="81">
        <f t="shared" si="1"/>
        <v>60</v>
      </c>
      <c r="G16" s="84">
        <f>MIN(_xll.ohPack(Data!$N$4:INDEX(ONFwd1M,MATCH(E16+1,SettlementDates,1),1)))</f>
        <v>-5.3716700163164433E-3</v>
      </c>
      <c r="H16" s="55">
        <f t="shared" si="4"/>
        <v>-6.0000000000000001E-3</v>
      </c>
      <c r="I16" s="84">
        <f>MAX(_xll.ohPack(Data!$N$4:INDEX(ONFwd1M,MATCH(E16+1,SettlementDates,1),1)))</f>
        <v>1.2050410626391894E-2</v>
      </c>
      <c r="J16" s="55">
        <f t="shared" si="2"/>
        <v>1.4999999999999999E-2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3" collapsed="1" x14ac:dyDescent="0.2">
      <c r="R17" s="63"/>
      <c r="S17" s="63"/>
      <c r="T17" s="63"/>
      <c r="U17" s="63"/>
      <c r="V17" s="63"/>
    </row>
    <row r="18" spans="3:33" x14ac:dyDescent="0.2">
      <c r="C18" s="62"/>
      <c r="M18" s="109" t="s">
        <v>143</v>
      </c>
      <c r="P18" s="63"/>
      <c r="Q18" s="63"/>
      <c r="S18" s="63"/>
      <c r="T18" s="63"/>
      <c r="V18" s="63"/>
      <c r="AA18" s="61"/>
    </row>
    <row r="19" spans="3:33" x14ac:dyDescent="0.2">
      <c r="M19" s="101"/>
      <c r="P19" s="63"/>
      <c r="Q19" s="63"/>
      <c r="S19" s="63"/>
      <c r="T19" s="63"/>
      <c r="V19" s="63"/>
      <c r="AA19" s="85"/>
    </row>
    <row r="20" spans="3:33" x14ac:dyDescent="0.2">
      <c r="P20" s="63"/>
      <c r="Q20" s="63"/>
      <c r="S20" s="63"/>
      <c r="T20" s="63"/>
      <c r="U20" s="63"/>
      <c r="V20" s="63"/>
      <c r="X20" s="63"/>
      <c r="Y20" s="63"/>
    </row>
    <row r="21" spans="3:33" ht="13.5" x14ac:dyDescent="0.2">
      <c r="M21" s="90" t="s">
        <v>101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3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  <c r="AA22" s="104" t="s">
        <v>99</v>
      </c>
      <c r="AC22" s="103" t="s">
        <v>104</v>
      </c>
      <c r="AD22" s="103" t="s">
        <v>105</v>
      </c>
      <c r="AE22" s="104" t="s">
        <v>106</v>
      </c>
      <c r="AG22" s="104" t="s">
        <v>159</v>
      </c>
    </row>
    <row r="23" spans="3:33" x14ac:dyDescent="0.2">
      <c r="J23" s="62"/>
      <c r="K23" s="62"/>
      <c r="L23" s="62"/>
      <c r="M23" s="93" t="s">
        <v>60</v>
      </c>
      <c r="N23" s="93"/>
      <c r="O23" s="93" t="s">
        <v>63</v>
      </c>
      <c r="P23" s="93" t="str">
        <f t="shared" ref="P23:P33" si="6">Currency&amp;LEFT(O23,LEN(O23)-1)&amp;"X1S"&amp;QuoteSuffix</f>
        <v>EUR2X1S_Quote</v>
      </c>
      <c r="Q23" s="172"/>
      <c r="R23" s="105">
        <f t="shared" ref="R23:R70" si="7">EvaluationDate</f>
        <v>42552</v>
      </c>
      <c r="S23" s="105">
        <f>_xll.qlInterestRateIndexValueDate(AA23,R23)</f>
        <v>42556</v>
      </c>
      <c r="T23" s="105">
        <f>_xll.qlInterestRateIndexMaturity(AA23,S23)</f>
        <v>42618</v>
      </c>
      <c r="U23" s="96">
        <f>_xll.qlIndexFixing(AA23,R23,,_xll.ohTrigger(Trigger,Trigger1M,InterestRatesTrigger))</f>
        <v>-3.6800000000005522E-3</v>
      </c>
      <c r="V23" s="96">
        <f>_xll.qlQuoteValue(P23,_xll.ohTrigger(Trigger,Trigger1M,InterestRatesTrigger))</f>
        <v>-3.6800000000000001E-3</v>
      </c>
      <c r="W23" s="96" t="b">
        <f>NOT(ISERROR(V23))</f>
        <v>1</v>
      </c>
      <c r="X23" s="173">
        <f>(U23-V23)*10000</f>
        <v>-5.5207574622961886E-12</v>
      </c>
      <c r="Y23" s="52" t="b">
        <f>ABS(X23/10000)&lt;=ABS('General Settings'!$D$24)</f>
        <v>1</v>
      </c>
      <c r="AA23" s="52" t="str">
        <f>_xll.qlSwapIndex(,,O23,SettlementDays,Currency,Calendar,ShortFixedLegTenor,ShortFixedLegBDC,ShortFixedLegDayCounter,Index1M,DiscountingCurve,Permanent,Trigger,ObjectOverwrite)</f>
        <v>obj_006e1#0002</v>
      </c>
      <c r="AC23" s="103" t="s">
        <v>33</v>
      </c>
      <c r="AD23" s="103" t="s">
        <v>108</v>
      </c>
      <c r="AE23" s="104" t="s">
        <v>98</v>
      </c>
      <c r="AG23" s="52" t="str">
        <f t="array" ref="AG23:AG70">_xll.ohGroupList("EUR1M_instruments",Trigger1M)</f>
        <v>EURSWD_SYNTH1M_Quote</v>
      </c>
    </row>
    <row r="24" spans="3:33" x14ac:dyDescent="0.2">
      <c r="M24" s="94" t="s">
        <v>60</v>
      </c>
      <c r="N24" s="94"/>
      <c r="O24" s="94" t="s">
        <v>31</v>
      </c>
      <c r="P24" s="94" t="str">
        <f t="shared" si="6"/>
        <v>EUR3X1S_Quote</v>
      </c>
      <c r="Q24" s="174"/>
      <c r="R24" s="106">
        <f t="shared" si="7"/>
        <v>42552</v>
      </c>
      <c r="S24" s="106">
        <f>_xll.qlInterestRateIndexValueDate(AA24,R24)</f>
        <v>42556</v>
      </c>
      <c r="T24" s="106">
        <f>_xll.qlInterestRateIndexMaturity(AA24,S24)</f>
        <v>42648</v>
      </c>
      <c r="U24" s="97">
        <f>_xll.qlIndexFixing(AA24,R24,,_xll.ohTrigger(Trigger,Trigger1M,InterestRatesTrigger))</f>
        <v>-3.7400000000003225E-3</v>
      </c>
      <c r="V24" s="97">
        <f>_xll.qlQuoteValue(P24,_xll.ohTrigger(Trigger,Trigger1M,InterestRatesTrigger))</f>
        <v>-3.7399999999999998E-3</v>
      </c>
      <c r="W24" s="97" t="b">
        <f t="shared" ref="W24:W70" si="8">NOT(ISERROR(V24))</f>
        <v>1</v>
      </c>
      <c r="X24" s="132">
        <f t="shared" ref="X24:X70" si="9">(U24-V24)*10000</f>
        <v>-3.2265856653168612E-12</v>
      </c>
      <c r="Y24" s="50" t="b">
        <f>ABS(X24/10000)&lt;=ABS('General Settings'!$D$24)</f>
        <v>1</v>
      </c>
      <c r="AA24" s="50" t="str">
        <f>_xll.qlSwapIndex(,,O24,SettlementDays,Currency,Calendar,ShortFixedLegTenor,ShortFixedLegBDC,ShortFixedLegDayCounter,Index1M,DiscountingCurve,Permanent,Trigger,ObjectOverwrite)</f>
        <v>obj_00745#0003</v>
      </c>
      <c r="AG24" s="50" t="str">
        <v>EUR2WD_SYNTH1M_Quote</v>
      </c>
    </row>
    <row r="25" spans="3:33" x14ac:dyDescent="0.2">
      <c r="M25" s="94" t="s">
        <v>60</v>
      </c>
      <c r="N25" s="94"/>
      <c r="O25" s="94" t="s">
        <v>64</v>
      </c>
      <c r="P25" s="94" t="str">
        <f t="shared" si="6"/>
        <v>EUR4X1S_Quote</v>
      </c>
      <c r="Q25" s="174"/>
      <c r="R25" s="106">
        <f t="shared" si="7"/>
        <v>42552</v>
      </c>
      <c r="S25" s="106">
        <f>_xll.qlInterestRateIndexValueDate(AA25,R25)</f>
        <v>42556</v>
      </c>
      <c r="T25" s="106">
        <f>_xll.qlInterestRateIndexMaturity(AA25,S25)</f>
        <v>42681</v>
      </c>
      <c r="U25" s="97">
        <f>_xll.qlIndexFixing(AA25,R25,,_xll.ohTrigger(Trigger,Trigger1M,InterestRatesTrigger))</f>
        <v>-3.8600000000001563E-3</v>
      </c>
      <c r="V25" s="97">
        <f>_xll.qlQuoteValue(P25,_xll.ohTrigger(Trigger,Trigger1M,InterestRatesTrigger))</f>
        <v>-3.8600000000000001E-3</v>
      </c>
      <c r="W25" s="97" t="b">
        <f t="shared" si="8"/>
        <v>1</v>
      </c>
      <c r="X25" s="132">
        <f t="shared" si="9"/>
        <v>-1.5612511283791264E-12</v>
      </c>
      <c r="Y25" s="50" t="b">
        <f>ABS(X25/10000)&lt;=ABS('General Settings'!$D$24)</f>
        <v>1</v>
      </c>
      <c r="AA25" s="50" t="str">
        <f>_xll.qlSwapIndex(,,O25,SettlementDays,Currency,Calendar,ShortFixedLegTenor,ShortFixedLegBDC,ShortFixedLegDayCounter,Index1M,DiscountingCurve,Permanent,Trigger,ObjectOverwrite)</f>
        <v>obj_005b7#0003</v>
      </c>
      <c r="AG25" s="50" t="str">
        <v>EUR3WD_SYNTH1M_Quote</v>
      </c>
    </row>
    <row r="26" spans="3:33" x14ac:dyDescent="0.2">
      <c r="M26" s="94" t="s">
        <v>60</v>
      </c>
      <c r="N26" s="94"/>
      <c r="O26" s="94" t="s">
        <v>65</v>
      </c>
      <c r="P26" s="94" t="str">
        <f t="shared" si="6"/>
        <v>EUR5X1S_Quote</v>
      </c>
      <c r="Q26" s="174"/>
      <c r="R26" s="106">
        <f t="shared" si="7"/>
        <v>42552</v>
      </c>
      <c r="S26" s="106">
        <f>_xll.qlInterestRateIndexValueDate(AA26,R26)</f>
        <v>42556</v>
      </c>
      <c r="T26" s="106">
        <f>_xll.qlInterestRateIndexMaturity(AA26,S26)</f>
        <v>42709</v>
      </c>
      <c r="U26" s="97">
        <f>_xll.qlIndexFixing(AA26,R26,,_xll.ohTrigger(Trigger,Trigger1M,InterestRatesTrigger))</f>
        <v>-3.9400000000002358E-3</v>
      </c>
      <c r="V26" s="97">
        <f>_xll.qlQuoteValue(P26,_xll.ohTrigger(Trigger,Trigger1M,InterestRatesTrigger))</f>
        <v>-3.9399999999999999E-3</v>
      </c>
      <c r="W26" s="97" t="b">
        <f t="shared" si="8"/>
        <v>1</v>
      </c>
      <c r="X26" s="132">
        <f t="shared" si="9"/>
        <v>-2.3592239273284576E-12</v>
      </c>
      <c r="Y26" s="50" t="b">
        <f>ABS(X26/10000)&lt;=ABS('General Settings'!$D$24)</f>
        <v>1</v>
      </c>
      <c r="AA26" s="50" t="str">
        <f>_xll.qlSwapIndex(,,O26,SettlementDays,Currency,Calendar,ShortFixedLegTenor,ShortFixedLegBDC,ShortFixedLegDayCounter,Index1M,DiscountingCurve,Permanent,Trigger,ObjectOverwrite)</f>
        <v>obj_00710#0003</v>
      </c>
      <c r="AG26" s="50" t="str">
        <v>EUR1MD_SYNTH1M_Quote</v>
      </c>
    </row>
    <row r="27" spans="3:33" x14ac:dyDescent="0.2">
      <c r="M27" s="94" t="s">
        <v>60</v>
      </c>
      <c r="N27" s="94"/>
      <c r="O27" s="94" t="s">
        <v>32</v>
      </c>
      <c r="P27" s="94" t="str">
        <f t="shared" si="6"/>
        <v>EUR6X1S_Quote</v>
      </c>
      <c r="Q27" s="174"/>
      <c r="R27" s="106">
        <f t="shared" si="7"/>
        <v>42552</v>
      </c>
      <c r="S27" s="106">
        <f>_xll.qlInterestRateIndexValueDate(AA27,R27)</f>
        <v>42556</v>
      </c>
      <c r="T27" s="106">
        <f>_xll.qlInterestRateIndexMaturity(AA27,S27)</f>
        <v>42740</v>
      </c>
      <c r="U27" s="97">
        <f>_xll.qlIndexFixing(AA27,R27,,_xll.ohTrigger(Trigger,Trigger1M,InterestRatesTrigger))</f>
        <v>-4.0099999999999216E-3</v>
      </c>
      <c r="V27" s="97">
        <f>_xll.qlQuoteValue(P27,_xll.ohTrigger(Trigger,Trigger1M,InterestRatesTrigger))</f>
        <v>-4.0100000000000005E-3</v>
      </c>
      <c r="W27" s="97" t="b">
        <f t="shared" si="8"/>
        <v>1</v>
      </c>
      <c r="X27" s="132">
        <f t="shared" si="9"/>
        <v>7.8929918156944723E-13</v>
      </c>
      <c r="Y27" s="50" t="b">
        <f>ABS(X27/10000)&lt;=ABS('General Settings'!$D$24)</f>
        <v>1</v>
      </c>
      <c r="AA27" s="50" t="str">
        <f>_xll.qlSwapIndex(,,O27,SettlementDays,Currency,Calendar,ShortFixedLegTenor,ShortFixedLegBDC,ShortFixedLegDayCounter,Index1M,DiscountingCurve,Permanent,Trigger,ObjectOverwrite)</f>
        <v>obj_0068d#0003</v>
      </c>
      <c r="AG27" s="50" t="str">
        <v>EUR2X1S_Quote</v>
      </c>
    </row>
    <row r="28" spans="3:33" x14ac:dyDescent="0.2">
      <c r="M28" s="94" t="s">
        <v>60</v>
      </c>
      <c r="N28" s="94"/>
      <c r="O28" s="94" t="s">
        <v>66</v>
      </c>
      <c r="P28" s="94" t="str">
        <f t="shared" si="6"/>
        <v>EUR7X1S_Quote</v>
      </c>
      <c r="Q28" s="174"/>
      <c r="R28" s="106">
        <f t="shared" si="7"/>
        <v>42552</v>
      </c>
      <c r="S28" s="106">
        <f>_xll.qlInterestRateIndexValueDate(AA28,R28)</f>
        <v>42556</v>
      </c>
      <c r="T28" s="106">
        <f>_xll.qlInterestRateIndexMaturity(AA28,S28)</f>
        <v>42772</v>
      </c>
      <c r="U28" s="97">
        <f>_xll.qlIndexFixing(AA28,R28,,_xll.ohTrigger(Trigger,Trigger1M,InterestRatesTrigger))</f>
        <v>-4.1000000000002718E-3</v>
      </c>
      <c r="V28" s="97">
        <f>_xll.qlQuoteValue(P28,_xll.ohTrigger(Trigger,Trigger1M,InterestRatesTrigger))</f>
        <v>-4.1000000000000003E-3</v>
      </c>
      <c r="W28" s="97" t="b">
        <f t="shared" si="8"/>
        <v>1</v>
      </c>
      <c r="X28" s="132">
        <f t="shared" si="9"/>
        <v>-2.7148422399037031E-12</v>
      </c>
      <c r="Y28" s="50" t="b">
        <f>ABS(X28/10000)&lt;=ABS('General Settings'!$D$24)</f>
        <v>1</v>
      </c>
      <c r="AA28" s="50" t="str">
        <f>_xll.qlSwapIndex(,,O28,SettlementDays,Currency,Calendar,ShortFixedLegTenor,ShortFixedLegBDC,ShortFixedLegDayCounter,Index1M,DiscountingCurve,Permanent,Trigger,ObjectOverwrite)</f>
        <v>obj_005a7#0003</v>
      </c>
      <c r="AG28" s="50" t="str">
        <v>EUR3X1S_Quote</v>
      </c>
    </row>
    <row r="29" spans="3:33" x14ac:dyDescent="0.2">
      <c r="M29" s="94" t="s">
        <v>60</v>
      </c>
      <c r="N29" s="94"/>
      <c r="O29" s="94" t="s">
        <v>67</v>
      </c>
      <c r="P29" s="94" t="str">
        <f t="shared" si="6"/>
        <v>EUR8X1S_Quote</v>
      </c>
      <c r="Q29" s="174"/>
      <c r="R29" s="106">
        <f t="shared" si="7"/>
        <v>42552</v>
      </c>
      <c r="S29" s="106">
        <f>_xll.qlInterestRateIndexValueDate(AA29,R29)</f>
        <v>42556</v>
      </c>
      <c r="T29" s="106">
        <f>_xll.qlInterestRateIndexMaturity(AA29,S29)</f>
        <v>42800</v>
      </c>
      <c r="U29" s="97">
        <f>_xll.qlIndexFixing(AA29,R29,,_xll.ohTrigger(Trigger,Trigger1M,InterestRatesTrigger))</f>
        <v>-4.159999999999886E-3</v>
      </c>
      <c r="V29" s="97">
        <f>_xll.qlQuoteValue(P29,_xll.ohTrigger(Trigger,Trigger1M,InterestRatesTrigger))</f>
        <v>-4.1600000000000005E-3</v>
      </c>
      <c r="W29" s="97" t="b">
        <f t="shared" si="8"/>
        <v>1</v>
      </c>
      <c r="X29" s="132">
        <f t="shared" si="9"/>
        <v>1.1449174941446927E-12</v>
      </c>
      <c r="Y29" s="50" t="b">
        <f>ABS(X29/10000)&lt;=ABS('General Settings'!$D$24)</f>
        <v>1</v>
      </c>
      <c r="AA29" s="50" t="str">
        <f>_xll.qlSwapIndex(,,O29,SettlementDays,Currency,Calendar,ShortFixedLegTenor,ShortFixedLegBDC,ShortFixedLegDayCounter,Index1M,DiscountingCurve,Permanent,Trigger,ObjectOverwrite)</f>
        <v>obj_006a2#0003</v>
      </c>
      <c r="AG29" s="50" t="str">
        <v>EUR4X1S_Quote</v>
      </c>
    </row>
    <row r="30" spans="3:33" x14ac:dyDescent="0.2">
      <c r="M30" s="94" t="s">
        <v>60</v>
      </c>
      <c r="N30" s="94"/>
      <c r="O30" s="94" t="s">
        <v>68</v>
      </c>
      <c r="P30" s="94" t="str">
        <f t="shared" si="6"/>
        <v>EUR9X1S_Quote</v>
      </c>
      <c r="Q30" s="174"/>
      <c r="R30" s="106">
        <f t="shared" si="7"/>
        <v>42552</v>
      </c>
      <c r="S30" s="106">
        <f>_xll.qlInterestRateIndexValueDate(AA30,R30)</f>
        <v>42556</v>
      </c>
      <c r="T30" s="106">
        <f>_xll.qlInterestRateIndexMaturity(AA30,S30)</f>
        <v>42830</v>
      </c>
      <c r="U30" s="97">
        <f>_xll.qlIndexFixing(AA30,R30,,_xll.ohTrigger(Trigger,Trigger1M,InterestRatesTrigger))</f>
        <v>-4.2199999999999495E-3</v>
      </c>
      <c r="V30" s="97">
        <f>_xll.qlQuoteValue(P30,_xll.ohTrigger(Trigger,Trigger1M,InterestRatesTrigger))</f>
        <v>-4.2200000000000007E-3</v>
      </c>
      <c r="W30" s="97" t="b">
        <f t="shared" si="8"/>
        <v>1</v>
      </c>
      <c r="X30" s="132">
        <f t="shared" si="9"/>
        <v>5.1174342541315809E-13</v>
      </c>
      <c r="Y30" s="50" t="b">
        <f>ABS(X30/10000)&lt;=ABS('General Settings'!$D$24)</f>
        <v>1</v>
      </c>
      <c r="AA30" s="50" t="str">
        <f>_xll.qlSwapIndex(,,O30,SettlementDays,Currency,Calendar,ShortFixedLegTenor,ShortFixedLegBDC,ShortFixedLegDayCounter,Index1M,DiscountingCurve,Permanent,Trigger,ObjectOverwrite)</f>
        <v>obj_0072a#0003</v>
      </c>
      <c r="AG30" s="50" t="str">
        <v>EUR5X1S_Quote</v>
      </c>
    </row>
    <row r="31" spans="3:33" x14ac:dyDescent="0.2">
      <c r="M31" s="94" t="s">
        <v>60</v>
      </c>
      <c r="N31" s="94"/>
      <c r="O31" s="94" t="s">
        <v>69</v>
      </c>
      <c r="P31" s="94" t="str">
        <f t="shared" si="6"/>
        <v>EUR10X1S_Quote</v>
      </c>
      <c r="Q31" s="174"/>
      <c r="R31" s="106">
        <f t="shared" si="7"/>
        <v>42552</v>
      </c>
      <c r="S31" s="106">
        <f>_xll.qlInterestRateIndexValueDate(AA31,R31)</f>
        <v>42556</v>
      </c>
      <c r="T31" s="106">
        <f>_xll.qlInterestRateIndexMaturity(AA31,S31)</f>
        <v>42860</v>
      </c>
      <c r="U31" s="97">
        <f>_xll.qlIndexFixing(AA31,R31,,_xll.ohTrigger(Trigger,Trigger1M,InterestRatesTrigger))</f>
        <v>-4.2800000000002142E-3</v>
      </c>
      <c r="V31" s="97">
        <f>_xll.qlQuoteValue(P31,_xll.ohTrigger(Trigger,Trigger1M,InterestRatesTrigger))</f>
        <v>-4.2800000000000008E-3</v>
      </c>
      <c r="W31" s="97" t="b">
        <f t="shared" si="8"/>
        <v>1</v>
      </c>
      <c r="X31" s="132">
        <f t="shared" si="9"/>
        <v>-2.1337098754514727E-12</v>
      </c>
      <c r="Y31" s="50" t="b">
        <f>ABS(X31/10000)&lt;=ABS('General Settings'!$D$24)</f>
        <v>1</v>
      </c>
      <c r="AA31" s="50" t="str">
        <f>_xll.qlSwapIndex(,,O31,SettlementDays,Currency,Calendar,ShortFixedLegTenor,ShortFixedLegBDC,ShortFixedLegDayCounter,Index1M,DiscountingCurve,Permanent,Trigger,ObjectOverwrite)</f>
        <v>obj_00615#0003</v>
      </c>
      <c r="AG31" s="50" t="str">
        <v>EUR6X1S_Quote</v>
      </c>
    </row>
    <row r="32" spans="3:33" x14ac:dyDescent="0.2">
      <c r="M32" s="94" t="s">
        <v>60</v>
      </c>
      <c r="N32" s="94"/>
      <c r="O32" s="94" t="s">
        <v>70</v>
      </c>
      <c r="P32" s="94" t="str">
        <f t="shared" si="6"/>
        <v>EUR11X1S_Quote</v>
      </c>
      <c r="Q32" s="174"/>
      <c r="R32" s="106">
        <f t="shared" si="7"/>
        <v>42552</v>
      </c>
      <c r="S32" s="106">
        <f>_xll.qlInterestRateIndexValueDate(AA32,R32)</f>
        <v>42556</v>
      </c>
      <c r="T32" s="106">
        <f>_xll.qlInterestRateIndexMaturity(AA32,S32)</f>
        <v>42891</v>
      </c>
      <c r="U32" s="97">
        <f>_xll.qlIndexFixing(AA32,R32,,_xll.ohTrigger(Trigger,Trigger1M,InterestRatesTrigger))</f>
        <v>-4.340000000147907E-3</v>
      </c>
      <c r="V32" s="97">
        <f>_xll.qlQuoteValue(P32,_xll.ohTrigger(Trigger,Trigger1M,InterestRatesTrigger))</f>
        <v>-4.3400000000000001E-3</v>
      </c>
      <c r="W32" s="97" t="b">
        <f t="shared" si="8"/>
        <v>1</v>
      </c>
      <c r="X32" s="132">
        <f t="shared" si="9"/>
        <v>-1.4790686037047251E-9</v>
      </c>
      <c r="Y32" s="50" t="b">
        <f>ABS(X32/10000)&lt;=ABS('General Settings'!$D$24)</f>
        <v>1</v>
      </c>
      <c r="AA32" s="50" t="str">
        <f>_xll.qlSwapIndex(,,O32,SettlementDays,Currency,Calendar,ShortFixedLegTenor,ShortFixedLegBDC,ShortFixedLegDayCounter,Index1M,DiscountingCurve,Permanent,Trigger,ObjectOverwrite)</f>
        <v>obj_00736#0003</v>
      </c>
      <c r="AG32" s="50" t="str">
        <v>EUR7X1S_Quote</v>
      </c>
    </row>
    <row r="33" spans="13:64" x14ac:dyDescent="0.2">
      <c r="M33" s="95" t="s">
        <v>60</v>
      </c>
      <c r="N33" s="95"/>
      <c r="O33" s="95" t="s">
        <v>102</v>
      </c>
      <c r="P33" s="95" t="str">
        <f t="shared" si="6"/>
        <v>EUR12X1S_Quote</v>
      </c>
      <c r="Q33" s="175"/>
      <c r="R33" s="107">
        <f t="shared" si="7"/>
        <v>42552</v>
      </c>
      <c r="S33" s="107">
        <f>_xll.qlInterestRateIndexValueDate(AA33,R33)</f>
        <v>42556</v>
      </c>
      <c r="T33" s="107">
        <f>_xll.qlInterestRateIndexMaturity(AA33,S33)</f>
        <v>42921</v>
      </c>
      <c r="U33" s="98">
        <f>_xll.qlIndexFixing(AA33,R33,,_xll.ohTrigger(Trigger,Trigger1M,InterestRatesTrigger))</f>
        <v>-4.3899999999997925E-3</v>
      </c>
      <c r="V33" s="98">
        <f>_xll.qlQuoteValue(P33,_xll.ohTrigger(Trigger,Trigger1M,InterestRatesTrigger))</f>
        <v>-4.3900000000000007E-3</v>
      </c>
      <c r="W33" s="98" t="b">
        <f t="shared" si="8"/>
        <v>1</v>
      </c>
      <c r="X33" s="176">
        <f t="shared" si="9"/>
        <v>2.0816681711721685E-12</v>
      </c>
      <c r="Y33" s="51" t="b">
        <f>ABS(X33/10000)&lt;=ABS('General Settings'!$D$24)</f>
        <v>1</v>
      </c>
      <c r="AA33" s="51" t="str">
        <f>_xll.qlSwapIndex(,,O33,SettlementDays,Currency,Calendar,ShortFixedLegTenor,ShortFixedLegBDC,ShortFixedLegDayCounter,Index1M,DiscountingCurve,Permanent,Trigger,ObjectOverwrite)</f>
        <v>obj_00631#0003</v>
      </c>
      <c r="AC33" s="103" t="s">
        <v>104</v>
      </c>
      <c r="AD33" s="103" t="s">
        <v>105</v>
      </c>
      <c r="AE33" s="104" t="s">
        <v>106</v>
      </c>
      <c r="AG33" s="50" t="str">
        <v>EUR8X1S_Quote</v>
      </c>
    </row>
    <row r="34" spans="13:64" x14ac:dyDescent="0.2">
      <c r="M34" s="94" t="s">
        <v>60</v>
      </c>
      <c r="N34" s="94"/>
      <c r="O34" s="94" t="s">
        <v>33</v>
      </c>
      <c r="P34" s="94" t="str">
        <f t="shared" ref="P34:P70" si="10">Currency&amp;"AB1E"&amp;O34&amp;QuoteSuffix</f>
        <v>EURAB1E1Y_Quote</v>
      </c>
      <c r="Q34" s="174"/>
      <c r="R34" s="106">
        <f t="shared" si="7"/>
        <v>42552</v>
      </c>
      <c r="S34" s="106">
        <f>_xll.qlInterestRateIndexValueDate(AA34,R34)</f>
        <v>42556</v>
      </c>
      <c r="T34" s="106">
        <f>_xll.qlInterestRateIndexMaturity(AA34,S34)</f>
        <v>42921</v>
      </c>
      <c r="U34" s="97">
        <f>_xll.qlIndexFixing(AA34,R34,,_xll.ohTrigger(Trigger,Trigger1M,InterestRatesTrigger))</f>
        <v>-4.4509722222220117E-3</v>
      </c>
      <c r="V34" s="97">
        <f>_xll.qlQuoteValue(P34,_xll.ohTrigger(Trigger,Trigger1M,InterestRatesTrigger))</f>
        <v>-4.45E-3</v>
      </c>
      <c r="W34" s="97" t="b">
        <f t="shared" si="8"/>
        <v>1</v>
      </c>
      <c r="X34" s="132">
        <f t="shared" si="9"/>
        <v>-9.7222222201175101E-3</v>
      </c>
      <c r="Y34" s="50" t="b">
        <f>ABS(X34/10000)&lt;=ABS('General Settings'!$D$25)</f>
        <v>1</v>
      </c>
      <c r="AA34" s="50" t="str">
        <f>_xll.qlSwapIndex(,,O34,SettlementDays,Currency,Calendar,FixedLegTenor,FixedLegBDC,FixedLegDayCounter,Index1M,DiscountingCurve,Permanent,Trigger,ObjectOverwrite)</f>
        <v>obj_00707#0003</v>
      </c>
      <c r="AC34" s="103" t="s">
        <v>33</v>
      </c>
      <c r="AD34" s="103" t="s">
        <v>108</v>
      </c>
      <c r="AE34" s="104" t="s">
        <v>154</v>
      </c>
      <c r="AG34" s="50" t="str">
        <v>EUR9X1S_Quote</v>
      </c>
    </row>
    <row r="35" spans="13:64" x14ac:dyDescent="0.2">
      <c r="M35" s="94" t="s">
        <v>60</v>
      </c>
      <c r="N35" s="94"/>
      <c r="O35" s="94" t="s">
        <v>73</v>
      </c>
      <c r="P35" s="94" t="str">
        <f t="shared" si="10"/>
        <v>EURAB1E15M_Quote</v>
      </c>
      <c r="Q35" s="174"/>
      <c r="R35" s="106">
        <f t="shared" si="7"/>
        <v>42552</v>
      </c>
      <c r="S35" s="106">
        <f>_xll.qlInterestRateIndexValueDate(AA35,R35)</f>
        <v>42556</v>
      </c>
      <c r="T35" s="106">
        <f>_xll.qlInterestRateIndexMaturity(AA35,S35)</f>
        <v>43013</v>
      </c>
      <c r="U35" s="97">
        <f>_xll.qlIndexFixing(AA35,R35,,_xll.ohTrigger(Trigger,Trigger1M,InterestRatesTrigger))</f>
        <v>-4.5986292843550134E-3</v>
      </c>
      <c r="V35" s="97" t="e">
        <f>_xll.qlQuoteValue(P35,_xll.ohTrigger(Trigger,Trigger1M,InterestRatesTrigger))</f>
        <v>#NUM!</v>
      </c>
      <c r="W35" s="97" t="b">
        <f t="shared" si="8"/>
        <v>0</v>
      </c>
      <c r="X35" s="132" t="e">
        <f t="shared" si="9"/>
        <v>#NUM!</v>
      </c>
      <c r="Y35" s="50" t="e">
        <f>ABS(X35/10000)&lt;=ABS('General Settings'!$D$25)</f>
        <v>#NUM!</v>
      </c>
      <c r="AA35" s="50" t="str">
        <f>_xll.qlSwapIndex(,,O35,SettlementDays,Currency,Calendar,FixedLegTenor,FixedLegBDC,FixedLegDayCounter,Index1M,DiscountingCurve,Permanent,Trigger,ObjectOverwrite)</f>
        <v>obj_00727#0003</v>
      </c>
      <c r="AG35" s="50" t="str">
        <v>EUR10X1S_Quote</v>
      </c>
    </row>
    <row r="36" spans="13:64" x14ac:dyDescent="0.2">
      <c r="M36" s="94" t="s">
        <v>60</v>
      </c>
      <c r="N36" s="94"/>
      <c r="O36" s="94" t="s">
        <v>76</v>
      </c>
      <c r="P36" s="94" t="str">
        <f t="shared" si="10"/>
        <v>EURAB1E18M_Quote</v>
      </c>
      <c r="Q36" s="174"/>
      <c r="R36" s="106">
        <f t="shared" si="7"/>
        <v>42552</v>
      </c>
      <c r="S36" s="106">
        <f>_xll.qlInterestRateIndexValueDate(AA36,R36)</f>
        <v>42556</v>
      </c>
      <c r="T36" s="106">
        <f>_xll.qlInterestRateIndexMaturity(AA36,S36)</f>
        <v>43105</v>
      </c>
      <c r="U36" s="97">
        <f>_xll.qlIndexFixing(AA36,R36,,_xll.ohTrigger(Trigger,Trigger1M,InterestRatesTrigger))</f>
        <v>-4.7214895491376821E-3</v>
      </c>
      <c r="V36" s="97" t="e">
        <f>_xll.qlQuoteValue(P36,_xll.ohTrigger(Trigger,Trigger1M,InterestRatesTrigger))</f>
        <v>#NUM!</v>
      </c>
      <c r="W36" s="97" t="b">
        <f t="shared" si="8"/>
        <v>0</v>
      </c>
      <c r="X36" s="132" t="e">
        <f t="shared" si="9"/>
        <v>#NUM!</v>
      </c>
      <c r="Y36" s="50" t="e">
        <f>ABS(X36/10000)&lt;=ABS('General Settings'!$D$25)</f>
        <v>#NUM!</v>
      </c>
      <c r="AA36" s="50" t="str">
        <f>_xll.qlSwapIndex(,,O36,SettlementDays,Currency,Calendar,FixedLegTenor,FixedLegBDC,FixedLegDayCounter,Index1M,DiscountingCurve,Permanent,Trigger,ObjectOverwrite)</f>
        <v>obj_0065c#0003</v>
      </c>
      <c r="AG36" s="50" t="str">
        <v>EUR11X1S_Quote</v>
      </c>
    </row>
    <row r="37" spans="13:64" x14ac:dyDescent="0.2">
      <c r="M37" s="94" t="s">
        <v>60</v>
      </c>
      <c r="N37" s="94"/>
      <c r="O37" s="94" t="s">
        <v>77</v>
      </c>
      <c r="P37" s="94" t="str">
        <f t="shared" si="10"/>
        <v>EURAB1E21M_Quote</v>
      </c>
      <c r="Q37" s="174"/>
      <c r="R37" s="106">
        <f t="shared" si="7"/>
        <v>42552</v>
      </c>
      <c r="S37" s="106">
        <f>_xll.qlInterestRateIndexValueDate(AA37,R37)</f>
        <v>42556</v>
      </c>
      <c r="T37" s="106">
        <f>_xll.qlInterestRateIndexMaturity(AA37,S37)</f>
        <v>43195</v>
      </c>
      <c r="U37" s="97">
        <f>_xll.qlIndexFixing(AA37,R37,,_xll.ohTrigger(Trigger,Trigger1M,InterestRatesTrigger))</f>
        <v>-4.8051408289651971E-3</v>
      </c>
      <c r="V37" s="97" t="e">
        <f>_xll.qlQuoteValue(P37,_xll.ohTrigger(Trigger,Trigger1M,InterestRatesTrigger))</f>
        <v>#NUM!</v>
      </c>
      <c r="W37" s="97" t="b">
        <f t="shared" si="8"/>
        <v>0</v>
      </c>
      <c r="X37" s="132" t="e">
        <f t="shared" si="9"/>
        <v>#NUM!</v>
      </c>
      <c r="Y37" s="50" t="e">
        <f>ABS(X37/10000)&lt;=ABS('General Settings'!$D$25)</f>
        <v>#NUM!</v>
      </c>
      <c r="AA37" s="50" t="str">
        <f>_xll.qlSwapIndex(,,O37,SettlementDays,Currency,Calendar,FixedLegTenor,FixedLegBDC,FixedLegDayCounter,Index1M,DiscountingCurve,Permanent,Trigger,ObjectOverwrite)</f>
        <v>obj_005bc#0003</v>
      </c>
      <c r="AG37" s="50" t="str">
        <v>EUR12X1S_Quote</v>
      </c>
    </row>
    <row r="38" spans="13:64" x14ac:dyDescent="0.2">
      <c r="M38" s="94" t="s">
        <v>60</v>
      </c>
      <c r="N38" s="94"/>
      <c r="O38" s="94" t="s">
        <v>78</v>
      </c>
      <c r="P38" s="94" t="str">
        <f t="shared" si="10"/>
        <v>EURAB1E2Y_Quote</v>
      </c>
      <c r="Q38" s="174"/>
      <c r="R38" s="106">
        <f t="shared" si="7"/>
        <v>42552</v>
      </c>
      <c r="S38" s="106">
        <f>_xll.qlInterestRateIndexValueDate(AA38,R38)</f>
        <v>42556</v>
      </c>
      <c r="T38" s="106">
        <f>_xll.qlInterestRateIndexMaturity(AA38,S38)</f>
        <v>43286</v>
      </c>
      <c r="U38" s="97">
        <f>_xll.qlIndexFixing(AA38,R38,,_xll.ohTrigger(Trigger,Trigger1M,InterestRatesTrigger))</f>
        <v>-4.8799999999931381E-3</v>
      </c>
      <c r="V38" s="97">
        <f>_xll.qlQuoteValue(P38,_xll.ohTrigger(Trigger,Trigger1M,InterestRatesTrigger))</f>
        <v>-4.8799999999999998E-3</v>
      </c>
      <c r="W38" s="97" t="b">
        <f t="shared" si="8"/>
        <v>1</v>
      </c>
      <c r="X38" s="132">
        <f t="shared" si="9"/>
        <v>6.8616987092262605E-11</v>
      </c>
      <c r="Y38" s="50" t="b">
        <f>ABS(X38/10000)&lt;=ABS('General Settings'!$D$25)</f>
        <v>1</v>
      </c>
      <c r="AA38" s="50" t="str">
        <f>_xll.qlSwapIndex(,,O38,SettlementDays,Currency,Calendar,FixedLegTenor,FixedLegBDC,FixedLegDayCounter,Index1M,DiscountingCurve,Permanent,Trigger,ObjectOverwrite)</f>
        <v>obj_006ac#0003</v>
      </c>
      <c r="AG38" s="50" t="str">
        <v>EURAB1E2Y_Quote</v>
      </c>
    </row>
    <row r="39" spans="13:64" x14ac:dyDescent="0.2">
      <c r="M39" s="94" t="s">
        <v>60</v>
      </c>
      <c r="N39" s="94"/>
      <c r="O39" s="94" t="s">
        <v>79</v>
      </c>
      <c r="P39" s="94" t="str">
        <f t="shared" si="10"/>
        <v>EURAB1E3Y_Quote</v>
      </c>
      <c r="Q39" s="174"/>
      <c r="R39" s="106">
        <f t="shared" si="7"/>
        <v>42552</v>
      </c>
      <c r="S39" s="106">
        <f>_xll.qlInterestRateIndexValueDate(AA39,R39)</f>
        <v>42556</v>
      </c>
      <c r="T39" s="106">
        <f>_xll.qlInterestRateIndexMaturity(AA39,S39)</f>
        <v>43651</v>
      </c>
      <c r="U39" s="97">
        <f>_xll.qlIndexFixing(AA39,R39,,_xll.ohTrigger(Trigger,Trigger1M,InterestRatesTrigger))</f>
        <v>-5.0099999999924788E-3</v>
      </c>
      <c r="V39" s="97">
        <f>_xll.qlQuoteValue(P39,_xll.ohTrigger(Trigger,Trigger1M,InterestRatesTrigger))</f>
        <v>-5.0099999999999997E-3</v>
      </c>
      <c r="W39" s="97" t="b">
        <f t="shared" si="8"/>
        <v>1</v>
      </c>
      <c r="X39" s="132">
        <f t="shared" si="9"/>
        <v>7.5208936300974472E-11</v>
      </c>
      <c r="Y39" s="50" t="b">
        <f>ABS(X39/10000)&lt;=ABS('General Settings'!$D$25)</f>
        <v>1</v>
      </c>
      <c r="AA39" s="50" t="str">
        <f>_xll.qlSwapIndex(,,O39,SettlementDays,Currency,Calendar,FixedLegTenor,FixedLegBDC,FixedLegDayCounter,Index1M,DiscountingCurve,Permanent,Trigger,ObjectOverwrite)</f>
        <v>obj_00687#0003</v>
      </c>
      <c r="AG39" s="50" t="str">
        <v>EURAB1E3Y_Quote</v>
      </c>
    </row>
    <row r="40" spans="13:64" x14ac:dyDescent="0.2">
      <c r="M40" s="94" t="s">
        <v>60</v>
      </c>
      <c r="N40" s="94"/>
      <c r="O40" s="94" t="s">
        <v>80</v>
      </c>
      <c r="P40" s="94" t="str">
        <f t="shared" si="10"/>
        <v>EURAB1E4Y_Quote</v>
      </c>
      <c r="Q40" s="174"/>
      <c r="R40" s="106">
        <f t="shared" si="7"/>
        <v>42552</v>
      </c>
      <c r="S40" s="106">
        <f>_xll.qlInterestRateIndexValueDate(AA40,R40)</f>
        <v>42556</v>
      </c>
      <c r="T40" s="106">
        <f>_xll.qlInterestRateIndexMaturity(AA40,S40)</f>
        <v>44018</v>
      </c>
      <c r="U40" s="97">
        <f>_xll.qlIndexFixing(AA40,R40,,_xll.ohTrigger(Trigger,Trigger1M,InterestRatesTrigger))</f>
        <v>-4.8099999999971516E-3</v>
      </c>
      <c r="V40" s="97">
        <f>_xll.qlQuoteValue(P40,_xll.ohTrigger(Trigger,Trigger1M,InterestRatesTrigger))</f>
        <v>-4.81E-3</v>
      </c>
      <c r="W40" s="97" t="b">
        <f t="shared" si="8"/>
        <v>1</v>
      </c>
      <c r="X40" s="132">
        <f t="shared" si="9"/>
        <v>2.8484159475539172E-11</v>
      </c>
      <c r="Y40" s="50" t="b">
        <f>ABS(X40/10000)&lt;=ABS('General Settings'!$D$25)</f>
        <v>1</v>
      </c>
      <c r="AA40" s="50" t="str">
        <f>_xll.qlSwapIndex(,,O40,SettlementDays,Currency,Calendar,FixedLegTenor,FixedLegBDC,FixedLegDayCounter,Index1M,DiscountingCurve,Permanent,Trigger,ObjectOverwrite)</f>
        <v>obj_005a0#0003</v>
      </c>
      <c r="AG40" s="50" t="str">
        <v>EURAB1E4Y_Quote</v>
      </c>
    </row>
    <row r="41" spans="13:64" x14ac:dyDescent="0.2">
      <c r="M41" s="94" t="s">
        <v>60</v>
      </c>
      <c r="N41" s="94"/>
      <c r="O41" s="94" t="s">
        <v>81</v>
      </c>
      <c r="P41" s="94" t="str">
        <f t="shared" si="10"/>
        <v>EURAB1E5Y_Quote</v>
      </c>
      <c r="Q41" s="174"/>
      <c r="R41" s="106">
        <f t="shared" si="7"/>
        <v>42552</v>
      </c>
      <c r="S41" s="106">
        <f>_xll.qlInterestRateIndexValueDate(AA41,R41)</f>
        <v>42556</v>
      </c>
      <c r="T41" s="106">
        <f>_xll.qlInterestRateIndexMaturity(AA41,S41)</f>
        <v>44382</v>
      </c>
      <c r="U41" s="97">
        <f>_xll.qlIndexFixing(AA41,R41,,_xll.ohTrigger(Trigger,Trigger1M,InterestRatesTrigger))</f>
        <v>-4.2599999991340919E-3</v>
      </c>
      <c r="V41" s="97">
        <f>_xll.qlQuoteValue(P41,_xll.ohTrigger(Trigger,Trigger1M,InterestRatesTrigger))</f>
        <v>-4.2600000000000008E-3</v>
      </c>
      <c r="W41" s="97" t="b">
        <f t="shared" si="8"/>
        <v>1</v>
      </c>
      <c r="X41" s="132">
        <f t="shared" si="9"/>
        <v>8.6590890707727297E-9</v>
      </c>
      <c r="Y41" s="50" t="b">
        <f>ABS(X41/10000)&lt;=ABS('General Settings'!$D$25)</f>
        <v>1</v>
      </c>
      <c r="AA41" s="50" t="str">
        <f>_xll.qlSwapIndex(,,O41,SettlementDays,Currency,Calendar,FixedLegTenor,FixedLegBDC,FixedLegDayCounter,Index1M,DiscountingCurve,Permanent,Trigger,ObjectOverwrite)</f>
        <v>obj_006ff#0003</v>
      </c>
      <c r="AG41" s="50" t="str">
        <v>EURAB1E5Y_Quote</v>
      </c>
    </row>
    <row r="42" spans="13:64" x14ac:dyDescent="0.2">
      <c r="M42" s="94" t="s">
        <v>60</v>
      </c>
      <c r="N42" s="94"/>
      <c r="O42" s="94" t="s">
        <v>82</v>
      </c>
      <c r="P42" s="94" t="str">
        <f t="shared" si="10"/>
        <v>EURAB1E6Y_Quote</v>
      </c>
      <c r="Q42" s="174"/>
      <c r="R42" s="106">
        <f t="shared" si="7"/>
        <v>42552</v>
      </c>
      <c r="S42" s="106">
        <f>_xll.qlInterestRateIndexValueDate(AA42,R42)</f>
        <v>42556</v>
      </c>
      <c r="T42" s="106">
        <f>_xll.qlInterestRateIndexMaturity(AA42,S42)</f>
        <v>44747</v>
      </c>
      <c r="U42" s="97">
        <f>_xll.qlIndexFixing(AA42,R42,,_xll.ohTrigger(Trigger,Trigger1M,InterestRatesTrigger))</f>
        <v>-3.4599999999184688E-3</v>
      </c>
      <c r="V42" s="97">
        <f>_xll.qlQuoteValue(P42,_xll.ohTrigger(Trigger,Trigger1M,InterestRatesTrigger))</f>
        <v>-3.4599999999999995E-3</v>
      </c>
      <c r="W42" s="97" t="b">
        <f t="shared" si="8"/>
        <v>1</v>
      </c>
      <c r="X42" s="132">
        <f t="shared" si="9"/>
        <v>8.1530702328302951E-10</v>
      </c>
      <c r="Y42" s="50" t="b">
        <f>ABS(X42/10000)&lt;=ABS('General Settings'!$D$25)</f>
        <v>1</v>
      </c>
      <c r="AA42" s="50" t="str">
        <f>_xll.qlSwapIndex(,,O42,SettlementDays,Currency,Calendar,FixedLegTenor,FixedLegBDC,FixedLegDayCounter,Index1M,DiscountingCurve,Permanent,Trigger,ObjectOverwrite)</f>
        <v>obj_0075e#0003</v>
      </c>
      <c r="AG42" s="50" t="str">
        <v>EURAB1E6Y_Quote</v>
      </c>
      <c r="AZ42" s="110"/>
      <c r="BA42" s="110"/>
      <c r="BB42" s="110"/>
      <c r="BC42" s="110"/>
      <c r="BD42" s="110"/>
      <c r="BE42" s="110"/>
      <c r="BF42" s="110"/>
      <c r="BG42" s="110"/>
      <c r="BH42" s="110"/>
      <c r="BI42" s="110"/>
      <c r="BJ42" s="110"/>
      <c r="BK42" s="110"/>
      <c r="BL42" s="110"/>
    </row>
    <row r="43" spans="13:64" x14ac:dyDescent="0.2">
      <c r="M43" s="94" t="s">
        <v>60</v>
      </c>
      <c r="N43" s="94"/>
      <c r="O43" s="94" t="s">
        <v>83</v>
      </c>
      <c r="P43" s="94" t="str">
        <f t="shared" si="10"/>
        <v>EURAB1E7Y_Quote</v>
      </c>
      <c r="Q43" s="174"/>
      <c r="R43" s="106">
        <f t="shared" si="7"/>
        <v>42552</v>
      </c>
      <c r="S43" s="106">
        <f>_xll.qlInterestRateIndexValueDate(AA43,R43)</f>
        <v>42556</v>
      </c>
      <c r="T43" s="106">
        <f>_xll.qlInterestRateIndexMaturity(AA43,S43)</f>
        <v>45112</v>
      </c>
      <c r="U43" s="97">
        <f>_xll.qlIndexFixing(AA43,R43,,_xll.ohTrigger(Trigger,Trigger1M,InterestRatesTrigger))</f>
        <v>-2.4399999999902885E-3</v>
      </c>
      <c r="V43" s="97">
        <f>_xll.qlQuoteValue(P43,_xll.ohTrigger(Trigger,Trigger1M,InterestRatesTrigger))</f>
        <v>-2.4399999999999999E-3</v>
      </c>
      <c r="W43" s="97" t="b">
        <f t="shared" si="8"/>
        <v>1</v>
      </c>
      <c r="X43" s="132">
        <f t="shared" si="9"/>
        <v>9.7114156993871603E-11</v>
      </c>
      <c r="Y43" s="50" t="b">
        <f>ABS(X43/10000)&lt;=ABS('General Settings'!$D$25)</f>
        <v>1</v>
      </c>
      <c r="AA43" s="50" t="str">
        <f>_xll.qlSwapIndex(,,O43,SettlementDays,Currency,Calendar,FixedLegTenor,FixedLegBDC,FixedLegDayCounter,Index1M,DiscountingCurve,Permanent,Trigger,ObjectOverwrite)</f>
        <v>obj_006fa#0003</v>
      </c>
      <c r="AG43" s="50" t="str">
        <v>EURAB1E7Y_Quote</v>
      </c>
      <c r="AZ43" s="110"/>
      <c r="BA43" s="110"/>
      <c r="BB43" s="110"/>
      <c r="BC43" s="110"/>
      <c r="BD43" s="110"/>
      <c r="BE43" s="110"/>
      <c r="BF43" s="110"/>
      <c r="BG43" s="110"/>
      <c r="BH43" s="110"/>
      <c r="BI43" s="110"/>
      <c r="BJ43" s="110"/>
      <c r="BK43" s="110"/>
      <c r="BL43" s="110"/>
    </row>
    <row r="44" spans="13:64" x14ac:dyDescent="0.2">
      <c r="M44" s="94" t="s">
        <v>60</v>
      </c>
      <c r="N44" s="94"/>
      <c r="O44" s="94" t="s">
        <v>84</v>
      </c>
      <c r="P44" s="94" t="str">
        <f t="shared" si="10"/>
        <v>EURAB1E8Y_Quote</v>
      </c>
      <c r="Q44" s="174"/>
      <c r="R44" s="106">
        <f t="shared" si="7"/>
        <v>42552</v>
      </c>
      <c r="S44" s="106">
        <f>_xll.qlInterestRateIndexValueDate(AA44,R44)</f>
        <v>42556</v>
      </c>
      <c r="T44" s="106">
        <f>_xll.qlInterestRateIndexMaturity(AA44,S44)</f>
        <v>45478</v>
      </c>
      <c r="U44" s="97">
        <f>_xll.qlIndexFixing(AA44,R44,,_xll.ohTrigger(Trigger,Trigger1M,InterestRatesTrigger))</f>
        <v>-1.3600000000283227E-3</v>
      </c>
      <c r="V44" s="97">
        <f>_xll.qlQuoteValue(P44,_xll.ohTrigger(Trigger,Trigger1M,InterestRatesTrigger))</f>
        <v>-1.3600000000000001E-3</v>
      </c>
      <c r="W44" s="97" t="b">
        <f t="shared" si="8"/>
        <v>1</v>
      </c>
      <c r="X44" s="132">
        <f t="shared" si="9"/>
        <v>-2.8322613351838832E-10</v>
      </c>
      <c r="Y44" s="50" t="b">
        <f>ABS(X44/10000)&lt;=ABS('General Settings'!$D$25)</f>
        <v>1</v>
      </c>
      <c r="AA44" s="50" t="str">
        <f>_xll.qlSwapIndex(,,O44,SettlementDays,Currency,Calendar,FixedLegTenor,FixedLegBDC,FixedLegDayCounter,Index1M,DiscountingCurve,Permanent,Trigger,ObjectOverwrite)</f>
        <v>obj_0068f#0003</v>
      </c>
      <c r="AG44" s="50" t="str">
        <v>EURAB1E8Y_Quote</v>
      </c>
      <c r="AZ44" s="110"/>
      <c r="BA44" s="110"/>
      <c r="BB44" s="110"/>
      <c r="BC44" s="110"/>
      <c r="BD44" s="110"/>
      <c r="BE44" s="110"/>
      <c r="BF44" s="110"/>
      <c r="BG44" s="110"/>
      <c r="BH44" s="110"/>
      <c r="BI44" s="110"/>
      <c r="BJ44" s="110"/>
      <c r="BK44" s="110"/>
      <c r="BL44" s="110"/>
    </row>
    <row r="45" spans="13:64" x14ac:dyDescent="0.2">
      <c r="M45" s="94" t="s">
        <v>60</v>
      </c>
      <c r="N45" s="94"/>
      <c r="O45" s="94" t="s">
        <v>85</v>
      </c>
      <c r="P45" s="94" t="str">
        <f t="shared" si="10"/>
        <v>EURAB1E9Y_Quote</v>
      </c>
      <c r="Q45" s="174"/>
      <c r="R45" s="106">
        <f t="shared" si="7"/>
        <v>42552</v>
      </c>
      <c r="S45" s="106">
        <f>_xll.qlInterestRateIndexValueDate(AA45,R45)</f>
        <v>42556</v>
      </c>
      <c r="T45" s="106">
        <f>_xll.qlInterestRateIndexMaturity(AA45,S45)</f>
        <v>45845</v>
      </c>
      <c r="U45" s="97">
        <f>_xll.qlIndexFixing(AA45,R45,,_xll.ohTrigger(Trigger,Trigger1M,InterestRatesTrigger))</f>
        <v>-2.700000005097105E-4</v>
      </c>
      <c r="V45" s="97">
        <f>_xll.qlQuoteValue(P45,_xll.ohTrigger(Trigger,Trigger1M,InterestRatesTrigger))</f>
        <v>-2.7E-4</v>
      </c>
      <c r="W45" s="97" t="b">
        <f t="shared" si="8"/>
        <v>1</v>
      </c>
      <c r="X45" s="132">
        <f t="shared" si="9"/>
        <v>-5.0971049212963915E-9</v>
      </c>
      <c r="Y45" s="50" t="b">
        <f>ABS(X45/10000)&lt;=ABS('General Settings'!$D$25)</f>
        <v>1</v>
      </c>
      <c r="AA45" s="50" t="str">
        <f>_xll.qlSwapIndex(,,O45,SettlementDays,Currency,Calendar,FixedLegTenor,FixedLegBDC,FixedLegDayCounter,Index1M,DiscountingCurve,Permanent,Trigger,ObjectOverwrite)</f>
        <v>obj_006bc#0003</v>
      </c>
      <c r="AG45" s="50" t="str">
        <v>EURAB1E9Y_Quote</v>
      </c>
      <c r="AZ45" s="110"/>
      <c r="BA45" s="110"/>
      <c r="BB45" s="110"/>
      <c r="BC45" s="110"/>
      <c r="BD45" s="110"/>
      <c r="BE45" s="110"/>
      <c r="BF45" s="110"/>
      <c r="BG45" s="110"/>
      <c r="BH45" s="110"/>
      <c r="BI45" s="110"/>
      <c r="BJ45" s="110"/>
      <c r="BK45" s="110"/>
      <c r="BL45" s="110"/>
    </row>
    <row r="46" spans="13:64" x14ac:dyDescent="0.2">
      <c r="M46" s="94" t="s">
        <v>60</v>
      </c>
      <c r="N46" s="94"/>
      <c r="O46" s="94" t="s">
        <v>86</v>
      </c>
      <c r="P46" s="94" t="str">
        <f t="shared" si="10"/>
        <v>EURAB1E10Y_Quote</v>
      </c>
      <c r="Q46" s="174"/>
      <c r="R46" s="106">
        <f t="shared" si="7"/>
        <v>42552</v>
      </c>
      <c r="S46" s="106">
        <f>_xll.qlInterestRateIndexValueDate(AA46,R46)</f>
        <v>42556</v>
      </c>
      <c r="T46" s="106">
        <f>_xll.qlInterestRateIndexMaturity(AA46,S46)</f>
        <v>46209</v>
      </c>
      <c r="U46" s="97">
        <f>_xll.qlIndexFixing(AA46,R46,,_xll.ohTrigger(Trigger,Trigger1M,InterestRatesTrigger))</f>
        <v>7.3999999987542039E-4</v>
      </c>
      <c r="V46" s="97">
        <f>_xll.qlQuoteValue(P46,_xll.ohTrigger(Trigger,Trigger1M,InterestRatesTrigger))</f>
        <v>7.3999999999999999E-4</v>
      </c>
      <c r="W46" s="97" t="b">
        <f t="shared" si="8"/>
        <v>1</v>
      </c>
      <c r="X46" s="132">
        <f t="shared" si="9"/>
        <v>-1.245796001081434E-9</v>
      </c>
      <c r="Y46" s="50" t="b">
        <f>ABS(X46/10000)&lt;=ABS('General Settings'!$D$25)</f>
        <v>1</v>
      </c>
      <c r="AA46" s="50" t="str">
        <f>_xll.qlSwapIndex(,,O46,SettlementDays,Currency,Calendar,FixedLegTenor,FixedLegBDC,FixedLegDayCounter,Index1M,DiscountingCurve,Permanent,Trigger,ObjectOverwrite)</f>
        <v>obj_0076f#0003</v>
      </c>
      <c r="AG46" s="50" t="str">
        <v>EURAB1E10Y_Quote</v>
      </c>
      <c r="AZ46" s="110"/>
      <c r="BA46" s="110"/>
      <c r="BB46" s="110"/>
      <c r="BC46" s="110"/>
      <c r="BD46" s="110"/>
      <c r="BE46" s="110"/>
      <c r="BF46" s="110"/>
      <c r="BG46" s="110"/>
      <c r="BH46" s="110"/>
      <c r="BI46" s="110"/>
      <c r="BJ46" s="110"/>
      <c r="BK46" s="110"/>
      <c r="BL46" s="110"/>
    </row>
    <row r="47" spans="13:64" x14ac:dyDescent="0.2">
      <c r="M47" s="94" t="s">
        <v>60</v>
      </c>
      <c r="N47" s="94"/>
      <c r="O47" s="94" t="s">
        <v>112</v>
      </c>
      <c r="P47" s="94" t="str">
        <f t="shared" si="10"/>
        <v>EURAB1E11Y_Quote</v>
      </c>
      <c r="Q47" s="174"/>
      <c r="R47" s="106">
        <f t="shared" si="7"/>
        <v>42552</v>
      </c>
      <c r="S47" s="106">
        <f>_xll.qlInterestRateIndexValueDate(AA47,R47)</f>
        <v>42556</v>
      </c>
      <c r="T47" s="106">
        <f>_xll.qlInterestRateIndexMaturity(AA47,S47)</f>
        <v>46573</v>
      </c>
      <c r="U47" s="97">
        <f>_xll.qlIndexFixing(AA47,R47,,_xll.ohTrigger(Trigger,Trigger1M,InterestRatesTrigger))</f>
        <v>1.6663083839909732E-3</v>
      </c>
      <c r="V47" s="97">
        <f>_xll.qlQuoteValue(P47,_xll.ohTrigger(Trigger,Trigger1M,InterestRatesTrigger))</f>
        <v>1.67E-3</v>
      </c>
      <c r="W47" s="97" t="b">
        <f t="shared" si="8"/>
        <v>1</v>
      </c>
      <c r="X47" s="132">
        <f t="shared" si="9"/>
        <v>-3.6916160090268851E-2</v>
      </c>
      <c r="Y47" s="50" t="b">
        <f>ABS(X47/10000)&lt;=ABS('General Settings'!$D$25)</f>
        <v>1</v>
      </c>
      <c r="AA47" s="50" t="str">
        <f>_xll.qlSwapIndex(,,O47,SettlementDays,Currency,Calendar,FixedLegTenor,FixedLegBDC,FixedLegDayCounter,Index1M,DiscountingCurve,Permanent,Trigger,ObjectOverwrite)</f>
        <v>obj_0065d#0003</v>
      </c>
      <c r="AG47" s="50" t="str">
        <v>EURAB1E12Y_Quote</v>
      </c>
      <c r="AZ47" s="110"/>
      <c r="BA47" s="110"/>
      <c r="BB47" s="110"/>
      <c r="BC47" s="110"/>
      <c r="BD47" s="110"/>
      <c r="BE47" s="110"/>
      <c r="BF47" s="110"/>
      <c r="BG47" s="110"/>
      <c r="BH47" s="110"/>
      <c r="BI47" s="110"/>
      <c r="BJ47" s="110"/>
      <c r="BK47" s="110"/>
      <c r="BL47" s="110"/>
    </row>
    <row r="48" spans="13:64" x14ac:dyDescent="0.2">
      <c r="M48" s="94" t="s">
        <v>60</v>
      </c>
      <c r="N48" s="94"/>
      <c r="O48" s="94" t="s">
        <v>87</v>
      </c>
      <c r="P48" s="94" t="str">
        <f t="shared" si="10"/>
        <v>EURAB1E12Y_Quote</v>
      </c>
      <c r="Q48" s="174"/>
      <c r="R48" s="106">
        <f t="shared" si="7"/>
        <v>42552</v>
      </c>
      <c r="S48" s="106">
        <f>_xll.qlInterestRateIndexValueDate(AA48,R48)</f>
        <v>42556</v>
      </c>
      <c r="T48" s="106">
        <f>_xll.qlInterestRateIndexMaturity(AA48,S48)</f>
        <v>46939</v>
      </c>
      <c r="U48" s="97">
        <f>_xll.qlIndexFixing(AA48,R48,,_xll.ohTrigger(Trigger,Trigger1M,InterestRatesTrigger))</f>
        <v>2.5000000006462895E-3</v>
      </c>
      <c r="V48" s="97">
        <f>_xll.qlQuoteValue(P48,_xll.ohTrigger(Trigger,Trigger1M,InterestRatesTrigger))</f>
        <v>2.5000000000000001E-3</v>
      </c>
      <c r="W48" s="97" t="b">
        <f t="shared" si="8"/>
        <v>1</v>
      </c>
      <c r="X48" s="132">
        <f t="shared" si="9"/>
        <v>6.4628944557165724E-9</v>
      </c>
      <c r="Y48" s="50" t="b">
        <f>ABS(X48/10000)&lt;=ABS('General Settings'!$D$25)</f>
        <v>1</v>
      </c>
      <c r="AA48" s="50" t="str">
        <f>_xll.qlSwapIndex(,,O48,SettlementDays,Currency,Calendar,FixedLegTenor,FixedLegBDC,FixedLegDayCounter,Index1M,DiscountingCurve,Permanent,Trigger,ObjectOverwrite)</f>
        <v>obj_005d8#0003</v>
      </c>
      <c r="AG48" s="50" t="str">
        <v>EURAB1E15Y_Quote</v>
      </c>
      <c r="AZ48" s="110"/>
      <c r="BA48" s="110"/>
      <c r="BB48" s="110"/>
      <c r="BC48" s="110"/>
      <c r="BD48" s="110"/>
      <c r="BE48" s="110"/>
      <c r="BF48" s="110"/>
      <c r="BG48" s="110"/>
      <c r="BH48" s="110"/>
      <c r="BI48" s="110"/>
      <c r="BJ48" s="110"/>
      <c r="BK48" s="110"/>
      <c r="BL48" s="110"/>
    </row>
    <row r="49" spans="13:65" x14ac:dyDescent="0.2">
      <c r="M49" s="94" t="s">
        <v>60</v>
      </c>
      <c r="N49" s="94"/>
      <c r="O49" s="94" t="s">
        <v>113</v>
      </c>
      <c r="P49" s="94" t="str">
        <f t="shared" si="10"/>
        <v>EURAB1E13Y_Quote</v>
      </c>
      <c r="Q49" s="174"/>
      <c r="R49" s="106">
        <f t="shared" si="7"/>
        <v>42552</v>
      </c>
      <c r="S49" s="106">
        <f>_xll.qlInterestRateIndexValueDate(AA49,R49)</f>
        <v>42556</v>
      </c>
      <c r="T49" s="106">
        <f>_xll.qlInterestRateIndexMaturity(AA49,S49)</f>
        <v>47304</v>
      </c>
      <c r="U49" s="97">
        <f>_xll.qlIndexFixing(AA49,R49,,_xll.ohTrigger(Trigger,Trigger1M,InterestRatesTrigger))</f>
        <v>3.2185252014084228E-3</v>
      </c>
      <c r="V49" s="97" t="e">
        <f>_xll.qlQuoteValue(P49,_xll.ohTrigger(Trigger,Trigger1M,InterestRatesTrigger))</f>
        <v>#NUM!</v>
      </c>
      <c r="W49" s="97" t="b">
        <f t="shared" si="8"/>
        <v>0</v>
      </c>
      <c r="X49" s="132" t="e">
        <f t="shared" si="9"/>
        <v>#NUM!</v>
      </c>
      <c r="Y49" s="50" t="e">
        <f>ABS(X49/10000)&lt;=ABS('General Settings'!$D$25)</f>
        <v>#NUM!</v>
      </c>
      <c r="AA49" s="50" t="str">
        <f>_xll.qlSwapIndex(,,O49,SettlementDays,Currency,Calendar,FixedLegTenor,FixedLegBDC,FixedLegDayCounter,Index1M,DiscountingCurve,Permanent,Trigger,ObjectOverwrite)</f>
        <v>obj_0064c#0003</v>
      </c>
      <c r="AG49" s="50" t="str">
        <v>EURAB1E20Y_Quote</v>
      </c>
      <c r="AZ49" s="110"/>
      <c r="BA49" s="110"/>
      <c r="BB49" s="110"/>
      <c r="BC49" s="110"/>
      <c r="BD49" s="110"/>
      <c r="BE49" s="110"/>
      <c r="BF49" s="110"/>
      <c r="BG49" s="110"/>
      <c r="BH49" s="110"/>
      <c r="BI49" s="110"/>
      <c r="BJ49" s="110"/>
      <c r="BK49" s="110"/>
      <c r="BL49" s="110"/>
    </row>
    <row r="50" spans="13:65" x14ac:dyDescent="0.2">
      <c r="M50" s="94" t="s">
        <v>60</v>
      </c>
      <c r="N50" s="94"/>
      <c r="O50" s="94" t="s">
        <v>114</v>
      </c>
      <c r="P50" s="94" t="str">
        <f t="shared" si="10"/>
        <v>EURAB1E14Y_Quote</v>
      </c>
      <c r="Q50" s="174"/>
      <c r="R50" s="106">
        <f t="shared" si="7"/>
        <v>42552</v>
      </c>
      <c r="S50" s="106">
        <f>_xll.qlInterestRateIndexValueDate(AA50,R50)</f>
        <v>42556</v>
      </c>
      <c r="T50" s="106">
        <f>_xll.qlInterestRateIndexMaturity(AA50,S50)</f>
        <v>47669</v>
      </c>
      <c r="U50" s="97">
        <f>_xll.qlIndexFixing(AA50,R50,,_xll.ohTrigger(Trigger,Trigger1M,InterestRatesTrigger))</f>
        <v>3.8307149673607642E-3</v>
      </c>
      <c r="V50" s="97" t="e">
        <f>_xll.qlQuoteValue(P50,_xll.ohTrigger(Trigger,Trigger1M,InterestRatesTrigger))</f>
        <v>#NUM!</v>
      </c>
      <c r="W50" s="97" t="b">
        <f t="shared" si="8"/>
        <v>0</v>
      </c>
      <c r="X50" s="132" t="e">
        <f t="shared" si="9"/>
        <v>#NUM!</v>
      </c>
      <c r="Y50" s="50" t="e">
        <f>ABS(X50/10000)&lt;=ABS('General Settings'!$D$25)</f>
        <v>#NUM!</v>
      </c>
      <c r="AA50" s="50" t="str">
        <f>_xll.qlSwapIndex(,,O50,SettlementDays,Currency,Calendar,FixedLegTenor,FixedLegBDC,FixedLegDayCounter,Index1M,DiscountingCurve,Permanent,Trigger,ObjectOverwrite)</f>
        <v>obj_005af#0003</v>
      </c>
      <c r="AG50" s="50" t="str">
        <v>EURAB1E25Y_Quote</v>
      </c>
      <c r="AZ50" s="110"/>
      <c r="BA50" s="110"/>
      <c r="BB50" s="110"/>
      <c r="BC50" s="110"/>
      <c r="BD50" s="110"/>
      <c r="BE50" s="110"/>
      <c r="BF50" s="110"/>
      <c r="BG50" s="110"/>
      <c r="BH50" s="110"/>
      <c r="BI50" s="110"/>
      <c r="BJ50" s="110"/>
      <c r="BK50" s="110"/>
      <c r="BL50" s="110"/>
    </row>
    <row r="51" spans="13:65" x14ac:dyDescent="0.2">
      <c r="M51" s="94" t="s">
        <v>60</v>
      </c>
      <c r="N51" s="94"/>
      <c r="O51" s="94" t="s">
        <v>88</v>
      </c>
      <c r="P51" s="94" t="str">
        <f t="shared" si="10"/>
        <v>EURAB1E15Y_Quote</v>
      </c>
      <c r="Q51" s="174"/>
      <c r="R51" s="106">
        <f t="shared" si="7"/>
        <v>42552</v>
      </c>
      <c r="S51" s="106">
        <f>_xll.qlInterestRateIndexValueDate(AA51,R51)</f>
        <v>42556</v>
      </c>
      <c r="T51" s="106">
        <f>_xll.qlInterestRateIndexMaturity(AA51,S51)</f>
        <v>48036</v>
      </c>
      <c r="U51" s="97">
        <f>_xll.qlIndexFixing(AA51,R51,,_xll.ohTrigger(Trigger,Trigger1M,InterestRatesTrigger))</f>
        <v>4.3499999999987576E-3</v>
      </c>
      <c r="V51" s="97">
        <f>_xll.qlQuoteValue(P51,_xll.ohTrigger(Trigger,Trigger1M,InterestRatesTrigger))</f>
        <v>4.3500000000000006E-3</v>
      </c>
      <c r="W51" s="97" t="b">
        <f t="shared" si="8"/>
        <v>1</v>
      </c>
      <c r="X51" s="132">
        <f t="shared" si="9"/>
        <v>-1.2429293705373823E-11</v>
      </c>
      <c r="Y51" s="50" t="b">
        <f>ABS(X51/10000)&lt;=ABS('General Settings'!$D$25)</f>
        <v>1</v>
      </c>
      <c r="AA51" s="50" t="str">
        <f>_xll.qlSwapIndex(,,O51,SettlementDays,Currency,Calendar,FixedLegTenor,FixedLegBDC,FixedLegDayCounter,Index1M,DiscountingCurve,Permanent,Trigger,ObjectOverwrite)</f>
        <v>obj_00748#0003</v>
      </c>
      <c r="AG51" s="50" t="str">
        <v>EURAB1E30Y_Quote</v>
      </c>
      <c r="AZ51" s="110"/>
      <c r="BA51" s="110"/>
      <c r="BB51" s="110"/>
      <c r="BC51" s="110"/>
      <c r="BD51" s="110"/>
      <c r="BE51" s="110"/>
      <c r="BF51" s="110"/>
      <c r="BG51" s="110"/>
      <c r="BH51" s="110"/>
      <c r="BI51" s="110"/>
      <c r="BJ51" s="110"/>
      <c r="BK51" s="110"/>
      <c r="BL51" s="110"/>
    </row>
    <row r="52" spans="13:65" x14ac:dyDescent="0.2">
      <c r="M52" s="94" t="s">
        <v>60</v>
      </c>
      <c r="N52" s="94"/>
      <c r="O52" s="94" t="s">
        <v>115</v>
      </c>
      <c r="P52" s="94" t="str">
        <f t="shared" si="10"/>
        <v>EURAB1E16Y_Quote</v>
      </c>
      <c r="Q52" s="174"/>
      <c r="R52" s="106">
        <f t="shared" si="7"/>
        <v>42552</v>
      </c>
      <c r="S52" s="106">
        <f>_xll.qlInterestRateIndexValueDate(AA52,R52)</f>
        <v>42556</v>
      </c>
      <c r="T52" s="106">
        <f>_xll.qlInterestRateIndexMaturity(AA52,S52)</f>
        <v>48400</v>
      </c>
      <c r="U52" s="97">
        <f>_xll.qlIndexFixing(AA52,R52,,_xll.ohTrigger(Trigger,Trigger1M,InterestRatesTrigger))</f>
        <v>4.7811495167289315E-3</v>
      </c>
      <c r="V52" s="97" t="e">
        <f>_xll.qlQuoteValue(P52,_xll.ohTrigger(Trigger,Trigger1M,InterestRatesTrigger))</f>
        <v>#NUM!</v>
      </c>
      <c r="W52" s="97" t="b">
        <f t="shared" si="8"/>
        <v>0</v>
      </c>
      <c r="X52" s="132" t="e">
        <f t="shared" si="9"/>
        <v>#NUM!</v>
      </c>
      <c r="Y52" s="50" t="e">
        <f>ABS(X52/10000)&lt;=ABS('General Settings'!$D$25)</f>
        <v>#NUM!</v>
      </c>
      <c r="AA52" s="50" t="str">
        <f>_xll.qlSwapIndex(,,O52,SettlementDays,Currency,Calendar,FixedLegTenor,FixedLegBDC,FixedLegDayCounter,Index1M,DiscountingCurve,Permanent,Trigger,ObjectOverwrite)</f>
        <v>obj_006f3#0003</v>
      </c>
      <c r="AG52" s="50" t="str">
        <v>EURAB1E40Y_Quote</v>
      </c>
      <c r="AZ52" s="110"/>
      <c r="BA52" s="110"/>
      <c r="BB52" s="110"/>
      <c r="BC52" s="110"/>
      <c r="BD52" s="110"/>
      <c r="BE52" s="110"/>
      <c r="BF52" s="110"/>
      <c r="BG52" s="110"/>
      <c r="BH52" s="110"/>
      <c r="BI52" s="110"/>
      <c r="BJ52" s="110"/>
      <c r="BK52" s="110"/>
      <c r="BL52" s="110"/>
    </row>
    <row r="53" spans="13:65" x14ac:dyDescent="0.2">
      <c r="M53" s="94" t="s">
        <v>60</v>
      </c>
      <c r="N53" s="94"/>
      <c r="O53" s="94" t="s">
        <v>116</v>
      </c>
      <c r="P53" s="94" t="str">
        <f t="shared" si="10"/>
        <v>EURAB1E17Y_Quote</v>
      </c>
      <c r="Q53" s="174"/>
      <c r="R53" s="106">
        <f t="shared" si="7"/>
        <v>42552</v>
      </c>
      <c r="S53" s="106">
        <f>_xll.qlInterestRateIndexValueDate(AA53,R53)</f>
        <v>42556</v>
      </c>
      <c r="T53" s="106">
        <f>_xll.qlInterestRateIndexMaturity(AA53,S53)</f>
        <v>48765</v>
      </c>
      <c r="U53" s="97">
        <f>_xll.qlIndexFixing(AA53,R53,,_xll.ohTrigger(Trigger,Trigger1M,InterestRatesTrigger))</f>
        <v>5.1386067211386145E-3</v>
      </c>
      <c r="V53" s="97" t="e">
        <f>_xll.qlQuoteValue(P53,_xll.ohTrigger(Trigger,Trigger1M,InterestRatesTrigger))</f>
        <v>#NUM!</v>
      </c>
      <c r="W53" s="97" t="b">
        <f t="shared" si="8"/>
        <v>0</v>
      </c>
      <c r="X53" s="132" t="e">
        <f t="shared" si="9"/>
        <v>#NUM!</v>
      </c>
      <c r="Y53" s="50" t="e">
        <f>ABS(X53/10000)&lt;=ABS('General Settings'!$D$25)</f>
        <v>#NUM!</v>
      </c>
      <c r="AA53" s="50" t="str">
        <f>_xll.qlSwapIndex(,,O53,SettlementDays,Currency,Calendar,FixedLegTenor,FixedLegBDC,FixedLegDayCounter,Index1M,DiscountingCurve,Permanent,Trigger,ObjectOverwrite)</f>
        <v>obj_00703#0003</v>
      </c>
      <c r="AG53" s="50" t="str">
        <v>EURAB1E50Y_Quote</v>
      </c>
    </row>
    <row r="54" spans="13:65" x14ac:dyDescent="0.2">
      <c r="M54" s="94" t="s">
        <v>60</v>
      </c>
      <c r="N54" s="94"/>
      <c r="O54" s="94" t="s">
        <v>117</v>
      </c>
      <c r="P54" s="94" t="str">
        <f t="shared" si="10"/>
        <v>EURAB1E18Y_Quote</v>
      </c>
      <c r="Q54" s="174"/>
      <c r="R54" s="106">
        <f t="shared" si="7"/>
        <v>42552</v>
      </c>
      <c r="S54" s="106">
        <f>_xll.qlInterestRateIndexValueDate(AA54,R54)</f>
        <v>42556</v>
      </c>
      <c r="T54" s="106">
        <f>_xll.qlInterestRateIndexMaturity(AA54,S54)</f>
        <v>49130</v>
      </c>
      <c r="U54" s="97">
        <f>_xll.qlIndexFixing(AA54,R54,,_xll.ohTrigger(Trigger,Trigger1M,InterestRatesTrigger))</f>
        <v>5.4321822922159708E-3</v>
      </c>
      <c r="V54" s="97" t="e">
        <f>_xll.qlQuoteValue(P54,_xll.ohTrigger(Trigger,Trigger1M,InterestRatesTrigger))</f>
        <v>#NUM!</v>
      </c>
      <c r="W54" s="97" t="b">
        <f t="shared" si="8"/>
        <v>0</v>
      </c>
      <c r="X54" s="132" t="e">
        <f t="shared" si="9"/>
        <v>#NUM!</v>
      </c>
      <c r="Y54" s="50" t="e">
        <f>ABS(X54/10000)&lt;=ABS('General Settings'!$D$25)</f>
        <v>#NUM!</v>
      </c>
      <c r="AA54" s="50" t="str">
        <f>_xll.qlSwapIndex(,,O54,SettlementDays,Currency,Calendar,FixedLegTenor,FixedLegBDC,FixedLegDayCounter,Index1M,DiscountingCurve,Permanent,Trigger,ObjectOverwrite)</f>
        <v>obj_006f9#0003</v>
      </c>
      <c r="AG54" s="50" t="str">
        <v>EURAB1E60Y_Quote</v>
      </c>
      <c r="AZ54" s="110"/>
      <c r="BA54" s="110"/>
      <c r="BB54" s="110"/>
      <c r="BC54" s="110"/>
      <c r="BD54" s="110"/>
      <c r="BE54" s="110"/>
      <c r="BF54" s="110"/>
      <c r="BG54" s="110"/>
      <c r="BH54" s="110"/>
      <c r="BI54" s="110"/>
      <c r="BJ54" s="110"/>
      <c r="BK54" s="110"/>
      <c r="BL54" s="110"/>
      <c r="BM54" s="110"/>
    </row>
    <row r="55" spans="13:65" x14ac:dyDescent="0.2">
      <c r="M55" s="94" t="s">
        <v>60</v>
      </c>
      <c r="N55" s="94"/>
      <c r="O55" s="94" t="s">
        <v>118</v>
      </c>
      <c r="P55" s="94" t="str">
        <f t="shared" si="10"/>
        <v>EURAB1E19Y_Quote</v>
      </c>
      <c r="Q55" s="174"/>
      <c r="R55" s="106">
        <f t="shared" si="7"/>
        <v>42552</v>
      </c>
      <c r="S55" s="106">
        <f>_xll.qlInterestRateIndexValueDate(AA55,R55)</f>
        <v>42556</v>
      </c>
      <c r="T55" s="106">
        <f>_xll.qlInterestRateIndexMaturity(AA55,S55)</f>
        <v>49495</v>
      </c>
      <c r="U55" s="97">
        <f>_xll.qlIndexFixing(AA55,R55,,_xll.ohTrigger(Trigger,Trigger1M,InterestRatesTrigger))</f>
        <v>5.6719651074344053E-3</v>
      </c>
      <c r="V55" s="97" t="e">
        <f>_xll.qlQuoteValue(P55,_xll.ohTrigger(Trigger,Trigger1M,InterestRatesTrigger))</f>
        <v>#NUM!</v>
      </c>
      <c r="W55" s="97" t="b">
        <f t="shared" si="8"/>
        <v>0</v>
      </c>
      <c r="X55" s="132" t="e">
        <f t="shared" si="9"/>
        <v>#NUM!</v>
      </c>
      <c r="Y55" s="50" t="e">
        <f>ABS(X55/10000)&lt;=ABS('General Settings'!$D$25)</f>
        <v>#NUM!</v>
      </c>
      <c r="AA55" s="50" t="str">
        <f>_xll.qlSwapIndex(,,O55,SettlementDays,Currency,Calendar,FixedLegTenor,FixedLegBDC,FixedLegDayCounter,Index1M,DiscountingCurve,Permanent,Trigger,ObjectOverwrite)</f>
        <v>obj_00731#0003</v>
      </c>
      <c r="AG55" s="50" t="str">
        <v/>
      </c>
      <c r="AZ55" s="110"/>
      <c r="BA55" s="110"/>
      <c r="BB55" s="110"/>
      <c r="BC55" s="110"/>
      <c r="BD55" s="110"/>
      <c r="BE55" s="110"/>
      <c r="BF55" s="110"/>
      <c r="BG55" s="110"/>
      <c r="BH55" s="110"/>
      <c r="BI55" s="110"/>
      <c r="BJ55" s="110"/>
      <c r="BK55" s="110"/>
      <c r="BL55" s="110"/>
      <c r="BM55" s="110"/>
    </row>
    <row r="56" spans="13:65" x14ac:dyDescent="0.2">
      <c r="M56" s="94" t="s">
        <v>60</v>
      </c>
      <c r="N56" s="94"/>
      <c r="O56" s="94" t="s">
        <v>89</v>
      </c>
      <c r="P56" s="94" t="str">
        <f t="shared" si="10"/>
        <v>EURAB1E20Y_Quote</v>
      </c>
      <c r="Q56" s="174"/>
      <c r="R56" s="106">
        <f t="shared" si="7"/>
        <v>42552</v>
      </c>
      <c r="S56" s="106">
        <f>_xll.qlInterestRateIndexValueDate(AA56,R56)</f>
        <v>42556</v>
      </c>
      <c r="T56" s="106">
        <f>_xll.qlInterestRateIndexMaturity(AA56,S56)</f>
        <v>49863</v>
      </c>
      <c r="U56" s="97">
        <f>_xll.qlIndexFixing(AA56,R56,,_xll.ohTrigger(Trigger,Trigger1M,InterestRatesTrigger))</f>
        <v>5.870000000003997E-3</v>
      </c>
      <c r="V56" s="97">
        <f>_xll.qlQuoteValue(P56,_xll.ohTrigger(Trigger,Trigger1M,InterestRatesTrigger))</f>
        <v>5.8699999999999994E-3</v>
      </c>
      <c r="W56" s="97" t="b">
        <f t="shared" si="8"/>
        <v>1</v>
      </c>
      <c r="X56" s="132">
        <f t="shared" si="9"/>
        <v>3.9976702503885519E-11</v>
      </c>
      <c r="Y56" s="50" t="b">
        <f>ABS(X56/10000)&lt;=ABS('General Settings'!$D$25)</f>
        <v>1</v>
      </c>
      <c r="AA56" s="50" t="str">
        <f>_xll.qlSwapIndex(,,O56,SettlementDays,Currency,Calendar,FixedLegTenor,FixedLegBDC,FixedLegDayCounter,Index1M,DiscountingCurve,Permanent,Trigger,ObjectOverwrite)</f>
        <v>obj_0073c#0003</v>
      </c>
      <c r="AG56" s="50" t="str">
        <v/>
      </c>
      <c r="AZ56" s="110"/>
      <c r="BA56" s="110"/>
      <c r="BB56" s="110"/>
      <c r="BC56" s="110"/>
      <c r="BD56" s="110"/>
      <c r="BE56" s="110"/>
      <c r="BF56" s="110"/>
      <c r="BG56" s="110"/>
      <c r="BH56" s="110"/>
      <c r="BI56" s="110"/>
      <c r="BJ56" s="110"/>
      <c r="BK56" s="110"/>
      <c r="BL56" s="110"/>
      <c r="BM56" s="110"/>
    </row>
    <row r="57" spans="13:65" x14ac:dyDescent="0.2">
      <c r="M57" s="94" t="s">
        <v>60</v>
      </c>
      <c r="N57" s="94"/>
      <c r="O57" s="94" t="s">
        <v>119</v>
      </c>
      <c r="P57" s="94" t="str">
        <f t="shared" si="10"/>
        <v>EURAB1E21Y_Quote</v>
      </c>
      <c r="Q57" s="174"/>
      <c r="R57" s="106">
        <f t="shared" si="7"/>
        <v>42552</v>
      </c>
      <c r="S57" s="106">
        <f>_xll.qlInterestRateIndexValueDate(AA57,R57)</f>
        <v>42556</v>
      </c>
      <c r="T57" s="106">
        <f>_xll.qlInterestRateIndexMaturity(AA57,S57)</f>
        <v>50227</v>
      </c>
      <c r="U57" s="97">
        <f>_xll.qlIndexFixing(AA57,R57,,_xll.ohTrigger(Trigger,Trigger1M,InterestRatesTrigger))</f>
        <v>6.0301203766287489E-3</v>
      </c>
      <c r="V57" s="97" t="e">
        <f>_xll.qlQuoteValue(P57,_xll.ohTrigger(Trigger,Trigger1M,InterestRatesTrigger))</f>
        <v>#NUM!</v>
      </c>
      <c r="W57" s="97" t="b">
        <f t="shared" si="8"/>
        <v>0</v>
      </c>
      <c r="X57" s="132" t="e">
        <f t="shared" si="9"/>
        <v>#NUM!</v>
      </c>
      <c r="Y57" s="50" t="e">
        <f>ABS(X57/10000)&lt;=ABS('General Settings'!$D$25)</f>
        <v>#NUM!</v>
      </c>
      <c r="AA57" s="50" t="str">
        <f>_xll.qlSwapIndex(,,O57,SettlementDays,Currency,Calendar,FixedLegTenor,FixedLegBDC,FixedLegDayCounter,Index1M,DiscountingCurve,Permanent,Trigger,ObjectOverwrite)</f>
        <v>obj_005f2#0003</v>
      </c>
      <c r="AG57" s="50" t="str">
        <v/>
      </c>
      <c r="AZ57" s="110"/>
      <c r="BA57" s="110"/>
      <c r="BB57" s="110"/>
      <c r="BC57" s="110"/>
      <c r="BD57" s="110"/>
      <c r="BE57" s="110"/>
      <c r="BF57" s="110"/>
      <c r="BG57" s="110"/>
      <c r="BH57" s="110"/>
      <c r="BI57" s="110"/>
      <c r="BJ57" s="110"/>
      <c r="BK57" s="110"/>
      <c r="BL57" s="110"/>
      <c r="BM57" s="110"/>
    </row>
    <row r="58" spans="13:65" x14ac:dyDescent="0.2">
      <c r="M58" s="94" t="s">
        <v>60</v>
      </c>
      <c r="N58" s="94"/>
      <c r="O58" s="94" t="s">
        <v>120</v>
      </c>
      <c r="P58" s="94" t="str">
        <f t="shared" si="10"/>
        <v>EURAB1E22Y_Quote</v>
      </c>
      <c r="Q58" s="174"/>
      <c r="R58" s="106">
        <f t="shared" si="7"/>
        <v>42552</v>
      </c>
      <c r="S58" s="106">
        <f>_xll.qlInterestRateIndexValueDate(AA58,R58)</f>
        <v>42556</v>
      </c>
      <c r="T58" s="106">
        <f>_xll.qlInterestRateIndexMaturity(AA58,S58)</f>
        <v>50591</v>
      </c>
      <c r="U58" s="97">
        <f>_xll.qlIndexFixing(AA58,R58,,_xll.ohTrigger(Trigger,Trigger1M,InterestRatesTrigger))</f>
        <v>6.1607053546009049E-3</v>
      </c>
      <c r="V58" s="97" t="e">
        <f>_xll.qlQuoteValue(P58,_xll.ohTrigger(Trigger,Trigger1M,InterestRatesTrigger))</f>
        <v>#NUM!</v>
      </c>
      <c r="W58" s="97" t="b">
        <f t="shared" si="8"/>
        <v>0</v>
      </c>
      <c r="X58" s="132" t="e">
        <f t="shared" si="9"/>
        <v>#NUM!</v>
      </c>
      <c r="Y58" s="50" t="e">
        <f>ABS(X58/10000)&lt;=ABS('General Settings'!$D$25)</f>
        <v>#NUM!</v>
      </c>
      <c r="AA58" s="50" t="str">
        <f>_xll.qlSwapIndex(,,O58,SettlementDays,Currency,Calendar,FixedLegTenor,FixedLegBDC,FixedLegDayCounter,Index1M,DiscountingCurve,Permanent,Trigger,ObjectOverwrite)</f>
        <v>obj_00638#0003</v>
      </c>
      <c r="AG58" s="50" t="str">
        <v/>
      </c>
      <c r="AZ58" s="110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</row>
    <row r="59" spans="13:65" x14ac:dyDescent="0.2">
      <c r="M59" s="94" t="s">
        <v>60</v>
      </c>
      <c r="N59" s="94"/>
      <c r="O59" s="94" t="s">
        <v>121</v>
      </c>
      <c r="P59" s="94" t="str">
        <f t="shared" si="10"/>
        <v>EURAB1E23Y_Quote</v>
      </c>
      <c r="Q59" s="174"/>
      <c r="R59" s="106">
        <f t="shared" si="7"/>
        <v>42552</v>
      </c>
      <c r="S59" s="106">
        <f>_xll.qlInterestRateIndexValueDate(AA59,R59)</f>
        <v>42556</v>
      </c>
      <c r="T59" s="106">
        <f>_xll.qlInterestRateIndexMaturity(AA59,S59)</f>
        <v>50956</v>
      </c>
      <c r="U59" s="97">
        <f>_xll.qlIndexFixing(AA59,R59,,_xll.ohTrigger(Trigger,Trigger1M,InterestRatesTrigger))</f>
        <v>6.2663835806270295E-3</v>
      </c>
      <c r="V59" s="97" t="e">
        <f>_xll.qlQuoteValue(P59,_xll.ohTrigger(Trigger,Trigger1M,InterestRatesTrigger))</f>
        <v>#NUM!</v>
      </c>
      <c r="W59" s="97" t="b">
        <f t="shared" si="8"/>
        <v>0</v>
      </c>
      <c r="X59" s="132" t="e">
        <f t="shared" si="9"/>
        <v>#NUM!</v>
      </c>
      <c r="Y59" s="50" t="e">
        <f>ABS(X59/10000)&lt;=ABS('General Settings'!$D$25)</f>
        <v>#NUM!</v>
      </c>
      <c r="AA59" s="50" t="str">
        <f>_xll.qlSwapIndex(,,O59,SettlementDays,Currency,Calendar,FixedLegTenor,FixedLegBDC,FixedLegDayCounter,Index1M,DiscountingCurve,Permanent,Trigger,ObjectOverwrite)</f>
        <v>obj_0067e#0003</v>
      </c>
      <c r="AG59" s="50" t="str">
        <v/>
      </c>
      <c r="AZ59" s="110"/>
      <c r="BA59" s="110"/>
      <c r="BB59" s="110"/>
      <c r="BC59" s="110"/>
      <c r="BD59" s="110"/>
      <c r="BE59" s="110"/>
      <c r="BF59" s="110"/>
      <c r="BG59" s="110"/>
      <c r="BH59" s="110"/>
      <c r="BI59" s="110"/>
      <c r="BJ59" s="110"/>
      <c r="BK59" s="110"/>
      <c r="BL59" s="110"/>
      <c r="BM59" s="110"/>
    </row>
    <row r="60" spans="13:65" x14ac:dyDescent="0.2">
      <c r="M60" s="94" t="s">
        <v>60</v>
      </c>
      <c r="N60" s="94"/>
      <c r="O60" s="94" t="s">
        <v>122</v>
      </c>
      <c r="P60" s="94" t="str">
        <f t="shared" si="10"/>
        <v>EURAB1E24Y_Quote</v>
      </c>
      <c r="Q60" s="174"/>
      <c r="R60" s="106">
        <f t="shared" si="7"/>
        <v>42552</v>
      </c>
      <c r="S60" s="106">
        <f>_xll.qlInterestRateIndexValueDate(AA60,R60)</f>
        <v>42556</v>
      </c>
      <c r="T60" s="106">
        <f>_xll.qlInterestRateIndexMaturity(AA60,S60)</f>
        <v>51322</v>
      </c>
      <c r="U60" s="97">
        <f>_xll.qlIndexFixing(AA60,R60,,_xll.ohTrigger(Trigger,Trigger1M,InterestRatesTrigger))</f>
        <v>6.3519752814640579E-3</v>
      </c>
      <c r="V60" s="97" t="e">
        <f>_xll.qlQuoteValue(P60,_xll.ohTrigger(Trigger,Trigger1M,InterestRatesTrigger))</f>
        <v>#NUM!</v>
      </c>
      <c r="W60" s="97" t="b">
        <f t="shared" si="8"/>
        <v>0</v>
      </c>
      <c r="X60" s="132" t="e">
        <f t="shared" si="9"/>
        <v>#NUM!</v>
      </c>
      <c r="Y60" s="50" t="e">
        <f>ABS(X60/10000)&lt;=ABS('General Settings'!$D$25)</f>
        <v>#NUM!</v>
      </c>
      <c r="AA60" s="50" t="str">
        <f>_xll.qlSwapIndex(,,O60,SettlementDays,Currency,Calendar,FixedLegTenor,FixedLegBDC,FixedLegDayCounter,Index1M,DiscountingCurve,Permanent,Trigger,ObjectOverwrite)</f>
        <v>obj_00643#0003</v>
      </c>
      <c r="AG60" s="50" t="str">
        <v/>
      </c>
      <c r="AZ60" s="110"/>
      <c r="BA60" s="110"/>
      <c r="BB60" s="110"/>
      <c r="BC60" s="110"/>
      <c r="BD60" s="110"/>
      <c r="BE60" s="110"/>
      <c r="BF60" s="110"/>
      <c r="BG60" s="110"/>
      <c r="BH60" s="110"/>
      <c r="BI60" s="110"/>
      <c r="BJ60" s="110"/>
      <c r="BK60" s="110"/>
      <c r="BL60" s="110"/>
      <c r="BM60" s="110"/>
    </row>
    <row r="61" spans="13:65" x14ac:dyDescent="0.2">
      <c r="M61" s="94" t="s">
        <v>60</v>
      </c>
      <c r="N61" s="94"/>
      <c r="O61" s="94" t="s">
        <v>90</v>
      </c>
      <c r="P61" s="94" t="str">
        <f t="shared" si="10"/>
        <v>EURAB1E25Y_Quote</v>
      </c>
      <c r="Q61" s="174"/>
      <c r="R61" s="106">
        <f t="shared" si="7"/>
        <v>42552</v>
      </c>
      <c r="S61" s="106">
        <f>_xll.qlInterestRateIndexValueDate(AA61,R61)</f>
        <v>42556</v>
      </c>
      <c r="T61" s="106">
        <f>_xll.qlInterestRateIndexMaturity(AA61,S61)</f>
        <v>51687</v>
      </c>
      <c r="U61" s="97">
        <f>_xll.qlIndexFixing(AA61,R61,,_xll.ohTrigger(Trigger,Trigger1M,InterestRatesTrigger))</f>
        <v>6.4199999999994574E-3</v>
      </c>
      <c r="V61" s="97">
        <f>_xll.qlQuoteValue(P61,_xll.ohTrigger(Trigger,Trigger1M,InterestRatesTrigger))</f>
        <v>6.4200000000000004E-3</v>
      </c>
      <c r="W61" s="97" t="b">
        <f t="shared" si="8"/>
        <v>1</v>
      </c>
      <c r="X61" s="132">
        <f t="shared" si="9"/>
        <v>-5.4296844798074062E-12</v>
      </c>
      <c r="Y61" s="50" t="b">
        <f>ABS(X61/10000)&lt;=ABS('General Settings'!$D$25)</f>
        <v>1</v>
      </c>
      <c r="AA61" s="50" t="str">
        <f>_xll.qlSwapIndex(,,O61,SettlementDays,Currency,Calendar,FixedLegTenor,FixedLegBDC,FixedLegDayCounter,Index1M,DiscountingCurve,Permanent,Trigger,ObjectOverwrite)</f>
        <v>obj_0071e#0003</v>
      </c>
      <c r="AG61" s="50" t="str">
        <v/>
      </c>
      <c r="AZ61" s="110"/>
      <c r="BA61" s="110"/>
      <c r="BB61" s="110"/>
      <c r="BC61" s="110"/>
      <c r="BD61" s="110"/>
      <c r="BE61" s="110"/>
      <c r="BF61" s="110"/>
      <c r="BG61" s="110"/>
      <c r="BH61" s="110"/>
      <c r="BI61" s="110"/>
      <c r="BJ61" s="110"/>
      <c r="BK61" s="110"/>
      <c r="BL61" s="110"/>
      <c r="BM61" s="110"/>
    </row>
    <row r="62" spans="13:65" x14ac:dyDescent="0.2">
      <c r="M62" s="94" t="s">
        <v>60</v>
      </c>
      <c r="N62" s="94"/>
      <c r="O62" s="94" t="s">
        <v>123</v>
      </c>
      <c r="P62" s="94" t="str">
        <f t="shared" si="10"/>
        <v>EURAB1E26Y_Quote</v>
      </c>
      <c r="Q62" s="174"/>
      <c r="R62" s="106">
        <f t="shared" si="7"/>
        <v>42552</v>
      </c>
      <c r="S62" s="106">
        <f>_xll.qlInterestRateIndexValueDate(AA62,R62)</f>
        <v>42556</v>
      </c>
      <c r="T62" s="106">
        <f>_xll.qlInterestRateIndexMaturity(AA62,S62)</f>
        <v>52054</v>
      </c>
      <c r="U62" s="97">
        <f>_xll.qlIndexFixing(AA62,R62,,_xll.ohTrigger(Trigger,Trigger1M,InterestRatesTrigger))</f>
        <v>6.4755864150386373E-3</v>
      </c>
      <c r="V62" s="97" t="e">
        <f>_xll.qlQuoteValue(P62,_xll.ohTrigger(Trigger,Trigger1M,InterestRatesTrigger))</f>
        <v>#NUM!</v>
      </c>
      <c r="W62" s="97" t="b">
        <f t="shared" si="8"/>
        <v>0</v>
      </c>
      <c r="X62" s="132" t="e">
        <f t="shared" si="9"/>
        <v>#NUM!</v>
      </c>
      <c r="Y62" s="50" t="e">
        <f>ABS(X62/10000)&lt;=ABS('General Settings'!$D$25)</f>
        <v>#NUM!</v>
      </c>
      <c r="AA62" s="50" t="str">
        <f>_xll.qlSwapIndex(,,O62,SettlementDays,Currency,Calendar,FixedLegTenor,FixedLegBDC,FixedLegDayCounter,Index1M,DiscountingCurve,Permanent,Trigger,ObjectOverwrite)</f>
        <v>obj_006b1#0003</v>
      </c>
      <c r="AG62" s="50" t="str">
        <v/>
      </c>
      <c r="AZ62" s="110"/>
      <c r="BA62" s="110"/>
      <c r="BB62" s="110"/>
      <c r="BC62" s="110"/>
      <c r="BD62" s="110"/>
      <c r="BE62" s="110"/>
      <c r="BF62" s="110"/>
      <c r="BG62" s="110"/>
      <c r="BH62" s="110"/>
      <c r="BI62" s="110"/>
      <c r="BJ62" s="110"/>
      <c r="BK62" s="110"/>
      <c r="BL62" s="110"/>
      <c r="BM62" s="110"/>
    </row>
    <row r="63" spans="13:65" x14ac:dyDescent="0.2">
      <c r="M63" s="94" t="s">
        <v>60</v>
      </c>
      <c r="N63" s="94"/>
      <c r="O63" s="94" t="s">
        <v>91</v>
      </c>
      <c r="P63" s="94" t="str">
        <f t="shared" si="10"/>
        <v>EURAB1E27Y_Quote</v>
      </c>
      <c r="Q63" s="174"/>
      <c r="R63" s="106">
        <f t="shared" si="7"/>
        <v>42552</v>
      </c>
      <c r="S63" s="106">
        <f>_xll.qlInterestRateIndexValueDate(AA63,R63)</f>
        <v>42556</v>
      </c>
      <c r="T63" s="106">
        <f>_xll.qlInterestRateIndexMaturity(AA63,S63)</f>
        <v>52418</v>
      </c>
      <c r="U63" s="97">
        <f>_xll.qlIndexFixing(AA63,R63,,_xll.ohTrigger(Trigger,Trigger1M,InterestRatesTrigger))</f>
        <v>6.5207170182713867E-3</v>
      </c>
      <c r="V63" s="97" t="e">
        <f>_xll.qlQuoteValue(P63,_xll.ohTrigger(Trigger,Trigger1M,InterestRatesTrigger))</f>
        <v>#NUM!</v>
      </c>
      <c r="W63" s="97" t="b">
        <f t="shared" si="8"/>
        <v>0</v>
      </c>
      <c r="X63" s="132" t="e">
        <f t="shared" si="9"/>
        <v>#NUM!</v>
      </c>
      <c r="Y63" s="50" t="e">
        <f>ABS(X63/10000)&lt;=ABS('General Settings'!$D$25)</f>
        <v>#NUM!</v>
      </c>
      <c r="AA63" s="50" t="str">
        <f>_xll.qlSwapIndex(,,O63,SettlementDays,Currency,Calendar,FixedLegTenor,FixedLegBDC,FixedLegDayCounter,Index1M,DiscountingCurve,Permanent,Trigger,ObjectOverwrite)</f>
        <v>obj_006dc#0003</v>
      </c>
      <c r="AG63" s="50" t="str">
        <v/>
      </c>
      <c r="AZ63" s="110"/>
      <c r="BA63" s="110"/>
      <c r="BB63" s="110"/>
      <c r="BC63" s="110"/>
      <c r="BD63" s="110"/>
      <c r="BE63" s="110"/>
      <c r="BF63" s="110"/>
      <c r="BG63" s="110"/>
      <c r="BH63" s="110"/>
      <c r="BI63" s="110"/>
      <c r="BJ63" s="110"/>
      <c r="BK63" s="110"/>
      <c r="BL63" s="110"/>
      <c r="BM63" s="110"/>
    </row>
    <row r="64" spans="13:65" x14ac:dyDescent="0.2">
      <c r="M64" s="94" t="s">
        <v>60</v>
      </c>
      <c r="N64" s="94"/>
      <c r="O64" s="94" t="s">
        <v>124</v>
      </c>
      <c r="P64" s="94" t="str">
        <f t="shared" si="10"/>
        <v>EURAB1E28Y_Quote</v>
      </c>
      <c r="Q64" s="174"/>
      <c r="R64" s="106">
        <f t="shared" si="7"/>
        <v>42552</v>
      </c>
      <c r="S64" s="106">
        <f>_xll.qlInterestRateIndexValueDate(AA64,R64)</f>
        <v>42556</v>
      </c>
      <c r="T64" s="106">
        <f>_xll.qlInterestRateIndexMaturity(AA64,S64)</f>
        <v>52783</v>
      </c>
      <c r="U64" s="97">
        <f>_xll.qlIndexFixing(AA64,R64,,_xll.ohTrigger(Trigger,Trigger1M,InterestRatesTrigger))</f>
        <v>6.558845640373609E-3</v>
      </c>
      <c r="V64" s="97" t="e">
        <f>_xll.qlQuoteValue(P64,_xll.ohTrigger(Trigger,Trigger1M,InterestRatesTrigger))</f>
        <v>#NUM!</v>
      </c>
      <c r="W64" s="97" t="b">
        <f t="shared" si="8"/>
        <v>0</v>
      </c>
      <c r="X64" s="132" t="e">
        <f t="shared" si="9"/>
        <v>#NUM!</v>
      </c>
      <c r="Y64" s="50" t="e">
        <f>ABS(X64/10000)&lt;=ABS('General Settings'!$D$25)</f>
        <v>#NUM!</v>
      </c>
      <c r="AA64" s="50" t="str">
        <f>_xll.qlSwapIndex(,,O64,SettlementDays,Currency,Calendar,FixedLegTenor,FixedLegBDC,FixedLegDayCounter,Index1M,DiscountingCurve,Permanent,Trigger,ObjectOverwrite)</f>
        <v>obj_0073f#0003</v>
      </c>
      <c r="AG64" s="50" t="str">
        <v/>
      </c>
      <c r="AZ64" s="110"/>
      <c r="BA64" s="110"/>
      <c r="BB64" s="110"/>
      <c r="BC64" s="110"/>
      <c r="BD64" s="110"/>
      <c r="BE64" s="110"/>
      <c r="BF64" s="110"/>
      <c r="BG64" s="110"/>
      <c r="BH64" s="110"/>
      <c r="BI64" s="110"/>
      <c r="BJ64" s="110"/>
      <c r="BK64" s="110"/>
      <c r="BL64" s="110"/>
      <c r="BM64" s="110"/>
    </row>
    <row r="65" spans="13:66" x14ac:dyDescent="0.2">
      <c r="M65" s="94" t="s">
        <v>60</v>
      </c>
      <c r="N65" s="94"/>
      <c r="O65" s="94" t="s">
        <v>125</v>
      </c>
      <c r="P65" s="94" t="str">
        <f t="shared" si="10"/>
        <v>EURAB1E29Y_Quote</v>
      </c>
      <c r="Q65" s="174"/>
      <c r="R65" s="106">
        <f t="shared" si="7"/>
        <v>42552</v>
      </c>
      <c r="S65" s="106">
        <f>_xll.qlInterestRateIndexValueDate(AA65,R65)</f>
        <v>42556</v>
      </c>
      <c r="T65" s="106">
        <f>_xll.qlInterestRateIndexMaturity(AA65,S65)</f>
        <v>53148</v>
      </c>
      <c r="U65" s="97">
        <f>_xll.qlIndexFixing(AA65,R65,,_xll.ohTrigger(Trigger,Trigger1M,InterestRatesTrigger))</f>
        <v>6.5909807335618568E-3</v>
      </c>
      <c r="V65" s="97" t="e">
        <f>_xll.qlQuoteValue(P65,_xll.ohTrigger(Trigger,Trigger1M,InterestRatesTrigger))</f>
        <v>#NUM!</v>
      </c>
      <c r="W65" s="97" t="b">
        <f t="shared" si="8"/>
        <v>0</v>
      </c>
      <c r="X65" s="132" t="e">
        <f t="shared" si="9"/>
        <v>#NUM!</v>
      </c>
      <c r="Y65" s="50" t="e">
        <f>ABS(X65/10000)&lt;=ABS('General Settings'!$D$25)</f>
        <v>#NUM!</v>
      </c>
      <c r="AA65" s="50" t="str">
        <f>_xll.qlSwapIndex(,,O65,SettlementDays,Currency,Calendar,FixedLegTenor,FixedLegBDC,FixedLegDayCounter,Index1M,DiscountingCurve,Permanent,Trigger,ObjectOverwrite)</f>
        <v>obj_0061f#0003</v>
      </c>
      <c r="AG65" s="50" t="str">
        <v/>
      </c>
      <c r="AZ65" s="110"/>
      <c r="BA65" s="110"/>
      <c r="BB65" s="110"/>
      <c r="BC65" s="110"/>
      <c r="BD65" s="110"/>
      <c r="BE65" s="110"/>
      <c r="BF65" s="110"/>
      <c r="BG65" s="110"/>
      <c r="BH65" s="110"/>
      <c r="BI65" s="110"/>
      <c r="BJ65" s="110"/>
      <c r="BK65" s="110"/>
      <c r="BL65" s="110"/>
      <c r="BM65" s="110"/>
    </row>
    <row r="66" spans="13:66" x14ac:dyDescent="0.2">
      <c r="M66" s="94" t="s">
        <v>60</v>
      </c>
      <c r="N66" s="94"/>
      <c r="O66" s="94" t="s">
        <v>92</v>
      </c>
      <c r="P66" s="94" t="str">
        <f t="shared" si="10"/>
        <v>EURAB1E30Y_Quote</v>
      </c>
      <c r="Q66" s="174"/>
      <c r="R66" s="106">
        <f t="shared" si="7"/>
        <v>42552</v>
      </c>
      <c r="S66" s="106">
        <f>_xll.qlInterestRateIndexValueDate(AA66,R66)</f>
        <v>42556</v>
      </c>
      <c r="T66" s="106">
        <f>_xll.qlInterestRateIndexMaturity(AA66,S66)</f>
        <v>53513</v>
      </c>
      <c r="U66" s="97">
        <f>_xll.qlIndexFixing(AA66,R66,,_xll.ohTrigger(Trigger,Trigger1M,InterestRatesTrigger))</f>
        <v>6.6199999999965869E-3</v>
      </c>
      <c r="V66" s="97">
        <f>_xll.qlQuoteValue(P66,_xll.ohTrigger(Trigger,Trigger1M,InterestRatesTrigger))</f>
        <v>6.62E-3</v>
      </c>
      <c r="W66" s="97" t="b">
        <f t="shared" si="8"/>
        <v>1</v>
      </c>
      <c r="X66" s="132">
        <f t="shared" si="9"/>
        <v>-3.413068438984368E-11</v>
      </c>
      <c r="Y66" s="50" t="b">
        <f>ABS(X66/10000)&lt;=ABS('General Settings'!$D$25)</f>
        <v>1</v>
      </c>
      <c r="AA66" s="50" t="str">
        <f>_xll.qlSwapIndex(,,O66,SettlementDays,Currency,Calendar,FixedLegTenor,FixedLegBDC,FixedLegDayCounter,Index1M,DiscountingCurve,Permanent,Trigger,ObjectOverwrite)</f>
        <v>obj_00606#0003</v>
      </c>
      <c r="AG66" s="50" t="str">
        <v/>
      </c>
      <c r="AZ66" s="110"/>
      <c r="BA66" s="110"/>
      <c r="BB66" s="110"/>
      <c r="BC66" s="110"/>
      <c r="BD66" s="110"/>
      <c r="BE66" s="110"/>
      <c r="BF66" s="110"/>
      <c r="BG66" s="110"/>
      <c r="BH66" s="110"/>
      <c r="BI66" s="110"/>
      <c r="BJ66" s="110"/>
      <c r="BK66" s="110"/>
      <c r="BL66" s="110"/>
      <c r="BM66" s="110"/>
    </row>
    <row r="67" spans="13:66" x14ac:dyDescent="0.2">
      <c r="M67" s="94" t="s">
        <v>60</v>
      </c>
      <c r="N67" s="94"/>
      <c r="O67" s="94" t="s">
        <v>93</v>
      </c>
      <c r="P67" s="94" t="str">
        <f t="shared" si="10"/>
        <v>EURAB1E35Y_Quote</v>
      </c>
      <c r="Q67" s="174"/>
      <c r="R67" s="106">
        <f t="shared" si="7"/>
        <v>42552</v>
      </c>
      <c r="S67" s="106">
        <f>_xll.qlInterestRateIndexValueDate(AA67,R67)</f>
        <v>42556</v>
      </c>
      <c r="T67" s="106">
        <f>_xll.qlInterestRateIndexMaturity(AA67,S67)</f>
        <v>55339</v>
      </c>
      <c r="U67" s="97">
        <f>_xll.qlIndexFixing(AA67,R67,,_xll.ohTrigger(Trigger,Trigger1M,InterestRatesTrigger))</f>
        <v>6.7370836462370383E-3</v>
      </c>
      <c r="V67" s="97" t="e">
        <f>_xll.qlQuoteValue(P67,_xll.ohTrigger(Trigger,Trigger1M,InterestRatesTrigger))</f>
        <v>#NUM!</v>
      </c>
      <c r="W67" s="97" t="b">
        <f t="shared" si="8"/>
        <v>0</v>
      </c>
      <c r="X67" s="132" t="e">
        <f t="shared" si="9"/>
        <v>#NUM!</v>
      </c>
      <c r="Y67" s="50" t="e">
        <f>ABS(X67/10000)&lt;=ABS('General Settings'!$D$25)</f>
        <v>#NUM!</v>
      </c>
      <c r="AA67" s="50" t="str">
        <f>_xll.qlSwapIndex(,,O67,SettlementDays,Currency,Calendar,FixedLegTenor,FixedLegBDC,FixedLegDayCounter,Index1M,DiscountingCurve,Permanent,Trigger,ObjectOverwrite)</f>
        <v>obj_006cf#0003</v>
      </c>
      <c r="AG67" s="50" t="str">
        <v/>
      </c>
    </row>
    <row r="68" spans="13:66" x14ac:dyDescent="0.2">
      <c r="M68" s="94" t="s">
        <v>60</v>
      </c>
      <c r="N68" s="94"/>
      <c r="O68" s="94" t="s">
        <v>94</v>
      </c>
      <c r="P68" s="94" t="str">
        <f t="shared" si="10"/>
        <v>EURAB1E40Y_Quote</v>
      </c>
      <c r="Q68" s="174"/>
      <c r="R68" s="106">
        <f t="shared" si="7"/>
        <v>42552</v>
      </c>
      <c r="S68" s="106">
        <f>_xll.qlInterestRateIndexValueDate(AA68,R68)</f>
        <v>42556</v>
      </c>
      <c r="T68" s="106">
        <f>_xll.qlInterestRateIndexMaturity(AA68,S68)</f>
        <v>57166</v>
      </c>
      <c r="U68" s="97">
        <f>_xll.qlIndexFixing(AA68,R68,,_xll.ohTrigger(Trigger,Trigger1M,InterestRatesTrigger))</f>
        <v>6.7499999999810238E-3</v>
      </c>
      <c r="V68" s="97">
        <f>_xll.qlQuoteValue(P68,_xll.ohTrigger(Trigger,Trigger1M,InterestRatesTrigger))</f>
        <v>6.7500000000000008E-3</v>
      </c>
      <c r="W68" s="97" t="b">
        <f t="shared" si="8"/>
        <v>1</v>
      </c>
      <c r="X68" s="132">
        <f t="shared" si="9"/>
        <v>-1.8977007465448281E-10</v>
      </c>
      <c r="Y68" s="50" t="b">
        <f>ABS(X68/10000)&lt;=ABS('General Settings'!$D$25)</f>
        <v>1</v>
      </c>
      <c r="AA68" s="50" t="str">
        <f>_xll.qlSwapIndex(,,O68,SettlementDays,Currency,Calendar,FixedLegTenor,FixedLegBDC,FixedLegDayCounter,Index1M,DiscountingCurve,Permanent,Trigger,ObjectOverwrite)</f>
        <v>obj_00737#0003</v>
      </c>
      <c r="AG68" s="50" t="str">
        <v/>
      </c>
    </row>
    <row r="69" spans="13:66" x14ac:dyDescent="0.2">
      <c r="M69" s="94" t="s">
        <v>60</v>
      </c>
      <c r="N69" s="94"/>
      <c r="O69" s="94" t="s">
        <v>95</v>
      </c>
      <c r="P69" s="94" t="str">
        <f t="shared" si="10"/>
        <v>EURAB1E50Y_Quote</v>
      </c>
      <c r="Q69" s="174"/>
      <c r="R69" s="106">
        <f t="shared" si="7"/>
        <v>42552</v>
      </c>
      <c r="S69" s="106">
        <f>_xll.qlInterestRateIndexValueDate(AA69,R69)</f>
        <v>42556</v>
      </c>
      <c r="T69" s="106">
        <f>_xll.qlInterestRateIndexMaturity(AA69,S69)</f>
        <v>60818</v>
      </c>
      <c r="U69" s="97">
        <f>_xll.qlIndexFixing(AA69,R69,,_xll.ohTrigger(Trigger,Trigger1M,InterestRatesTrigger))</f>
        <v>6.4400000000164603E-3</v>
      </c>
      <c r="V69" s="97">
        <f>_xll.qlQuoteValue(P69,_xll.ohTrigger(Trigger,Trigger1M,InterestRatesTrigger))</f>
        <v>6.4400000000000004E-3</v>
      </c>
      <c r="W69" s="97" t="b">
        <f t="shared" si="8"/>
        <v>1</v>
      </c>
      <c r="X69" s="132">
        <f t="shared" si="9"/>
        <v>1.6459923701805934E-10</v>
      </c>
      <c r="Y69" s="50" t="b">
        <f>ABS(X69/10000)&lt;=ABS('General Settings'!$D$25)</f>
        <v>1</v>
      </c>
      <c r="AA69" s="50" t="str">
        <f>_xll.qlSwapIndex(,,O69,SettlementDays,Currency,Calendar,FixedLegTenor,FixedLegBDC,FixedLegDayCounter,Index1M,DiscountingCurve,Permanent,Trigger,ObjectOverwrite)</f>
        <v>obj_006f6#0003</v>
      </c>
      <c r="AG69" s="50" t="str">
        <v/>
      </c>
    </row>
    <row r="70" spans="13:66" x14ac:dyDescent="0.2">
      <c r="M70" s="95" t="s">
        <v>60</v>
      </c>
      <c r="N70" s="95"/>
      <c r="O70" s="95" t="s">
        <v>126</v>
      </c>
      <c r="P70" s="95" t="str">
        <f t="shared" si="10"/>
        <v>EURAB1E60Y_Quote</v>
      </c>
      <c r="Q70" s="175"/>
      <c r="R70" s="107">
        <f t="shared" si="7"/>
        <v>42552</v>
      </c>
      <c r="S70" s="107">
        <f>_xll.qlInterestRateIndexValueDate(AA70,R70)</f>
        <v>42556</v>
      </c>
      <c r="T70" s="107">
        <f>_xll.qlInterestRateIndexMaturity(AA70,S70)</f>
        <v>64472</v>
      </c>
      <c r="U70" s="98">
        <f>_xll.qlIndexFixing(AA70,R70,,_xll.ohTrigger(Trigger,Trigger1M,InterestRatesTrigger))</f>
        <v>6.3000000001310341E-3</v>
      </c>
      <c r="V70" s="98">
        <f>_xll.qlQuoteValue(P70,_xll.ohTrigger(Trigger,Trigger1M,InterestRatesTrigger))</f>
        <v>6.3E-3</v>
      </c>
      <c r="W70" s="98" t="b">
        <f t="shared" si="8"/>
        <v>1</v>
      </c>
      <c r="X70" s="176">
        <f t="shared" si="9"/>
        <v>1.310340724813841E-9</v>
      </c>
      <c r="Y70" s="51" t="b">
        <f>ABS(X70/10000)&lt;=ABS('General Settings'!$D$25)</f>
        <v>1</v>
      </c>
      <c r="AA70" s="51" t="str">
        <f>_xll.qlSwapIndex(,,O70,SettlementDays,Currency,Calendar,FixedLegTenor,FixedLegBDC,FixedLegDayCounter,Index1M,DiscountingCurve,Permanent,Trigger,ObjectOverwrite)</f>
        <v>obj_005cf#0003</v>
      </c>
      <c r="AG70" s="51" t="str">
        <v/>
      </c>
    </row>
    <row r="71" spans="13:66" x14ac:dyDescent="0.2">
      <c r="R71" s="63"/>
      <c r="S71" s="63"/>
      <c r="T71" s="63"/>
      <c r="U71" s="63"/>
      <c r="V71" s="63"/>
    </row>
    <row r="72" spans="13:66" x14ac:dyDescent="0.2">
      <c r="R72" s="63"/>
      <c r="S72" s="63"/>
      <c r="T72" s="63"/>
      <c r="U72" s="63"/>
      <c r="V72" s="63"/>
    </row>
    <row r="73" spans="13:66" x14ac:dyDescent="0.2">
      <c r="R73" s="63"/>
      <c r="S73" s="63"/>
      <c r="T73" s="63"/>
      <c r="U73" s="63"/>
      <c r="V73" s="63"/>
    </row>
    <row r="74" spans="13:66" x14ac:dyDescent="0.2">
      <c r="R74" s="63"/>
      <c r="S74" s="63"/>
      <c r="T74" s="63"/>
      <c r="U74" s="63"/>
      <c r="V74" s="63"/>
      <c r="AZ74" s="110"/>
      <c r="BA74" s="110"/>
      <c r="BB74" s="110"/>
      <c r="BC74" s="110"/>
      <c r="BD74" s="110"/>
      <c r="BE74" s="110"/>
      <c r="BF74" s="110"/>
      <c r="BG74" s="110"/>
      <c r="BH74" s="110"/>
      <c r="BI74" s="110"/>
      <c r="BJ74" s="110"/>
      <c r="BK74" s="110"/>
      <c r="BL74" s="110"/>
      <c r="BM74" s="110"/>
      <c r="BN74" s="110"/>
    </row>
    <row r="75" spans="13:66" x14ac:dyDescent="0.2">
      <c r="R75" s="63"/>
      <c r="S75" s="63"/>
      <c r="T75" s="63"/>
      <c r="U75" s="63"/>
      <c r="V75" s="63"/>
      <c r="AZ75" s="110"/>
      <c r="BA75" s="110"/>
      <c r="BB75" s="110"/>
      <c r="BC75" s="110"/>
      <c r="BD75" s="110"/>
      <c r="BE75" s="110"/>
      <c r="BF75" s="110"/>
      <c r="BG75" s="110"/>
      <c r="BH75" s="110"/>
      <c r="BI75" s="110"/>
      <c r="BJ75" s="110"/>
      <c r="BK75" s="110"/>
      <c r="BL75" s="110"/>
      <c r="BM75" s="110"/>
      <c r="BN75" s="110"/>
    </row>
    <row r="76" spans="13:66" x14ac:dyDescent="0.2">
      <c r="R76" s="63"/>
      <c r="S76" s="63"/>
      <c r="T76" s="63"/>
      <c r="U76" s="63"/>
      <c r="V76" s="63"/>
      <c r="AZ76" s="110"/>
      <c r="BA76" s="110"/>
      <c r="BB76" s="110"/>
      <c r="BC76" s="110"/>
      <c r="BD76" s="110"/>
      <c r="BE76" s="110"/>
      <c r="BF76" s="110"/>
      <c r="BG76" s="110"/>
      <c r="BH76" s="110"/>
      <c r="BI76" s="110"/>
      <c r="BJ76" s="110"/>
      <c r="BK76" s="110"/>
      <c r="BL76" s="110"/>
      <c r="BM76" s="110"/>
      <c r="BN76" s="110"/>
    </row>
    <row r="77" spans="13:66" x14ac:dyDescent="0.2">
      <c r="R77" s="63"/>
      <c r="S77" s="63"/>
      <c r="T77" s="63"/>
      <c r="U77" s="63"/>
      <c r="V77" s="63"/>
      <c r="AZ77" s="110"/>
      <c r="BA77" s="110"/>
      <c r="BB77" s="110"/>
      <c r="BC77" s="110"/>
      <c r="BD77" s="110"/>
      <c r="BE77" s="110"/>
      <c r="BF77" s="110"/>
      <c r="BG77" s="110"/>
      <c r="BH77" s="110"/>
      <c r="BI77" s="110"/>
      <c r="BJ77" s="110"/>
      <c r="BK77" s="110"/>
      <c r="BL77" s="110"/>
      <c r="BM77" s="110"/>
      <c r="BN77" s="110"/>
    </row>
    <row r="78" spans="13:66" x14ac:dyDescent="0.2">
      <c r="R78" s="63"/>
      <c r="S78" s="63"/>
      <c r="T78" s="63"/>
      <c r="U78" s="63"/>
      <c r="V78" s="63"/>
      <c r="AZ78" s="110"/>
      <c r="BA78" s="110"/>
      <c r="BB78" s="110"/>
      <c r="BC78" s="110"/>
      <c r="BD78" s="110"/>
      <c r="BE78" s="110"/>
      <c r="BF78" s="110"/>
      <c r="BG78" s="110"/>
      <c r="BH78" s="110"/>
      <c r="BI78" s="110"/>
      <c r="BJ78" s="110"/>
      <c r="BK78" s="110"/>
      <c r="BL78" s="110"/>
      <c r="BM78" s="110"/>
      <c r="BN78" s="110"/>
    </row>
    <row r="79" spans="13:66" x14ac:dyDescent="0.2">
      <c r="R79" s="63"/>
      <c r="S79" s="63"/>
      <c r="T79" s="63"/>
      <c r="U79" s="63"/>
      <c r="V79" s="63"/>
      <c r="AZ79" s="110"/>
      <c r="BA79" s="110"/>
      <c r="BB79" s="110"/>
      <c r="BC79" s="110"/>
      <c r="BD79" s="110"/>
      <c r="BE79" s="110"/>
      <c r="BF79" s="110"/>
      <c r="BG79" s="110"/>
      <c r="BH79" s="110"/>
      <c r="BI79" s="110"/>
      <c r="BJ79" s="110"/>
      <c r="BK79" s="110"/>
      <c r="BL79" s="110"/>
      <c r="BM79" s="110"/>
      <c r="BN79" s="110"/>
    </row>
    <row r="80" spans="13:66" x14ac:dyDescent="0.2">
      <c r="R80" s="63"/>
      <c r="S80" s="63"/>
      <c r="T80" s="63"/>
      <c r="U80" s="63"/>
      <c r="V80" s="63"/>
      <c r="AZ80" s="110"/>
      <c r="BA80" s="110"/>
      <c r="BB80" s="110"/>
      <c r="BC80" s="110"/>
      <c r="BD80" s="110"/>
      <c r="BE80" s="110"/>
      <c r="BF80" s="110"/>
      <c r="BG80" s="110"/>
      <c r="BH80" s="110"/>
      <c r="BI80" s="110"/>
      <c r="BJ80" s="110"/>
      <c r="BK80" s="110"/>
      <c r="BL80" s="110"/>
      <c r="BM80" s="110"/>
      <c r="BN80" s="110"/>
    </row>
    <row r="81" spans="18:66" x14ac:dyDescent="0.2">
      <c r="R81" s="63"/>
      <c r="S81" s="63"/>
      <c r="T81" s="63"/>
      <c r="U81" s="63"/>
      <c r="V81" s="63"/>
      <c r="AZ81" s="110"/>
      <c r="BA81" s="110"/>
      <c r="BB81" s="110"/>
      <c r="BC81" s="110"/>
      <c r="BD81" s="110"/>
      <c r="BE81" s="110"/>
      <c r="BF81" s="110"/>
      <c r="BG81" s="110"/>
      <c r="BH81" s="110"/>
      <c r="BI81" s="110"/>
      <c r="BJ81" s="110"/>
      <c r="BK81" s="110"/>
      <c r="BL81" s="110"/>
      <c r="BM81" s="110"/>
      <c r="BN81" s="110"/>
    </row>
    <row r="82" spans="18:66" x14ac:dyDescent="0.2">
      <c r="R82" s="63"/>
      <c r="S82" s="63"/>
      <c r="T82" s="63"/>
      <c r="U82" s="63"/>
      <c r="V82" s="63"/>
    </row>
    <row r="83" spans="18:66" x14ac:dyDescent="0.2">
      <c r="R83" s="63"/>
      <c r="S83" s="63"/>
      <c r="T83" s="63"/>
      <c r="U83" s="63"/>
      <c r="V83" s="63"/>
      <c r="AZ83" s="110"/>
      <c r="BA83" s="110"/>
      <c r="BB83" s="110"/>
      <c r="BC83" s="110"/>
      <c r="BD83" s="110"/>
      <c r="BE83" s="110"/>
      <c r="BF83" s="110"/>
      <c r="BG83" s="110"/>
      <c r="BH83" s="110"/>
      <c r="BI83" s="110"/>
      <c r="BJ83" s="110"/>
      <c r="BK83" s="110"/>
      <c r="BL83" s="110"/>
      <c r="BM83" s="110"/>
      <c r="BN83" s="110"/>
    </row>
    <row r="84" spans="18:66" x14ac:dyDescent="0.2">
      <c r="R84" s="63"/>
      <c r="S84" s="63"/>
      <c r="T84" s="63"/>
      <c r="U84" s="63"/>
      <c r="V84" s="63"/>
      <c r="AZ84" s="110"/>
      <c r="BA84" s="110"/>
      <c r="BB84" s="110"/>
      <c r="BC84" s="110"/>
      <c r="BD84" s="110"/>
      <c r="BE84" s="110"/>
      <c r="BF84" s="110"/>
      <c r="BG84" s="110"/>
      <c r="BH84" s="110"/>
      <c r="BI84" s="110"/>
      <c r="BJ84" s="110"/>
      <c r="BK84" s="110"/>
      <c r="BL84" s="110"/>
      <c r="BM84" s="110"/>
      <c r="BN84" s="110"/>
    </row>
    <row r="85" spans="18:66" x14ac:dyDescent="0.2">
      <c r="R85" s="63"/>
      <c r="S85" s="63"/>
      <c r="T85" s="63"/>
      <c r="U85" s="63"/>
      <c r="V85" s="63"/>
      <c r="AZ85" s="110"/>
      <c r="BA85" s="110"/>
      <c r="BB85" s="110"/>
      <c r="BC85" s="110"/>
      <c r="BD85" s="110"/>
      <c r="BE85" s="110"/>
      <c r="BF85" s="110"/>
      <c r="BG85" s="110"/>
      <c r="BH85" s="110"/>
      <c r="BI85" s="110"/>
      <c r="BJ85" s="110"/>
      <c r="BK85" s="110"/>
      <c r="BL85" s="110"/>
      <c r="BM85" s="110"/>
      <c r="BN85" s="110"/>
    </row>
    <row r="86" spans="18:66" x14ac:dyDescent="0.2">
      <c r="R86" s="63"/>
      <c r="S86" s="63"/>
      <c r="T86" s="63"/>
      <c r="U86" s="63"/>
      <c r="V86" s="63"/>
      <c r="AZ86" s="110"/>
      <c r="BA86" s="110"/>
      <c r="BB86" s="110"/>
      <c r="BC86" s="110"/>
      <c r="BD86" s="110"/>
      <c r="BE86" s="110"/>
      <c r="BF86" s="110"/>
      <c r="BG86" s="110"/>
      <c r="BH86" s="110"/>
      <c r="BI86" s="110"/>
      <c r="BJ86" s="110"/>
      <c r="BK86" s="110"/>
      <c r="BL86" s="110"/>
      <c r="BM86" s="110"/>
      <c r="BN86" s="110"/>
    </row>
    <row r="87" spans="18:66" x14ac:dyDescent="0.2">
      <c r="R87" s="63"/>
      <c r="S87" s="63"/>
      <c r="T87" s="63"/>
      <c r="U87" s="63"/>
      <c r="V87" s="63"/>
      <c r="AZ87" s="110"/>
      <c r="BA87" s="110"/>
      <c r="BB87" s="110"/>
      <c r="BC87" s="110"/>
      <c r="BD87" s="110"/>
      <c r="BE87" s="110"/>
      <c r="BF87" s="110"/>
      <c r="BG87" s="110"/>
      <c r="BH87" s="110"/>
      <c r="BI87" s="110"/>
      <c r="BJ87" s="110"/>
      <c r="BK87" s="110"/>
      <c r="BL87" s="110"/>
      <c r="BM87" s="110"/>
      <c r="BN87" s="110"/>
    </row>
    <row r="88" spans="18:66" x14ac:dyDescent="0.2">
      <c r="R88" s="63"/>
      <c r="S88" s="63"/>
      <c r="T88" s="63"/>
      <c r="U88" s="63"/>
      <c r="V88" s="63"/>
      <c r="AZ88" s="110"/>
      <c r="BA88" s="110"/>
      <c r="BB88" s="110"/>
      <c r="BC88" s="110"/>
      <c r="BD88" s="110"/>
      <c r="BE88" s="110"/>
      <c r="BF88" s="110"/>
      <c r="BG88" s="110"/>
      <c r="BH88" s="110"/>
      <c r="BI88" s="110"/>
      <c r="BJ88" s="110"/>
      <c r="BK88" s="110"/>
      <c r="BL88" s="110"/>
      <c r="BM88" s="110"/>
      <c r="BN88" s="110"/>
    </row>
    <row r="89" spans="18:66" x14ac:dyDescent="0.2">
      <c r="R89" s="63"/>
      <c r="S89" s="63"/>
      <c r="T89" s="63"/>
      <c r="U89" s="63"/>
      <c r="V89" s="63"/>
      <c r="AZ89" s="110"/>
      <c r="BA89" s="110"/>
      <c r="BB89" s="110"/>
      <c r="BC89" s="110"/>
      <c r="BD89" s="110"/>
      <c r="BE89" s="110"/>
      <c r="BF89" s="110"/>
      <c r="BG89" s="110"/>
      <c r="BH89" s="110"/>
      <c r="BI89" s="110"/>
      <c r="BJ89" s="110"/>
      <c r="BK89" s="110"/>
      <c r="BL89" s="110"/>
      <c r="BM89" s="110"/>
      <c r="BN89" s="110"/>
    </row>
    <row r="90" spans="18:66" x14ac:dyDescent="0.2">
      <c r="R90" s="63"/>
      <c r="S90" s="63"/>
      <c r="T90" s="63"/>
      <c r="U90" s="63"/>
      <c r="V90" s="63"/>
      <c r="AZ90" s="110"/>
      <c r="BA90" s="110"/>
      <c r="BB90" s="110"/>
      <c r="BC90" s="110"/>
      <c r="BD90" s="110"/>
      <c r="BE90" s="110"/>
      <c r="BF90" s="110"/>
      <c r="BG90" s="110"/>
      <c r="BH90" s="110"/>
      <c r="BI90" s="110"/>
      <c r="BJ90" s="110"/>
      <c r="BK90" s="110"/>
      <c r="BL90" s="110"/>
      <c r="BM90" s="110"/>
      <c r="BN90" s="110"/>
    </row>
    <row r="91" spans="18:66" x14ac:dyDescent="0.2">
      <c r="R91" s="63"/>
      <c r="S91" s="63"/>
      <c r="T91" s="63"/>
      <c r="U91" s="63"/>
      <c r="V91" s="63"/>
      <c r="AZ91" s="110"/>
      <c r="BA91" s="110"/>
      <c r="BB91" s="110"/>
      <c r="BC91" s="110"/>
      <c r="BD91" s="110"/>
      <c r="BE91" s="110"/>
      <c r="BF91" s="110"/>
      <c r="BG91" s="110"/>
      <c r="BH91" s="110"/>
      <c r="BI91" s="110"/>
      <c r="BJ91" s="110"/>
      <c r="BK91" s="110"/>
      <c r="BL91" s="110"/>
      <c r="BM91" s="110"/>
      <c r="BN91" s="110"/>
    </row>
    <row r="92" spans="18:66" x14ac:dyDescent="0.2">
      <c r="R92" s="63"/>
      <c r="S92" s="63"/>
      <c r="T92" s="63"/>
      <c r="U92" s="63"/>
      <c r="V92" s="63"/>
      <c r="AZ92" s="110"/>
      <c r="BA92" s="110"/>
      <c r="BB92" s="110"/>
      <c r="BC92" s="110"/>
      <c r="BD92" s="110"/>
      <c r="BE92" s="110"/>
      <c r="BF92" s="110"/>
      <c r="BG92" s="110"/>
      <c r="BH92" s="110"/>
      <c r="BI92" s="110"/>
      <c r="BJ92" s="110"/>
      <c r="BK92" s="110"/>
      <c r="BL92" s="110"/>
      <c r="BM92" s="110"/>
      <c r="BN92" s="110"/>
    </row>
    <row r="93" spans="18:66" x14ac:dyDescent="0.2">
      <c r="R93" s="63"/>
      <c r="S93" s="63"/>
      <c r="T93" s="63"/>
      <c r="U93" s="63"/>
      <c r="V93" s="63"/>
      <c r="AZ93" s="110"/>
      <c r="BA93" s="110"/>
      <c r="BB93" s="110"/>
      <c r="BC93" s="110"/>
      <c r="BD93" s="110"/>
      <c r="BE93" s="110"/>
      <c r="BF93" s="110"/>
      <c r="BG93" s="110"/>
      <c r="BH93" s="110"/>
      <c r="BI93" s="110"/>
      <c r="BJ93" s="110"/>
      <c r="BK93" s="110"/>
      <c r="BL93" s="110"/>
      <c r="BM93" s="110"/>
      <c r="BN93" s="110"/>
    </row>
    <row r="94" spans="18:66" x14ac:dyDescent="0.2">
      <c r="R94" s="63"/>
      <c r="S94" s="63"/>
      <c r="T94" s="63"/>
      <c r="U94" s="63"/>
      <c r="V94" s="63"/>
      <c r="AZ94" s="110"/>
      <c r="BA94" s="110"/>
      <c r="BB94" s="110"/>
      <c r="BC94" s="110"/>
      <c r="BD94" s="110"/>
      <c r="BE94" s="110"/>
      <c r="BF94" s="110"/>
      <c r="BG94" s="110"/>
      <c r="BH94" s="110"/>
      <c r="BI94" s="110"/>
      <c r="BJ94" s="110"/>
      <c r="BK94" s="110"/>
      <c r="BL94" s="110"/>
      <c r="BM94" s="110"/>
      <c r="BN94" s="110"/>
    </row>
    <row r="95" spans="18:66" x14ac:dyDescent="0.2">
      <c r="R95" s="63"/>
      <c r="S95" s="63"/>
      <c r="T95" s="63"/>
      <c r="U95" s="63"/>
      <c r="V95" s="63"/>
      <c r="AZ95" s="110"/>
      <c r="BA95" s="110"/>
      <c r="BB95" s="110"/>
      <c r="BC95" s="110"/>
      <c r="BD95" s="110"/>
      <c r="BE95" s="110"/>
      <c r="BF95" s="110"/>
      <c r="BG95" s="110"/>
      <c r="BH95" s="110"/>
      <c r="BI95" s="110"/>
      <c r="BJ95" s="110"/>
      <c r="BK95" s="110"/>
      <c r="BL95" s="110"/>
      <c r="BM95" s="110"/>
      <c r="BN95" s="110"/>
    </row>
    <row r="96" spans="18:66" x14ac:dyDescent="0.2">
      <c r="R96" s="63"/>
      <c r="S96" s="63"/>
      <c r="T96" s="63"/>
      <c r="U96" s="63"/>
      <c r="V96" s="63"/>
      <c r="AZ96" s="110"/>
      <c r="BA96" s="110"/>
      <c r="BB96" s="110"/>
      <c r="BC96" s="110"/>
      <c r="BD96" s="110"/>
      <c r="BE96" s="110"/>
      <c r="BF96" s="110"/>
      <c r="BG96" s="110"/>
      <c r="BH96" s="110"/>
      <c r="BI96" s="110"/>
      <c r="BJ96" s="110"/>
      <c r="BK96" s="110"/>
      <c r="BL96" s="110"/>
      <c r="BM96" s="110"/>
      <c r="BN96" s="110"/>
    </row>
    <row r="97" spans="18:66" x14ac:dyDescent="0.2">
      <c r="R97" s="63"/>
      <c r="S97" s="63"/>
      <c r="T97" s="63"/>
      <c r="U97" s="63"/>
      <c r="V97" s="63"/>
      <c r="AZ97" s="110"/>
      <c r="BA97" s="110"/>
      <c r="BB97" s="110"/>
      <c r="BC97" s="110"/>
      <c r="BD97" s="110"/>
      <c r="BE97" s="110"/>
      <c r="BF97" s="110"/>
      <c r="BG97" s="110"/>
      <c r="BH97" s="110"/>
      <c r="BI97" s="110"/>
      <c r="BJ97" s="110"/>
      <c r="BK97" s="110"/>
      <c r="BL97" s="110"/>
      <c r="BM97" s="110"/>
      <c r="BN97" s="110"/>
    </row>
    <row r="98" spans="18:66" x14ac:dyDescent="0.2">
      <c r="R98" s="63"/>
      <c r="S98" s="63"/>
      <c r="T98" s="63"/>
      <c r="U98" s="63"/>
      <c r="V98" s="63"/>
      <c r="AZ98" s="110"/>
      <c r="BA98" s="110"/>
      <c r="BB98" s="110"/>
      <c r="BC98" s="110"/>
      <c r="BD98" s="110"/>
      <c r="BE98" s="110"/>
      <c r="BF98" s="110"/>
      <c r="BG98" s="110"/>
      <c r="BH98" s="110"/>
      <c r="BI98" s="110"/>
      <c r="BJ98" s="110"/>
      <c r="BK98" s="110"/>
      <c r="BL98" s="110"/>
      <c r="BM98" s="110"/>
      <c r="BN98" s="110"/>
    </row>
    <row r="99" spans="18:66" x14ac:dyDescent="0.2">
      <c r="R99" s="63"/>
      <c r="S99" s="63"/>
      <c r="T99" s="63"/>
      <c r="U99" s="63"/>
      <c r="V99" s="63"/>
      <c r="AZ99" s="110"/>
      <c r="BA99" s="110"/>
      <c r="BB99" s="110"/>
      <c r="BC99" s="110"/>
      <c r="BD99" s="110"/>
      <c r="BE99" s="110"/>
      <c r="BF99" s="110"/>
      <c r="BG99" s="110"/>
      <c r="BH99" s="110"/>
      <c r="BI99" s="110"/>
      <c r="BJ99" s="110"/>
      <c r="BK99" s="110"/>
      <c r="BL99" s="110"/>
      <c r="BM99" s="110"/>
      <c r="BN99" s="110"/>
    </row>
    <row r="100" spans="18:66" x14ac:dyDescent="0.2">
      <c r="R100" s="63"/>
      <c r="S100" s="63"/>
      <c r="T100" s="63"/>
      <c r="U100" s="63"/>
      <c r="V100" s="63"/>
      <c r="AZ100" s="110"/>
      <c r="BA100" s="110"/>
      <c r="BB100" s="110"/>
      <c r="BC100" s="110"/>
      <c r="BD100" s="110"/>
      <c r="BE100" s="110"/>
      <c r="BF100" s="110"/>
      <c r="BG100" s="110"/>
      <c r="BH100" s="110"/>
      <c r="BI100" s="110"/>
      <c r="BJ100" s="110"/>
      <c r="BK100" s="110"/>
      <c r="BL100" s="110"/>
      <c r="BM100" s="110"/>
      <c r="BN100" s="110"/>
    </row>
    <row r="101" spans="18:66" x14ac:dyDescent="0.2">
      <c r="R101" s="63"/>
      <c r="S101" s="63"/>
      <c r="T101" s="63"/>
      <c r="U101" s="63"/>
      <c r="V101" s="63"/>
      <c r="AZ101" s="110"/>
      <c r="BA101" s="110"/>
      <c r="BB101" s="110"/>
      <c r="BC101" s="110"/>
      <c r="BD101" s="110"/>
      <c r="BE101" s="110"/>
      <c r="BF101" s="110"/>
      <c r="BG101" s="110"/>
      <c r="BH101" s="110"/>
      <c r="BI101" s="110"/>
      <c r="BJ101" s="110"/>
      <c r="BK101" s="110"/>
      <c r="BL101" s="110"/>
      <c r="BM101" s="110"/>
      <c r="BN101" s="110"/>
    </row>
    <row r="102" spans="18:66" x14ac:dyDescent="0.2">
      <c r="R102" s="63"/>
      <c r="S102" s="63"/>
      <c r="T102" s="63"/>
      <c r="U102" s="63"/>
      <c r="V102" s="63"/>
      <c r="AZ102" s="110"/>
      <c r="BA102" s="110"/>
      <c r="BB102" s="110"/>
      <c r="BC102" s="110"/>
      <c r="BD102" s="110"/>
      <c r="BE102" s="110"/>
      <c r="BF102" s="110"/>
      <c r="BG102" s="110"/>
      <c r="BH102" s="110"/>
      <c r="BI102" s="110"/>
      <c r="BJ102" s="110"/>
      <c r="BK102" s="110"/>
      <c r="BL102" s="110"/>
      <c r="BM102" s="110"/>
      <c r="BN102" s="110"/>
    </row>
    <row r="103" spans="18:66" x14ac:dyDescent="0.2">
      <c r="R103" s="63"/>
      <c r="S103" s="63"/>
      <c r="T103" s="63"/>
      <c r="U103" s="63"/>
      <c r="V103" s="63"/>
      <c r="AZ103" s="110"/>
      <c r="BA103" s="110"/>
      <c r="BB103" s="110"/>
      <c r="BC103" s="110"/>
      <c r="BD103" s="110"/>
      <c r="BE103" s="110"/>
      <c r="BF103" s="110"/>
      <c r="BG103" s="110"/>
      <c r="BH103" s="110"/>
      <c r="BI103" s="110"/>
      <c r="BJ103" s="110"/>
      <c r="BK103" s="110"/>
      <c r="BL103" s="110"/>
      <c r="BM103" s="110"/>
      <c r="BN103" s="110"/>
    </row>
    <row r="104" spans="18:66" x14ac:dyDescent="0.2">
      <c r="R104" s="63"/>
      <c r="S104" s="63"/>
      <c r="T104" s="63"/>
      <c r="U104" s="63"/>
      <c r="V104" s="63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</row>
    <row r="105" spans="18:66" x14ac:dyDescent="0.2">
      <c r="R105" s="63"/>
      <c r="S105" s="63"/>
      <c r="T105" s="63"/>
      <c r="U105" s="63"/>
      <c r="V105" s="63"/>
      <c r="AZ105" s="110"/>
      <c r="BA105" s="110"/>
      <c r="BB105" s="110"/>
      <c r="BC105" s="110"/>
      <c r="BD105" s="110"/>
      <c r="BE105" s="110"/>
      <c r="BF105" s="110"/>
      <c r="BG105" s="110"/>
      <c r="BH105" s="110"/>
      <c r="BI105" s="110"/>
      <c r="BJ105" s="110"/>
      <c r="BK105" s="110"/>
      <c r="BL105" s="110"/>
      <c r="BM105" s="110"/>
      <c r="BN105" s="110"/>
    </row>
    <row r="106" spans="18:66" x14ac:dyDescent="0.2">
      <c r="R106" s="63"/>
      <c r="S106" s="63"/>
      <c r="T106" s="63"/>
      <c r="U106" s="63"/>
      <c r="V106" s="63"/>
    </row>
    <row r="107" spans="18:66" x14ac:dyDescent="0.2">
      <c r="R107" s="63"/>
      <c r="S107" s="63"/>
      <c r="T107" s="63"/>
      <c r="U107" s="63"/>
      <c r="V107" s="63"/>
    </row>
    <row r="108" spans="18:66" x14ac:dyDescent="0.2">
      <c r="R108" s="63"/>
      <c r="S108" s="63"/>
      <c r="T108" s="63"/>
      <c r="U108" s="63"/>
      <c r="V108" s="63"/>
    </row>
    <row r="109" spans="18:66" x14ac:dyDescent="0.2">
      <c r="R109" s="63"/>
      <c r="S109" s="63"/>
      <c r="T109" s="63"/>
      <c r="U109" s="63"/>
      <c r="V109" s="63"/>
    </row>
    <row r="110" spans="18:66" x14ac:dyDescent="0.2">
      <c r="R110" s="63"/>
      <c r="S110" s="63"/>
      <c r="T110" s="63"/>
      <c r="U110" s="63"/>
      <c r="V110" s="63"/>
    </row>
    <row r="111" spans="18:66" x14ac:dyDescent="0.2">
      <c r="R111" s="63"/>
      <c r="S111" s="63"/>
      <c r="T111" s="63"/>
      <c r="U111" s="63"/>
      <c r="V111" s="63"/>
    </row>
    <row r="112" spans="18:66" x14ac:dyDescent="0.2">
      <c r="R112" s="63"/>
      <c r="S112" s="63"/>
      <c r="T112" s="63"/>
      <c r="U112" s="63"/>
      <c r="V112" s="63"/>
    </row>
    <row r="113" spans="18:22" x14ac:dyDescent="0.2">
      <c r="R113" s="63"/>
      <c r="S113" s="63"/>
      <c r="T113" s="63"/>
      <c r="U113" s="63"/>
      <c r="V113" s="63"/>
    </row>
    <row r="114" spans="18:22" x14ac:dyDescent="0.2">
      <c r="R114" s="63"/>
      <c r="S114" s="63"/>
      <c r="T114" s="63"/>
      <c r="U114" s="63"/>
      <c r="V114" s="63"/>
    </row>
    <row r="115" spans="18:22" x14ac:dyDescent="0.2">
      <c r="R115" s="63"/>
      <c r="S115" s="63"/>
      <c r="T115" s="63"/>
      <c r="U115" s="63"/>
      <c r="V115" s="63"/>
    </row>
    <row r="116" spans="18:22" x14ac:dyDescent="0.2">
      <c r="R116" s="63"/>
      <c r="S116" s="63"/>
      <c r="T116" s="63"/>
      <c r="U116" s="63"/>
      <c r="V116" s="63"/>
    </row>
    <row r="117" spans="18:22" x14ac:dyDescent="0.2">
      <c r="R117" s="63"/>
      <c r="S117" s="63"/>
      <c r="T117" s="63"/>
      <c r="U117" s="63"/>
      <c r="V117" s="63"/>
    </row>
    <row r="118" spans="18:22" x14ac:dyDescent="0.2">
      <c r="R118" s="63"/>
      <c r="S118" s="63"/>
      <c r="T118" s="63"/>
      <c r="U118" s="63"/>
      <c r="V118" s="63"/>
    </row>
    <row r="119" spans="18:22" x14ac:dyDescent="0.2">
      <c r="R119" s="63"/>
      <c r="S119" s="63"/>
      <c r="T119" s="63"/>
      <c r="U119" s="63"/>
      <c r="V119" s="63"/>
    </row>
    <row r="120" spans="18:22" x14ac:dyDescent="0.2">
      <c r="R120" s="63"/>
      <c r="S120" s="63"/>
      <c r="T120" s="63"/>
      <c r="U120" s="63"/>
      <c r="V120" s="63"/>
    </row>
    <row r="121" spans="18:22" x14ac:dyDescent="0.2">
      <c r="R121" s="63"/>
      <c r="S121" s="63"/>
      <c r="T121" s="63"/>
      <c r="U121" s="63"/>
      <c r="V121" s="63"/>
    </row>
    <row r="122" spans="18:22" x14ac:dyDescent="0.2">
      <c r="R122" s="63"/>
      <c r="S122" s="63"/>
      <c r="T122" s="63"/>
      <c r="U122" s="63"/>
      <c r="V122" s="63"/>
    </row>
    <row r="123" spans="18:22" x14ac:dyDescent="0.2">
      <c r="R123" s="63"/>
      <c r="S123" s="63"/>
      <c r="T123" s="63"/>
      <c r="U123" s="63"/>
      <c r="V123" s="63"/>
    </row>
    <row r="124" spans="18:22" x14ac:dyDescent="0.2">
      <c r="R124" s="63"/>
      <c r="S124" s="63"/>
      <c r="T124" s="63"/>
      <c r="U124" s="63"/>
      <c r="V124" s="63"/>
    </row>
    <row r="125" spans="18:22" x14ac:dyDescent="0.2">
      <c r="R125" s="63"/>
      <c r="S125" s="63"/>
      <c r="T125" s="63"/>
      <c r="U125" s="63"/>
      <c r="V125" s="63"/>
    </row>
    <row r="126" spans="18:22" x14ac:dyDescent="0.2">
      <c r="R126" s="63"/>
      <c r="S126" s="63"/>
      <c r="T126" s="63"/>
      <c r="U126" s="63"/>
      <c r="V126" s="63"/>
    </row>
    <row r="127" spans="18:22" x14ac:dyDescent="0.2">
      <c r="R127" s="63"/>
      <c r="S127" s="63"/>
      <c r="T127" s="63"/>
      <c r="U127" s="63"/>
      <c r="V127" s="63"/>
    </row>
    <row r="128" spans="18:22" x14ac:dyDescent="0.2">
      <c r="R128" s="63"/>
      <c r="S128" s="63"/>
      <c r="T128" s="63"/>
      <c r="U128" s="63"/>
      <c r="V128" s="63"/>
    </row>
    <row r="129" spans="18:22" x14ac:dyDescent="0.2">
      <c r="R129" s="63"/>
      <c r="S129" s="63"/>
      <c r="T129" s="63"/>
      <c r="U129" s="63"/>
      <c r="V129" s="63"/>
    </row>
    <row r="130" spans="18:22" x14ac:dyDescent="0.2">
      <c r="R130" s="63"/>
      <c r="S130" s="63"/>
      <c r="T130" s="63"/>
      <c r="U130" s="63"/>
      <c r="V130" s="63"/>
    </row>
    <row r="131" spans="18:22" x14ac:dyDescent="0.2">
      <c r="R131" s="63"/>
      <c r="S131" s="63"/>
      <c r="T131" s="63"/>
      <c r="U131" s="63"/>
      <c r="V131" s="63"/>
    </row>
    <row r="132" spans="18:22" x14ac:dyDescent="0.2">
      <c r="R132" s="63"/>
      <c r="S132" s="63"/>
      <c r="T132" s="63"/>
      <c r="U132" s="63"/>
      <c r="V132" s="63"/>
    </row>
    <row r="133" spans="18:22" x14ac:dyDescent="0.2">
      <c r="R133" s="63"/>
      <c r="S133" s="63"/>
      <c r="T133" s="63"/>
      <c r="U133" s="63"/>
      <c r="V133" s="63"/>
    </row>
    <row r="134" spans="18:22" x14ac:dyDescent="0.2">
      <c r="R134" s="63"/>
      <c r="S134" s="63"/>
      <c r="T134" s="63"/>
      <c r="U134" s="63"/>
      <c r="V134" s="63"/>
    </row>
    <row r="135" spans="18:22" x14ac:dyDescent="0.2">
      <c r="R135" s="63"/>
      <c r="S135" s="63"/>
      <c r="T135" s="63"/>
      <c r="U135" s="63"/>
      <c r="V135" s="63"/>
    </row>
    <row r="136" spans="18:22" x14ac:dyDescent="0.2">
      <c r="R136" s="63"/>
      <c r="S136" s="63"/>
      <c r="T136" s="63"/>
      <c r="U136" s="63"/>
      <c r="V136" s="63"/>
    </row>
    <row r="137" spans="18:22" x14ac:dyDescent="0.2">
      <c r="R137" s="63"/>
      <c r="S137" s="63"/>
      <c r="T137" s="63"/>
      <c r="U137" s="63"/>
      <c r="V137" s="63"/>
    </row>
    <row r="138" spans="18:22" x14ac:dyDescent="0.2">
      <c r="R138" s="63"/>
      <c r="S138" s="63"/>
      <c r="T138" s="63"/>
      <c r="U138" s="63"/>
      <c r="V138" s="63"/>
    </row>
    <row r="139" spans="18:22" x14ac:dyDescent="0.2">
      <c r="R139" s="63"/>
      <c r="S139" s="63"/>
      <c r="T139" s="63"/>
      <c r="U139" s="63"/>
      <c r="V139" s="63"/>
    </row>
    <row r="140" spans="18:22" x14ac:dyDescent="0.2">
      <c r="R140" s="63"/>
      <c r="S140" s="63"/>
      <c r="T140" s="63"/>
      <c r="U140" s="63"/>
      <c r="V140" s="63"/>
    </row>
    <row r="141" spans="18:22" x14ac:dyDescent="0.2">
      <c r="R141" s="63"/>
      <c r="S141" s="63"/>
      <c r="T141" s="63"/>
      <c r="U141" s="63"/>
      <c r="V141" s="63"/>
    </row>
    <row r="142" spans="18:22" x14ac:dyDescent="0.2">
      <c r="R142" s="63"/>
      <c r="S142" s="63"/>
      <c r="T142" s="63"/>
      <c r="U142" s="63"/>
      <c r="V142" s="63"/>
    </row>
    <row r="143" spans="18:22" x14ac:dyDescent="0.2">
      <c r="R143" s="63"/>
      <c r="S143" s="63"/>
      <c r="T143" s="63"/>
      <c r="U143" s="63"/>
      <c r="V143" s="63"/>
    </row>
    <row r="144" spans="18:22" x14ac:dyDescent="0.2">
      <c r="R144" s="63"/>
      <c r="S144" s="63"/>
      <c r="T144" s="63"/>
      <c r="U144" s="63"/>
      <c r="V144" s="63"/>
    </row>
    <row r="145" spans="18:22" x14ac:dyDescent="0.2">
      <c r="R145" s="63"/>
      <c r="S145" s="63"/>
      <c r="T145" s="63"/>
      <c r="U145" s="63"/>
      <c r="V145" s="63"/>
    </row>
    <row r="146" spans="18:22" x14ac:dyDescent="0.2">
      <c r="R146" s="63"/>
      <c r="S146" s="63"/>
      <c r="T146" s="63"/>
      <c r="U146" s="63"/>
      <c r="V146" s="63"/>
    </row>
    <row r="147" spans="18:22" x14ac:dyDescent="0.2">
      <c r="R147" s="63"/>
      <c r="S147" s="63"/>
      <c r="T147" s="63"/>
      <c r="U147" s="63"/>
      <c r="V147" s="63"/>
    </row>
    <row r="148" spans="18:22" x14ac:dyDescent="0.2">
      <c r="R148" s="63"/>
      <c r="S148" s="63"/>
      <c r="T148" s="63"/>
      <c r="U148" s="63"/>
      <c r="V148" s="63"/>
    </row>
    <row r="149" spans="18:22" x14ac:dyDescent="0.2">
      <c r="R149" s="63"/>
      <c r="S149" s="63"/>
      <c r="T149" s="63"/>
      <c r="U149" s="63"/>
      <c r="V149" s="63"/>
    </row>
    <row r="150" spans="18:22" x14ac:dyDescent="0.2">
      <c r="R150" s="63"/>
      <c r="S150" s="63"/>
      <c r="T150" s="63"/>
      <c r="U150" s="63"/>
      <c r="V150" s="63"/>
    </row>
    <row r="151" spans="18:22" x14ac:dyDescent="0.2">
      <c r="R151" s="63"/>
      <c r="S151" s="63"/>
      <c r="T151" s="63"/>
      <c r="U151" s="63"/>
      <c r="V151" s="63"/>
    </row>
    <row r="152" spans="18:22" x14ac:dyDescent="0.2">
      <c r="R152" s="63"/>
      <c r="S152" s="63"/>
      <c r="T152" s="63"/>
      <c r="U152" s="63"/>
      <c r="V152" s="63"/>
    </row>
    <row r="153" spans="18:22" x14ac:dyDescent="0.2">
      <c r="R153" s="63"/>
      <c r="S153" s="63"/>
      <c r="T153" s="63"/>
      <c r="U153" s="63"/>
      <c r="V153" s="63"/>
    </row>
    <row r="154" spans="18:22" x14ac:dyDescent="0.2">
      <c r="R154" s="63"/>
      <c r="S154" s="63"/>
      <c r="T154" s="63"/>
      <c r="U154" s="63"/>
      <c r="V154" s="63"/>
    </row>
    <row r="155" spans="18:22" x14ac:dyDescent="0.2">
      <c r="R155" s="63"/>
      <c r="S155" s="63"/>
      <c r="T155" s="63"/>
      <c r="U155" s="63"/>
      <c r="V155" s="63"/>
    </row>
    <row r="156" spans="18:22" x14ac:dyDescent="0.2">
      <c r="R156" s="63"/>
      <c r="S156" s="63"/>
      <c r="T156" s="63"/>
      <c r="U156" s="63"/>
      <c r="V156" s="63"/>
    </row>
    <row r="157" spans="18:22" x14ac:dyDescent="0.2">
      <c r="R157" s="63"/>
      <c r="S157" s="63"/>
      <c r="T157" s="63"/>
      <c r="U157" s="63"/>
      <c r="V157" s="63"/>
    </row>
    <row r="158" spans="18:22" x14ac:dyDescent="0.2">
      <c r="R158" s="63"/>
      <c r="S158" s="63"/>
      <c r="T158" s="63"/>
      <c r="U158" s="63"/>
      <c r="V158" s="63"/>
    </row>
    <row r="159" spans="18:22" x14ac:dyDescent="0.2">
      <c r="R159" s="63"/>
      <c r="S159" s="63"/>
      <c r="T159" s="63"/>
      <c r="U159" s="63"/>
      <c r="V159" s="63"/>
    </row>
    <row r="160" spans="18:22" x14ac:dyDescent="0.2">
      <c r="R160" s="63"/>
      <c r="S160" s="63"/>
      <c r="T160" s="63"/>
      <c r="U160" s="63"/>
      <c r="V160" s="63"/>
    </row>
    <row r="161" spans="18:22" x14ac:dyDescent="0.2">
      <c r="R161" s="63"/>
      <c r="S161" s="63"/>
      <c r="T161" s="63"/>
      <c r="U161" s="63"/>
      <c r="V161" s="63"/>
    </row>
    <row r="162" spans="18:22" x14ac:dyDescent="0.2">
      <c r="R162" s="63"/>
      <c r="S162" s="63"/>
      <c r="T162" s="63"/>
      <c r="U162" s="63"/>
      <c r="V162" s="63"/>
    </row>
    <row r="163" spans="18:22" x14ac:dyDescent="0.2">
      <c r="R163" s="63"/>
      <c r="S163" s="63"/>
      <c r="T163" s="63"/>
      <c r="U163" s="63"/>
      <c r="V163" s="63"/>
    </row>
    <row r="164" spans="18:22" x14ac:dyDescent="0.2">
      <c r="R164" s="63"/>
      <c r="S164" s="63"/>
      <c r="T164" s="63"/>
      <c r="U164" s="63"/>
      <c r="V164" s="63"/>
    </row>
    <row r="165" spans="18:22" x14ac:dyDescent="0.2">
      <c r="R165" s="63"/>
      <c r="S165" s="63"/>
      <c r="T165" s="63"/>
      <c r="U165" s="63"/>
      <c r="V165" s="63"/>
    </row>
    <row r="166" spans="18:22" x14ac:dyDescent="0.2">
      <c r="R166" s="63"/>
      <c r="S166" s="63"/>
      <c r="T166" s="63"/>
      <c r="U166" s="63"/>
      <c r="V166" s="63"/>
    </row>
    <row r="167" spans="18:22" x14ac:dyDescent="0.2">
      <c r="R167" s="63"/>
      <c r="S167" s="63"/>
      <c r="T167" s="63"/>
      <c r="U167" s="63"/>
      <c r="V167" s="63"/>
    </row>
    <row r="168" spans="18:22" x14ac:dyDescent="0.2">
      <c r="R168" s="63"/>
      <c r="S168" s="63"/>
      <c r="T168" s="63"/>
      <c r="U168" s="63"/>
      <c r="V168" s="63"/>
    </row>
    <row r="169" spans="18:22" x14ac:dyDescent="0.2">
      <c r="R169" s="63"/>
      <c r="S169" s="63"/>
      <c r="T169" s="63"/>
      <c r="U169" s="63"/>
      <c r="V169" s="63"/>
    </row>
    <row r="170" spans="18:22" x14ac:dyDescent="0.2">
      <c r="R170" s="63"/>
      <c r="S170" s="63"/>
      <c r="T170" s="63"/>
      <c r="U170" s="63"/>
      <c r="V170" s="63"/>
    </row>
    <row r="171" spans="18:22" x14ac:dyDescent="0.2">
      <c r="R171" s="63"/>
      <c r="S171" s="63"/>
      <c r="T171" s="63"/>
      <c r="U171" s="63"/>
      <c r="V171" s="63"/>
    </row>
    <row r="172" spans="18:22" x14ac:dyDescent="0.2">
      <c r="R172" s="63"/>
      <c r="S172" s="63"/>
      <c r="T172" s="63"/>
      <c r="U172" s="63"/>
      <c r="V172" s="63"/>
    </row>
    <row r="173" spans="18:22" x14ac:dyDescent="0.2">
      <c r="R173" s="63"/>
      <c r="S173" s="63"/>
      <c r="T173" s="63"/>
      <c r="U173" s="63"/>
      <c r="V173" s="63"/>
    </row>
    <row r="174" spans="18:22" x14ac:dyDescent="0.2">
      <c r="R174" s="63"/>
      <c r="S174" s="63"/>
      <c r="T174" s="63"/>
      <c r="U174" s="63"/>
      <c r="V174" s="63"/>
    </row>
    <row r="175" spans="18:22" x14ac:dyDescent="0.2">
      <c r="R175" s="63"/>
      <c r="S175" s="63"/>
      <c r="T175" s="63"/>
      <c r="U175" s="63"/>
      <c r="V175" s="63"/>
    </row>
    <row r="176" spans="18:22" x14ac:dyDescent="0.2">
      <c r="R176" s="63"/>
      <c r="S176" s="63"/>
      <c r="T176" s="63"/>
      <c r="U176" s="63"/>
      <c r="V176" s="63"/>
    </row>
    <row r="177" spans="18:22" x14ac:dyDescent="0.2">
      <c r="R177" s="63"/>
      <c r="S177" s="63"/>
      <c r="T177" s="63"/>
      <c r="U177" s="63"/>
      <c r="V177" s="63"/>
    </row>
    <row r="178" spans="18:22" x14ac:dyDescent="0.2">
      <c r="R178" s="63"/>
      <c r="S178" s="63"/>
      <c r="T178" s="63"/>
      <c r="U178" s="63"/>
      <c r="V178" s="63"/>
    </row>
    <row r="179" spans="18:22" x14ac:dyDescent="0.2">
      <c r="R179" s="63"/>
      <c r="S179" s="63"/>
      <c r="T179" s="63"/>
      <c r="U179" s="63"/>
      <c r="V179" s="63"/>
    </row>
    <row r="180" spans="18:22" x14ac:dyDescent="0.2">
      <c r="R180" s="63"/>
      <c r="S180" s="63"/>
      <c r="T180" s="63"/>
      <c r="U180" s="63"/>
      <c r="V180" s="63"/>
    </row>
    <row r="181" spans="18:22" x14ac:dyDescent="0.2">
      <c r="R181" s="63"/>
      <c r="S181" s="63"/>
      <c r="T181" s="63"/>
      <c r="U181" s="63"/>
      <c r="V181" s="63"/>
    </row>
    <row r="182" spans="18:22" x14ac:dyDescent="0.2">
      <c r="R182" s="63"/>
      <c r="S182" s="63"/>
      <c r="T182" s="63"/>
      <c r="U182" s="63"/>
      <c r="V182" s="63"/>
    </row>
    <row r="183" spans="18:22" x14ac:dyDescent="0.2">
      <c r="R183" s="63"/>
      <c r="S183" s="63"/>
      <c r="T183" s="63"/>
      <c r="U183" s="63"/>
      <c r="V183" s="63"/>
    </row>
    <row r="184" spans="18:22" x14ac:dyDescent="0.2">
      <c r="R184" s="63"/>
      <c r="S184" s="63"/>
      <c r="T184" s="63"/>
      <c r="U184" s="63"/>
      <c r="V184" s="63"/>
    </row>
    <row r="185" spans="18:22" x14ac:dyDescent="0.2">
      <c r="R185" s="63"/>
      <c r="S185" s="63"/>
      <c r="T185" s="63"/>
      <c r="U185" s="63"/>
      <c r="V185" s="63"/>
    </row>
    <row r="186" spans="18:22" x14ac:dyDescent="0.2">
      <c r="R186" s="63"/>
      <c r="S186" s="63"/>
      <c r="T186" s="63"/>
      <c r="U186" s="63"/>
      <c r="V186" s="63"/>
    </row>
    <row r="187" spans="18:22" x14ac:dyDescent="0.2">
      <c r="R187" s="63"/>
      <c r="S187" s="63"/>
      <c r="T187" s="63"/>
      <c r="U187" s="63"/>
      <c r="V187" s="63"/>
    </row>
    <row r="188" spans="18:22" x14ac:dyDescent="0.2">
      <c r="R188" s="63"/>
      <c r="S188" s="63"/>
      <c r="T188" s="63"/>
      <c r="U188" s="63"/>
      <c r="V188" s="63"/>
    </row>
    <row r="189" spans="18:22" x14ac:dyDescent="0.2">
      <c r="R189" s="63"/>
      <c r="S189" s="63"/>
      <c r="T189" s="63"/>
      <c r="U189" s="63"/>
      <c r="V189" s="63"/>
    </row>
    <row r="190" spans="18:22" x14ac:dyDescent="0.2">
      <c r="R190" s="63"/>
      <c r="S190" s="63"/>
      <c r="T190" s="63"/>
      <c r="U190" s="63"/>
      <c r="V190" s="63"/>
    </row>
    <row r="191" spans="18:22" x14ac:dyDescent="0.2">
      <c r="R191" s="63"/>
      <c r="S191" s="63"/>
      <c r="T191" s="63"/>
      <c r="U191" s="63"/>
      <c r="V191" s="63"/>
    </row>
    <row r="192" spans="18:22" x14ac:dyDescent="0.2">
      <c r="R192" s="63"/>
      <c r="S192" s="63"/>
      <c r="T192" s="63"/>
      <c r="U192" s="63"/>
      <c r="V192" s="63"/>
    </row>
    <row r="193" spans="18:22" x14ac:dyDescent="0.2">
      <c r="R193" s="63"/>
      <c r="S193" s="63"/>
      <c r="T193" s="63"/>
      <c r="U193" s="63"/>
      <c r="V193" s="63"/>
    </row>
    <row r="194" spans="18:22" x14ac:dyDescent="0.2">
      <c r="R194" s="63"/>
      <c r="S194" s="63"/>
      <c r="T194" s="63"/>
      <c r="U194" s="63"/>
      <c r="V194" s="63"/>
    </row>
    <row r="195" spans="18:22" x14ac:dyDescent="0.2">
      <c r="R195" s="63"/>
      <c r="S195" s="63"/>
      <c r="T195" s="63"/>
      <c r="U195" s="63"/>
      <c r="V195" s="63"/>
    </row>
    <row r="196" spans="18:22" x14ac:dyDescent="0.2">
      <c r="R196" s="63"/>
      <c r="S196" s="63"/>
      <c r="T196" s="63"/>
      <c r="U196" s="63"/>
      <c r="V196" s="63"/>
    </row>
    <row r="197" spans="18:22" x14ac:dyDescent="0.2">
      <c r="R197" s="63"/>
      <c r="S197" s="63"/>
      <c r="T197" s="63"/>
      <c r="U197" s="63"/>
      <c r="V197" s="63"/>
    </row>
    <row r="198" spans="18:22" x14ac:dyDescent="0.2">
      <c r="R198" s="63"/>
      <c r="S198" s="63"/>
      <c r="T198" s="63"/>
      <c r="U198" s="63"/>
      <c r="V198" s="63"/>
    </row>
    <row r="199" spans="18:22" x14ac:dyDescent="0.2">
      <c r="R199" s="63"/>
      <c r="S199" s="63"/>
      <c r="T199" s="63"/>
      <c r="U199" s="63"/>
      <c r="V199" s="63"/>
    </row>
    <row r="200" spans="18:22" x14ac:dyDescent="0.2">
      <c r="R200" s="63"/>
      <c r="S200" s="63"/>
      <c r="T200" s="63"/>
      <c r="U200" s="63"/>
      <c r="V200" s="63"/>
    </row>
    <row r="201" spans="18:22" x14ac:dyDescent="0.2">
      <c r="R201" s="63"/>
      <c r="S201" s="63"/>
      <c r="T201" s="63"/>
      <c r="U201" s="63"/>
      <c r="V201" s="63"/>
    </row>
    <row r="202" spans="18:22" x14ac:dyDescent="0.2">
      <c r="R202" s="63"/>
      <c r="S202" s="63"/>
      <c r="T202" s="63"/>
      <c r="U202" s="63"/>
      <c r="V202" s="63"/>
    </row>
    <row r="203" spans="18:22" x14ac:dyDescent="0.2">
      <c r="R203" s="63"/>
      <c r="S203" s="63"/>
      <c r="T203" s="63"/>
      <c r="U203" s="63"/>
      <c r="V203" s="63"/>
    </row>
    <row r="204" spans="18:22" x14ac:dyDescent="0.2">
      <c r="R204" s="63"/>
      <c r="S204" s="63"/>
      <c r="T204" s="63"/>
      <c r="U204" s="63"/>
      <c r="V204" s="63"/>
    </row>
    <row r="205" spans="18:22" x14ac:dyDescent="0.2">
      <c r="R205" s="63"/>
      <c r="S205" s="63"/>
      <c r="T205" s="63"/>
      <c r="U205" s="63"/>
      <c r="V205" s="63"/>
    </row>
    <row r="206" spans="18:22" x14ac:dyDescent="0.2">
      <c r="R206" s="63"/>
      <c r="S206" s="63"/>
      <c r="T206" s="63"/>
      <c r="U206" s="63"/>
      <c r="V206" s="63"/>
    </row>
    <row r="207" spans="18:22" x14ac:dyDescent="0.2">
      <c r="R207" s="63"/>
      <c r="S207" s="63"/>
      <c r="T207" s="63"/>
      <c r="U207" s="63"/>
      <c r="V207" s="63"/>
    </row>
    <row r="208" spans="18:22" x14ac:dyDescent="0.2">
      <c r="R208" s="63"/>
      <c r="S208" s="63"/>
      <c r="T208" s="63"/>
      <c r="U208" s="63"/>
      <c r="V208" s="63"/>
    </row>
    <row r="209" spans="18:22" x14ac:dyDescent="0.2">
      <c r="R209" s="63"/>
      <c r="S209" s="63"/>
      <c r="T209" s="63"/>
      <c r="U209" s="63"/>
      <c r="V209" s="63"/>
    </row>
    <row r="210" spans="18:22" x14ac:dyDescent="0.2">
      <c r="R210" s="63"/>
      <c r="S210" s="63"/>
      <c r="T210" s="63"/>
      <c r="U210" s="63"/>
      <c r="V210" s="63"/>
    </row>
    <row r="211" spans="18:22" x14ac:dyDescent="0.2">
      <c r="R211" s="63"/>
      <c r="S211" s="63"/>
      <c r="T211" s="63"/>
      <c r="U211" s="63"/>
      <c r="V211" s="63"/>
    </row>
    <row r="212" spans="18:22" x14ac:dyDescent="0.2">
      <c r="R212" s="63"/>
      <c r="S212" s="63"/>
      <c r="T212" s="63"/>
      <c r="U212" s="63"/>
      <c r="V212" s="63"/>
    </row>
    <row r="213" spans="18:22" x14ac:dyDescent="0.2">
      <c r="R213" s="63"/>
      <c r="S213" s="63"/>
      <c r="T213" s="63"/>
      <c r="U213" s="63"/>
      <c r="V213" s="63"/>
    </row>
    <row r="214" spans="18:22" x14ac:dyDescent="0.2">
      <c r="R214" s="63"/>
      <c r="S214" s="63"/>
      <c r="T214" s="63"/>
      <c r="U214" s="63"/>
      <c r="V214" s="63"/>
    </row>
    <row r="215" spans="18:22" x14ac:dyDescent="0.2">
      <c r="R215" s="63"/>
      <c r="S215" s="63"/>
      <c r="T215" s="63"/>
      <c r="U215" s="63"/>
      <c r="V215" s="63"/>
    </row>
    <row r="216" spans="18:22" x14ac:dyDescent="0.2">
      <c r="R216" s="63"/>
      <c r="S216" s="63"/>
      <c r="T216" s="63"/>
      <c r="U216" s="63"/>
      <c r="V216" s="63"/>
    </row>
    <row r="217" spans="18:22" x14ac:dyDescent="0.2">
      <c r="R217" s="63"/>
      <c r="S217" s="63"/>
      <c r="T217" s="63"/>
      <c r="U217" s="63"/>
      <c r="V217" s="63"/>
    </row>
    <row r="218" spans="18:22" x14ac:dyDescent="0.2">
      <c r="R218" s="63"/>
      <c r="S218" s="63"/>
      <c r="T218" s="63"/>
      <c r="U218" s="63"/>
      <c r="V218" s="63"/>
    </row>
    <row r="219" spans="18:22" x14ac:dyDescent="0.2">
      <c r="R219" s="63"/>
      <c r="S219" s="63"/>
      <c r="T219" s="63"/>
      <c r="U219" s="63"/>
      <c r="V219" s="63"/>
    </row>
    <row r="220" spans="18:22" x14ac:dyDescent="0.2">
      <c r="R220" s="63"/>
      <c r="S220" s="63"/>
      <c r="T220" s="63"/>
      <c r="U220" s="63"/>
      <c r="V220" s="63"/>
    </row>
    <row r="221" spans="18:22" x14ac:dyDescent="0.2">
      <c r="R221" s="63"/>
      <c r="S221" s="63"/>
      <c r="T221" s="63"/>
      <c r="U221" s="63"/>
      <c r="V221" s="63"/>
    </row>
    <row r="222" spans="18:22" x14ac:dyDescent="0.2">
      <c r="R222" s="63"/>
      <c r="S222" s="63"/>
      <c r="T222" s="63"/>
      <c r="U222" s="63"/>
      <c r="V222" s="63"/>
    </row>
    <row r="223" spans="18:22" x14ac:dyDescent="0.2">
      <c r="R223" s="63"/>
      <c r="S223" s="63"/>
      <c r="T223" s="63"/>
      <c r="U223" s="63"/>
      <c r="V223" s="63"/>
    </row>
    <row r="224" spans="18:22" x14ac:dyDescent="0.2">
      <c r="R224" s="63"/>
      <c r="S224" s="63"/>
      <c r="T224" s="63"/>
      <c r="U224" s="63"/>
      <c r="V224" s="63"/>
    </row>
    <row r="225" spans="18:22" x14ac:dyDescent="0.2">
      <c r="R225" s="63"/>
      <c r="S225" s="63"/>
      <c r="T225" s="63"/>
      <c r="U225" s="63"/>
      <c r="V225" s="63"/>
    </row>
    <row r="226" spans="18:22" x14ac:dyDescent="0.2">
      <c r="R226" s="63"/>
      <c r="S226" s="63"/>
      <c r="T226" s="63"/>
      <c r="U226" s="63"/>
      <c r="V226" s="63"/>
    </row>
    <row r="227" spans="18:22" x14ac:dyDescent="0.2">
      <c r="R227" s="63"/>
      <c r="S227" s="63"/>
      <c r="T227" s="63"/>
      <c r="U227" s="63"/>
      <c r="V227" s="63"/>
    </row>
    <row r="228" spans="18:22" x14ac:dyDescent="0.2">
      <c r="R228" s="63"/>
      <c r="S228" s="63"/>
      <c r="T228" s="63"/>
      <c r="U228" s="63"/>
      <c r="V228" s="63"/>
    </row>
    <row r="229" spans="18:22" x14ac:dyDescent="0.2">
      <c r="R229" s="63"/>
      <c r="S229" s="63"/>
      <c r="T229" s="63"/>
      <c r="U229" s="63"/>
      <c r="V229" s="63"/>
    </row>
    <row r="230" spans="18:22" x14ac:dyDescent="0.2">
      <c r="R230" s="63"/>
      <c r="S230" s="63"/>
      <c r="T230" s="63"/>
      <c r="U230" s="63"/>
      <c r="V230" s="63"/>
    </row>
    <row r="231" spans="18:22" x14ac:dyDescent="0.2">
      <c r="R231" s="63"/>
      <c r="S231" s="63"/>
      <c r="T231" s="63"/>
      <c r="U231" s="63"/>
      <c r="V231" s="63"/>
    </row>
    <row r="232" spans="18:22" x14ac:dyDescent="0.2">
      <c r="R232" s="63"/>
      <c r="S232" s="63"/>
      <c r="T232" s="63"/>
      <c r="U232" s="63"/>
      <c r="V232" s="63"/>
    </row>
    <row r="233" spans="18:22" x14ac:dyDescent="0.2">
      <c r="R233" s="63"/>
      <c r="S233" s="63"/>
      <c r="T233" s="63"/>
      <c r="U233" s="63"/>
      <c r="V233" s="63"/>
    </row>
    <row r="234" spans="18:22" x14ac:dyDescent="0.2">
      <c r="R234" s="63"/>
      <c r="S234" s="63"/>
      <c r="T234" s="63"/>
      <c r="U234" s="63"/>
      <c r="V234" s="63"/>
    </row>
    <row r="235" spans="18:22" x14ac:dyDescent="0.2">
      <c r="R235" s="63"/>
      <c r="S235" s="63"/>
      <c r="T235" s="63"/>
      <c r="U235" s="63"/>
      <c r="V235" s="63"/>
    </row>
    <row r="236" spans="18:22" x14ac:dyDescent="0.2">
      <c r="R236" s="63"/>
      <c r="S236" s="63"/>
      <c r="T236" s="63"/>
      <c r="U236" s="63"/>
      <c r="V236" s="63"/>
    </row>
    <row r="237" spans="18:22" x14ac:dyDescent="0.2">
      <c r="R237" s="63"/>
      <c r="S237" s="63"/>
      <c r="T237" s="63"/>
      <c r="U237" s="63"/>
      <c r="V237" s="63"/>
    </row>
    <row r="238" spans="18:22" x14ac:dyDescent="0.2">
      <c r="R238" s="63"/>
      <c r="S238" s="63"/>
      <c r="T238" s="63"/>
      <c r="U238" s="63"/>
      <c r="V238" s="63"/>
    </row>
    <row r="239" spans="18:22" x14ac:dyDescent="0.2">
      <c r="R239" s="63"/>
      <c r="S239" s="63"/>
      <c r="T239" s="63"/>
      <c r="U239" s="63"/>
      <c r="V239" s="63"/>
    </row>
    <row r="240" spans="18:22" x14ac:dyDescent="0.2">
      <c r="R240" s="63"/>
      <c r="S240" s="63"/>
      <c r="T240" s="63"/>
      <c r="U240" s="63"/>
      <c r="V240" s="63"/>
    </row>
    <row r="241" spans="18:22" x14ac:dyDescent="0.2">
      <c r="R241" s="63"/>
      <c r="S241" s="63"/>
      <c r="T241" s="63"/>
      <c r="U241" s="63"/>
      <c r="V241" s="63"/>
    </row>
    <row r="242" spans="18:22" x14ac:dyDescent="0.2">
      <c r="R242" s="63"/>
      <c r="S242" s="63"/>
      <c r="T242" s="63"/>
      <c r="U242" s="63"/>
      <c r="V242" s="63"/>
    </row>
    <row r="243" spans="18:22" x14ac:dyDescent="0.2">
      <c r="R243" s="63"/>
      <c r="S243" s="63"/>
      <c r="T243" s="63"/>
      <c r="U243" s="63"/>
      <c r="V243" s="63"/>
    </row>
    <row r="244" spans="18:22" x14ac:dyDescent="0.2">
      <c r="R244" s="63"/>
      <c r="S244" s="63"/>
      <c r="T244" s="63"/>
      <c r="U244" s="63"/>
      <c r="V244" s="63"/>
    </row>
    <row r="245" spans="18:22" x14ac:dyDescent="0.2">
      <c r="R245" s="63"/>
      <c r="S245" s="63"/>
      <c r="T245" s="63"/>
      <c r="U245" s="63"/>
      <c r="V245" s="63"/>
    </row>
    <row r="246" spans="18:22" x14ac:dyDescent="0.2">
      <c r="R246" s="63"/>
      <c r="S246" s="63"/>
      <c r="T246" s="63"/>
      <c r="U246" s="63"/>
      <c r="V246" s="63"/>
    </row>
    <row r="247" spans="18:22" x14ac:dyDescent="0.2">
      <c r="R247" s="63"/>
      <c r="S247" s="63"/>
      <c r="T247" s="63"/>
      <c r="U247" s="63"/>
      <c r="V247" s="63"/>
    </row>
    <row r="248" spans="18:22" x14ac:dyDescent="0.2">
      <c r="R248" s="63"/>
      <c r="S248" s="63"/>
      <c r="T248" s="63"/>
      <c r="U248" s="63"/>
      <c r="V248" s="63"/>
    </row>
    <row r="249" spans="18:22" x14ac:dyDescent="0.2">
      <c r="R249" s="63"/>
      <c r="S249" s="63"/>
      <c r="T249" s="63"/>
      <c r="U249" s="63"/>
      <c r="V249" s="63"/>
    </row>
    <row r="250" spans="18:22" x14ac:dyDescent="0.2">
      <c r="R250" s="63"/>
      <c r="S250" s="63"/>
      <c r="T250" s="63"/>
      <c r="U250" s="63"/>
      <c r="V250" s="63"/>
    </row>
    <row r="251" spans="18:22" x14ac:dyDescent="0.2">
      <c r="R251" s="63"/>
      <c r="S251" s="63"/>
      <c r="T251" s="63"/>
      <c r="U251" s="63"/>
      <c r="V251" s="63"/>
    </row>
    <row r="252" spans="18:22" x14ac:dyDescent="0.2">
      <c r="R252" s="63"/>
      <c r="S252" s="63"/>
      <c r="T252" s="63"/>
      <c r="U252" s="63"/>
      <c r="V252" s="63"/>
    </row>
    <row r="253" spans="18:22" x14ac:dyDescent="0.2">
      <c r="R253" s="63"/>
      <c r="S253" s="63"/>
      <c r="T253" s="63"/>
      <c r="U253" s="63"/>
      <c r="V253" s="63"/>
    </row>
    <row r="254" spans="18:22" x14ac:dyDescent="0.2">
      <c r="R254" s="63"/>
      <c r="S254" s="63"/>
      <c r="T254" s="63"/>
      <c r="U254" s="63"/>
      <c r="V254" s="63"/>
    </row>
    <row r="255" spans="18:22" x14ac:dyDescent="0.2">
      <c r="R255" s="63"/>
      <c r="S255" s="63"/>
      <c r="T255" s="63"/>
      <c r="U255" s="63"/>
      <c r="V255" s="63"/>
    </row>
    <row r="256" spans="18:22" x14ac:dyDescent="0.2">
      <c r="R256" s="63"/>
      <c r="S256" s="63"/>
      <c r="T256" s="63"/>
      <c r="U256" s="63"/>
      <c r="V256" s="63"/>
    </row>
    <row r="257" spans="18:22" x14ac:dyDescent="0.2">
      <c r="R257" s="63"/>
      <c r="S257" s="63"/>
      <c r="T257" s="63"/>
      <c r="U257" s="63"/>
      <c r="V257" s="63"/>
    </row>
    <row r="258" spans="18:22" x14ac:dyDescent="0.2">
      <c r="R258" s="63"/>
      <c r="S258" s="63"/>
      <c r="T258" s="63"/>
      <c r="U258" s="63"/>
      <c r="V258" s="63"/>
    </row>
    <row r="259" spans="18:22" x14ac:dyDescent="0.2">
      <c r="R259" s="63"/>
      <c r="S259" s="63"/>
      <c r="T259" s="63"/>
      <c r="U259" s="63"/>
      <c r="V259" s="63"/>
    </row>
    <row r="260" spans="18:22" x14ac:dyDescent="0.2">
      <c r="R260" s="63"/>
      <c r="S260" s="63"/>
      <c r="T260" s="63"/>
      <c r="U260" s="63"/>
      <c r="V260" s="63"/>
    </row>
    <row r="261" spans="18:22" x14ac:dyDescent="0.2">
      <c r="R261" s="63"/>
      <c r="S261" s="63"/>
      <c r="T261" s="63"/>
      <c r="U261" s="63"/>
      <c r="V261" s="63"/>
    </row>
    <row r="262" spans="18:22" x14ac:dyDescent="0.2">
      <c r="R262" s="63"/>
      <c r="S262" s="63"/>
      <c r="T262" s="63"/>
      <c r="U262" s="63"/>
      <c r="V262" s="63"/>
    </row>
    <row r="263" spans="18:22" x14ac:dyDescent="0.2">
      <c r="R263" s="63"/>
      <c r="S263" s="63"/>
      <c r="T263" s="63"/>
      <c r="U263" s="63"/>
      <c r="V263" s="63"/>
    </row>
    <row r="264" spans="18:22" x14ac:dyDescent="0.2">
      <c r="R264" s="63"/>
      <c r="S264" s="63"/>
      <c r="T264" s="63"/>
      <c r="U264" s="63"/>
      <c r="V264" s="63"/>
    </row>
    <row r="265" spans="18:22" x14ac:dyDescent="0.2">
      <c r="R265" s="63"/>
      <c r="S265" s="63"/>
      <c r="T265" s="63"/>
      <c r="U265" s="63"/>
      <c r="V265" s="63"/>
    </row>
    <row r="266" spans="18:22" x14ac:dyDescent="0.2">
      <c r="R266" s="63"/>
      <c r="S266" s="63"/>
      <c r="T266" s="63"/>
      <c r="U266" s="63"/>
      <c r="V266" s="63"/>
    </row>
    <row r="267" spans="18:22" x14ac:dyDescent="0.2">
      <c r="R267" s="63"/>
      <c r="S267" s="63"/>
      <c r="T267" s="63"/>
      <c r="U267" s="63"/>
      <c r="V267" s="63"/>
    </row>
    <row r="268" spans="18:22" x14ac:dyDescent="0.2">
      <c r="R268" s="63"/>
      <c r="S268" s="63"/>
      <c r="T268" s="63"/>
      <c r="U268" s="63"/>
      <c r="V268" s="63"/>
    </row>
    <row r="269" spans="18:22" x14ac:dyDescent="0.2">
      <c r="R269" s="63"/>
      <c r="S269" s="63"/>
      <c r="T269" s="63"/>
      <c r="U269" s="63"/>
      <c r="V269" s="63"/>
    </row>
    <row r="270" spans="18:22" x14ac:dyDescent="0.2">
      <c r="R270" s="63"/>
      <c r="S270" s="63"/>
      <c r="T270" s="63"/>
      <c r="U270" s="63"/>
      <c r="V270" s="63"/>
    </row>
    <row r="271" spans="18:22" x14ac:dyDescent="0.2">
      <c r="R271" s="63"/>
      <c r="S271" s="63"/>
      <c r="T271" s="63"/>
      <c r="U271" s="63"/>
      <c r="V271" s="63"/>
    </row>
    <row r="272" spans="18:22" x14ac:dyDescent="0.2">
      <c r="R272" s="63"/>
      <c r="S272" s="63"/>
      <c r="T272" s="63"/>
      <c r="U272" s="63"/>
      <c r="V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38" spans="2:26" x14ac:dyDescent="0.2">
      <c r="W3538" s="62"/>
      <c r="X3538" s="63"/>
    </row>
    <row r="3539" spans="2:26" x14ac:dyDescent="0.2">
      <c r="W3539" s="62"/>
      <c r="X3539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  <c r="Z3550" s="86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70">
    <cfRule type="cellIs" dxfId="20" priority="3" operator="equal">
      <formula>FALSE</formula>
    </cfRule>
  </conditionalFormatting>
  <conditionalFormatting sqref="M23:X23">
    <cfRule type="expression" dxfId="19" priority="2">
      <formula>ISNUMBER(MATCH($P23,$AG$23:$AG$70,0))</formula>
    </cfRule>
  </conditionalFormatting>
  <conditionalFormatting sqref="M24:X70">
    <cfRule type="expression" dxfId="18" priority="1">
      <formula>ISNUMBER(MATCH($P24,$AG$23:$AG$70,0))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23 AE3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3 AD34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8.28515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2.7109375" style="62" hidden="1" customWidth="1" outlineLevel="1"/>
    <col min="33" max="33" width="5" style="62" hidden="1" customWidth="1" outlineLevel="1"/>
    <col min="34" max="34" width="3" style="62" hidden="1" customWidth="1" outlineLevel="1"/>
    <col min="35" max="35" width="20.7109375" style="62" hidden="1" customWidth="1" outlineLevel="1"/>
    <col min="36" max="36" width="6" style="62" customWidth="1" collapsed="1"/>
    <col min="37" max="37" width="15.140625" style="62" customWidth="1"/>
    <col min="38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58" width="5" style="62" bestFit="1" customWidth="1"/>
    <col min="59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69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42551</v>
      </c>
      <c r="E3" s="73">
        <f t="shared" ref="E3:E16" si="0">EDATE(SettlementDate,$B3)</f>
        <v>42921</v>
      </c>
      <c r="F3" s="74">
        <f t="shared" ref="F3:F16" si="1">IF(B3&lt;=12,1,IF(B3&lt;=24,3,IF(B3&lt;=120,6,IF(B3&lt;=240,12,IF(B3&lt;=360,36,60)))))</f>
        <v>1</v>
      </c>
      <c r="G3" s="82">
        <f>MIN(_xll.ohPack(Data!$K$4:INDEX(Fwd3M,MATCH(E3+1,SettlementDates,1),1)))</f>
        <v>-3.6609867262422757E-3</v>
      </c>
      <c r="H3" s="53">
        <f>IF(G3&gt;=0,ROUNDDOWN(G3*10,2)/10,ROUNDUP(G3*10,2)/10)</f>
        <v>-4.0000000000000001E-3</v>
      </c>
      <c r="I3" s="82">
        <f>MAX(_xll.ohPack(Data!$K$4:INDEX(Fwd3M,MATCH(E3+1,SettlementDates,1),1)))</f>
        <v>-2.7850000000001728E-3</v>
      </c>
      <c r="J3" s="53">
        <f t="shared" ref="J3:J16" si="2">IF(I3-G3&gt;1%,(QUOTIENT(I3*10000,50)+1)*0.5%,(QUOTIENT(I3*10000,10)+1)*0.1%)</f>
        <v>-1E-3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70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42551</v>
      </c>
      <c r="E4" s="76">
        <f t="shared" si="0"/>
        <v>43286</v>
      </c>
      <c r="F4" s="77">
        <f t="shared" si="1"/>
        <v>3</v>
      </c>
      <c r="G4" s="83">
        <f>MIN(_xll.ohPack(Data!$K$4:INDEX(Fwd3M,MATCH(E4+1,SettlementDates,1),1)))</f>
        <v>-3.9097070507505549E-3</v>
      </c>
      <c r="H4" s="54">
        <f t="shared" ref="H4:H16" si="4">IF(G4&gt;=0,ROUNDDOWN(G4*10,2)/10,ROUNDUP(G4*10,2)/10)</f>
        <v>-4.0000000000000001E-3</v>
      </c>
      <c r="I4" s="83">
        <f>MAX(_xll.ohPack(Data!$K$4:INDEX(Fwd3M,MATCH(E4+1,SettlementDates,1),1)))</f>
        <v>-2.7850000000001728E-3</v>
      </c>
      <c r="J4" s="54">
        <f t="shared" si="2"/>
        <v>-1E-3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70"/>
      <c r="B5" s="67">
        <v>36</v>
      </c>
      <c r="C5" s="50" t="str">
        <f>_xll.qlPeriodEquivalent(B5&amp;"M")</f>
        <v>3Y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42551</v>
      </c>
      <c r="E5" s="76">
        <f t="shared" si="0"/>
        <v>43651</v>
      </c>
      <c r="F5" s="77">
        <f t="shared" si="1"/>
        <v>6</v>
      </c>
      <c r="G5" s="83">
        <f>MIN(_xll.ohPack(Data!$K$4:INDEX(Fwd3M,MATCH(E5+1,SettlementDates,1),1)))</f>
        <v>-3.9097070507505549E-3</v>
      </c>
      <c r="H5" s="54">
        <f t="shared" si="4"/>
        <v>-4.0000000000000001E-3</v>
      </c>
      <c r="I5" s="83">
        <f>MAX(_xll.ohPack(Data!$K$4:INDEX(Fwd3M,MATCH(E5+1,SettlementDates,1),1)))</f>
        <v>-2.7850000000001728E-3</v>
      </c>
      <c r="J5" s="54">
        <f t="shared" si="2"/>
        <v>-1E-3</v>
      </c>
      <c r="K5" s="83">
        <f t="shared" si="3"/>
        <v>5.0000000000000001E-4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70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46208</v>
      </c>
      <c r="F6" s="77">
        <f t="shared" si="1"/>
        <v>6</v>
      </c>
      <c r="G6" s="83">
        <f>MIN(_xll.ohPack(Data!$K$4:INDEX(Fwd3M,MATCH(E6+1,SettlementDates,1),1)))</f>
        <v>-3.9097070507505549E-3</v>
      </c>
      <c r="H6" s="54">
        <f t="shared" si="4"/>
        <v>-4.0000000000000001E-3</v>
      </c>
      <c r="I6" s="83">
        <f>MAX(_xll.ohPack(Data!$K$4:INDEX(Fwd3M,MATCH(E6+1,SettlementDates,1),1)))</f>
        <v>1.1843779218356583E-2</v>
      </c>
      <c r="J6" s="54">
        <f t="shared" si="2"/>
        <v>1.4999999999999999E-2</v>
      </c>
      <c r="K6" s="83">
        <f t="shared" si="3"/>
        <v>2.5000000000000001E-3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70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49861</v>
      </c>
      <c r="F7" s="77">
        <f t="shared" si="1"/>
        <v>12</v>
      </c>
      <c r="G7" s="83">
        <f>MIN(_xll.ohPack(Data!$K$4:INDEX(Fwd3M,MATCH(E7+1,SettlementDates,1),1)))</f>
        <v>-3.9097070507505549E-3</v>
      </c>
      <c r="H7" s="54">
        <f t="shared" si="4"/>
        <v>-4.0000000000000001E-3</v>
      </c>
      <c r="I7" s="83">
        <f>MAX(_xll.ohPack(Data!$K$4:INDEX(Fwd3M,MATCH(E7+1,SettlementDates,1),1)))</f>
        <v>1.3123303316220842E-2</v>
      </c>
      <c r="J7" s="54">
        <f t="shared" si="2"/>
        <v>1.4999999999999999E-2</v>
      </c>
      <c r="K7" s="83">
        <f t="shared" si="3"/>
        <v>2.5000000000000001E-3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70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53513</v>
      </c>
      <c r="F8" s="77">
        <f t="shared" si="1"/>
        <v>36</v>
      </c>
      <c r="G8" s="83">
        <f>MIN(_xll.ohPack(Data!$K$4:INDEX(Fwd3M,MATCH(E8+1,SettlementDates,1),1)))</f>
        <v>-3.9097070507505549E-3</v>
      </c>
      <c r="H8" s="54">
        <f t="shared" si="4"/>
        <v>-4.0000000000000001E-3</v>
      </c>
      <c r="I8" s="83">
        <f>MAX(_xll.ohPack(Data!$K$4:INDEX(Fwd3M,MATCH(E8+1,SettlementDates,1),1)))</f>
        <v>1.3123303316220842E-2</v>
      </c>
      <c r="J8" s="54">
        <f t="shared" si="2"/>
        <v>1.4999999999999999E-2</v>
      </c>
      <c r="K8" s="83">
        <f t="shared" si="3"/>
        <v>2.5000000000000001E-3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71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64471</v>
      </c>
      <c r="F9" s="77">
        <f t="shared" si="1"/>
        <v>60</v>
      </c>
      <c r="G9" s="84">
        <f>MIN(_xll.ohPack(Data!$K$4:INDEX(Fwd3M,MATCH(E9+1,SettlementDates,1),1)))</f>
        <v>-3.9097070507505549E-3</v>
      </c>
      <c r="H9" s="55">
        <f t="shared" si="4"/>
        <v>-4.0000000000000001E-3</v>
      </c>
      <c r="I9" s="84">
        <f>MAX(_xll.ohPack(Data!$K$4:INDEX(Fwd3M,MATCH(E9+1,SettlementDates,1),1)))</f>
        <v>1.3123303316220842E-2</v>
      </c>
      <c r="J9" s="55">
        <f t="shared" si="2"/>
        <v>1.4999999999999999E-2</v>
      </c>
      <c r="K9" s="84">
        <f t="shared" si="3"/>
        <v>2.5000000000000001E-3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69" t="s">
        <v>49</v>
      </c>
      <c r="B10" s="67">
        <v>12</v>
      </c>
      <c r="C10" s="52" t="str">
        <f>_xll.qlPeriodEquivalent(B10&amp;"M")</f>
        <v>1Y</v>
      </c>
      <c r="D10" s="72">
        <f>D3</f>
        <v>42551</v>
      </c>
      <c r="E10" s="73">
        <f t="shared" si="0"/>
        <v>42921</v>
      </c>
      <c r="F10" s="78">
        <f t="shared" si="1"/>
        <v>1</v>
      </c>
      <c r="G10" s="83">
        <f>MIN(_xll.ohPack(Data!$O$4:INDEX(ONFwd3M,MATCH(E10+1,SettlementDates,1),1)))</f>
        <v>-3.6080914229952299E-3</v>
      </c>
      <c r="H10" s="54">
        <f t="shared" si="4"/>
        <v>-4.0000000000000001E-3</v>
      </c>
      <c r="I10" s="83">
        <f>MAX(_xll.ohPack(Data!$O$4:INDEX(ONFwd3M,MATCH(E10+1,SettlementDates,1),1)))</f>
        <v>-2.6872808177769159E-3</v>
      </c>
      <c r="J10" s="54">
        <f t="shared" si="2"/>
        <v>-1E-3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70"/>
      <c r="B11" s="67">
        <v>24</v>
      </c>
      <c r="C11" s="50" t="str">
        <f>_xll.qlPeriodEquivalent(B11&amp;"M")</f>
        <v>2Y</v>
      </c>
      <c r="D11" s="75">
        <f t="shared" ref="D11:D16" si="5">D4</f>
        <v>42551</v>
      </c>
      <c r="E11" s="76">
        <f t="shared" si="0"/>
        <v>43286</v>
      </c>
      <c r="F11" s="77">
        <f t="shared" si="1"/>
        <v>3</v>
      </c>
      <c r="G11" s="83">
        <f>MIN(_xll.ohPack(Data!$O$4:INDEX(ONFwd3M,MATCH(E11+1,SettlementDates,1),1)))</f>
        <v>-3.918304306735898E-3</v>
      </c>
      <c r="H11" s="54">
        <f t="shared" si="4"/>
        <v>-4.0000000000000001E-3</v>
      </c>
      <c r="I11" s="83">
        <f>MAX(_xll.ohPack(Data!$O$4:INDEX(ONFwd3M,MATCH(E11+1,SettlementDates,1),1)))</f>
        <v>-2.6872808177769159E-3</v>
      </c>
      <c r="J11" s="54">
        <f t="shared" si="2"/>
        <v>-1E-3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70"/>
      <c r="B12" s="67">
        <v>60</v>
      </c>
      <c r="C12" s="50" t="str">
        <f>_xll.qlPeriodEquivalent(B12&amp;"M")</f>
        <v>5Y</v>
      </c>
      <c r="D12" s="75">
        <f t="shared" si="5"/>
        <v>42551</v>
      </c>
      <c r="E12" s="76">
        <f t="shared" si="0"/>
        <v>44382</v>
      </c>
      <c r="F12" s="77">
        <f t="shared" si="1"/>
        <v>6</v>
      </c>
      <c r="G12" s="83">
        <f>MIN(_xll.ohPack(Data!$O$4:INDEX(ONFwd3M,MATCH(E12+1,SettlementDates,1),1)))</f>
        <v>-3.918304306735898E-3</v>
      </c>
      <c r="H12" s="54">
        <f t="shared" si="4"/>
        <v>-4.0000000000000001E-3</v>
      </c>
      <c r="I12" s="83">
        <f>MAX(_xll.ohPack(Data!$O$4:INDEX(ONFwd3M,MATCH(E12+1,SettlementDates,1),1)))</f>
        <v>7.5444248768263833E-4</v>
      </c>
      <c r="J12" s="54">
        <f t="shared" si="2"/>
        <v>1E-3</v>
      </c>
      <c r="K12" s="83">
        <f t="shared" si="3"/>
        <v>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70"/>
      <c r="B13" s="67">
        <v>120</v>
      </c>
      <c r="C13" s="50" t="str">
        <f>_xll.qlPeriodEquivalent(B13&amp;"M")</f>
        <v>10Y</v>
      </c>
      <c r="D13" s="75">
        <f t="shared" si="5"/>
        <v>42551</v>
      </c>
      <c r="E13" s="76">
        <f t="shared" si="0"/>
        <v>46208</v>
      </c>
      <c r="F13" s="77">
        <f t="shared" si="1"/>
        <v>6</v>
      </c>
      <c r="G13" s="83">
        <f>MIN(_xll.ohPack(Data!$O$4:INDEX(ONFwd3M,MATCH(E13+1,SettlementDates,1),1)))</f>
        <v>-3.918304306735898E-3</v>
      </c>
      <c r="H13" s="54">
        <f t="shared" si="4"/>
        <v>-4.0000000000000001E-3</v>
      </c>
      <c r="I13" s="83">
        <f>MAX(_xll.ohPack(Data!$O$4:INDEX(ONFwd3M,MATCH(E13+1,SettlementDates,1),1)))</f>
        <v>1.1690914414552722E-2</v>
      </c>
      <c r="J13" s="54">
        <f t="shared" si="2"/>
        <v>1.4999999999999999E-2</v>
      </c>
      <c r="K13" s="83">
        <f t="shared" si="3"/>
        <v>2.5000000000000001E-3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70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49861</v>
      </c>
      <c r="F14" s="77">
        <f t="shared" si="1"/>
        <v>12</v>
      </c>
      <c r="G14" s="83">
        <f>MIN(_xll.ohPack(Data!$O$4:INDEX(ONFwd3M,MATCH(E14+1,SettlementDates,1),1)))</f>
        <v>-3.918304306735898E-3</v>
      </c>
      <c r="H14" s="54">
        <f t="shared" si="4"/>
        <v>-4.0000000000000001E-3</v>
      </c>
      <c r="I14" s="83">
        <f>MAX(_xll.ohPack(Data!$O$4:INDEX(ONFwd3M,MATCH(E14+1,SettlementDates,1),1)))</f>
        <v>1.3102151190951261E-2</v>
      </c>
      <c r="J14" s="54">
        <f t="shared" si="2"/>
        <v>1.4999999999999999E-2</v>
      </c>
      <c r="K14" s="83">
        <f t="shared" si="3"/>
        <v>2.5000000000000001E-3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70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53513</v>
      </c>
      <c r="F15" s="77">
        <f t="shared" si="1"/>
        <v>36</v>
      </c>
      <c r="G15" s="83">
        <f>MIN(_xll.ohPack(Data!$O$4:INDEX(ONFwd3M,MATCH(E15+1,SettlementDates,1),1)))</f>
        <v>-3.918304306735898E-3</v>
      </c>
      <c r="H15" s="54">
        <f t="shared" si="4"/>
        <v>-4.0000000000000001E-3</v>
      </c>
      <c r="I15" s="83">
        <f>MAX(_xll.ohPack(Data!$O$4:INDEX(ONFwd3M,MATCH(E15+1,SettlementDates,1),1)))</f>
        <v>1.3102151190951261E-2</v>
      </c>
      <c r="J15" s="54">
        <f t="shared" si="2"/>
        <v>1.4999999999999999E-2</v>
      </c>
      <c r="K15" s="83">
        <f t="shared" si="3"/>
        <v>2.5000000000000001E-3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71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64471</v>
      </c>
      <c r="F16" s="81">
        <f t="shared" si="1"/>
        <v>60</v>
      </c>
      <c r="G16" s="84">
        <f>MIN(_xll.ohPack(Data!$O$4:INDEX(ONFwd3M,MATCH(E16+1,SettlementDates,1),1)))</f>
        <v>-3.918304306735898E-3</v>
      </c>
      <c r="H16" s="55">
        <f t="shared" si="4"/>
        <v>-4.0000000000000001E-3</v>
      </c>
      <c r="I16" s="84">
        <f>MAX(_xll.ohPack(Data!$O$4:INDEX(ONFwd3M,MATCH(E16+1,SettlementDates,1),1)))</f>
        <v>1.3102151190951261E-2</v>
      </c>
      <c r="J16" s="55">
        <f t="shared" si="2"/>
        <v>1.4999999999999999E-2</v>
      </c>
      <c r="K16" s="84">
        <f t="shared" si="3"/>
        <v>2.5000000000000001E-3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5" collapsed="1" x14ac:dyDescent="0.2">
      <c r="R17" s="63"/>
      <c r="S17" s="63"/>
      <c r="T17" s="63"/>
      <c r="U17" s="63"/>
      <c r="V17" s="63"/>
    </row>
    <row r="18" spans="3:35" x14ac:dyDescent="0.2">
      <c r="C18" s="62"/>
      <c r="M18" s="109" t="s">
        <v>143</v>
      </c>
      <c r="Q18" s="63"/>
      <c r="R18" s="63"/>
      <c r="S18" s="63"/>
      <c r="T18" s="63"/>
      <c r="V18" s="63"/>
      <c r="AA18" s="61"/>
    </row>
    <row r="19" spans="3:35" x14ac:dyDescent="0.2">
      <c r="M19" s="101"/>
      <c r="P19" s="63"/>
      <c r="Q19" s="63"/>
      <c r="R19" s="63"/>
      <c r="S19" s="63"/>
      <c r="T19" s="63"/>
      <c r="V19" s="63"/>
      <c r="AA19" s="85"/>
    </row>
    <row r="20" spans="3:35" x14ac:dyDescent="0.2">
      <c r="P20" s="63"/>
      <c r="Q20" s="63"/>
      <c r="R20" s="63"/>
      <c r="S20" s="63"/>
      <c r="T20" s="63"/>
      <c r="U20" s="63"/>
      <c r="V20" s="63"/>
      <c r="Y20" s="63"/>
    </row>
    <row r="21" spans="3:35" ht="13.5" x14ac:dyDescent="0.2">
      <c r="M21" s="90" t="s">
        <v>109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5" x14ac:dyDescent="0.2">
      <c r="J22" s="62"/>
      <c r="K22" s="122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  <c r="AI22" s="104" t="s">
        <v>159</v>
      </c>
    </row>
    <row r="23" spans="3:35" x14ac:dyDescent="0.2">
      <c r="J23" s="62"/>
      <c r="K23" s="62"/>
      <c r="L23" s="62"/>
      <c r="M23" s="94" t="s">
        <v>146</v>
      </c>
      <c r="N23" s="94" t="s">
        <v>30</v>
      </c>
      <c r="O23" s="94" t="str">
        <f t="shared" ref="O23:O34" si="6">LEFT(N23,LEN(N23)-1)+3&amp;"M"</f>
        <v>4M</v>
      </c>
      <c r="P23" s="94" t="str">
        <f t="shared" ref="P23:P34" si="7">Currency&amp;LEFT(N23,LEN(N23)-1)&amp;"x"&amp;LEFT(O23,LEN(O23)-1)&amp;"F"&amp;QuoteSuffix</f>
        <v>EUR1x4F_Quote</v>
      </c>
      <c r="Q23" s="174"/>
      <c r="R23" s="106">
        <f>_xll.qlInterestRateIndexFixingDate(Index3M,S23)</f>
        <v>42585</v>
      </c>
      <c r="S23" s="106">
        <f>_xll.qlCalendarAdvance(Calendar,SettlementDate,N23,"mf",TRUE)</f>
        <v>42587</v>
      </c>
      <c r="T23" s="106">
        <f>_xll.qlCalendarAdvance(Calendar,SettlementDate,O23,"mf",TRUE)</f>
        <v>42681</v>
      </c>
      <c r="U23" s="97">
        <f>_xll.qlIndexFixing(Index3M,R23,TRUE,_xll.ohTrigger(Trigger,Trigger3M,InterestRatesTrigger))</f>
        <v>-2.980000000000559E-3</v>
      </c>
      <c r="V23" s="97">
        <f>IFERROR(_xll.qlQuoteValue(P23,_xll.ohTrigger(Trigger,Trigger3M,InterestRatesTrigger)),NA())</f>
        <v>-2.9800000000000004E-3</v>
      </c>
      <c r="W23" s="94" t="b">
        <f>NOT(ISERROR(V23))</f>
        <v>1</v>
      </c>
      <c r="X23" s="124">
        <f>(U23-V23)*10000</f>
        <v>-5.5858095926453188E-12</v>
      </c>
      <c r="Y23" s="50" t="b">
        <f>ABS(X23/10000)&lt;=ABS('General Settings'!$D$26)</f>
        <v>1</v>
      </c>
      <c r="AG23" s="126" t="e">
        <f>NA()</f>
        <v>#N/A</v>
      </c>
      <c r="AI23" s="50" t="str">
        <f t="array" ref="AI23:AI104">_xll.ohGroupList("EUR3M_instruments",Trigger3M)</f>
        <v>EUR1MD_SYNTH3M_Quote</v>
      </c>
    </row>
    <row r="24" spans="3:35" x14ac:dyDescent="0.2">
      <c r="M24" s="94" t="s">
        <v>146</v>
      </c>
      <c r="N24" s="94" t="s">
        <v>63</v>
      </c>
      <c r="O24" s="94" t="str">
        <f t="shared" si="6"/>
        <v>5M</v>
      </c>
      <c r="P24" s="94" t="str">
        <f t="shared" si="7"/>
        <v>EUR2x5F_Quote</v>
      </c>
      <c r="Q24" s="174"/>
      <c r="R24" s="106">
        <f>_xll.qlInterestRateIndexFixingDate(Index3M,S24)</f>
        <v>42614</v>
      </c>
      <c r="S24" s="106">
        <f>_xll.qlCalendarAdvance(Calendar,SettlementDate,N24,"mf",TRUE)</f>
        <v>42618</v>
      </c>
      <c r="T24" s="106">
        <f>_xll.qlCalendarAdvance(Calendar,SettlementDate,O24,"mf",TRUE)</f>
        <v>42709</v>
      </c>
      <c r="U24" s="97">
        <f>_xll.qlIndexFixing(Index3M,R24,TRUE,_xll.ohTrigger(Trigger,Trigger3M,InterestRatesTrigger))</f>
        <v>-3.1200000000004119E-3</v>
      </c>
      <c r="V24" s="97">
        <f>IFERROR(_xll.qlQuoteValue(P24,_xll.ohTrigger(Trigger,Trigger3M,InterestRatesTrigger)),NA())</f>
        <v>-3.1200000000000004E-3</v>
      </c>
      <c r="W24" s="94" t="b">
        <f t="shared" ref="W24:W34" si="8">NOT(ISERROR(V24))</f>
        <v>1</v>
      </c>
      <c r="X24" s="124">
        <f t="shared" ref="X24:X60" si="9">(U24-V24)*10000</f>
        <v>-4.1156314467549748E-12</v>
      </c>
      <c r="Y24" s="50" t="b">
        <f>ABS(X24/10000)&lt;=ABS('General Settings'!$D$26)</f>
        <v>1</v>
      </c>
      <c r="AG24" s="127" t="e">
        <f>NA()</f>
        <v>#N/A</v>
      </c>
      <c r="AI24" s="50" t="str">
        <v>EUR2MD_SYNTH3M_Quote</v>
      </c>
    </row>
    <row r="25" spans="3:35" x14ac:dyDescent="0.2">
      <c r="K25" s="122" t="b">
        <v>1</v>
      </c>
      <c r="M25" s="94" t="s">
        <v>146</v>
      </c>
      <c r="N25" s="94" t="s">
        <v>31</v>
      </c>
      <c r="O25" s="94" t="str">
        <f t="shared" si="6"/>
        <v>6M</v>
      </c>
      <c r="P25" s="94" t="str">
        <f t="shared" si="7"/>
        <v>EUR3x6F_Quote</v>
      </c>
      <c r="Q25" s="174"/>
      <c r="R25" s="106">
        <f>_xll.qlInterestRateIndexFixingDate(Index3M,S25)</f>
        <v>42646</v>
      </c>
      <c r="S25" s="106">
        <f>_xll.qlCalendarAdvance(Calendar,SettlementDate,N25,"mf",TRUE)</f>
        <v>42648</v>
      </c>
      <c r="T25" s="106">
        <f>_xll.qlCalendarAdvance(Calendar,SettlementDate,O25,"mf",TRUE)</f>
        <v>42740</v>
      </c>
      <c r="U25" s="97">
        <f>_xll.qlIndexFixing(Index3M,R25,TRUE,_xll.ohTrigger(Trigger,Trigger3M,InterestRatesTrigger))</f>
        <v>-3.2100000000003506E-3</v>
      </c>
      <c r="V25" s="97">
        <f>IFERROR(_xll.qlQuoteValue(P25,_xll.ohTrigger(Trigger,Trigger3M,InterestRatesTrigger)),NA())</f>
        <v>-3.2100000000000002E-3</v>
      </c>
      <c r="W25" s="94" t="b">
        <f t="shared" si="8"/>
        <v>1</v>
      </c>
      <c r="X25" s="124">
        <f t="shared" si="9"/>
        <v>-3.5041414214731503E-12</v>
      </c>
      <c r="Y25" s="50" t="b">
        <f>ABS(X25/10000)&lt;=ABS('General Settings'!$D$26)</f>
        <v>1</v>
      </c>
      <c r="AG25" s="127" t="e">
        <f>NA()</f>
        <v>#N/A</v>
      </c>
      <c r="AI25" s="50" t="str">
        <v>EUR3MD_SYNTH3M_Quote</v>
      </c>
    </row>
    <row r="26" spans="3:35" x14ac:dyDescent="0.2">
      <c r="M26" s="94" t="s">
        <v>146</v>
      </c>
      <c r="N26" s="94" t="s">
        <v>64</v>
      </c>
      <c r="O26" s="94" t="str">
        <f t="shared" si="6"/>
        <v>7M</v>
      </c>
      <c r="P26" s="94" t="str">
        <f t="shared" si="7"/>
        <v>EUR4x7F_Quote</v>
      </c>
      <c r="Q26" s="174"/>
      <c r="R26" s="106">
        <f>_xll.qlInterestRateIndexFixingDate(Index3M,S26)</f>
        <v>42677</v>
      </c>
      <c r="S26" s="106">
        <f>_xll.qlCalendarAdvance(Calendar,SettlementDate,N26,"mf",TRUE)</f>
        <v>42681</v>
      </c>
      <c r="T26" s="106">
        <f>_xll.qlCalendarAdvance(Calendar,SettlementDate,O26,"mf",TRUE)</f>
        <v>42772</v>
      </c>
      <c r="U26" s="97">
        <f>_xll.qlIndexFixing(Index3M,R26,TRUE,_xll.ohTrigger(Trigger,Trigger3M,InterestRatesTrigger))</f>
        <v>-3.2900000001456283E-3</v>
      </c>
      <c r="V26" s="97">
        <f>IFERROR(_xll.qlQuoteValue(P26,_xll.ohTrigger(Trigger,Trigger3M,InterestRatesTrigger)),NA())</f>
        <v>-3.2899999999999995E-3</v>
      </c>
      <c r="W26" s="94" t="b">
        <f t="shared" si="8"/>
        <v>1</v>
      </c>
      <c r="X26" s="124">
        <f t="shared" si="9"/>
        <v>-1.4562873476564597E-9</v>
      </c>
      <c r="Y26" s="50" t="b">
        <f>ABS(X26/10000)&lt;=ABS('General Settings'!$D$26)</f>
        <v>1</v>
      </c>
      <c r="AG26" s="127" t="e">
        <f>NA()</f>
        <v>#N/A</v>
      </c>
      <c r="AI26" s="50" t="str">
        <v>EUR1x4F_Quote</v>
      </c>
    </row>
    <row r="27" spans="3:35" x14ac:dyDescent="0.2">
      <c r="M27" s="94" t="s">
        <v>146</v>
      </c>
      <c r="N27" s="94" t="s">
        <v>65</v>
      </c>
      <c r="O27" s="94" t="str">
        <f t="shared" si="6"/>
        <v>8M</v>
      </c>
      <c r="P27" s="94" t="str">
        <f t="shared" si="7"/>
        <v>EUR5x8F_Quote</v>
      </c>
      <c r="Q27" s="174"/>
      <c r="R27" s="106">
        <f>_xll.qlInterestRateIndexFixingDate(Index3M,S27)</f>
        <v>42705</v>
      </c>
      <c r="S27" s="106">
        <f>_xll.qlCalendarAdvance(Calendar,SettlementDate,N27,"mf",TRUE)</f>
        <v>42709</v>
      </c>
      <c r="T27" s="106">
        <f>_xll.qlCalendarAdvance(Calendar,SettlementDate,O27,"mf",TRUE)</f>
        <v>42800</v>
      </c>
      <c r="U27" s="97">
        <f>_xll.qlIndexFixing(Index3M,R27,TRUE,_xll.ohTrigger(Trigger,Trigger3M,InterestRatesTrigger))</f>
        <v>-3.3700000000000735E-3</v>
      </c>
      <c r="V27" s="97">
        <f>IFERROR(_xll.qlQuoteValue(P27,_xll.ohTrigger(Trigger,Trigger3M,InterestRatesTrigger)),NA())</f>
        <v>-3.3699999999999997E-3</v>
      </c>
      <c r="W27" s="94" t="b">
        <f t="shared" si="8"/>
        <v>1</v>
      </c>
      <c r="X27" s="124">
        <f t="shared" si="9"/>
        <v>-7.3725747729014302E-13</v>
      </c>
      <c r="Y27" s="50" t="b">
        <f>ABS(X27/10000)&lt;=ABS('General Settings'!$D$26)</f>
        <v>1</v>
      </c>
      <c r="AG27" s="127" t="e">
        <f>NA()</f>
        <v>#N/A</v>
      </c>
      <c r="AI27" s="50" t="str">
        <v>EUR2x5F_Quote</v>
      </c>
    </row>
    <row r="28" spans="3:35" x14ac:dyDescent="0.2">
      <c r="K28" s="122" t="b">
        <v>0</v>
      </c>
      <c r="M28" s="94" t="s">
        <v>146</v>
      </c>
      <c r="N28" s="94" t="s">
        <v>32</v>
      </c>
      <c r="O28" s="94" t="str">
        <f t="shared" si="6"/>
        <v>9M</v>
      </c>
      <c r="P28" s="94" t="str">
        <f t="shared" si="7"/>
        <v>EUR6x9F_Quote</v>
      </c>
      <c r="Q28" s="174"/>
      <c r="R28" s="106">
        <f>_xll.qlInterestRateIndexFixingDate(Index3M,S28)</f>
        <v>42738</v>
      </c>
      <c r="S28" s="106">
        <f>_xll.qlCalendarAdvance(Calendar,SettlementDate,N28,"mf",TRUE)</f>
        <v>42740</v>
      </c>
      <c r="T28" s="106">
        <f>_xll.qlCalendarAdvance(Calendar,SettlementDate,O28,"mf",TRUE)</f>
        <v>42830</v>
      </c>
      <c r="U28" s="97">
        <f>_xll.qlIndexFixing(Index3M,R28,TRUE,_xll.ohTrigger(Trigger,Trigger3M,InterestRatesTrigger))</f>
        <v>-3.4400000000007758E-3</v>
      </c>
      <c r="V28" s="97">
        <f>IFERROR(_xll.qlQuoteValue(P28,_xll.ohTrigger(Trigger,Trigger3M,InterestRatesTrigger)),NA())</f>
        <v>-3.4399999999999999E-3</v>
      </c>
      <c r="W28" s="94" t="b">
        <f t="shared" si="8"/>
        <v>1</v>
      </c>
      <c r="X28" s="124">
        <f t="shared" si="9"/>
        <v>-7.7585507463062697E-12</v>
      </c>
      <c r="Y28" s="50" t="b">
        <f>ABS(X28/10000)&lt;=ABS('General Settings'!$D$26)</f>
        <v>1</v>
      </c>
      <c r="AG28" s="127" t="e">
        <f>NA()</f>
        <v>#N/A</v>
      </c>
      <c r="AI28" s="50" t="str">
        <v>EUR3x6F_Quote</v>
      </c>
    </row>
    <row r="29" spans="3:35" x14ac:dyDescent="0.2">
      <c r="M29" s="94" t="s">
        <v>146</v>
      </c>
      <c r="N29" s="94" t="s">
        <v>66</v>
      </c>
      <c r="O29" s="94" t="str">
        <f t="shared" si="6"/>
        <v>10M</v>
      </c>
      <c r="P29" s="94" t="str">
        <f t="shared" si="7"/>
        <v>EUR7x10F_Quote</v>
      </c>
      <c r="Q29" s="174"/>
      <c r="R29" s="106">
        <f>_xll.qlInterestRateIndexFixingDate(Index3M,S29)</f>
        <v>42768</v>
      </c>
      <c r="S29" s="106">
        <f>_xll.qlCalendarAdvance(Calendar,SettlementDate,N29,"mf",TRUE)</f>
        <v>42772</v>
      </c>
      <c r="T29" s="106">
        <f>_xll.qlCalendarAdvance(Calendar,SettlementDate,O29,"mf",TRUE)</f>
        <v>42860</v>
      </c>
      <c r="U29" s="97">
        <f>_xll.qlIndexFixing(Index3M,R29,TRUE,_xll.ohTrigger(Trigger,Trigger3M,InterestRatesTrigger))</f>
        <v>-3.4700000004904467E-3</v>
      </c>
      <c r="V29" s="97">
        <f>IFERROR(_xll.qlQuoteValue(P29,_xll.ohTrigger(Trigger,Trigger3M,InterestRatesTrigger)),NA())</f>
        <v>-3.4699999999999996E-3</v>
      </c>
      <c r="W29" s="94" t="b">
        <f t="shared" si="8"/>
        <v>1</v>
      </c>
      <c r="X29" s="124">
        <f t="shared" si="9"/>
        <v>-4.9044709266032882E-9</v>
      </c>
      <c r="Y29" s="50" t="b">
        <f>ABS(X29/10000)&lt;=ABS('General Settings'!$D$26)</f>
        <v>1</v>
      </c>
      <c r="AG29" s="127" t="e">
        <f>NA()</f>
        <v>#N/A</v>
      </c>
      <c r="AI29" s="50" t="str">
        <v>EUR4x7F_Quote</v>
      </c>
    </row>
    <row r="30" spans="3:35" x14ac:dyDescent="0.2">
      <c r="M30" s="94" t="s">
        <v>146</v>
      </c>
      <c r="N30" s="94" t="s">
        <v>67</v>
      </c>
      <c r="O30" s="94" t="str">
        <f t="shared" si="6"/>
        <v>11M</v>
      </c>
      <c r="P30" s="94" t="str">
        <f t="shared" si="7"/>
        <v>EUR8x11F_Quote</v>
      </c>
      <c r="Q30" s="174"/>
      <c r="R30" s="106">
        <f>_xll.qlInterestRateIndexFixingDate(Index3M,S30)</f>
        <v>42796</v>
      </c>
      <c r="S30" s="106">
        <f>_xll.qlCalendarAdvance(Calendar,SettlementDate,N30,"mf",TRUE)</f>
        <v>42800</v>
      </c>
      <c r="T30" s="106">
        <f>_xll.qlCalendarAdvance(Calendar,SettlementDate,O30,"mf",TRUE)</f>
        <v>42891</v>
      </c>
      <c r="U30" s="97">
        <f>_xll.qlIndexFixing(Index3M,R30,TRUE,_xll.ohTrigger(Trigger,Trigger3M,InterestRatesTrigger))</f>
        <v>-3.4999999980549383E-3</v>
      </c>
      <c r="V30" s="97">
        <f>IFERROR(_xll.qlQuoteValue(P30,_xll.ohTrigger(Trigger,Trigger3M,InterestRatesTrigger)),NA())</f>
        <v>-3.4999999999999996E-3</v>
      </c>
      <c r="W30" s="94" t="b">
        <f t="shared" si="8"/>
        <v>1</v>
      </c>
      <c r="X30" s="124">
        <f t="shared" si="9"/>
        <v>1.9450612995242089E-8</v>
      </c>
      <c r="Y30" s="50" t="b">
        <f>ABS(X30/10000)&lt;=ABS('General Settings'!$D$26)</f>
        <v>1</v>
      </c>
      <c r="AG30" s="127" t="e">
        <f>NA()</f>
        <v>#N/A</v>
      </c>
      <c r="AI30" s="50" t="str">
        <v>EUR5x8F_Quote</v>
      </c>
    </row>
    <row r="31" spans="3:35" x14ac:dyDescent="0.2">
      <c r="K31" s="61" t="b">
        <v>0</v>
      </c>
      <c r="M31" s="94" t="s">
        <v>146</v>
      </c>
      <c r="N31" s="94" t="s">
        <v>68</v>
      </c>
      <c r="O31" s="94" t="str">
        <f t="shared" si="6"/>
        <v>12M</v>
      </c>
      <c r="P31" s="94" t="str">
        <f t="shared" si="7"/>
        <v>EUR9x12F_Quote</v>
      </c>
      <c r="Q31" s="174"/>
      <c r="R31" s="106">
        <f>_xll.qlInterestRateIndexFixingDate(Index3M,S31)</f>
        <v>42828</v>
      </c>
      <c r="S31" s="106">
        <f>_xll.qlCalendarAdvance(Calendar,SettlementDate,N31,"mf",TRUE)</f>
        <v>42830</v>
      </c>
      <c r="T31" s="106">
        <f>_xll.qlCalendarAdvance(Calendar,SettlementDate,O31,"mf",TRUE)</f>
        <v>42921</v>
      </c>
      <c r="U31" s="97">
        <f>_xll.qlIndexFixing(Index3M,R31,TRUE,_xll.ohTrigger(Trigger,Trigger3M,InterestRatesTrigger))</f>
        <v>-3.5400000000002647E-3</v>
      </c>
      <c r="V31" s="97">
        <f>IFERROR(_xll.qlQuoteValue(P31,_xll.ohTrigger(Trigger,Trigger3M,InterestRatesTrigger)),NA())</f>
        <v>-3.5399999999999997E-3</v>
      </c>
      <c r="W31" s="94" t="b">
        <f t="shared" si="8"/>
        <v>1</v>
      </c>
      <c r="X31" s="124">
        <f t="shared" si="9"/>
        <v>-2.6497901095545728E-12</v>
      </c>
      <c r="Y31" s="50" t="b">
        <f>ABS(X31/10000)&lt;=ABS('General Settings'!$D$26)</f>
        <v>1</v>
      </c>
      <c r="AG31" s="127" t="e">
        <f>NA()</f>
        <v>#N/A</v>
      </c>
      <c r="AI31" s="50" t="str">
        <v>EUR6x9F_Quote</v>
      </c>
    </row>
    <row r="32" spans="3:35" x14ac:dyDescent="0.2">
      <c r="M32" s="94" t="s">
        <v>146</v>
      </c>
      <c r="N32" s="94" t="s">
        <v>69</v>
      </c>
      <c r="O32" s="94" t="str">
        <f t="shared" si="6"/>
        <v>13M</v>
      </c>
      <c r="P32" s="94" t="str">
        <f t="shared" si="7"/>
        <v>EUR10x13F_Quote</v>
      </c>
      <c r="Q32" s="174"/>
      <c r="R32" s="106">
        <f>_xll.qlInterestRateIndexFixingDate(Index3M,S32)</f>
        <v>42858</v>
      </c>
      <c r="S32" s="106">
        <f>_xll.qlCalendarAdvance(Calendar,SettlementDate,N32,"mf",TRUE)</f>
        <v>42860</v>
      </c>
      <c r="T32" s="106">
        <f>_xll.qlCalendarAdvance(Calendar,SettlementDate,O32,"mf",TRUE)</f>
        <v>42954</v>
      </c>
      <c r="U32" s="97">
        <f>_xll.qlIndexFixing(Index3M,R32,TRUE,_xll.ohTrigger(Trigger,Trigger3M,InterestRatesTrigger))</f>
        <v>-3.5800000000797486E-3</v>
      </c>
      <c r="V32" s="97">
        <f>IFERROR(_xll.qlQuoteValue(P32,_xll.ohTrigger(Trigger,Trigger3M,InterestRatesTrigger)),NA())</f>
        <v>-3.5799999999999998E-3</v>
      </c>
      <c r="W32" s="94" t="b">
        <f t="shared" si="8"/>
        <v>1</v>
      </c>
      <c r="X32" s="124">
        <f t="shared" si="9"/>
        <v>-7.9748707637605776E-10</v>
      </c>
      <c r="Y32" s="50" t="b">
        <f>ABS(X32/10000)&lt;=ABS('General Settings'!$D$26)</f>
        <v>1</v>
      </c>
      <c r="AG32" s="127" t="e">
        <f>NA()</f>
        <v>#N/A</v>
      </c>
      <c r="AI32" s="50" t="str">
        <v>EUR7x10F_Quote</v>
      </c>
    </row>
    <row r="33" spans="13:35" x14ac:dyDescent="0.2">
      <c r="M33" s="94" t="s">
        <v>146</v>
      </c>
      <c r="N33" s="94" t="s">
        <v>70</v>
      </c>
      <c r="O33" s="94" t="str">
        <f t="shared" si="6"/>
        <v>14M</v>
      </c>
      <c r="P33" s="94" t="str">
        <f t="shared" si="7"/>
        <v>EUR11x14F_Quote</v>
      </c>
      <c r="Q33" s="174"/>
      <c r="R33" s="106">
        <f>_xll.qlInterestRateIndexFixingDate(Index3M,S33)</f>
        <v>42887</v>
      </c>
      <c r="S33" s="106">
        <f>_xll.qlCalendarAdvance(Calendar,SettlementDate,N33,"mf",TRUE)</f>
        <v>42891</v>
      </c>
      <c r="T33" s="106">
        <f>_xll.qlCalendarAdvance(Calendar,SettlementDate,O33,"mf",TRUE)</f>
        <v>42983</v>
      </c>
      <c r="U33" s="97">
        <f>_xll.qlIndexFixing(Index3M,R33,TRUE,_xll.ohTrigger(Trigger,Trigger3M,InterestRatesTrigger))</f>
        <v>-3.6199999990266002E-3</v>
      </c>
      <c r="V33" s="97">
        <f>IFERROR(_xll.qlQuoteValue(P33,_xll.ohTrigger(Trigger,Trigger3M,InterestRatesTrigger)),NA())</f>
        <v>-3.62E-3</v>
      </c>
      <c r="W33" s="94" t="b">
        <f t="shared" si="8"/>
        <v>1</v>
      </c>
      <c r="X33" s="124">
        <f t="shared" si="9"/>
        <v>9.7339974622356884E-9</v>
      </c>
      <c r="Y33" s="50" t="b">
        <f>ABS(X33/10000)&lt;=ABS('General Settings'!$D$26)</f>
        <v>1</v>
      </c>
      <c r="AG33" s="127" t="e">
        <f>NA()</f>
        <v>#N/A</v>
      </c>
      <c r="AI33" s="50" t="str">
        <v>EUR8x11F_Quote</v>
      </c>
    </row>
    <row r="34" spans="13:35" x14ac:dyDescent="0.2">
      <c r="M34" s="94" t="s">
        <v>146</v>
      </c>
      <c r="N34" s="94" t="s">
        <v>102</v>
      </c>
      <c r="O34" s="94" t="str">
        <f t="shared" si="6"/>
        <v>15M</v>
      </c>
      <c r="P34" s="94" t="str">
        <f t="shared" si="7"/>
        <v>EUR12x15F_Quote</v>
      </c>
      <c r="Q34" s="174"/>
      <c r="R34" s="106">
        <f>_xll.qlInterestRateIndexFixingDate(Index3M,S34)</f>
        <v>42919</v>
      </c>
      <c r="S34" s="106">
        <f>_xll.qlCalendarAdvance(Calendar,SettlementDate,N34,"mf",TRUE)</f>
        <v>42921</v>
      </c>
      <c r="T34" s="106">
        <f>_xll.qlCalendarAdvance(Calendar,SettlementDate,O34,"mf",TRUE)</f>
        <v>43013</v>
      </c>
      <c r="U34" s="97">
        <f>_xll.qlIndexFixing(Index3M,R34,TRUE,_xll.ohTrigger(Trigger,Trigger3M,InterestRatesTrigger))</f>
        <v>-3.6600000000002577E-3</v>
      </c>
      <c r="V34" s="97">
        <f>IFERROR(_xll.qlQuoteValue(P34,_xll.ohTrigger(Trigger,Trigger3M,InterestRatesTrigger)),NA())</f>
        <v>-3.6600000000000001E-3</v>
      </c>
      <c r="W34" s="94" t="b">
        <f t="shared" si="8"/>
        <v>1</v>
      </c>
      <c r="X34" s="124">
        <f t="shared" si="9"/>
        <v>-2.5760643618255585E-12</v>
      </c>
      <c r="Y34" s="50" t="b">
        <f>ABS(X34/10000)&lt;=ABS('General Settings'!$D$26)</f>
        <v>1</v>
      </c>
      <c r="AG34" s="128" t="e">
        <f>NA()</f>
        <v>#N/A</v>
      </c>
      <c r="AI34" s="50" t="str">
        <v>EUR9x12F_Quote</v>
      </c>
    </row>
    <row r="35" spans="13:35" x14ac:dyDescent="0.2">
      <c r="M35" s="93" t="s">
        <v>110</v>
      </c>
      <c r="N35" s="93"/>
      <c r="O35" s="93" t="str">
        <f>_xll.qlIMMNextCode(EvaluationDate+2,TRUE,Trigger)</f>
        <v>U6</v>
      </c>
      <c r="P35" s="93" t="str">
        <f t="shared" ref="P35:P60" si="10">Currency&amp;"FUT3M"&amp;O35&amp;QuoteSuffix</f>
        <v>EURFUT3MU6_Quote</v>
      </c>
      <c r="Q35" s="184" t="str">
        <f t="shared" ref="Q35:Q60" si="11">Currency&amp;"FUT3M"&amp;O35&amp;"ConvAdj"&amp;QuoteSuffix</f>
        <v>EURFUT3MU6ConvAdj_Quote</v>
      </c>
      <c r="R35" s="105">
        <f>_xll.qlInterestRateIndexFixingDate(Index3M,S35)</f>
        <v>42632</v>
      </c>
      <c r="S35" s="105">
        <f>_xll.qlIMMdate(O35)</f>
        <v>42634</v>
      </c>
      <c r="T35" s="105">
        <f>_xll.qlInterestRateIndexMaturity(Index3M,S35)</f>
        <v>42725</v>
      </c>
      <c r="U35" s="96">
        <f>_xll.qlIndexFixing(Index3M,R35,TRUE,_xll.ohTrigger(Trigger,Trigger3M,InterestRatesTrigger))</f>
        <v>-3.1707187952945749E-3</v>
      </c>
      <c r="V35" s="96">
        <f>IFERROR((100-_xll.qlQuoteValue(P35,_xll.ohTrigger(Trigger,Trigger3M,InterestRatesTrigger)))/100-_xll.qlQuoteValue(Q35,_xll.ohTrigger(Trigger,Trigger3M,InterestRatesTrigger)),NA())</f>
        <v>-3.1749999999999543E-3</v>
      </c>
      <c r="W35" s="93" t="b">
        <f>NOT(ISERROR(V35))</f>
        <v>1</v>
      </c>
      <c r="X35" s="125">
        <f t="shared" si="9"/>
        <v>4.28120470537946E-2</v>
      </c>
      <c r="Y35" s="52" t="b">
        <f>ABS(X35/10000)&lt;=ABS('General Settings'!$D$27)</f>
        <v>1</v>
      </c>
      <c r="AG35" s="126" t="e">
        <f>NA()</f>
        <v>#N/A</v>
      </c>
      <c r="AI35" s="50" t="str">
        <v>EUR10x13F_Quote</v>
      </c>
    </row>
    <row r="36" spans="13:35" x14ac:dyDescent="0.2">
      <c r="M36" s="94" t="s">
        <v>110</v>
      </c>
      <c r="N36" s="94"/>
      <c r="O36" s="94" t="str">
        <f>_xll.qlIMMNextCode(O35,TRUE,Trigger)</f>
        <v>Z6</v>
      </c>
      <c r="P36" s="94" t="str">
        <f t="shared" si="10"/>
        <v>EURFUT3MZ6_Quote</v>
      </c>
      <c r="Q36" s="185" t="str">
        <f t="shared" si="11"/>
        <v>EURFUT3MZ6ConvAdj_Quote</v>
      </c>
      <c r="R36" s="106">
        <f>_xll.qlInterestRateIndexFixingDate(Index3M,S36)</f>
        <v>42723</v>
      </c>
      <c r="S36" s="106">
        <f>_xll.qlIMMdate(O36)</f>
        <v>42725</v>
      </c>
      <c r="T36" s="106">
        <f>_xll.qlInterestRateIndexMaturity(Index3M,S36)</f>
        <v>42815</v>
      </c>
      <c r="U36" s="97">
        <f>_xll.qlIndexFixing(Index3M,R36,TRUE,_xll.ohTrigger(Trigger,Trigger3M,InterestRatesTrigger))</f>
        <v>-3.4117490896821145E-3</v>
      </c>
      <c r="V36" s="97">
        <f>IFERROR((100-_xll.qlQuoteValue(P36,_xll.ohTrigger(Trigger,Trigger3M,InterestRatesTrigger)))/100-_xll.qlQuoteValue(Q36,_xll.ohTrigger(Trigger,Trigger3M,InterestRatesTrigger)),NA())</f>
        <v>-3.4250000000000114E-3</v>
      </c>
      <c r="W36" s="94" t="b">
        <f t="shared" ref="W36:W60" si="12">NOT(ISERROR(V36))</f>
        <v>1</v>
      </c>
      <c r="X36" s="124">
        <f t="shared" si="9"/>
        <v>0.13250910317896825</v>
      </c>
      <c r="Y36" s="50" t="b">
        <f>ABS(X36/10000)&lt;=ABS('General Settings'!$D$27)</f>
        <v>1</v>
      </c>
      <c r="AG36" s="127" t="e">
        <f>NA()</f>
        <v>#N/A</v>
      </c>
      <c r="AI36" s="50" t="str">
        <v>EUR11x14F_Quote</v>
      </c>
    </row>
    <row r="37" spans="13:35" x14ac:dyDescent="0.2">
      <c r="M37" s="94" t="s">
        <v>110</v>
      </c>
      <c r="N37" s="94"/>
      <c r="O37" s="94" t="str">
        <f>_xll.qlIMMNextCode(O36,TRUE,Trigger)</f>
        <v>H7</v>
      </c>
      <c r="P37" s="94" t="str">
        <f t="shared" si="10"/>
        <v>EURFUT3MH7_Quote</v>
      </c>
      <c r="Q37" s="185" t="str">
        <f t="shared" si="11"/>
        <v>EURFUT3MH7ConvAdj_Quote</v>
      </c>
      <c r="R37" s="106">
        <f>_xll.qlInterestRateIndexFixingDate(Index3M,S37)</f>
        <v>42807</v>
      </c>
      <c r="S37" s="106">
        <f>_xll.qlIMMdate(O37)</f>
        <v>42809</v>
      </c>
      <c r="T37" s="106">
        <f>_xll.qlInterestRateIndexMaturity(Index3M,S37)</f>
        <v>42901</v>
      </c>
      <c r="U37" s="97">
        <f>_xll.qlIndexFixing(Index3M,R37,TRUE,_xll.ohTrigger(Trigger,Trigger3M,InterestRatesTrigger))</f>
        <v>-3.5115426089016304E-3</v>
      </c>
      <c r="V37" s="97">
        <f>IFERROR((100-_xll.qlQuoteValue(P37,_xll.ohTrigger(Trigger,Trigger3M,InterestRatesTrigger)))/100-_xll.qlQuoteValue(Q37,_xll.ohTrigger(Trigger,Trigger3M,InterestRatesTrigger)),NA())</f>
        <v>-3.5250000000000624E-3</v>
      </c>
      <c r="W37" s="94" t="b">
        <f t="shared" si="12"/>
        <v>1</v>
      </c>
      <c r="X37" s="124">
        <f t="shared" si="9"/>
        <v>0.13457391098431992</v>
      </c>
      <c r="Y37" s="50" t="b">
        <f>ABS(X37/10000)&lt;=ABS('General Settings'!$D$27)</f>
        <v>1</v>
      </c>
      <c r="AG37" s="127" t="e">
        <f>NA()</f>
        <v>#N/A</v>
      </c>
      <c r="AI37" s="50" t="str">
        <v>EUR12x15F_Quote</v>
      </c>
    </row>
    <row r="38" spans="13:35" x14ac:dyDescent="0.2">
      <c r="M38" s="94" t="s">
        <v>110</v>
      </c>
      <c r="N38" s="94"/>
      <c r="O38" s="94" t="str">
        <f>_xll.qlIMMNextCode(O37,TRUE,Trigger)</f>
        <v>M7</v>
      </c>
      <c r="P38" s="94" t="str">
        <f t="shared" si="10"/>
        <v>EURFUT3MM7_Quote</v>
      </c>
      <c r="Q38" s="185" t="str">
        <f t="shared" si="11"/>
        <v>EURFUT3MM7ConvAdj_Quote</v>
      </c>
      <c r="R38" s="106">
        <f>_xll.qlInterestRateIndexFixingDate(Index3M,S38)</f>
        <v>42905</v>
      </c>
      <c r="S38" s="106">
        <f>_xll.qlIMMdate(O38)</f>
        <v>42907</v>
      </c>
      <c r="T38" s="106">
        <f>_xll.qlInterestRateIndexMaturity(Index3M,S38)</f>
        <v>42999</v>
      </c>
      <c r="U38" s="97">
        <f>_xll.qlIndexFixing(Index3M,R38,TRUE,_xll.ohTrigger(Trigger,Trigger3M,InterestRatesTrigger))</f>
        <v>-3.643047368614186E-3</v>
      </c>
      <c r="V38" s="97">
        <f>IFERROR((100-_xll.qlQuoteValue(P38,_xll.ohTrigger(Trigger,Trigger3M,InterestRatesTrigger)))/100-_xll.qlQuoteValue(Q38,_xll.ohTrigger(Trigger,Trigger3M,InterestRatesTrigger)),NA())</f>
        <v>-3.6750000000000684E-3</v>
      </c>
      <c r="W38" s="94" t="b">
        <f t="shared" si="12"/>
        <v>1</v>
      </c>
      <c r="X38" s="124">
        <f t="shared" si="9"/>
        <v>0.31952631385882402</v>
      </c>
      <c r="Y38" s="50" t="b">
        <f>ABS(X38/10000)&lt;=ABS('General Settings'!$D$27)</f>
        <v>1</v>
      </c>
      <c r="AG38" s="127" t="e">
        <f>NA()</f>
        <v>#N/A</v>
      </c>
      <c r="AI38" s="50" t="str">
        <v>EURFUT3MU7_Quote</v>
      </c>
    </row>
    <row r="39" spans="13:35" x14ac:dyDescent="0.2">
      <c r="M39" s="163" t="s">
        <v>110</v>
      </c>
      <c r="N39" s="163"/>
      <c r="O39" s="163" t="str">
        <f>_xll.qlIMMNextCode(O38,TRUE,Trigger)</f>
        <v>U7</v>
      </c>
      <c r="P39" s="163" t="str">
        <f t="shared" si="10"/>
        <v>EURFUT3MU7_Quote</v>
      </c>
      <c r="Q39" s="186" t="str">
        <f t="shared" si="11"/>
        <v>EURFUT3MU7ConvAdj_Quote</v>
      </c>
      <c r="R39" s="164">
        <f>_xll.qlInterestRateIndexFixingDate(Index3M,S39)</f>
        <v>42996</v>
      </c>
      <c r="S39" s="164">
        <f>_xll.qlIMMdate(O39)</f>
        <v>42998</v>
      </c>
      <c r="T39" s="164">
        <f>_xll.qlInterestRateIndexMaturity(Index3M,S39)</f>
        <v>43089</v>
      </c>
      <c r="U39" s="165">
        <f>_xll.qlIndexFixing(Index3M,R39,TRUE,_xll.ohTrigger(Trigger,Trigger3M,InterestRatesTrigger))</f>
        <v>-3.7750000018556837E-3</v>
      </c>
      <c r="V39" s="165">
        <f>IFERROR((100-_xll.qlQuoteValue(P39,_xll.ohTrigger(Trigger,Trigger3M,InterestRatesTrigger)))/100-_xll.qlQuoteValue(Q39,_xll.ohTrigger(Trigger,Trigger3M,InterestRatesTrigger)),NA())</f>
        <v>-3.7749999999999772E-3</v>
      </c>
      <c r="W39" s="163" t="b">
        <f t="shared" si="12"/>
        <v>1</v>
      </c>
      <c r="X39" s="166">
        <f t="shared" si="9"/>
        <v>-1.8557065606383816E-8</v>
      </c>
      <c r="Y39" s="123" t="b">
        <f>ABS(X39/10000)&lt;=ABS('General Settings'!$D$27)</f>
        <v>1</v>
      </c>
      <c r="AG39" s="127" t="e">
        <f>NA()</f>
        <v>#N/A</v>
      </c>
      <c r="AI39" s="50" t="str">
        <v>EURFUT3MZ7_Quote</v>
      </c>
    </row>
    <row r="40" spans="13:35" x14ac:dyDescent="0.2">
      <c r="M40" s="94" t="s">
        <v>110</v>
      </c>
      <c r="N40" s="94"/>
      <c r="O40" s="94" t="str">
        <f>_xll.qlIMMNextCode(O39,TRUE,Trigger)</f>
        <v>Z7</v>
      </c>
      <c r="P40" s="94" t="str">
        <f t="shared" si="10"/>
        <v>EURFUT3MZ7_Quote</v>
      </c>
      <c r="Q40" s="185" t="str">
        <f t="shared" si="11"/>
        <v>EURFUT3MZ7ConvAdj_Quote</v>
      </c>
      <c r="R40" s="106">
        <f>_xll.qlInterestRateIndexFixingDate(Index3M,S40)</f>
        <v>43087</v>
      </c>
      <c r="S40" s="106">
        <f>_xll.qlIMMdate(O40)</f>
        <v>43089</v>
      </c>
      <c r="T40" s="106">
        <f>_xll.qlInterestRateIndexMaturity(Index3M,S40)</f>
        <v>43179</v>
      </c>
      <c r="U40" s="97">
        <f>_xll.qlIndexFixing(Index3M,R40,TRUE,_xll.ohTrigger(Trigger,Trigger3M,InterestRatesTrigger))</f>
        <v>-3.8749999993297202E-3</v>
      </c>
      <c r="V40" s="97">
        <f>IFERROR((100-_xll.qlQuoteValue(P40,_xll.ohTrigger(Trigger,Trigger3M,InterestRatesTrigger)))/100-_xll.qlQuoteValue(Q40,_xll.ohTrigger(Trigger,Trigger3M,InterestRatesTrigger)),NA())</f>
        <v>-3.8750000000000286E-3</v>
      </c>
      <c r="W40" s="94" t="b">
        <f t="shared" si="12"/>
        <v>1</v>
      </c>
      <c r="X40" s="124">
        <f t="shared" si="9"/>
        <v>6.7030842682003211E-9</v>
      </c>
      <c r="Y40" s="50" t="b">
        <f>ABS(X40/10000)&lt;=ABS('General Settings'!$D$27)</f>
        <v>1</v>
      </c>
      <c r="AG40" s="127" t="e">
        <f>NA()</f>
        <v>#N/A</v>
      </c>
      <c r="AI40" s="50" t="str">
        <v>EURFUT3MH8_Quote</v>
      </c>
    </row>
    <row r="41" spans="13:35" x14ac:dyDescent="0.2">
      <c r="M41" s="94" t="s">
        <v>110</v>
      </c>
      <c r="N41" s="94"/>
      <c r="O41" s="94" t="str">
        <f>_xll.qlIMMNextCode(O40,TRUE,Trigger)</f>
        <v>H8</v>
      </c>
      <c r="P41" s="94" t="str">
        <f t="shared" si="10"/>
        <v>EURFUT3MH8_Quote</v>
      </c>
      <c r="Q41" s="185" t="str">
        <f t="shared" si="11"/>
        <v>EURFUT3MH8ConvAdj_Quote</v>
      </c>
      <c r="R41" s="106">
        <f>_xll.qlInterestRateIndexFixingDate(Index3M,S41)</f>
        <v>43178</v>
      </c>
      <c r="S41" s="106">
        <f>_xll.qlIMMdate(O41)</f>
        <v>43180</v>
      </c>
      <c r="T41" s="106">
        <f>_xll.qlInterestRateIndexMaturity(Index3M,S41)</f>
        <v>43272</v>
      </c>
      <c r="U41" s="97">
        <f>_xll.qlIndexFixing(Index3M,R41,TRUE,_xll.ohTrigger(Trigger,Trigger3M,InterestRatesTrigger))</f>
        <v>-3.8750000003668524E-3</v>
      </c>
      <c r="V41" s="97">
        <f>IFERROR((100-_xll.qlQuoteValue(P41,_xll.ohTrigger(Trigger,Trigger3M,InterestRatesTrigger)))/100-_xll.qlQuoteValue(Q41,_xll.ohTrigger(Trigger,Trigger3M,InterestRatesTrigger)),NA())</f>
        <v>-3.8750000000000286E-3</v>
      </c>
      <c r="W41" s="94" t="b">
        <f t="shared" si="12"/>
        <v>1</v>
      </c>
      <c r="X41" s="124">
        <f t="shared" si="9"/>
        <v>-3.6682375886831764E-9</v>
      </c>
      <c r="Y41" s="50" t="b">
        <f>ABS(X41/10000)&lt;=ABS('General Settings'!$D$27)</f>
        <v>1</v>
      </c>
      <c r="AG41" s="127" t="e">
        <f>NA()</f>
        <v>#N/A</v>
      </c>
      <c r="AI41" s="50" t="str">
        <v>EURFUT3MM8_Quote</v>
      </c>
    </row>
    <row r="42" spans="13:35" x14ac:dyDescent="0.2">
      <c r="M42" s="94" t="s">
        <v>110</v>
      </c>
      <c r="N42" s="94"/>
      <c r="O42" s="94" t="str">
        <f>_xll.qlIMMNextCode(O41,TRUE,Trigger)</f>
        <v>M8</v>
      </c>
      <c r="P42" s="94" t="str">
        <f t="shared" si="10"/>
        <v>EURFUT3MM8_Quote</v>
      </c>
      <c r="Q42" s="185" t="str">
        <f t="shared" si="11"/>
        <v>EURFUT3MM8ConvAdj_Quote</v>
      </c>
      <c r="R42" s="106">
        <f>_xll.qlInterestRateIndexFixingDate(Index3M,S42)</f>
        <v>43269</v>
      </c>
      <c r="S42" s="106">
        <f>_xll.qlIMMdate(O42)</f>
        <v>43271</v>
      </c>
      <c r="T42" s="106">
        <f>_xll.qlInterestRateIndexMaturity(Index3M,S42)</f>
        <v>43363</v>
      </c>
      <c r="U42" s="97">
        <f>_xll.qlIndexFixing(Index3M,R42,TRUE,_xll.ohTrigger(Trigger,Trigger3M,InterestRatesTrigger))</f>
        <v>-3.8499999978921463E-3</v>
      </c>
      <c r="V42" s="97">
        <f>IFERROR((100-_xll.qlQuoteValue(P42,_xll.ohTrigger(Trigger,Trigger3M,InterestRatesTrigger)))/100-_xll.qlQuoteValue(Q42,_xll.ohTrigger(Trigger,Trigger3M,InterestRatesTrigger)),NA())</f>
        <v>-3.8499999999999091E-3</v>
      </c>
      <c r="W42" s="94" t="b">
        <f t="shared" si="12"/>
        <v>1</v>
      </c>
      <c r="X42" s="124">
        <f t="shared" si="9"/>
        <v>2.1077627490595496E-8</v>
      </c>
      <c r="Y42" s="50" t="b">
        <f>ABS(X42/10000)&lt;=ABS('General Settings'!$D$27)</f>
        <v>1</v>
      </c>
      <c r="AG42" s="128" t="e">
        <f>NA()</f>
        <v>#N/A</v>
      </c>
      <c r="AI42" s="50" t="str">
        <v>EURFUT3MU8_Quote</v>
      </c>
    </row>
    <row r="43" spans="13:35" x14ac:dyDescent="0.2">
      <c r="M43" s="94" t="s">
        <v>110</v>
      </c>
      <c r="N43" s="94"/>
      <c r="O43" s="94" t="str">
        <f>_xll.qlIMMNextCode(O42,TRUE,Trigger)</f>
        <v>U8</v>
      </c>
      <c r="P43" s="94" t="str">
        <f t="shared" si="10"/>
        <v>EURFUT3MU8_Quote</v>
      </c>
      <c r="Q43" s="185" t="str">
        <f t="shared" si="11"/>
        <v>EURFUT3MU8ConvAdj_Quote</v>
      </c>
      <c r="R43" s="106">
        <f>_xll.qlInterestRateIndexFixingDate(Index3M,S43)</f>
        <v>43360</v>
      </c>
      <c r="S43" s="106">
        <f>_xll.qlIMMdate(O43)</f>
        <v>43362</v>
      </c>
      <c r="T43" s="106">
        <f>_xll.qlInterestRateIndexMaturity(Index3M,S43)</f>
        <v>43453</v>
      </c>
      <c r="U43" s="97">
        <f>_xll.qlIndexFixing(Index3M,R43,TRUE,_xll.ohTrigger(Trigger,Trigger3M,InterestRatesTrigger))</f>
        <v>-3.7749999981008852E-3</v>
      </c>
      <c r="V43" s="97">
        <f>IFERROR((100-_xll.qlQuoteValue(P43,_xll.ohTrigger(Trigger,Trigger3M,InterestRatesTrigger)))/100-_xll.qlQuoteValue(Q43,_xll.ohTrigger(Trigger,Trigger3M,InterestRatesTrigger)),NA())</f>
        <v>-3.7749999999999772E-3</v>
      </c>
      <c r="W43" s="94" t="b">
        <f t="shared" si="12"/>
        <v>1</v>
      </c>
      <c r="X43" s="124">
        <f t="shared" si="9"/>
        <v>1.8990919947725615E-8</v>
      </c>
      <c r="Y43" s="50" t="b">
        <f>ABS(X43/10000)&lt;=ABS('General Settings'!$D$27)</f>
        <v>1</v>
      </c>
      <c r="AG43" s="127" t="e">
        <f>NA()</f>
        <v>#N/A</v>
      </c>
      <c r="AI43" s="50" t="str">
        <v>EURFUT3MZ8_Quote</v>
      </c>
    </row>
    <row r="44" spans="13:35" x14ac:dyDescent="0.2">
      <c r="M44" s="159" t="s">
        <v>110</v>
      </c>
      <c r="N44" s="159"/>
      <c r="O44" s="159" t="str">
        <f>_xll.qlIMMNextCode(O43,TRUE,Trigger)</f>
        <v>Z8</v>
      </c>
      <c r="P44" s="159" t="str">
        <f t="shared" si="10"/>
        <v>EURFUT3MZ8_Quote</v>
      </c>
      <c r="Q44" s="187" t="str">
        <f t="shared" si="11"/>
        <v>EURFUT3MZ8ConvAdj_Quote</v>
      </c>
      <c r="R44" s="160">
        <f>_xll.qlInterestRateIndexFixingDate(Index3M,S44)</f>
        <v>43451</v>
      </c>
      <c r="S44" s="160">
        <f>_xll.qlIMMdate(O44)</f>
        <v>43453</v>
      </c>
      <c r="T44" s="160">
        <f>_xll.qlInterestRateIndexMaturity(Index3M,S44)</f>
        <v>43543</v>
      </c>
      <c r="U44" s="161">
        <f>_xll.qlIndexFixing(Index3M,R44,TRUE,_xll.ohTrigger(Trigger,Trigger3M,InterestRatesTrigger))</f>
        <v>-3.6249999990847215E-3</v>
      </c>
      <c r="V44" s="161">
        <f>IFERROR((100-_xll.qlQuoteValue(P44,_xll.ohTrigger(Trigger,Trigger3M,InterestRatesTrigger)))/100-_xll.qlQuoteValue(Q44,_xll.ohTrigger(Trigger,Trigger3M,InterestRatesTrigger)),NA())</f>
        <v>-3.6250000000001138E-3</v>
      </c>
      <c r="W44" s="159" t="b">
        <f t="shared" si="12"/>
        <v>1</v>
      </c>
      <c r="X44" s="162">
        <f t="shared" si="9"/>
        <v>9.1539232791038039E-9</v>
      </c>
      <c r="Y44" s="168" t="b">
        <f>ABS(X44/10000)&lt;=ABS('General Settings'!$D$27)</f>
        <v>1</v>
      </c>
      <c r="AG44" s="127" t="e">
        <f>NA()</f>
        <v>#N/A</v>
      </c>
      <c r="AI44" s="50" t="str">
        <v>EURAB3E3Y_Quote</v>
      </c>
    </row>
    <row r="45" spans="13:35" x14ac:dyDescent="0.2">
      <c r="M45" s="94" t="s">
        <v>110</v>
      </c>
      <c r="N45" s="94"/>
      <c r="O45" s="94" t="str">
        <f>_xll.qlIMMNextCode(O44,TRUE,Trigger)</f>
        <v>H9</v>
      </c>
      <c r="P45" s="94" t="str">
        <f t="shared" si="10"/>
        <v>EURFUT3MH9_Quote</v>
      </c>
      <c r="Q45" s="185" t="str">
        <f t="shared" si="11"/>
        <v>EURFUT3MH9ConvAdj_Quote</v>
      </c>
      <c r="R45" s="106">
        <f>_xll.qlInterestRateIndexFixingDate(Index3M,S45)</f>
        <v>43542</v>
      </c>
      <c r="S45" s="106">
        <f>_xll.qlIMMdate(O45)</f>
        <v>43544</v>
      </c>
      <c r="T45" s="106">
        <f>_xll.qlInterestRateIndexMaturity(Index3M,S45)</f>
        <v>43636</v>
      </c>
      <c r="U45" s="97">
        <f>_xll.qlIndexFixing(Index3M,R45,TRUE,_xll.ohTrigger(Trigger,Trigger3M,InterestRatesTrigger))</f>
        <v>-3.4527154099130218E-3</v>
      </c>
      <c r="V45" s="97">
        <f>IFERROR((100-_xll.qlQuoteValue(P45,_xll.ohTrigger(Trigger,Trigger3M,InterestRatesTrigger)))/100-_xll.qlQuoteValue(Q45,_xll.ohTrigger(Trigger,Trigger3M,InterestRatesTrigger)),NA())</f>
        <v>-3.4250000000000114E-3</v>
      </c>
      <c r="W45" s="94" t="b">
        <f t="shared" si="12"/>
        <v>1</v>
      </c>
      <c r="X45" s="124">
        <f t="shared" si="9"/>
        <v>-0.27715409913010425</v>
      </c>
      <c r="Y45" s="50" t="b">
        <f>ABS(X45/10000)&lt;=ABS('General Settings'!$D$27)</f>
        <v>1</v>
      </c>
      <c r="AG45" s="127" t="e">
        <f>NA()</f>
        <v>#N/A</v>
      </c>
      <c r="AI45" s="50" t="str">
        <v>EURAB3E4Y_Quote</v>
      </c>
    </row>
    <row r="46" spans="13:35" x14ac:dyDescent="0.2">
      <c r="M46" s="94" t="s">
        <v>110</v>
      </c>
      <c r="N46" s="94"/>
      <c r="O46" s="94" t="str">
        <f>_xll.qlIMMNextCode(O45,TRUE,Trigger)</f>
        <v>M9</v>
      </c>
      <c r="P46" s="94" t="str">
        <f t="shared" si="10"/>
        <v>EURFUT3MM9_Quote</v>
      </c>
      <c r="Q46" s="185" t="str">
        <f t="shared" si="11"/>
        <v>EURFUT3MM9ConvAdj_Quote</v>
      </c>
      <c r="R46" s="106">
        <f>_xll.qlInterestRateIndexFixingDate(Index3M,S46)</f>
        <v>43633</v>
      </c>
      <c r="S46" s="106">
        <f>_xll.qlIMMdate(O46)</f>
        <v>43635</v>
      </c>
      <c r="T46" s="106">
        <f>_xll.qlInterestRateIndexMaturity(Index3M,S46)</f>
        <v>43727</v>
      </c>
      <c r="U46" s="97">
        <f>_xll.qlIndexFixing(Index3M,R46,TRUE,_xll.ohTrigger(Trigger,Trigger3M,InterestRatesTrigger))</f>
        <v>-3.1751509011845387E-3</v>
      </c>
      <c r="V46" s="97">
        <f>IFERROR((100-_xll.qlQuoteValue(P46,_xll.ohTrigger(Trigger,Trigger3M,InterestRatesTrigger)))/100-_xll.qlQuoteValue(Q46,_xll.ohTrigger(Trigger,Trigger3M,InterestRatesTrigger)),NA())</f>
        <v>-3.1749999999999543E-3</v>
      </c>
      <c r="W46" s="94" t="b">
        <f t="shared" si="12"/>
        <v>1</v>
      </c>
      <c r="X46" s="124">
        <f t="shared" si="9"/>
        <v>-1.5090118458439827E-3</v>
      </c>
      <c r="Y46" s="50" t="b">
        <f>ABS(X46/10000)&lt;=ABS('General Settings'!$D$27)</f>
        <v>1</v>
      </c>
      <c r="AG46" s="127" t="e">
        <f>NA()</f>
        <v>#N/A</v>
      </c>
      <c r="AI46" s="50" t="str">
        <v>EURAB3E5Y_Quote</v>
      </c>
    </row>
    <row r="47" spans="13:35" x14ac:dyDescent="0.2">
      <c r="M47" s="94" t="s">
        <v>110</v>
      </c>
      <c r="N47" s="94"/>
      <c r="O47" s="94" t="str">
        <f>_xll.qlIMMNextCode(O46,TRUE,Trigger)</f>
        <v>U9</v>
      </c>
      <c r="P47" s="94" t="str">
        <f t="shared" si="10"/>
        <v>EURFUT3MU9_Quote</v>
      </c>
      <c r="Q47" s="185" t="str">
        <f t="shared" si="11"/>
        <v>EURFUT3MU9ConvAdj_Quote</v>
      </c>
      <c r="R47" s="106">
        <f>_xll.qlInterestRateIndexFixingDate(Index3M,S47)</f>
        <v>43724</v>
      </c>
      <c r="S47" s="106">
        <f>_xll.qlIMMdate(O47)</f>
        <v>43726</v>
      </c>
      <c r="T47" s="106">
        <f>_xll.qlInterestRateIndexMaturity(Index3M,S47)</f>
        <v>43817</v>
      </c>
      <c r="U47" s="97">
        <f>_xll.qlIndexFixing(Index3M,R47,TRUE,_xll.ohTrigger(Trigger,Trigger3M,InterestRatesTrigger))</f>
        <v>-2.8170569427056315E-3</v>
      </c>
      <c r="V47" s="97">
        <f>IFERROR((100-_xll.qlQuoteValue(P47,_xll.ohTrigger(Trigger,Trigger3M,InterestRatesTrigger)))/100-_xll.qlQuoteValue(Q47,_xll.ohTrigger(Trigger,Trigger3M,InterestRatesTrigger)),NA())</f>
        <v>-2.8749999999999431E-3</v>
      </c>
      <c r="W47" s="94" t="b">
        <f t="shared" si="12"/>
        <v>1</v>
      </c>
      <c r="X47" s="124">
        <f t="shared" si="9"/>
        <v>0.57943057294311628</v>
      </c>
      <c r="Y47" s="50" t="b">
        <f>ABS(X47/10000)&lt;=ABS('General Settings'!$D$27)</f>
        <v>0</v>
      </c>
      <c r="AG47" s="127" t="e">
        <f>NA()</f>
        <v>#N/A</v>
      </c>
      <c r="AI47" s="50" t="str">
        <v>EURAB3E6Y_Quote</v>
      </c>
    </row>
    <row r="48" spans="13:35" x14ac:dyDescent="0.2">
      <c r="M48" s="94" t="s">
        <v>110</v>
      </c>
      <c r="N48" s="94"/>
      <c r="O48" s="94" t="str">
        <f>_xll.qlIMMNextCode(O47,TRUE,Trigger)</f>
        <v>Z9</v>
      </c>
      <c r="P48" s="94" t="str">
        <f t="shared" si="10"/>
        <v>EURFUT3MZ9_Quote</v>
      </c>
      <c r="Q48" s="185" t="str">
        <f t="shared" si="11"/>
        <v>EURFUT3MZ9ConvAdj_Quote</v>
      </c>
      <c r="R48" s="106">
        <f>_xll.qlInterestRateIndexFixingDate(Index3M,S48)</f>
        <v>43815</v>
      </c>
      <c r="S48" s="106">
        <f>_xll.qlIMMdate(O48)</f>
        <v>43817</v>
      </c>
      <c r="T48" s="106">
        <f>_xll.qlInterestRateIndexMaturity(Index3M,S48)</f>
        <v>43908</v>
      </c>
      <c r="U48" s="97">
        <f>_xll.qlIndexFixing(Index3M,R48,TRUE,_xll.ohTrigger(Trigger,Trigger3M,InterestRatesTrigger))</f>
        <v>-2.4027254041330557E-3</v>
      </c>
      <c r="V48" s="97">
        <f>IFERROR((100-_xll.qlQuoteValue(P48,_xll.ohTrigger(Trigger,Trigger3M,InterestRatesTrigger)))/100-_xll.qlQuoteValue(Q48,_xll.ohTrigger(Trigger,Trigger3M,InterestRatesTrigger)),NA())</f>
        <v>-2.4750000000000228E-3</v>
      </c>
      <c r="W48" s="94" t="b">
        <f t="shared" si="12"/>
        <v>1</v>
      </c>
      <c r="X48" s="124">
        <f t="shared" si="9"/>
        <v>0.72274595866967084</v>
      </c>
      <c r="Y48" s="50" t="b">
        <f>ABS(X48/10000)&lt;=ABS('General Settings'!$D$27)</f>
        <v>0</v>
      </c>
      <c r="AG48" s="127" t="e">
        <f>NA()</f>
        <v>#N/A</v>
      </c>
      <c r="AI48" s="50" t="str">
        <v>EURAB3E7Y_Quote</v>
      </c>
    </row>
    <row r="49" spans="12:35" x14ac:dyDescent="0.2">
      <c r="M49" s="94" t="s">
        <v>110</v>
      </c>
      <c r="N49" s="94"/>
      <c r="O49" s="94" t="str">
        <f>_xll.qlIMMNextCode(O48,TRUE,Trigger)</f>
        <v>H0</v>
      </c>
      <c r="P49" s="94" t="str">
        <f t="shared" si="10"/>
        <v>EURFUT3MH0_Quote</v>
      </c>
      <c r="Q49" s="185" t="str">
        <f t="shared" si="11"/>
        <v>EURFUT3MH0ConvAdj_Quote</v>
      </c>
      <c r="R49" s="106">
        <f>_xll.qlInterestRateIndexFixingDate(Index3M,S49)</f>
        <v>43906</v>
      </c>
      <c r="S49" s="106">
        <f>_xll.qlIMMdate(O49)</f>
        <v>43908</v>
      </c>
      <c r="T49" s="106">
        <f>_xll.qlInterestRateIndexMaturity(Index3M,S49)</f>
        <v>44000</v>
      </c>
      <c r="U49" s="97">
        <f>_xll.qlIndexFixing(Index3M,R49,TRUE,_xll.ohTrigger(Trigger,Trigger3M,InterestRatesTrigger))</f>
        <v>-1.9341808789983552E-3</v>
      </c>
      <c r="V49" s="97">
        <f>IFERROR((100-_xll.qlQuoteValue(P49,_xll.ohTrigger(Trigger,Trigger3M,InterestRatesTrigger)))/100-_xll.qlQuoteValue(Q49,_xll.ohTrigger(Trigger,Trigger3M,InterestRatesTrigger)),NA())</f>
        <v>-1.9750000000000514E-3</v>
      </c>
      <c r="W49" s="94" t="b">
        <f t="shared" si="12"/>
        <v>1</v>
      </c>
      <c r="X49" s="124">
        <f t="shared" si="9"/>
        <v>0.40819121001696174</v>
      </c>
      <c r="Y49" s="50" t="b">
        <f>ABS(X49/10000)&lt;=ABS('General Settings'!$D$27)</f>
        <v>1</v>
      </c>
      <c r="AG49" s="127" t="e">
        <f>NA()</f>
        <v>#N/A</v>
      </c>
      <c r="AI49" s="50" t="str">
        <v>EURAB3E8Y_Quote</v>
      </c>
    </row>
    <row r="50" spans="12:35" x14ac:dyDescent="0.2">
      <c r="M50" s="94" t="s">
        <v>110</v>
      </c>
      <c r="N50" s="94"/>
      <c r="O50" s="94" t="str">
        <f>_xll.qlIMMNextCode(O49,TRUE,Trigger)</f>
        <v>M0</v>
      </c>
      <c r="P50" s="94" t="str">
        <f t="shared" si="10"/>
        <v>EURFUT3MM0_Quote</v>
      </c>
      <c r="Q50" s="185" t="str">
        <f t="shared" si="11"/>
        <v>EURFUT3MM0ConvAdj_Quote</v>
      </c>
      <c r="R50" s="106">
        <f>_xll.qlInterestRateIndexFixingDate(Index3M,S50)</f>
        <v>43997</v>
      </c>
      <c r="S50" s="106">
        <f>_xll.qlIMMdate(O50)</f>
        <v>43999</v>
      </c>
      <c r="T50" s="106">
        <f>_xll.qlInterestRateIndexMaturity(Index3M,S50)</f>
        <v>44091</v>
      </c>
      <c r="U50" s="97">
        <f>_xll.qlIndexFixing(Index3M,R50,TRUE,_xll.ohTrigger(Trigger,Trigger3M,InterestRatesTrigger))</f>
        <v>-1.4203830941721301E-3</v>
      </c>
      <c r="V50" s="97">
        <f>IFERROR((100-_xll.qlQuoteValue(P50,_xll.ohTrigger(Trigger,Trigger3M,InterestRatesTrigger)))/100-_xll.qlQuoteValue(Q50,_xll.ohTrigger(Trigger,Trigger3M,InterestRatesTrigger)),NA())</f>
        <v>-1.349999999999909E-3</v>
      </c>
      <c r="W50" s="94" t="b">
        <f t="shared" si="12"/>
        <v>1</v>
      </c>
      <c r="X50" s="124">
        <f t="shared" si="9"/>
        <v>-0.7038309417222105</v>
      </c>
      <c r="Y50" s="50" t="b">
        <f>ABS(X50/10000)&lt;=ABS('General Settings'!$D$27)</f>
        <v>0</v>
      </c>
      <c r="AG50" s="127" t="e">
        <f>NA()</f>
        <v>#N/A</v>
      </c>
      <c r="AI50" s="50" t="str">
        <v>EURAB3E9Y_Quote</v>
      </c>
    </row>
    <row r="51" spans="12:35" x14ac:dyDescent="0.2">
      <c r="M51" s="94" t="s">
        <v>110</v>
      </c>
      <c r="N51" s="94"/>
      <c r="O51" s="94" t="str">
        <f>_xll.qlIMMNextCode(O50,TRUE,Trigger)</f>
        <v>U0</v>
      </c>
      <c r="P51" s="94" t="str">
        <f t="shared" si="10"/>
        <v>EURFUT3MU0_Quote</v>
      </c>
      <c r="Q51" s="185" t="str">
        <f t="shared" si="11"/>
        <v>EURFUT3MU0ConvAdj_Quote</v>
      </c>
      <c r="R51" s="106">
        <f>_xll.qlInterestRateIndexFixingDate(Index3M,S51)</f>
        <v>44088</v>
      </c>
      <c r="S51" s="106">
        <f>_xll.qlIMMdate(O51)</f>
        <v>44090</v>
      </c>
      <c r="T51" s="106">
        <f>_xll.qlInterestRateIndexMaturity(Index3M,S51)</f>
        <v>44181</v>
      </c>
      <c r="U51" s="97">
        <f>_xll.qlIndexFixing(Index3M,R51,TRUE,_xll.ohTrigger(Trigger,Trigger3M,InterestRatesTrigger))</f>
        <v>-8.7233630693115923E-4</v>
      </c>
      <c r="V51" s="97">
        <f>IFERROR((100-_xll.qlQuoteValue(P51,_xll.ohTrigger(Trigger,Trigger3M,InterestRatesTrigger)))/100-_xll.qlQuoteValue(Q51,_xll.ohTrigger(Trigger,Trigger3M,InterestRatesTrigger)),NA())</f>
        <v>-6.4999999999997731E-4</v>
      </c>
      <c r="W51" s="94" t="b">
        <f t="shared" si="12"/>
        <v>1</v>
      </c>
      <c r="X51" s="124">
        <f t="shared" si="9"/>
        <v>-2.2233630693118194</v>
      </c>
      <c r="Y51" s="50" t="b">
        <f>ABS(X51/10000)&lt;=ABS('General Settings'!$D$27)</f>
        <v>0</v>
      </c>
      <c r="AG51" s="127" t="e">
        <f>NA()</f>
        <v>#N/A</v>
      </c>
      <c r="AI51" s="50" t="str">
        <v>EURAB3E10Y_Quote</v>
      </c>
    </row>
    <row r="52" spans="12:35" x14ac:dyDescent="0.2">
      <c r="M52" s="94" t="s">
        <v>110</v>
      </c>
      <c r="N52" s="94"/>
      <c r="O52" s="94" t="str">
        <f>_xll.qlIMMNextCode(O51,TRUE,Trigger)</f>
        <v>Z0</v>
      </c>
      <c r="P52" s="94" t="str">
        <f t="shared" si="10"/>
        <v>EURFUT3MZ0_Quote</v>
      </c>
      <c r="Q52" s="185" t="str">
        <f t="shared" si="11"/>
        <v>EURFUT3MZ0ConvAdj_Quote</v>
      </c>
      <c r="R52" s="106">
        <f>_xll.qlInterestRateIndexFixingDate(Index3M,S52)</f>
        <v>44179</v>
      </c>
      <c r="S52" s="106">
        <f>_xll.qlIMMdate(O52)</f>
        <v>44181</v>
      </c>
      <c r="T52" s="106">
        <f>_xll.qlInterestRateIndexMaturity(Index3M,S52)</f>
        <v>44271</v>
      </c>
      <c r="U52" s="97">
        <f>_xll.qlIndexFixing(Index3M,R52,TRUE,_xll.ohTrigger(Trigger,Trigger3M,InterestRatesTrigger))</f>
        <v>-2.9534848036760764E-4</v>
      </c>
      <c r="V52" s="97">
        <f>IFERROR((100-_xll.qlQuoteValue(P52,_xll.ohTrigger(Trigger,Trigger3M,InterestRatesTrigger)))/100-_xll.qlQuoteValue(Q52,_xll.ohTrigger(Trigger,Trigger3M,InterestRatesTrigger)),NA())</f>
        <v>1.2499999999988632E-4</v>
      </c>
      <c r="W52" s="94" t="b">
        <f t="shared" si="12"/>
        <v>1</v>
      </c>
      <c r="X52" s="124">
        <f t="shared" si="9"/>
        <v>-4.2034848036749395</v>
      </c>
      <c r="Y52" s="50" t="b">
        <f>ABS(X52/10000)&lt;=ABS('General Settings'!$D$27)</f>
        <v>0</v>
      </c>
      <c r="AG52" s="127" t="e">
        <f>NA()</f>
        <v>#N/A</v>
      </c>
      <c r="AI52" s="50" t="str">
        <v>EURAB3E12Y_Quote</v>
      </c>
    </row>
    <row r="53" spans="12:35" x14ac:dyDescent="0.2">
      <c r="M53" s="94" t="s">
        <v>110</v>
      </c>
      <c r="N53" s="94"/>
      <c r="O53" s="94" t="str">
        <f>_xll.qlIMMNextCode(O52,TRUE,Trigger)</f>
        <v>H1</v>
      </c>
      <c r="P53" s="94" t="str">
        <f t="shared" si="10"/>
        <v>EURFUT3MH1_Quote</v>
      </c>
      <c r="Q53" s="185" t="str">
        <f t="shared" si="11"/>
        <v>EURFUT3MH1ConvAdj_Quote</v>
      </c>
      <c r="R53" s="106">
        <f>_xll.qlInterestRateIndexFixingDate(Index3M,S53)</f>
        <v>44270</v>
      </c>
      <c r="S53" s="106">
        <f>_xll.qlIMMdate(O53)</f>
        <v>44272</v>
      </c>
      <c r="T53" s="106">
        <f>_xll.qlInterestRateIndexMaturity(Index3M,S53)</f>
        <v>44364</v>
      </c>
      <c r="U53" s="97">
        <f>_xll.qlIndexFixing(Index3M,R53,TRUE,_xll.ohTrigger(Trigger,Trigger3M,InterestRatesTrigger))</f>
        <v>3.1541875520588061E-4</v>
      </c>
      <c r="V53" s="97">
        <f>IFERROR((100-_xll.qlQuoteValue(P53,_xll.ohTrigger(Trigger,Trigger3M,InterestRatesTrigger)))/100-_xll.qlQuoteValue(Q53,_xll.ohTrigger(Trigger,Trigger3M,InterestRatesTrigger)),NA())</f>
        <v>8.5000000000007953E-4</v>
      </c>
      <c r="W53" s="94" t="b">
        <f t="shared" si="12"/>
        <v>1</v>
      </c>
      <c r="X53" s="124">
        <f t="shared" si="9"/>
        <v>-5.3458124479419888</v>
      </c>
      <c r="Y53" s="50" t="b">
        <f>ABS(X53/10000)&lt;=ABS('General Settings'!$D$27)</f>
        <v>0</v>
      </c>
      <c r="AG53" s="127" t="e">
        <f>NA()</f>
        <v>#N/A</v>
      </c>
      <c r="AI53" s="50" t="str">
        <v>EURAB3E15Y_Quote</v>
      </c>
    </row>
    <row r="54" spans="12:35" x14ac:dyDescent="0.2">
      <c r="M54" s="94" t="s">
        <v>110</v>
      </c>
      <c r="N54" s="94"/>
      <c r="O54" s="94" t="str">
        <f>_xll.qlIMMNextCode(O53,TRUE,Trigger)</f>
        <v>M1</v>
      </c>
      <c r="P54" s="94" t="str">
        <f t="shared" si="10"/>
        <v>EURFUT3MM1_Quote</v>
      </c>
      <c r="Q54" s="185" t="str">
        <f t="shared" si="11"/>
        <v>EURFUT3MM1ConvAdj_Quote</v>
      </c>
      <c r="R54" s="106">
        <f>_xll.qlInterestRateIndexFixingDate(Index3M,S54)</f>
        <v>44361</v>
      </c>
      <c r="S54" s="106">
        <f>_xll.qlIMMdate(O54)</f>
        <v>44363</v>
      </c>
      <c r="T54" s="106">
        <f>_xll.qlInterestRateIndexMaturity(Index3M,S54)</f>
        <v>44455</v>
      </c>
      <c r="U54" s="97">
        <f>_xll.qlIndexFixing(Index3M,R54,TRUE,_xll.ohTrigger(Trigger,Trigger3M,InterestRatesTrigger))</f>
        <v>9.3996174079366448E-4</v>
      </c>
      <c r="V54" s="97">
        <f>IFERROR((100-_xll.qlQuoteValue(P54,_xll.ohTrigger(Trigger,Trigger3M,InterestRatesTrigger)))/100-_xll.qlQuoteValue(Q54,_xll.ohTrigger(Trigger,Trigger3M,InterestRatesTrigger)),NA())</f>
        <v>1.5999999999999658E-3</v>
      </c>
      <c r="W54" s="94" t="b">
        <f t="shared" si="12"/>
        <v>1</v>
      </c>
      <c r="X54" s="124">
        <f t="shared" si="9"/>
        <v>-6.6003825920630135</v>
      </c>
      <c r="Y54" s="50" t="b">
        <f>ABS(X54/10000)&lt;=ABS('General Settings'!$D$27)</f>
        <v>0</v>
      </c>
      <c r="AG54" s="127" t="e">
        <f>NA()</f>
        <v>#N/A</v>
      </c>
      <c r="AI54" s="50" t="str">
        <v>EURAB3E20Y_Quote</v>
      </c>
    </row>
    <row r="55" spans="12:35" x14ac:dyDescent="0.2">
      <c r="M55" s="94" t="s">
        <v>110</v>
      </c>
      <c r="N55" s="94"/>
      <c r="O55" s="94" t="str">
        <f>_xll.qlIMMNextCode(O54,TRUE,Trigger)</f>
        <v>U1</v>
      </c>
      <c r="P55" s="94" t="str">
        <f t="shared" si="10"/>
        <v>EURFUT3MU1_Quote</v>
      </c>
      <c r="Q55" s="185" t="str">
        <f t="shared" si="11"/>
        <v>EURFUT3MU1ConvAdj_Quote</v>
      </c>
      <c r="R55" s="106">
        <f>_xll.qlInterestRateIndexFixingDate(Index3M,S55)</f>
        <v>44452</v>
      </c>
      <c r="S55" s="106">
        <f>_xll.qlIMMdate(O55)</f>
        <v>44454</v>
      </c>
      <c r="T55" s="106">
        <f>_xll.qlInterestRateIndexMaturity(Index3M,S55)</f>
        <v>44545</v>
      </c>
      <c r="U55" s="97">
        <f>_xll.qlIndexFixing(Index3M,R55,TRUE,_xll.ohTrigger(Trigger,Trigger3M,InterestRatesTrigger))</f>
        <v>1.5911281307896712E-3</v>
      </c>
      <c r="V55" s="97">
        <f>IFERROR((100-_xll.qlQuoteValue(P55,_xll.ohTrigger(Trigger,Trigger3M,InterestRatesTrigger)))/100-_xll.qlQuoteValue(Q55,_xll.ohTrigger(Trigger,Trigger3M,InterestRatesTrigger)),NA())</f>
        <v>2.3499999999999945E-3</v>
      </c>
      <c r="W55" s="94" t="b">
        <f t="shared" si="12"/>
        <v>1</v>
      </c>
      <c r="X55" s="124">
        <f t="shared" si="9"/>
        <v>-7.5887186921032326</v>
      </c>
      <c r="Y55" s="50" t="b">
        <f>ABS(X55/10000)&lt;=ABS('General Settings'!$D$27)</f>
        <v>0</v>
      </c>
      <c r="AG55" s="127" t="e">
        <f>NA()</f>
        <v>#N/A</v>
      </c>
      <c r="AI55" s="50" t="str">
        <v>EURAB3E25Y_Quote</v>
      </c>
    </row>
    <row r="56" spans="12:35" x14ac:dyDescent="0.2">
      <c r="M56" s="94" t="s">
        <v>110</v>
      </c>
      <c r="N56" s="94"/>
      <c r="O56" s="94" t="str">
        <f>_xll.qlIMMNextCode(O55,TRUE,Trigger)</f>
        <v>Z1</v>
      </c>
      <c r="P56" s="94" t="str">
        <f t="shared" si="10"/>
        <v>EURFUT3MZ1_Quote</v>
      </c>
      <c r="Q56" s="185" t="str">
        <f t="shared" si="11"/>
        <v>EURFUT3MZ1ConvAdj_Quote</v>
      </c>
      <c r="R56" s="106">
        <f>_xll.qlInterestRateIndexFixingDate(Index3M,S56)</f>
        <v>44543</v>
      </c>
      <c r="S56" s="106">
        <f>_xll.qlIMMdate(O56)</f>
        <v>44545</v>
      </c>
      <c r="T56" s="106">
        <f>_xll.qlInterestRateIndexMaturity(Index3M,S56)</f>
        <v>44635</v>
      </c>
      <c r="U56" s="97">
        <f>_xll.qlIndexFixing(Index3M,R56,TRUE,_xll.ohTrigger(Trigger,Trigger3M,InterestRatesTrigger))</f>
        <v>2.2771394517464572E-3</v>
      </c>
      <c r="V56" s="97">
        <f>IFERROR((100-_xll.qlQuoteValue(P56,_xll.ohTrigger(Trigger,Trigger3M,InterestRatesTrigger)))/100-_xll.qlQuoteValue(Q56,_xll.ohTrigger(Trigger,Trigger3M,InterestRatesTrigger)),NA())</f>
        <v>3.1250000000000002E-3</v>
      </c>
      <c r="W56" s="94" t="b">
        <f t="shared" si="12"/>
        <v>1</v>
      </c>
      <c r="X56" s="124">
        <f t="shared" si="9"/>
        <v>-8.4786054825354302</v>
      </c>
      <c r="Y56" s="50" t="b">
        <f>ABS(X56/10000)&lt;=ABS('General Settings'!$D$27)</f>
        <v>0</v>
      </c>
      <c r="AG56" s="127" t="e">
        <f>NA()</f>
        <v>#N/A</v>
      </c>
      <c r="AI56" s="50" t="str">
        <v>EURAB3E30Y_Quote</v>
      </c>
    </row>
    <row r="57" spans="12:35" x14ac:dyDescent="0.2">
      <c r="M57" s="94" t="s">
        <v>110</v>
      </c>
      <c r="N57" s="94"/>
      <c r="O57" s="94" t="str">
        <f>_xll.qlIMMNextCode(O56,TRUE,Trigger)</f>
        <v>H2</v>
      </c>
      <c r="P57" s="94" t="str">
        <f t="shared" si="10"/>
        <v>EURFUT3MH2_Quote</v>
      </c>
      <c r="Q57" s="185" t="str">
        <f t="shared" si="11"/>
        <v>EURFUT3MH2ConvAdj_Quote</v>
      </c>
      <c r="R57" s="106">
        <f>_xll.qlInterestRateIndexFixingDate(Index3M,S57)</f>
        <v>44634</v>
      </c>
      <c r="S57" s="106">
        <f>_xll.qlIMMdate(O57)</f>
        <v>44636</v>
      </c>
      <c r="T57" s="106">
        <f>_xll.qlInterestRateIndexMaturity(Index3M,S57)</f>
        <v>44728</v>
      </c>
      <c r="U57" s="97">
        <f>_xll.qlIndexFixing(Index3M,R57,TRUE,_xll.ohTrigger(Trigger,Trigger3M,InterestRatesTrigger))</f>
        <v>3.0093642627031904E-3</v>
      </c>
      <c r="V57" s="97">
        <f>IFERROR((100-_xll.qlQuoteValue(P57,_xll.ohTrigger(Trigger,Trigger3M,InterestRatesTrigger)))/100-_xll.qlQuoteValue(Q57,_xll.ohTrigger(Trigger,Trigger3M,InterestRatesTrigger)),NA())</f>
        <v>3.9000000000000059E-3</v>
      </c>
      <c r="W57" s="94" t="b">
        <f t="shared" si="12"/>
        <v>1</v>
      </c>
      <c r="X57" s="124">
        <f t="shared" si="9"/>
        <v>-8.906357372968154</v>
      </c>
      <c r="Y57" s="94" t="b">
        <f>ABS(X57/10000)&lt;=ABS('General Settings'!$D$27)</f>
        <v>0</v>
      </c>
      <c r="AG57" s="127" t="e">
        <f>NA()</f>
        <v>#N/A</v>
      </c>
      <c r="AI57" s="50" t="str">
        <v>EURAB3E40Y_Quote</v>
      </c>
    </row>
    <row r="58" spans="12:35" x14ac:dyDescent="0.2">
      <c r="M58" s="95" t="s">
        <v>110</v>
      </c>
      <c r="N58" s="95"/>
      <c r="O58" s="95" t="str">
        <f>_xll.qlIMMNextCode(O57,TRUE,Trigger)</f>
        <v>M2</v>
      </c>
      <c r="P58" s="95" t="str">
        <f t="shared" si="10"/>
        <v>EURFUT3MM2_Quote</v>
      </c>
      <c r="Q58" s="188" t="str">
        <f t="shared" si="11"/>
        <v>EURFUT3MM2ConvAdj_Quote</v>
      </c>
      <c r="R58" s="107">
        <f>_xll.qlInterestRateIndexFixingDate(Index3M,S58)</f>
        <v>44725</v>
      </c>
      <c r="S58" s="107">
        <f>_xll.qlIMMdate(O58)</f>
        <v>44727</v>
      </c>
      <c r="T58" s="107">
        <f>_xll.qlInterestRateIndexMaturity(Index3M,S58)</f>
        <v>44819</v>
      </c>
      <c r="U58" s="98">
        <f>_xll.qlIndexFixing(Index3M,R58,TRUE,_xll.ohTrigger(Trigger,Trigger3M,InterestRatesTrigger))</f>
        <v>3.7617847827403389E-3</v>
      </c>
      <c r="V58" s="98">
        <f>IFERROR((100-_xll.qlQuoteValue(P58,_xll.ohTrigger(Trigger,Trigger3M,InterestRatesTrigger)))/100-_xll.qlQuoteValue(Q58,_xll.ohTrigger(Trigger,Trigger3M,InterestRatesTrigger)),NA())</f>
        <v>4.7749999999999208E-3</v>
      </c>
      <c r="W58" s="95" t="b">
        <f t="shared" si="12"/>
        <v>1</v>
      </c>
      <c r="X58" s="158">
        <f t="shared" si="9"/>
        <v>-10.132152172595818</v>
      </c>
      <c r="Y58" s="95" t="b">
        <f>ABS(X58/10000)&lt;=ABS('General Settings'!$D$27)</f>
        <v>0</v>
      </c>
      <c r="AG58" s="128" t="e">
        <f>NA()</f>
        <v>#N/A</v>
      </c>
      <c r="AI58" s="50" t="str">
        <v>EURAB3E50Y_Quote</v>
      </c>
    </row>
    <row r="59" spans="12:35" x14ac:dyDescent="0.2">
      <c r="M59" s="93" t="s">
        <v>111</v>
      </c>
      <c r="N59" s="93"/>
      <c r="O59" s="93" t="str">
        <f>IF(_xll.qlIMMIsIMMcode(_xll.qlIMMNextCode(SettlementDate,FALSE)),_xll.qlIMMNextCode(_xll.qlIMMNextCode(SettlementDate,FALSE),FALSE),_xll.qlIMMNextCode(SettlementDate,FALSE))</f>
        <v>N6</v>
      </c>
      <c r="P59" s="93" t="str">
        <f t="shared" si="10"/>
        <v>EURFUT3MN6_Quote</v>
      </c>
      <c r="Q59" s="184" t="str">
        <f t="shared" si="11"/>
        <v>EURFUT3MN6ConvAdj_Quote</v>
      </c>
      <c r="R59" s="105">
        <f>_xll.qlInterestRateIndexFixingDate(Index3M,S59)</f>
        <v>42569</v>
      </c>
      <c r="S59" s="105">
        <f>_xll.qlIMMdate(O59)</f>
        <v>42571</v>
      </c>
      <c r="T59" s="105">
        <f>_xll.qlInterestRateIndexMaturity(Index3M,S59)</f>
        <v>42663</v>
      </c>
      <c r="U59" s="96">
        <f>_xll.qlIndexFixing(Index3M,R59,TRUE,_xll.ohTrigger(Trigger,Trigger3M,InterestRatesTrigger))</f>
        <v>-2.8651371133558015E-3</v>
      </c>
      <c r="V59" s="96">
        <f>IFERROR((100-_xll.qlQuoteValue(P59,_xll.ohTrigger(Trigger,Trigger3M,InterestRatesTrigger)))/100-_xll.qlQuoteValue(Q59,_xll.ohTrigger(Trigger,Trigger3M,InterestRatesTrigger)),NA())</f>
        <v>-2.92500000000004E-3</v>
      </c>
      <c r="W59" s="93" t="b">
        <f t="shared" si="12"/>
        <v>1</v>
      </c>
      <c r="X59" s="125">
        <f t="shared" si="9"/>
        <v>0.59862886644238433</v>
      </c>
      <c r="Y59" s="93" t="b">
        <f>ABS(X59/10000)&lt;=ABS('General Settings'!$D$27)</f>
        <v>0</v>
      </c>
      <c r="AG59" s="126" t="e">
        <f>NA()</f>
        <v>#N/A</v>
      </c>
      <c r="AI59" s="50" t="str">
        <v>EURAB3E60Y_Quote</v>
      </c>
    </row>
    <row r="60" spans="12:35" x14ac:dyDescent="0.2">
      <c r="M60" s="95" t="s">
        <v>111</v>
      </c>
      <c r="N60" s="95"/>
      <c r="O60" s="95" t="str">
        <f>IF(_xll.qlIMMIsIMMcode(_xll.qlIMMNextCode(O59,FALSE)),_xll.qlIMMNextCode(_xll.qlIMMNextCode(O59,FALSE),FALSE),_xll.qlIMMNextCode(O59,FALSE))</f>
        <v>Q6</v>
      </c>
      <c r="P60" s="95" t="str">
        <f t="shared" si="10"/>
        <v>EURFUT3MQ6_Quote</v>
      </c>
      <c r="Q60" s="188" t="str">
        <f t="shared" si="11"/>
        <v>EURFUT3MQ6ConvAdj_Quote</v>
      </c>
      <c r="R60" s="107">
        <f>_xll.qlInterestRateIndexFixingDate(Index3M,S60)</f>
        <v>42597</v>
      </c>
      <c r="S60" s="107">
        <f>_xll.qlIMMdate(O60)</f>
        <v>42599</v>
      </c>
      <c r="T60" s="107">
        <f>_xll.qlInterestRateIndexMaturity(Index3M,S60)</f>
        <v>42691</v>
      </c>
      <c r="U60" s="98">
        <f>_xll.qlIndexFixing(Index3M,R60,TRUE,_xll.ohTrigger(Trigger,Trigger3M,InterestRatesTrigger))</f>
        <v>-3.043777551233751E-3</v>
      </c>
      <c r="V60" s="98">
        <f>IFERROR((100-_xll.qlQuoteValue(P60,_xll.ohTrigger(Trigger,Trigger3M,InterestRatesTrigger)))/100-_xll.qlQuoteValue(Q60,_xll.ohTrigger(Trigger,Trigger3M,InterestRatesTrigger)),NA())</f>
        <v>-3.0000000000001137E-3</v>
      </c>
      <c r="W60" s="95" t="b">
        <f t="shared" si="12"/>
        <v>1</v>
      </c>
      <c r="X60" s="158">
        <f t="shared" si="9"/>
        <v>-0.43777551233637346</v>
      </c>
      <c r="Y60" s="51" t="b">
        <f>ABS(X60/10000)&lt;=ABS('General Settings'!$D$27)</f>
        <v>1</v>
      </c>
      <c r="AA60" s="104" t="s">
        <v>99</v>
      </c>
      <c r="AC60" s="103" t="s">
        <v>104</v>
      </c>
      <c r="AD60" s="103" t="s">
        <v>105</v>
      </c>
      <c r="AE60" s="104" t="s">
        <v>106</v>
      </c>
      <c r="AG60" s="128" t="e">
        <f>NA()</f>
        <v>#N/A</v>
      </c>
      <c r="AI60" s="50" t="str">
        <v/>
      </c>
    </row>
    <row r="61" spans="12:35" x14ac:dyDescent="0.2">
      <c r="L61" s="62"/>
      <c r="M61" s="94" t="s">
        <v>60</v>
      </c>
      <c r="N61" s="94"/>
      <c r="O61" s="94" t="s">
        <v>33</v>
      </c>
      <c r="P61" s="94" t="str">
        <f t="shared" ref="P61:P97" si="13">Currency&amp;"AB3E"&amp;O61&amp;QuoteSuffix</f>
        <v>EURAB3E1Y_Quote</v>
      </c>
      <c r="Q61" s="174"/>
      <c r="R61" s="106">
        <f t="shared" ref="R61:R97" si="14">EvaluationDate</f>
        <v>42552</v>
      </c>
      <c r="S61" s="106">
        <f>_xll.qlInterestRateIndexValueDate(AA61,R61)</f>
        <v>42556</v>
      </c>
      <c r="T61" s="106">
        <f>_xll.qlInterestRateIndexMaturity(AA61,S61)</f>
        <v>42921</v>
      </c>
      <c r="U61" s="97">
        <f>_xll.qlIndexFixing(AA61,R61,TRUE,_xll.ohTrigger(Trigger,Trigger3M,InterestRatesTrigger))</f>
        <v>-3.2814665177659927E-3</v>
      </c>
      <c r="V61" s="97">
        <f>_xll.qlQuoteValue(P61,_xll.ohTrigger(Trigger,Trigger3M,InterestRatesTrigger))</f>
        <v>-3.3099999999999996E-3</v>
      </c>
      <c r="W61" s="94" t="b">
        <f t="shared" ref="W61:W87" si="15">NOT(ISERROR(V61))</f>
        <v>1</v>
      </c>
      <c r="X61" s="124">
        <f t="shared" ref="X61:X75" si="16">(U61-V61)*10000</f>
        <v>0.28533482234006924</v>
      </c>
      <c r="Y61" s="50" t="b">
        <f>ABS(X61/10000)&lt;=ABS('General Settings'!$D$28)</f>
        <v>1</v>
      </c>
      <c r="AA61" s="50" t="str">
        <f>_xll.qlSwapIndex(,,O61,SettlementDays,Currency,Calendar,FixedLegTenor,FixedLegBDC,FixedLegDayCounter,Index3M,DiscountingCurve,Permanent,Trigger,ObjectOverwrite)</f>
        <v>obj_00604#0002</v>
      </c>
      <c r="AC61" s="103" t="s">
        <v>33</v>
      </c>
      <c r="AD61" s="103" t="s">
        <v>108</v>
      </c>
      <c r="AE61" s="104" t="s">
        <v>154</v>
      </c>
      <c r="AI61" s="50" t="str">
        <v/>
      </c>
    </row>
    <row r="62" spans="12:35" x14ac:dyDescent="0.2">
      <c r="M62" s="94" t="s">
        <v>60</v>
      </c>
      <c r="N62" s="94"/>
      <c r="O62" s="94" t="s">
        <v>73</v>
      </c>
      <c r="P62" s="94" t="str">
        <f t="shared" si="13"/>
        <v>EURAB3E15M_Quote</v>
      </c>
      <c r="Q62" s="174"/>
      <c r="R62" s="106">
        <f t="shared" si="14"/>
        <v>42552</v>
      </c>
      <c r="S62" s="106">
        <f>_xll.qlInterestRateIndexValueDate(AA62,R62)</f>
        <v>42556</v>
      </c>
      <c r="T62" s="106">
        <f>_xll.qlInterestRateIndexMaturity(AA62,S62)</f>
        <v>43013</v>
      </c>
      <c r="U62" s="97">
        <f>_xll.qlIndexFixing(AA62,R62,TRUE,_xll.ohTrigger(Trigger,Trigger3M,InterestRatesTrigger))</f>
        <v>-3.3732795953566297E-3</v>
      </c>
      <c r="V62" s="97">
        <f>_xll.qlQuoteValue(P62,_xll.ohTrigger(Trigger,Trigger3M,InterestRatesTrigger))</f>
        <v>-3.3899999999999998E-3</v>
      </c>
      <c r="W62" s="94" t="b">
        <f t="shared" si="15"/>
        <v>1</v>
      </c>
      <c r="X62" s="124">
        <f t="shared" si="16"/>
        <v>0.16720404643370043</v>
      </c>
      <c r="Y62" s="50" t="b">
        <f>ABS(X62/10000)&lt;=ABS('General Settings'!$D$28)</f>
        <v>1</v>
      </c>
      <c r="AA62" s="50" t="str">
        <f>_xll.qlSwapIndex(,,O62,SettlementDays,Currency,Calendar,FixedLegTenor,FixedLegBDC,FixedLegDayCounter,Index3M,DiscountingCurve,Permanent,Trigger,ObjectOverwrite)</f>
        <v>obj_005ae#0002</v>
      </c>
      <c r="AI62" s="50" t="str">
        <v/>
      </c>
    </row>
    <row r="63" spans="12:35" x14ac:dyDescent="0.2">
      <c r="M63" s="94" t="s">
        <v>60</v>
      </c>
      <c r="N63" s="94"/>
      <c r="O63" s="94" t="s">
        <v>76</v>
      </c>
      <c r="P63" s="94" t="str">
        <f t="shared" si="13"/>
        <v>EURAB3E18M_Quote</v>
      </c>
      <c r="Q63" s="174"/>
      <c r="R63" s="106">
        <f t="shared" si="14"/>
        <v>42552</v>
      </c>
      <c r="S63" s="106">
        <f>_xll.qlInterestRateIndexValueDate(AA63,R63)</f>
        <v>42556</v>
      </c>
      <c r="T63" s="106">
        <f>_xll.qlInterestRateIndexMaturity(AA63,S63)</f>
        <v>43105</v>
      </c>
      <c r="U63" s="97">
        <f>_xll.qlIndexFixing(AA63,R63,TRUE,_xll.ohTrigger(Trigger,Trigger3M,InterestRatesTrigger))</f>
        <v>-3.4554212801470672E-3</v>
      </c>
      <c r="V63" s="97">
        <f>_xll.qlQuoteValue(P63,_xll.ohTrigger(Trigger,Trigger3M,InterestRatesTrigger))</f>
        <v>-3.4699999999999996E-3</v>
      </c>
      <c r="W63" s="94" t="b">
        <f t="shared" si="15"/>
        <v>1</v>
      </c>
      <c r="X63" s="124">
        <f t="shared" si="16"/>
        <v>0.1457871985293237</v>
      </c>
      <c r="Y63" s="50" t="b">
        <f>ABS(X63/10000)&lt;=ABS('General Settings'!$D$28)</f>
        <v>1</v>
      </c>
      <c r="AA63" s="50" t="str">
        <f>_xll.qlSwapIndex(,,O63,SettlementDays,Currency,Calendar,FixedLegTenor,FixedLegBDC,FixedLegDayCounter,Index3M,DiscountingCurve,Permanent,Trigger,ObjectOverwrite)</f>
        <v>obj_0066b#0002</v>
      </c>
      <c r="AI63" s="50" t="str">
        <v/>
      </c>
    </row>
    <row r="64" spans="12:35" x14ac:dyDescent="0.2">
      <c r="M64" s="94" t="s">
        <v>60</v>
      </c>
      <c r="N64" s="94"/>
      <c r="O64" s="94" t="s">
        <v>77</v>
      </c>
      <c r="P64" s="94" t="str">
        <f t="shared" si="13"/>
        <v>EURAB3E21M_Quote</v>
      </c>
      <c r="Q64" s="174"/>
      <c r="R64" s="106">
        <f t="shared" si="14"/>
        <v>42552</v>
      </c>
      <c r="S64" s="106">
        <f>_xll.qlInterestRateIndexValueDate(AA64,R64)</f>
        <v>42556</v>
      </c>
      <c r="T64" s="106">
        <f>_xll.qlInterestRateIndexMaturity(AA64,S64)</f>
        <v>43195</v>
      </c>
      <c r="U64" s="97">
        <f>_xll.qlIndexFixing(AA64,R64,TRUE,_xll.ohTrigger(Trigger,Trigger3M,InterestRatesTrigger))</f>
        <v>-3.5192050842252336E-3</v>
      </c>
      <c r="V64" s="97">
        <f>_xll.qlQuoteValue(P64,_xll.ohTrigger(Trigger,Trigger3M,InterestRatesTrigger))</f>
        <v>-3.5299999999999997E-3</v>
      </c>
      <c r="W64" s="94" t="b">
        <f t="shared" si="15"/>
        <v>1</v>
      </c>
      <c r="X64" s="124">
        <f t="shared" si="16"/>
        <v>0.10794915774766084</v>
      </c>
      <c r="Y64" s="50" t="b">
        <f>ABS(X64/10000)&lt;=ABS('General Settings'!$D$28)</f>
        <v>1</v>
      </c>
      <c r="AA64" s="50" t="str">
        <f>_xll.qlSwapIndex(,,O64,SettlementDays,Currency,Calendar,FixedLegTenor,FixedLegBDC,FixedLegDayCounter,Index3M,DiscountingCurve,Permanent,Trigger,ObjectOverwrite)</f>
        <v>obj_00683#0002</v>
      </c>
      <c r="AI64" s="50" t="str">
        <v/>
      </c>
    </row>
    <row r="65" spans="10:35" x14ac:dyDescent="0.2">
      <c r="M65" s="94" t="s">
        <v>60</v>
      </c>
      <c r="N65" s="94"/>
      <c r="O65" s="94" t="s">
        <v>78</v>
      </c>
      <c r="P65" s="94" t="str">
        <f t="shared" si="13"/>
        <v>EURAB3E2Y_Quote</v>
      </c>
      <c r="Q65" s="174"/>
      <c r="R65" s="106">
        <f t="shared" si="14"/>
        <v>42552</v>
      </c>
      <c r="S65" s="106">
        <f>_xll.qlInterestRateIndexValueDate(AA65,R65)</f>
        <v>42556</v>
      </c>
      <c r="T65" s="106">
        <f>_xll.qlInterestRateIndexMaturity(AA65,S65)</f>
        <v>43286</v>
      </c>
      <c r="U65" s="97">
        <f>_xll.qlIndexFixing(AA65,R65,TRUE,_xll.ohTrigger(Trigger,Trigger3M,InterestRatesTrigger))</f>
        <v>-3.5668409869799799E-3</v>
      </c>
      <c r="V65" s="97">
        <f>_xll.qlQuoteValue(P65,_xll.ohTrigger(Trigger,Trigger3M,InterestRatesTrigger))</f>
        <v>-3.5799999999999998E-3</v>
      </c>
      <c r="W65" s="94" t="b">
        <f t="shared" si="15"/>
        <v>1</v>
      </c>
      <c r="X65" s="124">
        <f t="shared" si="16"/>
        <v>0.13159013020019958</v>
      </c>
      <c r="Y65" s="50" t="b">
        <f>ABS(X65/10000)&lt;=ABS('General Settings'!$D$28)</f>
        <v>1</v>
      </c>
      <c r="AA65" s="50" t="str">
        <f>_xll.qlSwapIndex(,,O65,SettlementDays,Currency,Calendar,FixedLegTenor,FixedLegBDC,FixedLegDayCounter,Index3M,DiscountingCurve,Permanent,Trigger,ObjectOverwrite)</f>
        <v>obj_00603#0002</v>
      </c>
      <c r="AI65" s="50" t="str">
        <v/>
      </c>
    </row>
    <row r="66" spans="10:35" x14ac:dyDescent="0.2">
      <c r="M66" s="94" t="s">
        <v>60</v>
      </c>
      <c r="N66" s="94"/>
      <c r="O66" s="94" t="s">
        <v>79</v>
      </c>
      <c r="P66" s="94" t="str">
        <f t="shared" si="13"/>
        <v>EURAB3E3Y_Quote</v>
      </c>
      <c r="Q66" s="174"/>
      <c r="R66" s="106">
        <f t="shared" si="14"/>
        <v>42552</v>
      </c>
      <c r="S66" s="106">
        <f>_xll.qlInterestRateIndexValueDate(AA66,R66)</f>
        <v>42556</v>
      </c>
      <c r="T66" s="106">
        <f>_xll.qlInterestRateIndexMaturity(AA66,S66)</f>
        <v>43651</v>
      </c>
      <c r="U66" s="97">
        <f>_xll.qlIndexFixing(AA66,R66,TRUE,_xll.ohTrigger(Trigger,Trigger3M,InterestRatesTrigger))</f>
        <v>-3.6100000001947586E-3</v>
      </c>
      <c r="V66" s="97">
        <f>_xll.qlQuoteValue(P66,_xll.ohTrigger(Trigger,Trigger3M,InterestRatesTrigger))</f>
        <v>-3.6099999999999999E-3</v>
      </c>
      <c r="W66" s="94" t="b">
        <f t="shared" si="15"/>
        <v>1</v>
      </c>
      <c r="X66" s="124">
        <f t="shared" si="16"/>
        <v>-1.9475870569052312E-9</v>
      </c>
      <c r="Y66" s="50" t="b">
        <f>ABS(X66/10000)&lt;=ABS('General Settings'!$D$28)</f>
        <v>1</v>
      </c>
      <c r="AA66" s="50" t="str">
        <f>_xll.qlSwapIndex(,,O66,SettlementDays,Currency,Calendar,FixedLegTenor,FixedLegBDC,FixedLegDayCounter,Index3M,DiscountingCurve,Permanent,Trigger,ObjectOverwrite)</f>
        <v>obj_00663#0002</v>
      </c>
      <c r="AI66" s="50" t="str">
        <v/>
      </c>
    </row>
    <row r="67" spans="10:35" x14ac:dyDescent="0.2">
      <c r="M67" s="94" t="s">
        <v>60</v>
      </c>
      <c r="N67" s="94"/>
      <c r="O67" s="94" t="s">
        <v>80</v>
      </c>
      <c r="P67" s="94" t="str">
        <f t="shared" si="13"/>
        <v>EURAB3E4Y_Quote</v>
      </c>
      <c r="Q67" s="174"/>
      <c r="R67" s="106">
        <f t="shared" si="14"/>
        <v>42552</v>
      </c>
      <c r="S67" s="106">
        <f>_xll.qlInterestRateIndexValueDate(AA67,R67)</f>
        <v>42556</v>
      </c>
      <c r="T67" s="106">
        <f>_xll.qlInterestRateIndexMaturity(AA67,S67)</f>
        <v>44018</v>
      </c>
      <c r="U67" s="97">
        <f>_xll.qlIndexFixing(AA67,R67,TRUE,_xll.ohTrigger(Trigger,Trigger3M,InterestRatesTrigger))</f>
        <v>-3.3400000000922822E-3</v>
      </c>
      <c r="V67" s="97">
        <f>_xll.qlQuoteValue(P67,_xll.ohTrigger(Trigger,Trigger3M,InterestRatesTrigger))</f>
        <v>-3.3399999999999997E-3</v>
      </c>
      <c r="W67" s="94" t="b">
        <f t="shared" si="15"/>
        <v>1</v>
      </c>
      <c r="X67" s="124">
        <f t="shared" si="16"/>
        <v>-9.2282518432407201E-10</v>
      </c>
      <c r="Y67" s="50" t="b">
        <f>ABS(X67/10000)&lt;=ABS('General Settings'!$D$28)</f>
        <v>1</v>
      </c>
      <c r="AA67" s="50" t="str">
        <f>_xll.qlSwapIndex(,,O67,SettlementDays,Currency,Calendar,FixedLegTenor,FixedLegBDC,FixedLegDayCounter,Index3M,DiscountingCurve,Permanent,Trigger,ObjectOverwrite)</f>
        <v>obj_005ca#0002</v>
      </c>
      <c r="AI67" s="50" t="str">
        <v/>
      </c>
    </row>
    <row r="68" spans="10:35" x14ac:dyDescent="0.2">
      <c r="M68" s="94" t="s">
        <v>60</v>
      </c>
      <c r="N68" s="94"/>
      <c r="O68" s="94" t="s">
        <v>81</v>
      </c>
      <c r="P68" s="94" t="str">
        <f t="shared" si="13"/>
        <v>EURAB3E5Y_Quote</v>
      </c>
      <c r="Q68" s="174"/>
      <c r="R68" s="106">
        <f t="shared" si="14"/>
        <v>42552</v>
      </c>
      <c r="S68" s="106">
        <f>_xll.qlInterestRateIndexValueDate(AA68,R68)</f>
        <v>42556</v>
      </c>
      <c r="T68" s="106">
        <f>_xll.qlInterestRateIndexMaturity(AA68,S68)</f>
        <v>44382</v>
      </c>
      <c r="U68" s="97">
        <f>_xll.qlIndexFixing(AA68,R68,TRUE,_xll.ohTrigger(Trigger,Trigger3M,InterestRatesTrigger))</f>
        <v>-2.7600000000894275E-3</v>
      </c>
      <c r="V68" s="97">
        <f>_xll.qlQuoteValue(P68,_xll.ohTrigger(Trigger,Trigger3M,InterestRatesTrigger))</f>
        <v>-2.7600000000000003E-3</v>
      </c>
      <c r="W68" s="94" t="b">
        <f t="shared" si="15"/>
        <v>1</v>
      </c>
      <c r="X68" s="124">
        <f t="shared" si="16"/>
        <v>-8.9427163590949377E-10</v>
      </c>
      <c r="Y68" s="50" t="b">
        <f>ABS(X68/10000)&lt;=ABS('General Settings'!$D$28)</f>
        <v>1</v>
      </c>
      <c r="AA68" s="50" t="str">
        <f>_xll.qlSwapIndex(,,O68,SettlementDays,Currency,Calendar,FixedLegTenor,FixedLegBDC,FixedLegDayCounter,Index3M,DiscountingCurve,Permanent,Trigger,ObjectOverwrite)</f>
        <v>obj_0060f#0002</v>
      </c>
      <c r="AI68" s="50" t="str">
        <v/>
      </c>
    </row>
    <row r="69" spans="10:35" x14ac:dyDescent="0.2">
      <c r="M69" s="94" t="s">
        <v>60</v>
      </c>
      <c r="N69" s="94"/>
      <c r="O69" s="94" t="s">
        <v>82</v>
      </c>
      <c r="P69" s="94" t="str">
        <f t="shared" si="13"/>
        <v>EURAB3E6Y_Quote</v>
      </c>
      <c r="Q69" s="174"/>
      <c r="R69" s="106">
        <f t="shared" si="14"/>
        <v>42552</v>
      </c>
      <c r="S69" s="106">
        <f>_xll.qlInterestRateIndexValueDate(AA69,R69)</f>
        <v>42556</v>
      </c>
      <c r="T69" s="106">
        <f>_xll.qlInterestRateIndexMaturity(AA69,S69)</f>
        <v>44747</v>
      </c>
      <c r="U69" s="97">
        <f>_xll.qlIndexFixing(AA69,R69,TRUE,_xll.ohTrigger(Trigger,Trigger3M,InterestRatesTrigger))</f>
        <v>-1.9400000000786258E-3</v>
      </c>
      <c r="V69" s="97">
        <f>_xll.qlQuoteValue(P69,_xll.ohTrigger(Trigger,Trigger3M,InterestRatesTrigger))</f>
        <v>-1.9400000000000001E-3</v>
      </c>
      <c r="W69" s="94" t="b">
        <f t="shared" si="15"/>
        <v>1</v>
      </c>
      <c r="X69" s="124">
        <f t="shared" si="16"/>
        <v>-7.862569102734529E-10</v>
      </c>
      <c r="Y69" s="50" t="b">
        <f>ABS(X69/10000)&lt;=ABS('General Settings'!$D$28)</f>
        <v>1</v>
      </c>
      <c r="AA69" s="50" t="str">
        <f>_xll.qlSwapIndex(,,O69,SettlementDays,Currency,Calendar,FixedLegTenor,FixedLegBDC,FixedLegDayCounter,Index3M,DiscountingCurve,Permanent,Trigger,ObjectOverwrite)</f>
        <v>obj_0063a#0002</v>
      </c>
      <c r="AI69" s="50" t="str">
        <v/>
      </c>
    </row>
    <row r="70" spans="10:35" x14ac:dyDescent="0.2">
      <c r="M70" s="94" t="s">
        <v>60</v>
      </c>
      <c r="N70" s="94"/>
      <c r="O70" s="94" t="s">
        <v>83</v>
      </c>
      <c r="P70" s="94" t="str">
        <f t="shared" si="13"/>
        <v>EURAB3E7Y_Quote</v>
      </c>
      <c r="Q70" s="174"/>
      <c r="R70" s="106">
        <f t="shared" si="14"/>
        <v>42552</v>
      </c>
      <c r="S70" s="106">
        <f>_xll.qlInterestRateIndexValueDate(AA70,R70)</f>
        <v>42556</v>
      </c>
      <c r="T70" s="106">
        <f>_xll.qlInterestRateIndexMaturity(AA70,S70)</f>
        <v>45112</v>
      </c>
      <c r="U70" s="97">
        <f>_xll.qlIndexFixing(AA70,R70,TRUE,_xll.ohTrigger(Trigger,Trigger3M,InterestRatesTrigger))</f>
        <v>-9.3999999960021733E-4</v>
      </c>
      <c r="V70" s="97">
        <f>_xll.qlQuoteValue(P70,_xll.ohTrigger(Trigger,Trigger3M,InterestRatesTrigger))</f>
        <v>-9.3999999999999997E-4</v>
      </c>
      <c r="W70" s="94" t="b">
        <f t="shared" si="15"/>
        <v>1</v>
      </c>
      <c r="X70" s="124">
        <f t="shared" si="16"/>
        <v>3.9978263755013899E-9</v>
      </c>
      <c r="Y70" s="50" t="b">
        <f>ABS(X70/10000)&lt;=ABS('General Settings'!$D$28)</f>
        <v>1</v>
      </c>
      <c r="AA70" s="50" t="str">
        <f>_xll.qlSwapIndex(,,O70,SettlementDays,Currency,Calendar,FixedLegTenor,FixedLegBDC,FixedLegDayCounter,Index3M,DiscountingCurve,Permanent,Trigger,ObjectOverwrite)</f>
        <v>obj_006d1#0002</v>
      </c>
      <c r="AI70" s="50" t="str">
        <v/>
      </c>
    </row>
    <row r="71" spans="10:35" x14ac:dyDescent="0.2">
      <c r="J71" s="62"/>
      <c r="K71" s="62"/>
      <c r="M71" s="94" t="s">
        <v>60</v>
      </c>
      <c r="N71" s="94"/>
      <c r="O71" s="94" t="s">
        <v>84</v>
      </c>
      <c r="P71" s="94" t="str">
        <f t="shared" si="13"/>
        <v>EURAB3E8Y_Quote</v>
      </c>
      <c r="Q71" s="174"/>
      <c r="R71" s="106">
        <f t="shared" si="14"/>
        <v>42552</v>
      </c>
      <c r="S71" s="106">
        <f>_xll.qlInterestRateIndexValueDate(AA71,R71)</f>
        <v>42556</v>
      </c>
      <c r="T71" s="106">
        <f>_xll.qlInterestRateIndexMaturity(AA71,S71)</f>
        <v>45478</v>
      </c>
      <c r="U71" s="97">
        <f>_xll.qlIndexFixing(AA71,R71,TRUE,_xll.ohTrigger(Trigger,Trigger3M,InterestRatesTrigger))</f>
        <v>1.1999999985696435E-4</v>
      </c>
      <c r="V71" s="97">
        <f>_xll.qlQuoteValue(P71,_xll.ohTrigger(Trigger,Trigger3M,InterestRatesTrigger))</f>
        <v>1.1999999999999999E-4</v>
      </c>
      <c r="W71" s="94" t="b">
        <f t="shared" si="15"/>
        <v>1</v>
      </c>
      <c r="X71" s="124">
        <f t="shared" si="16"/>
        <v>-1.4303563487718524E-9</v>
      </c>
      <c r="Y71" s="50" t="b">
        <f>ABS(X71/10000)&lt;=ABS('General Settings'!$D$28)</f>
        <v>1</v>
      </c>
      <c r="AA71" s="50" t="str">
        <f>_xll.qlSwapIndex(,,O71,SettlementDays,Currency,Calendar,FixedLegTenor,FixedLegBDC,FixedLegDayCounter,Index3M,DiscountingCurve,Permanent,Trigger,ObjectOverwrite)</f>
        <v>obj_006e0#0002</v>
      </c>
      <c r="AI71" s="50" t="str">
        <v/>
      </c>
    </row>
    <row r="72" spans="10:35" x14ac:dyDescent="0.2">
      <c r="M72" s="94" t="s">
        <v>60</v>
      </c>
      <c r="N72" s="94"/>
      <c r="O72" s="94" t="s">
        <v>85</v>
      </c>
      <c r="P72" s="94" t="str">
        <f t="shared" si="13"/>
        <v>EURAB3E9Y_Quote</v>
      </c>
      <c r="Q72" s="174"/>
      <c r="R72" s="106">
        <f t="shared" si="14"/>
        <v>42552</v>
      </c>
      <c r="S72" s="106">
        <f>_xll.qlInterestRateIndexValueDate(AA72,R72)</f>
        <v>42556</v>
      </c>
      <c r="T72" s="106">
        <f>_xll.qlInterestRateIndexMaturity(AA72,S72)</f>
        <v>45845</v>
      </c>
      <c r="U72" s="97">
        <f>_xll.qlIndexFixing(AA72,R72,TRUE,_xll.ohTrigger(Trigger,Trigger3M,InterestRatesTrigger))</f>
        <v>1.1999999999498317E-3</v>
      </c>
      <c r="V72" s="97">
        <f>_xll.qlQuoteValue(P72,_xll.ohTrigger(Trigger,Trigger3M,InterestRatesTrigger))</f>
        <v>1.1999999999999999E-3</v>
      </c>
      <c r="W72" s="94" t="b">
        <f t="shared" si="15"/>
        <v>1</v>
      </c>
      <c r="X72" s="124">
        <f t="shared" si="16"/>
        <v>-5.0168202925249261E-10</v>
      </c>
      <c r="Y72" s="50" t="b">
        <f>ABS(X72/10000)&lt;=ABS('General Settings'!$D$28)</f>
        <v>1</v>
      </c>
      <c r="AA72" s="50" t="str">
        <f>_xll.qlSwapIndex(,,O72,SettlementDays,Currency,Calendar,FixedLegTenor,FixedLegBDC,FixedLegDayCounter,Index3M,DiscountingCurve,Permanent,Trigger,ObjectOverwrite)</f>
        <v>obj_0061d#0002</v>
      </c>
      <c r="AI72" s="50" t="str">
        <v/>
      </c>
    </row>
    <row r="73" spans="10:35" x14ac:dyDescent="0.2">
      <c r="M73" s="94" t="s">
        <v>60</v>
      </c>
      <c r="N73" s="94"/>
      <c r="O73" s="94" t="s">
        <v>86</v>
      </c>
      <c r="P73" s="94" t="str">
        <f t="shared" si="13"/>
        <v>EURAB3E10Y_Quote</v>
      </c>
      <c r="Q73" s="174"/>
      <c r="R73" s="106">
        <f t="shared" si="14"/>
        <v>42552</v>
      </c>
      <c r="S73" s="106">
        <f>_xll.qlInterestRateIndexValueDate(AA73,R73)</f>
        <v>42556</v>
      </c>
      <c r="T73" s="106">
        <f>_xll.qlInterestRateIndexMaturity(AA73,S73)</f>
        <v>46209</v>
      </c>
      <c r="U73" s="97">
        <f>_xll.qlIndexFixing(AA73,R73,TRUE,_xll.ohTrigger(Trigger,Trigger3M,InterestRatesTrigger))</f>
        <v>2.1899999995654011E-3</v>
      </c>
      <c r="V73" s="97">
        <f>_xll.qlQuoteValue(P73,_xll.ohTrigger(Trigger,Trigger3M,InterestRatesTrigger))</f>
        <v>2.1900000000000001E-3</v>
      </c>
      <c r="W73" s="94" t="b">
        <f t="shared" si="15"/>
        <v>1</v>
      </c>
      <c r="X73" s="124">
        <f t="shared" si="16"/>
        <v>-4.345989713938625E-9</v>
      </c>
      <c r="Y73" s="50" t="b">
        <f>ABS(X73/10000)&lt;=ABS('General Settings'!$D$28)</f>
        <v>1</v>
      </c>
      <c r="AA73" s="50" t="str">
        <f>_xll.qlSwapIndex(,,O73,SettlementDays,Currency,Calendar,FixedLegTenor,FixedLegBDC,FixedLegDayCounter,Index3M,DiscountingCurve,Permanent,Trigger,ObjectOverwrite)</f>
        <v>obj_005c9#0002</v>
      </c>
      <c r="AI73" s="50" t="str">
        <v/>
      </c>
    </row>
    <row r="74" spans="10:35" x14ac:dyDescent="0.2">
      <c r="M74" s="94" t="s">
        <v>60</v>
      </c>
      <c r="N74" s="94"/>
      <c r="O74" s="94" t="s">
        <v>112</v>
      </c>
      <c r="P74" s="94" t="str">
        <f t="shared" si="13"/>
        <v>EURAB3E11Y_Quote</v>
      </c>
      <c r="Q74" s="174"/>
      <c r="R74" s="106">
        <f t="shared" si="14"/>
        <v>42552</v>
      </c>
      <c r="S74" s="106">
        <f>_xll.qlInterestRateIndexValueDate(AA74,R74)</f>
        <v>42556</v>
      </c>
      <c r="T74" s="106">
        <f>_xll.qlInterestRateIndexMaturity(AA74,S74)</f>
        <v>46573</v>
      </c>
      <c r="U74" s="97">
        <f>_xll.qlIndexFixing(AA74,R74,TRUE,_xll.ohTrigger(Trigger,Trigger3M,InterestRatesTrigger))</f>
        <v>3.0960808777266845E-3</v>
      </c>
      <c r="V74" s="97">
        <f>_xll.qlQuoteValue(P74,_xll.ohTrigger(Trigger,Trigger3M,InterestRatesTrigger))</f>
        <v>3.1000000000000003E-3</v>
      </c>
      <c r="W74" s="94" t="b">
        <f t="shared" si="15"/>
        <v>1</v>
      </c>
      <c r="X74" s="124">
        <f t="shared" si="16"/>
        <v>-3.9191222733158358E-2</v>
      </c>
      <c r="Y74" s="50" t="b">
        <f>ABS(X74/10000)&lt;=ABS('General Settings'!$D$28)</f>
        <v>1</v>
      </c>
      <c r="AA74" s="50" t="str">
        <f>_xll.qlSwapIndex(,,O74,SettlementDays,Currency,Calendar,FixedLegTenor,FixedLegBDC,FixedLegDayCounter,Index3M,DiscountingCurve,Permanent,Trigger,ObjectOverwrite)</f>
        <v>obj_00594#0002</v>
      </c>
      <c r="AI74" s="50" t="str">
        <v/>
      </c>
    </row>
    <row r="75" spans="10:35" x14ac:dyDescent="0.2">
      <c r="M75" s="94" t="s">
        <v>60</v>
      </c>
      <c r="N75" s="94"/>
      <c r="O75" s="94" t="s">
        <v>87</v>
      </c>
      <c r="P75" s="94" t="str">
        <f t="shared" si="13"/>
        <v>EURAB3E12Y_Quote</v>
      </c>
      <c r="Q75" s="174"/>
      <c r="R75" s="106">
        <f t="shared" si="14"/>
        <v>42552</v>
      </c>
      <c r="S75" s="106">
        <f>_xll.qlInterestRateIndexValueDate(AA75,R75)</f>
        <v>42556</v>
      </c>
      <c r="T75" s="106">
        <f>_xll.qlInterestRateIndexMaturity(AA75,S75)</f>
        <v>46939</v>
      </c>
      <c r="U75" s="97">
        <f>_xll.qlIndexFixing(AA75,R75,TRUE,_xll.ohTrigger(Trigger,Trigger3M,InterestRatesTrigger))</f>
        <v>3.9100000005551508E-3</v>
      </c>
      <c r="V75" s="97">
        <f>_xll.qlQuoteValue(P75,_xll.ohTrigger(Trigger,Trigger3M,InterestRatesTrigger))</f>
        <v>3.9100000000000003E-3</v>
      </c>
      <c r="W75" s="94" t="b">
        <f t="shared" si="15"/>
        <v>1</v>
      </c>
      <c r="X75" s="124">
        <f t="shared" si="16"/>
        <v>5.5515054359078775E-9</v>
      </c>
      <c r="Y75" s="50" t="b">
        <f>ABS(X75/10000)&lt;=ABS('General Settings'!$D$28)</f>
        <v>1</v>
      </c>
      <c r="AA75" s="50" t="str">
        <f>_xll.qlSwapIndex(,,O75,SettlementDays,Currency,Calendar,FixedLegTenor,FixedLegBDC,FixedLegDayCounter,Index3M,DiscountingCurve,Permanent,Trigger,ObjectOverwrite)</f>
        <v>obj_0076c#0002</v>
      </c>
      <c r="AI75" s="50" t="str">
        <v/>
      </c>
    </row>
    <row r="76" spans="10:35" x14ac:dyDescent="0.2">
      <c r="M76" s="94" t="s">
        <v>60</v>
      </c>
      <c r="N76" s="94"/>
      <c r="O76" s="94" t="s">
        <v>113</v>
      </c>
      <c r="P76" s="94" t="str">
        <f t="shared" si="13"/>
        <v>EURAB3E13Y_Quote</v>
      </c>
      <c r="Q76" s="174"/>
      <c r="R76" s="106">
        <f t="shared" si="14"/>
        <v>42552</v>
      </c>
      <c r="S76" s="106">
        <f>_xll.qlInterestRateIndexValueDate(AA76,R76)</f>
        <v>42556</v>
      </c>
      <c r="T76" s="106">
        <f>_xll.qlInterestRateIndexMaturity(AA76,S76)</f>
        <v>47304</v>
      </c>
      <c r="U76" s="97">
        <f>_xll.qlIndexFixing(AA76,R76,TRUE,_xll.ohTrigger(Trigger,Trigger3M,InterestRatesTrigger))</f>
        <v>4.6051101556433072E-3</v>
      </c>
      <c r="V76" s="97" t="e">
        <f>_xll.qlQuoteValue(P76,_xll.ohTrigger(Trigger,Trigger3M,InterestRatesTrigger))</f>
        <v>#NUM!</v>
      </c>
      <c r="W76" s="94" t="b">
        <f t="shared" si="15"/>
        <v>0</v>
      </c>
      <c r="X76" s="124" t="e">
        <f t="shared" ref="X76:X101" si="17">(U76-V76)*10000</f>
        <v>#NUM!</v>
      </c>
      <c r="Y76" s="50" t="e">
        <f>ABS(X76/10000)&lt;=ABS('General Settings'!$D$28)</f>
        <v>#NUM!</v>
      </c>
      <c r="AA76" s="50" t="str">
        <f>_xll.qlSwapIndex(,,O76,SettlementDays,Currency,Calendar,FixedLegTenor,FixedLegBDC,FixedLegDayCounter,Index3M,DiscountingCurve,Permanent,Trigger,ObjectOverwrite)</f>
        <v>obj_005b5#0002</v>
      </c>
      <c r="AI76" s="50" t="str">
        <v/>
      </c>
    </row>
    <row r="77" spans="10:35" x14ac:dyDescent="0.2">
      <c r="M77" s="94" t="s">
        <v>60</v>
      </c>
      <c r="N77" s="94"/>
      <c r="O77" s="94" t="s">
        <v>114</v>
      </c>
      <c r="P77" s="94" t="str">
        <f t="shared" si="13"/>
        <v>EURAB3E14Y_Quote</v>
      </c>
      <c r="Q77" s="174"/>
      <c r="R77" s="106">
        <f t="shared" si="14"/>
        <v>42552</v>
      </c>
      <c r="S77" s="106">
        <f>_xll.qlInterestRateIndexValueDate(AA77,R77)</f>
        <v>42556</v>
      </c>
      <c r="T77" s="106">
        <f>_xll.qlInterestRateIndexMaturity(AA77,S77)</f>
        <v>47669</v>
      </c>
      <c r="U77" s="97">
        <f>_xll.qlIndexFixing(AA77,R77,TRUE,_xll.ohTrigger(Trigger,Trigger3M,InterestRatesTrigger))</f>
        <v>5.1904374337704727E-3</v>
      </c>
      <c r="V77" s="97" t="e">
        <f>_xll.qlQuoteValue(P77,_xll.ohTrigger(Trigger,Trigger3M,InterestRatesTrigger))</f>
        <v>#NUM!</v>
      </c>
      <c r="W77" s="94" t="b">
        <f t="shared" si="15"/>
        <v>0</v>
      </c>
      <c r="X77" s="124" t="e">
        <f t="shared" si="17"/>
        <v>#NUM!</v>
      </c>
      <c r="Y77" s="50" t="e">
        <f>ABS(X77/10000)&lt;=ABS('General Settings'!$D$28)</f>
        <v>#NUM!</v>
      </c>
      <c r="AA77" s="50" t="str">
        <f>_xll.qlSwapIndex(,,O77,SettlementDays,Currency,Calendar,FixedLegTenor,FixedLegBDC,FixedLegDayCounter,Index3M,DiscountingCurve,Permanent,Trigger,ObjectOverwrite)</f>
        <v>obj_0062c#0002</v>
      </c>
      <c r="AI77" s="50" t="str">
        <v/>
      </c>
    </row>
    <row r="78" spans="10:35" x14ac:dyDescent="0.2">
      <c r="M78" s="94" t="s">
        <v>60</v>
      </c>
      <c r="N78" s="94"/>
      <c r="O78" s="94" t="s">
        <v>88</v>
      </c>
      <c r="P78" s="94" t="str">
        <f t="shared" si="13"/>
        <v>EURAB3E15Y_Quote</v>
      </c>
      <c r="Q78" s="174"/>
      <c r="R78" s="106">
        <f t="shared" si="14"/>
        <v>42552</v>
      </c>
      <c r="S78" s="106">
        <f>_xll.qlInterestRateIndexValueDate(AA78,R78)</f>
        <v>42556</v>
      </c>
      <c r="T78" s="106">
        <f>_xll.qlInterestRateIndexMaturity(AA78,S78)</f>
        <v>48036</v>
      </c>
      <c r="U78" s="97">
        <f>_xll.qlIndexFixing(AA78,R78,TRUE,_xll.ohTrigger(Trigger,Trigger3M,InterestRatesTrigger))</f>
        <v>5.6800000000035884E-3</v>
      </c>
      <c r="V78" s="97">
        <f>_xll.qlQuoteValue(P78,_xll.ohTrigger(Trigger,Trigger3M,InterestRatesTrigger))</f>
        <v>5.680000000000001E-3</v>
      </c>
      <c r="W78" s="94" t="b">
        <f t="shared" si="15"/>
        <v>1</v>
      </c>
      <c r="X78" s="124">
        <f t="shared" si="17"/>
        <v>3.5874081483200371E-11</v>
      </c>
      <c r="Y78" s="50" t="b">
        <f>ABS(X78/10000)&lt;=ABS('General Settings'!$D$28)</f>
        <v>1</v>
      </c>
      <c r="AA78" s="50" t="str">
        <f>_xll.qlSwapIndex(,,O78,SettlementDays,Currency,Calendar,FixedLegTenor,FixedLegBDC,FixedLegDayCounter,Index3M,DiscountingCurve,Permanent,Trigger,ObjectOverwrite)</f>
        <v>obj_00675#0002</v>
      </c>
      <c r="AI78" s="50" t="str">
        <v/>
      </c>
    </row>
    <row r="79" spans="10:35" x14ac:dyDescent="0.2">
      <c r="M79" s="94" t="s">
        <v>60</v>
      </c>
      <c r="N79" s="94"/>
      <c r="O79" s="94" t="s">
        <v>115</v>
      </c>
      <c r="P79" s="94" t="str">
        <f t="shared" si="13"/>
        <v>EURAB3E16Y_Quote</v>
      </c>
      <c r="Q79" s="174"/>
      <c r="R79" s="106">
        <f t="shared" si="14"/>
        <v>42552</v>
      </c>
      <c r="S79" s="106">
        <f>_xll.qlInterestRateIndexValueDate(AA79,R79)</f>
        <v>42556</v>
      </c>
      <c r="T79" s="106">
        <f>_xll.qlInterestRateIndexMaturity(AA79,S79)</f>
        <v>48400</v>
      </c>
      <c r="U79" s="97">
        <f>_xll.qlIndexFixing(AA79,R79,TRUE,_xll.ohTrigger(Trigger,Trigger3M,InterestRatesTrigger))</f>
        <v>6.0799608535260785E-3</v>
      </c>
      <c r="V79" s="97" t="e">
        <f>_xll.qlQuoteValue(P79,_xll.ohTrigger(Trigger,Trigger3M,InterestRatesTrigger))</f>
        <v>#NUM!</v>
      </c>
      <c r="W79" s="94" t="b">
        <f t="shared" si="15"/>
        <v>0</v>
      </c>
      <c r="X79" s="124" t="e">
        <f t="shared" si="17"/>
        <v>#NUM!</v>
      </c>
      <c r="Y79" s="50" t="e">
        <f>ABS(X79/10000)&lt;=ABS('General Settings'!$D$28)</f>
        <v>#NUM!</v>
      </c>
      <c r="AA79" s="50" t="str">
        <f>_xll.qlSwapIndex(,,O79,SettlementDays,Currency,Calendar,FixedLegTenor,FixedLegBDC,FixedLegDayCounter,Index3M,DiscountingCurve,Permanent,Trigger,ObjectOverwrite)</f>
        <v>obj_005b4#0002</v>
      </c>
      <c r="AI79" s="50" t="str">
        <v/>
      </c>
    </row>
    <row r="80" spans="10:35" x14ac:dyDescent="0.2">
      <c r="M80" s="94" t="s">
        <v>60</v>
      </c>
      <c r="N80" s="94"/>
      <c r="O80" s="94" t="s">
        <v>116</v>
      </c>
      <c r="P80" s="94" t="str">
        <f t="shared" si="13"/>
        <v>EURAB3E17Y_Quote</v>
      </c>
      <c r="Q80" s="174"/>
      <c r="R80" s="106">
        <f t="shared" si="14"/>
        <v>42552</v>
      </c>
      <c r="S80" s="106">
        <f>_xll.qlInterestRateIndexValueDate(AA80,R80)</f>
        <v>42556</v>
      </c>
      <c r="T80" s="106">
        <f>_xll.qlInterestRateIndexMaturity(AA80,S80)</f>
        <v>48765</v>
      </c>
      <c r="U80" s="97">
        <f>_xll.qlIndexFixing(AA80,R80,TRUE,_xll.ohTrigger(Trigger,Trigger3M,InterestRatesTrigger))</f>
        <v>6.4048169648401607E-3</v>
      </c>
      <c r="V80" s="97" t="e">
        <f>_xll.qlQuoteValue(P80,_xll.ohTrigger(Trigger,Trigger3M,InterestRatesTrigger))</f>
        <v>#NUM!</v>
      </c>
      <c r="W80" s="94" t="b">
        <f t="shared" si="15"/>
        <v>0</v>
      </c>
      <c r="X80" s="124" t="e">
        <f t="shared" si="17"/>
        <v>#NUM!</v>
      </c>
      <c r="Y80" s="50" t="e">
        <f>ABS(X80/10000)&lt;=ABS('General Settings'!$D$28)</f>
        <v>#NUM!</v>
      </c>
      <c r="AA80" s="50" t="str">
        <f>_xll.qlSwapIndex(,,O80,SettlementDays,Currency,Calendar,FixedLegTenor,FixedLegBDC,FixedLegDayCounter,Index3M,DiscountingCurve,Permanent,Trigger,ObjectOverwrite)</f>
        <v>obj_0062a#0002</v>
      </c>
      <c r="AI80" s="50" t="str">
        <v/>
      </c>
    </row>
    <row r="81" spans="13:36" x14ac:dyDescent="0.2">
      <c r="M81" s="94" t="s">
        <v>60</v>
      </c>
      <c r="N81" s="94"/>
      <c r="O81" s="94" t="s">
        <v>117</v>
      </c>
      <c r="P81" s="94" t="str">
        <f t="shared" si="13"/>
        <v>EURAB3E18Y_Quote</v>
      </c>
      <c r="Q81" s="174"/>
      <c r="R81" s="106">
        <f t="shared" si="14"/>
        <v>42552</v>
      </c>
      <c r="S81" s="106">
        <f>_xll.qlInterestRateIndexValueDate(AA81,R81)</f>
        <v>42556</v>
      </c>
      <c r="T81" s="106">
        <f>_xll.qlInterestRateIndexMaturity(AA81,S81)</f>
        <v>49130</v>
      </c>
      <c r="U81" s="97">
        <f>_xll.qlIndexFixing(AA81,R81,TRUE,_xll.ohTrigger(Trigger,Trigger3M,InterestRatesTrigger))</f>
        <v>6.665527414368197E-3</v>
      </c>
      <c r="V81" s="97" t="e">
        <f>_xll.qlQuoteValue(P81,_xll.ohTrigger(Trigger,Trigger3M,InterestRatesTrigger))</f>
        <v>#NUM!</v>
      </c>
      <c r="W81" s="94" t="b">
        <f t="shared" si="15"/>
        <v>0</v>
      </c>
      <c r="X81" s="124" t="e">
        <f t="shared" si="17"/>
        <v>#NUM!</v>
      </c>
      <c r="Y81" s="50" t="e">
        <f>ABS(X81/10000)&lt;=ABS('General Settings'!$D$28)</f>
        <v>#NUM!</v>
      </c>
      <c r="AA81" s="50" t="str">
        <f>_xll.qlSwapIndex(,,O81,SettlementDays,Currency,Calendar,FixedLegTenor,FixedLegBDC,FixedLegDayCounter,Index3M,DiscountingCurve,Permanent,Trigger,ObjectOverwrite)</f>
        <v>obj_00712#0002</v>
      </c>
      <c r="AI81" s="50" t="str">
        <v/>
      </c>
    </row>
    <row r="82" spans="13:36" x14ac:dyDescent="0.2">
      <c r="M82" s="94" t="s">
        <v>60</v>
      </c>
      <c r="N82" s="94"/>
      <c r="O82" s="94" t="s">
        <v>118</v>
      </c>
      <c r="P82" s="94" t="str">
        <f t="shared" si="13"/>
        <v>EURAB3E19Y_Quote</v>
      </c>
      <c r="Q82" s="174"/>
      <c r="R82" s="106">
        <f t="shared" si="14"/>
        <v>42552</v>
      </c>
      <c r="S82" s="106">
        <f>_xll.qlInterestRateIndexValueDate(AA82,R82)</f>
        <v>42556</v>
      </c>
      <c r="T82" s="106">
        <f>_xll.qlInterestRateIndexMaturity(AA82,S82)</f>
        <v>49495</v>
      </c>
      <c r="U82" s="97">
        <f>_xll.qlIndexFixing(AA82,R82,TRUE,_xll.ohTrigger(Trigger,Trigger3M,InterestRatesTrigger))</f>
        <v>6.8730029189418345E-3</v>
      </c>
      <c r="V82" s="97" t="e">
        <f>_xll.qlQuoteValue(P82,_xll.ohTrigger(Trigger,Trigger3M,InterestRatesTrigger))</f>
        <v>#NUM!</v>
      </c>
      <c r="W82" s="94" t="b">
        <f t="shared" si="15"/>
        <v>0</v>
      </c>
      <c r="X82" s="124" t="e">
        <f t="shared" si="17"/>
        <v>#NUM!</v>
      </c>
      <c r="Y82" s="50" t="e">
        <f>ABS(X82/10000)&lt;=ABS('General Settings'!$D$28)</f>
        <v>#NUM!</v>
      </c>
      <c r="AA82" s="50" t="str">
        <f>_xll.qlSwapIndex(,,O82,SettlementDays,Currency,Calendar,FixedLegTenor,FixedLegBDC,FixedLegDayCounter,Index3M,DiscountingCurve,Permanent,Trigger,ObjectOverwrite)</f>
        <v>obj_0073d#0002</v>
      </c>
      <c r="AI82" s="50" t="str">
        <v/>
      </c>
    </row>
    <row r="83" spans="13:36" x14ac:dyDescent="0.2">
      <c r="M83" s="94" t="s">
        <v>60</v>
      </c>
      <c r="N83" s="94"/>
      <c r="O83" s="94" t="s">
        <v>89</v>
      </c>
      <c r="P83" s="94" t="str">
        <f t="shared" si="13"/>
        <v>EURAB3E20Y_Quote</v>
      </c>
      <c r="Q83" s="174"/>
      <c r="R83" s="106">
        <f t="shared" si="14"/>
        <v>42552</v>
      </c>
      <c r="S83" s="106">
        <f>_xll.qlInterestRateIndexValueDate(AA83,R83)</f>
        <v>42556</v>
      </c>
      <c r="T83" s="106">
        <f>_xll.qlInterestRateIndexMaturity(AA83,S83)</f>
        <v>49863</v>
      </c>
      <c r="U83" s="97">
        <f>_xll.qlIndexFixing(AA83,R83,TRUE,_xll.ohTrigger(Trigger,Trigger3M,InterestRatesTrigger))</f>
        <v>7.0399999999956973E-3</v>
      </c>
      <c r="V83" s="97">
        <f>_xll.qlQuoteValue(P83,_xll.ohTrigger(Trigger,Trigger3M,InterestRatesTrigger))</f>
        <v>7.0399999999999994E-3</v>
      </c>
      <c r="W83" s="94" t="b">
        <f t="shared" si="15"/>
        <v>1</v>
      </c>
      <c r="X83" s="124">
        <f t="shared" si="17"/>
        <v>-4.3021142204224816E-11</v>
      </c>
      <c r="Y83" s="50" t="b">
        <f>ABS(X83/10000)&lt;=ABS('General Settings'!$D$28)</f>
        <v>1</v>
      </c>
      <c r="AA83" s="50" t="str">
        <f>_xll.qlSwapIndex(,,O83,SettlementDays,Currency,Calendar,FixedLegTenor,FixedLegBDC,FixedLegDayCounter,Index3M,DiscountingCurve,Permanent,Trigger,ObjectOverwrite)</f>
        <v>obj_006df#0002</v>
      </c>
      <c r="AI83" s="50" t="str">
        <v/>
      </c>
    </row>
    <row r="84" spans="13:36" x14ac:dyDescent="0.2">
      <c r="M84" s="94" t="s">
        <v>60</v>
      </c>
      <c r="N84" s="94"/>
      <c r="O84" s="94" t="s">
        <v>119</v>
      </c>
      <c r="P84" s="94" t="str">
        <f t="shared" si="13"/>
        <v>EURAB3E21Y_Quote</v>
      </c>
      <c r="Q84" s="174"/>
      <c r="R84" s="106">
        <f t="shared" si="14"/>
        <v>42552</v>
      </c>
      <c r="S84" s="106">
        <f>_xll.qlInterestRateIndexValueDate(AA84,R84)</f>
        <v>42556</v>
      </c>
      <c r="T84" s="106">
        <f>_xll.qlInterestRateIndexMaturity(AA84,S84)</f>
        <v>50227</v>
      </c>
      <c r="U84" s="97">
        <f>_xll.qlIndexFixing(AA84,R84,TRUE,_xll.ohTrigger(Trigger,Trigger3M,InterestRatesTrigger))</f>
        <v>7.1712564817998465E-3</v>
      </c>
      <c r="V84" s="97" t="e">
        <f>_xll.qlQuoteValue(P84,_xll.ohTrigger(Trigger,Trigger3M,InterestRatesTrigger))</f>
        <v>#NUM!</v>
      </c>
      <c r="W84" s="94" t="b">
        <f t="shared" si="15"/>
        <v>0</v>
      </c>
      <c r="X84" s="124" t="e">
        <f t="shared" si="17"/>
        <v>#NUM!</v>
      </c>
      <c r="Y84" s="50" t="e">
        <f>ABS(X84/10000)&lt;=ABS('General Settings'!$D$28)</f>
        <v>#NUM!</v>
      </c>
      <c r="AA84" s="50" t="str">
        <f>_xll.qlSwapIndex(,,O84,SettlementDays,Currency,Calendar,FixedLegTenor,FixedLegBDC,FixedLegDayCounter,Index3M,DiscountingCurve,Permanent,Trigger,ObjectOverwrite)</f>
        <v>obj_0058e#0002</v>
      </c>
      <c r="AI84" s="50" t="str">
        <v/>
      </c>
    </row>
    <row r="85" spans="13:36" x14ac:dyDescent="0.2">
      <c r="M85" s="94" t="s">
        <v>60</v>
      </c>
      <c r="N85" s="94"/>
      <c r="O85" s="94" t="s">
        <v>120</v>
      </c>
      <c r="P85" s="94" t="str">
        <f t="shared" si="13"/>
        <v>EURAB3E22Y_Quote</v>
      </c>
      <c r="Q85" s="174"/>
      <c r="R85" s="106">
        <f t="shared" si="14"/>
        <v>42552</v>
      </c>
      <c r="S85" s="106">
        <f>_xll.qlInterestRateIndexValueDate(AA85,R85)</f>
        <v>42556</v>
      </c>
      <c r="T85" s="106">
        <f>_xll.qlInterestRateIndexMaturity(AA85,S85)</f>
        <v>50591</v>
      </c>
      <c r="U85" s="97">
        <f>_xll.qlIndexFixing(AA85,R85,TRUE,_xll.ohTrigger(Trigger,Trigger3M,InterestRatesTrigger))</f>
        <v>7.2747855424773597E-3</v>
      </c>
      <c r="V85" s="97" t="e">
        <f>_xll.qlQuoteValue(P85,_xll.ohTrigger(Trigger,Trigger3M,InterestRatesTrigger))</f>
        <v>#NUM!</v>
      </c>
      <c r="W85" s="94" t="b">
        <f t="shared" si="15"/>
        <v>0</v>
      </c>
      <c r="X85" s="124" t="e">
        <f t="shared" si="17"/>
        <v>#NUM!</v>
      </c>
      <c r="Y85" s="50" t="e">
        <f>ABS(X85/10000)&lt;=ABS('General Settings'!$D$28)</f>
        <v>#NUM!</v>
      </c>
      <c r="AA85" s="50" t="str">
        <f>_xll.qlSwapIndex(,,O85,SettlementDays,Currency,Calendar,FixedLegTenor,FixedLegBDC,FixedLegDayCounter,Index3M,DiscountingCurve,Permanent,Trigger,ObjectOverwrite)</f>
        <v>obj_005e6#0002</v>
      </c>
      <c r="AI85" s="50" t="str">
        <v/>
      </c>
    </row>
    <row r="86" spans="13:36" x14ac:dyDescent="0.2">
      <c r="M86" s="94" t="s">
        <v>60</v>
      </c>
      <c r="N86" s="94"/>
      <c r="O86" s="94" t="s">
        <v>121</v>
      </c>
      <c r="P86" s="94" t="str">
        <f t="shared" si="13"/>
        <v>EURAB3E23Y_Quote</v>
      </c>
      <c r="Q86" s="174"/>
      <c r="R86" s="106">
        <f t="shared" si="14"/>
        <v>42552</v>
      </c>
      <c r="S86" s="106">
        <f>_xll.qlInterestRateIndexValueDate(AA86,R86)</f>
        <v>42556</v>
      </c>
      <c r="T86" s="106">
        <f>_xll.qlInterestRateIndexMaturity(AA86,S86)</f>
        <v>50956</v>
      </c>
      <c r="U86" s="97">
        <f>_xll.qlIndexFixing(AA86,R86,TRUE,_xll.ohTrigger(Trigger,Trigger3M,InterestRatesTrigger))</f>
        <v>7.3547837435138782E-3</v>
      </c>
      <c r="V86" s="97" t="e">
        <f>_xll.qlQuoteValue(P86,_xll.ohTrigger(Trigger,Trigger3M,InterestRatesTrigger))</f>
        <v>#NUM!</v>
      </c>
      <c r="W86" s="94" t="b">
        <f t="shared" si="15"/>
        <v>0</v>
      </c>
      <c r="X86" s="124" t="e">
        <f t="shared" si="17"/>
        <v>#NUM!</v>
      </c>
      <c r="Y86" s="50" t="e">
        <f>ABS(X86/10000)&lt;=ABS('General Settings'!$D$28)</f>
        <v>#NUM!</v>
      </c>
      <c r="AA86" s="50" t="str">
        <f>_xll.qlSwapIndex(,,O86,SettlementDays,Currency,Calendar,FixedLegTenor,FixedLegBDC,FixedLegDayCounter,Index3M,DiscountingCurve,Permanent,Trigger,ObjectOverwrite)</f>
        <v>obj_006c3#0002</v>
      </c>
      <c r="AI86" s="50" t="str">
        <v/>
      </c>
    </row>
    <row r="87" spans="13:36" x14ac:dyDescent="0.2">
      <c r="M87" s="94" t="s">
        <v>60</v>
      </c>
      <c r="N87" s="94"/>
      <c r="O87" s="94" t="s">
        <v>122</v>
      </c>
      <c r="P87" s="94" t="str">
        <f t="shared" si="13"/>
        <v>EURAB3E24Y_Quote</v>
      </c>
      <c r="Q87" s="174"/>
      <c r="R87" s="106">
        <f t="shared" si="14"/>
        <v>42552</v>
      </c>
      <c r="S87" s="106">
        <f>_xll.qlInterestRateIndexValueDate(AA87,R87)</f>
        <v>42556</v>
      </c>
      <c r="T87" s="106">
        <f>_xll.qlInterestRateIndexMaturity(AA87,S87)</f>
        <v>51322</v>
      </c>
      <c r="U87" s="97">
        <f>_xll.qlIndexFixing(AA87,R87,TRUE,_xll.ohTrigger(Trigger,Trigger3M,InterestRatesTrigger))</f>
        <v>7.4158314059717878E-3</v>
      </c>
      <c r="V87" s="97" t="e">
        <f>_xll.qlQuoteValue(P87,_xll.ohTrigger(Trigger,Trigger3M,InterestRatesTrigger))</f>
        <v>#NUM!</v>
      </c>
      <c r="W87" s="94" t="b">
        <f t="shared" si="15"/>
        <v>0</v>
      </c>
      <c r="X87" s="124" t="e">
        <f t="shared" si="17"/>
        <v>#NUM!</v>
      </c>
      <c r="Y87" s="50" t="e">
        <f>ABS(X87/10000)&lt;=ABS('General Settings'!$D$28)</f>
        <v>#NUM!</v>
      </c>
      <c r="AA87" s="50" t="str">
        <f>_xll.qlSwapIndex(,,O87,SettlementDays,Currency,Calendar,FixedLegTenor,FixedLegBDC,FixedLegDayCounter,Index3M,DiscountingCurve,Permanent,Trigger,ObjectOverwrite)</f>
        <v>obj_005da#0002</v>
      </c>
      <c r="AI87" s="50" t="str">
        <v/>
      </c>
    </row>
    <row r="88" spans="13:36" x14ac:dyDescent="0.2">
      <c r="M88" s="94" t="s">
        <v>60</v>
      </c>
      <c r="N88" s="94"/>
      <c r="O88" s="94" t="s">
        <v>90</v>
      </c>
      <c r="P88" s="94" t="str">
        <f t="shared" si="13"/>
        <v>EURAB3E25Y_Quote</v>
      </c>
      <c r="Q88" s="174"/>
      <c r="R88" s="106">
        <f t="shared" si="14"/>
        <v>42552</v>
      </c>
      <c r="S88" s="106">
        <f>_xll.qlInterestRateIndexValueDate(AA88,R88)</f>
        <v>42556</v>
      </c>
      <c r="T88" s="106">
        <f>_xll.qlInterestRateIndexMaturity(AA88,S88)</f>
        <v>51687</v>
      </c>
      <c r="U88" s="97">
        <f>_xll.qlIndexFixing(AA88,R88,TRUE,_xll.ohTrigger(Trigger,Trigger3M,InterestRatesTrigger))</f>
        <v>7.4600000000104695E-3</v>
      </c>
      <c r="V88" s="97">
        <f>_xll.qlQuoteValue(P88,_xll.ohTrigger(Trigger,Trigger3M,InterestRatesTrigger))</f>
        <v>7.4599999999999996E-3</v>
      </c>
      <c r="W88" s="94" t="b">
        <f t="shared" ref="W88:W101" si="18">NOT(ISERROR(V88))</f>
        <v>1</v>
      </c>
      <c r="X88" s="124">
        <f t="shared" si="17"/>
        <v>1.0469923539258019E-10</v>
      </c>
      <c r="Y88" s="50" t="b">
        <f>ABS(X88/10000)&lt;=ABS('General Settings'!$D$28)</f>
        <v>1</v>
      </c>
      <c r="AA88" s="50" t="str">
        <f>_xll.qlSwapIndex(,,O88,SettlementDays,Currency,Calendar,FixedLegTenor,FixedLegBDC,FixedLegDayCounter,Index3M,DiscountingCurve,Permanent,Trigger,ObjectOverwrite)</f>
        <v>obj_0067b#0002</v>
      </c>
      <c r="AI88" s="50" t="str">
        <v/>
      </c>
    </row>
    <row r="89" spans="13:36" x14ac:dyDescent="0.2">
      <c r="M89" s="94" t="s">
        <v>60</v>
      </c>
      <c r="N89" s="94"/>
      <c r="O89" s="94" t="s">
        <v>123</v>
      </c>
      <c r="P89" s="94" t="str">
        <f t="shared" si="13"/>
        <v>EURAB3E26Y_Quote</v>
      </c>
      <c r="Q89" s="174"/>
      <c r="R89" s="106">
        <f t="shared" si="14"/>
        <v>42552</v>
      </c>
      <c r="S89" s="106">
        <f>_xll.qlInterestRateIndexValueDate(AA89,R89)</f>
        <v>42556</v>
      </c>
      <c r="T89" s="106">
        <f>_xll.qlInterestRateIndexMaturity(AA89,S89)</f>
        <v>52054</v>
      </c>
      <c r="U89" s="97">
        <f>_xll.qlIndexFixing(AA89,R89,TRUE,_xll.ohTrigger(Trigger,Trigger3M,InterestRatesTrigger))</f>
        <v>7.4920683275738649E-3</v>
      </c>
      <c r="V89" s="97" t="e">
        <f>_xll.qlQuoteValue(P89,_xll.ohTrigger(Trigger,Trigger3M,InterestRatesTrigger))</f>
        <v>#NUM!</v>
      </c>
      <c r="W89" s="94" t="b">
        <f t="shared" si="18"/>
        <v>0</v>
      </c>
      <c r="X89" s="124" t="e">
        <f t="shared" si="17"/>
        <v>#NUM!</v>
      </c>
      <c r="Y89" s="50" t="e">
        <f>ABS(X89/10000)&lt;=ABS('General Settings'!$D$28)</f>
        <v>#NUM!</v>
      </c>
      <c r="AA89" s="50" t="str">
        <f>_xll.qlSwapIndex(,,O89,SettlementDays,Currency,Calendar,FixedLegTenor,FixedLegBDC,FixedLegDayCounter,Index3M,DiscountingCurve,Permanent,Trigger,ObjectOverwrite)</f>
        <v>obj_0075b#0002</v>
      </c>
      <c r="AI89" s="50" t="str">
        <v/>
      </c>
    </row>
    <row r="90" spans="13:36" x14ac:dyDescent="0.2">
      <c r="M90" s="94" t="s">
        <v>60</v>
      </c>
      <c r="N90" s="94"/>
      <c r="O90" s="94" t="s">
        <v>91</v>
      </c>
      <c r="P90" s="94" t="str">
        <f t="shared" si="13"/>
        <v>EURAB3E27Y_Quote</v>
      </c>
      <c r="Q90" s="174"/>
      <c r="R90" s="106">
        <f t="shared" si="14"/>
        <v>42552</v>
      </c>
      <c r="S90" s="106">
        <f>_xll.qlInterestRateIndexValueDate(AA90,R90)</f>
        <v>42556</v>
      </c>
      <c r="T90" s="106">
        <f>_xll.qlInterestRateIndexMaturity(AA90,S90)</f>
        <v>52418</v>
      </c>
      <c r="U90" s="97">
        <f>_xll.qlIndexFixing(AA90,R90,TRUE,_xll.ohTrigger(Trigger,Trigger3M,InterestRatesTrigger))</f>
        <v>7.5144128516940988E-3</v>
      </c>
      <c r="V90" s="97" t="e">
        <f>_xll.qlQuoteValue(P90,_xll.ohTrigger(Trigger,Trigger3M,InterestRatesTrigger))</f>
        <v>#NUM!</v>
      </c>
      <c r="W90" s="94" t="b">
        <f t="shared" si="18"/>
        <v>0</v>
      </c>
      <c r="X90" s="124" t="e">
        <f t="shared" si="17"/>
        <v>#NUM!</v>
      </c>
      <c r="Y90" s="50" t="e">
        <f>ABS(X90/10000)&lt;=ABS('General Settings'!$D$28)</f>
        <v>#NUM!</v>
      </c>
      <c r="AA90" s="50" t="str">
        <f>_xll.qlSwapIndex(,,O90,SettlementDays,Currency,Calendar,FixedLegTenor,FixedLegBDC,FixedLegDayCounter,Index3M,DiscountingCurve,Permanent,Trigger,ObjectOverwrite)</f>
        <v>obj_0072b#0002</v>
      </c>
      <c r="AI90" s="50" t="str">
        <v/>
      </c>
    </row>
    <row r="91" spans="13:36" x14ac:dyDescent="0.2">
      <c r="M91" s="94" t="s">
        <v>60</v>
      </c>
      <c r="N91" s="94"/>
      <c r="O91" s="94" t="s">
        <v>124</v>
      </c>
      <c r="P91" s="94" t="str">
        <f t="shared" si="13"/>
        <v>EURAB3E28Y_Quote</v>
      </c>
      <c r="Q91" s="174"/>
      <c r="R91" s="106">
        <f t="shared" si="14"/>
        <v>42552</v>
      </c>
      <c r="S91" s="106">
        <f>_xll.qlInterestRateIndexValueDate(AA91,R91)</f>
        <v>42556</v>
      </c>
      <c r="T91" s="106">
        <f>_xll.qlInterestRateIndexMaturity(AA91,S91)</f>
        <v>52783</v>
      </c>
      <c r="U91" s="97">
        <f>_xll.qlIndexFixing(AA91,R91,TRUE,_xll.ohTrigger(Trigger,Trigger3M,InterestRatesTrigger))</f>
        <v>7.5304692751910485E-3</v>
      </c>
      <c r="V91" s="97" t="e">
        <f>_xll.qlQuoteValue(P91,_xll.ohTrigger(Trigger,Trigger3M,InterestRatesTrigger))</f>
        <v>#NUM!</v>
      </c>
      <c r="W91" s="94" t="b">
        <f t="shared" si="18"/>
        <v>0</v>
      </c>
      <c r="X91" s="124" t="e">
        <f t="shared" si="17"/>
        <v>#NUM!</v>
      </c>
      <c r="Y91" s="50" t="e">
        <f>ABS(X91/10000)&lt;=ABS('General Settings'!$D$28)</f>
        <v>#NUM!</v>
      </c>
      <c r="AA91" s="50" t="str">
        <f>_xll.qlSwapIndex(,,O91,SettlementDays,Currency,Calendar,FixedLegTenor,FixedLegBDC,FixedLegDayCounter,Index3M,DiscountingCurve,Permanent,Trigger,ObjectOverwrite)</f>
        <v>obj_0072e#0002</v>
      </c>
      <c r="AI91" s="50" t="str">
        <v/>
      </c>
    </row>
    <row r="92" spans="13:36" x14ac:dyDescent="0.2">
      <c r="M92" s="94" t="s">
        <v>60</v>
      </c>
      <c r="N92" s="94"/>
      <c r="O92" s="94" t="s">
        <v>125</v>
      </c>
      <c r="P92" s="94" t="str">
        <f t="shared" si="13"/>
        <v>EURAB3E29Y_Quote</v>
      </c>
      <c r="Q92" s="174"/>
      <c r="R92" s="106">
        <f t="shared" si="14"/>
        <v>42552</v>
      </c>
      <c r="S92" s="106">
        <f>_xll.qlInterestRateIndexValueDate(AA92,R92)</f>
        <v>42556</v>
      </c>
      <c r="T92" s="106">
        <f>_xll.qlInterestRateIndexMaturity(AA92,S92)</f>
        <v>53148</v>
      </c>
      <c r="U92" s="97">
        <f>_xll.qlIndexFixing(AA92,R92,TRUE,_xll.ohTrigger(Trigger,Trigger3M,InterestRatesTrigger))</f>
        <v>7.5412906406088316E-3</v>
      </c>
      <c r="V92" s="97" t="e">
        <f>_xll.qlQuoteValue(P92,_xll.ohTrigger(Trigger,Trigger3M,InterestRatesTrigger))</f>
        <v>#NUM!</v>
      </c>
      <c r="W92" s="94" t="b">
        <f t="shared" si="18"/>
        <v>0</v>
      </c>
      <c r="X92" s="124" t="e">
        <f t="shared" si="17"/>
        <v>#NUM!</v>
      </c>
      <c r="Y92" s="50" t="e">
        <f>ABS(X92/10000)&lt;=ABS('General Settings'!$D$28)</f>
        <v>#NUM!</v>
      </c>
      <c r="AA92" s="50" t="str">
        <f>_xll.qlSwapIndex(,,O92,SettlementDays,Currency,Calendar,FixedLegTenor,FixedLegBDC,FixedLegDayCounter,Index3M,DiscountingCurve,Permanent,Trigger,ObjectOverwrite)</f>
        <v>obj_005ad#0002</v>
      </c>
      <c r="AI92" s="50" t="str">
        <v/>
      </c>
    </row>
    <row r="93" spans="13:36" x14ac:dyDescent="0.2">
      <c r="M93" s="94" t="s">
        <v>60</v>
      </c>
      <c r="N93" s="94"/>
      <c r="O93" s="94" t="s">
        <v>92</v>
      </c>
      <c r="P93" s="94" t="str">
        <f t="shared" si="13"/>
        <v>EURAB3E30Y_Quote</v>
      </c>
      <c r="Q93" s="174"/>
      <c r="R93" s="106">
        <f t="shared" si="14"/>
        <v>42552</v>
      </c>
      <c r="S93" s="106">
        <f>_xll.qlInterestRateIndexValueDate(AA93,R93)</f>
        <v>42556</v>
      </c>
      <c r="T93" s="106">
        <f>_xll.qlInterestRateIndexMaturity(AA93,S93)</f>
        <v>53513</v>
      </c>
      <c r="U93" s="97">
        <f>_xll.qlIndexFixing(AA93,R93,TRUE,_xll.ohTrigger(Trigger,Trigger3M,InterestRatesTrigger))</f>
        <v>7.5499999996731871E-3</v>
      </c>
      <c r="V93" s="97">
        <f>_xll.qlQuoteValue(P93,_xll.ohTrigger(Trigger,Trigger3M,InterestRatesTrigger))</f>
        <v>7.5500000000000003E-3</v>
      </c>
      <c r="W93" s="94" t="b">
        <f t="shared" si="18"/>
        <v>1</v>
      </c>
      <c r="X93" s="124">
        <f t="shared" si="17"/>
        <v>-3.2681322925665057E-9</v>
      </c>
      <c r="Y93" s="50" t="b">
        <f>ABS(X93/10000)&lt;=ABS('General Settings'!$D$28)</f>
        <v>1</v>
      </c>
      <c r="AA93" s="50" t="str">
        <f>_xll.qlSwapIndex(,,O93,SettlementDays,Currency,Calendar,FixedLegTenor,FixedLegBDC,FixedLegDayCounter,Index3M,DiscountingCurve,Permanent,Trigger,ObjectOverwrite)</f>
        <v>obj_00597#0002</v>
      </c>
      <c r="AF93" s="116"/>
      <c r="AG93" s="110"/>
      <c r="AI93" s="50" t="str">
        <v/>
      </c>
    </row>
    <row r="94" spans="13:36" x14ac:dyDescent="0.2">
      <c r="M94" s="94" t="s">
        <v>60</v>
      </c>
      <c r="N94" s="94"/>
      <c r="O94" s="94" t="s">
        <v>93</v>
      </c>
      <c r="P94" s="94" t="str">
        <f t="shared" si="13"/>
        <v>EURAB3E35Y_Quote</v>
      </c>
      <c r="Q94" s="174"/>
      <c r="R94" s="106">
        <f t="shared" si="14"/>
        <v>42552</v>
      </c>
      <c r="S94" s="106">
        <f>_xll.qlInterestRateIndexValueDate(AA94,R94)</f>
        <v>42556</v>
      </c>
      <c r="T94" s="106">
        <f>_xll.qlInterestRateIndexMaturity(AA94,S94)</f>
        <v>55339</v>
      </c>
      <c r="U94" s="97">
        <f>_xll.qlIndexFixing(AA94,R94,TRUE,_xll.ohTrigger(Trigger,Trigger3M,InterestRatesTrigger))</f>
        <v>7.5798609838625226E-3</v>
      </c>
      <c r="V94" s="97" t="e">
        <f>_xll.qlQuoteValue(P94,_xll.ohTrigger(Trigger,Trigger3M,InterestRatesTrigger))</f>
        <v>#NUM!</v>
      </c>
      <c r="W94" s="94" t="b">
        <f t="shared" si="18"/>
        <v>0</v>
      </c>
      <c r="X94" s="124" t="e">
        <f t="shared" si="17"/>
        <v>#NUM!</v>
      </c>
      <c r="Y94" s="50" t="e">
        <f>ABS(X94/10000)&lt;=ABS('General Settings'!$D$28)</f>
        <v>#NUM!</v>
      </c>
      <c r="AA94" s="50" t="str">
        <f>_xll.qlSwapIndex(,,O94,SettlementDays,Currency,Calendar,FixedLegTenor,FixedLegBDC,FixedLegDayCounter,Index3M,DiscountingCurve,Permanent,Trigger,ObjectOverwrite)</f>
        <v>obj_005e0#0002</v>
      </c>
      <c r="AF94" s="116"/>
      <c r="AG94" s="110"/>
      <c r="AH94" s="116"/>
      <c r="AI94" s="50" t="str">
        <v/>
      </c>
      <c r="AJ94" s="116"/>
    </row>
    <row r="95" spans="13:36" x14ac:dyDescent="0.2">
      <c r="M95" s="94" t="s">
        <v>60</v>
      </c>
      <c r="N95" s="94"/>
      <c r="O95" s="94" t="s">
        <v>94</v>
      </c>
      <c r="P95" s="94" t="str">
        <f t="shared" si="13"/>
        <v>EURAB3E40Y_Quote</v>
      </c>
      <c r="Q95" s="174"/>
      <c r="R95" s="106">
        <f t="shared" si="14"/>
        <v>42552</v>
      </c>
      <c r="S95" s="106">
        <f>_xll.qlInterestRateIndexValueDate(AA95,R95)</f>
        <v>42556</v>
      </c>
      <c r="T95" s="106">
        <f>_xll.qlInterestRateIndexMaturity(AA95,S95)</f>
        <v>57166</v>
      </c>
      <c r="U95" s="97">
        <f>_xll.qlIndexFixing(AA95,R95,TRUE,_xll.ohTrigger(Trigger,Trigger3M,InterestRatesTrigger))</f>
        <v>7.5299999999629977E-3</v>
      </c>
      <c r="V95" s="97">
        <f>_xll.qlQuoteValue(P95,_xll.ohTrigger(Trigger,Trigger3M,InterestRatesTrigger))</f>
        <v>7.5300000000000002E-3</v>
      </c>
      <c r="W95" s="94" t="b">
        <f t="shared" si="18"/>
        <v>1</v>
      </c>
      <c r="X95" s="124">
        <f t="shared" si="17"/>
        <v>-3.7002519104323284E-10</v>
      </c>
      <c r="Y95" s="50" t="b">
        <f>ABS(X95/10000)&lt;=ABS('General Settings'!$D$28)</f>
        <v>1</v>
      </c>
      <c r="AA95" s="50" t="str">
        <f>_xll.qlSwapIndex(,,O95,SettlementDays,Currency,Calendar,FixedLegTenor,FixedLegBDC,FixedLegDayCounter,Index3M,DiscountingCurve,Permanent,Trigger,ObjectOverwrite)</f>
        <v>obj_00593#0002</v>
      </c>
      <c r="AF95" s="116"/>
      <c r="AG95" s="110"/>
      <c r="AH95" s="116"/>
      <c r="AI95" s="50" t="str">
        <v/>
      </c>
      <c r="AJ95" s="116"/>
    </row>
    <row r="96" spans="13:36" x14ac:dyDescent="0.2">
      <c r="M96" s="94" t="s">
        <v>60</v>
      </c>
      <c r="N96" s="94"/>
      <c r="O96" s="94" t="s">
        <v>95</v>
      </c>
      <c r="P96" s="94" t="str">
        <f t="shared" si="13"/>
        <v>EURAB3E50Y_Quote</v>
      </c>
      <c r="Q96" s="174"/>
      <c r="R96" s="106">
        <f t="shared" si="14"/>
        <v>42552</v>
      </c>
      <c r="S96" s="106">
        <f>_xll.qlInterestRateIndexValueDate(AA96,R96)</f>
        <v>42556</v>
      </c>
      <c r="T96" s="106">
        <f>_xll.qlInterestRateIndexMaturity(AA96,S96)</f>
        <v>60818</v>
      </c>
      <c r="U96" s="97">
        <f>_xll.qlIndexFixing(AA96,R96,TRUE,_xll.ohTrigger(Trigger,Trigger3M,InterestRatesTrigger))</f>
        <v>7.1299999999940048E-3</v>
      </c>
      <c r="V96" s="97">
        <f>_xll.qlQuoteValue(P96,_xll.ohTrigger(Trigger,Trigger3M,InterestRatesTrigger))</f>
        <v>7.1300000000000009E-3</v>
      </c>
      <c r="W96" s="94" t="b">
        <f t="shared" si="18"/>
        <v>1</v>
      </c>
      <c r="X96" s="124">
        <f t="shared" si="17"/>
        <v>-5.9960716947138337E-11</v>
      </c>
      <c r="Y96" s="50" t="b">
        <f>ABS(X96/10000)&lt;=ABS('General Settings'!$D$28)</f>
        <v>1</v>
      </c>
      <c r="AA96" s="50" t="str">
        <f>_xll.qlSwapIndex(,,O96,SettlementDays,Currency,Calendar,FixedLegTenor,FixedLegBDC,FixedLegDayCounter,Index3M,DiscountingCurve,Permanent,Trigger,ObjectOverwrite)</f>
        <v>obj_00725#0002</v>
      </c>
      <c r="AF96" s="116"/>
      <c r="AG96" s="110"/>
      <c r="AH96" s="116"/>
      <c r="AI96" s="50" t="str">
        <v/>
      </c>
      <c r="AJ96" s="116"/>
    </row>
    <row r="97" spans="13:77" x14ac:dyDescent="0.2">
      <c r="M97" s="94" t="s">
        <v>60</v>
      </c>
      <c r="N97" s="94"/>
      <c r="O97" s="94" t="s">
        <v>126</v>
      </c>
      <c r="P97" s="94" t="str">
        <f t="shared" si="13"/>
        <v>EURAB3E60Y_Quote</v>
      </c>
      <c r="Q97" s="174"/>
      <c r="R97" s="106">
        <f t="shared" si="14"/>
        <v>42552</v>
      </c>
      <c r="S97" s="106">
        <f>_xll.qlInterestRateIndexValueDate(AA97,R97)</f>
        <v>42556</v>
      </c>
      <c r="T97" s="106">
        <f>_xll.qlInterestRateIndexMaturity(AA97,S97)</f>
        <v>64472</v>
      </c>
      <c r="U97" s="97">
        <f>_xll.qlIndexFixing(AA97,R97,TRUE,_xll.ohTrigger(Trigger,Trigger3M,InterestRatesTrigger))</f>
        <v>6.9299999997542334E-3</v>
      </c>
      <c r="V97" s="97">
        <f>_xll.qlQuoteValue(P97,_xll.ohTrigger(Trigger,Trigger3M,InterestRatesTrigger))</f>
        <v>6.9300000000000004E-3</v>
      </c>
      <c r="W97" s="94" t="b">
        <f t="shared" si="18"/>
        <v>1</v>
      </c>
      <c r="X97" s="124">
        <f t="shared" si="17"/>
        <v>-2.4576694845901415E-9</v>
      </c>
      <c r="Y97" s="50" t="b">
        <f>ABS(X97/10000)&lt;=ABS('General Settings'!$D$28)</f>
        <v>1</v>
      </c>
      <c r="AA97" s="51" t="str">
        <f>_xll.qlSwapIndex(,,O97,SettlementDays,Currency,Calendar,FixedLegTenor,FixedLegBDC,FixedLegDayCounter,Index3M,DiscountingCurve,Permanent,Trigger,ObjectOverwrite)</f>
        <v>obj_006e8#0002</v>
      </c>
      <c r="AC97" s="104" t="s">
        <v>137</v>
      </c>
      <c r="AF97" s="116"/>
      <c r="AG97" s="110"/>
      <c r="AH97" s="116"/>
      <c r="AI97" s="50" t="str">
        <v/>
      </c>
      <c r="AJ97" s="116"/>
    </row>
    <row r="98" spans="13:77" x14ac:dyDescent="0.2">
      <c r="M98" s="93" t="s">
        <v>127</v>
      </c>
      <c r="N98" s="93">
        <v>12</v>
      </c>
      <c r="O98" s="93" t="s">
        <v>133</v>
      </c>
      <c r="P98" s="93" t="str">
        <f t="shared" ref="P98:P104" si="19">Currency&amp;O98&amp;N98&amp;QuoteSuffix</f>
        <v>EUR1S12_Quote</v>
      </c>
      <c r="Q98" s="172"/>
      <c r="R98" s="105">
        <f>_xll.qlInterestRateIndexFixingDate(Index3M,S98)</f>
        <v>42632</v>
      </c>
      <c r="S98" s="105">
        <f>_xll.qlIMMdate(AE98)</f>
        <v>42634</v>
      </c>
      <c r="T98" s="105">
        <f>_xll.qlSwapMaturityDate(AA98)</f>
        <v>42998</v>
      </c>
      <c r="U98" s="96">
        <f>_xll.qlVanillaSwapFairRate(AA98,_xll.ohTrigger(Trigger,Trigger3M,InterestRatesTrigger))</f>
        <v>-3.4783949415814301E-3</v>
      </c>
      <c r="V98" s="96">
        <f>_xll.qlQuoteValue(P98,_xll.ohTrigger(Trigger,Trigger3M,InterestRatesTrigger))</f>
        <v>-3.4399999999999999E-3</v>
      </c>
      <c r="W98" s="93" t="b">
        <f t="shared" si="18"/>
        <v>1</v>
      </c>
      <c r="X98" s="125">
        <f t="shared" si="17"/>
        <v>-0.38394941581430203</v>
      </c>
      <c r="Y98" s="52" t="b">
        <f>ABS(X98/10000)&lt;=ABS('General Settings'!$D$29)</f>
        <v>1</v>
      </c>
      <c r="AA98" s="52" t="str">
        <f>_xll.qlMakeIMMSwap(,N98&amp;"M",Index3M,,S98,FixedLegDayCounter,,DiscountingEngine)</f>
        <v>obj_00774#0002</v>
      </c>
      <c r="AC98" s="104" t="str">
        <f>_xll.qlDiscountingSwapEngine(,DiscountingCurve,,,,Permanent,Trigger,ObjectOverwrite)</f>
        <v>obj_0060e#0001</v>
      </c>
      <c r="AE98" s="126" t="str">
        <f>_xll.qlIMMNextCode(EvaluationDate-1,,Trigger)</f>
        <v>U6</v>
      </c>
      <c r="AF98" s="116"/>
      <c r="AH98" s="116"/>
      <c r="AI98" s="50" t="str">
        <v/>
      </c>
      <c r="AJ98" s="116"/>
    </row>
    <row r="99" spans="13:77" x14ac:dyDescent="0.2">
      <c r="M99" s="94" t="s">
        <v>127</v>
      </c>
      <c r="N99" s="94">
        <v>12</v>
      </c>
      <c r="O99" s="94" t="s">
        <v>134</v>
      </c>
      <c r="P99" s="94" t="str">
        <f t="shared" si="19"/>
        <v>EUR2S12_Quote</v>
      </c>
      <c r="Q99" s="174"/>
      <c r="R99" s="106">
        <f>_xll.qlInterestRateIndexFixingDate(Index3M,S99)</f>
        <v>42723</v>
      </c>
      <c r="S99" s="106">
        <f>_xll.qlIMMdate(AE99)</f>
        <v>42725</v>
      </c>
      <c r="T99" s="106">
        <f>_xll.qlSwapMaturityDate(AA99)</f>
        <v>43089</v>
      </c>
      <c r="U99" s="97">
        <f>_xll.qlVanillaSwapFairRate(AA99,_xll.ohTrigger(Trigger,Trigger3M,InterestRatesTrigger))</f>
        <v>-3.6309800828008536E-3</v>
      </c>
      <c r="V99" s="97">
        <f>_xll.qlQuoteValue(P99,_xll.ohTrigger(Trigger,Trigger3M,InterestRatesTrigger))</f>
        <v>-3.5899999999999999E-3</v>
      </c>
      <c r="W99" s="94" t="b">
        <f t="shared" si="18"/>
        <v>1</v>
      </c>
      <c r="X99" s="124">
        <f t="shared" si="17"/>
        <v>-0.40980082800853768</v>
      </c>
      <c r="Y99" s="50" t="b">
        <f>ABS(X99/10000)&lt;=ABS('General Settings'!$D$29)</f>
        <v>1</v>
      </c>
      <c r="AA99" s="50" t="str">
        <f>_xll.qlMakeIMMSwap(,N99&amp;"M",Index3M,,S99,FixedLegDayCounter,,DiscountingEngine)</f>
        <v>obj_008ae#0002</v>
      </c>
      <c r="AE99" s="127" t="str">
        <f>_xll.qlIMMNextCode(AE98,,Trigger)</f>
        <v>Z6</v>
      </c>
      <c r="AF99" s="116"/>
      <c r="AH99" s="116"/>
      <c r="AI99" s="50" t="str">
        <v/>
      </c>
      <c r="AJ99" s="116"/>
    </row>
    <row r="100" spans="13:77" x14ac:dyDescent="0.2">
      <c r="M100" s="94" t="s">
        <v>127</v>
      </c>
      <c r="N100" s="94">
        <v>12</v>
      </c>
      <c r="O100" s="94" t="s">
        <v>135</v>
      </c>
      <c r="P100" s="94" t="str">
        <f t="shared" si="19"/>
        <v>EUR3S12_Quote</v>
      </c>
      <c r="Q100" s="174"/>
      <c r="R100" s="106">
        <f>_xll.qlInterestRateIndexFixingDate(Index3M,S100)</f>
        <v>42807</v>
      </c>
      <c r="S100" s="106">
        <f>_xll.qlIMMdate(AE100)</f>
        <v>42809</v>
      </c>
      <c r="T100" s="106">
        <f>_xll.qlSwapMaturityDate(AA100)</f>
        <v>43180</v>
      </c>
      <c r="U100" s="97">
        <f>_xll.qlVanillaSwapFairRate(AA100,_xll.ohTrigger(Trigger,Trigger3M,InterestRatesTrigger))</f>
        <v>-3.7405928925967735E-3</v>
      </c>
      <c r="V100" s="97">
        <f>_xll.qlQuoteValue(P100,_xll.ohTrigger(Trigger,Trigger3M,InterestRatesTrigger))</f>
        <v>-3.6900000000000001E-3</v>
      </c>
      <c r="W100" s="94" t="b">
        <f t="shared" si="18"/>
        <v>1</v>
      </c>
      <c r="X100" s="124">
        <f t="shared" si="17"/>
        <v>-0.5059289259677332</v>
      </c>
      <c r="Y100" s="50" t="b">
        <f>ABS(X100/10000)&lt;=ABS('General Settings'!$D$29)</f>
        <v>1</v>
      </c>
      <c r="AA100" s="50" t="str">
        <f>_xll.qlMakeIMMSwap(,N100&amp;"M",Index3M,,S100,FixedLegDayCounter,,DiscountingEngine)</f>
        <v>obj_008af#0002</v>
      </c>
      <c r="AE100" s="127" t="str">
        <f>_xll.qlIMMNextCode(AE99,,Trigger)</f>
        <v>H7</v>
      </c>
      <c r="AF100" s="116"/>
      <c r="AH100" s="116"/>
      <c r="AI100" s="50" t="str">
        <v/>
      </c>
      <c r="AJ100" s="116"/>
    </row>
    <row r="101" spans="13:77" x14ac:dyDescent="0.2">
      <c r="M101" s="159" t="s">
        <v>127</v>
      </c>
      <c r="N101" s="159">
        <v>12</v>
      </c>
      <c r="O101" s="159" t="s">
        <v>136</v>
      </c>
      <c r="P101" s="159" t="str">
        <f t="shared" si="19"/>
        <v>EUR4S12_Quote</v>
      </c>
      <c r="Q101" s="177"/>
      <c r="R101" s="160">
        <f>_xll.qlInterestRateIndexFixingDate(Index3M,S101)</f>
        <v>42905</v>
      </c>
      <c r="S101" s="160">
        <f>_xll.qlIMMdate(AE101)</f>
        <v>42907</v>
      </c>
      <c r="T101" s="160">
        <f>_xll.qlSwapMaturityDate(AA101)</f>
        <v>43271</v>
      </c>
      <c r="U101" s="161">
        <f>_xll.qlVanillaSwapFairRate(AA101,_xll.ohTrigger(Trigger,Trigger3M,InterestRatesTrigger))</f>
        <v>-3.8375069357502981E-3</v>
      </c>
      <c r="V101" s="161">
        <f>_xll.qlQuoteValue(P101,_xll.ohTrigger(Trigger,Trigger3M,InterestRatesTrigger))</f>
        <v>-3.7799999999999999E-3</v>
      </c>
      <c r="W101" s="159" t="b">
        <f t="shared" si="18"/>
        <v>1</v>
      </c>
      <c r="X101" s="162">
        <f t="shared" si="17"/>
        <v>-0.57506935750298127</v>
      </c>
      <c r="Y101" s="131" t="b">
        <f>ABS(X101/10000)&lt;=ABS('General Settings'!$D$29)</f>
        <v>1</v>
      </c>
      <c r="AA101" s="50" t="str">
        <f>_xll.qlMakeIMMSwap(,N101&amp;"M",Index3M,,S101,FixedLegDayCounter,,DiscountingEngine)</f>
        <v>obj_008b0#0002</v>
      </c>
      <c r="AE101" s="127" t="str">
        <f>_xll.qlIMMNextCode(AE100,,Trigger)</f>
        <v>M7</v>
      </c>
      <c r="AF101" s="116"/>
      <c r="AH101" s="116"/>
      <c r="AI101" s="50" t="str">
        <v/>
      </c>
      <c r="AJ101" s="116"/>
    </row>
    <row r="102" spans="13:77" x14ac:dyDescent="0.2">
      <c r="M102" s="94" t="s">
        <v>127</v>
      </c>
      <c r="N102" s="94">
        <v>24</v>
      </c>
      <c r="O102" s="94" t="s">
        <v>133</v>
      </c>
      <c r="P102" s="94" t="str">
        <f t="shared" si="19"/>
        <v>EUR1S24_Quote</v>
      </c>
      <c r="Q102" s="174"/>
      <c r="R102" s="106">
        <f>_xll.qlInterestRateIndexFixingDate(Index3M,S102)</f>
        <v>42632</v>
      </c>
      <c r="S102" s="106">
        <f>_xll.qlIMMdate(AE102)</f>
        <v>42634</v>
      </c>
      <c r="T102" s="106">
        <f>_xll.qlSwapMaturityDate(AA102)</f>
        <v>43362</v>
      </c>
      <c r="U102" s="97">
        <f>_xll.qlVanillaSwapFairRate(AA102,_xll.ohTrigger(Trigger,Trigger3M,InterestRatesTrigger))</f>
        <v>-3.6845929520537635E-3</v>
      </c>
      <c r="V102" s="97">
        <f>_xll.qlQuoteValue(P102,_xll.ohTrigger(Trigger,Trigger3M,InterestRatesTrigger))</f>
        <v>-3.64E-3</v>
      </c>
      <c r="W102" s="94" t="b">
        <f t="shared" ref="W102:W104" si="20">NOT(ISERROR(V102))</f>
        <v>1</v>
      </c>
      <c r="X102" s="124">
        <f t="shared" ref="X102:X104" si="21">(U102-V102)*10000</f>
        <v>-0.44592952053763502</v>
      </c>
      <c r="Y102" s="123" t="b">
        <f>ABS(X102/10000)&lt;=ABS('General Settings'!$D$29)</f>
        <v>1</v>
      </c>
      <c r="AA102" s="50" t="str">
        <f>_xll.qlMakeIMMSwap(,N102&amp;"M",Index3M,,S102,FixedLegDayCounter,,DiscountingEngine)</f>
        <v>obj_00776#0002</v>
      </c>
      <c r="AE102" s="129" t="str">
        <f>_xll.qlIMMNextCode(EvaluationDate-1,,Trigger)</f>
        <v>U6</v>
      </c>
      <c r="AF102" s="116"/>
      <c r="AH102" s="116"/>
      <c r="AI102" s="50" t="str">
        <v/>
      </c>
      <c r="AJ102" s="116"/>
    </row>
    <row r="103" spans="13:77" x14ac:dyDescent="0.2">
      <c r="M103" s="94" t="s">
        <v>127</v>
      </c>
      <c r="N103" s="94">
        <v>24</v>
      </c>
      <c r="O103" s="94" t="s">
        <v>134</v>
      </c>
      <c r="P103" s="94" t="str">
        <f t="shared" si="19"/>
        <v>EUR2S24_Quote</v>
      </c>
      <c r="Q103" s="174"/>
      <c r="R103" s="106">
        <f>_xll.qlInterestRateIndexFixingDate(Index3M,S103)</f>
        <v>42723</v>
      </c>
      <c r="S103" s="106">
        <f>_xll.qlIMMdate(AE103)</f>
        <v>42725</v>
      </c>
      <c r="T103" s="106">
        <f>_xll.qlSwapMaturityDate(AA103)</f>
        <v>43453</v>
      </c>
      <c r="U103" s="97">
        <f>_xll.qlVanillaSwapFairRate(AA103,_xll.ohTrigger(Trigger,Trigger3M,InterestRatesTrigger))</f>
        <v>-3.7606449904259757E-3</v>
      </c>
      <c r="V103" s="97">
        <f>_xll.qlQuoteValue(P103,_xll.ohTrigger(Trigger,Trigger3M,InterestRatesTrigger))</f>
        <v>-3.7099999999999998E-3</v>
      </c>
      <c r="W103" s="94" t="b">
        <f t="shared" si="20"/>
        <v>1</v>
      </c>
      <c r="X103" s="124">
        <f t="shared" si="21"/>
        <v>-0.506449904259759</v>
      </c>
      <c r="Y103" s="131" t="b">
        <f>ABS(X103/10000)&lt;=ABS('General Settings'!$D$29)</f>
        <v>1</v>
      </c>
      <c r="AA103" s="50" t="str">
        <f>_xll.qlMakeIMMSwap(,N103&amp;"M",Index3M,,S103,FixedLegDayCounter,,DiscountingEngine)</f>
        <v>obj_00775#0002</v>
      </c>
      <c r="AB103" s="115"/>
      <c r="AC103" s="115"/>
      <c r="AD103" s="87"/>
      <c r="AE103" s="130" t="str">
        <f>_xll.qlIMMNextCode(AE102,,Trigger)</f>
        <v>Z6</v>
      </c>
      <c r="AF103" s="116"/>
      <c r="AH103" s="116"/>
      <c r="AI103" s="50" t="str">
        <v/>
      </c>
      <c r="AJ103" s="116"/>
    </row>
    <row r="104" spans="13:77" x14ac:dyDescent="0.2">
      <c r="M104" s="179" t="s">
        <v>127</v>
      </c>
      <c r="N104" s="179">
        <v>36</v>
      </c>
      <c r="O104" s="179" t="s">
        <v>133</v>
      </c>
      <c r="P104" s="179" t="str">
        <f t="shared" si="19"/>
        <v>EUR1S36_Quote</v>
      </c>
      <c r="Q104" s="180"/>
      <c r="R104" s="181">
        <f>_xll.qlInterestRateIndexFixingDate(Index3M,S104)</f>
        <v>42632</v>
      </c>
      <c r="S104" s="181">
        <f>_xll.qlIMMdate(AE104)</f>
        <v>42634</v>
      </c>
      <c r="T104" s="181">
        <f>_xll.qlSwapMaturityDate(AA104)</f>
        <v>43726</v>
      </c>
      <c r="U104" s="182">
        <f>_xll.qlVanillaSwapFairRate(AA104,_xll.ohTrigger(Trigger,Trigger3M,InterestRatesTrigger))</f>
        <v>-3.6393345713762008E-3</v>
      </c>
      <c r="V104" s="182">
        <f>_xll.qlQuoteValue(P104,_xll.ohTrigger(Trigger,Trigger3M,InterestRatesTrigger))</f>
        <v>-3.5999999999999999E-3</v>
      </c>
      <c r="W104" s="179" t="b">
        <f t="shared" si="20"/>
        <v>1</v>
      </c>
      <c r="X104" s="183">
        <f t="shared" si="21"/>
        <v>-0.39334571376200939</v>
      </c>
      <c r="Y104" s="51" t="b">
        <f>ABS(X104/10000)&lt;=ABS('General Settings'!$D$29)</f>
        <v>1</v>
      </c>
      <c r="AA104" s="51" t="str">
        <f>_xll.qlMakeIMMSwap(,N104&amp;"M",Index3M,,S104,FixedLegDayCounter,,DiscountingEngine)</f>
        <v>obj_00773#0002</v>
      </c>
      <c r="AB104" s="115"/>
      <c r="AC104" s="115"/>
      <c r="AD104" s="87"/>
      <c r="AE104" s="128" t="str">
        <f>_xll.qlIMMNextCode(EvaluationDate-1,,Trigger)</f>
        <v>U6</v>
      </c>
      <c r="AF104" s="116"/>
      <c r="AH104" s="116"/>
      <c r="AI104" s="51" t="str">
        <v/>
      </c>
      <c r="AJ104" s="116"/>
      <c r="AK104" s="117"/>
      <c r="AL104" s="114"/>
      <c r="AM104" s="114"/>
      <c r="AN104" s="118"/>
      <c r="AO104" s="114"/>
      <c r="AP104" s="114"/>
      <c r="AQ104" s="114"/>
      <c r="AR104" s="114"/>
      <c r="AS104" s="114"/>
      <c r="AT104" s="110"/>
      <c r="AU104" s="110"/>
      <c r="AV104" s="110"/>
      <c r="AW104" s="110"/>
      <c r="AX104" s="110"/>
      <c r="AY104" s="110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  <c r="BO104" s="110"/>
      <c r="BP104" s="110"/>
    </row>
    <row r="105" spans="13:77" x14ac:dyDescent="0.2">
      <c r="W105" s="62"/>
      <c r="X105" s="63"/>
      <c r="AA105" s="87"/>
      <c r="AB105" s="115"/>
      <c r="AC105" s="115"/>
      <c r="AD105" s="87"/>
      <c r="AE105" s="87"/>
      <c r="AF105" s="116"/>
      <c r="AH105" s="116"/>
      <c r="AI105" s="87"/>
      <c r="AJ105" s="116"/>
      <c r="AK105" s="117"/>
      <c r="AL105" s="114"/>
      <c r="AM105" s="114"/>
      <c r="AN105" s="118"/>
      <c r="AO105" s="114"/>
      <c r="AP105" s="114"/>
      <c r="AQ105" s="114"/>
      <c r="AR105" s="114"/>
      <c r="AS105" s="114"/>
      <c r="AT105" s="110"/>
      <c r="AU105" s="110"/>
      <c r="AV105" s="110"/>
      <c r="AW105" s="110"/>
      <c r="AX105" s="110"/>
      <c r="AY105" s="110"/>
      <c r="AZ105" s="110"/>
      <c r="BA105" s="110"/>
      <c r="BB105" s="110"/>
      <c r="BC105" s="110"/>
      <c r="BD105" s="110"/>
      <c r="BE105" s="110"/>
      <c r="BF105" s="110"/>
      <c r="BG105" s="110"/>
      <c r="BH105" s="110"/>
      <c r="BI105" s="110"/>
      <c r="BJ105" s="110"/>
      <c r="BK105" s="110"/>
      <c r="BL105" s="110"/>
      <c r="BM105" s="110"/>
      <c r="BN105" s="110"/>
      <c r="BO105" s="110"/>
      <c r="BP105" s="110"/>
      <c r="BQ105" s="110"/>
      <c r="BR105" s="110"/>
      <c r="BS105" s="110"/>
      <c r="BT105" s="110"/>
      <c r="BU105" s="110"/>
      <c r="BV105" s="110"/>
      <c r="BW105" s="110"/>
      <c r="BX105" s="110"/>
      <c r="BY105" s="110"/>
    </row>
    <row r="106" spans="13:77" x14ac:dyDescent="0.2">
      <c r="AF106" s="116"/>
      <c r="AH106" s="116"/>
      <c r="AI106" s="87"/>
      <c r="AJ106" s="116"/>
      <c r="AK106" s="117"/>
      <c r="AL106" s="114"/>
      <c r="AM106" s="114"/>
      <c r="AN106" s="118"/>
      <c r="AO106" s="114"/>
      <c r="AP106" s="114"/>
      <c r="AQ106" s="114"/>
      <c r="AR106" s="114"/>
      <c r="AS106" s="114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0"/>
      <c r="BT106" s="110"/>
      <c r="BU106" s="110"/>
      <c r="BV106" s="110"/>
      <c r="BW106" s="110"/>
      <c r="BX106" s="110"/>
      <c r="BY106" s="110"/>
    </row>
    <row r="107" spans="13:77" x14ac:dyDescent="0.2">
      <c r="W107" s="62"/>
      <c r="X107" s="63"/>
      <c r="AA107" s="87"/>
      <c r="AB107" s="115"/>
      <c r="AC107" s="115"/>
      <c r="AD107" s="87"/>
      <c r="AE107" s="87"/>
      <c r="AF107" s="116"/>
      <c r="AG107" s="110"/>
      <c r="AH107" s="116"/>
      <c r="AK107" s="117"/>
      <c r="AL107" s="114"/>
      <c r="AM107" s="114"/>
      <c r="AN107" s="118"/>
      <c r="AO107" s="114"/>
      <c r="AP107" s="114"/>
      <c r="AQ107" s="114"/>
      <c r="AR107" s="114"/>
      <c r="AS107" s="114"/>
      <c r="AT107" s="110"/>
      <c r="AU107" s="110"/>
      <c r="AV107" s="110"/>
      <c r="AW107" s="110"/>
      <c r="AX107" s="110"/>
      <c r="AY107" s="110"/>
      <c r="AZ107" s="110"/>
      <c r="BA107" s="110"/>
      <c r="BB107" s="110"/>
      <c r="BC107" s="110"/>
      <c r="BD107" s="110"/>
      <c r="BE107" s="110"/>
      <c r="BF107" s="110"/>
      <c r="BG107" s="110"/>
      <c r="BH107" s="110"/>
      <c r="BI107" s="110"/>
      <c r="BJ107" s="110"/>
      <c r="BK107" s="110"/>
      <c r="BL107" s="110"/>
      <c r="BM107" s="110"/>
      <c r="BN107" s="110"/>
      <c r="BO107" s="110"/>
      <c r="BP107" s="110"/>
      <c r="BQ107" s="110"/>
      <c r="BR107" s="110"/>
      <c r="BS107" s="110"/>
      <c r="BT107" s="110"/>
      <c r="BU107" s="110"/>
      <c r="BV107" s="110"/>
      <c r="BW107" s="110"/>
      <c r="BX107" s="110"/>
      <c r="BY107" s="110"/>
    </row>
    <row r="108" spans="13:77" x14ac:dyDescent="0.2">
      <c r="W108" s="62"/>
      <c r="X108" s="63"/>
      <c r="AA108" s="87"/>
      <c r="AB108" s="115"/>
      <c r="AC108" s="115"/>
      <c r="AD108" s="87"/>
      <c r="AE108" s="87"/>
      <c r="AF108" s="116"/>
      <c r="AG108" s="110"/>
      <c r="AH108" s="116"/>
      <c r="AI108" s="87"/>
      <c r="AJ108" s="116"/>
      <c r="AK108" s="117"/>
      <c r="AL108" s="114"/>
      <c r="AM108" s="114"/>
      <c r="AN108" s="118"/>
      <c r="AO108" s="114"/>
      <c r="AP108" s="114"/>
      <c r="AQ108" s="114"/>
      <c r="AR108" s="114"/>
      <c r="AS108" s="114"/>
      <c r="AT108" s="110"/>
      <c r="AU108" s="110"/>
      <c r="AV108" s="110"/>
      <c r="AW108" s="110"/>
      <c r="AX108" s="110"/>
      <c r="AY108" s="110"/>
      <c r="AZ108" s="110"/>
      <c r="BA108" s="110"/>
      <c r="BB108" s="110"/>
      <c r="BC108" s="110"/>
      <c r="BD108" s="110"/>
      <c r="BE108" s="110"/>
      <c r="BF108" s="110"/>
      <c r="BG108" s="110"/>
      <c r="BH108" s="110"/>
      <c r="BI108" s="110"/>
      <c r="BJ108" s="110"/>
      <c r="BK108" s="110"/>
      <c r="BL108" s="110"/>
      <c r="BM108" s="110"/>
      <c r="BN108" s="110"/>
      <c r="BO108" s="110"/>
      <c r="BP108" s="110"/>
      <c r="BQ108" s="110"/>
      <c r="BR108" s="110"/>
      <c r="BS108" s="110"/>
      <c r="BT108" s="110"/>
      <c r="BU108" s="110"/>
      <c r="BV108" s="110"/>
      <c r="BW108" s="110"/>
      <c r="BX108" s="110"/>
      <c r="BY108" s="110"/>
    </row>
    <row r="109" spans="13:77" x14ac:dyDescent="0.2">
      <c r="W109" s="62"/>
      <c r="X109" s="63"/>
      <c r="AA109" s="87"/>
      <c r="AB109" s="115"/>
      <c r="AC109" s="115"/>
      <c r="AD109" s="87"/>
      <c r="AE109" s="87"/>
      <c r="AF109" s="116"/>
      <c r="AG109" s="110"/>
      <c r="AH109" s="116"/>
      <c r="AI109" s="87"/>
      <c r="AJ109" s="116"/>
      <c r="AK109" s="117"/>
      <c r="AL109" s="114"/>
      <c r="AM109" s="114"/>
      <c r="AN109" s="118"/>
      <c r="AO109" s="114"/>
      <c r="AP109" s="114"/>
      <c r="AQ109" s="114"/>
      <c r="AR109" s="114"/>
      <c r="AS109" s="114"/>
      <c r="AT109" s="110"/>
      <c r="AU109" s="110"/>
      <c r="AV109" s="110"/>
      <c r="AW109" s="110"/>
      <c r="AX109" s="110"/>
      <c r="AY109" s="110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</row>
    <row r="110" spans="13:77" x14ac:dyDescent="0.2">
      <c r="W110" s="62"/>
      <c r="X110" s="63"/>
      <c r="AA110" s="87"/>
      <c r="AB110" s="115"/>
      <c r="AC110" s="115"/>
      <c r="AD110" s="87"/>
      <c r="AE110" s="87"/>
      <c r="AF110" s="116"/>
      <c r="AG110" s="110"/>
      <c r="AH110" s="116"/>
      <c r="AI110" s="87"/>
      <c r="AJ110" s="116"/>
      <c r="AK110" s="117"/>
      <c r="AL110" s="114"/>
      <c r="AM110" s="114"/>
      <c r="AN110" s="118"/>
      <c r="AO110" s="114"/>
      <c r="AP110" s="114"/>
      <c r="AQ110" s="114"/>
      <c r="AR110" s="114"/>
      <c r="AS110" s="114"/>
      <c r="AT110" s="110"/>
      <c r="AU110" s="110"/>
      <c r="AV110" s="110"/>
      <c r="AW110" s="110"/>
      <c r="AX110" s="110"/>
      <c r="AY110" s="110"/>
      <c r="AZ110" s="110"/>
      <c r="BA110" s="110"/>
      <c r="BB110" s="110"/>
      <c r="BC110" s="110"/>
      <c r="BD110" s="110"/>
      <c r="BE110" s="110"/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  <c r="BS110" s="110"/>
      <c r="BT110" s="110"/>
      <c r="BU110" s="110"/>
      <c r="BV110" s="110"/>
      <c r="BW110" s="110"/>
      <c r="BX110" s="110"/>
      <c r="BY110" s="110"/>
    </row>
    <row r="111" spans="13:77" x14ac:dyDescent="0.2">
      <c r="W111" s="62"/>
      <c r="X111" s="63"/>
      <c r="AA111" s="87"/>
      <c r="AB111" s="115"/>
      <c r="AC111" s="115"/>
      <c r="AD111" s="87"/>
      <c r="AE111" s="87"/>
      <c r="AF111" s="116"/>
      <c r="AG111" s="110"/>
      <c r="AH111" s="116"/>
      <c r="AI111" s="87"/>
      <c r="AJ111" s="116"/>
      <c r="AK111" s="117"/>
      <c r="AL111" s="114"/>
      <c r="AM111" s="114"/>
      <c r="AN111" s="118"/>
      <c r="AO111" s="114"/>
      <c r="AP111" s="114"/>
      <c r="AQ111" s="114"/>
      <c r="AR111" s="114"/>
      <c r="AS111" s="114"/>
      <c r="AT111" s="110"/>
      <c r="AU111" s="110"/>
      <c r="AV111" s="110"/>
      <c r="AW111" s="110"/>
      <c r="AX111" s="110"/>
      <c r="AY111" s="110"/>
      <c r="AZ111" s="110"/>
      <c r="BA111" s="110"/>
      <c r="BB111" s="110"/>
      <c r="BC111" s="110"/>
      <c r="BD111" s="110"/>
      <c r="BE111" s="110"/>
      <c r="BF111" s="110"/>
      <c r="BG111" s="110"/>
      <c r="BH111" s="110"/>
      <c r="BI111" s="110"/>
      <c r="BJ111" s="110"/>
      <c r="BK111" s="110"/>
      <c r="BL111" s="110"/>
      <c r="BM111" s="110"/>
      <c r="BN111" s="110"/>
      <c r="BO111" s="110"/>
      <c r="BP111" s="110"/>
      <c r="BQ111" s="110"/>
      <c r="BR111" s="110"/>
      <c r="BS111" s="110"/>
      <c r="BT111" s="110"/>
      <c r="BU111" s="110"/>
      <c r="BV111" s="110"/>
      <c r="BW111" s="110"/>
      <c r="BX111" s="110"/>
      <c r="BY111" s="110"/>
    </row>
    <row r="112" spans="13:77" x14ac:dyDescent="0.2">
      <c r="W112" s="62"/>
      <c r="X112" s="63"/>
      <c r="AA112" s="87"/>
      <c r="AB112" s="115"/>
      <c r="AC112" s="115"/>
      <c r="AD112" s="87"/>
      <c r="AE112" s="87"/>
      <c r="AF112" s="116"/>
      <c r="AG112" s="110"/>
      <c r="AH112" s="116"/>
      <c r="AI112" s="87"/>
      <c r="AJ112" s="116"/>
      <c r="AK112" s="117"/>
      <c r="AL112" s="114"/>
      <c r="AM112" s="114"/>
      <c r="AN112" s="118"/>
      <c r="AO112" s="114"/>
      <c r="AP112" s="114"/>
      <c r="AQ112" s="114"/>
      <c r="AR112" s="114"/>
      <c r="AS112" s="114"/>
      <c r="AT112" s="110"/>
      <c r="AU112" s="110"/>
      <c r="AV112" s="110"/>
      <c r="AW112" s="110"/>
      <c r="AX112" s="110"/>
      <c r="AY112" s="110"/>
      <c r="AZ112" s="110"/>
      <c r="BA112" s="110"/>
      <c r="BB112" s="110"/>
      <c r="BC112" s="110"/>
      <c r="BD112" s="110"/>
      <c r="BE112" s="110"/>
      <c r="BF112" s="110"/>
      <c r="BG112" s="110"/>
      <c r="BH112" s="110"/>
      <c r="BI112" s="110"/>
      <c r="BJ112" s="110"/>
      <c r="BK112" s="110"/>
      <c r="BL112" s="110"/>
      <c r="BM112" s="110"/>
      <c r="BN112" s="110"/>
      <c r="BO112" s="110"/>
      <c r="BP112" s="110"/>
      <c r="BQ112" s="110"/>
      <c r="BR112" s="110"/>
      <c r="BS112" s="110"/>
      <c r="BT112" s="110"/>
      <c r="BU112" s="110"/>
      <c r="BV112" s="110"/>
      <c r="BW112" s="110"/>
      <c r="BX112" s="110"/>
      <c r="BY112" s="110"/>
    </row>
    <row r="113" spans="23:77" x14ac:dyDescent="0.2">
      <c r="W113" s="62"/>
      <c r="X113" s="63"/>
      <c r="AA113" s="87"/>
      <c r="AB113" s="115"/>
      <c r="AC113" s="115"/>
      <c r="AD113" s="87"/>
      <c r="AE113" s="87"/>
      <c r="AF113" s="116"/>
      <c r="AG113" s="110"/>
      <c r="AH113" s="116"/>
      <c r="AI113" s="87"/>
      <c r="AJ113" s="116"/>
      <c r="AK113" s="117"/>
      <c r="AL113" s="114"/>
      <c r="AM113" s="114"/>
      <c r="AN113" s="118"/>
      <c r="AO113" s="114"/>
      <c r="AP113" s="114"/>
      <c r="AQ113" s="114"/>
      <c r="AR113" s="114"/>
      <c r="AS113" s="114"/>
      <c r="AT113" s="110"/>
      <c r="AU113" s="110"/>
      <c r="AV113" s="110"/>
      <c r="AW113" s="110"/>
      <c r="AX113" s="110"/>
      <c r="AY113" s="110"/>
      <c r="AZ113" s="110"/>
      <c r="BA113" s="110"/>
      <c r="BB113" s="110"/>
      <c r="BC113" s="110"/>
      <c r="BD113" s="110"/>
      <c r="BE113" s="110"/>
      <c r="BF113" s="110"/>
      <c r="BG113" s="110"/>
      <c r="BH113" s="110"/>
      <c r="BI113" s="110"/>
      <c r="BJ113" s="110"/>
      <c r="BK113" s="110"/>
      <c r="BL113" s="110"/>
      <c r="BM113" s="110"/>
      <c r="BN113" s="110"/>
      <c r="BO113" s="110"/>
      <c r="BP113" s="110"/>
      <c r="BQ113" s="110"/>
      <c r="BR113" s="110"/>
      <c r="BS113" s="110"/>
      <c r="BT113" s="110"/>
      <c r="BU113" s="110"/>
      <c r="BV113" s="110"/>
      <c r="BW113" s="110"/>
      <c r="BX113" s="110"/>
      <c r="BY113" s="110"/>
    </row>
    <row r="114" spans="23:77" x14ac:dyDescent="0.2">
      <c r="W114" s="62"/>
      <c r="X114" s="63"/>
      <c r="AA114" s="87"/>
      <c r="AB114" s="115"/>
      <c r="AC114" s="115"/>
      <c r="AD114" s="87"/>
      <c r="AE114" s="87"/>
      <c r="AF114" s="116"/>
      <c r="AG114" s="110"/>
      <c r="AH114" s="116"/>
      <c r="AI114" s="87"/>
      <c r="AJ114" s="116"/>
      <c r="AK114" s="117"/>
      <c r="AL114" s="114"/>
      <c r="AM114" s="114"/>
      <c r="AN114" s="118"/>
      <c r="AO114" s="114"/>
      <c r="AP114" s="114"/>
      <c r="AQ114" s="114"/>
      <c r="AR114" s="114"/>
      <c r="AS114" s="114"/>
      <c r="AT114" s="110"/>
      <c r="AU114" s="110"/>
      <c r="AV114" s="110"/>
      <c r="AW114" s="110"/>
      <c r="AX114" s="110"/>
      <c r="AY114" s="110"/>
      <c r="AZ114" s="110"/>
      <c r="BA114" s="110"/>
      <c r="BB114" s="110"/>
      <c r="BC114" s="110"/>
      <c r="BD114" s="110"/>
      <c r="BE114" s="110"/>
      <c r="BF114" s="110"/>
      <c r="BG114" s="110"/>
      <c r="BH114" s="110"/>
      <c r="BI114" s="110"/>
      <c r="BJ114" s="110"/>
      <c r="BK114" s="110"/>
      <c r="BL114" s="110"/>
      <c r="BM114" s="110"/>
      <c r="BN114" s="110"/>
      <c r="BO114" s="110"/>
      <c r="BP114" s="110"/>
      <c r="BQ114" s="110"/>
      <c r="BR114" s="110"/>
      <c r="BS114" s="110"/>
      <c r="BT114" s="110"/>
      <c r="BU114" s="110"/>
      <c r="BV114" s="110"/>
      <c r="BW114" s="110"/>
      <c r="BX114" s="110"/>
      <c r="BY114" s="110"/>
    </row>
    <row r="115" spans="23:77" x14ac:dyDescent="0.2">
      <c r="W115" s="62"/>
      <c r="X115" s="63"/>
      <c r="AA115" s="87"/>
      <c r="AB115" s="115"/>
      <c r="AC115" s="115"/>
      <c r="AD115" s="87"/>
      <c r="AE115" s="87"/>
      <c r="AH115" s="116"/>
      <c r="AI115" s="87"/>
      <c r="AJ115" s="116"/>
      <c r="AK115" s="117"/>
      <c r="AL115" s="114"/>
      <c r="AM115" s="114"/>
      <c r="AN115" s="118"/>
      <c r="AO115" s="114"/>
      <c r="AP115" s="114"/>
      <c r="AQ115" s="114"/>
      <c r="AR115" s="114"/>
      <c r="AS115" s="114"/>
      <c r="AT115" s="110"/>
      <c r="AU115" s="110"/>
      <c r="AV115" s="110"/>
      <c r="AW115" s="110"/>
      <c r="AX115" s="110"/>
      <c r="AY115" s="110"/>
      <c r="AZ115" s="110"/>
      <c r="BA115" s="110"/>
      <c r="BB115" s="110"/>
      <c r="BC115" s="110"/>
      <c r="BD115" s="110"/>
      <c r="BE115" s="110"/>
      <c r="BF115" s="110"/>
      <c r="BG115" s="110"/>
      <c r="BH115" s="110"/>
      <c r="BI115" s="110"/>
      <c r="BJ115" s="110"/>
      <c r="BK115" s="110"/>
      <c r="BL115" s="110"/>
      <c r="BM115" s="110"/>
      <c r="BN115" s="110"/>
      <c r="BO115" s="110"/>
      <c r="BP115" s="110"/>
      <c r="BQ115" s="110"/>
      <c r="BR115" s="110"/>
      <c r="BS115" s="110"/>
      <c r="BT115" s="110"/>
      <c r="BU115" s="110"/>
      <c r="BV115" s="110"/>
      <c r="BW115" s="110"/>
      <c r="BX115" s="110"/>
      <c r="BY115" s="110"/>
    </row>
    <row r="116" spans="23:77" x14ac:dyDescent="0.2">
      <c r="W116" s="62"/>
      <c r="X116" s="63"/>
      <c r="AA116" s="87"/>
      <c r="AB116" s="115"/>
      <c r="AC116" s="115"/>
      <c r="AD116" s="87"/>
      <c r="AE116" s="87"/>
      <c r="AK116" s="117"/>
      <c r="AL116" s="114"/>
      <c r="AM116" s="114"/>
      <c r="AN116" s="118"/>
      <c r="AO116" s="114"/>
      <c r="AP116" s="114"/>
      <c r="AQ116" s="114"/>
      <c r="AR116" s="114"/>
      <c r="AS116" s="114"/>
      <c r="AT116" s="110"/>
      <c r="AU116" s="110"/>
      <c r="AV116" s="110"/>
      <c r="AW116" s="110"/>
      <c r="AX116" s="110"/>
      <c r="AY116" s="110"/>
      <c r="AZ116" s="110"/>
      <c r="BA116" s="110"/>
      <c r="BB116" s="110"/>
      <c r="BC116" s="110"/>
      <c r="BD116" s="110"/>
      <c r="BE116" s="110"/>
      <c r="BF116" s="110"/>
      <c r="BG116" s="110"/>
      <c r="BH116" s="110"/>
      <c r="BI116" s="110"/>
      <c r="BJ116" s="110"/>
      <c r="BK116" s="110"/>
      <c r="BL116" s="110"/>
      <c r="BM116" s="110"/>
      <c r="BN116" s="110"/>
      <c r="BO116" s="110"/>
      <c r="BP116" s="110"/>
      <c r="BQ116" s="110"/>
      <c r="BR116" s="110"/>
      <c r="BS116" s="110"/>
      <c r="BT116" s="110"/>
      <c r="BU116" s="110"/>
      <c r="BV116" s="110"/>
      <c r="BW116" s="110"/>
      <c r="BX116" s="110"/>
      <c r="BY116" s="110"/>
    </row>
    <row r="117" spans="23:77" x14ac:dyDescent="0.2">
      <c r="W117" s="62"/>
      <c r="X117" s="63"/>
      <c r="AA117" s="87"/>
      <c r="AB117" s="115"/>
      <c r="AC117" s="115"/>
      <c r="AD117" s="87"/>
      <c r="AE117" s="87"/>
      <c r="AK117" s="117"/>
      <c r="AL117" s="114"/>
      <c r="AM117" s="114"/>
      <c r="AN117" s="118"/>
      <c r="AO117" s="114"/>
      <c r="AP117" s="114"/>
      <c r="AQ117" s="114"/>
      <c r="AR117" s="114"/>
      <c r="AS117" s="114"/>
      <c r="AT117" s="110"/>
      <c r="AU117" s="110"/>
      <c r="AV117" s="110"/>
      <c r="AW117" s="110"/>
      <c r="AX117" s="110"/>
      <c r="AY117" s="110"/>
      <c r="AZ117" s="110"/>
      <c r="BA117" s="110"/>
      <c r="BB117" s="110"/>
      <c r="BC117" s="110"/>
      <c r="BD117" s="110"/>
      <c r="BE117" s="110"/>
      <c r="BF117" s="110"/>
      <c r="BG117" s="110"/>
      <c r="BH117" s="110"/>
      <c r="BI117" s="110"/>
      <c r="BJ117" s="110"/>
      <c r="BK117" s="110"/>
      <c r="BL117" s="110"/>
      <c r="BM117" s="110"/>
      <c r="BN117" s="110"/>
      <c r="BO117" s="110"/>
      <c r="BP117" s="110"/>
      <c r="BQ117" s="110"/>
      <c r="BR117" s="110"/>
      <c r="BS117" s="110"/>
      <c r="BT117" s="110"/>
      <c r="BU117" s="110"/>
      <c r="BV117" s="110"/>
      <c r="BW117" s="110"/>
      <c r="BX117" s="110"/>
      <c r="BY117" s="110"/>
    </row>
    <row r="118" spans="23:77" x14ac:dyDescent="0.2">
      <c r="W118" s="62"/>
      <c r="X118" s="63"/>
      <c r="AA118" s="87"/>
      <c r="AB118" s="115"/>
      <c r="AC118" s="115"/>
      <c r="AD118" s="87"/>
      <c r="AE118" s="87"/>
      <c r="AK118" s="117"/>
      <c r="AL118" s="114"/>
      <c r="AM118" s="114"/>
      <c r="AN118" s="118"/>
      <c r="AO118" s="114"/>
      <c r="AP118" s="114"/>
      <c r="AQ118" s="114"/>
      <c r="AR118" s="114"/>
      <c r="AS118" s="114"/>
      <c r="AT118" s="110"/>
      <c r="AU118" s="110"/>
      <c r="AV118" s="110"/>
      <c r="AW118" s="110"/>
      <c r="AX118" s="110"/>
      <c r="AY118" s="110"/>
      <c r="AZ118" s="110"/>
      <c r="BA118" s="110"/>
      <c r="BB118" s="110"/>
      <c r="BC118" s="110"/>
      <c r="BD118" s="110"/>
      <c r="BE118" s="110"/>
      <c r="BF118" s="110"/>
      <c r="BG118" s="110"/>
      <c r="BH118" s="110"/>
      <c r="BI118" s="110"/>
      <c r="BJ118" s="110"/>
      <c r="BK118" s="110"/>
      <c r="BL118" s="110"/>
      <c r="BM118" s="110"/>
      <c r="BN118" s="110"/>
      <c r="BO118" s="110"/>
      <c r="BP118" s="110"/>
      <c r="BQ118" s="110"/>
      <c r="BR118" s="110"/>
      <c r="BS118" s="110"/>
      <c r="BT118" s="110"/>
      <c r="BU118" s="110"/>
      <c r="BV118" s="110"/>
      <c r="BW118" s="110"/>
      <c r="BX118" s="110"/>
      <c r="BY118" s="110"/>
    </row>
    <row r="119" spans="23:77" x14ac:dyDescent="0.2">
      <c r="W119" s="62"/>
      <c r="X119" s="63"/>
      <c r="AA119" s="87"/>
      <c r="AB119" s="115"/>
      <c r="AC119" s="115"/>
      <c r="AD119" s="87"/>
      <c r="AE119" s="87"/>
      <c r="AK119" s="117"/>
      <c r="AL119" s="114"/>
      <c r="AM119" s="114"/>
      <c r="AN119" s="118"/>
      <c r="AO119" s="114"/>
      <c r="AP119" s="114"/>
      <c r="AQ119" s="114"/>
      <c r="AR119" s="114"/>
      <c r="AS119" s="114"/>
      <c r="AT119" s="110"/>
      <c r="AU119" s="110"/>
      <c r="AV119" s="110"/>
      <c r="AW119" s="110"/>
      <c r="AX119" s="110"/>
      <c r="AY119" s="110"/>
      <c r="AZ119" s="110"/>
      <c r="BA119" s="110"/>
      <c r="BB119" s="110"/>
      <c r="BC119" s="110"/>
      <c r="BD119" s="110"/>
      <c r="BE119" s="110"/>
      <c r="BF119" s="110"/>
      <c r="BG119" s="110"/>
      <c r="BH119" s="110"/>
      <c r="BI119" s="110"/>
      <c r="BJ119" s="110"/>
      <c r="BK119" s="110"/>
      <c r="BL119" s="110"/>
      <c r="BM119" s="110"/>
      <c r="BN119" s="110"/>
      <c r="BO119" s="110"/>
      <c r="BP119" s="110"/>
      <c r="BQ119" s="110"/>
      <c r="BR119" s="110"/>
      <c r="BS119" s="110"/>
      <c r="BT119" s="110"/>
      <c r="BU119" s="110"/>
      <c r="BV119" s="110"/>
      <c r="BW119" s="110"/>
      <c r="BX119" s="110"/>
      <c r="BY119" s="110"/>
    </row>
    <row r="120" spans="23:77" x14ac:dyDescent="0.2">
      <c r="W120" s="62"/>
      <c r="X120" s="63"/>
      <c r="AA120" s="87"/>
      <c r="AB120" s="115"/>
      <c r="AC120" s="115"/>
      <c r="AD120" s="87"/>
      <c r="AE120" s="87"/>
      <c r="AK120" s="117"/>
      <c r="AL120" s="114"/>
      <c r="AM120" s="114"/>
      <c r="AN120" s="118"/>
      <c r="AO120" s="114"/>
      <c r="AP120" s="114"/>
      <c r="AQ120" s="114"/>
      <c r="AR120" s="114"/>
      <c r="AS120" s="114"/>
      <c r="AT120" s="110"/>
      <c r="AU120" s="110"/>
      <c r="AV120" s="110"/>
      <c r="AW120" s="110"/>
      <c r="AX120" s="110"/>
      <c r="AY120" s="110"/>
      <c r="AZ120" s="110"/>
      <c r="BA120" s="110"/>
      <c r="BB120" s="110"/>
      <c r="BC120" s="110"/>
      <c r="BD120" s="110"/>
      <c r="BE120" s="110"/>
      <c r="BF120" s="110"/>
      <c r="BG120" s="110"/>
      <c r="BH120" s="110"/>
      <c r="BI120" s="110"/>
      <c r="BJ120" s="110"/>
      <c r="BK120" s="110"/>
      <c r="BL120" s="110"/>
      <c r="BM120" s="110"/>
      <c r="BN120" s="110"/>
      <c r="BO120" s="110"/>
      <c r="BP120" s="110"/>
      <c r="BQ120" s="110"/>
      <c r="BR120" s="110"/>
      <c r="BS120" s="110"/>
      <c r="BT120" s="110"/>
      <c r="BU120" s="110"/>
      <c r="BV120" s="110"/>
      <c r="BW120" s="110"/>
      <c r="BX120" s="110"/>
      <c r="BY120" s="110"/>
    </row>
    <row r="121" spans="23:77" x14ac:dyDescent="0.2">
      <c r="W121" s="62"/>
      <c r="X121" s="63"/>
      <c r="AA121" s="87"/>
      <c r="AB121" s="115"/>
      <c r="AC121" s="115"/>
      <c r="AD121" s="87"/>
      <c r="AE121" s="87"/>
      <c r="AK121" s="117"/>
      <c r="AL121" s="114"/>
      <c r="AM121" s="114"/>
      <c r="AN121" s="118"/>
      <c r="AO121" s="114"/>
      <c r="AP121" s="114"/>
      <c r="AQ121" s="114"/>
      <c r="AR121" s="114"/>
      <c r="AS121" s="114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</row>
    <row r="122" spans="23:77" x14ac:dyDescent="0.2">
      <c r="W122" s="62"/>
      <c r="X122" s="63"/>
      <c r="AA122" s="87"/>
      <c r="AB122" s="115"/>
      <c r="AC122" s="115"/>
      <c r="AD122" s="87"/>
      <c r="AE122" s="87"/>
      <c r="AK122" s="117"/>
      <c r="AL122" s="114"/>
      <c r="AM122" s="114"/>
      <c r="AN122" s="118"/>
      <c r="AO122" s="114"/>
      <c r="AP122" s="114"/>
      <c r="AQ122" s="114"/>
      <c r="AR122" s="114"/>
      <c r="AS122" s="114"/>
      <c r="AT122" s="110"/>
      <c r="AU122" s="110"/>
      <c r="AV122" s="110"/>
      <c r="AW122" s="110"/>
      <c r="AX122" s="110"/>
      <c r="AY122" s="110"/>
      <c r="AZ122" s="110"/>
      <c r="BA122" s="110"/>
      <c r="BB122" s="110"/>
      <c r="BC122" s="110"/>
      <c r="BD122" s="110"/>
      <c r="BE122" s="110"/>
      <c r="BF122" s="110"/>
      <c r="BG122" s="110"/>
      <c r="BH122" s="110"/>
      <c r="BI122" s="110"/>
      <c r="BJ122" s="110"/>
      <c r="BK122" s="110"/>
      <c r="BL122" s="110"/>
      <c r="BM122" s="110"/>
      <c r="BN122" s="110"/>
      <c r="BO122" s="110"/>
      <c r="BP122" s="110"/>
      <c r="BQ122" s="110"/>
      <c r="BR122" s="110"/>
      <c r="BS122" s="110"/>
      <c r="BT122" s="110"/>
      <c r="BU122" s="110"/>
      <c r="BV122" s="110"/>
      <c r="BW122" s="110"/>
      <c r="BX122" s="110"/>
      <c r="BY122" s="110"/>
    </row>
    <row r="123" spans="23:77" x14ac:dyDescent="0.2">
      <c r="W123" s="62"/>
      <c r="X123" s="63"/>
      <c r="AA123" s="87"/>
      <c r="AB123" s="115"/>
      <c r="AC123" s="115"/>
      <c r="AD123" s="87"/>
      <c r="AE123" s="87"/>
      <c r="AK123" s="117"/>
      <c r="AL123" s="114"/>
      <c r="AM123" s="114"/>
      <c r="AN123" s="118"/>
      <c r="AO123" s="114"/>
      <c r="AP123" s="114"/>
      <c r="AQ123" s="114"/>
      <c r="AR123" s="114"/>
      <c r="AS123" s="114"/>
      <c r="AT123" s="110"/>
      <c r="AU123" s="110"/>
      <c r="AV123" s="110"/>
      <c r="AW123" s="110"/>
      <c r="AX123" s="110"/>
      <c r="AY123" s="110"/>
      <c r="AZ123" s="110"/>
      <c r="BA123" s="110"/>
      <c r="BB123" s="110"/>
      <c r="BC123" s="110"/>
      <c r="BD123" s="110"/>
      <c r="BE123" s="110"/>
      <c r="BF123" s="110"/>
      <c r="BG123" s="110"/>
      <c r="BH123" s="110"/>
      <c r="BI123" s="110"/>
      <c r="BJ123" s="110"/>
      <c r="BK123" s="110"/>
      <c r="BL123" s="110"/>
      <c r="BM123" s="110"/>
      <c r="BN123" s="110"/>
      <c r="BO123" s="110"/>
      <c r="BP123" s="110"/>
      <c r="BQ123" s="110"/>
      <c r="BR123" s="110"/>
      <c r="BS123" s="110"/>
      <c r="BT123" s="110"/>
      <c r="BU123" s="110"/>
      <c r="BV123" s="110"/>
      <c r="BW123" s="110"/>
      <c r="BX123" s="110"/>
      <c r="BY123" s="110"/>
    </row>
    <row r="124" spans="23:77" x14ac:dyDescent="0.2">
      <c r="W124" s="62"/>
      <c r="X124" s="63"/>
      <c r="AA124" s="87"/>
      <c r="AB124" s="115"/>
      <c r="AC124" s="115"/>
      <c r="AD124" s="87"/>
      <c r="AE124" s="87"/>
      <c r="AK124" s="117"/>
      <c r="AL124" s="114"/>
      <c r="AM124" s="114"/>
      <c r="AN124" s="118"/>
      <c r="AO124" s="114"/>
      <c r="AP124" s="114"/>
      <c r="AQ124" s="114"/>
      <c r="AR124" s="114"/>
      <c r="AS124" s="114"/>
      <c r="AT124" s="110"/>
      <c r="AU124" s="110"/>
      <c r="AV124" s="110"/>
      <c r="AW124" s="110"/>
      <c r="AX124" s="110"/>
      <c r="AY124" s="110"/>
      <c r="AZ124" s="110"/>
      <c r="BA124" s="110"/>
      <c r="BB124" s="110"/>
      <c r="BC124" s="110"/>
      <c r="BD124" s="110"/>
      <c r="BE124" s="110"/>
      <c r="BF124" s="110"/>
      <c r="BG124" s="110"/>
      <c r="BH124" s="110"/>
      <c r="BI124" s="110"/>
      <c r="BJ124" s="110"/>
      <c r="BK124" s="110"/>
      <c r="BL124" s="110"/>
      <c r="BM124" s="110"/>
      <c r="BN124" s="110"/>
      <c r="BO124" s="110"/>
      <c r="BP124" s="110"/>
      <c r="BQ124" s="110"/>
      <c r="BR124" s="110"/>
      <c r="BS124" s="110"/>
      <c r="BT124" s="110"/>
      <c r="BU124" s="110"/>
      <c r="BV124" s="110"/>
      <c r="BW124" s="110"/>
      <c r="BX124" s="110"/>
      <c r="BY124" s="110"/>
    </row>
    <row r="125" spans="23:77" x14ac:dyDescent="0.2">
      <c r="W125" s="62"/>
      <c r="X125" s="63"/>
      <c r="AA125" s="87"/>
      <c r="AB125" s="115"/>
      <c r="AC125" s="115"/>
      <c r="AD125" s="87"/>
      <c r="AE125" s="87"/>
    </row>
    <row r="126" spans="23:77" x14ac:dyDescent="0.2">
      <c r="W126" s="62"/>
      <c r="X126" s="63"/>
    </row>
    <row r="127" spans="23:77" x14ac:dyDescent="0.2">
      <c r="W127" s="62"/>
      <c r="X127" s="63"/>
    </row>
    <row r="128" spans="23:77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4" x14ac:dyDescent="0.2">
      <c r="W3537" s="62"/>
      <c r="X3537" s="63"/>
    </row>
    <row r="3538" spans="2:24" x14ac:dyDescent="0.2">
      <c r="W3538" s="62"/>
      <c r="X3538" s="63"/>
    </row>
    <row r="3539" spans="2:24" x14ac:dyDescent="0.2">
      <c r="W3539" s="62"/>
      <c r="X3539" s="63"/>
    </row>
    <row r="3540" spans="2:24" x14ac:dyDescent="0.2">
      <c r="W3540" s="62"/>
      <c r="X3540" s="63"/>
    </row>
    <row r="3541" spans="2:24" x14ac:dyDescent="0.2">
      <c r="W3541" s="62"/>
      <c r="X3541" s="63"/>
    </row>
    <row r="3543" spans="2:24" x14ac:dyDescent="0.2">
      <c r="B3543" s="87"/>
      <c r="C3543" s="88"/>
      <c r="D3543" s="89"/>
      <c r="E3543" s="89"/>
    </row>
    <row r="3544" spans="2:24" x14ac:dyDescent="0.2">
      <c r="B3544" s="87"/>
      <c r="C3544" s="88"/>
      <c r="D3544" s="89"/>
      <c r="E3544" s="89"/>
    </row>
    <row r="3545" spans="2:24" x14ac:dyDescent="0.2">
      <c r="B3545" s="87"/>
      <c r="C3545" s="88"/>
      <c r="D3545" s="89"/>
      <c r="E3545" s="89"/>
    </row>
    <row r="3546" spans="2:24" x14ac:dyDescent="0.2">
      <c r="B3546" s="87"/>
      <c r="C3546" s="88"/>
      <c r="D3546" s="89"/>
      <c r="E3546" s="89"/>
    </row>
    <row r="3547" spans="2:24" x14ac:dyDescent="0.2">
      <c r="B3547" s="87"/>
      <c r="C3547" s="88"/>
      <c r="D3547" s="89"/>
      <c r="E3547" s="89"/>
    </row>
    <row r="3548" spans="2:24" x14ac:dyDescent="0.2">
      <c r="B3548" s="87"/>
      <c r="C3548" s="88"/>
      <c r="D3548" s="89"/>
      <c r="E3548" s="89"/>
    </row>
    <row r="3549" spans="2:24" x14ac:dyDescent="0.2">
      <c r="B3549" s="87"/>
      <c r="C3549" s="88"/>
      <c r="D3549" s="89"/>
      <c r="E3549" s="89"/>
    </row>
    <row r="3550" spans="2:24" x14ac:dyDescent="0.2">
      <c r="B3550" s="87"/>
      <c r="C3550" s="88"/>
      <c r="D3550" s="89"/>
      <c r="E3550" s="89"/>
    </row>
    <row r="3551" spans="2:24" x14ac:dyDescent="0.2">
      <c r="B3551" s="87"/>
      <c r="C3551" s="88"/>
      <c r="D3551" s="89"/>
      <c r="E3551" s="89"/>
    </row>
    <row r="3552" spans="2:24" x14ac:dyDescent="0.2">
      <c r="B3552" s="87"/>
      <c r="C3552" s="88"/>
      <c r="D3552" s="89"/>
      <c r="E3552" s="89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  <c r="Z3558" s="86"/>
    </row>
    <row r="3559" spans="2:26" x14ac:dyDescent="0.2">
      <c r="B3559" s="87"/>
      <c r="C3559" s="88"/>
      <c r="D3559" s="89"/>
      <c r="E3559" s="89"/>
      <c r="Z3559" s="86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35:Y104">
    <cfRule type="cellIs" dxfId="17" priority="4" operator="equal">
      <formula>FALSE</formula>
    </cfRule>
  </conditionalFormatting>
  <conditionalFormatting sqref="Y23:Y34">
    <cfRule type="cellIs" dxfId="16" priority="3" operator="equal">
      <formula>FALSE</formula>
    </cfRule>
  </conditionalFormatting>
  <conditionalFormatting sqref="M23:X23">
    <cfRule type="expression" dxfId="15" priority="2">
      <formula>ISNUMBER(MATCH($P23,$AI$23:$AI$104,0))</formula>
    </cfRule>
  </conditionalFormatting>
  <conditionalFormatting sqref="M24:X104">
    <cfRule type="expression" dxfId="14" priority="1">
      <formula>ISNUMBER(MATCH($P24,$AI$23:$AI$104,0))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61">
      <formula1>"Following,Modified Following,Preceding,Modified Preceding,Unadjusted,Half-Month Modified Following"</formula1>
    </dataValidation>
    <dataValidation type="list" allowBlank="1" showInputMessage="1" showErrorMessage="1" sqref="AE61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23</xdr:row>
                    <xdr:rowOff>57150</xdr:rowOff>
                  </from>
                  <to>
                    <xdr:col>11</xdr:col>
                    <xdr:colOff>200025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9</xdr:col>
                    <xdr:colOff>323850</xdr:colOff>
                    <xdr:row>26</xdr:row>
                    <xdr:rowOff>57150</xdr:rowOff>
                  </from>
                  <to>
                    <xdr:col>11</xdr:col>
                    <xdr:colOff>200025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7" r:id="rId15" name="Check Box 357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29</xdr:row>
                    <xdr:rowOff>47625</xdr:rowOff>
                  </from>
                  <to>
                    <xdr:col>11</xdr:col>
                    <xdr:colOff>200025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I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6" style="62" hidden="1" customWidth="1" outlineLevel="1"/>
    <col min="29" max="29" width="14.140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9.140625" style="62" hidden="1" customWidth="1" outlineLevel="1"/>
    <col min="33" max="33" width="2.7109375" style="62" hidden="1" customWidth="1" outlineLevel="1"/>
    <col min="34" max="34" width="20.7109375" style="62" hidden="1" customWidth="1" outlineLevel="1"/>
    <col min="35" max="35" width="9.140625" style="62" collapsed="1"/>
    <col min="36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69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42551</v>
      </c>
      <c r="E3" s="73">
        <f t="shared" ref="E3:E16" si="0">EDATE(SettlementDate,$B3)</f>
        <v>42921</v>
      </c>
      <c r="F3" s="74">
        <f t="shared" ref="F3:F16" si="1">IF(B3&lt;=12,1,IF(B3&lt;=24,3,IF(B3&lt;=120,6,IF(B3&lt;=240,12,IF(B3&lt;=360,36,60)))))</f>
        <v>1</v>
      </c>
      <c r="G3" s="82">
        <f>MIN(_xll.ohPack(Data!$L$4:INDEX(Fwd6M,MATCH(E3+1,SettlementDates,1),1)))</f>
        <v>-2.2516898920363578E-3</v>
      </c>
      <c r="H3" s="53">
        <f>IF(G3&gt;=0,ROUNDDOWN(G3*10,2)/10,ROUNDUP(G3*10,2)/10)</f>
        <v>-3.0000000000000001E-3</v>
      </c>
      <c r="I3" s="82">
        <f>MAX(_xll.ohPack(Data!$L$4:INDEX(Fwd6M,MATCH(E3+1,SettlementDates,1),1)))</f>
        <v>-1.759000000007162E-3</v>
      </c>
      <c r="J3" s="53">
        <f t="shared" ref="J3:J16" si="2">IF(I3-G3&gt;1%,(QUOTIENT(I3*10000,50)+1)*0.5%,(QUOTIENT(I3*10000,10)+1)*0.1%)</f>
        <v>0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70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42551</v>
      </c>
      <c r="E4" s="76">
        <f t="shared" si="0"/>
        <v>43286</v>
      </c>
      <c r="F4" s="77">
        <f t="shared" si="1"/>
        <v>3</v>
      </c>
      <c r="G4" s="83">
        <f>MIN(_xll.ohPack(Data!$L$4:INDEX(Fwd6M,MATCH(E4+1,SettlementDates,1),1)))</f>
        <v>-2.3601407829128892E-3</v>
      </c>
      <c r="H4" s="54">
        <f t="shared" ref="H4:H16" si="4">IF(G4&gt;=0,ROUNDDOWN(G4*10,2)/10,ROUNDUP(G4*10,2)/10)</f>
        <v>-3.0000000000000001E-3</v>
      </c>
      <c r="I4" s="83">
        <f>MAX(_xll.ohPack(Data!$L$4:INDEX(Fwd6M,MATCH(E4+1,SettlementDates,1),1)))</f>
        <v>-1.759000000007162E-3</v>
      </c>
      <c r="J4" s="54">
        <f t="shared" si="2"/>
        <v>0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70"/>
      <c r="B5" s="67">
        <v>36</v>
      </c>
      <c r="C5" s="50" t="str">
        <f>_xll.qlPeriodEquivalent(B5&amp;"M")</f>
        <v>3Y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42551</v>
      </c>
      <c r="E5" s="76">
        <f t="shared" si="0"/>
        <v>43651</v>
      </c>
      <c r="F5" s="77">
        <f t="shared" si="1"/>
        <v>6</v>
      </c>
      <c r="G5" s="83">
        <f>MIN(_xll.ohPack(Data!$L$4:INDEX(Fwd6M,MATCH(E5+1,SettlementDates,1),1)))</f>
        <v>-2.3601407829128892E-3</v>
      </c>
      <c r="H5" s="54">
        <f t="shared" si="4"/>
        <v>-3.0000000000000001E-3</v>
      </c>
      <c r="I5" s="83">
        <f>MAX(_xll.ohPack(Data!$L$4:INDEX(Fwd6M,MATCH(E5+1,SettlementDates,1),1)))</f>
        <v>-1.1726287207124522E-3</v>
      </c>
      <c r="J5" s="54">
        <f t="shared" si="2"/>
        <v>0</v>
      </c>
      <c r="K5" s="83">
        <f t="shared" si="3"/>
        <v>5.0000000000000001E-4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70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46208</v>
      </c>
      <c r="F6" s="77">
        <f t="shared" si="1"/>
        <v>6</v>
      </c>
      <c r="G6" s="83">
        <f>MIN(_xll.ohPack(Data!$L$4:INDEX(Fwd6M,MATCH(E6+1,SettlementDates,1),1)))</f>
        <v>-2.3601407829128892E-3</v>
      </c>
      <c r="H6" s="54">
        <f t="shared" si="4"/>
        <v>-3.0000000000000001E-3</v>
      </c>
      <c r="I6" s="83">
        <f>MAX(_xll.ohPack(Data!$L$4:INDEX(Fwd6M,MATCH(E6+1,SettlementDates,1),1)))</f>
        <v>1.2476359376084564E-2</v>
      </c>
      <c r="J6" s="54">
        <f t="shared" si="2"/>
        <v>1.4999999999999999E-2</v>
      </c>
      <c r="K6" s="83">
        <f t="shared" si="3"/>
        <v>2.5000000000000001E-3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70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49861</v>
      </c>
      <c r="F7" s="77">
        <f t="shared" si="1"/>
        <v>12</v>
      </c>
      <c r="G7" s="83">
        <f>MIN(_xll.ohPack(Data!$L$4:INDEX(Fwd6M,MATCH(E7+1,SettlementDates,1),1)))</f>
        <v>-2.3601407829128892E-3</v>
      </c>
      <c r="H7" s="54">
        <f t="shared" si="4"/>
        <v>-3.0000000000000001E-3</v>
      </c>
      <c r="I7" s="83">
        <f>MAX(_xll.ohPack(Data!$L$4:INDEX(Fwd6M,MATCH(E7+1,SettlementDates,1),1)))</f>
        <v>1.335932626289959E-2</v>
      </c>
      <c r="J7" s="54">
        <f t="shared" si="2"/>
        <v>1.4999999999999999E-2</v>
      </c>
      <c r="K7" s="83">
        <f t="shared" si="3"/>
        <v>2.5000000000000001E-3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70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53513</v>
      </c>
      <c r="F8" s="77">
        <f t="shared" si="1"/>
        <v>36</v>
      </c>
      <c r="G8" s="83">
        <f>MIN(_xll.ohPack(Data!$L$4:INDEX(Fwd6M,MATCH(E8+1,SettlementDates,1),1)))</f>
        <v>-2.3601407829128892E-3</v>
      </c>
      <c r="H8" s="54">
        <f t="shared" si="4"/>
        <v>-3.0000000000000001E-3</v>
      </c>
      <c r="I8" s="83">
        <f>MAX(_xll.ohPack(Data!$L$4:INDEX(Fwd6M,MATCH(E8+1,SettlementDates,1),1)))</f>
        <v>1.335932626289959E-2</v>
      </c>
      <c r="J8" s="54">
        <f t="shared" si="2"/>
        <v>1.4999999999999999E-2</v>
      </c>
      <c r="K8" s="83">
        <f t="shared" si="3"/>
        <v>2.5000000000000001E-3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71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64471</v>
      </c>
      <c r="F9" s="77">
        <f t="shared" si="1"/>
        <v>60</v>
      </c>
      <c r="G9" s="84">
        <f>MIN(_xll.ohPack(Data!$L$4:INDEX(Fwd6M,MATCH(E9+1,SettlementDates,1),1)))</f>
        <v>-2.3601407829128892E-3</v>
      </c>
      <c r="H9" s="55">
        <f t="shared" si="4"/>
        <v>-3.0000000000000001E-3</v>
      </c>
      <c r="I9" s="84">
        <f>MAX(_xll.ohPack(Data!$L$4:INDEX(Fwd6M,MATCH(E9+1,SettlementDates,1),1)))</f>
        <v>1.335932626289959E-2</v>
      </c>
      <c r="J9" s="55">
        <f t="shared" si="2"/>
        <v>1.4999999999999999E-2</v>
      </c>
      <c r="K9" s="84">
        <f t="shared" si="3"/>
        <v>2.5000000000000001E-3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69" t="s">
        <v>49</v>
      </c>
      <c r="B10" s="67">
        <v>12</v>
      </c>
      <c r="C10" s="52" t="str">
        <f>_xll.qlPeriodEquivalent(B10&amp;"M")</f>
        <v>1Y</v>
      </c>
      <c r="D10" s="72">
        <f>D3</f>
        <v>42551</v>
      </c>
      <c r="E10" s="73">
        <f t="shared" si="0"/>
        <v>42921</v>
      </c>
      <c r="F10" s="78">
        <f t="shared" si="1"/>
        <v>1</v>
      </c>
      <c r="G10" s="83">
        <f>MIN(_xll.ohPack(Data!$P$4:INDEX(ONFwd6M,MATCH(E10+1,SettlementDates,1),1)))</f>
        <v>-2.2729440252344801E-3</v>
      </c>
      <c r="H10" s="53">
        <f t="shared" si="4"/>
        <v>-3.0000000000000001E-3</v>
      </c>
      <c r="I10" s="82">
        <f>MAX(_xll.ohPack(Data!$P$4:INDEX(ONFwd6M,MATCH(E10+1,SettlementDates,1),1)))</f>
        <v>-1.4460813198224898E-3</v>
      </c>
      <c r="J10" s="53">
        <f t="shared" si="2"/>
        <v>0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70"/>
      <c r="B11" s="67">
        <v>24</v>
      </c>
      <c r="C11" s="50" t="str">
        <f>_xll.qlPeriodEquivalent(B11&amp;"M")</f>
        <v>2Y</v>
      </c>
      <c r="D11" s="75">
        <f t="shared" ref="D11:D16" si="5">D4</f>
        <v>42551</v>
      </c>
      <c r="E11" s="76">
        <f t="shared" si="0"/>
        <v>43286</v>
      </c>
      <c r="F11" s="77">
        <f t="shared" si="1"/>
        <v>3</v>
      </c>
      <c r="G11" s="83">
        <f>MIN(_xll.ohPack(Data!$P$4:INDEX(ONFwd6M,MATCH(E11+1,SettlementDates,1),1)))</f>
        <v>-2.4407056184916343E-3</v>
      </c>
      <c r="H11" s="54">
        <f t="shared" si="4"/>
        <v>-3.0000000000000001E-3</v>
      </c>
      <c r="I11" s="83">
        <f>MAX(_xll.ohPack(Data!$P$4:INDEX(ONFwd6M,MATCH(E11+1,SettlementDates,1),1)))</f>
        <v>-1.4460813198224898E-3</v>
      </c>
      <c r="J11" s="54">
        <f t="shared" si="2"/>
        <v>0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70"/>
      <c r="B12" s="67">
        <v>60</v>
      </c>
      <c r="C12" s="50" t="str">
        <f>_xll.qlPeriodEquivalent(B12&amp;"M")</f>
        <v>5Y</v>
      </c>
      <c r="D12" s="75">
        <f t="shared" si="5"/>
        <v>42551</v>
      </c>
      <c r="E12" s="76">
        <f t="shared" si="0"/>
        <v>44382</v>
      </c>
      <c r="F12" s="77">
        <f t="shared" si="1"/>
        <v>6</v>
      </c>
      <c r="G12" s="83">
        <f>MIN(_xll.ohPack(Data!$P$4:INDEX(ONFwd6M,MATCH(E12+1,SettlementDates,1),1)))</f>
        <v>-2.4407056184916343E-3</v>
      </c>
      <c r="H12" s="54">
        <f t="shared" si="4"/>
        <v>-3.0000000000000001E-3</v>
      </c>
      <c r="I12" s="83">
        <f>MAX(_xll.ohPack(Data!$P$4:INDEX(ONFwd6M,MATCH(E12+1,SettlementDates,1),1)))</f>
        <v>2.4420975341143958E-3</v>
      </c>
      <c r="J12" s="54">
        <f t="shared" si="2"/>
        <v>3.0000000000000001E-3</v>
      </c>
      <c r="K12" s="83">
        <f t="shared" si="3"/>
        <v>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70"/>
      <c r="B13" s="67">
        <v>120</v>
      </c>
      <c r="C13" s="50" t="str">
        <f>_xll.qlPeriodEquivalent(B13&amp;"M")</f>
        <v>10Y</v>
      </c>
      <c r="D13" s="75">
        <f t="shared" si="5"/>
        <v>42551</v>
      </c>
      <c r="E13" s="76">
        <f t="shared" si="0"/>
        <v>46208</v>
      </c>
      <c r="F13" s="77">
        <f t="shared" si="1"/>
        <v>6</v>
      </c>
      <c r="G13" s="83">
        <f>MIN(_xll.ohPack(Data!$P$4:INDEX(ONFwd6M,MATCH(E13+1,SettlementDates,1),1)))</f>
        <v>-2.4407056184916343E-3</v>
      </c>
      <c r="H13" s="54">
        <f t="shared" si="4"/>
        <v>-3.0000000000000001E-3</v>
      </c>
      <c r="I13" s="83">
        <f>MAX(_xll.ohPack(Data!$P$4:INDEX(ONFwd6M,MATCH(E13+1,SettlementDates,1),1)))</f>
        <v>1.2214547149964616E-2</v>
      </c>
      <c r="J13" s="54">
        <f t="shared" si="2"/>
        <v>1.4999999999999999E-2</v>
      </c>
      <c r="K13" s="83">
        <f t="shared" si="3"/>
        <v>2.5000000000000001E-3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70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49861</v>
      </c>
      <c r="F14" s="77">
        <f t="shared" si="1"/>
        <v>12</v>
      </c>
      <c r="G14" s="83">
        <f>MIN(_xll.ohPack(Data!$P$4:INDEX(ONFwd6M,MATCH(E14+1,SettlementDates,1),1)))</f>
        <v>-2.4407056184916343E-3</v>
      </c>
      <c r="H14" s="54">
        <f t="shared" si="4"/>
        <v>-3.0000000000000001E-3</v>
      </c>
      <c r="I14" s="83">
        <f>MAX(_xll.ohPack(Data!$P$4:INDEX(ONFwd6M,MATCH(E14+1,SettlementDates,1),1)))</f>
        <v>1.3316033446297837E-2</v>
      </c>
      <c r="J14" s="54">
        <f t="shared" si="2"/>
        <v>1.4999999999999999E-2</v>
      </c>
      <c r="K14" s="83">
        <f t="shared" si="3"/>
        <v>2.5000000000000001E-3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70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53513</v>
      </c>
      <c r="F15" s="77">
        <f t="shared" si="1"/>
        <v>36</v>
      </c>
      <c r="G15" s="83">
        <f>MIN(_xll.ohPack(Data!$P$4:INDEX(ONFwd6M,MATCH(E15+1,SettlementDates,1),1)))</f>
        <v>-2.4407056184916343E-3</v>
      </c>
      <c r="H15" s="54">
        <f t="shared" si="4"/>
        <v>-3.0000000000000001E-3</v>
      </c>
      <c r="I15" s="83">
        <f>MAX(_xll.ohPack(Data!$P$4:INDEX(ONFwd6M,MATCH(E15+1,SettlementDates,1),1)))</f>
        <v>1.3316033446297837E-2</v>
      </c>
      <c r="J15" s="54">
        <f t="shared" si="2"/>
        <v>1.4999999999999999E-2</v>
      </c>
      <c r="K15" s="83">
        <f t="shared" si="3"/>
        <v>2.5000000000000001E-3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71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64471</v>
      </c>
      <c r="F16" s="81">
        <f t="shared" si="1"/>
        <v>60</v>
      </c>
      <c r="G16" s="84">
        <f>MIN(_xll.ohPack(Data!$P$4:INDEX(ONFwd6M,MATCH(E16+1,SettlementDates,1),1)))</f>
        <v>-2.4407056184916343E-3</v>
      </c>
      <c r="H16" s="55">
        <f t="shared" si="4"/>
        <v>-3.0000000000000001E-3</v>
      </c>
      <c r="I16" s="84">
        <f>MAX(_xll.ohPack(Data!$P$4:INDEX(ONFwd6M,MATCH(E16+1,SettlementDates,1),1)))</f>
        <v>1.3316033446297837E-2</v>
      </c>
      <c r="J16" s="55">
        <f t="shared" si="2"/>
        <v>1.4999999999999999E-2</v>
      </c>
      <c r="K16" s="84">
        <f t="shared" si="3"/>
        <v>2.5000000000000001E-3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4" collapsed="1" x14ac:dyDescent="0.2">
      <c r="R17" s="63"/>
      <c r="S17" s="63"/>
      <c r="T17" s="63"/>
      <c r="U17" s="63"/>
      <c r="V17" s="63"/>
    </row>
    <row r="18" spans="3:34" x14ac:dyDescent="0.2">
      <c r="C18" s="62"/>
      <c r="M18" s="109" t="s">
        <v>143</v>
      </c>
      <c r="P18" s="63"/>
      <c r="Q18" s="63"/>
      <c r="R18" s="63"/>
      <c r="S18" s="63"/>
      <c r="T18" s="63"/>
      <c r="V18" s="63"/>
      <c r="AA18" s="61"/>
    </row>
    <row r="19" spans="3:34" x14ac:dyDescent="0.2">
      <c r="M19" s="101"/>
      <c r="P19" s="63"/>
      <c r="Q19" s="63"/>
      <c r="R19" s="63"/>
      <c r="S19" s="63"/>
      <c r="T19" s="63"/>
      <c r="V19" s="63"/>
      <c r="AA19" s="85"/>
    </row>
    <row r="20" spans="3:34" x14ac:dyDescent="0.2">
      <c r="P20" s="63"/>
      <c r="Q20" s="63"/>
      <c r="R20" s="63"/>
      <c r="S20" s="63"/>
      <c r="T20" s="63"/>
      <c r="U20" s="63"/>
      <c r="V20" s="63"/>
      <c r="Y20" s="63"/>
    </row>
    <row r="21" spans="3:34" ht="13.5" x14ac:dyDescent="0.2">
      <c r="M21" s="90" t="s">
        <v>138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4" x14ac:dyDescent="0.2">
      <c r="J22" s="62"/>
      <c r="K22" s="122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  <c r="AH22" s="104" t="s">
        <v>159</v>
      </c>
    </row>
    <row r="23" spans="3:34" x14ac:dyDescent="0.2">
      <c r="J23" s="62"/>
      <c r="K23" s="62"/>
      <c r="L23" s="62"/>
      <c r="M23" s="93" t="s">
        <v>146</v>
      </c>
      <c r="N23" s="93" t="s">
        <v>30</v>
      </c>
      <c r="O23" s="93" t="str">
        <f t="shared" ref="O23:O40" si="6">LEFT(N23,LEN(N23)-1)+6&amp;"M"</f>
        <v>7M</v>
      </c>
      <c r="P23" s="93" t="str">
        <f t="shared" ref="P23:P40" si="7">Currency&amp;LEFT(N23,LEN(N23)-1)&amp;"x"&amp;LEFT(O23,LEN(O23)-1)&amp;"F"&amp;QuoteSuffix</f>
        <v>EUR1x7F_Quote</v>
      </c>
      <c r="Q23" s="172"/>
      <c r="R23" s="105">
        <f>_xll.qlInterestRateIndexFixingDate(Index6M,S23)</f>
        <v>42585</v>
      </c>
      <c r="S23" s="105">
        <f>_xll.qlCalendarAdvance(Calendar,SettlementDate,N23,"mf",TRUE)</f>
        <v>42587</v>
      </c>
      <c r="T23" s="105">
        <f>_xll.qlCalendarAdvance(Calendar,SettlementDate,O23,"mf",TRUE)</f>
        <v>42772</v>
      </c>
      <c r="U23" s="96">
        <f>_xll.qlIndexFixing(Index6M,R23,TRUE,_xll.ohTrigger(Trigger,Trigger6M,InterestRatesTrigger))</f>
        <v>-1.8700000000000446E-3</v>
      </c>
      <c r="V23" s="96">
        <f>IFERROR(_xll.qlQuoteValue(P23,_xll.ohTrigger(Trigger,Trigger6M,InterestRatesTrigger)),NA())</f>
        <v>-1.8699999999999999E-3</v>
      </c>
      <c r="W23" s="93" t="b">
        <f>NOT(ISERROR(V23))</f>
        <v>1</v>
      </c>
      <c r="X23" s="125">
        <f>(U23-V23)*10000</f>
        <v>-4.4669129506402783E-13</v>
      </c>
      <c r="Y23" s="50" t="b">
        <f>ABS(X23/10000)&lt;=ABS('General Settings'!$D$30)</f>
        <v>1</v>
      </c>
      <c r="AF23" s="62" t="e">
        <f t="array" ref="AF23:AF40">NA()</f>
        <v>#N/A</v>
      </c>
      <c r="AH23" s="50" t="str">
        <f t="array" ref="AH23:AH401">_xll.ohGroupList("EUR6M_instruments",Trigger6M)</f>
        <v>EUR1MD_SYNTH6M_Quote</v>
      </c>
    </row>
    <row r="24" spans="3:34" x14ac:dyDescent="0.2">
      <c r="M24" s="94" t="s">
        <v>146</v>
      </c>
      <c r="N24" s="94" t="s">
        <v>63</v>
      </c>
      <c r="O24" s="94" t="str">
        <f t="shared" si="6"/>
        <v>8M</v>
      </c>
      <c r="P24" s="94" t="str">
        <f t="shared" si="7"/>
        <v>EUR2x8F_Quote</v>
      </c>
      <c r="Q24" s="174"/>
      <c r="R24" s="106">
        <f>_xll.qlInterestRateIndexFixingDate(Index6M,S24)</f>
        <v>42614</v>
      </c>
      <c r="S24" s="106">
        <f>_xll.qlCalendarAdvance(Calendar,SettlementDate,N24,"mf",TRUE)</f>
        <v>42618</v>
      </c>
      <c r="T24" s="106">
        <f>_xll.qlCalendarAdvance(Calendar,SettlementDate,O24,"mf",TRUE)</f>
        <v>42800</v>
      </c>
      <c r="U24" s="97">
        <f>_xll.qlIndexFixing(Index6M,R24,TRUE,_xll.ohTrigger(Trigger,Trigger6M,InterestRatesTrigger))</f>
        <v>-1.9500000000004772E-3</v>
      </c>
      <c r="V24" s="97">
        <f>IFERROR(_xll.qlQuoteValue(P24,_xll.ohTrigger(Trigger,Trigger6M,InterestRatesTrigger)),NA())</f>
        <v>-1.9500000000000001E-3</v>
      </c>
      <c r="W24" s="94" t="b">
        <f t="shared" ref="W24:W40" si="8">NOT(ISERROR(V24))</f>
        <v>1</v>
      </c>
      <c r="X24" s="124">
        <f t="shared" ref="X24:X77" si="9">(U24-V24)*10000</f>
        <v>-4.7704895589362195E-12</v>
      </c>
      <c r="Y24" s="50" t="b">
        <f>ABS(X24/10000)&lt;=ABS('General Settings'!$D$30)</f>
        <v>1</v>
      </c>
      <c r="AF24" s="62" t="e">
        <v>#N/A</v>
      </c>
      <c r="AH24" s="50" t="str">
        <v>EUR2MD_SYNTH6M_Quote</v>
      </c>
    </row>
    <row r="25" spans="3:34" x14ac:dyDescent="0.2">
      <c r="M25" s="94" t="s">
        <v>146</v>
      </c>
      <c r="N25" s="94" t="s">
        <v>31</v>
      </c>
      <c r="O25" s="94" t="str">
        <f t="shared" si="6"/>
        <v>9M</v>
      </c>
      <c r="P25" s="94" t="str">
        <f t="shared" si="7"/>
        <v>EUR3x9F_Quote</v>
      </c>
      <c r="Q25" s="174"/>
      <c r="R25" s="106">
        <f>_xll.qlInterestRateIndexFixingDate(Index6M,S25)</f>
        <v>42646</v>
      </c>
      <c r="S25" s="106">
        <f>_xll.qlCalendarAdvance(Calendar,SettlementDate,N25,"mf",TRUE)</f>
        <v>42648</v>
      </c>
      <c r="T25" s="106">
        <f>_xll.qlCalendarAdvance(Calendar,SettlementDate,O25,"mf",TRUE)</f>
        <v>42830</v>
      </c>
      <c r="U25" s="97">
        <f>_xll.qlIndexFixing(Index6M,R25,TRUE,_xll.ohTrigger(Trigger,Trigger6M,InterestRatesTrigger))</f>
        <v>-2.0200000000946631E-3</v>
      </c>
      <c r="V25" s="97">
        <f>IFERROR(_xll.qlQuoteValue(P25,_xll.ohTrigger(Trigger,Trigger6M,InterestRatesTrigger)),NA())</f>
        <v>-2.0200000000000001E-3</v>
      </c>
      <c r="W25" s="94" t="b">
        <f t="shared" si="8"/>
        <v>1</v>
      </c>
      <c r="X25" s="124">
        <f t="shared" si="9"/>
        <v>-9.4662992722316375E-10</v>
      </c>
      <c r="Y25" s="50" t="b">
        <f>ABS(X25/10000)&lt;=ABS('General Settings'!$D$30)</f>
        <v>1</v>
      </c>
      <c r="AF25" s="62" t="e">
        <v>#N/A</v>
      </c>
      <c r="AH25" s="50" t="str">
        <v>EUR3MD_SYNTH6M_Quote</v>
      </c>
    </row>
    <row r="26" spans="3:34" x14ac:dyDescent="0.2">
      <c r="M26" s="94" t="s">
        <v>146</v>
      </c>
      <c r="N26" s="94" t="s">
        <v>64</v>
      </c>
      <c r="O26" s="94" t="str">
        <f t="shared" si="6"/>
        <v>10M</v>
      </c>
      <c r="P26" s="94" t="str">
        <f t="shared" si="7"/>
        <v>EUR4x10F_Quote</v>
      </c>
      <c r="Q26" s="174"/>
      <c r="R26" s="106">
        <f>_xll.qlInterestRateIndexFixingDate(Index6M,S26)</f>
        <v>42677</v>
      </c>
      <c r="S26" s="106">
        <f>_xll.qlCalendarAdvance(Calendar,SettlementDate,N26,"mf",TRUE)</f>
        <v>42681</v>
      </c>
      <c r="T26" s="106">
        <f>_xll.qlCalendarAdvance(Calendar,SettlementDate,O26,"mf",TRUE)</f>
        <v>42860</v>
      </c>
      <c r="U26" s="97">
        <f>_xll.qlIndexFixing(Index6M,R26,TRUE,_xll.ohTrigger(Trigger,Trigger6M,InterestRatesTrigger))</f>
        <v>-2.0600000000241246E-3</v>
      </c>
      <c r="V26" s="97">
        <f>IFERROR(_xll.qlQuoteValue(P26,_xll.ohTrigger(Trigger,Trigger6M,InterestRatesTrigger)),NA())</f>
        <v>-2.0600000000000002E-3</v>
      </c>
      <c r="W26" s="94" t="b">
        <f t="shared" si="8"/>
        <v>1</v>
      </c>
      <c r="X26" s="124">
        <f t="shared" si="9"/>
        <v>-2.4124365699540462E-10</v>
      </c>
      <c r="Y26" s="50" t="b">
        <f>ABS(X26/10000)&lt;=ABS('General Settings'!$D$30)</f>
        <v>1</v>
      </c>
      <c r="AF26" s="62" t="e">
        <v>#N/A</v>
      </c>
      <c r="AH26" s="50" t="str">
        <v>EUR4MD_SYNTH6M_Quote</v>
      </c>
    </row>
    <row r="27" spans="3:34" x14ac:dyDescent="0.2">
      <c r="M27" s="94" t="s">
        <v>146</v>
      </c>
      <c r="N27" s="94" t="s">
        <v>65</v>
      </c>
      <c r="O27" s="94" t="str">
        <f t="shared" si="6"/>
        <v>11M</v>
      </c>
      <c r="P27" s="94" t="str">
        <f t="shared" si="7"/>
        <v>EUR5x11F_Quote</v>
      </c>
      <c r="Q27" s="174"/>
      <c r="R27" s="106">
        <f>_xll.qlInterestRateIndexFixingDate(Index6M,S27)</f>
        <v>42705</v>
      </c>
      <c r="S27" s="106">
        <f>_xll.qlCalendarAdvance(Calendar,SettlementDate,N27,"mf",TRUE)</f>
        <v>42709</v>
      </c>
      <c r="T27" s="106">
        <f>_xll.qlCalendarAdvance(Calendar,SettlementDate,O27,"mf",TRUE)</f>
        <v>42891</v>
      </c>
      <c r="U27" s="97">
        <f>_xll.qlIndexFixing(Index6M,R27,TRUE,_xll.ohTrigger(Trigger,Trigger6M,InterestRatesTrigger))</f>
        <v>-2.0999999999999227E-3</v>
      </c>
      <c r="V27" s="97">
        <f>IFERROR(_xll.qlQuoteValue(P27,_xll.ohTrigger(Trigger,Trigger6M,InterestRatesTrigger)),NA())</f>
        <v>-2.1000000000000003E-3</v>
      </c>
      <c r="W27" s="94" t="b">
        <f t="shared" si="8"/>
        <v>1</v>
      </c>
      <c r="X27" s="124">
        <f t="shared" si="9"/>
        <v>7.7628875549962117E-13</v>
      </c>
      <c r="Y27" s="50" t="b">
        <f>ABS(X27/10000)&lt;=ABS('General Settings'!$D$30)</f>
        <v>1</v>
      </c>
      <c r="AF27" s="62" t="e">
        <v>#N/A</v>
      </c>
      <c r="AH27" s="50" t="str">
        <v>EUR5MD_SYNTH6M_Quote</v>
      </c>
    </row>
    <row r="28" spans="3:34" x14ac:dyDescent="0.2">
      <c r="M28" s="94" t="s">
        <v>146</v>
      </c>
      <c r="N28" s="94" t="s">
        <v>32</v>
      </c>
      <c r="O28" s="94" t="str">
        <f t="shared" si="6"/>
        <v>12M</v>
      </c>
      <c r="P28" s="94" t="str">
        <f t="shared" si="7"/>
        <v>EUR6x12F_Quote</v>
      </c>
      <c r="Q28" s="174"/>
      <c r="R28" s="106">
        <f>_xll.qlInterestRateIndexFixingDate(Index6M,S28)</f>
        <v>42738</v>
      </c>
      <c r="S28" s="106">
        <f>_xll.qlCalendarAdvance(Calendar,SettlementDate,N28,"mf",TRUE)</f>
        <v>42740</v>
      </c>
      <c r="T28" s="106">
        <f>_xll.qlCalendarAdvance(Calendar,SettlementDate,O28,"mf",TRUE)</f>
        <v>42921</v>
      </c>
      <c r="U28" s="97">
        <f>_xll.qlIndexFixing(Index6M,R28,TRUE,_xll.ohTrigger(Trigger,Trigger6M,InterestRatesTrigger))</f>
        <v>-2.139999999999843E-3</v>
      </c>
      <c r="V28" s="97">
        <f>IFERROR(_xll.qlQuoteValue(P28,_xll.ohTrigger(Trigger,Trigger6M,InterestRatesTrigger)),NA())</f>
        <v>-2.1400000000000004E-3</v>
      </c>
      <c r="W28" s="94" t="b">
        <f t="shared" si="8"/>
        <v>1</v>
      </c>
      <c r="X28" s="124">
        <f t="shared" si="9"/>
        <v>1.5742615544489524E-12</v>
      </c>
      <c r="Y28" s="50" t="b">
        <f>ABS(X28/10000)&lt;=ABS('General Settings'!$D$30)</f>
        <v>1</v>
      </c>
      <c r="AF28" s="62" t="e">
        <v>#N/A</v>
      </c>
      <c r="AH28" s="50" t="str">
        <v>EUR6MD_SYNTH6M_Quote</v>
      </c>
    </row>
    <row r="29" spans="3:34" x14ac:dyDescent="0.2">
      <c r="M29" s="94" t="s">
        <v>146</v>
      </c>
      <c r="N29" s="94" t="s">
        <v>66</v>
      </c>
      <c r="O29" s="94" t="str">
        <f t="shared" si="6"/>
        <v>13M</v>
      </c>
      <c r="P29" s="94" t="str">
        <f t="shared" si="7"/>
        <v>EUR7x13F_Quote</v>
      </c>
      <c r="Q29" s="174"/>
      <c r="R29" s="106">
        <f>_xll.qlInterestRateIndexFixingDate(Index6M,S29)</f>
        <v>42768</v>
      </c>
      <c r="S29" s="106">
        <f>_xll.qlCalendarAdvance(Calendar,SettlementDate,N29,"mf",TRUE)</f>
        <v>42772</v>
      </c>
      <c r="T29" s="106">
        <f>_xll.qlCalendarAdvance(Calendar,SettlementDate,O29,"mf",TRUE)</f>
        <v>42954</v>
      </c>
      <c r="U29" s="97">
        <f>_xll.qlIndexFixing(Index6M,R29,TRUE,_xll.ohTrigger(Trigger,Trigger6M,InterestRatesTrigger))</f>
        <v>-2.159999999999964E-3</v>
      </c>
      <c r="V29" s="97">
        <f>IFERROR(_xll.qlQuoteValue(P29,_xll.ohTrigger(Trigger,Trigger6M,InterestRatesTrigger)),NA())</f>
        <v>-2.16E-3</v>
      </c>
      <c r="W29" s="94" t="b">
        <f t="shared" si="8"/>
        <v>1</v>
      </c>
      <c r="X29" s="124">
        <f t="shared" si="9"/>
        <v>3.5995512126518747E-13</v>
      </c>
      <c r="Y29" s="133" t="b">
        <f>ABS(X29/10000)&lt;=ABS('General Settings'!$D$30)</f>
        <v>1</v>
      </c>
      <c r="AF29" s="62" t="e">
        <v>#N/A</v>
      </c>
      <c r="AH29" s="50" t="str">
        <v>EUR1x7F_Quote</v>
      </c>
    </row>
    <row r="30" spans="3:34" x14ac:dyDescent="0.2">
      <c r="M30" s="94" t="s">
        <v>146</v>
      </c>
      <c r="N30" s="94" t="s">
        <v>67</v>
      </c>
      <c r="O30" s="94" t="str">
        <f t="shared" si="6"/>
        <v>14M</v>
      </c>
      <c r="P30" s="94" t="str">
        <f t="shared" si="7"/>
        <v>EUR8x14F_Quote</v>
      </c>
      <c r="Q30" s="174"/>
      <c r="R30" s="106">
        <f>_xll.qlInterestRateIndexFixingDate(Index6M,S30)</f>
        <v>42796</v>
      </c>
      <c r="S30" s="106">
        <f>_xll.qlCalendarAdvance(Calendar,SettlementDate,N30,"mf",TRUE)</f>
        <v>42800</v>
      </c>
      <c r="T30" s="106">
        <f>_xll.qlCalendarAdvance(Calendar,SettlementDate,O30,"mf",TRUE)</f>
        <v>42983</v>
      </c>
      <c r="U30" s="97">
        <f>_xll.qlIndexFixing(Index6M,R30,TRUE,_xll.ohTrigger(Trigger,Trigger6M,InterestRatesTrigger))</f>
        <v>-2.1699999999593906E-3</v>
      </c>
      <c r="V30" s="97">
        <f>IFERROR(_xll.qlQuoteValue(P30,_xll.ohTrigger(Trigger,Trigger6M,InterestRatesTrigger)),NA())</f>
        <v>-2.1700000000000001E-3</v>
      </c>
      <c r="W30" s="94" t="b">
        <f t="shared" si="8"/>
        <v>1</v>
      </c>
      <c r="X30" s="124">
        <f t="shared" si="9"/>
        <v>4.060944289174806E-10</v>
      </c>
      <c r="Y30" s="50" t="b">
        <f>ABS(X30/10000)&lt;=ABS('General Settings'!$D$30)</f>
        <v>1</v>
      </c>
      <c r="AF30" s="62" t="e">
        <v>#N/A</v>
      </c>
      <c r="AH30" s="50" t="str">
        <v>EUR2x8F_Quote</v>
      </c>
    </row>
    <row r="31" spans="3:34" x14ac:dyDescent="0.2">
      <c r="M31" s="94" t="s">
        <v>146</v>
      </c>
      <c r="N31" s="94" t="s">
        <v>68</v>
      </c>
      <c r="O31" s="94" t="str">
        <f t="shared" si="6"/>
        <v>15M</v>
      </c>
      <c r="P31" s="94" t="str">
        <f t="shared" si="7"/>
        <v>EUR9x15F_Quote</v>
      </c>
      <c r="Q31" s="174"/>
      <c r="R31" s="106">
        <f>_xll.qlInterestRateIndexFixingDate(Index6M,S31)</f>
        <v>42828</v>
      </c>
      <c r="S31" s="106">
        <f>_xll.qlCalendarAdvance(Calendar,SettlementDate,N31,"mf",TRUE)</f>
        <v>42830</v>
      </c>
      <c r="T31" s="106">
        <f>_xll.qlCalendarAdvance(Calendar,SettlementDate,O31,"mf",TRUE)</f>
        <v>43013</v>
      </c>
      <c r="U31" s="97">
        <f>_xll.qlIndexFixing(Index6M,R31,TRUE,_xll.ohTrigger(Trigger,Trigger6M,InterestRatesTrigger))</f>
        <v>-2.1899999999999108E-3</v>
      </c>
      <c r="V31" s="97">
        <f>IFERROR(_xll.qlQuoteValue(P31,_xll.ohTrigger(Trigger,Trigger6M,InterestRatesTrigger)),NA())</f>
        <v>-2.1900000000000001E-3</v>
      </c>
      <c r="W31" s="94" t="b">
        <f t="shared" si="8"/>
        <v>1</v>
      </c>
      <c r="X31" s="124">
        <f t="shared" si="9"/>
        <v>8.9338259012805565E-13</v>
      </c>
      <c r="Y31" s="50" t="b">
        <f>ABS(X31/10000)&lt;=ABS('General Settings'!$D$30)</f>
        <v>1</v>
      </c>
      <c r="AF31" s="62" t="e">
        <v>#N/A</v>
      </c>
      <c r="AH31" s="50" t="str">
        <v>EUR3x9F_Quote</v>
      </c>
    </row>
    <row r="32" spans="3:34" x14ac:dyDescent="0.2">
      <c r="M32" s="94" t="s">
        <v>146</v>
      </c>
      <c r="N32" s="94" t="s">
        <v>69</v>
      </c>
      <c r="O32" s="94" t="str">
        <f t="shared" si="6"/>
        <v>16M</v>
      </c>
      <c r="P32" s="94" t="str">
        <f t="shared" si="7"/>
        <v>EUR10x16F_Quote</v>
      </c>
      <c r="Q32" s="174"/>
      <c r="R32" s="106">
        <f>_xll.qlInterestRateIndexFixingDate(Index6M,S32)</f>
        <v>42858</v>
      </c>
      <c r="S32" s="106">
        <f>_xll.qlCalendarAdvance(Calendar,SettlementDate,N32,"mf",TRUE)</f>
        <v>42860</v>
      </c>
      <c r="T32" s="106">
        <f>_xll.qlCalendarAdvance(Calendar,SettlementDate,O32,"mf",TRUE)</f>
        <v>43045</v>
      </c>
      <c r="U32" s="97">
        <f>_xll.qlIndexFixing(Index6M,R32,TRUE,_xll.ohTrigger(Trigger,Trigger6M,InterestRatesTrigger))</f>
        <v>-2.2100000000042164E-3</v>
      </c>
      <c r="V32" s="97">
        <f>IFERROR(_xll.qlQuoteValue(P32,_xll.ohTrigger(Trigger,Trigger6M,InterestRatesTrigger)),NA())</f>
        <v>-2.2100000000000002E-3</v>
      </c>
      <c r="W32" s="94" t="b">
        <f t="shared" si="8"/>
        <v>1</v>
      </c>
      <c r="X32" s="124">
        <f t="shared" si="9"/>
        <v>-4.2162454083616296E-11</v>
      </c>
      <c r="Y32" s="50" t="b">
        <f>ABS(X32/10000)&lt;=ABS('General Settings'!$D$30)</f>
        <v>1</v>
      </c>
      <c r="AF32" s="62" t="e">
        <v>#N/A</v>
      </c>
      <c r="AH32" s="50" t="str">
        <v>EUR4x10F_Quote</v>
      </c>
    </row>
    <row r="33" spans="13:34" x14ac:dyDescent="0.2">
      <c r="M33" s="94" t="s">
        <v>146</v>
      </c>
      <c r="N33" s="94" t="s">
        <v>70</v>
      </c>
      <c r="O33" s="94" t="str">
        <f t="shared" si="6"/>
        <v>17M</v>
      </c>
      <c r="P33" s="94" t="str">
        <f t="shared" si="7"/>
        <v>EUR11x17F_Quote</v>
      </c>
      <c r="Q33" s="174"/>
      <c r="R33" s="106">
        <f>_xll.qlInterestRateIndexFixingDate(Index6M,S33)</f>
        <v>42887</v>
      </c>
      <c r="S33" s="106">
        <f>_xll.qlCalendarAdvance(Calendar,SettlementDate,N33,"mf",TRUE)</f>
        <v>42891</v>
      </c>
      <c r="T33" s="106">
        <f>_xll.qlCalendarAdvance(Calendar,SettlementDate,O33,"mf",TRUE)</f>
        <v>43074</v>
      </c>
      <c r="U33" s="97">
        <f>_xll.qlIndexFixing(Index6M,R33,TRUE,_xll.ohTrigger(Trigger,Trigger6M,InterestRatesTrigger))</f>
        <v>-2.2300000000020073E-3</v>
      </c>
      <c r="V33" s="97">
        <f>IFERROR(_xll.qlQuoteValue(P33,_xll.ohTrigger(Trigger,Trigger6M,InterestRatesTrigger)),NA())</f>
        <v>-2.2300000000000002E-3</v>
      </c>
      <c r="W33" s="94" t="b">
        <f t="shared" si="8"/>
        <v>1</v>
      </c>
      <c r="X33" s="124">
        <f t="shared" si="9"/>
        <v>-2.0070750617051658E-11</v>
      </c>
      <c r="Y33" s="50" t="b">
        <f>ABS(X33/10000)&lt;=ABS('General Settings'!$D$30)</f>
        <v>1</v>
      </c>
      <c r="AF33" s="62" t="e">
        <v>#N/A</v>
      </c>
      <c r="AH33" s="50" t="str">
        <v>EUR5x11F_Quote</v>
      </c>
    </row>
    <row r="34" spans="13:34" x14ac:dyDescent="0.2">
      <c r="M34" s="94" t="s">
        <v>146</v>
      </c>
      <c r="N34" s="94" t="s">
        <v>102</v>
      </c>
      <c r="O34" s="94" t="str">
        <f t="shared" si="6"/>
        <v>18M</v>
      </c>
      <c r="P34" s="94" t="str">
        <f t="shared" si="7"/>
        <v>EUR12x18F_Quote</v>
      </c>
      <c r="Q34" s="174"/>
      <c r="R34" s="106">
        <f>_xll.qlInterestRateIndexFixingDate(Index6M,S34)</f>
        <v>42919</v>
      </c>
      <c r="S34" s="106">
        <f>_xll.qlCalendarAdvance(Calendar,SettlementDate,N34,"mf",TRUE)</f>
        <v>42921</v>
      </c>
      <c r="T34" s="106">
        <f>_xll.qlCalendarAdvance(Calendar,SettlementDate,O34,"mf",TRUE)</f>
        <v>43105</v>
      </c>
      <c r="U34" s="97">
        <f>_xll.qlIndexFixing(Index6M,R34,TRUE,_xll.ohTrigger(Trigger,Trigger6M,InterestRatesTrigger))</f>
        <v>-2.2399999999999473E-3</v>
      </c>
      <c r="V34" s="97">
        <f>IFERROR(_xll.qlQuoteValue(P34,_xll.ohTrigger(Trigger,Trigger6M,InterestRatesTrigger)),NA())</f>
        <v>-2.2400000000000002E-3</v>
      </c>
      <c r="W34" s="94" t="b">
        <f t="shared" si="8"/>
        <v>1</v>
      </c>
      <c r="X34" s="124">
        <f t="shared" si="9"/>
        <v>5.2909066017292616E-13</v>
      </c>
      <c r="Y34" s="50" t="b">
        <f>ABS(X34/10000)&lt;=ABS('General Settings'!$D$30)</f>
        <v>1</v>
      </c>
      <c r="AF34" s="62" t="e">
        <v>#N/A</v>
      </c>
      <c r="AH34" s="50" t="str">
        <v>EUR6x12F_Quote</v>
      </c>
    </row>
    <row r="35" spans="13:34" x14ac:dyDescent="0.2">
      <c r="M35" s="94" t="s">
        <v>146</v>
      </c>
      <c r="N35" s="94" t="s">
        <v>71</v>
      </c>
      <c r="O35" s="94" t="str">
        <f t="shared" si="6"/>
        <v>19M</v>
      </c>
      <c r="P35" s="94" t="str">
        <f t="shared" si="7"/>
        <v>EUR13x19F_Quote</v>
      </c>
      <c r="Q35" s="174"/>
      <c r="R35" s="106">
        <f>_xll.qlInterestRateIndexFixingDate(Index6M,S35)</f>
        <v>42950</v>
      </c>
      <c r="S35" s="106">
        <f>_xll.qlCalendarAdvance(Calendar,SettlementDate,N35,"mf",TRUE)</f>
        <v>42954</v>
      </c>
      <c r="T35" s="106">
        <f>_xll.qlCalendarAdvance(Calendar,SettlementDate,O35,"mf",TRUE)</f>
        <v>43136</v>
      </c>
      <c r="U35" s="97">
        <f>_xll.qlIndexFixing(Index6M,R35,TRUE,_xll.ohTrigger(Trigger,Trigger6M,InterestRatesTrigger))</f>
        <v>-2.2599999991115721E-3</v>
      </c>
      <c r="V35" s="97">
        <f>IFERROR(_xll.qlQuoteValue(P35,_xll.ohTrigger(Trigger,Trigger6M,InterestRatesTrigger)),NA())</f>
        <v>-2.2599999999999999E-3</v>
      </c>
      <c r="W35" s="94" t="b">
        <f t="shared" si="8"/>
        <v>1</v>
      </c>
      <c r="X35" s="124">
        <f t="shared" si="9"/>
        <v>8.884277861997969E-9</v>
      </c>
      <c r="Y35" s="50" t="b">
        <f>ABS(X35/10000)&lt;=ABS('General Settings'!$D$30)</f>
        <v>1</v>
      </c>
      <c r="AF35" s="62" t="e">
        <v>#N/A</v>
      </c>
      <c r="AH35" s="50" t="str">
        <v>EUR7x13F_Quote</v>
      </c>
    </row>
    <row r="36" spans="13:34" x14ac:dyDescent="0.2">
      <c r="M36" s="94" t="s">
        <v>146</v>
      </c>
      <c r="N36" s="94" t="s">
        <v>72</v>
      </c>
      <c r="O36" s="94" t="str">
        <f t="shared" si="6"/>
        <v>20M</v>
      </c>
      <c r="P36" s="94" t="str">
        <f t="shared" si="7"/>
        <v>EUR14x20F_Quote</v>
      </c>
      <c r="Q36" s="174"/>
      <c r="R36" s="106">
        <f>_xll.qlInterestRateIndexFixingDate(Index6M,S36)</f>
        <v>42979</v>
      </c>
      <c r="S36" s="106">
        <f>_xll.qlCalendarAdvance(Calendar,SettlementDate,N36,"mf",TRUE)</f>
        <v>42983</v>
      </c>
      <c r="T36" s="106">
        <f>_xll.qlCalendarAdvance(Calendar,SettlementDate,O36,"mf",TRUE)</f>
        <v>43164</v>
      </c>
      <c r="U36" s="97">
        <f>_xll.qlIndexFixing(Index6M,R36,TRUE,_xll.ohTrigger(Trigger,Trigger6M,InterestRatesTrigger))</f>
        <v>-2.2899999999918827E-3</v>
      </c>
      <c r="V36" s="97">
        <f>IFERROR(_xll.qlQuoteValue(P36,_xll.ohTrigger(Trigger,Trigger6M,InterestRatesTrigger)),NA())</f>
        <v>-2.2899999999999999E-3</v>
      </c>
      <c r="W36" s="94" t="b">
        <f t="shared" si="8"/>
        <v>1</v>
      </c>
      <c r="X36" s="124">
        <f t="shared" si="9"/>
        <v>8.1172048249644746E-11</v>
      </c>
      <c r="Y36" s="50" t="b">
        <f>ABS(X36/10000)&lt;=ABS('General Settings'!$D$30)</f>
        <v>1</v>
      </c>
      <c r="AF36" s="62" t="e">
        <v>#N/A</v>
      </c>
      <c r="AH36" s="50" t="str">
        <v>EUR8x14F_Quote</v>
      </c>
    </row>
    <row r="37" spans="13:34" x14ac:dyDescent="0.2">
      <c r="M37" s="94" t="s">
        <v>146</v>
      </c>
      <c r="N37" s="94" t="s">
        <v>73</v>
      </c>
      <c r="O37" s="94" t="str">
        <f t="shared" si="6"/>
        <v>21M</v>
      </c>
      <c r="P37" s="94" t="str">
        <f t="shared" si="7"/>
        <v>EUR15x21F_Quote</v>
      </c>
      <c r="Q37" s="174"/>
      <c r="R37" s="106">
        <f>_xll.qlInterestRateIndexFixingDate(Index6M,S37)</f>
        <v>43011</v>
      </c>
      <c r="S37" s="106">
        <f>_xll.qlCalendarAdvance(Calendar,SettlementDate,N37,"mf",TRUE)</f>
        <v>43013</v>
      </c>
      <c r="T37" s="106">
        <f>_xll.qlCalendarAdvance(Calendar,SettlementDate,O37,"mf",TRUE)</f>
        <v>43195</v>
      </c>
      <c r="U37" s="97">
        <f>_xll.qlIndexFixing(Index6M,R37,TRUE,_xll.ohTrigger(Trigger,Trigger6M,InterestRatesTrigger))</f>
        <v>-2.3200000000019789E-3</v>
      </c>
      <c r="V37" s="97">
        <f>IFERROR(_xll.qlQuoteValue(P37,_xll.ohTrigger(Trigger,Trigger6M,InterestRatesTrigger)),NA())</f>
        <v>-2.32E-3</v>
      </c>
      <c r="W37" s="94" t="b">
        <f t="shared" si="8"/>
        <v>1</v>
      </c>
      <c r="X37" s="124">
        <f t="shared" si="9"/>
        <v>-1.9788858052205427E-11</v>
      </c>
      <c r="Y37" s="50" t="b">
        <f>ABS(X37/10000)&lt;=ABS('General Settings'!$D$30)</f>
        <v>1</v>
      </c>
      <c r="AF37" s="62" t="e">
        <v>#N/A</v>
      </c>
      <c r="AH37" s="50" t="str">
        <v>EUR9x15F_Quote</v>
      </c>
    </row>
    <row r="38" spans="13:34" x14ac:dyDescent="0.2">
      <c r="M38" s="94" t="s">
        <v>146</v>
      </c>
      <c r="N38" s="94" t="s">
        <v>74</v>
      </c>
      <c r="O38" s="94" t="str">
        <f t="shared" si="6"/>
        <v>22M</v>
      </c>
      <c r="P38" s="94" t="str">
        <f t="shared" si="7"/>
        <v>EUR16x22F_Quote</v>
      </c>
      <c r="Q38" s="174"/>
      <c r="R38" s="106">
        <f>_xll.qlInterestRateIndexFixingDate(Index6M,S38)</f>
        <v>43041</v>
      </c>
      <c r="S38" s="106">
        <f>_xll.qlCalendarAdvance(Calendar,SettlementDate,N38,"mf",TRUE)</f>
        <v>43045</v>
      </c>
      <c r="T38" s="106">
        <f>_xll.qlCalendarAdvance(Calendar,SettlementDate,O38,"mf",TRUE)</f>
        <v>43227</v>
      </c>
      <c r="U38" s="97">
        <f>_xll.qlIndexFixing(Index6M,R38,TRUE,_xll.ohTrigger(Trigger,Trigger6M,InterestRatesTrigger))</f>
        <v>-2.3300000000078419E-3</v>
      </c>
      <c r="V38" s="97">
        <f>IFERROR(_xll.qlQuoteValue(P38,_xll.ohTrigger(Trigger,Trigger6M,InterestRatesTrigger)),NA())</f>
        <v>-2.33E-3</v>
      </c>
      <c r="W38" s="94" t="b">
        <f t="shared" si="8"/>
        <v>1</v>
      </c>
      <c r="X38" s="124">
        <f t="shared" si="9"/>
        <v>-7.8418174731531565E-11</v>
      </c>
      <c r="Y38" s="50" t="b">
        <f>ABS(X38/10000)&lt;=ABS('General Settings'!$D$30)</f>
        <v>1</v>
      </c>
      <c r="AF38" s="62" t="e">
        <v>#N/A</v>
      </c>
      <c r="AH38" s="50" t="str">
        <v>EUR10x16F_Quote</v>
      </c>
    </row>
    <row r="39" spans="13:34" x14ac:dyDescent="0.2">
      <c r="M39" s="94" t="s">
        <v>146</v>
      </c>
      <c r="N39" s="94" t="s">
        <v>75</v>
      </c>
      <c r="O39" s="94" t="str">
        <f t="shared" si="6"/>
        <v>23M</v>
      </c>
      <c r="P39" s="94" t="str">
        <f t="shared" si="7"/>
        <v>EUR17x23F_Quote</v>
      </c>
      <c r="Q39" s="174"/>
      <c r="R39" s="106">
        <f>_xll.qlInterestRateIndexFixingDate(Index6M,S39)</f>
        <v>43070</v>
      </c>
      <c r="S39" s="106">
        <f>_xll.qlCalendarAdvance(Calendar,SettlementDate,N39,"mf",TRUE)</f>
        <v>43074</v>
      </c>
      <c r="T39" s="106">
        <f>_xll.qlCalendarAdvance(Calendar,SettlementDate,O39,"mf",TRUE)</f>
        <v>43256</v>
      </c>
      <c r="U39" s="97">
        <f>_xll.qlIndexFixing(Index6M,R39,TRUE,_xll.ohTrigger(Trigger,Trigger6M,InterestRatesTrigger))</f>
        <v>-2.3400000000005287E-3</v>
      </c>
      <c r="V39" s="97">
        <f>IFERROR(_xll.qlQuoteValue(P39,_xll.ohTrigger(Trigger,Trigger6M,InterestRatesTrigger)),NA())</f>
        <v>-2.3400000000000001E-3</v>
      </c>
      <c r="W39" s="94" t="b">
        <f t="shared" si="8"/>
        <v>1</v>
      </c>
      <c r="X39" s="124">
        <f t="shared" si="9"/>
        <v>-5.2865697930393196E-12</v>
      </c>
      <c r="Y39" s="50" t="b">
        <f>ABS(X39/10000)&lt;=ABS('General Settings'!$D$30)</f>
        <v>1</v>
      </c>
      <c r="AF39" s="62" t="e">
        <v>#N/A</v>
      </c>
      <c r="AH39" s="50" t="str">
        <v>EUR11x17F_Quote</v>
      </c>
    </row>
    <row r="40" spans="13:34" x14ac:dyDescent="0.2">
      <c r="M40" s="95" t="s">
        <v>146</v>
      </c>
      <c r="N40" s="95" t="s">
        <v>76</v>
      </c>
      <c r="O40" s="95" t="str">
        <f t="shared" si="6"/>
        <v>24M</v>
      </c>
      <c r="P40" s="95" t="str">
        <f t="shared" si="7"/>
        <v>EUR18x24F_Quote</v>
      </c>
      <c r="Q40" s="175"/>
      <c r="R40" s="107">
        <f>_xll.qlInterestRateIndexFixingDate(Index6M,S40)</f>
        <v>43103</v>
      </c>
      <c r="S40" s="107">
        <f>_xll.qlCalendarAdvance(Calendar,SettlementDate,N40,"mf",TRUE)</f>
        <v>43105</v>
      </c>
      <c r="T40" s="107">
        <f>_xll.qlCalendarAdvance(Calendar,SettlementDate,O40,"mf",TRUE)</f>
        <v>43286</v>
      </c>
      <c r="U40" s="98">
        <f>_xll.qlIndexFixing(Index6M,R40,TRUE,_xll.ohTrigger(Trigger,Trigger6M,InterestRatesTrigger))</f>
        <v>-2.3500000000004902E-3</v>
      </c>
      <c r="V40" s="98">
        <f>IFERROR(_xll.qlQuoteValue(P40,_xll.ohTrigger(Trigger,Trigger6M,InterestRatesTrigger)),NA())</f>
        <v>-2.3499999999999997E-3</v>
      </c>
      <c r="W40" s="95" t="b">
        <f t="shared" si="8"/>
        <v>1</v>
      </c>
      <c r="X40" s="158">
        <f t="shared" si="9"/>
        <v>-4.9049306283244221E-12</v>
      </c>
      <c r="Y40" s="51" t="b">
        <f>ABS(X40/10000)&lt;=ABS('General Settings'!$D$30)</f>
        <v>1</v>
      </c>
      <c r="AA40" s="104" t="s">
        <v>99</v>
      </c>
      <c r="AC40" s="103" t="s">
        <v>104</v>
      </c>
      <c r="AD40" s="103" t="s">
        <v>105</v>
      </c>
      <c r="AE40" s="104" t="s">
        <v>106</v>
      </c>
      <c r="AF40" s="62" t="e">
        <v>#N/A</v>
      </c>
      <c r="AH40" s="50" t="str">
        <v>EUR12x18F_Quote</v>
      </c>
    </row>
    <row r="41" spans="13:34" x14ac:dyDescent="0.2">
      <c r="M41" s="94" t="s">
        <v>60</v>
      </c>
      <c r="N41" s="94"/>
      <c r="O41" s="94" t="s">
        <v>33</v>
      </c>
      <c r="P41" s="94" t="str">
        <f t="shared" ref="P41:P77" si="10">Currency&amp;"AB6E"&amp;O41&amp;QuoteSuffix</f>
        <v>EURAB6E1Y_Quote</v>
      </c>
      <c r="Q41" s="174"/>
      <c r="R41" s="106">
        <f t="shared" ref="R41:R77" si="11">EvaluationDate</f>
        <v>42552</v>
      </c>
      <c r="S41" s="106">
        <f>_xll.qlInterestRateIndexValueDate(AA41,R41)</f>
        <v>42556</v>
      </c>
      <c r="T41" s="106">
        <f>_xll.qlInterestRateIndexMaturity(AA41,S41)</f>
        <v>42921</v>
      </c>
      <c r="U41" s="97">
        <f>_xll.qlIndexFixing(AA41,R41,TRUE,_xll.ohTrigger(Trigger,Trigger6M,InterestRatesTrigger))</f>
        <v>-1.9728694877189225E-3</v>
      </c>
      <c r="V41" s="97">
        <f>_xll.qlQuoteValue(P41,_xll.ohTrigger(Trigger,Trigger6M,InterestRatesTrigger))</f>
        <v>-2E-3</v>
      </c>
      <c r="W41" s="94" t="b">
        <f t="shared" ref="W41:W77" si="12">NOT(ISERROR(V41))</f>
        <v>1</v>
      </c>
      <c r="X41" s="124">
        <f t="shared" si="9"/>
        <v>0.27130512281077579</v>
      </c>
      <c r="Y41" s="50" t="b">
        <f>ABS(X41/10000)&lt;=ABS('General Settings'!$D$31)</f>
        <v>1</v>
      </c>
      <c r="AA41" s="50" t="str">
        <f>_xll.qlSwapIndex(,,O41,SettlementDays,Currency,Calendar,FixedLegTenor,FixedLegBDC,FixedLegDayCounter,Index6M,DiscountingCurve,Permanent,Trigger,ObjectOverwrite)</f>
        <v>obj_005b2#0003</v>
      </c>
      <c r="AB41" s="115"/>
      <c r="AC41" s="103" t="s">
        <v>33</v>
      </c>
      <c r="AD41" s="103" t="s">
        <v>108</v>
      </c>
      <c r="AE41" s="104" t="s">
        <v>154</v>
      </c>
      <c r="AH41" s="50" t="str">
        <v>EUR13x19F_Quote</v>
      </c>
    </row>
    <row r="42" spans="13:34" x14ac:dyDescent="0.2">
      <c r="M42" s="94" t="s">
        <v>60</v>
      </c>
      <c r="N42" s="94"/>
      <c r="O42" s="94" t="s">
        <v>73</v>
      </c>
      <c r="P42" s="94" t="str">
        <f t="shared" si="10"/>
        <v>EURAB6E15M_Quote</v>
      </c>
      <c r="Q42" s="174"/>
      <c r="R42" s="106">
        <f t="shared" si="11"/>
        <v>42552</v>
      </c>
      <c r="S42" s="106">
        <f>_xll.qlInterestRateIndexValueDate(AA42,R42)</f>
        <v>42556</v>
      </c>
      <c r="T42" s="106">
        <f>_xll.qlInterestRateIndexMaturity(AA42,S42)</f>
        <v>43013</v>
      </c>
      <c r="U42" s="97">
        <f>_xll.qlIndexFixing(AA42,R42,TRUE,_xll.ohTrigger(Trigger,Trigger6M,InterestRatesTrigger))</f>
        <v>-2.0234625477090536E-3</v>
      </c>
      <c r="V42" s="97">
        <f>_xll.qlQuoteValue(P42,_xll.ohTrigger(Trigger,Trigger6M,InterestRatesTrigger))</f>
        <v>-2.3E-3</v>
      </c>
      <c r="W42" s="94" t="b">
        <f t="shared" si="12"/>
        <v>1</v>
      </c>
      <c r="X42" s="124">
        <f t="shared" si="9"/>
        <v>2.7653745229094633</v>
      </c>
      <c r="Y42" s="50" t="b">
        <f>ABS(X42/10000)&lt;=ABS('General Settings'!$D$31)</f>
        <v>1</v>
      </c>
      <c r="AA42" s="50" t="str">
        <f>_xll.qlSwapIndex(,,O42,SettlementDays,Currency,Calendar,FixedLegTenor,FixedLegBDC,FixedLegDayCounter,Index6M,DiscountingCurve,Permanent,Trigger,ObjectOverwrite)</f>
        <v>obj_00607#0003</v>
      </c>
      <c r="AB42" s="115"/>
      <c r="AC42" s="115"/>
      <c r="AD42" s="87"/>
      <c r="AH42" s="50" t="str">
        <v>EUR14x20F_Quote</v>
      </c>
    </row>
    <row r="43" spans="13:34" x14ac:dyDescent="0.2">
      <c r="M43" s="94" t="s">
        <v>60</v>
      </c>
      <c r="N43" s="94"/>
      <c r="O43" s="94" t="s">
        <v>76</v>
      </c>
      <c r="P43" s="94" t="str">
        <f t="shared" si="10"/>
        <v>EURAB6E18M_Quote</v>
      </c>
      <c r="Q43" s="174"/>
      <c r="R43" s="106">
        <f t="shared" si="11"/>
        <v>42552</v>
      </c>
      <c r="S43" s="106">
        <f>_xll.qlInterestRateIndexValueDate(AA43,R43)</f>
        <v>42556</v>
      </c>
      <c r="T43" s="106">
        <f>_xll.qlInterestRateIndexMaturity(AA43,S43)</f>
        <v>43105</v>
      </c>
      <c r="U43" s="97">
        <f>_xll.qlIndexFixing(AA43,R43,TRUE,_xll.ohTrigger(Trigger,Trigger6M,InterestRatesTrigger))</f>
        <v>-2.0785284539536308E-3</v>
      </c>
      <c r="V43" s="97">
        <f>_xll.qlQuoteValue(P43,_xll.ohTrigger(Trigger,Trigger6M,InterestRatesTrigger))</f>
        <v>-2.1000000000000003E-3</v>
      </c>
      <c r="W43" s="94" t="b">
        <f t="shared" si="12"/>
        <v>1</v>
      </c>
      <c r="X43" s="124">
        <f t="shared" si="9"/>
        <v>0.21471546046369483</v>
      </c>
      <c r="Y43" s="50" t="b">
        <f>ABS(X43/10000)&lt;=ABS('General Settings'!$D$31)</f>
        <v>1</v>
      </c>
      <c r="AA43" s="50" t="str">
        <f>_xll.qlSwapIndex(,,O43,SettlementDays,Currency,Calendar,FixedLegTenor,FixedLegBDC,FixedLegDayCounter,Index6M,DiscountingCurve,Permanent,Trigger,ObjectOverwrite)</f>
        <v>obj_00700#0003</v>
      </c>
      <c r="AB43" s="115"/>
      <c r="AC43" s="115"/>
      <c r="AD43" s="87"/>
      <c r="AH43" s="50" t="str">
        <v>EUR15x21F_Quote</v>
      </c>
    </row>
    <row r="44" spans="13:34" x14ac:dyDescent="0.2">
      <c r="M44" s="94" t="s">
        <v>60</v>
      </c>
      <c r="N44" s="94"/>
      <c r="O44" s="94" t="s">
        <v>77</v>
      </c>
      <c r="P44" s="94" t="str">
        <f t="shared" si="10"/>
        <v>EURAB6E21M_Quote</v>
      </c>
      <c r="Q44" s="174"/>
      <c r="R44" s="106">
        <f t="shared" si="11"/>
        <v>42552</v>
      </c>
      <c r="S44" s="106">
        <f>_xll.qlInterestRateIndexValueDate(AA44,R44)</f>
        <v>42556</v>
      </c>
      <c r="T44" s="106">
        <f>_xll.qlInterestRateIndexMaturity(AA44,S44)</f>
        <v>43195</v>
      </c>
      <c r="U44" s="97">
        <f>_xll.qlIndexFixing(AA44,R44,TRUE,_xll.ohTrigger(Trigger,Trigger6M,InterestRatesTrigger))</f>
        <v>-2.1150254774411968E-3</v>
      </c>
      <c r="V44" s="97">
        <f>_xll.qlQuoteValue(P44,_xll.ohTrigger(Trigger,Trigger6M,InterestRatesTrigger))</f>
        <v>-2.31E-3</v>
      </c>
      <c r="W44" s="94" t="b">
        <f t="shared" si="12"/>
        <v>1</v>
      </c>
      <c r="X44" s="124">
        <f t="shared" si="9"/>
        <v>1.9497452255880319</v>
      </c>
      <c r="Y44" s="50" t="b">
        <f>ABS(X44/10000)&lt;=ABS('General Settings'!$D$31)</f>
        <v>1</v>
      </c>
      <c r="AA44" s="50" t="str">
        <f>_xll.qlSwapIndex(,,O44,SettlementDays,Currency,Calendar,FixedLegTenor,FixedLegBDC,FixedLegDayCounter,Index6M,DiscountingCurve,Permanent,Trigger,ObjectOverwrite)</f>
        <v>obj_0059c#0003</v>
      </c>
      <c r="AB44" s="115"/>
      <c r="AC44" s="115"/>
      <c r="AD44" s="87"/>
      <c r="AH44" s="50" t="str">
        <v>EUR16x22F_Quote</v>
      </c>
    </row>
    <row r="45" spans="13:34" x14ac:dyDescent="0.2">
      <c r="M45" s="94" t="s">
        <v>60</v>
      </c>
      <c r="N45" s="94"/>
      <c r="O45" s="94" t="s">
        <v>78</v>
      </c>
      <c r="P45" s="94" t="str">
        <f t="shared" si="10"/>
        <v>EURAB6E2Y_Quote</v>
      </c>
      <c r="Q45" s="174"/>
      <c r="R45" s="106">
        <f t="shared" si="11"/>
        <v>42552</v>
      </c>
      <c r="S45" s="106">
        <f>_xll.qlInterestRateIndexValueDate(AA45,R45)</f>
        <v>42556</v>
      </c>
      <c r="T45" s="106">
        <f>_xll.qlInterestRateIndexMaturity(AA45,S45)</f>
        <v>43286</v>
      </c>
      <c r="U45" s="97">
        <f>_xll.qlIndexFixing(AA45,R45,TRUE,_xll.ohTrigger(Trigger,Trigger6M,InterestRatesTrigger))</f>
        <v>-2.1485838974859583E-3</v>
      </c>
      <c r="V45" s="97">
        <f>_xll.qlQuoteValue(P45,_xll.ohTrigger(Trigger,Trigger6M,InterestRatesTrigger))</f>
        <v>-2.1700000000000001E-3</v>
      </c>
      <c r="W45" s="94" t="b">
        <f t="shared" si="12"/>
        <v>1</v>
      </c>
      <c r="X45" s="124">
        <f t="shared" si="9"/>
        <v>0.21416102514041757</v>
      </c>
      <c r="Y45" s="50" t="b">
        <f>ABS(X45/10000)&lt;=ABS('General Settings'!$D$31)</f>
        <v>1</v>
      </c>
      <c r="AA45" s="50" t="str">
        <f>_xll.qlSwapIndex(,,O45,SettlementDays,Currency,Calendar,FixedLegTenor,FixedLegBDC,FixedLegDayCounter,Index6M,DiscountingCurve,Permanent,Trigger,ObjectOverwrite)</f>
        <v>obj_00640#0003</v>
      </c>
      <c r="AB45" s="115"/>
      <c r="AC45" s="115"/>
      <c r="AD45" s="87"/>
      <c r="AH45" s="50" t="str">
        <v>EUR17x23F_Quote</v>
      </c>
    </row>
    <row r="46" spans="13:34" x14ac:dyDescent="0.2">
      <c r="M46" s="94" t="s">
        <v>60</v>
      </c>
      <c r="N46" s="94"/>
      <c r="O46" s="94" t="s">
        <v>79</v>
      </c>
      <c r="P46" s="94" t="str">
        <f t="shared" si="10"/>
        <v>EURAB6E3Y_Quote</v>
      </c>
      <c r="Q46" s="174"/>
      <c r="R46" s="106">
        <f t="shared" si="11"/>
        <v>42552</v>
      </c>
      <c r="S46" s="106">
        <f>_xll.qlInterestRateIndexValueDate(AA46,R46)</f>
        <v>42556</v>
      </c>
      <c r="T46" s="106">
        <f>_xll.qlInterestRateIndexMaturity(AA46,S46)</f>
        <v>43651</v>
      </c>
      <c r="U46" s="97">
        <f>_xll.qlIndexFixing(AA46,R46,TRUE,_xll.ohTrigger(Trigger,Trigger6M,InterestRatesTrigger))</f>
        <v>-2.1199999999885529E-3</v>
      </c>
      <c r="V46" s="97">
        <f>_xll.qlQuoteValue(P46,_xll.ohTrigger(Trigger,Trigger6M,InterestRatesTrigger))</f>
        <v>-2.1200000000000004E-3</v>
      </c>
      <c r="W46" s="94" t="b">
        <f t="shared" si="12"/>
        <v>1</v>
      </c>
      <c r="X46" s="124">
        <f t="shared" si="9"/>
        <v>1.144744021797095E-10</v>
      </c>
      <c r="Y46" s="50" t="b">
        <f>ABS(X46/10000)&lt;=ABS('General Settings'!$D$31)</f>
        <v>1</v>
      </c>
      <c r="AA46" s="50" t="str">
        <f>_xll.qlSwapIndex(,,O46,SettlementDays,Currency,Calendar,FixedLegTenor,FixedLegBDC,FixedLegDayCounter,Index6M,DiscountingCurve,Permanent,Trigger,ObjectOverwrite)</f>
        <v>obj_0073e#0003</v>
      </c>
      <c r="AB46" s="115"/>
      <c r="AC46" s="115"/>
      <c r="AD46" s="87"/>
      <c r="AH46" s="50" t="str">
        <v>EUR18x24F_Quote</v>
      </c>
    </row>
    <row r="47" spans="13:34" x14ac:dyDescent="0.2">
      <c r="M47" s="94" t="s">
        <v>60</v>
      </c>
      <c r="N47" s="94"/>
      <c r="O47" s="94" t="s">
        <v>80</v>
      </c>
      <c r="P47" s="94" t="str">
        <f t="shared" si="10"/>
        <v>EURAB6E4Y_Quote</v>
      </c>
      <c r="Q47" s="174"/>
      <c r="R47" s="106">
        <f t="shared" si="11"/>
        <v>42552</v>
      </c>
      <c r="S47" s="106">
        <f>_xll.qlInterestRateIndexValueDate(AA47,R47)</f>
        <v>42556</v>
      </c>
      <c r="T47" s="106">
        <f>_xll.qlInterestRateIndexMaturity(AA47,S47)</f>
        <v>44018</v>
      </c>
      <c r="U47" s="97">
        <f>_xll.qlIndexFixing(AA47,R47,TRUE,_xll.ohTrigger(Trigger,Trigger6M,InterestRatesTrigger))</f>
        <v>-1.7699999999935755E-3</v>
      </c>
      <c r="V47" s="97">
        <f>_xll.qlQuoteValue(P47,_xll.ohTrigger(Trigger,Trigger6M,InterestRatesTrigger))</f>
        <v>-1.7699999999999999E-3</v>
      </c>
      <c r="W47" s="94" t="b">
        <f t="shared" si="12"/>
        <v>1</v>
      </c>
      <c r="X47" s="124">
        <f t="shared" si="9"/>
        <v>6.424331552845608E-11</v>
      </c>
      <c r="Y47" s="50" t="b">
        <f>ABS(X47/10000)&lt;=ABS('General Settings'!$D$31)</f>
        <v>1</v>
      </c>
      <c r="AA47" s="50" t="str">
        <f>_xll.qlSwapIndex(,,O47,SettlementDays,Currency,Calendar,FixedLegTenor,FixedLegBDC,FixedLegDayCounter,Index6M,DiscountingCurve,Permanent,Trigger,ObjectOverwrite)</f>
        <v>obj_00758#0003</v>
      </c>
      <c r="AB47" s="115"/>
      <c r="AC47" s="115"/>
      <c r="AD47" s="87"/>
      <c r="AH47" s="50" t="str">
        <v>EURAB6E3Y_Quote</v>
      </c>
    </row>
    <row r="48" spans="13:34" x14ac:dyDescent="0.2">
      <c r="M48" s="94" t="s">
        <v>60</v>
      </c>
      <c r="N48" s="94"/>
      <c r="O48" s="94" t="s">
        <v>81</v>
      </c>
      <c r="P48" s="94" t="str">
        <f t="shared" si="10"/>
        <v>EURAB6E5Y_Quote</v>
      </c>
      <c r="Q48" s="174"/>
      <c r="R48" s="106">
        <f t="shared" si="11"/>
        <v>42552</v>
      </c>
      <c r="S48" s="106">
        <f>_xll.qlInterestRateIndexValueDate(AA48,R48)</f>
        <v>42556</v>
      </c>
      <c r="T48" s="106">
        <f>_xll.qlInterestRateIndexMaturity(AA48,S48)</f>
        <v>44382</v>
      </c>
      <c r="U48" s="97">
        <f>_xll.qlIndexFixing(AA48,R48,TRUE,_xll.ohTrigger(Trigger,Trigger6M,InterestRatesTrigger))</f>
        <v>-1.1499999999535827E-3</v>
      </c>
      <c r="V48" s="97">
        <f>_xll.qlQuoteValue(P48,_xll.ohTrigger(Trigger,Trigger6M,InterestRatesTrigger))</f>
        <v>-1.15E-3</v>
      </c>
      <c r="W48" s="94" t="b">
        <f t="shared" si="12"/>
        <v>1</v>
      </c>
      <c r="X48" s="124">
        <f t="shared" si="9"/>
        <v>4.641729708931841E-10</v>
      </c>
      <c r="Y48" s="50" t="b">
        <f>ABS(X48/10000)&lt;=ABS('General Settings'!$D$31)</f>
        <v>1</v>
      </c>
      <c r="AA48" s="50" t="str">
        <f>_xll.qlSwapIndex(,,O48,SettlementDays,Currency,Calendar,FixedLegTenor,FixedLegBDC,FixedLegDayCounter,Index6M,DiscountingCurve,Permanent,Trigger,ObjectOverwrite)</f>
        <v>obj_0071f#0003</v>
      </c>
      <c r="AB48" s="115"/>
      <c r="AC48" s="115"/>
      <c r="AD48" s="87"/>
      <c r="AH48" s="50" t="str">
        <v>EURAB6E4Y_Quote</v>
      </c>
    </row>
    <row r="49" spans="13:34" x14ac:dyDescent="0.2">
      <c r="M49" s="94" t="s">
        <v>60</v>
      </c>
      <c r="N49" s="94"/>
      <c r="O49" s="94" t="s">
        <v>82</v>
      </c>
      <c r="P49" s="94" t="str">
        <f t="shared" si="10"/>
        <v>EURAB6E6Y_Quote</v>
      </c>
      <c r="Q49" s="174"/>
      <c r="R49" s="106">
        <f t="shared" si="11"/>
        <v>42552</v>
      </c>
      <c r="S49" s="106">
        <f>_xll.qlInterestRateIndexValueDate(AA49,R49)</f>
        <v>42556</v>
      </c>
      <c r="T49" s="106">
        <f>_xll.qlInterestRateIndexMaturity(AA49,S49)</f>
        <v>44747</v>
      </c>
      <c r="U49" s="97">
        <f>_xll.qlIndexFixing(AA49,R49,TRUE,_xll.ohTrigger(Trigger,Trigger6M,InterestRatesTrigger))</f>
        <v>-3.3000000013555519E-4</v>
      </c>
      <c r="V49" s="97">
        <f>_xll.qlQuoteValue(P49,_xll.ohTrigger(Trigger,Trigger6M,InterestRatesTrigger))</f>
        <v>-3.3E-4</v>
      </c>
      <c r="W49" s="94" t="b">
        <f t="shared" si="12"/>
        <v>1</v>
      </c>
      <c r="X49" s="124">
        <f t="shared" si="9"/>
        <v>-1.3555519554064865E-9</v>
      </c>
      <c r="Y49" s="50" t="b">
        <f>ABS(X49/10000)&lt;=ABS('General Settings'!$D$31)</f>
        <v>1</v>
      </c>
      <c r="AA49" s="50" t="str">
        <f>_xll.qlSwapIndex(,,O49,SettlementDays,Currency,Calendar,FixedLegTenor,FixedLegBDC,FixedLegDayCounter,Index6M,DiscountingCurve,Permanent,Trigger,ObjectOverwrite)</f>
        <v>obj_00760#0003</v>
      </c>
      <c r="AB49" s="115"/>
      <c r="AC49" s="115"/>
      <c r="AD49" s="87"/>
      <c r="AH49" s="50" t="str">
        <v>EURAB6E5Y_Quote</v>
      </c>
    </row>
    <row r="50" spans="13:34" x14ac:dyDescent="0.2">
      <c r="M50" s="94" t="s">
        <v>60</v>
      </c>
      <c r="N50" s="94"/>
      <c r="O50" s="94" t="s">
        <v>83</v>
      </c>
      <c r="P50" s="94" t="str">
        <f t="shared" si="10"/>
        <v>EURAB6E7Y_Quote</v>
      </c>
      <c r="Q50" s="174"/>
      <c r="R50" s="106">
        <f t="shared" si="11"/>
        <v>42552</v>
      </c>
      <c r="S50" s="106">
        <f>_xll.qlInterestRateIndexValueDate(AA50,R50)</f>
        <v>42556</v>
      </c>
      <c r="T50" s="106">
        <f>_xll.qlInterestRateIndexMaturity(AA50,S50)</f>
        <v>45112</v>
      </c>
      <c r="U50" s="97">
        <f>_xll.qlIndexFixing(AA50,R50,TRUE,_xll.ohTrigger(Trigger,Trigger6M,InterestRatesTrigger))</f>
        <v>6.2999999920478945E-4</v>
      </c>
      <c r="V50" s="97">
        <f>_xll.qlQuoteValue(P50,_xll.ohTrigger(Trigger,Trigger6M,InterestRatesTrigger))</f>
        <v>6.3000000000000003E-4</v>
      </c>
      <c r="W50" s="94" t="b">
        <f t="shared" si="12"/>
        <v>1</v>
      </c>
      <c r="X50" s="124">
        <f t="shared" si="9"/>
        <v>-7.9521057707448994E-9</v>
      </c>
      <c r="Y50" s="50" t="b">
        <f>ABS(X50/10000)&lt;=ABS('General Settings'!$D$31)</f>
        <v>1</v>
      </c>
      <c r="AA50" s="50" t="str">
        <f>_xll.qlSwapIndex(,,O50,SettlementDays,Currency,Calendar,FixedLegTenor,FixedLegBDC,FixedLegDayCounter,Index6M,DiscountingCurve,Permanent,Trigger,ObjectOverwrite)</f>
        <v>obj_00611#0003</v>
      </c>
      <c r="AB50" s="115"/>
      <c r="AC50" s="115"/>
      <c r="AD50" s="87"/>
      <c r="AH50" s="50" t="str">
        <v>EURAB6E6Y_Quote</v>
      </c>
    </row>
    <row r="51" spans="13:34" x14ac:dyDescent="0.2">
      <c r="M51" s="94" t="s">
        <v>60</v>
      </c>
      <c r="N51" s="94"/>
      <c r="O51" s="94" t="s">
        <v>84</v>
      </c>
      <c r="P51" s="94" t="str">
        <f t="shared" si="10"/>
        <v>EURAB6E8Y_Quote</v>
      </c>
      <c r="Q51" s="174"/>
      <c r="R51" s="106">
        <f t="shared" si="11"/>
        <v>42552</v>
      </c>
      <c r="S51" s="106">
        <f>_xll.qlInterestRateIndexValueDate(AA51,R51)</f>
        <v>42556</v>
      </c>
      <c r="T51" s="106">
        <f>_xll.qlInterestRateIndexMaturity(AA51,S51)</f>
        <v>45478</v>
      </c>
      <c r="U51" s="97">
        <f>_xll.qlIndexFixing(AA51,R51,TRUE,_xll.ohTrigger(Trigger,Trigger6M,InterestRatesTrigger))</f>
        <v>1.629999999952987E-3</v>
      </c>
      <c r="V51" s="97">
        <f>_xll.qlQuoteValue(P51,_xll.ohTrigger(Trigger,Trigger6M,InterestRatesTrigger))</f>
        <v>1.6300000000000002E-3</v>
      </c>
      <c r="W51" s="94" t="b">
        <f t="shared" si="12"/>
        <v>1</v>
      </c>
      <c r="X51" s="124">
        <f t="shared" si="9"/>
        <v>-4.7013174603316443E-10</v>
      </c>
      <c r="Y51" s="50" t="b">
        <f>ABS(X51/10000)&lt;=ABS('General Settings'!$D$31)</f>
        <v>1</v>
      </c>
      <c r="AA51" s="50" t="str">
        <f>_xll.qlSwapIndex(,,O51,SettlementDays,Currency,Calendar,FixedLegTenor,FixedLegBDC,FixedLegDayCounter,Index6M,DiscountingCurve,Permanent,Trigger,ObjectOverwrite)</f>
        <v>obj_00715#0003</v>
      </c>
      <c r="AB51" s="115"/>
      <c r="AC51" s="115"/>
      <c r="AD51" s="87"/>
      <c r="AH51" s="50" t="str">
        <v>EURAB6E7Y_Quote</v>
      </c>
    </row>
    <row r="52" spans="13:34" x14ac:dyDescent="0.2">
      <c r="M52" s="94" t="s">
        <v>60</v>
      </c>
      <c r="N52" s="94"/>
      <c r="O52" s="94" t="s">
        <v>85</v>
      </c>
      <c r="P52" s="94" t="str">
        <f t="shared" si="10"/>
        <v>EURAB6E9Y_Quote</v>
      </c>
      <c r="Q52" s="174"/>
      <c r="R52" s="106">
        <f t="shared" si="11"/>
        <v>42552</v>
      </c>
      <c r="S52" s="106">
        <f>_xll.qlInterestRateIndexValueDate(AA52,R52)</f>
        <v>42556</v>
      </c>
      <c r="T52" s="106">
        <f>_xll.qlInterestRateIndexMaturity(AA52,S52)</f>
        <v>45845</v>
      </c>
      <c r="U52" s="97">
        <f>_xll.qlIndexFixing(AA52,R52,TRUE,_xll.ohTrigger(Trigger,Trigger6M,InterestRatesTrigger))</f>
        <v>2.6199999992777864E-3</v>
      </c>
      <c r="V52" s="97">
        <f>_xll.qlQuoteValue(P52,_xll.ohTrigger(Trigger,Trigger6M,InterestRatesTrigger))</f>
        <v>2.6199999999999999E-3</v>
      </c>
      <c r="W52" s="94" t="b">
        <f t="shared" si="12"/>
        <v>1</v>
      </c>
      <c r="X52" s="124">
        <f t="shared" si="9"/>
        <v>-7.2221352162560315E-9</v>
      </c>
      <c r="Y52" s="50" t="b">
        <f>ABS(X52/10000)&lt;=ABS('General Settings'!$D$31)</f>
        <v>1</v>
      </c>
      <c r="AA52" s="50" t="str">
        <f>_xll.qlSwapIndex(,,O52,SettlementDays,Currency,Calendar,FixedLegTenor,FixedLegBDC,FixedLegDayCounter,Index6M,DiscountingCurve,Permanent,Trigger,ObjectOverwrite)</f>
        <v>obj_00669#0003</v>
      </c>
      <c r="AB52" s="115"/>
      <c r="AC52" s="115"/>
      <c r="AD52" s="87"/>
      <c r="AH52" s="50" t="str">
        <v>EURAB6E8Y_Quote</v>
      </c>
    </row>
    <row r="53" spans="13:34" x14ac:dyDescent="0.2">
      <c r="M53" s="94" t="s">
        <v>60</v>
      </c>
      <c r="N53" s="94"/>
      <c r="O53" s="94" t="s">
        <v>86</v>
      </c>
      <c r="P53" s="94" t="str">
        <f t="shared" si="10"/>
        <v>EURAB6E10Y_Quote</v>
      </c>
      <c r="Q53" s="174"/>
      <c r="R53" s="106">
        <f t="shared" si="11"/>
        <v>42552</v>
      </c>
      <c r="S53" s="106">
        <f>_xll.qlInterestRateIndexValueDate(AA53,R53)</f>
        <v>42556</v>
      </c>
      <c r="T53" s="106">
        <f>_xll.qlInterestRateIndexMaturity(AA53,S53)</f>
        <v>46209</v>
      </c>
      <c r="U53" s="97">
        <f>_xll.qlIndexFixing(AA53,R53,TRUE,_xll.ohTrigger(Trigger,Trigger6M,InterestRatesTrigger))</f>
        <v>3.52999999960439E-3</v>
      </c>
      <c r="V53" s="97">
        <f>_xll.qlQuoteValue(P53,_xll.ohTrigger(Trigger,Trigger6M,InterestRatesTrigger))</f>
        <v>3.5299999999999997E-3</v>
      </c>
      <c r="W53" s="94" t="b">
        <f t="shared" si="12"/>
        <v>1</v>
      </c>
      <c r="X53" s="124">
        <f t="shared" si="9"/>
        <v>-3.9560976022867678E-9</v>
      </c>
      <c r="Y53" s="50" t="b">
        <f>ABS(X53/10000)&lt;=ABS('General Settings'!$D$31)</f>
        <v>1</v>
      </c>
      <c r="AA53" s="50" t="str">
        <f>_xll.qlSwapIndex(,,O53,SettlementDays,Currency,Calendar,FixedLegTenor,FixedLegBDC,FixedLegDayCounter,Index6M,DiscountingCurve,Permanent,Trigger,ObjectOverwrite)</f>
        <v>obj_006fc#0003</v>
      </c>
      <c r="AB53" s="115"/>
      <c r="AC53" s="115"/>
      <c r="AD53" s="87"/>
      <c r="AH53" s="50" t="str">
        <v>EURAB6E9Y_Quote</v>
      </c>
    </row>
    <row r="54" spans="13:34" x14ac:dyDescent="0.2">
      <c r="M54" s="94" t="s">
        <v>60</v>
      </c>
      <c r="N54" s="94"/>
      <c r="O54" s="94" t="s">
        <v>112</v>
      </c>
      <c r="P54" s="94" t="str">
        <f t="shared" si="10"/>
        <v>EURAB6E11Y_Quote</v>
      </c>
      <c r="Q54" s="174"/>
      <c r="R54" s="106">
        <f t="shared" si="11"/>
        <v>42552</v>
      </c>
      <c r="S54" s="106">
        <f>_xll.qlInterestRateIndexValueDate(AA54,R54)</f>
        <v>42556</v>
      </c>
      <c r="T54" s="106">
        <f>_xll.qlInterestRateIndexMaturity(AA54,S54)</f>
        <v>46573</v>
      </c>
      <c r="U54" s="97">
        <f>_xll.qlIndexFixing(AA54,R54,TRUE,_xll.ohTrigger(Trigger,Trigger6M,InterestRatesTrigger))</f>
        <v>4.3555158396088286E-3</v>
      </c>
      <c r="V54" s="97">
        <f>_xll.qlQuoteValue(P54,_xll.ohTrigger(Trigger,Trigger6M,InterestRatesTrigger))</f>
        <v>4.3600000000000002E-3</v>
      </c>
      <c r="W54" s="94" t="b">
        <f t="shared" si="12"/>
        <v>1</v>
      </c>
      <c r="X54" s="124">
        <f t="shared" si="9"/>
        <v>-4.4841603911716099E-2</v>
      </c>
      <c r="Y54" s="50" t="b">
        <f>ABS(X54/10000)&lt;=ABS('General Settings'!$D$31)</f>
        <v>1</v>
      </c>
      <c r="AA54" s="50" t="str">
        <f>_xll.qlSwapIndex(,,O54,SettlementDays,Currency,Calendar,FixedLegTenor,FixedLegBDC,FixedLegDayCounter,Index6M,DiscountingCurve,Permanent,Trigger,ObjectOverwrite)</f>
        <v>obj_0068b#0003</v>
      </c>
      <c r="AB54" s="115"/>
      <c r="AC54" s="115"/>
      <c r="AD54" s="87"/>
      <c r="AH54" s="50" t="str">
        <v>EURAB6E10Y_Quote</v>
      </c>
    </row>
    <row r="55" spans="13:34" x14ac:dyDescent="0.2">
      <c r="M55" s="94" t="s">
        <v>60</v>
      </c>
      <c r="N55" s="94"/>
      <c r="O55" s="94" t="s">
        <v>87</v>
      </c>
      <c r="P55" s="94" t="str">
        <f t="shared" si="10"/>
        <v>EURAB6E12Y_Quote</v>
      </c>
      <c r="Q55" s="174"/>
      <c r="R55" s="106">
        <f t="shared" si="11"/>
        <v>42552</v>
      </c>
      <c r="S55" s="106">
        <f>_xll.qlInterestRateIndexValueDate(AA55,R55)</f>
        <v>42556</v>
      </c>
      <c r="T55" s="106">
        <f>_xll.qlInterestRateIndexMaturity(AA55,S55)</f>
        <v>46939</v>
      </c>
      <c r="U55" s="97">
        <f>_xll.qlIndexFixing(AA55,R55,TRUE,_xll.ohTrigger(Trigger,Trigger6M,InterestRatesTrigger))</f>
        <v>5.0900000005219088E-3</v>
      </c>
      <c r="V55" s="97">
        <f>_xll.qlQuoteValue(P55,_xll.ohTrigger(Trigger,Trigger6M,InterestRatesTrigger))</f>
        <v>5.0899999999999999E-3</v>
      </c>
      <c r="W55" s="94" t="b">
        <f t="shared" si="12"/>
        <v>1</v>
      </c>
      <c r="X55" s="124">
        <f t="shared" si="9"/>
        <v>5.2190890498238218E-9</v>
      </c>
      <c r="Y55" s="50" t="b">
        <f>ABS(X55/10000)&lt;=ABS('General Settings'!$D$31)</f>
        <v>1</v>
      </c>
      <c r="AA55" s="50" t="str">
        <f>_xll.qlSwapIndex(,,O55,SettlementDays,Currency,Calendar,FixedLegTenor,FixedLegBDC,FixedLegDayCounter,Index6M,DiscountingCurve,Permanent,Trigger,ObjectOverwrite)</f>
        <v>obj_00765#0003</v>
      </c>
      <c r="AB55" s="115"/>
      <c r="AC55" s="115"/>
      <c r="AD55" s="87"/>
      <c r="AH55" s="50" t="str">
        <v>EURAB6E12Y_Quote</v>
      </c>
    </row>
    <row r="56" spans="13:34" x14ac:dyDescent="0.2">
      <c r="M56" s="94" t="s">
        <v>60</v>
      </c>
      <c r="N56" s="94"/>
      <c r="O56" s="94" t="s">
        <v>113</v>
      </c>
      <c r="P56" s="94" t="str">
        <f t="shared" si="10"/>
        <v>EURAB6E13Y_Quote</v>
      </c>
      <c r="Q56" s="174"/>
      <c r="R56" s="106">
        <f t="shared" si="11"/>
        <v>42552</v>
      </c>
      <c r="S56" s="106">
        <f>_xll.qlInterestRateIndexValueDate(AA56,R56)</f>
        <v>42556</v>
      </c>
      <c r="T56" s="106">
        <f>_xll.qlInterestRateIndexMaturity(AA56,S56)</f>
        <v>47304</v>
      </c>
      <c r="U56" s="97">
        <f>_xll.qlIndexFixing(AA56,R56,TRUE,_xll.ohTrigger(Trigger,Trigger6M,InterestRatesTrigger))</f>
        <v>5.7142596910565932E-3</v>
      </c>
      <c r="V56" s="97">
        <f>_xll.qlQuoteValue(P56,_xll.ohTrigger(Trigger,Trigger6M,InterestRatesTrigger))</f>
        <v>5.7000000000000002E-3</v>
      </c>
      <c r="W56" s="94" t="b">
        <f t="shared" si="12"/>
        <v>1</v>
      </c>
      <c r="X56" s="124">
        <f t="shared" si="9"/>
        <v>0.14259691056592999</v>
      </c>
      <c r="Y56" s="50" t="b">
        <f>ABS(X56/10000)&lt;=ABS('General Settings'!$D$31)</f>
        <v>1</v>
      </c>
      <c r="AA56" s="50" t="str">
        <f>_xll.qlSwapIndex(,,O56,SettlementDays,Currency,Calendar,FixedLegTenor,FixedLegBDC,FixedLegDayCounter,Index6M,DiscountingCurve,Permanent,Trigger,ObjectOverwrite)</f>
        <v>obj_0070c#0003</v>
      </c>
      <c r="AB56" s="115"/>
      <c r="AC56" s="115"/>
      <c r="AD56" s="87"/>
      <c r="AH56" s="50" t="str">
        <v>EURAB6E15Y_Quote</v>
      </c>
    </row>
    <row r="57" spans="13:34" x14ac:dyDescent="0.2">
      <c r="M57" s="94" t="s">
        <v>60</v>
      </c>
      <c r="N57" s="94"/>
      <c r="O57" s="94" t="s">
        <v>114</v>
      </c>
      <c r="P57" s="94" t="str">
        <f t="shared" si="10"/>
        <v>EURAB6E14Y_Quote</v>
      </c>
      <c r="Q57" s="174"/>
      <c r="R57" s="106">
        <f t="shared" si="11"/>
        <v>42552</v>
      </c>
      <c r="S57" s="106">
        <f>_xll.qlInterestRateIndexValueDate(AA57,R57)</f>
        <v>42556</v>
      </c>
      <c r="T57" s="106">
        <f>_xll.qlInterestRateIndexMaturity(AA57,S57)</f>
        <v>47669</v>
      </c>
      <c r="U57" s="97">
        <f>_xll.qlIndexFixing(AA57,R57,TRUE,_xll.ohTrigger(Trigger,Trigger6M,InterestRatesTrigger))</f>
        <v>6.2370800068956792E-3</v>
      </c>
      <c r="V57" s="97">
        <f>_xll.qlQuoteValue(P57,_xll.ohTrigger(Trigger,Trigger6M,InterestRatesTrigger))</f>
        <v>6.2199999999999998E-3</v>
      </c>
      <c r="W57" s="94" t="b">
        <f t="shared" si="12"/>
        <v>1</v>
      </c>
      <c r="X57" s="124">
        <f t="shared" si="9"/>
        <v>0.17080006895679387</v>
      </c>
      <c r="Y57" s="50" t="b">
        <f>ABS(X57/10000)&lt;=ABS('General Settings'!$D$31)</f>
        <v>1</v>
      </c>
      <c r="AA57" s="50" t="str">
        <f>_xll.qlSwapIndex(,,O57,SettlementDays,Currency,Calendar,FixedLegTenor,FixedLegBDC,FixedLegDayCounter,Index6M,DiscountingCurve,Permanent,Trigger,ObjectOverwrite)</f>
        <v>obj_00667#0003</v>
      </c>
      <c r="AB57" s="115"/>
      <c r="AC57" s="115"/>
      <c r="AD57" s="87"/>
      <c r="AH57" s="50" t="str">
        <v>EURAB6E20Y_Quote</v>
      </c>
    </row>
    <row r="58" spans="13:34" x14ac:dyDescent="0.2">
      <c r="M58" s="94" t="s">
        <v>60</v>
      </c>
      <c r="N58" s="94"/>
      <c r="O58" s="94" t="s">
        <v>88</v>
      </c>
      <c r="P58" s="94" t="str">
        <f t="shared" si="10"/>
        <v>EURAB6E15Y_Quote</v>
      </c>
      <c r="Q58" s="174"/>
      <c r="R58" s="106">
        <f t="shared" si="11"/>
        <v>42552</v>
      </c>
      <c r="S58" s="106">
        <f>_xll.qlInterestRateIndexValueDate(AA58,R58)</f>
        <v>42556</v>
      </c>
      <c r="T58" s="106">
        <f>_xll.qlInterestRateIndexMaturity(AA58,S58)</f>
        <v>48036</v>
      </c>
      <c r="U58" s="97">
        <f>_xll.qlIndexFixing(AA58,R58,TRUE,_xll.ohTrigger(Trigger,Trigger6M,InterestRatesTrigger))</f>
        <v>6.6700000005662872E-3</v>
      </c>
      <c r="V58" s="97">
        <f>_xll.qlQuoteValue(P58,_xll.ohTrigger(Trigger,Trigger6M,InterestRatesTrigger))</f>
        <v>6.6700000000000006E-3</v>
      </c>
      <c r="W58" s="94" t="b">
        <f t="shared" si="12"/>
        <v>1</v>
      </c>
      <c r="X58" s="124">
        <f t="shared" si="9"/>
        <v>5.6628660094482086E-9</v>
      </c>
      <c r="Y58" s="50" t="b">
        <f>ABS(X58/10000)&lt;=ABS('General Settings'!$D$31)</f>
        <v>1</v>
      </c>
      <c r="AA58" s="50" t="str">
        <f>_xll.qlSwapIndex(,,O58,SettlementDays,Currency,Calendar,FixedLegTenor,FixedLegBDC,FixedLegDayCounter,Index6M,DiscountingCurve,Permanent,Trigger,ObjectOverwrite)</f>
        <v>obj_0076e#0003</v>
      </c>
      <c r="AB58" s="115"/>
      <c r="AC58" s="115"/>
      <c r="AD58" s="87"/>
      <c r="AH58" s="50" t="str">
        <v>EURAB6E25Y_Quote</v>
      </c>
    </row>
    <row r="59" spans="13:34" x14ac:dyDescent="0.2">
      <c r="M59" s="94" t="s">
        <v>60</v>
      </c>
      <c r="N59" s="94"/>
      <c r="O59" s="94" t="s">
        <v>115</v>
      </c>
      <c r="P59" s="94" t="str">
        <f t="shared" si="10"/>
        <v>EURAB6E16Y_Quote</v>
      </c>
      <c r="Q59" s="174"/>
      <c r="R59" s="106">
        <f t="shared" si="11"/>
        <v>42552</v>
      </c>
      <c r="S59" s="106">
        <f>_xll.qlInterestRateIndexValueDate(AA59,R59)</f>
        <v>42556</v>
      </c>
      <c r="T59" s="106">
        <f>_xll.qlInterestRateIndexMaturity(AA59,S59)</f>
        <v>48400</v>
      </c>
      <c r="U59" s="97">
        <f>_xll.qlIndexFixing(AA59,R59,TRUE,_xll.ohTrigger(Trigger,Trigger6M,InterestRatesTrigger))</f>
        <v>7.0182939117364382E-3</v>
      </c>
      <c r="V59" s="97">
        <f>_xll.qlQuoteValue(P59,_xll.ohTrigger(Trigger,Trigger6M,InterestRatesTrigger))</f>
        <v>7.0199999999999993E-3</v>
      </c>
      <c r="W59" s="94" t="b">
        <f t="shared" si="12"/>
        <v>1</v>
      </c>
      <c r="X59" s="124">
        <f t="shared" si="9"/>
        <v>-1.7060882635611466E-2</v>
      </c>
      <c r="Y59" s="50" t="b">
        <f>ABS(X59/10000)&lt;=ABS('General Settings'!$D$31)</f>
        <v>1</v>
      </c>
      <c r="AA59" s="50" t="str">
        <f>_xll.qlSwapIndex(,,O59,SettlementDays,Currency,Calendar,FixedLegTenor,FixedLegBDC,FixedLegDayCounter,Index6M,DiscountingCurve,Permanent,Trigger,ObjectOverwrite)</f>
        <v>obj_00688#0003</v>
      </c>
      <c r="AB59" s="115"/>
      <c r="AC59" s="115"/>
      <c r="AD59" s="87"/>
      <c r="AH59" s="50" t="str">
        <v>EURAB6E30Y_Quote</v>
      </c>
    </row>
    <row r="60" spans="13:34" x14ac:dyDescent="0.2">
      <c r="M60" s="94" t="s">
        <v>60</v>
      </c>
      <c r="N60" s="94"/>
      <c r="O60" s="94" t="s">
        <v>116</v>
      </c>
      <c r="P60" s="94" t="str">
        <f t="shared" si="10"/>
        <v>EURAB6E17Y_Quote</v>
      </c>
      <c r="Q60" s="174"/>
      <c r="R60" s="106">
        <f t="shared" si="11"/>
        <v>42552</v>
      </c>
      <c r="S60" s="106">
        <f>_xll.qlInterestRateIndexValueDate(AA60,R60)</f>
        <v>42556</v>
      </c>
      <c r="T60" s="106">
        <f>_xll.qlInterestRateIndexMaturity(AA60,S60)</f>
        <v>48765</v>
      </c>
      <c r="U60" s="97">
        <f>_xll.qlIndexFixing(AA60,R60,TRUE,_xll.ohTrigger(Trigger,Trigger6M,InterestRatesTrigger))</f>
        <v>7.2951547504951841E-3</v>
      </c>
      <c r="V60" s="97">
        <f>_xll.qlQuoteValue(P60,_xll.ohTrigger(Trigger,Trigger6M,InterestRatesTrigger))</f>
        <v>7.3000000000000001E-3</v>
      </c>
      <c r="W60" s="94" t="b">
        <f t="shared" si="12"/>
        <v>1</v>
      </c>
      <c r="X60" s="124">
        <f t="shared" si="9"/>
        <v>-4.8452495048159627E-2</v>
      </c>
      <c r="Y60" s="50" t="b">
        <f>ABS(X60/10000)&lt;=ABS('General Settings'!$D$31)</f>
        <v>1</v>
      </c>
      <c r="AA60" s="50" t="str">
        <f>_xll.qlSwapIndex(,,O60,SettlementDays,Currency,Calendar,FixedLegTenor,FixedLegBDC,FixedLegDayCounter,Index6M,DiscountingCurve,Permanent,Trigger,ObjectOverwrite)</f>
        <v>obj_00747#0003</v>
      </c>
      <c r="AB60" s="115"/>
      <c r="AC60" s="115"/>
      <c r="AD60" s="87"/>
      <c r="AH60" s="50" t="str">
        <v>EURAB6E35Y_Quote</v>
      </c>
    </row>
    <row r="61" spans="13:34" x14ac:dyDescent="0.2">
      <c r="M61" s="94" t="s">
        <v>60</v>
      </c>
      <c r="N61" s="94"/>
      <c r="O61" s="94" t="s">
        <v>117</v>
      </c>
      <c r="P61" s="94" t="str">
        <f t="shared" si="10"/>
        <v>EURAB6E18Y_Quote</v>
      </c>
      <c r="Q61" s="174"/>
      <c r="R61" s="106">
        <f t="shared" si="11"/>
        <v>42552</v>
      </c>
      <c r="S61" s="106">
        <f>_xll.qlInterestRateIndexValueDate(AA61,R61)</f>
        <v>42556</v>
      </c>
      <c r="T61" s="106">
        <f>_xll.qlInterestRateIndexMaturity(AA61,S61)</f>
        <v>49130</v>
      </c>
      <c r="U61" s="97">
        <f>_xll.qlIndexFixing(AA61,R61,TRUE,_xll.ohTrigger(Trigger,Trigger6M,InterestRatesTrigger))</f>
        <v>7.5118461391118036E-3</v>
      </c>
      <c r="V61" s="97">
        <f>_xll.qlQuoteValue(P61,_xll.ohTrigger(Trigger,Trigger6M,InterestRatesTrigger))</f>
        <v>7.5100000000000002E-3</v>
      </c>
      <c r="W61" s="94" t="b">
        <f t="shared" si="12"/>
        <v>1</v>
      </c>
      <c r="X61" s="124">
        <f t="shared" si="9"/>
        <v>1.8461391118034659E-2</v>
      </c>
      <c r="Y61" s="50" t="b">
        <f>ABS(X61/10000)&lt;=ABS('General Settings'!$D$31)</f>
        <v>1</v>
      </c>
      <c r="AA61" s="50" t="str">
        <f>_xll.qlSwapIndex(,,O61,SettlementDays,Currency,Calendar,FixedLegTenor,FixedLegBDC,FixedLegDayCounter,Index6M,DiscountingCurve,Permanent,Trigger,ObjectOverwrite)</f>
        <v>obj_0074c#0003</v>
      </c>
      <c r="AB61" s="115"/>
      <c r="AC61" s="115"/>
      <c r="AD61" s="87"/>
      <c r="AH61" s="50" t="str">
        <v>EURAB6E40Y_Quote</v>
      </c>
    </row>
    <row r="62" spans="13:34" x14ac:dyDescent="0.2">
      <c r="M62" s="94" t="s">
        <v>60</v>
      </c>
      <c r="N62" s="94"/>
      <c r="O62" s="94" t="s">
        <v>118</v>
      </c>
      <c r="P62" s="94" t="str">
        <f t="shared" si="10"/>
        <v>EURAB6E19Y_Quote</v>
      </c>
      <c r="Q62" s="174"/>
      <c r="R62" s="106">
        <f t="shared" si="11"/>
        <v>42552</v>
      </c>
      <c r="S62" s="106">
        <f>_xll.qlInterestRateIndexValueDate(AA62,R62)</f>
        <v>42556</v>
      </c>
      <c r="T62" s="106">
        <f>_xll.qlInterestRateIndexMaturity(AA62,S62)</f>
        <v>49495</v>
      </c>
      <c r="U62" s="97">
        <f>_xll.qlIndexFixing(AA62,R62,TRUE,_xll.ohTrigger(Trigger,Trigger6M,InterestRatesTrigger))</f>
        <v>7.6792708418031161E-3</v>
      </c>
      <c r="V62" s="97">
        <f>_xll.qlQuoteValue(P62,_xll.ohTrigger(Trigger,Trigger6M,InterestRatesTrigger))</f>
        <v>7.6800000000000002E-3</v>
      </c>
      <c r="W62" s="94" t="b">
        <f t="shared" si="12"/>
        <v>1</v>
      </c>
      <c r="X62" s="124">
        <f t="shared" si="9"/>
        <v>-7.2915819688407213E-3</v>
      </c>
      <c r="Y62" s="50" t="b">
        <f>ABS(X62/10000)&lt;=ABS('General Settings'!$D$31)</f>
        <v>1</v>
      </c>
      <c r="AA62" s="50" t="str">
        <f>_xll.qlSwapIndex(,,O62,SettlementDays,Currency,Calendar,FixedLegTenor,FixedLegBDC,FixedLegDayCounter,Index6M,DiscountingCurve,Permanent,Trigger,ObjectOverwrite)</f>
        <v>obj_006c0#0003</v>
      </c>
      <c r="AB62" s="115"/>
      <c r="AC62" s="115"/>
      <c r="AD62" s="87"/>
      <c r="AH62" s="50" t="str">
        <v>EUR15F30Y_Quote</v>
      </c>
    </row>
    <row r="63" spans="13:34" x14ac:dyDescent="0.2">
      <c r="M63" s="94" t="s">
        <v>60</v>
      </c>
      <c r="N63" s="94"/>
      <c r="O63" s="94" t="s">
        <v>89</v>
      </c>
      <c r="P63" s="94" t="str">
        <f t="shared" si="10"/>
        <v>EURAB6E20Y_Quote</v>
      </c>
      <c r="Q63" s="174"/>
      <c r="R63" s="106">
        <f t="shared" si="11"/>
        <v>42552</v>
      </c>
      <c r="S63" s="106">
        <f>_xll.qlInterestRateIndexValueDate(AA63,R63)</f>
        <v>42556</v>
      </c>
      <c r="T63" s="106">
        <f>_xll.qlInterestRateIndexMaturity(AA63,S63)</f>
        <v>49863</v>
      </c>
      <c r="U63" s="97">
        <f>_xll.qlIndexFixing(AA63,R63,TRUE,_xll.ohTrigger(Trigger,Trigger6M,InterestRatesTrigger))</f>
        <v>7.810000000472792E-3</v>
      </c>
      <c r="V63" s="97">
        <f>_xll.qlQuoteValue(P63,_xll.ohTrigger(Trigger,Trigger6M,InterestRatesTrigger))</f>
        <v>7.8100000000000001E-3</v>
      </c>
      <c r="W63" s="94" t="b">
        <f t="shared" si="12"/>
        <v>1</v>
      </c>
      <c r="X63" s="124">
        <f t="shared" si="9"/>
        <v>4.7279194448357487E-9</v>
      </c>
      <c r="Y63" s="50" t="b">
        <f>ABS(X63/10000)&lt;=ABS('General Settings'!$D$31)</f>
        <v>1</v>
      </c>
      <c r="AA63" s="50" t="str">
        <f>_xll.qlSwapIndex(,,O63,SettlementDays,Currency,Calendar,FixedLegTenor,FixedLegBDC,FixedLegDayCounter,Index6M,DiscountingCurve,Permanent,Trigger,ObjectOverwrite)</f>
        <v>obj_005c7#0003</v>
      </c>
      <c r="AB63" s="115"/>
      <c r="AC63" s="115"/>
      <c r="AD63" s="87"/>
      <c r="AH63" s="50" t="str">
        <v>EURAB6E50Y_Quote</v>
      </c>
    </row>
    <row r="64" spans="13:34" x14ac:dyDescent="0.2">
      <c r="M64" s="94" t="s">
        <v>60</v>
      </c>
      <c r="N64" s="94"/>
      <c r="O64" s="94" t="s">
        <v>119</v>
      </c>
      <c r="P64" s="94" t="str">
        <f t="shared" si="10"/>
        <v>EURAB6E21Y_Quote</v>
      </c>
      <c r="Q64" s="174"/>
      <c r="R64" s="106">
        <f t="shared" si="11"/>
        <v>42552</v>
      </c>
      <c r="S64" s="106">
        <f>_xll.qlInterestRateIndexValueDate(AA64,R64)</f>
        <v>42556</v>
      </c>
      <c r="T64" s="106">
        <f>_xll.qlInterestRateIndexMaturity(AA64,S64)</f>
        <v>50227</v>
      </c>
      <c r="U64" s="97">
        <f>_xll.qlIndexFixing(AA64,R64,TRUE,_xll.ohTrigger(Trigger,Trigger6M,InterestRatesTrigger))</f>
        <v>7.9091775355907279E-3</v>
      </c>
      <c r="V64" s="97">
        <f>_xll.qlQuoteValue(P64,_xll.ohTrigger(Trigger,Trigger6M,InterestRatesTrigger))</f>
        <v>7.9100000000000004E-3</v>
      </c>
      <c r="W64" s="94" t="b">
        <f t="shared" si="12"/>
        <v>1</v>
      </c>
      <c r="X64" s="124">
        <f t="shared" si="9"/>
        <v>-8.22464409272472E-3</v>
      </c>
      <c r="Y64" s="50" t="b">
        <f>ABS(X64/10000)&lt;=ABS('General Settings'!$D$31)</f>
        <v>1</v>
      </c>
      <c r="AA64" s="50" t="str">
        <f>_xll.qlSwapIndex(,,O64,SettlementDays,Currency,Calendar,FixedLegTenor,FixedLegBDC,FixedLegDayCounter,Index6M,DiscountingCurve,Permanent,Trigger,ObjectOverwrite)</f>
        <v>obj_0067c#0003</v>
      </c>
      <c r="AB64" s="115"/>
      <c r="AC64" s="115"/>
      <c r="AD64" s="87"/>
      <c r="AH64" s="50" t="str">
        <v>EUR25F30Y_Quote</v>
      </c>
    </row>
    <row r="65" spans="10:34" x14ac:dyDescent="0.2">
      <c r="M65" s="94" t="s">
        <v>60</v>
      </c>
      <c r="N65" s="94"/>
      <c r="O65" s="94" t="s">
        <v>120</v>
      </c>
      <c r="P65" s="94" t="str">
        <f t="shared" si="10"/>
        <v>EURAB6E22Y_Quote</v>
      </c>
      <c r="Q65" s="174"/>
      <c r="R65" s="106">
        <f t="shared" si="11"/>
        <v>42552</v>
      </c>
      <c r="S65" s="106">
        <f>_xll.qlInterestRateIndexValueDate(AA65,R65)</f>
        <v>42556</v>
      </c>
      <c r="T65" s="106">
        <f>_xll.qlInterestRateIndexMaturity(AA65,S65)</f>
        <v>50591</v>
      </c>
      <c r="U65" s="97">
        <f>_xll.qlIndexFixing(AA65,R65,TRUE,_xll.ohTrigger(Trigger,Trigger6M,InterestRatesTrigger))</f>
        <v>7.984126897148296E-3</v>
      </c>
      <c r="V65" s="97">
        <f>_xll.qlQuoteValue(P65,_xll.ohTrigger(Trigger,Trigger6M,InterestRatesTrigger))</f>
        <v>7.980000000000001E-3</v>
      </c>
      <c r="W65" s="94" t="b">
        <f t="shared" si="12"/>
        <v>1</v>
      </c>
      <c r="X65" s="124">
        <f t="shared" si="9"/>
        <v>4.1268971482950195E-2</v>
      </c>
      <c r="Y65" s="50" t="b">
        <f>ABS(X65/10000)&lt;=ABS('General Settings'!$D$31)</f>
        <v>1</v>
      </c>
      <c r="AA65" s="50" t="str">
        <f>_xll.qlSwapIndex(,,O65,SettlementDays,Currency,Calendar,FixedLegTenor,FixedLegBDC,FixedLegDayCounter,Index6M,DiscountingCurve,Permanent,Trigger,ObjectOverwrite)</f>
        <v>obj_00639#0003</v>
      </c>
      <c r="AB65" s="115"/>
      <c r="AC65" s="115"/>
      <c r="AD65" s="87"/>
      <c r="AH65" s="50" t="str">
        <v>EURAB6E60Y_Quote</v>
      </c>
    </row>
    <row r="66" spans="10:34" x14ac:dyDescent="0.2">
      <c r="M66" s="94" t="s">
        <v>60</v>
      </c>
      <c r="N66" s="94"/>
      <c r="O66" s="94" t="s">
        <v>121</v>
      </c>
      <c r="P66" s="94" t="str">
        <f t="shared" si="10"/>
        <v>EURAB6E23Y_Quote</v>
      </c>
      <c r="Q66" s="174"/>
      <c r="R66" s="106">
        <f t="shared" si="11"/>
        <v>42552</v>
      </c>
      <c r="S66" s="106">
        <f>_xll.qlInterestRateIndexValueDate(AA66,R66)</f>
        <v>42556</v>
      </c>
      <c r="T66" s="106">
        <f>_xll.qlInterestRateIndexMaturity(AA66,S66)</f>
        <v>50956</v>
      </c>
      <c r="U66" s="97">
        <f>_xll.qlIndexFixing(AA66,R66,TRUE,_xll.ohTrigger(Trigger,Trigger6M,InterestRatesTrigger))</f>
        <v>8.0385303007988185E-3</v>
      </c>
      <c r="V66" s="97">
        <f>_xll.qlQuoteValue(P66,_xll.ohTrigger(Trigger,Trigger6M,InterestRatesTrigger))</f>
        <v>8.0400000000000003E-3</v>
      </c>
      <c r="W66" s="94" t="b">
        <f t="shared" si="12"/>
        <v>1</v>
      </c>
      <c r="X66" s="124">
        <f t="shared" si="9"/>
        <v>-1.4696992011817983E-2</v>
      </c>
      <c r="Y66" s="50" t="b">
        <f>ABS(X66/10000)&lt;=ABS('General Settings'!$D$31)</f>
        <v>1</v>
      </c>
      <c r="AA66" s="50" t="str">
        <f>_xll.qlSwapIndex(,,O66,SettlementDays,Currency,Calendar,FixedLegTenor,FixedLegBDC,FixedLegDayCounter,Index6M,DiscountingCurve,Permanent,Trigger,ObjectOverwrite)</f>
        <v>obj_006a9#0003</v>
      </c>
      <c r="AB66" s="115"/>
      <c r="AC66" s="115"/>
      <c r="AD66" s="87"/>
      <c r="AH66" s="50" t="str">
        <v/>
      </c>
    </row>
    <row r="67" spans="10:34" x14ac:dyDescent="0.2">
      <c r="M67" s="94" t="s">
        <v>60</v>
      </c>
      <c r="N67" s="94"/>
      <c r="O67" s="94" t="s">
        <v>122</v>
      </c>
      <c r="P67" s="94" t="str">
        <f t="shared" si="10"/>
        <v>EURAB6E24Y_Quote</v>
      </c>
      <c r="Q67" s="174"/>
      <c r="R67" s="106">
        <f t="shared" si="11"/>
        <v>42552</v>
      </c>
      <c r="S67" s="106">
        <f>_xll.qlInterestRateIndexValueDate(AA67,R67)</f>
        <v>42556</v>
      </c>
      <c r="T67" s="106">
        <f>_xll.qlInterestRateIndexMaturity(AA67,S67)</f>
        <v>51322</v>
      </c>
      <c r="U67" s="97">
        <f>_xll.qlIndexFixing(AA67,R67,TRUE,_xll.ohTrigger(Trigger,Trigger6M,InterestRatesTrigger))</f>
        <v>8.0766156094385592E-3</v>
      </c>
      <c r="V67" s="97">
        <f>_xll.qlQuoteValue(P67,_xll.ohTrigger(Trigger,Trigger6M,InterestRatesTrigger))</f>
        <v>8.0800000000000004E-3</v>
      </c>
      <c r="W67" s="94" t="b">
        <f t="shared" si="12"/>
        <v>1</v>
      </c>
      <c r="X67" s="124">
        <f t="shared" si="9"/>
        <v>-3.3843905614412001E-2</v>
      </c>
      <c r="Y67" s="50" t="b">
        <f>ABS(X67/10000)&lt;=ABS('General Settings'!$D$31)</f>
        <v>1</v>
      </c>
      <c r="AA67" s="50" t="str">
        <f>_xll.qlSwapIndex(,,O67,SettlementDays,Currency,Calendar,FixedLegTenor,FixedLegBDC,FixedLegDayCounter,Index6M,DiscountingCurve,Permanent,Trigger,ObjectOverwrite)</f>
        <v>obj_00676#0003</v>
      </c>
      <c r="AB67" s="115"/>
      <c r="AC67" s="115"/>
      <c r="AD67" s="87"/>
      <c r="AH67" s="50" t="str">
        <v/>
      </c>
    </row>
    <row r="68" spans="10:34" x14ac:dyDescent="0.2">
      <c r="M68" s="94" t="s">
        <v>60</v>
      </c>
      <c r="N68" s="94"/>
      <c r="O68" s="94" t="s">
        <v>90</v>
      </c>
      <c r="P68" s="94" t="str">
        <f t="shared" si="10"/>
        <v>EURAB6E25Y_Quote</v>
      </c>
      <c r="Q68" s="174"/>
      <c r="R68" s="106">
        <f t="shared" si="11"/>
        <v>42552</v>
      </c>
      <c r="S68" s="106">
        <f>_xll.qlInterestRateIndexValueDate(AA68,R68)</f>
        <v>42556</v>
      </c>
      <c r="T68" s="106">
        <f>_xll.qlInterestRateIndexMaturity(AA68,S68)</f>
        <v>51687</v>
      </c>
      <c r="U68" s="97">
        <f>_xll.qlIndexFixing(AA68,R68,TRUE,_xll.ohTrigger(Trigger,Trigger6M,InterestRatesTrigger))</f>
        <v>8.0999999999814033E-3</v>
      </c>
      <c r="V68" s="97">
        <f>_xll.qlQuoteValue(P68,_xll.ohTrigger(Trigger,Trigger6M,InterestRatesTrigger))</f>
        <v>8.1000000000000013E-3</v>
      </c>
      <c r="W68" s="94" t="b">
        <f t="shared" si="12"/>
        <v>1</v>
      </c>
      <c r="X68" s="124">
        <f t="shared" si="9"/>
        <v>-1.8597970385947349E-10</v>
      </c>
      <c r="Y68" s="50" t="b">
        <f>ABS(X68/10000)&lt;=ABS('General Settings'!$D$31)</f>
        <v>1</v>
      </c>
      <c r="AA68" s="50" t="str">
        <f>_xll.qlSwapIndex(,,O68,SettlementDays,Currency,Calendar,FixedLegTenor,FixedLegBDC,FixedLegDayCounter,Index6M,DiscountingCurve,Permanent,Trigger,ObjectOverwrite)</f>
        <v>obj_00671#0003</v>
      </c>
      <c r="AB68" s="115"/>
      <c r="AC68" s="115"/>
      <c r="AD68" s="87"/>
      <c r="AH68" s="50" t="str">
        <v/>
      </c>
    </row>
    <row r="69" spans="10:34" x14ac:dyDescent="0.2">
      <c r="M69" s="94" t="s">
        <v>60</v>
      </c>
      <c r="N69" s="94"/>
      <c r="O69" s="94" t="s">
        <v>123</v>
      </c>
      <c r="P69" s="94" t="str">
        <f t="shared" si="10"/>
        <v>EURAB6E26Y_Quote</v>
      </c>
      <c r="Q69" s="174"/>
      <c r="R69" s="106">
        <f t="shared" si="11"/>
        <v>42552</v>
      </c>
      <c r="S69" s="106">
        <f>_xll.qlInterestRateIndexValueDate(AA69,R69)</f>
        <v>42556</v>
      </c>
      <c r="T69" s="106">
        <f>_xll.qlInterestRateIndexMaturity(AA69,S69)</f>
        <v>52054</v>
      </c>
      <c r="U69" s="97">
        <f>_xll.qlIndexFixing(AA69,R69,TRUE,_xll.ohTrigger(Trigger,Trigger6M,InterestRatesTrigger))</f>
        <v>8.1129030256413548E-3</v>
      </c>
      <c r="V69" s="97">
        <f>_xll.qlQuoteValue(P69,_xll.ohTrigger(Trigger,Trigger6M,InterestRatesTrigger))</f>
        <v>8.1100000000000009E-3</v>
      </c>
      <c r="W69" s="94" t="b">
        <f t="shared" si="12"/>
        <v>1</v>
      </c>
      <c r="X69" s="124">
        <f t="shared" si="9"/>
        <v>2.9030256413539041E-2</v>
      </c>
      <c r="Y69" s="50" t="b">
        <f>ABS(X69/10000)&lt;=ABS('General Settings'!$D$31)</f>
        <v>1</v>
      </c>
      <c r="AA69" s="50" t="str">
        <f>_xll.qlSwapIndex(,,O69,SettlementDays,Currency,Calendar,FixedLegTenor,FixedLegBDC,FixedLegDayCounter,Index6M,DiscountingCurve,Permanent,Trigger,ObjectOverwrite)</f>
        <v>obj_00605#0003</v>
      </c>
      <c r="AB69" s="115"/>
      <c r="AC69" s="115"/>
      <c r="AD69" s="87"/>
      <c r="AH69" s="50" t="str">
        <v/>
      </c>
    </row>
    <row r="70" spans="10:34" x14ac:dyDescent="0.2">
      <c r="M70" s="94" t="s">
        <v>60</v>
      </c>
      <c r="N70" s="94"/>
      <c r="O70" s="94" t="s">
        <v>91</v>
      </c>
      <c r="P70" s="94" t="str">
        <f t="shared" si="10"/>
        <v>EURAB6E27Y_Quote</v>
      </c>
      <c r="Q70" s="174"/>
      <c r="R70" s="106">
        <f t="shared" si="11"/>
        <v>42552</v>
      </c>
      <c r="S70" s="106">
        <f>_xll.qlInterestRateIndexValueDate(AA70,R70)</f>
        <v>42556</v>
      </c>
      <c r="T70" s="106">
        <f>_xll.qlInterestRateIndexMaturity(AA70,S70)</f>
        <v>52418</v>
      </c>
      <c r="U70" s="97">
        <f>_xll.qlIndexFixing(AA70,R70,TRUE,_xll.ohTrigger(Trigger,Trigger6M,InterestRatesTrigger))</f>
        <v>8.1173755413728472E-3</v>
      </c>
      <c r="V70" s="97">
        <f>_xll.qlQuoteValue(P70,_xll.ohTrigger(Trigger,Trigger6M,InterestRatesTrigger))</f>
        <v>8.1200000000000005E-3</v>
      </c>
      <c r="W70" s="94" t="b">
        <f t="shared" si="12"/>
        <v>1</v>
      </c>
      <c r="X70" s="124">
        <f t="shared" si="9"/>
        <v>-2.6244586271532977E-2</v>
      </c>
      <c r="Y70" s="50" t="b">
        <f>ABS(X70/10000)&lt;=ABS('General Settings'!$D$31)</f>
        <v>1</v>
      </c>
      <c r="AA70" s="50" t="str">
        <f>_xll.qlSwapIndex(,,O70,SettlementDays,Currency,Calendar,FixedLegTenor,FixedLegBDC,FixedLegDayCounter,Index6M,DiscountingCurve,Permanent,Trigger,ObjectOverwrite)</f>
        <v>obj_0066f#0003</v>
      </c>
      <c r="AB70" s="115"/>
      <c r="AC70" s="115"/>
      <c r="AD70" s="87"/>
      <c r="AH70" s="50" t="str">
        <v/>
      </c>
    </row>
    <row r="71" spans="10:34" x14ac:dyDescent="0.2">
      <c r="J71" s="62"/>
      <c r="K71" s="62"/>
      <c r="L71" s="62"/>
      <c r="M71" s="94" t="s">
        <v>60</v>
      </c>
      <c r="N71" s="94"/>
      <c r="O71" s="94" t="s">
        <v>124</v>
      </c>
      <c r="P71" s="94" t="str">
        <f t="shared" si="10"/>
        <v>EURAB6E28Y_Quote</v>
      </c>
      <c r="Q71" s="174"/>
      <c r="R71" s="106">
        <f t="shared" si="11"/>
        <v>42552</v>
      </c>
      <c r="S71" s="106">
        <f>_xll.qlInterestRateIndexValueDate(AA71,R71)</f>
        <v>42556</v>
      </c>
      <c r="T71" s="106">
        <f>_xll.qlInterestRateIndexMaturity(AA71,S71)</f>
        <v>52783</v>
      </c>
      <c r="U71" s="97">
        <f>_xll.qlIndexFixing(AA71,R71,TRUE,_xll.ohTrigger(Trigger,Trigger6M,InterestRatesTrigger))</f>
        <v>8.1160888052511249E-3</v>
      </c>
      <c r="V71" s="97">
        <f>_xll.qlQuoteValue(P71,_xll.ohTrigger(Trigger,Trigger6M,InterestRatesTrigger))</f>
        <v>8.1200000000000005E-3</v>
      </c>
      <c r="W71" s="94" t="b">
        <f t="shared" si="12"/>
        <v>1</v>
      </c>
      <c r="X71" s="124">
        <f t="shared" si="9"/>
        <v>-3.9111947488755516E-2</v>
      </c>
      <c r="Y71" s="50" t="b">
        <f>ABS(X71/10000)&lt;=ABS('General Settings'!$D$31)</f>
        <v>1</v>
      </c>
      <c r="AA71" s="50" t="str">
        <f>_xll.qlSwapIndex(,,O71,SettlementDays,Currency,Calendar,FixedLegTenor,FixedLegBDC,FixedLegDayCounter,Index6M,DiscountingCurve,Permanent,Trigger,ObjectOverwrite)</f>
        <v>obj_00658#0003</v>
      </c>
      <c r="AB71" s="115"/>
      <c r="AC71" s="115"/>
      <c r="AD71" s="87"/>
      <c r="AH71" s="50" t="str">
        <v/>
      </c>
    </row>
    <row r="72" spans="10:34" x14ac:dyDescent="0.2">
      <c r="M72" s="94" t="s">
        <v>60</v>
      </c>
      <c r="N72" s="94"/>
      <c r="O72" s="94" t="s">
        <v>125</v>
      </c>
      <c r="P72" s="94" t="str">
        <f t="shared" si="10"/>
        <v>EURAB6E29Y_Quote</v>
      </c>
      <c r="Q72" s="174"/>
      <c r="R72" s="106">
        <f t="shared" si="11"/>
        <v>42552</v>
      </c>
      <c r="S72" s="106">
        <f>_xll.qlInterestRateIndexValueDate(AA72,R72)</f>
        <v>42556</v>
      </c>
      <c r="T72" s="106">
        <f>_xll.qlInterestRateIndexMaturity(AA72,S72)</f>
        <v>53148</v>
      </c>
      <c r="U72" s="97">
        <f>_xll.qlIndexFixing(AA72,R72,TRUE,_xll.ohTrigger(Trigger,Trigger6M,InterestRatesTrigger))</f>
        <v>8.1094373660391631E-3</v>
      </c>
      <c r="V72" s="97">
        <f>_xll.qlQuoteValue(P72,_xll.ohTrigger(Trigger,Trigger6M,InterestRatesTrigger))</f>
        <v>8.1100000000000009E-3</v>
      </c>
      <c r="W72" s="94" t="b">
        <f t="shared" si="12"/>
        <v>1</v>
      </c>
      <c r="X72" s="124">
        <f t="shared" si="9"/>
        <v>-5.6263396083777728E-3</v>
      </c>
      <c r="Y72" s="50" t="b">
        <f>ABS(X72/10000)&lt;=ABS('General Settings'!$D$31)</f>
        <v>1</v>
      </c>
      <c r="AA72" s="50" t="str">
        <f>_xll.qlSwapIndex(,,O72,SettlementDays,Currency,Calendar,FixedLegTenor,FixedLegBDC,FixedLegDayCounter,Index6M,DiscountingCurve,Permanent,Trigger,ObjectOverwrite)</f>
        <v>obj_0072c#0003</v>
      </c>
      <c r="AB72" s="115"/>
      <c r="AC72" s="115"/>
      <c r="AD72" s="87"/>
      <c r="AH72" s="50" t="str">
        <v/>
      </c>
    </row>
    <row r="73" spans="10:34" x14ac:dyDescent="0.2">
      <c r="M73" s="94" t="s">
        <v>60</v>
      </c>
      <c r="N73" s="94"/>
      <c r="O73" s="94" t="s">
        <v>92</v>
      </c>
      <c r="P73" s="94" t="str">
        <f t="shared" si="10"/>
        <v>EURAB6E30Y_Quote</v>
      </c>
      <c r="Q73" s="174"/>
      <c r="R73" s="106">
        <f t="shared" si="11"/>
        <v>42552</v>
      </c>
      <c r="S73" s="106">
        <f>_xll.qlInterestRateIndexValueDate(AA73,R73)</f>
        <v>42556</v>
      </c>
      <c r="T73" s="106">
        <f>_xll.qlInterestRateIndexMaturity(AA73,S73)</f>
        <v>53513</v>
      </c>
      <c r="U73" s="97">
        <f>_xll.qlIndexFixing(AA73,R73,TRUE,_xll.ohTrigger(Trigger,Trigger6M,InterestRatesTrigger))</f>
        <v>8.1000000000226498E-3</v>
      </c>
      <c r="V73" s="97">
        <f>_xll.qlQuoteValue(P73,_xll.ohTrigger(Trigger,Trigger6M,InterestRatesTrigger))</f>
        <v>8.1000000000000013E-3</v>
      </c>
      <c r="W73" s="94" t="b">
        <f t="shared" si="12"/>
        <v>1</v>
      </c>
      <c r="X73" s="124">
        <f t="shared" si="9"/>
        <v>2.2648549702353193E-10</v>
      </c>
      <c r="Y73" s="50" t="b">
        <f>ABS(X73/10000)&lt;=ABS('General Settings'!$D$31)</f>
        <v>1</v>
      </c>
      <c r="AA73" s="50" t="str">
        <f>_xll.qlSwapIndex(,,O73,SettlementDays,Currency,Calendar,FixedLegTenor,FixedLegBDC,FixedLegDayCounter,Index6M,DiscountingCurve,Permanent,Trigger,ObjectOverwrite)</f>
        <v>obj_005ba#0003</v>
      </c>
      <c r="AB73" s="115"/>
      <c r="AC73" s="115"/>
      <c r="AD73" s="87"/>
      <c r="AH73" s="50" t="str">
        <v/>
      </c>
    </row>
    <row r="74" spans="10:34" x14ac:dyDescent="0.2">
      <c r="M74" s="94" t="s">
        <v>60</v>
      </c>
      <c r="N74" s="94"/>
      <c r="O74" s="94" t="s">
        <v>93</v>
      </c>
      <c r="P74" s="94" t="str">
        <f t="shared" si="10"/>
        <v>EURAB6E35Y_Quote</v>
      </c>
      <c r="Q74" s="174"/>
      <c r="R74" s="106">
        <f t="shared" si="11"/>
        <v>42552</v>
      </c>
      <c r="S74" s="106">
        <f>_xll.qlInterestRateIndexValueDate(AA74,R74)</f>
        <v>42556</v>
      </c>
      <c r="T74" s="106">
        <f>_xll.qlInterestRateIndexMaturity(AA74,S74)</f>
        <v>55339</v>
      </c>
      <c r="U74" s="97">
        <f>_xll.qlIndexFixing(AA74,R74,TRUE,_xll.ohTrigger(Trigger,Trigger6M,InterestRatesTrigger))</f>
        <v>8.0499999998532908E-3</v>
      </c>
      <c r="V74" s="97">
        <f>_xll.qlQuoteValue(P74,_xll.ohTrigger(Trigger,Trigger6M,InterestRatesTrigger))</f>
        <v>8.0499999999999999E-3</v>
      </c>
      <c r="W74" s="94" t="b">
        <f t="shared" si="12"/>
        <v>1</v>
      </c>
      <c r="X74" s="124">
        <f t="shared" si="9"/>
        <v>-1.4670903381031053E-9</v>
      </c>
      <c r="Y74" s="50" t="b">
        <f>ABS(X74/10000)&lt;=ABS('General Settings'!$D$31)</f>
        <v>1</v>
      </c>
      <c r="AA74" s="50" t="str">
        <f>_xll.qlSwapIndex(,,O74,SettlementDays,Currency,Calendar,FixedLegTenor,FixedLegBDC,FixedLegDayCounter,Index6M,DiscountingCurve,Permanent,Trigger,ObjectOverwrite)</f>
        <v>obj_005f0#0003</v>
      </c>
      <c r="AB74" s="115"/>
      <c r="AC74" s="115"/>
      <c r="AD74" s="87"/>
      <c r="AH74" s="50" t="str">
        <v/>
      </c>
    </row>
    <row r="75" spans="10:34" x14ac:dyDescent="0.2">
      <c r="M75" s="94" t="s">
        <v>60</v>
      </c>
      <c r="N75" s="94"/>
      <c r="O75" s="94" t="s">
        <v>94</v>
      </c>
      <c r="P75" s="94" t="str">
        <f t="shared" si="10"/>
        <v>EURAB6E40Y_Quote</v>
      </c>
      <c r="Q75" s="174"/>
      <c r="R75" s="106">
        <f t="shared" si="11"/>
        <v>42552</v>
      </c>
      <c r="S75" s="106">
        <f>_xll.qlInterestRateIndexValueDate(AA75,R75)</f>
        <v>42556</v>
      </c>
      <c r="T75" s="106">
        <f>_xll.qlInterestRateIndexMaturity(AA75,S75)</f>
        <v>57166</v>
      </c>
      <c r="U75" s="97">
        <f>_xll.qlIndexFixing(AA75,R75,TRUE,_xll.ohTrigger(Trigger,Trigger6M,InterestRatesTrigger))</f>
        <v>7.9600000004573686E-3</v>
      </c>
      <c r="V75" s="97">
        <f>_xll.qlQuoteValue(P75,_xll.ohTrigger(Trigger,Trigger6M,InterestRatesTrigger))</f>
        <v>7.9600000000000001E-3</v>
      </c>
      <c r="W75" s="94" t="b">
        <f t="shared" si="12"/>
        <v>1</v>
      </c>
      <c r="X75" s="124">
        <f t="shared" si="9"/>
        <v>4.5736851805866507E-9</v>
      </c>
      <c r="Y75" s="50" t="b">
        <f>ABS(X75/10000)&lt;=ABS('General Settings'!$D$31)</f>
        <v>1</v>
      </c>
      <c r="AA75" s="50" t="str">
        <f>_xll.qlSwapIndex(,,O75,SettlementDays,Currency,Calendar,FixedLegTenor,FixedLegBDC,FixedLegDayCounter,Index6M,DiscountingCurve,Permanent,Trigger,ObjectOverwrite)</f>
        <v>obj_005a4#0003</v>
      </c>
      <c r="AB75" s="115"/>
      <c r="AC75" s="115"/>
      <c r="AD75" s="87"/>
      <c r="AH75" s="50" t="str">
        <v/>
      </c>
    </row>
    <row r="76" spans="10:34" x14ac:dyDescent="0.2">
      <c r="M76" s="94" t="s">
        <v>60</v>
      </c>
      <c r="N76" s="94"/>
      <c r="O76" s="94" t="s">
        <v>95</v>
      </c>
      <c r="P76" s="94" t="str">
        <f t="shared" si="10"/>
        <v>EURAB6E50Y_Quote</v>
      </c>
      <c r="Q76" s="174"/>
      <c r="R76" s="106">
        <f t="shared" si="11"/>
        <v>42552</v>
      </c>
      <c r="S76" s="106">
        <f>_xll.qlInterestRateIndexValueDate(AA76,R76)</f>
        <v>42556</v>
      </c>
      <c r="T76" s="106">
        <f>_xll.qlInterestRateIndexMaturity(AA76,S76)</f>
        <v>60818</v>
      </c>
      <c r="U76" s="97">
        <f>_xll.qlIndexFixing(AA76,R76,TRUE,_xll.ohTrigger(Trigger,Trigger6M,InterestRatesTrigger))</f>
        <v>7.489999999936308E-3</v>
      </c>
      <c r="V76" s="97">
        <f>_xll.qlQuoteValue(P76,_xll.ohTrigger(Trigger,Trigger6M,InterestRatesTrigger))</f>
        <v>7.4900000000000001E-3</v>
      </c>
      <c r="W76" s="94" t="b">
        <f t="shared" si="12"/>
        <v>1</v>
      </c>
      <c r="X76" s="124">
        <f t="shared" si="9"/>
        <v>-6.3692107143964449E-10</v>
      </c>
      <c r="Y76" s="50" t="b">
        <f>ABS(X76/10000)&lt;=ABS('General Settings'!$D$31)</f>
        <v>1</v>
      </c>
      <c r="AA76" s="50" t="str">
        <f>_xll.qlSwapIndex(,,O76,SettlementDays,Currency,Calendar,FixedLegTenor,FixedLegBDC,FixedLegDayCounter,Index6M,DiscountingCurve,Permanent,Trigger,ObjectOverwrite)</f>
        <v>obj_0075a#0003</v>
      </c>
      <c r="AB76" s="115"/>
      <c r="AC76" s="115"/>
      <c r="AD76" s="87"/>
      <c r="AH76" s="50" t="str">
        <v/>
      </c>
    </row>
    <row r="77" spans="10:34" x14ac:dyDescent="0.2">
      <c r="M77" s="94" t="s">
        <v>60</v>
      </c>
      <c r="N77" s="94"/>
      <c r="O77" s="94" t="s">
        <v>126</v>
      </c>
      <c r="P77" s="94" t="str">
        <f t="shared" si="10"/>
        <v>EURAB6E60Y_Quote</v>
      </c>
      <c r="Q77" s="174"/>
      <c r="R77" s="106">
        <f t="shared" si="11"/>
        <v>42552</v>
      </c>
      <c r="S77" s="106">
        <f>_xll.qlInterestRateIndexValueDate(AA77,R77)</f>
        <v>42556</v>
      </c>
      <c r="T77" s="106">
        <f>_xll.qlInterestRateIndexMaturity(AA77,S77)</f>
        <v>64472</v>
      </c>
      <c r="U77" s="97">
        <f>_xll.qlIndexFixing(AA77,R77,TRUE,_xll.ohTrigger(Trigger,Trigger6M,InterestRatesTrigger))</f>
        <v>7.2400000000318035E-3</v>
      </c>
      <c r="V77" s="97">
        <f>_xll.qlQuoteValue(P77,_xll.ohTrigger(Trigger,Trigger6M,InterestRatesTrigger))</f>
        <v>7.2399999999999999E-3</v>
      </c>
      <c r="W77" s="94" t="b">
        <f t="shared" si="12"/>
        <v>1</v>
      </c>
      <c r="X77" s="124">
        <f t="shared" si="9"/>
        <v>3.1803552846820793E-10</v>
      </c>
      <c r="Y77" s="51" t="b">
        <f>ABS(X77/10000)&lt;=ABS('General Settings'!$D$31)</f>
        <v>1</v>
      </c>
      <c r="AA77" s="50" t="str">
        <f>_xll.qlSwapIndex(,,O77,SettlementDays,Currency,Calendar,FixedLegTenor,FixedLegBDC,FixedLegDayCounter,Index6M,DiscountingCurve,Permanent,Trigger,ObjectOverwrite)</f>
        <v>obj_006be#0003</v>
      </c>
      <c r="AB77" s="115"/>
      <c r="AC77" s="115"/>
      <c r="AD77" s="87"/>
      <c r="AH77" s="50" t="str">
        <v/>
      </c>
    </row>
    <row r="78" spans="10:34" x14ac:dyDescent="0.2">
      <c r="M78" s="93" t="s">
        <v>155</v>
      </c>
      <c r="N78" s="93" t="s">
        <v>33</v>
      </c>
      <c r="O78" s="93" t="s">
        <v>33</v>
      </c>
      <c r="P78" s="93" t="str">
        <f t="shared" ref="P78:P141" si="13">Currency&amp;SUBSTITUTE(N78,"Y","F")&amp;O78&amp;QuoteSuffix</f>
        <v>EUR1F1Y_Quote</v>
      </c>
      <c r="Q78" s="172"/>
      <c r="R78" s="105">
        <f>_xll.qlInterestRateIndexFixingDate(AA78,S78)</f>
        <v>42919</v>
      </c>
      <c r="S78" s="105">
        <f>_xll.qlCalendarAdvance(Calendar,SettlementDate,N78,"mf",TRUE,Trigger)</f>
        <v>42921</v>
      </c>
      <c r="T78" s="105">
        <f>_xll.qlInterestRateIndexMaturity(AA78,S78)</f>
        <v>43286</v>
      </c>
      <c r="U78" s="96">
        <f>_xll.qlIndexFixing(AA78,R78,TRUE,_xll.ohTrigger(Trigger,Trigger6M,InterestRatesTrigger))</f>
        <v>-2.3233799878854852E-3</v>
      </c>
      <c r="V78" s="96">
        <f>_xll.qlQuoteValue(P78,_xll.ohTrigger(Trigger,Trigger6M,InterestRatesTrigger))</f>
        <v>-2.3400000000000001E-3</v>
      </c>
      <c r="W78" s="93" t="b">
        <f t="shared" ref="W78" si="14">NOT(ISERROR(V78))</f>
        <v>1</v>
      </c>
      <c r="X78" s="125">
        <f t="shared" ref="X78" si="15">(U78-V78)*10000</f>
        <v>0.16620012114514862</v>
      </c>
      <c r="Y78" s="52" t="b">
        <f>ABS(X78/10000)&lt;=ABS('General Settings'!$D$32)</f>
        <v>1</v>
      </c>
      <c r="AA78" s="52" t="str">
        <f>_xll.qlSwapIndex(,,O78,SettlementDays,Currency,Calendar,FixedLegTenor,FixedLegBDC,FixedLegDayCounter,Index6M,DiscountingCurve,Permanent,Trigger,ObjectOverwrite)</f>
        <v>obj_00726#0003</v>
      </c>
      <c r="AB78" s="52" t="str">
        <f>_xll.qlVanillaSwapFromSwapIndex(,AA78,R78)</f>
        <v>obj_008b3#0003</v>
      </c>
      <c r="AC78" s="115"/>
      <c r="AD78" s="87"/>
      <c r="AH78" s="50" t="str">
        <v/>
      </c>
    </row>
    <row r="79" spans="10:34" x14ac:dyDescent="0.2">
      <c r="M79" s="94" t="s">
        <v>155</v>
      </c>
      <c r="N79" s="94" t="s">
        <v>33</v>
      </c>
      <c r="O79" s="94" t="s">
        <v>78</v>
      </c>
      <c r="P79" s="94" t="str">
        <f t="shared" si="13"/>
        <v>EUR1F2Y_Quote</v>
      </c>
      <c r="Q79" s="174"/>
      <c r="R79" s="106">
        <f>_xll.qlInterestRateIndexFixingDate(AA79,S79)</f>
        <v>42919</v>
      </c>
      <c r="S79" s="106">
        <f>_xll.qlCalendarAdvance(Calendar,SettlementDate,N79,"mf",TRUE,Trigger)</f>
        <v>42921</v>
      </c>
      <c r="T79" s="106">
        <f>_xll.qlInterestRateIndexMaturity(AA79,S79)</f>
        <v>43651</v>
      </c>
      <c r="U79" s="97">
        <f>_xll.qlIndexFixing(AA79,R79,TRUE,_xll.ohTrigger(Trigger,Trigger6M,InterestRatesTrigger))</f>
        <v>-2.1929896856731209E-3</v>
      </c>
      <c r="V79" s="97">
        <f>_xll.qlQuoteValue(P79,_xll.ohTrigger(Trigger,Trigger6M,InterestRatesTrigger))</f>
        <v>-2.1800000000000001E-3</v>
      </c>
      <c r="W79" s="94" t="b">
        <f t="shared" ref="W79:W142" si="16">NOT(ISERROR(V79))</f>
        <v>1</v>
      </c>
      <c r="X79" s="124">
        <f>(U79-V79)*10000</f>
        <v>-0.12989685673120854</v>
      </c>
      <c r="Y79" s="50" t="b">
        <f>ABS(X79/10000)&lt;=ABS('General Settings'!$D$32)</f>
        <v>1</v>
      </c>
      <c r="AA79" s="50" t="str">
        <f>_xll.qlSwapIndex(,,O79,SettlementDays,Currency,Calendar,FixedLegTenor,FixedLegBDC,FixedLegDayCounter,Index6M,DiscountingCurve,Permanent,Trigger,ObjectOverwrite)</f>
        <v>obj_006c6#0003</v>
      </c>
      <c r="AB79" s="50" t="str">
        <f>_xll.qlVanillaSwapFromSwapIndex(,AA79,R79)</f>
        <v>obj_008ba#0003</v>
      </c>
      <c r="AC79" s="115"/>
      <c r="AD79" s="87"/>
      <c r="AH79" s="50" t="str">
        <v/>
      </c>
    </row>
    <row r="80" spans="10:34" x14ac:dyDescent="0.2">
      <c r="M80" s="94" t="s">
        <v>155</v>
      </c>
      <c r="N80" s="94" t="s">
        <v>33</v>
      </c>
      <c r="O80" s="94" t="s">
        <v>79</v>
      </c>
      <c r="P80" s="94" t="str">
        <f t="shared" si="13"/>
        <v>EUR1F3Y_Quote</v>
      </c>
      <c r="Q80" s="174"/>
      <c r="R80" s="106">
        <f>_xll.qlInterestRateIndexFixingDate(AA80,S80)</f>
        <v>42919</v>
      </c>
      <c r="S80" s="106">
        <f>_xll.qlCalendarAdvance(Calendar,SettlementDate,N80,"mf",TRUE,Trigger)</f>
        <v>42921</v>
      </c>
      <c r="T80" s="106">
        <f>_xll.qlInterestRateIndexMaturity(AA80,S80)</f>
        <v>44018</v>
      </c>
      <c r="U80" s="97">
        <f>_xll.qlIndexFixing(AA80,R80,TRUE,_xll.ohTrigger(Trigger,Trigger6M,InterestRatesTrigger))</f>
        <v>-1.7031213989209466E-3</v>
      </c>
      <c r="V80" s="97">
        <f>_xll.qlQuoteValue(P80,_xll.ohTrigger(Trigger,Trigger6M,InterestRatesTrigger))</f>
        <v>-1.6900000000000001E-3</v>
      </c>
      <c r="W80" s="94" t="b">
        <f t="shared" si="16"/>
        <v>1</v>
      </c>
      <c r="X80" s="124">
        <f t="shared" ref="X80:X142" si="17">(U80-V80)*10000</f>
        <v>-0.13121398920946459</v>
      </c>
      <c r="Y80" s="50" t="b">
        <f>ABS(X80/10000)&lt;=ABS('General Settings'!$D$32)</f>
        <v>1</v>
      </c>
      <c r="AA80" s="50" t="str">
        <f>_xll.qlSwapIndex(,,O80,SettlementDays,Currency,Calendar,FixedLegTenor,FixedLegBDC,FixedLegDayCounter,Index6M,DiscountingCurve,Permanent,Trigger,ObjectOverwrite)</f>
        <v>obj_0064a#0003</v>
      </c>
      <c r="AB80" s="50" t="str">
        <f>_xll.qlVanillaSwapFromSwapIndex(,AA80,R80)</f>
        <v>obj_0083f#0003</v>
      </c>
      <c r="AC80" s="115"/>
      <c r="AD80" s="87"/>
      <c r="AH80" s="50" t="str">
        <v/>
      </c>
    </row>
    <row r="81" spans="13:34" x14ac:dyDescent="0.2">
      <c r="M81" s="94" t="s">
        <v>155</v>
      </c>
      <c r="N81" s="94" t="s">
        <v>33</v>
      </c>
      <c r="O81" s="94" t="s">
        <v>80</v>
      </c>
      <c r="P81" s="94" t="str">
        <f t="shared" si="13"/>
        <v>EUR1F4Y_Quote</v>
      </c>
      <c r="Q81" s="174"/>
      <c r="R81" s="106">
        <f>_xll.qlInterestRateIndexFixingDate(AA81,S81)</f>
        <v>42919</v>
      </c>
      <c r="S81" s="106">
        <f>_xll.qlCalendarAdvance(Calendar,SettlementDate,N81,"mf",TRUE,Trigger)</f>
        <v>42921</v>
      </c>
      <c r="T81" s="106">
        <f>_xll.qlInterestRateIndexMaturity(AA81,S81)</f>
        <v>44382</v>
      </c>
      <c r="U81" s="97">
        <f>_xll.qlIndexFixing(AA81,R81,TRUE,_xll.ohTrigger(Trigger,Trigger6M,InterestRatesTrigger))</f>
        <v>-9.4670364722980254E-4</v>
      </c>
      <c r="V81" s="97">
        <f>_xll.qlQuoteValue(P81,_xll.ohTrigger(Trigger,Trigger6M,InterestRatesTrigger))</f>
        <v>-9.3999999999999997E-4</v>
      </c>
      <c r="W81" s="94" t="b">
        <f t="shared" si="16"/>
        <v>1</v>
      </c>
      <c r="X81" s="124">
        <f t="shared" si="17"/>
        <v>-6.7036472298025701E-2</v>
      </c>
      <c r="Y81" s="50" t="b">
        <f>ABS(X81/10000)&lt;=ABS('General Settings'!$D$32)</f>
        <v>1</v>
      </c>
      <c r="AA81" s="50" t="str">
        <f>_xll.qlSwapIndex(,,O81,SettlementDays,Currency,Calendar,FixedLegTenor,FixedLegBDC,FixedLegDayCounter,Index6M,DiscountingCurve,Permanent,Trigger,ObjectOverwrite)</f>
        <v>obj_0067a#0003</v>
      </c>
      <c r="AB81" s="50" t="str">
        <f>_xll.qlVanillaSwapFromSwapIndex(,AA81,R81)</f>
        <v>obj_00780#0003</v>
      </c>
      <c r="AC81" s="115"/>
      <c r="AD81" s="87"/>
      <c r="AH81" s="50" t="str">
        <v/>
      </c>
    </row>
    <row r="82" spans="13:34" x14ac:dyDescent="0.2">
      <c r="M82" s="94" t="s">
        <v>155</v>
      </c>
      <c r="N82" s="94" t="s">
        <v>33</v>
      </c>
      <c r="O82" s="94" t="s">
        <v>81</v>
      </c>
      <c r="P82" s="94" t="str">
        <f t="shared" si="13"/>
        <v>EUR1F5Y_Quote</v>
      </c>
      <c r="Q82" s="174"/>
      <c r="R82" s="106">
        <f>_xll.qlInterestRateIndexFixingDate(AA82,S82)</f>
        <v>42919</v>
      </c>
      <c r="S82" s="106">
        <f>_xll.qlCalendarAdvance(Calendar,SettlementDate,N82,"mf",TRUE,Trigger)</f>
        <v>42921</v>
      </c>
      <c r="T82" s="106">
        <f>_xll.qlInterestRateIndexMaturity(AA82,S82)</f>
        <v>44747</v>
      </c>
      <c r="U82" s="97">
        <f>_xll.qlIndexFixing(AA82,R82,TRUE,_xll.ohTrigger(Trigger,Trigger6M,InterestRatesTrigger))</f>
        <v>-5.5840436035607791E-6</v>
      </c>
      <c r="V82" s="97">
        <f>_xll.qlQuoteValue(P82,_xll.ohTrigger(Trigger,Trigger6M,InterestRatesTrigger))</f>
        <v>0</v>
      </c>
      <c r="W82" s="94" t="b">
        <f t="shared" si="16"/>
        <v>1</v>
      </c>
      <c r="X82" s="124">
        <f t="shared" si="17"/>
        <v>-5.5840436035607795E-2</v>
      </c>
      <c r="Y82" s="50" t="b">
        <f>ABS(X82/10000)&lt;=ABS('General Settings'!$D$32)</f>
        <v>1</v>
      </c>
      <c r="AA82" s="50" t="str">
        <f>_xll.qlSwapIndex(,,O82,SettlementDays,Currency,Calendar,FixedLegTenor,FixedLegBDC,FixedLegDayCounter,Index6M,DiscountingCurve,Permanent,Trigger,ObjectOverwrite)</f>
        <v>obj_0066c#0003</v>
      </c>
      <c r="AB82" s="50" t="str">
        <f>_xll.qlVanillaSwapFromSwapIndex(,AA82,R82)</f>
        <v>obj_007ce#0003</v>
      </c>
      <c r="AC82" s="115"/>
      <c r="AD82" s="87"/>
      <c r="AH82" s="50" t="str">
        <v/>
      </c>
    </row>
    <row r="83" spans="13:34" x14ac:dyDescent="0.2">
      <c r="M83" s="94" t="s">
        <v>155</v>
      </c>
      <c r="N83" s="94" t="s">
        <v>33</v>
      </c>
      <c r="O83" s="94" t="s">
        <v>82</v>
      </c>
      <c r="P83" s="94" t="str">
        <f t="shared" si="13"/>
        <v>EUR1F6Y_Quote</v>
      </c>
      <c r="Q83" s="174"/>
      <c r="R83" s="106">
        <f>_xll.qlInterestRateIndexFixingDate(AA83,S83)</f>
        <v>42919</v>
      </c>
      <c r="S83" s="106">
        <f>_xll.qlCalendarAdvance(Calendar,SettlementDate,N83,"mf",TRUE,Trigger)</f>
        <v>42921</v>
      </c>
      <c r="T83" s="106">
        <f>_xll.qlInterestRateIndexMaturity(AA83,S83)</f>
        <v>45112</v>
      </c>
      <c r="U83" s="97">
        <f>_xll.qlIndexFixing(AA83,R83,TRUE,_xll.ohTrigger(Trigger,Trigger6M,InterestRatesTrigger))</f>
        <v>1.0583221800329859E-3</v>
      </c>
      <c r="V83" s="97">
        <f>_xll.qlQuoteValue(P83,_xll.ohTrigger(Trigger,Trigger6M,InterestRatesTrigger))</f>
        <v>1.06E-3</v>
      </c>
      <c r="W83" s="94" t="b">
        <f t="shared" si="16"/>
        <v>1</v>
      </c>
      <c r="X83" s="124">
        <f t="shared" si="17"/>
        <v>-1.677819967014051E-2</v>
      </c>
      <c r="Y83" s="50" t="b">
        <f>ABS(X83/10000)&lt;=ABS('General Settings'!$D$32)</f>
        <v>1</v>
      </c>
      <c r="AA83" s="50" t="str">
        <f>_xll.qlSwapIndex(,,O83,SettlementDays,Currency,Calendar,FixedLegTenor,FixedLegBDC,FixedLegDayCounter,Index6M,DiscountingCurve,Permanent,Trigger,ObjectOverwrite)</f>
        <v>obj_005c0#0003</v>
      </c>
      <c r="AB83" s="50" t="str">
        <f>_xll.qlVanillaSwapFromSwapIndex(,AA83,R83)</f>
        <v>obj_0087a#0003</v>
      </c>
      <c r="AC83" s="115"/>
      <c r="AD83" s="87"/>
      <c r="AH83" s="50" t="str">
        <v/>
      </c>
    </row>
    <row r="84" spans="13:34" x14ac:dyDescent="0.2">
      <c r="M84" s="94" t="s">
        <v>155</v>
      </c>
      <c r="N84" s="94" t="s">
        <v>33</v>
      </c>
      <c r="O84" s="94" t="s">
        <v>83</v>
      </c>
      <c r="P84" s="94" t="str">
        <f t="shared" si="13"/>
        <v>EUR1F7Y_Quote</v>
      </c>
      <c r="Q84" s="174"/>
      <c r="R84" s="106">
        <f>_xll.qlInterestRateIndexFixingDate(AA84,S84)</f>
        <v>42919</v>
      </c>
      <c r="S84" s="106">
        <f>_xll.qlCalendarAdvance(Calendar,SettlementDate,N84,"mf",TRUE,Trigger)</f>
        <v>42921</v>
      </c>
      <c r="T84" s="106">
        <f>_xll.qlInterestRateIndexMaturity(AA84,S84)</f>
        <v>45478</v>
      </c>
      <c r="U84" s="97">
        <f>_xll.qlIndexFixing(AA84,R84,TRUE,_xll.ohTrigger(Trigger,Trigger6M,InterestRatesTrigger))</f>
        <v>2.1386311931794614E-3</v>
      </c>
      <c r="V84" s="97">
        <f>_xll.qlQuoteValue(P84,_xll.ohTrigger(Trigger,Trigger6M,InterestRatesTrigger))</f>
        <v>2.15E-3</v>
      </c>
      <c r="W84" s="94" t="b">
        <f t="shared" si="16"/>
        <v>1</v>
      </c>
      <c r="X84" s="124">
        <f t="shared" si="17"/>
        <v>-0.11368806820538646</v>
      </c>
      <c r="Y84" s="50" t="b">
        <f>ABS(X84/10000)&lt;=ABS('General Settings'!$D$32)</f>
        <v>1</v>
      </c>
      <c r="AA84" s="50" t="str">
        <f>_xll.qlSwapIndex(,,O84,SettlementDays,Currency,Calendar,FixedLegTenor,FixedLegBDC,FixedLegDayCounter,Index6M,DiscountingCurve,Permanent,Trigger,ObjectOverwrite)</f>
        <v>obj_005dd#0003</v>
      </c>
      <c r="AB84" s="50" t="str">
        <f>_xll.qlVanillaSwapFromSwapIndex(,AA84,R84)</f>
        <v>obj_0080a#0003</v>
      </c>
      <c r="AC84" s="115"/>
      <c r="AD84" s="87"/>
      <c r="AH84" s="50" t="str">
        <v/>
      </c>
    </row>
    <row r="85" spans="13:34" x14ac:dyDescent="0.2">
      <c r="M85" s="94" t="s">
        <v>155</v>
      </c>
      <c r="N85" s="94" t="s">
        <v>33</v>
      </c>
      <c r="O85" s="94" t="s">
        <v>84</v>
      </c>
      <c r="P85" s="94" t="str">
        <f t="shared" si="13"/>
        <v>EUR1F8Y_Quote</v>
      </c>
      <c r="Q85" s="174"/>
      <c r="R85" s="106">
        <f>_xll.qlInterestRateIndexFixingDate(AA85,S85)</f>
        <v>42919</v>
      </c>
      <c r="S85" s="106">
        <f>_xll.qlCalendarAdvance(Calendar,SettlementDate,N85,"mf",TRUE,Trigger)</f>
        <v>42921</v>
      </c>
      <c r="T85" s="106">
        <f>_xll.qlInterestRateIndexMaturity(AA85,S85)</f>
        <v>45845</v>
      </c>
      <c r="U85" s="97">
        <f>_xll.qlIndexFixing(AA85,R85,TRUE,_xll.ohTrigger(Trigger,Trigger6M,InterestRatesTrigger))</f>
        <v>3.1879281664658164E-3</v>
      </c>
      <c r="V85" s="97">
        <f>_xll.qlQuoteValue(P85,_xll.ohTrigger(Trigger,Trigger6M,InterestRatesTrigger))</f>
        <v>3.2000000000000002E-3</v>
      </c>
      <c r="W85" s="94" t="b">
        <f t="shared" si="16"/>
        <v>1</v>
      </c>
      <c r="X85" s="124">
        <f t="shared" si="17"/>
        <v>-0.12071833534183732</v>
      </c>
      <c r="Y85" s="50" t="b">
        <f>ABS(X85/10000)&lt;=ABS('General Settings'!$D$32)</f>
        <v>1</v>
      </c>
      <c r="AA85" s="50" t="str">
        <f>_xll.qlSwapIndex(,,O85,SettlementDays,Currency,Calendar,FixedLegTenor,FixedLegBDC,FixedLegDayCounter,Index6M,DiscountingCurve,Permanent,Trigger,ObjectOverwrite)</f>
        <v>obj_00600#0003</v>
      </c>
      <c r="AB85" s="50" t="str">
        <f>_xll.qlVanillaSwapFromSwapIndex(,AA85,R85)</f>
        <v>obj_007cf#0003</v>
      </c>
      <c r="AC85" s="115"/>
      <c r="AD85" s="87"/>
      <c r="AH85" s="50" t="str">
        <v/>
      </c>
    </row>
    <row r="86" spans="13:34" x14ac:dyDescent="0.2">
      <c r="M86" s="94" t="s">
        <v>155</v>
      </c>
      <c r="N86" s="94" t="s">
        <v>33</v>
      </c>
      <c r="O86" s="94" t="s">
        <v>85</v>
      </c>
      <c r="P86" s="94" t="str">
        <f t="shared" si="13"/>
        <v>EUR1F9Y_Quote</v>
      </c>
      <c r="Q86" s="174"/>
      <c r="R86" s="106">
        <f>_xll.qlInterestRateIndexFixingDate(AA86,S86)</f>
        <v>42919</v>
      </c>
      <c r="S86" s="106">
        <f>_xll.qlCalendarAdvance(Calendar,SettlementDate,N86,"mf",TRUE,Trigger)</f>
        <v>42921</v>
      </c>
      <c r="T86" s="106">
        <f>_xll.qlInterestRateIndexMaturity(AA86,S86)</f>
        <v>46209</v>
      </c>
      <c r="U86" s="97">
        <f>_xll.qlIndexFixing(AA86,R86,TRUE,_xll.ohTrigger(Trigger,Trigger6M,InterestRatesTrigger))</f>
        <v>4.136542968508107E-3</v>
      </c>
      <c r="V86" s="97">
        <f>_xll.qlQuoteValue(P86,_xll.ohTrigger(Trigger,Trigger6M,InterestRatesTrigger))</f>
        <v>4.15E-3</v>
      </c>
      <c r="W86" s="94" t="b">
        <f t="shared" si="16"/>
        <v>1</v>
      </c>
      <c r="X86" s="124">
        <f t="shared" si="17"/>
        <v>-0.13457031491893001</v>
      </c>
      <c r="Y86" s="50" t="b">
        <f>ABS(X86/10000)&lt;=ABS('General Settings'!$D$32)</f>
        <v>1</v>
      </c>
      <c r="AA86" s="50" t="str">
        <f>_xll.qlSwapIndex(,,O86,SettlementDays,Currency,Calendar,FixedLegTenor,FixedLegBDC,FixedLegDayCounter,Index6M,DiscountingCurve,Permanent,Trigger,ObjectOverwrite)</f>
        <v>obj_0063d#0003</v>
      </c>
      <c r="AB86" s="50" t="str">
        <f>_xll.qlVanillaSwapFromSwapIndex(,AA86,R86)</f>
        <v>obj_008a8#0003</v>
      </c>
      <c r="AC86" s="115"/>
      <c r="AD86" s="87"/>
      <c r="AH86" s="50" t="str">
        <v/>
      </c>
    </row>
    <row r="87" spans="13:34" x14ac:dyDescent="0.2">
      <c r="M87" s="94" t="s">
        <v>155</v>
      </c>
      <c r="N87" s="94" t="s">
        <v>33</v>
      </c>
      <c r="O87" s="94" t="s">
        <v>86</v>
      </c>
      <c r="P87" s="94" t="str">
        <f t="shared" si="13"/>
        <v>EUR1F10Y_Quote</v>
      </c>
      <c r="Q87" s="174"/>
      <c r="R87" s="106">
        <f>_xll.qlInterestRateIndexFixingDate(AA87,S87)</f>
        <v>42919</v>
      </c>
      <c r="S87" s="106">
        <f>_xll.qlCalendarAdvance(Calendar,SettlementDate,N87,"mf",TRUE,Trigger)</f>
        <v>42921</v>
      </c>
      <c r="T87" s="106">
        <f>_xll.qlInterestRateIndexMaturity(AA87,S87)</f>
        <v>46573</v>
      </c>
      <c r="U87" s="97">
        <f>_xll.qlIndexFixing(AA87,R87,TRUE,_xll.ohTrigger(Trigger,Trigger6M,InterestRatesTrigger))</f>
        <v>4.9853960148760687E-3</v>
      </c>
      <c r="V87" s="97">
        <f>_xll.qlQuoteValue(P87,_xll.ohTrigger(Trigger,Trigger6M,InterestRatesTrigger))</f>
        <v>5.0000000000000001E-3</v>
      </c>
      <c r="W87" s="94" t="b">
        <f t="shared" si="16"/>
        <v>1</v>
      </c>
      <c r="X87" s="124">
        <f t="shared" si="17"/>
        <v>-0.14603985123931401</v>
      </c>
      <c r="Y87" s="50" t="b">
        <f>ABS(X87/10000)&lt;=ABS('General Settings'!$D$32)</f>
        <v>1</v>
      </c>
      <c r="AA87" s="50" t="str">
        <f>_xll.qlSwapIndex(,,O87,SettlementDays,Currency,Calendar,FixedLegTenor,FixedLegBDC,FixedLegDayCounter,Index6M,DiscountingCurve,Permanent,Trigger,ObjectOverwrite)</f>
        <v>obj_005c5#0003</v>
      </c>
      <c r="AB87" s="50" t="str">
        <f>_xll.qlVanillaSwapFromSwapIndex(,AA87,R87)</f>
        <v>obj_0085b#0003</v>
      </c>
      <c r="AC87" s="115"/>
      <c r="AD87" s="87"/>
      <c r="AH87" s="50" t="str">
        <v/>
      </c>
    </row>
    <row r="88" spans="13:34" x14ac:dyDescent="0.2">
      <c r="M88" s="94" t="s">
        <v>155</v>
      </c>
      <c r="N88" s="94" t="s">
        <v>33</v>
      </c>
      <c r="O88" s="94" t="s">
        <v>112</v>
      </c>
      <c r="P88" s="94" t="str">
        <f t="shared" si="13"/>
        <v>EUR1F11Y_Quote</v>
      </c>
      <c r="Q88" s="174"/>
      <c r="R88" s="106">
        <f>_xll.qlInterestRateIndexFixingDate(AA88,S88)</f>
        <v>42919</v>
      </c>
      <c r="S88" s="106">
        <f>_xll.qlCalendarAdvance(Calendar,SettlementDate,N88,"mf",TRUE,Trigger)</f>
        <v>42921</v>
      </c>
      <c r="T88" s="106">
        <f>_xll.qlInterestRateIndexMaturity(AA88,S88)</f>
        <v>46939</v>
      </c>
      <c r="U88" s="97">
        <f>_xll.qlIndexFixing(AA88,R88,TRUE,_xll.ohTrigger(Trigger,Trigger6M,InterestRatesTrigger))</f>
        <v>5.7313419415866741E-3</v>
      </c>
      <c r="V88" s="97">
        <f>_xll.qlQuoteValue(P88,_xll.ohTrigger(Trigger,Trigger6M,InterestRatesTrigger))</f>
        <v>5.7400000000000003E-3</v>
      </c>
      <c r="W88" s="94" t="b">
        <f t="shared" si="16"/>
        <v>1</v>
      </c>
      <c r="X88" s="124">
        <f t="shared" si="17"/>
        <v>-8.658058413326189E-2</v>
      </c>
      <c r="Y88" s="50" t="b">
        <f>ABS(X88/10000)&lt;=ABS('General Settings'!$D$32)</f>
        <v>1</v>
      </c>
      <c r="AA88" s="50" t="str">
        <f>_xll.qlSwapIndex(,,O88,SettlementDays,Currency,Calendar,FixedLegTenor,FixedLegBDC,FixedLegDayCounter,Index6M,DiscountingCurve,Permanent,Trigger,ObjectOverwrite)</f>
        <v>obj_00728#0003</v>
      </c>
      <c r="AB88" s="50" t="str">
        <f>_xll.qlVanillaSwapFromSwapIndex(,AA88,R88)</f>
        <v>obj_007f8#0003</v>
      </c>
      <c r="AC88" s="115"/>
      <c r="AD88" s="87"/>
      <c r="AH88" s="50" t="str">
        <v/>
      </c>
    </row>
    <row r="89" spans="13:34" x14ac:dyDescent="0.2">
      <c r="M89" s="94" t="s">
        <v>155</v>
      </c>
      <c r="N89" s="94" t="s">
        <v>33</v>
      </c>
      <c r="O89" s="94" t="s">
        <v>87</v>
      </c>
      <c r="P89" s="94" t="str">
        <f t="shared" si="13"/>
        <v>EUR1F12Y_Quote</v>
      </c>
      <c r="Q89" s="174"/>
      <c r="R89" s="106">
        <f>_xll.qlInterestRateIndexFixingDate(AA89,S89)</f>
        <v>42919</v>
      </c>
      <c r="S89" s="106">
        <f>_xll.qlCalendarAdvance(Calendar,SettlementDate,N89,"mf",TRUE,Trigger)</f>
        <v>42921</v>
      </c>
      <c r="T89" s="106">
        <f>_xll.qlInterestRateIndexMaturity(AA89,S89)</f>
        <v>47304</v>
      </c>
      <c r="U89" s="97">
        <f>_xll.qlIndexFixing(AA89,R89,TRUE,_xll.ohTrigger(Trigger,Trigger6M,InterestRatesTrigger))</f>
        <v>6.3566357371760617E-3</v>
      </c>
      <c r="V89" s="97">
        <f>_xll.qlQuoteValue(P89,_xll.ohTrigger(Trigger,Trigger6M,InterestRatesTrigger))</f>
        <v>6.3499999999999997E-3</v>
      </c>
      <c r="W89" s="94" t="b">
        <f t="shared" si="16"/>
        <v>1</v>
      </c>
      <c r="X89" s="124">
        <f t="shared" si="17"/>
        <v>6.6357371760620079E-2</v>
      </c>
      <c r="Y89" s="50" t="b">
        <f>ABS(X89/10000)&lt;=ABS('General Settings'!$D$32)</f>
        <v>1</v>
      </c>
      <c r="AA89" s="50" t="str">
        <f>_xll.qlSwapIndex(,,O89,SettlementDays,Currency,Calendar,FixedLegTenor,FixedLegBDC,FixedLegDayCounter,Index6M,DiscountingCurve,Permanent,Trigger,ObjectOverwrite)</f>
        <v>obj_006cd#0003</v>
      </c>
      <c r="AB89" s="50" t="str">
        <f>_xll.qlVanillaSwapFromSwapIndex(,AA89,R89)</f>
        <v>obj_007cc#0003</v>
      </c>
      <c r="AC89" s="115"/>
      <c r="AD89" s="87"/>
      <c r="AH89" s="50" t="str">
        <v/>
      </c>
    </row>
    <row r="90" spans="13:34" x14ac:dyDescent="0.2">
      <c r="M90" s="94" t="s">
        <v>155</v>
      </c>
      <c r="N90" s="94" t="s">
        <v>33</v>
      </c>
      <c r="O90" s="94" t="s">
        <v>113</v>
      </c>
      <c r="P90" s="94" t="str">
        <f t="shared" si="13"/>
        <v>EUR1F13Y_Quote</v>
      </c>
      <c r="Q90" s="174"/>
      <c r="R90" s="106">
        <f>_xll.qlInterestRateIndexFixingDate(AA90,S90)</f>
        <v>42919</v>
      </c>
      <c r="S90" s="106">
        <f>_xll.qlCalendarAdvance(Calendar,SettlementDate,N90,"mf",TRUE,Trigger)</f>
        <v>42921</v>
      </c>
      <c r="T90" s="106">
        <f>_xll.qlInterestRateIndexMaturity(AA90,S90)</f>
        <v>47669</v>
      </c>
      <c r="U90" s="97">
        <f>_xll.qlIndexFixing(AA90,R90,TRUE,_xll.ohTrigger(Trigger,Trigger6M,InterestRatesTrigger))</f>
        <v>6.8730550113595664E-3</v>
      </c>
      <c r="V90" s="97">
        <f>_xll.qlQuoteValue(P90,_xll.ohTrigger(Trigger,Trigger6M,InterestRatesTrigger))</f>
        <v>6.8700000000000002E-3</v>
      </c>
      <c r="W90" s="94" t="b">
        <f t="shared" si="16"/>
        <v>1</v>
      </c>
      <c r="X90" s="124">
        <f t="shared" si="17"/>
        <v>3.0550113595661371E-2</v>
      </c>
      <c r="Y90" s="50" t="b">
        <f>ABS(X90/10000)&lt;=ABS('General Settings'!$D$32)</f>
        <v>1</v>
      </c>
      <c r="AA90" s="50" t="str">
        <f>_xll.qlSwapIndex(,,O90,SettlementDays,Currency,Calendar,FixedLegTenor,FixedLegBDC,FixedLegDayCounter,Index6M,DiscountingCurve,Permanent,Trigger,ObjectOverwrite)</f>
        <v>obj_00602#0003</v>
      </c>
      <c r="AB90" s="50" t="str">
        <f>_xll.qlVanillaSwapFromSwapIndex(,AA90,R90)</f>
        <v>obj_007be#0003</v>
      </c>
      <c r="AC90" s="115"/>
      <c r="AD90" s="87"/>
      <c r="AH90" s="50" t="str">
        <v/>
      </c>
    </row>
    <row r="91" spans="13:34" x14ac:dyDescent="0.2">
      <c r="M91" s="94" t="s">
        <v>155</v>
      </c>
      <c r="N91" s="94" t="s">
        <v>33</v>
      </c>
      <c r="O91" s="94" t="s">
        <v>114</v>
      </c>
      <c r="P91" s="94" t="str">
        <f t="shared" si="13"/>
        <v>EUR1F14Y_Quote</v>
      </c>
      <c r="Q91" s="174"/>
      <c r="R91" s="106">
        <f>_xll.qlInterestRateIndexFixingDate(AA91,S91)</f>
        <v>42919</v>
      </c>
      <c r="S91" s="106">
        <f>_xll.qlCalendarAdvance(Calendar,SettlementDate,N91,"mf",TRUE,Trigger)</f>
        <v>42921</v>
      </c>
      <c r="T91" s="106">
        <f>_xll.qlInterestRateIndexMaturity(AA91,S91)</f>
        <v>48036</v>
      </c>
      <c r="U91" s="97">
        <f>_xll.qlIndexFixing(AA91,R91,TRUE,_xll.ohTrigger(Trigger,Trigger6M,InterestRatesTrigger))</f>
        <v>7.2942319029257454E-3</v>
      </c>
      <c r="V91" s="97">
        <f>_xll.qlQuoteValue(P91,_xll.ohTrigger(Trigger,Trigger6M,InterestRatesTrigger))</f>
        <v>7.3099999999999997E-3</v>
      </c>
      <c r="W91" s="94" t="b">
        <f t="shared" si="16"/>
        <v>1</v>
      </c>
      <c r="X91" s="124">
        <f t="shared" si="17"/>
        <v>-0.15768097074254223</v>
      </c>
      <c r="Y91" s="50" t="b">
        <f>ABS(X91/10000)&lt;=ABS('General Settings'!$D$32)</f>
        <v>1</v>
      </c>
      <c r="AA91" s="50" t="str">
        <f>_xll.qlSwapIndex(,,O91,SettlementDays,Currency,Calendar,FixedLegTenor,FixedLegBDC,FixedLegDayCounter,Index6M,DiscountingCurve,Permanent,Trigger,ObjectOverwrite)</f>
        <v>obj_00620#0003</v>
      </c>
      <c r="AB91" s="50" t="str">
        <f>_xll.qlVanillaSwapFromSwapIndex(,AA91,R91)</f>
        <v>obj_00872#0003</v>
      </c>
      <c r="AC91" s="115"/>
      <c r="AD91" s="87"/>
      <c r="AH91" s="50" t="str">
        <v/>
      </c>
    </row>
    <row r="92" spans="13:34" x14ac:dyDescent="0.2">
      <c r="M92" s="94" t="s">
        <v>155</v>
      </c>
      <c r="N92" s="94" t="s">
        <v>33</v>
      </c>
      <c r="O92" s="94" t="s">
        <v>88</v>
      </c>
      <c r="P92" s="94" t="str">
        <f t="shared" si="13"/>
        <v>EUR1F15Y_Quote</v>
      </c>
      <c r="Q92" s="174"/>
      <c r="R92" s="106">
        <f>_xll.qlInterestRateIndexFixingDate(AA92,S92)</f>
        <v>42919</v>
      </c>
      <c r="S92" s="106">
        <f>_xll.qlCalendarAdvance(Calendar,SettlementDate,N92,"mf",TRUE,Trigger)</f>
        <v>42921</v>
      </c>
      <c r="T92" s="106">
        <f>_xll.qlInterestRateIndexMaturity(AA92,S92)</f>
        <v>48400</v>
      </c>
      <c r="U92" s="97">
        <f>_xll.qlIndexFixing(AA92,R92,TRUE,_xll.ohTrigger(Trigger,Trigger6M,InterestRatesTrigger))</f>
        <v>7.6274123969065884E-3</v>
      </c>
      <c r="V92" s="97">
        <f>_xll.qlQuoteValue(P92,_xll.ohTrigger(Trigger,Trigger6M,InterestRatesTrigger))</f>
        <v>7.6400000000000001E-3</v>
      </c>
      <c r="W92" s="94" t="b">
        <f t="shared" si="16"/>
        <v>1</v>
      </c>
      <c r="X92" s="124">
        <f t="shared" si="17"/>
        <v>-0.12587603093411684</v>
      </c>
      <c r="Y92" s="50" t="b">
        <f>ABS(X92/10000)&lt;=ABS('General Settings'!$D$32)</f>
        <v>1</v>
      </c>
      <c r="AA92" s="50" t="str">
        <f>_xll.qlSwapIndex(,,O92,SettlementDays,Currency,Calendar,FixedLegTenor,FixedLegBDC,FixedLegDayCounter,Index6M,DiscountingCurve,Permanent,Trigger,ObjectOverwrite)</f>
        <v>obj_00655#0003</v>
      </c>
      <c r="AB92" s="50" t="str">
        <f>_xll.qlVanillaSwapFromSwapIndex(,AA92,R92)</f>
        <v>obj_007ae#0003</v>
      </c>
      <c r="AC92" s="115"/>
      <c r="AD92" s="87"/>
      <c r="AH92" s="50" t="str">
        <v/>
      </c>
    </row>
    <row r="93" spans="13:34" x14ac:dyDescent="0.2">
      <c r="M93" s="94" t="s">
        <v>155</v>
      </c>
      <c r="N93" s="94" t="s">
        <v>33</v>
      </c>
      <c r="O93" s="94" t="s">
        <v>89</v>
      </c>
      <c r="P93" s="94" t="str">
        <f t="shared" si="13"/>
        <v>EUR1F20Y_Quote</v>
      </c>
      <c r="Q93" s="174"/>
      <c r="R93" s="106">
        <f>_xll.qlInterestRateIndexFixingDate(AA93,S93)</f>
        <v>42919</v>
      </c>
      <c r="S93" s="106">
        <f>_xll.qlCalendarAdvance(Calendar,SettlementDate,N93,"mf",TRUE,Trigger)</f>
        <v>42921</v>
      </c>
      <c r="T93" s="106">
        <f>_xll.qlInterestRateIndexMaturity(AA93,S93)</f>
        <v>50227</v>
      </c>
      <c r="U93" s="97">
        <f>_xll.qlIndexFixing(AA93,R93,TRUE,_xll.ohTrigger(Trigger,Trigger6M,InterestRatesTrigger))</f>
        <v>8.4232512654024774E-3</v>
      </c>
      <c r="V93" s="97">
        <f>_xll.qlQuoteValue(P93,_xll.ohTrigger(Trigger,Trigger6M,InterestRatesTrigger))</f>
        <v>8.4399999999999996E-3</v>
      </c>
      <c r="W93" s="94" t="b">
        <f t="shared" si="16"/>
        <v>1</v>
      </c>
      <c r="X93" s="124">
        <f t="shared" si="17"/>
        <v>-0.16748734597522158</v>
      </c>
      <c r="Y93" s="50" t="b">
        <f>ABS(X93/10000)&lt;=ABS('General Settings'!$D$32)</f>
        <v>1</v>
      </c>
      <c r="AA93" s="50" t="str">
        <f>_xll.qlSwapIndex(,,O93,SettlementDays,Currency,Calendar,FixedLegTenor,FixedLegBDC,FixedLegDayCounter,Index6M,DiscountingCurve,Permanent,Trigger,ObjectOverwrite)</f>
        <v>obj_0061c#0003</v>
      </c>
      <c r="AB93" s="50" t="str">
        <f>_xll.qlVanillaSwapFromSwapIndex(,AA93,R93)</f>
        <v>obj_007f9#0003</v>
      </c>
      <c r="AC93" s="115"/>
      <c r="AD93" s="87"/>
      <c r="AH93" s="50" t="str">
        <v/>
      </c>
    </row>
    <row r="94" spans="13:34" x14ac:dyDescent="0.2">
      <c r="M94" s="94" t="s">
        <v>155</v>
      </c>
      <c r="N94" s="94" t="s">
        <v>33</v>
      </c>
      <c r="O94" s="94" t="s">
        <v>90</v>
      </c>
      <c r="P94" s="94" t="str">
        <f t="shared" si="13"/>
        <v>EUR1F25Y_Quote</v>
      </c>
      <c r="Q94" s="174"/>
      <c r="R94" s="106">
        <f>_xll.qlInterestRateIndexFixingDate(AA94,S94)</f>
        <v>42919</v>
      </c>
      <c r="S94" s="106">
        <f>_xll.qlCalendarAdvance(Calendar,SettlementDate,N94,"mf",TRUE,Trigger)</f>
        <v>42921</v>
      </c>
      <c r="T94" s="106">
        <f>_xll.qlInterestRateIndexMaturity(AA94,S94)</f>
        <v>52054</v>
      </c>
      <c r="U94" s="97">
        <f>_xll.qlIndexFixing(AA94,R94,TRUE,_xll.ohTrigger(Trigger,Trigger6M,InterestRatesTrigger))</f>
        <v>8.5423179644800798E-3</v>
      </c>
      <c r="V94" s="97">
        <f>_xll.qlQuoteValue(P94,_xll.ohTrigger(Trigger,Trigger6M,InterestRatesTrigger))</f>
        <v>8.5500000000000003E-3</v>
      </c>
      <c r="W94" s="94" t="b">
        <f t="shared" si="16"/>
        <v>1</v>
      </c>
      <c r="X94" s="124">
        <f t="shared" si="17"/>
        <v>-7.6820355199205131E-2</v>
      </c>
      <c r="Y94" s="50" t="b">
        <f>ABS(X94/10000)&lt;=ABS('General Settings'!$D$32)</f>
        <v>1</v>
      </c>
      <c r="AA94" s="50" t="str">
        <f>_xll.qlSwapIndex(,,O94,SettlementDays,Currency,Calendar,FixedLegTenor,FixedLegBDC,FixedLegDayCounter,Index6M,DiscountingCurve,Permanent,Trigger,ObjectOverwrite)</f>
        <v>obj_005b9#0003</v>
      </c>
      <c r="AB94" s="50" t="str">
        <f>_xll.qlVanillaSwapFromSwapIndex(,AA94,R94)</f>
        <v>obj_0088f#0003</v>
      </c>
      <c r="AC94" s="115"/>
      <c r="AD94" s="87"/>
      <c r="AH94" s="50" t="str">
        <v/>
      </c>
    </row>
    <row r="95" spans="13:34" x14ac:dyDescent="0.2">
      <c r="M95" s="159" t="s">
        <v>155</v>
      </c>
      <c r="N95" s="159" t="s">
        <v>33</v>
      </c>
      <c r="O95" s="159" t="s">
        <v>92</v>
      </c>
      <c r="P95" s="159" t="str">
        <f t="shared" si="13"/>
        <v>EUR1F30Y_Quote</v>
      </c>
      <c r="Q95" s="177"/>
      <c r="R95" s="160">
        <f>_xll.qlInterestRateIndexFixingDate(AA95,S95)</f>
        <v>42919</v>
      </c>
      <c r="S95" s="160">
        <f>_xll.qlCalendarAdvance(Calendar,SettlementDate,N95,"mf",TRUE,Trigger)</f>
        <v>42921</v>
      </c>
      <c r="T95" s="160">
        <f>_xll.qlInterestRateIndexMaturity(AA95,S95)</f>
        <v>53878</v>
      </c>
      <c r="U95" s="161">
        <f>_xll.qlIndexFixing(AA95,R95,TRUE,_xll.ohTrigger(Trigger,Trigger6M,InterestRatesTrigger))</f>
        <v>8.4542082978672686E-3</v>
      </c>
      <c r="V95" s="161">
        <f>_xll.qlQuoteValue(P95,_xll.ohTrigger(Trigger,Trigger6M,InterestRatesTrigger))</f>
        <v>8.4700000000000001E-3</v>
      </c>
      <c r="W95" s="159" t="b">
        <f t="shared" si="16"/>
        <v>1</v>
      </c>
      <c r="X95" s="162">
        <f t="shared" si="17"/>
        <v>-0.15791702132731539</v>
      </c>
      <c r="Y95" s="131" t="b">
        <f>ABS(X95/10000)&lt;=ABS('General Settings'!$D$32)</f>
        <v>1</v>
      </c>
      <c r="AA95" s="50" t="str">
        <f>_xll.qlSwapIndex(,,O95,SettlementDays,Currency,Calendar,FixedLegTenor,FixedLegBDC,FixedLegDayCounter,Index6M,DiscountingCurve,Permanent,Trigger,ObjectOverwrite)</f>
        <v>obj_00684#0003</v>
      </c>
      <c r="AB95" s="50" t="str">
        <f>_xll.qlVanillaSwapFromSwapIndex(,AA95,R95)</f>
        <v>obj_007b9#0003</v>
      </c>
      <c r="AC95" s="115"/>
      <c r="AD95" s="87"/>
      <c r="AH95" s="50" t="str">
        <v/>
      </c>
    </row>
    <row r="96" spans="13:34" x14ac:dyDescent="0.2">
      <c r="M96" s="94" t="s">
        <v>155</v>
      </c>
      <c r="N96" s="94" t="s">
        <v>78</v>
      </c>
      <c r="O96" s="94" t="s">
        <v>33</v>
      </c>
      <c r="P96" s="94" t="str">
        <f t="shared" si="13"/>
        <v>EUR2F1Y_Quote</v>
      </c>
      <c r="Q96" s="174"/>
      <c r="R96" s="106">
        <f>_xll.qlInterestRateIndexFixingDate(AA96,S96)</f>
        <v>43284</v>
      </c>
      <c r="S96" s="106">
        <f>_xll.qlCalendarAdvance(Calendar,SettlementDate,N96,"mf",TRUE,Trigger)</f>
        <v>43286</v>
      </c>
      <c r="T96" s="106">
        <f>_xll.qlInterestRateIndexMaturity(AA96,S96)</f>
        <v>43651</v>
      </c>
      <c r="U96" s="97">
        <f>_xll.qlIndexFixing(AA96,R96,TRUE,_xll.ohTrigger(Trigger,Trigger6M,InterestRatesTrigger))</f>
        <v>-2.0632786089846969E-3</v>
      </c>
      <c r="V96" s="97">
        <f>_xll.qlQuoteValue(P96,_xll.ohTrigger(Trigger,Trigger6M,InterestRatesTrigger))</f>
        <v>-2.0200000000000001E-3</v>
      </c>
      <c r="W96" s="94" t="b">
        <f t="shared" si="16"/>
        <v>1</v>
      </c>
      <c r="X96" s="124">
        <f t="shared" si="17"/>
        <v>-0.43278608984696765</v>
      </c>
      <c r="Y96" s="123" t="b">
        <f>ABS(X96/10000)&lt;=ABS('General Settings'!$D$32)</f>
        <v>1</v>
      </c>
      <c r="AA96" s="50" t="str">
        <f>_xll.qlSwapIndex(,,O96,SettlementDays,Currency,Calendar,FixedLegTenor,FixedLegBDC,FixedLegDayCounter,Index6M,DiscountingCurve,Permanent,Trigger,ObjectOverwrite)</f>
        <v>obj_005d6#0003</v>
      </c>
      <c r="AB96" s="50" t="str">
        <f>_xll.qlVanillaSwapFromSwapIndex(,AA96,R96)</f>
        <v>obj_0086f#0003</v>
      </c>
      <c r="AC96" s="115"/>
      <c r="AD96" s="87"/>
      <c r="AH96" s="50" t="str">
        <v/>
      </c>
    </row>
    <row r="97" spans="13:34" x14ac:dyDescent="0.2">
      <c r="M97" s="94" t="s">
        <v>155</v>
      </c>
      <c r="N97" s="94" t="s">
        <v>78</v>
      </c>
      <c r="O97" s="94" t="s">
        <v>78</v>
      </c>
      <c r="P97" s="94" t="str">
        <f t="shared" si="13"/>
        <v>EUR2F2Y_Quote</v>
      </c>
      <c r="Q97" s="174"/>
      <c r="R97" s="106">
        <f>_xll.qlInterestRateIndexFixingDate(AA97,S97)</f>
        <v>43284</v>
      </c>
      <c r="S97" s="106">
        <f>_xll.qlCalendarAdvance(Calendar,SettlementDate,N97,"mf",TRUE,Trigger)</f>
        <v>43286</v>
      </c>
      <c r="T97" s="106">
        <f>_xll.qlInterestRateIndexMaturity(AA97,S97)</f>
        <v>44018</v>
      </c>
      <c r="U97" s="97">
        <f>_xll.qlIndexFixing(AA97,R97,TRUE,_xll.ohTrigger(Trigger,Trigger6M,InterestRatesTrigger))</f>
        <v>-1.3956891961805062E-3</v>
      </c>
      <c r="V97" s="97">
        <f>_xll.qlQuoteValue(P97,_xll.ohTrigger(Trigger,Trigger6M,InterestRatesTrigger))</f>
        <v>-1.3700000000000001E-3</v>
      </c>
      <c r="W97" s="94" t="b">
        <f t="shared" si="16"/>
        <v>1</v>
      </c>
      <c r="X97" s="124">
        <f t="shared" si="17"/>
        <v>-0.25689196180506046</v>
      </c>
      <c r="Y97" s="50" t="b">
        <f>ABS(X97/10000)&lt;=ABS('General Settings'!$D$32)</f>
        <v>1</v>
      </c>
      <c r="AA97" s="50" t="str">
        <f>_xll.qlSwapIndex(,,O97,SettlementDays,Currency,Calendar,FixedLegTenor,FixedLegBDC,FixedLegDayCounter,Index6M,DiscountingCurve,Permanent,Trigger,ObjectOverwrite)</f>
        <v>obj_0060d#0003</v>
      </c>
      <c r="AB97" s="50" t="str">
        <f>_xll.qlVanillaSwapFromSwapIndex(,AA97,R97)</f>
        <v>obj_00819#0003</v>
      </c>
      <c r="AC97" s="115"/>
      <c r="AD97" s="87"/>
      <c r="AH97" s="50" t="str">
        <v/>
      </c>
    </row>
    <row r="98" spans="13:34" x14ac:dyDescent="0.2">
      <c r="M98" s="94" t="s">
        <v>155</v>
      </c>
      <c r="N98" s="94" t="s">
        <v>78</v>
      </c>
      <c r="O98" s="94" t="s">
        <v>79</v>
      </c>
      <c r="P98" s="94" t="str">
        <f t="shared" si="13"/>
        <v>EUR2F3Y_Quote</v>
      </c>
      <c r="Q98" s="174"/>
      <c r="R98" s="106">
        <f>_xll.qlInterestRateIndexFixingDate(AA98,S98)</f>
        <v>43284</v>
      </c>
      <c r="S98" s="106">
        <f>_xll.qlCalendarAdvance(Calendar,SettlementDate,N98,"mf",TRUE,Trigger)</f>
        <v>43286</v>
      </c>
      <c r="T98" s="106">
        <f>_xll.qlInterestRateIndexMaturity(AA98,S98)</f>
        <v>44382</v>
      </c>
      <c r="U98" s="97">
        <f>_xll.qlIndexFixing(AA98,R98,TRUE,_xll.ohTrigger(Trigger,Trigger6M,InterestRatesTrigger))</f>
        <v>-4.9182680781514822E-4</v>
      </c>
      <c r="V98" s="97">
        <f>_xll.qlQuoteValue(P98,_xll.ohTrigger(Trigger,Trigger6M,InterestRatesTrigger))</f>
        <v>-4.8000000000000001E-4</v>
      </c>
      <c r="W98" s="94" t="b">
        <f t="shared" si="16"/>
        <v>1</v>
      </c>
      <c r="X98" s="124">
        <f t="shared" si="17"/>
        <v>-0.11826807815148208</v>
      </c>
      <c r="Y98" s="50" t="b">
        <f>ABS(X98/10000)&lt;=ABS('General Settings'!$D$32)</f>
        <v>1</v>
      </c>
      <c r="AA98" s="50" t="str">
        <f>_xll.qlSwapIndex(,,O98,SettlementDays,Currency,Calendar,FixedLegTenor,FixedLegBDC,FixedLegDayCounter,Index6M,DiscountingCurve,Permanent,Trigger,ObjectOverwrite)</f>
        <v>obj_00633#0003</v>
      </c>
      <c r="AB98" s="50" t="str">
        <f>_xll.qlVanillaSwapFromSwapIndex(,AA98,R98)</f>
        <v>obj_007a4#0003</v>
      </c>
      <c r="AC98" s="115"/>
      <c r="AD98" s="87"/>
      <c r="AH98" s="50" t="str">
        <v/>
      </c>
    </row>
    <row r="99" spans="13:34" x14ac:dyDescent="0.2">
      <c r="M99" s="94" t="s">
        <v>155</v>
      </c>
      <c r="N99" s="94" t="s">
        <v>78</v>
      </c>
      <c r="O99" s="94" t="s">
        <v>80</v>
      </c>
      <c r="P99" s="94" t="str">
        <f t="shared" si="13"/>
        <v>EUR2F4Y_Quote</v>
      </c>
      <c r="Q99" s="174"/>
      <c r="R99" s="106">
        <f>_xll.qlInterestRateIndexFixingDate(AA99,S99)</f>
        <v>43284</v>
      </c>
      <c r="S99" s="106">
        <f>_xll.qlCalendarAdvance(Calendar,SettlementDate,N99,"mf",TRUE,Trigger)</f>
        <v>43286</v>
      </c>
      <c r="T99" s="106">
        <f>_xll.qlInterestRateIndexMaturity(AA99,S99)</f>
        <v>44747</v>
      </c>
      <c r="U99" s="97">
        <f>_xll.qlIndexFixing(AA99,R99,TRUE,_xll.ohTrigger(Trigger,Trigger6M,InterestRatesTrigger))</f>
        <v>5.6846635002444237E-4</v>
      </c>
      <c r="V99" s="97">
        <f>_xll.qlQuoteValue(P99,_xll.ohTrigger(Trigger,Trigger6M,InterestRatesTrigger))</f>
        <v>5.8E-4</v>
      </c>
      <c r="W99" s="94" t="b">
        <f t="shared" si="16"/>
        <v>1</v>
      </c>
      <c r="X99" s="124">
        <f t="shared" si="17"/>
        <v>-0.11533649975557629</v>
      </c>
      <c r="Y99" s="50" t="b">
        <f>ABS(X99/10000)&lt;=ABS('General Settings'!$D$32)</f>
        <v>1</v>
      </c>
      <c r="AA99" s="50" t="str">
        <f>_xll.qlSwapIndex(,,O99,SettlementDays,Currency,Calendar,FixedLegTenor,FixedLegBDC,FixedLegDayCounter,Index6M,DiscountingCurve,Permanent,Trigger,ObjectOverwrite)</f>
        <v>obj_005c1#0003</v>
      </c>
      <c r="AB99" s="50" t="str">
        <f>_xll.qlVanillaSwapFromSwapIndex(,AA99,R99)</f>
        <v>obj_00831#0003</v>
      </c>
      <c r="AC99" s="115"/>
      <c r="AD99" s="87"/>
      <c r="AH99" s="50" t="str">
        <v/>
      </c>
    </row>
    <row r="100" spans="13:34" x14ac:dyDescent="0.2">
      <c r="M100" s="94" t="s">
        <v>155</v>
      </c>
      <c r="N100" s="94" t="s">
        <v>78</v>
      </c>
      <c r="O100" s="94" t="s">
        <v>81</v>
      </c>
      <c r="P100" s="94" t="str">
        <f t="shared" si="13"/>
        <v>EUR2F5Y_Quote</v>
      </c>
      <c r="Q100" s="174"/>
      <c r="R100" s="106">
        <f>_xll.qlInterestRateIndexFixingDate(AA100,S100)</f>
        <v>43284</v>
      </c>
      <c r="S100" s="106">
        <f>_xll.qlCalendarAdvance(Calendar,SettlementDate,N100,"mf",TRUE,Trigger)</f>
        <v>43286</v>
      </c>
      <c r="T100" s="106">
        <f>_xll.qlInterestRateIndexMaturity(AA100,S100)</f>
        <v>45112</v>
      </c>
      <c r="U100" s="97">
        <f>_xll.qlIndexFixing(AA100,R100,TRUE,_xll.ohTrigger(Trigger,Trigger6M,InterestRatesTrigger))</f>
        <v>1.7286116125863667E-3</v>
      </c>
      <c r="V100" s="97">
        <f>_xll.qlQuoteValue(P100,_xll.ohTrigger(Trigger,Trigger6M,InterestRatesTrigger))</f>
        <v>1.7400000000000002E-3</v>
      </c>
      <c r="W100" s="94" t="b">
        <f t="shared" si="16"/>
        <v>1</v>
      </c>
      <c r="X100" s="124">
        <f t="shared" si="17"/>
        <v>-0.11388387413633488</v>
      </c>
      <c r="Y100" s="50" t="b">
        <f>ABS(X100/10000)&lt;=ABS('General Settings'!$D$32)</f>
        <v>1</v>
      </c>
      <c r="AA100" s="50" t="str">
        <f>_xll.qlSwapIndex(,,O100,SettlementDays,Currency,Calendar,FixedLegTenor,FixedLegBDC,FixedLegDayCounter,Index6M,DiscountingCurve,Permanent,Trigger,ObjectOverwrite)</f>
        <v>obj_00662#0003</v>
      </c>
      <c r="AB100" s="50" t="str">
        <f>_xll.qlVanillaSwapFromSwapIndex(,AA100,R100)</f>
        <v>obj_0089b#0003</v>
      </c>
      <c r="AC100" s="115"/>
      <c r="AD100" s="87"/>
      <c r="AH100" s="50" t="str">
        <v/>
      </c>
    </row>
    <row r="101" spans="13:34" x14ac:dyDescent="0.2">
      <c r="M101" s="94" t="s">
        <v>155</v>
      </c>
      <c r="N101" s="94" t="s">
        <v>78</v>
      </c>
      <c r="O101" s="94" t="s">
        <v>82</v>
      </c>
      <c r="P101" s="94" t="str">
        <f t="shared" si="13"/>
        <v>EUR2F6Y_Quote</v>
      </c>
      <c r="Q101" s="174"/>
      <c r="R101" s="106">
        <f>_xll.qlInterestRateIndexFixingDate(AA101,S101)</f>
        <v>43284</v>
      </c>
      <c r="S101" s="106">
        <f>_xll.qlCalendarAdvance(Calendar,SettlementDate,N101,"mf",TRUE,Trigger)</f>
        <v>43286</v>
      </c>
      <c r="T101" s="106">
        <f>_xll.qlInterestRateIndexMaturity(AA101,S101)</f>
        <v>45478</v>
      </c>
      <c r="U101" s="97">
        <f>_xll.qlIndexFixing(AA101,R101,TRUE,_xll.ohTrigger(Trigger,Trigger6M,InterestRatesTrigger))</f>
        <v>2.8765877051050211E-3</v>
      </c>
      <c r="V101" s="97">
        <f>_xll.qlQuoteValue(P101,_xll.ohTrigger(Trigger,Trigger6M,InterestRatesTrigger))</f>
        <v>2.8999999999999998E-3</v>
      </c>
      <c r="W101" s="94" t="b">
        <f t="shared" si="16"/>
        <v>1</v>
      </c>
      <c r="X101" s="124">
        <f t="shared" si="17"/>
        <v>-0.23412294894978661</v>
      </c>
      <c r="Y101" s="50" t="b">
        <f>ABS(X101/10000)&lt;=ABS('General Settings'!$D$32)</f>
        <v>1</v>
      </c>
      <c r="AA101" s="50" t="str">
        <f>_xll.qlSwapIndex(,,O101,SettlementDays,Currency,Calendar,FixedLegTenor,FixedLegBDC,FixedLegDayCounter,Index6M,DiscountingCurve,Permanent,Trigger,ObjectOverwrite)</f>
        <v>obj_00666#0003</v>
      </c>
      <c r="AB101" s="50" t="str">
        <f>_xll.qlVanillaSwapFromSwapIndex(,AA101,R101)</f>
        <v>obj_00895#0003</v>
      </c>
      <c r="AC101" s="115"/>
      <c r="AD101" s="87"/>
      <c r="AH101" s="50" t="str">
        <v/>
      </c>
    </row>
    <row r="102" spans="13:34" x14ac:dyDescent="0.2">
      <c r="M102" s="94" t="s">
        <v>155</v>
      </c>
      <c r="N102" s="94" t="s">
        <v>78</v>
      </c>
      <c r="O102" s="94" t="s">
        <v>83</v>
      </c>
      <c r="P102" s="94" t="str">
        <f t="shared" si="13"/>
        <v>EUR2F7Y_Quote</v>
      </c>
      <c r="Q102" s="174"/>
      <c r="R102" s="106">
        <f>_xll.qlInterestRateIndexFixingDate(AA102,S102)</f>
        <v>43284</v>
      </c>
      <c r="S102" s="106">
        <f>_xll.qlCalendarAdvance(Calendar,SettlementDate,N102,"mf",TRUE,Trigger)</f>
        <v>43286</v>
      </c>
      <c r="T102" s="106">
        <f>_xll.qlInterestRateIndexMaturity(AA102,S102)</f>
        <v>45845</v>
      </c>
      <c r="U102" s="97">
        <f>_xll.qlIndexFixing(AA102,R102,TRUE,_xll.ohTrigger(Trigger,Trigger6M,InterestRatesTrigger))</f>
        <v>3.9702514872803542E-3</v>
      </c>
      <c r="V102" s="97">
        <f>_xll.qlQuoteValue(P102,_xll.ohTrigger(Trigger,Trigger6M,InterestRatesTrigger))</f>
        <v>3.9900000000000005E-3</v>
      </c>
      <c r="W102" s="94" t="b">
        <f t="shared" si="16"/>
        <v>1</v>
      </c>
      <c r="X102" s="124">
        <f t="shared" si="17"/>
        <v>-0.19748512719646241</v>
      </c>
      <c r="Y102" s="50" t="b">
        <f>ABS(X102/10000)&lt;=ABS('General Settings'!$D$32)</f>
        <v>1</v>
      </c>
      <c r="AA102" s="50" t="str">
        <f>_xll.qlSwapIndex(,,O102,SettlementDays,Currency,Calendar,FixedLegTenor,FixedLegBDC,FixedLegDayCounter,Index6M,DiscountingCurve,Permanent,Trigger,ObjectOverwrite)</f>
        <v>obj_00763#0003</v>
      </c>
      <c r="AB102" s="50" t="str">
        <f>_xll.qlVanillaSwapFromSwapIndex(,AA102,R102)</f>
        <v>obj_007f3#0003</v>
      </c>
      <c r="AC102" s="115"/>
      <c r="AD102" s="87"/>
      <c r="AH102" s="50" t="str">
        <v/>
      </c>
    </row>
    <row r="103" spans="13:34" x14ac:dyDescent="0.2">
      <c r="M103" s="94" t="s">
        <v>155</v>
      </c>
      <c r="N103" s="94" t="s">
        <v>78</v>
      </c>
      <c r="O103" s="94" t="s">
        <v>84</v>
      </c>
      <c r="P103" s="94" t="str">
        <f t="shared" si="13"/>
        <v>EUR2F8Y_Quote</v>
      </c>
      <c r="Q103" s="174"/>
      <c r="R103" s="106">
        <f>_xll.qlInterestRateIndexFixingDate(AA103,S103)</f>
        <v>43284</v>
      </c>
      <c r="S103" s="106">
        <f>_xll.qlCalendarAdvance(Calendar,SettlementDate,N103,"mf",TRUE,Trigger)</f>
        <v>43286</v>
      </c>
      <c r="T103" s="106">
        <f>_xll.qlInterestRateIndexMaturity(AA103,S103)</f>
        <v>46209</v>
      </c>
      <c r="U103" s="97">
        <f>_xll.qlIndexFixing(AA103,R103,TRUE,_xll.ohTrigger(Trigger,Trigger6M,InterestRatesTrigger))</f>
        <v>4.9415078569979018E-3</v>
      </c>
      <c r="V103" s="97">
        <f>_xll.qlQuoteValue(P103,_xll.ohTrigger(Trigger,Trigger6M,InterestRatesTrigger))</f>
        <v>4.96E-3</v>
      </c>
      <c r="W103" s="94" t="b">
        <f t="shared" si="16"/>
        <v>1</v>
      </c>
      <c r="X103" s="124">
        <f t="shared" si="17"/>
        <v>-0.18492143002098171</v>
      </c>
      <c r="Y103" s="50" t="b">
        <f>ABS(X103/10000)&lt;=ABS('General Settings'!$D$32)</f>
        <v>1</v>
      </c>
      <c r="AA103" s="50" t="str">
        <f>_xll.qlSwapIndex(,,O103,SettlementDays,Currency,Calendar,FixedLegTenor,FixedLegBDC,FixedLegDayCounter,Index6M,DiscountingCurve,Permanent,Trigger,ObjectOverwrite)</f>
        <v>obj_00698#0003</v>
      </c>
      <c r="AB103" s="50" t="str">
        <f>_xll.qlVanillaSwapFromSwapIndex(,AA103,R103)</f>
        <v>obj_008a2#0003</v>
      </c>
      <c r="AC103" s="115"/>
      <c r="AD103" s="87"/>
      <c r="AH103" s="50" t="str">
        <v/>
      </c>
    </row>
    <row r="104" spans="13:34" x14ac:dyDescent="0.2">
      <c r="M104" s="94" t="s">
        <v>155</v>
      </c>
      <c r="N104" s="94" t="s">
        <v>78</v>
      </c>
      <c r="O104" s="94" t="s">
        <v>85</v>
      </c>
      <c r="P104" s="94" t="str">
        <f t="shared" si="13"/>
        <v>EUR2F9Y_Quote</v>
      </c>
      <c r="Q104" s="174"/>
      <c r="R104" s="106">
        <f>_xll.qlInterestRateIndexFixingDate(AA104,S104)</f>
        <v>43284</v>
      </c>
      <c r="S104" s="106">
        <f>_xll.qlCalendarAdvance(Calendar,SettlementDate,N104,"mf",TRUE,Trigger)</f>
        <v>43286</v>
      </c>
      <c r="T104" s="106">
        <f>_xll.qlInterestRateIndexMaturity(AA104,S104)</f>
        <v>46573</v>
      </c>
      <c r="U104" s="97">
        <f>_xll.qlIndexFixing(AA104,R104,TRUE,_xll.ohTrigger(Trigger,Trigger6M,InterestRatesTrigger))</f>
        <v>5.7979824757389284E-3</v>
      </c>
      <c r="V104" s="97">
        <f>_xll.qlQuoteValue(P104,_xll.ohTrigger(Trigger,Trigger6M,InterestRatesTrigger))</f>
        <v>5.8199999999999997E-3</v>
      </c>
      <c r="W104" s="94" t="b">
        <f t="shared" si="16"/>
        <v>1</v>
      </c>
      <c r="X104" s="124">
        <f t="shared" si="17"/>
        <v>-0.22017524261071231</v>
      </c>
      <c r="Y104" s="50" t="b">
        <f>ABS(X104/10000)&lt;=ABS('General Settings'!$D$32)</f>
        <v>1</v>
      </c>
      <c r="AA104" s="50" t="str">
        <f>_xll.qlSwapIndex(,,O104,SettlementDays,Currency,Calendar,FixedLegTenor,FixedLegBDC,FixedLegDayCounter,Index6M,DiscountingCurve,Permanent,Trigger,ObjectOverwrite)</f>
        <v>obj_0076d#0003</v>
      </c>
      <c r="AB104" s="50" t="str">
        <f>_xll.qlVanillaSwapFromSwapIndex(,AA104,R104)</f>
        <v>obj_007b4#0003</v>
      </c>
      <c r="AC104" s="115"/>
      <c r="AD104" s="87"/>
      <c r="AH104" s="50" t="str">
        <v/>
      </c>
    </row>
    <row r="105" spans="13:34" x14ac:dyDescent="0.2">
      <c r="M105" s="94" t="s">
        <v>155</v>
      </c>
      <c r="N105" s="94" t="s">
        <v>78</v>
      </c>
      <c r="O105" s="94" t="s">
        <v>86</v>
      </c>
      <c r="P105" s="94" t="str">
        <f t="shared" si="13"/>
        <v>EUR2F10Y_Quote</v>
      </c>
      <c r="Q105" s="174"/>
      <c r="R105" s="106">
        <f>_xll.qlInterestRateIndexFixingDate(AA105,S105)</f>
        <v>43284</v>
      </c>
      <c r="S105" s="106">
        <f>_xll.qlCalendarAdvance(Calendar,SettlementDate,N105,"mf",TRUE,Trigger)</f>
        <v>43286</v>
      </c>
      <c r="T105" s="106">
        <f>_xll.qlInterestRateIndexMaturity(AA105,S105)</f>
        <v>46939</v>
      </c>
      <c r="U105" s="97">
        <f>_xll.qlIndexFixing(AA105,R105,TRUE,_xll.ohTrigger(Trigger,Trigger6M,InterestRatesTrigger))</f>
        <v>6.5404479804283934E-3</v>
      </c>
      <c r="V105" s="97">
        <f>_xll.qlQuoteValue(P105,_xll.ohTrigger(Trigger,Trigger6M,InterestRatesTrigger))</f>
        <v>6.5599999999999999E-3</v>
      </c>
      <c r="W105" s="94" t="b">
        <f t="shared" si="16"/>
        <v>1</v>
      </c>
      <c r="X105" s="124">
        <f t="shared" si="17"/>
        <v>-0.19552019571606427</v>
      </c>
      <c r="Y105" s="50" t="b">
        <f>ABS(X105/10000)&lt;=ABS('General Settings'!$D$32)</f>
        <v>1</v>
      </c>
      <c r="AA105" s="50" t="str">
        <f>_xll.qlSwapIndex(,,O105,SettlementDays,Currency,Calendar,FixedLegTenor,FixedLegBDC,FixedLegDayCounter,Index6M,DiscountingCurve,Permanent,Trigger,ObjectOverwrite)</f>
        <v>obj_00660#0003</v>
      </c>
      <c r="AB105" s="50" t="str">
        <f>_xll.qlVanillaSwapFromSwapIndex(,AA105,R105)</f>
        <v>obj_00779#0003</v>
      </c>
      <c r="AC105" s="115"/>
      <c r="AD105" s="87"/>
      <c r="AH105" s="50" t="str">
        <v/>
      </c>
    </row>
    <row r="106" spans="13:34" x14ac:dyDescent="0.2">
      <c r="M106" s="94" t="s">
        <v>155</v>
      </c>
      <c r="N106" s="94" t="s">
        <v>78</v>
      </c>
      <c r="O106" s="94" t="s">
        <v>112</v>
      </c>
      <c r="P106" s="94" t="str">
        <f t="shared" si="13"/>
        <v>EUR2F11Y_Quote</v>
      </c>
      <c r="Q106" s="174"/>
      <c r="R106" s="106">
        <f>_xll.qlInterestRateIndexFixingDate(AA106,S106)</f>
        <v>43284</v>
      </c>
      <c r="S106" s="106">
        <f>_xll.qlCalendarAdvance(Calendar,SettlementDate,N106,"mf",TRUE,Trigger)</f>
        <v>43286</v>
      </c>
      <c r="T106" s="106">
        <f>_xll.qlInterestRateIndexMaturity(AA106,S106)</f>
        <v>47304</v>
      </c>
      <c r="U106" s="97">
        <f>_xll.qlIndexFixing(AA106,R106,TRUE,_xll.ohTrigger(Trigger,Trigger6M,InterestRatesTrigger))</f>
        <v>7.1526628044549555E-3</v>
      </c>
      <c r="V106" s="97">
        <f>_xll.qlQuoteValue(P106,_xll.ohTrigger(Trigger,Trigger6M,InterestRatesTrigger))</f>
        <v>7.1500000000000001E-3</v>
      </c>
      <c r="W106" s="94" t="b">
        <f t="shared" si="16"/>
        <v>1</v>
      </c>
      <c r="X106" s="124">
        <f t="shared" si="17"/>
        <v>2.6628044549554045E-2</v>
      </c>
      <c r="Y106" s="50" t="b">
        <f>ABS(X106/10000)&lt;=ABS('General Settings'!$D$32)</f>
        <v>1</v>
      </c>
      <c r="AA106" s="50" t="str">
        <f>_xll.qlSwapIndex(,,O106,SettlementDays,Currency,Calendar,FixedLegTenor,FixedLegBDC,FixedLegDayCounter,Index6M,DiscountingCurve,Permanent,Trigger,ObjectOverwrite)</f>
        <v>obj_0074e#0003</v>
      </c>
      <c r="AB106" s="50" t="str">
        <f>_xll.qlVanillaSwapFromSwapIndex(,AA106,R106)</f>
        <v>obj_0079f#0003</v>
      </c>
      <c r="AC106" s="115"/>
      <c r="AD106" s="87"/>
      <c r="AH106" s="50" t="str">
        <v/>
      </c>
    </row>
    <row r="107" spans="13:34" x14ac:dyDescent="0.2">
      <c r="M107" s="94" t="s">
        <v>155</v>
      </c>
      <c r="N107" s="94" t="s">
        <v>78</v>
      </c>
      <c r="O107" s="94" t="s">
        <v>87</v>
      </c>
      <c r="P107" s="94" t="str">
        <f t="shared" si="13"/>
        <v>EUR2F12Y_Quote</v>
      </c>
      <c r="Q107" s="174"/>
      <c r="R107" s="106">
        <f>_xll.qlInterestRateIndexFixingDate(AA107,S107)</f>
        <v>43284</v>
      </c>
      <c r="S107" s="106">
        <f>_xll.qlCalendarAdvance(Calendar,SettlementDate,N107,"mf",TRUE,Trigger)</f>
        <v>43286</v>
      </c>
      <c r="T107" s="106">
        <f>_xll.qlInterestRateIndexMaturity(AA107,S107)</f>
        <v>47669</v>
      </c>
      <c r="U107" s="97">
        <f>_xll.qlIndexFixing(AA107,R107,TRUE,_xll.ohTrigger(Trigger,Trigger6M,InterestRatesTrigger))</f>
        <v>7.6496650600238391E-3</v>
      </c>
      <c r="V107" s="97">
        <f>_xll.qlQuoteValue(P107,_xll.ohTrigger(Trigger,Trigger6M,InterestRatesTrigger))</f>
        <v>7.6500000000000005E-3</v>
      </c>
      <c r="W107" s="94" t="b">
        <f t="shared" si="16"/>
        <v>1</v>
      </c>
      <c r="X107" s="124">
        <f t="shared" si="17"/>
        <v>-3.3493997616141497E-3</v>
      </c>
      <c r="Y107" s="50" t="b">
        <f>ABS(X107/10000)&lt;=ABS('General Settings'!$D$32)</f>
        <v>1</v>
      </c>
      <c r="AA107" s="50" t="str">
        <f>_xll.qlSwapIndex(,,O107,SettlementDays,Currency,Calendar,FixedLegTenor,FixedLegBDC,FixedLegDayCounter,Index6M,DiscountingCurve,Permanent,Trigger,ObjectOverwrite)</f>
        <v>obj_006f8#0003</v>
      </c>
      <c r="AB107" s="50" t="str">
        <f>_xll.qlVanillaSwapFromSwapIndex(,AA107,R107)</f>
        <v>obj_007a3#0003</v>
      </c>
      <c r="AC107" s="115"/>
      <c r="AD107" s="87"/>
      <c r="AH107" s="50" t="str">
        <v/>
      </c>
    </row>
    <row r="108" spans="13:34" x14ac:dyDescent="0.2">
      <c r="M108" s="94" t="s">
        <v>155</v>
      </c>
      <c r="N108" s="94" t="s">
        <v>78</v>
      </c>
      <c r="O108" s="94" t="s">
        <v>113</v>
      </c>
      <c r="P108" s="94" t="str">
        <f t="shared" si="13"/>
        <v>EUR2F13Y_Quote</v>
      </c>
      <c r="Q108" s="174"/>
      <c r="R108" s="106">
        <f>_xll.qlInterestRateIndexFixingDate(AA108,S108)</f>
        <v>43284</v>
      </c>
      <c r="S108" s="106">
        <f>_xll.qlCalendarAdvance(Calendar,SettlementDate,N108,"mf",TRUE,Trigger)</f>
        <v>43286</v>
      </c>
      <c r="T108" s="106">
        <f>_xll.qlInterestRateIndexMaturity(AA108,S108)</f>
        <v>48036</v>
      </c>
      <c r="U108" s="97">
        <f>_xll.qlIndexFixing(AA108,R108,TRUE,_xll.ohTrigger(Trigger,Trigger6M,InterestRatesTrigger))</f>
        <v>8.0471815638115257E-3</v>
      </c>
      <c r="V108" s="97">
        <f>_xll.qlQuoteValue(P108,_xll.ohTrigger(Trigger,Trigger6M,InterestRatesTrigger))</f>
        <v>8.0600000000000012E-3</v>
      </c>
      <c r="W108" s="94" t="b">
        <f t="shared" si="16"/>
        <v>1</v>
      </c>
      <c r="X108" s="124">
        <f t="shared" si="17"/>
        <v>-0.12818436188475474</v>
      </c>
      <c r="Y108" s="50" t="b">
        <f>ABS(X108/10000)&lt;=ABS('General Settings'!$D$32)</f>
        <v>1</v>
      </c>
      <c r="AA108" s="50" t="str">
        <f>_xll.qlSwapIndex(,,O108,SettlementDays,Currency,Calendar,FixedLegTenor,FixedLegBDC,FixedLegDayCounter,Index6M,DiscountingCurve,Permanent,Trigger,ObjectOverwrite)</f>
        <v>obj_005f4#0003</v>
      </c>
      <c r="AB108" s="50" t="str">
        <f>_xll.qlVanillaSwapFromSwapIndex(,AA108,R108)</f>
        <v>obj_0083b#0003</v>
      </c>
      <c r="AC108" s="115"/>
      <c r="AD108" s="87"/>
      <c r="AH108" s="50" t="str">
        <v/>
      </c>
    </row>
    <row r="109" spans="13:34" x14ac:dyDescent="0.2">
      <c r="M109" s="94" t="s">
        <v>155</v>
      </c>
      <c r="N109" s="94" t="s">
        <v>78</v>
      </c>
      <c r="O109" s="94" t="s">
        <v>114</v>
      </c>
      <c r="P109" s="94" t="str">
        <f t="shared" si="13"/>
        <v>EUR2F14Y_Quote</v>
      </c>
      <c r="Q109" s="174"/>
      <c r="R109" s="106">
        <f>_xll.qlInterestRateIndexFixingDate(AA109,S109)</f>
        <v>43284</v>
      </c>
      <c r="S109" s="106">
        <f>_xll.qlCalendarAdvance(Calendar,SettlementDate,N109,"mf",TRUE,Trigger)</f>
        <v>43286</v>
      </c>
      <c r="T109" s="106">
        <f>_xll.qlInterestRateIndexMaturity(AA109,S109)</f>
        <v>48400</v>
      </c>
      <c r="U109" s="97">
        <f>_xll.qlIndexFixing(AA109,R109,TRUE,_xll.ohTrigger(Trigger,Trigger6M,InterestRatesTrigger))</f>
        <v>8.3546075258032655E-3</v>
      </c>
      <c r="V109" s="97">
        <f>_xll.qlQuoteValue(P109,_xll.ohTrigger(Trigger,Trigger6M,InterestRatesTrigger))</f>
        <v>8.369999999999999E-3</v>
      </c>
      <c r="W109" s="94" t="b">
        <f t="shared" si="16"/>
        <v>1</v>
      </c>
      <c r="X109" s="124">
        <f t="shared" si="17"/>
        <v>-0.15392474196733452</v>
      </c>
      <c r="Y109" s="50" t="b">
        <f>ABS(X109/10000)&lt;=ABS('General Settings'!$D$32)</f>
        <v>1</v>
      </c>
      <c r="AA109" s="50" t="str">
        <f>_xll.qlSwapIndex(,,O109,SettlementDays,Currency,Calendar,FixedLegTenor,FixedLegBDC,FixedLegDayCounter,Index6M,DiscountingCurve,Permanent,Trigger,ObjectOverwrite)</f>
        <v>obj_00632#0003</v>
      </c>
      <c r="AB109" s="50" t="str">
        <f>_xll.qlVanillaSwapFromSwapIndex(,AA109,R109)</f>
        <v>obj_00861#0003</v>
      </c>
      <c r="AC109" s="115"/>
      <c r="AD109" s="87"/>
      <c r="AH109" s="50" t="str">
        <v/>
      </c>
    </row>
    <row r="110" spans="13:34" x14ac:dyDescent="0.2">
      <c r="M110" s="94" t="s">
        <v>155</v>
      </c>
      <c r="N110" s="94" t="s">
        <v>78</v>
      </c>
      <c r="O110" s="94" t="s">
        <v>88</v>
      </c>
      <c r="P110" s="94" t="str">
        <f t="shared" si="13"/>
        <v>EUR2F15Y_Quote</v>
      </c>
      <c r="Q110" s="174"/>
      <c r="R110" s="106">
        <f>_xll.qlInterestRateIndexFixingDate(AA110,S110)</f>
        <v>43284</v>
      </c>
      <c r="S110" s="106">
        <f>_xll.qlCalendarAdvance(Calendar,SettlementDate,N110,"mf",TRUE,Trigger)</f>
        <v>43286</v>
      </c>
      <c r="T110" s="106">
        <f>_xll.qlInterestRateIndexMaturity(AA110,S110)</f>
        <v>48765</v>
      </c>
      <c r="U110" s="97">
        <f>_xll.qlIndexFixing(AA110,R110,TRUE,_xll.ohTrigger(Trigger,Trigger6M,InterestRatesTrigger))</f>
        <v>8.5863862754176831E-3</v>
      </c>
      <c r="V110" s="97">
        <f>_xll.qlQuoteValue(P110,_xll.ohTrigger(Trigger,Trigger6M,InterestRatesTrigger))</f>
        <v>8.6099999999999996E-3</v>
      </c>
      <c r="W110" s="94" t="b">
        <f t="shared" si="16"/>
        <v>1</v>
      </c>
      <c r="X110" s="124">
        <f t="shared" si="17"/>
        <v>-0.23613724582316475</v>
      </c>
      <c r="Y110" s="50" t="b">
        <f>ABS(X110/10000)&lt;=ABS('General Settings'!$D$32)</f>
        <v>1</v>
      </c>
      <c r="AA110" s="50" t="str">
        <f>_xll.qlSwapIndex(,,O110,SettlementDays,Currency,Calendar,FixedLegTenor,FixedLegBDC,FixedLegDayCounter,Index6M,DiscountingCurve,Permanent,Trigger,ObjectOverwrite)</f>
        <v>obj_006c9#0003</v>
      </c>
      <c r="AB110" s="50" t="str">
        <f>_xll.qlVanillaSwapFromSwapIndex(,AA110,R110)</f>
        <v>obj_00821#0003</v>
      </c>
      <c r="AC110" s="115"/>
      <c r="AD110" s="87"/>
      <c r="AH110" s="50" t="str">
        <v/>
      </c>
    </row>
    <row r="111" spans="13:34" x14ac:dyDescent="0.2">
      <c r="M111" s="94" t="s">
        <v>155</v>
      </c>
      <c r="N111" s="94" t="s">
        <v>78</v>
      </c>
      <c r="O111" s="94" t="s">
        <v>89</v>
      </c>
      <c r="P111" s="94" t="str">
        <f t="shared" si="13"/>
        <v>EUR2F20Y_Quote</v>
      </c>
      <c r="Q111" s="174"/>
      <c r="R111" s="106">
        <f>_xll.qlInterestRateIndexFixingDate(AA111,S111)</f>
        <v>43284</v>
      </c>
      <c r="S111" s="106">
        <f>_xll.qlCalendarAdvance(Calendar,SettlementDate,N111,"mf",TRUE,Trigger)</f>
        <v>43286</v>
      </c>
      <c r="T111" s="106">
        <f>_xll.qlInterestRateIndexMaturity(AA111,S111)</f>
        <v>50591</v>
      </c>
      <c r="U111" s="97">
        <f>_xll.qlIndexFixing(AA111,R111,TRUE,_xll.ohTrigger(Trigger,Trigger6M,InterestRatesTrigger))</f>
        <v>9.0489288881381216E-3</v>
      </c>
      <c r="V111" s="97">
        <f>_xll.qlQuoteValue(P111,_xll.ohTrigger(Trigger,Trigger6M,InterestRatesTrigger))</f>
        <v>9.0600000000000003E-3</v>
      </c>
      <c r="W111" s="94" t="b">
        <f t="shared" si="16"/>
        <v>1</v>
      </c>
      <c r="X111" s="124">
        <f t="shared" si="17"/>
        <v>-0.11071111861878785</v>
      </c>
      <c r="Y111" s="50" t="b">
        <f>ABS(X111/10000)&lt;=ABS('General Settings'!$D$32)</f>
        <v>1</v>
      </c>
      <c r="AA111" s="50" t="str">
        <f>_xll.qlSwapIndex(,,O111,SettlementDays,Currency,Calendar,FixedLegTenor,FixedLegBDC,FixedLegDayCounter,Index6M,DiscountingCurve,Permanent,Trigger,ObjectOverwrite)</f>
        <v>obj_00692#0003</v>
      </c>
      <c r="AB111" s="50" t="str">
        <f>_xll.qlVanillaSwapFromSwapIndex(,AA111,R111)</f>
        <v>obj_008b8#0003</v>
      </c>
      <c r="AC111" s="115"/>
      <c r="AD111" s="87"/>
      <c r="AH111" s="50" t="str">
        <v/>
      </c>
    </row>
    <row r="112" spans="13:34" x14ac:dyDescent="0.2">
      <c r="M112" s="94" t="s">
        <v>155</v>
      </c>
      <c r="N112" s="94" t="s">
        <v>78</v>
      </c>
      <c r="O112" s="94" t="s">
        <v>90</v>
      </c>
      <c r="P112" s="94" t="str">
        <f t="shared" si="13"/>
        <v>EUR2F25Y_Quote</v>
      </c>
      <c r="Q112" s="174"/>
      <c r="R112" s="106">
        <f>_xll.qlInterestRateIndexFixingDate(AA112,S112)</f>
        <v>43284</v>
      </c>
      <c r="S112" s="106">
        <f>_xll.qlCalendarAdvance(Calendar,SettlementDate,N112,"mf",TRUE,Trigger)</f>
        <v>43286</v>
      </c>
      <c r="T112" s="106">
        <f>_xll.qlInterestRateIndexMaturity(AA112,S112)</f>
        <v>52418</v>
      </c>
      <c r="U112" s="97">
        <f>_xll.qlIndexFixing(AA112,R112,TRUE,_xll.ohTrigger(Trigger,Trigger6M,InterestRatesTrigger))</f>
        <v>9.0004367938007097E-3</v>
      </c>
      <c r="V112" s="97">
        <f>_xll.qlQuoteValue(P112,_xll.ohTrigger(Trigger,Trigger6M,InterestRatesTrigger))</f>
        <v>9.0200000000000002E-3</v>
      </c>
      <c r="W112" s="94" t="b">
        <f t="shared" si="16"/>
        <v>1</v>
      </c>
      <c r="X112" s="124">
        <f t="shared" si="17"/>
        <v>-0.195632061992905</v>
      </c>
      <c r="Y112" s="50" t="b">
        <f>ABS(X112/10000)&lt;=ABS('General Settings'!$D$32)</f>
        <v>1</v>
      </c>
      <c r="AA112" s="50" t="str">
        <f>_xll.qlSwapIndex(,,O112,SettlementDays,Currency,Calendar,FixedLegTenor,FixedLegBDC,FixedLegDayCounter,Index6M,DiscountingCurve,Permanent,Trigger,ObjectOverwrite)</f>
        <v>obj_006d8#0003</v>
      </c>
      <c r="AB112" s="50" t="str">
        <f>_xll.qlVanillaSwapFromSwapIndex(,AA112,R112)</f>
        <v>obj_007fd#0003</v>
      </c>
      <c r="AC112" s="115"/>
      <c r="AD112" s="87"/>
      <c r="AH112" s="50" t="str">
        <v/>
      </c>
    </row>
    <row r="113" spans="13:34" x14ac:dyDescent="0.2">
      <c r="M113" s="94" t="s">
        <v>155</v>
      </c>
      <c r="N113" s="94" t="s">
        <v>78</v>
      </c>
      <c r="O113" s="94" t="s">
        <v>92</v>
      </c>
      <c r="P113" s="94" t="str">
        <f t="shared" si="13"/>
        <v>EUR2F30Y_Quote</v>
      </c>
      <c r="Q113" s="174"/>
      <c r="R113" s="106">
        <f>_xll.qlInterestRateIndexFixingDate(AA113,S113)</f>
        <v>43284</v>
      </c>
      <c r="S113" s="106">
        <f>_xll.qlCalendarAdvance(Calendar,SettlementDate,N113,"mf",TRUE,Trigger)</f>
        <v>43286</v>
      </c>
      <c r="T113" s="106">
        <f>_xll.qlInterestRateIndexMaturity(AA113,S113)</f>
        <v>54245</v>
      </c>
      <c r="U113" s="97">
        <f>_xll.qlIndexFixing(AA113,R113,TRUE,_xll.ohTrigger(Trigger,Trigger6M,InterestRatesTrigger))</f>
        <v>8.8280011850120788E-3</v>
      </c>
      <c r="V113" s="97">
        <f>_xll.qlQuoteValue(P113,_xll.ohTrigger(Trigger,Trigger6M,InterestRatesTrigger))</f>
        <v>8.8400000000000006E-3</v>
      </c>
      <c r="W113" s="94" t="b">
        <f t="shared" si="16"/>
        <v>1</v>
      </c>
      <c r="X113" s="124">
        <f t="shared" si="17"/>
        <v>-0.1199881498792181</v>
      </c>
      <c r="Y113" s="131" t="b">
        <f>ABS(X113/10000)&lt;=ABS('General Settings'!$D$32)</f>
        <v>1</v>
      </c>
      <c r="AA113" s="50" t="str">
        <f>_xll.qlSwapIndex(,,O113,SettlementDays,Currency,Calendar,FixedLegTenor,FixedLegBDC,FixedLegDayCounter,Index6M,DiscountingCurve,Permanent,Trigger,ObjectOverwrite)</f>
        <v>obj_00691#0003</v>
      </c>
      <c r="AB113" s="50" t="str">
        <f>_xll.qlVanillaSwapFromSwapIndex(,AA113,R113)</f>
        <v>obj_00820#0003</v>
      </c>
      <c r="AC113" s="115"/>
      <c r="AD113" s="87"/>
      <c r="AH113" s="50" t="str">
        <v/>
      </c>
    </row>
    <row r="114" spans="13:34" x14ac:dyDescent="0.2">
      <c r="M114" s="163" t="s">
        <v>155</v>
      </c>
      <c r="N114" s="163" t="s">
        <v>79</v>
      </c>
      <c r="O114" s="163" t="s">
        <v>33</v>
      </c>
      <c r="P114" s="163" t="str">
        <f t="shared" si="13"/>
        <v>EUR3F1Y_Quote</v>
      </c>
      <c r="Q114" s="178"/>
      <c r="R114" s="164">
        <f>_xll.qlInterestRateIndexFixingDate(AA114,S114)</f>
        <v>43649</v>
      </c>
      <c r="S114" s="164">
        <f>_xll.qlCalendarAdvance(Calendar,SettlementDate,N114,"mf",TRUE,Trigger)</f>
        <v>43651</v>
      </c>
      <c r="T114" s="164">
        <f>_xll.qlInterestRateIndexMaturity(AA114,S114)</f>
        <v>44018</v>
      </c>
      <c r="U114" s="165">
        <f>_xll.qlIndexFixing(AA114,R114,TRUE,_xll.ohTrigger(Trigger,Trigger6M,InterestRatesTrigger))</f>
        <v>-7.3276424574436031E-4</v>
      </c>
      <c r="V114" s="165">
        <f>_xll.qlQuoteValue(P114,_xll.ohTrigger(Trigger,Trigger6M,InterestRatesTrigger))</f>
        <v>-7.2999999999999996E-4</v>
      </c>
      <c r="W114" s="163" t="b">
        <f t="shared" si="16"/>
        <v>1</v>
      </c>
      <c r="X114" s="166">
        <f t="shared" si="17"/>
        <v>-2.7642457443603427E-2</v>
      </c>
      <c r="Y114" s="123" t="b">
        <f>ABS(X114/10000)&lt;=ABS('General Settings'!$D$32)</f>
        <v>1</v>
      </c>
      <c r="AA114" s="50" t="str">
        <f>_xll.qlSwapIndex(,,O114,SettlementDays,Currency,Calendar,FixedLegTenor,FixedLegBDC,FixedLegDayCounter,Index6M,DiscountingCurve,Permanent,Trigger,ObjectOverwrite)</f>
        <v>obj_0071c#0003</v>
      </c>
      <c r="AB114" s="50" t="str">
        <f>_xll.qlVanillaSwapFromSwapIndex(,AA114,R114)</f>
        <v>obj_007a1#0003</v>
      </c>
      <c r="AC114" s="115"/>
      <c r="AD114" s="87"/>
      <c r="AH114" s="50" t="str">
        <v/>
      </c>
    </row>
    <row r="115" spans="13:34" x14ac:dyDescent="0.2">
      <c r="M115" s="94" t="s">
        <v>155</v>
      </c>
      <c r="N115" s="94" t="s">
        <v>79</v>
      </c>
      <c r="O115" s="94" t="s">
        <v>78</v>
      </c>
      <c r="P115" s="94" t="str">
        <f t="shared" si="13"/>
        <v>EUR3F2Y_Quote</v>
      </c>
      <c r="Q115" s="174"/>
      <c r="R115" s="106">
        <f>_xll.qlInterestRateIndexFixingDate(AA115,S115)</f>
        <v>43649</v>
      </c>
      <c r="S115" s="106">
        <f>_xll.qlCalendarAdvance(Calendar,SettlementDate,N115,"mf",TRUE,Trigger)</f>
        <v>43651</v>
      </c>
      <c r="T115" s="106">
        <f>_xll.qlInterestRateIndexMaturity(AA115,S115)</f>
        <v>44382</v>
      </c>
      <c r="U115" s="97">
        <f>_xll.qlIndexFixing(AA115,R115,TRUE,_xll.ohTrigger(Trigger,Trigger6M,InterestRatesTrigger))</f>
        <v>2.8971159435784566E-4</v>
      </c>
      <c r="V115" s="97">
        <f>_xll.qlQuoteValue(P115,_xll.ohTrigger(Trigger,Trigger6M,InterestRatesTrigger))</f>
        <v>2.9E-4</v>
      </c>
      <c r="W115" s="94" t="b">
        <f t="shared" si="16"/>
        <v>1</v>
      </c>
      <c r="X115" s="124">
        <f t="shared" si="17"/>
        <v>-2.8840564215434168E-3</v>
      </c>
      <c r="Y115" s="50" t="b">
        <f>ABS(X115/10000)&lt;=ABS('General Settings'!$D$32)</f>
        <v>1</v>
      </c>
      <c r="AA115" s="50" t="str">
        <f>_xll.qlSwapIndex(,,O115,SettlementDays,Currency,Calendar,FixedLegTenor,FixedLegBDC,FixedLegDayCounter,Index6M,DiscountingCurve,Permanent,Trigger,ObjectOverwrite)</f>
        <v>obj_006ce#0003</v>
      </c>
      <c r="AB115" s="50" t="str">
        <f>_xll.qlVanillaSwapFromSwapIndex(,AA115,R115)</f>
        <v>obj_007d2#0003</v>
      </c>
      <c r="AC115" s="115"/>
      <c r="AD115" s="87"/>
      <c r="AH115" s="50" t="str">
        <v/>
      </c>
    </row>
    <row r="116" spans="13:34" x14ac:dyDescent="0.2">
      <c r="M116" s="94" t="s">
        <v>155</v>
      </c>
      <c r="N116" s="94" t="s">
        <v>79</v>
      </c>
      <c r="O116" s="94" t="s">
        <v>79</v>
      </c>
      <c r="P116" s="94" t="str">
        <f t="shared" si="13"/>
        <v>EUR3F3Y_Quote</v>
      </c>
      <c r="Q116" s="174"/>
      <c r="R116" s="106">
        <f>_xll.qlInterestRateIndexFixingDate(AA116,S116)</f>
        <v>43649</v>
      </c>
      <c r="S116" s="106">
        <f>_xll.qlCalendarAdvance(Calendar,SettlementDate,N116,"mf",TRUE,Trigger)</f>
        <v>43651</v>
      </c>
      <c r="T116" s="106">
        <f>_xll.qlInterestRateIndexMaturity(AA116,S116)</f>
        <v>44747</v>
      </c>
      <c r="U116" s="97">
        <f>_xll.qlIndexFixing(AA116,R116,TRUE,_xll.ohTrigger(Trigger,Trigger6M,InterestRatesTrigger))</f>
        <v>1.4408916392260691E-3</v>
      </c>
      <c r="V116" s="97">
        <f>_xll.qlQuoteValue(P116,_xll.ohTrigger(Trigger,Trigger6M,InterestRatesTrigger))</f>
        <v>1.4400000000000001E-3</v>
      </c>
      <c r="W116" s="94" t="b">
        <f t="shared" si="16"/>
        <v>1</v>
      </c>
      <c r="X116" s="124">
        <f t="shared" si="17"/>
        <v>8.9163922606903812E-3</v>
      </c>
      <c r="Y116" s="50" t="b">
        <f>ABS(X116/10000)&lt;=ABS('General Settings'!$D$32)</f>
        <v>1</v>
      </c>
      <c r="AA116" s="50" t="str">
        <f>_xll.qlSwapIndex(,,O116,SettlementDays,Currency,Calendar,FixedLegTenor,FixedLegBDC,FixedLegDayCounter,Index6M,DiscountingCurve,Permanent,Trigger,ObjectOverwrite)</f>
        <v>obj_0072d#0003</v>
      </c>
      <c r="AB116" s="50" t="str">
        <f>_xll.qlVanillaSwapFromSwapIndex(,AA116,R116)</f>
        <v>obj_007a6#0003</v>
      </c>
      <c r="AC116" s="115"/>
      <c r="AD116" s="87"/>
      <c r="AH116" s="50" t="str">
        <v/>
      </c>
    </row>
    <row r="117" spans="13:34" x14ac:dyDescent="0.2">
      <c r="M117" s="94" t="s">
        <v>155</v>
      </c>
      <c r="N117" s="94" t="s">
        <v>79</v>
      </c>
      <c r="O117" s="94" t="s">
        <v>80</v>
      </c>
      <c r="P117" s="94" t="str">
        <f t="shared" si="13"/>
        <v>EUR3F4Y_Quote</v>
      </c>
      <c r="Q117" s="174"/>
      <c r="R117" s="106">
        <f>_xll.qlInterestRateIndexFixingDate(AA117,S117)</f>
        <v>43649</v>
      </c>
      <c r="S117" s="106">
        <f>_xll.qlCalendarAdvance(Calendar,SettlementDate,N117,"mf",TRUE,Trigger)</f>
        <v>43651</v>
      </c>
      <c r="T117" s="106">
        <f>_xll.qlInterestRateIndexMaturity(AA117,S117)</f>
        <v>45112</v>
      </c>
      <c r="U117" s="97">
        <f>_xll.qlIndexFixing(AA117,R117,TRUE,_xll.ohTrigger(Trigger,Trigger6M,InterestRatesTrigger))</f>
        <v>2.6721363364632733E-3</v>
      </c>
      <c r="V117" s="97">
        <f>_xll.qlQuoteValue(P117,_xll.ohTrigger(Trigger,Trigger6M,InterestRatesTrigger))</f>
        <v>2.6700000000000001E-3</v>
      </c>
      <c r="W117" s="94" t="b">
        <f t="shared" si="16"/>
        <v>1</v>
      </c>
      <c r="X117" s="124">
        <f t="shared" si="17"/>
        <v>2.1363364632732799E-2</v>
      </c>
      <c r="Y117" s="50" t="b">
        <f>ABS(X117/10000)&lt;=ABS('General Settings'!$D$32)</f>
        <v>1</v>
      </c>
      <c r="AA117" s="50" t="str">
        <f>_xll.qlSwapIndex(,,O117,SettlementDays,Currency,Calendar,FixedLegTenor,FixedLegBDC,FixedLegDayCounter,Index6M,DiscountingCurve,Permanent,Trigger,ObjectOverwrite)</f>
        <v>obj_00743#0003</v>
      </c>
      <c r="AB117" s="50" t="str">
        <f>_xll.qlVanillaSwapFromSwapIndex(,AA117,R117)</f>
        <v>obj_008a9#0003</v>
      </c>
      <c r="AC117" s="115"/>
      <c r="AD117" s="87"/>
      <c r="AH117" s="50" t="str">
        <v/>
      </c>
    </row>
    <row r="118" spans="13:34" x14ac:dyDescent="0.2">
      <c r="M118" s="94" t="s">
        <v>155</v>
      </c>
      <c r="N118" s="94" t="s">
        <v>79</v>
      </c>
      <c r="O118" s="94" t="s">
        <v>81</v>
      </c>
      <c r="P118" s="94" t="str">
        <f t="shared" si="13"/>
        <v>EUR3F5Y_Quote</v>
      </c>
      <c r="Q118" s="174"/>
      <c r="R118" s="106">
        <f>_xll.qlInterestRateIndexFixingDate(AA118,S118)</f>
        <v>43649</v>
      </c>
      <c r="S118" s="106">
        <f>_xll.qlCalendarAdvance(Calendar,SettlementDate,N118,"mf",TRUE,Trigger)</f>
        <v>43651</v>
      </c>
      <c r="T118" s="106">
        <f>_xll.qlInterestRateIndexMaturity(AA118,S118)</f>
        <v>45478</v>
      </c>
      <c r="U118" s="97">
        <f>_xll.qlIndexFixing(AA118,R118,TRUE,_xll.ohTrigger(Trigger,Trigger6M,InterestRatesTrigger))</f>
        <v>3.8616167254441579E-3</v>
      </c>
      <c r="V118" s="97">
        <f>_xll.qlQuoteValue(P118,_xll.ohTrigger(Trigger,Trigger6M,InterestRatesTrigger))</f>
        <v>3.8800000000000002E-3</v>
      </c>
      <c r="W118" s="94" t="b">
        <f t="shared" si="16"/>
        <v>1</v>
      </c>
      <c r="X118" s="124">
        <f t="shared" si="17"/>
        <v>-0.18383274555842324</v>
      </c>
      <c r="Y118" s="50" t="b">
        <f>ABS(X118/10000)&lt;=ABS('General Settings'!$D$32)</f>
        <v>1</v>
      </c>
      <c r="AA118" s="50" t="str">
        <f>_xll.qlSwapIndex(,,O118,SettlementDays,Currency,Calendar,FixedLegTenor,FixedLegBDC,FixedLegDayCounter,Index6M,DiscountingCurve,Permanent,Trigger,ObjectOverwrite)</f>
        <v>obj_00705#0003</v>
      </c>
      <c r="AB118" s="50" t="str">
        <f>_xll.qlVanillaSwapFromSwapIndex(,AA118,R118)</f>
        <v>obj_0082c#0003</v>
      </c>
      <c r="AC118" s="115"/>
      <c r="AD118" s="87"/>
      <c r="AH118" s="50" t="str">
        <v/>
      </c>
    </row>
    <row r="119" spans="13:34" x14ac:dyDescent="0.2">
      <c r="M119" s="94" t="s">
        <v>155</v>
      </c>
      <c r="N119" s="94" t="s">
        <v>79</v>
      </c>
      <c r="O119" s="94" t="s">
        <v>82</v>
      </c>
      <c r="P119" s="94" t="str">
        <f t="shared" si="13"/>
        <v>EUR3F6Y_Quote</v>
      </c>
      <c r="Q119" s="174"/>
      <c r="R119" s="106">
        <f>_xll.qlInterestRateIndexFixingDate(AA119,S119)</f>
        <v>43649</v>
      </c>
      <c r="S119" s="106">
        <f>_xll.qlCalendarAdvance(Calendar,SettlementDate,N119,"mf",TRUE,Trigger)</f>
        <v>43651</v>
      </c>
      <c r="T119" s="106">
        <f>_xll.qlInterestRateIndexMaturity(AA119,S119)</f>
        <v>45845</v>
      </c>
      <c r="U119" s="97">
        <f>_xll.qlIndexFixing(AA119,R119,TRUE,_xll.ohTrigger(Trigger,Trigger6M,InterestRatesTrigger))</f>
        <v>4.9744843924242376E-3</v>
      </c>
      <c r="V119" s="97">
        <f>_xll.qlQuoteValue(P119,_xll.ohTrigger(Trigger,Trigger6M,InterestRatesTrigger))</f>
        <v>4.9899999999999996E-3</v>
      </c>
      <c r="W119" s="94" t="b">
        <f t="shared" si="16"/>
        <v>1</v>
      </c>
      <c r="X119" s="124">
        <f t="shared" si="17"/>
        <v>-0.15515607575762069</v>
      </c>
      <c r="Y119" s="50" t="b">
        <f>ABS(X119/10000)&lt;=ABS('General Settings'!$D$32)</f>
        <v>1</v>
      </c>
      <c r="AA119" s="50" t="str">
        <f>_xll.qlSwapIndex(,,O119,SettlementDays,Currency,Calendar,FixedLegTenor,FixedLegBDC,FixedLegDayCounter,Index6M,DiscountingCurve,Permanent,Trigger,ObjectOverwrite)</f>
        <v>obj_006eb#0003</v>
      </c>
      <c r="AB119" s="50" t="str">
        <f>_xll.qlVanillaSwapFromSwapIndex(,AA119,R119)</f>
        <v>obj_008ab#0003</v>
      </c>
      <c r="AC119" s="115"/>
      <c r="AD119" s="87"/>
      <c r="AH119" s="50" t="str">
        <v/>
      </c>
    </row>
    <row r="120" spans="13:34" x14ac:dyDescent="0.2">
      <c r="M120" s="94" t="s">
        <v>155</v>
      </c>
      <c r="N120" s="94" t="s">
        <v>79</v>
      </c>
      <c r="O120" s="94" t="s">
        <v>83</v>
      </c>
      <c r="P120" s="94" t="str">
        <f t="shared" si="13"/>
        <v>EUR3F7Y_Quote</v>
      </c>
      <c r="Q120" s="174"/>
      <c r="R120" s="106">
        <f>_xll.qlInterestRateIndexFixingDate(AA120,S120)</f>
        <v>43649</v>
      </c>
      <c r="S120" s="106">
        <f>_xll.qlCalendarAdvance(Calendar,SettlementDate,N120,"mf",TRUE,Trigger)</f>
        <v>43651</v>
      </c>
      <c r="T120" s="106">
        <f>_xll.qlInterestRateIndexMaturity(AA120,S120)</f>
        <v>46209</v>
      </c>
      <c r="U120" s="97">
        <f>_xll.qlIndexFixing(AA120,R120,TRUE,_xll.ohTrigger(Trigger,Trigger6M,InterestRatesTrigger))</f>
        <v>5.9445854221124609E-3</v>
      </c>
      <c r="V120" s="97">
        <f>_xll.qlQuoteValue(P120,_xll.ohTrigger(Trigger,Trigger6M,InterestRatesTrigger))</f>
        <v>5.96E-3</v>
      </c>
      <c r="W120" s="94" t="b">
        <f t="shared" si="16"/>
        <v>1</v>
      </c>
      <c r="X120" s="124">
        <f t="shared" si="17"/>
        <v>-0.15414577887539088</v>
      </c>
      <c r="Y120" s="50" t="b">
        <f>ABS(X120/10000)&lt;=ABS('General Settings'!$D$32)</f>
        <v>1</v>
      </c>
      <c r="AA120" s="50" t="str">
        <f>_xll.qlSwapIndex(,,O120,SettlementDays,Currency,Calendar,FixedLegTenor,FixedLegBDC,FixedLegDayCounter,Index6M,DiscountingCurve,Permanent,Trigger,ObjectOverwrite)</f>
        <v>obj_00598#0003</v>
      </c>
      <c r="AB120" s="50" t="str">
        <f>_xll.qlVanillaSwapFromSwapIndex(,AA120,R120)</f>
        <v>obj_0087e#0003</v>
      </c>
      <c r="AC120" s="115"/>
      <c r="AD120" s="87"/>
      <c r="AH120" s="50" t="str">
        <v/>
      </c>
    </row>
    <row r="121" spans="13:34" x14ac:dyDescent="0.2">
      <c r="M121" s="94" t="s">
        <v>155</v>
      </c>
      <c r="N121" s="94" t="s">
        <v>79</v>
      </c>
      <c r="O121" s="94" t="s">
        <v>84</v>
      </c>
      <c r="P121" s="94" t="str">
        <f t="shared" si="13"/>
        <v>EUR3F8Y_Quote</v>
      </c>
      <c r="Q121" s="174"/>
      <c r="R121" s="106">
        <f>_xll.qlInterestRateIndexFixingDate(AA121,S121)</f>
        <v>43649</v>
      </c>
      <c r="S121" s="106">
        <f>_xll.qlCalendarAdvance(Calendar,SettlementDate,N121,"mf",TRUE,Trigger)</f>
        <v>43651</v>
      </c>
      <c r="T121" s="106">
        <f>_xll.qlInterestRateIndexMaturity(AA121,S121)</f>
        <v>46573</v>
      </c>
      <c r="U121" s="97">
        <f>_xll.qlIndexFixing(AA121,R121,TRUE,_xll.ohTrigger(Trigger,Trigger6M,InterestRatesTrigger))</f>
        <v>6.7871182333375368E-3</v>
      </c>
      <c r="V121" s="97">
        <f>_xll.qlQuoteValue(P121,_xll.ohTrigger(Trigger,Trigger6M,InterestRatesTrigger))</f>
        <v>6.8100000000000001E-3</v>
      </c>
      <c r="W121" s="94" t="b">
        <f t="shared" si="16"/>
        <v>1</v>
      </c>
      <c r="X121" s="124">
        <f t="shared" si="17"/>
        <v>-0.22881766662463318</v>
      </c>
      <c r="Y121" s="50" t="b">
        <f>ABS(X121/10000)&lt;=ABS('General Settings'!$D$32)</f>
        <v>1</v>
      </c>
      <c r="AA121" s="50" t="str">
        <f>_xll.qlSwapIndex(,,O121,SettlementDays,Currency,Calendar,FixedLegTenor,FixedLegBDC,FixedLegDayCounter,Index6M,DiscountingCurve,Permanent,Trigger,ObjectOverwrite)</f>
        <v>obj_005ed#0003</v>
      </c>
      <c r="AB121" s="50" t="str">
        <f>_xll.qlVanillaSwapFromSwapIndex(,AA121,R121)</f>
        <v>obj_00815#0003</v>
      </c>
      <c r="AC121" s="115"/>
      <c r="AD121" s="87"/>
      <c r="AH121" s="50" t="str">
        <v/>
      </c>
    </row>
    <row r="122" spans="13:34" x14ac:dyDescent="0.2">
      <c r="M122" s="94" t="s">
        <v>155</v>
      </c>
      <c r="N122" s="94" t="s">
        <v>79</v>
      </c>
      <c r="O122" s="94" t="s">
        <v>85</v>
      </c>
      <c r="P122" s="94" t="str">
        <f t="shared" si="13"/>
        <v>EUR3F9Y_Quote</v>
      </c>
      <c r="Q122" s="174"/>
      <c r="R122" s="106">
        <f>_xll.qlInterestRateIndexFixingDate(AA122,S122)</f>
        <v>43649</v>
      </c>
      <c r="S122" s="106">
        <f>_xll.qlCalendarAdvance(Calendar,SettlementDate,N122,"mf",TRUE,Trigger)</f>
        <v>43651</v>
      </c>
      <c r="T122" s="106">
        <f>_xll.qlInterestRateIndexMaturity(AA122,S122)</f>
        <v>46939</v>
      </c>
      <c r="U122" s="97">
        <f>_xll.qlIndexFixing(AA122,R122,TRUE,_xll.ohTrigger(Trigger,Trigger6M,InterestRatesTrigger))</f>
        <v>7.5068080802403354E-3</v>
      </c>
      <c r="V122" s="97">
        <f>_xll.qlQuoteValue(P122,_xll.ohTrigger(Trigger,Trigger6M,InterestRatesTrigger))</f>
        <v>7.5199999999999998E-3</v>
      </c>
      <c r="W122" s="94" t="b">
        <f t="shared" si="16"/>
        <v>1</v>
      </c>
      <c r="X122" s="124">
        <f t="shared" si="17"/>
        <v>-0.13191919759664333</v>
      </c>
      <c r="Y122" s="50" t="b">
        <f>ABS(X122/10000)&lt;=ABS('General Settings'!$D$32)</f>
        <v>1</v>
      </c>
      <c r="AA122" s="50" t="str">
        <f>_xll.qlSwapIndex(,,O122,SettlementDays,Currency,Calendar,FixedLegTenor,FixedLegBDC,FixedLegDayCounter,Index6M,DiscountingCurve,Permanent,Trigger,ObjectOverwrite)</f>
        <v>obj_0074b#0003</v>
      </c>
      <c r="AB122" s="50" t="str">
        <f>_xll.qlVanillaSwapFromSwapIndex(,AA122,R122)</f>
        <v>obj_007fc#0003</v>
      </c>
      <c r="AC122" s="115"/>
      <c r="AD122" s="87"/>
      <c r="AH122" s="50" t="str">
        <v/>
      </c>
    </row>
    <row r="123" spans="13:34" x14ac:dyDescent="0.2">
      <c r="M123" s="94" t="s">
        <v>155</v>
      </c>
      <c r="N123" s="94" t="s">
        <v>79</v>
      </c>
      <c r="O123" s="94" t="s">
        <v>86</v>
      </c>
      <c r="P123" s="94" t="str">
        <f t="shared" si="13"/>
        <v>EUR3F10Y_Quote</v>
      </c>
      <c r="Q123" s="174"/>
      <c r="R123" s="106">
        <f>_xll.qlInterestRateIndexFixingDate(AA123,S123)</f>
        <v>43649</v>
      </c>
      <c r="S123" s="106">
        <f>_xll.qlCalendarAdvance(Calendar,SettlementDate,N123,"mf",TRUE,Trigger)</f>
        <v>43651</v>
      </c>
      <c r="T123" s="106">
        <f>_xll.qlInterestRateIndexMaturity(AA123,S123)</f>
        <v>47304</v>
      </c>
      <c r="U123" s="97">
        <f>_xll.qlIndexFixing(AA123,R123,TRUE,_xll.ohTrigger(Trigger,Trigger6M,InterestRatesTrigger))</f>
        <v>8.088541270517436E-3</v>
      </c>
      <c r="V123" s="97">
        <f>_xll.qlQuoteValue(P123,_xll.ohTrigger(Trigger,Trigger6M,InterestRatesTrigger))</f>
        <v>8.0800000000000004E-3</v>
      </c>
      <c r="W123" s="94" t="b">
        <f t="shared" si="16"/>
        <v>1</v>
      </c>
      <c r="X123" s="124">
        <f t="shared" si="17"/>
        <v>8.5412705174356396E-2</v>
      </c>
      <c r="Y123" s="50" t="b">
        <f>ABS(X123/10000)&lt;=ABS('General Settings'!$D$32)</f>
        <v>1</v>
      </c>
      <c r="AA123" s="50" t="str">
        <f>_xll.qlSwapIndex(,,O123,SettlementDays,Currency,Calendar,FixedLegTenor,FixedLegBDC,FixedLegDayCounter,Index6M,DiscountingCurve,Permanent,Trigger,ObjectOverwrite)</f>
        <v>obj_00677#0003</v>
      </c>
      <c r="AB123" s="50" t="str">
        <f>_xll.qlVanillaSwapFromSwapIndex(,AA123,R123)</f>
        <v>obj_0080d#0003</v>
      </c>
      <c r="AC123" s="115"/>
      <c r="AD123" s="87"/>
      <c r="AH123" s="50" t="str">
        <v/>
      </c>
    </row>
    <row r="124" spans="13:34" x14ac:dyDescent="0.2">
      <c r="M124" s="94" t="s">
        <v>155</v>
      </c>
      <c r="N124" s="94" t="s">
        <v>79</v>
      </c>
      <c r="O124" s="94" t="s">
        <v>112</v>
      </c>
      <c r="P124" s="94" t="str">
        <f t="shared" si="13"/>
        <v>EUR3F11Y_Quote</v>
      </c>
      <c r="Q124" s="174"/>
      <c r="R124" s="106">
        <f>_xll.qlInterestRateIndexFixingDate(AA124,S124)</f>
        <v>43649</v>
      </c>
      <c r="S124" s="106">
        <f>_xll.qlCalendarAdvance(Calendar,SettlementDate,N124,"mf",TRUE,Trigger)</f>
        <v>43651</v>
      </c>
      <c r="T124" s="106">
        <f>_xll.qlInterestRateIndexMaturity(AA124,S124)</f>
        <v>47669</v>
      </c>
      <c r="U124" s="97">
        <f>_xll.qlIndexFixing(AA124,R124,TRUE,_xll.ohTrigger(Trigger,Trigger6M,InterestRatesTrigger))</f>
        <v>8.5506734824807584E-3</v>
      </c>
      <c r="V124" s="97">
        <f>_xll.qlQuoteValue(P124,_xll.ohTrigger(Trigger,Trigger6M,InterestRatesTrigger))</f>
        <v>8.539999999999999E-3</v>
      </c>
      <c r="W124" s="94" t="b">
        <f t="shared" si="16"/>
        <v>1</v>
      </c>
      <c r="X124" s="124">
        <f t="shared" si="17"/>
        <v>0.10673482480759444</v>
      </c>
      <c r="Y124" s="50" t="b">
        <f>ABS(X124/10000)&lt;=ABS('General Settings'!$D$32)</f>
        <v>1</v>
      </c>
      <c r="AA124" s="50" t="str">
        <f>_xll.qlSwapIndex(,,O124,SettlementDays,Currency,Calendar,FixedLegTenor,FixedLegBDC,FixedLegDayCounter,Index6M,DiscountingCurve,Permanent,Trigger,ObjectOverwrite)</f>
        <v>obj_005f9#0003</v>
      </c>
      <c r="AB124" s="50" t="str">
        <f>_xll.qlVanillaSwapFromSwapIndex(,AA124,R124)</f>
        <v>obj_00817#0003</v>
      </c>
      <c r="AD124" s="87"/>
      <c r="AH124" s="50" t="str">
        <v/>
      </c>
    </row>
    <row r="125" spans="13:34" x14ac:dyDescent="0.2">
      <c r="M125" s="94" t="s">
        <v>155</v>
      </c>
      <c r="N125" s="94" t="s">
        <v>79</v>
      </c>
      <c r="O125" s="94" t="s">
        <v>87</v>
      </c>
      <c r="P125" s="94" t="str">
        <f t="shared" si="13"/>
        <v>EUR3F12Y_Quote</v>
      </c>
      <c r="Q125" s="174"/>
      <c r="R125" s="106">
        <f>_xll.qlInterestRateIndexFixingDate(AA125,S125)</f>
        <v>43649</v>
      </c>
      <c r="S125" s="106">
        <f>_xll.qlCalendarAdvance(Calendar,SettlementDate,N125,"mf",TRUE,Trigger)</f>
        <v>43651</v>
      </c>
      <c r="T125" s="106">
        <f>_xll.qlInterestRateIndexMaturity(AA125,S125)</f>
        <v>48036</v>
      </c>
      <c r="U125" s="97">
        <f>_xll.qlIndexFixing(AA125,R125,TRUE,_xll.ohTrigger(Trigger,Trigger6M,InterestRatesTrigger))</f>
        <v>8.910828241129487E-3</v>
      </c>
      <c r="V125" s="97">
        <f>_xll.qlQuoteValue(P125,_xll.ohTrigger(Trigger,Trigger6M,InterestRatesTrigger))</f>
        <v>8.9200000000000008E-3</v>
      </c>
      <c r="W125" s="94" t="b">
        <f t="shared" si="16"/>
        <v>1</v>
      </c>
      <c r="X125" s="124">
        <f t="shared" si="17"/>
        <v>-9.1717588705138298E-2</v>
      </c>
      <c r="Y125" s="50" t="b">
        <f>ABS(X125/10000)&lt;=ABS('General Settings'!$D$32)</f>
        <v>1</v>
      </c>
      <c r="AA125" s="50" t="str">
        <f>_xll.qlSwapIndex(,,O125,SettlementDays,Currency,Calendar,FixedLegTenor,FixedLegBDC,FixedLegDayCounter,Index6M,DiscountingCurve,Permanent,Trigger,ObjectOverwrite)</f>
        <v>obj_00596#0003</v>
      </c>
      <c r="AB125" s="50" t="str">
        <f>_xll.qlVanillaSwapFromSwapIndex(,AA125,R125)</f>
        <v>obj_0086a#0003</v>
      </c>
      <c r="AH125" s="50" t="str">
        <v/>
      </c>
    </row>
    <row r="126" spans="13:34" x14ac:dyDescent="0.2">
      <c r="M126" s="94" t="s">
        <v>155</v>
      </c>
      <c r="N126" s="94" t="s">
        <v>79</v>
      </c>
      <c r="O126" s="94" t="s">
        <v>113</v>
      </c>
      <c r="P126" s="94" t="str">
        <f t="shared" si="13"/>
        <v>EUR3F13Y_Quote</v>
      </c>
      <c r="Q126" s="174"/>
      <c r="R126" s="106">
        <f>_xll.qlInterestRateIndexFixingDate(AA126,S126)</f>
        <v>43649</v>
      </c>
      <c r="S126" s="106">
        <f>_xll.qlCalendarAdvance(Calendar,SettlementDate,N126,"mf",TRUE,Trigger)</f>
        <v>43651</v>
      </c>
      <c r="T126" s="106">
        <f>_xll.qlInterestRateIndexMaturity(AA126,S126)</f>
        <v>48400</v>
      </c>
      <c r="U126" s="97">
        <f>_xll.qlIndexFixing(AA126,R126,TRUE,_xll.ohTrigger(Trigger,Trigger6M,InterestRatesTrigger))</f>
        <v>9.1806032462997105E-3</v>
      </c>
      <c r="V126" s="97">
        <f>_xll.qlQuoteValue(P126,_xll.ohTrigger(Trigger,Trigger6M,InterestRatesTrigger))</f>
        <v>9.1999999999999998E-3</v>
      </c>
      <c r="W126" s="94" t="b">
        <f t="shared" si="16"/>
        <v>1</v>
      </c>
      <c r="X126" s="124">
        <f t="shared" si="17"/>
        <v>-0.19396753700289329</v>
      </c>
      <c r="Y126" s="50" t="b">
        <f>ABS(X126/10000)&lt;=ABS('General Settings'!$D$32)</f>
        <v>1</v>
      </c>
      <c r="AA126" s="50" t="str">
        <f>_xll.qlSwapIndex(,,O126,SettlementDays,Currency,Calendar,FixedLegTenor,FixedLegBDC,FixedLegDayCounter,Index6M,DiscountingCurve,Permanent,Trigger,ObjectOverwrite)</f>
        <v>obj_00592#0003</v>
      </c>
      <c r="AB126" s="50" t="str">
        <f>_xll.qlVanillaSwapFromSwapIndex(,AA126,R126)</f>
        <v>obj_007d3#0003</v>
      </c>
      <c r="AH126" s="50" t="str">
        <v/>
      </c>
    </row>
    <row r="127" spans="13:34" x14ac:dyDescent="0.2">
      <c r="M127" s="94" t="s">
        <v>155</v>
      </c>
      <c r="N127" s="94" t="s">
        <v>79</v>
      </c>
      <c r="O127" s="94" t="s">
        <v>114</v>
      </c>
      <c r="P127" s="94" t="str">
        <f t="shared" si="13"/>
        <v>EUR3F14Y_Quote</v>
      </c>
      <c r="Q127" s="174"/>
      <c r="R127" s="106">
        <f>_xll.qlInterestRateIndexFixingDate(AA127,S127)</f>
        <v>43649</v>
      </c>
      <c r="S127" s="106">
        <f>_xll.qlCalendarAdvance(Calendar,SettlementDate,N127,"mf",TRUE,Trigger)</f>
        <v>43651</v>
      </c>
      <c r="T127" s="106">
        <f>_xll.qlInterestRateIndexMaturity(AA127,S127)</f>
        <v>48765</v>
      </c>
      <c r="U127" s="97">
        <f>_xll.qlIndexFixing(AA127,R127,TRUE,_xll.ohTrigger(Trigger,Trigger6M,InterestRatesTrigger))</f>
        <v>9.3744756956157405E-3</v>
      </c>
      <c r="V127" s="97">
        <f>_xll.qlQuoteValue(P127,_xll.ohTrigger(Trigger,Trigger6M,InterestRatesTrigger))</f>
        <v>9.3900000000000008E-3</v>
      </c>
      <c r="W127" s="94" t="b">
        <f t="shared" si="16"/>
        <v>1</v>
      </c>
      <c r="X127" s="124">
        <f t="shared" si="17"/>
        <v>-0.15524304384260251</v>
      </c>
      <c r="Y127" s="50" t="b">
        <f>ABS(X127/10000)&lt;=ABS('General Settings'!$D$32)</f>
        <v>1</v>
      </c>
      <c r="AA127" s="50" t="str">
        <f>_xll.qlSwapIndex(,,O127,SettlementDays,Currency,Calendar,FixedLegTenor,FixedLegBDC,FixedLegDayCounter,Index6M,DiscountingCurve,Permanent,Trigger,ObjectOverwrite)</f>
        <v>obj_006f0#0003</v>
      </c>
      <c r="AB127" s="50" t="str">
        <f>_xll.qlVanillaSwapFromSwapIndex(,AA127,R127)</f>
        <v>obj_0082a#0003</v>
      </c>
      <c r="AH127" s="50" t="str">
        <v/>
      </c>
    </row>
    <row r="128" spans="13:34" x14ac:dyDescent="0.2">
      <c r="M128" s="94" t="s">
        <v>155</v>
      </c>
      <c r="N128" s="94" t="s">
        <v>79</v>
      </c>
      <c r="O128" s="94" t="s">
        <v>88</v>
      </c>
      <c r="P128" s="94" t="str">
        <f t="shared" si="13"/>
        <v>EUR3F15Y_Quote</v>
      </c>
      <c r="Q128" s="174"/>
      <c r="R128" s="106">
        <f>_xll.qlInterestRateIndexFixingDate(AA128,S128)</f>
        <v>43649</v>
      </c>
      <c r="S128" s="106">
        <f>_xll.qlCalendarAdvance(Calendar,SettlementDate,N128,"mf",TRUE,Trigger)</f>
        <v>43651</v>
      </c>
      <c r="T128" s="106">
        <f>_xll.qlInterestRateIndexMaturity(AA128,S128)</f>
        <v>49130</v>
      </c>
      <c r="U128" s="97">
        <f>_xll.qlIndexFixing(AA128,R128,TRUE,_xll.ohTrigger(Trigger,Trigger6M,InterestRatesTrigger))</f>
        <v>9.5074154592208939E-3</v>
      </c>
      <c r="V128" s="97">
        <f>_xll.qlQuoteValue(P128,_xll.ohTrigger(Trigger,Trigger6M,InterestRatesTrigger))</f>
        <v>9.5200000000000007E-3</v>
      </c>
      <c r="W128" s="94" t="b">
        <f t="shared" si="16"/>
        <v>1</v>
      </c>
      <c r="X128" s="124">
        <f t="shared" si="17"/>
        <v>-0.1258454077910677</v>
      </c>
      <c r="Y128" s="50" t="b">
        <f>ABS(X128/10000)&lt;=ABS('General Settings'!$D$32)</f>
        <v>1</v>
      </c>
      <c r="AA128" s="50" t="str">
        <f>_xll.qlSwapIndex(,,O128,SettlementDays,Currency,Calendar,FixedLegTenor,FixedLegBDC,FixedLegDayCounter,Index6M,DiscountingCurve,Permanent,Trigger,ObjectOverwrite)</f>
        <v>obj_00626#0003</v>
      </c>
      <c r="AB128" s="50" t="str">
        <f>_xll.qlVanillaSwapFromSwapIndex(,AA128,R128)</f>
        <v>obj_00878#0003</v>
      </c>
      <c r="AH128" s="50" t="str">
        <v/>
      </c>
    </row>
    <row r="129" spans="13:34" x14ac:dyDescent="0.2">
      <c r="M129" s="94" t="s">
        <v>155</v>
      </c>
      <c r="N129" s="94" t="s">
        <v>79</v>
      </c>
      <c r="O129" s="94" t="s">
        <v>89</v>
      </c>
      <c r="P129" s="94" t="str">
        <f t="shared" si="13"/>
        <v>EUR3F20Y_Quote</v>
      </c>
      <c r="Q129" s="174"/>
      <c r="R129" s="106">
        <f>_xll.qlInterestRateIndexFixingDate(AA129,S129)</f>
        <v>43649</v>
      </c>
      <c r="S129" s="106">
        <f>_xll.qlCalendarAdvance(Calendar,SettlementDate,N129,"mf",TRUE,Trigger)</f>
        <v>43651</v>
      </c>
      <c r="T129" s="106">
        <f>_xll.qlInterestRateIndexMaturity(AA129,S129)</f>
        <v>50956</v>
      </c>
      <c r="U129" s="97">
        <f>_xll.qlIndexFixing(AA129,R129,TRUE,_xll.ohTrigger(Trigger,Trigger6M,InterestRatesTrigger))</f>
        <v>9.656831388071779E-3</v>
      </c>
      <c r="V129" s="97">
        <f>_xll.qlQuoteValue(P129,_xll.ohTrigger(Trigger,Trigger6M,InterestRatesTrigger))</f>
        <v>9.6699999999999998E-3</v>
      </c>
      <c r="W129" s="94" t="b">
        <f t="shared" si="16"/>
        <v>1</v>
      </c>
      <c r="X129" s="124">
        <f t="shared" si="17"/>
        <v>-0.13168611928220803</v>
      </c>
      <c r="Y129" s="50" t="b">
        <f>ABS(X129/10000)&lt;=ABS('General Settings'!$D$32)</f>
        <v>1</v>
      </c>
      <c r="AA129" s="50" t="str">
        <f>_xll.qlSwapIndex(,,O129,SettlementDays,Currency,Calendar,FixedLegTenor,FixedLegBDC,FixedLegDayCounter,Index6M,DiscountingCurve,Permanent,Trigger,ObjectOverwrite)</f>
        <v>obj_00761#0003</v>
      </c>
      <c r="AB129" s="50" t="str">
        <f>_xll.qlVanillaSwapFromSwapIndex(,AA129,R129)</f>
        <v>obj_007e3#0003</v>
      </c>
      <c r="AH129" s="50" t="str">
        <v/>
      </c>
    </row>
    <row r="130" spans="13:34" x14ac:dyDescent="0.2">
      <c r="M130" s="94" t="s">
        <v>155</v>
      </c>
      <c r="N130" s="94" t="s">
        <v>79</v>
      </c>
      <c r="O130" s="94" t="s">
        <v>90</v>
      </c>
      <c r="P130" s="94" t="str">
        <f t="shared" si="13"/>
        <v>EUR3F25Y_Quote</v>
      </c>
      <c r="Q130" s="174"/>
      <c r="R130" s="106">
        <f>_xll.qlInterestRateIndexFixingDate(AA130,S130)</f>
        <v>43649</v>
      </c>
      <c r="S130" s="106">
        <f>_xll.qlCalendarAdvance(Calendar,SettlementDate,N130,"mf",TRUE,Trigger)</f>
        <v>43651</v>
      </c>
      <c r="T130" s="106">
        <f>_xll.qlInterestRateIndexMaturity(AA130,S130)</f>
        <v>52783</v>
      </c>
      <c r="U130" s="97">
        <f>_xll.qlIndexFixing(AA130,R130,TRUE,_xll.ohTrigger(Trigger,Trigger6M,InterestRatesTrigger))</f>
        <v>9.4509873011237346E-3</v>
      </c>
      <c r="V130" s="97">
        <f>_xll.qlQuoteValue(P130,_xll.ohTrigger(Trigger,Trigger6M,InterestRatesTrigger))</f>
        <v>9.470000000000001E-3</v>
      </c>
      <c r="W130" s="94" t="b">
        <f t="shared" si="16"/>
        <v>1</v>
      </c>
      <c r="X130" s="124">
        <f t="shared" si="17"/>
        <v>-0.19012698876266429</v>
      </c>
      <c r="Y130" s="50" t="b">
        <f>ABS(X130/10000)&lt;=ABS('General Settings'!$D$32)</f>
        <v>1</v>
      </c>
      <c r="AA130" s="50" t="str">
        <f>_xll.qlSwapIndex(,,O130,SettlementDays,Currency,Calendar,FixedLegTenor,FixedLegBDC,FixedLegDayCounter,Index6M,DiscountingCurve,Permanent,Trigger,ObjectOverwrite)</f>
        <v>obj_006cc#0003</v>
      </c>
      <c r="AB130" s="50" t="str">
        <f>_xll.qlVanillaSwapFromSwapIndex(,AA130,R130)</f>
        <v>obj_007d4#0003</v>
      </c>
      <c r="AH130" s="50" t="str">
        <v/>
      </c>
    </row>
    <row r="131" spans="13:34" x14ac:dyDescent="0.2">
      <c r="M131" s="159" t="s">
        <v>155</v>
      </c>
      <c r="N131" s="159" t="s">
        <v>79</v>
      </c>
      <c r="O131" s="159" t="s">
        <v>92</v>
      </c>
      <c r="P131" s="159" t="str">
        <f t="shared" si="13"/>
        <v>EUR3F30Y_Quote</v>
      </c>
      <c r="Q131" s="177"/>
      <c r="R131" s="160">
        <f>_xll.qlInterestRateIndexFixingDate(AA131,S131)</f>
        <v>43649</v>
      </c>
      <c r="S131" s="160">
        <f>_xll.qlCalendarAdvance(Calendar,SettlementDate,N131,"mf",TRUE,Trigger)</f>
        <v>43651</v>
      </c>
      <c r="T131" s="160">
        <f>_xll.qlInterestRateIndexMaturity(AA131,S131)</f>
        <v>54609</v>
      </c>
      <c r="U131" s="161">
        <f>_xll.qlIndexFixing(AA131,R131,TRUE,_xll.ohTrigger(Trigger,Trigger6M,InterestRatesTrigger))</f>
        <v>9.1993990680795668E-3</v>
      </c>
      <c r="V131" s="161">
        <f>_xll.qlQuoteValue(P131,_xll.ohTrigger(Trigger,Trigger6M,InterestRatesTrigger))</f>
        <v>9.2100000000000012E-3</v>
      </c>
      <c r="W131" s="159" t="b">
        <f t="shared" si="16"/>
        <v>1</v>
      </c>
      <c r="X131" s="162">
        <f t="shared" si="17"/>
        <v>-0.10600931920434417</v>
      </c>
      <c r="Y131" s="131" t="b">
        <f>ABS(X131/10000)&lt;=ABS('General Settings'!$D$32)</f>
        <v>1</v>
      </c>
      <c r="AA131" s="50" t="str">
        <f>_xll.qlSwapIndex(,,O131,SettlementDays,Currency,Calendar,FixedLegTenor,FixedLegBDC,FixedLegDayCounter,Index6M,DiscountingCurve,Permanent,Trigger,ObjectOverwrite)</f>
        <v>obj_00717#0003</v>
      </c>
      <c r="AB131" s="50" t="str">
        <f>_xll.qlVanillaSwapFromSwapIndex(,AA131,R131)</f>
        <v>obj_0082e#0003</v>
      </c>
      <c r="AH131" s="50" t="str">
        <v/>
      </c>
    </row>
    <row r="132" spans="13:34" x14ac:dyDescent="0.2">
      <c r="M132" s="94" t="s">
        <v>155</v>
      </c>
      <c r="N132" s="94" t="s">
        <v>80</v>
      </c>
      <c r="O132" s="94" t="s">
        <v>33</v>
      </c>
      <c r="P132" s="94" t="str">
        <f t="shared" si="13"/>
        <v>EUR4F1Y_Quote</v>
      </c>
      <c r="Q132" s="174"/>
      <c r="R132" s="106">
        <f>_xll.qlInterestRateIndexFixingDate(AA132,S132)</f>
        <v>44014</v>
      </c>
      <c r="S132" s="106">
        <f>_xll.qlCalendarAdvance(Calendar,SettlementDate,N132,"mf",TRUE,Trigger)</f>
        <v>44018</v>
      </c>
      <c r="T132" s="106">
        <f>_xll.qlInterestRateIndexMaturity(AA132,S132)</f>
        <v>44383</v>
      </c>
      <c r="U132" s="97">
        <f>_xll.qlIndexFixing(AA132,R132,TRUE,_xll.ohTrigger(Trigger,Trigger6M,InterestRatesTrigger))</f>
        <v>1.3187386305985327E-3</v>
      </c>
      <c r="V132" s="97">
        <f>_xll.qlQuoteValue(P132,_xll.ohTrigger(Trigger,Trigger6M,InterestRatesTrigger))</f>
        <v>1.32E-3</v>
      </c>
      <c r="W132" s="94" t="b">
        <f t="shared" si="16"/>
        <v>1</v>
      </c>
      <c r="X132" s="124">
        <f t="shared" si="17"/>
        <v>-1.2613694014673282E-2</v>
      </c>
      <c r="Y132" s="123" t="b">
        <f>ABS(X132/10000)&lt;=ABS('General Settings'!$D$32)</f>
        <v>1</v>
      </c>
      <c r="AA132" s="50" t="str">
        <f>_xll.qlSwapIndex(,,O132,SettlementDays,Currency,Calendar,FixedLegTenor,FixedLegBDC,FixedLegDayCounter,Index6M,DiscountingCurve,Permanent,Trigger,ObjectOverwrite)</f>
        <v>obj_00623#0003</v>
      </c>
      <c r="AB132" s="50" t="str">
        <f>_xll.qlVanillaSwapFromSwapIndex(,AA132,R132)</f>
        <v>obj_007cd#0003</v>
      </c>
      <c r="AH132" s="50" t="str">
        <v/>
      </c>
    </row>
    <row r="133" spans="13:34" x14ac:dyDescent="0.2">
      <c r="M133" s="94" t="s">
        <v>155</v>
      </c>
      <c r="N133" s="94" t="s">
        <v>80</v>
      </c>
      <c r="O133" s="94" t="s">
        <v>78</v>
      </c>
      <c r="P133" s="94" t="str">
        <f t="shared" si="13"/>
        <v>EUR4F2Y_Quote</v>
      </c>
      <c r="Q133" s="174"/>
      <c r="R133" s="106">
        <f>_xll.qlInterestRateIndexFixingDate(AA133,S133)</f>
        <v>44014</v>
      </c>
      <c r="S133" s="106">
        <f>_xll.qlCalendarAdvance(Calendar,SettlementDate,N133,"mf",TRUE,Trigger)</f>
        <v>44018</v>
      </c>
      <c r="T133" s="106">
        <f>_xll.qlInterestRateIndexMaturity(AA133,S133)</f>
        <v>44748</v>
      </c>
      <c r="U133" s="97">
        <f>_xll.qlIndexFixing(AA133,R133,TRUE,_xll.ohTrigger(Trigger,Trigger6M,InterestRatesTrigger))</f>
        <v>2.5335996291548086E-3</v>
      </c>
      <c r="V133" s="97">
        <f>_xll.qlQuoteValue(P133,_xll.ohTrigger(Trigger,Trigger6M,InterestRatesTrigger))</f>
        <v>2.5300000000000001E-3</v>
      </c>
      <c r="W133" s="94" t="b">
        <f t="shared" si="16"/>
        <v>1</v>
      </c>
      <c r="X133" s="124">
        <f t="shared" si="17"/>
        <v>3.5996291548085098E-2</v>
      </c>
      <c r="Y133" s="50" t="b">
        <f>ABS(X133/10000)&lt;=ABS('General Settings'!$D$32)</f>
        <v>1</v>
      </c>
      <c r="AA133" s="50" t="str">
        <f>_xll.qlSwapIndex(,,O133,SettlementDays,Currency,Calendar,FixedLegTenor,FixedLegBDC,FixedLegDayCounter,Index6M,DiscountingCurve,Permanent,Trigger,ObjectOverwrite)</f>
        <v>obj_005f7#0003</v>
      </c>
      <c r="AB133" s="50" t="str">
        <f>_xll.qlVanillaSwapFromSwapIndex(,AA133,R133)</f>
        <v>obj_0077c#0003</v>
      </c>
      <c r="AH133" s="50" t="str">
        <v/>
      </c>
    </row>
    <row r="134" spans="13:34" x14ac:dyDescent="0.2">
      <c r="M134" s="94" t="s">
        <v>155</v>
      </c>
      <c r="N134" s="94" t="s">
        <v>80</v>
      </c>
      <c r="O134" s="94" t="s">
        <v>79</v>
      </c>
      <c r="P134" s="94" t="str">
        <f t="shared" si="13"/>
        <v>EUR4F3Y_Quote</v>
      </c>
      <c r="Q134" s="174"/>
      <c r="R134" s="106">
        <f>_xll.qlInterestRateIndexFixingDate(AA134,S134)</f>
        <v>44014</v>
      </c>
      <c r="S134" s="106">
        <f>_xll.qlCalendarAdvance(Calendar,SettlementDate,N134,"mf",TRUE,Trigger)</f>
        <v>44018</v>
      </c>
      <c r="T134" s="106">
        <f>_xll.qlInterestRateIndexMaturity(AA134,S134)</f>
        <v>45113</v>
      </c>
      <c r="U134" s="97">
        <f>_xll.qlIndexFixing(AA134,R134,TRUE,_xll.ohTrigger(Trigger,Trigger6M,InterestRatesTrigger))</f>
        <v>3.81397715904635E-3</v>
      </c>
      <c r="V134" s="97">
        <f>_xll.qlQuoteValue(P134,_xll.ohTrigger(Trigger,Trigger6M,InterestRatesTrigger))</f>
        <v>3.81E-3</v>
      </c>
      <c r="W134" s="94" t="b">
        <f t="shared" si="16"/>
        <v>1</v>
      </c>
      <c r="X134" s="124">
        <f t="shared" si="17"/>
        <v>3.9771590463499353E-2</v>
      </c>
      <c r="Y134" s="50" t="b">
        <f>ABS(X134/10000)&lt;=ABS('General Settings'!$D$32)</f>
        <v>1</v>
      </c>
      <c r="AA134" s="50" t="str">
        <f>_xll.qlSwapIndex(,,O134,SettlementDays,Currency,Calendar,FixedLegTenor,FixedLegBDC,FixedLegDayCounter,Index6M,DiscountingCurve,Permanent,Trigger,ObjectOverwrite)</f>
        <v>obj_006b4#0003</v>
      </c>
      <c r="AB134" s="50" t="str">
        <f>_xll.qlVanillaSwapFromSwapIndex(,AA134,R134)</f>
        <v>obj_008bd#0003</v>
      </c>
      <c r="AH134" s="50" t="str">
        <v/>
      </c>
    </row>
    <row r="135" spans="13:34" x14ac:dyDescent="0.2">
      <c r="M135" s="94" t="s">
        <v>155</v>
      </c>
      <c r="N135" s="94" t="s">
        <v>80</v>
      </c>
      <c r="O135" s="94" t="s">
        <v>80</v>
      </c>
      <c r="P135" s="94" t="str">
        <f t="shared" si="13"/>
        <v>EUR4F4Y_Quote</v>
      </c>
      <c r="Q135" s="174"/>
      <c r="R135" s="106">
        <f>_xll.qlInterestRateIndexFixingDate(AA135,S135)</f>
        <v>44014</v>
      </c>
      <c r="S135" s="106">
        <f>_xll.qlCalendarAdvance(Calendar,SettlementDate,N135,"mf",TRUE,Trigger)</f>
        <v>44018</v>
      </c>
      <c r="T135" s="106">
        <f>_xll.qlInterestRateIndexMaturity(AA135,S135)</f>
        <v>45481</v>
      </c>
      <c r="U135" s="97">
        <f>_xll.qlIndexFixing(AA135,R135,TRUE,_xll.ohTrigger(Trigger,Trigger6M,InterestRatesTrigger))</f>
        <v>5.0254011955785365E-3</v>
      </c>
      <c r="V135" s="97">
        <f>_xll.qlQuoteValue(P135,_xll.ohTrigger(Trigger,Trigger6M,InterestRatesTrigger))</f>
        <v>5.0400000000000002E-3</v>
      </c>
      <c r="W135" s="94" t="b">
        <f t="shared" si="16"/>
        <v>1</v>
      </c>
      <c r="X135" s="124">
        <f t="shared" si="17"/>
        <v>-0.14598804421463685</v>
      </c>
      <c r="Y135" s="50" t="b">
        <f>ABS(X135/10000)&lt;=ABS('General Settings'!$D$32)</f>
        <v>1</v>
      </c>
      <c r="AA135" s="50" t="str">
        <f>_xll.qlSwapIndex(,,O135,SettlementDays,Currency,Calendar,FixedLegTenor,FixedLegBDC,FixedLegDayCounter,Index6M,DiscountingCurve,Permanent,Trigger,ObjectOverwrite)</f>
        <v>obj_006c8#0003</v>
      </c>
      <c r="AB135" s="50" t="str">
        <f>_xll.qlVanillaSwapFromSwapIndex(,AA135,R135)</f>
        <v>obj_007da#0003</v>
      </c>
      <c r="AH135" s="50" t="str">
        <v/>
      </c>
    </row>
    <row r="136" spans="13:34" x14ac:dyDescent="0.2">
      <c r="M136" s="94" t="s">
        <v>155</v>
      </c>
      <c r="N136" s="94" t="s">
        <v>80</v>
      </c>
      <c r="O136" s="94" t="s">
        <v>81</v>
      </c>
      <c r="P136" s="94" t="str">
        <f t="shared" si="13"/>
        <v>EUR4F5Y_Quote</v>
      </c>
      <c r="Q136" s="174"/>
      <c r="R136" s="106">
        <f>_xll.qlInterestRateIndexFixingDate(AA136,S136)</f>
        <v>44014</v>
      </c>
      <c r="S136" s="106">
        <f>_xll.qlCalendarAdvance(Calendar,SettlementDate,N136,"mf",TRUE,Trigger)</f>
        <v>44018</v>
      </c>
      <c r="T136" s="106">
        <f>_xll.qlInterestRateIndexMaturity(AA136,S136)</f>
        <v>45845</v>
      </c>
      <c r="U136" s="97">
        <f>_xll.qlIndexFixing(AA136,R136,TRUE,_xll.ohTrigger(Trigger,Trigger6M,InterestRatesTrigger))</f>
        <v>6.1236926281800176E-3</v>
      </c>
      <c r="V136" s="97">
        <f>_xll.qlQuoteValue(P136,_xll.ohTrigger(Trigger,Trigger6M,InterestRatesTrigger))</f>
        <v>6.1399999999999996E-3</v>
      </c>
      <c r="W136" s="94" t="b">
        <f t="shared" si="16"/>
        <v>1</v>
      </c>
      <c r="X136" s="124">
        <f t="shared" si="17"/>
        <v>-0.16307371819982047</v>
      </c>
      <c r="Y136" s="50" t="b">
        <f>ABS(X136/10000)&lt;=ABS('General Settings'!$D$32)</f>
        <v>1</v>
      </c>
      <c r="AA136" s="50" t="str">
        <f>_xll.qlSwapIndex(,,O136,SettlementDays,Currency,Calendar,FixedLegTenor,FixedLegBDC,FixedLegDayCounter,Index6M,DiscountingCurve,Permanent,Trigger,ObjectOverwrite)</f>
        <v>obj_00711#0003</v>
      </c>
      <c r="AB136" s="50" t="str">
        <f>_xll.qlVanillaSwapFromSwapIndex(,AA136,R136)</f>
        <v>obj_00806#0003</v>
      </c>
      <c r="AH136" s="50" t="str">
        <v/>
      </c>
    </row>
    <row r="137" spans="13:34" x14ac:dyDescent="0.2">
      <c r="M137" s="94" t="s">
        <v>155</v>
      </c>
      <c r="N137" s="94" t="s">
        <v>80</v>
      </c>
      <c r="O137" s="94" t="s">
        <v>82</v>
      </c>
      <c r="P137" s="94" t="str">
        <f t="shared" si="13"/>
        <v>EUR4F6Y_Quote</v>
      </c>
      <c r="Q137" s="174"/>
      <c r="R137" s="106">
        <f>_xll.qlInterestRateIndexFixingDate(AA137,S137)</f>
        <v>44014</v>
      </c>
      <c r="S137" s="106">
        <f>_xll.qlCalendarAdvance(Calendar,SettlementDate,N137,"mf",TRUE,Trigger)</f>
        <v>44018</v>
      </c>
      <c r="T137" s="106">
        <f>_xll.qlInterestRateIndexMaturity(AA137,S137)</f>
        <v>46209</v>
      </c>
      <c r="U137" s="97">
        <f>_xll.qlIndexFixing(AA137,R137,TRUE,_xll.ohTrigger(Trigger,Trigger6M,InterestRatesTrigger))</f>
        <v>7.069732451432921E-3</v>
      </c>
      <c r="V137" s="97">
        <f>_xll.qlQuoteValue(P137,_xll.ohTrigger(Trigger,Trigger6M,InterestRatesTrigger))</f>
        <v>7.0899999999999999E-3</v>
      </c>
      <c r="W137" s="94" t="b">
        <f t="shared" si="16"/>
        <v>1</v>
      </c>
      <c r="X137" s="124">
        <f t="shared" si="17"/>
        <v>-0.20267548567078941</v>
      </c>
      <c r="Y137" s="50" t="b">
        <f>ABS(X137/10000)&lt;=ABS('General Settings'!$D$32)</f>
        <v>1</v>
      </c>
      <c r="AA137" s="50" t="str">
        <f>_xll.qlSwapIndex(,,O137,SettlementDays,Currency,Calendar,FixedLegTenor,FixedLegBDC,FixedLegDayCounter,Index6M,DiscountingCurve,Permanent,Trigger,ObjectOverwrite)</f>
        <v>obj_006ec#0003</v>
      </c>
      <c r="AB137" s="50" t="str">
        <f>_xll.qlVanillaSwapFromSwapIndex(,AA137,R137)</f>
        <v>obj_00892#0003</v>
      </c>
      <c r="AH137" s="50" t="str">
        <v/>
      </c>
    </row>
    <row r="138" spans="13:34" x14ac:dyDescent="0.2">
      <c r="M138" s="94" t="s">
        <v>155</v>
      </c>
      <c r="N138" s="94" t="s">
        <v>80</v>
      </c>
      <c r="O138" s="94" t="s">
        <v>83</v>
      </c>
      <c r="P138" s="94" t="str">
        <f t="shared" si="13"/>
        <v>EUR4F7Y_Quote</v>
      </c>
      <c r="Q138" s="174"/>
      <c r="R138" s="106">
        <f>_xll.qlInterestRateIndexFixingDate(AA138,S138)</f>
        <v>44014</v>
      </c>
      <c r="S138" s="106">
        <f>_xll.qlCalendarAdvance(Calendar,SettlementDate,N138,"mf",TRUE,Trigger)</f>
        <v>44018</v>
      </c>
      <c r="T138" s="106">
        <f>_xll.qlInterestRateIndexMaturity(AA138,S138)</f>
        <v>46574</v>
      </c>
      <c r="U138" s="97">
        <f>_xll.qlIndexFixing(AA138,R138,TRUE,_xll.ohTrigger(Trigger,Trigger6M,InterestRatesTrigger))</f>
        <v>7.8801987762046489E-3</v>
      </c>
      <c r="V138" s="97">
        <f>_xll.qlQuoteValue(P138,_xll.ohTrigger(Trigger,Trigger6M,InterestRatesTrigger))</f>
        <v>7.9000000000000008E-3</v>
      </c>
      <c r="W138" s="94" t="b">
        <f t="shared" si="16"/>
        <v>1</v>
      </c>
      <c r="X138" s="124">
        <f t="shared" si="17"/>
        <v>-0.19801223795351888</v>
      </c>
      <c r="Y138" s="50" t="b">
        <f>ABS(X138/10000)&lt;=ABS('General Settings'!$D$32)</f>
        <v>1</v>
      </c>
      <c r="AA138" s="50" t="str">
        <f>_xll.qlSwapIndex(,,O138,SettlementDays,Currency,Calendar,FixedLegTenor,FixedLegBDC,FixedLegDayCounter,Index6M,DiscountingCurve,Permanent,Trigger,ObjectOverwrite)</f>
        <v>obj_005b6#0003</v>
      </c>
      <c r="AB138" s="50" t="str">
        <f>_xll.qlVanillaSwapFromSwapIndex(,AA138,R138)</f>
        <v>obj_0086e#0003</v>
      </c>
      <c r="AH138" s="50" t="str">
        <v/>
      </c>
    </row>
    <row r="139" spans="13:34" x14ac:dyDescent="0.2">
      <c r="M139" s="94" t="s">
        <v>155</v>
      </c>
      <c r="N139" s="94" t="s">
        <v>80</v>
      </c>
      <c r="O139" s="94" t="s">
        <v>84</v>
      </c>
      <c r="P139" s="94" t="str">
        <f t="shared" si="13"/>
        <v>EUR4F8Y_Quote</v>
      </c>
      <c r="Q139" s="174"/>
      <c r="R139" s="106">
        <f>_xll.qlInterestRateIndexFixingDate(AA139,S139)</f>
        <v>44014</v>
      </c>
      <c r="S139" s="106">
        <f>_xll.qlCalendarAdvance(Calendar,SettlementDate,N139,"mf",TRUE,Trigger)</f>
        <v>44018</v>
      </c>
      <c r="T139" s="106">
        <f>_xll.qlInterestRateIndexMaturity(AA139,S139)</f>
        <v>46940</v>
      </c>
      <c r="U139" s="97">
        <f>_xll.qlIndexFixing(AA139,R139,TRUE,_xll.ohTrigger(Trigger,Trigger6M,InterestRatesTrigger))</f>
        <v>8.5592442774443649E-3</v>
      </c>
      <c r="V139" s="97">
        <f>_xll.qlQuoteValue(P139,_xll.ohTrigger(Trigger,Trigger6M,InterestRatesTrigger))</f>
        <v>8.5699999999999995E-3</v>
      </c>
      <c r="W139" s="94" t="b">
        <f t="shared" si="16"/>
        <v>1</v>
      </c>
      <c r="X139" s="124">
        <f t="shared" si="17"/>
        <v>-0.10755722555634561</v>
      </c>
      <c r="Y139" s="50" t="b">
        <f>ABS(X139/10000)&lt;=ABS('General Settings'!$D$32)</f>
        <v>1</v>
      </c>
      <c r="AA139" s="50" t="str">
        <f>_xll.qlSwapIndex(,,O139,SettlementDays,Currency,Calendar,FixedLegTenor,FixedLegBDC,FixedLegDayCounter,Index6M,DiscountingCurve,Permanent,Trigger,ObjectOverwrite)</f>
        <v>obj_00754#0003</v>
      </c>
      <c r="AB139" s="50" t="str">
        <f>_xll.qlVanillaSwapFromSwapIndex(,AA139,R139)</f>
        <v>obj_007ed#0003</v>
      </c>
      <c r="AH139" s="50" t="str">
        <v/>
      </c>
    </row>
    <row r="140" spans="13:34" x14ac:dyDescent="0.2">
      <c r="M140" s="94" t="s">
        <v>155</v>
      </c>
      <c r="N140" s="94" t="s">
        <v>80</v>
      </c>
      <c r="O140" s="94" t="s">
        <v>85</v>
      </c>
      <c r="P140" s="94" t="str">
        <f t="shared" si="13"/>
        <v>EUR4F9Y_Quote</v>
      </c>
      <c r="Q140" s="174"/>
      <c r="R140" s="106">
        <f>_xll.qlInterestRateIndexFixingDate(AA140,S140)</f>
        <v>44014</v>
      </c>
      <c r="S140" s="106">
        <f>_xll.qlCalendarAdvance(Calendar,SettlementDate,N140,"mf",TRUE,Trigger)</f>
        <v>44018</v>
      </c>
      <c r="T140" s="106">
        <f>_xll.qlInterestRateIndexMaturity(AA140,S140)</f>
        <v>47305</v>
      </c>
      <c r="U140" s="97">
        <f>_xll.qlIndexFixing(AA140,R140,TRUE,_xll.ohTrigger(Trigger,Trigger6M,InterestRatesTrigger))</f>
        <v>9.0946576392726373E-3</v>
      </c>
      <c r="V140" s="97">
        <f>_xll.qlQuoteValue(P140,_xll.ohTrigger(Trigger,Trigger6M,InterestRatesTrigger))</f>
        <v>9.0900000000000009E-3</v>
      </c>
      <c r="W140" s="94" t="b">
        <f t="shared" si="16"/>
        <v>1</v>
      </c>
      <c r="X140" s="124">
        <f t="shared" si="17"/>
        <v>4.6576392726364879E-2</v>
      </c>
      <c r="Y140" s="50" t="b">
        <f>ABS(X140/10000)&lt;=ABS('General Settings'!$D$32)</f>
        <v>1</v>
      </c>
      <c r="AA140" s="50" t="str">
        <f>_xll.qlSwapIndex(,,O140,SettlementDays,Currency,Calendar,FixedLegTenor,FixedLegBDC,FixedLegDayCounter,Index6M,DiscountingCurve,Permanent,Trigger,ObjectOverwrite)</f>
        <v>obj_0070a#0003</v>
      </c>
      <c r="AB140" s="50" t="str">
        <f>_xll.qlVanillaSwapFromSwapIndex(,AA140,R140)</f>
        <v>obj_00784#0003</v>
      </c>
      <c r="AH140" s="50" t="str">
        <v/>
      </c>
    </row>
    <row r="141" spans="13:34" x14ac:dyDescent="0.2">
      <c r="M141" s="94" t="s">
        <v>155</v>
      </c>
      <c r="N141" s="94" t="s">
        <v>80</v>
      </c>
      <c r="O141" s="94" t="s">
        <v>86</v>
      </c>
      <c r="P141" s="94" t="str">
        <f t="shared" si="13"/>
        <v>EUR4F10Y_Quote</v>
      </c>
      <c r="Q141" s="174"/>
      <c r="R141" s="106">
        <f>_xll.qlInterestRateIndexFixingDate(AA141,S141)</f>
        <v>44014</v>
      </c>
      <c r="S141" s="106">
        <f>_xll.qlCalendarAdvance(Calendar,SettlementDate,N141,"mf",TRUE,Trigger)</f>
        <v>44018</v>
      </c>
      <c r="T141" s="106">
        <f>_xll.qlInterestRateIndexMaturity(AA141,S141)</f>
        <v>47672</v>
      </c>
      <c r="U141" s="97">
        <f>_xll.qlIndexFixing(AA141,R141,TRUE,_xll.ohTrigger(Trigger,Trigger6M,InterestRatesTrigger))</f>
        <v>9.5101299043146362E-3</v>
      </c>
      <c r="V141" s="97">
        <f>_xll.qlQuoteValue(P141,_xll.ohTrigger(Trigger,Trigger6M,InterestRatesTrigger))</f>
        <v>9.5000000000000015E-3</v>
      </c>
      <c r="W141" s="94" t="b">
        <f t="shared" si="16"/>
        <v>1</v>
      </c>
      <c r="X141" s="124">
        <f t="shared" si="17"/>
        <v>0.10129904314634675</v>
      </c>
      <c r="Y141" s="50" t="b">
        <f>ABS(X141/10000)&lt;=ABS('General Settings'!$D$32)</f>
        <v>1</v>
      </c>
      <c r="AA141" s="50" t="str">
        <f>_xll.qlSwapIndex(,,O141,SettlementDays,Currency,Calendar,FixedLegTenor,FixedLegBDC,FixedLegDayCounter,Index6M,DiscountingCurve,Permanent,Trigger,ObjectOverwrite)</f>
        <v>obj_005fa#0003</v>
      </c>
      <c r="AB141" s="50" t="str">
        <f>_xll.qlVanillaSwapFromSwapIndex(,AA141,R141)</f>
        <v>obj_00782#0003</v>
      </c>
      <c r="AH141" s="50" t="str">
        <v/>
      </c>
    </row>
    <row r="142" spans="13:34" x14ac:dyDescent="0.2">
      <c r="M142" s="94" t="s">
        <v>155</v>
      </c>
      <c r="N142" s="94" t="s">
        <v>80</v>
      </c>
      <c r="O142" s="94" t="s">
        <v>112</v>
      </c>
      <c r="P142" s="94" t="str">
        <f t="shared" ref="P142:P205" si="18">Currency&amp;SUBSTITUTE(N142,"Y","F")&amp;O142&amp;QuoteSuffix</f>
        <v>EUR4F11Y_Quote</v>
      </c>
      <c r="Q142" s="174"/>
      <c r="R142" s="106">
        <f>_xll.qlInterestRateIndexFixingDate(AA142,S142)</f>
        <v>44014</v>
      </c>
      <c r="S142" s="106">
        <f>_xll.qlCalendarAdvance(Calendar,SettlementDate,N142,"mf",TRUE,Trigger)</f>
        <v>44018</v>
      </c>
      <c r="T142" s="106">
        <f>_xll.qlInterestRateIndexMaturity(AA142,S142)</f>
        <v>48036</v>
      </c>
      <c r="U142" s="97">
        <f>_xll.qlIndexFixing(AA142,R142,TRUE,_xll.ohTrigger(Trigger,Trigger6M,InterestRatesTrigger))</f>
        <v>9.8184466315786902E-3</v>
      </c>
      <c r="V142" s="97">
        <f>_xll.qlQuoteValue(P142,_xll.ohTrigger(Trigger,Trigger6M,InterestRatesTrigger))</f>
        <v>9.8300000000000002E-3</v>
      </c>
      <c r="W142" s="94" t="b">
        <f t="shared" si="16"/>
        <v>1</v>
      </c>
      <c r="X142" s="124">
        <f t="shared" si="17"/>
        <v>-0.11553368421310037</v>
      </c>
      <c r="Y142" s="50" t="b">
        <f>ABS(X142/10000)&lt;=ABS('General Settings'!$D$32)</f>
        <v>1</v>
      </c>
      <c r="AA142" s="50" t="str">
        <f>_xll.qlSwapIndex(,,O142,SettlementDays,Currency,Calendar,FixedLegTenor,FixedLegBDC,FixedLegDayCounter,Index6M,DiscountingCurve,Permanent,Trigger,ObjectOverwrite)</f>
        <v>obj_006d6#0003</v>
      </c>
      <c r="AB142" s="50" t="str">
        <f>_xll.qlVanillaSwapFromSwapIndex(,AA142,R142)</f>
        <v>obj_00795#0003</v>
      </c>
      <c r="AH142" s="50" t="str">
        <v/>
      </c>
    </row>
    <row r="143" spans="13:34" x14ac:dyDescent="0.2">
      <c r="M143" s="94" t="s">
        <v>155</v>
      </c>
      <c r="N143" s="94" t="s">
        <v>80</v>
      </c>
      <c r="O143" s="94" t="s">
        <v>87</v>
      </c>
      <c r="P143" s="94" t="str">
        <f t="shared" si="18"/>
        <v>EUR4F12Y_Quote</v>
      </c>
      <c r="Q143" s="174"/>
      <c r="R143" s="106">
        <f>_xll.qlInterestRateIndexFixingDate(AA143,S143)</f>
        <v>44014</v>
      </c>
      <c r="S143" s="106">
        <f>_xll.qlCalendarAdvance(Calendar,SettlementDate,N143,"mf",TRUE,Trigger)</f>
        <v>44018</v>
      </c>
      <c r="T143" s="106">
        <f>_xll.qlInterestRateIndexMaturity(AA143,S143)</f>
        <v>48401</v>
      </c>
      <c r="U143" s="97">
        <f>_xll.qlIndexFixing(AA143,R143,TRUE,_xll.ohTrigger(Trigger,Trigger6M,InterestRatesTrigger))</f>
        <v>1.004127074915892E-2</v>
      </c>
      <c r="V143" s="97">
        <f>_xll.qlQuoteValue(P143,_xll.ohTrigger(Trigger,Trigger6M,InterestRatesTrigger))</f>
        <v>1.0059999999999999E-2</v>
      </c>
      <c r="W143" s="94" t="b">
        <f t="shared" ref="W143:W206" si="19">NOT(ISERROR(V143))</f>
        <v>1</v>
      </c>
      <c r="X143" s="124">
        <f t="shared" ref="X143:X206" si="20">(U143-V143)*10000</f>
        <v>-0.18729250841079126</v>
      </c>
      <c r="Y143" s="50" t="b">
        <f>ABS(X143/10000)&lt;=ABS('General Settings'!$D$32)</f>
        <v>1</v>
      </c>
      <c r="AA143" s="50" t="str">
        <f>_xll.qlSwapIndex(,,O143,SettlementDays,Currency,Calendar,FixedLegTenor,FixedLegBDC,FixedLegDayCounter,Index6M,DiscountingCurve,Permanent,Trigger,ObjectOverwrite)</f>
        <v>obj_00613#0003</v>
      </c>
      <c r="AB143" s="50" t="str">
        <f>_xll.qlVanillaSwapFromSwapIndex(,AA143,R143)</f>
        <v>obj_00843#0003</v>
      </c>
      <c r="AH143" s="50" t="str">
        <v/>
      </c>
    </row>
    <row r="144" spans="13:34" x14ac:dyDescent="0.2">
      <c r="M144" s="94" t="s">
        <v>155</v>
      </c>
      <c r="N144" s="94" t="s">
        <v>80</v>
      </c>
      <c r="O144" s="94" t="s">
        <v>113</v>
      </c>
      <c r="P144" s="94" t="str">
        <f t="shared" si="18"/>
        <v>EUR4F13Y_Quote</v>
      </c>
      <c r="Q144" s="174"/>
      <c r="R144" s="106">
        <f>_xll.qlInterestRateIndexFixingDate(AA144,S144)</f>
        <v>44014</v>
      </c>
      <c r="S144" s="106">
        <f>_xll.qlCalendarAdvance(Calendar,SettlementDate,N144,"mf",TRUE,Trigger)</f>
        <v>44018</v>
      </c>
      <c r="T144" s="106">
        <f>_xll.qlInterestRateIndexMaturity(AA144,S144)</f>
        <v>48766</v>
      </c>
      <c r="U144" s="97">
        <f>_xll.qlIndexFixing(AA144,R144,TRUE,_xll.ohTrigger(Trigger,Trigger6M,InterestRatesTrigger))</f>
        <v>1.0188620708023031E-2</v>
      </c>
      <c r="V144" s="97">
        <f>_xll.qlQuoteValue(P144,_xll.ohTrigger(Trigger,Trigger6M,InterestRatesTrigger))</f>
        <v>1.0210000000000002E-2</v>
      </c>
      <c r="W144" s="94" t="b">
        <f t="shared" si="19"/>
        <v>1</v>
      </c>
      <c r="X144" s="124">
        <f t="shared" si="20"/>
        <v>-0.21379291976970569</v>
      </c>
      <c r="Y144" s="50" t="b">
        <f>ABS(X144/10000)&lt;=ABS('General Settings'!$D$32)</f>
        <v>1</v>
      </c>
      <c r="AA144" s="50" t="str">
        <f>_xll.qlSwapIndex(,,O144,SettlementDays,Currency,Calendar,FixedLegTenor,FixedLegBDC,FixedLegDayCounter,Index6M,DiscountingCurve,Permanent,Trigger,ObjectOverwrite)</f>
        <v>obj_006fb#0003</v>
      </c>
      <c r="AB144" s="50" t="str">
        <f>_xll.qlVanillaSwapFromSwapIndex(,AA144,R144)</f>
        <v>obj_00897#0003</v>
      </c>
      <c r="AH144" s="50" t="str">
        <v/>
      </c>
    </row>
    <row r="145" spans="13:34" x14ac:dyDescent="0.2">
      <c r="M145" s="94" t="s">
        <v>155</v>
      </c>
      <c r="N145" s="94" t="s">
        <v>80</v>
      </c>
      <c r="O145" s="94" t="s">
        <v>114</v>
      </c>
      <c r="P145" s="94" t="str">
        <f t="shared" si="18"/>
        <v>EUR4F14Y_Quote</v>
      </c>
      <c r="Q145" s="174"/>
      <c r="R145" s="106">
        <f>_xll.qlInterestRateIndexFixingDate(AA145,S145)</f>
        <v>44014</v>
      </c>
      <c r="S145" s="106">
        <f>_xll.qlCalendarAdvance(Calendar,SettlementDate,N145,"mf",TRUE,Trigger)</f>
        <v>44018</v>
      </c>
      <c r="T145" s="106">
        <f>_xll.qlInterestRateIndexMaturity(AA145,S145)</f>
        <v>49131</v>
      </c>
      <c r="U145" s="97">
        <f>_xll.qlIndexFixing(AA145,R145,TRUE,_xll.ohTrigger(Trigger,Trigger6M,InterestRatesTrigger))</f>
        <v>1.0277274701412285E-2</v>
      </c>
      <c r="V145" s="97">
        <f>_xll.qlQuoteValue(P145,_xll.ohTrigger(Trigger,Trigger6M,InterestRatesTrigger))</f>
        <v>1.0289999999999999E-2</v>
      </c>
      <c r="W145" s="94" t="b">
        <f t="shared" si="19"/>
        <v>1</v>
      </c>
      <c r="X145" s="124">
        <f t="shared" si="20"/>
        <v>-0.12725298587713471</v>
      </c>
      <c r="Y145" s="50" t="b">
        <f>ABS(X145/10000)&lt;=ABS('General Settings'!$D$32)</f>
        <v>1</v>
      </c>
      <c r="AA145" s="50" t="str">
        <f>_xll.qlSwapIndex(,,O145,SettlementDays,Currency,Calendar,FixedLegTenor,FixedLegBDC,FixedLegDayCounter,Index6M,DiscountingCurve,Permanent,Trigger,ObjectOverwrite)</f>
        <v>obj_0069a#0003</v>
      </c>
      <c r="AB145" s="50" t="str">
        <f>_xll.qlVanillaSwapFromSwapIndex(,AA145,R145)</f>
        <v>obj_007c6#0003</v>
      </c>
      <c r="AH145" s="50" t="str">
        <v/>
      </c>
    </row>
    <row r="146" spans="13:34" x14ac:dyDescent="0.2">
      <c r="M146" s="94" t="s">
        <v>155</v>
      </c>
      <c r="N146" s="94" t="s">
        <v>80</v>
      </c>
      <c r="O146" s="94" t="s">
        <v>88</v>
      </c>
      <c r="P146" s="94" t="str">
        <f t="shared" si="18"/>
        <v>EUR4F15Y_Quote</v>
      </c>
      <c r="Q146" s="174"/>
      <c r="R146" s="106">
        <f>_xll.qlInterestRateIndexFixingDate(AA146,S146)</f>
        <v>44014</v>
      </c>
      <c r="S146" s="106">
        <f>_xll.qlCalendarAdvance(Calendar,SettlementDate,N146,"mf",TRUE,Trigger)</f>
        <v>44018</v>
      </c>
      <c r="T146" s="106">
        <f>_xll.qlInterestRateIndexMaturity(AA146,S146)</f>
        <v>49496</v>
      </c>
      <c r="U146" s="97">
        <f>_xll.qlIndexFixing(AA146,R146,TRUE,_xll.ohTrigger(Trigger,Trigger6M,InterestRatesTrigger))</f>
        <v>1.0320555168877574E-2</v>
      </c>
      <c r="V146" s="97">
        <f>_xll.qlQuoteValue(P146,_xll.ohTrigger(Trigger,Trigger6M,InterestRatesTrigger))</f>
        <v>1.0329999999999999E-2</v>
      </c>
      <c r="W146" s="94" t="b">
        <f t="shared" si="19"/>
        <v>1</v>
      </c>
      <c r="X146" s="124">
        <f t="shared" si="20"/>
        <v>-9.444831122425168E-2</v>
      </c>
      <c r="Y146" s="50" t="b">
        <f>ABS(X146/10000)&lt;=ABS('General Settings'!$D$32)</f>
        <v>1</v>
      </c>
      <c r="AA146" s="50" t="str">
        <f>_xll.qlSwapIndex(,,O146,SettlementDays,Currency,Calendar,FixedLegTenor,FixedLegBDC,FixedLegDayCounter,Index6M,DiscountingCurve,Permanent,Trigger,ObjectOverwrite)</f>
        <v>obj_005bf#0003</v>
      </c>
      <c r="AB146" s="50" t="str">
        <f>_xll.qlVanillaSwapFromSwapIndex(,AA146,R146)</f>
        <v>obj_007a7#0003</v>
      </c>
      <c r="AH146" s="50" t="str">
        <v/>
      </c>
    </row>
    <row r="147" spans="13:34" x14ac:dyDescent="0.2">
      <c r="M147" s="94" t="s">
        <v>155</v>
      </c>
      <c r="N147" s="94" t="s">
        <v>80</v>
      </c>
      <c r="O147" s="94" t="s">
        <v>89</v>
      </c>
      <c r="P147" s="94" t="str">
        <f t="shared" si="18"/>
        <v>EUR4F20Y_Quote</v>
      </c>
      <c r="Q147" s="174"/>
      <c r="R147" s="106">
        <f>_xll.qlInterestRateIndexFixingDate(AA147,S147)</f>
        <v>44014</v>
      </c>
      <c r="S147" s="106">
        <f>_xll.qlCalendarAdvance(Calendar,SettlementDate,N147,"mf",TRUE,Trigger)</f>
        <v>44018</v>
      </c>
      <c r="T147" s="106">
        <f>_xll.qlInterestRateIndexMaturity(AA147,S147)</f>
        <v>51323</v>
      </c>
      <c r="U147" s="97">
        <f>_xll.qlIndexFixing(AA147,R147,TRUE,_xll.ohTrigger(Trigger,Trigger6M,InterestRatesTrigger))</f>
        <v>1.0192850483288718E-2</v>
      </c>
      <c r="V147" s="97">
        <f>_xll.qlQuoteValue(P147,_xll.ohTrigger(Trigger,Trigger6M,InterestRatesTrigger))</f>
        <v>1.0210000000000002E-2</v>
      </c>
      <c r="W147" s="94" t="b">
        <f t="shared" si="19"/>
        <v>1</v>
      </c>
      <c r="X147" s="124">
        <f t="shared" si="20"/>
        <v>-0.1714951671128416</v>
      </c>
      <c r="Y147" s="50" t="b">
        <f>ABS(X147/10000)&lt;=ABS('General Settings'!$D$32)</f>
        <v>1</v>
      </c>
      <c r="AA147" s="50" t="str">
        <f>_xll.qlSwapIndex(,,O147,SettlementDays,Currency,Calendar,FixedLegTenor,FixedLegBDC,FixedLegDayCounter,Index6M,DiscountingCurve,Permanent,Trigger,ObjectOverwrite)</f>
        <v>obj_00645#0003</v>
      </c>
      <c r="AB147" s="50" t="str">
        <f>_xll.qlVanillaSwapFromSwapIndex(,AA147,R147)</f>
        <v>obj_0079e#0003</v>
      </c>
      <c r="AH147" s="50" t="str">
        <v/>
      </c>
    </row>
    <row r="148" spans="13:34" x14ac:dyDescent="0.2">
      <c r="M148" s="94" t="s">
        <v>155</v>
      </c>
      <c r="N148" s="94" t="s">
        <v>80</v>
      </c>
      <c r="O148" s="94" t="s">
        <v>90</v>
      </c>
      <c r="P148" s="94" t="str">
        <f t="shared" si="18"/>
        <v>EUR4F25Y_Quote</v>
      </c>
      <c r="Q148" s="174"/>
      <c r="R148" s="106">
        <f>_xll.qlInterestRateIndexFixingDate(AA148,S148)</f>
        <v>44014</v>
      </c>
      <c r="S148" s="106">
        <f>_xll.qlCalendarAdvance(Calendar,SettlementDate,N148,"mf",TRUE,Trigger)</f>
        <v>44018</v>
      </c>
      <c r="T148" s="106">
        <f>_xll.qlInterestRateIndexMaturity(AA148,S148)</f>
        <v>53149</v>
      </c>
      <c r="U148" s="97">
        <f>_xll.qlIndexFixing(AA148,R148,TRUE,_xll.ohTrigger(Trigger,Trigger6M,InterestRatesTrigger))</f>
        <v>9.8472148471036528E-3</v>
      </c>
      <c r="V148" s="97">
        <f>_xll.qlQuoteValue(P148,_xll.ohTrigger(Trigger,Trigger6M,InterestRatesTrigger))</f>
        <v>9.8600000000000007E-3</v>
      </c>
      <c r="W148" s="94" t="b">
        <f t="shared" si="19"/>
        <v>1</v>
      </c>
      <c r="X148" s="124">
        <f t="shared" si="20"/>
        <v>-0.12785152896347893</v>
      </c>
      <c r="Y148" s="50" t="b">
        <f>ABS(X148/10000)&lt;=ABS('General Settings'!$D$32)</f>
        <v>1</v>
      </c>
      <c r="AA148" s="50" t="str">
        <f>_xll.qlSwapIndex(,,O148,SettlementDays,Currency,Calendar,FixedLegTenor,FixedLegBDC,FixedLegDayCounter,Index6M,DiscountingCurve,Permanent,Trigger,ObjectOverwrite)</f>
        <v>obj_0062d#0003</v>
      </c>
      <c r="AB148" s="50" t="str">
        <f>_xll.qlVanillaSwapFromSwapIndex(,AA148,R148)</f>
        <v>obj_0083c#0003</v>
      </c>
      <c r="AH148" s="50" t="str">
        <v/>
      </c>
    </row>
    <row r="149" spans="13:34" x14ac:dyDescent="0.2">
      <c r="M149" s="94" t="s">
        <v>155</v>
      </c>
      <c r="N149" s="94" t="s">
        <v>80</v>
      </c>
      <c r="O149" s="94" t="s">
        <v>92</v>
      </c>
      <c r="P149" s="94" t="str">
        <f t="shared" si="18"/>
        <v>EUR4F30Y_Quote</v>
      </c>
      <c r="Q149" s="174"/>
      <c r="R149" s="106">
        <f>_xll.qlInterestRateIndexFixingDate(AA149,S149)</f>
        <v>44014</v>
      </c>
      <c r="S149" s="106">
        <f>_xll.qlCalendarAdvance(Calendar,SettlementDate,N149,"mf",TRUE,Trigger)</f>
        <v>44018</v>
      </c>
      <c r="T149" s="106">
        <f>_xll.qlInterestRateIndexMaturity(AA149,S149)</f>
        <v>54975</v>
      </c>
      <c r="U149" s="97">
        <f>_xll.qlIndexFixing(AA149,R149,TRUE,_xll.ohTrigger(Trigger,Trigger6M,InterestRatesTrigger))</f>
        <v>9.5299178907755702E-3</v>
      </c>
      <c r="V149" s="97">
        <f>_xll.qlQuoteValue(P149,_xll.ohTrigger(Trigger,Trigger6M,InterestRatesTrigger))</f>
        <v>9.5399999999999999E-3</v>
      </c>
      <c r="W149" s="94" t="b">
        <f t="shared" si="19"/>
        <v>1</v>
      </c>
      <c r="X149" s="124">
        <f t="shared" si="20"/>
        <v>-0.10082109224429647</v>
      </c>
      <c r="Y149" s="131" t="b">
        <f>ABS(X149/10000)&lt;=ABS('General Settings'!$D$32)</f>
        <v>1</v>
      </c>
      <c r="AA149" s="50" t="str">
        <f>_xll.qlSwapIndex(,,O149,SettlementDays,Currency,Calendar,FixedLegTenor,FixedLegBDC,FixedLegDayCounter,Index6M,DiscountingCurve,Permanent,Trigger,ObjectOverwrite)</f>
        <v>obj_005f3#0003</v>
      </c>
      <c r="AB149" s="50" t="str">
        <f>_xll.qlVanillaSwapFromSwapIndex(,AA149,R149)</f>
        <v>obj_007e0#0003</v>
      </c>
      <c r="AH149" s="50" t="str">
        <v/>
      </c>
    </row>
    <row r="150" spans="13:34" x14ac:dyDescent="0.2">
      <c r="M150" s="163" t="s">
        <v>155</v>
      </c>
      <c r="N150" s="163" t="s">
        <v>81</v>
      </c>
      <c r="O150" s="163" t="s">
        <v>33</v>
      </c>
      <c r="P150" s="163" t="str">
        <f t="shared" si="18"/>
        <v>EUR5F1Y_Quote</v>
      </c>
      <c r="Q150" s="178"/>
      <c r="R150" s="164">
        <f>_xll.qlInterestRateIndexFixingDate(AA150,S150)</f>
        <v>44378</v>
      </c>
      <c r="S150" s="164">
        <f>_xll.qlCalendarAdvance(Calendar,SettlementDate,N150,"mf",TRUE,Trigger)</f>
        <v>44382</v>
      </c>
      <c r="T150" s="164">
        <f>_xll.qlInterestRateIndexMaturity(AA150,S150)</f>
        <v>44747</v>
      </c>
      <c r="U150" s="165">
        <f>_xll.qlIndexFixing(AA150,R150,TRUE,_xll.ohTrigger(Trigger,Trigger6M,InterestRatesTrigger))</f>
        <v>3.7420824401395904E-3</v>
      </c>
      <c r="V150" s="165">
        <f>_xll.qlQuoteValue(P150,_xll.ohTrigger(Trigger,Trigger6M,InterestRatesTrigger))</f>
        <v>3.7399999999999998E-3</v>
      </c>
      <c r="W150" s="163" t="b">
        <f t="shared" si="19"/>
        <v>1</v>
      </c>
      <c r="X150" s="166">
        <f t="shared" si="20"/>
        <v>2.0824401395906113E-2</v>
      </c>
      <c r="Y150" s="123" t="b">
        <f>ABS(X150/10000)&lt;=ABS('General Settings'!$D$32)</f>
        <v>1</v>
      </c>
      <c r="AA150" s="50" t="str">
        <f>_xll.qlSwapIndex(,,O150,SettlementDays,Currency,Calendar,FixedLegTenor,FixedLegBDC,FixedLegDayCounter,Index6M,DiscountingCurve,Permanent,Trigger,ObjectOverwrite)</f>
        <v>obj_00599#0003</v>
      </c>
      <c r="AB150" s="50" t="str">
        <f>_xll.qlVanillaSwapFromSwapIndex(,AA150,R150)</f>
        <v>obj_007bf#0003</v>
      </c>
      <c r="AH150" s="50" t="str">
        <v/>
      </c>
    </row>
    <row r="151" spans="13:34" x14ac:dyDescent="0.2">
      <c r="M151" s="94" t="s">
        <v>155</v>
      </c>
      <c r="N151" s="94" t="s">
        <v>81</v>
      </c>
      <c r="O151" s="94" t="s">
        <v>78</v>
      </c>
      <c r="P151" s="94" t="str">
        <f t="shared" si="18"/>
        <v>EUR5F2Y_Quote</v>
      </c>
      <c r="Q151" s="174"/>
      <c r="R151" s="106">
        <f>_xll.qlInterestRateIndexFixingDate(AA151,S151)</f>
        <v>44378</v>
      </c>
      <c r="S151" s="106">
        <f>_xll.qlCalendarAdvance(Calendar,SettlementDate,N151,"mf",TRUE,Trigger)</f>
        <v>44382</v>
      </c>
      <c r="T151" s="106">
        <f>_xll.qlInterestRateIndexMaturity(AA151,S151)</f>
        <v>45112</v>
      </c>
      <c r="U151" s="97">
        <f>_xll.qlIndexFixing(AA151,R151,TRUE,_xll.ohTrigger(Trigger,Trigger6M,InterestRatesTrigger))</f>
        <v>5.0576170164612902E-3</v>
      </c>
      <c r="V151" s="97">
        <f>_xll.qlQuoteValue(P151,_xll.ohTrigger(Trigger,Trigger6M,InterestRatesTrigger))</f>
        <v>5.0600000000000003E-3</v>
      </c>
      <c r="W151" s="94" t="b">
        <f t="shared" si="19"/>
        <v>1</v>
      </c>
      <c r="X151" s="124">
        <f t="shared" si="20"/>
        <v>-2.3829835387101025E-2</v>
      </c>
      <c r="Y151" s="50" t="b">
        <f>ABS(X151/10000)&lt;=ABS('General Settings'!$D$32)</f>
        <v>1</v>
      </c>
      <c r="AA151" s="50" t="str">
        <f>_xll.qlSwapIndex(,,O151,SettlementDays,Currency,Calendar,FixedLegTenor,FixedLegBDC,FixedLegDayCounter,Index6M,DiscountingCurve,Permanent,Trigger,ObjectOverwrite)</f>
        <v>obj_00651#0003</v>
      </c>
      <c r="AB151" s="50" t="str">
        <f>_xll.qlVanillaSwapFromSwapIndex(,AA151,R151)</f>
        <v>obj_00794#0003</v>
      </c>
      <c r="AH151" s="50" t="str">
        <v/>
      </c>
    </row>
    <row r="152" spans="13:34" x14ac:dyDescent="0.2">
      <c r="M152" s="94" t="s">
        <v>155</v>
      </c>
      <c r="N152" s="94" t="s">
        <v>81</v>
      </c>
      <c r="O152" s="94" t="s">
        <v>79</v>
      </c>
      <c r="P152" s="94" t="str">
        <f t="shared" si="18"/>
        <v>EUR5F3Y_Quote</v>
      </c>
      <c r="Q152" s="174"/>
      <c r="R152" s="106">
        <f>_xll.qlInterestRateIndexFixingDate(AA152,S152)</f>
        <v>44378</v>
      </c>
      <c r="S152" s="106">
        <f>_xll.qlCalendarAdvance(Calendar,SettlementDate,N152,"mf",TRUE,Trigger)</f>
        <v>44382</v>
      </c>
      <c r="T152" s="106">
        <f>_xll.qlInterestRateIndexMaturity(AA152,S152)</f>
        <v>45478</v>
      </c>
      <c r="U152" s="97">
        <f>_xll.qlIndexFixing(AA152,R152,TRUE,_xll.ohTrigger(Trigger,Trigger6M,InterestRatesTrigger))</f>
        <v>6.2522757427175531E-3</v>
      </c>
      <c r="V152" s="97">
        <f>_xll.qlQuoteValue(P152,_xll.ohTrigger(Trigger,Trigger6M,InterestRatesTrigger))</f>
        <v>6.28E-3</v>
      </c>
      <c r="W152" s="94" t="b">
        <f t="shared" si="19"/>
        <v>1</v>
      </c>
      <c r="X152" s="124">
        <f t="shared" si="20"/>
        <v>-0.27724257282446885</v>
      </c>
      <c r="Y152" s="50" t="b">
        <f>ABS(X152/10000)&lt;=ABS('General Settings'!$D$32)</f>
        <v>1</v>
      </c>
      <c r="AA152" s="50" t="str">
        <f>_xll.qlSwapIndex(,,O152,SettlementDays,Currency,Calendar,FixedLegTenor,FixedLegBDC,FixedLegDayCounter,Index6M,DiscountingCurve,Permanent,Trigger,ObjectOverwrite)</f>
        <v>obj_006a6#0003</v>
      </c>
      <c r="AB152" s="50" t="str">
        <f>_xll.qlVanillaSwapFromSwapIndex(,AA152,R152)</f>
        <v>obj_0081c#0003</v>
      </c>
      <c r="AH152" s="50" t="str">
        <v/>
      </c>
    </row>
    <row r="153" spans="13:34" x14ac:dyDescent="0.2">
      <c r="M153" s="94" t="s">
        <v>155</v>
      </c>
      <c r="N153" s="94" t="s">
        <v>81</v>
      </c>
      <c r="O153" s="94" t="s">
        <v>80</v>
      </c>
      <c r="P153" s="94" t="str">
        <f t="shared" si="18"/>
        <v>EUR5F4Y_Quote</v>
      </c>
      <c r="Q153" s="174"/>
      <c r="R153" s="106">
        <f>_xll.qlInterestRateIndexFixingDate(AA153,S153)</f>
        <v>44378</v>
      </c>
      <c r="S153" s="106">
        <f>_xll.qlCalendarAdvance(Calendar,SettlementDate,N153,"mf",TRUE,Trigger)</f>
        <v>44382</v>
      </c>
      <c r="T153" s="106">
        <f>_xll.qlInterestRateIndexMaturity(AA153,S153)</f>
        <v>45845</v>
      </c>
      <c r="U153" s="97">
        <f>_xll.qlIndexFixing(AA153,R153,TRUE,_xll.ohTrigger(Trigger,Trigger6M,InterestRatesTrigger))</f>
        <v>7.3309634566179451E-3</v>
      </c>
      <c r="V153" s="97">
        <f>_xll.qlQuoteValue(P153,_xll.ohTrigger(Trigger,Trigger6M,InterestRatesTrigger))</f>
        <v>7.3499999999999998E-3</v>
      </c>
      <c r="W153" s="94" t="b">
        <f t="shared" si="19"/>
        <v>1</v>
      </c>
      <c r="X153" s="124">
        <f t="shared" si="20"/>
        <v>-0.19036543382054683</v>
      </c>
      <c r="Y153" s="50" t="b">
        <f>ABS(X153/10000)&lt;=ABS('General Settings'!$D$32)</f>
        <v>1</v>
      </c>
      <c r="AA153" s="50" t="str">
        <f>_xll.qlSwapIndex(,,O153,SettlementDays,Currency,Calendar,FixedLegTenor,FixedLegBDC,FixedLegDayCounter,Index6M,DiscountingCurve,Permanent,Trigger,ObjectOverwrite)</f>
        <v>obj_006a5#0003</v>
      </c>
      <c r="AB153" s="50" t="str">
        <f>_xll.qlVanillaSwapFromSwapIndex(,AA153,R153)</f>
        <v>obj_00834#0003</v>
      </c>
      <c r="AH153" s="50" t="str">
        <v/>
      </c>
    </row>
    <row r="154" spans="13:34" x14ac:dyDescent="0.2">
      <c r="M154" s="94" t="s">
        <v>155</v>
      </c>
      <c r="N154" s="94" t="s">
        <v>81</v>
      </c>
      <c r="O154" s="94" t="s">
        <v>81</v>
      </c>
      <c r="P154" s="94" t="str">
        <f t="shared" si="18"/>
        <v>EUR5F5Y_Quote</v>
      </c>
      <c r="Q154" s="174"/>
      <c r="R154" s="106">
        <f>_xll.qlInterestRateIndexFixingDate(AA154,S154)</f>
        <v>44378</v>
      </c>
      <c r="S154" s="106">
        <f>_xll.qlCalendarAdvance(Calendar,SettlementDate,N154,"mf",TRUE,Trigger)</f>
        <v>44382</v>
      </c>
      <c r="T154" s="106">
        <f>_xll.qlInterestRateIndexMaturity(AA154,S154)</f>
        <v>46209</v>
      </c>
      <c r="U154" s="97">
        <f>_xll.qlIndexFixing(AA154,R154,TRUE,_xll.ohTrigger(Trigger,Trigger6M,InterestRatesTrigger))</f>
        <v>8.2311948016436237E-3</v>
      </c>
      <c r="V154" s="97">
        <f>_xll.qlQuoteValue(P154,_xll.ohTrigger(Trigger,Trigger6M,InterestRatesTrigger))</f>
        <v>8.2500000000000004E-3</v>
      </c>
      <c r="W154" s="94" t="b">
        <f t="shared" si="19"/>
        <v>1</v>
      </c>
      <c r="X154" s="124">
        <f t="shared" si="20"/>
        <v>-0.18805198356376673</v>
      </c>
      <c r="Y154" s="50" t="b">
        <f>ABS(X154/10000)&lt;=ABS('General Settings'!$D$32)</f>
        <v>1</v>
      </c>
      <c r="AA154" s="50" t="str">
        <f>_xll.qlSwapIndex(,,O154,SettlementDays,Currency,Calendar,FixedLegTenor,FixedLegBDC,FixedLegDayCounter,Index6M,DiscountingCurve,Permanent,Trigger,ObjectOverwrite)</f>
        <v>obj_00679#0003</v>
      </c>
      <c r="AB154" s="50" t="str">
        <f>_xll.qlVanillaSwapFromSwapIndex(,AA154,R154)</f>
        <v>obj_00822#0003</v>
      </c>
      <c r="AH154" s="50" t="str">
        <v/>
      </c>
    </row>
    <row r="155" spans="13:34" x14ac:dyDescent="0.2">
      <c r="M155" s="94" t="s">
        <v>155</v>
      </c>
      <c r="N155" s="94" t="s">
        <v>81</v>
      </c>
      <c r="O155" s="94" t="s">
        <v>82</v>
      </c>
      <c r="P155" s="94" t="str">
        <f t="shared" si="18"/>
        <v>EUR5F6Y_Quote</v>
      </c>
      <c r="Q155" s="174"/>
      <c r="R155" s="106">
        <f>_xll.qlInterestRateIndexFixingDate(AA155,S155)</f>
        <v>44378</v>
      </c>
      <c r="S155" s="106">
        <f>_xll.qlCalendarAdvance(Calendar,SettlementDate,N155,"mf",TRUE,Trigger)</f>
        <v>44382</v>
      </c>
      <c r="T155" s="106">
        <f>_xll.qlInterestRateIndexMaturity(AA155,S155)</f>
        <v>46573</v>
      </c>
      <c r="U155" s="97">
        <f>_xll.qlIndexFixing(AA155,R155,TRUE,_xll.ohTrigger(Trigger,Trigger6M,InterestRatesTrigger))</f>
        <v>8.987671094278029E-3</v>
      </c>
      <c r="V155" s="97">
        <f>_xll.qlQuoteValue(P155,_xll.ohTrigger(Trigger,Trigger6M,InterestRatesTrigger))</f>
        <v>9.0100000000000006E-3</v>
      </c>
      <c r="W155" s="94" t="b">
        <f t="shared" si="19"/>
        <v>1</v>
      </c>
      <c r="X155" s="124">
        <f t="shared" si="20"/>
        <v>-0.22328905721971659</v>
      </c>
      <c r="Y155" s="50" t="b">
        <f>ABS(X155/10000)&lt;=ABS('General Settings'!$D$32)</f>
        <v>1</v>
      </c>
      <c r="AA155" s="50" t="str">
        <f>_xll.qlSwapIndex(,,O155,SettlementDays,Currency,Calendar,FixedLegTenor,FixedLegBDC,FixedLegDayCounter,Index6M,DiscountingCurve,Permanent,Trigger,ObjectOverwrite)</f>
        <v>obj_0069e#0003</v>
      </c>
      <c r="AB155" s="50" t="str">
        <f>_xll.qlVanillaSwapFromSwapIndex(,AA155,R155)</f>
        <v>obj_008a7#0003</v>
      </c>
      <c r="AH155" s="50" t="str">
        <v/>
      </c>
    </row>
    <row r="156" spans="13:34" x14ac:dyDescent="0.2">
      <c r="M156" s="94" t="s">
        <v>155</v>
      </c>
      <c r="N156" s="94" t="s">
        <v>81</v>
      </c>
      <c r="O156" s="94" t="s">
        <v>83</v>
      </c>
      <c r="P156" s="94" t="str">
        <f t="shared" si="18"/>
        <v>EUR5F7Y_Quote</v>
      </c>
      <c r="Q156" s="174"/>
      <c r="R156" s="106">
        <f>_xll.qlInterestRateIndexFixingDate(AA156,S156)</f>
        <v>44378</v>
      </c>
      <c r="S156" s="106">
        <f>_xll.qlCalendarAdvance(Calendar,SettlementDate,N156,"mf",TRUE,Trigger)</f>
        <v>44382</v>
      </c>
      <c r="T156" s="106">
        <f>_xll.qlInterestRateIndexMaturity(AA156,S156)</f>
        <v>46939</v>
      </c>
      <c r="U156" s="97">
        <f>_xll.qlIndexFixing(AA156,R156,TRUE,_xll.ohTrigger(Trigger,Trigger6M,InterestRatesTrigger))</f>
        <v>9.6122127223260967E-3</v>
      </c>
      <c r="V156" s="97">
        <f>_xll.qlQuoteValue(P156,_xll.ohTrigger(Trigger,Trigger6M,InterestRatesTrigger))</f>
        <v>9.6299999999999997E-3</v>
      </c>
      <c r="W156" s="94" t="b">
        <f t="shared" si="19"/>
        <v>1</v>
      </c>
      <c r="X156" s="124">
        <f t="shared" si="20"/>
        <v>-0.17787277673902979</v>
      </c>
      <c r="Y156" s="50" t="b">
        <f>ABS(X156/10000)&lt;=ABS('General Settings'!$D$32)</f>
        <v>1</v>
      </c>
      <c r="AA156" s="50" t="str">
        <f>_xll.qlSwapIndex(,,O156,SettlementDays,Currency,Calendar,FixedLegTenor,FixedLegBDC,FixedLegDayCounter,Index6M,DiscountingCurve,Permanent,Trigger,ObjectOverwrite)</f>
        <v>obj_00757#0003</v>
      </c>
      <c r="AB156" s="50" t="str">
        <f>_xll.qlVanillaSwapFromSwapIndex(,AA156,R156)</f>
        <v>obj_0079c#0003</v>
      </c>
      <c r="AH156" s="50" t="str">
        <v/>
      </c>
    </row>
    <row r="157" spans="13:34" x14ac:dyDescent="0.2">
      <c r="M157" s="94" t="s">
        <v>155</v>
      </c>
      <c r="N157" s="94" t="s">
        <v>81</v>
      </c>
      <c r="O157" s="94" t="s">
        <v>84</v>
      </c>
      <c r="P157" s="94" t="str">
        <f t="shared" si="18"/>
        <v>EUR5F8Y_Quote</v>
      </c>
      <c r="Q157" s="174"/>
      <c r="R157" s="106">
        <f>_xll.qlInterestRateIndexFixingDate(AA157,S157)</f>
        <v>44378</v>
      </c>
      <c r="S157" s="106">
        <f>_xll.qlCalendarAdvance(Calendar,SettlementDate,N157,"mf",TRUE,Trigger)</f>
        <v>44382</v>
      </c>
      <c r="T157" s="106">
        <f>_xll.qlInterestRateIndexMaturity(AA157,S157)</f>
        <v>47304</v>
      </c>
      <c r="U157" s="97">
        <f>_xll.qlIndexFixing(AA157,R157,TRUE,_xll.ohTrigger(Trigger,Trigger6M,InterestRatesTrigger))</f>
        <v>1.0089552448712239E-2</v>
      </c>
      <c r="V157" s="97">
        <f>_xll.qlQuoteValue(P157,_xll.ohTrigger(Trigger,Trigger6M,InterestRatesTrigger))</f>
        <v>1.008E-2</v>
      </c>
      <c r="W157" s="94" t="b">
        <f t="shared" si="19"/>
        <v>1</v>
      </c>
      <c r="X157" s="124">
        <f t="shared" si="20"/>
        <v>9.5524487122387175E-2</v>
      </c>
      <c r="Y157" s="50" t="b">
        <f>ABS(X157/10000)&lt;=ABS('General Settings'!$D$32)</f>
        <v>1</v>
      </c>
      <c r="AA157" s="50" t="str">
        <f>_xll.qlSwapIndex(,,O157,SettlementDays,Currency,Calendar,FixedLegTenor,FixedLegBDC,FixedLegDayCounter,Index6M,DiscountingCurve,Permanent,Trigger,ObjectOverwrite)</f>
        <v>obj_00653#0003</v>
      </c>
      <c r="AB157" s="50" t="str">
        <f>_xll.qlVanillaSwapFromSwapIndex(,AA157,R157)</f>
        <v>obj_0078a#0003</v>
      </c>
      <c r="AH157" s="50" t="str">
        <v/>
      </c>
    </row>
    <row r="158" spans="13:34" x14ac:dyDescent="0.2">
      <c r="M158" s="94" t="s">
        <v>155</v>
      </c>
      <c r="N158" s="94" t="s">
        <v>81</v>
      </c>
      <c r="O158" s="94" t="s">
        <v>85</v>
      </c>
      <c r="P158" s="94" t="str">
        <f t="shared" si="18"/>
        <v>EUR5F9Y_Quote</v>
      </c>
      <c r="Q158" s="174"/>
      <c r="R158" s="106">
        <f>_xll.qlInterestRateIndexFixingDate(AA158,S158)</f>
        <v>44378</v>
      </c>
      <c r="S158" s="106">
        <f>_xll.qlCalendarAdvance(Calendar,SettlementDate,N158,"mf",TRUE,Trigger)</f>
        <v>44382</v>
      </c>
      <c r="T158" s="106">
        <f>_xll.qlInterestRateIndexMaturity(AA158,S158)</f>
        <v>47669</v>
      </c>
      <c r="U158" s="97">
        <f>_xll.qlIndexFixing(AA158,R158,TRUE,_xll.ohTrigger(Trigger,Trigger6M,InterestRatesTrigger))</f>
        <v>1.0444818483293707E-2</v>
      </c>
      <c r="V158" s="97">
        <f>_xll.qlQuoteValue(P158,_xll.ohTrigger(Trigger,Trigger6M,InterestRatesTrigger))</f>
        <v>1.043E-2</v>
      </c>
      <c r="W158" s="94" t="b">
        <f t="shared" si="19"/>
        <v>1</v>
      </c>
      <c r="X158" s="124">
        <f t="shared" si="20"/>
        <v>0.14818483293706913</v>
      </c>
      <c r="Y158" s="50" t="b">
        <f>ABS(X158/10000)&lt;=ABS('General Settings'!$D$32)</f>
        <v>1</v>
      </c>
      <c r="AA158" s="50" t="str">
        <f>_xll.qlSwapIndex(,,O158,SettlementDays,Currency,Calendar,FixedLegTenor,FixedLegBDC,FixedLegDayCounter,Index6M,DiscountingCurve,Permanent,Trigger,ObjectOverwrite)</f>
        <v>obj_0060b#0003</v>
      </c>
      <c r="AB158" s="50" t="str">
        <f>_xll.qlVanillaSwapFromSwapIndex(,AA158,R158)</f>
        <v>obj_00846#0003</v>
      </c>
      <c r="AH158" s="50" t="str">
        <v/>
      </c>
    </row>
    <row r="159" spans="13:34" x14ac:dyDescent="0.2">
      <c r="M159" s="94" t="s">
        <v>155</v>
      </c>
      <c r="N159" s="94" t="s">
        <v>81</v>
      </c>
      <c r="O159" s="94" t="s">
        <v>86</v>
      </c>
      <c r="P159" s="94" t="str">
        <f t="shared" si="18"/>
        <v>EUR5F10Y_Quote</v>
      </c>
      <c r="Q159" s="174"/>
      <c r="R159" s="106">
        <f>_xll.qlInterestRateIndexFixingDate(AA159,S159)</f>
        <v>44378</v>
      </c>
      <c r="S159" s="106">
        <f>_xll.qlCalendarAdvance(Calendar,SettlementDate,N159,"mf",TRUE,Trigger)</f>
        <v>44382</v>
      </c>
      <c r="T159" s="106">
        <f>_xll.qlInterestRateIndexMaturity(AA159,S159)</f>
        <v>48036</v>
      </c>
      <c r="U159" s="97">
        <f>_xll.qlIndexFixing(AA159,R159,TRUE,_xll.ohTrigger(Trigger,Trigger6M,InterestRatesTrigger))</f>
        <v>1.0698640786195297E-2</v>
      </c>
      <c r="V159" s="97">
        <f>_xll.qlQuoteValue(P159,_xll.ohTrigger(Trigger,Trigger6M,InterestRatesTrigger))</f>
        <v>1.0709999999999999E-2</v>
      </c>
      <c r="W159" s="94" t="b">
        <f t="shared" si="19"/>
        <v>1</v>
      </c>
      <c r="X159" s="124">
        <f t="shared" si="20"/>
        <v>-0.1135921380470209</v>
      </c>
      <c r="Y159" s="50" t="b">
        <f>ABS(X159/10000)&lt;=ABS('General Settings'!$D$32)</f>
        <v>1</v>
      </c>
      <c r="AA159" s="50" t="str">
        <f>_xll.qlSwapIndex(,,O159,SettlementDays,Currency,Calendar,FixedLegTenor,FixedLegBDC,FixedLegDayCounter,Index6M,DiscountingCurve,Permanent,Trigger,ObjectOverwrite)</f>
        <v>obj_0059e#0003</v>
      </c>
      <c r="AB159" s="50" t="str">
        <f>_xll.qlVanillaSwapFromSwapIndex(,AA159,R159)</f>
        <v>obj_0084d#0003</v>
      </c>
      <c r="AH159" s="50" t="str">
        <v/>
      </c>
    </row>
    <row r="160" spans="13:34" x14ac:dyDescent="0.2">
      <c r="M160" s="94" t="s">
        <v>155</v>
      </c>
      <c r="N160" s="94" t="s">
        <v>81</v>
      </c>
      <c r="O160" s="94" t="s">
        <v>112</v>
      </c>
      <c r="P160" s="94" t="str">
        <f t="shared" si="18"/>
        <v>EUR5F11Y_Quote</v>
      </c>
      <c r="Q160" s="174"/>
      <c r="R160" s="106">
        <f>_xll.qlInterestRateIndexFixingDate(AA160,S160)</f>
        <v>44378</v>
      </c>
      <c r="S160" s="106">
        <f>_xll.qlCalendarAdvance(Calendar,SettlementDate,N160,"mf",TRUE,Trigger)</f>
        <v>44382</v>
      </c>
      <c r="T160" s="106">
        <f>_xll.qlInterestRateIndexMaturity(AA160,S160)</f>
        <v>48400</v>
      </c>
      <c r="U160" s="97">
        <f>_xll.qlIndexFixing(AA160,R160,TRUE,_xll.ohTrigger(Trigger,Trigger6M,InterestRatesTrigger))</f>
        <v>1.0866831495824516E-2</v>
      </c>
      <c r="V160" s="97">
        <f>_xll.qlQuoteValue(P160,_xll.ohTrigger(Trigger,Trigger6M,InterestRatesTrigger))</f>
        <v>1.0880000000000001E-2</v>
      </c>
      <c r="W160" s="94" t="b">
        <f t="shared" si="19"/>
        <v>1</v>
      </c>
      <c r="X160" s="124">
        <f t="shared" si="20"/>
        <v>-0.13168504175485249</v>
      </c>
      <c r="Y160" s="50" t="b">
        <f>ABS(X160/10000)&lt;=ABS('General Settings'!$D$32)</f>
        <v>1</v>
      </c>
      <c r="AA160" s="50" t="str">
        <f>_xll.qlSwapIndex(,,O160,SettlementDays,Currency,Calendar,FixedLegTenor,FixedLegBDC,FixedLegDayCounter,Index6M,DiscountingCurve,Permanent,Trigger,ObjectOverwrite)</f>
        <v>obj_00634#0003</v>
      </c>
      <c r="AB160" s="50" t="str">
        <f>_xll.qlVanillaSwapFromSwapIndex(,AA160,R160)</f>
        <v>obj_007ea#0003</v>
      </c>
      <c r="AH160" s="50" t="str">
        <v/>
      </c>
    </row>
    <row r="161" spans="13:34" x14ac:dyDescent="0.2">
      <c r="M161" s="94" t="s">
        <v>155</v>
      </c>
      <c r="N161" s="94" t="s">
        <v>81</v>
      </c>
      <c r="O161" s="94" t="s">
        <v>87</v>
      </c>
      <c r="P161" s="94" t="str">
        <f t="shared" si="18"/>
        <v>EUR5F12Y_Quote</v>
      </c>
      <c r="Q161" s="174"/>
      <c r="R161" s="106">
        <f>_xll.qlInterestRateIndexFixingDate(AA161,S161)</f>
        <v>44378</v>
      </c>
      <c r="S161" s="106">
        <f>_xll.qlCalendarAdvance(Calendar,SettlementDate,N161,"mf",TRUE,Trigger)</f>
        <v>44382</v>
      </c>
      <c r="T161" s="106">
        <f>_xll.qlInterestRateIndexMaturity(AA161,S161)</f>
        <v>48765</v>
      </c>
      <c r="U161" s="97">
        <f>_xll.qlIndexFixing(AA161,R161,TRUE,_xll.ohTrigger(Trigger,Trigger6M,InterestRatesTrigger))</f>
        <v>1.096254747823403E-2</v>
      </c>
      <c r="V161" s="97">
        <f>_xll.qlQuoteValue(P161,_xll.ohTrigger(Trigger,Trigger6M,InterestRatesTrigger))</f>
        <v>1.098E-2</v>
      </c>
      <c r="W161" s="94" t="b">
        <f t="shared" si="19"/>
        <v>1</v>
      </c>
      <c r="X161" s="124">
        <f t="shared" si="20"/>
        <v>-0.17452521765970105</v>
      </c>
      <c r="Y161" s="50" t="b">
        <f>ABS(X161/10000)&lt;=ABS('General Settings'!$D$32)</f>
        <v>1</v>
      </c>
      <c r="AA161" s="50" t="str">
        <f>_xll.qlSwapIndex(,,O161,SettlementDays,Currency,Calendar,FixedLegTenor,FixedLegBDC,FixedLegDayCounter,Index6M,DiscountingCurve,Permanent,Trigger,ObjectOverwrite)</f>
        <v>obj_005fd#0003</v>
      </c>
      <c r="AB161" s="50" t="str">
        <f>_xll.qlVanillaSwapFromSwapIndex(,AA161,R161)</f>
        <v>obj_007d0#0003</v>
      </c>
      <c r="AH161" s="50" t="str">
        <v/>
      </c>
    </row>
    <row r="162" spans="13:34" x14ac:dyDescent="0.2">
      <c r="M162" s="94" t="s">
        <v>155</v>
      </c>
      <c r="N162" s="94" t="s">
        <v>81</v>
      </c>
      <c r="O162" s="94" t="s">
        <v>113</v>
      </c>
      <c r="P162" s="94" t="str">
        <f t="shared" si="18"/>
        <v>EUR5F13Y_Quote</v>
      </c>
      <c r="Q162" s="174"/>
      <c r="R162" s="106">
        <f>_xll.qlInterestRateIndexFixingDate(AA162,S162)</f>
        <v>44378</v>
      </c>
      <c r="S162" s="106">
        <f>_xll.qlCalendarAdvance(Calendar,SettlementDate,N162,"mf",TRUE,Trigger)</f>
        <v>44382</v>
      </c>
      <c r="T162" s="106">
        <f>_xll.qlInterestRateIndexMaturity(AA162,S162)</f>
        <v>49130</v>
      </c>
      <c r="U162" s="97">
        <f>_xll.qlIndexFixing(AA162,R162,TRUE,_xll.ohTrigger(Trigger,Trigger6M,InterestRatesTrigger))</f>
        <v>1.100286129497189E-2</v>
      </c>
      <c r="V162" s="97">
        <f>_xll.qlQuoteValue(P162,_xll.ohTrigger(Trigger,Trigger6M,InterestRatesTrigger))</f>
        <v>1.1009999999999999E-2</v>
      </c>
      <c r="W162" s="94" t="b">
        <f t="shared" si="19"/>
        <v>1</v>
      </c>
      <c r="X162" s="124">
        <f t="shared" si="20"/>
        <v>-7.1387050281090936E-2</v>
      </c>
      <c r="Y162" s="50" t="b">
        <f>ABS(X162/10000)&lt;=ABS('General Settings'!$D$32)</f>
        <v>1</v>
      </c>
      <c r="AA162" s="50" t="str">
        <f>_xll.qlSwapIndex(,,O162,SettlementDays,Currency,Calendar,FixedLegTenor,FixedLegBDC,FixedLegDayCounter,Index6M,DiscountingCurve,Permanent,Trigger,ObjectOverwrite)</f>
        <v>obj_0073b#0003</v>
      </c>
      <c r="AB162" s="50" t="str">
        <f>_xll.qlVanillaSwapFromSwapIndex(,AA162,R162)</f>
        <v>obj_008ac#0003</v>
      </c>
      <c r="AH162" s="50" t="str">
        <v/>
      </c>
    </row>
    <row r="163" spans="13:34" x14ac:dyDescent="0.2">
      <c r="M163" s="94" t="s">
        <v>155</v>
      </c>
      <c r="N163" s="94" t="s">
        <v>81</v>
      </c>
      <c r="O163" s="94" t="s">
        <v>114</v>
      </c>
      <c r="P163" s="94" t="str">
        <f t="shared" si="18"/>
        <v>EUR5F14Y_Quote</v>
      </c>
      <c r="Q163" s="174"/>
      <c r="R163" s="106">
        <f>_xll.qlInterestRateIndexFixingDate(AA163,S163)</f>
        <v>44378</v>
      </c>
      <c r="S163" s="106">
        <f>_xll.qlCalendarAdvance(Calendar,SettlementDate,N163,"mf",TRUE,Trigger)</f>
        <v>44382</v>
      </c>
      <c r="T163" s="106">
        <f>_xll.qlInterestRateIndexMaturity(AA163,S163)</f>
        <v>49495</v>
      </c>
      <c r="U163" s="97">
        <f>_xll.qlIndexFixing(AA163,R163,TRUE,_xll.ohTrigger(Trigger,Trigger6M,InterestRatesTrigger))</f>
        <v>1.1001302034939551E-2</v>
      </c>
      <c r="V163" s="97">
        <f>_xll.qlQuoteValue(P163,_xll.ohTrigger(Trigger,Trigger6M,InterestRatesTrigger))</f>
        <v>1.102E-2</v>
      </c>
      <c r="W163" s="94" t="b">
        <f t="shared" si="19"/>
        <v>1</v>
      </c>
      <c r="X163" s="124">
        <f t="shared" si="20"/>
        <v>-0.18697965060449767</v>
      </c>
      <c r="Y163" s="50" t="b">
        <f>ABS(X163/10000)&lt;=ABS('General Settings'!$D$32)</f>
        <v>1</v>
      </c>
      <c r="AA163" s="50" t="str">
        <f>_xll.qlSwapIndex(,,O163,SettlementDays,Currency,Calendar,FixedLegTenor,FixedLegBDC,FixedLegDayCounter,Index6M,DiscountingCurve,Permanent,Trigger,ObjectOverwrite)</f>
        <v>obj_005eb#0003</v>
      </c>
      <c r="AB163" s="50" t="str">
        <f>_xll.qlVanillaSwapFromSwapIndex(,AA163,R163)</f>
        <v>obj_00859#0003</v>
      </c>
      <c r="AH163" s="50" t="str">
        <v/>
      </c>
    </row>
    <row r="164" spans="13:34" x14ac:dyDescent="0.2">
      <c r="M164" s="94" t="s">
        <v>155</v>
      </c>
      <c r="N164" s="94" t="s">
        <v>81</v>
      </c>
      <c r="O164" s="94" t="s">
        <v>88</v>
      </c>
      <c r="P164" s="94" t="str">
        <f t="shared" si="18"/>
        <v>EUR5F15Y_Quote</v>
      </c>
      <c r="Q164" s="174"/>
      <c r="R164" s="106">
        <f>_xll.qlInterestRateIndexFixingDate(AA164,S164)</f>
        <v>44378</v>
      </c>
      <c r="S164" s="106">
        <f>_xll.qlCalendarAdvance(Calendar,SettlementDate,N164,"mf",TRUE,Trigger)</f>
        <v>44382</v>
      </c>
      <c r="T164" s="106">
        <f>_xll.qlInterestRateIndexMaturity(AA164,S164)</f>
        <v>49863</v>
      </c>
      <c r="U164" s="97">
        <f>_xll.qlIndexFixing(AA164,R164,TRUE,_xll.ohTrigger(Trigger,Trigger6M,InterestRatesTrigger))</f>
        <v>1.0971997325515393E-2</v>
      </c>
      <c r="V164" s="97">
        <f>_xll.qlQuoteValue(P164,_xll.ohTrigger(Trigger,Trigger6M,InterestRatesTrigger))</f>
        <v>1.099E-2</v>
      </c>
      <c r="W164" s="94" t="b">
        <f t="shared" si="19"/>
        <v>1</v>
      </c>
      <c r="X164" s="124">
        <f t="shared" si="20"/>
        <v>-0.18002674484606657</v>
      </c>
      <c r="Y164" s="50" t="b">
        <f>ABS(X164/10000)&lt;=ABS('General Settings'!$D$32)</f>
        <v>1</v>
      </c>
      <c r="AA164" s="50" t="str">
        <f>_xll.qlSwapIndex(,,O164,SettlementDays,Currency,Calendar,FixedLegTenor,FixedLegBDC,FixedLegDayCounter,Index6M,DiscountingCurve,Permanent,Trigger,ObjectOverwrite)</f>
        <v>obj_0070e#0003</v>
      </c>
      <c r="AB164" s="50" t="str">
        <f>_xll.qlVanillaSwapFromSwapIndex(,AA164,R164)</f>
        <v>obj_008a5#0003</v>
      </c>
      <c r="AH164" s="50" t="str">
        <v/>
      </c>
    </row>
    <row r="165" spans="13:34" x14ac:dyDescent="0.2">
      <c r="M165" s="94" t="s">
        <v>155</v>
      </c>
      <c r="N165" s="94" t="s">
        <v>81</v>
      </c>
      <c r="O165" s="94" t="s">
        <v>89</v>
      </c>
      <c r="P165" s="94" t="str">
        <f t="shared" si="18"/>
        <v>EUR5F20Y_Quote</v>
      </c>
      <c r="Q165" s="174"/>
      <c r="R165" s="106">
        <f>_xll.qlInterestRateIndexFixingDate(AA165,S165)</f>
        <v>44378</v>
      </c>
      <c r="S165" s="106">
        <f>_xll.qlCalendarAdvance(Calendar,SettlementDate,N165,"mf",TRUE,Trigger)</f>
        <v>44382</v>
      </c>
      <c r="T165" s="106">
        <f>_xll.qlInterestRateIndexMaturity(AA165,S165)</f>
        <v>51687</v>
      </c>
      <c r="U165" s="97">
        <f>_xll.qlIndexFixing(AA165,R165,TRUE,_xll.ohTrigger(Trigger,Trigger6M,InterestRatesTrigger))</f>
        <v>1.0610743874202799E-2</v>
      </c>
      <c r="V165" s="97">
        <f>_xll.qlQuoteValue(P165,_xll.ohTrigger(Trigger,Trigger6M,InterestRatesTrigger))</f>
        <v>1.0620000000000001E-2</v>
      </c>
      <c r="W165" s="94" t="b">
        <f t="shared" si="19"/>
        <v>1</v>
      </c>
      <c r="X165" s="124">
        <f t="shared" si="20"/>
        <v>-9.2561257972016697E-2</v>
      </c>
      <c r="Y165" s="50" t="b">
        <f>ABS(X165/10000)&lt;=ABS('General Settings'!$D$32)</f>
        <v>1</v>
      </c>
      <c r="AA165" s="50" t="str">
        <f>_xll.qlSwapIndex(,,O165,SettlementDays,Currency,Calendar,FixedLegTenor,FixedLegBDC,FixedLegDayCounter,Index6M,DiscountingCurve,Permanent,Trigger,ObjectOverwrite)</f>
        <v>obj_00690#0003</v>
      </c>
      <c r="AB165" s="50" t="str">
        <f>_xll.qlVanillaSwapFromSwapIndex(,AA165,R165)</f>
        <v>obj_00849#0003</v>
      </c>
      <c r="AH165" s="50" t="str">
        <v/>
      </c>
    </row>
    <row r="166" spans="13:34" x14ac:dyDescent="0.2">
      <c r="M166" s="94" t="s">
        <v>155</v>
      </c>
      <c r="N166" s="94" t="s">
        <v>81</v>
      </c>
      <c r="O166" s="94" t="s">
        <v>90</v>
      </c>
      <c r="P166" s="94" t="str">
        <f t="shared" si="18"/>
        <v>EUR5F25Y_Quote</v>
      </c>
      <c r="Q166" s="174"/>
      <c r="R166" s="106">
        <f>_xll.qlInterestRateIndexFixingDate(AA166,S166)</f>
        <v>44378</v>
      </c>
      <c r="S166" s="106">
        <f>_xll.qlCalendarAdvance(Calendar,SettlementDate,N166,"mf",TRUE,Trigger)</f>
        <v>44382</v>
      </c>
      <c r="T166" s="106">
        <f>_xll.qlInterestRateIndexMaturity(AA166,S166)</f>
        <v>53513</v>
      </c>
      <c r="U166" s="97">
        <f>_xll.qlIndexFixing(AA166,R166,TRUE,_xll.ohTrigger(Trigger,Trigger6M,InterestRatesTrigger))</f>
        <v>1.0154402914797916E-2</v>
      </c>
      <c r="V166" s="97">
        <f>_xll.qlQuoteValue(P166,_xll.ohTrigger(Trigger,Trigger6M,InterestRatesTrigger))</f>
        <v>1.0170000000000002E-2</v>
      </c>
      <c r="W166" s="94" t="b">
        <f t="shared" si="19"/>
        <v>1</v>
      </c>
      <c r="X166" s="124">
        <f t="shared" si="20"/>
        <v>-0.15597085202085845</v>
      </c>
      <c r="Y166" s="50" t="b">
        <f>ABS(X166/10000)&lt;=ABS('General Settings'!$D$32)</f>
        <v>1</v>
      </c>
      <c r="AA166" s="50" t="str">
        <f>_xll.qlSwapIndex(,,O166,SettlementDays,Currency,Calendar,FixedLegTenor,FixedLegBDC,FixedLegDayCounter,Index6M,DiscountingCurve,Permanent,Trigger,ObjectOverwrite)</f>
        <v>obj_00762#0003</v>
      </c>
      <c r="AB166" s="50" t="str">
        <f>_xll.qlVanillaSwapFromSwapIndex(,AA166,R166)</f>
        <v>obj_00877#0003</v>
      </c>
      <c r="AH166" s="50" t="str">
        <v/>
      </c>
    </row>
    <row r="167" spans="13:34" x14ac:dyDescent="0.2">
      <c r="M167" s="159" t="s">
        <v>155</v>
      </c>
      <c r="N167" s="159" t="s">
        <v>81</v>
      </c>
      <c r="O167" s="159" t="s">
        <v>92</v>
      </c>
      <c r="P167" s="159" t="str">
        <f t="shared" si="18"/>
        <v>EUR5F30Y_Quote</v>
      </c>
      <c r="Q167" s="177"/>
      <c r="R167" s="160">
        <f>_xll.qlInterestRateIndexFixingDate(AA167,S167)</f>
        <v>44378</v>
      </c>
      <c r="S167" s="160">
        <f>_xll.qlCalendarAdvance(Calendar,SettlementDate,N167,"mf",TRUE,Trigger)</f>
        <v>44382</v>
      </c>
      <c r="T167" s="160">
        <f>_xll.qlInterestRateIndexMaturity(AA167,S167)</f>
        <v>55339</v>
      </c>
      <c r="U167" s="161">
        <f>_xll.qlIndexFixing(AA167,R167,TRUE,_xll.ohTrigger(Trigger,Trigger6M,InterestRatesTrigger))</f>
        <v>9.7887616093041991E-3</v>
      </c>
      <c r="V167" s="161">
        <f>_xll.qlQuoteValue(P167,_xll.ohTrigger(Trigger,Trigger6M,InterestRatesTrigger))</f>
        <v>9.7999999999999997E-3</v>
      </c>
      <c r="W167" s="159" t="b">
        <f t="shared" si="19"/>
        <v>1</v>
      </c>
      <c r="X167" s="162">
        <f t="shared" si="20"/>
        <v>-0.11238390695800585</v>
      </c>
      <c r="Y167" s="131" t="b">
        <f>ABS(X167/10000)&lt;=ABS('General Settings'!$D$32)</f>
        <v>1</v>
      </c>
      <c r="AA167" s="50" t="str">
        <f>_xll.qlSwapIndex(,,O167,SettlementDays,Currency,Calendar,FixedLegTenor,FixedLegBDC,FixedLegDayCounter,Index6M,DiscountingCurve,Permanent,Trigger,ObjectOverwrite)</f>
        <v>obj_0060c#0003</v>
      </c>
      <c r="AB167" s="50" t="str">
        <f>_xll.qlVanillaSwapFromSwapIndex(,AA167,R167)</f>
        <v>obj_007b2#0003</v>
      </c>
      <c r="AH167" s="50" t="str">
        <v/>
      </c>
    </row>
    <row r="168" spans="13:34" x14ac:dyDescent="0.2">
      <c r="M168" s="94" t="s">
        <v>155</v>
      </c>
      <c r="N168" s="94" t="s">
        <v>82</v>
      </c>
      <c r="O168" s="94" t="s">
        <v>33</v>
      </c>
      <c r="P168" s="94" t="str">
        <f t="shared" si="18"/>
        <v>EUR6F1Y_Quote</v>
      </c>
      <c r="Q168" s="174"/>
      <c r="R168" s="106">
        <f>_xll.qlInterestRateIndexFixingDate(AA168,S168)</f>
        <v>44743</v>
      </c>
      <c r="S168" s="106">
        <f>_xll.qlCalendarAdvance(Calendar,SettlementDate,N168,"mf",TRUE,Trigger)</f>
        <v>44747</v>
      </c>
      <c r="T168" s="106">
        <f>_xll.qlInterestRateIndexMaturity(AA168,S168)</f>
        <v>45112</v>
      </c>
      <c r="U168" s="97">
        <f>_xll.qlIndexFixing(AA168,R168,TRUE,_xll.ohTrigger(Trigger,Trigger6M,InterestRatesTrigger))</f>
        <v>6.3778735488810709E-3</v>
      </c>
      <c r="V168" s="97">
        <f>_xll.qlQuoteValue(P168,_xll.ohTrigger(Trigger,Trigger6M,InterestRatesTrigger))</f>
        <v>6.3800000000000003E-3</v>
      </c>
      <c r="W168" s="94" t="b">
        <f t="shared" si="19"/>
        <v>1</v>
      </c>
      <c r="X168" s="124">
        <f t="shared" si="20"/>
        <v>-2.1264511189294025E-2</v>
      </c>
      <c r="Y168" s="123" t="b">
        <f>ABS(X168/10000)&lt;=ABS('General Settings'!$D$32)</f>
        <v>1</v>
      </c>
      <c r="AA168" s="50" t="str">
        <f>_xll.qlSwapIndex(,,O168,SettlementDays,Currency,Calendar,FixedLegTenor,FixedLegBDC,FixedLegDayCounter,Index6M,DiscountingCurve,Permanent,Trigger,ObjectOverwrite)</f>
        <v>obj_00622#0003</v>
      </c>
      <c r="AB168" s="50" t="str">
        <f>_xll.qlVanillaSwapFromSwapIndex(,AA168,R168)</f>
        <v>obj_00887#0003</v>
      </c>
      <c r="AH168" s="50" t="str">
        <v/>
      </c>
    </row>
    <row r="169" spans="13:34" x14ac:dyDescent="0.2">
      <c r="M169" s="94" t="s">
        <v>155</v>
      </c>
      <c r="N169" s="94" t="s">
        <v>82</v>
      </c>
      <c r="O169" s="94" t="s">
        <v>78</v>
      </c>
      <c r="P169" s="94" t="str">
        <f t="shared" si="18"/>
        <v>EUR6F2Y_Quote</v>
      </c>
      <c r="Q169" s="174"/>
      <c r="R169" s="106">
        <f>_xll.qlInterestRateIndexFixingDate(AA169,S169)</f>
        <v>44743</v>
      </c>
      <c r="S169" s="106">
        <f>_xll.qlCalendarAdvance(Calendar,SettlementDate,N169,"mf",TRUE,Trigger)</f>
        <v>44747</v>
      </c>
      <c r="T169" s="106">
        <f>_xll.qlInterestRateIndexMaturity(AA169,S169)</f>
        <v>45478</v>
      </c>
      <c r="U169" s="97">
        <f>_xll.qlIndexFixing(AA169,R169,TRUE,_xll.ohTrigger(Trigger,Trigger6M,InterestRatesTrigger))</f>
        <v>7.5157744272199376E-3</v>
      </c>
      <c r="V169" s="97">
        <f>_xll.qlQuoteValue(P169,_xll.ohTrigger(Trigger,Trigger6M,InterestRatesTrigger))</f>
        <v>7.5599999999999999E-3</v>
      </c>
      <c r="W169" s="94" t="b">
        <f t="shared" si="19"/>
        <v>1</v>
      </c>
      <c r="X169" s="124">
        <f t="shared" si="20"/>
        <v>-0.44225572780062261</v>
      </c>
      <c r="Y169" s="50" t="b">
        <f>ABS(X169/10000)&lt;=ABS('General Settings'!$D$32)</f>
        <v>1</v>
      </c>
      <c r="AA169" s="50" t="str">
        <f>_xll.qlSwapIndex(,,O169,SettlementDays,Currency,Calendar,FixedLegTenor,FixedLegBDC,FixedLegDayCounter,Index6M,DiscountingCurve,Permanent,Trigger,ObjectOverwrite)</f>
        <v>obj_006ee#0003</v>
      </c>
      <c r="AB169" s="50" t="str">
        <f>_xll.qlVanillaSwapFromSwapIndex(,AA169,R169)</f>
        <v>obj_007c0#0003</v>
      </c>
      <c r="AH169" s="50" t="str">
        <v/>
      </c>
    </row>
    <row r="170" spans="13:34" x14ac:dyDescent="0.2">
      <c r="M170" s="94" t="s">
        <v>155</v>
      </c>
      <c r="N170" s="94" t="s">
        <v>82</v>
      </c>
      <c r="O170" s="94" t="s">
        <v>79</v>
      </c>
      <c r="P170" s="94" t="str">
        <f t="shared" si="18"/>
        <v>EUR6F3Y_Quote</v>
      </c>
      <c r="Q170" s="174"/>
      <c r="R170" s="106">
        <f>_xll.qlInterestRateIndexFixingDate(AA170,S170)</f>
        <v>44743</v>
      </c>
      <c r="S170" s="106">
        <f>_xll.qlCalendarAdvance(Calendar,SettlementDate,N170,"mf",TRUE,Trigger)</f>
        <v>44747</v>
      </c>
      <c r="T170" s="106">
        <f>_xll.qlInterestRateIndexMaturity(AA170,S170)</f>
        <v>45845</v>
      </c>
      <c r="U170" s="97">
        <f>_xll.qlIndexFixing(AA170,R170,TRUE,_xll.ohTrigger(Trigger,Trigger6M,InterestRatesTrigger))</f>
        <v>8.5376916570732136E-3</v>
      </c>
      <c r="V170" s="97">
        <f>_xll.qlQuoteValue(P170,_xll.ohTrigger(Trigger,Trigger6M,InterestRatesTrigger))</f>
        <v>8.5699999999999995E-3</v>
      </c>
      <c r="W170" s="94" t="b">
        <f t="shared" si="19"/>
        <v>1</v>
      </c>
      <c r="X170" s="124">
        <f t="shared" si="20"/>
        <v>-0.32308342926785916</v>
      </c>
      <c r="Y170" s="50" t="b">
        <f>ABS(X170/10000)&lt;=ABS('General Settings'!$D$32)</f>
        <v>1</v>
      </c>
      <c r="AA170" s="50" t="str">
        <f>_xll.qlSwapIndex(,,O170,SettlementDays,Currency,Calendar,FixedLegTenor,FixedLegBDC,FixedLegDayCounter,Index6M,DiscountingCurve,Permanent,Trigger,ObjectOverwrite)</f>
        <v>obj_00767#0003</v>
      </c>
      <c r="AB170" s="50" t="str">
        <f>_xll.qlVanillaSwapFromSwapIndex(,AA170,R170)</f>
        <v>obj_0081a#0003</v>
      </c>
      <c r="AH170" s="50" t="str">
        <v/>
      </c>
    </row>
    <row r="171" spans="13:34" x14ac:dyDescent="0.2">
      <c r="M171" s="94" t="s">
        <v>155</v>
      </c>
      <c r="N171" s="94" t="s">
        <v>82</v>
      </c>
      <c r="O171" s="94" t="s">
        <v>80</v>
      </c>
      <c r="P171" s="94" t="str">
        <f t="shared" si="18"/>
        <v>EUR6F4Y_Quote</v>
      </c>
      <c r="Q171" s="174"/>
      <c r="R171" s="106">
        <f>_xll.qlInterestRateIndexFixingDate(AA171,S171)</f>
        <v>44743</v>
      </c>
      <c r="S171" s="106">
        <f>_xll.qlCalendarAdvance(Calendar,SettlementDate,N171,"mf",TRUE,Trigger)</f>
        <v>44747</v>
      </c>
      <c r="T171" s="106">
        <f>_xll.qlInterestRateIndexMaturity(AA171,S171)</f>
        <v>46209</v>
      </c>
      <c r="U171" s="97">
        <f>_xll.qlIndexFixing(AA171,R171,TRUE,_xll.ohTrigger(Trigger,Trigger6M,InterestRatesTrigger))</f>
        <v>9.3695332087504139E-3</v>
      </c>
      <c r="V171" s="97">
        <f>_xll.qlQuoteValue(P171,_xll.ohTrigger(Trigger,Trigger6M,InterestRatesTrigger))</f>
        <v>9.4000000000000004E-3</v>
      </c>
      <c r="W171" s="94" t="b">
        <f t="shared" si="19"/>
        <v>1</v>
      </c>
      <c r="X171" s="124">
        <f t="shared" si="20"/>
        <v>-0.30466791249586511</v>
      </c>
      <c r="Y171" s="50" t="b">
        <f>ABS(X171/10000)&lt;=ABS('General Settings'!$D$32)</f>
        <v>1</v>
      </c>
      <c r="AA171" s="50" t="str">
        <f>_xll.qlSwapIndex(,,O171,SettlementDays,Currency,Calendar,FixedLegTenor,FixedLegBDC,FixedLegDayCounter,Index6M,DiscountingCurve,Permanent,Trigger,ObjectOverwrite)</f>
        <v>obj_00721#0003</v>
      </c>
      <c r="AB171" s="50" t="str">
        <f>_xll.qlVanillaSwapFromSwapIndex(,AA171,R171)</f>
        <v>obj_008b6#0003</v>
      </c>
      <c r="AH171" s="50" t="str">
        <v/>
      </c>
    </row>
    <row r="172" spans="13:34" x14ac:dyDescent="0.2">
      <c r="M172" s="94" t="s">
        <v>155</v>
      </c>
      <c r="N172" s="94" t="s">
        <v>82</v>
      </c>
      <c r="O172" s="94" t="s">
        <v>81</v>
      </c>
      <c r="P172" s="94" t="str">
        <f t="shared" si="18"/>
        <v>EUR6F5Y_Quote</v>
      </c>
      <c r="Q172" s="174"/>
      <c r="R172" s="106">
        <f>_xll.qlInterestRateIndexFixingDate(AA172,S172)</f>
        <v>44743</v>
      </c>
      <c r="S172" s="106">
        <f>_xll.qlCalendarAdvance(Calendar,SettlementDate,N172,"mf",TRUE,Trigger)</f>
        <v>44747</v>
      </c>
      <c r="T172" s="106">
        <f>_xll.qlInterestRateIndexMaturity(AA172,S172)</f>
        <v>46573</v>
      </c>
      <c r="U172" s="97">
        <f>_xll.qlIndexFixing(AA172,R172,TRUE,_xll.ohTrigger(Trigger,Trigger6M,InterestRatesTrigger))</f>
        <v>1.0057707994019945E-2</v>
      </c>
      <c r="V172" s="97">
        <f>_xll.qlQuoteValue(P172,_xll.ohTrigger(Trigger,Trigger6M,InterestRatesTrigger))</f>
        <v>1.0090000000000002E-2</v>
      </c>
      <c r="W172" s="94" t="b">
        <f t="shared" si="19"/>
        <v>1</v>
      </c>
      <c r="X172" s="124">
        <f t="shared" si="20"/>
        <v>-0.32292005980056465</v>
      </c>
      <c r="Y172" s="50" t="b">
        <f>ABS(X172/10000)&lt;=ABS('General Settings'!$D$32)</f>
        <v>1</v>
      </c>
      <c r="AA172" s="50" t="str">
        <f>_xll.qlSwapIndex(,,O172,SettlementDays,Currency,Calendar,FixedLegTenor,FixedLegBDC,FixedLegDayCounter,Index6M,DiscountingCurve,Permanent,Trigger,ObjectOverwrite)</f>
        <v>obj_00635#0003</v>
      </c>
      <c r="AB172" s="50" t="str">
        <f>_xll.qlVanillaSwapFromSwapIndex(,AA172,R172)</f>
        <v>obj_007a2#0003</v>
      </c>
      <c r="AH172" s="50" t="str">
        <v/>
      </c>
    </row>
    <row r="173" spans="13:34" x14ac:dyDescent="0.2">
      <c r="M173" s="94" t="s">
        <v>155</v>
      </c>
      <c r="N173" s="94" t="s">
        <v>82</v>
      </c>
      <c r="O173" s="94" t="s">
        <v>82</v>
      </c>
      <c r="P173" s="94" t="str">
        <f t="shared" si="18"/>
        <v>EUR6F6Y_Quote</v>
      </c>
      <c r="Q173" s="174"/>
      <c r="R173" s="106">
        <f>_xll.qlInterestRateIndexFixingDate(AA173,S173)</f>
        <v>44743</v>
      </c>
      <c r="S173" s="106">
        <f>_xll.qlCalendarAdvance(Calendar,SettlementDate,N173,"mf",TRUE,Trigger)</f>
        <v>44747</v>
      </c>
      <c r="T173" s="106">
        <f>_xll.qlInterestRateIndexMaturity(AA173,S173)</f>
        <v>46939</v>
      </c>
      <c r="U173" s="97">
        <f>_xll.qlIndexFixing(AA173,R173,TRUE,_xll.ohTrigger(Trigger,Trigger6M,InterestRatesTrigger))</f>
        <v>1.0615259589254434E-2</v>
      </c>
      <c r="V173" s="97">
        <f>_xll.qlQuoteValue(P173,_xll.ohTrigger(Trigger,Trigger6M,InterestRatesTrigger))</f>
        <v>1.064E-2</v>
      </c>
      <c r="W173" s="94" t="b">
        <f t="shared" si="19"/>
        <v>1</v>
      </c>
      <c r="X173" s="124">
        <f t="shared" si="20"/>
        <v>-0.24740410745566557</v>
      </c>
      <c r="Y173" s="50" t="b">
        <f>ABS(X173/10000)&lt;=ABS('General Settings'!$D$32)</f>
        <v>1</v>
      </c>
      <c r="AA173" s="50" t="str">
        <f>_xll.qlSwapIndex(,,O173,SettlementDays,Currency,Calendar,FixedLegTenor,FixedLegBDC,FixedLegDayCounter,Index6M,DiscountingCurve,Permanent,Trigger,ObjectOverwrite)</f>
        <v>obj_0068c#0003</v>
      </c>
      <c r="AB173" s="50" t="str">
        <f>_xll.qlVanillaSwapFromSwapIndex(,AA173,R173)</f>
        <v>obj_0087b#0003</v>
      </c>
      <c r="AH173" s="50" t="str">
        <v/>
      </c>
    </row>
    <row r="174" spans="13:34" x14ac:dyDescent="0.2">
      <c r="M174" s="94" t="s">
        <v>155</v>
      </c>
      <c r="N174" s="94" t="s">
        <v>82</v>
      </c>
      <c r="O174" s="94" t="s">
        <v>83</v>
      </c>
      <c r="P174" s="94" t="str">
        <f t="shared" si="18"/>
        <v>EUR6F7Y_Quote</v>
      </c>
      <c r="Q174" s="174"/>
      <c r="R174" s="106">
        <f>_xll.qlInterestRateIndexFixingDate(AA174,S174)</f>
        <v>44743</v>
      </c>
      <c r="S174" s="106">
        <f>_xll.qlCalendarAdvance(Calendar,SettlementDate,N174,"mf",TRUE,Trigger)</f>
        <v>44747</v>
      </c>
      <c r="T174" s="106">
        <f>_xll.qlInterestRateIndexMaturity(AA174,S174)</f>
        <v>47304</v>
      </c>
      <c r="U174" s="97">
        <f>_xll.qlIndexFixing(AA174,R174,TRUE,_xll.ohTrigger(Trigger,Trigger6M,InterestRatesTrigger))</f>
        <v>1.1024250655134528E-2</v>
      </c>
      <c r="V174" s="97">
        <f>_xll.qlQuoteValue(P174,_xll.ohTrigger(Trigger,Trigger6M,InterestRatesTrigger))</f>
        <v>1.102E-2</v>
      </c>
      <c r="W174" s="94" t="b">
        <f t="shared" si="19"/>
        <v>1</v>
      </c>
      <c r="X174" s="124">
        <f t="shared" si="20"/>
        <v>4.2506551345272703E-2</v>
      </c>
      <c r="Y174" s="50" t="b">
        <f>ABS(X174/10000)&lt;=ABS('General Settings'!$D$32)</f>
        <v>1</v>
      </c>
      <c r="AA174" s="50" t="str">
        <f>_xll.qlSwapIndex(,,O174,SettlementDays,Currency,Calendar,FixedLegTenor,FixedLegBDC,FixedLegDayCounter,Index6M,DiscountingCurve,Permanent,Trigger,ObjectOverwrite)</f>
        <v>obj_00591#0003</v>
      </c>
      <c r="AB174" s="50" t="str">
        <f>_xll.qlVanillaSwapFromSwapIndex(,AA174,R174)</f>
        <v>obj_007c5#0003</v>
      </c>
      <c r="AH174" s="50" t="str">
        <v/>
      </c>
    </row>
    <row r="175" spans="13:34" x14ac:dyDescent="0.2">
      <c r="M175" s="94" t="s">
        <v>155</v>
      </c>
      <c r="N175" s="94" t="s">
        <v>82</v>
      </c>
      <c r="O175" s="94" t="s">
        <v>84</v>
      </c>
      <c r="P175" s="94" t="str">
        <f t="shared" si="18"/>
        <v>EUR6F8Y_Quote</v>
      </c>
      <c r="Q175" s="174"/>
      <c r="R175" s="106">
        <f>_xll.qlInterestRateIndexFixingDate(AA175,S175)</f>
        <v>44743</v>
      </c>
      <c r="S175" s="106">
        <f>_xll.qlCalendarAdvance(Calendar,SettlementDate,N175,"mf",TRUE,Trigger)</f>
        <v>44747</v>
      </c>
      <c r="T175" s="106">
        <f>_xll.qlInterestRateIndexMaturity(AA175,S175)</f>
        <v>47669</v>
      </c>
      <c r="U175" s="97">
        <f>_xll.qlIndexFixing(AA175,R175,TRUE,_xll.ohTrigger(Trigger,Trigger6M,InterestRatesTrigger))</f>
        <v>1.1313251148633092E-2</v>
      </c>
      <c r="V175" s="97">
        <f>_xll.qlQuoteValue(P175,_xll.ohTrigger(Trigger,Trigger6M,InterestRatesTrigger))</f>
        <v>1.1300000000000001E-2</v>
      </c>
      <c r="W175" s="94" t="b">
        <f t="shared" si="19"/>
        <v>1</v>
      </c>
      <c r="X175" s="124">
        <f t="shared" si="20"/>
        <v>0.13251148633090792</v>
      </c>
      <c r="Y175" s="50" t="b">
        <f>ABS(X175/10000)&lt;=ABS('General Settings'!$D$32)</f>
        <v>1</v>
      </c>
      <c r="AA175" s="50" t="str">
        <f>_xll.qlSwapIndex(,,O175,SettlementDays,Currency,Calendar,FixedLegTenor,FixedLegBDC,FixedLegDayCounter,Index6M,DiscountingCurve,Permanent,Trigger,ObjectOverwrite)</f>
        <v>obj_00595#0003</v>
      </c>
      <c r="AB175" s="50" t="str">
        <f>_xll.qlVanillaSwapFromSwapIndex(,AA175,R175)</f>
        <v>obj_00882#0003</v>
      </c>
      <c r="AH175" s="50" t="str">
        <v/>
      </c>
    </row>
    <row r="176" spans="13:34" x14ac:dyDescent="0.2">
      <c r="M176" s="94" t="s">
        <v>155</v>
      </c>
      <c r="N176" s="94" t="s">
        <v>82</v>
      </c>
      <c r="O176" s="94" t="s">
        <v>85</v>
      </c>
      <c r="P176" s="94" t="str">
        <f t="shared" si="18"/>
        <v>EUR6F9Y_Quote</v>
      </c>
      <c r="Q176" s="174"/>
      <c r="R176" s="106">
        <f>_xll.qlInterestRateIndexFixingDate(AA176,S176)</f>
        <v>44743</v>
      </c>
      <c r="S176" s="106">
        <f>_xll.qlCalendarAdvance(Calendar,SettlementDate,N176,"mf",TRUE,Trigger)</f>
        <v>44747</v>
      </c>
      <c r="T176" s="106">
        <f>_xll.qlInterestRateIndexMaturity(AA176,S176)</f>
        <v>48036</v>
      </c>
      <c r="U176" s="97">
        <f>_xll.qlIndexFixing(AA176,R176,TRUE,_xll.ohTrigger(Trigger,Trigger6M,InterestRatesTrigger))</f>
        <v>1.150385202660765E-2</v>
      </c>
      <c r="V176" s="97">
        <f>_xll.qlQuoteValue(P176,_xll.ohTrigger(Trigger,Trigger6M,InterestRatesTrigger))</f>
        <v>1.1520000000000001E-2</v>
      </c>
      <c r="W176" s="94" t="b">
        <f t="shared" si="19"/>
        <v>1</v>
      </c>
      <c r="X176" s="124">
        <f t="shared" si="20"/>
        <v>-0.1614797339235044</v>
      </c>
      <c r="Y176" s="50" t="b">
        <f>ABS(X176/10000)&lt;=ABS('General Settings'!$D$32)</f>
        <v>1</v>
      </c>
      <c r="AA176" s="50" t="str">
        <f>_xll.qlSwapIndex(,,O176,SettlementDays,Currency,Calendar,FixedLegTenor,FixedLegBDC,FixedLegDayCounter,Index6M,DiscountingCurve,Permanent,Trigger,ObjectOverwrite)</f>
        <v>obj_0066a#0003</v>
      </c>
      <c r="AB176" s="50" t="str">
        <f>_xll.qlVanillaSwapFromSwapIndex(,AA176,R176)</f>
        <v>obj_00866#0003</v>
      </c>
      <c r="AH176" s="50" t="str">
        <v/>
      </c>
    </row>
    <row r="177" spans="13:34" x14ac:dyDescent="0.2">
      <c r="M177" s="94" t="s">
        <v>155</v>
      </c>
      <c r="N177" s="94" t="s">
        <v>82</v>
      </c>
      <c r="O177" s="94" t="s">
        <v>86</v>
      </c>
      <c r="P177" s="94" t="str">
        <f t="shared" si="18"/>
        <v>EUR6F10Y_Quote</v>
      </c>
      <c r="Q177" s="174"/>
      <c r="R177" s="106">
        <f>_xll.qlInterestRateIndexFixingDate(AA177,S177)</f>
        <v>44743</v>
      </c>
      <c r="S177" s="106">
        <f>_xll.qlCalendarAdvance(Calendar,SettlementDate,N177,"mf",TRUE,Trigger)</f>
        <v>44747</v>
      </c>
      <c r="T177" s="106">
        <f>_xll.qlInterestRateIndexMaturity(AA177,S177)</f>
        <v>48400</v>
      </c>
      <c r="U177" s="97">
        <f>_xll.qlIndexFixing(AA177,R177,TRUE,_xll.ohTrigger(Trigger,Trigger6M,InterestRatesTrigger))</f>
        <v>1.1613664864042736E-2</v>
      </c>
      <c r="V177" s="97">
        <f>_xll.qlQuoteValue(P177,_xll.ohTrigger(Trigger,Trigger6M,InterestRatesTrigger))</f>
        <v>1.163E-2</v>
      </c>
      <c r="W177" s="94" t="b">
        <f t="shared" si="19"/>
        <v>1</v>
      </c>
      <c r="X177" s="124">
        <f t="shared" si="20"/>
        <v>-0.16335135957263811</v>
      </c>
      <c r="Y177" s="50" t="b">
        <f>ABS(X177/10000)&lt;=ABS('General Settings'!$D$32)</f>
        <v>1</v>
      </c>
      <c r="AA177" s="50" t="str">
        <f>_xll.qlSwapIndex(,,O177,SettlementDays,Currency,Calendar,FixedLegTenor,FixedLegBDC,FixedLegDayCounter,Index6M,DiscountingCurve,Permanent,Trigger,ObjectOverwrite)</f>
        <v>obj_005f8#0003</v>
      </c>
      <c r="AB177" s="50" t="str">
        <f>_xll.qlVanillaSwapFromSwapIndex(,AA177,R177)</f>
        <v>obj_007c4#0003</v>
      </c>
      <c r="AH177" s="50" t="str">
        <v/>
      </c>
    </row>
    <row r="178" spans="13:34" x14ac:dyDescent="0.2">
      <c r="M178" s="94" t="s">
        <v>155</v>
      </c>
      <c r="N178" s="94" t="s">
        <v>82</v>
      </c>
      <c r="O178" s="94" t="s">
        <v>112</v>
      </c>
      <c r="P178" s="94" t="str">
        <f t="shared" si="18"/>
        <v>EUR6F11Y_Quote</v>
      </c>
      <c r="Q178" s="174"/>
      <c r="R178" s="106">
        <f>_xll.qlInterestRateIndexFixingDate(AA178,S178)</f>
        <v>44743</v>
      </c>
      <c r="S178" s="106">
        <f>_xll.qlCalendarAdvance(Calendar,SettlementDate,N178,"mf",TRUE,Trigger)</f>
        <v>44747</v>
      </c>
      <c r="T178" s="106">
        <f>_xll.qlInterestRateIndexMaturity(AA178,S178)</f>
        <v>48765</v>
      </c>
      <c r="U178" s="97">
        <f>_xll.qlIndexFixing(AA178,R178,TRUE,_xll.ohTrigger(Trigger,Trigger6M,InterestRatesTrigger))</f>
        <v>1.1654465080843102E-2</v>
      </c>
      <c r="V178" s="97">
        <f>_xll.qlQuoteValue(P178,_xll.ohTrigger(Trigger,Trigger6M,InterestRatesTrigger))</f>
        <v>1.1679999999999999E-2</v>
      </c>
      <c r="W178" s="94" t="b">
        <f t="shared" si="19"/>
        <v>1</v>
      </c>
      <c r="X178" s="124">
        <f t="shared" si="20"/>
        <v>-0.25534919156897096</v>
      </c>
      <c r="Y178" s="50" t="b">
        <f>ABS(X178/10000)&lt;=ABS('General Settings'!$D$32)</f>
        <v>1</v>
      </c>
      <c r="AA178" s="50" t="str">
        <f>_xll.qlSwapIndex(,,O178,SettlementDays,Currency,Calendar,FixedLegTenor,FixedLegBDC,FixedLegDayCounter,Index6M,DiscountingCurve,Permanent,Trigger,ObjectOverwrite)</f>
        <v>obj_00647#0003</v>
      </c>
      <c r="AB178" s="50" t="str">
        <f>_xll.qlVanillaSwapFromSwapIndex(,AA178,R178)</f>
        <v>obj_007b3#0003</v>
      </c>
      <c r="AH178" s="50" t="str">
        <v/>
      </c>
    </row>
    <row r="179" spans="13:34" x14ac:dyDescent="0.2">
      <c r="M179" s="94" t="s">
        <v>155</v>
      </c>
      <c r="N179" s="94" t="s">
        <v>82</v>
      </c>
      <c r="O179" s="94" t="s">
        <v>87</v>
      </c>
      <c r="P179" s="94" t="str">
        <f t="shared" si="18"/>
        <v>EUR6F12Y_Quote</v>
      </c>
      <c r="Q179" s="174"/>
      <c r="R179" s="106">
        <f>_xll.qlInterestRateIndexFixingDate(AA179,S179)</f>
        <v>44743</v>
      </c>
      <c r="S179" s="106">
        <f>_xll.qlCalendarAdvance(Calendar,SettlementDate,N179,"mf",TRUE,Trigger)</f>
        <v>44747</v>
      </c>
      <c r="T179" s="106">
        <f>_xll.qlInterestRateIndexMaturity(AA179,S179)</f>
        <v>49130</v>
      </c>
      <c r="U179" s="97">
        <f>_xll.qlIndexFixing(AA179,R179,TRUE,_xll.ohTrigger(Trigger,Trigger6M,InterestRatesTrigger))</f>
        <v>1.1644191314127271E-2</v>
      </c>
      <c r="V179" s="97">
        <f>_xll.qlQuoteValue(P179,_xll.ohTrigger(Trigger,Trigger6M,InterestRatesTrigger))</f>
        <v>1.1659999999999998E-2</v>
      </c>
      <c r="W179" s="94" t="b">
        <f t="shared" si="19"/>
        <v>1</v>
      </c>
      <c r="X179" s="124">
        <f t="shared" si="20"/>
        <v>-0.15808685872727504</v>
      </c>
      <c r="Y179" s="50" t="b">
        <f>ABS(X179/10000)&lt;=ABS('General Settings'!$D$32)</f>
        <v>1</v>
      </c>
      <c r="AA179" s="50" t="str">
        <f>_xll.qlSwapIndex(,,O179,SettlementDays,Currency,Calendar,FixedLegTenor,FixedLegBDC,FixedLegDayCounter,Index6M,DiscountingCurve,Permanent,Trigger,ObjectOverwrite)</f>
        <v>obj_006aa#0003</v>
      </c>
      <c r="AB179" s="50" t="str">
        <f>_xll.qlVanillaSwapFromSwapIndex(,AA179,R179)</f>
        <v>obj_007fe#0003</v>
      </c>
      <c r="AH179" s="50" t="str">
        <v/>
      </c>
    </row>
    <row r="180" spans="13:34" x14ac:dyDescent="0.2">
      <c r="M180" s="94" t="s">
        <v>155</v>
      </c>
      <c r="N180" s="94" t="s">
        <v>82</v>
      </c>
      <c r="O180" s="94" t="s">
        <v>113</v>
      </c>
      <c r="P180" s="94" t="str">
        <f t="shared" si="18"/>
        <v>EUR6F13Y_Quote</v>
      </c>
      <c r="Q180" s="174"/>
      <c r="R180" s="106">
        <f>_xll.qlInterestRateIndexFixingDate(AA180,S180)</f>
        <v>44743</v>
      </c>
      <c r="S180" s="106">
        <f>_xll.qlCalendarAdvance(Calendar,SettlementDate,N180,"mf",TRUE,Trigger)</f>
        <v>44747</v>
      </c>
      <c r="T180" s="106">
        <f>_xll.qlInterestRateIndexMaturity(AA180,S180)</f>
        <v>49495</v>
      </c>
      <c r="U180" s="97">
        <f>_xll.qlIndexFixing(AA180,R180,TRUE,_xll.ohTrigger(Trigger,Trigger6M,InterestRatesTrigger))</f>
        <v>1.1596394289816254E-2</v>
      </c>
      <c r="V180" s="97">
        <f>_xll.qlQuoteValue(P180,_xll.ohTrigger(Trigger,Trigger6M,InterestRatesTrigger))</f>
        <v>1.1610000000000001E-2</v>
      </c>
      <c r="W180" s="94" t="b">
        <f t="shared" si="19"/>
        <v>1</v>
      </c>
      <c r="X180" s="124">
        <f t="shared" si="20"/>
        <v>-0.13605710183746747</v>
      </c>
      <c r="Y180" s="50" t="b">
        <f>ABS(X180/10000)&lt;=ABS('General Settings'!$D$32)</f>
        <v>1</v>
      </c>
      <c r="AA180" s="50" t="str">
        <f>_xll.qlSwapIndex(,,O180,SettlementDays,Currency,Calendar,FixedLegTenor,FixedLegBDC,FixedLegDayCounter,Index6M,DiscountingCurve,Permanent,Trigger,ObjectOverwrite)</f>
        <v>obj_006e5#0003</v>
      </c>
      <c r="AB180" s="50" t="str">
        <f>_xll.qlVanillaSwapFromSwapIndex(,AA180,R180)</f>
        <v>obj_007d7#0003</v>
      </c>
      <c r="AH180" s="50" t="str">
        <v/>
      </c>
    </row>
    <row r="181" spans="13:34" x14ac:dyDescent="0.2">
      <c r="M181" s="94" t="s">
        <v>155</v>
      </c>
      <c r="N181" s="94" t="s">
        <v>82</v>
      </c>
      <c r="O181" s="94" t="s">
        <v>114</v>
      </c>
      <c r="P181" s="94" t="str">
        <f t="shared" si="18"/>
        <v>EUR6F14Y_Quote</v>
      </c>
      <c r="Q181" s="174"/>
      <c r="R181" s="106">
        <f>_xll.qlInterestRateIndexFixingDate(AA181,S181)</f>
        <v>44743</v>
      </c>
      <c r="S181" s="106">
        <f>_xll.qlCalendarAdvance(Calendar,SettlementDate,N181,"mf",TRUE,Trigger)</f>
        <v>44747</v>
      </c>
      <c r="T181" s="106">
        <f>_xll.qlInterestRateIndexMaturity(AA181,S181)</f>
        <v>49863</v>
      </c>
      <c r="U181" s="97">
        <f>_xll.qlIndexFixing(AA181,R181,TRUE,_xll.ohTrigger(Trigger,Trigger6M,InterestRatesTrigger))</f>
        <v>1.1525090445357086E-2</v>
      </c>
      <c r="V181" s="97">
        <f>_xll.qlQuoteValue(P181,_xll.ohTrigger(Trigger,Trigger6M,InterestRatesTrigger))</f>
        <v>1.154E-2</v>
      </c>
      <c r="W181" s="94" t="b">
        <f t="shared" si="19"/>
        <v>1</v>
      </c>
      <c r="X181" s="124">
        <f t="shared" si="20"/>
        <v>-0.14909554642913644</v>
      </c>
      <c r="Y181" s="50" t="b">
        <f>ABS(X181/10000)&lt;=ABS('General Settings'!$D$32)</f>
        <v>1</v>
      </c>
      <c r="AA181" s="50" t="str">
        <f>_xll.qlSwapIndex(,,O181,SettlementDays,Currency,Calendar,FixedLegTenor,FixedLegBDC,FixedLegDayCounter,Index6M,DiscountingCurve,Permanent,Trigger,ObjectOverwrite)</f>
        <v>obj_006e2#0003</v>
      </c>
      <c r="AB181" s="50" t="str">
        <f>_xll.qlVanillaSwapFromSwapIndex(,AA181,R181)</f>
        <v>obj_007c1#0003</v>
      </c>
      <c r="AH181" s="50" t="str">
        <v/>
      </c>
    </row>
    <row r="182" spans="13:34" x14ac:dyDescent="0.2">
      <c r="M182" s="94" t="s">
        <v>155</v>
      </c>
      <c r="N182" s="94" t="s">
        <v>82</v>
      </c>
      <c r="O182" s="94" t="s">
        <v>88</v>
      </c>
      <c r="P182" s="94" t="str">
        <f t="shared" si="18"/>
        <v>EUR6F15Y_Quote</v>
      </c>
      <c r="Q182" s="174"/>
      <c r="R182" s="106">
        <f>_xll.qlInterestRateIndexFixingDate(AA182,S182)</f>
        <v>44743</v>
      </c>
      <c r="S182" s="106">
        <f>_xll.qlCalendarAdvance(Calendar,SettlementDate,N182,"mf",TRUE,Trigger)</f>
        <v>44747</v>
      </c>
      <c r="T182" s="106">
        <f>_xll.qlInterestRateIndexMaturity(AA182,S182)</f>
        <v>50227</v>
      </c>
      <c r="U182" s="97">
        <f>_xll.qlIndexFixing(AA182,R182,TRUE,_xll.ohTrigger(Trigger,Trigger6M,InterestRatesTrigger))</f>
        <v>1.1437908523373085E-2</v>
      </c>
      <c r="V182" s="97">
        <f>_xll.qlQuoteValue(P182,_xll.ohTrigger(Trigger,Trigger6M,InterestRatesTrigger))</f>
        <v>1.145E-2</v>
      </c>
      <c r="W182" s="94" t="b">
        <f t="shared" si="19"/>
        <v>1</v>
      </c>
      <c r="X182" s="124">
        <f t="shared" si="20"/>
        <v>-0.12091476626915551</v>
      </c>
      <c r="Y182" s="50" t="b">
        <f>ABS(X182/10000)&lt;=ABS('General Settings'!$D$32)</f>
        <v>1</v>
      </c>
      <c r="AA182" s="50" t="str">
        <f>_xll.qlSwapIndex(,,O182,SettlementDays,Currency,Calendar,FixedLegTenor,FixedLegBDC,FixedLegDayCounter,Index6M,DiscountingCurve,Permanent,Trigger,ObjectOverwrite)</f>
        <v>obj_005e3#0003</v>
      </c>
      <c r="AB182" s="50" t="str">
        <f>_xll.qlVanillaSwapFromSwapIndex(,AA182,R182)</f>
        <v>obj_007b0#0003</v>
      </c>
      <c r="AH182" s="50" t="str">
        <v/>
      </c>
    </row>
    <row r="183" spans="13:34" x14ac:dyDescent="0.2">
      <c r="M183" s="94" t="s">
        <v>155</v>
      </c>
      <c r="N183" s="94" t="s">
        <v>82</v>
      </c>
      <c r="O183" s="94" t="s">
        <v>89</v>
      </c>
      <c r="P183" s="94" t="str">
        <f t="shared" si="18"/>
        <v>EUR6F20Y_Quote</v>
      </c>
      <c r="Q183" s="174"/>
      <c r="R183" s="106">
        <f>_xll.qlInterestRateIndexFixingDate(AA183,S183)</f>
        <v>44743</v>
      </c>
      <c r="S183" s="106">
        <f>_xll.qlCalendarAdvance(Calendar,SettlementDate,N183,"mf",TRUE,Trigger)</f>
        <v>44747</v>
      </c>
      <c r="T183" s="106">
        <f>_xll.qlInterestRateIndexMaturity(AA183,S183)</f>
        <v>52054</v>
      </c>
      <c r="U183" s="97">
        <f>_xll.qlIndexFixing(AA183,R183,TRUE,_xll.ohTrigger(Trigger,Trigger6M,InterestRatesTrigger))</f>
        <v>1.0891930803797798E-2</v>
      </c>
      <c r="V183" s="97">
        <f>_xll.qlQuoteValue(P183,_xll.ohTrigger(Trigger,Trigger6M,InterestRatesTrigger))</f>
        <v>1.09E-2</v>
      </c>
      <c r="W183" s="94" t="b">
        <f t="shared" si="19"/>
        <v>1</v>
      </c>
      <c r="X183" s="124">
        <f t="shared" si="20"/>
        <v>-8.0691962022014924E-2</v>
      </c>
      <c r="Y183" s="50" t="b">
        <f>ABS(X183/10000)&lt;=ABS('General Settings'!$D$32)</f>
        <v>1</v>
      </c>
      <c r="AA183" s="50" t="str">
        <f>_xll.qlSwapIndex(,,O183,SettlementDays,Currency,Calendar,FixedLegTenor,FixedLegBDC,FixedLegDayCounter,Index6M,DiscountingCurve,Permanent,Trigger,ObjectOverwrite)</f>
        <v>obj_00729#0003</v>
      </c>
      <c r="AB183" s="50" t="str">
        <f>_xll.qlVanillaSwapFromSwapIndex(,AA183,R183)</f>
        <v>obj_00786#0003</v>
      </c>
      <c r="AH183" s="50" t="str">
        <v/>
      </c>
    </row>
    <row r="184" spans="13:34" x14ac:dyDescent="0.2">
      <c r="M184" s="94" t="s">
        <v>155</v>
      </c>
      <c r="N184" s="94" t="s">
        <v>82</v>
      </c>
      <c r="O184" s="94" t="s">
        <v>90</v>
      </c>
      <c r="P184" s="94" t="str">
        <f t="shared" si="18"/>
        <v>EUR6F25Y_Quote</v>
      </c>
      <c r="Q184" s="174"/>
      <c r="R184" s="106">
        <f>_xll.qlInterestRateIndexFixingDate(AA184,S184)</f>
        <v>44743</v>
      </c>
      <c r="S184" s="106">
        <f>_xll.qlCalendarAdvance(Calendar,SettlementDate,N184,"mf",TRUE,Trigger)</f>
        <v>44747</v>
      </c>
      <c r="T184" s="106">
        <f>_xll.qlInterestRateIndexMaturity(AA184,S184)</f>
        <v>53878</v>
      </c>
      <c r="U184" s="97">
        <f>_xll.qlIndexFixing(AA184,R184,TRUE,_xll.ohTrigger(Trigger,Trigger6M,InterestRatesTrigger))</f>
        <v>1.0356687360386106E-2</v>
      </c>
      <c r="V184" s="97">
        <f>_xll.qlQuoteValue(P184,_xll.ohTrigger(Trigger,Trigger6M,InterestRatesTrigger))</f>
        <v>1.0369999999999999E-2</v>
      </c>
      <c r="W184" s="94" t="b">
        <f t="shared" si="19"/>
        <v>1</v>
      </c>
      <c r="X184" s="124">
        <f t="shared" si="20"/>
        <v>-0.13312639613892799</v>
      </c>
      <c r="Y184" s="50" t="b">
        <f>ABS(X184/10000)&lt;=ABS('General Settings'!$D$32)</f>
        <v>1</v>
      </c>
      <c r="AA184" s="50" t="str">
        <f>_xll.qlSwapIndex(,,O184,SettlementDays,Currency,Calendar,FixedLegTenor,FixedLegBDC,FixedLegDayCounter,Index6M,DiscountingCurve,Permanent,Trigger,ObjectOverwrite)</f>
        <v>obj_0075d#0003</v>
      </c>
      <c r="AB184" s="50" t="str">
        <f>_xll.qlVanillaSwapFromSwapIndex(,AA184,R184)</f>
        <v>obj_0086b#0003</v>
      </c>
      <c r="AH184" s="50" t="str">
        <v/>
      </c>
    </row>
    <row r="185" spans="13:34" x14ac:dyDescent="0.2">
      <c r="M185" s="94" t="s">
        <v>155</v>
      </c>
      <c r="N185" s="94" t="s">
        <v>82</v>
      </c>
      <c r="O185" s="94" t="s">
        <v>92</v>
      </c>
      <c r="P185" s="94" t="str">
        <f t="shared" si="18"/>
        <v>EUR6F30Y_Quote</v>
      </c>
      <c r="Q185" s="174"/>
      <c r="R185" s="106">
        <f>_xll.qlInterestRateIndexFixingDate(AA185,S185)</f>
        <v>44743</v>
      </c>
      <c r="S185" s="106">
        <f>_xll.qlCalendarAdvance(Calendar,SettlementDate,N185,"mf",TRUE,Trigger)</f>
        <v>44747</v>
      </c>
      <c r="T185" s="106">
        <f>_xll.qlInterestRateIndexMaturity(AA185,S185)</f>
        <v>55705</v>
      </c>
      <c r="U185" s="97">
        <f>_xll.qlIndexFixing(AA185,R185,TRUE,_xll.ohTrigger(Trigger,Trigger6M,InterestRatesTrigger))</f>
        <v>9.9616128787188025E-3</v>
      </c>
      <c r="V185" s="97">
        <f>_xll.qlQuoteValue(P185,_xll.ohTrigger(Trigger,Trigger6M,InterestRatesTrigger))</f>
        <v>9.9699999999999997E-3</v>
      </c>
      <c r="W185" s="94" t="b">
        <f t="shared" si="19"/>
        <v>1</v>
      </c>
      <c r="X185" s="124">
        <f t="shared" si="20"/>
        <v>-8.3871212811972157E-2</v>
      </c>
      <c r="Y185" s="131" t="b">
        <f>ABS(X185/10000)&lt;=ABS('General Settings'!$D$32)</f>
        <v>1</v>
      </c>
      <c r="AA185" s="50" t="str">
        <f>_xll.qlSwapIndex(,,O185,SettlementDays,Currency,Calendar,FixedLegTenor,FixedLegBDC,FixedLegDayCounter,Index6M,DiscountingCurve,Permanent,Trigger,ObjectOverwrite)</f>
        <v>obj_0065a#0003</v>
      </c>
      <c r="AB185" s="50" t="str">
        <f>_xll.qlVanillaSwapFromSwapIndex(,AA185,R185)</f>
        <v>obj_007bc#0003</v>
      </c>
      <c r="AH185" s="50" t="str">
        <v/>
      </c>
    </row>
    <row r="186" spans="13:34" x14ac:dyDescent="0.2">
      <c r="M186" s="163" t="s">
        <v>155</v>
      </c>
      <c r="N186" s="163" t="s">
        <v>83</v>
      </c>
      <c r="O186" s="163" t="s">
        <v>33</v>
      </c>
      <c r="P186" s="163" t="str">
        <f t="shared" si="18"/>
        <v>EUR7F1Y_Quote</v>
      </c>
      <c r="Q186" s="178"/>
      <c r="R186" s="164">
        <f>_xll.qlInterestRateIndexFixingDate(AA186,S186)</f>
        <v>45110</v>
      </c>
      <c r="S186" s="164">
        <f>_xll.qlCalendarAdvance(Calendar,SettlementDate,N186,"mf",TRUE,Trigger)</f>
        <v>45112</v>
      </c>
      <c r="T186" s="164">
        <f>_xll.qlInterestRateIndexMaturity(AA186,S186)</f>
        <v>45478</v>
      </c>
      <c r="U186" s="165">
        <f>_xll.qlIndexFixing(AA186,R186,TRUE,_xll.ohTrigger(Trigger,Trigger6M,InterestRatesTrigger))</f>
        <v>8.6607381339752054E-3</v>
      </c>
      <c r="V186" s="165">
        <f>_xll.qlQuoteValue(P186,_xll.ohTrigger(Trigger,Trigger6M,InterestRatesTrigger))</f>
        <v>8.7399999999999995E-3</v>
      </c>
      <c r="W186" s="163" t="b">
        <f t="shared" si="19"/>
        <v>1</v>
      </c>
      <c r="X186" s="166">
        <f t="shared" si="20"/>
        <v>-0.79261866024794148</v>
      </c>
      <c r="Y186" s="123" t="b">
        <f>ABS(X186/10000)&lt;=ABS('General Settings'!$D$32)</f>
        <v>1</v>
      </c>
      <c r="AA186" s="50" t="str">
        <f>_xll.qlSwapIndex(,,O186,SettlementDays,Currency,Calendar,FixedLegTenor,FixedLegBDC,FixedLegDayCounter,Index6M,DiscountingCurve,Permanent,Trigger,ObjectOverwrite)</f>
        <v>obj_00730#0003</v>
      </c>
      <c r="AB186" s="50" t="str">
        <f>_xll.qlVanillaSwapFromSwapIndex(,AA186,R186)</f>
        <v>obj_00855#0003</v>
      </c>
      <c r="AH186" s="50" t="str">
        <v/>
      </c>
    </row>
    <row r="187" spans="13:34" x14ac:dyDescent="0.2">
      <c r="M187" s="94" t="s">
        <v>155</v>
      </c>
      <c r="N187" s="94" t="s">
        <v>83</v>
      </c>
      <c r="O187" s="94" t="s">
        <v>78</v>
      </c>
      <c r="P187" s="94" t="str">
        <f t="shared" si="18"/>
        <v>EUR7F2Y_Quote</v>
      </c>
      <c r="Q187" s="174"/>
      <c r="R187" s="106">
        <f>_xll.qlInterestRateIndexFixingDate(AA187,S187)</f>
        <v>45110</v>
      </c>
      <c r="S187" s="106">
        <f>_xll.qlCalendarAdvance(Calendar,SettlementDate,N187,"mf",TRUE,Trigger)</f>
        <v>45112</v>
      </c>
      <c r="T187" s="106">
        <f>_xll.qlInterestRateIndexMaturity(AA187,S187)</f>
        <v>45845</v>
      </c>
      <c r="U187" s="97">
        <f>_xll.qlIndexFixing(AA187,R187,TRUE,_xll.ohTrigger(Trigger,Trigger6M,InterestRatesTrigger))</f>
        <v>9.6259069717980327E-3</v>
      </c>
      <c r="V187" s="97">
        <f>_xll.qlQuoteValue(P187,_xll.ohTrigger(Trigger,Trigger6M,InterestRatesTrigger))</f>
        <v>9.6699999999999998E-3</v>
      </c>
      <c r="W187" s="94" t="b">
        <f t="shared" si="19"/>
        <v>1</v>
      </c>
      <c r="X187" s="124">
        <f t="shared" si="20"/>
        <v>-0.44093028201967061</v>
      </c>
      <c r="Y187" s="50" t="b">
        <f>ABS(X187/10000)&lt;=ABS('General Settings'!$D$32)</f>
        <v>1</v>
      </c>
      <c r="AA187" s="50" t="str">
        <f>_xll.qlSwapIndex(,,O187,SettlementDays,Currency,Calendar,FixedLegTenor,FixedLegBDC,FixedLegDayCounter,Index6M,DiscountingCurve,Permanent,Trigger,ObjectOverwrite)</f>
        <v>obj_005c6#0003</v>
      </c>
      <c r="AB187" s="50" t="str">
        <f>_xll.qlVanillaSwapFromSwapIndex(,AA187,R187)</f>
        <v>obj_007e6#0003</v>
      </c>
      <c r="AH187" s="50" t="str">
        <v/>
      </c>
    </row>
    <row r="188" spans="13:34" x14ac:dyDescent="0.2">
      <c r="M188" s="94" t="s">
        <v>155</v>
      </c>
      <c r="N188" s="94" t="s">
        <v>83</v>
      </c>
      <c r="O188" s="94" t="s">
        <v>79</v>
      </c>
      <c r="P188" s="94" t="str">
        <f t="shared" si="18"/>
        <v>EUR7F3Y_Quote</v>
      </c>
      <c r="Q188" s="174"/>
      <c r="R188" s="106">
        <f>_xll.qlInterestRateIndexFixingDate(AA188,S188)</f>
        <v>45110</v>
      </c>
      <c r="S188" s="106">
        <f>_xll.qlCalendarAdvance(Calendar,SettlementDate,N188,"mf",TRUE,Trigger)</f>
        <v>45112</v>
      </c>
      <c r="T188" s="106">
        <f>_xll.qlInterestRateIndexMaturity(AA188,S188)</f>
        <v>46209</v>
      </c>
      <c r="U188" s="97">
        <f>_xll.qlIndexFixing(AA188,R188,TRUE,_xll.ohTrigger(Trigger,Trigger6M,InterestRatesTrigger))</f>
        <v>1.0381007902540314E-2</v>
      </c>
      <c r="V188" s="97">
        <f>_xll.qlQuoteValue(P188,_xll.ohTrigger(Trigger,Trigger6M,InterestRatesTrigger))</f>
        <v>1.042E-2</v>
      </c>
      <c r="W188" s="94" t="b">
        <f t="shared" si="19"/>
        <v>1</v>
      </c>
      <c r="X188" s="124">
        <f t="shared" si="20"/>
        <v>-0.38992097459686004</v>
      </c>
      <c r="Y188" s="50" t="b">
        <f>ABS(X188/10000)&lt;=ABS('General Settings'!$D$32)</f>
        <v>1</v>
      </c>
      <c r="AA188" s="50" t="str">
        <f>_xll.qlSwapIndex(,,O188,SettlementDays,Currency,Calendar,FixedLegTenor,FixedLegBDC,FixedLegDayCounter,Index6M,DiscountingCurve,Permanent,Trigger,ObjectOverwrite)</f>
        <v>obj_005fc#0003</v>
      </c>
      <c r="AB188" s="50" t="str">
        <f>_xll.qlVanillaSwapFromSwapIndex(,AA188,R188)</f>
        <v>obj_008c3#0003</v>
      </c>
      <c r="AH188" s="50" t="str">
        <v/>
      </c>
    </row>
    <row r="189" spans="13:34" x14ac:dyDescent="0.2">
      <c r="M189" s="94" t="s">
        <v>155</v>
      </c>
      <c r="N189" s="94" t="s">
        <v>83</v>
      </c>
      <c r="O189" s="94" t="s">
        <v>80</v>
      </c>
      <c r="P189" s="94" t="str">
        <f t="shared" si="18"/>
        <v>EUR7F4Y_Quote</v>
      </c>
      <c r="Q189" s="174"/>
      <c r="R189" s="106">
        <f>_xll.qlInterestRateIndexFixingDate(AA189,S189)</f>
        <v>45110</v>
      </c>
      <c r="S189" s="106">
        <f>_xll.qlCalendarAdvance(Calendar,SettlementDate,N189,"mf",TRUE,Trigger)</f>
        <v>45112</v>
      </c>
      <c r="T189" s="106">
        <f>_xll.qlInterestRateIndexMaturity(AA189,S189)</f>
        <v>46573</v>
      </c>
      <c r="U189" s="97">
        <f>_xll.qlIndexFixing(AA189,R189,TRUE,_xll.ohTrigger(Trigger,Trigger6M,InterestRatesTrigger))</f>
        <v>1.0996478080715227E-2</v>
      </c>
      <c r="V189" s="97">
        <f>_xll.qlQuoteValue(P189,_xll.ohTrigger(Trigger,Trigger6M,InterestRatesTrigger))</f>
        <v>1.1040000000000001E-2</v>
      </c>
      <c r="W189" s="94" t="b">
        <f t="shared" si="19"/>
        <v>1</v>
      </c>
      <c r="X189" s="124">
        <f t="shared" si="20"/>
        <v>-0.4352191928477453</v>
      </c>
      <c r="Y189" s="50" t="b">
        <f>ABS(X189/10000)&lt;=ABS('General Settings'!$D$32)</f>
        <v>1</v>
      </c>
      <c r="AA189" s="50" t="str">
        <f>_xll.qlSwapIndex(,,O189,SettlementDays,Currency,Calendar,FixedLegTenor,FixedLegBDC,FixedLegDayCounter,Index6M,DiscountingCurve,Permanent,Trigger,ObjectOverwrite)</f>
        <v>obj_00768#0003</v>
      </c>
      <c r="AB189" s="50" t="str">
        <f>_xll.qlVanillaSwapFromSwapIndex(,AA189,R189)</f>
        <v>obj_008b2#0003</v>
      </c>
      <c r="AH189" s="50" t="str">
        <v/>
      </c>
    </row>
    <row r="190" spans="13:34" x14ac:dyDescent="0.2">
      <c r="M190" s="94" t="s">
        <v>155</v>
      </c>
      <c r="N190" s="94" t="s">
        <v>83</v>
      </c>
      <c r="O190" s="94" t="s">
        <v>81</v>
      </c>
      <c r="P190" s="94" t="str">
        <f t="shared" si="18"/>
        <v>EUR7F5Y_Quote</v>
      </c>
      <c r="Q190" s="174"/>
      <c r="R190" s="106">
        <f>_xll.qlInterestRateIndexFixingDate(AA190,S190)</f>
        <v>45110</v>
      </c>
      <c r="S190" s="106">
        <f>_xll.qlCalendarAdvance(Calendar,SettlementDate,N190,"mf",TRUE,Trigger)</f>
        <v>45112</v>
      </c>
      <c r="T190" s="106">
        <f>_xll.qlInterestRateIndexMaturity(AA190,S190)</f>
        <v>46939</v>
      </c>
      <c r="U190" s="97">
        <f>_xll.qlIndexFixing(AA190,R190,TRUE,_xll.ohTrigger(Trigger,Trigger6M,InterestRatesTrigger))</f>
        <v>1.1484769260719795E-2</v>
      </c>
      <c r="V190" s="97">
        <f>_xll.qlQuoteValue(P190,_xll.ohTrigger(Trigger,Trigger6M,InterestRatesTrigger))</f>
        <v>1.1509999999999999E-2</v>
      </c>
      <c r="W190" s="94" t="b">
        <f t="shared" si="19"/>
        <v>1</v>
      </c>
      <c r="X190" s="124">
        <f t="shared" si="20"/>
        <v>-0.25230739280204112</v>
      </c>
      <c r="Y190" s="50" t="b">
        <f>ABS(X190/10000)&lt;=ABS('General Settings'!$D$32)</f>
        <v>1</v>
      </c>
      <c r="AA190" s="50" t="str">
        <f>_xll.qlSwapIndex(,,O190,SettlementDays,Currency,Calendar,FixedLegTenor,FixedLegBDC,FixedLegDayCounter,Index6M,DiscountingCurve,Permanent,Trigger,ObjectOverwrite)</f>
        <v>obj_00654#0003</v>
      </c>
      <c r="AB190" s="50" t="str">
        <f>_xll.qlVanillaSwapFromSwapIndex(,AA190,R190)</f>
        <v>obj_008be#0003</v>
      </c>
      <c r="AH190" s="50" t="str">
        <v/>
      </c>
    </row>
    <row r="191" spans="13:34" x14ac:dyDescent="0.2">
      <c r="M191" s="94" t="s">
        <v>155</v>
      </c>
      <c r="N191" s="94" t="s">
        <v>83</v>
      </c>
      <c r="O191" s="94" t="s">
        <v>82</v>
      </c>
      <c r="P191" s="94" t="str">
        <f t="shared" si="18"/>
        <v>EUR7F6Y_Quote</v>
      </c>
      <c r="Q191" s="174"/>
      <c r="R191" s="106">
        <f>_xll.qlInterestRateIndexFixingDate(AA191,S191)</f>
        <v>45110</v>
      </c>
      <c r="S191" s="106">
        <f>_xll.qlCalendarAdvance(Calendar,SettlementDate,N191,"mf",TRUE,Trigger)</f>
        <v>45112</v>
      </c>
      <c r="T191" s="106">
        <f>_xll.qlInterestRateIndexMaturity(AA191,S191)</f>
        <v>47304</v>
      </c>
      <c r="U191" s="97">
        <f>_xll.qlIndexFixing(AA191,R191,TRUE,_xll.ohTrigger(Trigger,Trigger6M,InterestRatesTrigger))</f>
        <v>1.1823241762868343E-2</v>
      </c>
      <c r="V191" s="97">
        <f>_xll.qlQuoteValue(P191,_xll.ohTrigger(Trigger,Trigger6M,InterestRatesTrigger))</f>
        <v>1.1810000000000001E-2</v>
      </c>
      <c r="W191" s="94" t="b">
        <f t="shared" si="19"/>
        <v>1</v>
      </c>
      <c r="X191" s="124">
        <f t="shared" si="20"/>
        <v>0.13241762868342055</v>
      </c>
      <c r="Y191" s="50" t="b">
        <f>ABS(X191/10000)&lt;=ABS('General Settings'!$D$32)</f>
        <v>1</v>
      </c>
      <c r="AA191" s="50" t="str">
        <f>_xll.qlSwapIndex(,,O191,SettlementDays,Currency,Calendar,FixedLegTenor,FixedLegBDC,FixedLegDayCounter,Index6M,DiscountingCurve,Permanent,Trigger,ObjectOverwrite)</f>
        <v>obj_00722#0003</v>
      </c>
      <c r="AB191" s="50" t="str">
        <f>_xll.qlVanillaSwapFromSwapIndex(,AA191,R191)</f>
        <v>obj_00796#0003</v>
      </c>
      <c r="AH191" s="50" t="str">
        <v/>
      </c>
    </row>
    <row r="192" spans="13:34" x14ac:dyDescent="0.2">
      <c r="M192" s="94" t="s">
        <v>155</v>
      </c>
      <c r="N192" s="94" t="s">
        <v>83</v>
      </c>
      <c r="O192" s="94" t="s">
        <v>83</v>
      </c>
      <c r="P192" s="94" t="str">
        <f t="shared" si="18"/>
        <v>EUR7F7Y_Quote</v>
      </c>
      <c r="Q192" s="174"/>
      <c r="R192" s="106">
        <f>_xll.qlInterestRateIndexFixingDate(AA192,S192)</f>
        <v>45110</v>
      </c>
      <c r="S192" s="106">
        <f>_xll.qlCalendarAdvance(Calendar,SettlementDate,N192,"mf",TRUE,Trigger)</f>
        <v>45112</v>
      </c>
      <c r="T192" s="106">
        <f>_xll.qlInterestRateIndexMaturity(AA192,S192)</f>
        <v>47669</v>
      </c>
      <c r="U192" s="97">
        <f>_xll.qlIndexFixing(AA192,R192,TRUE,_xll.ohTrigger(Trigger,Trigger6M,InterestRatesTrigger))</f>
        <v>1.2044862319323597E-2</v>
      </c>
      <c r="V192" s="97">
        <f>_xll.qlQuoteValue(P192,_xll.ohTrigger(Trigger,Trigger6M,InterestRatesTrigger))</f>
        <v>1.2030000000000001E-2</v>
      </c>
      <c r="W192" s="94" t="b">
        <f t="shared" si="19"/>
        <v>1</v>
      </c>
      <c r="X192" s="124">
        <f t="shared" si="20"/>
        <v>0.14862319323596246</v>
      </c>
      <c r="Y192" s="50" t="b">
        <f>ABS(X192/10000)&lt;=ABS('General Settings'!$D$32)</f>
        <v>1</v>
      </c>
      <c r="AA192" s="50" t="str">
        <f>_xll.qlSwapIndex(,,O192,SettlementDays,Currency,Calendar,FixedLegTenor,FixedLegBDC,FixedLegDayCounter,Index6M,DiscountingCurve,Permanent,Trigger,ObjectOverwrite)</f>
        <v>obj_0070d#0003</v>
      </c>
      <c r="AB192" s="50" t="str">
        <f>_xll.qlVanillaSwapFromSwapIndex(,AA192,R192)</f>
        <v>obj_007e4#0003</v>
      </c>
      <c r="AH192" s="50" t="str">
        <v/>
      </c>
    </row>
    <row r="193" spans="13:34" x14ac:dyDescent="0.2">
      <c r="M193" s="94" t="s">
        <v>155</v>
      </c>
      <c r="N193" s="94" t="s">
        <v>83</v>
      </c>
      <c r="O193" s="94" t="s">
        <v>84</v>
      </c>
      <c r="P193" s="94" t="str">
        <f t="shared" si="18"/>
        <v>EUR7F8Y_Quote</v>
      </c>
      <c r="Q193" s="174"/>
      <c r="R193" s="106">
        <f>_xll.qlInterestRateIndexFixingDate(AA193,S193)</f>
        <v>45110</v>
      </c>
      <c r="S193" s="106">
        <f>_xll.qlCalendarAdvance(Calendar,SettlementDate,N193,"mf",TRUE,Trigger)</f>
        <v>45112</v>
      </c>
      <c r="T193" s="106">
        <f>_xll.qlInterestRateIndexMaturity(AA193,S193)</f>
        <v>48036</v>
      </c>
      <c r="U193" s="97">
        <f>_xll.qlIndexFixing(AA193,R193,TRUE,_xll.ohTrigger(Trigger,Trigger6M,InterestRatesTrigger))</f>
        <v>1.2172129834901851E-2</v>
      </c>
      <c r="V193" s="97">
        <f>_xll.qlQuoteValue(P193,_xll.ohTrigger(Trigger,Trigger6M,InterestRatesTrigger))</f>
        <v>1.2190000000000001E-2</v>
      </c>
      <c r="W193" s="94" t="b">
        <f t="shared" si="19"/>
        <v>1</v>
      </c>
      <c r="X193" s="124">
        <f t="shared" si="20"/>
        <v>-0.1787016509815012</v>
      </c>
      <c r="Y193" s="50" t="b">
        <f>ABS(X193/10000)&lt;=ABS('General Settings'!$D$32)</f>
        <v>1</v>
      </c>
      <c r="AA193" s="50" t="str">
        <f>_xll.qlSwapIndex(,,O193,SettlementDays,Currency,Calendar,FixedLegTenor,FixedLegBDC,FixedLegDayCounter,Index6M,DiscountingCurve,Permanent,Trigger,ObjectOverwrite)</f>
        <v>obj_006a4#0003</v>
      </c>
      <c r="AB193" s="50" t="str">
        <f>_xll.qlVanillaSwapFromSwapIndex(,AA193,R193)</f>
        <v>obj_007ef#0003</v>
      </c>
      <c r="AH193" s="50" t="str">
        <v/>
      </c>
    </row>
    <row r="194" spans="13:34" x14ac:dyDescent="0.2">
      <c r="M194" s="94" t="s">
        <v>155</v>
      </c>
      <c r="N194" s="94" t="s">
        <v>83</v>
      </c>
      <c r="O194" s="94" t="s">
        <v>85</v>
      </c>
      <c r="P194" s="94" t="str">
        <f t="shared" si="18"/>
        <v>EUR7F9Y_Quote</v>
      </c>
      <c r="Q194" s="174"/>
      <c r="R194" s="106">
        <f>_xll.qlInterestRateIndexFixingDate(AA194,S194)</f>
        <v>45110</v>
      </c>
      <c r="S194" s="106">
        <f>_xll.qlCalendarAdvance(Calendar,SettlementDate,N194,"mf",TRUE,Trigger)</f>
        <v>45112</v>
      </c>
      <c r="T194" s="106">
        <f>_xll.qlInterestRateIndexMaturity(AA194,S194)</f>
        <v>48400</v>
      </c>
      <c r="U194" s="97">
        <f>_xll.qlIndexFixing(AA194,R194,TRUE,_xll.ohTrigger(Trigger,Trigger6M,InterestRatesTrigger))</f>
        <v>1.2224310651328519E-2</v>
      </c>
      <c r="V194" s="97">
        <f>_xll.qlQuoteValue(P194,_xll.ohTrigger(Trigger,Trigger6M,InterestRatesTrigger))</f>
        <v>1.225E-2</v>
      </c>
      <c r="W194" s="94" t="b">
        <f t="shared" si="19"/>
        <v>1</v>
      </c>
      <c r="X194" s="124">
        <f t="shared" si="20"/>
        <v>-0.25689348671481194</v>
      </c>
      <c r="Y194" s="50" t="b">
        <f>ABS(X194/10000)&lt;=ABS('General Settings'!$D$32)</f>
        <v>1</v>
      </c>
      <c r="AA194" s="50" t="str">
        <f>_xll.qlSwapIndex(,,O194,SettlementDays,Currency,Calendar,FixedLegTenor,FixedLegBDC,FixedLegDayCounter,Index6M,DiscountingCurve,Permanent,Trigger,ObjectOverwrite)</f>
        <v>obj_005c4#0003</v>
      </c>
      <c r="AB194" s="50" t="str">
        <f>_xll.qlVanillaSwapFromSwapIndex(,AA194,R194)</f>
        <v>obj_00789#0003</v>
      </c>
      <c r="AH194" s="50" t="str">
        <v/>
      </c>
    </row>
    <row r="195" spans="13:34" x14ac:dyDescent="0.2">
      <c r="M195" s="94" t="s">
        <v>155</v>
      </c>
      <c r="N195" s="94" t="s">
        <v>83</v>
      </c>
      <c r="O195" s="94" t="s">
        <v>86</v>
      </c>
      <c r="P195" s="94" t="str">
        <f t="shared" si="18"/>
        <v>EUR7F10Y_Quote</v>
      </c>
      <c r="Q195" s="174"/>
      <c r="R195" s="106">
        <f>_xll.qlInterestRateIndexFixingDate(AA195,S195)</f>
        <v>45110</v>
      </c>
      <c r="S195" s="106">
        <f>_xll.qlCalendarAdvance(Calendar,SettlementDate,N195,"mf",TRUE,Trigger)</f>
        <v>45112</v>
      </c>
      <c r="T195" s="106">
        <f>_xll.qlInterestRateIndexMaturity(AA195,S195)</f>
        <v>48765</v>
      </c>
      <c r="U195" s="97">
        <f>_xll.qlIndexFixing(AA195,R195,TRUE,_xll.ohTrigger(Trigger,Trigger6M,InterestRatesTrigger))</f>
        <v>1.2211484894550127E-2</v>
      </c>
      <c r="V195" s="97">
        <f>_xll.qlQuoteValue(P195,_xll.ohTrigger(Trigger,Trigger6M,InterestRatesTrigger))</f>
        <v>1.2239999999999999E-2</v>
      </c>
      <c r="W195" s="94" t="b">
        <f t="shared" si="19"/>
        <v>1</v>
      </c>
      <c r="X195" s="124">
        <f t="shared" si="20"/>
        <v>-0.2851510544987258</v>
      </c>
      <c r="Y195" s="50" t="b">
        <f>ABS(X195/10000)&lt;=ABS('General Settings'!$D$32)</f>
        <v>1</v>
      </c>
      <c r="AA195" s="50" t="str">
        <f>_xll.qlSwapIndex(,,O195,SettlementDays,Currency,Calendar,FixedLegTenor,FixedLegBDC,FixedLegDayCounter,Index6M,DiscountingCurve,Permanent,Trigger,ObjectOverwrite)</f>
        <v>obj_00749#0003</v>
      </c>
      <c r="AB195" s="50" t="str">
        <f>_xll.qlVanillaSwapFromSwapIndex(,AA195,R195)</f>
        <v>obj_007ff#0003</v>
      </c>
      <c r="AH195" s="50" t="str">
        <v/>
      </c>
    </row>
    <row r="196" spans="13:34" x14ac:dyDescent="0.2">
      <c r="M196" s="94" t="s">
        <v>155</v>
      </c>
      <c r="N196" s="94" t="s">
        <v>83</v>
      </c>
      <c r="O196" s="94" t="s">
        <v>112</v>
      </c>
      <c r="P196" s="94" t="str">
        <f t="shared" si="18"/>
        <v>EUR7F11Y_Quote</v>
      </c>
      <c r="Q196" s="174"/>
      <c r="R196" s="106">
        <f>_xll.qlInterestRateIndexFixingDate(AA196,S196)</f>
        <v>45110</v>
      </c>
      <c r="S196" s="106">
        <f>_xll.qlCalendarAdvance(Calendar,SettlementDate,N196,"mf",TRUE,Trigger)</f>
        <v>45112</v>
      </c>
      <c r="T196" s="106">
        <f>_xll.qlInterestRateIndexMaturity(AA196,S196)</f>
        <v>49130</v>
      </c>
      <c r="U196" s="97">
        <f>_xll.qlIndexFixing(AA196,R196,TRUE,_xll.ohTrigger(Trigger,Trigger6M,InterestRatesTrigger))</f>
        <v>1.2152421291445044E-2</v>
      </c>
      <c r="V196" s="97">
        <f>_xll.qlQuoteValue(P196,_xll.ohTrigger(Trigger,Trigger6M,InterestRatesTrigger))</f>
        <v>1.217E-2</v>
      </c>
      <c r="W196" s="94" t="b">
        <f t="shared" si="19"/>
        <v>1</v>
      </c>
      <c r="X196" s="124">
        <f t="shared" si="20"/>
        <v>-0.1757870855495676</v>
      </c>
      <c r="Y196" s="50" t="b">
        <f>ABS(X196/10000)&lt;=ABS('General Settings'!$D$32)</f>
        <v>1</v>
      </c>
      <c r="AA196" s="50" t="str">
        <f>_xll.qlSwapIndex(,,O196,SettlementDays,Currency,Calendar,FixedLegTenor,FixedLegBDC,FixedLegDayCounter,Index6M,DiscountingCurve,Permanent,Trigger,ObjectOverwrite)</f>
        <v>obj_00641#0003</v>
      </c>
      <c r="AB196" s="50" t="str">
        <f>_xll.qlVanillaSwapFromSwapIndex(,AA196,R196)</f>
        <v>obj_00835#0003</v>
      </c>
      <c r="AH196" s="50" t="str">
        <v/>
      </c>
    </row>
    <row r="197" spans="13:34" x14ac:dyDescent="0.2">
      <c r="M197" s="94" t="s">
        <v>155</v>
      </c>
      <c r="N197" s="94" t="s">
        <v>83</v>
      </c>
      <c r="O197" s="94" t="s">
        <v>87</v>
      </c>
      <c r="P197" s="94" t="str">
        <f t="shared" si="18"/>
        <v>EUR7F12Y_Quote</v>
      </c>
      <c r="Q197" s="174"/>
      <c r="R197" s="106">
        <f>_xll.qlInterestRateIndexFixingDate(AA197,S197)</f>
        <v>45110</v>
      </c>
      <c r="S197" s="106">
        <f>_xll.qlCalendarAdvance(Calendar,SettlementDate,N197,"mf",TRUE,Trigger)</f>
        <v>45112</v>
      </c>
      <c r="T197" s="106">
        <f>_xll.qlInterestRateIndexMaturity(AA197,S197)</f>
        <v>49495</v>
      </c>
      <c r="U197" s="97">
        <f>_xll.qlIndexFixing(AA197,R197,TRUE,_xll.ohTrigger(Trigger,Trigger6M,InterestRatesTrigger))</f>
        <v>1.2060582050461429E-2</v>
      </c>
      <c r="V197" s="97">
        <f>_xll.qlQuoteValue(P197,_xll.ohTrigger(Trigger,Trigger6M,InterestRatesTrigger))</f>
        <v>1.208E-2</v>
      </c>
      <c r="W197" s="94" t="b">
        <f t="shared" si="19"/>
        <v>1</v>
      </c>
      <c r="X197" s="124">
        <f t="shared" si="20"/>
        <v>-0.19417949538571774</v>
      </c>
      <c r="Y197" s="50" t="b">
        <f>ABS(X197/10000)&lt;=ABS('General Settings'!$D$32)</f>
        <v>1</v>
      </c>
      <c r="AA197" s="50" t="str">
        <f>_xll.qlSwapIndex(,,O197,SettlementDays,Currency,Calendar,FixedLegTenor,FixedLegBDC,FixedLegDayCounter,Index6M,DiscountingCurve,Permanent,Trigger,ObjectOverwrite)</f>
        <v>obj_00648#0003</v>
      </c>
      <c r="AB197" s="50" t="str">
        <f>_xll.qlVanillaSwapFromSwapIndex(,AA197,R197)</f>
        <v>obj_0080f#0003</v>
      </c>
      <c r="AH197" s="50" t="str">
        <v/>
      </c>
    </row>
    <row r="198" spans="13:34" x14ac:dyDescent="0.2">
      <c r="M198" s="94" t="s">
        <v>155</v>
      </c>
      <c r="N198" s="94" t="s">
        <v>83</v>
      </c>
      <c r="O198" s="94" t="s">
        <v>113</v>
      </c>
      <c r="P198" s="94" t="str">
        <f t="shared" si="18"/>
        <v>EUR7F13Y_Quote</v>
      </c>
      <c r="Q198" s="174"/>
      <c r="R198" s="106">
        <f>_xll.qlInterestRateIndexFixingDate(AA198,S198)</f>
        <v>45110</v>
      </c>
      <c r="S198" s="106">
        <f>_xll.qlCalendarAdvance(Calendar,SettlementDate,N198,"mf",TRUE,Trigger)</f>
        <v>45112</v>
      </c>
      <c r="T198" s="106">
        <f>_xll.qlInterestRateIndexMaturity(AA198,S198)</f>
        <v>49863</v>
      </c>
      <c r="U198" s="97">
        <f>_xll.qlIndexFixing(AA198,R198,TRUE,_xll.ohTrigger(Trigger,Trigger6M,InterestRatesTrigger))</f>
        <v>1.1949823668861994E-2</v>
      </c>
      <c r="V198" s="97">
        <f>_xll.qlQuoteValue(P198,_xll.ohTrigger(Trigger,Trigger6M,InterestRatesTrigger))</f>
        <v>1.1970000000000001E-2</v>
      </c>
      <c r="W198" s="94" t="b">
        <f t="shared" si="19"/>
        <v>1</v>
      </c>
      <c r="X198" s="124">
        <f t="shared" si="20"/>
        <v>-0.20176331138007861</v>
      </c>
      <c r="Y198" s="50" t="b">
        <f>ABS(X198/10000)&lt;=ABS('General Settings'!$D$32)</f>
        <v>1</v>
      </c>
      <c r="AA198" s="50" t="str">
        <f>_xll.qlSwapIndex(,,O198,SettlementDays,Currency,Calendar,FixedLegTenor,FixedLegBDC,FixedLegDayCounter,Index6M,DiscountingCurve,Permanent,Trigger,ObjectOverwrite)</f>
        <v>obj_006fd#0003</v>
      </c>
      <c r="AB198" s="50" t="str">
        <f>_xll.qlVanillaSwapFromSwapIndex(,AA198,R198)</f>
        <v>obj_008a6#0003</v>
      </c>
      <c r="AH198" s="50" t="str">
        <v/>
      </c>
    </row>
    <row r="199" spans="13:34" x14ac:dyDescent="0.2">
      <c r="M199" s="94" t="s">
        <v>155</v>
      </c>
      <c r="N199" s="94" t="s">
        <v>83</v>
      </c>
      <c r="O199" s="94" t="s">
        <v>114</v>
      </c>
      <c r="P199" s="94" t="str">
        <f t="shared" si="18"/>
        <v>EUR7F14Y_Quote</v>
      </c>
      <c r="Q199" s="174"/>
      <c r="R199" s="106">
        <f>_xll.qlInterestRateIndexFixingDate(AA199,S199)</f>
        <v>45110</v>
      </c>
      <c r="S199" s="106">
        <f>_xll.qlCalendarAdvance(Calendar,SettlementDate,N199,"mf",TRUE,Trigger)</f>
        <v>45112</v>
      </c>
      <c r="T199" s="106">
        <f>_xll.qlInterestRateIndexMaturity(AA199,S199)</f>
        <v>50227</v>
      </c>
      <c r="U199" s="97">
        <f>_xll.qlIndexFixing(AA199,R199,TRUE,_xll.ohTrigger(Trigger,Trigger6M,InterestRatesTrigger))</f>
        <v>1.1827747419810679E-2</v>
      </c>
      <c r="V199" s="97">
        <f>_xll.qlQuoteValue(P199,_xll.ohTrigger(Trigger,Trigger6M,InterestRatesTrigger))</f>
        <v>1.184E-2</v>
      </c>
      <c r="W199" s="94" t="b">
        <f t="shared" si="19"/>
        <v>1</v>
      </c>
      <c r="X199" s="124">
        <f t="shared" si="20"/>
        <v>-0.12252580189320988</v>
      </c>
      <c r="Y199" s="50" t="b">
        <f>ABS(X199/10000)&lt;=ABS('General Settings'!$D$32)</f>
        <v>1</v>
      </c>
      <c r="AA199" s="50" t="str">
        <f>_xll.qlSwapIndex(,,O199,SettlementDays,Currency,Calendar,FixedLegTenor,FixedLegBDC,FixedLegDayCounter,Index6M,DiscountingCurve,Permanent,Trigger,ObjectOverwrite)</f>
        <v>obj_0065b#0003</v>
      </c>
      <c r="AB199" s="50" t="str">
        <f>_xll.qlVanillaSwapFromSwapIndex(,AA199,R199)</f>
        <v>obj_00793#0003</v>
      </c>
      <c r="AH199" s="50" t="str">
        <v/>
      </c>
    </row>
    <row r="200" spans="13:34" x14ac:dyDescent="0.2">
      <c r="M200" s="94" t="s">
        <v>155</v>
      </c>
      <c r="N200" s="94" t="s">
        <v>83</v>
      </c>
      <c r="O200" s="94" t="s">
        <v>88</v>
      </c>
      <c r="P200" s="94" t="str">
        <f t="shared" si="18"/>
        <v>EUR7F15Y_Quote</v>
      </c>
      <c r="Q200" s="174"/>
      <c r="R200" s="106">
        <f>_xll.qlInterestRateIndexFixingDate(AA200,S200)</f>
        <v>45110</v>
      </c>
      <c r="S200" s="106">
        <f>_xll.qlCalendarAdvance(Calendar,SettlementDate,N200,"mf",TRUE,Trigger)</f>
        <v>45112</v>
      </c>
      <c r="T200" s="106">
        <f>_xll.qlInterestRateIndexMaturity(AA200,S200)</f>
        <v>50591</v>
      </c>
      <c r="U200" s="97">
        <f>_xll.qlIndexFixing(AA200,R200,TRUE,_xll.ohTrigger(Trigger,Trigger6M,InterestRatesTrigger))</f>
        <v>1.1698809555249771E-2</v>
      </c>
      <c r="V200" s="97">
        <f>_xll.qlQuoteValue(P200,_xll.ohTrigger(Trigger,Trigger6M,InterestRatesTrigger))</f>
        <v>1.171E-2</v>
      </c>
      <c r="W200" s="94" t="b">
        <f t="shared" si="19"/>
        <v>1</v>
      </c>
      <c r="X200" s="124">
        <f t="shared" si="20"/>
        <v>-0.11190444750229164</v>
      </c>
      <c r="Y200" s="50" t="b">
        <f>ABS(X200/10000)&lt;=ABS('General Settings'!$D$32)</f>
        <v>1</v>
      </c>
      <c r="AA200" s="50" t="str">
        <f>_xll.qlSwapIndex(,,O200,SettlementDays,Currency,Calendar,FixedLegTenor,FixedLegBDC,FixedLegDayCounter,Index6M,DiscountingCurve,Permanent,Trigger,ObjectOverwrite)</f>
        <v>obj_006c2#0003</v>
      </c>
      <c r="AB200" s="50" t="str">
        <f>_xll.qlVanillaSwapFromSwapIndex(,AA200,R200)</f>
        <v>obj_0080e#0003</v>
      </c>
      <c r="AH200" s="50" t="str">
        <v/>
      </c>
    </row>
    <row r="201" spans="13:34" x14ac:dyDescent="0.2">
      <c r="M201" s="94" t="s">
        <v>155</v>
      </c>
      <c r="N201" s="94" t="s">
        <v>83</v>
      </c>
      <c r="O201" s="94" t="s">
        <v>89</v>
      </c>
      <c r="P201" s="94" t="str">
        <f t="shared" si="18"/>
        <v>EUR7F20Y_Quote</v>
      </c>
      <c r="Q201" s="174"/>
      <c r="R201" s="106">
        <f>_xll.qlInterestRateIndexFixingDate(AA201,S201)</f>
        <v>45110</v>
      </c>
      <c r="S201" s="106">
        <f>_xll.qlCalendarAdvance(Calendar,SettlementDate,N201,"mf",TRUE,Trigger)</f>
        <v>45112</v>
      </c>
      <c r="T201" s="106">
        <f>_xll.qlInterestRateIndexMaturity(AA201,S201)</f>
        <v>52418</v>
      </c>
      <c r="U201" s="97">
        <f>_xll.qlIndexFixing(AA201,R201,TRUE,_xll.ohTrigger(Trigger,Trigger6M,InterestRatesTrigger))</f>
        <v>1.1022341360644384E-2</v>
      </c>
      <c r="V201" s="97">
        <f>_xll.qlQuoteValue(P201,_xll.ohTrigger(Trigger,Trigger6M,InterestRatesTrigger))</f>
        <v>1.1040000000000001E-2</v>
      </c>
      <c r="W201" s="94" t="b">
        <f t="shared" si="19"/>
        <v>1</v>
      </c>
      <c r="X201" s="124">
        <f t="shared" si="20"/>
        <v>-0.17658639355617317</v>
      </c>
      <c r="Y201" s="50" t="b">
        <f>ABS(X201/10000)&lt;=ABS('General Settings'!$D$32)</f>
        <v>1</v>
      </c>
      <c r="AA201" s="50" t="str">
        <f>_xll.qlSwapIndex(,,O201,SettlementDays,Currency,Calendar,FixedLegTenor,FixedLegBDC,FixedLegDayCounter,Index6M,DiscountingCurve,Permanent,Trigger,ObjectOverwrite)</f>
        <v>obj_005d9#0003</v>
      </c>
      <c r="AB201" s="50" t="str">
        <f>_xll.qlVanillaSwapFromSwapIndex(,AA201,R201)</f>
        <v>obj_008b5#0003</v>
      </c>
      <c r="AH201" s="50" t="str">
        <v/>
      </c>
    </row>
    <row r="202" spans="13:34" x14ac:dyDescent="0.2">
      <c r="M202" s="94" t="s">
        <v>155</v>
      </c>
      <c r="N202" s="94" t="s">
        <v>83</v>
      </c>
      <c r="O202" s="94" t="s">
        <v>90</v>
      </c>
      <c r="P202" s="94" t="str">
        <f t="shared" si="18"/>
        <v>EUR7F25Y_Quote</v>
      </c>
      <c r="Q202" s="174"/>
      <c r="R202" s="106">
        <f>_xll.qlInterestRateIndexFixingDate(AA202,S202)</f>
        <v>45110</v>
      </c>
      <c r="S202" s="106">
        <f>_xll.qlCalendarAdvance(Calendar,SettlementDate,N202,"mf",TRUE,Trigger)</f>
        <v>45112</v>
      </c>
      <c r="T202" s="106">
        <f>_xll.qlInterestRateIndexMaturity(AA202,S202)</f>
        <v>54245</v>
      </c>
      <c r="U202" s="97">
        <f>_xll.qlIndexFixing(AA202,R202,TRUE,_xll.ohTrigger(Trigger,Trigger6M,InterestRatesTrigger))</f>
        <v>1.0441884891685247E-2</v>
      </c>
      <c r="V202" s="97">
        <f>_xll.qlQuoteValue(P202,_xll.ohTrigger(Trigger,Trigger6M,InterestRatesTrigger))</f>
        <v>1.0460000000000001E-2</v>
      </c>
      <c r="W202" s="94" t="b">
        <f t="shared" si="19"/>
        <v>1</v>
      </c>
      <c r="X202" s="124">
        <f t="shared" si="20"/>
        <v>-0.18115108314753839</v>
      </c>
      <c r="Y202" s="50" t="b">
        <f>ABS(X202/10000)&lt;=ABS('General Settings'!$D$32)</f>
        <v>1</v>
      </c>
      <c r="AA202" s="50" t="str">
        <f>_xll.qlSwapIndex(,,O202,SettlementDays,Currency,Calendar,FixedLegTenor,FixedLegBDC,FixedLegDayCounter,Index6M,DiscountingCurve,Permanent,Trigger,ObjectOverwrite)</f>
        <v>obj_005db#0003</v>
      </c>
      <c r="AB202" s="50" t="str">
        <f>_xll.qlVanillaSwapFromSwapIndex(,AA202,R202)</f>
        <v>obj_0085d#0003</v>
      </c>
      <c r="AH202" s="50" t="str">
        <v/>
      </c>
    </row>
    <row r="203" spans="13:34" x14ac:dyDescent="0.2">
      <c r="M203" s="159" t="s">
        <v>155</v>
      </c>
      <c r="N203" s="159" t="s">
        <v>83</v>
      </c>
      <c r="O203" s="159" t="s">
        <v>92</v>
      </c>
      <c r="P203" s="159" t="str">
        <f t="shared" si="18"/>
        <v>EUR7F30Y_Quote</v>
      </c>
      <c r="Q203" s="177"/>
      <c r="R203" s="160">
        <f>_xll.qlInterestRateIndexFixingDate(AA203,S203)</f>
        <v>45110</v>
      </c>
      <c r="S203" s="160">
        <f>_xll.qlCalendarAdvance(Calendar,SettlementDate,N203,"mf",TRUE,Trigger)</f>
        <v>45112</v>
      </c>
      <c r="T203" s="160">
        <f>_xll.qlInterestRateIndexMaturity(AA203,S203)</f>
        <v>56072</v>
      </c>
      <c r="U203" s="161">
        <f>_xll.qlIndexFixing(AA203,R203,TRUE,_xll.ohTrigger(Trigger,Trigger6M,InterestRatesTrigger))</f>
        <v>1.0031655658151549E-2</v>
      </c>
      <c r="V203" s="161">
        <f>_xll.qlQuoteValue(P203,_xll.ohTrigger(Trigger,Trigger6M,InterestRatesTrigger))</f>
        <v>1.004E-2</v>
      </c>
      <c r="W203" s="159" t="b">
        <f t="shared" si="19"/>
        <v>1</v>
      </c>
      <c r="X203" s="162">
        <f t="shared" si="20"/>
        <v>-8.3443418484509951E-2</v>
      </c>
      <c r="Y203" s="131" t="b">
        <f>ABS(X203/10000)&lt;=ABS('General Settings'!$D$32)</f>
        <v>1</v>
      </c>
      <c r="AA203" s="50" t="str">
        <f>_xll.qlSwapIndex(,,O203,SettlementDays,Currency,Calendar,FixedLegTenor,FixedLegBDC,FixedLegDayCounter,Index6M,DiscountingCurve,Permanent,Trigger,ObjectOverwrite)</f>
        <v>obj_00659#0003</v>
      </c>
      <c r="AB203" s="50" t="str">
        <f>_xll.qlVanillaSwapFromSwapIndex(,AA203,R203)</f>
        <v>obj_00883#0003</v>
      </c>
      <c r="AH203" s="50" t="str">
        <v/>
      </c>
    </row>
    <row r="204" spans="13:34" x14ac:dyDescent="0.2">
      <c r="M204" s="94" t="s">
        <v>155</v>
      </c>
      <c r="N204" s="94" t="s">
        <v>84</v>
      </c>
      <c r="O204" s="94" t="s">
        <v>33</v>
      </c>
      <c r="P204" s="94" t="str">
        <f t="shared" si="18"/>
        <v>EUR8F1Y_Quote</v>
      </c>
      <c r="Q204" s="174"/>
      <c r="R204" s="106">
        <f>_xll.qlInterestRateIndexFixingDate(AA204,S204)</f>
        <v>45476</v>
      </c>
      <c r="S204" s="106">
        <f>_xll.qlCalendarAdvance(Calendar,SettlementDate,N204,"mf",TRUE,Trigger)</f>
        <v>45478</v>
      </c>
      <c r="T204" s="106">
        <f>_xll.qlInterestRateIndexMaturity(AA204,S204)</f>
        <v>45845</v>
      </c>
      <c r="U204" s="97">
        <f>_xll.qlIndexFixing(AA204,R204,TRUE,_xll.ohTrigger(Trigger,Trigger6M,InterestRatesTrigger))</f>
        <v>1.0593928383632057E-2</v>
      </c>
      <c r="V204" s="97">
        <f>_xll.qlQuoteValue(P204,_xll.ohTrigger(Trigger,Trigger6M,InterestRatesTrigger))</f>
        <v>1.06E-2</v>
      </c>
      <c r="W204" s="94" t="b">
        <f t="shared" si="19"/>
        <v>1</v>
      </c>
      <c r="X204" s="124">
        <f t="shared" si="20"/>
        <v>-6.0716163679426505E-2</v>
      </c>
      <c r="Y204" s="123" t="b">
        <f>ABS(X204/10000)&lt;=ABS('General Settings'!$D$32)</f>
        <v>1</v>
      </c>
      <c r="AA204" s="50" t="str">
        <f>_xll.qlSwapIndex(,,O204,SettlementDays,Currency,Calendar,FixedLegTenor,FixedLegBDC,FixedLegDayCounter,Index6M,DiscountingCurve,Permanent,Trigger,ObjectOverwrite)</f>
        <v>obj_0058d#0003</v>
      </c>
      <c r="AB204" s="50" t="str">
        <f>_xll.qlVanillaSwapFromSwapIndex(,AA204,R204)</f>
        <v>obj_007e7#0003</v>
      </c>
      <c r="AH204" s="50" t="str">
        <v/>
      </c>
    </row>
    <row r="205" spans="13:34" x14ac:dyDescent="0.2">
      <c r="M205" s="94" t="s">
        <v>155</v>
      </c>
      <c r="N205" s="94" t="s">
        <v>84</v>
      </c>
      <c r="O205" s="94" t="s">
        <v>78</v>
      </c>
      <c r="P205" s="94" t="str">
        <f t="shared" si="18"/>
        <v>EUR8F2Y_Quote</v>
      </c>
      <c r="Q205" s="174"/>
      <c r="R205" s="106">
        <f>_xll.qlInterestRateIndexFixingDate(AA205,S205)</f>
        <v>45476</v>
      </c>
      <c r="S205" s="106">
        <f>_xll.qlCalendarAdvance(Calendar,SettlementDate,N205,"mf",TRUE,Trigger)</f>
        <v>45478</v>
      </c>
      <c r="T205" s="106">
        <f>_xll.qlInterestRateIndexMaturity(AA205,S205)</f>
        <v>46209</v>
      </c>
      <c r="U205" s="97">
        <f>_xll.qlIndexFixing(AA205,R205,TRUE,_xll.ohTrigger(Trigger,Trigger6M,InterestRatesTrigger))</f>
        <v>1.1251554976058059E-2</v>
      </c>
      <c r="V205" s="97">
        <f>_xll.qlQuoteValue(P205,_xll.ohTrigger(Trigger,Trigger6M,InterestRatesTrigger))</f>
        <v>1.1260000000000001E-2</v>
      </c>
      <c r="W205" s="94" t="b">
        <f t="shared" si="19"/>
        <v>1</v>
      </c>
      <c r="X205" s="124">
        <f t="shared" si="20"/>
        <v>-8.4450239419414652E-2</v>
      </c>
      <c r="Y205" s="50" t="b">
        <f>ABS(X205/10000)&lt;=ABS('General Settings'!$D$32)</f>
        <v>1</v>
      </c>
      <c r="AA205" s="50" t="str">
        <f>_xll.qlSwapIndex(,,O205,SettlementDays,Currency,Calendar,FixedLegTenor,FixedLegBDC,FixedLegDayCounter,Index6M,DiscountingCurve,Permanent,Trigger,ObjectOverwrite)</f>
        <v>obj_00723#0003</v>
      </c>
      <c r="AB205" s="50" t="str">
        <f>_xll.qlVanillaSwapFromSwapIndex(,AA205,R205)</f>
        <v>obj_0088d#0003</v>
      </c>
      <c r="AH205" s="50" t="str">
        <v/>
      </c>
    </row>
    <row r="206" spans="13:34" x14ac:dyDescent="0.2">
      <c r="M206" s="94" t="s">
        <v>155</v>
      </c>
      <c r="N206" s="94" t="s">
        <v>84</v>
      </c>
      <c r="O206" s="94" t="s">
        <v>79</v>
      </c>
      <c r="P206" s="94" t="str">
        <f t="shared" ref="P206:P269" si="21">Currency&amp;SUBSTITUTE(N206,"Y","F")&amp;O206&amp;QuoteSuffix</f>
        <v>EUR8F3Y_Quote</v>
      </c>
      <c r="Q206" s="174"/>
      <c r="R206" s="106">
        <f>_xll.qlInterestRateIndexFixingDate(AA206,S206)</f>
        <v>45476</v>
      </c>
      <c r="S206" s="106">
        <f>_xll.qlCalendarAdvance(Calendar,SettlementDate,N206,"mf",TRUE,Trigger)</f>
        <v>45478</v>
      </c>
      <c r="T206" s="106">
        <f>_xll.qlInterestRateIndexMaturity(AA206,S206)</f>
        <v>46573</v>
      </c>
      <c r="U206" s="97">
        <f>_xll.qlIndexFixing(AA206,R206,TRUE,_xll.ohTrigger(Trigger,Trigger6M,InterestRatesTrigger))</f>
        <v>1.1789820483615671E-2</v>
      </c>
      <c r="V206" s="97">
        <f>_xll.qlQuoteValue(P206,_xll.ohTrigger(Trigger,Trigger6M,InterestRatesTrigger))</f>
        <v>1.1819999999999999E-2</v>
      </c>
      <c r="W206" s="94" t="b">
        <f t="shared" si="19"/>
        <v>1</v>
      </c>
      <c r="X206" s="124">
        <f t="shared" si="20"/>
        <v>-0.30179516384327632</v>
      </c>
      <c r="Y206" s="50" t="b">
        <f>ABS(X206/10000)&lt;=ABS('General Settings'!$D$32)</f>
        <v>1</v>
      </c>
      <c r="AA206" s="50" t="str">
        <f>_xll.qlSwapIndex(,,O206,SettlementDays,Currency,Calendar,FixedLegTenor,FixedLegBDC,FixedLegDayCounter,Index6M,DiscountingCurve,Permanent,Trigger,ObjectOverwrite)</f>
        <v>obj_005ce#0003</v>
      </c>
      <c r="AB206" s="50" t="str">
        <f>_xll.qlVanillaSwapFromSwapIndex(,AA206,R206)</f>
        <v>obj_007e1#0003</v>
      </c>
      <c r="AH206" s="50" t="str">
        <v/>
      </c>
    </row>
    <row r="207" spans="13:34" x14ac:dyDescent="0.2">
      <c r="M207" s="94" t="s">
        <v>155</v>
      </c>
      <c r="N207" s="94" t="s">
        <v>84</v>
      </c>
      <c r="O207" s="94" t="s">
        <v>80</v>
      </c>
      <c r="P207" s="94" t="str">
        <f t="shared" si="21"/>
        <v>EUR8F4Y_Quote</v>
      </c>
      <c r="Q207" s="174"/>
      <c r="R207" s="106">
        <f>_xll.qlInterestRateIndexFixingDate(AA207,S207)</f>
        <v>45476</v>
      </c>
      <c r="S207" s="106">
        <f>_xll.qlCalendarAdvance(Calendar,SettlementDate,N207,"mf",TRUE,Trigger)</f>
        <v>45478</v>
      </c>
      <c r="T207" s="106">
        <f>_xll.qlInterestRateIndexMaturity(AA207,S207)</f>
        <v>46939</v>
      </c>
      <c r="U207" s="97">
        <f>_xll.qlIndexFixing(AA207,R207,TRUE,_xll.ohTrigger(Trigger,Trigger6M,InterestRatesTrigger))</f>
        <v>1.220822066311621E-2</v>
      </c>
      <c r="V207" s="97">
        <f>_xll.qlQuoteValue(P207,_xll.ohTrigger(Trigger,Trigger6M,InterestRatesTrigger))</f>
        <v>1.222E-2</v>
      </c>
      <c r="W207" s="94" t="b">
        <f t="shared" ref="W207:W270" si="22">NOT(ISERROR(V207))</f>
        <v>1</v>
      </c>
      <c r="X207" s="124">
        <f t="shared" ref="X207:X270" si="23">(U207-V207)*10000</f>
        <v>-0.11779336883789918</v>
      </c>
      <c r="Y207" s="50" t="b">
        <f>ABS(X207/10000)&lt;=ABS('General Settings'!$D$32)</f>
        <v>1</v>
      </c>
      <c r="AA207" s="50" t="str">
        <f>_xll.qlSwapIndex(,,O207,SettlementDays,Currency,Calendar,FixedLegTenor,FixedLegBDC,FixedLegDayCounter,Index6M,DiscountingCurve,Permanent,Trigger,ObjectOverwrite)</f>
        <v>obj_006ea#0003</v>
      </c>
      <c r="AB207" s="50" t="str">
        <f>_xll.qlVanillaSwapFromSwapIndex(,AA207,R207)</f>
        <v>obj_007dd#0003</v>
      </c>
      <c r="AH207" s="50" t="str">
        <v/>
      </c>
    </row>
    <row r="208" spans="13:34" x14ac:dyDescent="0.2">
      <c r="M208" s="94" t="s">
        <v>155</v>
      </c>
      <c r="N208" s="94" t="s">
        <v>84</v>
      </c>
      <c r="O208" s="94" t="s">
        <v>81</v>
      </c>
      <c r="P208" s="94" t="str">
        <f t="shared" si="21"/>
        <v>EUR8F5Y_Quote</v>
      </c>
      <c r="Q208" s="174"/>
      <c r="R208" s="106">
        <f>_xll.qlInterestRateIndexFixingDate(AA208,S208)</f>
        <v>45476</v>
      </c>
      <c r="S208" s="106">
        <f>_xll.qlCalendarAdvance(Calendar,SettlementDate,N208,"mf",TRUE,Trigger)</f>
        <v>45478</v>
      </c>
      <c r="T208" s="106">
        <f>_xll.qlInterestRateIndexMaturity(AA208,S208)</f>
        <v>47304</v>
      </c>
      <c r="U208" s="97">
        <f>_xll.qlIndexFixing(AA208,R208,TRUE,_xll.ohTrigger(Trigger,Trigger6M,InterestRatesTrigger))</f>
        <v>1.2475116179733205E-2</v>
      </c>
      <c r="V208" s="97">
        <f>_xll.qlQuoteValue(P208,_xll.ohTrigger(Trigger,Trigger6M,InterestRatesTrigger))</f>
        <v>1.2450000000000001E-2</v>
      </c>
      <c r="W208" s="94" t="b">
        <f t="shared" si="22"/>
        <v>1</v>
      </c>
      <c r="X208" s="124">
        <f t="shared" si="23"/>
        <v>0.25116179733204391</v>
      </c>
      <c r="Y208" s="50" t="b">
        <f>ABS(X208/10000)&lt;=ABS('General Settings'!$D$32)</f>
        <v>1</v>
      </c>
      <c r="AA208" s="50" t="str">
        <f>_xll.qlSwapIndex(,,O208,SettlementDays,Currency,Calendar,FixedLegTenor,FixedLegBDC,FixedLegDayCounter,Index6M,DiscountingCurve,Permanent,Trigger,ObjectOverwrite)</f>
        <v>obj_0067f#0003</v>
      </c>
      <c r="AB208" s="50" t="str">
        <f>_xll.qlVanillaSwapFromSwapIndex(,AA208,R208)</f>
        <v>obj_00850#0003</v>
      </c>
      <c r="AH208" s="50" t="str">
        <v/>
      </c>
    </row>
    <row r="209" spans="13:34" x14ac:dyDescent="0.2">
      <c r="M209" s="94" t="s">
        <v>155</v>
      </c>
      <c r="N209" s="94" t="s">
        <v>84</v>
      </c>
      <c r="O209" s="94" t="s">
        <v>82</v>
      </c>
      <c r="P209" s="94" t="str">
        <f t="shared" si="21"/>
        <v>EUR8F6Y_Quote</v>
      </c>
      <c r="Q209" s="174"/>
      <c r="R209" s="106">
        <f>_xll.qlInterestRateIndexFixingDate(AA209,S209)</f>
        <v>45476</v>
      </c>
      <c r="S209" s="106">
        <f>_xll.qlCalendarAdvance(Calendar,SettlementDate,N209,"mf",TRUE,Trigger)</f>
        <v>45478</v>
      </c>
      <c r="T209" s="106">
        <f>_xll.qlInterestRateIndexMaturity(AA209,S209)</f>
        <v>47669</v>
      </c>
      <c r="U209" s="97">
        <f>_xll.qlIndexFixing(AA209,R209,TRUE,_xll.ohTrigger(Trigger,Trigger6M,InterestRatesTrigger))</f>
        <v>1.2629564563187338E-2</v>
      </c>
      <c r="V209" s="97">
        <f>_xll.qlQuoteValue(P209,_xll.ohTrigger(Trigger,Trigger6M,InterestRatesTrigger))</f>
        <v>1.26E-2</v>
      </c>
      <c r="W209" s="94" t="b">
        <f t="shared" si="22"/>
        <v>1</v>
      </c>
      <c r="X209" s="124">
        <f t="shared" si="23"/>
        <v>0.29564563187338067</v>
      </c>
      <c r="Y209" s="50" t="b">
        <f>ABS(X209/10000)&lt;=ABS('General Settings'!$D$32)</f>
        <v>1</v>
      </c>
      <c r="AA209" s="50" t="str">
        <f>_xll.qlSwapIndex(,,O209,SettlementDays,Currency,Calendar,FixedLegTenor,FixedLegBDC,FixedLegDayCounter,Index6M,DiscountingCurve,Permanent,Trigger,ObjectOverwrite)</f>
        <v>obj_005e9#0003</v>
      </c>
      <c r="AB209" s="50" t="str">
        <f>_xll.qlVanillaSwapFromSwapIndex(,AA209,R209)</f>
        <v>obj_0089e#0003</v>
      </c>
      <c r="AH209" s="50" t="str">
        <v/>
      </c>
    </row>
    <row r="210" spans="13:34" x14ac:dyDescent="0.2">
      <c r="M210" s="94" t="s">
        <v>155</v>
      </c>
      <c r="N210" s="94" t="s">
        <v>84</v>
      </c>
      <c r="O210" s="94" t="s">
        <v>83</v>
      </c>
      <c r="P210" s="94" t="str">
        <f t="shared" si="21"/>
        <v>EUR8F7Y_Quote</v>
      </c>
      <c r="Q210" s="174"/>
      <c r="R210" s="106">
        <f>_xll.qlInterestRateIndexFixingDate(AA210,S210)</f>
        <v>45476</v>
      </c>
      <c r="S210" s="106">
        <f>_xll.qlCalendarAdvance(Calendar,SettlementDate,N210,"mf",TRUE,Trigger)</f>
        <v>45478</v>
      </c>
      <c r="T210" s="106">
        <f>_xll.qlInterestRateIndexMaturity(AA210,S210)</f>
        <v>48036</v>
      </c>
      <c r="U210" s="97">
        <f>_xll.qlIndexFixing(AA210,R210,TRUE,_xll.ohTrigger(Trigger,Trigger6M,InterestRatesTrigger))</f>
        <v>1.2694810808170977E-2</v>
      </c>
      <c r="V210" s="97">
        <f>_xll.qlQuoteValue(P210,_xll.ohTrigger(Trigger,Trigger6M,InterestRatesTrigger))</f>
        <v>1.2710000000000001E-2</v>
      </c>
      <c r="W210" s="94" t="b">
        <f t="shared" si="22"/>
        <v>1</v>
      </c>
      <c r="X210" s="124">
        <f t="shared" si="23"/>
        <v>-0.15189191829023674</v>
      </c>
      <c r="Y210" s="50" t="b">
        <f>ABS(X210/10000)&lt;=ABS('General Settings'!$D$32)</f>
        <v>1</v>
      </c>
      <c r="AA210" s="50" t="str">
        <f>_xll.qlSwapIndex(,,O210,SettlementDays,Currency,Calendar,FixedLegTenor,FixedLegBDC,FixedLegDayCounter,Index6M,DiscountingCurve,Permanent,Trigger,ObjectOverwrite)</f>
        <v>obj_00610#0003</v>
      </c>
      <c r="AB210" s="50" t="str">
        <f>_xll.qlVanillaSwapFromSwapIndex(,AA210,R210)</f>
        <v>obj_00811#0003</v>
      </c>
      <c r="AH210" s="50" t="str">
        <v/>
      </c>
    </row>
    <row r="211" spans="13:34" x14ac:dyDescent="0.2">
      <c r="M211" s="94" t="s">
        <v>155</v>
      </c>
      <c r="N211" s="94" t="s">
        <v>84</v>
      </c>
      <c r="O211" s="94" t="s">
        <v>84</v>
      </c>
      <c r="P211" s="94" t="str">
        <f t="shared" si="21"/>
        <v>EUR8F8Y_Quote</v>
      </c>
      <c r="Q211" s="174"/>
      <c r="R211" s="106">
        <f>_xll.qlInterestRateIndexFixingDate(AA211,S211)</f>
        <v>45476</v>
      </c>
      <c r="S211" s="106">
        <f>_xll.qlCalendarAdvance(Calendar,SettlementDate,N211,"mf",TRUE,Trigger)</f>
        <v>45478</v>
      </c>
      <c r="T211" s="106">
        <f>_xll.qlInterestRateIndexMaturity(AA211,S211)</f>
        <v>48400</v>
      </c>
      <c r="U211" s="97">
        <f>_xll.qlIndexFixing(AA211,R211,TRUE,_xll.ohTrigger(Trigger,Trigger6M,InterestRatesTrigger))</f>
        <v>1.2691516983304046E-2</v>
      </c>
      <c r="V211" s="97">
        <f>_xll.qlQuoteValue(P211,_xll.ohTrigger(Trigger,Trigger6M,InterestRatesTrigger))</f>
        <v>1.2710000000000001E-2</v>
      </c>
      <c r="W211" s="94" t="b">
        <f t="shared" si="22"/>
        <v>1</v>
      </c>
      <c r="X211" s="124">
        <f t="shared" si="23"/>
        <v>-0.18483016695955076</v>
      </c>
      <c r="Y211" s="50" t="b">
        <f>ABS(X211/10000)&lt;=ABS('General Settings'!$D$32)</f>
        <v>1</v>
      </c>
      <c r="AA211" s="50" t="str">
        <f>_xll.qlSwapIndex(,,O211,SettlementDays,Currency,Calendar,FixedLegTenor,FixedLegBDC,FixedLegDayCounter,Index6M,DiscountingCurve,Permanent,Trigger,ObjectOverwrite)</f>
        <v>obj_006a8#0003</v>
      </c>
      <c r="AB211" s="50" t="str">
        <f>_xll.qlVanillaSwapFromSwapIndex(,AA211,R211)</f>
        <v>obj_0082f#0003</v>
      </c>
      <c r="AH211" s="50" t="str">
        <v/>
      </c>
    </row>
    <row r="212" spans="13:34" x14ac:dyDescent="0.2">
      <c r="M212" s="94" t="s">
        <v>155</v>
      </c>
      <c r="N212" s="94" t="s">
        <v>84</v>
      </c>
      <c r="O212" s="94" t="s">
        <v>85</v>
      </c>
      <c r="P212" s="94" t="str">
        <f t="shared" si="21"/>
        <v>EUR8F9Y_Quote</v>
      </c>
      <c r="Q212" s="174"/>
      <c r="R212" s="106">
        <f>_xll.qlInterestRateIndexFixingDate(AA212,S212)</f>
        <v>45476</v>
      </c>
      <c r="S212" s="106">
        <f>_xll.qlCalendarAdvance(Calendar,SettlementDate,N212,"mf",TRUE,Trigger)</f>
        <v>45478</v>
      </c>
      <c r="T212" s="106">
        <f>_xll.qlInterestRateIndexMaturity(AA212,S212)</f>
        <v>48765</v>
      </c>
      <c r="U212" s="97">
        <f>_xll.qlIndexFixing(AA212,R212,TRUE,_xll.ohTrigger(Trigger,Trigger6M,InterestRatesTrigger))</f>
        <v>1.2627667952390962E-2</v>
      </c>
      <c r="V212" s="97">
        <f>_xll.qlQuoteValue(P212,_xll.ohTrigger(Trigger,Trigger6M,InterestRatesTrigger))</f>
        <v>1.2650000000000002E-2</v>
      </c>
      <c r="W212" s="94" t="b">
        <f t="shared" si="22"/>
        <v>1</v>
      </c>
      <c r="X212" s="124">
        <f t="shared" si="23"/>
        <v>-0.22332047609039882</v>
      </c>
      <c r="Y212" s="50" t="b">
        <f>ABS(X212/10000)&lt;=ABS('General Settings'!$D$32)</f>
        <v>1</v>
      </c>
      <c r="AA212" s="50" t="str">
        <f>_xll.qlSwapIndex(,,O212,SettlementDays,Currency,Calendar,FixedLegTenor,FixedLegBDC,FixedLegDayCounter,Index6M,DiscountingCurve,Permanent,Trigger,ObjectOverwrite)</f>
        <v>obj_00744#0003</v>
      </c>
      <c r="AB212" s="50" t="str">
        <f>_xll.qlVanillaSwapFromSwapIndex(,AA212,R212)</f>
        <v>obj_0078c#0003</v>
      </c>
      <c r="AH212" s="50" t="str">
        <v/>
      </c>
    </row>
    <row r="213" spans="13:34" x14ac:dyDescent="0.2">
      <c r="M213" s="94" t="s">
        <v>155</v>
      </c>
      <c r="N213" s="94" t="s">
        <v>84</v>
      </c>
      <c r="O213" s="94" t="s">
        <v>86</v>
      </c>
      <c r="P213" s="94" t="str">
        <f t="shared" si="21"/>
        <v>EUR8F10Y_Quote</v>
      </c>
      <c r="Q213" s="174"/>
      <c r="R213" s="106">
        <f>_xll.qlInterestRateIndexFixingDate(AA213,S213)</f>
        <v>45476</v>
      </c>
      <c r="S213" s="106">
        <f>_xll.qlCalendarAdvance(Calendar,SettlementDate,N213,"mf",TRUE,Trigger)</f>
        <v>45478</v>
      </c>
      <c r="T213" s="106">
        <f>_xll.qlInterestRateIndexMaturity(AA213,S213)</f>
        <v>49130</v>
      </c>
      <c r="U213" s="97">
        <f>_xll.qlIndexFixing(AA213,R213,TRUE,_xll.ohTrigger(Trigger,Trigger6M,InterestRatesTrigger))</f>
        <v>1.2522836925043392E-2</v>
      </c>
      <c r="V213" s="97">
        <f>_xll.qlQuoteValue(P213,_xll.ohTrigger(Trigger,Trigger6M,InterestRatesTrigger))</f>
        <v>1.2530000000000001E-2</v>
      </c>
      <c r="W213" s="94" t="b">
        <f t="shared" si="22"/>
        <v>1</v>
      </c>
      <c r="X213" s="124">
        <f t="shared" si="23"/>
        <v>-7.1630749566096302E-2</v>
      </c>
      <c r="Y213" s="50" t="b">
        <f>ABS(X213/10000)&lt;=ABS('General Settings'!$D$32)</f>
        <v>1</v>
      </c>
      <c r="AA213" s="50" t="str">
        <f>_xll.qlSwapIndex(,,O213,SettlementDays,Currency,Calendar,FixedLegTenor,FixedLegBDC,FixedLegDayCounter,Index6M,DiscountingCurve,Permanent,Trigger,ObjectOverwrite)</f>
        <v>obj_006ef#0003</v>
      </c>
      <c r="AB213" s="50" t="str">
        <f>_xll.qlVanillaSwapFromSwapIndex(,AA213,R213)</f>
        <v>obj_0088c#0003</v>
      </c>
      <c r="AH213" s="50" t="str">
        <v/>
      </c>
    </row>
    <row r="214" spans="13:34" x14ac:dyDescent="0.2">
      <c r="M214" s="94" t="s">
        <v>155</v>
      </c>
      <c r="N214" s="94" t="s">
        <v>84</v>
      </c>
      <c r="O214" s="94" t="s">
        <v>112</v>
      </c>
      <c r="P214" s="94" t="str">
        <f t="shared" si="21"/>
        <v>EUR8F11Y_Quote</v>
      </c>
      <c r="Q214" s="174"/>
      <c r="R214" s="106">
        <f>_xll.qlInterestRateIndexFixingDate(AA214,S214)</f>
        <v>45476</v>
      </c>
      <c r="S214" s="106">
        <f>_xll.qlCalendarAdvance(Calendar,SettlementDate,N214,"mf",TRUE,Trigger)</f>
        <v>45478</v>
      </c>
      <c r="T214" s="106">
        <f>_xll.qlInterestRateIndexMaturity(AA214,S214)</f>
        <v>49495</v>
      </c>
      <c r="U214" s="97">
        <f>_xll.qlIndexFixing(AA214,R214,TRUE,_xll.ohTrigger(Trigger,Trigger6M,InterestRatesTrigger))</f>
        <v>1.2390278520844643E-2</v>
      </c>
      <c r="V214" s="97">
        <f>_xll.qlQuoteValue(P214,_xll.ohTrigger(Trigger,Trigger6M,InterestRatesTrigger))</f>
        <v>1.24E-2</v>
      </c>
      <c r="W214" s="94" t="b">
        <f t="shared" si="22"/>
        <v>1</v>
      </c>
      <c r="X214" s="124">
        <f t="shared" si="23"/>
        <v>-9.7214791553567464E-2</v>
      </c>
      <c r="Y214" s="50" t="b">
        <f>ABS(X214/10000)&lt;=ABS('General Settings'!$D$32)</f>
        <v>1</v>
      </c>
      <c r="AA214" s="50" t="str">
        <f>_xll.qlSwapIndex(,,O214,SettlementDays,Currency,Calendar,FixedLegTenor,FixedLegBDC,FixedLegDayCounter,Index6M,DiscountingCurve,Permanent,Trigger,ObjectOverwrite)</f>
        <v>obj_00756#0003</v>
      </c>
      <c r="AB214" s="50" t="str">
        <f>_xll.qlVanillaSwapFromSwapIndex(,AA214,R214)</f>
        <v>obj_007cb#0003</v>
      </c>
      <c r="AH214" s="50" t="str">
        <v/>
      </c>
    </row>
    <row r="215" spans="13:34" x14ac:dyDescent="0.2">
      <c r="M215" s="94" t="s">
        <v>155</v>
      </c>
      <c r="N215" s="94" t="s">
        <v>84</v>
      </c>
      <c r="O215" s="94" t="s">
        <v>87</v>
      </c>
      <c r="P215" s="94" t="str">
        <f t="shared" si="21"/>
        <v>EUR8F12Y_Quote</v>
      </c>
      <c r="Q215" s="174"/>
      <c r="R215" s="106">
        <f>_xll.qlInterestRateIndexFixingDate(AA215,S215)</f>
        <v>45476</v>
      </c>
      <c r="S215" s="106">
        <f>_xll.qlCalendarAdvance(Calendar,SettlementDate,N215,"mf",TRUE,Trigger)</f>
        <v>45478</v>
      </c>
      <c r="T215" s="106">
        <f>_xll.qlInterestRateIndexMaturity(AA215,S215)</f>
        <v>49863</v>
      </c>
      <c r="U215" s="97">
        <f>_xll.qlIndexFixing(AA215,R215,TRUE,_xll.ohTrigger(Trigger,Trigger6M,InterestRatesTrigger))</f>
        <v>1.2243651392658554E-2</v>
      </c>
      <c r="V215" s="97">
        <f>_xll.qlQuoteValue(P215,_xll.ohTrigger(Trigger,Trigger6M,InterestRatesTrigger))</f>
        <v>1.225E-2</v>
      </c>
      <c r="W215" s="94" t="b">
        <f t="shared" si="22"/>
        <v>1</v>
      </c>
      <c r="X215" s="124">
        <f t="shared" si="23"/>
        <v>-6.3486073414460026E-2</v>
      </c>
      <c r="Y215" s="50" t="b">
        <f>ABS(X215/10000)&lt;=ABS('General Settings'!$D$32)</f>
        <v>1</v>
      </c>
      <c r="AA215" s="50" t="str">
        <f>_xll.qlSwapIndex(,,O215,SettlementDays,Currency,Calendar,FixedLegTenor,FixedLegBDC,FixedLegDayCounter,Index6M,DiscountingCurve,Permanent,Trigger,ObjectOverwrite)</f>
        <v>obj_00718#0003</v>
      </c>
      <c r="AB215" s="50" t="str">
        <f>_xll.qlVanillaSwapFromSwapIndex(,AA215,R215)</f>
        <v>obj_00868#0003</v>
      </c>
      <c r="AH215" s="50" t="str">
        <v/>
      </c>
    </row>
    <row r="216" spans="13:34" x14ac:dyDescent="0.2">
      <c r="M216" s="94" t="s">
        <v>155</v>
      </c>
      <c r="N216" s="94" t="s">
        <v>84</v>
      </c>
      <c r="O216" s="94" t="s">
        <v>113</v>
      </c>
      <c r="P216" s="94" t="str">
        <f t="shared" si="21"/>
        <v>EUR8F13Y_Quote</v>
      </c>
      <c r="Q216" s="174"/>
      <c r="R216" s="106">
        <f>_xll.qlInterestRateIndexFixingDate(AA216,S216)</f>
        <v>45476</v>
      </c>
      <c r="S216" s="106">
        <f>_xll.qlCalendarAdvance(Calendar,SettlementDate,N216,"mf",TRUE,Trigger)</f>
        <v>45478</v>
      </c>
      <c r="T216" s="106">
        <f>_xll.qlInterestRateIndexMaturity(AA216,S216)</f>
        <v>50227</v>
      </c>
      <c r="U216" s="97">
        <f>_xll.qlIndexFixing(AA216,R216,TRUE,_xll.ohTrigger(Trigger,Trigger6M,InterestRatesTrigger))</f>
        <v>1.2090343679013666E-2</v>
      </c>
      <c r="V216" s="97">
        <f>_xll.qlQuoteValue(P216,_xll.ohTrigger(Trigger,Trigger6M,InterestRatesTrigger))</f>
        <v>1.21E-2</v>
      </c>
      <c r="W216" s="94" t="b">
        <f t="shared" si="22"/>
        <v>1</v>
      </c>
      <c r="X216" s="124">
        <f t="shared" si="23"/>
        <v>-9.6563209863332472E-2</v>
      </c>
      <c r="Y216" s="50" t="b">
        <f>ABS(X216/10000)&lt;=ABS('General Settings'!$D$32)</f>
        <v>1</v>
      </c>
      <c r="AA216" s="50" t="str">
        <f>_xll.qlSwapIndex(,,O216,SettlementDays,Currency,Calendar,FixedLegTenor,FixedLegBDC,FixedLegDayCounter,Index6M,DiscountingCurve,Permanent,Trigger,ObjectOverwrite)</f>
        <v>obj_005de#0003</v>
      </c>
      <c r="AB216" s="50" t="str">
        <f>_xll.qlVanillaSwapFromSwapIndex(,AA216,R216)</f>
        <v>obj_007bd#0003</v>
      </c>
      <c r="AH216" s="50" t="str">
        <v/>
      </c>
    </row>
    <row r="217" spans="13:34" x14ac:dyDescent="0.2">
      <c r="M217" s="94" t="s">
        <v>155</v>
      </c>
      <c r="N217" s="94" t="s">
        <v>84</v>
      </c>
      <c r="O217" s="94" t="s">
        <v>114</v>
      </c>
      <c r="P217" s="94" t="str">
        <f t="shared" si="21"/>
        <v>EUR8F14Y_Quote</v>
      </c>
      <c r="Q217" s="174"/>
      <c r="R217" s="106">
        <f>_xll.qlInterestRateIndexFixingDate(AA217,S217)</f>
        <v>45476</v>
      </c>
      <c r="S217" s="106">
        <f>_xll.qlCalendarAdvance(Calendar,SettlementDate,N217,"mf",TRUE,Trigger)</f>
        <v>45478</v>
      </c>
      <c r="T217" s="106">
        <f>_xll.qlInterestRateIndexMaturity(AA217,S217)</f>
        <v>50591</v>
      </c>
      <c r="U217" s="97">
        <f>_xll.qlIndexFixing(AA217,R217,TRUE,_xll.ohTrigger(Trigger,Trigger6M,InterestRatesTrigger))</f>
        <v>1.1933971268422395E-2</v>
      </c>
      <c r="V217" s="97">
        <f>_xll.qlQuoteValue(P217,_xll.ohTrigger(Trigger,Trigger6M,InterestRatesTrigger))</f>
        <v>1.1939999999999999E-2</v>
      </c>
      <c r="W217" s="94" t="b">
        <f t="shared" si="22"/>
        <v>1</v>
      </c>
      <c r="X217" s="124">
        <f t="shared" si="23"/>
        <v>-6.0287315776039879E-2</v>
      </c>
      <c r="Y217" s="50" t="b">
        <f>ABS(X217/10000)&lt;=ABS('General Settings'!$D$32)</f>
        <v>1</v>
      </c>
      <c r="AA217" s="50" t="str">
        <f>_xll.qlSwapIndex(,,O217,SettlementDays,Currency,Calendar,FixedLegTenor,FixedLegBDC,FixedLegDayCounter,Index6M,DiscountingCurve,Permanent,Trigger,ObjectOverwrite)</f>
        <v>obj_0061e#0003</v>
      </c>
      <c r="AB217" s="50" t="str">
        <f>_xll.qlVanillaSwapFromSwapIndex(,AA217,R217)</f>
        <v>obj_00854#0003</v>
      </c>
      <c r="AH217" s="50" t="str">
        <v/>
      </c>
    </row>
    <row r="218" spans="13:34" x14ac:dyDescent="0.2">
      <c r="M218" s="94" t="s">
        <v>155</v>
      </c>
      <c r="N218" s="94" t="s">
        <v>84</v>
      </c>
      <c r="O218" s="94" t="s">
        <v>88</v>
      </c>
      <c r="P218" s="94" t="str">
        <f t="shared" si="21"/>
        <v>EUR8F15Y_Quote</v>
      </c>
      <c r="Q218" s="174"/>
      <c r="R218" s="106">
        <f>_xll.qlInterestRateIndexFixingDate(AA218,S218)</f>
        <v>45476</v>
      </c>
      <c r="S218" s="106">
        <f>_xll.qlCalendarAdvance(Calendar,SettlementDate,N218,"mf",TRUE,Trigger)</f>
        <v>45478</v>
      </c>
      <c r="T218" s="106">
        <f>_xll.qlInterestRateIndexMaturity(AA218,S218)</f>
        <v>50956</v>
      </c>
      <c r="U218" s="97">
        <f>_xll.qlIndexFixing(AA218,R218,TRUE,_xll.ohTrigger(Trigger,Trigger6M,InterestRatesTrigger))</f>
        <v>1.1775278262343352E-2</v>
      </c>
      <c r="V218" s="97">
        <f>_xll.qlQuoteValue(P218,_xll.ohTrigger(Trigger,Trigger6M,InterestRatesTrigger))</f>
        <v>1.179E-2</v>
      </c>
      <c r="W218" s="94" t="b">
        <f t="shared" si="22"/>
        <v>1</v>
      </c>
      <c r="X218" s="124">
        <f t="shared" si="23"/>
        <v>-0.14721737656648096</v>
      </c>
      <c r="Y218" s="50" t="b">
        <f>ABS(X218/10000)&lt;=ABS('General Settings'!$D$32)</f>
        <v>1</v>
      </c>
      <c r="AA218" s="50" t="str">
        <f>_xll.qlSwapIndex(,,O218,SettlementDays,Currency,Calendar,FixedLegTenor,FixedLegBDC,FixedLegDayCounter,Index6M,DiscountingCurve,Permanent,Trigger,ObjectOverwrite)</f>
        <v>obj_005f6#0003</v>
      </c>
      <c r="AB218" s="50" t="str">
        <f>_xll.qlVanillaSwapFromSwapIndex(,AA218,R218)</f>
        <v>obj_00823#0003</v>
      </c>
      <c r="AH218" s="50" t="str">
        <v/>
      </c>
    </row>
    <row r="219" spans="13:34" x14ac:dyDescent="0.2">
      <c r="M219" s="94" t="s">
        <v>155</v>
      </c>
      <c r="N219" s="94" t="s">
        <v>84</v>
      </c>
      <c r="O219" s="94" t="s">
        <v>89</v>
      </c>
      <c r="P219" s="94" t="str">
        <f t="shared" si="21"/>
        <v>EUR8F20Y_Quote</v>
      </c>
      <c r="Q219" s="174"/>
      <c r="R219" s="106">
        <f>_xll.qlInterestRateIndexFixingDate(AA219,S219)</f>
        <v>45476</v>
      </c>
      <c r="S219" s="106">
        <f>_xll.qlCalendarAdvance(Calendar,SettlementDate,N219,"mf",TRUE,Trigger)</f>
        <v>45478</v>
      </c>
      <c r="T219" s="106">
        <f>_xll.qlInterestRateIndexMaturity(AA219,S219)</f>
        <v>52783</v>
      </c>
      <c r="U219" s="97">
        <f>_xll.qlIndexFixing(AA219,R219,TRUE,_xll.ohTrigger(Trigger,Trigger6M,InterestRatesTrigger))</f>
        <v>1.1019603753161801E-2</v>
      </c>
      <c r="V219" s="97">
        <f>_xll.qlQuoteValue(P219,_xll.ohTrigger(Trigger,Trigger6M,InterestRatesTrigger))</f>
        <v>1.1040000000000001E-2</v>
      </c>
      <c r="W219" s="94" t="b">
        <f t="shared" si="22"/>
        <v>1</v>
      </c>
      <c r="X219" s="124">
        <f t="shared" si="23"/>
        <v>-0.20396246838199836</v>
      </c>
      <c r="Y219" s="50" t="b">
        <f>ABS(X219/10000)&lt;=ABS('General Settings'!$D$32)</f>
        <v>1</v>
      </c>
      <c r="AA219" s="50" t="str">
        <f>_xll.qlSwapIndex(,,O219,SettlementDays,Currency,Calendar,FixedLegTenor,FixedLegBDC,FixedLegDayCounter,Index6M,DiscountingCurve,Permanent,Trigger,ObjectOverwrite)</f>
        <v>obj_00689#0003</v>
      </c>
      <c r="AB219" s="50" t="str">
        <f>_xll.qlVanillaSwapFromSwapIndex(,AA219,R219)</f>
        <v>obj_007a8#0003</v>
      </c>
      <c r="AH219" s="50" t="str">
        <v/>
      </c>
    </row>
    <row r="220" spans="13:34" x14ac:dyDescent="0.2">
      <c r="M220" s="94" t="s">
        <v>155</v>
      </c>
      <c r="N220" s="94" t="s">
        <v>84</v>
      </c>
      <c r="O220" s="94" t="s">
        <v>90</v>
      </c>
      <c r="P220" s="94" t="str">
        <f t="shared" si="21"/>
        <v>EUR8F25Y_Quote</v>
      </c>
      <c r="Q220" s="174"/>
      <c r="R220" s="106">
        <f>_xll.qlInterestRateIndexFixingDate(AA220,S220)</f>
        <v>45476</v>
      </c>
      <c r="S220" s="106">
        <f>_xll.qlCalendarAdvance(Calendar,SettlementDate,N220,"mf",TRUE,Trigger)</f>
        <v>45478</v>
      </c>
      <c r="T220" s="106">
        <f>_xll.qlInterestRateIndexMaturity(AA220,S220)</f>
        <v>54609</v>
      </c>
      <c r="U220" s="97">
        <f>_xll.qlIndexFixing(AA220,R220,TRUE,_xll.ohTrigger(Trigger,Trigger6M,InterestRatesTrigger))</f>
        <v>1.0423549948579526E-2</v>
      </c>
      <c r="V220" s="97">
        <f>_xll.qlQuoteValue(P220,_xll.ohTrigger(Trigger,Trigger6M,InterestRatesTrigger))</f>
        <v>1.043E-2</v>
      </c>
      <c r="W220" s="94" t="b">
        <f t="shared" si="22"/>
        <v>1</v>
      </c>
      <c r="X220" s="124">
        <f t="shared" si="23"/>
        <v>-6.4500514204736403E-2</v>
      </c>
      <c r="Y220" s="50" t="b">
        <f>ABS(X220/10000)&lt;=ABS('General Settings'!$D$32)</f>
        <v>1</v>
      </c>
      <c r="AA220" s="50" t="str">
        <f>_xll.qlSwapIndex(,,O220,SettlementDays,Currency,Calendar,FixedLegTenor,FixedLegBDC,FixedLegDayCounter,Index6M,DiscountingCurve,Permanent,Trigger,ObjectOverwrite)</f>
        <v>obj_00751#0003</v>
      </c>
      <c r="AB220" s="50" t="str">
        <f>_xll.qlVanillaSwapFromSwapIndex(,AA220,R220)</f>
        <v>obj_0084e#0003</v>
      </c>
      <c r="AH220" s="50" t="str">
        <v/>
      </c>
    </row>
    <row r="221" spans="13:34" x14ac:dyDescent="0.2">
      <c r="M221" s="94" t="s">
        <v>155</v>
      </c>
      <c r="N221" s="94" t="s">
        <v>84</v>
      </c>
      <c r="O221" s="94" t="s">
        <v>92</v>
      </c>
      <c r="P221" s="94" t="str">
        <f t="shared" si="21"/>
        <v>EUR8F30Y_Quote</v>
      </c>
      <c r="Q221" s="174"/>
      <c r="R221" s="106">
        <f>_xll.qlInterestRateIndexFixingDate(AA221,S221)</f>
        <v>45476</v>
      </c>
      <c r="S221" s="106">
        <f>_xll.qlCalendarAdvance(Calendar,SettlementDate,N221,"mf",TRUE,Trigger)</f>
        <v>45478</v>
      </c>
      <c r="T221" s="106">
        <f>_xll.qlInterestRateIndexMaturity(AA221,S221)</f>
        <v>56436</v>
      </c>
      <c r="U221" s="97">
        <f>_xll.qlIndexFixing(AA221,R221,TRUE,_xll.ohTrigger(Trigger,Trigger6M,InterestRatesTrigger))</f>
        <v>1.0006954174327495E-2</v>
      </c>
      <c r="V221" s="97">
        <f>_xll.qlQuoteValue(P221,_xll.ohTrigger(Trigger,Trigger6M,InterestRatesTrigger))</f>
        <v>1.0019999999999999E-2</v>
      </c>
      <c r="W221" s="94" t="b">
        <f t="shared" si="22"/>
        <v>1</v>
      </c>
      <c r="X221" s="124">
        <f t="shared" si="23"/>
        <v>-0.13045825672504049</v>
      </c>
      <c r="Y221" s="131" t="b">
        <f>ABS(X221/10000)&lt;=ABS('General Settings'!$D$32)</f>
        <v>1</v>
      </c>
      <c r="AA221" s="50" t="str">
        <f>_xll.qlSwapIndex(,,O221,SettlementDays,Currency,Calendar,FixedLegTenor,FixedLegBDC,FixedLegDayCounter,Index6M,DiscountingCurve,Permanent,Trigger,ObjectOverwrite)</f>
        <v>obj_0061b#0003</v>
      </c>
      <c r="AB221" s="50" t="str">
        <f>_xll.qlVanillaSwapFromSwapIndex(,AA221,R221)</f>
        <v>obj_007c8#0003</v>
      </c>
      <c r="AH221" s="50" t="str">
        <v/>
      </c>
    </row>
    <row r="222" spans="13:34" x14ac:dyDescent="0.2">
      <c r="M222" s="163" t="s">
        <v>155</v>
      </c>
      <c r="N222" s="163" t="s">
        <v>85</v>
      </c>
      <c r="O222" s="163" t="s">
        <v>33</v>
      </c>
      <c r="P222" s="163" t="str">
        <f t="shared" si="21"/>
        <v>EUR9F1Y_Quote</v>
      </c>
      <c r="Q222" s="178"/>
      <c r="R222" s="164">
        <f>_xll.qlInterestRateIndexFixingDate(AA222,S222)</f>
        <v>45841</v>
      </c>
      <c r="S222" s="164">
        <f>_xll.qlCalendarAdvance(Calendar,SettlementDate,N222,"mf",TRUE,Trigger)</f>
        <v>45845</v>
      </c>
      <c r="T222" s="164">
        <f>_xll.qlInterestRateIndexMaturity(AA222,S222)</f>
        <v>46210</v>
      </c>
      <c r="U222" s="165">
        <f>_xll.qlIndexFixing(AA222,R222,TRUE,_xll.ohTrigger(Trigger,Trigger6M,InterestRatesTrigger))</f>
        <v>1.1922483533090476E-2</v>
      </c>
      <c r="V222" s="165">
        <f>_xll.qlQuoteValue(P222,_xll.ohTrigger(Trigger,Trigger6M,InterestRatesTrigger))</f>
        <v>1.1930000000000001E-2</v>
      </c>
      <c r="W222" s="163" t="b">
        <f t="shared" si="22"/>
        <v>1</v>
      </c>
      <c r="X222" s="166">
        <f t="shared" si="23"/>
        <v>-7.5164669095257458E-2</v>
      </c>
      <c r="Y222" s="123" t="b">
        <f>ABS(X222/10000)&lt;=ABS('General Settings'!$D$32)</f>
        <v>1</v>
      </c>
      <c r="AA222" s="50" t="str">
        <f>_xll.qlSwapIndex(,,O222,SettlementDays,Currency,Calendar,FixedLegTenor,FixedLegBDC,FixedLegDayCounter,Index6M,DiscountingCurve,Permanent,Trigger,ObjectOverwrite)</f>
        <v>obj_0062f#0003</v>
      </c>
      <c r="AB222" s="50" t="str">
        <f>_xll.qlVanillaSwapFromSwapIndex(,AA222,R222)</f>
        <v>obj_007a0#0003</v>
      </c>
      <c r="AH222" s="50" t="str">
        <v/>
      </c>
    </row>
    <row r="223" spans="13:34" x14ac:dyDescent="0.2">
      <c r="M223" s="94" t="s">
        <v>155</v>
      </c>
      <c r="N223" s="94" t="s">
        <v>85</v>
      </c>
      <c r="O223" s="94" t="s">
        <v>78</v>
      </c>
      <c r="P223" s="94" t="str">
        <f t="shared" si="21"/>
        <v>EUR9F2Y_Quote</v>
      </c>
      <c r="Q223" s="174"/>
      <c r="R223" s="106">
        <f>_xll.qlInterestRateIndexFixingDate(AA223,S223)</f>
        <v>45841</v>
      </c>
      <c r="S223" s="106">
        <f>_xll.qlCalendarAdvance(Calendar,SettlementDate,N223,"mf",TRUE,Trigger)</f>
        <v>45845</v>
      </c>
      <c r="T223" s="106">
        <f>_xll.qlInterestRateIndexMaturity(AA223,S223)</f>
        <v>46575</v>
      </c>
      <c r="U223" s="97">
        <f>_xll.qlIndexFixing(AA223,R223,TRUE,_xll.ohTrigger(Trigger,Trigger6M,InterestRatesTrigger))</f>
        <v>1.2404223833326723E-2</v>
      </c>
      <c r="V223" s="97">
        <f>_xll.qlQuoteValue(P223,_xll.ohTrigger(Trigger,Trigger6M,InterestRatesTrigger))</f>
        <v>1.244E-2</v>
      </c>
      <c r="W223" s="94" t="b">
        <f t="shared" si="22"/>
        <v>1</v>
      </c>
      <c r="X223" s="124">
        <f t="shared" si="23"/>
        <v>-0.35776166673277127</v>
      </c>
      <c r="Y223" s="50" t="b">
        <f>ABS(X223/10000)&lt;=ABS('General Settings'!$D$32)</f>
        <v>1</v>
      </c>
      <c r="AA223" s="50" t="str">
        <f>_xll.qlSwapIndex(,,O223,SettlementDays,Currency,Calendar,FixedLegTenor,FixedLegBDC,FixedLegDayCounter,Index6M,DiscountingCurve,Permanent,Trigger,ObjectOverwrite)</f>
        <v>obj_00699#0003</v>
      </c>
      <c r="AB223" s="50" t="str">
        <f>_xll.qlVanillaSwapFromSwapIndex(,AA223,R223)</f>
        <v>obj_0077d#0003</v>
      </c>
      <c r="AH223" s="50" t="str">
        <v/>
      </c>
    </row>
    <row r="224" spans="13:34" x14ac:dyDescent="0.2">
      <c r="M224" s="94" t="s">
        <v>155</v>
      </c>
      <c r="N224" s="94" t="s">
        <v>85</v>
      </c>
      <c r="O224" s="94" t="s">
        <v>79</v>
      </c>
      <c r="P224" s="94" t="str">
        <f t="shared" si="21"/>
        <v>EUR9F3Y_Quote</v>
      </c>
      <c r="Q224" s="174"/>
      <c r="R224" s="106">
        <f>_xll.qlInterestRateIndexFixingDate(AA224,S224)</f>
        <v>45841</v>
      </c>
      <c r="S224" s="106">
        <f>_xll.qlCalendarAdvance(Calendar,SettlementDate,N224,"mf",TRUE,Trigger)</f>
        <v>45845</v>
      </c>
      <c r="T224" s="106">
        <f>_xll.qlInterestRateIndexMaturity(AA224,S224)</f>
        <v>46941</v>
      </c>
      <c r="U224" s="97">
        <f>_xll.qlIndexFixing(AA224,R224,TRUE,_xll.ohTrigger(Trigger,Trigger6M,InterestRatesTrigger))</f>
        <v>1.2763267209824181E-2</v>
      </c>
      <c r="V224" s="97">
        <f>_xll.qlQuoteValue(P224,_xll.ohTrigger(Trigger,Trigger6M,InterestRatesTrigger))</f>
        <v>1.2770000000000002E-2</v>
      </c>
      <c r="W224" s="94" t="b">
        <f t="shared" si="22"/>
        <v>1</v>
      </c>
      <c r="X224" s="124">
        <f t="shared" si="23"/>
        <v>-6.7327901758212211E-2</v>
      </c>
      <c r="Y224" s="50" t="b">
        <f>ABS(X224/10000)&lt;=ABS('General Settings'!$D$32)</f>
        <v>1</v>
      </c>
      <c r="AA224" s="50" t="str">
        <f>_xll.qlSwapIndex(,,O224,SettlementDays,Currency,Calendar,FixedLegTenor,FixedLegBDC,FixedLegDayCounter,Index6M,DiscountingCurve,Permanent,Trigger,ObjectOverwrite)</f>
        <v>obj_006f7#0003</v>
      </c>
      <c r="AB224" s="50" t="str">
        <f>_xll.qlVanillaSwapFromSwapIndex(,AA224,R224)</f>
        <v>obj_00801#0003</v>
      </c>
      <c r="AH224" s="50" t="str">
        <v/>
      </c>
    </row>
    <row r="225" spans="13:34" x14ac:dyDescent="0.2">
      <c r="M225" s="94" t="s">
        <v>155</v>
      </c>
      <c r="N225" s="94" t="s">
        <v>85</v>
      </c>
      <c r="O225" s="94" t="s">
        <v>80</v>
      </c>
      <c r="P225" s="94" t="str">
        <f t="shared" si="21"/>
        <v>EUR9F4Y_Quote</v>
      </c>
      <c r="Q225" s="174"/>
      <c r="R225" s="106">
        <f>_xll.qlInterestRateIndexFixingDate(AA225,S225)</f>
        <v>45841</v>
      </c>
      <c r="S225" s="106">
        <f>_xll.qlCalendarAdvance(Calendar,SettlementDate,N225,"mf",TRUE,Trigger)</f>
        <v>45845</v>
      </c>
      <c r="T225" s="106">
        <f>_xll.qlInterestRateIndexMaturity(AA225,S225)</f>
        <v>47308</v>
      </c>
      <c r="U225" s="97">
        <f>_xll.qlIndexFixing(AA225,R225,TRUE,_xll.ohTrigger(Trigger,Trigger6M,InterestRatesTrigger))</f>
        <v>1.2963004018394798E-2</v>
      </c>
      <c r="V225" s="97">
        <f>_xll.qlQuoteValue(P225,_xll.ohTrigger(Trigger,Trigger6M,InterestRatesTrigger))</f>
        <v>1.2920000000000001E-2</v>
      </c>
      <c r="W225" s="94" t="b">
        <f t="shared" si="22"/>
        <v>1</v>
      </c>
      <c r="X225" s="124">
        <f t="shared" si="23"/>
        <v>0.43004018394797106</v>
      </c>
      <c r="Y225" s="50" t="b">
        <f>ABS(X225/10000)&lt;=ABS('General Settings'!$D$32)</f>
        <v>1</v>
      </c>
      <c r="AA225" s="50" t="str">
        <f>_xll.qlSwapIndex(,,O225,SettlementDays,Currency,Calendar,FixedLegTenor,FixedLegBDC,FixedLegDayCounter,Index6M,DiscountingCurve,Permanent,Trigger,ObjectOverwrite)</f>
        <v>obj_00750#0003</v>
      </c>
      <c r="AB225" s="50" t="str">
        <f>_xll.qlVanillaSwapFromSwapIndex(,AA225,R225)</f>
        <v>obj_00787#0003</v>
      </c>
      <c r="AH225" s="50" t="str">
        <v/>
      </c>
    </row>
    <row r="226" spans="13:34" x14ac:dyDescent="0.2">
      <c r="M226" s="94" t="s">
        <v>155</v>
      </c>
      <c r="N226" s="94" t="s">
        <v>85</v>
      </c>
      <c r="O226" s="94" t="s">
        <v>81</v>
      </c>
      <c r="P226" s="94" t="str">
        <f t="shared" si="21"/>
        <v>EUR9F5Y_Quote</v>
      </c>
      <c r="Q226" s="174"/>
      <c r="R226" s="106">
        <f>_xll.qlInterestRateIndexFixingDate(AA226,S226)</f>
        <v>45841</v>
      </c>
      <c r="S226" s="106">
        <f>_xll.qlCalendarAdvance(Calendar,SettlementDate,N226,"mf",TRUE,Trigger)</f>
        <v>45845</v>
      </c>
      <c r="T226" s="106">
        <f>_xll.qlInterestRateIndexMaturity(AA226,S226)</f>
        <v>47672</v>
      </c>
      <c r="U226" s="97">
        <f>_xll.qlIndexFixing(AA226,R226,TRUE,_xll.ohTrigger(Trigger,Trigger6M,InterestRatesTrigger))</f>
        <v>1.3053435802873123E-2</v>
      </c>
      <c r="V226" s="97">
        <f>_xll.qlQuoteValue(P226,_xll.ohTrigger(Trigger,Trigger6M,InterestRatesTrigger))</f>
        <v>1.3009999999999999E-2</v>
      </c>
      <c r="W226" s="94" t="b">
        <f t="shared" si="22"/>
        <v>1</v>
      </c>
      <c r="X226" s="124">
        <f t="shared" si="23"/>
        <v>0.43435802873123541</v>
      </c>
      <c r="Y226" s="50" t="b">
        <f>ABS(X226/10000)&lt;=ABS('General Settings'!$D$32)</f>
        <v>1</v>
      </c>
      <c r="AA226" s="50" t="str">
        <f>_xll.qlSwapIndex(,,O226,SettlementDays,Currency,Calendar,FixedLegTenor,FixedLegBDC,FixedLegDayCounter,Index6M,DiscountingCurve,Permanent,Trigger,ObjectOverwrite)</f>
        <v>obj_00612#0003</v>
      </c>
      <c r="AB226" s="50" t="str">
        <f>_xll.qlVanillaSwapFromSwapIndex(,AA226,R226)</f>
        <v>obj_00848#0003</v>
      </c>
      <c r="AH226" s="50" t="str">
        <v/>
      </c>
    </row>
    <row r="227" spans="13:34" x14ac:dyDescent="0.2">
      <c r="M227" s="94" t="s">
        <v>155</v>
      </c>
      <c r="N227" s="94" t="s">
        <v>85</v>
      </c>
      <c r="O227" s="94" t="s">
        <v>82</v>
      </c>
      <c r="P227" s="94" t="str">
        <f t="shared" si="21"/>
        <v>EUR9F6Y_Quote</v>
      </c>
      <c r="Q227" s="174"/>
      <c r="R227" s="106">
        <f>_xll.qlInterestRateIndexFixingDate(AA227,S227)</f>
        <v>45841</v>
      </c>
      <c r="S227" s="106">
        <f>_xll.qlCalendarAdvance(Calendar,SettlementDate,N227,"mf",TRUE,Trigger)</f>
        <v>45845</v>
      </c>
      <c r="T227" s="106">
        <f>_xll.qlInterestRateIndexMaturity(AA227,S227)</f>
        <v>48036</v>
      </c>
      <c r="U227" s="97">
        <f>_xll.qlIndexFixing(AA227,R227,TRUE,_xll.ohTrigger(Trigger,Trigger6M,InterestRatesTrigger))</f>
        <v>1.3060942772023557E-2</v>
      </c>
      <c r="V227" s="97">
        <f>_xll.qlQuoteValue(P227,_xll.ohTrigger(Trigger,Trigger6M,InterestRatesTrigger))</f>
        <v>1.307E-2</v>
      </c>
      <c r="W227" s="94" t="b">
        <f t="shared" si="22"/>
        <v>1</v>
      </c>
      <c r="X227" s="124">
        <f t="shared" si="23"/>
        <v>-9.0572279764430941E-2</v>
      </c>
      <c r="Y227" s="50" t="b">
        <f>ABS(X227/10000)&lt;=ABS('General Settings'!$D$32)</f>
        <v>1</v>
      </c>
      <c r="AA227" s="50" t="str">
        <f>_xll.qlSwapIndex(,,O227,SettlementDays,Currency,Calendar,FixedLegTenor,FixedLegBDC,FixedLegDayCounter,Index6M,DiscountingCurve,Permanent,Trigger,ObjectOverwrite)</f>
        <v>obj_0064e#0003</v>
      </c>
      <c r="AB227" s="50" t="str">
        <f>_xll.qlVanillaSwapFromSwapIndex(,AA227,R227)</f>
        <v>obj_0081e#0003</v>
      </c>
      <c r="AH227" s="50" t="str">
        <v/>
      </c>
    </row>
    <row r="228" spans="13:34" x14ac:dyDescent="0.2">
      <c r="M228" s="94" t="s">
        <v>155</v>
      </c>
      <c r="N228" s="94" t="s">
        <v>85</v>
      </c>
      <c r="O228" s="94" t="s">
        <v>83</v>
      </c>
      <c r="P228" s="94" t="str">
        <f t="shared" si="21"/>
        <v>EUR9F7Y_Quote</v>
      </c>
      <c r="Q228" s="174"/>
      <c r="R228" s="106">
        <f>_xll.qlInterestRateIndexFixingDate(AA228,S228)</f>
        <v>45841</v>
      </c>
      <c r="S228" s="106">
        <f>_xll.qlCalendarAdvance(Calendar,SettlementDate,N228,"mf",TRUE,Trigger)</f>
        <v>45845</v>
      </c>
      <c r="T228" s="106">
        <f>_xll.qlInterestRateIndexMaturity(AA228,S228)</f>
        <v>48402</v>
      </c>
      <c r="U228" s="97">
        <f>_xll.qlIndexFixing(AA228,R228,TRUE,_xll.ohTrigger(Trigger,Trigger6M,InterestRatesTrigger))</f>
        <v>1.3006378956319247E-2</v>
      </c>
      <c r="V228" s="97">
        <f>_xll.qlQuoteValue(P228,_xll.ohTrigger(Trigger,Trigger6M,InterestRatesTrigger))</f>
        <v>1.302E-2</v>
      </c>
      <c r="W228" s="94" t="b">
        <f t="shared" si="22"/>
        <v>1</v>
      </c>
      <c r="X228" s="124">
        <f t="shared" si="23"/>
        <v>-0.13621043680753578</v>
      </c>
      <c r="Y228" s="50" t="b">
        <f>ABS(X228/10000)&lt;=ABS('General Settings'!$D$32)</f>
        <v>1</v>
      </c>
      <c r="AA228" s="50" t="str">
        <f>_xll.qlSwapIndex(,,O228,SettlementDays,Currency,Calendar,FixedLegTenor,FixedLegBDC,FixedLegDayCounter,Index6M,DiscountingCurve,Permanent,Trigger,ObjectOverwrite)</f>
        <v>obj_00681#0003</v>
      </c>
      <c r="AB228" s="50" t="str">
        <f>_xll.qlVanillaSwapFromSwapIndex(,AA228,R228)</f>
        <v>obj_00852#0003</v>
      </c>
      <c r="AH228" s="50" t="str">
        <v/>
      </c>
    </row>
    <row r="229" spans="13:34" x14ac:dyDescent="0.2">
      <c r="M229" s="94" t="s">
        <v>155</v>
      </c>
      <c r="N229" s="94" t="s">
        <v>85</v>
      </c>
      <c r="O229" s="94" t="s">
        <v>84</v>
      </c>
      <c r="P229" s="94" t="str">
        <f t="shared" si="21"/>
        <v>EUR9F8Y_Quote</v>
      </c>
      <c r="Q229" s="174"/>
      <c r="R229" s="106">
        <f>_xll.qlInterestRateIndexFixingDate(AA229,S229)</f>
        <v>45841</v>
      </c>
      <c r="S229" s="106">
        <f>_xll.qlCalendarAdvance(Calendar,SettlementDate,N229,"mf",TRUE,Trigger)</f>
        <v>45845</v>
      </c>
      <c r="T229" s="106">
        <f>_xll.qlInterestRateIndexMaturity(AA229,S229)</f>
        <v>48767</v>
      </c>
      <c r="U229" s="97">
        <f>_xll.qlIndexFixing(AA229,R229,TRUE,_xll.ohTrigger(Trigger,Trigger6M,InterestRatesTrigger))</f>
        <v>1.289600171819098E-2</v>
      </c>
      <c r="V229" s="97">
        <f>_xll.qlQuoteValue(P229,_xll.ohTrigger(Trigger,Trigger6M,InterestRatesTrigger))</f>
        <v>1.2920000000000001E-2</v>
      </c>
      <c r="W229" s="94" t="b">
        <f t="shared" si="22"/>
        <v>1</v>
      </c>
      <c r="X229" s="124">
        <f t="shared" si="23"/>
        <v>-0.23998281809021332</v>
      </c>
      <c r="Y229" s="50" t="b">
        <f>ABS(X229/10000)&lt;=ABS('General Settings'!$D$32)</f>
        <v>1</v>
      </c>
      <c r="AA229" s="50" t="str">
        <f>_xll.qlSwapIndex(,,O229,SettlementDays,Currency,Calendar,FixedLegTenor,FixedLegBDC,FixedLegDayCounter,Index6M,DiscountingCurve,Permanent,Trigger,ObjectOverwrite)</f>
        <v>obj_0070f#0003</v>
      </c>
      <c r="AB229" s="50" t="str">
        <f>_xll.qlVanillaSwapFromSwapIndex(,AA229,R229)</f>
        <v>obj_007fa#0003</v>
      </c>
      <c r="AH229" s="50" t="str">
        <v/>
      </c>
    </row>
    <row r="230" spans="13:34" x14ac:dyDescent="0.2">
      <c r="M230" s="94" t="s">
        <v>155</v>
      </c>
      <c r="N230" s="94" t="s">
        <v>85</v>
      </c>
      <c r="O230" s="94" t="s">
        <v>85</v>
      </c>
      <c r="P230" s="94" t="str">
        <f t="shared" si="21"/>
        <v>EUR9F9Y_Quote</v>
      </c>
      <c r="Q230" s="174"/>
      <c r="R230" s="106">
        <f>_xll.qlInterestRateIndexFixingDate(AA230,S230)</f>
        <v>45841</v>
      </c>
      <c r="S230" s="106">
        <f>_xll.qlCalendarAdvance(Calendar,SettlementDate,N230,"mf",TRUE,Trigger)</f>
        <v>45845</v>
      </c>
      <c r="T230" s="106">
        <f>_xll.qlInterestRateIndexMaturity(AA230,S230)</f>
        <v>49132</v>
      </c>
      <c r="U230" s="97">
        <f>_xll.qlIndexFixing(AA230,R230,TRUE,_xll.ohTrigger(Trigger,Trigger6M,InterestRatesTrigger))</f>
        <v>1.2750056400505356E-2</v>
      </c>
      <c r="V230" s="97">
        <f>_xll.qlQuoteValue(P230,_xll.ohTrigger(Trigger,Trigger6M,InterestRatesTrigger))</f>
        <v>1.2760000000000001E-2</v>
      </c>
      <c r="W230" s="94" t="b">
        <f t="shared" si="22"/>
        <v>1</v>
      </c>
      <c r="X230" s="124">
        <f t="shared" si="23"/>
        <v>-9.9435994946450029E-2</v>
      </c>
      <c r="Y230" s="50" t="b">
        <f>ABS(X230/10000)&lt;=ABS('General Settings'!$D$32)</f>
        <v>1</v>
      </c>
      <c r="AA230" s="50" t="str">
        <f>_xll.qlSwapIndex(,,O230,SettlementDays,Currency,Calendar,FixedLegTenor,FixedLegBDC,FixedLegDayCounter,Index6M,DiscountingCurve,Permanent,Trigger,ObjectOverwrite)</f>
        <v>obj_0058f#0003</v>
      </c>
      <c r="AB230" s="50" t="str">
        <f>_xll.qlVanillaSwapFromSwapIndex(,AA230,R230)</f>
        <v>obj_00788#0003</v>
      </c>
      <c r="AH230" s="50" t="str">
        <v/>
      </c>
    </row>
    <row r="231" spans="13:34" x14ac:dyDescent="0.2">
      <c r="M231" s="94" t="s">
        <v>155</v>
      </c>
      <c r="N231" s="94" t="s">
        <v>85</v>
      </c>
      <c r="O231" s="94" t="s">
        <v>86</v>
      </c>
      <c r="P231" s="94" t="str">
        <f t="shared" si="21"/>
        <v>EUR9F10Y_Quote</v>
      </c>
      <c r="Q231" s="174"/>
      <c r="R231" s="106">
        <f>_xll.qlInterestRateIndexFixingDate(AA231,S231)</f>
        <v>45841</v>
      </c>
      <c r="S231" s="106">
        <f>_xll.qlCalendarAdvance(Calendar,SettlementDate,N231,"mf",TRUE,Trigger)</f>
        <v>45845</v>
      </c>
      <c r="T231" s="106">
        <f>_xll.qlInterestRateIndexMaturity(AA231,S231)</f>
        <v>49499</v>
      </c>
      <c r="U231" s="97">
        <f>_xll.qlIndexFixing(AA231,R231,TRUE,_xll.ohTrigger(Trigger,Trigger6M,InterestRatesTrigger))</f>
        <v>1.2580513520238912E-2</v>
      </c>
      <c r="V231" s="97">
        <f>_xll.qlQuoteValue(P231,_xll.ohTrigger(Trigger,Trigger6M,InterestRatesTrigger))</f>
        <v>1.259E-2</v>
      </c>
      <c r="W231" s="94" t="b">
        <f t="shared" si="22"/>
        <v>1</v>
      </c>
      <c r="X231" s="124">
        <f t="shared" si="23"/>
        <v>-9.486479761088018E-2</v>
      </c>
      <c r="Y231" s="50" t="b">
        <f>ABS(X231/10000)&lt;=ABS('General Settings'!$D$32)</f>
        <v>1</v>
      </c>
      <c r="AA231" s="50" t="str">
        <f>_xll.qlSwapIndex(,,O231,SettlementDays,Currency,Calendar,FixedLegTenor,FixedLegBDC,FixedLegDayCounter,Index6M,DiscountingCurve,Permanent,Trigger,ObjectOverwrite)</f>
        <v>obj_00709#0003</v>
      </c>
      <c r="AB231" s="50" t="str">
        <f>_xll.qlVanillaSwapFromSwapIndex(,AA231,R231)</f>
        <v>obj_00873#0003</v>
      </c>
      <c r="AH231" s="50" t="str">
        <v/>
      </c>
    </row>
    <row r="232" spans="13:34" x14ac:dyDescent="0.2">
      <c r="M232" s="94" t="s">
        <v>155</v>
      </c>
      <c r="N232" s="94" t="s">
        <v>85</v>
      </c>
      <c r="O232" s="94" t="s">
        <v>112</v>
      </c>
      <c r="P232" s="94" t="str">
        <f t="shared" si="21"/>
        <v>EUR9F11Y_Quote</v>
      </c>
      <c r="Q232" s="174"/>
      <c r="R232" s="106">
        <f>_xll.qlInterestRateIndexFixingDate(AA232,S232)</f>
        <v>45841</v>
      </c>
      <c r="S232" s="106">
        <f>_xll.qlCalendarAdvance(Calendar,SettlementDate,N232,"mf",TRUE,Trigger)</f>
        <v>45845</v>
      </c>
      <c r="T232" s="106">
        <f>_xll.qlInterestRateIndexMaturity(AA232,S232)</f>
        <v>49863</v>
      </c>
      <c r="U232" s="97">
        <f>_xll.qlIndexFixing(AA232,R232,TRUE,_xll.ohTrigger(Trigger,Trigger6M,InterestRatesTrigger))</f>
        <v>1.2404961352272767E-2</v>
      </c>
      <c r="V232" s="97">
        <f>_xll.qlQuoteValue(P232,_xll.ohTrigger(Trigger,Trigger6M,InterestRatesTrigger))</f>
        <v>1.242E-2</v>
      </c>
      <c r="W232" s="94" t="b">
        <f t="shared" si="22"/>
        <v>1</v>
      </c>
      <c r="X232" s="124">
        <f t="shared" si="23"/>
        <v>-0.15038647727233165</v>
      </c>
      <c r="Y232" s="50" t="b">
        <f>ABS(X232/10000)&lt;=ABS('General Settings'!$D$32)</f>
        <v>1</v>
      </c>
      <c r="AA232" s="50" t="str">
        <f>_xll.qlSwapIndex(,,O232,SettlementDays,Currency,Calendar,FixedLegTenor,FixedLegBDC,FixedLegDayCounter,Index6M,DiscountingCurve,Permanent,Trigger,ObjectOverwrite)</f>
        <v>obj_005b0#0003</v>
      </c>
      <c r="AB232" s="50" t="str">
        <f>_xll.qlVanillaSwapFromSwapIndex(,AA232,R232)</f>
        <v>obj_007ca#0003</v>
      </c>
      <c r="AH232" s="50" t="str">
        <v/>
      </c>
    </row>
    <row r="233" spans="13:34" x14ac:dyDescent="0.2">
      <c r="M233" s="94" t="s">
        <v>155</v>
      </c>
      <c r="N233" s="94" t="s">
        <v>85</v>
      </c>
      <c r="O233" s="94" t="s">
        <v>87</v>
      </c>
      <c r="P233" s="94" t="str">
        <f t="shared" si="21"/>
        <v>EUR9F12Y_Quote</v>
      </c>
      <c r="Q233" s="174"/>
      <c r="R233" s="106">
        <f>_xll.qlInterestRateIndexFixingDate(AA233,S233)</f>
        <v>45841</v>
      </c>
      <c r="S233" s="106">
        <f>_xll.qlCalendarAdvance(Calendar,SettlementDate,N233,"mf",TRUE,Trigger)</f>
        <v>45845</v>
      </c>
      <c r="T233" s="106">
        <f>_xll.qlInterestRateIndexMaturity(AA233,S233)</f>
        <v>50228</v>
      </c>
      <c r="U233" s="97">
        <f>_xll.qlIndexFixing(AA233,R233,TRUE,_xll.ohTrigger(Trigger,Trigger6M,InterestRatesTrigger))</f>
        <v>1.222468678086102E-2</v>
      </c>
      <c r="V233" s="97">
        <f>_xll.qlQuoteValue(P233,_xll.ohTrigger(Trigger,Trigger6M,InterestRatesTrigger))</f>
        <v>1.2239999999999999E-2</v>
      </c>
      <c r="W233" s="94" t="b">
        <f t="shared" si="22"/>
        <v>1</v>
      </c>
      <c r="X233" s="124">
        <f t="shared" si="23"/>
        <v>-0.1531321913897897</v>
      </c>
      <c r="Y233" s="50" t="b">
        <f>ABS(X233/10000)&lt;=ABS('General Settings'!$D$32)</f>
        <v>1</v>
      </c>
      <c r="AA233" s="50" t="str">
        <f>_xll.qlSwapIndex(,,O233,SettlementDays,Currency,Calendar,FixedLegTenor,FixedLegBDC,FixedLegDayCounter,Index6M,DiscountingCurve,Permanent,Trigger,ObjectOverwrite)</f>
        <v>obj_006a1#0003</v>
      </c>
      <c r="AB233" s="50" t="str">
        <f>_xll.qlVanillaSwapFromSwapIndex(,AA233,R233)</f>
        <v>obj_007c7#0003</v>
      </c>
      <c r="AH233" s="50" t="str">
        <v/>
      </c>
    </row>
    <row r="234" spans="13:34" x14ac:dyDescent="0.2">
      <c r="M234" s="94" t="s">
        <v>155</v>
      </c>
      <c r="N234" s="94" t="s">
        <v>85</v>
      </c>
      <c r="O234" s="94" t="s">
        <v>113</v>
      </c>
      <c r="P234" s="94" t="str">
        <f t="shared" si="21"/>
        <v>EUR9F13Y_Quote</v>
      </c>
      <c r="Q234" s="174"/>
      <c r="R234" s="106">
        <f>_xll.qlInterestRateIndexFixingDate(AA234,S234)</f>
        <v>45841</v>
      </c>
      <c r="S234" s="106">
        <f>_xll.qlCalendarAdvance(Calendar,SettlementDate,N234,"mf",TRUE,Trigger)</f>
        <v>45845</v>
      </c>
      <c r="T234" s="106">
        <f>_xll.qlInterestRateIndexMaturity(AA234,S234)</f>
        <v>50593</v>
      </c>
      <c r="U234" s="97">
        <f>_xll.qlIndexFixing(AA234,R234,TRUE,_xll.ohTrigger(Trigger,Trigger6M,InterestRatesTrigger))</f>
        <v>1.2045013925841863E-2</v>
      </c>
      <c r="V234" s="97">
        <f>_xll.qlQuoteValue(P234,_xll.ohTrigger(Trigger,Trigger6M,InterestRatesTrigger))</f>
        <v>1.205E-2</v>
      </c>
      <c r="W234" s="94" t="b">
        <f t="shared" si="22"/>
        <v>1</v>
      </c>
      <c r="X234" s="124">
        <f t="shared" si="23"/>
        <v>-4.9860741581364554E-2</v>
      </c>
      <c r="Y234" s="50" t="b">
        <f>ABS(X234/10000)&lt;=ABS('General Settings'!$D$32)</f>
        <v>1</v>
      </c>
      <c r="AA234" s="50" t="str">
        <f>_xll.qlSwapIndex(,,O234,SettlementDays,Currency,Calendar,FixedLegTenor,FixedLegBDC,FixedLegDayCounter,Index6M,DiscountingCurve,Permanent,Trigger,ObjectOverwrite)</f>
        <v>obj_005e5#0003</v>
      </c>
      <c r="AB234" s="50" t="str">
        <f>_xll.qlVanillaSwapFromSwapIndex(,AA234,R234)</f>
        <v>obj_00838#0003</v>
      </c>
      <c r="AH234" s="50" t="str">
        <v/>
      </c>
    </row>
    <row r="235" spans="13:34" x14ac:dyDescent="0.2">
      <c r="M235" s="94" t="s">
        <v>155</v>
      </c>
      <c r="N235" s="94" t="s">
        <v>85</v>
      </c>
      <c r="O235" s="94" t="s">
        <v>114</v>
      </c>
      <c r="P235" s="94" t="str">
        <f t="shared" si="21"/>
        <v>EUR9F14Y_Quote</v>
      </c>
      <c r="Q235" s="174"/>
      <c r="R235" s="106">
        <f>_xll.qlInterestRateIndexFixingDate(AA235,S235)</f>
        <v>45841</v>
      </c>
      <c r="S235" s="106">
        <f>_xll.qlCalendarAdvance(Calendar,SettlementDate,N235,"mf",TRUE,Trigger)</f>
        <v>45845</v>
      </c>
      <c r="T235" s="106">
        <f>_xll.qlInterestRateIndexMaturity(AA235,S235)</f>
        <v>50958</v>
      </c>
      <c r="U235" s="97">
        <f>_xll.qlIndexFixing(AA235,R235,TRUE,_xll.ohTrigger(Trigger,Trigger6M,InterestRatesTrigger))</f>
        <v>1.1866460394573447E-2</v>
      </c>
      <c r="V235" s="97">
        <f>_xll.qlQuoteValue(P235,_xll.ohTrigger(Trigger,Trigger6M,InterestRatesTrigger))</f>
        <v>1.188E-2</v>
      </c>
      <c r="W235" s="94" t="b">
        <f t="shared" si="22"/>
        <v>1</v>
      </c>
      <c r="X235" s="124">
        <f t="shared" si="23"/>
        <v>-0.13539605426552553</v>
      </c>
      <c r="Y235" s="50" t="b">
        <f>ABS(X235/10000)&lt;=ABS('General Settings'!$D$32)</f>
        <v>1</v>
      </c>
      <c r="AA235" s="50" t="str">
        <f>_xll.qlSwapIndex(,,O235,SettlementDays,Currency,Calendar,FixedLegTenor,FixedLegBDC,FixedLegDayCounter,Index6M,DiscountingCurve,Permanent,Trigger,ObjectOverwrite)</f>
        <v>obj_00609#0003</v>
      </c>
      <c r="AB235" s="50" t="str">
        <f>_xll.qlVanillaSwapFromSwapIndex(,AA235,R235)</f>
        <v>obj_007bb#0003</v>
      </c>
      <c r="AH235" s="50" t="str">
        <v/>
      </c>
    </row>
    <row r="236" spans="13:34" x14ac:dyDescent="0.2">
      <c r="M236" s="94" t="s">
        <v>155</v>
      </c>
      <c r="N236" s="94" t="s">
        <v>85</v>
      </c>
      <c r="O236" s="94" t="s">
        <v>88</v>
      </c>
      <c r="P236" s="94" t="str">
        <f t="shared" si="21"/>
        <v>EUR9F15Y_Quote</v>
      </c>
      <c r="Q236" s="174"/>
      <c r="R236" s="106">
        <f>_xll.qlInterestRateIndexFixingDate(AA236,S236)</f>
        <v>45841</v>
      </c>
      <c r="S236" s="106">
        <f>_xll.qlCalendarAdvance(Calendar,SettlementDate,N236,"mf",TRUE,Trigger)</f>
        <v>45845</v>
      </c>
      <c r="T236" s="106">
        <f>_xll.qlInterestRateIndexMaturity(AA236,S236)</f>
        <v>51326</v>
      </c>
      <c r="U236" s="97">
        <f>_xll.qlIndexFixing(AA236,R236,TRUE,_xll.ohTrigger(Trigger,Trigger6M,InterestRatesTrigger))</f>
        <v>1.1690865100940367E-2</v>
      </c>
      <c r="V236" s="97">
        <f>_xll.qlQuoteValue(P236,_xll.ohTrigger(Trigger,Trigger6M,InterestRatesTrigger))</f>
        <v>1.171E-2</v>
      </c>
      <c r="W236" s="94" t="b">
        <f t="shared" si="22"/>
        <v>1</v>
      </c>
      <c r="X236" s="124">
        <f t="shared" si="23"/>
        <v>-0.19134899059632809</v>
      </c>
      <c r="Y236" s="50" t="b">
        <f>ABS(X236/10000)&lt;=ABS('General Settings'!$D$32)</f>
        <v>1</v>
      </c>
      <c r="AA236" s="50" t="str">
        <f>_xll.qlSwapIndex(,,O236,SettlementDays,Currency,Calendar,FixedLegTenor,FixedLegBDC,FixedLegDayCounter,Index6M,DiscountingCurve,Permanent,Trigger,ObjectOverwrite)</f>
        <v>obj_006c5#0003</v>
      </c>
      <c r="AB236" s="50" t="str">
        <f>_xll.qlVanillaSwapFromSwapIndex(,AA236,R236)</f>
        <v>obj_0083d#0003</v>
      </c>
      <c r="AH236" s="50" t="str">
        <v/>
      </c>
    </row>
    <row r="237" spans="13:34" x14ac:dyDescent="0.2">
      <c r="M237" s="94" t="s">
        <v>155</v>
      </c>
      <c r="N237" s="94" t="s">
        <v>85</v>
      </c>
      <c r="O237" s="94" t="s">
        <v>89</v>
      </c>
      <c r="P237" s="94" t="str">
        <f t="shared" si="21"/>
        <v>EUR9F20Y_Quote</v>
      </c>
      <c r="Q237" s="174"/>
      <c r="R237" s="106">
        <f>_xll.qlInterestRateIndexFixingDate(AA237,S237)</f>
        <v>45841</v>
      </c>
      <c r="S237" s="106">
        <f>_xll.qlCalendarAdvance(Calendar,SettlementDate,N237,"mf",TRUE,Trigger)</f>
        <v>45845</v>
      </c>
      <c r="T237" s="106">
        <f>_xll.qlInterestRateIndexMaturity(AA237,S237)</f>
        <v>53150</v>
      </c>
      <c r="U237" s="97">
        <f>_xll.qlIndexFixing(AA237,R237,TRUE,_xll.ohTrigger(Trigger,Trigger6M,InterestRatesTrigger))</f>
        <v>1.0899483621399199E-2</v>
      </c>
      <c r="V237" s="97">
        <f>_xll.qlQuoteValue(P237,_xll.ohTrigger(Trigger,Trigger6M,InterestRatesTrigger))</f>
        <v>1.091E-2</v>
      </c>
      <c r="W237" s="94" t="b">
        <f t="shared" si="22"/>
        <v>1</v>
      </c>
      <c r="X237" s="124">
        <f t="shared" si="23"/>
        <v>-0.10516378600800361</v>
      </c>
      <c r="Y237" s="50" t="b">
        <f>ABS(X237/10000)&lt;=ABS('General Settings'!$D$32)</f>
        <v>1</v>
      </c>
      <c r="AA237" s="50" t="str">
        <f>_xll.qlSwapIndex(,,O237,SettlementDays,Currency,Calendar,FixedLegTenor,FixedLegBDC,FixedLegDayCounter,Index6M,DiscountingCurve,Permanent,Trigger,ObjectOverwrite)</f>
        <v>obj_005a3#0003</v>
      </c>
      <c r="AB237" s="50" t="str">
        <f>_xll.qlVanillaSwapFromSwapIndex(,AA237,R237)</f>
        <v>obj_007e9#0003</v>
      </c>
      <c r="AH237" s="50" t="str">
        <v/>
      </c>
    </row>
    <row r="238" spans="13:34" x14ac:dyDescent="0.2">
      <c r="M238" s="94" t="s">
        <v>155</v>
      </c>
      <c r="N238" s="94" t="s">
        <v>85</v>
      </c>
      <c r="O238" s="94" t="s">
        <v>90</v>
      </c>
      <c r="P238" s="94" t="str">
        <f t="shared" si="21"/>
        <v>EUR9F25Y_Quote</v>
      </c>
      <c r="Q238" s="174"/>
      <c r="R238" s="106">
        <f>_xll.qlInterestRateIndexFixingDate(AA238,S238)</f>
        <v>45841</v>
      </c>
      <c r="S238" s="106">
        <f>_xll.qlCalendarAdvance(Calendar,SettlementDate,N238,"mf",TRUE,Trigger)</f>
        <v>45845</v>
      </c>
      <c r="T238" s="106">
        <f>_xll.qlInterestRateIndexMaturity(AA238,S238)</f>
        <v>54976</v>
      </c>
      <c r="U238" s="97">
        <f>_xll.qlIndexFixing(AA238,R238,TRUE,_xll.ohTrigger(Trigger,Trigger6M,InterestRatesTrigger))</f>
        <v>1.0316181044018425E-2</v>
      </c>
      <c r="V238" s="97">
        <f>_xll.qlQuoteValue(P238,_xll.ohTrigger(Trigger,Trigger6M,InterestRatesTrigger))</f>
        <v>1.0329999999999999E-2</v>
      </c>
      <c r="W238" s="94" t="b">
        <f t="shared" si="22"/>
        <v>1</v>
      </c>
      <c r="X238" s="124">
        <f t="shared" si="23"/>
        <v>-0.13818955981573927</v>
      </c>
      <c r="Y238" s="50" t="b">
        <f>ABS(X238/10000)&lt;=ABS('General Settings'!$D$32)</f>
        <v>1</v>
      </c>
      <c r="AA238" s="50" t="str">
        <f>_xll.qlSwapIndex(,,O238,SettlementDays,Currency,Calendar,FixedLegTenor,FixedLegBDC,FixedLegDayCounter,Index6M,DiscountingCurve,Permanent,Trigger,ObjectOverwrite)</f>
        <v>obj_00759#0003</v>
      </c>
      <c r="AB238" s="50" t="str">
        <f>_xll.qlVanillaSwapFromSwapIndex(,AA238,R238)</f>
        <v>obj_00884#0003</v>
      </c>
      <c r="AH238" s="50" t="str">
        <v/>
      </c>
    </row>
    <row r="239" spans="13:34" x14ac:dyDescent="0.2">
      <c r="M239" s="159" t="s">
        <v>155</v>
      </c>
      <c r="N239" s="159" t="s">
        <v>85</v>
      </c>
      <c r="O239" s="159" t="s">
        <v>92</v>
      </c>
      <c r="P239" s="159" t="str">
        <f t="shared" si="21"/>
        <v>EUR9F30Y_Quote</v>
      </c>
      <c r="Q239" s="177"/>
      <c r="R239" s="160">
        <f>_xll.qlInterestRateIndexFixingDate(AA239,S239)</f>
        <v>45841</v>
      </c>
      <c r="S239" s="160">
        <f>_xll.qlCalendarAdvance(Calendar,SettlementDate,N239,"mf",TRUE,Trigger)</f>
        <v>45845</v>
      </c>
      <c r="T239" s="160">
        <f>_xll.qlInterestRateIndexMaturity(AA239,S239)</f>
        <v>56802</v>
      </c>
      <c r="U239" s="161">
        <f>_xll.qlIndexFixing(AA239,R239,TRUE,_xll.ohTrigger(Trigger,Trigger6M,InterestRatesTrigger))</f>
        <v>9.8928352593619703E-3</v>
      </c>
      <c r="V239" s="161">
        <f>_xll.qlQuoteValue(P239,_xll.ohTrigger(Trigger,Trigger6M,InterestRatesTrigger))</f>
        <v>9.8999999999999991E-3</v>
      </c>
      <c r="W239" s="159" t="b">
        <f t="shared" si="22"/>
        <v>1</v>
      </c>
      <c r="X239" s="162">
        <f t="shared" si="23"/>
        <v>-7.1647406380288131E-2</v>
      </c>
      <c r="Y239" s="131" t="b">
        <f>ABS(X239/10000)&lt;=ABS('General Settings'!$D$32)</f>
        <v>1</v>
      </c>
      <c r="AA239" s="50" t="str">
        <f>_xll.qlSwapIndex(,,O239,SettlementDays,Currency,Calendar,FixedLegTenor,FixedLegBDC,FixedLegDayCounter,Index6M,DiscountingCurve,Permanent,Trigger,ObjectOverwrite)</f>
        <v>obj_00670#0003</v>
      </c>
      <c r="AB239" s="50" t="str">
        <f>_xll.qlVanillaSwapFromSwapIndex(,AA239,R239)</f>
        <v>obj_0086d#0003</v>
      </c>
      <c r="AH239" s="50" t="str">
        <v/>
      </c>
    </row>
    <row r="240" spans="13:34" x14ac:dyDescent="0.2">
      <c r="M240" s="94" t="s">
        <v>155</v>
      </c>
      <c r="N240" s="94" t="s">
        <v>86</v>
      </c>
      <c r="O240" s="94" t="s">
        <v>33</v>
      </c>
      <c r="P240" s="94" t="str">
        <f t="shared" si="21"/>
        <v>EUR10F1Y_Quote</v>
      </c>
      <c r="Q240" s="174"/>
      <c r="R240" s="106">
        <f>_xll.qlInterestRateIndexFixingDate(AA240,S240)</f>
        <v>46205</v>
      </c>
      <c r="S240" s="106">
        <f>_xll.qlCalendarAdvance(Calendar,SettlementDate,N240,"mf",TRUE,Trigger)</f>
        <v>46209</v>
      </c>
      <c r="T240" s="106">
        <f>_xll.qlInterestRateIndexMaturity(AA240,S240)</f>
        <v>46574</v>
      </c>
      <c r="U240" s="97">
        <f>_xll.qlIndexFixing(AA240,R240,TRUE,_xll.ohTrigger(Trigger,Trigger6M,InterestRatesTrigger))</f>
        <v>1.288924025160236E-2</v>
      </c>
      <c r="V240" s="97">
        <f>_xll.qlQuoteValue(P240,_xll.ohTrigger(Trigger,Trigger6M,InterestRatesTrigger))</f>
        <v>1.295E-2</v>
      </c>
      <c r="W240" s="94" t="b">
        <f t="shared" si="22"/>
        <v>1</v>
      </c>
      <c r="X240" s="124">
        <f t="shared" si="23"/>
        <v>-0.60759748397639513</v>
      </c>
      <c r="Y240" s="123" t="b">
        <f>ABS(X240/10000)&lt;=ABS('General Settings'!$D$32)</f>
        <v>1</v>
      </c>
      <c r="AA240" s="50" t="str">
        <f>_xll.qlSwapIndex(,,O240,SettlementDays,Currency,Calendar,FixedLegTenor,FixedLegBDC,FixedLegDayCounter,Index6M,DiscountingCurve,Permanent,Trigger,ObjectOverwrite)</f>
        <v>obj_0069c#0003</v>
      </c>
      <c r="AB240" s="50" t="str">
        <f>_xll.qlVanillaSwapFromSwapIndex(,AA240,R240)</f>
        <v>obj_00840#0003</v>
      </c>
      <c r="AH240" s="50" t="str">
        <v/>
      </c>
    </row>
    <row r="241" spans="13:34" x14ac:dyDescent="0.2">
      <c r="M241" s="94" t="s">
        <v>155</v>
      </c>
      <c r="N241" s="94" t="s">
        <v>86</v>
      </c>
      <c r="O241" s="94" t="s">
        <v>78</v>
      </c>
      <c r="P241" s="94" t="str">
        <f t="shared" si="21"/>
        <v>EUR10F2Y_Quote</v>
      </c>
      <c r="Q241" s="174"/>
      <c r="R241" s="106">
        <f>_xll.qlInterestRateIndexFixingDate(AA241,S241)</f>
        <v>46205</v>
      </c>
      <c r="S241" s="106">
        <f>_xll.qlCalendarAdvance(Calendar,SettlementDate,N241,"mf",TRUE,Trigger)</f>
        <v>46209</v>
      </c>
      <c r="T241" s="106">
        <f>_xll.qlInterestRateIndexMaturity(AA241,S241)</f>
        <v>46940</v>
      </c>
      <c r="U241" s="97">
        <f>_xll.qlIndexFixing(AA241,R241,TRUE,_xll.ohTrigger(Trigger,Trigger6M,InterestRatesTrigger))</f>
        <v>1.3189394832044772E-2</v>
      </c>
      <c r="V241" s="97">
        <f>_xll.qlQuoteValue(P241,_xll.ohTrigger(Trigger,Trigger6M,InterestRatesTrigger))</f>
        <v>1.32E-2</v>
      </c>
      <c r="W241" s="94" t="b">
        <f t="shared" si="22"/>
        <v>1</v>
      </c>
      <c r="X241" s="124">
        <f t="shared" si="23"/>
        <v>-0.10605167955228187</v>
      </c>
      <c r="Y241" s="50" t="b">
        <f>ABS(X241/10000)&lt;=ABS('General Settings'!$D$32)</f>
        <v>1</v>
      </c>
      <c r="AA241" s="50" t="str">
        <f>_xll.qlSwapIndex(,,O241,SettlementDays,Currency,Calendar,FixedLegTenor,FixedLegBDC,FixedLegDayCounter,Index6M,DiscountingCurve,Permanent,Trigger,ObjectOverwrite)</f>
        <v>obj_00665#0003</v>
      </c>
      <c r="AB241" s="50" t="str">
        <f>_xll.qlVanillaSwapFromSwapIndex(,AA241,R241)</f>
        <v>obj_007b6#0003</v>
      </c>
      <c r="AH241" s="50" t="str">
        <v/>
      </c>
    </row>
    <row r="242" spans="13:34" x14ac:dyDescent="0.2">
      <c r="M242" s="94" t="s">
        <v>155</v>
      </c>
      <c r="N242" s="94" t="s">
        <v>86</v>
      </c>
      <c r="O242" s="94" t="s">
        <v>79</v>
      </c>
      <c r="P242" s="94" t="str">
        <f t="shared" si="21"/>
        <v>EUR10F3Y_Quote</v>
      </c>
      <c r="Q242" s="174"/>
      <c r="R242" s="106">
        <f>_xll.qlInterestRateIndexFixingDate(AA242,S242)</f>
        <v>46205</v>
      </c>
      <c r="S242" s="106">
        <f>_xll.qlCalendarAdvance(Calendar,SettlementDate,N242,"mf",TRUE,Trigger)</f>
        <v>46209</v>
      </c>
      <c r="T242" s="106">
        <f>_xll.qlInterestRateIndexMaturity(AA242,S242)</f>
        <v>47305</v>
      </c>
      <c r="U242" s="97">
        <f>_xll.qlIndexFixing(AA242,R242,TRUE,_xll.ohTrigger(Trigger,Trigger6M,InterestRatesTrigger))</f>
        <v>1.3316116855428E-2</v>
      </c>
      <c r="V242" s="97">
        <f>_xll.qlQuoteValue(P242,_xll.ohTrigger(Trigger,Trigger6M,InterestRatesTrigger))</f>
        <v>1.3260000000000001E-2</v>
      </c>
      <c r="W242" s="94" t="b">
        <f t="shared" si="22"/>
        <v>1</v>
      </c>
      <c r="X242" s="124">
        <f t="shared" si="23"/>
        <v>0.56116855427999424</v>
      </c>
      <c r="Y242" s="50" t="b">
        <f>ABS(X242/10000)&lt;=ABS('General Settings'!$D$32)</f>
        <v>1</v>
      </c>
      <c r="AA242" s="50" t="str">
        <f>_xll.qlSwapIndex(,,O242,SettlementDays,Currency,Calendar,FixedLegTenor,FixedLegBDC,FixedLegDayCounter,Index6M,DiscountingCurve,Permanent,Trigger,ObjectOverwrite)</f>
        <v>obj_00590#0003</v>
      </c>
      <c r="AB242" s="50" t="str">
        <f>_xll.qlVanillaSwapFromSwapIndex(,AA242,R242)</f>
        <v>obj_0083a#0003</v>
      </c>
      <c r="AH242" s="50" t="str">
        <v/>
      </c>
    </row>
    <row r="243" spans="13:34" x14ac:dyDescent="0.2">
      <c r="M243" s="94" t="s">
        <v>155</v>
      </c>
      <c r="N243" s="94" t="s">
        <v>86</v>
      </c>
      <c r="O243" s="94" t="s">
        <v>80</v>
      </c>
      <c r="P243" s="94" t="str">
        <f t="shared" si="21"/>
        <v>EUR10F4Y_Quote</v>
      </c>
      <c r="Q243" s="174"/>
      <c r="R243" s="106">
        <f>_xll.qlInterestRateIndexFixingDate(AA243,S243)</f>
        <v>46205</v>
      </c>
      <c r="S243" s="106">
        <f>_xll.qlCalendarAdvance(Calendar,SettlementDate,N243,"mf",TRUE,Trigger)</f>
        <v>46209</v>
      </c>
      <c r="T243" s="106">
        <f>_xll.qlInterestRateIndexMaturity(AA243,S243)</f>
        <v>47672</v>
      </c>
      <c r="U243" s="97">
        <f>_xll.qlIndexFixing(AA243,R243,TRUE,_xll.ohTrigger(Trigger,Trigger6M,InterestRatesTrigger))</f>
        <v>1.3343649731950456E-2</v>
      </c>
      <c r="V243" s="97">
        <f>_xll.qlQuoteValue(P243,_xll.ohTrigger(Trigger,Trigger6M,InterestRatesTrigger))</f>
        <v>1.329E-2</v>
      </c>
      <c r="W243" s="94" t="b">
        <f t="shared" si="22"/>
        <v>1</v>
      </c>
      <c r="X243" s="124">
        <f t="shared" si="23"/>
        <v>0.53649731950456203</v>
      </c>
      <c r="Y243" s="50" t="b">
        <f>ABS(X243/10000)&lt;=ABS('General Settings'!$D$32)</f>
        <v>1</v>
      </c>
      <c r="AA243" s="50" t="str">
        <f>_xll.qlSwapIndex(,,O243,SettlementDays,Currency,Calendar,FixedLegTenor,FixedLegBDC,FixedLegDayCounter,Index6M,DiscountingCurve,Permanent,Trigger,ObjectOverwrite)</f>
        <v>obj_0059b#0003</v>
      </c>
      <c r="AB243" s="50" t="str">
        <f>_xll.qlVanillaSwapFromSwapIndex(,AA243,R243)</f>
        <v>obj_007ad#0003</v>
      </c>
      <c r="AH243" s="50" t="str">
        <v/>
      </c>
    </row>
    <row r="244" spans="13:34" x14ac:dyDescent="0.2">
      <c r="M244" s="94" t="s">
        <v>155</v>
      </c>
      <c r="N244" s="94" t="s">
        <v>86</v>
      </c>
      <c r="O244" s="94" t="s">
        <v>81</v>
      </c>
      <c r="P244" s="94" t="str">
        <f t="shared" si="21"/>
        <v>EUR10F5Y_Quote</v>
      </c>
      <c r="Q244" s="174"/>
      <c r="R244" s="106">
        <f>_xll.qlInterestRateIndexFixingDate(AA244,S244)</f>
        <v>46205</v>
      </c>
      <c r="S244" s="106">
        <f>_xll.qlCalendarAdvance(Calendar,SettlementDate,N244,"mf",TRUE,Trigger)</f>
        <v>46209</v>
      </c>
      <c r="T244" s="106">
        <f>_xll.qlInterestRateIndexMaturity(AA244,S244)</f>
        <v>48036</v>
      </c>
      <c r="U244" s="97">
        <f>_xll.qlIndexFixing(AA244,R244,TRUE,_xll.ohTrigger(Trigger,Trigger6M,InterestRatesTrigger))</f>
        <v>1.3296244820291968E-2</v>
      </c>
      <c r="V244" s="97">
        <f>_xll.qlQuoteValue(P244,_xll.ohTrigger(Trigger,Trigger6M,InterestRatesTrigger))</f>
        <v>1.3309999999999999E-2</v>
      </c>
      <c r="W244" s="94" t="b">
        <f t="shared" si="22"/>
        <v>1</v>
      </c>
      <c r="X244" s="124">
        <f t="shared" si="23"/>
        <v>-0.13755179708030418</v>
      </c>
      <c r="Y244" s="50" t="b">
        <f>ABS(X244/10000)&lt;=ABS('General Settings'!$D$32)</f>
        <v>1</v>
      </c>
      <c r="AA244" s="50" t="str">
        <f>_xll.qlSwapIndex(,,O244,SettlementDays,Currency,Calendar,FixedLegTenor,FixedLegBDC,FixedLegDayCounter,Index6M,DiscountingCurve,Permanent,Trigger,ObjectOverwrite)</f>
        <v>obj_0069f#0003</v>
      </c>
      <c r="AB244" s="50" t="str">
        <f>_xll.qlVanillaSwapFromSwapIndex(,AA244,R244)</f>
        <v>obj_00798#0003</v>
      </c>
      <c r="AH244" s="50" t="str">
        <v/>
      </c>
    </row>
    <row r="245" spans="13:34" x14ac:dyDescent="0.2">
      <c r="M245" s="94" t="s">
        <v>155</v>
      </c>
      <c r="N245" s="94" t="s">
        <v>86</v>
      </c>
      <c r="O245" s="94" t="s">
        <v>82</v>
      </c>
      <c r="P245" s="94" t="str">
        <f t="shared" si="21"/>
        <v>EUR10F6Y_Quote</v>
      </c>
      <c r="Q245" s="174"/>
      <c r="R245" s="106">
        <f>_xll.qlInterestRateIndexFixingDate(AA245,S245)</f>
        <v>46205</v>
      </c>
      <c r="S245" s="106">
        <f>_xll.qlCalendarAdvance(Calendar,SettlementDate,N245,"mf",TRUE,Trigger)</f>
        <v>46209</v>
      </c>
      <c r="T245" s="106">
        <f>_xll.qlInterestRateIndexMaturity(AA245,S245)</f>
        <v>48401</v>
      </c>
      <c r="U245" s="97">
        <f>_xll.qlIndexFixing(AA245,R245,TRUE,_xll.ohTrigger(Trigger,Trigger6M,InterestRatesTrigger))</f>
        <v>1.3194610006643777E-2</v>
      </c>
      <c r="V245" s="97">
        <f>_xll.qlQuoteValue(P245,_xll.ohTrigger(Trigger,Trigger6M,InterestRatesTrigger))</f>
        <v>1.321E-2</v>
      </c>
      <c r="W245" s="94" t="b">
        <f t="shared" si="22"/>
        <v>1</v>
      </c>
      <c r="X245" s="124">
        <f t="shared" si="23"/>
        <v>-0.15389993356223</v>
      </c>
      <c r="Y245" s="50" t="b">
        <f>ABS(X245/10000)&lt;=ABS('General Settings'!$D$32)</f>
        <v>1</v>
      </c>
      <c r="AA245" s="50" t="str">
        <f>_xll.qlSwapIndex(,,O245,SettlementDays,Currency,Calendar,FixedLegTenor,FixedLegBDC,FixedLegDayCounter,Index6M,DiscountingCurve,Permanent,Trigger,ObjectOverwrite)</f>
        <v>obj_006b2#0003</v>
      </c>
      <c r="AB245" s="50" t="str">
        <f>_xll.qlVanillaSwapFromSwapIndex(,AA245,R245)</f>
        <v>obj_007e8#0003</v>
      </c>
      <c r="AH245" s="50" t="str">
        <v/>
      </c>
    </row>
    <row r="246" spans="13:34" x14ac:dyDescent="0.2">
      <c r="M246" s="94" t="s">
        <v>155</v>
      </c>
      <c r="N246" s="94" t="s">
        <v>86</v>
      </c>
      <c r="O246" s="94" t="s">
        <v>83</v>
      </c>
      <c r="P246" s="94" t="str">
        <f t="shared" si="21"/>
        <v>EUR10F7Y_Quote</v>
      </c>
      <c r="Q246" s="174"/>
      <c r="R246" s="106">
        <f>_xll.qlInterestRateIndexFixingDate(AA246,S246)</f>
        <v>46205</v>
      </c>
      <c r="S246" s="106">
        <f>_xll.qlCalendarAdvance(Calendar,SettlementDate,N246,"mf",TRUE,Trigger)</f>
        <v>46209</v>
      </c>
      <c r="T246" s="106">
        <f>_xll.qlInterestRateIndexMaturity(AA246,S246)</f>
        <v>48766</v>
      </c>
      <c r="U246" s="97">
        <f>_xll.qlIndexFixing(AA246,R246,TRUE,_xll.ohTrigger(Trigger,Trigger6M,InterestRatesTrigger))</f>
        <v>1.3041967629729524E-2</v>
      </c>
      <c r="V246" s="97">
        <f>_xll.qlQuoteValue(P246,_xll.ohTrigger(Trigger,Trigger6M,InterestRatesTrigger))</f>
        <v>1.306E-2</v>
      </c>
      <c r="W246" s="94" t="b">
        <f t="shared" si="22"/>
        <v>1</v>
      </c>
      <c r="X246" s="124">
        <f t="shared" si="23"/>
        <v>-0.18032370270476897</v>
      </c>
      <c r="Y246" s="50" t="b">
        <f>ABS(X246/10000)&lt;=ABS('General Settings'!$D$32)</f>
        <v>1</v>
      </c>
      <c r="AA246" s="50" t="str">
        <f>_xll.qlSwapIndex(,,O246,SettlementDays,Currency,Calendar,FixedLegTenor,FixedLegBDC,FixedLegDayCounter,Index6M,DiscountingCurve,Permanent,Trigger,ObjectOverwrite)</f>
        <v>obj_00732#0003</v>
      </c>
      <c r="AB246" s="50" t="str">
        <f>_xll.qlVanillaSwapFromSwapIndex(,AA246,R246)</f>
        <v>obj_007b7#0003</v>
      </c>
      <c r="AH246" s="50" t="str">
        <v/>
      </c>
    </row>
    <row r="247" spans="13:34" x14ac:dyDescent="0.2">
      <c r="M247" s="94" t="s">
        <v>155</v>
      </c>
      <c r="N247" s="94" t="s">
        <v>86</v>
      </c>
      <c r="O247" s="94" t="s">
        <v>84</v>
      </c>
      <c r="P247" s="94" t="str">
        <f t="shared" si="21"/>
        <v>EUR10F8Y_Quote</v>
      </c>
      <c r="Q247" s="174"/>
      <c r="R247" s="106">
        <f>_xll.qlInterestRateIndexFixingDate(AA247,S247)</f>
        <v>46205</v>
      </c>
      <c r="S247" s="106">
        <f>_xll.qlCalendarAdvance(Calendar,SettlementDate,N247,"mf",TRUE,Trigger)</f>
        <v>46209</v>
      </c>
      <c r="T247" s="106">
        <f>_xll.qlInterestRateIndexMaturity(AA247,S247)</f>
        <v>49131</v>
      </c>
      <c r="U247" s="97">
        <f>_xll.qlIndexFixing(AA247,R247,TRUE,_xll.ohTrigger(Trigger,Trigger6M,InterestRatesTrigger))</f>
        <v>1.2859459611541103E-2</v>
      </c>
      <c r="V247" s="97">
        <f>_xll.qlQuoteValue(P247,_xll.ohTrigger(Trigger,Trigger6M,InterestRatesTrigger))</f>
        <v>1.2869999999999999E-2</v>
      </c>
      <c r="W247" s="94" t="b">
        <f t="shared" si="22"/>
        <v>1</v>
      </c>
      <c r="X247" s="124">
        <f t="shared" si="23"/>
        <v>-0.10540388458896849</v>
      </c>
      <c r="Y247" s="50" t="b">
        <f>ABS(X247/10000)&lt;=ABS('General Settings'!$D$32)</f>
        <v>1</v>
      </c>
      <c r="AA247" s="50" t="str">
        <f>_xll.qlSwapIndex(,,O247,SettlementDays,Currency,Calendar,FixedLegTenor,FixedLegBDC,FixedLegDayCounter,Index6M,DiscountingCurve,Permanent,Trigger,ObjectOverwrite)</f>
        <v>obj_005ab#0003</v>
      </c>
      <c r="AB247" s="50" t="str">
        <f>_xll.qlVanillaSwapFromSwapIndex(,AA247,R247)</f>
        <v>obj_007df#0003</v>
      </c>
      <c r="AH247" s="50" t="str">
        <v/>
      </c>
    </row>
    <row r="248" spans="13:34" x14ac:dyDescent="0.2">
      <c r="M248" s="94" t="s">
        <v>155</v>
      </c>
      <c r="N248" s="94" t="s">
        <v>86</v>
      </c>
      <c r="O248" s="94" t="s">
        <v>85</v>
      </c>
      <c r="P248" s="94" t="str">
        <f t="shared" si="21"/>
        <v>EUR10F9Y_Quote</v>
      </c>
      <c r="Q248" s="174"/>
      <c r="R248" s="106">
        <f>_xll.qlInterestRateIndexFixingDate(AA248,S248)</f>
        <v>46205</v>
      </c>
      <c r="S248" s="106">
        <f>_xll.qlCalendarAdvance(Calendar,SettlementDate,N248,"mf",TRUE,Trigger)</f>
        <v>46209</v>
      </c>
      <c r="T248" s="106">
        <f>_xll.qlInterestRateIndexMaturity(AA248,S248)</f>
        <v>49496</v>
      </c>
      <c r="U248" s="97">
        <f>_xll.qlIndexFixing(AA248,R248,TRUE,_xll.ohTrigger(Trigger,Trigger6M,InterestRatesTrigger))</f>
        <v>1.265962661597359E-2</v>
      </c>
      <c r="V248" s="97">
        <f>_xll.qlQuoteValue(P248,_xll.ohTrigger(Trigger,Trigger6M,InterestRatesTrigger))</f>
        <v>1.2670000000000001E-2</v>
      </c>
      <c r="W248" s="94" t="b">
        <f t="shared" si="22"/>
        <v>1</v>
      </c>
      <c r="X248" s="124">
        <f t="shared" si="23"/>
        <v>-0.10373384026410651</v>
      </c>
      <c r="Y248" s="50" t="b">
        <f>ABS(X248/10000)&lt;=ABS('General Settings'!$D$32)</f>
        <v>1</v>
      </c>
      <c r="AA248" s="50" t="str">
        <f>_xll.qlSwapIndex(,,O248,SettlementDays,Currency,Calendar,FixedLegTenor,FixedLegBDC,FixedLegDayCounter,Index6M,DiscountingCurve,Permanent,Trigger,ObjectOverwrite)</f>
        <v>obj_005c8#0003</v>
      </c>
      <c r="AB248" s="50" t="str">
        <f>_xll.qlVanillaSwapFromSwapIndex(,AA248,R248)</f>
        <v>obj_0082d#0003</v>
      </c>
      <c r="AH248" s="50" t="str">
        <v/>
      </c>
    </row>
    <row r="249" spans="13:34" x14ac:dyDescent="0.2">
      <c r="M249" s="94" t="s">
        <v>155</v>
      </c>
      <c r="N249" s="94" t="s">
        <v>86</v>
      </c>
      <c r="O249" s="94" t="s">
        <v>86</v>
      </c>
      <c r="P249" s="94" t="str">
        <f t="shared" si="21"/>
        <v>EUR10F10Y_Quote</v>
      </c>
      <c r="Q249" s="174"/>
      <c r="R249" s="106">
        <f>_xll.qlInterestRateIndexFixingDate(AA249,S249)</f>
        <v>46205</v>
      </c>
      <c r="S249" s="106">
        <f>_xll.qlCalendarAdvance(Calendar,SettlementDate,N249,"mf",TRUE,Trigger)</f>
        <v>46209</v>
      </c>
      <c r="T249" s="106">
        <f>_xll.qlInterestRateIndexMaturity(AA249,S249)</f>
        <v>49863</v>
      </c>
      <c r="U249" s="97">
        <f>_xll.qlIndexFixing(AA249,R249,TRUE,_xll.ohTrigger(Trigger,Trigger6M,InterestRatesTrigger))</f>
        <v>1.2456333356063361E-2</v>
      </c>
      <c r="V249" s="97">
        <f>_xll.qlQuoteValue(P249,_xll.ohTrigger(Trigger,Trigger6M,InterestRatesTrigger))</f>
        <v>1.2470000000000002E-2</v>
      </c>
      <c r="W249" s="94" t="b">
        <f t="shared" si="22"/>
        <v>1</v>
      </c>
      <c r="X249" s="124">
        <f t="shared" si="23"/>
        <v>-0.1366664393664084</v>
      </c>
      <c r="Y249" s="50" t="b">
        <f>ABS(X249/10000)&lt;=ABS('General Settings'!$D$32)</f>
        <v>1</v>
      </c>
      <c r="AA249" s="50" t="str">
        <f>_xll.qlSwapIndex(,,O249,SettlementDays,Currency,Calendar,FixedLegTenor,FixedLegBDC,FixedLegDayCounter,Index6M,DiscountingCurve,Permanent,Trigger,ObjectOverwrite)</f>
        <v>obj_005fe#0003</v>
      </c>
      <c r="AB249" s="50" t="str">
        <f>_xll.qlVanillaSwapFromSwapIndex(,AA249,R249)</f>
        <v>obj_007f0#0003</v>
      </c>
      <c r="AH249" s="50" t="str">
        <v/>
      </c>
    </row>
    <row r="250" spans="13:34" x14ac:dyDescent="0.2">
      <c r="M250" s="94" t="s">
        <v>155</v>
      </c>
      <c r="N250" s="94" t="s">
        <v>86</v>
      </c>
      <c r="O250" s="94" t="s">
        <v>112</v>
      </c>
      <c r="P250" s="94" t="str">
        <f t="shared" si="21"/>
        <v>EUR10F11Y_Quote</v>
      </c>
      <c r="Q250" s="174"/>
      <c r="R250" s="106">
        <f>_xll.qlInterestRateIndexFixingDate(AA250,S250)</f>
        <v>46205</v>
      </c>
      <c r="S250" s="106">
        <f>_xll.qlCalendarAdvance(Calendar,SettlementDate,N250,"mf",TRUE,Trigger)</f>
        <v>46209</v>
      </c>
      <c r="T250" s="106">
        <f>_xll.qlInterestRateIndexMaturity(AA250,S250)</f>
        <v>50227</v>
      </c>
      <c r="U250" s="97">
        <f>_xll.qlIndexFixing(AA250,R250,TRUE,_xll.ohTrigger(Trigger,Trigger6M,InterestRatesTrigger))</f>
        <v>1.2254710309259542E-2</v>
      </c>
      <c r="V250" s="97">
        <f>_xll.qlQuoteValue(P250,_xll.ohTrigger(Trigger,Trigger6M,InterestRatesTrigger))</f>
        <v>1.2270000000000001E-2</v>
      </c>
      <c r="W250" s="94" t="b">
        <f t="shared" si="22"/>
        <v>1</v>
      </c>
      <c r="X250" s="124">
        <f t="shared" si="23"/>
        <v>-0.15289690740459549</v>
      </c>
      <c r="Y250" s="50" t="b">
        <f>ABS(X250/10000)&lt;=ABS('General Settings'!$D$32)</f>
        <v>1</v>
      </c>
      <c r="AA250" s="50" t="str">
        <f>_xll.qlSwapIndex(,,O250,SettlementDays,Currency,Calendar,FixedLegTenor,FixedLegBDC,FixedLegDayCounter,Index6M,DiscountingCurve,Permanent,Trigger,ObjectOverwrite)</f>
        <v>obj_006a0#0003</v>
      </c>
      <c r="AB250" s="50" t="str">
        <f>_xll.qlVanillaSwapFromSwapIndex(,AA250,R250)</f>
        <v>obj_007e2#0003</v>
      </c>
      <c r="AH250" s="50" t="str">
        <v/>
      </c>
    </row>
    <row r="251" spans="13:34" x14ac:dyDescent="0.2">
      <c r="M251" s="94" t="s">
        <v>155</v>
      </c>
      <c r="N251" s="94" t="s">
        <v>86</v>
      </c>
      <c r="O251" s="94" t="s">
        <v>87</v>
      </c>
      <c r="P251" s="94" t="str">
        <f t="shared" si="21"/>
        <v>EUR10F12Y_Quote</v>
      </c>
      <c r="Q251" s="174"/>
      <c r="R251" s="106">
        <f>_xll.qlInterestRateIndexFixingDate(AA251,S251)</f>
        <v>46205</v>
      </c>
      <c r="S251" s="106">
        <f>_xll.qlCalendarAdvance(Calendar,SettlementDate,N251,"mf",TRUE,Trigger)</f>
        <v>46209</v>
      </c>
      <c r="T251" s="106">
        <f>_xll.qlInterestRateIndexMaturity(AA251,S251)</f>
        <v>50592</v>
      </c>
      <c r="U251" s="97">
        <f>_xll.qlIndexFixing(AA251,R251,TRUE,_xll.ohTrigger(Trigger,Trigger6M,InterestRatesTrigger))</f>
        <v>1.2056640691882239E-2</v>
      </c>
      <c r="V251" s="97">
        <f>_xll.qlQuoteValue(P251,_xll.ohTrigger(Trigger,Trigger6M,InterestRatesTrigger))</f>
        <v>1.206E-2</v>
      </c>
      <c r="W251" s="94" t="b">
        <f t="shared" si="22"/>
        <v>1</v>
      </c>
      <c r="X251" s="124">
        <f t="shared" si="23"/>
        <v>-3.3593081177601264E-2</v>
      </c>
      <c r="Y251" s="50" t="b">
        <f>ABS(X251/10000)&lt;=ABS('General Settings'!$D$32)</f>
        <v>1</v>
      </c>
      <c r="AA251" s="50" t="str">
        <f>_xll.qlSwapIndex(,,O251,SettlementDays,Currency,Calendar,FixedLegTenor,FixedLegBDC,FixedLegDayCounter,Index6M,DiscountingCurve,Permanent,Trigger,ObjectOverwrite)</f>
        <v>obj_006ca#0003</v>
      </c>
      <c r="AB251" s="50" t="str">
        <f>_xll.qlVanillaSwapFromSwapIndex(,AA251,R251)</f>
        <v>obj_00813#0003</v>
      </c>
      <c r="AH251" s="50" t="str">
        <v/>
      </c>
    </row>
    <row r="252" spans="13:34" x14ac:dyDescent="0.2">
      <c r="M252" s="94" t="s">
        <v>155</v>
      </c>
      <c r="N252" s="94" t="s">
        <v>86</v>
      </c>
      <c r="O252" s="94" t="s">
        <v>113</v>
      </c>
      <c r="P252" s="94" t="str">
        <f t="shared" si="21"/>
        <v>EUR10F13Y_Quote</v>
      </c>
      <c r="Q252" s="174"/>
      <c r="R252" s="106">
        <f>_xll.qlInterestRateIndexFixingDate(AA252,S252)</f>
        <v>46205</v>
      </c>
      <c r="S252" s="106">
        <f>_xll.qlCalendarAdvance(Calendar,SettlementDate,N252,"mf",TRUE,Trigger)</f>
        <v>46209</v>
      </c>
      <c r="T252" s="106">
        <f>_xll.qlInterestRateIndexMaturity(AA252,S252)</f>
        <v>50957</v>
      </c>
      <c r="U252" s="97">
        <f>_xll.qlIndexFixing(AA252,R252,TRUE,_xll.ohTrigger(Trigger,Trigger6M,InterestRatesTrigger))</f>
        <v>1.1862460681799176E-2</v>
      </c>
      <c r="V252" s="97">
        <f>_xll.qlQuoteValue(P252,_xll.ohTrigger(Trigger,Trigger6M,InterestRatesTrigger))</f>
        <v>1.188E-2</v>
      </c>
      <c r="W252" s="94" t="b">
        <f t="shared" si="22"/>
        <v>1</v>
      </c>
      <c r="X252" s="124">
        <f t="shared" si="23"/>
        <v>-0.17539318200823772</v>
      </c>
      <c r="Y252" s="50" t="b">
        <f>ABS(X252/10000)&lt;=ABS('General Settings'!$D$32)</f>
        <v>1</v>
      </c>
      <c r="AA252" s="50" t="str">
        <f>_xll.qlSwapIndex(,,O252,SettlementDays,Currency,Calendar,FixedLegTenor,FixedLegBDC,FixedLegDayCounter,Index6M,DiscountingCurve,Permanent,Trigger,ObjectOverwrite)</f>
        <v>obj_005d7#0003</v>
      </c>
      <c r="AB252" s="50" t="str">
        <f>_xll.qlVanillaSwapFromSwapIndex(,AA252,R252)</f>
        <v>obj_00875#0003</v>
      </c>
      <c r="AH252" s="50" t="str">
        <v/>
      </c>
    </row>
    <row r="253" spans="13:34" x14ac:dyDescent="0.2">
      <c r="M253" s="94" t="s">
        <v>155</v>
      </c>
      <c r="N253" s="94" t="s">
        <v>86</v>
      </c>
      <c r="O253" s="94" t="s">
        <v>114</v>
      </c>
      <c r="P253" s="94" t="str">
        <f t="shared" si="21"/>
        <v>EUR10F14Y_Quote</v>
      </c>
      <c r="Q253" s="174"/>
      <c r="R253" s="106">
        <f>_xll.qlInterestRateIndexFixingDate(AA253,S253)</f>
        <v>46205</v>
      </c>
      <c r="S253" s="106">
        <f>_xll.qlCalendarAdvance(Calendar,SettlementDate,N253,"mf",TRUE,Trigger)</f>
        <v>46209</v>
      </c>
      <c r="T253" s="106">
        <f>_xll.qlInterestRateIndexMaturity(AA253,S253)</f>
        <v>51323</v>
      </c>
      <c r="U253" s="97">
        <f>_xll.qlIndexFixing(AA253,R253,TRUE,_xll.ohTrigger(Trigger,Trigger6M,InterestRatesTrigger))</f>
        <v>1.1674632543304688E-2</v>
      </c>
      <c r="V253" s="97">
        <f>_xll.qlQuoteValue(P253,_xll.ohTrigger(Trigger,Trigger6M,InterestRatesTrigger))</f>
        <v>1.1690000000000001E-2</v>
      </c>
      <c r="W253" s="94" t="b">
        <f t="shared" si="22"/>
        <v>1</v>
      </c>
      <c r="X253" s="124">
        <f t="shared" si="23"/>
        <v>-0.15367456695312282</v>
      </c>
      <c r="Y253" s="50" t="b">
        <f>ABS(X253/10000)&lt;=ABS('General Settings'!$D$32)</f>
        <v>1</v>
      </c>
      <c r="AA253" s="50" t="str">
        <f>_xll.qlSwapIndex(,,O253,SettlementDays,Currency,Calendar,FixedLegTenor,FixedLegBDC,FixedLegDayCounter,Index6M,DiscountingCurve,Permanent,Trigger,ObjectOverwrite)</f>
        <v>obj_005e8#0003</v>
      </c>
      <c r="AB253" s="50" t="str">
        <f>_xll.qlVanillaSwapFromSwapIndex(,AA253,R253)</f>
        <v>obj_00869#0003</v>
      </c>
      <c r="AH253" s="50" t="str">
        <v/>
      </c>
    </row>
    <row r="254" spans="13:34" x14ac:dyDescent="0.2">
      <c r="M254" s="94" t="s">
        <v>155</v>
      </c>
      <c r="N254" s="94" t="s">
        <v>86</v>
      </c>
      <c r="O254" s="94" t="s">
        <v>88</v>
      </c>
      <c r="P254" s="94" t="str">
        <f t="shared" si="21"/>
        <v>EUR10F15Y_Quote</v>
      </c>
      <c r="Q254" s="174"/>
      <c r="R254" s="106">
        <f>_xll.qlInterestRateIndexFixingDate(AA254,S254)</f>
        <v>46205</v>
      </c>
      <c r="S254" s="106">
        <f>_xll.qlCalendarAdvance(Calendar,SettlementDate,N254,"mf",TRUE,Trigger)</f>
        <v>46209</v>
      </c>
      <c r="T254" s="106">
        <f>_xll.qlInterestRateIndexMaturity(AA254,S254)</f>
        <v>51690</v>
      </c>
      <c r="U254" s="97">
        <f>_xll.qlIndexFixing(AA254,R254,TRUE,_xll.ohTrigger(Trigger,Trigger6M,InterestRatesTrigger))</f>
        <v>1.1490248102445415E-2</v>
      </c>
      <c r="V254" s="97">
        <f>_xll.qlQuoteValue(P254,_xll.ohTrigger(Trigger,Trigger6M,InterestRatesTrigger))</f>
        <v>1.1500000000000002E-2</v>
      </c>
      <c r="W254" s="94" t="b">
        <f t="shared" si="22"/>
        <v>1</v>
      </c>
      <c r="X254" s="124">
        <f t="shared" si="23"/>
        <v>-9.7518975545867609E-2</v>
      </c>
      <c r="Y254" s="50" t="b">
        <f>ABS(X254/10000)&lt;=ABS('General Settings'!$D$32)</f>
        <v>1</v>
      </c>
      <c r="AA254" s="50" t="str">
        <f>_xll.qlSwapIndex(,,O254,SettlementDays,Currency,Calendar,FixedLegTenor,FixedLegBDC,FixedLegDayCounter,Index6M,DiscountingCurve,Permanent,Trigger,ObjectOverwrite)</f>
        <v>obj_006e7#0003</v>
      </c>
      <c r="AB254" s="50" t="str">
        <f>_xll.qlVanillaSwapFromSwapIndex(,AA254,R254)</f>
        <v>obj_0078b#0003</v>
      </c>
      <c r="AH254" s="50" t="str">
        <v/>
      </c>
    </row>
    <row r="255" spans="13:34" x14ac:dyDescent="0.2">
      <c r="M255" s="94" t="s">
        <v>155</v>
      </c>
      <c r="N255" s="94" t="s">
        <v>86</v>
      </c>
      <c r="O255" s="94" t="s">
        <v>89</v>
      </c>
      <c r="P255" s="94" t="str">
        <f t="shared" si="21"/>
        <v>EUR10F20Y_Quote</v>
      </c>
      <c r="Q255" s="174"/>
      <c r="R255" s="106">
        <f>_xll.qlInterestRateIndexFixingDate(AA255,S255)</f>
        <v>46205</v>
      </c>
      <c r="S255" s="106">
        <f>_xll.qlCalendarAdvance(Calendar,SettlementDate,N255,"mf",TRUE,Trigger)</f>
        <v>46209</v>
      </c>
      <c r="T255" s="106">
        <f>_xll.qlInterestRateIndexMaturity(AA255,S255)</f>
        <v>53514</v>
      </c>
      <c r="U255" s="97">
        <f>_xll.qlIndexFixing(AA255,R255,TRUE,_xll.ohTrigger(Trigger,Trigger6M,InterestRatesTrigger))</f>
        <v>1.0699933657053762E-2</v>
      </c>
      <c r="V255" s="97">
        <f>_xll.qlQuoteValue(P255,_xll.ohTrigger(Trigger,Trigger6M,InterestRatesTrigger))</f>
        <v>1.0709999999999999E-2</v>
      </c>
      <c r="W255" s="94" t="b">
        <f t="shared" si="22"/>
        <v>1</v>
      </c>
      <c r="X255" s="124">
        <f t="shared" si="23"/>
        <v>-0.10066342946236928</v>
      </c>
      <c r="Y255" s="50" t="b">
        <f>ABS(X255/10000)&lt;=ABS('General Settings'!$D$32)</f>
        <v>1</v>
      </c>
      <c r="AA255" s="50" t="str">
        <f>_xll.qlSwapIndex(,,O255,SettlementDays,Currency,Calendar,FixedLegTenor,FixedLegBDC,FixedLegDayCounter,Index6M,DiscountingCurve,Permanent,Trigger,ObjectOverwrite)</f>
        <v>obj_0062e#0003</v>
      </c>
      <c r="AB255" s="50" t="str">
        <f>_xll.qlVanillaSwapFromSwapIndex(,AA255,R255)</f>
        <v>obj_00839#0003</v>
      </c>
      <c r="AH255" s="50" t="str">
        <v/>
      </c>
    </row>
    <row r="256" spans="13:34" x14ac:dyDescent="0.2">
      <c r="M256" s="94" t="s">
        <v>155</v>
      </c>
      <c r="N256" s="94" t="s">
        <v>86</v>
      </c>
      <c r="O256" s="94" t="s">
        <v>90</v>
      </c>
      <c r="P256" s="94" t="str">
        <f t="shared" si="21"/>
        <v>EUR10F25Y_Quote</v>
      </c>
      <c r="Q256" s="174"/>
      <c r="R256" s="106">
        <f>_xll.qlInterestRateIndexFixingDate(AA256,S256)</f>
        <v>46205</v>
      </c>
      <c r="S256" s="106">
        <f>_xll.qlCalendarAdvance(Calendar,SettlementDate,N256,"mf",TRUE,Trigger)</f>
        <v>46209</v>
      </c>
      <c r="T256" s="106">
        <f>_xll.qlInterestRateIndexMaturity(AA256,S256)</f>
        <v>55340</v>
      </c>
      <c r="U256" s="97">
        <f>_xll.qlIndexFixing(AA256,R256,TRUE,_xll.ohTrigger(Trigger,Trigger6M,InterestRatesTrigger))</f>
        <v>1.0149472653332069E-2</v>
      </c>
      <c r="V256" s="97">
        <f>_xll.qlQuoteValue(P256,_xll.ohTrigger(Trigger,Trigger6M,InterestRatesTrigger))</f>
        <v>1.0160000000000001E-2</v>
      </c>
      <c r="W256" s="94" t="b">
        <f t="shared" si="22"/>
        <v>1</v>
      </c>
      <c r="X256" s="124">
        <f t="shared" si="23"/>
        <v>-0.10527346667931967</v>
      </c>
      <c r="Y256" s="50" t="b">
        <f>ABS(X256/10000)&lt;=ABS('General Settings'!$D$32)</f>
        <v>1</v>
      </c>
      <c r="AA256" s="50" t="str">
        <f>_xll.qlSwapIndex(,,O256,SettlementDays,Currency,Calendar,FixedLegTenor,FixedLegBDC,FixedLegDayCounter,Index6M,DiscountingCurve,Permanent,Trigger,ObjectOverwrite)</f>
        <v>obj_00716#0003</v>
      </c>
      <c r="AB256" s="50" t="str">
        <f>_xll.qlVanillaSwapFromSwapIndex(,AA256,R256)</f>
        <v>obj_007a9#0003</v>
      </c>
      <c r="AH256" s="50" t="str">
        <v/>
      </c>
    </row>
    <row r="257" spans="13:34" x14ac:dyDescent="0.2">
      <c r="M257" s="94" t="s">
        <v>155</v>
      </c>
      <c r="N257" s="94" t="s">
        <v>86</v>
      </c>
      <c r="O257" s="94" t="s">
        <v>92</v>
      </c>
      <c r="P257" s="94" t="str">
        <f t="shared" si="21"/>
        <v>EUR10F30Y_Quote</v>
      </c>
      <c r="Q257" s="174"/>
      <c r="R257" s="106">
        <f>_xll.qlInterestRateIndexFixingDate(AA257,S257)</f>
        <v>46205</v>
      </c>
      <c r="S257" s="106">
        <f>_xll.qlCalendarAdvance(Calendar,SettlementDate,N257,"mf",TRUE,Trigger)</f>
        <v>46209</v>
      </c>
      <c r="T257" s="106">
        <f>_xll.qlInterestRateIndexMaturity(AA257,S257)</f>
        <v>57167</v>
      </c>
      <c r="U257" s="97">
        <f>_xll.qlIndexFixing(AA257,R257,TRUE,_xll.ohTrigger(Trigger,Trigger6M,InterestRatesTrigger))</f>
        <v>9.7077723630705232E-3</v>
      </c>
      <c r="V257" s="97">
        <f>_xll.qlQuoteValue(P257,_xll.ohTrigger(Trigger,Trigger6M,InterestRatesTrigger))</f>
        <v>9.7199999999999995E-3</v>
      </c>
      <c r="W257" s="94" t="b">
        <f t="shared" si="22"/>
        <v>1</v>
      </c>
      <c r="X257" s="124">
        <f t="shared" si="23"/>
        <v>-0.12227636929476246</v>
      </c>
      <c r="Y257" s="131" t="b">
        <f>ABS(X257/10000)&lt;=ABS('General Settings'!$D$32)</f>
        <v>1</v>
      </c>
      <c r="AA257" s="50" t="str">
        <f>_xll.qlSwapIndex(,,O257,SettlementDays,Currency,Calendar,FixedLegTenor,FixedLegBDC,FixedLegDayCounter,Index6M,DiscountingCurve,Permanent,Trigger,ObjectOverwrite)</f>
        <v>obj_00668#0003</v>
      </c>
      <c r="AB257" s="50" t="str">
        <f>_xll.qlVanillaSwapFromSwapIndex(,AA257,R257)</f>
        <v>obj_00803#0003</v>
      </c>
      <c r="AH257" s="50" t="str">
        <v/>
      </c>
    </row>
    <row r="258" spans="13:34" x14ac:dyDescent="0.2">
      <c r="M258" s="163" t="s">
        <v>155</v>
      </c>
      <c r="N258" s="163" t="s">
        <v>112</v>
      </c>
      <c r="O258" s="163" t="s">
        <v>33</v>
      </c>
      <c r="P258" s="163" t="str">
        <f t="shared" si="21"/>
        <v>EUR11F1Y_Quote</v>
      </c>
      <c r="Q258" s="178"/>
      <c r="R258" s="164">
        <f>_xll.qlInterestRateIndexFixingDate(AA258,S258)</f>
        <v>46569</v>
      </c>
      <c r="S258" s="164">
        <f>_xll.qlCalendarAdvance(Calendar,SettlementDate,N258,"mf",TRUE,Trigger)</f>
        <v>46573</v>
      </c>
      <c r="T258" s="164">
        <f>_xll.qlInterestRateIndexMaturity(AA258,S258)</f>
        <v>46939</v>
      </c>
      <c r="U258" s="165">
        <f>_xll.qlIndexFixing(AA258,R258,TRUE,_xll.ohTrigger(Trigger,Trigger6M,InterestRatesTrigger))</f>
        <v>1.3492224720663167E-2</v>
      </c>
      <c r="V258" s="165">
        <f>_xll.qlQuoteValue(P258,_xll.ohTrigger(Trigger,Trigger6M,InterestRatesTrigger))</f>
        <v>1.345E-2</v>
      </c>
      <c r="W258" s="163" t="b">
        <f t="shared" si="22"/>
        <v>1</v>
      </c>
      <c r="X258" s="166">
        <f t="shared" si="23"/>
        <v>0.42224720663166726</v>
      </c>
      <c r="Y258" s="123" t="b">
        <f>ABS(X258/10000)&lt;=ABS('General Settings'!$D$32)</f>
        <v>1</v>
      </c>
      <c r="AA258" s="50" t="str">
        <f>_xll.qlSwapIndex(,,O258,SettlementDays,Currency,Calendar,FixedLegTenor,FixedLegBDC,FixedLegDayCounter,Index6M,DiscountingCurve,Permanent,Trigger,ObjectOverwrite)</f>
        <v>obj_00738#0003</v>
      </c>
      <c r="AB258" s="50" t="str">
        <f>_xll.qlVanillaSwapFromSwapIndex(,AA258,R258)</f>
        <v>obj_007d5#0003</v>
      </c>
      <c r="AH258" s="50" t="str">
        <v/>
      </c>
    </row>
    <row r="259" spans="13:34" x14ac:dyDescent="0.2">
      <c r="M259" s="94" t="s">
        <v>155</v>
      </c>
      <c r="N259" s="94" t="s">
        <v>112</v>
      </c>
      <c r="O259" s="94" t="s">
        <v>78</v>
      </c>
      <c r="P259" s="94" t="str">
        <f t="shared" si="21"/>
        <v>EUR11F2Y_Quote</v>
      </c>
      <c r="Q259" s="174"/>
      <c r="R259" s="106">
        <f>_xll.qlInterestRateIndexFixingDate(AA259,S259)</f>
        <v>46569</v>
      </c>
      <c r="S259" s="106">
        <f>_xll.qlCalendarAdvance(Calendar,SettlementDate,N259,"mf",TRUE,Trigger)</f>
        <v>46573</v>
      </c>
      <c r="T259" s="106">
        <f>_xll.qlInterestRateIndexMaturity(AA259,S259)</f>
        <v>47304</v>
      </c>
      <c r="U259" s="97">
        <f>_xll.qlIndexFixing(AA259,R259,TRUE,_xll.ohTrigger(Trigger,Trigger6M,InterestRatesTrigger))</f>
        <v>1.3533005358781674E-2</v>
      </c>
      <c r="V259" s="97">
        <f>_xll.qlQuoteValue(P259,_xll.ohTrigger(Trigger,Trigger6M,InterestRatesTrigger))</f>
        <v>1.3420000000000001E-2</v>
      </c>
      <c r="W259" s="94" t="b">
        <f t="shared" si="22"/>
        <v>1</v>
      </c>
      <c r="X259" s="124">
        <f t="shared" si="23"/>
        <v>1.1300535878167213</v>
      </c>
      <c r="Y259" s="50" t="b">
        <f>ABS(X259/10000)&lt;=ABS('General Settings'!$D$32)</f>
        <v>1</v>
      </c>
      <c r="AA259" s="50" t="str">
        <f>_xll.qlSwapIndex(,,O259,SettlementDays,Currency,Calendar,FixedLegTenor,FixedLegBDC,FixedLegDayCounter,Index6M,DiscountingCurve,Permanent,Trigger,ObjectOverwrite)</f>
        <v>obj_0074d#0003</v>
      </c>
      <c r="AB259" s="50" t="str">
        <f>_xll.qlVanillaSwapFromSwapIndex(,AA259,R259)</f>
        <v>obj_00889#0003</v>
      </c>
      <c r="AH259" s="50" t="str">
        <v/>
      </c>
    </row>
    <row r="260" spans="13:34" x14ac:dyDescent="0.2">
      <c r="M260" s="94" t="s">
        <v>155</v>
      </c>
      <c r="N260" s="94" t="s">
        <v>112</v>
      </c>
      <c r="O260" s="94" t="s">
        <v>79</v>
      </c>
      <c r="P260" s="94" t="str">
        <f t="shared" si="21"/>
        <v>EUR11F3Y_Quote</v>
      </c>
      <c r="Q260" s="174"/>
      <c r="R260" s="106">
        <f>_xll.qlInterestRateIndexFixingDate(AA260,S260)</f>
        <v>46569</v>
      </c>
      <c r="S260" s="106">
        <f>_xll.qlCalendarAdvance(Calendar,SettlementDate,N260,"mf",TRUE,Trigger)</f>
        <v>46573</v>
      </c>
      <c r="T260" s="106">
        <f>_xll.qlInterestRateIndexMaturity(AA260,S260)</f>
        <v>47669</v>
      </c>
      <c r="U260" s="97">
        <f>_xll.qlIndexFixing(AA260,R260,TRUE,_xll.ohTrigger(Trigger,Trigger6M,InterestRatesTrigger))</f>
        <v>1.3499010723849451E-2</v>
      </c>
      <c r="V260" s="97">
        <f>_xll.qlQuoteValue(P260,_xll.ohTrigger(Trigger,Trigger6M,InterestRatesTrigger))</f>
        <v>1.341E-2</v>
      </c>
      <c r="W260" s="94" t="b">
        <f t="shared" si="22"/>
        <v>1</v>
      </c>
      <c r="X260" s="124">
        <f t="shared" si="23"/>
        <v>0.89010723849451345</v>
      </c>
      <c r="Y260" s="50" t="b">
        <f>ABS(X260/10000)&lt;=ABS('General Settings'!$D$32)</f>
        <v>1</v>
      </c>
      <c r="AA260" s="50" t="str">
        <f>_xll.qlSwapIndex(,,O260,SettlementDays,Currency,Calendar,FixedLegTenor,FixedLegBDC,FixedLegDayCounter,Index6M,DiscountingCurve,Permanent,Trigger,ObjectOverwrite)</f>
        <v>obj_006d3#0003</v>
      </c>
      <c r="AB260" s="50" t="str">
        <f>_xll.qlVanillaSwapFromSwapIndex(,AA260,R260)</f>
        <v>obj_007b8#0003</v>
      </c>
      <c r="AH260" s="50" t="str">
        <v/>
      </c>
    </row>
    <row r="261" spans="13:34" x14ac:dyDescent="0.2">
      <c r="M261" s="94" t="s">
        <v>155</v>
      </c>
      <c r="N261" s="94" t="s">
        <v>112</v>
      </c>
      <c r="O261" s="94" t="s">
        <v>80</v>
      </c>
      <c r="P261" s="94" t="str">
        <f t="shared" si="21"/>
        <v>EUR11F4Y_Quote</v>
      </c>
      <c r="Q261" s="174"/>
      <c r="R261" s="106">
        <f>_xll.qlInterestRateIndexFixingDate(AA261,S261)</f>
        <v>46569</v>
      </c>
      <c r="S261" s="106">
        <f>_xll.qlCalendarAdvance(Calendar,SettlementDate,N261,"mf",TRUE,Trigger)</f>
        <v>46573</v>
      </c>
      <c r="T261" s="106">
        <f>_xll.qlInterestRateIndexMaturity(AA261,S261)</f>
        <v>48036</v>
      </c>
      <c r="U261" s="97">
        <f>_xll.qlIndexFixing(AA261,R261,TRUE,_xll.ohTrigger(Trigger,Trigger6M,InterestRatesTrigger))</f>
        <v>1.3400838198284857E-2</v>
      </c>
      <c r="V261" s="97">
        <f>_xll.qlQuoteValue(P261,_xll.ohTrigger(Trigger,Trigger6M,InterestRatesTrigger))</f>
        <v>1.34E-2</v>
      </c>
      <c r="W261" s="94" t="b">
        <f t="shared" si="22"/>
        <v>1</v>
      </c>
      <c r="X261" s="124">
        <f t="shared" si="23"/>
        <v>8.3819828485681702E-3</v>
      </c>
      <c r="Y261" s="50" t="b">
        <f>ABS(X261/10000)&lt;=ABS('General Settings'!$D$32)</f>
        <v>1</v>
      </c>
      <c r="AA261" s="50" t="str">
        <f>_xll.qlSwapIndex(,,O261,SettlementDays,Currency,Calendar,FixedLegTenor,FixedLegBDC,FixedLegDayCounter,Index6M,DiscountingCurve,Permanent,Trigger,ObjectOverwrite)</f>
        <v>obj_006cb#0003</v>
      </c>
      <c r="AB261" s="50" t="str">
        <f>_xll.qlVanillaSwapFromSwapIndex(,AA261,R261)</f>
        <v>obj_00896#0003</v>
      </c>
      <c r="AH261" s="50" t="str">
        <v/>
      </c>
    </row>
    <row r="262" spans="13:34" x14ac:dyDescent="0.2">
      <c r="M262" s="94" t="s">
        <v>155</v>
      </c>
      <c r="N262" s="94" t="s">
        <v>112</v>
      </c>
      <c r="O262" s="94" t="s">
        <v>81</v>
      </c>
      <c r="P262" s="94" t="str">
        <f t="shared" si="21"/>
        <v>EUR11F5Y_Quote</v>
      </c>
      <c r="Q262" s="174"/>
      <c r="R262" s="106">
        <f>_xll.qlInterestRateIndexFixingDate(AA262,S262)</f>
        <v>46569</v>
      </c>
      <c r="S262" s="106">
        <f>_xll.qlCalendarAdvance(Calendar,SettlementDate,N262,"mf",TRUE,Trigger)</f>
        <v>46573</v>
      </c>
      <c r="T262" s="106">
        <f>_xll.qlInterestRateIndexMaturity(AA262,S262)</f>
        <v>48400</v>
      </c>
      <c r="U262" s="97">
        <f>_xll.qlIndexFixing(AA262,R262,TRUE,_xll.ohTrigger(Trigger,Trigger6M,InterestRatesTrigger))</f>
        <v>1.3258380783085258E-2</v>
      </c>
      <c r="V262" s="97">
        <f>_xll.qlQuoteValue(P262,_xll.ohTrigger(Trigger,Trigger6M,InterestRatesTrigger))</f>
        <v>1.3260000000000001E-2</v>
      </c>
      <c r="W262" s="94" t="b">
        <f t="shared" si="22"/>
        <v>1</v>
      </c>
      <c r="X262" s="124">
        <f t="shared" si="23"/>
        <v>-1.619216914742691E-2</v>
      </c>
      <c r="Y262" s="50" t="b">
        <f>ABS(X262/10000)&lt;=ABS('General Settings'!$D$32)</f>
        <v>1</v>
      </c>
      <c r="AA262" s="50" t="str">
        <f>_xll.qlSwapIndex(,,O262,SettlementDays,Currency,Calendar,FixedLegTenor,FixedLegBDC,FixedLegDayCounter,Index6M,DiscountingCurve,Permanent,Trigger,ObjectOverwrite)</f>
        <v>obj_005ff#0003</v>
      </c>
      <c r="AB262" s="50" t="str">
        <f>_xll.qlVanillaSwapFromSwapIndex(,AA262,R262)</f>
        <v>obj_0089f#0003</v>
      </c>
      <c r="AH262" s="50" t="str">
        <v/>
      </c>
    </row>
    <row r="263" spans="13:34" x14ac:dyDescent="0.2">
      <c r="M263" s="94" t="s">
        <v>155</v>
      </c>
      <c r="N263" s="94" t="s">
        <v>112</v>
      </c>
      <c r="O263" s="94" t="s">
        <v>82</v>
      </c>
      <c r="P263" s="94" t="str">
        <f t="shared" si="21"/>
        <v>EUR11F6Y_Quote</v>
      </c>
      <c r="Q263" s="174"/>
      <c r="R263" s="106">
        <f>_xll.qlInterestRateIndexFixingDate(AA263,S263)</f>
        <v>46569</v>
      </c>
      <c r="S263" s="106">
        <f>_xll.qlCalendarAdvance(Calendar,SettlementDate,N263,"mf",TRUE,Trigger)</f>
        <v>46573</v>
      </c>
      <c r="T263" s="106">
        <f>_xll.qlInterestRateIndexMaturity(AA263,S263)</f>
        <v>48765</v>
      </c>
      <c r="U263" s="97">
        <f>_xll.qlIndexFixing(AA263,R263,TRUE,_xll.ohTrigger(Trigger,Trigger6M,InterestRatesTrigger))</f>
        <v>1.3069146725016467E-2</v>
      </c>
      <c r="V263" s="97">
        <f>_xll.qlQuoteValue(P263,_xll.ohTrigger(Trigger,Trigger6M,InterestRatesTrigger))</f>
        <v>1.3080000000000001E-2</v>
      </c>
      <c r="W263" s="94" t="b">
        <f t="shared" si="22"/>
        <v>1</v>
      </c>
      <c r="X263" s="124">
        <f t="shared" si="23"/>
        <v>-0.10853274983534111</v>
      </c>
      <c r="Y263" s="50" t="b">
        <f>ABS(X263/10000)&lt;=ABS('General Settings'!$D$32)</f>
        <v>1</v>
      </c>
      <c r="AA263" s="50" t="str">
        <f>_xll.qlSwapIndex(,,O263,SettlementDays,Currency,Calendar,FixedLegTenor,FixedLegBDC,FixedLegDayCounter,Index6M,DiscountingCurve,Permanent,Trigger,ObjectOverwrite)</f>
        <v>obj_006bd#0003</v>
      </c>
      <c r="AB263" s="50" t="str">
        <f>_xll.qlVanillaSwapFromSwapIndex(,AA263,R263)</f>
        <v>obj_00812#0003</v>
      </c>
      <c r="AH263" s="50" t="str">
        <v/>
      </c>
    </row>
    <row r="264" spans="13:34" x14ac:dyDescent="0.2">
      <c r="M264" s="94" t="s">
        <v>155</v>
      </c>
      <c r="N264" s="94" t="s">
        <v>112</v>
      </c>
      <c r="O264" s="94" t="s">
        <v>83</v>
      </c>
      <c r="P264" s="94" t="str">
        <f t="shared" si="21"/>
        <v>EUR11F7Y_Quote</v>
      </c>
      <c r="Q264" s="174"/>
      <c r="R264" s="106">
        <f>_xll.qlInterestRateIndexFixingDate(AA264,S264)</f>
        <v>46569</v>
      </c>
      <c r="S264" s="106">
        <f>_xll.qlCalendarAdvance(Calendar,SettlementDate,N264,"mf",TRUE,Trigger)</f>
        <v>46573</v>
      </c>
      <c r="T264" s="106">
        <f>_xll.qlInterestRateIndexMaturity(AA264,S264)</f>
        <v>49130</v>
      </c>
      <c r="U264" s="97">
        <f>_xll.qlIndexFixing(AA264,R264,TRUE,_xll.ohTrigger(Trigger,Trigger6M,InterestRatesTrigger))</f>
        <v>1.2855767765933153E-2</v>
      </c>
      <c r="V264" s="97">
        <f>_xll.qlQuoteValue(P264,_xll.ohTrigger(Trigger,Trigger6M,InterestRatesTrigger))</f>
        <v>1.2849999999999999E-2</v>
      </c>
      <c r="W264" s="94" t="b">
        <f t="shared" si="22"/>
        <v>1</v>
      </c>
      <c r="X264" s="124">
        <f t="shared" si="23"/>
        <v>5.7677659331539788E-2</v>
      </c>
      <c r="Y264" s="50" t="b">
        <f>ABS(X264/10000)&lt;=ABS('General Settings'!$D$32)</f>
        <v>1</v>
      </c>
      <c r="AA264" s="50" t="str">
        <f>_xll.qlSwapIndex(,,O264,SettlementDays,Currency,Calendar,FixedLegTenor,FixedLegBDC,FixedLegDayCounter,Index6M,DiscountingCurve,Permanent,Trigger,ObjectOverwrite)</f>
        <v>obj_005cd#0003</v>
      </c>
      <c r="AB264" s="50" t="str">
        <f>_xll.qlVanillaSwapFromSwapIndex(,AA264,R264)</f>
        <v>obj_00853#0003</v>
      </c>
      <c r="AH264" s="50" t="str">
        <v/>
      </c>
    </row>
    <row r="265" spans="13:34" x14ac:dyDescent="0.2">
      <c r="M265" s="94" t="s">
        <v>155</v>
      </c>
      <c r="N265" s="94" t="s">
        <v>112</v>
      </c>
      <c r="O265" s="94" t="s">
        <v>84</v>
      </c>
      <c r="P265" s="94" t="str">
        <f t="shared" si="21"/>
        <v>EUR11F8Y_Quote</v>
      </c>
      <c r="Q265" s="174"/>
      <c r="R265" s="106">
        <f>_xll.qlInterestRateIndexFixingDate(AA265,S265)</f>
        <v>46569</v>
      </c>
      <c r="S265" s="106">
        <f>_xll.qlCalendarAdvance(Calendar,SettlementDate,N265,"mf",TRUE,Trigger)</f>
        <v>46573</v>
      </c>
      <c r="T265" s="106">
        <f>_xll.qlInterestRateIndexMaturity(AA265,S265)</f>
        <v>49495</v>
      </c>
      <c r="U265" s="97">
        <f>_xll.qlIndexFixing(AA265,R265,TRUE,_xll.ohTrigger(Trigger,Trigger6M,InterestRatesTrigger))</f>
        <v>1.2630219691723697E-2</v>
      </c>
      <c r="V265" s="97">
        <f>_xll.qlQuoteValue(P265,_xll.ohTrigger(Trigger,Trigger6M,InterestRatesTrigger))</f>
        <v>1.264E-2</v>
      </c>
      <c r="W265" s="94" t="b">
        <f t="shared" si="22"/>
        <v>1</v>
      </c>
      <c r="X265" s="124">
        <f t="shared" si="23"/>
        <v>-9.7803082763029542E-2</v>
      </c>
      <c r="Y265" s="50" t="b">
        <f>ABS(X265/10000)&lt;=ABS('General Settings'!$D$32)</f>
        <v>1</v>
      </c>
      <c r="AA265" s="50" t="str">
        <f>_xll.qlSwapIndex(,,O265,SettlementDays,Currency,Calendar,FixedLegTenor,FixedLegBDC,FixedLegDayCounter,Index6M,DiscountingCurve,Permanent,Trigger,ObjectOverwrite)</f>
        <v>obj_00650#0003</v>
      </c>
      <c r="AB265" s="50" t="str">
        <f>_xll.qlVanillaSwapFromSwapIndex(,AA265,R265)</f>
        <v>obj_007b1#0003</v>
      </c>
      <c r="AH265" s="50" t="str">
        <v/>
      </c>
    </row>
    <row r="266" spans="13:34" x14ac:dyDescent="0.2">
      <c r="M266" s="94" t="s">
        <v>155</v>
      </c>
      <c r="N266" s="94" t="s">
        <v>112</v>
      </c>
      <c r="O266" s="94" t="s">
        <v>85</v>
      </c>
      <c r="P266" s="94" t="str">
        <f t="shared" si="21"/>
        <v>EUR11F9Y_Quote</v>
      </c>
      <c r="Q266" s="174"/>
      <c r="R266" s="106">
        <f>_xll.qlInterestRateIndexFixingDate(AA266,S266)</f>
        <v>46569</v>
      </c>
      <c r="S266" s="106">
        <f>_xll.qlCalendarAdvance(Calendar,SettlementDate,N266,"mf",TRUE,Trigger)</f>
        <v>46573</v>
      </c>
      <c r="T266" s="106">
        <f>_xll.qlInterestRateIndexMaturity(AA266,S266)</f>
        <v>49863</v>
      </c>
      <c r="U266" s="97">
        <f>_xll.qlIndexFixing(AA266,R266,TRUE,_xll.ohTrigger(Trigger,Trigger6M,InterestRatesTrigger))</f>
        <v>1.24056148988991E-2</v>
      </c>
      <c r="V266" s="97">
        <f>_xll.qlQuoteValue(P266,_xll.ohTrigger(Trigger,Trigger6M,InterestRatesTrigger))</f>
        <v>1.2410000000000001E-2</v>
      </c>
      <c r="W266" s="94" t="b">
        <f t="shared" si="22"/>
        <v>1</v>
      </c>
      <c r="X266" s="124">
        <f t="shared" si="23"/>
        <v>-4.3851011009010676E-2</v>
      </c>
      <c r="Y266" s="50" t="b">
        <f>ABS(X266/10000)&lt;=ABS('General Settings'!$D$32)</f>
        <v>1</v>
      </c>
      <c r="AA266" s="50" t="str">
        <f>_xll.qlSwapIndex(,,O266,SettlementDays,Currency,Calendar,FixedLegTenor,FixedLegBDC,FixedLegDayCounter,Index6M,DiscountingCurve,Permanent,Trigger,ObjectOverwrite)</f>
        <v>obj_0066d#0003</v>
      </c>
      <c r="AB266" s="50" t="str">
        <f>_xll.qlVanillaSwapFromSwapIndex(,AA266,R266)</f>
        <v>obj_00890#0003</v>
      </c>
      <c r="AH266" s="50" t="str">
        <v/>
      </c>
    </row>
    <row r="267" spans="13:34" x14ac:dyDescent="0.2">
      <c r="M267" s="94" t="s">
        <v>155</v>
      </c>
      <c r="N267" s="94" t="s">
        <v>112</v>
      </c>
      <c r="O267" s="94" t="s">
        <v>86</v>
      </c>
      <c r="P267" s="94" t="str">
        <f t="shared" si="21"/>
        <v>EUR11F10Y_Quote</v>
      </c>
      <c r="Q267" s="174"/>
      <c r="R267" s="106">
        <f>_xll.qlInterestRateIndexFixingDate(AA267,S267)</f>
        <v>46569</v>
      </c>
      <c r="S267" s="106">
        <f>_xll.qlCalendarAdvance(Calendar,SettlementDate,N267,"mf",TRUE,Trigger)</f>
        <v>46573</v>
      </c>
      <c r="T267" s="106">
        <f>_xll.qlInterestRateIndexMaturity(AA267,S267)</f>
        <v>50227</v>
      </c>
      <c r="U267" s="97">
        <f>_xll.qlIndexFixing(AA267,R267,TRUE,_xll.ohTrigger(Trigger,Trigger6M,InterestRatesTrigger))</f>
        <v>1.218740094477623E-2</v>
      </c>
      <c r="V267" s="97">
        <f>_xll.qlQuoteValue(P267,_xll.ohTrigger(Trigger,Trigger6M,InterestRatesTrigger))</f>
        <v>1.2190000000000001E-2</v>
      </c>
      <c r="W267" s="94" t="b">
        <f t="shared" si="22"/>
        <v>1</v>
      </c>
      <c r="X267" s="124">
        <f t="shared" si="23"/>
        <v>-2.5990552237706993E-2</v>
      </c>
      <c r="Y267" s="50" t="b">
        <f>ABS(X267/10000)&lt;=ABS('General Settings'!$D$32)</f>
        <v>1</v>
      </c>
      <c r="AA267" s="50" t="str">
        <f>_xll.qlSwapIndex(,,O267,SettlementDays,Currency,Calendar,FixedLegTenor,FixedLegBDC,FixedLegDayCounter,Index6M,DiscountingCurve,Permanent,Trigger,ObjectOverwrite)</f>
        <v>obj_006a3#0003</v>
      </c>
      <c r="AB267" s="50" t="str">
        <f>_xll.qlVanillaSwapFromSwapIndex(,AA267,R267)</f>
        <v>obj_00814#0003</v>
      </c>
      <c r="AH267" s="50" t="str">
        <v/>
      </c>
    </row>
    <row r="268" spans="13:34" x14ac:dyDescent="0.2">
      <c r="M268" s="94" t="s">
        <v>155</v>
      </c>
      <c r="N268" s="94" t="s">
        <v>112</v>
      </c>
      <c r="O268" s="94" t="s">
        <v>112</v>
      </c>
      <c r="P268" s="94" t="str">
        <f t="shared" si="21"/>
        <v>EUR11F11Y_Quote</v>
      </c>
      <c r="Q268" s="174"/>
      <c r="R268" s="106">
        <f>_xll.qlInterestRateIndexFixingDate(AA268,S268)</f>
        <v>46569</v>
      </c>
      <c r="S268" s="106">
        <f>_xll.qlCalendarAdvance(Calendar,SettlementDate,N268,"mf",TRUE,Trigger)</f>
        <v>46573</v>
      </c>
      <c r="T268" s="106">
        <f>_xll.qlInterestRateIndexMaturity(AA268,S268)</f>
        <v>50591</v>
      </c>
      <c r="U268" s="97">
        <f>_xll.qlIndexFixing(AA268,R268,TRUE,_xll.ohTrigger(Trigger,Trigger6M,InterestRatesTrigger))</f>
        <v>1.1976518608318536E-2</v>
      </c>
      <c r="V268" s="97">
        <f>_xll.qlQuoteValue(P268,_xll.ohTrigger(Trigger,Trigger6M,InterestRatesTrigger))</f>
        <v>1.1970000000000001E-2</v>
      </c>
      <c r="W268" s="94" t="b">
        <f t="shared" si="22"/>
        <v>1</v>
      </c>
      <c r="X268" s="124">
        <f t="shared" si="23"/>
        <v>6.5186083185349297E-2</v>
      </c>
      <c r="Y268" s="50" t="b">
        <f>ABS(X268/10000)&lt;=ABS('General Settings'!$D$32)</f>
        <v>1</v>
      </c>
      <c r="AA268" s="50" t="str">
        <f>_xll.qlSwapIndex(,,O268,SettlementDays,Currency,Calendar,FixedLegTenor,FixedLegBDC,FixedLegDayCounter,Index6M,DiscountingCurve,Permanent,Trigger,ObjectOverwrite)</f>
        <v>obj_006c7#0003</v>
      </c>
      <c r="AB268" s="50" t="str">
        <f>_xll.qlVanillaSwapFromSwapIndex(,AA268,R268)</f>
        <v>obj_00792#0003</v>
      </c>
      <c r="AH268" s="50" t="str">
        <v/>
      </c>
    </row>
    <row r="269" spans="13:34" x14ac:dyDescent="0.2">
      <c r="M269" s="94" t="s">
        <v>155</v>
      </c>
      <c r="N269" s="94" t="s">
        <v>112</v>
      </c>
      <c r="O269" s="94" t="s">
        <v>87</v>
      </c>
      <c r="P269" s="94" t="str">
        <f t="shared" si="21"/>
        <v>EUR11F12Y_Quote</v>
      </c>
      <c r="Q269" s="174"/>
      <c r="R269" s="106">
        <f>_xll.qlInterestRateIndexFixingDate(AA269,S269)</f>
        <v>46569</v>
      </c>
      <c r="S269" s="106">
        <f>_xll.qlCalendarAdvance(Calendar,SettlementDate,N269,"mf",TRUE,Trigger)</f>
        <v>46573</v>
      </c>
      <c r="T269" s="106">
        <f>_xll.qlInterestRateIndexMaturity(AA269,S269)</f>
        <v>50956</v>
      </c>
      <c r="U269" s="97">
        <f>_xll.qlIndexFixing(AA269,R269,TRUE,_xll.ohTrigger(Trigger,Trigger6M,InterestRatesTrigger))</f>
        <v>1.1771324377351533E-2</v>
      </c>
      <c r="V269" s="97">
        <f>_xll.qlQuoteValue(P269,_xll.ohTrigger(Trigger,Trigger6M,InterestRatesTrigger))</f>
        <v>1.1779999999999999E-2</v>
      </c>
      <c r="W269" s="94" t="b">
        <f t="shared" si="22"/>
        <v>1</v>
      </c>
      <c r="X269" s="124">
        <f t="shared" si="23"/>
        <v>-8.6756226484654281E-2</v>
      </c>
      <c r="Y269" s="50" t="b">
        <f>ABS(X269/10000)&lt;=ABS('General Settings'!$D$32)</f>
        <v>1</v>
      </c>
      <c r="AA269" s="50" t="str">
        <f>_xll.qlSwapIndex(,,O269,SettlementDays,Currency,Calendar,FixedLegTenor,FixedLegBDC,FixedLegDayCounter,Index6M,DiscountingCurve,Permanent,Trigger,ObjectOverwrite)</f>
        <v>obj_005a2#0003</v>
      </c>
      <c r="AB269" s="50" t="str">
        <f>_xll.qlVanillaSwapFromSwapIndex(,AA269,R269)</f>
        <v>obj_0089c#0003</v>
      </c>
      <c r="AH269" s="50" t="str">
        <v/>
      </c>
    </row>
    <row r="270" spans="13:34" x14ac:dyDescent="0.2">
      <c r="M270" s="94" t="s">
        <v>155</v>
      </c>
      <c r="N270" s="94" t="s">
        <v>112</v>
      </c>
      <c r="O270" s="94" t="s">
        <v>113</v>
      </c>
      <c r="P270" s="94" t="str">
        <f t="shared" ref="P270:P333" si="24">Currency&amp;SUBSTITUTE(N270,"Y","F")&amp;O270&amp;QuoteSuffix</f>
        <v>EUR11F13Y_Quote</v>
      </c>
      <c r="Q270" s="174"/>
      <c r="R270" s="106">
        <f>_xll.qlInterestRateIndexFixingDate(AA270,S270)</f>
        <v>46569</v>
      </c>
      <c r="S270" s="106">
        <f>_xll.qlCalendarAdvance(Calendar,SettlementDate,N270,"mf",TRUE,Trigger)</f>
        <v>46573</v>
      </c>
      <c r="T270" s="106">
        <f>_xll.qlInterestRateIndexMaturity(AA270,S270)</f>
        <v>51322</v>
      </c>
      <c r="U270" s="97">
        <f>_xll.qlIndexFixing(AA270,R270,TRUE,_xll.ohTrigger(Trigger,Trigger6M,InterestRatesTrigger))</f>
        <v>1.1574552050436187E-2</v>
      </c>
      <c r="V270" s="97">
        <f>_xll.qlQuoteValue(P270,_xll.ohTrigger(Trigger,Trigger6M,InterestRatesTrigger))</f>
        <v>1.159E-2</v>
      </c>
      <c r="W270" s="94" t="b">
        <f t="shared" si="22"/>
        <v>1</v>
      </c>
      <c r="X270" s="124">
        <f t="shared" si="23"/>
        <v>-0.15447949563813027</v>
      </c>
      <c r="Y270" s="50" t="b">
        <f>ABS(X270/10000)&lt;=ABS('General Settings'!$D$32)</f>
        <v>1</v>
      </c>
      <c r="AA270" s="50" t="str">
        <f>_xll.qlSwapIndex(,,O270,SettlementDays,Currency,Calendar,FixedLegTenor,FixedLegBDC,FixedLegDayCounter,Index6M,DiscountingCurve,Permanent,Trigger,ObjectOverwrite)</f>
        <v>obj_00652#0003</v>
      </c>
      <c r="AB270" s="50" t="str">
        <f>_xll.qlVanillaSwapFromSwapIndex(,AA270,R270)</f>
        <v>obj_0081d#0003</v>
      </c>
      <c r="AH270" s="50" t="str">
        <v/>
      </c>
    </row>
    <row r="271" spans="13:34" x14ac:dyDescent="0.2">
      <c r="M271" s="94" t="s">
        <v>155</v>
      </c>
      <c r="N271" s="94" t="s">
        <v>112</v>
      </c>
      <c r="O271" s="94" t="s">
        <v>114</v>
      </c>
      <c r="P271" s="94" t="str">
        <f t="shared" si="24"/>
        <v>EUR11F14Y_Quote</v>
      </c>
      <c r="Q271" s="174"/>
      <c r="R271" s="106">
        <f>_xll.qlInterestRateIndexFixingDate(AA271,S271)</f>
        <v>46569</v>
      </c>
      <c r="S271" s="106">
        <f>_xll.qlCalendarAdvance(Calendar,SettlementDate,N271,"mf",TRUE,Trigger)</f>
        <v>46573</v>
      </c>
      <c r="T271" s="106">
        <f>_xll.qlInterestRateIndexMaturity(AA271,S271)</f>
        <v>51687</v>
      </c>
      <c r="U271" s="97">
        <f>_xll.qlIndexFixing(AA271,R271,TRUE,_xll.ohTrigger(Trigger,Trigger6M,InterestRatesTrigger))</f>
        <v>1.1383733626550934E-2</v>
      </c>
      <c r="V271" s="97">
        <f>_xll.qlQuoteValue(P271,_xll.ohTrigger(Trigger,Trigger6M,InterestRatesTrigger))</f>
        <v>1.1390000000000001E-2</v>
      </c>
      <c r="W271" s="94" t="b">
        <f t="shared" ref="W271:W334" si="25">NOT(ISERROR(V271))</f>
        <v>1</v>
      </c>
      <c r="X271" s="124">
        <f t="shared" ref="X271:X334" si="26">(U271-V271)*10000</f>
        <v>-6.2663734490663731E-2</v>
      </c>
      <c r="Y271" s="50" t="b">
        <f>ABS(X271/10000)&lt;=ABS('General Settings'!$D$32)</f>
        <v>1</v>
      </c>
      <c r="AA271" s="50" t="str">
        <f>_xll.qlSwapIndex(,,O271,SettlementDays,Currency,Calendar,FixedLegTenor,FixedLegBDC,FixedLegDayCounter,Index6M,DiscountingCurve,Permanent,Trigger,ObjectOverwrite)</f>
        <v>obj_0063b#0003</v>
      </c>
      <c r="AB271" s="50" t="str">
        <f>_xll.qlVanillaSwapFromSwapIndex(,AA271,R271)</f>
        <v>obj_00785#0003</v>
      </c>
      <c r="AH271" s="50" t="str">
        <v/>
      </c>
    </row>
    <row r="272" spans="13:34" x14ac:dyDescent="0.2">
      <c r="M272" s="94" t="s">
        <v>155</v>
      </c>
      <c r="N272" s="94" t="s">
        <v>112</v>
      </c>
      <c r="O272" s="94" t="s">
        <v>88</v>
      </c>
      <c r="P272" s="94" t="str">
        <f t="shared" si="24"/>
        <v>EUR11F15Y_Quote</v>
      </c>
      <c r="Q272" s="174"/>
      <c r="R272" s="106">
        <f>_xll.qlInterestRateIndexFixingDate(AA272,S272)</f>
        <v>46569</v>
      </c>
      <c r="S272" s="106">
        <f>_xll.qlCalendarAdvance(Calendar,SettlementDate,N272,"mf",TRUE,Trigger)</f>
        <v>46573</v>
      </c>
      <c r="T272" s="106">
        <f>_xll.qlInterestRateIndexMaturity(AA272,S272)</f>
        <v>52054</v>
      </c>
      <c r="U272" s="97">
        <f>_xll.qlIndexFixing(AA272,R272,TRUE,_xll.ohTrigger(Trigger,Trigger6M,InterestRatesTrigger))</f>
        <v>1.1201212803339595E-2</v>
      </c>
      <c r="V272" s="97">
        <f>_xll.qlQuoteValue(P272,_xll.ohTrigger(Trigger,Trigger6M,InterestRatesTrigger))</f>
        <v>1.1200000000000002E-2</v>
      </c>
      <c r="W272" s="94" t="b">
        <f t="shared" si="25"/>
        <v>1</v>
      </c>
      <c r="X272" s="124">
        <f t="shared" si="26"/>
        <v>1.2128033395931992E-2</v>
      </c>
      <c r="Y272" s="50" t="b">
        <f>ABS(X272/10000)&lt;=ABS('General Settings'!$D$32)</f>
        <v>1</v>
      </c>
      <c r="AA272" s="50" t="str">
        <f>_xll.qlSwapIndex(,,O272,SettlementDays,Currency,Calendar,FixedLegTenor,FixedLegBDC,FixedLegDayCounter,Index6M,DiscountingCurve,Permanent,Trigger,ObjectOverwrite)</f>
        <v>obj_005dc#0003</v>
      </c>
      <c r="AB272" s="50" t="str">
        <f>_xll.qlVanillaSwapFromSwapIndex(,AA272,R272)</f>
        <v>obj_007f5#0003</v>
      </c>
      <c r="AH272" s="50" t="str">
        <v/>
      </c>
    </row>
    <row r="273" spans="13:34" x14ac:dyDescent="0.2">
      <c r="M273" s="94" t="s">
        <v>155</v>
      </c>
      <c r="N273" s="94" t="s">
        <v>112</v>
      </c>
      <c r="O273" s="94" t="s">
        <v>89</v>
      </c>
      <c r="P273" s="94" t="str">
        <f t="shared" si="24"/>
        <v>EUR11F20Y_Quote</v>
      </c>
      <c r="Q273" s="174"/>
      <c r="R273" s="106">
        <f>_xll.qlInterestRateIndexFixingDate(AA273,S273)</f>
        <v>46569</v>
      </c>
      <c r="S273" s="106">
        <f>_xll.qlCalendarAdvance(Calendar,SettlementDate,N273,"mf",TRUE,Trigger)</f>
        <v>46573</v>
      </c>
      <c r="T273" s="106">
        <f>_xll.qlInterestRateIndexMaturity(AA273,S273)</f>
        <v>53878</v>
      </c>
      <c r="U273" s="97">
        <f>_xll.qlIndexFixing(AA273,R273,TRUE,_xll.ohTrigger(Trigger,Trigger6M,InterestRatesTrigger))</f>
        <v>1.0441644396153282E-2</v>
      </c>
      <c r="V273" s="97">
        <f>_xll.qlQuoteValue(P273,_xll.ohTrigger(Trigger,Trigger6M,InterestRatesTrigger))</f>
        <v>1.0449999999999999E-2</v>
      </c>
      <c r="W273" s="94" t="b">
        <f t="shared" si="25"/>
        <v>1</v>
      </c>
      <c r="X273" s="124">
        <f t="shared" si="26"/>
        <v>-8.3556038467172411E-2</v>
      </c>
      <c r="Y273" s="50" t="b">
        <f>ABS(X273/10000)&lt;=ABS('General Settings'!$D$32)</f>
        <v>1</v>
      </c>
      <c r="AA273" s="50" t="str">
        <f>_xll.qlSwapIndex(,,O273,SettlementDays,Currency,Calendar,FixedLegTenor,FixedLegBDC,FixedLegDayCounter,Index6M,DiscountingCurve,Permanent,Trigger,ObjectOverwrite)</f>
        <v>obj_006de#0003</v>
      </c>
      <c r="AB273" s="50" t="str">
        <f>_xll.qlVanillaSwapFromSwapIndex(,AA273,R273)</f>
        <v>obj_00867#0003</v>
      </c>
      <c r="AH273" s="50" t="str">
        <v/>
      </c>
    </row>
    <row r="274" spans="13:34" x14ac:dyDescent="0.2">
      <c r="M274" s="94" t="s">
        <v>155</v>
      </c>
      <c r="N274" s="94" t="s">
        <v>112</v>
      </c>
      <c r="O274" s="94" t="s">
        <v>90</v>
      </c>
      <c r="P274" s="94" t="str">
        <f t="shared" si="24"/>
        <v>EUR11F25Y_Quote</v>
      </c>
      <c r="Q274" s="174"/>
      <c r="R274" s="106">
        <f>_xll.qlInterestRateIndexFixingDate(AA274,S274)</f>
        <v>46569</v>
      </c>
      <c r="S274" s="106">
        <f>_xll.qlCalendarAdvance(Calendar,SettlementDate,N274,"mf",TRUE,Trigger)</f>
        <v>46573</v>
      </c>
      <c r="T274" s="106">
        <f>_xll.qlInterestRateIndexMaturity(AA274,S274)</f>
        <v>55705</v>
      </c>
      <c r="U274" s="97">
        <f>_xll.qlIndexFixing(AA274,R274,TRUE,_xll.ohTrigger(Trigger,Trigger6M,InterestRatesTrigger))</f>
        <v>9.9393284490923439E-3</v>
      </c>
      <c r="V274" s="97">
        <f>_xll.qlQuoteValue(P274,_xll.ohTrigger(Trigger,Trigger6M,InterestRatesTrigger))</f>
        <v>9.9500000000000005E-3</v>
      </c>
      <c r="W274" s="94" t="b">
        <f t="shared" si="25"/>
        <v>1</v>
      </c>
      <c r="X274" s="124">
        <f t="shared" si="26"/>
        <v>-0.10671550907656591</v>
      </c>
      <c r="Y274" s="50" t="b">
        <f>ABS(X274/10000)&lt;=ABS('General Settings'!$D$32)</f>
        <v>1</v>
      </c>
      <c r="AA274" s="50" t="str">
        <f>_xll.qlSwapIndex(,,O274,SettlementDays,Currency,Calendar,FixedLegTenor,FixedLegBDC,FixedLegDayCounter,Index6M,DiscountingCurve,Permanent,Trigger,ObjectOverwrite)</f>
        <v>obj_005ec#0003</v>
      </c>
      <c r="AB274" s="50" t="str">
        <f>_xll.qlVanillaSwapFromSwapIndex(,AA274,R274)</f>
        <v>obj_00836#0003</v>
      </c>
      <c r="AH274" s="50" t="str">
        <v/>
      </c>
    </row>
    <row r="275" spans="13:34" x14ac:dyDescent="0.2">
      <c r="M275" s="159" t="s">
        <v>155</v>
      </c>
      <c r="N275" s="159" t="s">
        <v>112</v>
      </c>
      <c r="O275" s="159" t="s">
        <v>92</v>
      </c>
      <c r="P275" s="159" t="str">
        <f t="shared" si="24"/>
        <v>EUR11F30Y_Quote</v>
      </c>
      <c r="Q275" s="177"/>
      <c r="R275" s="160">
        <f>_xll.qlInterestRateIndexFixingDate(AA275,S275)</f>
        <v>46569</v>
      </c>
      <c r="S275" s="160">
        <f>_xll.qlCalendarAdvance(Calendar,SettlementDate,N275,"mf",TRUE,Trigger)</f>
        <v>46573</v>
      </c>
      <c r="T275" s="160">
        <f>_xll.qlInterestRateIndexMaturity(AA275,S275)</f>
        <v>57531</v>
      </c>
      <c r="U275" s="161">
        <f>_xll.qlIndexFixing(AA275,R275,TRUE,_xll.ohTrigger(Trigger,Trigger6M,InterestRatesTrigger))</f>
        <v>9.4591802442009956E-3</v>
      </c>
      <c r="V275" s="161">
        <f>_xll.qlQuoteValue(P275,_xll.ohTrigger(Trigger,Trigger6M,InterestRatesTrigger))</f>
        <v>9.470000000000001E-3</v>
      </c>
      <c r="W275" s="159" t="b">
        <f t="shared" si="25"/>
        <v>1</v>
      </c>
      <c r="X275" s="162">
        <f t="shared" si="26"/>
        <v>-0.10819755799005432</v>
      </c>
      <c r="Y275" s="131" t="b">
        <f>ABS(X275/10000)&lt;=ABS('General Settings'!$D$32)</f>
        <v>1</v>
      </c>
      <c r="AA275" s="50" t="str">
        <f>_xll.qlSwapIndex(,,O275,SettlementDays,Currency,Calendar,FixedLegTenor,FixedLegBDC,FixedLegDayCounter,Index6M,DiscountingCurve,Permanent,Trigger,ObjectOverwrite)</f>
        <v>obj_00682#0003</v>
      </c>
      <c r="AB275" s="50" t="str">
        <f>_xll.qlVanillaSwapFromSwapIndex(,AA275,R275)</f>
        <v>obj_0084f#0003</v>
      </c>
      <c r="AH275" s="50" t="str">
        <v/>
      </c>
    </row>
    <row r="276" spans="13:34" x14ac:dyDescent="0.2">
      <c r="M276" s="94" t="s">
        <v>155</v>
      </c>
      <c r="N276" s="94" t="s">
        <v>87</v>
      </c>
      <c r="O276" s="94" t="s">
        <v>33</v>
      </c>
      <c r="P276" s="94" t="str">
        <f t="shared" si="24"/>
        <v>EUR12F1Y_Quote</v>
      </c>
      <c r="Q276" s="174"/>
      <c r="R276" s="106">
        <f>_xll.qlInterestRateIndexFixingDate(AA276,S276)</f>
        <v>46937</v>
      </c>
      <c r="S276" s="106">
        <f>_xll.qlCalendarAdvance(Calendar,SettlementDate,N276,"mf",TRUE,Trigger)</f>
        <v>46939</v>
      </c>
      <c r="T276" s="106">
        <f>_xll.qlInterestRateIndexMaturity(AA276,S276)</f>
        <v>47304</v>
      </c>
      <c r="U276" s="97">
        <f>_xll.qlIndexFixing(AA276,R276,TRUE,_xll.ohTrigger(Trigger,Trigger6M,InterestRatesTrigger))</f>
        <v>1.3574282076432975E-2</v>
      </c>
      <c r="V276" s="97">
        <f>_xll.qlQuoteValue(P276,_xll.ohTrigger(Trigger,Trigger6M,InterestRatesTrigger))</f>
        <v>1.3389999999999999E-2</v>
      </c>
      <c r="W276" s="94" t="b">
        <f t="shared" si="25"/>
        <v>1</v>
      </c>
      <c r="X276" s="124">
        <f t="shared" si="26"/>
        <v>1.8428207643297543</v>
      </c>
      <c r="Y276" s="123" t="b">
        <f>ABS(X276/10000)&lt;=ABS('General Settings'!$D$32)</f>
        <v>1</v>
      </c>
      <c r="AA276" s="50" t="str">
        <f>_xll.qlSwapIndex(,,O276,SettlementDays,Currency,Calendar,FixedLegTenor,FixedLegBDC,FixedLegDayCounter,Index6M,DiscountingCurve,Permanent,Trigger,ObjectOverwrite)</f>
        <v>obj_00678#0003</v>
      </c>
      <c r="AB276" s="50" t="str">
        <f>_xll.qlVanillaSwapFromSwapIndex(,AA276,R276)</f>
        <v>obj_0081f#0003</v>
      </c>
      <c r="AH276" s="50" t="str">
        <v/>
      </c>
    </row>
    <row r="277" spans="13:34" x14ac:dyDescent="0.2">
      <c r="M277" s="94" t="s">
        <v>155</v>
      </c>
      <c r="N277" s="94" t="s">
        <v>87</v>
      </c>
      <c r="O277" s="94" t="s">
        <v>78</v>
      </c>
      <c r="P277" s="94" t="str">
        <f t="shared" si="24"/>
        <v>EUR12F2Y_Quote</v>
      </c>
      <c r="Q277" s="174"/>
      <c r="R277" s="106">
        <f>_xll.qlInterestRateIndexFixingDate(AA277,S277)</f>
        <v>46937</v>
      </c>
      <c r="S277" s="106">
        <f>_xll.qlCalendarAdvance(Calendar,SettlementDate,N277,"mf",TRUE,Trigger)</f>
        <v>46939</v>
      </c>
      <c r="T277" s="106">
        <f>_xll.qlInterestRateIndexMaturity(AA277,S277)</f>
        <v>47669</v>
      </c>
      <c r="U277" s="97">
        <f>_xll.qlIndexFixing(AA277,R277,TRUE,_xll.ohTrigger(Trigger,Trigger6M,InterestRatesTrigger))</f>
        <v>1.3502465911855666E-2</v>
      </c>
      <c r="V277" s="97">
        <f>_xll.qlQuoteValue(P277,_xll.ohTrigger(Trigger,Trigger6M,InterestRatesTrigger))</f>
        <v>1.3389999999999999E-2</v>
      </c>
      <c r="W277" s="94" t="b">
        <f t="shared" si="25"/>
        <v>1</v>
      </c>
      <c r="X277" s="124">
        <f t="shared" si="26"/>
        <v>1.1246591185566646</v>
      </c>
      <c r="Y277" s="50" t="b">
        <f>ABS(X277/10000)&lt;=ABS('General Settings'!$D$32)</f>
        <v>1</v>
      </c>
      <c r="AA277" s="50" t="str">
        <f>_xll.qlSwapIndex(,,O277,SettlementDays,Currency,Calendar,FixedLegTenor,FixedLegBDC,FixedLegDayCounter,Index6M,DiscountingCurve,Permanent,Trigger,ObjectOverwrite)</f>
        <v>obj_006f4#0003</v>
      </c>
      <c r="AB277" s="50" t="str">
        <f>_xll.qlVanillaSwapFromSwapIndex(,AA277,R277)</f>
        <v>obj_0089a#0003</v>
      </c>
      <c r="AH277" s="50" t="str">
        <v/>
      </c>
    </row>
    <row r="278" spans="13:34" x14ac:dyDescent="0.2">
      <c r="M278" s="94" t="s">
        <v>155</v>
      </c>
      <c r="N278" s="94" t="s">
        <v>87</v>
      </c>
      <c r="O278" s="94" t="s">
        <v>79</v>
      </c>
      <c r="P278" s="94" t="str">
        <f t="shared" si="24"/>
        <v>EUR12F3Y_Quote</v>
      </c>
      <c r="Q278" s="174"/>
      <c r="R278" s="106">
        <f>_xll.qlInterestRateIndexFixingDate(AA278,S278)</f>
        <v>46937</v>
      </c>
      <c r="S278" s="106">
        <f>_xll.qlCalendarAdvance(Calendar,SettlementDate,N278,"mf",TRUE,Trigger)</f>
        <v>46939</v>
      </c>
      <c r="T278" s="106">
        <f>_xll.qlInterestRateIndexMaturity(AA278,S278)</f>
        <v>48036</v>
      </c>
      <c r="U278" s="97">
        <f>_xll.qlIndexFixing(AA278,R278,TRUE,_xll.ohTrigger(Trigger,Trigger6M,InterestRatesTrigger))</f>
        <v>1.33696871808003E-2</v>
      </c>
      <c r="V278" s="97">
        <f>_xll.qlQuoteValue(P278,_xll.ohTrigger(Trigger,Trigger6M,InterestRatesTrigger))</f>
        <v>1.3380000000000001E-2</v>
      </c>
      <c r="W278" s="94" t="b">
        <f t="shared" si="25"/>
        <v>1</v>
      </c>
      <c r="X278" s="124">
        <f t="shared" si="26"/>
        <v>-0.10312819199701298</v>
      </c>
      <c r="Y278" s="50" t="b">
        <f>ABS(X278/10000)&lt;=ABS('General Settings'!$D$32)</f>
        <v>1</v>
      </c>
      <c r="AA278" s="50" t="str">
        <f>_xll.qlSwapIndex(,,O278,SettlementDays,Currency,Calendar,FixedLegTenor,FixedLegBDC,FixedLegDayCounter,Index6M,DiscountingCurve,Permanent,Trigger,ObjectOverwrite)</f>
        <v>obj_006d7#0003</v>
      </c>
      <c r="AB278" s="50" t="str">
        <f>_xll.qlVanillaSwapFromSwapIndex(,AA278,R278)</f>
        <v>obj_007ee#0003</v>
      </c>
      <c r="AH278" s="50" t="str">
        <v/>
      </c>
    </row>
    <row r="279" spans="13:34" x14ac:dyDescent="0.2">
      <c r="M279" s="94" t="s">
        <v>155</v>
      </c>
      <c r="N279" s="94" t="s">
        <v>87</v>
      </c>
      <c r="O279" s="94" t="s">
        <v>80</v>
      </c>
      <c r="P279" s="94" t="str">
        <f t="shared" si="24"/>
        <v>EUR12F4Y_Quote</v>
      </c>
      <c r="Q279" s="174"/>
      <c r="R279" s="106">
        <f>_xll.qlInterestRateIndexFixingDate(AA279,S279)</f>
        <v>46937</v>
      </c>
      <c r="S279" s="106">
        <f>_xll.qlCalendarAdvance(Calendar,SettlementDate,N279,"mf",TRUE,Trigger)</f>
        <v>46939</v>
      </c>
      <c r="T279" s="106">
        <f>_xll.qlInterestRateIndexMaturity(AA279,S279)</f>
        <v>48400</v>
      </c>
      <c r="U279" s="97">
        <f>_xll.qlIndexFixing(AA279,R279,TRUE,_xll.ohTrigger(Trigger,Trigger6M,InterestRatesTrigger))</f>
        <v>1.3198135523914203E-2</v>
      </c>
      <c r="V279" s="97">
        <f>_xll.qlQuoteValue(P279,_xll.ohTrigger(Trigger,Trigger6M,InterestRatesTrigger))</f>
        <v>1.3220000000000001E-2</v>
      </c>
      <c r="W279" s="94" t="b">
        <f t="shared" si="25"/>
        <v>1</v>
      </c>
      <c r="X279" s="124">
        <f t="shared" si="26"/>
        <v>-0.21864476085797432</v>
      </c>
      <c r="Y279" s="50" t="b">
        <f>ABS(X279/10000)&lt;=ABS('General Settings'!$D$32)</f>
        <v>1</v>
      </c>
      <c r="AA279" s="50" t="str">
        <f>_xll.qlSwapIndex(,,O279,SettlementDays,Currency,Calendar,FixedLegTenor,FixedLegBDC,FixedLegDayCounter,Index6M,DiscountingCurve,Permanent,Trigger,ObjectOverwrite)</f>
        <v>obj_00755#0003</v>
      </c>
      <c r="AB279" s="50" t="str">
        <f>_xll.qlVanillaSwapFromSwapIndex(,AA279,R279)</f>
        <v>obj_00809#0003</v>
      </c>
      <c r="AH279" s="50" t="str">
        <v/>
      </c>
    </row>
    <row r="280" spans="13:34" x14ac:dyDescent="0.2">
      <c r="M280" s="94" t="s">
        <v>155</v>
      </c>
      <c r="N280" s="94" t="s">
        <v>87</v>
      </c>
      <c r="O280" s="94" t="s">
        <v>81</v>
      </c>
      <c r="P280" s="94" t="str">
        <f t="shared" si="24"/>
        <v>EUR12F5Y_Quote</v>
      </c>
      <c r="Q280" s="174"/>
      <c r="R280" s="106">
        <f>_xll.qlInterestRateIndexFixingDate(AA280,S280)</f>
        <v>46937</v>
      </c>
      <c r="S280" s="106">
        <f>_xll.qlCalendarAdvance(Calendar,SettlementDate,N280,"mf",TRUE,Trigger)</f>
        <v>46939</v>
      </c>
      <c r="T280" s="106">
        <f>_xll.qlInterestRateIndexMaturity(AA280,S280)</f>
        <v>48765</v>
      </c>
      <c r="U280" s="97">
        <f>_xll.qlIndexFixing(AA280,R280,TRUE,_xll.ohTrigger(Trigger,Trigger6M,InterestRatesTrigger))</f>
        <v>1.298144601391751E-2</v>
      </c>
      <c r="V280" s="97">
        <f>_xll.qlQuoteValue(P280,_xll.ohTrigger(Trigger,Trigger6M,InterestRatesTrigger))</f>
        <v>1.3009999999999999E-2</v>
      </c>
      <c r="W280" s="94" t="b">
        <f t="shared" si="25"/>
        <v>1</v>
      </c>
      <c r="X280" s="124">
        <f t="shared" si="26"/>
        <v>-0.28553986082488836</v>
      </c>
      <c r="Y280" s="50" t="b">
        <f>ABS(X280/10000)&lt;=ABS('General Settings'!$D$32)</f>
        <v>1</v>
      </c>
      <c r="AA280" s="50" t="str">
        <f>_xll.qlSwapIndex(,,O280,SettlementDays,Currency,Calendar,FixedLegTenor,FixedLegBDC,FixedLegDayCounter,Index6M,DiscountingCurve,Permanent,Trigger,ObjectOverwrite)</f>
        <v>obj_0069d#0003</v>
      </c>
      <c r="AB280" s="50" t="str">
        <f>_xll.qlVanillaSwapFromSwapIndex(,AA280,R280)</f>
        <v>obj_007ec#0003</v>
      </c>
      <c r="AH280" s="50" t="str">
        <v/>
      </c>
    </row>
    <row r="281" spans="13:34" x14ac:dyDescent="0.2">
      <c r="M281" s="94" t="s">
        <v>155</v>
      </c>
      <c r="N281" s="94" t="s">
        <v>87</v>
      </c>
      <c r="O281" s="94" t="s">
        <v>82</v>
      </c>
      <c r="P281" s="94" t="str">
        <f t="shared" si="24"/>
        <v>EUR12F6Y_Quote</v>
      </c>
      <c r="Q281" s="174"/>
      <c r="R281" s="106">
        <f>_xll.qlInterestRateIndexFixingDate(AA281,S281)</f>
        <v>46937</v>
      </c>
      <c r="S281" s="106">
        <f>_xll.qlCalendarAdvance(Calendar,SettlementDate,N281,"mf",TRUE,Trigger)</f>
        <v>46939</v>
      </c>
      <c r="T281" s="106">
        <f>_xll.qlInterestRateIndexMaturity(AA281,S281)</f>
        <v>49130</v>
      </c>
      <c r="U281" s="97">
        <f>_xll.qlIndexFixing(AA281,R281,TRUE,_xll.ohTrigger(Trigger,Trigger6M,InterestRatesTrigger))</f>
        <v>1.2745208301756281E-2</v>
      </c>
      <c r="V281" s="97">
        <f>_xll.qlQuoteValue(P281,_xll.ohTrigger(Trigger,Trigger6M,InterestRatesTrigger))</f>
        <v>1.2750000000000001E-2</v>
      </c>
      <c r="W281" s="94" t="b">
        <f t="shared" si="25"/>
        <v>1</v>
      </c>
      <c r="X281" s="124">
        <f t="shared" si="26"/>
        <v>-4.7916982437203048E-2</v>
      </c>
      <c r="Y281" s="50" t="b">
        <f>ABS(X281/10000)&lt;=ABS('General Settings'!$D$32)</f>
        <v>1</v>
      </c>
      <c r="AA281" s="50" t="str">
        <f>_xll.qlSwapIndex(,,O281,SettlementDays,Currency,Calendar,FixedLegTenor,FixedLegBDC,FixedLegDayCounter,Index6M,DiscountingCurve,Permanent,Trigger,ObjectOverwrite)</f>
        <v>obj_005b1#0003</v>
      </c>
      <c r="AB281" s="50" t="str">
        <f>_xll.qlVanillaSwapFromSwapIndex(,AA281,R281)</f>
        <v>obj_00874#0003</v>
      </c>
      <c r="AH281" s="50" t="str">
        <v/>
      </c>
    </row>
    <row r="282" spans="13:34" x14ac:dyDescent="0.2">
      <c r="M282" s="94" t="s">
        <v>155</v>
      </c>
      <c r="N282" s="94" t="s">
        <v>87</v>
      </c>
      <c r="O282" s="94" t="s">
        <v>83</v>
      </c>
      <c r="P282" s="94" t="str">
        <f t="shared" si="24"/>
        <v>EUR12F7Y_Quote</v>
      </c>
      <c r="Q282" s="174"/>
      <c r="R282" s="106">
        <f>_xll.qlInterestRateIndexFixingDate(AA282,S282)</f>
        <v>46937</v>
      </c>
      <c r="S282" s="106">
        <f>_xll.qlCalendarAdvance(Calendar,SettlementDate,N282,"mf",TRUE,Trigger)</f>
        <v>46939</v>
      </c>
      <c r="T282" s="106">
        <f>_xll.qlInterestRateIndexMaturity(AA282,S282)</f>
        <v>49495</v>
      </c>
      <c r="U282" s="97">
        <f>_xll.qlIndexFixing(AA282,R282,TRUE,_xll.ohTrigger(Trigger,Trigger6M,InterestRatesTrigger))</f>
        <v>1.2501174017314775E-2</v>
      </c>
      <c r="V282" s="97">
        <f>_xll.qlQuoteValue(P282,_xll.ohTrigger(Trigger,Trigger6M,InterestRatesTrigger))</f>
        <v>1.251E-2</v>
      </c>
      <c r="W282" s="94" t="b">
        <f t="shared" si="25"/>
        <v>1</v>
      </c>
      <c r="X282" s="124">
        <f t="shared" si="26"/>
        <v>-8.8259826852253587E-2</v>
      </c>
      <c r="Y282" s="50" t="b">
        <f>ABS(X282/10000)&lt;=ABS('General Settings'!$D$32)</f>
        <v>1</v>
      </c>
      <c r="AA282" s="50" t="str">
        <f>_xll.qlSwapIndex(,,O282,SettlementDays,Currency,Calendar,FixedLegTenor,FixedLegBDC,FixedLegDayCounter,Index6M,DiscountingCurve,Permanent,Trigger,ObjectOverwrite)</f>
        <v>obj_00673#0003</v>
      </c>
      <c r="AB282" s="50" t="str">
        <f>_xll.qlVanillaSwapFromSwapIndex(,AA282,R282)</f>
        <v>obj_00790#0003</v>
      </c>
      <c r="AH282" s="50" t="str">
        <v/>
      </c>
    </row>
    <row r="283" spans="13:34" x14ac:dyDescent="0.2">
      <c r="M283" s="94" t="s">
        <v>155</v>
      </c>
      <c r="N283" s="94" t="s">
        <v>87</v>
      </c>
      <c r="O283" s="94" t="s">
        <v>84</v>
      </c>
      <c r="P283" s="94" t="str">
        <f t="shared" si="24"/>
        <v>EUR12F8Y_Quote</v>
      </c>
      <c r="Q283" s="174"/>
      <c r="R283" s="106">
        <f>_xll.qlInterestRateIndexFixingDate(AA283,S283)</f>
        <v>46937</v>
      </c>
      <c r="S283" s="106">
        <f>_xll.qlCalendarAdvance(Calendar,SettlementDate,N283,"mf",TRUE,Trigger)</f>
        <v>46939</v>
      </c>
      <c r="T283" s="106">
        <f>_xll.qlInterestRateIndexMaturity(AA283,S283)</f>
        <v>49863</v>
      </c>
      <c r="U283" s="97">
        <f>_xll.qlIndexFixing(AA283,R283,TRUE,_xll.ohTrigger(Trigger,Trigger6M,InterestRatesTrigger))</f>
        <v>1.2262622406234212E-2</v>
      </c>
      <c r="V283" s="97">
        <f>_xll.qlQuoteValue(P283,_xll.ohTrigger(Trigger,Trigger6M,InterestRatesTrigger))</f>
        <v>1.2270000000000001E-2</v>
      </c>
      <c r="W283" s="94" t="b">
        <f t="shared" si="25"/>
        <v>1</v>
      </c>
      <c r="X283" s="124">
        <f t="shared" si="26"/>
        <v>-7.377593765789392E-2</v>
      </c>
      <c r="Y283" s="50" t="b">
        <f>ABS(X283/10000)&lt;=ABS('General Settings'!$D$32)</f>
        <v>1</v>
      </c>
      <c r="AA283" s="50" t="str">
        <f>_xll.qlSwapIndex(,,O283,SettlementDays,Currency,Calendar,FixedLegTenor,FixedLegBDC,FixedLegDayCounter,Index6M,DiscountingCurve,Permanent,Trigger,ObjectOverwrite)</f>
        <v>obj_00628#0003</v>
      </c>
      <c r="AB283" s="50" t="str">
        <f>_xll.qlVanillaSwapFromSwapIndex(,AA283,R283)</f>
        <v>obj_00842#0003</v>
      </c>
      <c r="AH283" s="50" t="str">
        <v/>
      </c>
    </row>
    <row r="284" spans="13:34" x14ac:dyDescent="0.2">
      <c r="M284" s="94" t="s">
        <v>155</v>
      </c>
      <c r="N284" s="94" t="s">
        <v>87</v>
      </c>
      <c r="O284" s="94" t="s">
        <v>85</v>
      </c>
      <c r="P284" s="94" t="str">
        <f t="shared" si="24"/>
        <v>EUR12F9Y_Quote</v>
      </c>
      <c r="Q284" s="174"/>
      <c r="R284" s="106">
        <f>_xll.qlInterestRateIndexFixingDate(AA284,S284)</f>
        <v>46937</v>
      </c>
      <c r="S284" s="106">
        <f>_xll.qlCalendarAdvance(Calendar,SettlementDate,N284,"mf",TRUE,Trigger)</f>
        <v>46939</v>
      </c>
      <c r="T284" s="106">
        <f>_xll.qlInterestRateIndexMaturity(AA284,S284)</f>
        <v>50227</v>
      </c>
      <c r="U284" s="97">
        <f>_xll.qlIndexFixing(AA284,R284,TRUE,_xll.ohTrigger(Trigger,Trigger6M,InterestRatesTrigger))</f>
        <v>1.2033932109988689E-2</v>
      </c>
      <c r="V284" s="97">
        <f>_xll.qlQuoteValue(P284,_xll.ohTrigger(Trigger,Trigger6M,InterestRatesTrigger))</f>
        <v>1.205E-2</v>
      </c>
      <c r="W284" s="94" t="b">
        <f t="shared" si="25"/>
        <v>1</v>
      </c>
      <c r="X284" s="124">
        <f t="shared" si="26"/>
        <v>-0.16067890011310995</v>
      </c>
      <c r="Y284" s="50" t="b">
        <f>ABS(X284/10000)&lt;=ABS('General Settings'!$D$32)</f>
        <v>1</v>
      </c>
      <c r="AA284" s="50" t="str">
        <f>_xll.qlSwapIndex(,,O284,SettlementDays,Currency,Calendar,FixedLegTenor,FixedLegBDC,FixedLegDayCounter,Index6M,DiscountingCurve,Permanent,Trigger,ObjectOverwrite)</f>
        <v>obj_005d1#0003</v>
      </c>
      <c r="AB284" s="50" t="str">
        <f>_xll.qlVanillaSwapFromSwapIndex(,AA284,R284)</f>
        <v>obj_00886#0003</v>
      </c>
      <c r="AH284" s="50" t="str">
        <v/>
      </c>
    </row>
    <row r="285" spans="13:34" x14ac:dyDescent="0.2">
      <c r="M285" s="94" t="s">
        <v>155</v>
      </c>
      <c r="N285" s="94" t="s">
        <v>87</v>
      </c>
      <c r="O285" s="94" t="s">
        <v>86</v>
      </c>
      <c r="P285" s="94" t="str">
        <f t="shared" si="24"/>
        <v>EUR12F10Y_Quote</v>
      </c>
      <c r="Q285" s="174"/>
      <c r="R285" s="106">
        <f>_xll.qlInterestRateIndexFixingDate(AA285,S285)</f>
        <v>46937</v>
      </c>
      <c r="S285" s="106">
        <f>_xll.qlCalendarAdvance(Calendar,SettlementDate,N285,"mf",TRUE,Trigger)</f>
        <v>46939</v>
      </c>
      <c r="T285" s="106">
        <f>_xll.qlInterestRateIndexMaturity(AA285,S285)</f>
        <v>50591</v>
      </c>
      <c r="U285" s="97">
        <f>_xll.qlIndexFixing(AA285,R285,TRUE,_xll.ohTrigger(Trigger,Trigger6M,InterestRatesTrigger))</f>
        <v>1.1815226355935437E-2</v>
      </c>
      <c r="V285" s="97">
        <f>_xll.qlQuoteValue(P285,_xll.ohTrigger(Trigger,Trigger6M,InterestRatesTrigger))</f>
        <v>1.1819999999999999E-2</v>
      </c>
      <c r="W285" s="94" t="b">
        <f t="shared" si="25"/>
        <v>1</v>
      </c>
      <c r="X285" s="124">
        <f t="shared" si="26"/>
        <v>-4.7736440645616829E-2</v>
      </c>
      <c r="Y285" s="50" t="b">
        <f>ABS(X285/10000)&lt;=ABS('General Settings'!$D$32)</f>
        <v>1</v>
      </c>
      <c r="AA285" s="50" t="str">
        <f>_xll.qlSwapIndex(,,O285,SettlementDays,Currency,Calendar,FixedLegTenor,FixedLegBDC,FixedLegDayCounter,Index6M,DiscountingCurve,Permanent,Trigger,ObjectOverwrite)</f>
        <v>obj_005a6#0003</v>
      </c>
      <c r="AB285" s="50" t="str">
        <f>_xll.qlVanillaSwapFromSwapIndex(,AA285,R285)</f>
        <v>obj_00851#0003</v>
      </c>
      <c r="AH285" s="50" t="str">
        <v/>
      </c>
    </row>
    <row r="286" spans="13:34" x14ac:dyDescent="0.2">
      <c r="M286" s="94" t="s">
        <v>155</v>
      </c>
      <c r="N286" s="94" t="s">
        <v>87</v>
      </c>
      <c r="O286" s="94" t="s">
        <v>112</v>
      </c>
      <c r="P286" s="94" t="str">
        <f t="shared" si="24"/>
        <v>EUR12F11Y_Quote</v>
      </c>
      <c r="Q286" s="174"/>
      <c r="R286" s="106">
        <f>_xll.qlInterestRateIndexFixingDate(AA286,S286)</f>
        <v>46937</v>
      </c>
      <c r="S286" s="106">
        <f>_xll.qlCalendarAdvance(Calendar,SettlementDate,N286,"mf",TRUE,Trigger)</f>
        <v>46939</v>
      </c>
      <c r="T286" s="106">
        <f>_xll.qlInterestRateIndexMaturity(AA286,S286)</f>
        <v>50956</v>
      </c>
      <c r="U286" s="97">
        <f>_xll.qlIndexFixing(AA286,R286,TRUE,_xll.ohTrigger(Trigger,Trigger6M,InterestRatesTrigger))</f>
        <v>1.1604036684452094E-2</v>
      </c>
      <c r="V286" s="97">
        <f>_xll.qlQuoteValue(P286,_xll.ohTrigger(Trigger,Trigger6M,InterestRatesTrigger))</f>
        <v>1.1619999999999998E-2</v>
      </c>
      <c r="W286" s="94" t="b">
        <f t="shared" si="25"/>
        <v>1</v>
      </c>
      <c r="X286" s="124">
        <f t="shared" si="26"/>
        <v>-0.15963315547904561</v>
      </c>
      <c r="Y286" s="50" t="b">
        <f>ABS(X286/10000)&lt;=ABS('General Settings'!$D$32)</f>
        <v>1</v>
      </c>
      <c r="AA286" s="50" t="str">
        <f>_xll.qlSwapIndex(,,O286,SettlementDays,Currency,Calendar,FixedLegTenor,FixedLegBDC,FixedLegDayCounter,Index6M,DiscountingCurve,Permanent,Trigger,ObjectOverwrite)</f>
        <v>obj_006b8#0003</v>
      </c>
      <c r="AB286" s="50" t="str">
        <f>_xll.qlVanillaSwapFromSwapIndex(,AA286,R286)</f>
        <v>obj_0079b#0003</v>
      </c>
      <c r="AH286" s="50" t="str">
        <v/>
      </c>
    </row>
    <row r="287" spans="13:34" x14ac:dyDescent="0.2">
      <c r="M287" s="94" t="s">
        <v>155</v>
      </c>
      <c r="N287" s="94" t="s">
        <v>87</v>
      </c>
      <c r="O287" s="94" t="s">
        <v>87</v>
      </c>
      <c r="P287" s="94" t="str">
        <f t="shared" si="24"/>
        <v>EUR12F12Y_Quote</v>
      </c>
      <c r="Q287" s="174"/>
      <c r="R287" s="106">
        <f>_xll.qlInterestRateIndexFixingDate(AA287,S287)</f>
        <v>46937</v>
      </c>
      <c r="S287" s="106">
        <f>_xll.qlCalendarAdvance(Calendar,SettlementDate,N287,"mf",TRUE,Trigger)</f>
        <v>46939</v>
      </c>
      <c r="T287" s="106">
        <f>_xll.qlInterestRateIndexMaturity(AA287,S287)</f>
        <v>51322</v>
      </c>
      <c r="U287" s="97">
        <f>_xll.qlIndexFixing(AA287,R287,TRUE,_xll.ohTrigger(Trigger,Trigger6M,InterestRatesTrigger))</f>
        <v>1.1402863096272505E-2</v>
      </c>
      <c r="V287" s="97">
        <f>_xll.qlQuoteValue(P287,_xll.ohTrigger(Trigger,Trigger6M,InterestRatesTrigger))</f>
        <v>1.1420000000000001E-2</v>
      </c>
      <c r="W287" s="94" t="b">
        <f t="shared" si="25"/>
        <v>1</v>
      </c>
      <c r="X287" s="124">
        <f t="shared" si="26"/>
        <v>-0.17136903727496544</v>
      </c>
      <c r="Y287" s="50" t="b">
        <f>ABS(X287/10000)&lt;=ABS('General Settings'!$D$32)</f>
        <v>1</v>
      </c>
      <c r="AA287" s="50" t="str">
        <f>_xll.qlSwapIndex(,,O287,SettlementDays,Currency,Calendar,FixedLegTenor,FixedLegBDC,FixedLegDayCounter,Index6M,DiscountingCurve,Permanent,Trigger,ObjectOverwrite)</f>
        <v>obj_0065e#0003</v>
      </c>
      <c r="AB287" s="50" t="str">
        <f>_xll.qlVanillaSwapFromSwapIndex(,AA287,R287)</f>
        <v>obj_00829#0003</v>
      </c>
      <c r="AH287" s="50" t="str">
        <v/>
      </c>
    </row>
    <row r="288" spans="13:34" x14ac:dyDescent="0.2">
      <c r="M288" s="94" t="s">
        <v>155</v>
      </c>
      <c r="N288" s="94" t="s">
        <v>87</v>
      </c>
      <c r="O288" s="94" t="s">
        <v>113</v>
      </c>
      <c r="P288" s="94" t="str">
        <f t="shared" si="24"/>
        <v>EUR12F13Y_Quote</v>
      </c>
      <c r="Q288" s="174"/>
      <c r="R288" s="106">
        <f>_xll.qlInterestRateIndexFixingDate(AA288,S288)</f>
        <v>46937</v>
      </c>
      <c r="S288" s="106">
        <f>_xll.qlCalendarAdvance(Calendar,SettlementDate,N288,"mf",TRUE,Trigger)</f>
        <v>46939</v>
      </c>
      <c r="T288" s="106">
        <f>_xll.qlInterestRateIndexMaturity(AA288,S288)</f>
        <v>51687</v>
      </c>
      <c r="U288" s="97">
        <f>_xll.qlIndexFixing(AA288,R288,TRUE,_xll.ohTrigger(Trigger,Trigger6M,InterestRatesTrigger))</f>
        <v>1.120867892029281E-2</v>
      </c>
      <c r="V288" s="97">
        <f>_xll.qlQuoteValue(P288,_xll.ohTrigger(Trigger,Trigger6M,InterestRatesTrigger))</f>
        <v>1.1220000000000001E-2</v>
      </c>
      <c r="W288" s="94" t="b">
        <f t="shared" si="25"/>
        <v>1</v>
      </c>
      <c r="X288" s="124">
        <f t="shared" si="26"/>
        <v>-0.11321079707190401</v>
      </c>
      <c r="Y288" s="50" t="b">
        <f>ABS(X288/10000)&lt;=ABS('General Settings'!$D$32)</f>
        <v>1</v>
      </c>
      <c r="AA288" s="50" t="str">
        <f>_xll.qlSwapIndex(,,O288,SettlementDays,Currency,Calendar,FixedLegTenor,FixedLegBDC,FixedLegDayCounter,Index6M,DiscountingCurve,Permanent,Trigger,ObjectOverwrite)</f>
        <v>obj_0062b#0003</v>
      </c>
      <c r="AB288" s="50" t="str">
        <f>_xll.qlVanillaSwapFromSwapIndex(,AA288,R288)</f>
        <v>obj_007c3#0003</v>
      </c>
      <c r="AH288" s="50" t="str">
        <v/>
      </c>
    </row>
    <row r="289" spans="13:34" x14ac:dyDescent="0.2">
      <c r="M289" s="94" t="s">
        <v>155</v>
      </c>
      <c r="N289" s="94" t="s">
        <v>87</v>
      </c>
      <c r="O289" s="94" t="s">
        <v>114</v>
      </c>
      <c r="P289" s="94" t="str">
        <f t="shared" si="24"/>
        <v>EUR12F14Y_Quote</v>
      </c>
      <c r="Q289" s="174"/>
      <c r="R289" s="106">
        <f>_xll.qlInterestRateIndexFixingDate(AA289,S289)</f>
        <v>46937</v>
      </c>
      <c r="S289" s="106">
        <f>_xll.qlCalendarAdvance(Calendar,SettlementDate,N289,"mf",TRUE,Trigger)</f>
        <v>46939</v>
      </c>
      <c r="T289" s="106">
        <f>_xll.qlInterestRateIndexMaturity(AA289,S289)</f>
        <v>52054</v>
      </c>
      <c r="U289" s="97">
        <f>_xll.qlIndexFixing(AA289,R289,TRUE,_xll.ohTrigger(Trigger,Trigger6M,InterestRatesTrigger))</f>
        <v>1.1023862498418441E-2</v>
      </c>
      <c r="V289" s="97">
        <f>_xll.qlQuoteValue(P289,_xll.ohTrigger(Trigger,Trigger6M,InterestRatesTrigger))</f>
        <v>1.103E-2</v>
      </c>
      <c r="W289" s="94" t="b">
        <f t="shared" si="25"/>
        <v>1</v>
      </c>
      <c r="X289" s="124">
        <f t="shared" si="26"/>
        <v>-6.1375015815590822E-2</v>
      </c>
      <c r="Y289" s="50" t="b">
        <f>ABS(X289/10000)&lt;=ABS('General Settings'!$D$32)</f>
        <v>1</v>
      </c>
      <c r="AA289" s="50" t="str">
        <f>_xll.qlSwapIndex(,,O289,SettlementDays,Currency,Calendar,FixedLegTenor,FixedLegBDC,FixedLegDayCounter,Index6M,DiscountingCurve,Permanent,Trigger,ObjectOverwrite)</f>
        <v>obj_00646#0003</v>
      </c>
      <c r="AB289" s="50" t="str">
        <f>_xll.qlVanillaSwapFromSwapIndex(,AA289,R289)</f>
        <v>obj_0087d#0003</v>
      </c>
      <c r="AH289" s="50" t="str">
        <v/>
      </c>
    </row>
    <row r="290" spans="13:34" x14ac:dyDescent="0.2">
      <c r="M290" s="94" t="s">
        <v>155</v>
      </c>
      <c r="N290" s="94" t="s">
        <v>87</v>
      </c>
      <c r="O290" s="94" t="s">
        <v>88</v>
      </c>
      <c r="P290" s="94" t="str">
        <f t="shared" si="24"/>
        <v>EUR12F15Y_Quote</v>
      </c>
      <c r="Q290" s="174"/>
      <c r="R290" s="106">
        <f>_xll.qlInterestRateIndexFixingDate(AA290,S290)</f>
        <v>46937</v>
      </c>
      <c r="S290" s="106">
        <f>_xll.qlCalendarAdvance(Calendar,SettlementDate,N290,"mf",TRUE,Trigger)</f>
        <v>46939</v>
      </c>
      <c r="T290" s="106">
        <f>_xll.qlInterestRateIndexMaturity(AA290,S290)</f>
        <v>52418</v>
      </c>
      <c r="U290" s="97">
        <f>_xll.qlIndexFixing(AA290,R290,TRUE,_xll.ohTrigger(Trigger,Trigger6M,InterestRatesTrigger))</f>
        <v>1.0850788768185867E-2</v>
      </c>
      <c r="V290" s="97">
        <f>_xll.qlQuoteValue(P290,_xll.ohTrigger(Trigger,Trigger6M,InterestRatesTrigger))</f>
        <v>1.0869999999999999E-2</v>
      </c>
      <c r="W290" s="94" t="b">
        <f t="shared" si="25"/>
        <v>1</v>
      </c>
      <c r="X290" s="124">
        <f t="shared" si="26"/>
        <v>-0.19211231814132007</v>
      </c>
      <c r="Y290" s="50" t="b">
        <f>ABS(X290/10000)&lt;=ABS('General Settings'!$D$32)</f>
        <v>1</v>
      </c>
      <c r="AA290" s="50" t="str">
        <f>_xll.qlSwapIndex(,,O290,SettlementDays,Currency,Calendar,FixedLegTenor,FixedLegBDC,FixedLegDayCounter,Index6M,DiscountingCurve,Permanent,Trigger,ObjectOverwrite)</f>
        <v>obj_00614#0003</v>
      </c>
      <c r="AB290" s="50" t="str">
        <f>_xll.qlVanillaSwapFromSwapIndex(,AA290,R290)</f>
        <v>obj_007d8#0003</v>
      </c>
      <c r="AH290" s="50" t="str">
        <v/>
      </c>
    </row>
    <row r="291" spans="13:34" x14ac:dyDescent="0.2">
      <c r="M291" s="94" t="s">
        <v>155</v>
      </c>
      <c r="N291" s="94" t="s">
        <v>87</v>
      </c>
      <c r="O291" s="94" t="s">
        <v>89</v>
      </c>
      <c r="P291" s="94" t="str">
        <f t="shared" si="24"/>
        <v>EUR12F20Y_Quote</v>
      </c>
      <c r="Q291" s="174"/>
      <c r="R291" s="106">
        <f>_xll.qlInterestRateIndexFixingDate(AA291,S291)</f>
        <v>46937</v>
      </c>
      <c r="S291" s="106">
        <f>_xll.qlCalendarAdvance(Calendar,SettlementDate,N291,"mf",TRUE,Trigger)</f>
        <v>46939</v>
      </c>
      <c r="T291" s="106">
        <f>_xll.qlInterestRateIndexMaturity(AA291,S291)</f>
        <v>54245</v>
      </c>
      <c r="U291" s="97">
        <f>_xll.qlIndexFixing(AA291,R291,TRUE,_xll.ohTrigger(Trigger,Trigger6M,InterestRatesTrigger))</f>
        <v>1.0145616327648085E-2</v>
      </c>
      <c r="V291" s="97">
        <f>_xll.qlQuoteValue(P291,_xll.ohTrigger(Trigger,Trigger6M,InterestRatesTrigger))</f>
        <v>1.0160000000000001E-2</v>
      </c>
      <c r="W291" s="94" t="b">
        <f t="shared" si="25"/>
        <v>1</v>
      </c>
      <c r="X291" s="124">
        <f t="shared" si="26"/>
        <v>-0.14383672351915219</v>
      </c>
      <c r="Y291" s="50" t="b">
        <f>ABS(X291/10000)&lt;=ABS('General Settings'!$D$32)</f>
        <v>1</v>
      </c>
      <c r="AA291" s="50" t="str">
        <f>_xll.qlSwapIndex(,,O291,SettlementDays,Currency,Calendar,FixedLegTenor,FixedLegBDC,FixedLegDayCounter,Index6M,DiscountingCurve,Permanent,Trigger,ObjectOverwrite)</f>
        <v>obj_00752#0003</v>
      </c>
      <c r="AB291" s="50" t="str">
        <f>_xll.qlVanillaSwapFromSwapIndex(,AA291,R291)</f>
        <v>obj_008c1#0003</v>
      </c>
      <c r="AH291" s="50" t="str">
        <v/>
      </c>
    </row>
    <row r="292" spans="13:34" x14ac:dyDescent="0.2">
      <c r="M292" s="94" t="s">
        <v>155</v>
      </c>
      <c r="N292" s="94" t="s">
        <v>87</v>
      </c>
      <c r="O292" s="94" t="s">
        <v>90</v>
      </c>
      <c r="P292" s="94" t="str">
        <f t="shared" si="24"/>
        <v>EUR12F25Y_Quote</v>
      </c>
      <c r="Q292" s="174"/>
      <c r="R292" s="106">
        <f>_xll.qlInterestRateIndexFixingDate(AA292,S292)</f>
        <v>46937</v>
      </c>
      <c r="S292" s="106">
        <f>_xll.qlCalendarAdvance(Calendar,SettlementDate,N292,"mf",TRUE,Trigger)</f>
        <v>46939</v>
      </c>
      <c r="T292" s="106">
        <f>_xll.qlInterestRateIndexMaturity(AA292,S292)</f>
        <v>56072</v>
      </c>
      <c r="U292" s="97">
        <f>_xll.qlIndexFixing(AA292,R292,TRUE,_xll.ohTrigger(Trigger,Trigger6M,InterestRatesTrigger))</f>
        <v>9.6949223576495696E-3</v>
      </c>
      <c r="V292" s="97">
        <f>_xll.qlQuoteValue(P292,_xll.ohTrigger(Trigger,Trigger6M,InterestRatesTrigger))</f>
        <v>9.7099999999999999E-3</v>
      </c>
      <c r="W292" s="94" t="b">
        <f t="shared" si="25"/>
        <v>1</v>
      </c>
      <c r="X292" s="124">
        <f t="shared" si="26"/>
        <v>-0.15077642350430284</v>
      </c>
      <c r="Y292" s="50" t="b">
        <f>ABS(X292/10000)&lt;=ABS('General Settings'!$D$32)</f>
        <v>1</v>
      </c>
      <c r="AA292" s="50" t="str">
        <f>_xll.qlSwapIndex(,,O292,SettlementDays,Currency,Calendar,FixedLegTenor,FixedLegBDC,FixedLegDayCounter,Index6M,DiscountingCurve,Permanent,Trigger,ObjectOverwrite)</f>
        <v>obj_005e1#0003</v>
      </c>
      <c r="AB292" s="50" t="str">
        <f>_xll.qlVanillaSwapFromSwapIndex(,AA292,R292)</f>
        <v>obj_0078f#0003</v>
      </c>
      <c r="AH292" s="50" t="str">
        <v/>
      </c>
    </row>
    <row r="293" spans="13:34" x14ac:dyDescent="0.2">
      <c r="M293" s="94" t="s">
        <v>155</v>
      </c>
      <c r="N293" s="94" t="s">
        <v>87</v>
      </c>
      <c r="O293" s="94" t="s">
        <v>92</v>
      </c>
      <c r="P293" s="94" t="str">
        <f t="shared" si="24"/>
        <v>EUR12F30Y_Quote</v>
      </c>
      <c r="Q293" s="174"/>
      <c r="R293" s="106">
        <f>_xll.qlInterestRateIndexFixingDate(AA293,S293)</f>
        <v>46937</v>
      </c>
      <c r="S293" s="106">
        <f>_xll.qlCalendarAdvance(Calendar,SettlementDate,N293,"mf",TRUE,Trigger)</f>
        <v>46939</v>
      </c>
      <c r="T293" s="106">
        <f>_xll.qlInterestRateIndexMaturity(AA293,S293)</f>
        <v>57896</v>
      </c>
      <c r="U293" s="97">
        <f>_xll.qlIndexFixing(AA293,R293,TRUE,_xll.ohTrigger(Trigger,Trigger6M,InterestRatesTrigger))</f>
        <v>9.1652367416117601E-3</v>
      </c>
      <c r="V293" s="97">
        <f>_xll.qlQuoteValue(P293,_xll.ohTrigger(Trigger,Trigger6M,InterestRatesTrigger))</f>
        <v>9.1700000000000011E-3</v>
      </c>
      <c r="W293" s="94" t="b">
        <f t="shared" si="25"/>
        <v>1</v>
      </c>
      <c r="X293" s="124">
        <f t="shared" si="26"/>
        <v>-4.7632583882410012E-2</v>
      </c>
      <c r="Y293" s="131" t="b">
        <f>ABS(X293/10000)&lt;=ABS('General Settings'!$D$32)</f>
        <v>1</v>
      </c>
      <c r="AA293" s="50" t="str">
        <f>_xll.qlSwapIndex(,,O293,SettlementDays,Currency,Calendar,FixedLegTenor,FixedLegBDC,FixedLegDayCounter,Index6M,DiscountingCurve,Permanent,Trigger,ObjectOverwrite)</f>
        <v>obj_00601#0003</v>
      </c>
      <c r="AB293" s="50" t="str">
        <f>_xll.qlVanillaSwapFromSwapIndex(,AA293,R293)</f>
        <v>obj_00783#0003</v>
      </c>
      <c r="AH293" s="50" t="str">
        <v/>
      </c>
    </row>
    <row r="294" spans="13:34" x14ac:dyDescent="0.2">
      <c r="M294" s="163" t="s">
        <v>155</v>
      </c>
      <c r="N294" s="163" t="s">
        <v>113</v>
      </c>
      <c r="O294" s="163" t="s">
        <v>33</v>
      </c>
      <c r="P294" s="163" t="str">
        <f t="shared" si="24"/>
        <v>EUR13F1Y_Quote</v>
      </c>
      <c r="Q294" s="178"/>
      <c r="R294" s="164">
        <f>_xll.qlInterestRateIndexFixingDate(AA294,S294)</f>
        <v>47302</v>
      </c>
      <c r="S294" s="164">
        <f>_xll.qlCalendarAdvance(Calendar,SettlementDate,N294,"mf",TRUE,Trigger)</f>
        <v>47304</v>
      </c>
      <c r="T294" s="164">
        <f>_xll.qlInterestRateIndexMaturity(AA294,S294)</f>
        <v>47669</v>
      </c>
      <c r="U294" s="165">
        <f>_xll.qlIndexFixing(AA294,R294,TRUE,_xll.ohTrigger(Trigger,Trigger6M,InterestRatesTrigger))</f>
        <v>1.3429769784563663E-2</v>
      </c>
      <c r="V294" s="165">
        <f>_xll.qlQuoteValue(P294,_xll.ohTrigger(Trigger,Trigger6M,InterestRatesTrigger))</f>
        <v>1.3380000000000001E-2</v>
      </c>
      <c r="W294" s="163" t="b">
        <f t="shared" si="25"/>
        <v>1</v>
      </c>
      <c r="X294" s="166">
        <f t="shared" si="26"/>
        <v>0.49769784563662156</v>
      </c>
      <c r="Y294" s="123" t="b">
        <f>ABS(X294/10000)&lt;=ABS('General Settings'!$D$32)</f>
        <v>1</v>
      </c>
      <c r="AA294" s="50" t="str">
        <f>_xll.qlSwapIndex(,,O294,SettlementDays,Currency,Calendar,FixedLegTenor,FixedLegBDC,FixedLegDayCounter,Index6M,DiscountingCurve,Permanent,Trigger,ObjectOverwrite)</f>
        <v>obj_005a9#0003</v>
      </c>
      <c r="AB294" s="50" t="str">
        <f>_xll.qlVanillaSwapFromSwapIndex(,AA294,R294)</f>
        <v>obj_008a1#0003</v>
      </c>
      <c r="AH294" s="50" t="str">
        <v/>
      </c>
    </row>
    <row r="295" spans="13:34" x14ac:dyDescent="0.2">
      <c r="M295" s="94" t="s">
        <v>155</v>
      </c>
      <c r="N295" s="94" t="s">
        <v>113</v>
      </c>
      <c r="O295" s="94" t="s">
        <v>78</v>
      </c>
      <c r="P295" s="94" t="str">
        <f t="shared" si="24"/>
        <v>EUR13F2Y_Quote</v>
      </c>
      <c r="Q295" s="174"/>
      <c r="R295" s="106">
        <f>_xll.qlInterestRateIndexFixingDate(AA295,S295)</f>
        <v>47302</v>
      </c>
      <c r="S295" s="106">
        <f>_xll.qlCalendarAdvance(Calendar,SettlementDate,N295,"mf",TRUE,Trigger)</f>
        <v>47304</v>
      </c>
      <c r="T295" s="106">
        <f>_xll.qlInterestRateIndexMaturity(AA295,S295)</f>
        <v>48036</v>
      </c>
      <c r="U295" s="97">
        <f>_xll.qlIndexFixing(AA295,R295,TRUE,_xll.ohTrigger(Trigger,Trigger6M,InterestRatesTrigger))</f>
        <v>1.3265797503139947E-2</v>
      </c>
      <c r="V295" s="97">
        <f>_xll.qlQuoteValue(P295,_xll.ohTrigger(Trigger,Trigger6M,InterestRatesTrigger))</f>
        <v>1.337E-2</v>
      </c>
      <c r="W295" s="94" t="b">
        <f t="shared" si="25"/>
        <v>1</v>
      </c>
      <c r="X295" s="124">
        <f t="shared" si="26"/>
        <v>-1.0420249686005252</v>
      </c>
      <c r="Y295" s="50" t="b">
        <f>ABS(X295/10000)&lt;=ABS('General Settings'!$D$32)</f>
        <v>1</v>
      </c>
      <c r="AA295" s="50" t="str">
        <f>_xll.qlSwapIndex(,,O295,SettlementDays,Currency,Calendar,FixedLegTenor,FixedLegBDC,FixedLegDayCounter,Index6M,DiscountingCurve,Permanent,Trigger,ObjectOverwrite)</f>
        <v>obj_0059a#0003</v>
      </c>
      <c r="AB295" s="50" t="str">
        <f>_xll.qlVanillaSwapFromSwapIndex(,AA295,R295)</f>
        <v>obj_008c0#0003</v>
      </c>
      <c r="AH295" s="50" t="str">
        <v/>
      </c>
    </row>
    <row r="296" spans="13:34" x14ac:dyDescent="0.2">
      <c r="M296" s="94" t="s">
        <v>155</v>
      </c>
      <c r="N296" s="94" t="s">
        <v>113</v>
      </c>
      <c r="O296" s="94" t="s">
        <v>79</v>
      </c>
      <c r="P296" s="94" t="str">
        <f t="shared" si="24"/>
        <v>EUR13F3Y_Quote</v>
      </c>
      <c r="Q296" s="174"/>
      <c r="R296" s="106">
        <f>_xll.qlInterestRateIndexFixingDate(AA296,S296)</f>
        <v>47302</v>
      </c>
      <c r="S296" s="106">
        <f>_xll.qlCalendarAdvance(Calendar,SettlementDate,N296,"mf",TRUE,Trigger)</f>
        <v>47304</v>
      </c>
      <c r="T296" s="106">
        <f>_xll.qlInterestRateIndexMaturity(AA296,S296)</f>
        <v>48400</v>
      </c>
      <c r="U296" s="97">
        <f>_xll.qlIndexFixing(AA296,R296,TRUE,_xll.ohTrigger(Trigger,Trigger6M,InterestRatesTrigger))</f>
        <v>1.3069703061679084E-2</v>
      </c>
      <c r="V296" s="97">
        <f>_xll.qlQuoteValue(P296,_xll.ohTrigger(Trigger,Trigger6M,InterestRatesTrigger))</f>
        <v>1.316E-2</v>
      </c>
      <c r="W296" s="94" t="b">
        <f t="shared" si="25"/>
        <v>1</v>
      </c>
      <c r="X296" s="124">
        <f t="shared" si="26"/>
        <v>-0.90296938320915887</v>
      </c>
      <c r="Y296" s="50" t="b">
        <f>ABS(X296/10000)&lt;=ABS('General Settings'!$D$32)</f>
        <v>1</v>
      </c>
      <c r="AA296" s="50" t="str">
        <f>_xll.qlSwapIndex(,,O296,SettlementDays,Currency,Calendar,FixedLegTenor,FixedLegBDC,FixedLegDayCounter,Index6M,DiscountingCurve,Permanent,Trigger,ObjectOverwrite)</f>
        <v>obj_006c1#0003</v>
      </c>
      <c r="AB296" s="50" t="str">
        <f>_xll.qlVanillaSwapFromSwapIndex(,AA296,R296)</f>
        <v>obj_007f2#0003</v>
      </c>
      <c r="AH296" s="50" t="str">
        <v/>
      </c>
    </row>
    <row r="297" spans="13:34" x14ac:dyDescent="0.2">
      <c r="M297" s="94" t="s">
        <v>155</v>
      </c>
      <c r="N297" s="94" t="s">
        <v>113</v>
      </c>
      <c r="O297" s="94" t="s">
        <v>80</v>
      </c>
      <c r="P297" s="94" t="str">
        <f t="shared" si="24"/>
        <v>EUR13F4Y_Quote</v>
      </c>
      <c r="Q297" s="174"/>
      <c r="R297" s="106">
        <f>_xll.qlInterestRateIndexFixingDate(AA297,S297)</f>
        <v>47302</v>
      </c>
      <c r="S297" s="106">
        <f>_xll.qlCalendarAdvance(Calendar,SettlementDate,N297,"mf",TRUE,Trigger)</f>
        <v>47304</v>
      </c>
      <c r="T297" s="106">
        <f>_xll.qlInterestRateIndexMaturity(AA297,S297)</f>
        <v>48765</v>
      </c>
      <c r="U297" s="97">
        <f>_xll.qlIndexFixing(AA297,R297,TRUE,_xll.ohTrigger(Trigger,Trigger6M,InterestRatesTrigger))</f>
        <v>1.282876318764398E-2</v>
      </c>
      <c r="V297" s="97">
        <f>_xll.qlQuoteValue(P297,_xll.ohTrigger(Trigger,Trigger6M,InterestRatesTrigger))</f>
        <v>1.291E-2</v>
      </c>
      <c r="W297" s="94" t="b">
        <f t="shared" si="25"/>
        <v>1</v>
      </c>
      <c r="X297" s="124">
        <f t="shared" si="26"/>
        <v>-0.81236812356019417</v>
      </c>
      <c r="Y297" s="50" t="b">
        <f>ABS(X297/10000)&lt;=ABS('General Settings'!$D$32)</f>
        <v>1</v>
      </c>
      <c r="AA297" s="50" t="str">
        <f>_xll.qlSwapIndex(,,O297,SettlementDays,Currency,Calendar,FixedLegTenor,FixedLegBDC,FixedLegDayCounter,Index6M,DiscountingCurve,Permanent,Trigger,ObjectOverwrite)</f>
        <v>obj_00742#0003</v>
      </c>
      <c r="AB297" s="50" t="str">
        <f>_xll.qlVanillaSwapFromSwapIndex(,AA297,R297)</f>
        <v>obj_007c9#0003</v>
      </c>
      <c r="AH297" s="50" t="str">
        <v/>
      </c>
    </row>
    <row r="298" spans="13:34" x14ac:dyDescent="0.2">
      <c r="M298" s="94" t="s">
        <v>155</v>
      </c>
      <c r="N298" s="94" t="s">
        <v>113</v>
      </c>
      <c r="O298" s="94" t="s">
        <v>81</v>
      </c>
      <c r="P298" s="94" t="str">
        <f t="shared" si="24"/>
        <v>EUR13F5Y_Quote</v>
      </c>
      <c r="Q298" s="174"/>
      <c r="R298" s="106">
        <f>_xll.qlInterestRateIndexFixingDate(AA298,S298)</f>
        <v>47302</v>
      </c>
      <c r="S298" s="106">
        <f>_xll.qlCalendarAdvance(Calendar,SettlementDate,N298,"mf",TRUE,Trigger)</f>
        <v>47304</v>
      </c>
      <c r="T298" s="106">
        <f>_xll.qlInterestRateIndexMaturity(AA298,S298)</f>
        <v>49130</v>
      </c>
      <c r="U298" s="97">
        <f>_xll.qlIndexFixing(AA298,R298,TRUE,_xll.ohTrigger(Trigger,Trigger6M,InterestRatesTrigger))</f>
        <v>1.2573440819004534E-2</v>
      </c>
      <c r="V298" s="97">
        <f>_xll.qlQuoteValue(P298,_xll.ohTrigger(Trigger,Trigger6M,InterestRatesTrigger))</f>
        <v>1.2619999999999999E-2</v>
      </c>
      <c r="W298" s="94" t="b">
        <f t="shared" si="25"/>
        <v>1</v>
      </c>
      <c r="X298" s="124">
        <f t="shared" si="26"/>
        <v>-0.46559180995464977</v>
      </c>
      <c r="Y298" s="50" t="b">
        <f>ABS(X298/10000)&lt;=ABS('General Settings'!$D$32)</f>
        <v>1</v>
      </c>
      <c r="AA298" s="50" t="str">
        <f>_xll.qlSwapIndex(,,O298,SettlementDays,Currency,Calendar,FixedLegTenor,FixedLegBDC,FixedLegDayCounter,Index6M,DiscountingCurve,Permanent,Trigger,ObjectOverwrite)</f>
        <v>obj_0073a#0003</v>
      </c>
      <c r="AB298" s="50" t="str">
        <f>_xll.qlVanillaSwapFromSwapIndex(,AA298,R298)</f>
        <v>obj_007a5#0003</v>
      </c>
      <c r="AH298" s="50" t="str">
        <v/>
      </c>
    </row>
    <row r="299" spans="13:34" x14ac:dyDescent="0.2">
      <c r="M299" s="94" t="s">
        <v>155</v>
      </c>
      <c r="N299" s="94" t="s">
        <v>113</v>
      </c>
      <c r="O299" s="94" t="s">
        <v>82</v>
      </c>
      <c r="P299" s="94" t="str">
        <f t="shared" si="24"/>
        <v>EUR13F6Y_Quote</v>
      </c>
      <c r="Q299" s="174"/>
      <c r="R299" s="106">
        <f>_xll.qlInterestRateIndexFixingDate(AA299,S299)</f>
        <v>47302</v>
      </c>
      <c r="S299" s="106">
        <f>_xll.qlCalendarAdvance(Calendar,SettlementDate,N299,"mf",TRUE,Trigger)</f>
        <v>47304</v>
      </c>
      <c r="T299" s="106">
        <f>_xll.qlInterestRateIndexMaturity(AA299,S299)</f>
        <v>49495</v>
      </c>
      <c r="U299" s="97">
        <f>_xll.qlIndexFixing(AA299,R299,TRUE,_xll.ohTrigger(Trigger,Trigger6M,InterestRatesTrigger))</f>
        <v>1.2314906170217264E-2</v>
      </c>
      <c r="V299" s="97">
        <f>_xll.qlQuoteValue(P299,_xll.ohTrigger(Trigger,Trigger6M,InterestRatesTrigger))</f>
        <v>1.2359999999999999E-2</v>
      </c>
      <c r="W299" s="94" t="b">
        <f t="shared" si="25"/>
        <v>1</v>
      </c>
      <c r="X299" s="124">
        <f t="shared" si="26"/>
        <v>-0.45093829782735101</v>
      </c>
      <c r="Y299" s="50" t="b">
        <f>ABS(X299/10000)&lt;=ABS('General Settings'!$D$32)</f>
        <v>1</v>
      </c>
      <c r="AA299" s="50" t="str">
        <f>_xll.qlSwapIndex(,,O299,SettlementDays,Currency,Calendar,FixedLegTenor,FixedLegBDC,FixedLegDayCounter,Index6M,DiscountingCurve,Permanent,Trigger,ObjectOverwrite)</f>
        <v>obj_00630#0003</v>
      </c>
      <c r="AB299" s="50" t="str">
        <f>_xll.qlVanillaSwapFromSwapIndex(,AA299,R299)</f>
        <v>obj_00807#0003</v>
      </c>
      <c r="AH299" s="50" t="str">
        <v/>
      </c>
    </row>
    <row r="300" spans="13:34" x14ac:dyDescent="0.2">
      <c r="M300" s="94" t="s">
        <v>155</v>
      </c>
      <c r="N300" s="94" t="s">
        <v>113</v>
      </c>
      <c r="O300" s="94" t="s">
        <v>83</v>
      </c>
      <c r="P300" s="94" t="str">
        <f t="shared" si="24"/>
        <v>EUR13F7Y_Quote</v>
      </c>
      <c r="Q300" s="174"/>
      <c r="R300" s="106">
        <f>_xll.qlInterestRateIndexFixingDate(AA300,S300)</f>
        <v>47302</v>
      </c>
      <c r="S300" s="106">
        <f>_xll.qlCalendarAdvance(Calendar,SettlementDate,N300,"mf",TRUE,Trigger)</f>
        <v>47304</v>
      </c>
      <c r="T300" s="106">
        <f>_xll.qlInterestRateIndexMaturity(AA300,S300)</f>
        <v>49863</v>
      </c>
      <c r="U300" s="97">
        <f>_xll.qlIndexFixing(AA300,R300,TRUE,_xll.ohTrigger(Trigger,Trigger6M,InterestRatesTrigger))</f>
        <v>1.206660387596435E-2</v>
      </c>
      <c r="V300" s="97">
        <f>_xll.qlQuoteValue(P300,_xll.ohTrigger(Trigger,Trigger6M,InterestRatesTrigger))</f>
        <v>1.2110000000000001E-2</v>
      </c>
      <c r="W300" s="94" t="b">
        <f t="shared" si="25"/>
        <v>1</v>
      </c>
      <c r="X300" s="124">
        <f t="shared" si="26"/>
        <v>-0.43396124035650907</v>
      </c>
      <c r="Y300" s="50" t="b">
        <f>ABS(X300/10000)&lt;=ABS('General Settings'!$D$32)</f>
        <v>1</v>
      </c>
      <c r="AA300" s="50" t="str">
        <f>_xll.qlSwapIndex(,,O300,SettlementDays,Currency,Calendar,FixedLegTenor,FixedLegBDC,FixedLegDayCounter,Index6M,DiscountingCurve,Permanent,Trigger,ObjectOverwrite)</f>
        <v>obj_00708#0003</v>
      </c>
      <c r="AB300" s="50" t="str">
        <f>_xll.qlVanillaSwapFromSwapIndex(,AA300,R300)</f>
        <v>obj_00871#0003</v>
      </c>
      <c r="AH300" s="50" t="str">
        <v/>
      </c>
    </row>
    <row r="301" spans="13:34" x14ac:dyDescent="0.2">
      <c r="M301" s="94" t="s">
        <v>155</v>
      </c>
      <c r="N301" s="94" t="s">
        <v>113</v>
      </c>
      <c r="O301" s="94" t="s">
        <v>84</v>
      </c>
      <c r="P301" s="94" t="str">
        <f t="shared" si="24"/>
        <v>EUR13F8Y_Quote</v>
      </c>
      <c r="Q301" s="174"/>
      <c r="R301" s="106">
        <f>_xll.qlInterestRateIndexFixingDate(AA301,S301)</f>
        <v>47302</v>
      </c>
      <c r="S301" s="106">
        <f>_xll.qlCalendarAdvance(Calendar,SettlementDate,N301,"mf",TRUE,Trigger)</f>
        <v>47304</v>
      </c>
      <c r="T301" s="106">
        <f>_xll.qlInterestRateIndexMaturity(AA301,S301)</f>
        <v>50227</v>
      </c>
      <c r="U301" s="97">
        <f>_xll.qlIndexFixing(AA301,R301,TRUE,_xll.ohTrigger(Trigger,Trigger6M,InterestRatesTrigger))</f>
        <v>1.1831404583706755E-2</v>
      </c>
      <c r="V301" s="97">
        <f>_xll.qlQuoteValue(P301,_xll.ohTrigger(Trigger,Trigger6M,InterestRatesTrigger))</f>
        <v>1.187E-2</v>
      </c>
      <c r="W301" s="94" t="b">
        <f t="shared" si="25"/>
        <v>1</v>
      </c>
      <c r="X301" s="124">
        <f t="shared" si="26"/>
        <v>-0.3859541629324531</v>
      </c>
      <c r="Y301" s="50" t="b">
        <f>ABS(X301/10000)&lt;=ABS('General Settings'!$D$32)</f>
        <v>1</v>
      </c>
      <c r="AA301" s="50" t="str">
        <f>_xll.qlSwapIndex(,,O301,SettlementDays,Currency,Calendar,FixedLegTenor,FixedLegBDC,FixedLegDayCounter,Index6M,DiscountingCurve,Permanent,Trigger,ObjectOverwrite)</f>
        <v>obj_00608#0003</v>
      </c>
      <c r="AB301" s="50" t="str">
        <f>_xll.qlVanillaSwapFromSwapIndex(,AA301,R301)</f>
        <v>obj_007eb#0003</v>
      </c>
      <c r="AH301" s="50" t="str">
        <v/>
      </c>
    </row>
    <row r="302" spans="13:34" x14ac:dyDescent="0.2">
      <c r="M302" s="94" t="s">
        <v>155</v>
      </c>
      <c r="N302" s="94" t="s">
        <v>113</v>
      </c>
      <c r="O302" s="94" t="s">
        <v>85</v>
      </c>
      <c r="P302" s="94" t="str">
        <f t="shared" si="24"/>
        <v>EUR13F9Y_Quote</v>
      </c>
      <c r="Q302" s="174"/>
      <c r="R302" s="106">
        <f>_xll.qlInterestRateIndexFixingDate(AA302,S302)</f>
        <v>47302</v>
      </c>
      <c r="S302" s="106">
        <f>_xll.qlCalendarAdvance(Calendar,SettlementDate,N302,"mf",TRUE,Trigger)</f>
        <v>47304</v>
      </c>
      <c r="T302" s="106">
        <f>_xll.qlInterestRateIndexMaturity(AA302,S302)</f>
        <v>50591</v>
      </c>
      <c r="U302" s="97">
        <f>_xll.qlIndexFixing(AA302,R302,TRUE,_xll.ohTrigger(Trigger,Trigger6M,InterestRatesTrigger))</f>
        <v>1.1608560159234465E-2</v>
      </c>
      <c r="V302" s="97">
        <f>_xll.qlQuoteValue(P302,_xll.ohTrigger(Trigger,Trigger6M,InterestRatesTrigger))</f>
        <v>1.163E-2</v>
      </c>
      <c r="W302" s="94" t="b">
        <f t="shared" si="25"/>
        <v>1</v>
      </c>
      <c r="X302" s="124">
        <f t="shared" si="26"/>
        <v>-0.21439840765535151</v>
      </c>
      <c r="Y302" s="50" t="b">
        <f>ABS(X302/10000)&lt;=ABS('General Settings'!$D$32)</f>
        <v>1</v>
      </c>
      <c r="AA302" s="50" t="str">
        <f>_xll.qlSwapIndex(,,O302,SettlementDays,Currency,Calendar,FixedLegTenor,FixedLegBDC,FixedLegDayCounter,Index6M,DiscountingCurve,Permanent,Trigger,ObjectOverwrite)</f>
        <v>obj_0063e#0003</v>
      </c>
      <c r="AB302" s="50" t="str">
        <f>_xll.qlVanillaSwapFromSwapIndex(,AA302,R302)</f>
        <v>obj_0088a#0003</v>
      </c>
      <c r="AH302" s="50" t="str">
        <v/>
      </c>
    </row>
    <row r="303" spans="13:34" x14ac:dyDescent="0.2">
      <c r="M303" s="94" t="s">
        <v>155</v>
      </c>
      <c r="N303" s="94" t="s">
        <v>113</v>
      </c>
      <c r="O303" s="94" t="s">
        <v>86</v>
      </c>
      <c r="P303" s="94" t="str">
        <f t="shared" si="24"/>
        <v>EUR13F10Y_Quote</v>
      </c>
      <c r="Q303" s="174"/>
      <c r="R303" s="106">
        <f>_xll.qlInterestRateIndexFixingDate(AA303,S303)</f>
        <v>47302</v>
      </c>
      <c r="S303" s="106">
        <f>_xll.qlCalendarAdvance(Calendar,SettlementDate,N303,"mf",TRUE,Trigger)</f>
        <v>47304</v>
      </c>
      <c r="T303" s="106">
        <f>_xll.qlInterestRateIndexMaturity(AA303,S303)</f>
        <v>50956</v>
      </c>
      <c r="U303" s="97">
        <f>_xll.qlIndexFixing(AA303,R303,TRUE,_xll.ohTrigger(Trigger,Trigger6M,InterestRatesTrigger))</f>
        <v>1.1394707987854399E-2</v>
      </c>
      <c r="V303" s="97">
        <f>_xll.qlQuoteValue(P303,_xll.ohTrigger(Trigger,Trigger6M,InterestRatesTrigger))</f>
        <v>1.1430000000000001E-2</v>
      </c>
      <c r="W303" s="94" t="b">
        <f t="shared" si="25"/>
        <v>1</v>
      </c>
      <c r="X303" s="124">
        <f t="shared" si="26"/>
        <v>-0.35292012145601503</v>
      </c>
      <c r="Y303" s="50" t="b">
        <f>ABS(X303/10000)&lt;=ABS('General Settings'!$D$32)</f>
        <v>1</v>
      </c>
      <c r="AA303" s="50" t="str">
        <f>_xll.qlSwapIndex(,,O303,SettlementDays,Currency,Calendar,FixedLegTenor,FixedLegBDC,FixedLegDayCounter,Index6M,DiscountingCurve,Permanent,Trigger,ObjectOverwrite)</f>
        <v>obj_0074f#0003</v>
      </c>
      <c r="AB303" s="50" t="str">
        <f>_xll.qlVanillaSwapFromSwapIndex(,AA303,R303)</f>
        <v>obj_0078e#0003</v>
      </c>
      <c r="AH303" s="50" t="str">
        <v/>
      </c>
    </row>
    <row r="304" spans="13:34" x14ac:dyDescent="0.2">
      <c r="M304" s="94" t="s">
        <v>155</v>
      </c>
      <c r="N304" s="94" t="s">
        <v>113</v>
      </c>
      <c r="O304" s="94" t="s">
        <v>112</v>
      </c>
      <c r="P304" s="94" t="str">
        <f t="shared" si="24"/>
        <v>EUR13F11Y_Quote</v>
      </c>
      <c r="Q304" s="174"/>
      <c r="R304" s="106">
        <f>_xll.qlInterestRateIndexFixingDate(AA304,S304)</f>
        <v>47302</v>
      </c>
      <c r="S304" s="106">
        <f>_xll.qlCalendarAdvance(Calendar,SettlementDate,N304,"mf",TRUE,Trigger)</f>
        <v>47304</v>
      </c>
      <c r="T304" s="106">
        <f>_xll.qlInterestRateIndexMaturity(AA304,S304)</f>
        <v>51322</v>
      </c>
      <c r="U304" s="97">
        <f>_xll.qlIndexFixing(AA304,R304,TRUE,_xll.ohTrigger(Trigger,Trigger6M,InterestRatesTrigger))</f>
        <v>1.1192154765295328E-2</v>
      </c>
      <c r="V304" s="97">
        <f>_xll.qlQuoteValue(P304,_xll.ohTrigger(Trigger,Trigger6M,InterestRatesTrigger))</f>
        <v>1.123E-2</v>
      </c>
      <c r="W304" s="94" t="b">
        <f t="shared" si="25"/>
        <v>1</v>
      </c>
      <c r="X304" s="124">
        <f t="shared" si="26"/>
        <v>-0.37845234704672259</v>
      </c>
      <c r="Y304" s="50" t="b">
        <f>ABS(X304/10000)&lt;=ABS('General Settings'!$D$32)</f>
        <v>1</v>
      </c>
      <c r="AA304" s="50" t="str">
        <f>_xll.qlSwapIndex(,,O304,SettlementDays,Currency,Calendar,FixedLegTenor,FixedLegBDC,FixedLegDayCounter,Index6M,DiscountingCurve,Permanent,Trigger,ObjectOverwrite)</f>
        <v>obj_006d4#0003</v>
      </c>
      <c r="AB304" s="50" t="str">
        <f>_xll.qlVanillaSwapFromSwapIndex(,AA304,R304)</f>
        <v>obj_00863#0003</v>
      </c>
      <c r="AH304" s="50" t="str">
        <v/>
      </c>
    </row>
    <row r="305" spans="13:34" x14ac:dyDescent="0.2">
      <c r="M305" s="94" t="s">
        <v>155</v>
      </c>
      <c r="N305" s="94" t="s">
        <v>113</v>
      </c>
      <c r="O305" s="94" t="s">
        <v>87</v>
      </c>
      <c r="P305" s="94" t="str">
        <f t="shared" si="24"/>
        <v>EUR13F12Y_Quote</v>
      </c>
      <c r="Q305" s="174"/>
      <c r="R305" s="106">
        <f>_xll.qlInterestRateIndexFixingDate(AA305,S305)</f>
        <v>47302</v>
      </c>
      <c r="S305" s="106">
        <f>_xll.qlCalendarAdvance(Calendar,SettlementDate,N305,"mf",TRUE,Trigger)</f>
        <v>47304</v>
      </c>
      <c r="T305" s="106">
        <f>_xll.qlInterestRateIndexMaturity(AA305,S305)</f>
        <v>51687</v>
      </c>
      <c r="U305" s="97">
        <f>_xll.qlIndexFixing(AA305,R305,TRUE,_xll.ohTrigger(Trigger,Trigger6M,InterestRatesTrigger))</f>
        <v>1.0997299679067912E-2</v>
      </c>
      <c r="V305" s="97">
        <f>_xll.qlQuoteValue(P305,_xll.ohTrigger(Trigger,Trigger6M,InterestRatesTrigger))</f>
        <v>1.102E-2</v>
      </c>
      <c r="W305" s="94" t="b">
        <f t="shared" si="25"/>
        <v>1</v>
      </c>
      <c r="X305" s="124">
        <f t="shared" si="26"/>
        <v>-0.22700320932088694</v>
      </c>
      <c r="Y305" s="50" t="b">
        <f>ABS(X305/10000)&lt;=ABS('General Settings'!$D$32)</f>
        <v>1</v>
      </c>
      <c r="AA305" s="50" t="str">
        <f>_xll.qlSwapIndex(,,O305,SettlementDays,Currency,Calendar,FixedLegTenor,FixedLegBDC,FixedLegDayCounter,Index6M,DiscountingCurve,Permanent,Trigger,ObjectOverwrite)</f>
        <v>obj_006ba#0003</v>
      </c>
      <c r="AB305" s="50" t="str">
        <f>_xll.qlVanillaSwapFromSwapIndex(,AA305,R305)</f>
        <v>obj_008ad#0003</v>
      </c>
      <c r="AH305" s="50" t="str">
        <v/>
      </c>
    </row>
    <row r="306" spans="13:34" x14ac:dyDescent="0.2">
      <c r="M306" s="94" t="s">
        <v>155</v>
      </c>
      <c r="N306" s="94" t="s">
        <v>113</v>
      </c>
      <c r="O306" s="94" t="s">
        <v>113</v>
      </c>
      <c r="P306" s="94" t="str">
        <f t="shared" si="24"/>
        <v>EUR13F13Y_Quote</v>
      </c>
      <c r="Q306" s="174"/>
      <c r="R306" s="106">
        <f>_xll.qlInterestRateIndexFixingDate(AA306,S306)</f>
        <v>47302</v>
      </c>
      <c r="S306" s="106">
        <f>_xll.qlCalendarAdvance(Calendar,SettlementDate,N306,"mf",TRUE,Trigger)</f>
        <v>47304</v>
      </c>
      <c r="T306" s="106">
        <f>_xll.qlInterestRateIndexMaturity(AA306,S306)</f>
        <v>52054</v>
      </c>
      <c r="U306" s="97">
        <f>_xll.qlIndexFixing(AA306,R306,TRUE,_xll.ohTrigger(Trigger,Trigger6M,InterestRatesTrigger))</f>
        <v>1.0812650179947579E-2</v>
      </c>
      <c r="V306" s="97">
        <f>_xll.qlQuoteValue(P306,_xll.ohTrigger(Trigger,Trigger6M,InterestRatesTrigger))</f>
        <v>1.0829999999999999E-2</v>
      </c>
      <c r="W306" s="94" t="b">
        <f t="shared" si="25"/>
        <v>1</v>
      </c>
      <c r="X306" s="124">
        <f t="shared" si="26"/>
        <v>-0.17349820052419904</v>
      </c>
      <c r="Y306" s="50" t="b">
        <f>ABS(X306/10000)&lt;=ABS('General Settings'!$D$32)</f>
        <v>1</v>
      </c>
      <c r="AA306" s="50" t="str">
        <f>_xll.qlSwapIndex(,,O306,SettlementDays,Currency,Calendar,FixedLegTenor,FixedLegBDC,FixedLegDayCounter,Index6M,DiscountingCurve,Permanent,Trigger,ObjectOverwrite)</f>
        <v>obj_006dd#0003</v>
      </c>
      <c r="AB306" s="50" t="str">
        <f>_xll.qlVanillaSwapFromSwapIndex(,AA306,R306)</f>
        <v>obj_0089d#0003</v>
      </c>
      <c r="AH306" s="50" t="str">
        <v/>
      </c>
    </row>
    <row r="307" spans="13:34" x14ac:dyDescent="0.2">
      <c r="M307" s="94" t="s">
        <v>155</v>
      </c>
      <c r="N307" s="94" t="s">
        <v>113</v>
      </c>
      <c r="O307" s="94" t="s">
        <v>114</v>
      </c>
      <c r="P307" s="94" t="str">
        <f t="shared" si="24"/>
        <v>EUR13F14Y_Quote</v>
      </c>
      <c r="Q307" s="174"/>
      <c r="R307" s="106">
        <f>_xll.qlInterestRateIndexFixingDate(AA307,S307)</f>
        <v>47302</v>
      </c>
      <c r="S307" s="106">
        <f>_xll.qlCalendarAdvance(Calendar,SettlementDate,N307,"mf",TRUE,Trigger)</f>
        <v>47304</v>
      </c>
      <c r="T307" s="106">
        <f>_xll.qlInterestRateIndexMaturity(AA307,S307)</f>
        <v>52418</v>
      </c>
      <c r="U307" s="97">
        <f>_xll.qlIndexFixing(AA307,R307,TRUE,_xll.ohTrigger(Trigger,Trigger6M,InterestRatesTrigger))</f>
        <v>1.0640399683369287E-2</v>
      </c>
      <c r="V307" s="97">
        <f>_xll.qlQuoteValue(P307,_xll.ohTrigger(Trigger,Trigger6M,InterestRatesTrigger))</f>
        <v>1.0669999999999999E-2</v>
      </c>
      <c r="W307" s="94" t="b">
        <f t="shared" si="25"/>
        <v>1</v>
      </c>
      <c r="X307" s="124">
        <f t="shared" si="26"/>
        <v>-0.29600316630712387</v>
      </c>
      <c r="Y307" s="50" t="b">
        <f>ABS(X307/10000)&lt;=ABS('General Settings'!$D$32)</f>
        <v>1</v>
      </c>
      <c r="AA307" s="50" t="str">
        <f>_xll.qlSwapIndex(,,O307,SettlementDays,Currency,Calendar,FixedLegTenor,FixedLegBDC,FixedLegDayCounter,Index6M,DiscountingCurve,Permanent,Trigger,ObjectOverwrite)</f>
        <v>obj_006e3#0003</v>
      </c>
      <c r="AB307" s="50" t="str">
        <f>_xll.qlVanillaSwapFromSwapIndex(,AA307,R307)</f>
        <v>obj_00845#0003</v>
      </c>
      <c r="AH307" s="50" t="str">
        <v/>
      </c>
    </row>
    <row r="308" spans="13:34" x14ac:dyDescent="0.2">
      <c r="M308" s="94" t="s">
        <v>155</v>
      </c>
      <c r="N308" s="94" t="s">
        <v>113</v>
      </c>
      <c r="O308" s="94" t="s">
        <v>88</v>
      </c>
      <c r="P308" s="94" t="str">
        <f t="shared" si="24"/>
        <v>EUR13F15Y_Quote</v>
      </c>
      <c r="Q308" s="174"/>
      <c r="R308" s="106">
        <f>_xll.qlInterestRateIndexFixingDate(AA308,S308)</f>
        <v>47302</v>
      </c>
      <c r="S308" s="106">
        <f>_xll.qlCalendarAdvance(Calendar,SettlementDate,N308,"mf",TRUE,Trigger)</f>
        <v>47304</v>
      </c>
      <c r="T308" s="106">
        <f>_xll.qlInterestRateIndexMaturity(AA308,S308)</f>
        <v>52783</v>
      </c>
      <c r="U308" s="97">
        <f>_xll.qlIndexFixing(AA308,R308,TRUE,_xll.ohTrigger(Trigger,Trigger6M,InterestRatesTrigger))</f>
        <v>1.0480091897747703E-2</v>
      </c>
      <c r="V308" s="97">
        <f>_xll.qlQuoteValue(P308,_xll.ohTrigger(Trigger,Trigger6M,InterestRatesTrigger))</f>
        <v>1.0509999999999999E-2</v>
      </c>
      <c r="W308" s="94" t="b">
        <f t="shared" si="25"/>
        <v>1</v>
      </c>
      <c r="X308" s="124">
        <f t="shared" si="26"/>
        <v>-0.29908102252295538</v>
      </c>
      <c r="Y308" s="50" t="b">
        <f>ABS(X308/10000)&lt;=ABS('General Settings'!$D$32)</f>
        <v>1</v>
      </c>
      <c r="AA308" s="50" t="str">
        <f>_xll.qlSwapIndex(,,O308,SettlementDays,Currency,Calendar,FixedLegTenor,FixedLegBDC,FixedLegDayCounter,Index6M,DiscountingCurve,Permanent,Trigger,ObjectOverwrite)</f>
        <v>obj_006af#0003</v>
      </c>
      <c r="AB308" s="50" t="str">
        <f>_xll.qlVanillaSwapFromSwapIndex(,AA308,R308)</f>
        <v>obj_0080c#0003</v>
      </c>
      <c r="AH308" s="50" t="str">
        <v/>
      </c>
    </row>
    <row r="309" spans="13:34" x14ac:dyDescent="0.2">
      <c r="M309" s="94" t="s">
        <v>155</v>
      </c>
      <c r="N309" s="94" t="s">
        <v>113</v>
      </c>
      <c r="O309" s="94" t="s">
        <v>89</v>
      </c>
      <c r="P309" s="94" t="str">
        <f t="shared" si="24"/>
        <v>EUR13F20Y_Quote</v>
      </c>
      <c r="Q309" s="174"/>
      <c r="R309" s="106">
        <f>_xll.qlInterestRateIndexFixingDate(AA309,S309)</f>
        <v>47302</v>
      </c>
      <c r="S309" s="106">
        <f>_xll.qlCalendarAdvance(Calendar,SettlementDate,N309,"mf",TRUE,Trigger)</f>
        <v>47304</v>
      </c>
      <c r="T309" s="106">
        <f>_xll.qlInterestRateIndexMaturity(AA309,S309)</f>
        <v>54609</v>
      </c>
      <c r="U309" s="97">
        <f>_xll.qlIndexFixing(AA309,R309,TRUE,_xll.ohTrigger(Trigger,Trigger6M,InterestRatesTrigger))</f>
        <v>9.8415597645276284E-3</v>
      </c>
      <c r="V309" s="97">
        <f>_xll.qlQuoteValue(P309,_xll.ohTrigger(Trigger,Trigger6M,InterestRatesTrigger))</f>
        <v>9.8600000000000007E-3</v>
      </c>
      <c r="W309" s="94" t="b">
        <f t="shared" si="25"/>
        <v>1</v>
      </c>
      <c r="X309" s="124">
        <f t="shared" si="26"/>
        <v>-0.18440235472372279</v>
      </c>
      <c r="Y309" s="50" t="b">
        <f>ABS(X309/10000)&lt;=ABS('General Settings'!$D$32)</f>
        <v>1</v>
      </c>
      <c r="AA309" s="50" t="str">
        <f>_xll.qlSwapIndex(,,O309,SettlementDays,Currency,Calendar,FixedLegTenor,FixedLegBDC,FixedLegDayCounter,Index6M,DiscountingCurve,Permanent,Trigger,ObjectOverwrite)</f>
        <v>obj_005d3#0003</v>
      </c>
      <c r="AB309" s="50" t="str">
        <f>_xll.qlVanillaSwapFromSwapIndex(,AA309,R309)</f>
        <v>obj_00841#0003</v>
      </c>
      <c r="AH309" s="50" t="str">
        <v/>
      </c>
    </row>
    <row r="310" spans="13:34" x14ac:dyDescent="0.2">
      <c r="M310" s="94" t="s">
        <v>155</v>
      </c>
      <c r="N310" s="94" t="s">
        <v>113</v>
      </c>
      <c r="O310" s="94" t="s">
        <v>90</v>
      </c>
      <c r="P310" s="94" t="str">
        <f t="shared" si="24"/>
        <v>EUR13F25Y_Quote</v>
      </c>
      <c r="Q310" s="174"/>
      <c r="R310" s="106">
        <f>_xll.qlInterestRateIndexFixingDate(AA310,S310)</f>
        <v>47302</v>
      </c>
      <c r="S310" s="106">
        <f>_xll.qlCalendarAdvance(Calendar,SettlementDate,N310,"mf",TRUE,Trigger)</f>
        <v>47304</v>
      </c>
      <c r="T310" s="106">
        <f>_xll.qlInterestRateIndexMaturity(AA310,S310)</f>
        <v>56436</v>
      </c>
      <c r="U310" s="97">
        <f>_xll.qlIndexFixing(AA310,R310,TRUE,_xll.ohTrigger(Trigger,Trigger6M,InterestRatesTrigger))</f>
        <v>9.4360486980447529E-3</v>
      </c>
      <c r="V310" s="97">
        <f>_xll.qlQuoteValue(P310,_xll.ohTrigger(Trigger,Trigger6M,InterestRatesTrigger))</f>
        <v>9.4600000000000014E-3</v>
      </c>
      <c r="W310" s="94" t="b">
        <f t="shared" si="25"/>
        <v>1</v>
      </c>
      <c r="X310" s="124">
        <f t="shared" si="26"/>
        <v>-0.23951301955248486</v>
      </c>
      <c r="Y310" s="50" t="b">
        <f>ABS(X310/10000)&lt;=ABS('General Settings'!$D$32)</f>
        <v>1</v>
      </c>
      <c r="AA310" s="50" t="str">
        <f>_xll.qlSwapIndex(,,O310,SettlementDays,Currency,Calendar,FixedLegTenor,FixedLegBDC,FixedLegDayCounter,Index6M,DiscountingCurve,Permanent,Trigger,ObjectOverwrite)</f>
        <v>obj_005e2#0003</v>
      </c>
      <c r="AB310" s="50" t="str">
        <f>_xll.qlVanillaSwapFromSwapIndex(,AA310,R310)</f>
        <v>obj_008aa#0003</v>
      </c>
      <c r="AH310" s="50" t="str">
        <v/>
      </c>
    </row>
    <row r="311" spans="13:34" x14ac:dyDescent="0.2">
      <c r="M311" s="159" t="s">
        <v>155</v>
      </c>
      <c r="N311" s="159" t="s">
        <v>113</v>
      </c>
      <c r="O311" s="159" t="s">
        <v>92</v>
      </c>
      <c r="P311" s="159" t="str">
        <f t="shared" si="24"/>
        <v>EUR13F30Y_Quote</v>
      </c>
      <c r="Q311" s="177"/>
      <c r="R311" s="160">
        <f>_xll.qlInterestRateIndexFixingDate(AA311,S311)</f>
        <v>47302</v>
      </c>
      <c r="S311" s="160">
        <f>_xll.qlCalendarAdvance(Calendar,SettlementDate,N311,"mf",TRUE,Trigger)</f>
        <v>47304</v>
      </c>
      <c r="T311" s="160">
        <f>_xll.qlInterestRateIndexMaturity(AA311,S311)</f>
        <v>58263</v>
      </c>
      <c r="U311" s="161">
        <f>_xll.qlIndexFixing(AA311,R311,TRUE,_xll.ohTrigger(Trigger,Trigger6M,InterestRatesTrigger))</f>
        <v>8.8536329305390557E-3</v>
      </c>
      <c r="V311" s="161">
        <f>_xll.qlQuoteValue(P311,_xll.ohTrigger(Trigger,Trigger6M,InterestRatesTrigger))</f>
        <v>8.8699999999999994E-3</v>
      </c>
      <c r="W311" s="159" t="b">
        <f t="shared" si="25"/>
        <v>1</v>
      </c>
      <c r="X311" s="162">
        <f t="shared" si="26"/>
        <v>-0.16367069460943712</v>
      </c>
      <c r="Y311" s="131" t="b">
        <f>ABS(X311/10000)&lt;=ABS('General Settings'!$D$32)</f>
        <v>1</v>
      </c>
      <c r="AA311" s="50" t="str">
        <f>_xll.qlSwapIndex(,,O311,SettlementDays,Currency,Calendar,FixedLegTenor,FixedLegBDC,FixedLegDayCounter,Index6M,DiscountingCurve,Permanent,Trigger,ObjectOverwrite)</f>
        <v>obj_005be#0003</v>
      </c>
      <c r="AB311" s="50" t="str">
        <f>_xll.qlVanillaSwapFromSwapIndex(,AA311,R311)</f>
        <v>obj_0085c#0003</v>
      </c>
      <c r="AH311" s="50" t="str">
        <v/>
      </c>
    </row>
    <row r="312" spans="13:34" x14ac:dyDescent="0.2">
      <c r="M312" s="94" t="s">
        <v>155</v>
      </c>
      <c r="N312" s="94" t="s">
        <v>114</v>
      </c>
      <c r="O312" s="94" t="s">
        <v>33</v>
      </c>
      <c r="P312" s="94" t="str">
        <f t="shared" si="24"/>
        <v>EUR14F1Y_Quote</v>
      </c>
      <c r="Q312" s="174"/>
      <c r="R312" s="106">
        <f>_xll.qlInterestRateIndexFixingDate(AA312,S312)</f>
        <v>47667</v>
      </c>
      <c r="S312" s="106">
        <f>_xll.qlCalendarAdvance(Calendar,SettlementDate,N312,"mf",TRUE,Trigger)</f>
        <v>47669</v>
      </c>
      <c r="T312" s="106">
        <f>_xll.qlInterestRateIndexMaturity(AA312,S312)</f>
        <v>48036</v>
      </c>
      <c r="U312" s="97">
        <f>_xll.qlIndexFixing(AA312,R312,TRUE,_xll.ohTrigger(Trigger,Trigger6M,InterestRatesTrigger))</f>
        <v>1.3100748786552551E-2</v>
      </c>
      <c r="V312" s="97">
        <f>_xll.qlQuoteValue(P312,_xll.ohTrigger(Trigger,Trigger6M,InterestRatesTrigger))</f>
        <v>1.337E-2</v>
      </c>
      <c r="W312" s="94" t="b">
        <f t="shared" si="25"/>
        <v>1</v>
      </c>
      <c r="X312" s="124">
        <f t="shared" si="26"/>
        <v>-2.6925121344744882</v>
      </c>
      <c r="Y312" s="123" t="b">
        <f>ABS(X312/10000)&lt;=ABS('General Settings'!$D$32)</f>
        <v>1</v>
      </c>
      <c r="AA312" s="50" t="str">
        <f>_xll.qlSwapIndex(,,O312,SettlementDays,Currency,Calendar,FixedLegTenor,FixedLegBDC,FixedLegDayCounter,Index6M,DiscountingCurve,Permanent,Trigger,ObjectOverwrite)</f>
        <v>obj_0072f#0003</v>
      </c>
      <c r="AB312" s="50" t="str">
        <f>_xll.qlVanillaSwapFromSwapIndex(,AA312,R312)</f>
        <v>obj_007f7#0003</v>
      </c>
      <c r="AH312" s="50" t="str">
        <v/>
      </c>
    </row>
    <row r="313" spans="13:34" x14ac:dyDescent="0.2">
      <c r="M313" s="94" t="s">
        <v>155</v>
      </c>
      <c r="N313" s="94" t="s">
        <v>114</v>
      </c>
      <c r="O313" s="94" t="s">
        <v>78</v>
      </c>
      <c r="P313" s="94" t="str">
        <f t="shared" si="24"/>
        <v>EUR14F2Y_Quote</v>
      </c>
      <c r="Q313" s="174"/>
      <c r="R313" s="106">
        <f>_xll.qlInterestRateIndexFixingDate(AA313,S313)</f>
        <v>47667</v>
      </c>
      <c r="S313" s="106">
        <f>_xll.qlCalendarAdvance(Calendar,SettlementDate,N313,"mf",TRUE,Trigger)</f>
        <v>47669</v>
      </c>
      <c r="T313" s="106">
        <f>_xll.qlInterestRateIndexMaturity(AA313,S313)</f>
        <v>48400</v>
      </c>
      <c r="U313" s="97">
        <f>_xll.qlIndexFixing(AA313,R313,TRUE,_xll.ohTrigger(Trigger,Trigger6M,InterestRatesTrigger))</f>
        <v>1.2886429028219987E-2</v>
      </c>
      <c r="V313" s="97">
        <f>_xll.qlQuoteValue(P313,_xll.ohTrigger(Trigger,Trigger6M,InterestRatesTrigger))</f>
        <v>1.3040000000000001E-2</v>
      </c>
      <c r="W313" s="94" t="b">
        <f t="shared" si="25"/>
        <v>1</v>
      </c>
      <c r="X313" s="124">
        <f t="shared" si="26"/>
        <v>-1.5357097178001453</v>
      </c>
      <c r="Y313" s="50" t="b">
        <f>ABS(X313/10000)&lt;=ABS('General Settings'!$D$32)</f>
        <v>1</v>
      </c>
      <c r="AA313" s="50" t="str">
        <f>_xll.qlSwapIndex(,,O313,SettlementDays,Currency,Calendar,FixedLegTenor,FixedLegBDC,FixedLegDayCounter,Index6M,DiscountingCurve,Permanent,Trigger,ObjectOverwrite)</f>
        <v>obj_005c2#0003</v>
      </c>
      <c r="AB313" s="50" t="str">
        <f>_xll.qlVanillaSwapFromSwapIndex(,AA313,R313)</f>
        <v>obj_00888#0003</v>
      </c>
      <c r="AH313" s="50" t="str">
        <v/>
      </c>
    </row>
    <row r="314" spans="13:34" x14ac:dyDescent="0.2">
      <c r="M314" s="94" t="s">
        <v>155</v>
      </c>
      <c r="N314" s="94" t="s">
        <v>114</v>
      </c>
      <c r="O314" s="94" t="s">
        <v>79</v>
      </c>
      <c r="P314" s="94" t="str">
        <f t="shared" si="24"/>
        <v>EUR14F3Y_Quote</v>
      </c>
      <c r="Q314" s="174"/>
      <c r="R314" s="106">
        <f>_xll.qlInterestRateIndexFixingDate(AA314,S314)</f>
        <v>47667</v>
      </c>
      <c r="S314" s="106">
        <f>_xll.qlCalendarAdvance(Calendar,SettlementDate,N314,"mf",TRUE,Trigger)</f>
        <v>47669</v>
      </c>
      <c r="T314" s="106">
        <f>_xll.qlInterestRateIndexMaturity(AA314,S314)</f>
        <v>48765</v>
      </c>
      <c r="U314" s="97">
        <f>_xll.qlIndexFixing(AA314,R314,TRUE,_xll.ohTrigger(Trigger,Trigger6M,InterestRatesTrigger))</f>
        <v>1.2623667416839665E-2</v>
      </c>
      <c r="V314" s="97">
        <f>_xll.qlQuoteValue(P314,_xll.ohTrigger(Trigger,Trigger6M,InterestRatesTrigger))</f>
        <v>1.2750000000000001E-2</v>
      </c>
      <c r="W314" s="94" t="b">
        <f t="shared" si="25"/>
        <v>1</v>
      </c>
      <c r="X314" s="124">
        <f t="shared" si="26"/>
        <v>-1.2633258316033582</v>
      </c>
      <c r="Y314" s="50" t="b">
        <f>ABS(X314/10000)&lt;=ABS('General Settings'!$D$32)</f>
        <v>1</v>
      </c>
      <c r="AA314" s="50" t="str">
        <f>_xll.qlSwapIndex(,,O314,SettlementDays,Currency,Calendar,FixedLegTenor,FixedLegBDC,FixedLegDayCounter,Index6M,DiscountingCurve,Permanent,Trigger,ObjectOverwrite)</f>
        <v>obj_006ad#0003</v>
      </c>
      <c r="AB314" s="50" t="str">
        <f>_xll.qlVanillaSwapFromSwapIndex(,AA314,R314)</f>
        <v>obj_00837#0003</v>
      </c>
      <c r="AH314" s="50" t="str">
        <v/>
      </c>
    </row>
    <row r="315" spans="13:34" x14ac:dyDescent="0.2">
      <c r="M315" s="94" t="s">
        <v>155</v>
      </c>
      <c r="N315" s="94" t="s">
        <v>114</v>
      </c>
      <c r="O315" s="94" t="s">
        <v>80</v>
      </c>
      <c r="P315" s="94" t="str">
        <f t="shared" si="24"/>
        <v>EUR14F4Y_Quote</v>
      </c>
      <c r="Q315" s="174"/>
      <c r="R315" s="106">
        <f>_xll.qlInterestRateIndexFixingDate(AA315,S315)</f>
        <v>47667</v>
      </c>
      <c r="S315" s="106">
        <f>_xll.qlCalendarAdvance(Calendar,SettlementDate,N315,"mf",TRUE,Trigger)</f>
        <v>47669</v>
      </c>
      <c r="T315" s="106">
        <f>_xll.qlInterestRateIndexMaturity(AA315,S315)</f>
        <v>49130</v>
      </c>
      <c r="U315" s="97">
        <f>_xll.qlIndexFixing(AA315,R315,TRUE,_xll.ohTrigger(Trigger,Trigger6M,InterestRatesTrigger))</f>
        <v>1.2353070481205394E-2</v>
      </c>
      <c r="V315" s="97">
        <f>_xll.qlQuoteValue(P315,_xll.ohTrigger(Trigger,Trigger6M,InterestRatesTrigger))</f>
        <v>1.242E-2</v>
      </c>
      <c r="W315" s="94" t="b">
        <f t="shared" si="25"/>
        <v>1</v>
      </c>
      <c r="X315" s="124">
        <f t="shared" si="26"/>
        <v>-0.66929518794606524</v>
      </c>
      <c r="Y315" s="50" t="b">
        <f>ABS(X315/10000)&lt;=ABS('General Settings'!$D$32)</f>
        <v>1</v>
      </c>
      <c r="AA315" s="50" t="str">
        <f>_xll.qlSwapIndex(,,O315,SettlementDays,Currency,Calendar,FixedLegTenor,FixedLegBDC,FixedLegDayCounter,Index6M,DiscountingCurve,Permanent,Trigger,ObjectOverwrite)</f>
        <v>obj_0070b#0003</v>
      </c>
      <c r="AB315" s="50" t="str">
        <f>_xll.qlVanillaSwapFromSwapIndex(,AA315,R315)</f>
        <v>obj_00857#0003</v>
      </c>
      <c r="AH315" s="50" t="str">
        <v/>
      </c>
    </row>
    <row r="316" spans="13:34" x14ac:dyDescent="0.2">
      <c r="M316" s="94" t="s">
        <v>155</v>
      </c>
      <c r="N316" s="94" t="s">
        <v>114</v>
      </c>
      <c r="O316" s="94" t="s">
        <v>81</v>
      </c>
      <c r="P316" s="94" t="str">
        <f t="shared" si="24"/>
        <v>EUR14F5Y_Quote</v>
      </c>
      <c r="Q316" s="174"/>
      <c r="R316" s="106">
        <f>_xll.qlInterestRateIndexFixingDate(AA316,S316)</f>
        <v>47667</v>
      </c>
      <c r="S316" s="106">
        <f>_xll.qlCalendarAdvance(Calendar,SettlementDate,N316,"mf",TRUE,Trigger)</f>
        <v>47669</v>
      </c>
      <c r="T316" s="106">
        <f>_xll.qlInterestRateIndexMaturity(AA316,S316)</f>
        <v>49495</v>
      </c>
      <c r="U316" s="97">
        <f>_xll.qlIndexFixing(AA316,R316,TRUE,_xll.ohTrigger(Trigger,Trigger6M,InterestRatesTrigger))</f>
        <v>1.2084166409323072E-2</v>
      </c>
      <c r="V316" s="97">
        <f>_xll.qlQuoteValue(P316,_xll.ohTrigger(Trigger,Trigger6M,InterestRatesTrigger))</f>
        <v>1.2150000000000001E-2</v>
      </c>
      <c r="W316" s="94" t="b">
        <f t="shared" si="25"/>
        <v>1</v>
      </c>
      <c r="X316" s="124">
        <f t="shared" si="26"/>
        <v>-0.65833590676928755</v>
      </c>
      <c r="Y316" s="50" t="b">
        <f>ABS(X316/10000)&lt;=ABS('General Settings'!$D$32)</f>
        <v>1</v>
      </c>
      <c r="AA316" s="50" t="str">
        <f>_xll.qlSwapIndex(,,O316,SettlementDays,Currency,Calendar,FixedLegTenor,FixedLegBDC,FixedLegDayCounter,Index6M,DiscountingCurve,Permanent,Trigger,ObjectOverwrite)</f>
        <v>obj_00696#0003</v>
      </c>
      <c r="AB316" s="50" t="str">
        <f>_xll.qlVanillaSwapFromSwapIndex(,AA316,R316)</f>
        <v>obj_007f6#0003</v>
      </c>
      <c r="AH316" s="50" t="str">
        <v/>
      </c>
    </row>
    <row r="317" spans="13:34" x14ac:dyDescent="0.2">
      <c r="M317" s="94" t="s">
        <v>155</v>
      </c>
      <c r="N317" s="94" t="s">
        <v>114</v>
      </c>
      <c r="O317" s="94" t="s">
        <v>82</v>
      </c>
      <c r="P317" s="94" t="str">
        <f t="shared" si="24"/>
        <v>EUR14F6Y_Quote</v>
      </c>
      <c r="Q317" s="174"/>
      <c r="R317" s="106">
        <f>_xll.qlInterestRateIndexFixingDate(AA317,S317)</f>
        <v>47667</v>
      </c>
      <c r="S317" s="106">
        <f>_xll.qlCalendarAdvance(Calendar,SettlementDate,N317,"mf",TRUE,Trigger)</f>
        <v>47669</v>
      </c>
      <c r="T317" s="106">
        <f>_xll.qlInterestRateIndexMaturity(AA317,S317)</f>
        <v>49863</v>
      </c>
      <c r="U317" s="97">
        <f>_xll.qlIndexFixing(AA317,R317,TRUE,_xll.ohTrigger(Trigger,Trigger6M,InterestRatesTrigger))</f>
        <v>1.1830496485330379E-2</v>
      </c>
      <c r="V317" s="97">
        <f>_xll.qlQuoteValue(P317,_xll.ohTrigger(Trigger,Trigger6M,InterestRatesTrigger))</f>
        <v>1.188E-2</v>
      </c>
      <c r="W317" s="94" t="b">
        <f t="shared" si="25"/>
        <v>1</v>
      </c>
      <c r="X317" s="124">
        <f t="shared" si="26"/>
        <v>-0.49503514669620508</v>
      </c>
      <c r="Y317" s="50" t="b">
        <f>ABS(X317/10000)&lt;=ABS('General Settings'!$D$32)</f>
        <v>1</v>
      </c>
      <c r="AA317" s="50" t="str">
        <f>_xll.qlSwapIndex(,,O317,SettlementDays,Currency,Calendar,FixedLegTenor,FixedLegBDC,FixedLegDayCounter,Index6M,DiscountingCurve,Permanent,Trigger,ObjectOverwrite)</f>
        <v>obj_006f5#0003</v>
      </c>
      <c r="AB317" s="50" t="str">
        <f>_xll.qlVanillaSwapFromSwapIndex(,AA317,R317)</f>
        <v>obj_00828#0003</v>
      </c>
      <c r="AH317" s="50" t="str">
        <v/>
      </c>
    </row>
    <row r="318" spans="13:34" x14ac:dyDescent="0.2">
      <c r="M318" s="94" t="s">
        <v>155</v>
      </c>
      <c r="N318" s="94" t="s">
        <v>114</v>
      </c>
      <c r="O318" s="94" t="s">
        <v>83</v>
      </c>
      <c r="P318" s="94" t="str">
        <f t="shared" si="24"/>
        <v>EUR14F7Y_Quote</v>
      </c>
      <c r="Q318" s="174"/>
      <c r="R318" s="106">
        <f>_xll.qlInterestRateIndexFixingDate(AA318,S318)</f>
        <v>47667</v>
      </c>
      <c r="S318" s="106">
        <f>_xll.qlCalendarAdvance(Calendar,SettlementDate,N318,"mf",TRUE,Trigger)</f>
        <v>47669</v>
      </c>
      <c r="T318" s="106">
        <f>_xll.qlInterestRateIndexMaturity(AA318,S318)</f>
        <v>50227</v>
      </c>
      <c r="U318" s="97">
        <f>_xll.qlIndexFixing(AA318,R318,TRUE,_xll.ohTrigger(Trigger,Trigger6M,InterestRatesTrigger))</f>
        <v>1.1592800746917787E-2</v>
      </c>
      <c r="V318" s="97">
        <f>_xll.qlQuoteValue(P318,_xll.ohTrigger(Trigger,Trigger6M,InterestRatesTrigger))</f>
        <v>1.1639999999999999E-2</v>
      </c>
      <c r="W318" s="94" t="b">
        <f t="shared" si="25"/>
        <v>1</v>
      </c>
      <c r="X318" s="124">
        <f t="shared" si="26"/>
        <v>-0.47199253082212678</v>
      </c>
      <c r="Y318" s="50" t="b">
        <f>ABS(X318/10000)&lt;=ABS('General Settings'!$D$32)</f>
        <v>1</v>
      </c>
      <c r="AA318" s="50" t="str">
        <f>_xll.qlSwapIndex(,,O318,SettlementDays,Currency,Calendar,FixedLegTenor,FixedLegBDC,FixedLegDayCounter,Index6M,DiscountingCurve,Permanent,Trigger,ObjectOverwrite)</f>
        <v>obj_00674#0003</v>
      </c>
      <c r="AB318" s="50" t="str">
        <f>_xll.qlVanillaSwapFromSwapIndex(,AA318,R318)</f>
        <v>obj_007d6#0003</v>
      </c>
      <c r="AH318" s="50" t="str">
        <v/>
      </c>
    </row>
    <row r="319" spans="13:34" x14ac:dyDescent="0.2">
      <c r="M319" s="94" t="s">
        <v>155</v>
      </c>
      <c r="N319" s="94" t="s">
        <v>114</v>
      </c>
      <c r="O319" s="94" t="s">
        <v>84</v>
      </c>
      <c r="P319" s="94" t="str">
        <f t="shared" si="24"/>
        <v>EUR14F8Y_Quote</v>
      </c>
      <c r="Q319" s="174"/>
      <c r="R319" s="106">
        <f>_xll.qlInterestRateIndexFixingDate(AA319,S319)</f>
        <v>47667</v>
      </c>
      <c r="S319" s="106">
        <f>_xll.qlCalendarAdvance(Calendar,SettlementDate,N319,"mf",TRUE,Trigger)</f>
        <v>47669</v>
      </c>
      <c r="T319" s="106">
        <f>_xll.qlInterestRateIndexMaturity(AA319,S319)</f>
        <v>50591</v>
      </c>
      <c r="U319" s="97">
        <f>_xll.qlIndexFixing(AA319,R319,TRUE,_xll.ohTrigger(Trigger,Trigger6M,InterestRatesTrigger))</f>
        <v>1.1369426712084865E-2</v>
      </c>
      <c r="V319" s="97">
        <f>_xll.qlQuoteValue(P319,_xll.ohTrigger(Trigger,Trigger6M,InterestRatesTrigger))</f>
        <v>1.14E-2</v>
      </c>
      <c r="W319" s="94" t="b">
        <f t="shared" si="25"/>
        <v>1</v>
      </c>
      <c r="X319" s="124">
        <f t="shared" si="26"/>
        <v>-0.30573287915135194</v>
      </c>
      <c r="Y319" s="50" t="b">
        <f>ABS(X319/10000)&lt;=ABS('General Settings'!$D$32)</f>
        <v>1</v>
      </c>
      <c r="AA319" s="50" t="str">
        <f>_xll.qlSwapIndex(,,O319,SettlementDays,Currency,Calendar,FixedLegTenor,FixedLegBDC,FixedLegDayCounter,Index6M,DiscountingCurve,Permanent,Trigger,ObjectOverwrite)</f>
        <v>obj_005aa#0003</v>
      </c>
      <c r="AB319" s="50" t="str">
        <f>_xll.qlVanillaSwapFromSwapIndex(,AA319,R319)</f>
        <v>obj_00800#0003</v>
      </c>
      <c r="AH319" s="50" t="str">
        <v/>
      </c>
    </row>
    <row r="320" spans="13:34" x14ac:dyDescent="0.2">
      <c r="M320" s="94" t="s">
        <v>155</v>
      </c>
      <c r="N320" s="94" t="s">
        <v>114</v>
      </c>
      <c r="O320" s="94" t="s">
        <v>85</v>
      </c>
      <c r="P320" s="94" t="str">
        <f t="shared" si="24"/>
        <v>EUR14F9Y_Quote</v>
      </c>
      <c r="Q320" s="174"/>
      <c r="R320" s="106">
        <f>_xll.qlInterestRateIndexFixingDate(AA320,S320)</f>
        <v>47667</v>
      </c>
      <c r="S320" s="106">
        <f>_xll.qlCalendarAdvance(Calendar,SettlementDate,N320,"mf",TRUE,Trigger)</f>
        <v>47669</v>
      </c>
      <c r="T320" s="106">
        <f>_xll.qlInterestRateIndexMaturity(AA320,S320)</f>
        <v>50956</v>
      </c>
      <c r="U320" s="97">
        <f>_xll.qlIndexFixing(AA320,R320,TRUE,_xll.ohTrigger(Trigger,Trigger6M,InterestRatesTrigger))</f>
        <v>1.1156062066242216E-2</v>
      </c>
      <c r="V320" s="97">
        <f>_xll.qlQuoteValue(P320,_xll.ohTrigger(Trigger,Trigger6M,InterestRatesTrigger))</f>
        <v>1.1200000000000002E-2</v>
      </c>
      <c r="W320" s="94" t="b">
        <f t="shared" si="25"/>
        <v>1</v>
      </c>
      <c r="X320" s="124">
        <f t="shared" si="26"/>
        <v>-0.43937933757785474</v>
      </c>
      <c r="Y320" s="50" t="b">
        <f>ABS(X320/10000)&lt;=ABS('General Settings'!$D$32)</f>
        <v>1</v>
      </c>
      <c r="AA320" s="50" t="str">
        <f>_xll.qlSwapIndex(,,O320,SettlementDays,Currency,Calendar,FixedLegTenor,FixedLegBDC,FixedLegDayCounter,Index6M,DiscountingCurve,Permanent,Trigger,ObjectOverwrite)</f>
        <v>obj_00719#0003</v>
      </c>
      <c r="AB320" s="50" t="str">
        <f>_xll.qlVanillaSwapFromSwapIndex(,AA320,R320)</f>
        <v>obj_00791#0003</v>
      </c>
      <c r="AH320" s="50" t="str">
        <v/>
      </c>
    </row>
    <row r="321" spans="13:34" x14ac:dyDescent="0.2">
      <c r="M321" s="94" t="s">
        <v>155</v>
      </c>
      <c r="N321" s="94" t="s">
        <v>114</v>
      </c>
      <c r="O321" s="94" t="s">
        <v>86</v>
      </c>
      <c r="P321" s="94" t="str">
        <f t="shared" si="24"/>
        <v>EUR14F10Y_Quote</v>
      </c>
      <c r="Q321" s="174"/>
      <c r="R321" s="106">
        <f>_xll.qlInterestRateIndexFixingDate(AA321,S321)</f>
        <v>47667</v>
      </c>
      <c r="S321" s="106">
        <f>_xll.qlCalendarAdvance(Calendar,SettlementDate,N321,"mf",TRUE,Trigger)</f>
        <v>47669</v>
      </c>
      <c r="T321" s="106">
        <f>_xll.qlInterestRateIndexMaturity(AA321,S321)</f>
        <v>51322</v>
      </c>
      <c r="U321" s="97">
        <f>_xll.qlIndexFixing(AA321,R321,TRUE,_xll.ohTrigger(Trigger,Trigger6M,InterestRatesTrigger))</f>
        <v>1.0954908205960453E-2</v>
      </c>
      <c r="V321" s="97">
        <f>_xll.qlQuoteValue(P321,_xll.ohTrigger(Trigger,Trigger6M,InterestRatesTrigger))</f>
        <v>1.1000000000000001E-2</v>
      </c>
      <c r="W321" s="94" t="b">
        <f t="shared" si="25"/>
        <v>1</v>
      </c>
      <c r="X321" s="124">
        <f t="shared" si="26"/>
        <v>-0.45091794039548228</v>
      </c>
      <c r="Y321" s="50" t="b">
        <f>ABS(X321/10000)&lt;=ABS('General Settings'!$D$32)</f>
        <v>1</v>
      </c>
      <c r="AA321" s="50" t="str">
        <f>_xll.qlSwapIndex(,,O321,SettlementDays,Currency,Calendar,FixedLegTenor,FixedLegBDC,FixedLegDayCounter,Index6M,DiscountingCurve,Permanent,Trigger,ObjectOverwrite)</f>
        <v>obj_005ee#0003</v>
      </c>
      <c r="AB321" s="50" t="str">
        <f>_xll.qlVanillaSwapFromSwapIndex(,AA321,R321)</f>
        <v>obj_0079a#0003</v>
      </c>
      <c r="AH321" s="50" t="str">
        <v/>
      </c>
    </row>
    <row r="322" spans="13:34" x14ac:dyDescent="0.2">
      <c r="M322" s="94" t="s">
        <v>155</v>
      </c>
      <c r="N322" s="94" t="s">
        <v>114</v>
      </c>
      <c r="O322" s="94" t="s">
        <v>112</v>
      </c>
      <c r="P322" s="94" t="str">
        <f t="shared" si="24"/>
        <v>EUR14F11Y_Quote</v>
      </c>
      <c r="Q322" s="174"/>
      <c r="R322" s="106">
        <f>_xll.qlInterestRateIndexFixingDate(AA322,S322)</f>
        <v>47667</v>
      </c>
      <c r="S322" s="106">
        <f>_xll.qlCalendarAdvance(Calendar,SettlementDate,N322,"mf",TRUE,Trigger)</f>
        <v>47669</v>
      </c>
      <c r="T322" s="106">
        <f>_xll.qlInterestRateIndexMaturity(AA322,S322)</f>
        <v>51687</v>
      </c>
      <c r="U322" s="97">
        <f>_xll.qlIndexFixing(AA322,R322,TRUE,_xll.ohTrigger(Trigger,Trigger6M,InterestRatesTrigger))</f>
        <v>1.0761786937115754E-2</v>
      </c>
      <c r="V322" s="97">
        <f>_xll.qlQuoteValue(P322,_xll.ohTrigger(Trigger,Trigger6M,InterestRatesTrigger))</f>
        <v>1.0800000000000001E-2</v>
      </c>
      <c r="W322" s="94" t="b">
        <f t="shared" si="25"/>
        <v>1</v>
      </c>
      <c r="X322" s="124">
        <f t="shared" si="26"/>
        <v>-0.38213062884246907</v>
      </c>
      <c r="Y322" s="50" t="b">
        <f>ABS(X322/10000)&lt;=ABS('General Settings'!$D$32)</f>
        <v>1</v>
      </c>
      <c r="AA322" s="50" t="str">
        <f>_xll.qlSwapIndex(,,O322,SettlementDays,Currency,Calendar,FixedLegTenor,FixedLegBDC,FixedLegDayCounter,Index6M,DiscountingCurve,Permanent,Trigger,ObjectOverwrite)</f>
        <v>obj_005df#0003</v>
      </c>
      <c r="AB322" s="50" t="str">
        <f>_xll.qlVanillaSwapFromSwapIndex(,AA322,R322)</f>
        <v>obj_0086c#0003</v>
      </c>
      <c r="AH322" s="50" t="str">
        <v/>
      </c>
    </row>
    <row r="323" spans="13:34" x14ac:dyDescent="0.2">
      <c r="M323" s="94" t="s">
        <v>155</v>
      </c>
      <c r="N323" s="94" t="s">
        <v>114</v>
      </c>
      <c r="O323" s="94" t="s">
        <v>87</v>
      </c>
      <c r="P323" s="94" t="str">
        <f t="shared" si="24"/>
        <v>EUR14F12Y_Quote</v>
      </c>
      <c r="Q323" s="174"/>
      <c r="R323" s="106">
        <f>_xll.qlInterestRateIndexFixingDate(AA323,S323)</f>
        <v>47667</v>
      </c>
      <c r="S323" s="106">
        <f>_xll.qlCalendarAdvance(Calendar,SettlementDate,N323,"mf",TRUE,Trigger)</f>
        <v>47669</v>
      </c>
      <c r="T323" s="106">
        <f>_xll.qlInterestRateIndexMaturity(AA323,S323)</f>
        <v>52054</v>
      </c>
      <c r="U323" s="97">
        <f>_xll.qlIndexFixing(AA323,R323,TRUE,_xll.ohTrigger(Trigger,Trigger6M,InterestRatesTrigger))</f>
        <v>1.0579459796315215E-2</v>
      </c>
      <c r="V323" s="97">
        <f>_xll.qlQuoteValue(P323,_xll.ohTrigger(Trigger,Trigger6M,InterestRatesTrigger))</f>
        <v>1.061E-2</v>
      </c>
      <c r="W323" s="94" t="b">
        <f t="shared" si="25"/>
        <v>1</v>
      </c>
      <c r="X323" s="124">
        <f t="shared" si="26"/>
        <v>-0.30540203684785094</v>
      </c>
      <c r="Y323" s="50" t="b">
        <f>ABS(X323/10000)&lt;=ABS('General Settings'!$D$32)</f>
        <v>1</v>
      </c>
      <c r="AA323" s="50" t="str">
        <f>_xll.qlSwapIndex(,,O323,SettlementDays,Currency,Calendar,FixedLegTenor,FixedLegBDC,FixedLegDayCounter,Index6M,DiscountingCurve,Permanent,Trigger,ObjectOverwrite)</f>
        <v>obj_0068e#0003</v>
      </c>
      <c r="AB323" s="50" t="str">
        <f>_xll.qlVanillaSwapFromSwapIndex(,AA323,R323)</f>
        <v>obj_00898#0003</v>
      </c>
      <c r="AH323" s="50" t="str">
        <v/>
      </c>
    </row>
    <row r="324" spans="13:34" x14ac:dyDescent="0.2">
      <c r="M324" s="94" t="s">
        <v>155</v>
      </c>
      <c r="N324" s="94" t="s">
        <v>114</v>
      </c>
      <c r="O324" s="94" t="s">
        <v>113</v>
      </c>
      <c r="P324" s="94" t="str">
        <f t="shared" si="24"/>
        <v>EUR14F13Y_Quote</v>
      </c>
      <c r="Q324" s="174"/>
      <c r="R324" s="106">
        <f>_xll.qlInterestRateIndexFixingDate(AA324,S324)</f>
        <v>47667</v>
      </c>
      <c r="S324" s="106">
        <f>_xll.qlCalendarAdvance(Calendar,SettlementDate,N324,"mf",TRUE,Trigger)</f>
        <v>47669</v>
      </c>
      <c r="T324" s="106">
        <f>_xll.qlInterestRateIndexMaturity(AA324,S324)</f>
        <v>52418</v>
      </c>
      <c r="U324" s="97">
        <f>_xll.qlIndexFixing(AA324,R324,TRUE,_xll.ohTrigger(Trigger,Trigger6M,InterestRatesTrigger))</f>
        <v>1.0409942684467771E-2</v>
      </c>
      <c r="V324" s="97">
        <f>_xll.qlQuoteValue(P324,_xll.ohTrigger(Trigger,Trigger6M,InterestRatesTrigger))</f>
        <v>1.0449999999999999E-2</v>
      </c>
      <c r="W324" s="94" t="b">
        <f t="shared" si="25"/>
        <v>1</v>
      </c>
      <c r="X324" s="124">
        <f t="shared" si="26"/>
        <v>-0.4005731553222841</v>
      </c>
      <c r="Y324" s="50" t="b">
        <f>ABS(X324/10000)&lt;=ABS('General Settings'!$D$32)</f>
        <v>1</v>
      </c>
      <c r="AA324" s="50" t="str">
        <f>_xll.qlSwapIndex(,,O324,SettlementDays,Currency,Calendar,FixedLegTenor,FixedLegBDC,FixedLegDayCounter,Index6M,DiscountingCurve,Permanent,Trigger,ObjectOverwrite)</f>
        <v>obj_005cc#0003</v>
      </c>
      <c r="AB324" s="50" t="str">
        <f>_xll.qlVanillaSwapFromSwapIndex(,AA324,R324)</f>
        <v>obj_007f4#0003</v>
      </c>
      <c r="AH324" s="50" t="str">
        <v/>
      </c>
    </row>
    <row r="325" spans="13:34" x14ac:dyDescent="0.2">
      <c r="M325" s="94" t="s">
        <v>155</v>
      </c>
      <c r="N325" s="94" t="s">
        <v>114</v>
      </c>
      <c r="O325" s="94" t="s">
        <v>114</v>
      </c>
      <c r="P325" s="94" t="str">
        <f t="shared" si="24"/>
        <v>EUR14F14Y_Quote</v>
      </c>
      <c r="Q325" s="174"/>
      <c r="R325" s="106">
        <f>_xll.qlInterestRateIndexFixingDate(AA325,S325)</f>
        <v>47667</v>
      </c>
      <c r="S325" s="106">
        <f>_xll.qlCalendarAdvance(Calendar,SettlementDate,N325,"mf",TRUE,Trigger)</f>
        <v>47669</v>
      </c>
      <c r="T325" s="106">
        <f>_xll.qlInterestRateIndexMaturity(AA325,S325)</f>
        <v>52783</v>
      </c>
      <c r="U325" s="97">
        <f>_xll.qlIndexFixing(AA325,R325,TRUE,_xll.ohTrigger(Trigger,Trigger6M,InterestRatesTrigger))</f>
        <v>1.0252802147242364E-2</v>
      </c>
      <c r="V325" s="97">
        <f>_xll.qlQuoteValue(P325,_xll.ohTrigger(Trigger,Trigger6M,InterestRatesTrigger))</f>
        <v>1.0289999999999999E-2</v>
      </c>
      <c r="W325" s="94" t="b">
        <f t="shared" si="25"/>
        <v>1</v>
      </c>
      <c r="X325" s="124">
        <f t="shared" si="26"/>
        <v>-0.3719785275763457</v>
      </c>
      <c r="Y325" s="50" t="b">
        <f>ABS(X325/10000)&lt;=ABS('General Settings'!$D$32)</f>
        <v>1</v>
      </c>
      <c r="AA325" s="50" t="str">
        <f>_xll.qlSwapIndex(,,O325,SettlementDays,Currency,Calendar,FixedLegTenor,FixedLegBDC,FixedLegDayCounter,Index6M,DiscountingCurve,Permanent,Trigger,ObjectOverwrite)</f>
        <v>obj_00664#0003</v>
      </c>
      <c r="AB325" s="50" t="str">
        <f>_xll.qlVanillaSwapFromSwapIndex(,AA325,R325)</f>
        <v>obj_0088e#0003</v>
      </c>
      <c r="AH325" s="50" t="str">
        <v/>
      </c>
    </row>
    <row r="326" spans="13:34" x14ac:dyDescent="0.2">
      <c r="M326" s="94" t="s">
        <v>155</v>
      </c>
      <c r="N326" s="94" t="s">
        <v>114</v>
      </c>
      <c r="O326" s="94" t="s">
        <v>88</v>
      </c>
      <c r="P326" s="94" t="str">
        <f t="shared" si="24"/>
        <v>EUR14F15Y_Quote</v>
      </c>
      <c r="Q326" s="174"/>
      <c r="R326" s="106">
        <f>_xll.qlInterestRateIndexFixingDate(AA326,S326)</f>
        <v>47667</v>
      </c>
      <c r="S326" s="106">
        <f>_xll.qlCalendarAdvance(Calendar,SettlementDate,N326,"mf",TRUE,Trigger)</f>
        <v>47669</v>
      </c>
      <c r="T326" s="106">
        <f>_xll.qlInterestRateIndexMaturity(AA326,S326)</f>
        <v>53148</v>
      </c>
      <c r="U326" s="97">
        <f>_xll.qlIndexFixing(AA326,R326,TRUE,_xll.ohTrigger(Trigger,Trigger6M,InterestRatesTrigger))</f>
        <v>1.0104829281722755E-2</v>
      </c>
      <c r="V326" s="97">
        <f>_xll.qlQuoteValue(P326,_xll.ohTrigger(Trigger,Trigger6M,InterestRatesTrigger))</f>
        <v>1.0130000000000002E-2</v>
      </c>
      <c r="W326" s="94" t="b">
        <f t="shared" si="25"/>
        <v>1</v>
      </c>
      <c r="X326" s="124">
        <f t="shared" si="26"/>
        <v>-0.25170718277246418</v>
      </c>
      <c r="Y326" s="50" t="b">
        <f>ABS(X326/10000)&lt;=ABS('General Settings'!$D$32)</f>
        <v>1</v>
      </c>
      <c r="AA326" s="50" t="str">
        <f>_xll.qlSwapIndex(,,O326,SettlementDays,Currency,Calendar,FixedLegTenor,FixedLegBDC,FixedLegDayCounter,Index6M,DiscountingCurve,Permanent,Trigger,ObjectOverwrite)</f>
        <v>obj_00636#0003</v>
      </c>
      <c r="AB326" s="50" t="str">
        <f>_xll.qlVanillaSwapFromSwapIndex(,AA326,R326)</f>
        <v>obj_007ba#0003</v>
      </c>
      <c r="AH326" s="50" t="str">
        <v/>
      </c>
    </row>
    <row r="327" spans="13:34" x14ac:dyDescent="0.2">
      <c r="M327" s="94" t="s">
        <v>155</v>
      </c>
      <c r="N327" s="94" t="s">
        <v>114</v>
      </c>
      <c r="O327" s="94" t="s">
        <v>89</v>
      </c>
      <c r="P327" s="94" t="str">
        <f t="shared" si="24"/>
        <v>EUR14F20Y_Quote</v>
      </c>
      <c r="Q327" s="174"/>
      <c r="R327" s="106">
        <f>_xll.qlInterestRateIndexFixingDate(AA327,S327)</f>
        <v>47667</v>
      </c>
      <c r="S327" s="106">
        <f>_xll.qlCalendarAdvance(Calendar,SettlementDate,N327,"mf",TRUE,Trigger)</f>
        <v>47669</v>
      </c>
      <c r="T327" s="106">
        <f>_xll.qlInterestRateIndexMaturity(AA327,S327)</f>
        <v>54974</v>
      </c>
      <c r="U327" s="97">
        <f>_xll.qlIndexFixing(AA327,R327,TRUE,_xll.ohTrigger(Trigger,Trigger6M,InterestRatesTrigger))</f>
        <v>9.5432899707823381E-3</v>
      </c>
      <c r="V327" s="97">
        <f>_xll.qlQuoteValue(P327,_xll.ohTrigger(Trigger,Trigger6M,InterestRatesTrigger))</f>
        <v>9.5700000000000004E-3</v>
      </c>
      <c r="W327" s="94" t="b">
        <f t="shared" si="25"/>
        <v>1</v>
      </c>
      <c r="X327" s="124">
        <f t="shared" si="26"/>
        <v>-0.26710029217662246</v>
      </c>
      <c r="Y327" s="50" t="b">
        <f>ABS(X327/10000)&lt;=ABS('General Settings'!$D$32)</f>
        <v>1</v>
      </c>
      <c r="AA327" s="50" t="str">
        <f>_xll.qlSwapIndex(,,O327,SettlementDays,Currency,Calendar,FixedLegTenor,FixedLegBDC,FixedLegDayCounter,Index6M,DiscountingCurve,Permanent,Trigger,ObjectOverwrite)</f>
        <v>obj_00704#0003</v>
      </c>
      <c r="AB327" s="50" t="str">
        <f>_xll.qlVanillaSwapFromSwapIndex(,AA327,R327)</f>
        <v>obj_00804#0003</v>
      </c>
      <c r="AH327" s="50" t="str">
        <v/>
      </c>
    </row>
    <row r="328" spans="13:34" x14ac:dyDescent="0.2">
      <c r="M328" s="94" t="s">
        <v>155</v>
      </c>
      <c r="N328" s="94" t="s">
        <v>114</v>
      </c>
      <c r="O328" s="94" t="s">
        <v>90</v>
      </c>
      <c r="P328" s="94" t="str">
        <f t="shared" si="24"/>
        <v>EUR14F25Y_Quote</v>
      </c>
      <c r="Q328" s="174"/>
      <c r="R328" s="106">
        <f>_xll.qlInterestRateIndexFixingDate(AA328,S328)</f>
        <v>47667</v>
      </c>
      <c r="S328" s="106">
        <f>_xll.qlCalendarAdvance(Calendar,SettlementDate,N328,"mf",TRUE,Trigger)</f>
        <v>47669</v>
      </c>
      <c r="T328" s="106">
        <f>_xll.qlInterestRateIndexMaturity(AA328,S328)</f>
        <v>56800</v>
      </c>
      <c r="U328" s="97">
        <f>_xll.qlIndexFixing(AA328,R328,TRUE,_xll.ohTrigger(Trigger,Trigger6M,InterestRatesTrigger))</f>
        <v>9.1653732073625344E-3</v>
      </c>
      <c r="V328" s="97">
        <f>_xll.qlQuoteValue(P328,_xll.ohTrigger(Trigger,Trigger6M,InterestRatesTrigger))</f>
        <v>9.1900000000000003E-3</v>
      </c>
      <c r="W328" s="94" t="b">
        <f t="shared" si="25"/>
        <v>1</v>
      </c>
      <c r="X328" s="124">
        <f t="shared" si="26"/>
        <v>-0.24626792637465894</v>
      </c>
      <c r="Y328" s="50" t="b">
        <f>ABS(X328/10000)&lt;=ABS('General Settings'!$D$32)</f>
        <v>1</v>
      </c>
      <c r="AA328" s="50" t="str">
        <f>_xll.qlSwapIndex(,,O328,SettlementDays,Currency,Calendar,FixedLegTenor,FixedLegBDC,FixedLegDayCounter,Index6M,DiscountingCurve,Permanent,Trigger,ObjectOverwrite)</f>
        <v>obj_00624#0003</v>
      </c>
      <c r="AB328" s="50" t="str">
        <f>_xll.qlVanillaSwapFromSwapIndex(,AA328,R328)</f>
        <v>obj_0078d#0003</v>
      </c>
      <c r="AH328" s="50" t="str">
        <v/>
      </c>
    </row>
    <row r="329" spans="13:34" x14ac:dyDescent="0.2">
      <c r="M329" s="94" t="s">
        <v>155</v>
      </c>
      <c r="N329" s="94" t="s">
        <v>114</v>
      </c>
      <c r="O329" s="94" t="s">
        <v>92</v>
      </c>
      <c r="P329" s="94" t="str">
        <f t="shared" si="24"/>
        <v>EUR14F30Y_Quote</v>
      </c>
      <c r="Q329" s="174"/>
      <c r="R329" s="106">
        <f>_xll.qlInterestRateIndexFixingDate(AA329,S329)</f>
        <v>47667</v>
      </c>
      <c r="S329" s="106">
        <f>_xll.qlCalendarAdvance(Calendar,SettlementDate,N329,"mf",TRUE,Trigger)</f>
        <v>47669</v>
      </c>
      <c r="T329" s="106">
        <f>_xll.qlInterestRateIndexMaturity(AA329,S329)</f>
        <v>58627</v>
      </c>
      <c r="U329" s="97">
        <f>_xll.qlIndexFixing(AA329,R329,TRUE,_xll.ohTrigger(Trigger,Trigger6M,InterestRatesTrigger))</f>
        <v>8.5444703806641896E-3</v>
      </c>
      <c r="V329" s="97">
        <f>_xll.qlQuoteValue(P329,_xll.ohTrigger(Trigger,Trigger6M,InterestRatesTrigger))</f>
        <v>8.5599999999999999E-3</v>
      </c>
      <c r="W329" s="94" t="b">
        <f t="shared" si="25"/>
        <v>1</v>
      </c>
      <c r="X329" s="124">
        <f t="shared" si="26"/>
        <v>-0.15529619335810305</v>
      </c>
      <c r="Y329" s="131" t="b">
        <f>ABS(X329/10000)&lt;=ABS('General Settings'!$D$32)</f>
        <v>1</v>
      </c>
      <c r="AA329" s="50" t="str">
        <f>_xll.qlSwapIndex(,,O329,SettlementDays,Currency,Calendar,FixedLegTenor,FixedLegBDC,FixedLegDayCounter,Index6M,DiscountingCurve,Permanent,Trigger,ObjectOverwrite)</f>
        <v>obj_006f1#0003</v>
      </c>
      <c r="AB329" s="50" t="str">
        <f>_xll.qlVanillaSwapFromSwapIndex(,AA329,R329)</f>
        <v>obj_008a0#0003</v>
      </c>
      <c r="AH329" s="50" t="str">
        <v/>
      </c>
    </row>
    <row r="330" spans="13:34" x14ac:dyDescent="0.2">
      <c r="M330" s="163" t="s">
        <v>155</v>
      </c>
      <c r="N330" s="163" t="s">
        <v>88</v>
      </c>
      <c r="O330" s="163" t="s">
        <v>33</v>
      </c>
      <c r="P330" s="163" t="str">
        <f t="shared" si="24"/>
        <v>EUR15F1Y_Quote</v>
      </c>
      <c r="Q330" s="178"/>
      <c r="R330" s="164">
        <f>_xll.qlInterestRateIndexFixingDate(AA330,S330)</f>
        <v>48032</v>
      </c>
      <c r="S330" s="164">
        <f>_xll.qlCalendarAdvance(Calendar,SettlementDate,N330,"mf",TRUE,Trigger)</f>
        <v>48036</v>
      </c>
      <c r="T330" s="164">
        <f>_xll.qlInterestRateIndexMaturity(AA330,S330)</f>
        <v>48402</v>
      </c>
      <c r="U330" s="165">
        <f>_xll.qlIndexFixing(AA330,R330,TRUE,_xll.ohTrigger(Trigger,Trigger6M,InterestRatesTrigger))</f>
        <v>1.2664993561674271E-2</v>
      </c>
      <c r="V330" s="165">
        <f>_xll.qlQuoteValue(P330,_xll.ohTrigger(Trigger,Trigger6M,InterestRatesTrigger))</f>
        <v>1.2710000000000001E-2</v>
      </c>
      <c r="W330" s="163" t="b">
        <f t="shared" si="25"/>
        <v>1</v>
      </c>
      <c r="X330" s="166">
        <f t="shared" si="26"/>
        <v>-0.45006438325730092</v>
      </c>
      <c r="Y330" s="123" t="b">
        <f>ABS(X330/10000)&lt;=ABS('General Settings'!$D$32)</f>
        <v>1</v>
      </c>
      <c r="AA330" s="50" t="str">
        <f>_xll.qlSwapIndex(,,O330,SettlementDays,Currency,Calendar,FixedLegTenor,FixedLegBDC,FixedLegDayCounter,Index6M,DiscountingCurve,Permanent,Trigger,ObjectOverwrite)</f>
        <v>obj_006a7#0003</v>
      </c>
      <c r="AB330" s="50" t="str">
        <f>_xll.qlVanillaSwapFromSwapIndex(,AA330,R330)</f>
        <v>obj_00781#0003</v>
      </c>
      <c r="AH330" s="50" t="str">
        <v/>
      </c>
    </row>
    <row r="331" spans="13:34" x14ac:dyDescent="0.2">
      <c r="M331" s="94" t="s">
        <v>155</v>
      </c>
      <c r="N331" s="94" t="s">
        <v>88</v>
      </c>
      <c r="O331" s="94" t="s">
        <v>78</v>
      </c>
      <c r="P331" s="94" t="str">
        <f t="shared" si="24"/>
        <v>EUR15F2Y_Quote</v>
      </c>
      <c r="Q331" s="174"/>
      <c r="R331" s="106">
        <f>_xll.qlInterestRateIndexFixingDate(AA331,S331)</f>
        <v>48032</v>
      </c>
      <c r="S331" s="106">
        <f>_xll.qlCalendarAdvance(Calendar,SettlementDate,N331,"mf",TRUE,Trigger)</f>
        <v>48036</v>
      </c>
      <c r="T331" s="106">
        <f>_xll.qlInterestRateIndexMaturity(AA331,S331)</f>
        <v>48767</v>
      </c>
      <c r="U331" s="97">
        <f>_xll.qlIndexFixing(AA331,R331,TRUE,_xll.ohTrigger(Trigger,Trigger6M,InterestRatesTrigger))</f>
        <v>1.2377133225000806E-2</v>
      </c>
      <c r="V331" s="97">
        <f>_xll.qlQuoteValue(P331,_xll.ohTrigger(Trigger,Trigger6M,InterestRatesTrigger))</f>
        <v>1.2430000000000002E-2</v>
      </c>
      <c r="W331" s="94" t="b">
        <f t="shared" si="25"/>
        <v>1</v>
      </c>
      <c r="X331" s="124">
        <f t="shared" si="26"/>
        <v>-0.52866774999195398</v>
      </c>
      <c r="Y331" s="50" t="b">
        <f>ABS(X331/10000)&lt;=ABS('General Settings'!$D$32)</f>
        <v>1</v>
      </c>
      <c r="AA331" s="50" t="str">
        <f>_xll.qlSwapIndex(,,O331,SettlementDays,Currency,Calendar,FixedLegTenor,FixedLegBDC,FixedLegDayCounter,Index6M,DiscountingCurve,Permanent,Trigger,ObjectOverwrite)</f>
        <v>obj_00629#0003</v>
      </c>
      <c r="AB331" s="50" t="str">
        <f>_xll.qlVanillaSwapFromSwapIndex(,AA331,R331)</f>
        <v>obj_0085e#0003</v>
      </c>
      <c r="AH331" s="50" t="str">
        <v/>
      </c>
    </row>
    <row r="332" spans="13:34" x14ac:dyDescent="0.2">
      <c r="M332" s="94" t="s">
        <v>155</v>
      </c>
      <c r="N332" s="94" t="s">
        <v>88</v>
      </c>
      <c r="O332" s="94" t="s">
        <v>79</v>
      </c>
      <c r="P332" s="94" t="str">
        <f t="shared" si="24"/>
        <v>EUR15F3Y_Quote</v>
      </c>
      <c r="Q332" s="174"/>
      <c r="R332" s="106">
        <f>_xll.qlInterestRateIndexFixingDate(AA332,S332)</f>
        <v>48032</v>
      </c>
      <c r="S332" s="106">
        <f>_xll.qlCalendarAdvance(Calendar,SettlementDate,N332,"mf",TRUE,Trigger)</f>
        <v>48036</v>
      </c>
      <c r="T332" s="106">
        <f>_xll.qlInterestRateIndexMaturity(AA332,S332)</f>
        <v>49132</v>
      </c>
      <c r="U332" s="97">
        <f>_xll.qlIndexFixing(AA332,R332,TRUE,_xll.ohTrigger(Trigger,Trigger6M,InterestRatesTrigger))</f>
        <v>1.209454545015836E-2</v>
      </c>
      <c r="V332" s="97">
        <f>_xll.qlQuoteValue(P332,_xll.ohTrigger(Trigger,Trigger6M,InterestRatesTrigger))</f>
        <v>1.209E-2</v>
      </c>
      <c r="W332" s="94" t="b">
        <f t="shared" si="25"/>
        <v>1</v>
      </c>
      <c r="X332" s="124">
        <f t="shared" si="26"/>
        <v>4.545450158360137E-2</v>
      </c>
      <c r="Y332" s="50" t="b">
        <f>ABS(X332/10000)&lt;=ABS('General Settings'!$D$32)</f>
        <v>1</v>
      </c>
      <c r="AA332" s="50" t="str">
        <f>_xll.qlSwapIndex(,,O332,SettlementDays,Currency,Calendar,FixedLegTenor,FixedLegBDC,FixedLegDayCounter,Index6M,DiscountingCurve,Permanent,Trigger,ObjectOverwrite)</f>
        <v>obj_005b3#0003</v>
      </c>
      <c r="AB332" s="50" t="str">
        <f>_xll.qlVanillaSwapFromSwapIndex(,AA332,R332)</f>
        <v>obj_00818#0003</v>
      </c>
      <c r="AH332" s="50" t="str">
        <v/>
      </c>
    </row>
    <row r="333" spans="13:34" x14ac:dyDescent="0.2">
      <c r="M333" s="94" t="s">
        <v>155</v>
      </c>
      <c r="N333" s="94" t="s">
        <v>88</v>
      </c>
      <c r="O333" s="94" t="s">
        <v>80</v>
      </c>
      <c r="P333" s="94" t="str">
        <f t="shared" si="24"/>
        <v>EUR15F4Y_Quote</v>
      </c>
      <c r="Q333" s="174"/>
      <c r="R333" s="106">
        <f>_xll.qlInterestRateIndexFixingDate(AA333,S333)</f>
        <v>48032</v>
      </c>
      <c r="S333" s="106">
        <f>_xll.qlCalendarAdvance(Calendar,SettlementDate,N333,"mf",TRUE,Trigger)</f>
        <v>48036</v>
      </c>
      <c r="T333" s="106">
        <f>_xll.qlInterestRateIndexMaturity(AA333,S333)</f>
        <v>49499</v>
      </c>
      <c r="U333" s="97">
        <f>_xll.qlIndexFixing(AA333,R333,TRUE,_xll.ohTrigger(Trigger,Trigger6M,InterestRatesTrigger))</f>
        <v>1.1817825508463366E-2</v>
      </c>
      <c r="V333" s="97">
        <f>_xll.qlQuoteValue(P333,_xll.ohTrigger(Trigger,Trigger6M,InterestRatesTrigger))</f>
        <v>1.183E-2</v>
      </c>
      <c r="W333" s="94" t="b">
        <f t="shared" si="25"/>
        <v>1</v>
      </c>
      <c r="X333" s="124">
        <f t="shared" si="26"/>
        <v>-0.12174491536634524</v>
      </c>
      <c r="Y333" s="50" t="b">
        <f>ABS(X333/10000)&lt;=ABS('General Settings'!$D$32)</f>
        <v>1</v>
      </c>
      <c r="AA333" s="50" t="str">
        <f>_xll.qlSwapIndex(,,O333,SettlementDays,Currency,Calendar,FixedLegTenor,FixedLegBDC,FixedLegDayCounter,Index6M,DiscountingCurve,Permanent,Trigger,ObjectOverwrite)</f>
        <v>obj_006f2#0003</v>
      </c>
      <c r="AB333" s="50" t="str">
        <f>_xll.qlVanillaSwapFromSwapIndex(,AA333,R333)</f>
        <v>obj_00805#0003</v>
      </c>
      <c r="AH333" s="50" t="str">
        <v/>
      </c>
    </row>
    <row r="334" spans="13:34" x14ac:dyDescent="0.2">
      <c r="M334" s="94" t="s">
        <v>155</v>
      </c>
      <c r="N334" s="94" t="s">
        <v>88</v>
      </c>
      <c r="O334" s="94" t="s">
        <v>81</v>
      </c>
      <c r="P334" s="94" t="str">
        <f t="shared" ref="P334:P397" si="27">Currency&amp;SUBSTITUTE(N334,"Y","F")&amp;O334&amp;QuoteSuffix</f>
        <v>EUR15F5Y_Quote</v>
      </c>
      <c r="Q334" s="174"/>
      <c r="R334" s="106">
        <f>_xll.qlInterestRateIndexFixingDate(AA334,S334)</f>
        <v>48032</v>
      </c>
      <c r="S334" s="106">
        <f>_xll.qlCalendarAdvance(Calendar,SettlementDate,N334,"mf",TRUE,Trigger)</f>
        <v>48036</v>
      </c>
      <c r="T334" s="106">
        <f>_xll.qlInterestRateIndexMaturity(AA334,S334)</f>
        <v>49863</v>
      </c>
      <c r="U334" s="97">
        <f>_xll.qlIndexFixing(AA334,R334,TRUE,_xll.ohTrigger(Trigger,Trigger6M,InterestRatesTrigger))</f>
        <v>1.1566497633293267E-2</v>
      </c>
      <c r="V334" s="97">
        <f>_xll.qlQuoteValue(P334,_xll.ohTrigger(Trigger,Trigger6M,InterestRatesTrigger))</f>
        <v>1.158E-2</v>
      </c>
      <c r="W334" s="94" t="b">
        <f t="shared" si="25"/>
        <v>1</v>
      </c>
      <c r="X334" s="124">
        <f t="shared" si="26"/>
        <v>-0.13502366706732993</v>
      </c>
      <c r="Y334" s="50" t="b">
        <f>ABS(X334/10000)&lt;=ABS('General Settings'!$D$32)</f>
        <v>1</v>
      </c>
      <c r="AA334" s="50" t="str">
        <f>_xll.qlSwapIndex(,,O334,SettlementDays,Currency,Calendar,FixedLegTenor,FixedLegBDC,FixedLegDayCounter,Index6M,DiscountingCurve,Permanent,Trigger,ObjectOverwrite)</f>
        <v>obj_005a1#0003</v>
      </c>
      <c r="AB334" s="50" t="str">
        <f>_xll.qlVanillaSwapFromSwapIndex(,AA334,R334)</f>
        <v>obj_007aa#0003</v>
      </c>
      <c r="AH334" s="50" t="str">
        <v/>
      </c>
    </row>
    <row r="335" spans="13:34" x14ac:dyDescent="0.2">
      <c r="M335" s="94" t="s">
        <v>155</v>
      </c>
      <c r="N335" s="94" t="s">
        <v>88</v>
      </c>
      <c r="O335" s="94" t="s">
        <v>82</v>
      </c>
      <c r="P335" s="94" t="str">
        <f t="shared" si="27"/>
        <v>EUR15F6Y_Quote</v>
      </c>
      <c r="Q335" s="174"/>
      <c r="R335" s="106">
        <f>_xll.qlInterestRateIndexFixingDate(AA335,S335)</f>
        <v>48032</v>
      </c>
      <c r="S335" s="106">
        <f>_xll.qlCalendarAdvance(Calendar,SettlementDate,N335,"mf",TRUE,Trigger)</f>
        <v>48036</v>
      </c>
      <c r="T335" s="106">
        <f>_xll.qlInterestRateIndexMaturity(AA335,S335)</f>
        <v>50228</v>
      </c>
      <c r="U335" s="97">
        <f>_xll.qlIndexFixing(AA335,R335,TRUE,_xll.ohTrigger(Trigger,Trigger6M,InterestRatesTrigger))</f>
        <v>1.1329558286574106E-2</v>
      </c>
      <c r="V335" s="97">
        <f>_xll.qlQuoteValue(P335,_xll.ohTrigger(Trigger,Trigger6M,InterestRatesTrigger))</f>
        <v>1.1340000000000001E-2</v>
      </c>
      <c r="W335" s="94" t="b">
        <f t="shared" ref="W335:W398" si="28">NOT(ISERROR(V335))</f>
        <v>1</v>
      </c>
      <c r="X335" s="124">
        <f t="shared" ref="X335:X398" si="29">(U335-V335)*10000</f>
        <v>-0.10441713425894672</v>
      </c>
      <c r="Y335" s="50" t="b">
        <f>ABS(X335/10000)&lt;=ABS('General Settings'!$D$32)</f>
        <v>1</v>
      </c>
      <c r="AA335" s="50" t="str">
        <f>_xll.qlSwapIndex(,,O335,SettlementDays,Currency,Calendar,FixedLegTenor,FixedLegBDC,FixedLegDayCounter,Index6M,DiscountingCurve,Permanent,Trigger,ObjectOverwrite)</f>
        <v>obj_00701#0003</v>
      </c>
      <c r="AB335" s="50" t="str">
        <f>_xll.qlVanillaSwapFromSwapIndex(,AA335,R335)</f>
        <v>obj_007fb#0003</v>
      </c>
      <c r="AH335" s="50" t="str">
        <v/>
      </c>
    </row>
    <row r="336" spans="13:34" x14ac:dyDescent="0.2">
      <c r="M336" s="94" t="s">
        <v>155</v>
      </c>
      <c r="N336" s="94" t="s">
        <v>88</v>
      </c>
      <c r="O336" s="94" t="s">
        <v>83</v>
      </c>
      <c r="P336" s="94" t="str">
        <f t="shared" si="27"/>
        <v>EUR15F7Y_Quote</v>
      </c>
      <c r="Q336" s="174"/>
      <c r="R336" s="106">
        <f>_xll.qlInterestRateIndexFixingDate(AA336,S336)</f>
        <v>48032</v>
      </c>
      <c r="S336" s="106">
        <f>_xll.qlCalendarAdvance(Calendar,SettlementDate,N336,"mf",TRUE,Trigger)</f>
        <v>48036</v>
      </c>
      <c r="T336" s="106">
        <f>_xll.qlInterestRateIndexMaturity(AA336,S336)</f>
        <v>50593</v>
      </c>
      <c r="U336" s="97">
        <f>_xll.qlIndexFixing(AA336,R336,TRUE,_xll.ohTrigger(Trigger,Trigger6M,InterestRatesTrigger))</f>
        <v>1.110844697318468E-2</v>
      </c>
      <c r="V336" s="97">
        <f>_xll.qlQuoteValue(P336,_xll.ohTrigger(Trigger,Trigger6M,InterestRatesTrigger))</f>
        <v>1.111E-2</v>
      </c>
      <c r="W336" s="94" t="b">
        <f t="shared" si="28"/>
        <v>1</v>
      </c>
      <c r="X336" s="124">
        <f t="shared" si="29"/>
        <v>-1.5530268153204213E-2</v>
      </c>
      <c r="Y336" s="50" t="b">
        <f>ABS(X336/10000)&lt;=ABS('General Settings'!$D$32)</f>
        <v>1</v>
      </c>
      <c r="AA336" s="50" t="str">
        <f>_xll.qlSwapIndex(,,O336,SettlementDays,Currency,Calendar,FixedLegTenor,FixedLegBDC,FixedLegDayCounter,Index6M,DiscountingCurve,Permanent,Trigger,ObjectOverwrite)</f>
        <v>obj_005a8#0003</v>
      </c>
      <c r="AB336" s="50" t="str">
        <f>_xll.qlVanillaSwapFromSwapIndex(,AA336,R336)</f>
        <v>obj_00862#0003</v>
      </c>
      <c r="AH336" s="50" t="str">
        <v/>
      </c>
    </row>
    <row r="337" spans="13:34" x14ac:dyDescent="0.2">
      <c r="M337" s="94" t="s">
        <v>155</v>
      </c>
      <c r="N337" s="94" t="s">
        <v>88</v>
      </c>
      <c r="O337" s="94" t="s">
        <v>84</v>
      </c>
      <c r="P337" s="94" t="str">
        <f t="shared" si="27"/>
        <v>EUR15F8Y_Quote</v>
      </c>
      <c r="Q337" s="174"/>
      <c r="R337" s="106">
        <f>_xll.qlInterestRateIndexFixingDate(AA337,S337)</f>
        <v>48032</v>
      </c>
      <c r="S337" s="106">
        <f>_xll.qlCalendarAdvance(Calendar,SettlementDate,N337,"mf",TRUE,Trigger)</f>
        <v>48036</v>
      </c>
      <c r="T337" s="106">
        <f>_xll.qlInterestRateIndexMaturity(AA337,S337)</f>
        <v>50958</v>
      </c>
      <c r="U337" s="97">
        <f>_xll.qlIndexFixing(AA337,R337,TRUE,_xll.ohTrigger(Trigger,Trigger6M,InterestRatesTrigger))</f>
        <v>1.089844143557993E-2</v>
      </c>
      <c r="V337" s="97">
        <f>_xll.qlQuoteValue(P337,_xll.ohTrigger(Trigger,Trigger6M,InterestRatesTrigger))</f>
        <v>1.091E-2</v>
      </c>
      <c r="W337" s="94" t="b">
        <f t="shared" si="28"/>
        <v>1</v>
      </c>
      <c r="X337" s="124">
        <f t="shared" si="29"/>
        <v>-0.11558564420069764</v>
      </c>
      <c r="Y337" s="50" t="b">
        <f>ABS(X337/10000)&lt;=ABS('General Settings'!$D$32)</f>
        <v>1</v>
      </c>
      <c r="AA337" s="50" t="str">
        <f>_xll.qlSwapIndex(,,O337,SettlementDays,Currency,Calendar,FixedLegTenor,FixedLegBDC,FixedLegDayCounter,Index6M,DiscountingCurve,Permanent,Trigger,ObjectOverwrite)</f>
        <v>obj_006b7#0003</v>
      </c>
      <c r="AB337" s="50" t="str">
        <f>_xll.qlVanillaSwapFromSwapIndex(,AA337,R337)</f>
        <v>obj_0083e#0003</v>
      </c>
      <c r="AH337" s="50" t="str">
        <v/>
      </c>
    </row>
    <row r="338" spans="13:34" x14ac:dyDescent="0.2">
      <c r="M338" s="94" t="s">
        <v>155</v>
      </c>
      <c r="N338" s="94" t="s">
        <v>88</v>
      </c>
      <c r="O338" s="94" t="s">
        <v>85</v>
      </c>
      <c r="P338" s="94" t="str">
        <f t="shared" si="27"/>
        <v>EUR15F9Y_Quote</v>
      </c>
      <c r="Q338" s="174"/>
      <c r="R338" s="106">
        <f>_xll.qlInterestRateIndexFixingDate(AA338,S338)</f>
        <v>48032</v>
      </c>
      <c r="S338" s="106">
        <f>_xll.qlCalendarAdvance(Calendar,SettlementDate,N338,"mf",TRUE,Trigger)</f>
        <v>48036</v>
      </c>
      <c r="T338" s="106">
        <f>_xll.qlInterestRateIndexMaturity(AA338,S338)</f>
        <v>51326</v>
      </c>
      <c r="U338" s="97">
        <f>_xll.qlIndexFixing(AA338,R338,TRUE,_xll.ohTrigger(Trigger,Trigger6M,InterestRatesTrigger))</f>
        <v>1.0700011919218426E-2</v>
      </c>
      <c r="V338" s="97">
        <f>_xll.qlQuoteValue(P338,_xll.ohTrigger(Trigger,Trigger6M,InterestRatesTrigger))</f>
        <v>1.072E-2</v>
      </c>
      <c r="W338" s="94" t="b">
        <f t="shared" si="28"/>
        <v>1</v>
      </c>
      <c r="X338" s="124">
        <f t="shared" si="29"/>
        <v>-0.19988080781574435</v>
      </c>
      <c r="Y338" s="50" t="b">
        <f>ABS(X338/10000)&lt;=ABS('General Settings'!$D$32)</f>
        <v>1</v>
      </c>
      <c r="AA338" s="50" t="str">
        <f>_xll.qlSwapIndex(,,O338,SettlementDays,Currency,Calendar,FixedLegTenor,FixedLegBDC,FixedLegDayCounter,Index6M,DiscountingCurve,Permanent,Trigger,ObjectOverwrite)</f>
        <v>obj_006d2#0003</v>
      </c>
      <c r="AB338" s="50" t="str">
        <f>_xll.qlVanillaSwapFromSwapIndex(,AA338,R338)</f>
        <v>obj_007c2#0003</v>
      </c>
      <c r="AH338" s="50" t="str">
        <v/>
      </c>
    </row>
    <row r="339" spans="13:34" x14ac:dyDescent="0.2">
      <c r="M339" s="94" t="s">
        <v>155</v>
      </c>
      <c r="N339" s="94" t="s">
        <v>88</v>
      </c>
      <c r="O339" s="94" t="s">
        <v>86</v>
      </c>
      <c r="P339" s="94" t="str">
        <f t="shared" si="27"/>
        <v>EUR15F10Y_Quote</v>
      </c>
      <c r="Q339" s="174"/>
      <c r="R339" s="106">
        <f>_xll.qlInterestRateIndexFixingDate(AA339,S339)</f>
        <v>48032</v>
      </c>
      <c r="S339" s="106">
        <f>_xll.qlCalendarAdvance(Calendar,SettlementDate,N339,"mf",TRUE,Trigger)</f>
        <v>48036</v>
      </c>
      <c r="T339" s="106">
        <f>_xll.qlInterestRateIndexMaturity(AA339,S339)</f>
        <v>51690</v>
      </c>
      <c r="U339" s="97">
        <f>_xll.qlIndexFixing(AA339,R339,TRUE,_xll.ohTrigger(Trigger,Trigger6M,InterestRatesTrigger))</f>
        <v>1.051127971833408E-2</v>
      </c>
      <c r="V339" s="97">
        <f>_xll.qlQuoteValue(P339,_xll.ohTrigger(Trigger,Trigger6M,InterestRatesTrigger))</f>
        <v>1.052E-2</v>
      </c>
      <c r="W339" s="94" t="b">
        <f t="shared" si="28"/>
        <v>1</v>
      </c>
      <c r="X339" s="124">
        <f t="shared" si="29"/>
        <v>-8.72028166592001E-2</v>
      </c>
      <c r="Y339" s="50" t="b">
        <f>ABS(X339/10000)&lt;=ABS('General Settings'!$D$32)</f>
        <v>1</v>
      </c>
      <c r="AA339" s="50" t="str">
        <f>_xll.qlSwapIndex(,,O339,SettlementDays,Currency,Calendar,FixedLegTenor,FixedLegBDC,FixedLegDayCounter,Index6M,DiscountingCurve,Permanent,Trigger,ObjectOverwrite)</f>
        <v>obj_005b8#0003</v>
      </c>
      <c r="AB339" s="50" t="str">
        <f>_xll.qlVanillaSwapFromSwapIndex(,AA339,R339)</f>
        <v>obj_00881#0003</v>
      </c>
      <c r="AH339" s="50" t="str">
        <v/>
      </c>
    </row>
    <row r="340" spans="13:34" x14ac:dyDescent="0.2">
      <c r="M340" s="94" t="s">
        <v>155</v>
      </c>
      <c r="N340" s="94" t="s">
        <v>88</v>
      </c>
      <c r="O340" s="94" t="s">
        <v>112</v>
      </c>
      <c r="P340" s="94" t="str">
        <f t="shared" si="27"/>
        <v>EUR15F11Y_Quote</v>
      </c>
      <c r="Q340" s="174"/>
      <c r="R340" s="106">
        <f>_xll.qlInterestRateIndexFixingDate(AA340,S340)</f>
        <v>48032</v>
      </c>
      <c r="S340" s="106">
        <f>_xll.qlCalendarAdvance(Calendar,SettlementDate,N340,"mf",TRUE,Trigger)</f>
        <v>48036</v>
      </c>
      <c r="T340" s="106">
        <f>_xll.qlInterestRateIndexMaturity(AA340,S340)</f>
        <v>52054</v>
      </c>
      <c r="U340" s="97">
        <f>_xll.qlIndexFixing(AA340,R340,TRUE,_xll.ohTrigger(Trigger,Trigger6M,InterestRatesTrigger))</f>
        <v>1.0334604101091424E-2</v>
      </c>
      <c r="V340" s="97">
        <f>_xll.qlQuoteValue(P340,_xll.ohTrigger(Trigger,Trigger6M,InterestRatesTrigger))</f>
        <v>1.034E-2</v>
      </c>
      <c r="W340" s="94" t="b">
        <f t="shared" si="28"/>
        <v>1</v>
      </c>
      <c r="X340" s="124">
        <f t="shared" si="29"/>
        <v>-5.3958989085760994E-2</v>
      </c>
      <c r="Y340" s="50" t="b">
        <f>ABS(X340/10000)&lt;=ABS('General Settings'!$D$32)</f>
        <v>1</v>
      </c>
      <c r="AA340" s="50" t="str">
        <f>_xll.qlSwapIndex(,,O340,SettlementDays,Currency,Calendar,FixedLegTenor,FixedLegBDC,FixedLegDayCounter,Index6M,DiscountingCurve,Permanent,Trigger,ObjectOverwrite)</f>
        <v>obj_00616#0003</v>
      </c>
      <c r="AB340" s="50" t="str">
        <f>_xll.qlVanillaSwapFromSwapIndex(,AA340,R340)</f>
        <v>obj_0088b#0003</v>
      </c>
      <c r="AH340" s="50" t="str">
        <v/>
      </c>
    </row>
    <row r="341" spans="13:34" x14ac:dyDescent="0.2">
      <c r="M341" s="94" t="s">
        <v>155</v>
      </c>
      <c r="N341" s="94" t="s">
        <v>88</v>
      </c>
      <c r="O341" s="94" t="s">
        <v>87</v>
      </c>
      <c r="P341" s="94" t="str">
        <f t="shared" si="27"/>
        <v>EUR15F12Y_Quote</v>
      </c>
      <c r="Q341" s="174"/>
      <c r="R341" s="106">
        <f>_xll.qlInterestRateIndexFixingDate(AA341,S341)</f>
        <v>48032</v>
      </c>
      <c r="S341" s="106">
        <f>_xll.qlCalendarAdvance(Calendar,SettlementDate,N341,"mf",TRUE,Trigger)</f>
        <v>48036</v>
      </c>
      <c r="T341" s="106">
        <f>_xll.qlInterestRateIndexMaturity(AA341,S341)</f>
        <v>52419</v>
      </c>
      <c r="U341" s="97">
        <f>_xll.qlIndexFixing(AA341,R341,TRUE,_xll.ohTrigger(Trigger,Trigger6M,InterestRatesTrigger))</f>
        <v>1.0168873828594147E-2</v>
      </c>
      <c r="V341" s="97">
        <f>_xll.qlQuoteValue(P341,_xll.ohTrigger(Trigger,Trigger6M,InterestRatesTrigger))</f>
        <v>1.0190000000000001E-2</v>
      </c>
      <c r="W341" s="94" t="b">
        <f t="shared" si="28"/>
        <v>1</v>
      </c>
      <c r="X341" s="124">
        <f t="shared" si="29"/>
        <v>-0.21126171405854571</v>
      </c>
      <c r="Y341" s="50" t="b">
        <f>ABS(X341/10000)&lt;=ABS('General Settings'!$D$32)</f>
        <v>1</v>
      </c>
      <c r="AA341" s="50" t="str">
        <f>_xll.qlSwapIndex(,,O341,SettlementDays,Currency,Calendar,FixedLegTenor,FixedLegBDC,FixedLegDayCounter,Index6M,DiscountingCurve,Permanent,Trigger,ObjectOverwrite)</f>
        <v>obj_00618#0003</v>
      </c>
      <c r="AB341" s="50" t="str">
        <f>_xll.qlVanillaSwapFromSwapIndex(,AA341,R341)</f>
        <v>obj_007d1#0003</v>
      </c>
      <c r="AH341" s="50" t="str">
        <v/>
      </c>
    </row>
    <row r="342" spans="13:34" x14ac:dyDescent="0.2">
      <c r="M342" s="94" t="s">
        <v>155</v>
      </c>
      <c r="N342" s="94" t="s">
        <v>88</v>
      </c>
      <c r="O342" s="94" t="s">
        <v>113</v>
      </c>
      <c r="P342" s="94" t="str">
        <f t="shared" si="27"/>
        <v>EUR15F13Y_Quote</v>
      </c>
      <c r="Q342" s="174"/>
      <c r="R342" s="106">
        <f>_xll.qlInterestRateIndexFixingDate(AA342,S342)</f>
        <v>48032</v>
      </c>
      <c r="S342" s="106">
        <f>_xll.qlCalendarAdvance(Calendar,SettlementDate,N342,"mf",TRUE,Trigger)</f>
        <v>48036</v>
      </c>
      <c r="T342" s="106">
        <f>_xll.qlInterestRateIndexMaturity(AA342,S342)</f>
        <v>52785</v>
      </c>
      <c r="U342" s="97">
        <f>_xll.qlIndexFixing(AA342,R342,TRUE,_xll.ohTrigger(Trigger,Trigger6M,InterestRatesTrigger))</f>
        <v>1.0015856203322078E-2</v>
      </c>
      <c r="V342" s="97">
        <f>_xll.qlQuoteValue(P342,_xll.ohTrigger(Trigger,Trigger6M,InterestRatesTrigger))</f>
        <v>1.004E-2</v>
      </c>
      <c r="W342" s="94" t="b">
        <f t="shared" si="28"/>
        <v>1</v>
      </c>
      <c r="X342" s="124">
        <f t="shared" si="29"/>
        <v>-0.24143796677922325</v>
      </c>
      <c r="Y342" s="50" t="b">
        <f>ABS(X342/10000)&lt;=ABS('General Settings'!$D$32)</f>
        <v>1</v>
      </c>
      <c r="AA342" s="50" t="str">
        <f>_xll.qlSwapIndex(,,O342,SettlementDays,Currency,Calendar,FixedLegTenor,FixedLegBDC,FixedLegDayCounter,Index6M,DiscountingCurve,Permanent,Trigger,ObjectOverwrite)</f>
        <v>obj_005ea#0003</v>
      </c>
      <c r="AB342" s="50" t="str">
        <f>_xll.qlVanillaSwapFromSwapIndex(,AA342,R342)</f>
        <v>obj_00797#0003</v>
      </c>
      <c r="AH342" s="50" t="str">
        <v/>
      </c>
    </row>
    <row r="343" spans="13:34" x14ac:dyDescent="0.2">
      <c r="M343" s="94" t="s">
        <v>155</v>
      </c>
      <c r="N343" s="94" t="s">
        <v>88</v>
      </c>
      <c r="O343" s="94" t="s">
        <v>114</v>
      </c>
      <c r="P343" s="94" t="str">
        <f t="shared" si="27"/>
        <v>EUR15F14Y_Quote</v>
      </c>
      <c r="Q343" s="174"/>
      <c r="R343" s="106">
        <f>_xll.qlInterestRateIndexFixingDate(AA343,S343)</f>
        <v>48032</v>
      </c>
      <c r="S343" s="106">
        <f>_xll.qlCalendarAdvance(Calendar,SettlementDate,N343,"mf",TRUE,Trigger)</f>
        <v>48036</v>
      </c>
      <c r="T343" s="106">
        <f>_xll.qlInterestRateIndexMaturity(AA343,S343)</f>
        <v>53150</v>
      </c>
      <c r="U343" s="97">
        <f>_xll.qlIndexFixing(AA343,R343,TRUE,_xll.ohTrigger(Trigger,Trigger6M,InterestRatesTrigger))</f>
        <v>9.8724919845437475E-3</v>
      </c>
      <c r="V343" s="97">
        <f>_xll.qlQuoteValue(P343,_xll.ohTrigger(Trigger,Trigger6M,InterestRatesTrigger))</f>
        <v>9.8799999999999999E-3</v>
      </c>
      <c r="W343" s="94" t="b">
        <f t="shared" si="28"/>
        <v>1</v>
      </c>
      <c r="X343" s="124">
        <f t="shared" si="29"/>
        <v>-7.5080154562524176E-2</v>
      </c>
      <c r="Y343" s="50" t="b">
        <f>ABS(X343/10000)&lt;=ABS('General Settings'!$D$32)</f>
        <v>1</v>
      </c>
      <c r="AA343" s="50" t="str">
        <f>_xll.qlSwapIndex(,,O343,SettlementDays,Currency,Calendar,FixedLegTenor,FixedLegBDC,FixedLegDayCounter,Index6M,DiscountingCurve,Permanent,Trigger,ObjectOverwrite)</f>
        <v>obj_005c3#0003</v>
      </c>
      <c r="AB343" s="50" t="str">
        <f>_xll.qlVanillaSwapFromSwapIndex(,AA343,R343)</f>
        <v>obj_0077b#0003</v>
      </c>
      <c r="AH343" s="50" t="str">
        <v/>
      </c>
    </row>
    <row r="344" spans="13:34" x14ac:dyDescent="0.2">
      <c r="M344" s="94" t="s">
        <v>155</v>
      </c>
      <c r="N344" s="94" t="s">
        <v>88</v>
      </c>
      <c r="O344" s="94" t="s">
        <v>88</v>
      </c>
      <c r="P344" s="94" t="str">
        <f t="shared" si="27"/>
        <v>EUR15F15Y_Quote</v>
      </c>
      <c r="Q344" s="174"/>
      <c r="R344" s="106">
        <f>_xll.qlInterestRateIndexFixingDate(AA344,S344)</f>
        <v>48032</v>
      </c>
      <c r="S344" s="106">
        <f>_xll.qlCalendarAdvance(Calendar,SettlementDate,N344,"mf",TRUE,Trigger)</f>
        <v>48036</v>
      </c>
      <c r="T344" s="106">
        <f>_xll.qlInterestRateIndexMaturity(AA344,S344)</f>
        <v>53517</v>
      </c>
      <c r="U344" s="97">
        <f>_xll.qlIndexFixing(AA344,R344,TRUE,_xll.ohTrigger(Trigger,Trigger6M,InterestRatesTrigger))</f>
        <v>9.7405357278717887E-3</v>
      </c>
      <c r="V344" s="97">
        <f>_xll.qlQuoteValue(P344,_xll.ohTrigger(Trigger,Trigger6M,InterestRatesTrigger))</f>
        <v>9.75E-3</v>
      </c>
      <c r="W344" s="94" t="b">
        <f t="shared" si="28"/>
        <v>1</v>
      </c>
      <c r="X344" s="124">
        <f t="shared" si="29"/>
        <v>-9.4642721282112846E-2</v>
      </c>
      <c r="Y344" s="50" t="b">
        <f>ABS(X344/10000)&lt;=ABS('General Settings'!$D$32)</f>
        <v>1</v>
      </c>
      <c r="AA344" s="50" t="str">
        <f>_xll.qlSwapIndex(,,O344,SettlementDays,Currency,Calendar,FixedLegTenor,FixedLegBDC,FixedLegDayCounter,Index6M,DiscountingCurve,Permanent,Trigger,ObjectOverwrite)</f>
        <v>obj_00735#0003</v>
      </c>
      <c r="AB344" s="50" t="str">
        <f>_xll.qlVanillaSwapFromSwapIndex(,AA344,R344)</f>
        <v>obj_00893#0003</v>
      </c>
      <c r="AH344" s="50" t="str">
        <v/>
      </c>
    </row>
    <row r="345" spans="13:34" x14ac:dyDescent="0.2">
      <c r="M345" s="94" t="s">
        <v>155</v>
      </c>
      <c r="N345" s="94" t="s">
        <v>88</v>
      </c>
      <c r="O345" s="94" t="s">
        <v>89</v>
      </c>
      <c r="P345" s="94" t="str">
        <f t="shared" si="27"/>
        <v>EUR15F20Y_Quote</v>
      </c>
      <c r="Q345" s="174"/>
      <c r="R345" s="106">
        <f>_xll.qlInterestRateIndexFixingDate(AA345,S345)</f>
        <v>48032</v>
      </c>
      <c r="S345" s="106">
        <f>_xll.qlCalendarAdvance(Calendar,SettlementDate,N345,"mf",TRUE,Trigger)</f>
        <v>48036</v>
      </c>
      <c r="T345" s="106">
        <f>_xll.qlInterestRateIndexMaturity(AA345,S345)</f>
        <v>55341</v>
      </c>
      <c r="U345" s="97">
        <f>_xll.qlIndexFixing(AA345,R345,TRUE,_xll.ohTrigger(Trigger,Trigger6M,InterestRatesTrigger))</f>
        <v>9.2611444343980616E-3</v>
      </c>
      <c r="V345" s="97">
        <f>_xll.qlQuoteValue(P345,_xll.ohTrigger(Trigger,Trigger6M,InterestRatesTrigger))</f>
        <v>9.2700000000000005E-3</v>
      </c>
      <c r="W345" s="94" t="b">
        <f t="shared" si="28"/>
        <v>1</v>
      </c>
      <c r="X345" s="124">
        <f t="shared" si="29"/>
        <v>-8.8555656019388695E-2</v>
      </c>
      <c r="Y345" s="50" t="b">
        <f>ABS(X345/10000)&lt;=ABS('General Settings'!$D$32)</f>
        <v>1</v>
      </c>
      <c r="AA345" s="50" t="str">
        <f>_xll.qlSwapIndex(,,O345,SettlementDays,Currency,Calendar,FixedLegTenor,FixedLegBDC,FixedLegDayCounter,Index6M,DiscountingCurve,Permanent,Trigger,ObjectOverwrite)</f>
        <v>obj_005d5#0003</v>
      </c>
      <c r="AB345" s="50" t="str">
        <f>_xll.qlVanillaSwapFromSwapIndex(,AA345,R345)</f>
        <v>obj_00810#0003</v>
      </c>
      <c r="AH345" s="50" t="str">
        <v/>
      </c>
    </row>
    <row r="346" spans="13:34" x14ac:dyDescent="0.2">
      <c r="M346" s="94" t="s">
        <v>155</v>
      </c>
      <c r="N346" s="94" t="s">
        <v>88</v>
      </c>
      <c r="O346" s="94" t="s">
        <v>90</v>
      </c>
      <c r="P346" s="94" t="str">
        <f t="shared" si="27"/>
        <v>EUR15F25Y_Quote</v>
      </c>
      <c r="Q346" s="174"/>
      <c r="R346" s="106">
        <f>_xll.qlInterestRateIndexFixingDate(AA346,S346)</f>
        <v>48032</v>
      </c>
      <c r="S346" s="106">
        <f>_xll.qlCalendarAdvance(Calendar,SettlementDate,N346,"mf",TRUE,Trigger)</f>
        <v>48036</v>
      </c>
      <c r="T346" s="106">
        <f>_xll.qlInterestRateIndexMaturity(AA346,S346)</f>
        <v>57168</v>
      </c>
      <c r="U346" s="97">
        <f>_xll.qlIndexFixing(AA346,R346,TRUE,_xll.ohTrigger(Trigger,Trigger6M,InterestRatesTrigger))</f>
        <v>8.8821973786948512E-3</v>
      </c>
      <c r="V346" s="97">
        <f>_xll.qlQuoteValue(P346,_xll.ohTrigger(Trigger,Trigger6M,InterestRatesTrigger))</f>
        <v>8.8900000000000003E-3</v>
      </c>
      <c r="W346" s="94" t="b">
        <f t="shared" si="28"/>
        <v>1</v>
      </c>
      <c r="X346" s="124">
        <f t="shared" si="29"/>
        <v>-7.8026213051491516E-2</v>
      </c>
      <c r="Y346" s="50" t="b">
        <f>ABS(X346/10000)&lt;=ABS('General Settings'!$D$32)</f>
        <v>1</v>
      </c>
      <c r="AA346" s="50" t="str">
        <f>_xll.qlSwapIndex(,,O346,SettlementDays,Currency,Calendar,FixedLegTenor,FixedLegBDC,FixedLegDayCounter,Index6M,DiscountingCurve,Permanent,Trigger,ObjectOverwrite)</f>
        <v>obj_00657#0003</v>
      </c>
      <c r="AB346" s="50" t="str">
        <f>_xll.qlVanillaSwapFromSwapIndex(,AA346,R346)</f>
        <v>obj_0077a#0003</v>
      </c>
      <c r="AH346" s="50" t="str">
        <v/>
      </c>
    </row>
    <row r="347" spans="13:34" x14ac:dyDescent="0.2">
      <c r="M347" s="159" t="s">
        <v>155</v>
      </c>
      <c r="N347" s="159" t="s">
        <v>88</v>
      </c>
      <c r="O347" s="159" t="s">
        <v>92</v>
      </c>
      <c r="P347" s="159" t="str">
        <f t="shared" si="27"/>
        <v>EUR15F30Y_Quote</v>
      </c>
      <c r="Q347" s="177"/>
      <c r="R347" s="160">
        <f>_xll.qlInterestRateIndexFixingDate(AA347,S347)</f>
        <v>48032</v>
      </c>
      <c r="S347" s="160">
        <f>_xll.qlCalendarAdvance(Calendar,SettlementDate,N347,"mf",TRUE,Trigger)</f>
        <v>48036</v>
      </c>
      <c r="T347" s="160">
        <f>_xll.qlInterestRateIndexMaturity(AA347,S347)</f>
        <v>58994</v>
      </c>
      <c r="U347" s="161">
        <f>_xll.qlIndexFixing(AA347,R347,TRUE,_xll.ohTrigger(Trigger,Trigger6M,InterestRatesTrigger))</f>
        <v>8.2500000001339766E-3</v>
      </c>
      <c r="V347" s="161">
        <f>_xll.qlQuoteValue(P347,_xll.ohTrigger(Trigger,Trigger6M,InterestRatesTrigger))</f>
        <v>8.2500000000000004E-3</v>
      </c>
      <c r="W347" s="159" t="b">
        <f t="shared" si="28"/>
        <v>1</v>
      </c>
      <c r="X347" s="162">
        <f t="shared" si="29"/>
        <v>1.3397616349664077E-9</v>
      </c>
      <c r="Y347" s="131" t="b">
        <f>ABS(X347/10000)&lt;=ABS('General Settings'!$D$32)</f>
        <v>1</v>
      </c>
      <c r="AA347" s="50" t="str">
        <f>_xll.qlSwapIndex(,,O347,SettlementDays,Currency,Calendar,FixedLegTenor,FixedLegBDC,FixedLegDayCounter,Index6M,DiscountingCurve,Permanent,Trigger,ObjectOverwrite)</f>
        <v>obj_005f1#0003</v>
      </c>
      <c r="AB347" s="50" t="str">
        <f>_xll.qlVanillaSwapFromSwapIndex(,AA347,R347)</f>
        <v>obj_00879#0003</v>
      </c>
      <c r="AH347" s="50" t="str">
        <v/>
      </c>
    </row>
    <row r="348" spans="13:34" x14ac:dyDescent="0.2">
      <c r="M348" s="94" t="s">
        <v>155</v>
      </c>
      <c r="N348" s="94" t="s">
        <v>89</v>
      </c>
      <c r="O348" s="94" t="s">
        <v>33</v>
      </c>
      <c r="P348" s="94" t="str">
        <f t="shared" si="27"/>
        <v>EUR20F1Y_Quote</v>
      </c>
      <c r="Q348" s="174"/>
      <c r="R348" s="106">
        <f>_xll.qlInterestRateIndexFixingDate(AA348,S348)</f>
        <v>49859</v>
      </c>
      <c r="S348" s="106">
        <f>_xll.qlCalendarAdvance(Calendar,SettlementDate,N348,"mf",TRUE,Trigger)</f>
        <v>49863</v>
      </c>
      <c r="T348" s="106">
        <f>_xll.qlInterestRateIndexMaturity(AA348,S348)</f>
        <v>50228</v>
      </c>
      <c r="U348" s="97">
        <f>_xll.qlIndexFixing(AA348,R348,TRUE,_xll.ohTrigger(Trigger,Trigger6M,InterestRatesTrigger))</f>
        <v>1.0108952665084277E-2</v>
      </c>
      <c r="V348" s="97">
        <f>_xll.qlQuoteValue(P348,_xll.ohTrigger(Trigger,Trigger6M,InterestRatesTrigger))</f>
        <v>1.014E-2</v>
      </c>
      <c r="W348" s="94" t="b">
        <f t="shared" si="28"/>
        <v>1</v>
      </c>
      <c r="X348" s="124">
        <f t="shared" si="29"/>
        <v>-0.31047334915722952</v>
      </c>
      <c r="Y348" s="123" t="b">
        <f>ABS(X348/10000)&lt;=ABS('General Settings'!$D$32)</f>
        <v>1</v>
      </c>
      <c r="AA348" s="50" t="str">
        <f>_xll.qlSwapIndex(,,O348,SettlementDays,Currency,Calendar,FixedLegTenor,FixedLegBDC,FixedLegDayCounter,Index6M,DiscountingCurve,Permanent,Trigger,ObjectOverwrite)</f>
        <v>obj_005e7#0003</v>
      </c>
      <c r="AB348" s="50" t="str">
        <f>_xll.qlVanillaSwapFromSwapIndex(,AA348,R348)</f>
        <v>obj_0087f#0003</v>
      </c>
      <c r="AH348" s="50" t="str">
        <v/>
      </c>
    </row>
    <row r="349" spans="13:34" x14ac:dyDescent="0.2">
      <c r="M349" s="94" t="s">
        <v>155</v>
      </c>
      <c r="N349" s="94" t="s">
        <v>89</v>
      </c>
      <c r="O349" s="94" t="s">
        <v>78</v>
      </c>
      <c r="P349" s="94" t="str">
        <f t="shared" si="27"/>
        <v>EUR20F2Y_Quote</v>
      </c>
      <c r="Q349" s="174"/>
      <c r="R349" s="106">
        <f>_xll.qlInterestRateIndexFixingDate(AA349,S349)</f>
        <v>49859</v>
      </c>
      <c r="S349" s="106">
        <f>_xll.qlCalendarAdvance(Calendar,SettlementDate,N349,"mf",TRUE,Trigger)</f>
        <v>49863</v>
      </c>
      <c r="T349" s="106">
        <f>_xll.qlInterestRateIndexMaturity(AA349,S349)</f>
        <v>50593</v>
      </c>
      <c r="U349" s="97">
        <f>_xll.qlIndexFixing(AA349,R349,TRUE,_xll.ohTrigger(Trigger,Trigger6M,InterestRatesTrigger))</f>
        <v>9.9232961822384117E-3</v>
      </c>
      <c r="V349" s="97">
        <f>_xll.qlQuoteValue(P349,_xll.ohTrigger(Trigger,Trigger6M,InterestRatesTrigger))</f>
        <v>9.8799999999999999E-3</v>
      </c>
      <c r="W349" s="94" t="b">
        <f t="shared" si="28"/>
        <v>1</v>
      </c>
      <c r="X349" s="124">
        <f t="shared" si="29"/>
        <v>0.43296182238411818</v>
      </c>
      <c r="Y349" s="50" t="b">
        <f>ABS(X349/10000)&lt;=ABS('General Settings'!$D$32)</f>
        <v>1</v>
      </c>
      <c r="AA349" s="50" t="str">
        <f>_xll.qlSwapIndex(,,O349,SettlementDays,Currency,Calendar,FixedLegTenor,FixedLegBDC,FixedLegDayCounter,Index6M,DiscountingCurve,Permanent,Trigger,ObjectOverwrite)</f>
        <v>obj_00720#0003</v>
      </c>
      <c r="AB349" s="50" t="str">
        <f>_xll.qlVanillaSwapFromSwapIndex(,AA349,R349)</f>
        <v>obj_00891#0003</v>
      </c>
      <c r="AH349" s="50" t="str">
        <v/>
      </c>
    </row>
    <row r="350" spans="13:34" x14ac:dyDescent="0.2">
      <c r="M350" s="94" t="s">
        <v>155</v>
      </c>
      <c r="N350" s="94" t="s">
        <v>89</v>
      </c>
      <c r="O350" s="94" t="s">
        <v>79</v>
      </c>
      <c r="P350" s="94" t="str">
        <f t="shared" si="27"/>
        <v>EUR20F3Y_Quote</v>
      </c>
      <c r="Q350" s="174"/>
      <c r="R350" s="106">
        <f>_xll.qlInterestRateIndexFixingDate(AA350,S350)</f>
        <v>49859</v>
      </c>
      <c r="S350" s="106">
        <f>_xll.qlCalendarAdvance(Calendar,SettlementDate,N350,"mf",TRUE,Trigger)</f>
        <v>49863</v>
      </c>
      <c r="T350" s="106">
        <f>_xll.qlInterestRateIndexMaturity(AA350,S350)</f>
        <v>50958</v>
      </c>
      <c r="U350" s="97">
        <f>_xll.qlIndexFixing(AA350,R350,TRUE,_xll.ohTrigger(Trigger,Trigger6M,InterestRatesTrigger))</f>
        <v>9.7410464012835079E-3</v>
      </c>
      <c r="V350" s="97">
        <f>_xll.qlQuoteValue(P350,_xll.ohTrigger(Trigger,Trigger6M,InterestRatesTrigger))</f>
        <v>9.7599999999999996E-3</v>
      </c>
      <c r="W350" s="94" t="b">
        <f t="shared" si="28"/>
        <v>1</v>
      </c>
      <c r="X350" s="124">
        <f t="shared" si="29"/>
        <v>-0.18953598716491687</v>
      </c>
      <c r="Y350" s="50" t="b">
        <f>ABS(X350/10000)&lt;=ABS('General Settings'!$D$32)</f>
        <v>1</v>
      </c>
      <c r="AA350" s="50" t="str">
        <f>_xll.qlSwapIndex(,,O350,SettlementDays,Currency,Calendar,FixedLegTenor,FixedLegBDC,FixedLegDayCounter,Index6M,DiscountingCurve,Permanent,Trigger,ObjectOverwrite)</f>
        <v>obj_00642#0003</v>
      </c>
      <c r="AB350" s="50" t="str">
        <f>_xll.qlVanillaSwapFromSwapIndex(,AA350,R350)</f>
        <v>obj_00833#0003</v>
      </c>
      <c r="AH350" s="50" t="str">
        <v/>
      </c>
    </row>
    <row r="351" spans="13:34" x14ac:dyDescent="0.2">
      <c r="M351" s="94" t="s">
        <v>155</v>
      </c>
      <c r="N351" s="94" t="s">
        <v>89</v>
      </c>
      <c r="O351" s="94" t="s">
        <v>80</v>
      </c>
      <c r="P351" s="94" t="str">
        <f t="shared" si="27"/>
        <v>EUR20F4Y_Quote</v>
      </c>
      <c r="Q351" s="174"/>
      <c r="R351" s="106">
        <f>_xll.qlInterestRateIndexFixingDate(AA351,S351)</f>
        <v>49859</v>
      </c>
      <c r="S351" s="106">
        <f>_xll.qlCalendarAdvance(Calendar,SettlementDate,N351,"mf",TRUE,Trigger)</f>
        <v>49863</v>
      </c>
      <c r="T351" s="106">
        <f>_xll.qlInterestRateIndexMaturity(AA351,S351)</f>
        <v>51326</v>
      </c>
      <c r="U351" s="97">
        <f>_xll.qlIndexFixing(AA351,R351,TRUE,_xll.ohTrigger(Trigger,Trigger6M,InterestRatesTrigger))</f>
        <v>9.5708558601606802E-3</v>
      </c>
      <c r="V351" s="97">
        <f>_xll.qlQuoteValue(P351,_xll.ohTrigger(Trigger,Trigger6M,InterestRatesTrigger))</f>
        <v>9.6100000000000005E-3</v>
      </c>
      <c r="W351" s="94" t="b">
        <f t="shared" si="28"/>
        <v>1</v>
      </c>
      <c r="X351" s="124">
        <f t="shared" si="29"/>
        <v>-0.39144139839320313</v>
      </c>
      <c r="Y351" s="50" t="b">
        <f>ABS(X351/10000)&lt;=ABS('General Settings'!$D$32)</f>
        <v>1</v>
      </c>
      <c r="AA351" s="50" t="str">
        <f>_xll.qlSwapIndex(,,O351,SettlementDays,Currency,Calendar,FixedLegTenor,FixedLegBDC,FixedLegDayCounter,Index6M,DiscountingCurve,Permanent,Trigger,ObjectOverwrite)</f>
        <v>obj_0064f#0003</v>
      </c>
      <c r="AB351" s="50" t="str">
        <f>_xll.qlVanillaSwapFromSwapIndex(,AA351,R351)</f>
        <v>obj_00777#0003</v>
      </c>
      <c r="AH351" s="50" t="str">
        <v/>
      </c>
    </row>
    <row r="352" spans="13:34" x14ac:dyDescent="0.2">
      <c r="M352" s="94" t="s">
        <v>155</v>
      </c>
      <c r="N352" s="94" t="s">
        <v>89</v>
      </c>
      <c r="O352" s="94" t="s">
        <v>81</v>
      </c>
      <c r="P352" s="94" t="str">
        <f t="shared" si="27"/>
        <v>EUR20F5Y_Quote</v>
      </c>
      <c r="Q352" s="174"/>
      <c r="R352" s="106">
        <f>_xll.qlInterestRateIndexFixingDate(AA352,S352)</f>
        <v>49859</v>
      </c>
      <c r="S352" s="106">
        <f>_xll.qlCalendarAdvance(Calendar,SettlementDate,N352,"mf",TRUE,Trigger)</f>
        <v>49863</v>
      </c>
      <c r="T352" s="106">
        <f>_xll.qlInterestRateIndexMaturity(AA352,S352)</f>
        <v>51690</v>
      </c>
      <c r="U352" s="97">
        <f>_xll.qlIndexFixing(AA352,R352,TRUE,_xll.ohTrigger(Trigger,Trigger6M,InterestRatesTrigger))</f>
        <v>9.4057092124342646E-3</v>
      </c>
      <c r="V352" s="97">
        <f>_xll.qlQuoteValue(P352,_xll.ohTrigger(Trigger,Trigger6M,InterestRatesTrigger))</f>
        <v>9.4200000000000013E-3</v>
      </c>
      <c r="W352" s="94" t="b">
        <f t="shared" si="28"/>
        <v>1</v>
      </c>
      <c r="X352" s="124">
        <f t="shared" si="29"/>
        <v>-0.14290787565736721</v>
      </c>
      <c r="Y352" s="50" t="b">
        <f>ABS(X352/10000)&lt;=ABS('General Settings'!$D$32)</f>
        <v>1</v>
      </c>
      <c r="AA352" s="50" t="str">
        <f>_xll.qlSwapIndex(,,O352,SettlementDays,Currency,Calendar,FixedLegTenor,FixedLegBDC,FixedLegDayCounter,Index6M,DiscountingCurve,Permanent,Trigger,ObjectOverwrite)</f>
        <v>obj_005fb#0003</v>
      </c>
      <c r="AB352" s="50" t="str">
        <f>_xll.qlVanillaSwapFromSwapIndex(,AA352,R352)</f>
        <v>obj_00870#0003</v>
      </c>
      <c r="AH352" s="50" t="str">
        <v/>
      </c>
    </row>
    <row r="353" spans="13:34" x14ac:dyDescent="0.2">
      <c r="M353" s="94" t="s">
        <v>155</v>
      </c>
      <c r="N353" s="94" t="s">
        <v>89</v>
      </c>
      <c r="O353" s="94" t="s">
        <v>82</v>
      </c>
      <c r="P353" s="94" t="str">
        <f t="shared" si="27"/>
        <v>EUR20F6Y_Quote</v>
      </c>
      <c r="Q353" s="174"/>
      <c r="R353" s="106">
        <f>_xll.qlInterestRateIndexFixingDate(AA353,S353)</f>
        <v>49859</v>
      </c>
      <c r="S353" s="106">
        <f>_xll.qlCalendarAdvance(Calendar,SettlementDate,N353,"mf",TRUE,Trigger)</f>
        <v>49863</v>
      </c>
      <c r="T353" s="106">
        <f>_xll.qlInterestRateIndexMaturity(AA353,S353)</f>
        <v>52054</v>
      </c>
      <c r="U353" s="97">
        <f>_xll.qlIndexFixing(AA353,R353,TRUE,_xll.ohTrigger(Trigger,Trigger6M,InterestRatesTrigger))</f>
        <v>9.2540712714920779E-3</v>
      </c>
      <c r="V353" s="97">
        <f>_xll.qlQuoteValue(P353,_xll.ohTrigger(Trigger,Trigger6M,InterestRatesTrigger))</f>
        <v>9.2500000000000013E-3</v>
      </c>
      <c r="W353" s="94" t="b">
        <f t="shared" si="28"/>
        <v>1</v>
      </c>
      <c r="X353" s="124">
        <f t="shared" si="29"/>
        <v>4.0712714920766724E-2</v>
      </c>
      <c r="Y353" s="50" t="b">
        <f>ABS(X353/10000)&lt;=ABS('General Settings'!$D$32)</f>
        <v>1</v>
      </c>
      <c r="AA353" s="50" t="str">
        <f>_xll.qlSwapIndex(,,O353,SettlementDays,Currency,Calendar,FixedLegTenor,FixedLegBDC,FixedLegDayCounter,Index6M,DiscountingCurve,Permanent,Trigger,ObjectOverwrite)</f>
        <v>obj_00695#0003</v>
      </c>
      <c r="AB353" s="50" t="str">
        <f>_xll.qlVanillaSwapFromSwapIndex(,AA353,R353)</f>
        <v>obj_00832#0003</v>
      </c>
      <c r="AH353" s="50" t="str">
        <v/>
      </c>
    </row>
    <row r="354" spans="13:34" x14ac:dyDescent="0.2">
      <c r="M354" s="94" t="s">
        <v>155</v>
      </c>
      <c r="N354" s="94" t="s">
        <v>89</v>
      </c>
      <c r="O354" s="94" t="s">
        <v>83</v>
      </c>
      <c r="P354" s="94" t="str">
        <f t="shared" si="27"/>
        <v>EUR20F7Y_Quote</v>
      </c>
      <c r="Q354" s="174"/>
      <c r="R354" s="106">
        <f>_xll.qlInterestRateIndexFixingDate(AA354,S354)</f>
        <v>49859</v>
      </c>
      <c r="S354" s="106">
        <f>_xll.qlCalendarAdvance(Calendar,SettlementDate,N354,"mf",TRUE,Trigger)</f>
        <v>49863</v>
      </c>
      <c r="T354" s="106">
        <f>_xll.qlInterestRateIndexMaturity(AA354,S354)</f>
        <v>52419</v>
      </c>
      <c r="U354" s="97">
        <f>_xll.qlIndexFixing(AA354,R354,TRUE,_xll.ohTrigger(Trigger,Trigger6M,InterestRatesTrigger))</f>
        <v>9.1139061957898285E-3</v>
      </c>
      <c r="V354" s="97">
        <f>_xll.qlQuoteValue(P354,_xll.ohTrigger(Trigger,Trigger6M,InterestRatesTrigger))</f>
        <v>9.1400000000000006E-3</v>
      </c>
      <c r="W354" s="94" t="b">
        <f t="shared" si="28"/>
        <v>1</v>
      </c>
      <c r="X354" s="124">
        <f t="shared" si="29"/>
        <v>-0.26093804210172017</v>
      </c>
      <c r="Y354" s="50" t="b">
        <f>ABS(X354/10000)&lt;=ABS('General Settings'!$D$32)</f>
        <v>1</v>
      </c>
      <c r="AA354" s="50" t="str">
        <f>_xll.qlSwapIndex(,,O354,SettlementDays,Currency,Calendar,FixedLegTenor,FixedLegBDC,FixedLegDayCounter,Index6M,DiscountingCurve,Permanent,Trigger,ObjectOverwrite)</f>
        <v>obj_0068a#0003</v>
      </c>
      <c r="AB354" s="50" t="str">
        <f>_xll.qlVanillaSwapFromSwapIndex(,AA354,R354)</f>
        <v>obj_008c5#0003</v>
      </c>
      <c r="AH354" s="50" t="str">
        <v/>
      </c>
    </row>
    <row r="355" spans="13:34" x14ac:dyDescent="0.2">
      <c r="M355" s="94" t="s">
        <v>155</v>
      </c>
      <c r="N355" s="94" t="s">
        <v>89</v>
      </c>
      <c r="O355" s="94" t="s">
        <v>84</v>
      </c>
      <c r="P355" s="94" t="str">
        <f t="shared" si="27"/>
        <v>EUR20F8Y_Quote</v>
      </c>
      <c r="Q355" s="174"/>
      <c r="R355" s="106">
        <f>_xll.qlInterestRateIndexFixingDate(AA355,S355)</f>
        <v>49859</v>
      </c>
      <c r="S355" s="106">
        <f>_xll.qlCalendarAdvance(Calendar,SettlementDate,N355,"mf",TRUE,Trigger)</f>
        <v>49863</v>
      </c>
      <c r="T355" s="106">
        <f>_xll.qlInterestRateIndexMaturity(AA355,S355)</f>
        <v>52785</v>
      </c>
      <c r="U355" s="97">
        <f>_xll.qlIndexFixing(AA355,R355,TRUE,_xll.ohTrigger(Trigger,Trigger6M,InterestRatesTrigger))</f>
        <v>8.9876757432969714E-3</v>
      </c>
      <c r="V355" s="97">
        <f>_xll.qlQuoteValue(P355,_xll.ohTrigger(Trigger,Trigger6M,InterestRatesTrigger))</f>
        <v>9.0100000000000006E-3</v>
      </c>
      <c r="W355" s="94" t="b">
        <f t="shared" si="28"/>
        <v>1</v>
      </c>
      <c r="X355" s="124">
        <f t="shared" si="29"/>
        <v>-0.22324256703029274</v>
      </c>
      <c r="Y355" s="50" t="b">
        <f>ABS(X355/10000)&lt;=ABS('General Settings'!$D$32)</f>
        <v>1</v>
      </c>
      <c r="AA355" s="50" t="str">
        <f>_xll.qlSwapIndex(,,O355,SettlementDays,Currency,Calendar,FixedLegTenor,FixedLegBDC,FixedLegDayCounter,Index6M,DiscountingCurve,Permanent,Trigger,ObjectOverwrite)</f>
        <v>obj_005d4#0003</v>
      </c>
      <c r="AB355" s="50" t="str">
        <f>_xll.qlVanillaSwapFromSwapIndex(,AA355,R355)</f>
        <v>obj_00816#0003</v>
      </c>
      <c r="AH355" s="50" t="str">
        <v/>
      </c>
    </row>
    <row r="356" spans="13:34" x14ac:dyDescent="0.2">
      <c r="M356" s="94" t="s">
        <v>155</v>
      </c>
      <c r="N356" s="94" t="s">
        <v>89</v>
      </c>
      <c r="O356" s="94" t="s">
        <v>85</v>
      </c>
      <c r="P356" s="94" t="str">
        <f t="shared" si="27"/>
        <v>EUR20F9Y_Quote</v>
      </c>
      <c r="Q356" s="174"/>
      <c r="R356" s="106">
        <f>_xll.qlInterestRateIndexFixingDate(AA356,S356)</f>
        <v>49859</v>
      </c>
      <c r="S356" s="106">
        <f>_xll.qlCalendarAdvance(Calendar,SettlementDate,N356,"mf",TRUE,Trigger)</f>
        <v>49863</v>
      </c>
      <c r="T356" s="106">
        <f>_xll.qlInterestRateIndexMaturity(AA356,S356)</f>
        <v>53150</v>
      </c>
      <c r="U356" s="97">
        <f>_xll.qlIndexFixing(AA356,R356,TRUE,_xll.ohTrigger(Trigger,Trigger6M,InterestRatesTrigger))</f>
        <v>8.8701973867925804E-3</v>
      </c>
      <c r="V356" s="97">
        <f>_xll.qlQuoteValue(P356,_xll.ohTrigger(Trigger,Trigger6M,InterestRatesTrigger))</f>
        <v>8.8800000000000007E-3</v>
      </c>
      <c r="W356" s="94" t="b">
        <f t="shared" si="28"/>
        <v>1</v>
      </c>
      <c r="X356" s="124">
        <f t="shared" si="29"/>
        <v>-9.8026132074203326E-2</v>
      </c>
      <c r="Y356" s="50" t="b">
        <f>ABS(X356/10000)&lt;=ABS('General Settings'!$D$32)</f>
        <v>1</v>
      </c>
      <c r="AA356" s="50" t="str">
        <f>_xll.qlSwapIndex(,,O356,SettlementDays,Currency,Calendar,FixedLegTenor,FixedLegBDC,FixedLegDayCounter,Index6M,DiscountingCurve,Permanent,Trigger,ObjectOverwrite)</f>
        <v>obj_006b9#0003</v>
      </c>
      <c r="AB356" s="50" t="str">
        <f>_xll.qlVanillaSwapFromSwapIndex(,AA356,R356)</f>
        <v>obj_008a4#0003</v>
      </c>
      <c r="AH356" s="50" t="str">
        <v/>
      </c>
    </row>
    <row r="357" spans="13:34" x14ac:dyDescent="0.2">
      <c r="M357" s="94" t="s">
        <v>155</v>
      </c>
      <c r="N357" s="94" t="s">
        <v>89</v>
      </c>
      <c r="O357" s="94" t="s">
        <v>86</v>
      </c>
      <c r="P357" s="94" t="str">
        <f t="shared" si="27"/>
        <v>EUR20F10Y_Quote</v>
      </c>
      <c r="Q357" s="174"/>
      <c r="R357" s="106">
        <f>_xll.qlInterestRateIndexFixingDate(AA357,S357)</f>
        <v>49859</v>
      </c>
      <c r="S357" s="106">
        <f>_xll.qlCalendarAdvance(Calendar,SettlementDate,N357,"mf",TRUE,Trigger)</f>
        <v>49863</v>
      </c>
      <c r="T357" s="106">
        <f>_xll.qlInterestRateIndexMaturity(AA357,S357)</f>
        <v>53517</v>
      </c>
      <c r="U357" s="97">
        <f>_xll.qlIndexFixing(AA357,R357,TRUE,_xll.ohTrigger(Trigger,Trigger6M,InterestRatesTrigger))</f>
        <v>8.7650104698173206E-3</v>
      </c>
      <c r="V357" s="97">
        <f>_xll.qlQuoteValue(P357,_xll.ohTrigger(Trigger,Trigger6M,InterestRatesTrigger))</f>
        <v>8.7799999999999996E-3</v>
      </c>
      <c r="W357" s="94" t="b">
        <f t="shared" si="28"/>
        <v>1</v>
      </c>
      <c r="X357" s="124">
        <f t="shared" si="29"/>
        <v>-0.14989530182678984</v>
      </c>
      <c r="Y357" s="50" t="b">
        <f>ABS(X357/10000)&lt;=ABS('General Settings'!$D$32)</f>
        <v>1</v>
      </c>
      <c r="AA357" s="50" t="str">
        <f>_xll.qlSwapIndex(,,O357,SettlementDays,Currency,Calendar,FixedLegTenor,FixedLegBDC,FixedLegDayCounter,Index6M,DiscountingCurve,Permanent,Trigger,ObjectOverwrite)</f>
        <v>obj_00766#0003</v>
      </c>
      <c r="AB357" s="50" t="str">
        <f>_xll.qlVanillaSwapFromSwapIndex(,AA357,R357)</f>
        <v>obj_00844#0003</v>
      </c>
      <c r="AH357" s="50" t="str">
        <v/>
      </c>
    </row>
    <row r="358" spans="13:34" x14ac:dyDescent="0.2">
      <c r="M358" s="94" t="s">
        <v>155</v>
      </c>
      <c r="N358" s="94" t="s">
        <v>89</v>
      </c>
      <c r="O358" s="94" t="s">
        <v>112</v>
      </c>
      <c r="P358" s="94" t="str">
        <f t="shared" si="27"/>
        <v>EUR20F11Y_Quote</v>
      </c>
      <c r="Q358" s="174"/>
      <c r="R358" s="106">
        <f>_xll.qlInterestRateIndexFixingDate(AA358,S358)</f>
        <v>49859</v>
      </c>
      <c r="S358" s="106">
        <f>_xll.qlCalendarAdvance(Calendar,SettlementDate,N358,"mf",TRUE,Trigger)</f>
        <v>49863</v>
      </c>
      <c r="T358" s="106">
        <f>_xll.qlInterestRateIndexMaturity(AA358,S358)</f>
        <v>53881</v>
      </c>
      <c r="U358" s="97">
        <f>_xll.qlIndexFixing(AA358,R358,TRUE,_xll.ohTrigger(Trigger,Trigger6M,InterestRatesTrigger))</f>
        <v>8.6743090204818626E-3</v>
      </c>
      <c r="V358" s="97">
        <f>_xll.qlQuoteValue(P358,_xll.ohTrigger(Trigger,Trigger6M,InterestRatesTrigger))</f>
        <v>8.6800000000000002E-3</v>
      </c>
      <c r="W358" s="94" t="b">
        <f t="shared" si="28"/>
        <v>1</v>
      </c>
      <c r="X358" s="124">
        <f t="shared" si="29"/>
        <v>-5.6909795181376427E-2</v>
      </c>
      <c r="Y358" s="50" t="b">
        <f>ABS(X358/10000)&lt;=ABS('General Settings'!$D$32)</f>
        <v>1</v>
      </c>
      <c r="AA358" s="50" t="str">
        <f>_xll.qlSwapIndex(,,O358,SettlementDays,Currency,Calendar,FixedLegTenor,FixedLegBDC,FixedLegDayCounter,Index6M,DiscountingCurve,Permanent,Trigger,ObjectOverwrite)</f>
        <v>obj_00694#0003</v>
      </c>
      <c r="AB358" s="50" t="str">
        <f>_xll.qlVanillaSwapFromSwapIndex(,AA358,R358)</f>
        <v>obj_00847#0003</v>
      </c>
      <c r="AH358" s="50" t="str">
        <v/>
      </c>
    </row>
    <row r="359" spans="13:34" x14ac:dyDescent="0.2">
      <c r="M359" s="94" t="s">
        <v>155</v>
      </c>
      <c r="N359" s="94" t="s">
        <v>89</v>
      </c>
      <c r="O359" s="94" t="s">
        <v>87</v>
      </c>
      <c r="P359" s="94" t="str">
        <f t="shared" si="27"/>
        <v>EUR20F12Y_Quote</v>
      </c>
      <c r="Q359" s="174"/>
      <c r="R359" s="106">
        <f>_xll.qlInterestRateIndexFixingDate(AA359,S359)</f>
        <v>49859</v>
      </c>
      <c r="S359" s="106">
        <f>_xll.qlCalendarAdvance(Calendar,SettlementDate,N359,"mf",TRUE,Trigger)</f>
        <v>49863</v>
      </c>
      <c r="T359" s="106">
        <f>_xll.qlInterestRateIndexMaturity(AA359,S359)</f>
        <v>54246</v>
      </c>
      <c r="U359" s="97">
        <f>_xll.qlIndexFixing(AA359,R359,TRUE,_xll.ohTrigger(Trigger,Trigger6M,InterestRatesTrigger))</f>
        <v>8.5974465929091817E-3</v>
      </c>
      <c r="V359" s="97">
        <f>_xll.qlQuoteValue(P359,_xll.ohTrigger(Trigger,Trigger6M,InterestRatesTrigger))</f>
        <v>8.6099999999999996E-3</v>
      </c>
      <c r="W359" s="94" t="b">
        <f t="shared" si="28"/>
        <v>1</v>
      </c>
      <c r="X359" s="124">
        <f t="shared" si="29"/>
        <v>-0.1255340709081787</v>
      </c>
      <c r="Y359" s="50" t="b">
        <f>ABS(X359/10000)&lt;=ABS('General Settings'!$D$32)</f>
        <v>1</v>
      </c>
      <c r="AA359" s="50" t="str">
        <f>_xll.qlSwapIndex(,,O359,SettlementDays,Currency,Calendar,FixedLegTenor,FixedLegBDC,FixedLegDayCounter,Index6M,DiscountingCurve,Permanent,Trigger,ObjectOverwrite)</f>
        <v>obj_005e4#0003</v>
      </c>
      <c r="AB359" s="50" t="str">
        <f>_xll.qlVanillaSwapFromSwapIndex(,AA359,R359)</f>
        <v>obj_0077e#0003</v>
      </c>
      <c r="AH359" s="50" t="str">
        <v/>
      </c>
    </row>
    <row r="360" spans="13:34" x14ac:dyDescent="0.2">
      <c r="M360" s="94" t="s">
        <v>155</v>
      </c>
      <c r="N360" s="94" t="s">
        <v>89</v>
      </c>
      <c r="O360" s="94" t="s">
        <v>113</v>
      </c>
      <c r="P360" s="94" t="str">
        <f t="shared" si="27"/>
        <v>EUR20F13Y_Quote</v>
      </c>
      <c r="Q360" s="174"/>
      <c r="R360" s="106">
        <f>_xll.qlInterestRateIndexFixingDate(AA360,S360)</f>
        <v>49859</v>
      </c>
      <c r="S360" s="106">
        <f>_xll.qlCalendarAdvance(Calendar,SettlementDate,N360,"mf",TRUE,Trigger)</f>
        <v>49863</v>
      </c>
      <c r="T360" s="106">
        <f>_xll.qlInterestRateIndexMaturity(AA360,S360)</f>
        <v>54611</v>
      </c>
      <c r="U360" s="97">
        <f>_xll.qlIndexFixing(AA360,R360,TRUE,_xll.ohTrigger(Trigger,Trigger6M,InterestRatesTrigger))</f>
        <v>8.5295086377625527E-3</v>
      </c>
      <c r="V360" s="97">
        <f>_xll.qlQuoteValue(P360,_xll.ohTrigger(Trigger,Trigger6M,InterestRatesTrigger))</f>
        <v>8.539999999999999E-3</v>
      </c>
      <c r="W360" s="94" t="b">
        <f t="shared" si="28"/>
        <v>1</v>
      </c>
      <c r="X360" s="124">
        <f t="shared" si="29"/>
        <v>-0.10491362237446261</v>
      </c>
      <c r="Y360" s="50" t="b">
        <f>ABS(X360/10000)&lt;=ABS('General Settings'!$D$32)</f>
        <v>1</v>
      </c>
      <c r="AA360" s="50" t="str">
        <f>_xll.qlSwapIndex(,,O360,SettlementDays,Currency,Calendar,FixedLegTenor,FixedLegBDC,FixedLegDayCounter,Index6M,DiscountingCurve,Permanent,Trigger,ObjectOverwrite)</f>
        <v>obj_0076a#0003</v>
      </c>
      <c r="AB360" s="50" t="str">
        <f>_xll.qlVanillaSwapFromSwapIndex(,AA360,R360)</f>
        <v>obj_007b5#0003</v>
      </c>
      <c r="AH360" s="50" t="str">
        <v/>
      </c>
    </row>
    <row r="361" spans="13:34" x14ac:dyDescent="0.2">
      <c r="M361" s="94" t="s">
        <v>155</v>
      </c>
      <c r="N361" s="94" t="s">
        <v>89</v>
      </c>
      <c r="O361" s="94" t="s">
        <v>114</v>
      </c>
      <c r="P361" s="94" t="str">
        <f t="shared" si="27"/>
        <v>EUR20F14Y_Quote</v>
      </c>
      <c r="Q361" s="174"/>
      <c r="R361" s="106">
        <f>_xll.qlInterestRateIndexFixingDate(AA361,S361)</f>
        <v>49859</v>
      </c>
      <c r="S361" s="106">
        <f>_xll.qlCalendarAdvance(Calendar,SettlementDate,N361,"mf",TRUE,Trigger)</f>
        <v>49863</v>
      </c>
      <c r="T361" s="106">
        <f>_xll.qlInterestRateIndexMaturity(AA361,S361)</f>
        <v>54976</v>
      </c>
      <c r="U361" s="97">
        <f>_xll.qlIndexFixing(AA361,R361,TRUE,_xll.ohTrigger(Trigger,Trigger6M,InterestRatesTrigger))</f>
        <v>8.4718635727732642E-3</v>
      </c>
      <c r="V361" s="97">
        <f>_xll.qlQuoteValue(P361,_xll.ohTrigger(Trigger,Trigger6M,InterestRatesTrigger))</f>
        <v>8.4799999999999997E-3</v>
      </c>
      <c r="W361" s="94" t="b">
        <f t="shared" si="28"/>
        <v>1</v>
      </c>
      <c r="X361" s="124">
        <f t="shared" si="29"/>
        <v>-8.1364272267354931E-2</v>
      </c>
      <c r="Y361" s="50" t="b">
        <f>ABS(X361/10000)&lt;=ABS('General Settings'!$D$32)</f>
        <v>1</v>
      </c>
      <c r="AA361" s="50" t="str">
        <f>_xll.qlSwapIndex(,,O361,SettlementDays,Currency,Calendar,FixedLegTenor,FixedLegBDC,FixedLegDayCounter,Index6M,DiscountingCurve,Permanent,Trigger,ObjectOverwrite)</f>
        <v>obj_00686#0003</v>
      </c>
      <c r="AB361" s="50" t="str">
        <f>_xll.qlVanillaSwapFromSwapIndex(,AA361,R361)</f>
        <v>obj_007db#0003</v>
      </c>
      <c r="AH361" s="50" t="str">
        <v/>
      </c>
    </row>
    <row r="362" spans="13:34" x14ac:dyDescent="0.2">
      <c r="M362" s="94" t="s">
        <v>155</v>
      </c>
      <c r="N362" s="94" t="s">
        <v>89</v>
      </c>
      <c r="O362" s="94" t="s">
        <v>88</v>
      </c>
      <c r="P362" s="94" t="str">
        <f t="shared" si="27"/>
        <v>EUR20F15Y_Quote</v>
      </c>
      <c r="Q362" s="174"/>
      <c r="R362" s="106">
        <f>_xll.qlInterestRateIndexFixingDate(AA362,S362)</f>
        <v>49859</v>
      </c>
      <c r="S362" s="106">
        <f>_xll.qlCalendarAdvance(Calendar,SettlementDate,N362,"mf",TRUE,Trigger)</f>
        <v>49863</v>
      </c>
      <c r="T362" s="106">
        <f>_xll.qlInterestRateIndexMaturity(AA362,S362)</f>
        <v>55341</v>
      </c>
      <c r="U362" s="97">
        <f>_xll.qlIndexFixing(AA362,R362,TRUE,_xll.ohTrigger(Trigger,Trigger6M,InterestRatesTrigger))</f>
        <v>8.4241351463916411E-3</v>
      </c>
      <c r="V362" s="97">
        <f>_xll.qlQuoteValue(P362,_xll.ohTrigger(Trigger,Trigger6M,InterestRatesTrigger))</f>
        <v>8.43E-3</v>
      </c>
      <c r="W362" s="94" t="b">
        <f t="shared" si="28"/>
        <v>1</v>
      </c>
      <c r="X362" s="124">
        <f t="shared" si="29"/>
        <v>-5.8648536083588665E-2</v>
      </c>
      <c r="Y362" s="50" t="b">
        <f>ABS(X362/10000)&lt;=ABS('General Settings'!$D$32)</f>
        <v>1</v>
      </c>
      <c r="AA362" s="50" t="str">
        <f>_xll.qlSwapIndex(,,O362,SettlementDays,Currency,Calendar,FixedLegTenor,FixedLegBDC,FixedLegDayCounter,Index6M,DiscountingCurve,Permanent,Trigger,ObjectOverwrite)</f>
        <v>obj_00713#0003</v>
      </c>
      <c r="AB362" s="50" t="str">
        <f>_xll.qlVanillaSwapFromSwapIndex(,AA362,R362)</f>
        <v>obj_0084b#0003</v>
      </c>
      <c r="AH362" s="50" t="str">
        <v/>
      </c>
    </row>
    <row r="363" spans="13:34" x14ac:dyDescent="0.2">
      <c r="M363" s="94" t="s">
        <v>155</v>
      </c>
      <c r="N363" s="94" t="s">
        <v>89</v>
      </c>
      <c r="O363" s="94" t="s">
        <v>89</v>
      </c>
      <c r="P363" s="94" t="str">
        <f t="shared" si="27"/>
        <v>EUR20F20Y_Quote</v>
      </c>
      <c r="Q363" s="174"/>
      <c r="R363" s="106">
        <f>_xll.qlInterestRateIndexFixingDate(AA363,S363)</f>
        <v>49859</v>
      </c>
      <c r="S363" s="106">
        <f>_xll.qlCalendarAdvance(Calendar,SettlementDate,N363,"mf",TRUE,Trigger)</f>
        <v>49863</v>
      </c>
      <c r="T363" s="106">
        <f>_xll.qlInterestRateIndexMaturity(AA363,S363)</f>
        <v>57168</v>
      </c>
      <c r="U363" s="97">
        <f>_xll.qlIndexFixing(AA363,R363,TRUE,_xll.ohTrigger(Trigger,Trigger6M,InterestRatesTrigger))</f>
        <v>8.1380515356523735E-3</v>
      </c>
      <c r="V363" s="97">
        <f>_xll.qlQuoteValue(P363,_xll.ohTrigger(Trigger,Trigger6M,InterestRatesTrigger))</f>
        <v>8.150000000000001E-3</v>
      </c>
      <c r="W363" s="94" t="b">
        <f t="shared" si="28"/>
        <v>1</v>
      </c>
      <c r="X363" s="124">
        <f t="shared" si="29"/>
        <v>-0.1194846434762753</v>
      </c>
      <c r="Y363" s="50" t="b">
        <f>ABS(X363/10000)&lt;=ABS('General Settings'!$D$32)</f>
        <v>1</v>
      </c>
      <c r="AA363" s="50" t="str">
        <f>_xll.qlSwapIndex(,,O363,SettlementDays,Currency,Calendar,FixedLegTenor,FixedLegBDC,FixedLegDayCounter,Index6M,DiscountingCurve,Permanent,Trigger,ObjectOverwrite)</f>
        <v>obj_0074a#0003</v>
      </c>
      <c r="AB363" s="50" t="str">
        <f>_xll.qlVanillaSwapFromSwapIndex(,AA363,R363)</f>
        <v>obj_007ab#0003</v>
      </c>
      <c r="AH363" s="50" t="str">
        <v/>
      </c>
    </row>
    <row r="364" spans="13:34" x14ac:dyDescent="0.2">
      <c r="M364" s="94" t="s">
        <v>155</v>
      </c>
      <c r="N364" s="94" t="s">
        <v>89</v>
      </c>
      <c r="O364" s="94" t="s">
        <v>90</v>
      </c>
      <c r="P364" s="94" t="str">
        <f t="shared" si="27"/>
        <v>EUR20F25Y_Quote</v>
      </c>
      <c r="Q364" s="174"/>
      <c r="R364" s="106">
        <f>_xll.qlInterestRateIndexFixingDate(AA364,S364)</f>
        <v>49859</v>
      </c>
      <c r="S364" s="106">
        <f>_xll.qlCalendarAdvance(Calendar,SettlementDate,N364,"mf",TRUE,Trigger)</f>
        <v>49863</v>
      </c>
      <c r="T364" s="106">
        <f>_xll.qlInterestRateIndexMaturity(AA364,S364)</f>
        <v>58994</v>
      </c>
      <c r="U364" s="97">
        <f>_xll.qlIndexFixing(AA364,R364,TRUE,_xll.ohTrigger(Trigger,Trigger6M,InterestRatesTrigger))</f>
        <v>7.5023558547231322E-3</v>
      </c>
      <c r="V364" s="97">
        <f>_xll.qlQuoteValue(P364,_xll.ohTrigger(Trigger,Trigger6M,InterestRatesTrigger))</f>
        <v>7.5100000000000002E-3</v>
      </c>
      <c r="W364" s="94" t="b">
        <f t="shared" si="28"/>
        <v>1</v>
      </c>
      <c r="X364" s="124">
        <f t="shared" si="29"/>
        <v>-7.6441452768680196E-2</v>
      </c>
      <c r="Y364" s="50" t="b">
        <f>ABS(X364/10000)&lt;=ABS('General Settings'!$D$32)</f>
        <v>1</v>
      </c>
      <c r="AA364" s="50" t="str">
        <f>_xll.qlSwapIndex(,,O364,SettlementDays,Currency,Calendar,FixedLegTenor,FixedLegBDC,FixedLegDayCounter,Index6M,DiscountingCurve,Permanent,Trigger,ObjectOverwrite)</f>
        <v>obj_0065f#0003</v>
      </c>
      <c r="AB364" s="50" t="str">
        <f>_xll.qlVanillaSwapFromSwapIndex(,AA364,R364)</f>
        <v>obj_007de#0003</v>
      </c>
      <c r="AH364" s="50" t="str">
        <v/>
      </c>
    </row>
    <row r="365" spans="13:34" x14ac:dyDescent="0.2">
      <c r="M365" s="94" t="s">
        <v>155</v>
      </c>
      <c r="N365" s="94" t="s">
        <v>89</v>
      </c>
      <c r="O365" s="94" t="s">
        <v>92</v>
      </c>
      <c r="P365" s="94" t="str">
        <f t="shared" si="27"/>
        <v>EUR20F30Y_Quote</v>
      </c>
      <c r="Q365" s="174"/>
      <c r="R365" s="106">
        <f>_xll.qlInterestRateIndexFixingDate(AA365,S365)</f>
        <v>49859</v>
      </c>
      <c r="S365" s="106">
        <f>_xll.qlCalendarAdvance(Calendar,SettlementDate,N365,"mf",TRUE,Trigger)</f>
        <v>49863</v>
      </c>
      <c r="T365" s="106">
        <f>_xll.qlInterestRateIndexMaturity(AA365,S365)</f>
        <v>60820</v>
      </c>
      <c r="U365" s="97">
        <f>_xll.qlIndexFixing(AA365,R365,TRUE,_xll.ohTrigger(Trigger,Trigger6M,InterestRatesTrigger))</f>
        <v>7.2277368746674706E-3</v>
      </c>
      <c r="V365" s="97">
        <f>_xll.qlQuoteValue(P365,_xll.ohTrigger(Trigger,Trigger6M,InterestRatesTrigger))</f>
        <v>7.2399999999999999E-3</v>
      </c>
      <c r="W365" s="94" t="b">
        <f t="shared" si="28"/>
        <v>1</v>
      </c>
      <c r="X365" s="124">
        <f t="shared" si="29"/>
        <v>-0.12263125332529282</v>
      </c>
      <c r="Y365" s="131" t="b">
        <f>ABS(X365/10000)&lt;=ABS('General Settings'!$D$32)</f>
        <v>1</v>
      </c>
      <c r="AA365" s="50" t="str">
        <f>_xll.qlSwapIndex(,,O365,SettlementDays,Currency,Calendar,FixedLegTenor,FixedLegBDC,FixedLegDayCounter,Index6M,DiscountingCurve,Permanent,Trigger,ObjectOverwrite)</f>
        <v>obj_006db#0003</v>
      </c>
      <c r="AB365" s="50" t="str">
        <f>_xll.qlVanillaSwapFromSwapIndex(,AA365,R365)</f>
        <v>obj_007af#0003</v>
      </c>
      <c r="AH365" s="50" t="str">
        <v/>
      </c>
    </row>
    <row r="366" spans="13:34" x14ac:dyDescent="0.2">
      <c r="M366" s="163" t="s">
        <v>155</v>
      </c>
      <c r="N366" s="163" t="s">
        <v>90</v>
      </c>
      <c r="O366" s="163" t="s">
        <v>33</v>
      </c>
      <c r="P366" s="163" t="str">
        <f t="shared" si="27"/>
        <v>EUR25F1Y_Quote</v>
      </c>
      <c r="Q366" s="178"/>
      <c r="R366" s="164">
        <f>_xll.qlInterestRateIndexFixingDate(AA366,S366)</f>
        <v>51685</v>
      </c>
      <c r="S366" s="164">
        <f>_xll.qlCalendarAdvance(Calendar,SettlementDate,N366,"mf",TRUE,Trigger)</f>
        <v>51687</v>
      </c>
      <c r="T366" s="164">
        <f>_xll.qlInterestRateIndexMaturity(AA366,S366)</f>
        <v>52054</v>
      </c>
      <c r="U366" s="165">
        <f>_xll.qlIndexFixing(AA366,R366,TRUE,_xll.ohTrigger(Trigger,Trigger6M,InterestRatesTrigger))</f>
        <v>8.4746815884049597E-3</v>
      </c>
      <c r="V366" s="165">
        <f>_xll.qlQuoteValue(P366,_xll.ohTrigger(Trigger,Trigger6M,InterestRatesTrigger))</f>
        <v>8.3999999999999995E-3</v>
      </c>
      <c r="W366" s="163" t="b">
        <f t="shared" si="28"/>
        <v>1</v>
      </c>
      <c r="X366" s="166">
        <f t="shared" si="29"/>
        <v>0.7468158840496022</v>
      </c>
      <c r="Y366" s="123" t="b">
        <f>ABS(X366/10000)&lt;=ABS('General Settings'!$D$32)</f>
        <v>1</v>
      </c>
      <c r="AA366" s="50" t="str">
        <f>_xll.qlSwapIndex(,,O366,SettlementDays,Currency,Calendar,FixedLegTenor,FixedLegBDC,FixedLegDayCounter,Index6M,DiscountingCurve,Permanent,Trigger,ObjectOverwrite)</f>
        <v>obj_005bd#0003</v>
      </c>
      <c r="AB366" s="50" t="str">
        <f>_xll.qlVanillaSwapFromSwapIndex(,AA366,R366)</f>
        <v>obj_00864#0003</v>
      </c>
      <c r="AH366" s="50" t="str">
        <v/>
      </c>
    </row>
    <row r="367" spans="13:34" x14ac:dyDescent="0.2">
      <c r="M367" s="94" t="s">
        <v>155</v>
      </c>
      <c r="N367" s="94" t="s">
        <v>90</v>
      </c>
      <c r="O367" s="94" t="s">
        <v>78</v>
      </c>
      <c r="P367" s="94" t="str">
        <f t="shared" si="27"/>
        <v>EUR25F2Y_Quote</v>
      </c>
      <c r="Q367" s="174"/>
      <c r="R367" s="106">
        <f>_xll.qlInterestRateIndexFixingDate(AA367,S367)</f>
        <v>51685</v>
      </c>
      <c r="S367" s="106">
        <f>_xll.qlCalendarAdvance(Calendar,SettlementDate,N367,"mf",TRUE,Trigger)</f>
        <v>51687</v>
      </c>
      <c r="T367" s="106">
        <f>_xll.qlInterestRateIndexMaturity(AA367,S367)</f>
        <v>52418</v>
      </c>
      <c r="U367" s="97">
        <f>_xll.qlIndexFixing(AA367,R367,TRUE,_xll.ohTrigger(Trigger,Trigger6M,InterestRatesTrigger))</f>
        <v>8.362908213982027E-3</v>
      </c>
      <c r="V367" s="97">
        <f>_xll.qlQuoteValue(P367,_xll.ohTrigger(Trigger,Trigger6M,InterestRatesTrigger))</f>
        <v>8.4099999999999991E-3</v>
      </c>
      <c r="W367" s="94" t="b">
        <f t="shared" si="28"/>
        <v>1</v>
      </c>
      <c r="X367" s="124">
        <f t="shared" si="29"/>
        <v>-0.47091786017972037</v>
      </c>
      <c r="Y367" s="50" t="b">
        <f>ABS(X367/10000)&lt;=ABS('General Settings'!$D$32)</f>
        <v>1</v>
      </c>
      <c r="AA367" s="50" t="str">
        <f>_xll.qlSwapIndex(,,O367,SettlementDays,Currency,Calendar,FixedLegTenor,FixedLegBDC,FixedLegDayCounter,Index6M,DiscountingCurve,Permanent,Trigger,ObjectOverwrite)</f>
        <v>obj_00741#0003</v>
      </c>
      <c r="AB367" s="50" t="str">
        <f>_xll.qlVanillaSwapFromSwapIndex(,AA367,R367)</f>
        <v>obj_007e5#0003</v>
      </c>
      <c r="AH367" s="50" t="str">
        <v/>
      </c>
    </row>
    <row r="368" spans="13:34" x14ac:dyDescent="0.2">
      <c r="M368" s="94" t="s">
        <v>155</v>
      </c>
      <c r="N368" s="94" t="s">
        <v>90</v>
      </c>
      <c r="O368" s="94" t="s">
        <v>79</v>
      </c>
      <c r="P368" s="94" t="str">
        <f t="shared" si="27"/>
        <v>EUR25F3Y_Quote</v>
      </c>
      <c r="Q368" s="174"/>
      <c r="R368" s="106">
        <f>_xll.qlInterestRateIndexFixingDate(AA368,S368)</f>
        <v>51685</v>
      </c>
      <c r="S368" s="106">
        <f>_xll.qlCalendarAdvance(Calendar,SettlementDate,N368,"mf",TRUE,Trigger)</f>
        <v>51687</v>
      </c>
      <c r="T368" s="106">
        <f>_xll.qlInterestRateIndexMaturity(AA368,S368)</f>
        <v>52783</v>
      </c>
      <c r="U368" s="97">
        <f>_xll.qlIndexFixing(AA368,R368,TRUE,_xll.ohTrigger(Trigger,Trigger6M,InterestRatesTrigger))</f>
        <v>8.2684368436878406E-3</v>
      </c>
      <c r="V368" s="97">
        <f>_xll.qlQuoteValue(P368,_xll.ohTrigger(Trigger,Trigger6M,InterestRatesTrigger))</f>
        <v>8.320000000000001E-3</v>
      </c>
      <c r="W368" s="94" t="b">
        <f t="shared" si="28"/>
        <v>1</v>
      </c>
      <c r="X368" s="124">
        <f t="shared" si="29"/>
        <v>-0.51563156312160396</v>
      </c>
      <c r="Y368" s="50" t="b">
        <f>ABS(X368/10000)&lt;=ABS('General Settings'!$D$32)</f>
        <v>1</v>
      </c>
      <c r="AA368" s="50" t="str">
        <f>_xll.qlSwapIndex(,,O368,SettlementDays,Currency,Calendar,FixedLegTenor,FixedLegBDC,FixedLegDayCounter,Index6M,DiscountingCurve,Permanent,Trigger,ObjectOverwrite)</f>
        <v>obj_006d9#0003</v>
      </c>
      <c r="AB368" s="50" t="str">
        <f>_xll.qlVanillaSwapFromSwapIndex(,AA368,R368)</f>
        <v>obj_00826#0003</v>
      </c>
      <c r="AH368" s="50" t="str">
        <v/>
      </c>
    </row>
    <row r="369" spans="13:34" x14ac:dyDescent="0.2">
      <c r="M369" s="94" t="s">
        <v>155</v>
      </c>
      <c r="N369" s="94" t="s">
        <v>90</v>
      </c>
      <c r="O369" s="94" t="s">
        <v>80</v>
      </c>
      <c r="P369" s="94" t="str">
        <f t="shared" si="27"/>
        <v>EUR25F4Y_Quote</v>
      </c>
      <c r="Q369" s="174"/>
      <c r="R369" s="106">
        <f>_xll.qlInterestRateIndexFixingDate(AA369,S369)</f>
        <v>51685</v>
      </c>
      <c r="S369" s="106">
        <f>_xll.qlCalendarAdvance(Calendar,SettlementDate,N369,"mf",TRUE,Trigger)</f>
        <v>51687</v>
      </c>
      <c r="T369" s="106">
        <f>_xll.qlInterestRateIndexMaturity(AA369,S369)</f>
        <v>53148</v>
      </c>
      <c r="U369" s="97">
        <f>_xll.qlIndexFixing(AA369,R369,TRUE,_xll.ohTrigger(Trigger,Trigger6M,InterestRatesTrigger))</f>
        <v>8.1767107693185657E-3</v>
      </c>
      <c r="V369" s="97">
        <f>_xll.qlQuoteValue(P369,_xll.ohTrigger(Trigger,Trigger6M,InterestRatesTrigger))</f>
        <v>8.1900000000000011E-3</v>
      </c>
      <c r="W369" s="94" t="b">
        <f t="shared" si="28"/>
        <v>1</v>
      </c>
      <c r="X369" s="124">
        <f t="shared" si="29"/>
        <v>-0.13289230681435421</v>
      </c>
      <c r="Y369" s="50" t="b">
        <f>ABS(X369/10000)&lt;=ABS('General Settings'!$D$32)</f>
        <v>1</v>
      </c>
      <c r="AA369" s="50" t="str">
        <f>_xll.qlSwapIndex(,,O369,SettlementDays,Currency,Calendar,FixedLegTenor,FixedLegBDC,FixedLegDayCounter,Index6M,DiscountingCurve,Permanent,Trigger,ObjectOverwrite)</f>
        <v>obj_0075c#0003</v>
      </c>
      <c r="AB369" s="50" t="str">
        <f>_xll.qlVanillaSwapFromSwapIndex(,AA369,R369)</f>
        <v>obj_00827#0003</v>
      </c>
      <c r="AH369" s="50" t="str">
        <v/>
      </c>
    </row>
    <row r="370" spans="13:34" x14ac:dyDescent="0.2">
      <c r="M370" s="94" t="s">
        <v>155</v>
      </c>
      <c r="N370" s="94" t="s">
        <v>90</v>
      </c>
      <c r="O370" s="94" t="s">
        <v>81</v>
      </c>
      <c r="P370" s="94" t="str">
        <f t="shared" si="27"/>
        <v>EUR25F5Y_Quote</v>
      </c>
      <c r="Q370" s="174"/>
      <c r="R370" s="106">
        <f>_xll.qlInterestRateIndexFixingDate(AA370,S370)</f>
        <v>51685</v>
      </c>
      <c r="S370" s="106">
        <f>_xll.qlCalendarAdvance(Calendar,SettlementDate,N370,"mf",TRUE,Trigger)</f>
        <v>51687</v>
      </c>
      <c r="T370" s="106">
        <f>_xll.qlInterestRateIndexMaturity(AA370,S370)</f>
        <v>53513</v>
      </c>
      <c r="U370" s="97">
        <f>_xll.qlIndexFixing(AA370,R370,TRUE,_xll.ohTrigger(Trigger,Trigger6M,InterestRatesTrigger))</f>
        <v>8.1000000002587388E-3</v>
      </c>
      <c r="V370" s="97">
        <f>_xll.qlQuoteValue(P370,_xll.ohTrigger(Trigger,Trigger6M,InterestRatesTrigger))</f>
        <v>8.1100000000000009E-3</v>
      </c>
      <c r="W370" s="94" t="b">
        <f t="shared" si="28"/>
        <v>1</v>
      </c>
      <c r="X370" s="124">
        <f t="shared" si="29"/>
        <v>-9.9999997412621167E-2</v>
      </c>
      <c r="Y370" s="50" t="b">
        <f>ABS(X370/10000)&lt;=ABS('General Settings'!$D$32)</f>
        <v>1</v>
      </c>
      <c r="AA370" s="50" t="str">
        <f>_xll.qlSwapIndex(,,O370,SettlementDays,Currency,Calendar,FixedLegTenor,FixedLegBDC,FixedLegDayCounter,Index6M,DiscountingCurve,Permanent,Trigger,ObjectOverwrite)</f>
        <v>obj_0060a#0003</v>
      </c>
      <c r="AB370" s="50" t="str">
        <f>_xll.qlVanillaSwapFromSwapIndex(,AA370,R370)</f>
        <v>obj_0084a#0003</v>
      </c>
      <c r="AH370" s="50" t="str">
        <v/>
      </c>
    </row>
    <row r="371" spans="13:34" x14ac:dyDescent="0.2">
      <c r="M371" s="94" t="s">
        <v>155</v>
      </c>
      <c r="N371" s="94" t="s">
        <v>90</v>
      </c>
      <c r="O371" s="94" t="s">
        <v>82</v>
      </c>
      <c r="P371" s="94" t="str">
        <f t="shared" si="27"/>
        <v>EUR25F6Y_Quote</v>
      </c>
      <c r="Q371" s="174"/>
      <c r="R371" s="106">
        <f>_xll.qlInterestRateIndexFixingDate(AA371,S371)</f>
        <v>51685</v>
      </c>
      <c r="S371" s="106">
        <f>_xll.qlCalendarAdvance(Calendar,SettlementDate,N371,"mf",TRUE,Trigger)</f>
        <v>51687</v>
      </c>
      <c r="T371" s="106">
        <f>_xll.qlInterestRateIndexMaturity(AA371,S371)</f>
        <v>53878</v>
      </c>
      <c r="U371" s="97">
        <f>_xll.qlIndexFixing(AA371,R371,TRUE,_xll.ohTrigger(Trigger,Trigger6M,InterestRatesTrigger))</f>
        <v>8.038674453034968E-3</v>
      </c>
      <c r="V371" s="97">
        <f>_xll.qlQuoteValue(P371,_xll.ohTrigger(Trigger,Trigger6M,InterestRatesTrigger))</f>
        <v>8.0499999999999999E-3</v>
      </c>
      <c r="W371" s="94" t="b">
        <f t="shared" si="28"/>
        <v>1</v>
      </c>
      <c r="X371" s="124">
        <f t="shared" si="29"/>
        <v>-0.11325546965031824</v>
      </c>
      <c r="Y371" s="50" t="b">
        <f>ABS(X371/10000)&lt;=ABS('General Settings'!$D$32)</f>
        <v>1</v>
      </c>
      <c r="AA371" s="50" t="str">
        <f>_xll.qlSwapIndex(,,O371,SettlementDays,Currency,Calendar,FixedLegTenor,FixedLegBDC,FixedLegDayCounter,Index6M,DiscountingCurve,Permanent,Trigger,ObjectOverwrite)</f>
        <v>obj_00739#0003</v>
      </c>
      <c r="AB371" s="50" t="str">
        <f>_xll.qlVanillaSwapFromSwapIndex(,AA371,R371)</f>
        <v>obj_007f1#0003</v>
      </c>
      <c r="AH371" s="50" t="str">
        <v/>
      </c>
    </row>
    <row r="372" spans="13:34" x14ac:dyDescent="0.2">
      <c r="M372" s="94" t="s">
        <v>155</v>
      </c>
      <c r="N372" s="94" t="s">
        <v>90</v>
      </c>
      <c r="O372" s="94" t="s">
        <v>83</v>
      </c>
      <c r="P372" s="94" t="str">
        <f t="shared" si="27"/>
        <v>EUR25F7Y_Quote</v>
      </c>
      <c r="Q372" s="174"/>
      <c r="R372" s="106">
        <f>_xll.qlInterestRateIndexFixingDate(AA372,S372)</f>
        <v>51685</v>
      </c>
      <c r="S372" s="106">
        <f>_xll.qlCalendarAdvance(Calendar,SettlementDate,N372,"mf",TRUE,Trigger)</f>
        <v>51687</v>
      </c>
      <c r="T372" s="106">
        <f>_xll.qlInterestRateIndexMaturity(AA372,S372)</f>
        <v>54245</v>
      </c>
      <c r="U372" s="97">
        <f>_xll.qlIndexFixing(AA372,R372,TRUE,_xll.ohTrigger(Trigger,Trigger6M,InterestRatesTrigger))</f>
        <v>7.9925227135339821E-3</v>
      </c>
      <c r="V372" s="97">
        <f>_xll.qlQuoteValue(P372,_xll.ohTrigger(Trigger,Trigger6M,InterestRatesTrigger))</f>
        <v>8.0000000000000002E-3</v>
      </c>
      <c r="W372" s="94" t="b">
        <f t="shared" si="28"/>
        <v>1</v>
      </c>
      <c r="X372" s="124">
        <f t="shared" si="29"/>
        <v>-7.4772864660180988E-2</v>
      </c>
      <c r="Y372" s="50" t="b">
        <f>ABS(X372/10000)&lt;=ABS('General Settings'!$D$32)</f>
        <v>1</v>
      </c>
      <c r="AA372" s="50" t="str">
        <f>_xll.qlSwapIndex(,,O372,SettlementDays,Currency,Calendar,FixedLegTenor,FixedLegBDC,FixedLegDayCounter,Index6M,DiscountingCurve,Permanent,Trigger,ObjectOverwrite)</f>
        <v>obj_00625#0003</v>
      </c>
      <c r="AB372" s="50" t="str">
        <f>_xll.qlVanillaSwapFromSwapIndex(,AA372,R372)</f>
        <v>obj_0085a#0003</v>
      </c>
      <c r="AH372" s="50" t="str">
        <v/>
      </c>
    </row>
    <row r="373" spans="13:34" x14ac:dyDescent="0.2">
      <c r="M373" s="94" t="s">
        <v>155</v>
      </c>
      <c r="N373" s="94" t="s">
        <v>90</v>
      </c>
      <c r="O373" s="94" t="s">
        <v>84</v>
      </c>
      <c r="P373" s="94" t="str">
        <f t="shared" si="27"/>
        <v>EUR25F8Y_Quote</v>
      </c>
      <c r="Q373" s="174"/>
      <c r="R373" s="106">
        <f>_xll.qlInterestRateIndexFixingDate(AA373,S373)</f>
        <v>51685</v>
      </c>
      <c r="S373" s="106">
        <f>_xll.qlCalendarAdvance(Calendar,SettlementDate,N373,"mf",TRUE,Trigger)</f>
        <v>51687</v>
      </c>
      <c r="T373" s="106">
        <f>_xll.qlInterestRateIndexMaturity(AA373,S373)</f>
        <v>54609</v>
      </c>
      <c r="U373" s="97">
        <f>_xll.qlIndexFixing(AA373,R373,TRUE,_xll.ohTrigger(Trigger,Trigger6M,InterestRatesTrigger))</f>
        <v>7.9537168552236744E-3</v>
      </c>
      <c r="V373" s="97">
        <f>_xll.qlQuoteValue(P373,_xll.ohTrigger(Trigger,Trigger6M,InterestRatesTrigger))</f>
        <v>7.9600000000000001E-3</v>
      </c>
      <c r="W373" s="94" t="b">
        <f t="shared" si="28"/>
        <v>1</v>
      </c>
      <c r="X373" s="124">
        <f t="shared" si="29"/>
        <v>-6.2831447763256332E-2</v>
      </c>
      <c r="Y373" s="50" t="b">
        <f>ABS(X373/10000)&lt;=ABS('General Settings'!$D$32)</f>
        <v>1</v>
      </c>
      <c r="AA373" s="50" t="str">
        <f>_xll.qlSwapIndex(,,O373,SettlementDays,Currency,Calendar,FixedLegTenor,FixedLegBDC,FixedLegDayCounter,Index6M,DiscountingCurve,Permanent,Trigger,ObjectOverwrite)</f>
        <v>obj_006da#0003</v>
      </c>
      <c r="AB373" s="50" t="str">
        <f>_xll.qlVanillaSwapFromSwapIndex(,AA373,R373)</f>
        <v>obj_00830#0003</v>
      </c>
      <c r="AH373" s="50" t="str">
        <v/>
      </c>
    </row>
    <row r="374" spans="13:34" x14ac:dyDescent="0.2">
      <c r="M374" s="94" t="s">
        <v>155</v>
      </c>
      <c r="N374" s="94" t="s">
        <v>90</v>
      </c>
      <c r="O374" s="94" t="s">
        <v>85</v>
      </c>
      <c r="P374" s="94" t="str">
        <f t="shared" si="27"/>
        <v>EUR25F9Y_Quote</v>
      </c>
      <c r="Q374" s="174"/>
      <c r="R374" s="106">
        <f>_xll.qlInterestRateIndexFixingDate(AA374,S374)</f>
        <v>51685</v>
      </c>
      <c r="S374" s="106">
        <f>_xll.qlCalendarAdvance(Calendar,SettlementDate,N374,"mf",TRUE,Trigger)</f>
        <v>51687</v>
      </c>
      <c r="T374" s="106">
        <f>_xll.qlInterestRateIndexMaturity(AA374,S374)</f>
        <v>54974</v>
      </c>
      <c r="U374" s="97">
        <f>_xll.qlIndexFixing(AA374,R374,TRUE,_xll.ohTrigger(Trigger,Trigger6M,InterestRatesTrigger))</f>
        <v>7.9243438068494591E-3</v>
      </c>
      <c r="V374" s="97">
        <f>_xll.qlQuoteValue(P374,_xll.ohTrigger(Trigger,Trigger6M,InterestRatesTrigger))</f>
        <v>7.9299999999999995E-3</v>
      </c>
      <c r="W374" s="94" t="b">
        <f t="shared" si="28"/>
        <v>1</v>
      </c>
      <c r="X374" s="124">
        <f t="shared" si="29"/>
        <v>-5.6561931505404173E-2</v>
      </c>
      <c r="Y374" s="50" t="b">
        <f>ABS(X374/10000)&lt;=ABS('General Settings'!$D$32)</f>
        <v>1</v>
      </c>
      <c r="AA374" s="50" t="str">
        <f>_xll.qlSwapIndex(,,O374,SettlementDays,Currency,Calendar,FixedLegTenor,FixedLegBDC,FixedLegDayCounter,Index6M,DiscountingCurve,Permanent,Trigger,ObjectOverwrite)</f>
        <v>obj_0064b#0003</v>
      </c>
      <c r="AB374" s="50" t="str">
        <f>_xll.qlVanillaSwapFromSwapIndex(,AA374,R374)</f>
        <v>obj_00825#0003</v>
      </c>
      <c r="AH374" s="50" t="str">
        <v/>
      </c>
    </row>
    <row r="375" spans="13:34" x14ac:dyDescent="0.2">
      <c r="M375" s="94" t="s">
        <v>155</v>
      </c>
      <c r="N375" s="94" t="s">
        <v>90</v>
      </c>
      <c r="O375" s="94" t="s">
        <v>86</v>
      </c>
      <c r="P375" s="94" t="str">
        <f t="shared" si="27"/>
        <v>EUR25F10Y_Quote</v>
      </c>
      <c r="Q375" s="174"/>
      <c r="R375" s="106">
        <f>_xll.qlInterestRateIndexFixingDate(AA375,S375)</f>
        <v>51685</v>
      </c>
      <c r="S375" s="106">
        <f>_xll.qlCalendarAdvance(Calendar,SettlementDate,N375,"mf",TRUE,Trigger)</f>
        <v>51687</v>
      </c>
      <c r="T375" s="106">
        <f>_xll.qlInterestRateIndexMaturity(AA375,S375)</f>
        <v>55339</v>
      </c>
      <c r="U375" s="97">
        <f>_xll.qlIndexFixing(AA375,R375,TRUE,_xll.ohTrigger(Trigger,Trigger6M,InterestRatesTrigger))</f>
        <v>7.9042533202506506E-3</v>
      </c>
      <c r="V375" s="97">
        <f>_xll.qlQuoteValue(P375,_xll.ohTrigger(Trigger,Trigger6M,InterestRatesTrigger))</f>
        <v>7.9100000000000004E-3</v>
      </c>
      <c r="W375" s="94" t="b">
        <f t="shared" si="28"/>
        <v>1</v>
      </c>
      <c r="X375" s="124">
        <f t="shared" si="29"/>
        <v>-5.7466797493497396E-2</v>
      </c>
      <c r="Y375" s="50" t="b">
        <f>ABS(X375/10000)&lt;=ABS('General Settings'!$D$32)</f>
        <v>1</v>
      </c>
      <c r="AA375" s="50" t="str">
        <f>_xll.qlSwapIndex(,,O375,SettlementDays,Currency,Calendar,FixedLegTenor,FixedLegBDC,FixedLegDayCounter,Index6M,DiscountingCurve,Permanent,Trigger,ObjectOverwrite)</f>
        <v>obj_005bb#0003</v>
      </c>
      <c r="AB375" s="50" t="str">
        <f>_xll.qlVanillaSwapFromSwapIndex(,AA375,R375)</f>
        <v>obj_007d9#0003</v>
      </c>
      <c r="AH375" s="50" t="str">
        <v/>
      </c>
    </row>
    <row r="376" spans="13:34" x14ac:dyDescent="0.2">
      <c r="M376" s="94" t="s">
        <v>155</v>
      </c>
      <c r="N376" s="94" t="s">
        <v>90</v>
      </c>
      <c r="O376" s="94" t="s">
        <v>112</v>
      </c>
      <c r="P376" s="94" t="str">
        <f t="shared" si="27"/>
        <v>EUR25F11Y_Quote</v>
      </c>
      <c r="Q376" s="174"/>
      <c r="R376" s="106">
        <f>_xll.qlInterestRateIndexFixingDate(AA376,S376)</f>
        <v>51685</v>
      </c>
      <c r="S376" s="106">
        <f>_xll.qlCalendarAdvance(Calendar,SettlementDate,N376,"mf",TRUE,Trigger)</f>
        <v>51687</v>
      </c>
      <c r="T376" s="106">
        <f>_xll.qlInterestRateIndexMaturity(AA376,S376)</f>
        <v>55705</v>
      </c>
      <c r="U376" s="97">
        <f>_xll.qlIndexFixing(AA376,R376,TRUE,_xll.ohTrigger(Trigger,Trigger6M,InterestRatesTrigger))</f>
        <v>7.8926813685162543E-3</v>
      </c>
      <c r="V376" s="97">
        <f>_xll.qlQuoteValue(P376,_xll.ohTrigger(Trigger,Trigger6M,InterestRatesTrigger))</f>
        <v>7.9000000000000008E-3</v>
      </c>
      <c r="W376" s="94" t="b">
        <f t="shared" si="28"/>
        <v>1</v>
      </c>
      <c r="X376" s="124">
        <f t="shared" si="29"/>
        <v>-7.3186314837464517E-2</v>
      </c>
      <c r="Y376" s="50" t="b">
        <f>ABS(X376/10000)&lt;=ABS('General Settings'!$D$32)</f>
        <v>1</v>
      </c>
      <c r="AA376" s="50" t="str">
        <f>_xll.qlSwapIndex(,,O376,SettlementDays,Currency,Calendar,FixedLegTenor,FixedLegBDC,FixedLegDayCounter,Index6M,DiscountingCurve,Permanent,Trigger,ObjectOverwrite)</f>
        <v>obj_0067d#0003</v>
      </c>
      <c r="AB376" s="50" t="str">
        <f>_xll.qlVanillaSwapFromSwapIndex(,AA376,R376)</f>
        <v>obj_00865#0003</v>
      </c>
      <c r="AH376" s="50" t="str">
        <v/>
      </c>
    </row>
    <row r="377" spans="13:34" x14ac:dyDescent="0.2">
      <c r="M377" s="94" t="s">
        <v>155</v>
      </c>
      <c r="N377" s="94" t="s">
        <v>90</v>
      </c>
      <c r="O377" s="94" t="s">
        <v>87</v>
      </c>
      <c r="P377" s="94" t="str">
        <f t="shared" si="27"/>
        <v>EUR25F12Y_Quote</v>
      </c>
      <c r="Q377" s="174"/>
      <c r="R377" s="106">
        <f>_xll.qlInterestRateIndexFixingDate(AA377,S377)</f>
        <v>51685</v>
      </c>
      <c r="S377" s="106">
        <f>_xll.qlCalendarAdvance(Calendar,SettlementDate,N377,"mf",TRUE,Trigger)</f>
        <v>51687</v>
      </c>
      <c r="T377" s="106">
        <f>_xll.qlInterestRateIndexMaturity(AA377,S377)</f>
        <v>56072</v>
      </c>
      <c r="U377" s="97">
        <f>_xll.qlIndexFixing(AA377,R377,TRUE,_xll.ohTrigger(Trigger,Trigger6M,InterestRatesTrigger))</f>
        <v>7.8737648225887334E-3</v>
      </c>
      <c r="V377" s="97">
        <f>_xll.qlQuoteValue(P377,_xll.ohTrigger(Trigger,Trigger6M,InterestRatesTrigger))</f>
        <v>7.8900000000000012E-3</v>
      </c>
      <c r="W377" s="94" t="b">
        <f t="shared" si="28"/>
        <v>1</v>
      </c>
      <c r="X377" s="124">
        <f t="shared" si="29"/>
        <v>-0.16235177411267829</v>
      </c>
      <c r="Y377" s="50" t="b">
        <f>ABS(X377/10000)&lt;=ABS('General Settings'!$D$32)</f>
        <v>1</v>
      </c>
      <c r="AA377" s="50" t="str">
        <f>_xll.qlSwapIndex(,,O377,SettlementDays,Currency,Calendar,FixedLegTenor,FixedLegBDC,FixedLegDayCounter,Index6M,DiscountingCurve,Permanent,Trigger,ObjectOverwrite)</f>
        <v>obj_0059f#0003</v>
      </c>
      <c r="AB377" s="50" t="str">
        <f>_xll.qlVanillaSwapFromSwapIndex(,AA377,R377)</f>
        <v>obj_007ac#0003</v>
      </c>
      <c r="AH377" s="50" t="str">
        <v/>
      </c>
    </row>
    <row r="378" spans="13:34" x14ac:dyDescent="0.2">
      <c r="M378" s="94" t="s">
        <v>155</v>
      </c>
      <c r="N378" s="94" t="s">
        <v>90</v>
      </c>
      <c r="O378" s="94" t="s">
        <v>113</v>
      </c>
      <c r="P378" s="94" t="str">
        <f t="shared" si="27"/>
        <v>EUR25F13Y_Quote</v>
      </c>
      <c r="Q378" s="174"/>
      <c r="R378" s="106">
        <f>_xll.qlInterestRateIndexFixingDate(AA378,S378)</f>
        <v>51685</v>
      </c>
      <c r="S378" s="106">
        <f>_xll.qlCalendarAdvance(Calendar,SettlementDate,N378,"mf",TRUE,Trigger)</f>
        <v>51687</v>
      </c>
      <c r="T378" s="106">
        <f>_xll.qlInterestRateIndexMaturity(AA378,S378)</f>
        <v>56436</v>
      </c>
      <c r="U378" s="97">
        <f>_xll.qlIndexFixing(AA378,R378,TRUE,_xll.ohTrigger(Trigger,Trigger6M,InterestRatesTrigger))</f>
        <v>7.8384319986514635E-3</v>
      </c>
      <c r="V378" s="97">
        <f>_xll.qlQuoteValue(P378,_xll.ohTrigger(Trigger,Trigger6M,InterestRatesTrigger))</f>
        <v>7.8500000000000011E-3</v>
      </c>
      <c r="W378" s="94" t="b">
        <f t="shared" si="28"/>
        <v>1</v>
      </c>
      <c r="X378" s="124">
        <f t="shared" si="29"/>
        <v>-0.11568001348537596</v>
      </c>
      <c r="Y378" s="50" t="b">
        <f>ABS(X378/10000)&lt;=ABS('General Settings'!$D$32)</f>
        <v>1</v>
      </c>
      <c r="AA378" s="50" t="str">
        <f>_xll.qlSwapIndex(,,O378,SettlementDays,Currency,Calendar,FixedLegTenor,FixedLegBDC,FixedLegDayCounter,Index6M,DiscountingCurve,Permanent,Trigger,ObjectOverwrite)</f>
        <v>obj_005d0#0003</v>
      </c>
      <c r="AB378" s="50" t="str">
        <f>_xll.qlVanillaSwapFromSwapIndex(,AA378,R378)</f>
        <v>obj_00799#0003</v>
      </c>
      <c r="AH378" s="50" t="str">
        <v/>
      </c>
    </row>
    <row r="379" spans="13:34" x14ac:dyDescent="0.2">
      <c r="M379" s="94" t="s">
        <v>155</v>
      </c>
      <c r="N379" s="94" t="s">
        <v>90</v>
      </c>
      <c r="O379" s="94" t="s">
        <v>114</v>
      </c>
      <c r="P379" s="94" t="str">
        <f t="shared" si="27"/>
        <v>EUR25F14Y_Quote</v>
      </c>
      <c r="Q379" s="174"/>
      <c r="R379" s="106">
        <f>_xll.qlInterestRateIndexFixingDate(AA379,S379)</f>
        <v>51685</v>
      </c>
      <c r="S379" s="106">
        <f>_xll.qlCalendarAdvance(Calendar,SettlementDate,N379,"mf",TRUE,Trigger)</f>
        <v>51687</v>
      </c>
      <c r="T379" s="106">
        <f>_xll.qlInterestRateIndexMaturity(AA379,S379)</f>
        <v>56800</v>
      </c>
      <c r="U379" s="97">
        <f>_xll.qlIndexFixing(AA379,R379,TRUE,_xll.ohTrigger(Trigger,Trigger6M,InterestRatesTrigger))</f>
        <v>7.7772554790939384E-3</v>
      </c>
      <c r="V379" s="97">
        <f>_xll.qlQuoteValue(P379,_xll.ohTrigger(Trigger,Trigger6M,InterestRatesTrigger))</f>
        <v>7.79E-3</v>
      </c>
      <c r="W379" s="94" t="b">
        <f t="shared" si="28"/>
        <v>1</v>
      </c>
      <c r="X379" s="124">
        <f t="shared" si="29"/>
        <v>-0.12744520906061638</v>
      </c>
      <c r="Y379" s="50" t="b">
        <f>ABS(X379/10000)&lt;=ABS('General Settings'!$D$32)</f>
        <v>1</v>
      </c>
      <c r="AA379" s="50" t="str">
        <f>_xll.qlSwapIndex(,,O379,SettlementDays,Currency,Calendar,FixedLegTenor,FixedLegBDC,FixedLegDayCounter,Index6M,DiscountingCurve,Permanent,Trigger,ObjectOverwrite)</f>
        <v>obj_00617#0003</v>
      </c>
      <c r="AB379" s="50" t="str">
        <f>_xll.qlVanillaSwapFromSwapIndex(,AA379,R379)</f>
        <v>obj_00824#0003</v>
      </c>
      <c r="AH379" s="50" t="str">
        <v/>
      </c>
    </row>
    <row r="380" spans="13:34" x14ac:dyDescent="0.2">
      <c r="M380" s="94" t="s">
        <v>155</v>
      </c>
      <c r="N380" s="94" t="s">
        <v>90</v>
      </c>
      <c r="O380" s="94" t="s">
        <v>88</v>
      </c>
      <c r="P380" s="94" t="str">
        <f t="shared" si="27"/>
        <v>EUR25F15Y_Quote</v>
      </c>
      <c r="Q380" s="174"/>
      <c r="R380" s="106">
        <f>_xll.qlInterestRateIndexFixingDate(AA380,S380)</f>
        <v>51685</v>
      </c>
      <c r="S380" s="106">
        <f>_xll.qlCalendarAdvance(Calendar,SettlementDate,N380,"mf",TRUE,Trigger)</f>
        <v>51687</v>
      </c>
      <c r="T380" s="106">
        <f>_xll.qlInterestRateIndexMaturity(AA380,S380)</f>
        <v>57166</v>
      </c>
      <c r="U380" s="97">
        <f>_xll.qlIndexFixing(AA380,R380,TRUE,_xll.ohTrigger(Trigger,Trigger6M,InterestRatesTrigger))</f>
        <v>7.6830974063542409E-3</v>
      </c>
      <c r="V380" s="97">
        <f>_xll.qlQuoteValue(P380,_xll.ohTrigger(Trigger,Trigger6M,InterestRatesTrigger))</f>
        <v>7.6899999999999998E-3</v>
      </c>
      <c r="W380" s="94" t="b">
        <f t="shared" si="28"/>
        <v>1</v>
      </c>
      <c r="X380" s="124">
        <f t="shared" si="29"/>
        <v>-6.9025936457588893E-2</v>
      </c>
      <c r="Y380" s="50" t="b">
        <f>ABS(X380/10000)&lt;=ABS('General Settings'!$D$32)</f>
        <v>1</v>
      </c>
      <c r="AA380" s="50" t="str">
        <f>_xll.qlSwapIndex(,,O380,SettlementDays,Currency,Calendar,FixedLegTenor,FixedLegBDC,FixedLegDayCounter,Index6M,DiscountingCurve,Permanent,Trigger,ObjectOverwrite)</f>
        <v>obj_0066e#0003</v>
      </c>
      <c r="AB380" s="50" t="str">
        <f>_xll.qlVanillaSwapFromSwapIndex(,AA380,R380)</f>
        <v>obj_008a3#0003</v>
      </c>
      <c r="AH380" s="50" t="str">
        <v/>
      </c>
    </row>
    <row r="381" spans="13:34" x14ac:dyDescent="0.2">
      <c r="M381" s="94" t="s">
        <v>155</v>
      </c>
      <c r="N381" s="94" t="s">
        <v>90</v>
      </c>
      <c r="O381" s="94" t="s">
        <v>89</v>
      </c>
      <c r="P381" s="94" t="str">
        <f t="shared" si="27"/>
        <v>EUR25F20Y_Quote</v>
      </c>
      <c r="Q381" s="174"/>
      <c r="R381" s="106">
        <f>_xll.qlInterestRateIndexFixingDate(AA381,S381)</f>
        <v>51685</v>
      </c>
      <c r="S381" s="106">
        <f>_xll.qlCalendarAdvance(Calendar,SettlementDate,N381,"mf",TRUE,Trigger)</f>
        <v>51687</v>
      </c>
      <c r="T381" s="106">
        <f>_xll.qlInterestRateIndexMaturity(AA381,S381)</f>
        <v>58992</v>
      </c>
      <c r="U381" s="97">
        <f>_xll.qlIndexFixing(AA381,R381,TRUE,_xll.ohTrigger(Trigger,Trigger6M,InterestRatesTrigger))</f>
        <v>6.9818074885782105E-3</v>
      </c>
      <c r="V381" s="97">
        <f>_xll.qlQuoteValue(P381,_xll.ohTrigger(Trigger,Trigger6M,InterestRatesTrigger))</f>
        <v>6.980000000000001E-3</v>
      </c>
      <c r="W381" s="94" t="b">
        <f t="shared" si="28"/>
        <v>1</v>
      </c>
      <c r="X381" s="124">
        <f t="shared" si="29"/>
        <v>1.807488578209511E-2</v>
      </c>
      <c r="Y381" s="50" t="b">
        <f>ABS(X381/10000)&lt;=ABS('General Settings'!$D$32)</f>
        <v>1</v>
      </c>
      <c r="AA381" s="50" t="str">
        <f>_xll.qlSwapIndex(,,O381,SettlementDays,Currency,Calendar,FixedLegTenor,FixedLegBDC,FixedLegDayCounter,Index6M,DiscountingCurve,Permanent,Trigger,ObjectOverwrite)</f>
        <v>obj_006c4#0003</v>
      </c>
      <c r="AB381" s="50" t="str">
        <f>_xll.qlVanillaSwapFromSwapIndex(,AA381,R381)</f>
        <v>obj_00808#0003</v>
      </c>
      <c r="AH381" s="50" t="str">
        <v/>
      </c>
    </row>
    <row r="382" spans="13:34" x14ac:dyDescent="0.2">
      <c r="M382" s="94" t="s">
        <v>155</v>
      </c>
      <c r="N382" s="94" t="s">
        <v>90</v>
      </c>
      <c r="O382" s="94" t="s">
        <v>90</v>
      </c>
      <c r="P382" s="94" t="str">
        <f t="shared" si="27"/>
        <v>EUR25F25Y_Quote</v>
      </c>
      <c r="Q382" s="174"/>
      <c r="R382" s="106">
        <f>_xll.qlInterestRateIndexFixingDate(AA382,S382)</f>
        <v>51685</v>
      </c>
      <c r="S382" s="106">
        <f>_xll.qlCalendarAdvance(Calendar,SettlementDate,N382,"mf",TRUE,Trigger)</f>
        <v>51687</v>
      </c>
      <c r="T382" s="106">
        <f>_xll.qlInterestRateIndexMaturity(AA382,S382)</f>
        <v>60818</v>
      </c>
      <c r="U382" s="97">
        <f>_xll.qlIndexFixing(AA382,R382,TRUE,_xll.ohTrigger(Trigger,Trigger6M,InterestRatesTrigger))</f>
        <v>6.7441501118398455E-3</v>
      </c>
      <c r="V382" s="97">
        <f>_xll.qlQuoteValue(P382,_xll.ohTrigger(Trigger,Trigger6M,InterestRatesTrigger))</f>
        <v>6.7500000000000008E-3</v>
      </c>
      <c r="W382" s="94" t="b">
        <f t="shared" si="28"/>
        <v>1</v>
      </c>
      <c r="X382" s="124">
        <f t="shared" si="29"/>
        <v>-5.8498881601552755E-2</v>
      </c>
      <c r="Y382" s="50" t="b">
        <f>ABS(X382/10000)&lt;=ABS('General Settings'!$D$32)</f>
        <v>1</v>
      </c>
      <c r="AA382" s="50" t="str">
        <f>_xll.qlSwapIndex(,,O382,SettlementDays,Currency,Calendar,FixedLegTenor,FixedLegBDC,FixedLegDayCounter,Index6M,DiscountingCurve,Permanent,Trigger,ObjectOverwrite)</f>
        <v>obj_00685#0003</v>
      </c>
      <c r="AB382" s="50" t="str">
        <f>_xll.qlVanillaSwapFromSwapIndex(,AA382,R382)</f>
        <v>obj_00802#0003</v>
      </c>
      <c r="AH382" s="50" t="str">
        <v/>
      </c>
    </row>
    <row r="383" spans="13:34" x14ac:dyDescent="0.2">
      <c r="M383" s="159" t="s">
        <v>155</v>
      </c>
      <c r="N383" s="159" t="s">
        <v>90</v>
      </c>
      <c r="O383" s="159" t="s">
        <v>92</v>
      </c>
      <c r="P383" s="159" t="str">
        <f t="shared" si="27"/>
        <v>EUR25F30Y_Quote</v>
      </c>
      <c r="Q383" s="177"/>
      <c r="R383" s="160">
        <f>_xll.qlInterestRateIndexFixingDate(AA383,S383)</f>
        <v>51685</v>
      </c>
      <c r="S383" s="160">
        <f>_xll.qlCalendarAdvance(Calendar,SettlementDate,N383,"mf",TRUE,Trigger)</f>
        <v>51687</v>
      </c>
      <c r="T383" s="160">
        <f>_xll.qlInterestRateIndexMaturity(AA383,S383)</f>
        <v>62645</v>
      </c>
      <c r="U383" s="161">
        <f>_xll.qlIndexFixing(AA383,R383,TRUE,_xll.ohTrigger(Trigger,Trigger6M,InterestRatesTrigger))</f>
        <v>6.5899999999399547E-3</v>
      </c>
      <c r="V383" s="161">
        <f>_xll.qlQuoteValue(P383,_xll.ohTrigger(Trigger,Trigger6M,InterestRatesTrigger))</f>
        <v>6.5900000000000004E-3</v>
      </c>
      <c r="W383" s="159" t="b">
        <f t="shared" si="28"/>
        <v>1</v>
      </c>
      <c r="X383" s="162">
        <f t="shared" si="29"/>
        <v>-6.0045718397461201E-10</v>
      </c>
      <c r="Y383" s="131" t="b">
        <f>ABS(X383/10000)&lt;=ABS('General Settings'!$D$32)</f>
        <v>1</v>
      </c>
      <c r="AA383" s="50" t="str">
        <f>_xll.qlSwapIndex(,,O383,SettlementDays,Currency,Calendar,FixedLegTenor,FixedLegBDC,FixedLegDayCounter,Index6M,DiscountingCurve,Permanent,Trigger,ObjectOverwrite)</f>
        <v>obj_00769#0003</v>
      </c>
      <c r="AB383" s="50" t="str">
        <f>_xll.qlVanillaSwapFromSwapIndex(,AA383,R383)</f>
        <v>obj_0079d#0003</v>
      </c>
      <c r="AH383" s="50" t="str">
        <v/>
      </c>
    </row>
    <row r="384" spans="13:34" x14ac:dyDescent="0.2">
      <c r="M384" s="94" t="s">
        <v>155</v>
      </c>
      <c r="N384" s="94" t="s">
        <v>92</v>
      </c>
      <c r="O384" s="94" t="s">
        <v>33</v>
      </c>
      <c r="P384" s="94" t="str">
        <f t="shared" si="27"/>
        <v>EUR30F1Y_Quote</v>
      </c>
      <c r="Q384" s="174"/>
      <c r="R384" s="106">
        <f>_xll.qlInterestRateIndexFixingDate(AA384,S384)</f>
        <v>53511</v>
      </c>
      <c r="S384" s="106">
        <f>_xll.qlCalendarAdvance(Calendar,SettlementDate,N384,"mf",TRUE,Trigger)</f>
        <v>53513</v>
      </c>
      <c r="T384" s="106">
        <f>_xll.qlInterestRateIndexMaturity(AA384,S384)</f>
        <v>53878</v>
      </c>
      <c r="U384" s="97">
        <f>_xll.qlIndexFixing(AA384,R384,TRUE,_xll.ohTrigger(Trigger,Trigger6M,InterestRatesTrigger))</f>
        <v>7.7251218520494342E-3</v>
      </c>
      <c r="V384" s="97">
        <f>_xll.qlQuoteValue(P384,_xll.ohTrigger(Trigger,Trigger6M,InterestRatesTrigger))</f>
        <v>7.7299999999999999E-3</v>
      </c>
      <c r="W384" s="94" t="b">
        <f t="shared" si="28"/>
        <v>1</v>
      </c>
      <c r="X384" s="124">
        <f t="shared" si="29"/>
        <v>-4.878147950565688E-2</v>
      </c>
      <c r="Y384" s="50" t="b">
        <f>ABS(X384/10000)&lt;=ABS('General Settings'!$D$32)</f>
        <v>1</v>
      </c>
      <c r="AA384" s="50" t="str">
        <f>_xll.qlSwapIndex(,,O384,SettlementDays,Currency,Calendar,FixedLegTenor,FixedLegBDC,FixedLegDayCounter,Index6M,DiscountingCurve,Permanent,Trigger,ObjectOverwrite)</f>
        <v>obj_0076b#0003</v>
      </c>
      <c r="AB384" s="50" t="str">
        <f>_xll.qlVanillaSwapFromSwapIndex(,AA384,R384)</f>
        <v>obj_00860#0003</v>
      </c>
      <c r="AH384" s="50" t="str">
        <v/>
      </c>
    </row>
    <row r="385" spans="13:34" x14ac:dyDescent="0.2">
      <c r="M385" s="94" t="s">
        <v>155</v>
      </c>
      <c r="N385" s="94" t="s">
        <v>92</v>
      </c>
      <c r="O385" s="94" t="s">
        <v>78</v>
      </c>
      <c r="P385" s="94" t="str">
        <f t="shared" si="27"/>
        <v>EUR30F2Y_Quote</v>
      </c>
      <c r="Q385" s="174"/>
      <c r="R385" s="106">
        <f>_xll.qlInterestRateIndexFixingDate(AA385,S385)</f>
        <v>53511</v>
      </c>
      <c r="S385" s="106">
        <f>_xll.qlCalendarAdvance(Calendar,SettlementDate,N385,"mf",TRUE,Trigger)</f>
        <v>53513</v>
      </c>
      <c r="T385" s="106">
        <f>_xll.qlInterestRateIndexMaturity(AA385,S385)</f>
        <v>54245</v>
      </c>
      <c r="U385" s="97">
        <f>_xll.qlIndexFixing(AA385,R385,TRUE,_xll.ohTrigger(Trigger,Trigger6M,InterestRatesTrigger))</f>
        <v>7.7171189135932187E-3</v>
      </c>
      <c r="V385" s="97">
        <f>_xll.qlQuoteValue(P385,_xll.ohTrigger(Trigger,Trigger6M,InterestRatesTrigger))</f>
        <v>7.7200000000000003E-3</v>
      </c>
      <c r="W385" s="94" t="b">
        <f t="shared" si="28"/>
        <v>1</v>
      </c>
      <c r="X385" s="124">
        <f t="shared" si="29"/>
        <v>-2.8810864067816203E-2</v>
      </c>
      <c r="Y385" s="50" t="b">
        <f>ABS(X385/10000)&lt;=ABS('General Settings'!$D$32)</f>
        <v>1</v>
      </c>
      <c r="AA385" s="50" t="str">
        <f>_xll.qlSwapIndex(,,O385,SettlementDays,Currency,Calendar,FixedLegTenor,FixedLegBDC,FixedLegDayCounter,Index6M,DiscountingCurve,Permanent,Trigger,ObjectOverwrite)</f>
        <v>obj_006b5#0003</v>
      </c>
      <c r="AB385" s="50" t="str">
        <f>_xll.qlVanillaSwapFromSwapIndex(,AA385,R385)</f>
        <v>obj_0077f#0003</v>
      </c>
      <c r="AH385" s="50" t="str">
        <v/>
      </c>
    </row>
    <row r="386" spans="13:34" x14ac:dyDescent="0.2">
      <c r="M386" s="94" t="s">
        <v>155</v>
      </c>
      <c r="N386" s="94" t="s">
        <v>92</v>
      </c>
      <c r="O386" s="94" t="s">
        <v>79</v>
      </c>
      <c r="P386" s="94" t="str">
        <f t="shared" si="27"/>
        <v>EUR30F3Y_Quote</v>
      </c>
      <c r="Q386" s="174"/>
      <c r="R386" s="106">
        <f>_xll.qlInterestRateIndexFixingDate(AA386,S386)</f>
        <v>53511</v>
      </c>
      <c r="S386" s="106">
        <f>_xll.qlCalendarAdvance(Calendar,SettlementDate,N386,"mf",TRUE,Trigger)</f>
        <v>53513</v>
      </c>
      <c r="T386" s="106">
        <f>_xll.qlInterestRateIndexMaturity(AA386,S386)</f>
        <v>54609</v>
      </c>
      <c r="U386" s="97">
        <f>_xll.qlIndexFixing(AA386,R386,TRUE,_xll.ohTrigger(Trigger,Trigger6M,InterestRatesTrigger))</f>
        <v>7.702554064464409E-3</v>
      </c>
      <c r="V386" s="97">
        <f>_xll.qlQuoteValue(P386,_xll.ohTrigger(Trigger,Trigger6M,InterestRatesTrigger))</f>
        <v>7.7099999999999998E-3</v>
      </c>
      <c r="W386" s="94" t="b">
        <f t="shared" si="28"/>
        <v>1</v>
      </c>
      <c r="X386" s="124">
        <f t="shared" si="29"/>
        <v>-7.4459355355908571E-2</v>
      </c>
      <c r="Y386" s="50" t="b">
        <f>ABS(X386/10000)&lt;=ABS('General Settings'!$D$32)</f>
        <v>1</v>
      </c>
      <c r="AA386" s="50" t="str">
        <f>_xll.qlSwapIndex(,,O386,SettlementDays,Currency,Calendar,FixedLegTenor,FixedLegBDC,FixedLegDayCounter,Index6M,DiscountingCurve,Permanent,Trigger,ObjectOverwrite)</f>
        <v>obj_006b6#0003</v>
      </c>
      <c r="AB386" s="50" t="str">
        <f>_xll.qlVanillaSwapFromSwapIndex(,AA386,R386)</f>
        <v>obj_0080b#0003</v>
      </c>
      <c r="AH386" s="50" t="str">
        <v/>
      </c>
    </row>
    <row r="387" spans="13:34" x14ac:dyDescent="0.2">
      <c r="M387" s="94" t="s">
        <v>155</v>
      </c>
      <c r="N387" s="94" t="s">
        <v>92</v>
      </c>
      <c r="O387" s="94" t="s">
        <v>80</v>
      </c>
      <c r="P387" s="94" t="str">
        <f t="shared" si="27"/>
        <v>EUR30F4Y_Quote</v>
      </c>
      <c r="Q387" s="174"/>
      <c r="R387" s="106">
        <f>_xll.qlInterestRateIndexFixingDate(AA387,S387)</f>
        <v>53511</v>
      </c>
      <c r="S387" s="106">
        <f>_xll.qlCalendarAdvance(Calendar,SettlementDate,N387,"mf",TRUE,Trigger)</f>
        <v>53513</v>
      </c>
      <c r="T387" s="106">
        <f>_xll.qlInterestRateIndexMaturity(AA387,S387)</f>
        <v>54974</v>
      </c>
      <c r="U387" s="97">
        <f>_xll.qlIndexFixing(AA387,R387,TRUE,_xll.ohTrigger(Trigger,Trigger6M,InterestRatesTrigger))</f>
        <v>7.6973156455794516E-3</v>
      </c>
      <c r="V387" s="97">
        <f>_xll.qlQuoteValue(P387,_xll.ohTrigger(Trigger,Trigger6M,InterestRatesTrigger))</f>
        <v>7.7099999999999998E-3</v>
      </c>
      <c r="W387" s="94" t="b">
        <f t="shared" si="28"/>
        <v>1</v>
      </c>
      <c r="X387" s="124">
        <f t="shared" si="29"/>
        <v>-0.12684354420548249</v>
      </c>
      <c r="Y387" s="50" t="b">
        <f>ABS(X387/10000)&lt;=ABS('General Settings'!$D$32)</f>
        <v>1</v>
      </c>
      <c r="AA387" s="50" t="str">
        <f>_xll.qlSwapIndex(,,O387,SettlementDays,Currency,Calendar,FixedLegTenor,FixedLegBDC,FixedLegDayCounter,Index6M,DiscountingCurve,Permanent,Trigger,ObjectOverwrite)</f>
        <v>obj_006ab#0003</v>
      </c>
      <c r="AB387" s="50" t="str">
        <f>_xll.qlVanillaSwapFromSwapIndex(,AA387,R387)</f>
        <v>obj_0082b#0003</v>
      </c>
      <c r="AH387" s="50" t="str">
        <v/>
      </c>
    </row>
    <row r="388" spans="13:34" x14ac:dyDescent="0.2">
      <c r="M388" s="94" t="s">
        <v>155</v>
      </c>
      <c r="N388" s="94" t="s">
        <v>92</v>
      </c>
      <c r="O388" s="94" t="s">
        <v>81</v>
      </c>
      <c r="P388" s="94" t="str">
        <f t="shared" si="27"/>
        <v>EUR30F5Y_Quote</v>
      </c>
      <c r="Q388" s="174"/>
      <c r="R388" s="106">
        <f>_xll.qlInterestRateIndexFixingDate(AA388,S388)</f>
        <v>53511</v>
      </c>
      <c r="S388" s="106">
        <f>_xll.qlCalendarAdvance(Calendar,SettlementDate,N388,"mf",TRUE,Trigger)</f>
        <v>53513</v>
      </c>
      <c r="T388" s="106">
        <f>_xll.qlInterestRateIndexMaturity(AA388,S388)</f>
        <v>55339</v>
      </c>
      <c r="U388" s="97">
        <f>_xll.qlIndexFixing(AA388,R388,TRUE,_xll.ohTrigger(Trigger,Trigger6M,InterestRatesTrigger))</f>
        <v>7.701119497137753E-3</v>
      </c>
      <c r="V388" s="97">
        <f>_xll.qlQuoteValue(P388,_xll.ohTrigger(Trigger,Trigger6M,InterestRatesTrigger))</f>
        <v>7.7099999999999998E-3</v>
      </c>
      <c r="W388" s="94" t="b">
        <f t="shared" si="28"/>
        <v>1</v>
      </c>
      <c r="X388" s="124">
        <f t="shared" si="29"/>
        <v>-8.8805028622468071E-2</v>
      </c>
      <c r="Y388" s="50" t="b">
        <f>ABS(X388/10000)&lt;=ABS('General Settings'!$D$32)</f>
        <v>1</v>
      </c>
      <c r="AA388" s="50" t="str">
        <f>_xll.qlSwapIndex(,,O388,SettlementDays,Currency,Calendar,FixedLegTenor,FixedLegBDC,FixedLegDayCounter,Index6M,DiscountingCurve,Permanent,Trigger,ObjectOverwrite)</f>
        <v>obj_006e4#0003</v>
      </c>
      <c r="AB388" s="50" t="str">
        <f>_xll.qlVanillaSwapFromSwapIndex(,AA388,R388)</f>
        <v>obj_007dc#0003</v>
      </c>
      <c r="AH388" s="50" t="str">
        <v/>
      </c>
    </row>
    <row r="389" spans="13:34" x14ac:dyDescent="0.2">
      <c r="M389" s="94" t="s">
        <v>155</v>
      </c>
      <c r="N389" s="94" t="s">
        <v>92</v>
      </c>
      <c r="O389" s="94" t="s">
        <v>82</v>
      </c>
      <c r="P389" s="94" t="str">
        <f t="shared" si="27"/>
        <v>EUR30F6Y_Quote</v>
      </c>
      <c r="Q389" s="174"/>
      <c r="R389" s="106">
        <f>_xll.qlInterestRateIndexFixingDate(AA389,S389)</f>
        <v>53511</v>
      </c>
      <c r="S389" s="106">
        <f>_xll.qlCalendarAdvance(Calendar,SettlementDate,N389,"mf",TRUE,Trigger)</f>
        <v>53513</v>
      </c>
      <c r="T389" s="106">
        <f>_xll.qlInterestRateIndexMaturity(AA389,S389)</f>
        <v>55705</v>
      </c>
      <c r="U389" s="97">
        <f>_xll.qlIndexFixing(AA389,R389,TRUE,_xll.ohTrigger(Trigger,Trigger6M,InterestRatesTrigger))</f>
        <v>7.7127481041942029E-3</v>
      </c>
      <c r="V389" s="97">
        <f>_xll.qlQuoteValue(P389,_xll.ohTrigger(Trigger,Trigger6M,InterestRatesTrigger))</f>
        <v>7.7200000000000003E-3</v>
      </c>
      <c r="W389" s="94" t="b">
        <f t="shared" si="28"/>
        <v>1</v>
      </c>
      <c r="X389" s="124">
        <f t="shared" si="29"/>
        <v>-7.2518958057973815E-2</v>
      </c>
      <c r="Y389" s="50" t="b">
        <f>ABS(X389/10000)&lt;=ABS('General Settings'!$D$32)</f>
        <v>1</v>
      </c>
      <c r="AA389" s="50" t="str">
        <f>_xll.qlSwapIndex(,,O389,SettlementDays,Currency,Calendar,FixedLegTenor,FixedLegBDC,FixedLegDayCounter,Index6M,DiscountingCurve,Permanent,Trigger,ObjectOverwrite)</f>
        <v>obj_0064d#0003</v>
      </c>
      <c r="AB389" s="50" t="str">
        <f>_xll.qlVanillaSwapFromSwapIndex(,AA389,R389)</f>
        <v>obj_0087c#0003</v>
      </c>
      <c r="AH389" s="50" t="str">
        <v/>
      </c>
    </row>
    <row r="390" spans="13:34" x14ac:dyDescent="0.2">
      <c r="M390" s="94" t="s">
        <v>155</v>
      </c>
      <c r="N390" s="94" t="s">
        <v>92</v>
      </c>
      <c r="O390" s="94" t="s">
        <v>83</v>
      </c>
      <c r="P390" s="94" t="str">
        <f t="shared" si="27"/>
        <v>EUR30F7Y_Quote</v>
      </c>
      <c r="Q390" s="174"/>
      <c r="R390" s="106">
        <f>_xll.qlInterestRateIndexFixingDate(AA390,S390)</f>
        <v>53511</v>
      </c>
      <c r="S390" s="106">
        <f>_xll.qlCalendarAdvance(Calendar,SettlementDate,N390,"mf",TRUE,Trigger)</f>
        <v>53513</v>
      </c>
      <c r="T390" s="106">
        <f>_xll.qlInterestRateIndexMaturity(AA390,S390)</f>
        <v>56072</v>
      </c>
      <c r="U390" s="97">
        <f>_xll.qlIndexFixing(AA390,R390,TRUE,_xll.ohTrigger(Trigger,Trigger6M,InterestRatesTrigger))</f>
        <v>7.704994176729694E-3</v>
      </c>
      <c r="V390" s="97">
        <f>_xll.qlQuoteValue(P390,_xll.ohTrigger(Trigger,Trigger6M,InterestRatesTrigger))</f>
        <v>7.7200000000000003E-3</v>
      </c>
      <c r="W390" s="94" t="b">
        <f t="shared" si="28"/>
        <v>1</v>
      </c>
      <c r="X390" s="124">
        <f t="shared" si="29"/>
        <v>-0.1500582327030632</v>
      </c>
      <c r="Y390" s="50" t="b">
        <f>ABS(X390/10000)&lt;=ABS('General Settings'!$D$32)</f>
        <v>1</v>
      </c>
      <c r="AA390" s="50" t="str">
        <f>_xll.qlSwapIndex(,,O390,SettlementDays,Currency,Calendar,FixedLegTenor,FixedLegBDC,FixedLegDayCounter,Index6M,DiscountingCurve,Permanent,Trigger,ObjectOverwrite)</f>
        <v>obj_00621#0003</v>
      </c>
      <c r="AB390" s="50" t="str">
        <f>_xll.qlVanillaSwapFromSwapIndex(,AA390,R390)</f>
        <v>obj_0085f#0003</v>
      </c>
      <c r="AH390" s="50" t="str">
        <v/>
      </c>
    </row>
    <row r="391" spans="13:34" x14ac:dyDescent="0.2">
      <c r="M391" s="94" t="s">
        <v>155</v>
      </c>
      <c r="N391" s="94" t="s">
        <v>92</v>
      </c>
      <c r="O391" s="94" t="s">
        <v>84</v>
      </c>
      <c r="P391" s="94" t="str">
        <f t="shared" si="27"/>
        <v>EUR30F8Y_Quote</v>
      </c>
      <c r="Q391" s="174"/>
      <c r="R391" s="106">
        <f>_xll.qlInterestRateIndexFixingDate(AA391,S391)</f>
        <v>53511</v>
      </c>
      <c r="S391" s="106">
        <f>_xll.qlCalendarAdvance(Calendar,SettlementDate,N391,"mf",TRUE,Trigger)</f>
        <v>53513</v>
      </c>
      <c r="T391" s="106">
        <f>_xll.qlInterestRateIndexMaturity(AA391,S391)</f>
        <v>56436</v>
      </c>
      <c r="U391" s="97">
        <f>_xll.qlIndexFixing(AA391,R391,TRUE,_xll.ohTrigger(Trigger,Trigger6M,InterestRatesTrigger))</f>
        <v>7.6670213173631024E-3</v>
      </c>
      <c r="V391" s="97">
        <f>_xll.qlQuoteValue(P391,_xll.ohTrigger(Trigger,Trigger6M,InterestRatesTrigger))</f>
        <v>7.6800000000000002E-3</v>
      </c>
      <c r="W391" s="94" t="b">
        <f t="shared" si="28"/>
        <v>1</v>
      </c>
      <c r="X391" s="124">
        <f t="shared" si="29"/>
        <v>-0.12978682636897826</v>
      </c>
      <c r="Y391" s="50" t="b">
        <f>ABS(X391/10000)&lt;=ABS('General Settings'!$D$32)</f>
        <v>1</v>
      </c>
      <c r="AA391" s="50" t="str">
        <f>_xll.qlSwapIndex(,,O391,SettlementDays,Currency,Calendar,FixedLegTenor,FixedLegBDC,FixedLegDayCounter,Index6M,DiscountingCurve,Permanent,Trigger,ObjectOverwrite)</f>
        <v>obj_00661#0003</v>
      </c>
      <c r="AB391" s="50" t="str">
        <f>_xll.qlVanillaSwapFromSwapIndex(,AA391,R391)</f>
        <v>obj_00885#0003</v>
      </c>
      <c r="AH391" s="50" t="str">
        <v/>
      </c>
    </row>
    <row r="392" spans="13:34" x14ac:dyDescent="0.2">
      <c r="M392" s="94" t="s">
        <v>155</v>
      </c>
      <c r="N392" s="94" t="s">
        <v>92</v>
      </c>
      <c r="O392" s="94" t="s">
        <v>85</v>
      </c>
      <c r="P392" s="94" t="str">
        <f t="shared" si="27"/>
        <v>EUR30F9Y_Quote</v>
      </c>
      <c r="Q392" s="174"/>
      <c r="R392" s="106">
        <f>_xll.qlInterestRateIndexFixingDate(AA392,S392)</f>
        <v>53511</v>
      </c>
      <c r="S392" s="106">
        <f>_xll.qlCalendarAdvance(Calendar,SettlementDate,N392,"mf",TRUE,Trigger)</f>
        <v>53513</v>
      </c>
      <c r="T392" s="106">
        <f>_xll.qlInterestRateIndexMaturity(AA392,S392)</f>
        <v>56800</v>
      </c>
      <c r="U392" s="97">
        <f>_xll.qlIndexFixing(AA392,R392,TRUE,_xll.ohTrigger(Trigger,Trigger6M,InterestRatesTrigger))</f>
        <v>7.5885454966564949E-3</v>
      </c>
      <c r="V392" s="97">
        <f>_xll.qlQuoteValue(P392,_xll.ohTrigger(Trigger,Trigger6M,InterestRatesTrigger))</f>
        <v>7.6E-3</v>
      </c>
      <c r="W392" s="94" t="b">
        <f t="shared" si="28"/>
        <v>1</v>
      </c>
      <c r="X392" s="124">
        <f t="shared" si="29"/>
        <v>-0.11454503343505049</v>
      </c>
      <c r="Y392" s="50" t="b">
        <f>ABS(X392/10000)&lt;=ABS('General Settings'!$D$32)</f>
        <v>1</v>
      </c>
      <c r="AA392" s="50" t="str">
        <f>_xll.qlSwapIndex(,,O392,SettlementDays,Currency,Calendar,FixedLegTenor,FixedLegBDC,FixedLegDayCounter,Index6M,DiscountingCurve,Permanent,Trigger,ObjectOverwrite)</f>
        <v>obj_006d5#0003</v>
      </c>
      <c r="AB392" s="50" t="str">
        <f>_xll.qlVanillaSwapFromSwapIndex(,AA392,R392)</f>
        <v>obj_00856#0003</v>
      </c>
      <c r="AH392" s="50" t="str">
        <v/>
      </c>
    </row>
    <row r="393" spans="13:34" x14ac:dyDescent="0.2">
      <c r="M393" s="94" t="s">
        <v>155</v>
      </c>
      <c r="N393" s="94" t="s">
        <v>92</v>
      </c>
      <c r="O393" s="94" t="s">
        <v>86</v>
      </c>
      <c r="P393" s="94" t="str">
        <f t="shared" si="27"/>
        <v>EUR30F10Y_Quote</v>
      </c>
      <c r="Q393" s="174"/>
      <c r="R393" s="106">
        <f>_xll.qlInterestRateIndexFixingDate(AA393,S393)</f>
        <v>53511</v>
      </c>
      <c r="S393" s="106">
        <f>_xll.qlCalendarAdvance(Calendar,SettlementDate,N393,"mf",TRUE,Trigger)</f>
        <v>53513</v>
      </c>
      <c r="T393" s="106">
        <f>_xll.qlInterestRateIndexMaturity(AA393,S393)</f>
        <v>57166</v>
      </c>
      <c r="U393" s="97">
        <f>_xll.qlIndexFixing(AA393,R393,TRUE,_xll.ohTrigger(Trigger,Trigger6M,InterestRatesTrigger))</f>
        <v>7.4629734631598138E-3</v>
      </c>
      <c r="V393" s="97">
        <f>_xll.qlQuoteValue(P393,_xll.ohTrigger(Trigger,Trigger6M,InterestRatesTrigger))</f>
        <v>7.4700000000000001E-3</v>
      </c>
      <c r="W393" s="94" t="b">
        <f t="shared" si="28"/>
        <v>1</v>
      </c>
      <c r="X393" s="124">
        <f t="shared" si="29"/>
        <v>-7.0265368401862746E-2</v>
      </c>
      <c r="Y393" s="50" t="b">
        <f>ABS(X393/10000)&lt;=ABS('General Settings'!$D$32)</f>
        <v>1</v>
      </c>
      <c r="AA393" s="50" t="str">
        <f>_xll.qlSwapIndex(,,O393,SettlementDays,Currency,Calendar,FixedLegTenor,FixedLegBDC,FixedLegDayCounter,Index6M,DiscountingCurve,Permanent,Trigger,ObjectOverwrite)</f>
        <v>obj_006d0#0003</v>
      </c>
      <c r="AB393" s="50" t="str">
        <f>_xll.qlVanillaSwapFromSwapIndex(,AA393,R393)</f>
        <v>obj_00858#0003</v>
      </c>
      <c r="AH393" s="50" t="str">
        <v/>
      </c>
    </row>
    <row r="394" spans="13:34" x14ac:dyDescent="0.2">
      <c r="M394" s="94" t="s">
        <v>155</v>
      </c>
      <c r="N394" s="94" t="s">
        <v>92</v>
      </c>
      <c r="O394" s="94" t="s">
        <v>112</v>
      </c>
      <c r="P394" s="94" t="str">
        <f t="shared" si="27"/>
        <v>EUR30F11Y_Quote</v>
      </c>
      <c r="Q394" s="174"/>
      <c r="R394" s="106">
        <f>_xll.qlInterestRateIndexFixingDate(AA394,S394)</f>
        <v>53511</v>
      </c>
      <c r="S394" s="106">
        <f>_xll.qlCalendarAdvance(Calendar,SettlementDate,N394,"mf",TRUE,Trigger)</f>
        <v>53513</v>
      </c>
      <c r="T394" s="106">
        <f>_xll.qlInterestRateIndexMaturity(AA394,S394)</f>
        <v>57531</v>
      </c>
      <c r="U394" s="97">
        <f>_xll.qlIndexFixing(AA394,R394,TRUE,_xll.ohTrigger(Trigger,Trigger6M,InterestRatesTrigger))</f>
        <v>7.2874034213200592E-3</v>
      </c>
      <c r="V394" s="97">
        <f>_xll.qlQuoteValue(P394,_xll.ohTrigger(Trigger,Trigger6M,InterestRatesTrigger))</f>
        <v>7.2899999999999996E-3</v>
      </c>
      <c r="W394" s="94" t="b">
        <f t="shared" si="28"/>
        <v>1</v>
      </c>
      <c r="X394" s="124">
        <f t="shared" si="29"/>
        <v>-2.5965786799404464E-2</v>
      </c>
      <c r="Y394" s="50" t="b">
        <f>ABS(X394/10000)&lt;=ABS('General Settings'!$D$32)</f>
        <v>1</v>
      </c>
      <c r="AA394" s="50" t="str">
        <f>_xll.qlSwapIndex(,,O394,SettlementDays,Currency,Calendar,FixedLegTenor,FixedLegBDC,FixedLegDayCounter,Index6M,DiscountingCurve,Permanent,Trigger,ObjectOverwrite)</f>
        <v>obj_0069b#0003</v>
      </c>
      <c r="AB394" s="50" t="str">
        <f>_xll.qlVanillaSwapFromSwapIndex(,AA394,R394)</f>
        <v>obj_00899#0003</v>
      </c>
      <c r="AH394" s="50" t="str">
        <v/>
      </c>
    </row>
    <row r="395" spans="13:34" x14ac:dyDescent="0.2">
      <c r="M395" s="94" t="s">
        <v>155</v>
      </c>
      <c r="N395" s="94" t="s">
        <v>92</v>
      </c>
      <c r="O395" s="94" t="s">
        <v>87</v>
      </c>
      <c r="P395" s="94" t="str">
        <f t="shared" si="27"/>
        <v>EUR30F12Y_Quote</v>
      </c>
      <c r="Q395" s="174"/>
      <c r="R395" s="106">
        <f>_xll.qlInterestRateIndexFixingDate(AA395,S395)</f>
        <v>53511</v>
      </c>
      <c r="S395" s="106">
        <f>_xll.qlCalendarAdvance(Calendar,SettlementDate,N395,"mf",TRUE,Trigger)</f>
        <v>53513</v>
      </c>
      <c r="T395" s="106">
        <f>_xll.qlInterestRateIndexMaturity(AA395,S395)</f>
        <v>57896</v>
      </c>
      <c r="U395" s="97">
        <f>_xll.qlIndexFixing(AA395,R395,TRUE,_xll.ohTrigger(Trigger,Trigger6M,InterestRatesTrigger))</f>
        <v>7.0889743680261595E-3</v>
      </c>
      <c r="V395" s="97">
        <f>_xll.qlQuoteValue(P395,_xll.ohTrigger(Trigger,Trigger6M,InterestRatesTrigger))</f>
        <v>7.0899999999999999E-3</v>
      </c>
      <c r="W395" s="94" t="b">
        <f t="shared" si="28"/>
        <v>1</v>
      </c>
      <c r="X395" s="124">
        <f t="shared" si="29"/>
        <v>-1.025631973840431E-2</v>
      </c>
      <c r="Y395" s="50" t="b">
        <f>ABS(X395/10000)&lt;=ABS('General Settings'!$D$32)</f>
        <v>1</v>
      </c>
      <c r="AA395" s="50" t="str">
        <f>_xll.qlSwapIndex(,,O395,SettlementDays,Currency,Calendar,FixedLegTenor,FixedLegBDC,FixedLegDayCounter,Index6M,DiscountingCurve,Permanent,Trigger,ObjectOverwrite)</f>
        <v>obj_00706#0003</v>
      </c>
      <c r="AB395" s="50" t="str">
        <f>_xll.qlVanillaSwapFromSwapIndex(,AA395,R395)</f>
        <v>obj_00880#0003</v>
      </c>
      <c r="AH395" s="50" t="str">
        <v/>
      </c>
    </row>
    <row r="396" spans="13:34" x14ac:dyDescent="0.2">
      <c r="M396" s="94" t="s">
        <v>155</v>
      </c>
      <c r="N396" s="94" t="s">
        <v>92</v>
      </c>
      <c r="O396" s="94" t="s">
        <v>113</v>
      </c>
      <c r="P396" s="94" t="str">
        <f t="shared" si="27"/>
        <v>EUR30F13Y_Quote</v>
      </c>
      <c r="Q396" s="174"/>
      <c r="R396" s="106">
        <f>_xll.qlInterestRateIndexFixingDate(AA396,S396)</f>
        <v>53511</v>
      </c>
      <c r="S396" s="106">
        <f>_xll.qlCalendarAdvance(Calendar,SettlementDate,N396,"mf",TRUE,Trigger)</f>
        <v>53513</v>
      </c>
      <c r="T396" s="106">
        <f>_xll.qlInterestRateIndexMaturity(AA396,S396)</f>
        <v>58263</v>
      </c>
      <c r="U396" s="97">
        <f>_xll.qlIndexFixing(AA396,R396,TRUE,_xll.ohTrigger(Trigger,Trigger6M,InterestRatesTrigger))</f>
        <v>6.8915537507539901E-3</v>
      </c>
      <c r="V396" s="97">
        <f>_xll.qlQuoteValue(P396,_xll.ohTrigger(Trigger,Trigger6M,InterestRatesTrigger))</f>
        <v>6.8900000000000003E-3</v>
      </c>
      <c r="W396" s="94" t="b">
        <f t="shared" si="28"/>
        <v>1</v>
      </c>
      <c r="X396" s="124">
        <f t="shared" si="29"/>
        <v>1.5537507539898493E-2</v>
      </c>
      <c r="Y396" s="50" t="b">
        <f>ABS(X396/10000)&lt;=ABS('General Settings'!$D$32)</f>
        <v>1</v>
      </c>
      <c r="AA396" s="50" t="str">
        <f>_xll.qlSwapIndex(,,O396,SettlementDays,Currency,Calendar,FixedLegTenor,FixedLegBDC,FixedLegDayCounter,Index6M,DiscountingCurve,Permanent,Trigger,ObjectOverwrite)</f>
        <v>obj_00764#0003</v>
      </c>
      <c r="AB396" s="50" t="str">
        <f>_xll.qlVanillaSwapFromSwapIndex(,AA396,R396)</f>
        <v>obj_00894#0003</v>
      </c>
      <c r="AH396" s="50" t="str">
        <v/>
      </c>
    </row>
    <row r="397" spans="13:34" x14ac:dyDescent="0.2">
      <c r="M397" s="94" t="s">
        <v>155</v>
      </c>
      <c r="N397" s="94" t="s">
        <v>92</v>
      </c>
      <c r="O397" s="94" t="s">
        <v>114</v>
      </c>
      <c r="P397" s="94" t="str">
        <f t="shared" si="27"/>
        <v>EUR30F14Y_Quote</v>
      </c>
      <c r="Q397" s="174"/>
      <c r="R397" s="106">
        <f>_xll.qlInterestRateIndexFixingDate(AA397,S397)</f>
        <v>53511</v>
      </c>
      <c r="S397" s="106">
        <f>_xll.qlCalendarAdvance(Calendar,SettlementDate,N397,"mf",TRUE,Trigger)</f>
        <v>53513</v>
      </c>
      <c r="T397" s="106">
        <f>_xll.qlInterestRateIndexMaturity(AA397,S397)</f>
        <v>58627</v>
      </c>
      <c r="U397" s="97">
        <f>_xll.qlIndexFixing(AA397,R397,TRUE,_xll.ohTrigger(Trigger,Trigger6M,InterestRatesTrigger))</f>
        <v>6.7188338742766767E-3</v>
      </c>
      <c r="V397" s="97">
        <f>_xll.qlQuoteValue(P397,_xll.ohTrigger(Trigger,Trigger6M,InterestRatesTrigger))</f>
        <v>6.7200000000000003E-3</v>
      </c>
      <c r="W397" s="94" t="b">
        <f t="shared" si="28"/>
        <v>1</v>
      </c>
      <c r="X397" s="124">
        <f t="shared" si="29"/>
        <v>-1.1661257233236064E-2</v>
      </c>
      <c r="Y397" s="50" t="b">
        <f>ABS(X397/10000)&lt;=ABS('General Settings'!$D$32)</f>
        <v>1</v>
      </c>
      <c r="AA397" s="50" t="str">
        <f>_xll.qlSwapIndex(,,O397,SettlementDays,Currency,Calendar,FixedLegTenor,FixedLegBDC,FixedLegDayCounter,Index6M,DiscountingCurve,Permanent,Trigger,ObjectOverwrite)</f>
        <v>obj_006b0#0003</v>
      </c>
      <c r="AB397" s="50" t="str">
        <f>_xll.qlVanillaSwapFromSwapIndex(,AA397,R397)</f>
        <v>obj_0084c#0003</v>
      </c>
      <c r="AH397" s="50" t="str">
        <v/>
      </c>
    </row>
    <row r="398" spans="13:34" x14ac:dyDescent="0.2">
      <c r="M398" s="94" t="s">
        <v>155</v>
      </c>
      <c r="N398" s="94" t="s">
        <v>92</v>
      </c>
      <c r="O398" s="94" t="s">
        <v>88</v>
      </c>
      <c r="P398" s="94" t="str">
        <f t="shared" ref="P398:P401" si="30">Currency&amp;SUBSTITUTE(N398,"Y","F")&amp;O398&amp;QuoteSuffix</f>
        <v>EUR30F15Y_Quote</v>
      </c>
      <c r="Q398" s="174"/>
      <c r="R398" s="106">
        <f>_xll.qlInterestRateIndexFixingDate(AA398,S398)</f>
        <v>53511</v>
      </c>
      <c r="S398" s="106">
        <f>_xll.qlCalendarAdvance(Calendar,SettlementDate,N398,"mf",TRUE,Trigger)</f>
        <v>53513</v>
      </c>
      <c r="T398" s="106">
        <f>_xll.qlInterestRateIndexMaturity(AA398,S398)</f>
        <v>58992</v>
      </c>
      <c r="U398" s="97">
        <f>_xll.qlIndexFixing(AA398,R398,TRUE,_xll.ohTrigger(Trigger,Trigger6M,InterestRatesTrigger))</f>
        <v>6.5821400844881355E-3</v>
      </c>
      <c r="V398" s="97">
        <f>_xll.qlQuoteValue(P398,_xll.ohTrigger(Trigger,Trigger6M,InterestRatesTrigger))</f>
        <v>6.5799999999999999E-3</v>
      </c>
      <c r="W398" s="94" t="b">
        <f t="shared" si="28"/>
        <v>1</v>
      </c>
      <c r="X398" s="124">
        <f t="shared" si="29"/>
        <v>2.1400844881355394E-2</v>
      </c>
      <c r="Y398" s="50" t="b">
        <f>ABS(X398/10000)&lt;=ABS('General Settings'!$D$32)</f>
        <v>1</v>
      </c>
      <c r="AA398" s="50" t="str">
        <f>_xll.qlSwapIndex(,,O398,SettlementDays,Currency,Calendar,FixedLegTenor,FixedLegBDC,FixedLegDayCounter,Index6M,DiscountingCurve,Permanent,Trigger,ObjectOverwrite)</f>
        <v>obj_00619#0003</v>
      </c>
      <c r="AB398" s="50" t="str">
        <f>_xll.qlVanillaSwapFromSwapIndex(,AA398,R398)</f>
        <v>obj_00778#0003</v>
      </c>
      <c r="AH398" s="50" t="str">
        <v/>
      </c>
    </row>
    <row r="399" spans="13:34" x14ac:dyDescent="0.2">
      <c r="M399" s="94" t="s">
        <v>155</v>
      </c>
      <c r="N399" s="94" t="s">
        <v>92</v>
      </c>
      <c r="O399" s="94" t="s">
        <v>89</v>
      </c>
      <c r="P399" s="94" t="str">
        <f t="shared" si="30"/>
        <v>EUR30F20Y_Quote</v>
      </c>
      <c r="Q399" s="174"/>
      <c r="R399" s="106">
        <f>_xll.qlInterestRateIndexFixingDate(AA399,S399)</f>
        <v>53511</v>
      </c>
      <c r="S399" s="106">
        <f>_xll.qlCalendarAdvance(Calendar,SettlementDate,N399,"mf",TRUE,Trigger)</f>
        <v>53513</v>
      </c>
      <c r="T399" s="106">
        <f>_xll.qlInterestRateIndexMaturity(AA399,S399)</f>
        <v>60818</v>
      </c>
      <c r="U399" s="97">
        <f>_xll.qlIndexFixing(AA399,R399,TRUE,_xll.ohTrigger(Trigger,Trigger6M,InterestRatesTrigger))</f>
        <v>6.3758440050727186E-3</v>
      </c>
      <c r="V399" s="97">
        <f>_xll.qlQuoteValue(P399,_xll.ohTrigger(Trigger,Trigger6M,InterestRatesTrigger))</f>
        <v>6.3899999999999998E-3</v>
      </c>
      <c r="W399" s="94" t="b">
        <f t="shared" ref="W399:W401" si="31">NOT(ISERROR(V399))</f>
        <v>1</v>
      </c>
      <c r="X399" s="124">
        <f t="shared" ref="X399:X401" si="32">(U399-V399)*10000</f>
        <v>-0.14155994927281257</v>
      </c>
      <c r="Y399" s="50" t="b">
        <f>ABS(X399/10000)&lt;=ABS('General Settings'!$D$32)</f>
        <v>1</v>
      </c>
      <c r="AA399" s="50" t="str">
        <f>_xll.qlSwapIndex(,,O399,SettlementDays,Currency,Calendar,FixedLegTenor,FixedLegBDC,FixedLegDayCounter,Index6M,DiscountingCurve,Permanent,Trigger,ObjectOverwrite)</f>
        <v>obj_0059d#0003</v>
      </c>
      <c r="AB399" s="50" t="str">
        <f>_xll.qlVanillaSwapFromSwapIndex(,AA399,R399)</f>
        <v>obj_008bc#0003</v>
      </c>
      <c r="AH399" s="50" t="str">
        <v/>
      </c>
    </row>
    <row r="400" spans="13:34" x14ac:dyDescent="0.2">
      <c r="M400" s="94" t="s">
        <v>155</v>
      </c>
      <c r="N400" s="94" t="s">
        <v>92</v>
      </c>
      <c r="O400" s="94" t="s">
        <v>90</v>
      </c>
      <c r="P400" s="94" t="str">
        <f t="shared" si="30"/>
        <v>EUR30F25Y_Quote</v>
      </c>
      <c r="Q400" s="174"/>
      <c r="R400" s="106">
        <f>_xll.qlInterestRateIndexFixingDate(AA400,S400)</f>
        <v>53511</v>
      </c>
      <c r="S400" s="106">
        <f>_xll.qlCalendarAdvance(Calendar,SettlementDate,N400,"mf",TRUE,Trigger)</f>
        <v>53513</v>
      </c>
      <c r="T400" s="106">
        <f>_xll.qlInterestRateIndexMaturity(AA400,S400)</f>
        <v>62645</v>
      </c>
      <c r="U400" s="97">
        <f>_xll.qlIndexFixing(AA400,R400,TRUE,_xll.ohTrigger(Trigger,Trigger6M,InterestRatesTrigger))</f>
        <v>6.2577629456603166E-3</v>
      </c>
      <c r="V400" s="97">
        <f>_xll.qlQuoteValue(P400,_xll.ohTrigger(Trigger,Trigger6M,InterestRatesTrigger))</f>
        <v>6.2500000000000003E-3</v>
      </c>
      <c r="W400" s="94" t="b">
        <f t="shared" si="31"/>
        <v>1</v>
      </c>
      <c r="X400" s="124">
        <f t="shared" si="32"/>
        <v>7.7629456603162464E-2</v>
      </c>
      <c r="Y400" s="50" t="b">
        <f>ABS(X400/10000)&lt;=ABS('General Settings'!$D$32)</f>
        <v>1</v>
      </c>
      <c r="AA400" s="50" t="str">
        <f>_xll.qlSwapIndex(,,O400,SettlementDays,Currency,Calendar,FixedLegTenor,FixedLegBDC,FixedLegDayCounter,Index6M,DiscountingCurve,Permanent,Trigger,ObjectOverwrite)</f>
        <v>obj_005ef#0003</v>
      </c>
      <c r="AB400" s="50" t="str">
        <f>_xll.qlVanillaSwapFromSwapIndex(,AA400,R400)</f>
        <v>obj_0081b#0003</v>
      </c>
      <c r="AH400" s="50" t="str">
        <v/>
      </c>
    </row>
    <row r="401" spans="13:34" x14ac:dyDescent="0.2">
      <c r="M401" s="95" t="s">
        <v>155</v>
      </c>
      <c r="N401" s="95" t="s">
        <v>92</v>
      </c>
      <c r="O401" s="95" t="s">
        <v>92</v>
      </c>
      <c r="P401" s="95" t="str">
        <f t="shared" si="30"/>
        <v>EUR30F30Y_Quote</v>
      </c>
      <c r="Q401" s="175"/>
      <c r="R401" s="107">
        <f>_xll.qlInterestRateIndexFixingDate(AA401,S401)</f>
        <v>53511</v>
      </c>
      <c r="S401" s="107">
        <f>_xll.qlCalendarAdvance(Calendar,SettlementDate,N401,"mf",TRUE,Trigger)</f>
        <v>53513</v>
      </c>
      <c r="T401" s="107">
        <f>_xll.qlInterestRateIndexMaturity(AA401,S401)</f>
        <v>64472</v>
      </c>
      <c r="U401" s="98">
        <f>_xll.qlIndexFixing(AA401,R401,TRUE,_xll.ohTrigger(Trigger,Trigger6M,InterestRatesTrigger))</f>
        <v>6.166251677712317E-3</v>
      </c>
      <c r="V401" s="98">
        <f>_xll.qlQuoteValue(P401,_xll.ohTrigger(Trigger,Trigger6M,InterestRatesTrigger))</f>
        <v>6.1799999999999997E-3</v>
      </c>
      <c r="W401" s="95" t="b">
        <f t="shared" si="31"/>
        <v>1</v>
      </c>
      <c r="X401" s="158">
        <f t="shared" si="32"/>
        <v>-0.13748322287682713</v>
      </c>
      <c r="Y401" s="51" t="b">
        <f>ABS(X401/10000)&lt;=ABS('General Settings'!$D$32)</f>
        <v>1</v>
      </c>
      <c r="AA401" s="51" t="str">
        <f>_xll.qlSwapIndex(,,O401,SettlementDays,Currency,Calendar,FixedLegTenor,FixedLegBDC,FixedLegDayCounter,Index6M,DiscountingCurve,Permanent,Trigger,ObjectOverwrite)</f>
        <v>obj_00649#0003</v>
      </c>
      <c r="AB401" s="51" t="str">
        <f>_xll.qlVanillaSwapFromSwapIndex(,AA401,R401)</f>
        <v>obj_00876#0003</v>
      </c>
      <c r="AH401" s="51" t="str">
        <v/>
      </c>
    </row>
    <row r="402" spans="13:34" x14ac:dyDescent="0.2">
      <c r="W402" s="62"/>
      <c r="X402" s="63"/>
    </row>
    <row r="403" spans="13:34" x14ac:dyDescent="0.2">
      <c r="W403" s="62"/>
      <c r="X403" s="63"/>
    </row>
    <row r="404" spans="13:34" x14ac:dyDescent="0.2">
      <c r="W404" s="62"/>
      <c r="X404" s="63"/>
    </row>
    <row r="405" spans="13:34" x14ac:dyDescent="0.2">
      <c r="W405" s="62"/>
      <c r="X405" s="63"/>
    </row>
    <row r="406" spans="13:34" x14ac:dyDescent="0.2">
      <c r="W406" s="62"/>
      <c r="X406" s="63"/>
    </row>
    <row r="407" spans="13:34" x14ac:dyDescent="0.2">
      <c r="W407" s="62"/>
      <c r="X407" s="63"/>
    </row>
    <row r="408" spans="13:34" x14ac:dyDescent="0.2">
      <c r="W408" s="62"/>
      <c r="X408" s="63"/>
    </row>
    <row r="409" spans="13:34" x14ac:dyDescent="0.2">
      <c r="W409" s="62"/>
      <c r="X409" s="63"/>
    </row>
    <row r="410" spans="13:34" x14ac:dyDescent="0.2">
      <c r="W410" s="62"/>
      <c r="X410" s="63"/>
    </row>
    <row r="411" spans="13:34" x14ac:dyDescent="0.2">
      <c r="W411" s="62"/>
      <c r="X411" s="63"/>
    </row>
    <row r="412" spans="13:34" x14ac:dyDescent="0.2">
      <c r="W412" s="62"/>
      <c r="X412" s="63"/>
    </row>
    <row r="413" spans="13:34" x14ac:dyDescent="0.2">
      <c r="W413" s="62"/>
      <c r="X413" s="63"/>
    </row>
    <row r="414" spans="13:34" x14ac:dyDescent="0.2">
      <c r="W414" s="62"/>
      <c r="X414" s="63"/>
    </row>
    <row r="415" spans="13:34" x14ac:dyDescent="0.2">
      <c r="W415" s="62"/>
      <c r="X415" s="63"/>
    </row>
    <row r="416" spans="13:3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4:Y78">
    <cfRule type="cellIs" dxfId="13" priority="7" operator="equal">
      <formula>FALSE</formula>
    </cfRule>
  </conditionalFormatting>
  <conditionalFormatting sqref="Y23:Y40">
    <cfRule type="cellIs" dxfId="12" priority="6" operator="equal">
      <formula>FALSE</formula>
    </cfRule>
  </conditionalFormatting>
  <conditionalFormatting sqref="Y79:Y401">
    <cfRule type="cellIs" dxfId="11" priority="3" operator="equal">
      <formula>FALSE</formula>
    </cfRule>
  </conditionalFormatting>
  <conditionalFormatting sqref="M23:X23">
    <cfRule type="expression" dxfId="10" priority="2">
      <formula>ISNUMBER(MATCH($P23,$AH$23:$AH$401,0))</formula>
    </cfRule>
  </conditionalFormatting>
  <conditionalFormatting sqref="M24:X401">
    <cfRule type="expression" dxfId="8" priority="1">
      <formula>ISNUMBER(MATCH($P24,$AH$23:$AH$401,0))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41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bestFit="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9.140625" style="62" hidden="1" customWidth="1" outlineLevel="1"/>
    <col min="28" max="28" width="2.7109375" style="62" hidden="1" customWidth="1" outlineLevel="1"/>
    <col min="29" max="29" width="20.7109375" style="62" hidden="1" customWidth="1" outlineLevel="1"/>
    <col min="30" max="31" width="9.140625" style="62" hidden="1" customWidth="1" outlineLevel="1"/>
    <col min="32" max="32" width="9.140625" style="62" collapsed="1"/>
    <col min="33" max="16384" width="9.140625" style="62"/>
  </cols>
  <sheetData>
    <row r="1" spans="1:24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4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4" ht="12" hidden="1" outlineLevel="1" x14ac:dyDescent="0.25">
      <c r="A3" s="169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42551</v>
      </c>
      <c r="E3" s="73">
        <f t="shared" ref="E3:E16" si="0">EDATE(SettlementDate,$B3)</f>
        <v>42921</v>
      </c>
      <c r="F3" s="74">
        <f t="shared" ref="F3:F16" si="1">IF(B3&lt;=12,1,IF(B3&lt;=24,3,IF(B3&lt;=120,6,IF(B3&lt;=240,12,IF(B3&lt;=360,36,60)))))</f>
        <v>1</v>
      </c>
      <c r="G3" s="82">
        <f>MIN(_xll.ohPack(Data!$M$4:INDEX(Fwd1Y,MATCH(E3+1,SettlementDates,1),1)))</f>
        <v>-7.4105358661019215E-4</v>
      </c>
      <c r="H3" s="53">
        <f>IF(G3&gt;=0,ROUNDDOWN(G3*10,2)/10,ROUNDUP(G3*10,2)/10)</f>
        <v>-1E-3</v>
      </c>
      <c r="I3" s="82">
        <f>MAX(_xll.ohPack(Data!$M$4:INDEX(Fwd1Y,MATCH(E3+1,SettlementDates,1),1)))</f>
        <v>-4.8769993135084293E-4</v>
      </c>
      <c r="J3" s="53">
        <f t="shared" ref="J3:J16" si="2">IF(I3-G3&gt;1%,(QUOTIENT(I3*10000,50)+1)*0.5%,(QUOTIENT(I3*10000,10)+1)*0.1%)</f>
        <v>1E-3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4" ht="12" hidden="1" customHeight="1" outlineLevel="1" x14ac:dyDescent="0.25">
      <c r="A4" s="170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42551</v>
      </c>
      <c r="E4" s="76">
        <f t="shared" si="0"/>
        <v>43286</v>
      </c>
      <c r="F4" s="77">
        <f t="shared" si="1"/>
        <v>3</v>
      </c>
      <c r="G4" s="83">
        <f>MIN(_xll.ohPack(Data!$M$4:INDEX(Fwd1Y,MATCH(E4+1,SettlementDates,1),1)))</f>
        <v>-7.4492026518840524E-4</v>
      </c>
      <c r="H4" s="54">
        <f t="shared" ref="H4:H16" si="4">IF(G4&gt;=0,ROUNDDOWN(G4*10,2)/10,ROUNDUP(G4*10,2)/10)</f>
        <v>-1E-3</v>
      </c>
      <c r="I4" s="83">
        <f>MAX(_xll.ohPack(Data!$M$4:INDEX(Fwd1Y,MATCH(E4+1,SettlementDates,1),1)))</f>
        <v>-3.4695999765810374E-4</v>
      </c>
      <c r="J4" s="54">
        <f t="shared" si="2"/>
        <v>1E-3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X4" s="64"/>
    </row>
    <row r="5" spans="1:24" ht="12" hidden="1" outlineLevel="1" x14ac:dyDescent="0.25">
      <c r="A5" s="170"/>
      <c r="B5" s="67">
        <v>36</v>
      </c>
      <c r="C5" s="50" t="str">
        <f>_xll.qlPeriodEquivalent(B5&amp;"M")</f>
        <v>3Y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76">
        <f t="shared" si="0"/>
        <v>43651</v>
      </c>
      <c r="F5" s="77">
        <f t="shared" si="1"/>
        <v>6</v>
      </c>
      <c r="G5" s="83">
        <f>MIN(_xll.ohPack(Data!$M$4:INDEX(Fwd1Y,MATCH(E5+1,SettlementDates,1),1)))</f>
        <v>-7.4492026518840524E-4</v>
      </c>
      <c r="H5" s="54">
        <f t="shared" si="4"/>
        <v>-1E-3</v>
      </c>
      <c r="I5" s="83">
        <f>MAX(_xll.ohPack(Data!$M$4:INDEX(Fwd1Y,MATCH(E5+1,SettlementDates,1),1)))</f>
        <v>8.8721724164720164E-4</v>
      </c>
      <c r="J5" s="54">
        <f t="shared" si="2"/>
        <v>1E-3</v>
      </c>
      <c r="K5" s="83">
        <f t="shared" si="3"/>
        <v>5.0000000000000001E-4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4" ht="12" hidden="1" outlineLevel="1" x14ac:dyDescent="0.25">
      <c r="A6" s="170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46208</v>
      </c>
      <c r="F6" s="77">
        <f t="shared" si="1"/>
        <v>6</v>
      </c>
      <c r="G6" s="83">
        <f>MIN(_xll.ohPack(Data!$M$4:INDEX(Fwd1Y,MATCH(E6+1,SettlementDates,1),1)))</f>
        <v>-7.4492026518840524E-4</v>
      </c>
      <c r="H6" s="54">
        <f t="shared" si="4"/>
        <v>-1E-3</v>
      </c>
      <c r="I6" s="83">
        <f>MAX(_xll.ohPack(Data!$M$4:INDEX(Fwd1Y,MATCH(E6+1,SettlementDates,1),1)))</f>
        <v>1.3075735411663895E-2</v>
      </c>
      <c r="J6" s="54">
        <f t="shared" si="2"/>
        <v>1.4999999999999999E-2</v>
      </c>
      <c r="K6" s="83">
        <f t="shared" si="3"/>
        <v>2.5000000000000001E-3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4" ht="12" hidden="1" outlineLevel="1" x14ac:dyDescent="0.25">
      <c r="A7" s="170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49861</v>
      </c>
      <c r="F7" s="77">
        <f t="shared" si="1"/>
        <v>12</v>
      </c>
      <c r="G7" s="83">
        <f>MIN(_xll.ohPack(Data!$M$4:INDEX(Fwd1Y,MATCH(E7+1,SettlementDates,1),1)))</f>
        <v>-7.4492026518840524E-4</v>
      </c>
      <c r="H7" s="54">
        <f t="shared" si="4"/>
        <v>-1E-3</v>
      </c>
      <c r="I7" s="83">
        <f>MAX(_xll.ohPack(Data!$M$4:INDEX(Fwd1Y,MATCH(E7+1,SettlementDates,1),1)))</f>
        <v>1.3612891418669617E-2</v>
      </c>
      <c r="J7" s="54">
        <f t="shared" si="2"/>
        <v>1.4999999999999999E-2</v>
      </c>
      <c r="K7" s="83">
        <f t="shared" si="3"/>
        <v>2.5000000000000001E-3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4" ht="12" hidden="1" outlineLevel="1" x14ac:dyDescent="0.25">
      <c r="A8" s="170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53513</v>
      </c>
      <c r="F8" s="77">
        <f t="shared" si="1"/>
        <v>36</v>
      </c>
      <c r="G8" s="83">
        <f>MIN(_xll.ohPack(Data!$M$4:INDEX(Fwd1Y,MATCH(E8+1,SettlementDates,1),1)))</f>
        <v>-7.4492026518840524E-4</v>
      </c>
      <c r="H8" s="54">
        <f t="shared" si="4"/>
        <v>-1E-3</v>
      </c>
      <c r="I8" s="83">
        <f>MAX(_xll.ohPack(Data!$M$4:INDEX(Fwd1Y,MATCH(E8+1,SettlementDates,1),1)))</f>
        <v>1.3612891418669617E-2</v>
      </c>
      <c r="J8" s="54">
        <f t="shared" si="2"/>
        <v>1.4999999999999999E-2</v>
      </c>
      <c r="K8" s="83">
        <f t="shared" si="3"/>
        <v>2.5000000000000001E-3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4" ht="12" hidden="1" outlineLevel="1" x14ac:dyDescent="0.25">
      <c r="A9" s="171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64471</v>
      </c>
      <c r="F9" s="77">
        <f t="shared" si="1"/>
        <v>60</v>
      </c>
      <c r="G9" s="84">
        <f>MIN(_xll.ohPack(Data!$M$4:INDEX(Fwd1Y,MATCH(E9+1,SettlementDates,1),1)))</f>
        <v>-7.4492026518840524E-4</v>
      </c>
      <c r="H9" s="55">
        <f t="shared" si="4"/>
        <v>-1E-3</v>
      </c>
      <c r="I9" s="84">
        <f>MAX(_xll.ohPack(Data!$M$4:INDEX(Fwd1Y,MATCH(E9+1,SettlementDates,1),1)))</f>
        <v>1.3612891418669617E-2</v>
      </c>
      <c r="J9" s="55">
        <f t="shared" si="2"/>
        <v>1.4999999999999999E-2</v>
      </c>
      <c r="K9" s="84">
        <f t="shared" si="3"/>
        <v>2.5000000000000001E-3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4" ht="12" hidden="1" customHeight="1" outlineLevel="1" x14ac:dyDescent="0.25">
      <c r="A10" s="169" t="s">
        <v>49</v>
      </c>
      <c r="B10" s="67">
        <v>12</v>
      </c>
      <c r="C10" s="52" t="str">
        <f>_xll.qlPeriodEquivalent(B10&amp;"M")</f>
        <v>1Y</v>
      </c>
      <c r="D10" s="72">
        <f>D3</f>
        <v>42551</v>
      </c>
      <c r="E10" s="73">
        <f t="shared" si="0"/>
        <v>42921</v>
      </c>
      <c r="F10" s="78">
        <f t="shared" si="1"/>
        <v>1</v>
      </c>
      <c r="G10" s="83">
        <f>MIN(_xll.ohPack(Data!$Q$4:INDEX(ONFwd1Y,MATCH(E10+1,SettlementDates,1),1)))</f>
        <v>-7.5615536313744514E-4</v>
      </c>
      <c r="H10" s="53">
        <f t="shared" si="4"/>
        <v>-1E-3</v>
      </c>
      <c r="I10" s="82">
        <f>MAX(_xll.ohPack(Data!$Q$4:INDEX(ONFwd1Y,MATCH(E10+1,SettlementDates,1),1)))</f>
        <v>-3.6860006846772819E-5</v>
      </c>
      <c r="J10" s="53">
        <f t="shared" si="2"/>
        <v>1E-3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4" ht="12" hidden="1" outlineLevel="1" x14ac:dyDescent="0.25">
      <c r="A11" s="170"/>
      <c r="B11" s="67">
        <v>24</v>
      </c>
      <c r="C11" s="50" t="str">
        <f>_xll.qlPeriodEquivalent(B11&amp;"M")</f>
        <v>2Y</v>
      </c>
      <c r="D11" s="75">
        <f t="shared" ref="D11:D16" si="5">D4</f>
        <v>42551</v>
      </c>
      <c r="E11" s="76">
        <f t="shared" si="0"/>
        <v>43286</v>
      </c>
      <c r="F11" s="77">
        <f t="shared" si="1"/>
        <v>3</v>
      </c>
      <c r="G11" s="83">
        <f>MIN(_xll.ohPack(Data!$Q$4:INDEX(ONFwd1Y,MATCH(E11+1,SettlementDates,1),1)))</f>
        <v>-1.3608816949739477E-3</v>
      </c>
      <c r="H11" s="54">
        <f t="shared" si="4"/>
        <v>-2E-3</v>
      </c>
      <c r="I11" s="83">
        <f>MAX(_xll.ohPack(Data!$Q$4:INDEX(ONFwd1Y,MATCH(E11+1,SettlementDates,1),1)))</f>
        <v>-3.6371964000636581E-5</v>
      </c>
      <c r="J11" s="54">
        <f t="shared" si="2"/>
        <v>1E-3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4" ht="12" hidden="1" outlineLevel="1" x14ac:dyDescent="0.25">
      <c r="A12" s="170"/>
      <c r="B12" s="67">
        <v>60</v>
      </c>
      <c r="C12" s="50" t="str">
        <f>_xll.qlPeriodEquivalent(B12&amp;"M")</f>
        <v>5Y</v>
      </c>
      <c r="D12" s="75">
        <f t="shared" si="5"/>
        <v>42551</v>
      </c>
      <c r="E12" s="76">
        <f t="shared" si="0"/>
        <v>44382</v>
      </c>
      <c r="F12" s="77">
        <f t="shared" si="1"/>
        <v>6</v>
      </c>
      <c r="G12" s="83">
        <f>MIN(_xll.ohPack(Data!$Q$4:INDEX(ONFwd1Y,MATCH(E12+1,SettlementDates,1),1)))</f>
        <v>-1.3608816949739477E-3</v>
      </c>
      <c r="H12" s="54">
        <f t="shared" si="4"/>
        <v>-2E-3</v>
      </c>
      <c r="I12" s="83">
        <f>MAX(_xll.ohPack(Data!$Q$4:INDEX(ONFwd1Y,MATCH(E12+1,SettlementDates,1),1)))</f>
        <v>3.9485383151127706E-3</v>
      </c>
      <c r="J12" s="54">
        <f t="shared" si="2"/>
        <v>4.0000000000000001E-3</v>
      </c>
      <c r="K12" s="83">
        <f t="shared" si="3"/>
        <v>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4" ht="12" hidden="1" outlineLevel="1" x14ac:dyDescent="0.25">
      <c r="A13" s="170"/>
      <c r="B13" s="67">
        <v>120</v>
      </c>
      <c r="C13" s="50" t="str">
        <f>_xll.qlPeriodEquivalent(B13&amp;"M")</f>
        <v>10Y</v>
      </c>
      <c r="D13" s="75">
        <f t="shared" si="5"/>
        <v>42551</v>
      </c>
      <c r="E13" s="76">
        <f t="shared" si="0"/>
        <v>46208</v>
      </c>
      <c r="F13" s="77">
        <f t="shared" si="1"/>
        <v>6</v>
      </c>
      <c r="G13" s="83">
        <f>MIN(_xll.ohPack(Data!$Q$4:INDEX(ONFwd1Y,MATCH(E13+1,SettlementDates,1),1)))</f>
        <v>-1.3608816949739477E-3</v>
      </c>
      <c r="H13" s="54">
        <f t="shared" si="4"/>
        <v>-2E-3</v>
      </c>
      <c r="I13" s="83">
        <f>MAX(_xll.ohPack(Data!$Q$4:INDEX(ONFwd1Y,MATCH(E13+1,SettlementDates,1),1)))</f>
        <v>1.2652765889020756E-2</v>
      </c>
      <c r="J13" s="54">
        <f t="shared" si="2"/>
        <v>1.4999999999999999E-2</v>
      </c>
      <c r="K13" s="83">
        <f t="shared" si="3"/>
        <v>2.5000000000000001E-3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4" ht="12" hidden="1" outlineLevel="1" x14ac:dyDescent="0.25">
      <c r="A14" s="170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49861</v>
      </c>
      <c r="F14" s="77">
        <f t="shared" si="1"/>
        <v>12</v>
      </c>
      <c r="G14" s="83">
        <f>MIN(_xll.ohPack(Data!$Q$4:INDEX(ONFwd1Y,MATCH(E14+1,SettlementDates,1),1)))</f>
        <v>-1.3608816949739477E-3</v>
      </c>
      <c r="H14" s="54">
        <f t="shared" si="4"/>
        <v>-2E-3</v>
      </c>
      <c r="I14" s="83">
        <f>MAX(_xll.ohPack(Data!$Q$4:INDEX(ONFwd1Y,MATCH(E14+1,SettlementDates,1),1)))</f>
        <v>1.3529493212161015E-2</v>
      </c>
      <c r="J14" s="54">
        <f t="shared" si="2"/>
        <v>1.4999999999999999E-2</v>
      </c>
      <c r="K14" s="83">
        <f t="shared" si="3"/>
        <v>2.5000000000000001E-3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4" ht="12" hidden="1" outlineLevel="1" x14ac:dyDescent="0.25">
      <c r="A15" s="170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53513</v>
      </c>
      <c r="F15" s="77">
        <f t="shared" si="1"/>
        <v>36</v>
      </c>
      <c r="G15" s="83">
        <f>MIN(_xll.ohPack(Data!$Q$4:INDEX(ONFwd1Y,MATCH(E15+1,SettlementDates,1),1)))</f>
        <v>-1.3608816949739477E-3</v>
      </c>
      <c r="H15" s="54">
        <f t="shared" si="4"/>
        <v>-2E-3</v>
      </c>
      <c r="I15" s="83">
        <f>MAX(_xll.ohPack(Data!$Q$4:INDEX(ONFwd1Y,MATCH(E15+1,SettlementDates,1),1)))</f>
        <v>1.3529493212161015E-2</v>
      </c>
      <c r="J15" s="54">
        <f t="shared" si="2"/>
        <v>1.4999999999999999E-2</v>
      </c>
      <c r="K15" s="83">
        <f t="shared" si="3"/>
        <v>2.5000000000000001E-3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4" ht="12" hidden="1" outlineLevel="1" x14ac:dyDescent="0.25">
      <c r="A16" s="171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64471</v>
      </c>
      <c r="F16" s="81">
        <f t="shared" si="1"/>
        <v>60</v>
      </c>
      <c r="G16" s="84">
        <f>MIN(_xll.ohPack(Data!$Q$4:INDEX(ONFwd1Y,MATCH(E16+1,SettlementDates,1),1)))</f>
        <v>-1.3608816949739477E-3</v>
      </c>
      <c r="H16" s="55">
        <f t="shared" si="4"/>
        <v>-2E-3</v>
      </c>
      <c r="I16" s="84">
        <f>MAX(_xll.ohPack(Data!$Q$4:INDEX(ONFwd1Y,MATCH(E16+1,SettlementDates,1),1)))</f>
        <v>1.3529493212161015E-2</v>
      </c>
      <c r="J16" s="55">
        <f t="shared" si="2"/>
        <v>1.4999999999999999E-2</v>
      </c>
      <c r="K16" s="84">
        <f t="shared" si="3"/>
        <v>2.5000000000000001E-3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29" collapsed="1" x14ac:dyDescent="0.2">
      <c r="R17" s="63"/>
      <c r="S17" s="63"/>
      <c r="T17" s="63"/>
      <c r="U17" s="63"/>
      <c r="V17" s="63"/>
    </row>
    <row r="18" spans="3:29" x14ac:dyDescent="0.2">
      <c r="C18" s="62"/>
      <c r="M18" s="109" t="s">
        <v>143</v>
      </c>
      <c r="P18" s="63"/>
      <c r="Q18" s="63"/>
      <c r="R18" s="63"/>
      <c r="S18" s="63"/>
      <c r="T18" s="63"/>
      <c r="V18" s="63"/>
    </row>
    <row r="19" spans="3:29" x14ac:dyDescent="0.2">
      <c r="M19" s="101"/>
      <c r="P19" s="63"/>
      <c r="Q19" s="63"/>
      <c r="R19" s="63"/>
      <c r="S19" s="63"/>
      <c r="T19" s="63"/>
      <c r="V19" s="63"/>
    </row>
    <row r="20" spans="3:29" x14ac:dyDescent="0.2">
      <c r="P20" s="63"/>
      <c r="Q20" s="63"/>
      <c r="R20" s="63"/>
      <c r="S20" s="63"/>
      <c r="T20" s="63"/>
      <c r="U20" s="63"/>
      <c r="V20" s="63"/>
      <c r="Y20" s="63"/>
    </row>
    <row r="21" spans="3:29" ht="13.5" x14ac:dyDescent="0.2">
      <c r="M21" s="90" t="s">
        <v>138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29" x14ac:dyDescent="0.2">
      <c r="J22" s="62"/>
      <c r="K22" s="122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  <c r="AC22" s="104" t="s">
        <v>159</v>
      </c>
    </row>
    <row r="23" spans="3:29" x14ac:dyDescent="0.2">
      <c r="J23" s="62"/>
      <c r="K23" s="62"/>
      <c r="L23" s="62"/>
      <c r="M23" s="93" t="s">
        <v>146</v>
      </c>
      <c r="N23" s="93" t="s">
        <v>30</v>
      </c>
      <c r="O23" s="93" t="str">
        <f t="shared" ref="O23:O35" si="6">LEFT(N23,LEN(N23)-1)+12&amp;"M"</f>
        <v>13M</v>
      </c>
      <c r="P23" s="93" t="str">
        <f t="shared" ref="P23:P35" si="7">Currency&amp;LEFT(N23,LEN(N23)-1)&amp;"x"&amp;LEFT(O23,LEN(O23)-1)&amp;"F"&amp;QuoteSuffix</f>
        <v>EUR1x13F_Quote</v>
      </c>
      <c r="Q23" s="172"/>
      <c r="R23" s="105">
        <f>_xll.qlInterestRateIndexFixingDate(Index1Y,S23)</f>
        <v>42585</v>
      </c>
      <c r="S23" s="105">
        <f>_xll.qlCalendarAdvance(Calendar,SettlementDate,N23,"mf",TRUE)</f>
        <v>42587</v>
      </c>
      <c r="T23" s="105">
        <f>_xll.qlCalendarAdvance(Calendar,SettlementDate,O23,"mf",TRUE)</f>
        <v>42954</v>
      </c>
      <c r="U23" s="96">
        <f>_xll.qlIndexFixing(Index1Y,R23,TRUE,_xll.ohTrigger(Trigger,Trigger1Y,InterestRatesTrigger))</f>
        <v>-4.9000000000006276E-4</v>
      </c>
      <c r="V23" s="96">
        <f>IFERROR(_xll.qlQuoteValue(P23,_xll.ohTrigger(Trigger,Trigger1Y,InterestRatesTrigger)),NA())</f>
        <v>-4.8999999999999998E-4</v>
      </c>
      <c r="W23" s="93" t="b">
        <f>NOT(ISERROR(V23))</f>
        <v>1</v>
      </c>
      <c r="X23" s="125">
        <f>(U23-V23)*10000</f>
        <v>-6.2775305786910707E-13</v>
      </c>
      <c r="Y23" s="133" t="b">
        <f>ABS(X23/10000)&lt;=ABS('General Settings'!$D$33)</f>
        <v>1</v>
      </c>
      <c r="AA23" s="62" t="e">
        <f t="array" ref="AA23:AA35">NA()</f>
        <v>#N/A</v>
      </c>
      <c r="AC23" s="93" t="str">
        <f t="array" ref="AC23:AC82">_xll.ohGroupList("EUR1Y_instruments",Trigger1Y)</f>
        <v>EUR3MD_SYNTH1Y_Quote</v>
      </c>
    </row>
    <row r="24" spans="3:29" x14ac:dyDescent="0.2">
      <c r="M24" s="94" t="s">
        <v>146</v>
      </c>
      <c r="N24" s="94" t="s">
        <v>63</v>
      </c>
      <c r="O24" s="94" t="str">
        <f t="shared" si="6"/>
        <v>14M</v>
      </c>
      <c r="P24" s="94" t="str">
        <f t="shared" si="7"/>
        <v>EUR2x14F_Quote</v>
      </c>
      <c r="Q24" s="174"/>
      <c r="R24" s="106">
        <f>_xll.qlInterestRateIndexFixingDate(Index1Y,S24)</f>
        <v>42614</v>
      </c>
      <c r="S24" s="106">
        <f>_xll.qlCalendarAdvance(Calendar,SettlementDate,N24,"mf",TRUE)</f>
        <v>42618</v>
      </c>
      <c r="T24" s="106">
        <f>_xll.qlCalendarAdvance(Calendar,SettlementDate,O24,"mf",TRUE)</f>
        <v>42983</v>
      </c>
      <c r="U24" s="97">
        <f>_xll.qlIndexFixing(Index1Y,R24,TRUE,_xll.ohTrigger(Trigger,Trigger1Y,InterestRatesTrigger))</f>
        <v>-5.4999999999982537E-4</v>
      </c>
      <c r="V24" s="97">
        <f>IFERROR(_xll.qlQuoteValue(P24,_xll.ohTrigger(Trigger,Trigger1Y,InterestRatesTrigger)),NA())</f>
        <v>-5.5000000000000003E-4</v>
      </c>
      <c r="W24" s="94" t="b">
        <f t="shared" ref="W24:W35" si="8">NOT(ISERROR(V24))</f>
        <v>1</v>
      </c>
      <c r="X24" s="124">
        <f t="shared" ref="X24:X35" si="9">(U24-V24)*10000</f>
        <v>1.7466496998741476E-12</v>
      </c>
      <c r="Y24" s="133" t="b">
        <f>ABS(X24/10000)&lt;=ABS('General Settings'!$D$33)</f>
        <v>1</v>
      </c>
      <c r="AA24" s="62" t="e">
        <v>#N/A</v>
      </c>
      <c r="AC24" s="94" t="str">
        <v>EUR6MD_SYNTH1Y_Quote</v>
      </c>
    </row>
    <row r="25" spans="3:29" x14ac:dyDescent="0.2">
      <c r="M25" s="94" t="s">
        <v>146</v>
      </c>
      <c r="N25" s="94" t="s">
        <v>31</v>
      </c>
      <c r="O25" s="94" t="str">
        <f t="shared" si="6"/>
        <v>15M</v>
      </c>
      <c r="P25" s="94" t="str">
        <f t="shared" si="7"/>
        <v>EUR3x15F_Quote</v>
      </c>
      <c r="Q25" s="174"/>
      <c r="R25" s="106">
        <f>_xll.qlInterestRateIndexFixingDate(Index1Y,S25)</f>
        <v>42646</v>
      </c>
      <c r="S25" s="106">
        <f>_xll.qlCalendarAdvance(Calendar,SettlementDate,N25,"mf",TRUE)</f>
        <v>42648</v>
      </c>
      <c r="T25" s="106">
        <f>_xll.qlCalendarAdvance(Calendar,SettlementDate,O25,"mf",TRUE)</f>
        <v>43013</v>
      </c>
      <c r="U25" s="97">
        <f>_xll.qlIndexFixing(Index1Y,R25,TRUE,_xll.ohTrigger(Trigger,Trigger1Y,InterestRatesTrigger))</f>
        <v>-6.0000000000020768E-4</v>
      </c>
      <c r="V25" s="97">
        <f>IFERROR(_xll.qlQuoteValue(P25,_xll.ohTrigger(Trigger,Trigger1Y,InterestRatesTrigger)),NA())</f>
        <v>-6.0000000000000006E-4</v>
      </c>
      <c r="W25" s="94" t="b">
        <f t="shared" si="8"/>
        <v>1</v>
      </c>
      <c r="X25" s="124">
        <f t="shared" si="9"/>
        <v>-2.076247160309741E-12</v>
      </c>
      <c r="Y25" s="133" t="b">
        <f>ABS(X25/10000)&lt;=ABS('General Settings'!$D$33)</f>
        <v>1</v>
      </c>
      <c r="AA25" s="62" t="e">
        <v>#N/A</v>
      </c>
      <c r="AC25" s="94" t="str">
        <v>EUR9MD_SYNTH1Y_Quote</v>
      </c>
    </row>
    <row r="26" spans="3:29" x14ac:dyDescent="0.2">
      <c r="M26" s="94" t="s">
        <v>146</v>
      </c>
      <c r="N26" s="94" t="s">
        <v>64</v>
      </c>
      <c r="O26" s="94" t="str">
        <f t="shared" si="6"/>
        <v>16M</v>
      </c>
      <c r="P26" s="94" t="str">
        <f t="shared" si="7"/>
        <v>EUR4x16F_Quote</v>
      </c>
      <c r="Q26" s="174"/>
      <c r="R26" s="106">
        <f>_xll.qlInterestRateIndexFixingDate(Index1Y,S26)</f>
        <v>42677</v>
      </c>
      <c r="S26" s="106">
        <f>_xll.qlCalendarAdvance(Calendar,SettlementDate,N26,"mf",TRUE)</f>
        <v>42681</v>
      </c>
      <c r="T26" s="106">
        <f>_xll.qlCalendarAdvance(Calendar,SettlementDate,O26,"mf",TRUE)</f>
        <v>43045</v>
      </c>
      <c r="U26" s="97">
        <f>_xll.qlIndexFixing(Index1Y,R26,TRUE,_xll.ohTrigger(Trigger,Trigger1Y,InterestRatesTrigger))</f>
        <v>-6.2999999984354336E-4</v>
      </c>
      <c r="V26" s="97">
        <f>IFERROR(_xll.qlQuoteValue(P26,_xll.ohTrigger(Trigger,Trigger1Y,InterestRatesTrigger)),NA())</f>
        <v>-6.3000000000000003E-4</v>
      </c>
      <c r="W26" s="94" t="b">
        <f t="shared" si="8"/>
        <v>1</v>
      </c>
      <c r="X26" s="124">
        <f t="shared" si="9"/>
        <v>1.5645666186225871E-9</v>
      </c>
      <c r="Y26" s="133" t="b">
        <f>ABS(X26/10000)&lt;=ABS('General Settings'!$D$33)</f>
        <v>1</v>
      </c>
      <c r="AA26" s="62" t="e">
        <v>#N/A</v>
      </c>
      <c r="AC26" s="94" t="str">
        <v>EUR1YD_SYNTH1Y_Quote</v>
      </c>
    </row>
    <row r="27" spans="3:29" x14ac:dyDescent="0.2">
      <c r="M27" s="94" t="s">
        <v>146</v>
      </c>
      <c r="N27" s="94" t="s">
        <v>65</v>
      </c>
      <c r="O27" s="94" t="str">
        <f t="shared" si="6"/>
        <v>17M</v>
      </c>
      <c r="P27" s="94" t="str">
        <f t="shared" si="7"/>
        <v>EUR5x17F_Quote</v>
      </c>
      <c r="Q27" s="174"/>
      <c r="R27" s="106">
        <f>_xll.qlInterestRateIndexFixingDate(Index1Y,S27)</f>
        <v>42705</v>
      </c>
      <c r="S27" s="106">
        <f>_xll.qlCalendarAdvance(Calendar,SettlementDate,N27,"mf",TRUE)</f>
        <v>42709</v>
      </c>
      <c r="T27" s="106">
        <f>_xll.qlCalendarAdvance(Calendar,SettlementDate,O27,"mf",TRUE)</f>
        <v>43074</v>
      </c>
      <c r="U27" s="97">
        <f>_xll.qlIndexFixing(Index1Y,R27,TRUE,_xll.ohTrigger(Trigger,Trigger1Y,InterestRatesTrigger))</f>
        <v>-6.7000000000006399E-4</v>
      </c>
      <c r="V27" s="97">
        <f>IFERROR(_xll.qlQuoteValue(P27,_xll.ohTrigger(Trigger,Trigger1Y,InterestRatesTrigger)),NA())</f>
        <v>-6.7000000000000002E-4</v>
      </c>
      <c r="W27" s="94" t="b">
        <f t="shared" si="8"/>
        <v>1</v>
      </c>
      <c r="X27" s="124">
        <f t="shared" si="9"/>
        <v>-6.3967928176644762E-13</v>
      </c>
      <c r="Y27" s="133" t="b">
        <f>ABS(X27/10000)&lt;=ABS('General Settings'!$D$33)</f>
        <v>1</v>
      </c>
      <c r="AA27" s="62" t="e">
        <v>#N/A</v>
      </c>
      <c r="AC27" s="94" t="str">
        <v>EUR1x13F_Quote</v>
      </c>
    </row>
    <row r="28" spans="3:29" x14ac:dyDescent="0.2">
      <c r="M28" s="94" t="s">
        <v>146</v>
      </c>
      <c r="N28" s="94" t="s">
        <v>32</v>
      </c>
      <c r="O28" s="94" t="str">
        <f t="shared" si="6"/>
        <v>18M</v>
      </c>
      <c r="P28" s="94" t="str">
        <f t="shared" si="7"/>
        <v>EUR6x18F_Quote</v>
      </c>
      <c r="Q28" s="174"/>
      <c r="R28" s="106">
        <f>_xll.qlInterestRateIndexFixingDate(Index1Y,S28)</f>
        <v>42738</v>
      </c>
      <c r="S28" s="106">
        <f>_xll.qlCalendarAdvance(Calendar,SettlementDate,N28,"mf",TRUE)</f>
        <v>42740</v>
      </c>
      <c r="T28" s="106">
        <f>_xll.qlCalendarAdvance(Calendar,SettlementDate,O28,"mf",TRUE)</f>
        <v>43105</v>
      </c>
      <c r="U28" s="97">
        <f>_xll.qlIndexFixing(Index1Y,R28,TRUE,_xll.ohTrigger(Trigger,Trigger1Y,InterestRatesTrigger))</f>
        <v>-6.9000000000107105E-4</v>
      </c>
      <c r="V28" s="97">
        <f>IFERROR(_xll.qlQuoteValue(P28,_xll.ohTrigger(Trigger,Trigger1Y,InterestRatesTrigger)),NA())</f>
        <v>-6.9000000000000008E-4</v>
      </c>
      <c r="W28" s="94" t="b">
        <f t="shared" si="8"/>
        <v>1</v>
      </c>
      <c r="X28" s="124">
        <f t="shared" si="9"/>
        <v>-1.0709749059811813E-11</v>
      </c>
      <c r="Y28" s="133" t="b">
        <f>ABS(X28/10000)&lt;=ABS('General Settings'!$D$33)</f>
        <v>1</v>
      </c>
      <c r="AA28" s="62" t="e">
        <v>#N/A</v>
      </c>
      <c r="AC28" s="94" t="str">
        <v>EUR2x14F_Quote</v>
      </c>
    </row>
    <row r="29" spans="3:29" x14ac:dyDescent="0.2">
      <c r="M29" s="94" t="s">
        <v>146</v>
      </c>
      <c r="N29" s="94" t="s">
        <v>66</v>
      </c>
      <c r="O29" s="94" t="str">
        <f t="shared" si="6"/>
        <v>19M</v>
      </c>
      <c r="P29" s="94" t="str">
        <f t="shared" si="7"/>
        <v>EUR7x19F_Quote</v>
      </c>
      <c r="Q29" s="174"/>
      <c r="R29" s="106">
        <f>_xll.qlInterestRateIndexFixingDate(Index1Y,S29)</f>
        <v>42768</v>
      </c>
      <c r="S29" s="106">
        <f>_xll.qlCalendarAdvance(Calendar,SettlementDate,N29,"mf",TRUE)</f>
        <v>42772</v>
      </c>
      <c r="T29" s="106">
        <f>_xll.qlCalendarAdvance(Calendar,SettlementDate,O29,"mf",TRUE)</f>
        <v>43136</v>
      </c>
      <c r="U29" s="97">
        <f>_xll.qlIndexFixing(Index1Y,R29,TRUE,_xll.ohTrigger(Trigger,Trigger1Y,InterestRatesTrigger))</f>
        <v>-7.1000000026050149E-4</v>
      </c>
      <c r="V29" s="97">
        <f>IFERROR(_xll.qlQuoteValue(P29,_xll.ohTrigger(Trigger,Trigger1Y,InterestRatesTrigger)),NA())</f>
        <v>-7.1000000000000013E-4</v>
      </c>
      <c r="W29" s="94" t="b">
        <f t="shared" si="8"/>
        <v>1</v>
      </c>
      <c r="X29" s="124">
        <f t="shared" si="9"/>
        <v>-2.605013644033094E-9</v>
      </c>
      <c r="Y29" s="133" t="b">
        <f>ABS(X29/10000)&lt;=ABS('General Settings'!$D$33)</f>
        <v>1</v>
      </c>
      <c r="AA29" s="62" t="e">
        <v>#N/A</v>
      </c>
      <c r="AC29" s="94" t="str">
        <v>EUR3x15F_Quote</v>
      </c>
    </row>
    <row r="30" spans="3:29" x14ac:dyDescent="0.2">
      <c r="M30" s="94" t="s">
        <v>146</v>
      </c>
      <c r="N30" s="94" t="s">
        <v>67</v>
      </c>
      <c r="O30" s="94" t="str">
        <f t="shared" si="6"/>
        <v>20M</v>
      </c>
      <c r="P30" s="94" t="str">
        <f t="shared" si="7"/>
        <v>EUR8x20F_Quote</v>
      </c>
      <c r="Q30" s="174"/>
      <c r="R30" s="106">
        <f>_xll.qlInterestRateIndexFixingDate(Index1Y,S30)</f>
        <v>42796</v>
      </c>
      <c r="S30" s="106">
        <f>_xll.qlCalendarAdvance(Calendar,SettlementDate,N30,"mf",TRUE)</f>
        <v>42800</v>
      </c>
      <c r="T30" s="106">
        <f>_xll.qlCalendarAdvance(Calendar,SettlementDate,O30,"mf",TRUE)</f>
        <v>43164</v>
      </c>
      <c r="U30" s="97">
        <f>_xll.qlIndexFixing(Index1Y,R30,TRUE,_xll.ohTrigger(Trigger,Trigger1Y,InterestRatesTrigger))</f>
        <v>-7.1999999998840114E-4</v>
      </c>
      <c r="V30" s="97">
        <f>IFERROR(_xll.qlQuoteValue(P30,_xll.ohTrigger(Trigger,Trigger1Y,InterestRatesTrigger)),NA())</f>
        <v>-7.2000000000000005E-4</v>
      </c>
      <c r="W30" s="94" t="b">
        <f t="shared" si="8"/>
        <v>1</v>
      </c>
      <c r="X30" s="124">
        <f t="shared" si="9"/>
        <v>1.1598903261467175E-10</v>
      </c>
      <c r="Y30" s="133" t="b">
        <f>ABS(X30/10000)&lt;=ABS('General Settings'!$D$33)</f>
        <v>1</v>
      </c>
      <c r="AA30" s="62" t="e">
        <v>#N/A</v>
      </c>
      <c r="AC30" s="94" t="str">
        <v>EUR4x16F_Quote</v>
      </c>
    </row>
    <row r="31" spans="3:29" x14ac:dyDescent="0.2">
      <c r="M31" s="94" t="s">
        <v>146</v>
      </c>
      <c r="N31" s="94" t="s">
        <v>68</v>
      </c>
      <c r="O31" s="94" t="str">
        <f t="shared" si="6"/>
        <v>21M</v>
      </c>
      <c r="P31" s="94" t="str">
        <f t="shared" si="7"/>
        <v>EUR9x21F_Quote</v>
      </c>
      <c r="Q31" s="174"/>
      <c r="R31" s="106">
        <f>_xll.qlInterestRateIndexFixingDate(Index1Y,S31)</f>
        <v>42828</v>
      </c>
      <c r="S31" s="106">
        <f>_xll.qlCalendarAdvance(Calendar,SettlementDate,N31,"mf",TRUE)</f>
        <v>42830</v>
      </c>
      <c r="T31" s="106">
        <f>_xll.qlCalendarAdvance(Calendar,SettlementDate,O31,"mf",TRUE)</f>
        <v>43195</v>
      </c>
      <c r="U31" s="97">
        <f>_xll.qlIndexFixing(Index1Y,R31,TRUE,_xll.ohTrigger(Trigger,Trigger1Y,InterestRatesTrigger))</f>
        <v>-7.3000000000012855E-4</v>
      </c>
      <c r="V31" s="97">
        <f>IFERROR(_xll.qlQuoteValue(P31,_xll.ohTrigger(Trigger,Trigger1Y,InterestRatesTrigger)),NA())</f>
        <v>-7.3000000000000007E-4</v>
      </c>
      <c r="W31" s="94" t="b">
        <f t="shared" si="8"/>
        <v>1</v>
      </c>
      <c r="X31" s="124">
        <f t="shared" si="9"/>
        <v>-1.2847795743953228E-12</v>
      </c>
      <c r="Y31" s="133" t="b">
        <f>ABS(X31/10000)&lt;=ABS('General Settings'!$D$33)</f>
        <v>1</v>
      </c>
      <c r="AA31" s="62" t="e">
        <v>#N/A</v>
      </c>
      <c r="AC31" s="94" t="str">
        <v>EUR5x17F_Quote</v>
      </c>
    </row>
    <row r="32" spans="3:29" x14ac:dyDescent="0.2">
      <c r="M32" s="94" t="s">
        <v>146</v>
      </c>
      <c r="N32" s="94" t="s">
        <v>69</v>
      </c>
      <c r="O32" s="94" t="str">
        <f t="shared" si="6"/>
        <v>22M</v>
      </c>
      <c r="P32" s="94" t="str">
        <f t="shared" si="7"/>
        <v>EUR10x22F_Quote</v>
      </c>
      <c r="Q32" s="174"/>
      <c r="R32" s="106">
        <f>_xll.qlInterestRateIndexFixingDate(Index1Y,S32)</f>
        <v>42858</v>
      </c>
      <c r="S32" s="106">
        <f>_xll.qlCalendarAdvance(Calendar,SettlementDate,N32,"mf",TRUE)</f>
        <v>42860</v>
      </c>
      <c r="T32" s="106">
        <f>_xll.qlCalendarAdvance(Calendar,SettlementDate,O32,"mf",TRUE)</f>
        <v>43227</v>
      </c>
      <c r="U32" s="97">
        <f>_xll.qlIndexFixing(Index1Y,R32,TRUE,_xll.ohTrigger(Trigger,Trigger1Y,InterestRatesTrigger))</f>
        <v>-7.3000000021678727E-4</v>
      </c>
      <c r="V32" s="97">
        <f>IFERROR(_xll.qlQuoteValue(P32,_xll.ohTrigger(Trigger,Trigger1Y,InterestRatesTrigger)),NA())</f>
        <v>-7.3000000000000007E-4</v>
      </c>
      <c r="W32" s="94" t="b">
        <f t="shared" si="8"/>
        <v>1</v>
      </c>
      <c r="X32" s="124">
        <f t="shared" si="9"/>
        <v>-2.1678720017043185E-9</v>
      </c>
      <c r="Y32" s="133" t="b">
        <f>ABS(X32/10000)&lt;=ABS('General Settings'!$D$33)</f>
        <v>1</v>
      </c>
      <c r="AA32" s="62" t="e">
        <v>#N/A</v>
      </c>
      <c r="AC32" s="94" t="str">
        <v>EUR6x18F_Quote</v>
      </c>
    </row>
    <row r="33" spans="13:29" x14ac:dyDescent="0.2">
      <c r="M33" s="94" t="s">
        <v>146</v>
      </c>
      <c r="N33" s="94" t="s">
        <v>70</v>
      </c>
      <c r="O33" s="94" t="str">
        <f t="shared" si="6"/>
        <v>23M</v>
      </c>
      <c r="P33" s="94" t="str">
        <f t="shared" si="7"/>
        <v>EUR11x23F_Quote</v>
      </c>
      <c r="Q33" s="174"/>
      <c r="R33" s="106">
        <f>_xll.qlInterestRateIndexFixingDate(Index1Y,S33)</f>
        <v>42887</v>
      </c>
      <c r="S33" s="106">
        <f>_xll.qlCalendarAdvance(Calendar,SettlementDate,N33,"mf",TRUE)</f>
        <v>42891</v>
      </c>
      <c r="T33" s="106">
        <f>_xll.qlCalendarAdvance(Calendar,SettlementDate,O33,"mf",TRUE)</f>
        <v>43256</v>
      </c>
      <c r="U33" s="97">
        <f>_xll.qlIndexFixing(Index1Y,R33,TRUE,_xll.ohTrigger(Trigger,Trigger1Y,InterestRatesTrigger))</f>
        <v>-7.3999999999773032E-4</v>
      </c>
      <c r="V33" s="97">
        <f>IFERROR(_xll.qlQuoteValue(P33,_xll.ohTrigger(Trigger,Trigger1Y,InterestRatesTrigger)),NA())</f>
        <v>-7.400000000000001E-4</v>
      </c>
      <c r="W33" s="94" t="b">
        <f t="shared" si="8"/>
        <v>1</v>
      </c>
      <c r="X33" s="124">
        <f t="shared" si="9"/>
        <v>2.2697772480984035E-11</v>
      </c>
      <c r="Y33" s="133" t="b">
        <f>ABS(X33/10000)&lt;=ABS('General Settings'!$D$33)</f>
        <v>1</v>
      </c>
      <c r="AA33" s="62" t="e">
        <v>#N/A</v>
      </c>
      <c r="AC33" s="94" t="str">
        <v>EUR7x19F_Quote</v>
      </c>
    </row>
    <row r="34" spans="13:29" x14ac:dyDescent="0.2">
      <c r="M34" s="94" t="s">
        <v>146</v>
      </c>
      <c r="N34" s="94" t="s">
        <v>102</v>
      </c>
      <c r="O34" s="94" t="str">
        <f t="shared" si="6"/>
        <v>24M</v>
      </c>
      <c r="P34" s="94" t="str">
        <f t="shared" si="7"/>
        <v>EUR12x24F_Quote</v>
      </c>
      <c r="Q34" s="174"/>
      <c r="R34" s="106">
        <f>_xll.qlInterestRateIndexFixingDate(Index1Y,S34)</f>
        <v>42919</v>
      </c>
      <c r="S34" s="106">
        <f>_xll.qlCalendarAdvance(Calendar,SettlementDate,N34,"mf",TRUE)</f>
        <v>42921</v>
      </c>
      <c r="T34" s="106">
        <f>_xll.qlCalendarAdvance(Calendar,SettlementDate,O34,"mf",TRUE)</f>
        <v>43286</v>
      </c>
      <c r="U34" s="97">
        <f>_xll.qlIndexFixing(Index1Y,R34,TRUE,_xll.ohTrigger(Trigger,Trigger1Y,InterestRatesTrigger))</f>
        <v>-7.4000000000123435E-4</v>
      </c>
      <c r="V34" s="97">
        <f>IFERROR(_xll.qlQuoteValue(P34,_xll.ohTrigger(Trigger,Trigger1Y,InterestRatesTrigger)),NA())</f>
        <v>-7.400000000000001E-4</v>
      </c>
      <c r="W34" s="94" t="b">
        <f t="shared" si="8"/>
        <v>1</v>
      </c>
      <c r="X34" s="124">
        <f t="shared" si="9"/>
        <v>-1.2342557531574982E-11</v>
      </c>
      <c r="Y34" s="133" t="b">
        <f>ABS(X34/10000)&lt;=ABS('General Settings'!$D$33)</f>
        <v>1</v>
      </c>
      <c r="AA34" s="62" t="e">
        <v>#N/A</v>
      </c>
      <c r="AC34" s="94" t="str">
        <v>EUR8x20F_Quote</v>
      </c>
    </row>
    <row r="35" spans="13:29" x14ac:dyDescent="0.2">
      <c r="M35" s="95" t="s">
        <v>146</v>
      </c>
      <c r="N35" s="95" t="s">
        <v>103</v>
      </c>
      <c r="O35" s="95" t="str">
        <f t="shared" si="6"/>
        <v>36M</v>
      </c>
      <c r="P35" s="95" t="str">
        <f t="shared" si="7"/>
        <v>EUR24x36F_Quote</v>
      </c>
      <c r="Q35" s="175"/>
      <c r="R35" s="107">
        <f>_xll.qlInterestRateIndexFixingDate(Index1Y,S35)</f>
        <v>43284</v>
      </c>
      <c r="S35" s="107">
        <f>_xll.qlCalendarAdvance(Calendar,SettlementDate,N35,"mf",TRUE)</f>
        <v>43286</v>
      </c>
      <c r="T35" s="107">
        <f>_xll.qlCalendarAdvance(Calendar,SettlementDate,O35,"mf",TRUE)</f>
        <v>43651</v>
      </c>
      <c r="U35" s="98">
        <f>_xll.qlIndexFixing(Index1Y,R35,TRUE,_xll.ohTrigger(Trigger,Trigger1Y,InterestRatesTrigger))</f>
        <v>-3.4865333444322744E-4</v>
      </c>
      <c r="V35" s="98">
        <f>IFERROR(_xll.qlQuoteValue(P35,_xll.ohTrigger(Trigger,Trigger1Y,InterestRatesTrigger)),NA())</f>
        <v>-4.3000000000000004E-4</v>
      </c>
      <c r="W35" s="95" t="b">
        <f t="shared" si="8"/>
        <v>1</v>
      </c>
      <c r="X35" s="158">
        <f t="shared" si="9"/>
        <v>0.81346665556772613</v>
      </c>
      <c r="Y35" s="134" t="b">
        <f>ABS(X35/10000)&lt;=ABS('General Settings'!$D$33)</f>
        <v>1</v>
      </c>
      <c r="AA35" s="62" t="e">
        <v>#N/A</v>
      </c>
      <c r="AC35" s="94" t="str">
        <v>EUR9x21F_Quote</v>
      </c>
    </row>
    <row r="36" spans="13:29" x14ac:dyDescent="0.2">
      <c r="W36" s="62"/>
      <c r="X36" s="63"/>
      <c r="AC36" s="94" t="str">
        <v>EUR10x22F_Quote</v>
      </c>
    </row>
    <row r="37" spans="13:29" x14ac:dyDescent="0.2">
      <c r="W37" s="62"/>
      <c r="X37" s="63"/>
      <c r="AC37" s="94" t="str">
        <v>EUR11x23F_Quote</v>
      </c>
    </row>
    <row r="38" spans="13:29" x14ac:dyDescent="0.2">
      <c r="W38" s="62"/>
      <c r="X38" s="63"/>
      <c r="AC38" s="94" t="str">
        <v>EUR12x24F_Quote</v>
      </c>
    </row>
    <row r="39" spans="13:29" x14ac:dyDescent="0.2">
      <c r="W39" s="62"/>
      <c r="X39" s="63"/>
      <c r="AC39" s="94" t="str">
        <v>EURAB12EBASIS3Y_Quote</v>
      </c>
    </row>
    <row r="40" spans="13:29" x14ac:dyDescent="0.2">
      <c r="W40" s="62"/>
      <c r="X40" s="63"/>
      <c r="AC40" s="94" t="str">
        <v>EURAB12EBASIS4Y_Quote</v>
      </c>
    </row>
    <row r="41" spans="13:29" x14ac:dyDescent="0.2">
      <c r="W41" s="62"/>
      <c r="X41" s="63"/>
      <c r="AC41" s="94" t="str">
        <v>EURAB12EBASIS5Y_Quote</v>
      </c>
    </row>
    <row r="42" spans="13:29" x14ac:dyDescent="0.2">
      <c r="W42" s="62"/>
      <c r="X42" s="63"/>
      <c r="AC42" s="94" t="str">
        <v>EURAB12EBASIS6Y_Quote</v>
      </c>
    </row>
    <row r="43" spans="13:29" x14ac:dyDescent="0.2">
      <c r="W43" s="62"/>
      <c r="X43" s="63"/>
      <c r="AC43" s="94" t="str">
        <v>EURAB12EBASIS7Y_Quote</v>
      </c>
    </row>
    <row r="44" spans="13:29" x14ac:dyDescent="0.2">
      <c r="W44" s="62"/>
      <c r="X44" s="63"/>
      <c r="AC44" s="94" t="str">
        <v>EURAB12EBASIS8Y_Quote</v>
      </c>
    </row>
    <row r="45" spans="13:29" x14ac:dyDescent="0.2">
      <c r="W45" s="62"/>
      <c r="X45" s="63"/>
      <c r="AC45" s="94" t="str">
        <v>EURAB12EBASIS9Y_Quote</v>
      </c>
    </row>
    <row r="46" spans="13:29" x14ac:dyDescent="0.2">
      <c r="W46" s="62"/>
      <c r="X46" s="63"/>
      <c r="AC46" s="94" t="str">
        <v>EURAB12EBASIS10Y_Quote</v>
      </c>
    </row>
    <row r="47" spans="13:29" x14ac:dyDescent="0.2">
      <c r="W47" s="62"/>
      <c r="X47" s="63"/>
      <c r="AC47" s="94" t="str">
        <v>EURAB12EBASIS12Y_Quote</v>
      </c>
    </row>
    <row r="48" spans="13:29" x14ac:dyDescent="0.2">
      <c r="W48" s="62"/>
      <c r="X48" s="63"/>
      <c r="AC48" s="94" t="str">
        <v>EURAB12EBASIS15Y_Quote</v>
      </c>
    </row>
    <row r="49" spans="23:29" x14ac:dyDescent="0.2">
      <c r="W49" s="62"/>
      <c r="X49" s="63"/>
      <c r="AC49" s="94" t="str">
        <v>EURAB12EBASIS20Y_Quote</v>
      </c>
    </row>
    <row r="50" spans="23:29" x14ac:dyDescent="0.2">
      <c r="W50" s="62"/>
      <c r="X50" s="63"/>
      <c r="AC50" s="94" t="str">
        <v>EURAB12EBASIS25Y_Quote</v>
      </c>
    </row>
    <row r="51" spans="23:29" x14ac:dyDescent="0.2">
      <c r="W51" s="62"/>
      <c r="X51" s="63"/>
      <c r="AC51" s="94" t="str">
        <v>EURAB12EBASIS30Y_Quote</v>
      </c>
    </row>
    <row r="52" spans="23:29" x14ac:dyDescent="0.2">
      <c r="W52" s="62"/>
      <c r="X52" s="63"/>
      <c r="AC52" s="94" t="str">
        <v>EURAB12EBASIS40Y_Quote</v>
      </c>
    </row>
    <row r="53" spans="23:29" x14ac:dyDescent="0.2">
      <c r="W53" s="62"/>
      <c r="X53" s="63"/>
      <c r="AC53" s="94" t="str">
        <v>EURAB12EBASIS50Y_Quote</v>
      </c>
    </row>
    <row r="54" spans="23:29" x14ac:dyDescent="0.2">
      <c r="W54" s="62"/>
      <c r="X54" s="63"/>
      <c r="AC54" s="94" t="str">
        <v>EURAB12EBASIS60Y_Quote</v>
      </c>
    </row>
    <row r="55" spans="23:29" x14ac:dyDescent="0.2">
      <c r="W55" s="62"/>
      <c r="X55" s="63"/>
      <c r="AC55" s="94" t="str">
        <v/>
      </c>
    </row>
    <row r="56" spans="23:29" x14ac:dyDescent="0.2">
      <c r="W56" s="62"/>
      <c r="X56" s="63"/>
      <c r="AC56" s="94" t="str">
        <v/>
      </c>
    </row>
    <row r="57" spans="23:29" x14ac:dyDescent="0.2">
      <c r="W57" s="62"/>
      <c r="X57" s="63"/>
      <c r="AC57" s="94" t="str">
        <v/>
      </c>
    </row>
    <row r="58" spans="23:29" x14ac:dyDescent="0.2">
      <c r="W58" s="62"/>
      <c r="X58" s="63"/>
      <c r="AC58" s="94" t="str">
        <v/>
      </c>
    </row>
    <row r="59" spans="23:29" x14ac:dyDescent="0.2">
      <c r="W59" s="62"/>
      <c r="X59" s="63"/>
      <c r="AC59" s="94" t="str">
        <v/>
      </c>
    </row>
    <row r="60" spans="23:29" x14ac:dyDescent="0.2">
      <c r="W60" s="62"/>
      <c r="X60" s="63"/>
      <c r="AC60" s="94" t="str">
        <v/>
      </c>
    </row>
    <row r="61" spans="23:29" x14ac:dyDescent="0.2">
      <c r="W61" s="62"/>
      <c r="X61" s="63"/>
      <c r="AC61" s="94" t="str">
        <v/>
      </c>
    </row>
    <row r="62" spans="23:29" x14ac:dyDescent="0.2">
      <c r="W62" s="62"/>
      <c r="X62" s="63"/>
      <c r="AC62" s="94" t="str">
        <v/>
      </c>
    </row>
    <row r="63" spans="23:29" x14ac:dyDescent="0.2">
      <c r="W63" s="62"/>
      <c r="X63" s="63"/>
      <c r="AC63" s="94" t="str">
        <v/>
      </c>
    </row>
    <row r="64" spans="23:29" x14ac:dyDescent="0.2">
      <c r="W64" s="62"/>
      <c r="X64" s="63"/>
      <c r="AC64" s="94" t="str">
        <v/>
      </c>
    </row>
    <row r="65" spans="10:29" x14ac:dyDescent="0.2">
      <c r="W65" s="62"/>
      <c r="X65" s="63"/>
      <c r="AC65" s="94" t="str">
        <v/>
      </c>
    </row>
    <row r="66" spans="10:29" x14ac:dyDescent="0.2">
      <c r="W66" s="62"/>
      <c r="X66" s="63"/>
      <c r="AC66" s="94" t="str">
        <v/>
      </c>
    </row>
    <row r="67" spans="10:29" x14ac:dyDescent="0.2">
      <c r="W67" s="62"/>
      <c r="X67" s="63"/>
      <c r="AC67" s="94" t="str">
        <v/>
      </c>
    </row>
    <row r="68" spans="10:29" x14ac:dyDescent="0.2">
      <c r="W68" s="62"/>
      <c r="X68" s="63"/>
      <c r="AC68" s="94" t="str">
        <v/>
      </c>
    </row>
    <row r="69" spans="10:29" x14ac:dyDescent="0.2">
      <c r="W69" s="62"/>
      <c r="X69" s="63"/>
      <c r="AC69" s="94" t="str">
        <v/>
      </c>
    </row>
    <row r="70" spans="10:29" x14ac:dyDescent="0.2">
      <c r="W70" s="62"/>
      <c r="X70" s="63"/>
      <c r="AC70" s="94" t="str">
        <v/>
      </c>
    </row>
    <row r="71" spans="10:29" x14ac:dyDescent="0.2">
      <c r="J71" s="62"/>
      <c r="K71" s="62"/>
      <c r="L71" s="62"/>
      <c r="W71" s="62"/>
      <c r="X71" s="63"/>
      <c r="AC71" s="94" t="str">
        <v/>
      </c>
    </row>
    <row r="72" spans="10:29" x14ac:dyDescent="0.2">
      <c r="W72" s="62"/>
      <c r="X72" s="63"/>
      <c r="AC72" s="94" t="str">
        <v/>
      </c>
    </row>
    <row r="73" spans="10:29" x14ac:dyDescent="0.2">
      <c r="W73" s="62"/>
      <c r="X73" s="63"/>
      <c r="AC73" s="94" t="str">
        <v/>
      </c>
    </row>
    <row r="74" spans="10:29" x14ac:dyDescent="0.2">
      <c r="W74" s="62"/>
      <c r="X74" s="63"/>
      <c r="AC74" s="94" t="str">
        <v/>
      </c>
    </row>
    <row r="75" spans="10:29" x14ac:dyDescent="0.2">
      <c r="W75" s="62"/>
      <c r="X75" s="63"/>
      <c r="AC75" s="94" t="str">
        <v/>
      </c>
    </row>
    <row r="76" spans="10:29" x14ac:dyDescent="0.2">
      <c r="W76" s="62"/>
      <c r="X76" s="63"/>
      <c r="AC76" s="94" t="str">
        <v/>
      </c>
    </row>
    <row r="77" spans="10:29" x14ac:dyDescent="0.2">
      <c r="W77" s="62"/>
      <c r="X77" s="63"/>
      <c r="AC77" s="94" t="str">
        <v/>
      </c>
    </row>
    <row r="78" spans="10:29" x14ac:dyDescent="0.2">
      <c r="W78" s="62"/>
      <c r="X78" s="63"/>
      <c r="AC78" s="94" t="str">
        <v/>
      </c>
    </row>
    <row r="79" spans="10:29" x14ac:dyDescent="0.2">
      <c r="W79" s="62"/>
      <c r="X79" s="63"/>
      <c r="AC79" s="94" t="str">
        <v/>
      </c>
    </row>
    <row r="80" spans="10:29" x14ac:dyDescent="0.2">
      <c r="W80" s="62"/>
      <c r="X80" s="63"/>
      <c r="AC80" s="94" t="str">
        <v/>
      </c>
    </row>
    <row r="81" spans="23:29" x14ac:dyDescent="0.2">
      <c r="W81" s="62"/>
      <c r="X81" s="63"/>
      <c r="AC81" s="94" t="str">
        <v/>
      </c>
    </row>
    <row r="82" spans="23:29" x14ac:dyDescent="0.2">
      <c r="W82" s="62"/>
      <c r="X82" s="63"/>
      <c r="AC82" s="95" t="str">
        <v/>
      </c>
    </row>
    <row r="83" spans="23:29" x14ac:dyDescent="0.2">
      <c r="W83" s="62"/>
      <c r="X83" s="63"/>
    </row>
    <row r="84" spans="23:29" x14ac:dyDescent="0.2">
      <c r="W84" s="62"/>
      <c r="X84" s="63"/>
    </row>
    <row r="85" spans="23:29" x14ac:dyDescent="0.2">
      <c r="W85" s="62"/>
      <c r="X85" s="63"/>
    </row>
    <row r="86" spans="23:29" x14ac:dyDescent="0.2">
      <c r="W86" s="62"/>
      <c r="X86" s="63"/>
    </row>
    <row r="87" spans="23:29" x14ac:dyDescent="0.2">
      <c r="W87" s="62"/>
      <c r="X87" s="63"/>
    </row>
    <row r="88" spans="23:29" x14ac:dyDescent="0.2">
      <c r="W88" s="62"/>
      <c r="X88" s="63"/>
    </row>
    <row r="89" spans="23:29" x14ac:dyDescent="0.2">
      <c r="W89" s="62"/>
      <c r="X89" s="63"/>
    </row>
    <row r="90" spans="23:29" x14ac:dyDescent="0.2">
      <c r="W90" s="62"/>
      <c r="X90" s="63"/>
    </row>
    <row r="91" spans="23:29" x14ac:dyDescent="0.2">
      <c r="W91" s="62"/>
      <c r="X91" s="63"/>
    </row>
    <row r="92" spans="23:29" x14ac:dyDescent="0.2">
      <c r="W92" s="62"/>
      <c r="X92" s="63"/>
    </row>
    <row r="93" spans="23:29" x14ac:dyDescent="0.2">
      <c r="W93" s="62"/>
      <c r="X93" s="63"/>
    </row>
    <row r="94" spans="23:29" x14ac:dyDescent="0.2">
      <c r="W94" s="62"/>
      <c r="X94" s="63"/>
    </row>
    <row r="95" spans="23:29" x14ac:dyDescent="0.2">
      <c r="W95" s="62"/>
      <c r="X95" s="63"/>
    </row>
    <row r="96" spans="23:29" x14ac:dyDescent="0.2">
      <c r="W96" s="62"/>
      <c r="X96" s="63"/>
    </row>
    <row r="97" spans="23:24" x14ac:dyDescent="0.2">
      <c r="W97" s="62"/>
      <c r="X97" s="63"/>
    </row>
    <row r="98" spans="23:24" x14ac:dyDescent="0.2">
      <c r="W98" s="62"/>
      <c r="X98" s="63"/>
    </row>
    <row r="99" spans="23:24" x14ac:dyDescent="0.2">
      <c r="W99" s="62"/>
      <c r="X99" s="63"/>
    </row>
    <row r="100" spans="23:24" x14ac:dyDescent="0.2">
      <c r="W100" s="62"/>
      <c r="X100" s="63"/>
    </row>
    <row r="101" spans="23:24" x14ac:dyDescent="0.2">
      <c r="W101" s="62"/>
      <c r="X101" s="63"/>
    </row>
    <row r="102" spans="23:24" x14ac:dyDescent="0.2">
      <c r="W102" s="62"/>
      <c r="X102" s="63"/>
    </row>
    <row r="103" spans="23:24" x14ac:dyDescent="0.2">
      <c r="W103" s="62"/>
      <c r="X103" s="63"/>
    </row>
    <row r="104" spans="23:24" x14ac:dyDescent="0.2">
      <c r="W104" s="62"/>
      <c r="X104" s="63"/>
    </row>
    <row r="105" spans="23:24" x14ac:dyDescent="0.2">
      <c r="W105" s="62"/>
      <c r="X105" s="63"/>
    </row>
    <row r="106" spans="23:24" x14ac:dyDescent="0.2">
      <c r="W106" s="62"/>
      <c r="X106" s="63"/>
    </row>
    <row r="107" spans="23:24" x14ac:dyDescent="0.2">
      <c r="W107" s="62"/>
      <c r="X107" s="63"/>
    </row>
    <row r="108" spans="23:24" x14ac:dyDescent="0.2">
      <c r="W108" s="62"/>
      <c r="X108" s="63"/>
    </row>
    <row r="109" spans="23:24" x14ac:dyDescent="0.2">
      <c r="W109" s="62"/>
      <c r="X109" s="63"/>
    </row>
    <row r="110" spans="23:24" x14ac:dyDescent="0.2">
      <c r="W110" s="62"/>
      <c r="X110" s="63"/>
    </row>
    <row r="111" spans="23:24" x14ac:dyDescent="0.2">
      <c r="W111" s="62"/>
      <c r="X111" s="63"/>
    </row>
    <row r="112" spans="23:24" x14ac:dyDescent="0.2">
      <c r="W112" s="62"/>
      <c r="X112" s="63"/>
    </row>
    <row r="113" spans="23:24" x14ac:dyDescent="0.2">
      <c r="W113" s="62"/>
      <c r="X113" s="63"/>
    </row>
    <row r="114" spans="23:24" x14ac:dyDescent="0.2">
      <c r="W114" s="62"/>
      <c r="X114" s="63"/>
    </row>
    <row r="115" spans="23:24" x14ac:dyDescent="0.2">
      <c r="W115" s="62"/>
      <c r="X115" s="63"/>
    </row>
    <row r="116" spans="23:24" x14ac:dyDescent="0.2">
      <c r="W116" s="62"/>
      <c r="X116" s="63"/>
    </row>
    <row r="117" spans="23:24" x14ac:dyDescent="0.2">
      <c r="W117" s="62"/>
      <c r="X117" s="63"/>
    </row>
    <row r="118" spans="23:24" x14ac:dyDescent="0.2">
      <c r="W118" s="62"/>
      <c r="X118" s="63"/>
    </row>
    <row r="119" spans="23:24" x14ac:dyDescent="0.2">
      <c r="W119" s="62"/>
      <c r="X119" s="63"/>
    </row>
    <row r="120" spans="23:24" x14ac:dyDescent="0.2">
      <c r="W120" s="62"/>
      <c r="X120" s="63"/>
    </row>
    <row r="121" spans="23:24" x14ac:dyDescent="0.2">
      <c r="W121" s="62"/>
      <c r="X121" s="63"/>
    </row>
    <row r="122" spans="23:24" x14ac:dyDescent="0.2">
      <c r="W122" s="62"/>
      <c r="X122" s="63"/>
    </row>
    <row r="123" spans="23:24" x14ac:dyDescent="0.2">
      <c r="W123" s="62"/>
      <c r="X123" s="63"/>
    </row>
    <row r="124" spans="23:24" x14ac:dyDescent="0.2">
      <c r="W124" s="62"/>
      <c r="X124" s="63"/>
    </row>
    <row r="125" spans="23:24" x14ac:dyDescent="0.2">
      <c r="W125" s="62"/>
      <c r="X125" s="63"/>
    </row>
    <row r="126" spans="23:24" x14ac:dyDescent="0.2">
      <c r="W126" s="62"/>
      <c r="X126" s="63"/>
    </row>
    <row r="127" spans="23:24" x14ac:dyDescent="0.2">
      <c r="W127" s="62"/>
      <c r="X127" s="63"/>
    </row>
    <row r="128" spans="23:24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43" spans="2:5" x14ac:dyDescent="0.2">
      <c r="B3543" s="87"/>
      <c r="C3543" s="88"/>
      <c r="D3543" s="89"/>
      <c r="E3543" s="89"/>
    </row>
    <row r="3544" spans="2:5" x14ac:dyDescent="0.2">
      <c r="B3544" s="87"/>
      <c r="C3544" s="88"/>
      <c r="D3544" s="89"/>
      <c r="E3544" s="89"/>
    </row>
    <row r="3545" spans="2:5" x14ac:dyDescent="0.2">
      <c r="B3545" s="87"/>
      <c r="C3545" s="88"/>
      <c r="D3545" s="89"/>
      <c r="E3545" s="89"/>
    </row>
    <row r="3546" spans="2:5" x14ac:dyDescent="0.2">
      <c r="B3546" s="87"/>
      <c r="C3546" s="88"/>
      <c r="D3546" s="89"/>
      <c r="E3546" s="89"/>
    </row>
    <row r="3547" spans="2:5" x14ac:dyDescent="0.2">
      <c r="B3547" s="87"/>
      <c r="C3547" s="88"/>
      <c r="D3547" s="89"/>
      <c r="E3547" s="89"/>
    </row>
    <row r="3548" spans="2:5" x14ac:dyDescent="0.2">
      <c r="B3548" s="87"/>
      <c r="C3548" s="88"/>
      <c r="D3548" s="89"/>
      <c r="E3548" s="89"/>
    </row>
    <row r="3549" spans="2:5" x14ac:dyDescent="0.2">
      <c r="B3549" s="87"/>
      <c r="C3549" s="88"/>
      <c r="D3549" s="89"/>
      <c r="E3549" s="89"/>
    </row>
    <row r="3550" spans="2:5" x14ac:dyDescent="0.2">
      <c r="B3550" s="87"/>
      <c r="C3550" s="88"/>
      <c r="D3550" s="89"/>
      <c r="E3550" s="89"/>
    </row>
    <row r="3551" spans="2:5" x14ac:dyDescent="0.2">
      <c r="B3551" s="87"/>
      <c r="C3551" s="88"/>
      <c r="D3551" s="89"/>
      <c r="E3551" s="89"/>
    </row>
    <row r="3552" spans="2:5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35">
    <cfRule type="cellIs" dxfId="6" priority="4" operator="equal">
      <formula>FALSE</formula>
    </cfRule>
  </conditionalFormatting>
  <conditionalFormatting sqref="M23:X23">
    <cfRule type="expression" dxfId="5" priority="3">
      <formula>ISNUMBER(MATCH($P23,$AC$23:$AC$82,0))</formula>
    </cfRule>
  </conditionalFormatting>
  <conditionalFormatting sqref="M24:X34">
    <cfRule type="expression" dxfId="3" priority="2">
      <formula>ISNUMBER(MATCH($P24,$AC$23:$AC$82,0))</formula>
    </cfRule>
  </conditionalFormatting>
  <conditionalFormatting sqref="M35:X35">
    <cfRule type="expression" dxfId="1" priority="1">
      <formula>ISNUMBER(MATCH($P35,$AC$23:$AC$82,0))</formula>
    </cfRule>
  </conditionalFormatting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Q3537"/>
  <sheetViews>
    <sheetView showGridLines="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C1" sqref="C1"/>
    </sheetView>
  </sheetViews>
  <sheetFormatPr defaultRowHeight="11.25" x14ac:dyDescent="0.2"/>
  <cols>
    <col min="1" max="1" width="2.7109375" style="1" customWidth="1"/>
    <col min="2" max="2" width="14.140625" style="1" customWidth="1"/>
    <col min="3" max="3" width="2.7109375" style="1" customWidth="1"/>
    <col min="4" max="4" width="9.85546875" style="1" customWidth="1"/>
    <col min="5" max="5" width="11" style="1" bestFit="1" customWidth="1"/>
    <col min="6" max="6" width="11" style="1" customWidth="1"/>
    <col min="7" max="7" width="2.7109375" style="1" customWidth="1"/>
    <col min="8" max="8" width="10" style="1" bestFit="1" customWidth="1"/>
    <col min="9" max="9" width="11" style="1" bestFit="1" customWidth="1"/>
    <col min="10" max="17" width="11" style="1" customWidth="1"/>
    <col min="18" max="18" width="2.7109375" style="1" customWidth="1"/>
    <col min="19" max="19" width="9.140625" style="1"/>
    <col min="20" max="20" width="10" style="1" bestFit="1" customWidth="1"/>
    <col min="21" max="16384" width="9.140625" style="1"/>
  </cols>
  <sheetData>
    <row r="1" spans="2:17" ht="12" thickBot="1" x14ac:dyDescent="0.25">
      <c r="B1" s="48" t="s">
        <v>46</v>
      </c>
      <c r="C1" s="49"/>
      <c r="K1" s="1" t="s">
        <v>47</v>
      </c>
    </row>
    <row r="2" spans="2:17" x14ac:dyDescent="0.2">
      <c r="F2" s="154" t="str">
        <f>Currency&amp;"ON"</f>
        <v>EURON</v>
      </c>
      <c r="J2" s="141" t="s">
        <v>39</v>
      </c>
      <c r="K2" s="142"/>
      <c r="L2" s="142"/>
      <c r="M2" s="143"/>
      <c r="N2" s="141" t="s">
        <v>40</v>
      </c>
      <c r="O2" s="142"/>
      <c r="P2" s="142"/>
      <c r="Q2" s="143"/>
    </row>
    <row r="3" spans="2:17" s="136" customFormat="1" ht="22.5" customHeight="1" thickBot="1" x14ac:dyDescent="0.3">
      <c r="B3" s="135" t="s">
        <v>41</v>
      </c>
      <c r="D3" s="135" t="s">
        <v>44</v>
      </c>
      <c r="E3" s="137" t="s">
        <v>45</v>
      </c>
      <c r="F3" s="157" t="s">
        <v>39</v>
      </c>
      <c r="H3" s="135" t="s">
        <v>44</v>
      </c>
      <c r="I3" s="137" t="s">
        <v>45</v>
      </c>
      <c r="J3" s="149" t="s">
        <v>30</v>
      </c>
      <c r="K3" s="150" t="s">
        <v>31</v>
      </c>
      <c r="L3" s="150" t="s">
        <v>32</v>
      </c>
      <c r="M3" s="151" t="s">
        <v>33</v>
      </c>
      <c r="N3" s="149" t="s">
        <v>30</v>
      </c>
      <c r="O3" s="152" t="s">
        <v>31</v>
      </c>
      <c r="P3" s="152" t="s">
        <v>32</v>
      </c>
      <c r="Q3" s="153" t="s">
        <v>33</v>
      </c>
    </row>
    <row r="4" spans="2:17" x14ac:dyDescent="0.2">
      <c r="B4" s="38"/>
      <c r="D4" s="41">
        <f>EvaluationDate</f>
        <v>42552</v>
      </c>
      <c r="E4" s="138">
        <f>_xll.qlInterestRateIndexValueDate(IndexON,D4)</f>
        <v>42552</v>
      </c>
      <c r="F4" s="155">
        <f>IFERROR(_xll.qlIndexFixing(IndexON,D4,TRUE,_xll.ohTrigger(RecalcTrigger,TriggerON)),NA())</f>
        <v>-3.7000000000109168E-3</v>
      </c>
      <c r="H4" s="41">
        <f>EvaluationDate</f>
        <v>42552</v>
      </c>
      <c r="I4" s="138">
        <f>_xll.qlInterestRateIndexValueDate(Index1M,$H4)</f>
        <v>42556</v>
      </c>
      <c r="J4" s="144">
        <f>IFERROR(_xll.qlIndexFixing(Index1M,$H4,TRUE,_xll.ohTrigger(_xll.ohTrigger(RecalcTrigger,Trigger1M),Trigger1M)),NA())</f>
        <v>-3.6399999999978025E-3</v>
      </c>
      <c r="K4" s="44">
        <f>IFERROR(_xll.qlIndexFixing(Index3M,H4,TRUE,_xll.ohTrigger(RecalcTrigger,Trigger3M)),NA())</f>
        <v>-2.7850000000001728E-3</v>
      </c>
      <c r="L4" s="44">
        <f>IFERROR(_xll.qlIndexFixing(Index6M,$H4,TRUE,_xll.ohTrigger(RecalcTrigger,Trigger6M)),NA())</f>
        <v>-1.759000000007162E-3</v>
      </c>
      <c r="M4" s="145">
        <f>IFERROR(_xll.qlIndexFixing(Index1Y,$H4,TRUE,_xll.ohTrigger(RecalcTrigger,Trigger1Y)),NA())</f>
        <v>-5.1000000000438141E-4</v>
      </c>
      <c r="N4" s="144">
        <f>IFERROR(_xll.qlIndexFixing(ONIndex1M,I4,TRUE,_xll.ohTrigger(RecalcTrigger,Trigger1M)),NA())</f>
        <v>-3.6471108432500898E-3</v>
      </c>
      <c r="O4" s="44">
        <f>IFERROR(_xll.qlIndexFixing(ONIndex3M,I4,TRUE,_xll.ohTrigger(RecalcTrigger,Trigger3M)),NA())</f>
        <v>-2.6873008777039686E-3</v>
      </c>
      <c r="P4" s="44">
        <f>IFERROR(_xll.qlIndexFixing(ONIndex6M,I4,TRUE,_xll.ohTrigger(RecalcTrigger,Trigger6M)),NA())</f>
        <v>-1.4460871286026133E-3</v>
      </c>
      <c r="Q4" s="145">
        <f>IFERROR(_xll.qlIndexFixing(ONIndex1Y,I4,TRUE,_xll.ohTrigger(RecalcTrigger,Trigger1Y)),NA())</f>
        <v>-4.4102458213401974E-4</v>
      </c>
    </row>
    <row r="5" spans="2:17" x14ac:dyDescent="0.2">
      <c r="B5" s="39" t="s">
        <v>17</v>
      </c>
      <c r="D5" s="42">
        <f>_xll.qlCalendarAdvance(Calendar,$D4,B5,"f",FALSE)</f>
        <v>42555</v>
      </c>
      <c r="E5" s="139">
        <f>_xll.qlInterestRateIndexValueDate(IndexON,D5)</f>
        <v>42555</v>
      </c>
      <c r="F5" s="155">
        <f>IFERROR(_xll.qlIndexFixing(IndexON,D5,TRUE,_xll.ohTrigger(RecalcTrigger,TriggerON)),NA())</f>
        <v>-3.6999999999443034E-3</v>
      </c>
      <c r="H5" s="42">
        <f>_xll.qlCalendarAdvance(Calendar,$H4,B5,"f",FALSE)</f>
        <v>42555</v>
      </c>
      <c r="I5" s="139">
        <f>_xll.qlInterestRateIndexValueDate(Index1M,$H5)</f>
        <v>42557</v>
      </c>
      <c r="J5" s="144">
        <f>IFERROR(_xll.qlIndexFixing(Index1M,$H5,TRUE,_xll.ohTrigger(RecalcTrigger,Trigger1M)),NA())</f>
        <v>-3.6454738087675735E-3</v>
      </c>
      <c r="K5" s="44">
        <f>IFERROR(_xll.qlIndexFixing(Index3M,H5,TRUE,_xll.ohTrigger(RecalcTrigger,Trigger3M)),NA())</f>
        <v>-2.78923581929158E-3</v>
      </c>
      <c r="L5" s="44">
        <f>IFERROR(_xll.qlIndexFixing(Index6M,$H5,TRUE,_xll.ohTrigger(RecalcTrigger,Trigger6M)),NA())</f>
        <v>-1.762493199027423E-3</v>
      </c>
      <c r="M5" s="145">
        <f>IFERROR(_xll.qlIndexFixing(Index1Y,$H5,TRUE,_xll.ohTrigger(RecalcTrigger,Trigger1Y)),NA())</f>
        <v>-5.0897159189677702E-4</v>
      </c>
      <c r="N5" s="144">
        <f>IFERROR(_xll.qlIndexFixing(ONIndex1M,I5,TRUE,_xll.ohTrigger(RecalcTrigger,Trigger1M)),NA())</f>
        <v>-3.6470738950322712E-3</v>
      </c>
      <c r="O5" s="44">
        <f>IFERROR(_xll.qlIndexFixing(ONIndex3M,I5,TRUE,_xll.ohTrigger(RecalcTrigger,Trigger3M)),NA())</f>
        <v>-2.6872808177902385E-3</v>
      </c>
      <c r="P5" s="44">
        <f>IFERROR(_xll.qlIndexFixing(ONIndex6M,I5,TRUE,_xll.ohTrigger(RecalcTrigger,Trigger6M)),NA())</f>
        <v>-1.4460813198224898E-3</v>
      </c>
      <c r="Q5" s="145">
        <f>IFERROR(_xll.qlIndexFixing(ONIndex1Y,I5,TRUE,_xll.ohTrigger(RecalcTrigger,Trigger1Y)),NA())</f>
        <v>-4.4102404176626919E-4</v>
      </c>
    </row>
    <row r="6" spans="2:17" x14ac:dyDescent="0.2">
      <c r="B6" s="39" t="s">
        <v>17</v>
      </c>
      <c r="D6" s="42">
        <f>_xll.qlCalendarAdvance(Calendar,$D5,B6,"f",FALSE)</f>
        <v>42556</v>
      </c>
      <c r="E6" s="139">
        <f>_xll.qlInterestRateIndexValueDate(IndexON,D6)</f>
        <v>42556</v>
      </c>
      <c r="F6" s="155">
        <f>IFERROR(_xll.qlIndexFixing(IndexON,D6,TRUE,_xll.ohTrigger(RecalcTrigger,TriggerON)),NA())</f>
        <v>-3.64777677567929E-3</v>
      </c>
      <c r="H6" s="42">
        <f>_xll.qlCalendarAdvance(Calendar,$H5,B6,"f",FALSE)</f>
        <v>42556</v>
      </c>
      <c r="I6" s="139">
        <f>_xll.qlInterestRateIndexValueDate(Index1M,$H6)</f>
        <v>42558</v>
      </c>
      <c r="J6" s="144">
        <f>IFERROR(_xll.qlIndexFixing(Index1M,$H6,TRUE,_xll.ohTrigger(RecalcTrigger,Trigger1M)),NA())</f>
        <v>-3.6454595830914815E-3</v>
      </c>
      <c r="K6" s="44">
        <f>IFERROR(_xll.qlIndexFixing(Index3M,H6,TRUE,_xll.ohTrigger(RecalcTrigger,Trigger3M)),NA())</f>
        <v>-2.7936494928047727E-3</v>
      </c>
      <c r="L6" s="44">
        <f>IFERROR(_xll.qlIndexFixing(Index6M,$H6,TRUE,_xll.ohTrigger(RecalcTrigger,Trigger6M)),NA())</f>
        <v>-1.7695299617126457E-3</v>
      </c>
      <c r="M6" s="145">
        <f>IFERROR(_xll.qlIndexFixing(Index1Y,$H6,TRUE,_xll.ohTrigger(RecalcTrigger,Trigger1Y)),NA())</f>
        <v>-5.0791814012964302E-4</v>
      </c>
      <c r="N6" s="144">
        <f>IFERROR(_xll.qlIndexFixing(ONIndex1M,I6,TRUE,_xll.ohTrigger(RecalcTrigger,Trigger1M)),NA())</f>
        <v>-3.6471108432101218E-3</v>
      </c>
      <c r="O6" s="44">
        <f>IFERROR(_xll.qlIndexFixing(ONIndex3M,I6,TRUE,_xll.ohTrigger(RecalcTrigger,Trigger3M)),NA())</f>
        <v>-2.6873008777439367E-3</v>
      </c>
      <c r="P6" s="44">
        <f>IFERROR(_xll.qlIndexFixing(ONIndex6M,I6,TRUE,_xll.ohTrigger(RecalcTrigger,Trigger6M)),NA())</f>
        <v>-1.4460871286425814E-3</v>
      </c>
      <c r="Q6" s="145">
        <f>IFERROR(_xll.qlIndexFixing(ONIndex1Y,I6,TRUE,_xll.ohTrigger(RecalcTrigger,Trigger1Y)),NA())</f>
        <v>-4.4102458213401974E-4</v>
      </c>
    </row>
    <row r="7" spans="2:17" x14ac:dyDescent="0.2">
      <c r="B7" s="39" t="s">
        <v>17</v>
      </c>
      <c r="D7" s="42">
        <f>_xll.qlCalendarAdvance(Calendar,$D6,B7,"f",FALSE)</f>
        <v>42557</v>
      </c>
      <c r="E7" s="139">
        <f>_xll.qlInterestRateIndexValueDate(IndexON,D7)</f>
        <v>42557</v>
      </c>
      <c r="F7" s="155">
        <f>IFERROR(_xll.qlIndexFixing(IndexON,D7,TRUE,_xll.ohTrigger(RecalcTrigger,TriggerON)),NA())</f>
        <v>-3.5248197806536652E-3</v>
      </c>
      <c r="H7" s="42">
        <f>_xll.qlCalendarAdvance(Calendar,$H6,B7,"f",FALSE)</f>
        <v>42557</v>
      </c>
      <c r="I7" s="139">
        <f>_xll.qlInterestRateIndexValueDate(Index1M,$H7)</f>
        <v>42559</v>
      </c>
      <c r="J7" s="144">
        <f>IFERROR(_xll.qlIndexFixing(Index1M,$H7,TRUE,_xll.ohTrigger(RecalcTrigger,Trigger1M)),NA())</f>
        <v>-3.6454432481222978E-3</v>
      </c>
      <c r="K7" s="44">
        <f>IFERROR(_xll.qlIndexFixing(Index3M,H7,TRUE,_xll.ohTrigger(RecalcTrigger,Trigger3M)),NA())</f>
        <v>-2.805311976577388E-3</v>
      </c>
      <c r="L7" s="44">
        <f>IFERROR(_xll.qlIndexFixing(Index6M,$H7,TRUE,_xll.ohTrigger(RecalcTrigger,Trigger6M)),NA())</f>
        <v>-1.7712854164429457E-3</v>
      </c>
      <c r="M7" s="145">
        <f>IFERROR(_xll.qlIndexFixing(Index1Y,$H7,TRUE,_xll.ohTrigger(RecalcTrigger,Trigger1Y)),NA())</f>
        <v>-5.043061676273901E-4</v>
      </c>
      <c r="N7" s="144">
        <f>IFERROR(_xll.qlIndexFixing(ONIndex1M,I7,TRUE,_xll.ohTrigger(RecalcTrigger,Trigger1M)),NA())</f>
        <v>-3.647018986208117E-3</v>
      </c>
      <c r="O7" s="44">
        <f>IFERROR(_xll.qlIndexFixing(ONIndex3M,I7,TRUE,_xll.ohTrigger(RecalcTrigger,Trigger3M)),NA())</f>
        <v>-2.6873008776640006E-3</v>
      </c>
      <c r="P7" s="44">
        <f>IFERROR(_xll.qlIndexFixing(ONIndex6M,I7,TRUE,_xll.ohTrigger(RecalcTrigger,Trigger6M)),NA())</f>
        <v>-1.4460871286026133E-3</v>
      </c>
      <c r="Q7" s="145">
        <f>IFERROR(_xll.qlIndexFixing(ONIndex1Y,I7,TRUE,_xll.ohTrigger(RecalcTrigger,Trigger1Y)),NA())</f>
        <v>-4.4102458205408368E-4</v>
      </c>
    </row>
    <row r="8" spans="2:17" x14ac:dyDescent="0.2">
      <c r="B8" s="39" t="s">
        <v>17</v>
      </c>
      <c r="D8" s="42">
        <f>_xll.qlCalendarAdvance(Calendar,$D7,B8,"f",FALSE)</f>
        <v>42558</v>
      </c>
      <c r="E8" s="139">
        <f>_xll.qlInterestRateIndexValueDate(IndexON,D8)</f>
        <v>42558</v>
      </c>
      <c r="F8" s="155">
        <f>IFERROR(_xll.qlIndexFixing(IndexON,D8,TRUE,_xll.ohTrigger(RecalcTrigger,TriggerON)),NA())</f>
        <v>-3.3910945173909468E-3</v>
      </c>
      <c r="H8" s="42">
        <f>_xll.qlCalendarAdvance(Calendar,$H7,B8,"f",FALSE)</f>
        <v>42558</v>
      </c>
      <c r="I8" s="139">
        <f>_xll.qlInterestRateIndexValueDate(Index1M,$H8)</f>
        <v>42562</v>
      </c>
      <c r="J8" s="144">
        <f>IFERROR(_xll.qlIndexFixing(Index1M,$H8,TRUE,_xll.ohTrigger(RecalcTrigger,Trigger1M)),NA())</f>
        <v>-3.6512117733978138E-3</v>
      </c>
      <c r="K8" s="44">
        <f>IFERROR(_xll.qlIndexFixing(Index3M,H8,TRUE,_xll.ohTrigger(RecalcTrigger,Trigger3M)),NA())</f>
        <v>-2.8130050920094837E-3</v>
      </c>
      <c r="L8" s="44">
        <f>IFERROR(_xll.qlIndexFixing(Index6M,$H8,TRUE,_xll.ohTrigger(RecalcTrigger,Trigger6M)),NA())</f>
        <v>-1.7801661324269641E-3</v>
      </c>
      <c r="M8" s="145">
        <f>IFERROR(_xll.qlIndexFixing(Index1Y,$H8,TRUE,_xll.ohTrigger(RecalcTrigger,Trigger1Y)),NA())</f>
        <v>-5.0354741899547527E-4</v>
      </c>
      <c r="N8" s="144">
        <f>IFERROR(_xll.qlIndexFixing(ONIndex1M,I8,TRUE,_xll.ohTrigger(RecalcTrigger,Trigger1M)),NA())</f>
        <v>-3.6463842119349721E-3</v>
      </c>
      <c r="O8" s="44">
        <f>IFERROR(_xll.qlIndexFixing(ONIndex3M,I8,TRUE,_xll.ohTrigger(RecalcTrigger,Trigger3M)),NA())</f>
        <v>-2.6873008777439367E-3</v>
      </c>
      <c r="P8" s="44">
        <f>IFERROR(_xll.qlIndexFixing(ONIndex6M,I8,TRUE,_xll.ohTrigger(RecalcTrigger,Trigger6M)),NA())</f>
        <v>-1.4460871286026133E-3</v>
      </c>
      <c r="Q8" s="145">
        <f>IFERROR(_xll.qlIndexFixing(ONIndex1Y,I8,TRUE,_xll.ohTrigger(RecalcTrigger,Trigger1Y)),NA())</f>
        <v>-4.4102458205408368E-4</v>
      </c>
    </row>
    <row r="9" spans="2:17" x14ac:dyDescent="0.2">
      <c r="B9" s="39" t="s">
        <v>17</v>
      </c>
      <c r="D9" s="42">
        <f>_xll.qlCalendarAdvance(Calendar,$D8,B9,"f",FALSE)</f>
        <v>42559</v>
      </c>
      <c r="E9" s="139">
        <f>_xll.qlInterestRateIndexValueDate(IndexON,D9)</f>
        <v>42559</v>
      </c>
      <c r="F9" s="155">
        <f>IFERROR(_xll.qlIndexFixing(IndexON,D9,TRUE,_xll.ohTrigger(RecalcTrigger,TriggerON)),NA())</f>
        <v>-3.2027497311837294E-3</v>
      </c>
      <c r="H9" s="42">
        <f>_xll.qlCalendarAdvance(Calendar,$H8,B9,"f",FALSE)</f>
        <v>42559</v>
      </c>
      <c r="I9" s="139">
        <f>_xll.qlInterestRateIndexValueDate(Index1M,$H9)</f>
        <v>42563</v>
      </c>
      <c r="J9" s="144">
        <f>IFERROR(_xll.qlIndexFixing(Index1M,$H9,TRUE,_xll.ohTrigger(RecalcTrigger,Trigger1M)),NA())</f>
        <v>-3.6531968152977005E-3</v>
      </c>
      <c r="K9" s="44">
        <f>IFERROR(_xll.qlIndexFixing(Index3M,H9,TRUE,_xll.ohTrigger(RecalcTrigger,Trigger3M)),NA())</f>
        <v>-2.8182471709473685E-3</v>
      </c>
      <c r="L9" s="44">
        <f>IFERROR(_xll.qlIndexFixing(Index6M,$H9,TRUE,_xll.ohTrigger(RecalcTrigger,Trigger6M)),NA())</f>
        <v>-1.7837343839492645E-3</v>
      </c>
      <c r="M9" s="145">
        <f>IFERROR(_xll.qlIndexFixing(Index1Y,$H9,TRUE,_xll.ohTrigger(RecalcTrigger,Trigger1Y)),NA())</f>
        <v>-5.0243934633302761E-4</v>
      </c>
      <c r="N9" s="144">
        <f>IFERROR(_xll.qlIndexFixing(ONIndex1M,I9,TRUE,_xll.ohTrigger(RecalcTrigger,Trigger1M)),NA())</f>
        <v>-3.644870282113466E-3</v>
      </c>
      <c r="O9" s="44">
        <f>IFERROR(_xll.qlIndexFixing(ONIndex3M,I9,TRUE,_xll.ohTrigger(RecalcTrigger,Trigger3M)),NA())</f>
        <v>-2.6873008777439367E-3</v>
      </c>
      <c r="P9" s="44">
        <f>IFERROR(_xll.qlIndexFixing(ONIndex6M,I9,TRUE,_xll.ohTrigger(RecalcTrigger,Trigger6M)),NA())</f>
        <v>-1.4460871286026133E-3</v>
      </c>
      <c r="Q9" s="145">
        <f>IFERROR(_xll.qlIndexFixing(ONIndex1Y,I9,TRUE,_xll.ohTrigger(RecalcTrigger,Trigger1Y)),NA())</f>
        <v>-4.4102458213401974E-4</v>
      </c>
    </row>
    <row r="10" spans="2:17" x14ac:dyDescent="0.2">
      <c r="B10" s="39" t="s">
        <v>17</v>
      </c>
      <c r="D10" s="42">
        <f>_xll.qlCalendarAdvance(Calendar,$D9,B10,"f",FALSE)</f>
        <v>42562</v>
      </c>
      <c r="E10" s="139">
        <f>_xll.qlInterestRateIndexValueDate(IndexON,D10)</f>
        <v>42562</v>
      </c>
      <c r="F10" s="155">
        <f>IFERROR(_xll.qlIndexFixing(IndexON,D10,TRUE,_xll.ohTrigger(RecalcTrigger,TriggerON)),NA())</f>
        <v>-3.2086247385443301E-3</v>
      </c>
      <c r="H10" s="42">
        <f>_xll.qlCalendarAdvance(Calendar,$H9,B10,"f",FALSE)</f>
        <v>42562</v>
      </c>
      <c r="I10" s="139">
        <f>_xll.qlInterestRateIndexValueDate(Index1M,$H10)</f>
        <v>42564</v>
      </c>
      <c r="J10" s="144">
        <f>IFERROR(_xll.qlIndexFixing(Index1M,$H10,TRUE,_xll.ohTrigger(RecalcTrigger,Trigger1M)),NA())</f>
        <v>-3.6585168849939172E-3</v>
      </c>
      <c r="K10" s="44">
        <f>IFERROR(_xll.qlIndexFixing(Index3M,H10,TRUE,_xll.ohTrigger(RecalcTrigger,Trigger3M)),NA())</f>
        <v>-2.8236406475470517E-3</v>
      </c>
      <c r="L10" s="44">
        <f>IFERROR(_xll.qlIndexFixing(Index6M,$H10,TRUE,_xll.ohTrigger(RecalcTrigger,Trigger6M)),NA())</f>
        <v>-1.7873111835946436E-3</v>
      </c>
      <c r="M10" s="145">
        <f>IFERROR(_xll.qlIndexFixing(Index1Y,$H10,TRUE,_xll.ohTrigger(RecalcTrigger,Trigger1Y)),NA())</f>
        <v>-5.0133483338200965E-4</v>
      </c>
      <c r="N10" s="144">
        <f>IFERROR(_xll.qlIndexFixing(ONIndex1M,I10,TRUE,_xll.ohTrigger(RecalcTrigger,Trigger1M)),NA())</f>
        <v>-3.6375247102560238E-3</v>
      </c>
      <c r="O10" s="44">
        <f>IFERROR(_xll.qlIndexFixing(ONIndex3M,I10,TRUE,_xll.ohTrigger(RecalcTrigger,Trigger3M)),NA())</f>
        <v>-2.6872808177902385E-3</v>
      </c>
      <c r="P10" s="44">
        <f>IFERROR(_xll.qlIndexFixing(ONIndex6M,I10,TRUE,_xll.ohTrigger(RecalcTrigger,Trigger6M)),NA())</f>
        <v>-1.4460813198224898E-3</v>
      </c>
      <c r="Q10" s="145">
        <f>IFERROR(_xll.qlIndexFixing(ONIndex1Y,I10,TRUE,_xll.ohTrigger(RecalcTrigger,Trigger1Y)),NA())</f>
        <v>-4.4102404177959187E-4</v>
      </c>
    </row>
    <row r="11" spans="2:17" x14ac:dyDescent="0.2">
      <c r="B11" s="39" t="s">
        <v>17</v>
      </c>
      <c r="D11" s="42">
        <f>_xll.qlCalendarAdvance(Calendar,$D10,B11,"f",FALSE)</f>
        <v>42563</v>
      </c>
      <c r="E11" s="139">
        <f>_xll.qlInterestRateIndexValueDate(IndexON,D11)</f>
        <v>42563</v>
      </c>
      <c r="F11" s="155">
        <f>IFERROR(_xll.qlIndexFixing(IndexON,D11,TRUE,_xll.ohTrigger(RecalcTrigger,TriggerON)),NA())</f>
        <v>-3.2797592501854211E-3</v>
      </c>
      <c r="H11" s="42">
        <f>_xll.qlCalendarAdvance(Calendar,$H10,B11,"f",FALSE)</f>
        <v>42563</v>
      </c>
      <c r="I11" s="139">
        <f>_xll.qlInterestRateIndexValueDate(Index1M,$H11)</f>
        <v>42565</v>
      </c>
      <c r="J11" s="144">
        <f>IFERROR(_xll.qlIndexFixing(Index1M,$H11,TRUE,_xll.ohTrigger(RecalcTrigger,Trigger1M)),NA())</f>
        <v>-3.6589330917927154E-3</v>
      </c>
      <c r="K11" s="44">
        <f>IFERROR(_xll.qlIndexFixing(Index3M,H11,TRUE,_xll.ohTrigger(RecalcTrigger,Trigger3M)),NA())</f>
        <v>-2.8291800572575478E-3</v>
      </c>
      <c r="L11" s="44">
        <f>IFERROR(_xll.qlIndexFixing(Index6M,$H11,TRUE,_xll.ohTrigger(RecalcTrigger,Trigger6M)),NA())</f>
        <v>-1.7942816815373585E-3</v>
      </c>
      <c r="M11" s="145">
        <f>IFERROR(_xll.qlIndexFixing(Index1Y,$H11,TRUE,_xll.ohTrigger(RecalcTrigger,Trigger1Y)),NA())</f>
        <v>-5.0023882957780366E-4</v>
      </c>
      <c r="N11" s="144">
        <f>IFERROR(_xll.qlIndexFixing(ONIndex1M,I11,TRUE,_xll.ohTrigger(RecalcTrigger,Trigger1M)),NA())</f>
        <v>-3.6246212531798605E-3</v>
      </c>
      <c r="O11" s="44">
        <f>IFERROR(_xll.qlIndexFixing(ONIndex3M,I11,TRUE,_xll.ohTrigger(RecalcTrigger,Trigger3M)),NA())</f>
        <v>-2.6873008776640006E-3</v>
      </c>
      <c r="P11" s="44">
        <f>IFERROR(_xll.qlIndexFixing(ONIndex6M,I11,TRUE,_xll.ohTrigger(RecalcTrigger,Trigger6M)),NA())</f>
        <v>-1.4460871286026133E-3</v>
      </c>
      <c r="Q11" s="145">
        <f>IFERROR(_xll.qlIndexFixing(ONIndex1Y,I11,TRUE,_xll.ohTrigger(RecalcTrigger,Trigger1Y)),NA())</f>
        <v>-4.4102458209405171E-4</v>
      </c>
    </row>
    <row r="12" spans="2:17" x14ac:dyDescent="0.2">
      <c r="B12" s="39" t="s">
        <v>17</v>
      </c>
      <c r="D12" s="42">
        <f>_xll.qlCalendarAdvance(Calendar,$D11,B12,"f",FALSE)</f>
        <v>42564</v>
      </c>
      <c r="E12" s="139">
        <f>_xll.qlInterestRateIndexValueDate(IndexON,D12)</f>
        <v>42564</v>
      </c>
      <c r="F12" s="155">
        <f>IFERROR(_xll.qlIndexFixing(IndexON,D12,TRUE,_xll.ohTrigger(RecalcTrigger,TriggerON)),NA())</f>
        <v>-3.3066102765078043E-3</v>
      </c>
      <c r="H12" s="42">
        <f>_xll.qlCalendarAdvance(Calendar,$H11,B12,"f",FALSE)</f>
        <v>42564</v>
      </c>
      <c r="I12" s="139">
        <f>_xll.qlInterestRateIndexValueDate(Index1M,$H12)</f>
        <v>42566</v>
      </c>
      <c r="J12" s="144">
        <f>IFERROR(_xll.qlIndexFixing(Index1M,$H12,TRUE,_xll.ohTrigger(RecalcTrigger,Trigger1M)),NA())</f>
        <v>-3.6594237811619331E-3</v>
      </c>
      <c r="K12" s="44">
        <f>IFERROR(_xll.qlIndexFixing(Index3M,H12,TRUE,_xll.ohTrigger(RecalcTrigger,Trigger3M)),NA())</f>
        <v>-2.8431832541708779E-3</v>
      </c>
      <c r="L12" s="44">
        <f>IFERROR(_xll.qlIndexFixing(Index6M,$H12,TRUE,_xll.ohTrigger(RecalcTrigger,Trigger6M)),NA())</f>
        <v>-1.7961710293108567E-3</v>
      </c>
      <c r="M12" s="145">
        <f>IFERROR(_xll.qlIndexFixing(Index1Y,$H12,TRUE,_xll.ohTrigger(RecalcTrigger,Trigger1Y)),NA())</f>
        <v>-4.9674560828847042E-4</v>
      </c>
      <c r="N12" s="144">
        <f>IFERROR(_xll.qlIndexFixing(ONIndex1M,I12,TRUE,_xll.ohTrigger(RecalcTrigger,Trigger1M)),NA())</f>
        <v>-3.6152357682706082E-3</v>
      </c>
      <c r="O12" s="44">
        <f>IFERROR(_xll.qlIndexFixing(ONIndex3M,I12,TRUE,_xll.ohTrigger(RecalcTrigger,Trigger3M)),NA())</f>
        <v>-2.6873008777439367E-3</v>
      </c>
      <c r="P12" s="44">
        <f>IFERROR(_xll.qlIndexFixing(ONIndex6M,I12,TRUE,_xll.ohTrigger(RecalcTrigger,Trigger6M)),NA())</f>
        <v>-1.4460871286425814E-3</v>
      </c>
      <c r="Q12" s="145">
        <f>IFERROR(_xll.qlIndexFixing(ONIndex1Y,I12,TRUE,_xll.ohTrigger(RecalcTrigger,Trigger1Y)),NA())</f>
        <v>-4.4102458209405171E-4</v>
      </c>
    </row>
    <row r="13" spans="2:17" x14ac:dyDescent="0.2">
      <c r="B13" s="39" t="s">
        <v>17</v>
      </c>
      <c r="D13" s="42">
        <f>_xll.qlCalendarAdvance(Calendar,$D12,B13,"f",FALSE)</f>
        <v>42565</v>
      </c>
      <c r="E13" s="139">
        <f>_xll.qlInterestRateIndexValueDate(IndexON,D13)</f>
        <v>42565</v>
      </c>
      <c r="F13" s="155">
        <f>IFERROR(_xll.qlIndexFixing(IndexON,D13,TRUE,_xll.ohTrigger(RecalcTrigger,TriggerON)),NA())</f>
        <v>-3.3364726305373793E-3</v>
      </c>
      <c r="H13" s="42">
        <f>_xll.qlCalendarAdvance(Calendar,$H12,B13,"f",FALSE)</f>
        <v>42565</v>
      </c>
      <c r="I13" s="139">
        <f>_xll.qlInterestRateIndexValueDate(Index1M,$H13)</f>
        <v>42569</v>
      </c>
      <c r="J13" s="144">
        <f>IFERROR(_xll.qlIndexFixing(Index1M,$H13,TRUE,_xll.ohTrigger(RecalcTrigger,Trigger1M)),NA())</f>
        <v>-3.6667408849183803E-3</v>
      </c>
      <c r="K13" s="44">
        <f>IFERROR(_xll.qlIndexFixing(Index3M,H13,TRUE,_xll.ohTrigger(RecalcTrigger,Trigger3M)),NA())</f>
        <v>-2.8526771853920612E-3</v>
      </c>
      <c r="L13" s="44">
        <f>IFERROR(_xll.qlIndexFixing(Index6M,$H13,TRUE,_xll.ohTrigger(RecalcTrigger,Trigger6M)),NA())</f>
        <v>-1.8052810689387405E-3</v>
      </c>
      <c r="M13" s="145">
        <f>IFERROR(_xll.qlIndexFixing(Index1Y,$H13,TRUE,_xll.ohTrigger(RecalcTrigger,Trigger1Y)),NA())</f>
        <v>-4.9604071664468327E-4</v>
      </c>
      <c r="N13" s="144">
        <f>IFERROR(_xll.qlIndexFixing(ONIndex1M,I13,TRUE,_xll.ohTrigger(RecalcTrigger,Trigger1M)),NA())</f>
        <v>-3.6065394241857618E-3</v>
      </c>
      <c r="O13" s="44">
        <f>IFERROR(_xll.qlIndexFixing(ONIndex3M,I13,TRUE,_xll.ohTrigger(RecalcTrigger,Trigger3M)),NA())</f>
        <v>-2.6873008777039686E-3</v>
      </c>
      <c r="P13" s="44">
        <f>IFERROR(_xll.qlIndexFixing(ONIndex6M,I13,TRUE,_xll.ohTrigger(RecalcTrigger,Trigger6M)),NA())</f>
        <v>-1.4460871286026133E-3</v>
      </c>
      <c r="Q13" s="145">
        <f>IFERROR(_xll.qlIndexFixing(ONIndex1Y,I13,TRUE,_xll.ohTrigger(RecalcTrigger,Trigger1Y)),NA())</f>
        <v>-4.4102458209405171E-4</v>
      </c>
    </row>
    <row r="14" spans="2:17" x14ac:dyDescent="0.2">
      <c r="B14" s="39" t="s">
        <v>17</v>
      </c>
      <c r="D14" s="42">
        <f>_xll.qlCalendarAdvance(Calendar,$D13,B14,"f",FALSE)</f>
        <v>42566</v>
      </c>
      <c r="E14" s="139">
        <f>_xll.qlInterestRateIndexValueDate(IndexON,D14)</f>
        <v>42566</v>
      </c>
      <c r="F14" s="155">
        <f>IFERROR(_xll.qlIndexFixing(IndexON,D14,TRUE,_xll.ohTrigger(RecalcTrigger,TriggerON)),NA())</f>
        <v>-3.3911465045388667E-3</v>
      </c>
      <c r="H14" s="42">
        <f>_xll.qlCalendarAdvance(Calendar,$H13,B14,"f",FALSE)</f>
        <v>42566</v>
      </c>
      <c r="I14" s="139">
        <f>_xll.qlInterestRateIndexValueDate(Index1M,$H14)</f>
        <v>42570</v>
      </c>
      <c r="J14" s="144">
        <f>IFERROR(_xll.qlIndexFixing(Index1M,$H14,TRUE,_xll.ohTrigger(RecalcTrigger,Trigger1M)),NA())</f>
        <v>-3.6696617277878854E-3</v>
      </c>
      <c r="K14" s="44">
        <f>IFERROR(_xll.qlIndexFixing(Index3M,H14,TRUE,_xll.ohTrigger(RecalcTrigger,Trigger3M)),NA())</f>
        <v>-2.8588537416602447E-3</v>
      </c>
      <c r="L14" s="44">
        <f>IFERROR(_xll.qlIndexFixing(Index6M,$H14,TRUE,_xll.ohTrigger(RecalcTrigger,Trigger6M)),NA())</f>
        <v>-1.8088834588468547E-3</v>
      </c>
      <c r="M14" s="145">
        <f>IFERROR(_xll.qlIndexFixing(Index1Y,$H14,TRUE,_xll.ohTrigger(RecalcTrigger,Trigger1Y)),NA())</f>
        <v>-4.9506332220280893E-4</v>
      </c>
      <c r="N14" s="144">
        <f>IFERROR(_xll.qlIndexFixing(ONIndex1M,I14,TRUE,_xll.ohTrigger(RecalcTrigger,Trigger1M)),NA())</f>
        <v>-3.5996850583908113E-3</v>
      </c>
      <c r="O14" s="44">
        <f>IFERROR(_xll.qlIndexFixing(ONIndex3M,I14,TRUE,_xll.ohTrigger(RecalcTrigger,Trigger3M)),NA())</f>
        <v>-2.6873008777439367E-3</v>
      </c>
      <c r="P14" s="44">
        <f>IFERROR(_xll.qlIndexFixing(ONIndex6M,I14,TRUE,_xll.ohTrigger(RecalcTrigger,Trigger6M)),NA())</f>
        <v>-1.4460871286026133E-3</v>
      </c>
      <c r="Q14" s="145">
        <f>IFERROR(_xll.qlIndexFixing(ONIndex1Y,I14,TRUE,_xll.ohTrigger(RecalcTrigger,Trigger1Y)),NA())</f>
        <v>-4.4102458209405171E-4</v>
      </c>
    </row>
    <row r="15" spans="2:17" x14ac:dyDescent="0.2">
      <c r="B15" s="39" t="s">
        <v>17</v>
      </c>
      <c r="D15" s="42">
        <f>_xll.qlCalendarAdvance(Calendar,$D14,B15,"f",FALSE)</f>
        <v>42569</v>
      </c>
      <c r="E15" s="139">
        <f>_xll.qlInterestRateIndexValueDate(IndexON,D15)</f>
        <v>42569</v>
      </c>
      <c r="F15" s="155">
        <f>IFERROR(_xll.qlIndexFixing(IndexON,D15,TRUE,_xll.ohTrigger(RecalcTrigger,TriggerON)),NA())</f>
        <v>-3.4258087337324383E-3</v>
      </c>
      <c r="H15" s="42">
        <f>_xll.qlCalendarAdvance(Calendar,$H14,B15,"f",FALSE)</f>
        <v>42569</v>
      </c>
      <c r="I15" s="139">
        <f>_xll.qlInterestRateIndexValueDate(Index1M,$H15)</f>
        <v>42571</v>
      </c>
      <c r="J15" s="144">
        <f>IFERROR(_xll.qlIndexFixing(Index1M,$H15,TRUE,_xll.ohTrigger(RecalcTrigger,Trigger1M)),NA())</f>
        <v>-3.6755905934046399E-3</v>
      </c>
      <c r="K15" s="44">
        <f>IFERROR(_xll.qlIndexFixing(Index3M,H15,TRUE,_xll.ohTrigger(RecalcTrigger,Trigger3M)),NA())</f>
        <v>-2.8651371133558015E-3</v>
      </c>
      <c r="L15" s="44">
        <f>IFERROR(_xll.qlIndexFixing(Index6M,$H15,TRUE,_xll.ohTrigger(RecalcTrigger,Trigger6M)),NA())</f>
        <v>-1.8124856322946409E-3</v>
      </c>
      <c r="M15" s="145">
        <f>IFERROR(_xll.qlIndexFixing(Index1Y,$H15,TRUE,_xll.ohTrigger(RecalcTrigger,Trigger1Y)),NA())</f>
        <v>-4.9412522676684704E-4</v>
      </c>
      <c r="N15" s="144">
        <f>IFERROR(_xll.qlIndexFixing(ONIndex1M,I15,TRUE,_xll.ohTrigger(RecalcTrigger,Trigger1M)),NA())</f>
        <v>-3.5953420487588872E-3</v>
      </c>
      <c r="O15" s="44">
        <f>IFERROR(_xll.qlIndexFixing(ONIndex3M,I15,TRUE,_xll.ohTrigger(RecalcTrigger,Trigger3M)),NA())</f>
        <v>-2.6872808177769159E-3</v>
      </c>
      <c r="P15" s="44">
        <f>IFERROR(_xll.qlIndexFixing(ONIndex6M,I15,TRUE,_xll.ohTrigger(RecalcTrigger,Trigger6M)),NA())</f>
        <v>-1.4460813198224898E-3</v>
      </c>
      <c r="Q15" s="145">
        <f>IFERROR(_xll.qlIndexFixing(ONIndex1Y,I15,TRUE,_xll.ohTrigger(RecalcTrigger,Trigger1Y)),NA())</f>
        <v>-4.4102404176626919E-4</v>
      </c>
    </row>
    <row r="16" spans="2:17" x14ac:dyDescent="0.2">
      <c r="B16" s="39" t="s">
        <v>17</v>
      </c>
      <c r="D16" s="42">
        <f>_xll.qlCalendarAdvance(Calendar,$D15,B16,"f",FALSE)</f>
        <v>42570</v>
      </c>
      <c r="E16" s="139">
        <f>_xll.qlInterestRateIndexValueDate(IndexON,D16)</f>
        <v>42570</v>
      </c>
      <c r="F16" s="155">
        <f>IFERROR(_xll.qlIndexFixing(IndexON,D16,TRUE,_xll.ohTrigger(RecalcTrigger,TriggerON)),NA())</f>
        <v>-3.4118944753869229E-3</v>
      </c>
      <c r="H16" s="42">
        <f>_xll.qlCalendarAdvance(Calendar,$H15,B16,"f",FALSE)</f>
        <v>42570</v>
      </c>
      <c r="I16" s="139">
        <f>_xll.qlInterestRateIndexValueDate(Index1M,$H16)</f>
        <v>42572</v>
      </c>
      <c r="J16" s="144">
        <f>IFERROR(_xll.qlIndexFixing(Index1M,$H16,TRUE,_xll.ohTrigger(RecalcTrigger,Trigger1M)),NA())</f>
        <v>-3.6777852871025529E-3</v>
      </c>
      <c r="K16" s="44">
        <f>IFERROR(_xll.qlIndexFixing(Index3M,H16,TRUE,_xll.ohTrigger(RecalcTrigger,Trigger3M)),NA())</f>
        <v>-2.8715197258443329E-3</v>
      </c>
      <c r="L16" s="44">
        <f>IFERROR(_xll.qlIndexFixing(Index6M,$H16,TRUE,_xll.ohTrigger(RecalcTrigger,Trigger6M)),NA())</f>
        <v>-1.8192070456902346E-3</v>
      </c>
      <c r="M16" s="145">
        <f>IFERROR(_xll.qlIndexFixing(Index1Y,$H16,TRUE,_xll.ohTrigger(RecalcTrigger,Trigger1Y)),NA())</f>
        <v>-4.9323174417800048E-4</v>
      </c>
      <c r="N16" s="144">
        <f>IFERROR(_xll.qlIndexFixing(ONIndex1M,I16,TRUE,_xll.ohTrigger(RecalcTrigger,Trigger1M)),NA())</f>
        <v>-3.6037341847450222E-3</v>
      </c>
      <c r="O16" s="44">
        <f>IFERROR(_xll.qlIndexFixing(ONIndex3M,I16,TRUE,_xll.ohTrigger(RecalcTrigger,Trigger3M)),NA())</f>
        <v>-2.6873008777039686E-3</v>
      </c>
      <c r="P16" s="44">
        <f>IFERROR(_xll.qlIndexFixing(ONIndex6M,I16,TRUE,_xll.ohTrigger(RecalcTrigger,Trigger6M)),NA())</f>
        <v>-1.4460871286026133E-3</v>
      </c>
      <c r="Q16" s="145">
        <f>IFERROR(_xll.qlIndexFixing(ONIndex1Y,I16,TRUE,_xll.ohTrigger(RecalcTrigger,Trigger1Y)),NA())</f>
        <v>-4.4102458213401974E-4</v>
      </c>
    </row>
    <row r="17" spans="2:17" x14ac:dyDescent="0.2">
      <c r="B17" s="39" t="s">
        <v>17</v>
      </c>
      <c r="D17" s="42">
        <f>_xll.qlCalendarAdvance(Calendar,$D16,B17,"f",FALSE)</f>
        <v>42571</v>
      </c>
      <c r="E17" s="139">
        <f>_xll.qlInterestRateIndexValueDate(IndexON,D17)</f>
        <v>42571</v>
      </c>
      <c r="F17" s="155">
        <f>IFERROR(_xll.qlIndexFixing(IndexON,D17,TRUE,_xll.ohTrigger(RecalcTrigger,TriggerON)),NA())</f>
        <v>-3.3817847479555851E-3</v>
      </c>
      <c r="H17" s="42">
        <f>_xll.qlCalendarAdvance(Calendar,$H16,B17,"f",FALSE)</f>
        <v>42571</v>
      </c>
      <c r="I17" s="139">
        <f>_xll.qlInterestRateIndexValueDate(Index1M,$H17)</f>
        <v>42573</v>
      </c>
      <c r="J17" s="144">
        <f>IFERROR(_xll.qlIndexFixing(Index1M,$H17,TRUE,_xll.ohTrigger(RecalcTrigger,Trigger1M)),NA())</f>
        <v>-3.6803414495142099E-3</v>
      </c>
      <c r="K17" s="44">
        <f>IFERROR(_xll.qlIndexFixing(Index3M,H17,TRUE,_xll.ohTrigger(RecalcTrigger,Trigger3M)),NA())</f>
        <v>-2.8868023697933075E-3</v>
      </c>
      <c r="L17" s="44">
        <f>IFERROR(_xll.qlIndexFixing(Index6M,$H17,TRUE,_xll.ohTrigger(RecalcTrigger,Trigger6M)),NA())</f>
        <v>-1.8212312258264146E-3</v>
      </c>
      <c r="M17" s="145">
        <f>IFERROR(_xll.qlIndexFixing(Index1Y,$H17,TRUE,_xll.ohTrigger(RecalcTrigger,Trigger1Y)),NA())</f>
        <v>-4.9060004213506128E-4</v>
      </c>
      <c r="N17" s="144">
        <f>IFERROR(_xll.qlIndexFixing(ONIndex1M,I17,TRUE,_xll.ohTrigger(RecalcTrigger,Trigger1M)),NA())</f>
        <v>-3.615002154342406E-3</v>
      </c>
      <c r="O17" s="44">
        <f>IFERROR(_xll.qlIndexFixing(ONIndex3M,I17,TRUE,_xll.ohTrigger(RecalcTrigger,Trigger3M)),NA())</f>
        <v>-2.6873008777439367E-3</v>
      </c>
      <c r="P17" s="44">
        <f>IFERROR(_xll.qlIndexFixing(ONIndex6M,I17,TRUE,_xll.ohTrigger(RecalcTrigger,Trigger6M)),NA())</f>
        <v>-1.4460871286425814E-3</v>
      </c>
      <c r="Q17" s="145">
        <f>IFERROR(_xll.qlIndexFixing(ONIndex1Y,I17,TRUE,_xll.ohTrigger(RecalcTrigger,Trigger1Y)),NA())</f>
        <v>-4.4102458201411565E-4</v>
      </c>
    </row>
    <row r="18" spans="2:17" x14ac:dyDescent="0.2">
      <c r="B18" s="39" t="s">
        <v>17</v>
      </c>
      <c r="D18" s="42">
        <f>_xll.qlCalendarAdvance(Calendar,$D17,B18,"f",FALSE)</f>
        <v>42572</v>
      </c>
      <c r="E18" s="139">
        <f>_xll.qlInterestRateIndexValueDate(IndexON,D18)</f>
        <v>42572</v>
      </c>
      <c r="F18" s="155">
        <f>IFERROR(_xll.qlIndexFixing(IndexON,D18,TRUE,_xll.ohTrigger(RecalcTrigger,TriggerON)),NA())</f>
        <v>-3.355859002804884E-3</v>
      </c>
      <c r="H18" s="42">
        <f>_xll.qlCalendarAdvance(Calendar,$H17,B18,"f",FALSE)</f>
        <v>42572</v>
      </c>
      <c r="I18" s="139">
        <f>_xll.qlInterestRateIndexValueDate(Index1M,$H18)</f>
        <v>42576</v>
      </c>
      <c r="J18" s="144">
        <f>IFERROR(_xll.qlIndexFixing(Index1M,$H18,TRUE,_xll.ohTrigger(RecalcTrigger,Trigger1M)),NA())</f>
        <v>-3.6925771763175784E-3</v>
      </c>
      <c r="K18" s="44">
        <f>IFERROR(_xll.qlIndexFixing(Index3M,H18,TRUE,_xll.ohTrigger(RecalcTrigger,Trigger3M)),NA())</f>
        <v>-2.8978805413161081E-3</v>
      </c>
      <c r="L18" s="44">
        <f>IFERROR(_xll.qlIndexFixing(Index6M,$H18,TRUE,_xll.ohTrigger(RecalcTrigger,Trigger6M)),NA())</f>
        <v>-1.830445709359549E-3</v>
      </c>
      <c r="M18" s="145">
        <f>IFERROR(_xll.qlIndexFixing(Index1Y,$H18,TRUE,_xll.ohTrigger(RecalcTrigger,Trigger1Y)),NA())</f>
        <v>-4.9021204089747775E-4</v>
      </c>
      <c r="N18" s="144">
        <f>IFERROR(_xll.qlIndexFixing(ONIndex1M,I18,TRUE,_xll.ohTrigger(RecalcTrigger,Trigger1M)),NA())</f>
        <v>-3.627345510439639E-3</v>
      </c>
      <c r="O18" s="44">
        <f>IFERROR(_xll.qlIndexFixing(ONIndex3M,I18,TRUE,_xll.ohTrigger(RecalcTrigger,Trigger3M)),NA())</f>
        <v>-2.6873008777439367E-3</v>
      </c>
      <c r="P18" s="44">
        <f>IFERROR(_xll.qlIndexFixing(ONIndex6M,I18,TRUE,_xll.ohTrigger(RecalcTrigger,Trigger6M)),NA())</f>
        <v>-1.4460871286425814E-3</v>
      </c>
      <c r="Q18" s="145">
        <f>IFERROR(_xll.qlIndexFixing(ONIndex1Y,I18,TRUE,_xll.ohTrigger(RecalcTrigger,Trigger1Y)),NA())</f>
        <v>-4.4102458209405171E-4</v>
      </c>
    </row>
    <row r="19" spans="2:17" x14ac:dyDescent="0.2">
      <c r="B19" s="39" t="s">
        <v>17</v>
      </c>
      <c r="D19" s="42">
        <f>_xll.qlCalendarAdvance(Calendar,$D18,B19,"f",FALSE)</f>
        <v>42573</v>
      </c>
      <c r="E19" s="139">
        <f>_xll.qlInterestRateIndexValueDate(IndexON,D19)</f>
        <v>42573</v>
      </c>
      <c r="F19" s="155">
        <f>IFERROR(_xll.qlIndexFixing(IndexON,D19,TRUE,_xll.ohTrigger(RecalcTrigger,TriggerON)),NA())</f>
        <v>-3.3259682223674147E-3</v>
      </c>
      <c r="H19" s="42">
        <f>_xll.qlCalendarAdvance(Calendar,$H18,B19,"f",FALSE)</f>
        <v>42573</v>
      </c>
      <c r="I19" s="139">
        <f>_xll.qlInterestRateIndexValueDate(Index1M,$H19)</f>
        <v>42577</v>
      </c>
      <c r="J19" s="144">
        <f>IFERROR(_xll.qlIndexFixing(Index1M,$H19,TRUE,_xll.ohTrigger(RecalcTrigger,Trigger1M)),NA())</f>
        <v>-3.6965002541466236E-3</v>
      </c>
      <c r="K19" s="44">
        <f>IFERROR(_xll.qlIndexFixing(Index3M,H19,TRUE,_xll.ohTrigger(RecalcTrigger,Trigger3M)),NA())</f>
        <v>-2.9046351885923987E-3</v>
      </c>
      <c r="L19" s="44">
        <f>IFERROR(_xll.qlIndexFixing(Index6M,$H19,TRUE,_xll.ohTrigger(RecalcTrigger,Trigger6M)),NA())</f>
        <v>-1.834017760461196E-3</v>
      </c>
      <c r="M19" s="145">
        <f>IFERROR(_xll.qlIndexFixing(Index1Y,$H19,TRUE,_xll.ohTrigger(RecalcTrigger,Trigger1Y)),NA())</f>
        <v>-4.8962315190368972E-4</v>
      </c>
      <c r="N19" s="144">
        <f>IFERROR(_xll.qlIndexFixing(ONIndex1M,I19,TRUE,_xll.ohTrigger(RecalcTrigger,Trigger1M)),NA())</f>
        <v>-3.6396712727304603E-3</v>
      </c>
      <c r="O19" s="44">
        <f>IFERROR(_xll.qlIndexFixing(ONIndex3M,I19,TRUE,_xll.ohTrigger(RecalcTrigger,Trigger3M)),NA())</f>
        <v>-2.6873008776640006E-3</v>
      </c>
      <c r="P19" s="44">
        <f>IFERROR(_xll.qlIndexFixing(ONIndex6M,I19,TRUE,_xll.ohTrigger(RecalcTrigger,Trigger6M)),NA())</f>
        <v>-1.4460871285626453E-3</v>
      </c>
      <c r="Q19" s="145">
        <f>IFERROR(_xll.qlIndexFixing(ONIndex1Y,I19,TRUE,_xll.ohTrigger(RecalcTrigger,Trigger1Y)),NA())</f>
        <v>-4.4102458209405171E-4</v>
      </c>
    </row>
    <row r="20" spans="2:17" x14ac:dyDescent="0.2">
      <c r="B20" s="39" t="s">
        <v>17</v>
      </c>
      <c r="D20" s="42">
        <f>_xll.qlCalendarAdvance(Calendar,$D19,B20,"f",FALSE)</f>
        <v>42576</v>
      </c>
      <c r="E20" s="139">
        <f>_xll.qlInterestRateIndexValueDate(IndexON,D20)</f>
        <v>42576</v>
      </c>
      <c r="F20" s="155">
        <f>IFERROR(_xll.qlIndexFixing(IndexON,D20,TRUE,_xll.ohTrigger(RecalcTrigger,TriggerON)),NA())</f>
        <v>-3.3261751662960748E-3</v>
      </c>
      <c r="H20" s="42">
        <f>_xll.qlCalendarAdvance(Calendar,$H19,B20,"f",FALSE)</f>
        <v>42576</v>
      </c>
      <c r="I20" s="139">
        <f>_xll.qlInterestRateIndexValueDate(Index1M,$H20)</f>
        <v>42578</v>
      </c>
      <c r="J20" s="144">
        <f>IFERROR(_xll.qlIndexFixing(Index1M,$H20,TRUE,_xll.ohTrigger(RecalcTrigger,Trigger1M)),NA())</f>
        <v>-3.7019190338663777E-3</v>
      </c>
      <c r="K20" s="44">
        <f>IFERROR(_xll.qlIndexFixing(Index3M,H20,TRUE,_xll.ohTrigger(RecalcTrigger,Trigger3M)),NA())</f>
        <v>-2.9114372991185414E-3</v>
      </c>
      <c r="L20" s="44">
        <f>IFERROR(_xll.qlIndexFixing(Index6M,$H20,TRUE,_xll.ohTrigger(RecalcTrigger,Trigger6M)),NA())</f>
        <v>-1.8375797888282443E-3</v>
      </c>
      <c r="M20" s="145">
        <f>IFERROR(_xll.qlIndexFixing(Index1Y,$H20,TRUE,_xll.ohTrigger(RecalcTrigger,Trigger1Y)),NA())</f>
        <v>-4.8911185180882386E-4</v>
      </c>
      <c r="N20" s="144">
        <f>IFERROR(_xll.qlIndexFixing(ONIndex1M,I20,TRUE,_xll.ohTrigger(RecalcTrigger,Trigger1M)),NA())</f>
        <v>-3.6627286207879806E-3</v>
      </c>
      <c r="O20" s="44">
        <f>IFERROR(_xll.qlIndexFixing(ONIndex3M,I20,TRUE,_xll.ohTrigger(RecalcTrigger,Trigger3M)),NA())</f>
        <v>-2.6872808178168839E-3</v>
      </c>
      <c r="P20" s="44">
        <f>IFERROR(_xll.qlIndexFixing(ONIndex6M,I20,TRUE,_xll.ohTrigger(RecalcTrigger,Trigger6M)),NA())</f>
        <v>-1.4460813198358125E-3</v>
      </c>
      <c r="Q20" s="145">
        <f>IFERROR(_xll.qlIndexFixing(ONIndex1Y,I20,TRUE,_xll.ohTrigger(RecalcTrigger,Trigger1Y)),NA())</f>
        <v>-4.4102404179291455E-4</v>
      </c>
    </row>
    <row r="21" spans="2:17" x14ac:dyDescent="0.2">
      <c r="B21" s="39" t="s">
        <v>17</v>
      </c>
      <c r="D21" s="42">
        <f>_xll.qlCalendarAdvance(Calendar,$D20,B21,"f",FALSE)</f>
        <v>42577</v>
      </c>
      <c r="E21" s="139">
        <f>_xll.qlInterestRateIndexValueDate(IndexON,D21)</f>
        <v>42577</v>
      </c>
      <c r="F21" s="155">
        <f>IFERROR(_xll.qlIndexFixing(IndexON,D21,TRUE,_xll.ohTrigger(RecalcTrigger,TriggerON)),NA())</f>
        <v>-3.3459760417953177E-3</v>
      </c>
      <c r="H21" s="42">
        <f>_xll.qlCalendarAdvance(Calendar,$H20,B21,"f",FALSE)</f>
        <v>42577</v>
      </c>
      <c r="I21" s="139">
        <f>_xll.qlInterestRateIndexValueDate(Index1M,$H21)</f>
        <v>42579</v>
      </c>
      <c r="J21" s="144">
        <f>IFERROR(_xll.qlIndexFixing(Index1M,$H21,TRUE,_xll.ohTrigger(RecalcTrigger,Trigger1M)),NA())</f>
        <v>-3.7042867807184077E-3</v>
      </c>
      <c r="K21" s="44">
        <f>IFERROR(_xll.qlIndexFixing(Index3M,H21,TRUE,_xll.ohTrigger(RecalcTrigger,Trigger3M)),NA())</f>
        <v>-2.9182771883904681E-3</v>
      </c>
      <c r="L21" s="44">
        <f>IFERROR(_xll.qlIndexFixing(Index6M,$H21,TRUE,_xll.ohTrigger(RecalcTrigger,Trigger6M)),NA())</f>
        <v>-1.8438523572843334E-3</v>
      </c>
      <c r="M21" s="145">
        <f>IFERROR(_xll.qlIndexFixing(Index1Y,$H21,TRUE,_xll.ohTrigger(RecalcTrigger,Trigger1Y)),NA())</f>
        <v>-4.8868381875795766E-4</v>
      </c>
      <c r="N21" s="144">
        <f>IFERROR(_xll.qlIndexFixing(ONIndex1M,I21,TRUE,_xll.ohTrigger(RecalcTrigger,Trigger1M)),NA())</f>
        <v>-3.6828053265791638E-3</v>
      </c>
      <c r="O21" s="44">
        <f>IFERROR(_xll.qlIndexFixing(ONIndex3M,I21,TRUE,_xll.ohTrigger(RecalcTrigger,Trigger3M)),NA())</f>
        <v>-2.6873008777439367E-3</v>
      </c>
      <c r="P21" s="44">
        <f>IFERROR(_xll.qlIndexFixing(ONIndex6M,I21,TRUE,_xll.ohTrigger(RecalcTrigger,Trigger6M)),NA())</f>
        <v>-1.4460871286026133E-3</v>
      </c>
      <c r="Q21" s="145">
        <f>IFERROR(_xll.qlIndexFixing(ONIndex1Y,I21,TRUE,_xll.ohTrigger(RecalcTrigger,Trigger1Y)),NA())</f>
        <v>-4.4102458209405171E-4</v>
      </c>
    </row>
    <row r="22" spans="2:17" x14ac:dyDescent="0.2">
      <c r="B22" s="39" t="s">
        <v>17</v>
      </c>
      <c r="D22" s="42">
        <f>_xll.qlCalendarAdvance(Calendar,$D21,B22,"f",FALSE)</f>
        <v>42578</v>
      </c>
      <c r="E22" s="139">
        <f>_xll.qlInterestRateIndexValueDate(IndexON,D22)</f>
        <v>42578</v>
      </c>
      <c r="F22" s="155">
        <f>IFERROR(_xll.qlIndexFixing(IndexON,D22,TRUE,_xll.ohTrigger(RecalcTrigger,TriggerON)),NA())</f>
        <v>-3.370857879745337E-3</v>
      </c>
      <c r="H22" s="42">
        <f>_xll.qlCalendarAdvance(Calendar,$H21,B22,"f",FALSE)</f>
        <v>42578</v>
      </c>
      <c r="I22" s="139">
        <f>_xll.qlInterestRateIndexValueDate(Index1M,$H22)</f>
        <v>42580</v>
      </c>
      <c r="J22" s="144">
        <f>IFERROR(_xll.qlIndexFixing(Index1M,$H22,TRUE,_xll.ohTrigger(RecalcTrigger,Trigger1M)),NA())</f>
        <v>-3.708145865040697E-3</v>
      </c>
      <c r="K22" s="44">
        <f>IFERROR(_xll.qlIndexFixing(Index3M,H22,TRUE,_xll.ohTrigger(RecalcTrigger,Trigger3M)),NA())</f>
        <v>-2.9335253621619994E-3</v>
      </c>
      <c r="L22" s="44">
        <f>IFERROR(_xll.qlIndexFixing(Index6M,$H22,TRUE,_xll.ohTrigger(RecalcTrigger,Trigger6M)),NA())</f>
        <v>-1.8473214867450209E-3</v>
      </c>
      <c r="M22" s="145">
        <f>IFERROR(_xll.qlIndexFixing(Index1Y,$H22,TRUE,_xll.ohTrigger(RecalcTrigger,Trigger1Y)),NA())</f>
        <v>-4.8769993135084293E-4</v>
      </c>
      <c r="N22" s="144">
        <f>IFERROR(_xll.qlIndexFixing(ONIndex1M,I22,TRUE,_xll.ohTrigger(RecalcTrigger,Trigger1M)),NA())</f>
        <v>-3.6905483273796946E-3</v>
      </c>
      <c r="O22" s="44">
        <f>IFERROR(_xll.qlIndexFixing(ONIndex3M,I22,TRUE,_xll.ohTrigger(RecalcTrigger,Trigger3M)),NA())</f>
        <v>-2.6873008777039686E-3</v>
      </c>
      <c r="P22" s="44">
        <f>IFERROR(_xll.qlIndexFixing(ONIndex6M,I22,TRUE,_xll.ohTrigger(RecalcTrigger,Trigger6M)),NA())</f>
        <v>-1.4460871285626453E-3</v>
      </c>
      <c r="Q22" s="145">
        <f>IFERROR(_xll.qlIndexFixing(ONIndex1Y,I22,TRUE,_xll.ohTrigger(RecalcTrigger,Trigger1Y)),NA())</f>
        <v>-4.4102458209405171E-4</v>
      </c>
    </row>
    <row r="23" spans="2:17" x14ac:dyDescent="0.2">
      <c r="B23" s="39" t="s">
        <v>17</v>
      </c>
      <c r="D23" s="42">
        <f>_xll.qlCalendarAdvance(Calendar,$D22,B23,"f",FALSE)</f>
        <v>42579</v>
      </c>
      <c r="E23" s="139">
        <f>_xll.qlInterestRateIndexValueDate(IndexON,D23)</f>
        <v>42579</v>
      </c>
      <c r="F23" s="155">
        <f>IFERROR(_xll.qlIndexFixing(IndexON,D23,TRUE,_xll.ohTrigger(RecalcTrigger,TriggerON)),NA())</f>
        <v>-3.3954541659531046E-3</v>
      </c>
      <c r="H23" s="42">
        <f>_xll.qlCalendarAdvance(Calendar,$H22,B23,"f",FALSE)</f>
        <v>42579</v>
      </c>
      <c r="I23" s="139">
        <f>_xll.qlInterestRateIndexValueDate(Index1M,$H23)</f>
        <v>42583</v>
      </c>
      <c r="J23" s="144">
        <f>IFERROR(_xll.qlIndexFixing(Index1M,$H23,TRUE,_xll.ohTrigger(RecalcTrigger,Trigger1M)),NA())</f>
        <v>-3.7136705789872762E-3</v>
      </c>
      <c r="K23" s="44">
        <f>IFERROR(_xll.qlIndexFixing(Index3M,H23,TRUE,_xll.ohTrigger(RecalcTrigger,Trigger3M)),NA())</f>
        <v>-2.9458102940636776E-3</v>
      </c>
      <c r="L23" s="44">
        <f>IFERROR(_xll.qlIndexFixing(Index6M,$H23,TRUE,_xll.ohTrigger(RecalcTrigger,Trigger6M)),NA())</f>
        <v>-1.8551868381152721E-3</v>
      </c>
      <c r="M23" s="145">
        <f>IFERROR(_xll.qlIndexFixing(Index1Y,$H23,TRUE,_xll.ohTrigger(RecalcTrigger,Trigger1Y)),NA())</f>
        <v>-4.8791974081041482E-4</v>
      </c>
      <c r="N23" s="144">
        <f>IFERROR(_xll.qlIndexFixing(ONIndex1M,I23,TRUE,_xll.ohTrigger(RecalcTrigger,Trigger1M)),NA())</f>
        <v>-3.6964758176782908E-3</v>
      </c>
      <c r="O23" s="44">
        <f>IFERROR(_xll.qlIndexFixing(ONIndex3M,I23,TRUE,_xll.ohTrigger(RecalcTrigger,Trigger3M)),NA())</f>
        <v>-2.6873008776640006E-3</v>
      </c>
      <c r="P23" s="44">
        <f>IFERROR(_xll.qlIndexFixing(ONIndex6M,I23,TRUE,_xll.ohTrigger(RecalcTrigger,Trigger6M)),NA())</f>
        <v>-1.4460871286825494E-3</v>
      </c>
      <c r="Q23" s="145">
        <f>IFERROR(_xll.qlIndexFixing(ONIndex1Y,I23,TRUE,_xll.ohTrigger(RecalcTrigger,Trigger1Y)),NA())</f>
        <v>-4.4102458205408368E-4</v>
      </c>
    </row>
    <row r="24" spans="2:17" x14ac:dyDescent="0.2">
      <c r="B24" s="39" t="s">
        <v>17</v>
      </c>
      <c r="D24" s="42">
        <f>_xll.qlCalendarAdvance(Calendar,$D23,B24,"f",FALSE)</f>
        <v>42580</v>
      </c>
      <c r="E24" s="139">
        <f>_xll.qlInterestRateIndexValueDate(IndexON,D24)</f>
        <v>42580</v>
      </c>
      <c r="F24" s="155">
        <f>IFERROR(_xll.qlIndexFixing(IndexON,D24,TRUE,_xll.ohTrigger(RecalcTrigger,TriggerON)),NA())</f>
        <v>-3.4411152203706052E-3</v>
      </c>
      <c r="H24" s="42">
        <f>_xll.qlCalendarAdvance(Calendar,$H23,B24,"f",FALSE)</f>
        <v>42580</v>
      </c>
      <c r="I24" s="139">
        <f>_xll.qlInterestRateIndexValueDate(Index1M,$H24)</f>
        <v>42584</v>
      </c>
      <c r="J24" s="144">
        <f>IFERROR(_xll.qlIndexFixing(Index1M,$H24,TRUE,_xll.ohTrigger(RecalcTrigger,Trigger1M)),NA())</f>
        <v>-3.7156555976657381E-3</v>
      </c>
      <c r="K24" s="44">
        <f>IFERROR(_xll.qlIndexFixing(Index3M,H24,TRUE,_xll.ohTrigger(RecalcTrigger,Trigger3M)),NA())</f>
        <v>-2.9526832607750871E-3</v>
      </c>
      <c r="L24" s="44">
        <f>IFERROR(_xll.qlIndexFixing(Index6M,$H24,TRUE,_xll.ohTrigger(RecalcTrigger,Trigger6M)),NA())</f>
        <v>-1.8586567815493805E-3</v>
      </c>
      <c r="M24" s="145">
        <f>IFERROR(_xll.qlIndexFixing(Index1Y,$H24,TRUE,_xll.ohTrigger(RecalcTrigger,Trigger1Y)),NA())</f>
        <v>-4.8799503598817882E-4</v>
      </c>
      <c r="N24" s="144">
        <f>IFERROR(_xll.qlIndexFixing(ONIndex1M,I24,TRUE,_xll.ohTrigger(RecalcTrigger,Trigger1M)),NA())</f>
        <v>-3.7002881449321734E-3</v>
      </c>
      <c r="O24" s="44">
        <f>IFERROR(_xll.qlIndexFixing(ONIndex3M,I24,TRUE,_xll.ohTrigger(RecalcTrigger,Trigger3M)),NA())</f>
        <v>-2.6873008777439367E-3</v>
      </c>
      <c r="P24" s="44">
        <f>IFERROR(_xll.qlIndexFixing(ONIndex6M,I24,TRUE,_xll.ohTrigger(RecalcTrigger,Trigger6M)),NA())</f>
        <v>-1.4460871285626453E-3</v>
      </c>
      <c r="Q24" s="145">
        <f>IFERROR(_xll.qlIndexFixing(ONIndex1Y,I24,TRUE,_xll.ohTrigger(RecalcTrigger,Trigger1Y)),NA())</f>
        <v>-4.4102458205408368E-4</v>
      </c>
    </row>
    <row r="25" spans="2:17" x14ac:dyDescent="0.2">
      <c r="B25" s="39" t="s">
        <v>17</v>
      </c>
      <c r="D25" s="42">
        <f>_xll.qlCalendarAdvance(Calendar,$D24,B25,"f",FALSE)</f>
        <v>42583</v>
      </c>
      <c r="E25" s="139">
        <f>_xll.qlInterestRateIndexValueDate(IndexON,D25)</f>
        <v>42583</v>
      </c>
      <c r="F25" s="155">
        <f>IFERROR(_xll.qlIndexFixing(IndexON,D25,TRUE,_xll.ohTrigger(RecalcTrigger,TriggerON)),NA())</f>
        <v>-3.4807966493932696E-3</v>
      </c>
      <c r="H25" s="42">
        <f>_xll.qlCalendarAdvance(Calendar,$H24,B25,"f",FALSE)</f>
        <v>42583</v>
      </c>
      <c r="I25" s="139">
        <f>_xll.qlInterestRateIndexValueDate(Index1M,$H25)</f>
        <v>42585</v>
      </c>
      <c r="J25" s="144">
        <f>IFERROR(_xll.qlIndexFixing(Index1M,$H25,TRUE,_xll.ohTrigger(RecalcTrigger,Trigger1M)),NA())</f>
        <v>-3.7196653830093044E-3</v>
      </c>
      <c r="K25" s="44">
        <f>IFERROR(_xll.qlIndexFixing(Index3M,H25,TRUE,_xll.ohTrigger(RecalcTrigger,Trigger3M)),NA())</f>
        <v>-2.9595295700241722E-3</v>
      </c>
      <c r="L25" s="44">
        <f>IFERROR(_xll.qlIndexFixing(Index6M,$H25,TRUE,_xll.ohTrigger(RecalcTrigger,Trigger6M)),NA())</f>
        <v>-1.8621058543358876E-3</v>
      </c>
      <c r="M25" s="145">
        <f>IFERROR(_xll.qlIndexFixing(Index1Y,$H25,TRUE,_xll.ohTrigger(RecalcTrigger,Trigger1Y)),NA())</f>
        <v>-4.8818875949894602E-4</v>
      </c>
      <c r="N25" s="144">
        <f>IFERROR(_xll.qlIndexFixing(ONIndex1M,I25,TRUE,_xll.ohTrigger(RecalcTrigger,Trigger1M)),NA())</f>
        <v>-3.7033367180994148E-3</v>
      </c>
      <c r="O25" s="44">
        <f>IFERROR(_xll.qlIndexFixing(ONIndex3M,I25,TRUE,_xll.ohTrigger(RecalcTrigger,Trigger3M)),NA())</f>
        <v>-2.6945367790887076E-3</v>
      </c>
      <c r="P25" s="44">
        <f>IFERROR(_xll.qlIndexFixing(ONIndex6M,I25,TRUE,_xll.ohTrigger(RecalcTrigger,Trigger6M)),NA())</f>
        <v>-1.4558011310183971E-3</v>
      </c>
      <c r="Q25" s="145">
        <f>IFERROR(_xll.qlIndexFixing(ONIndex1Y,I25,TRUE,_xll.ohTrigger(RecalcTrigger,Trigger1Y)),NA())</f>
        <v>-4.4102404180623722E-4</v>
      </c>
    </row>
    <row r="26" spans="2:17" x14ac:dyDescent="0.2">
      <c r="B26" s="39" t="s">
        <v>17</v>
      </c>
      <c r="D26" s="42">
        <f>_xll.qlCalendarAdvance(Calendar,$D25,B26,"f",FALSE)</f>
        <v>42584</v>
      </c>
      <c r="E26" s="139">
        <f>_xll.qlInterestRateIndexValueDate(IndexON,D26)</f>
        <v>42584</v>
      </c>
      <c r="F26" s="155">
        <f>IFERROR(_xll.qlIndexFixing(IndexON,D26,TRUE,_xll.ohTrigger(RecalcTrigger,TriggerON)),NA())</f>
        <v>-3.4963248202224406E-3</v>
      </c>
      <c r="H26" s="42">
        <f>_xll.qlCalendarAdvance(Calendar,$H25,B26,"f",FALSE)</f>
        <v>42584</v>
      </c>
      <c r="I26" s="139">
        <f>_xll.qlInterestRateIndexValueDate(Index1M,$H26)</f>
        <v>42586</v>
      </c>
      <c r="J26" s="144">
        <f>IFERROR(_xll.qlIndexFixing(Index1M,$H26,TRUE,_xll.ohTrigger(RecalcTrigger,Trigger1M)),NA())</f>
        <v>-3.7204282582392612E-3</v>
      </c>
      <c r="K26" s="44">
        <f>IFERROR(_xll.qlIndexFixing(Index3M,H26,TRUE,_xll.ohTrigger(RecalcTrigger,Trigger3M)),NA())</f>
        <v>-2.9663374276070586E-3</v>
      </c>
      <c r="L26" s="44">
        <f>IFERROR(_xll.qlIndexFixing(Index6M,$H26,TRUE,_xll.ohTrigger(RecalcTrigger,Trigger6M)),NA())</f>
        <v>-1.8677134273065344E-3</v>
      </c>
      <c r="M26" s="145">
        <f>IFERROR(_xll.qlIndexFixing(Index1Y,$H26,TRUE,_xll.ohTrigger(RecalcTrigger,Trigger1Y)),NA())</f>
        <v>-4.8850695357036621E-4</v>
      </c>
      <c r="N26" s="144">
        <f>IFERROR(_xll.qlIndexFixing(ONIndex1M,I26,TRUE,_xll.ohTrigger(RecalcTrigger,Trigger1M)),NA())</f>
        <v>-3.7057205731994003E-3</v>
      </c>
      <c r="O26" s="44">
        <f>IFERROR(_xll.qlIndexFixing(ONIndex3M,I26,TRUE,_xll.ohTrigger(RecalcTrigger,Trigger3M)),NA())</f>
        <v>-2.704765654648611E-3</v>
      </c>
      <c r="P26" s="44">
        <f>IFERROR(_xll.qlIndexFixing(ONIndex6M,I26,TRUE,_xll.ohTrigger(RecalcTrigger,Trigger6M)),NA())</f>
        <v>-1.4694284145866376E-3</v>
      </c>
      <c r="Q26" s="145">
        <f>IFERROR(_xll.qlIndexFixing(ONIndex1Y,I26,TRUE,_xll.ohTrigger(RecalcTrigger,Trigger1Y)),NA())</f>
        <v>-4.4102458205408368E-4</v>
      </c>
    </row>
    <row r="27" spans="2:17" x14ac:dyDescent="0.2">
      <c r="B27" s="39" t="s">
        <v>17</v>
      </c>
      <c r="D27" s="42">
        <f>_xll.qlCalendarAdvance(Calendar,$D26,B27,"f",FALSE)</f>
        <v>42585</v>
      </c>
      <c r="E27" s="139">
        <f>_xll.qlInterestRateIndexValueDate(IndexON,D27)</f>
        <v>42585</v>
      </c>
      <c r="F27" s="155">
        <f>IFERROR(_xll.qlIndexFixing(IndexON,D27,TRUE,_xll.ohTrigger(RecalcTrigger,TriggerON)),NA())</f>
        <v>-3.5085112973298749E-3</v>
      </c>
      <c r="H27" s="42">
        <f>_xll.qlCalendarAdvance(Calendar,$H26,B27,"f",FALSE)</f>
        <v>42585</v>
      </c>
      <c r="I27" s="139">
        <f>_xll.qlInterestRateIndexValueDate(Index1M,$H27)</f>
        <v>42587</v>
      </c>
      <c r="J27" s="144">
        <f>IFERROR(_xll.qlIndexFixing(Index1M,$H27,TRUE,_xll.ohTrigger(RecalcTrigger,Trigger1M)),NA())</f>
        <v>-3.7211161870979777E-3</v>
      </c>
      <c r="K27" s="44">
        <f>IFERROR(_xll.qlIndexFixing(Index3M,H27,TRUE,_xll.ohTrigger(RecalcTrigger,Trigger3M)),NA())</f>
        <v>-2.980000000000559E-3</v>
      </c>
      <c r="L27" s="44">
        <f>IFERROR(_xll.qlIndexFixing(Index6M,$H27,TRUE,_xll.ohTrigger(RecalcTrigger,Trigger6M)),NA())</f>
        <v>-1.8700000000000446E-3</v>
      </c>
      <c r="M27" s="145">
        <f>IFERROR(_xll.qlIndexFixing(Index1Y,$H27,TRUE,_xll.ohTrigger(RecalcTrigger,Trigger1Y)),NA())</f>
        <v>-4.9000000000006276E-4</v>
      </c>
      <c r="N27" s="144">
        <f>IFERROR(_xll.qlIndexFixing(ONIndex1M,I27,TRUE,_xll.ohTrigger(RecalcTrigger,Trigger1M)),NA())</f>
        <v>-3.70675690905653E-3</v>
      </c>
      <c r="O27" s="44">
        <f>IFERROR(_xll.qlIndexFixing(ONIndex3M,I27,TRUE,_xll.ohTrigger(RecalcTrigger,Trigger3M)),NA())</f>
        <v>-2.7101497735992908E-3</v>
      </c>
      <c r="P27" s="44">
        <f>IFERROR(_xll.qlIndexFixing(ONIndex6M,I27,TRUE,_xll.ohTrigger(RecalcTrigger,Trigger6M)),NA())</f>
        <v>-1.4765755111012524E-3</v>
      </c>
      <c r="Q27" s="145">
        <f>IFERROR(_xll.qlIndexFixing(ONIndex1Y,I27,TRUE,_xll.ohTrigger(RecalcTrigger,Trigger1Y)),NA())</f>
        <v>-4.4102458209405171E-4</v>
      </c>
    </row>
    <row r="28" spans="2:17" x14ac:dyDescent="0.2">
      <c r="B28" s="39" t="s">
        <v>17</v>
      </c>
      <c r="D28" s="42">
        <f>_xll.qlCalendarAdvance(Calendar,$D27,B28,"f",FALSE)</f>
        <v>42586</v>
      </c>
      <c r="E28" s="139">
        <f>_xll.qlInterestRateIndexValueDate(IndexON,D28)</f>
        <v>42586</v>
      </c>
      <c r="F28" s="155">
        <f>IFERROR(_xll.qlIndexFixing(IndexON,D28,TRUE,_xll.ohTrigger(RecalcTrigger,TriggerON)),NA())</f>
        <v>-3.5168467237989276E-3</v>
      </c>
      <c r="H28" s="42">
        <f>_xll.qlCalendarAdvance(Calendar,$H27,B28,"f",FALSE)</f>
        <v>42586</v>
      </c>
      <c r="I28" s="139">
        <f>_xll.qlInterestRateIndexValueDate(Index1M,$H28)</f>
        <v>42590</v>
      </c>
      <c r="J28" s="144">
        <f>IFERROR(_xll.qlIndexFixing(Index1M,$H28,TRUE,_xll.ohTrigger(RecalcTrigger,Trigger1M)),NA())</f>
        <v>-3.7271785423235422E-3</v>
      </c>
      <c r="K28" s="44">
        <f>IFERROR(_xll.qlIndexFixing(Index3M,H28,TRUE,_xll.ohTrigger(RecalcTrigger,Trigger3M)),NA())</f>
        <v>-2.9927037948457064E-3</v>
      </c>
      <c r="L28" s="44">
        <f>IFERROR(_xll.qlIndexFixing(Index6M,$H28,TRUE,_xll.ohTrigger(RecalcTrigger,Trigger6M)),NA())</f>
        <v>-1.8788259397538251E-3</v>
      </c>
      <c r="M28" s="145">
        <f>IFERROR(_xll.qlIndexFixing(Index1Y,$H28,TRUE,_xll.ohTrigger(RecalcTrigger,Trigger1Y)),NA())</f>
        <v>-4.9114505763882396E-4</v>
      </c>
      <c r="N28" s="144">
        <f>IFERROR(_xll.qlIndexFixing(ONIndex1M,I28,TRUE,_xll.ohTrigger(RecalcTrigger,Trigger1M)),NA())</f>
        <v>-3.7077337014634892E-3</v>
      </c>
      <c r="O28" s="44">
        <f>IFERROR(_xll.qlIndexFixing(ONIndex3M,I28,TRUE,_xll.ohTrigger(RecalcTrigger,Trigger3M)),NA())</f>
        <v>-2.7156629065894222E-3</v>
      </c>
      <c r="P28" s="44">
        <f>IFERROR(_xll.qlIndexFixing(ONIndex6M,I28,TRUE,_xll.ohTrigger(RecalcTrigger,Trigger6M)),NA())</f>
        <v>-1.4838689588270171E-3</v>
      </c>
      <c r="Q28" s="145">
        <f>IFERROR(_xll.qlIndexFixing(ONIndex1Y,I28,TRUE,_xll.ohTrigger(RecalcTrigger,Trigger1Y)),NA())</f>
        <v>-4.4102458209405171E-4</v>
      </c>
    </row>
    <row r="29" spans="2:17" x14ac:dyDescent="0.2">
      <c r="B29" s="39" t="s">
        <v>17</v>
      </c>
      <c r="D29" s="42">
        <f>_xll.qlCalendarAdvance(Calendar,$D28,B29,"f",FALSE)</f>
        <v>42587</v>
      </c>
      <c r="E29" s="139">
        <f>_xll.qlInterestRateIndexValueDate(IndexON,D29)</f>
        <v>42587</v>
      </c>
      <c r="F29" s="155">
        <f>IFERROR(_xll.qlIndexFixing(IndexON,D29,TRUE,_xll.ohTrigger(RecalcTrigger,TriggerON)),NA())</f>
        <v>-3.5253849000183024E-3</v>
      </c>
      <c r="H29" s="42">
        <f>_xll.qlCalendarAdvance(Calendar,$H28,B29,"f",FALSE)</f>
        <v>42587</v>
      </c>
      <c r="I29" s="139">
        <f>_xll.qlInterestRateIndexValueDate(Index1M,$H29)</f>
        <v>42591</v>
      </c>
      <c r="J29" s="144">
        <f>IFERROR(_xll.qlIndexFixing(Index1M,$H29,TRUE,_xll.ohTrigger(RecalcTrigger,Trigger1M)),NA())</f>
        <v>-3.7294568739114488E-3</v>
      </c>
      <c r="K29" s="44">
        <f>IFERROR(_xll.qlIndexFixing(Index3M,H29,TRUE,_xll.ohTrigger(RecalcTrigger,Trigger3M)),NA())</f>
        <v>-2.9989586126858959E-3</v>
      </c>
      <c r="L29" s="44">
        <f>IFERROR(_xll.qlIndexFixing(Index6M,$H29,TRUE,_xll.ohTrigger(RecalcTrigger,Trigger6M)),NA())</f>
        <v>-1.8819977012724703E-3</v>
      </c>
      <c r="M29" s="145">
        <f>IFERROR(_xll.qlIndexFixing(Index1Y,$H29,TRUE,_xll.ohTrigger(RecalcTrigger,Trigger1Y)),NA())</f>
        <v>-4.9216372430513095E-4</v>
      </c>
      <c r="N29" s="144">
        <f>IFERROR(_xll.qlIndexFixing(ONIndex1M,I29,TRUE,_xll.ohTrigger(RecalcTrigger,Trigger1M)),NA())</f>
        <v>-3.7086658721641186E-3</v>
      </c>
      <c r="O29" s="44">
        <f>IFERROR(_xll.qlIndexFixing(ONIndex3M,I29,TRUE,_xll.ohTrigger(RecalcTrigger,Trigger3M)),NA())</f>
        <v>-2.7212791567743366E-3</v>
      </c>
      <c r="P29" s="44">
        <f>IFERROR(_xll.qlIndexFixing(ONIndex6M,I29,TRUE,_xll.ohTrigger(RecalcTrigger,Trigger6M)),NA())</f>
        <v>-1.4912717658743802E-3</v>
      </c>
      <c r="Q29" s="145">
        <f>IFERROR(_xll.qlIndexFixing(ONIndex1Y,I29,TRUE,_xll.ohTrigger(RecalcTrigger,Trigger1Y)),NA())</f>
        <v>-4.4102458205408368E-4</v>
      </c>
    </row>
    <row r="30" spans="2:17" x14ac:dyDescent="0.2">
      <c r="B30" s="39" t="s">
        <v>17</v>
      </c>
      <c r="D30" s="42">
        <f>_xll.qlCalendarAdvance(Calendar,$D29,B30,"f",FALSE)</f>
        <v>42590</v>
      </c>
      <c r="E30" s="139">
        <f>_xll.qlInterestRateIndexValueDate(IndexON,D30)</f>
        <v>42590</v>
      </c>
      <c r="F30" s="155">
        <f>IFERROR(_xll.qlIndexFixing(IndexON,D30,TRUE,_xll.ohTrigger(RecalcTrigger,TriggerON)),NA())</f>
        <v>-3.5328055098915456E-3</v>
      </c>
      <c r="H30" s="42">
        <f>_xll.qlCalendarAdvance(Calendar,$H29,B30,"f",FALSE)</f>
        <v>42590</v>
      </c>
      <c r="I30" s="139">
        <f>_xll.qlInterestRateIndexValueDate(Index1M,$H30)</f>
        <v>42592</v>
      </c>
      <c r="J30" s="144">
        <f>IFERROR(_xll.qlIndexFixing(Index1M,$H30,TRUE,_xll.ohTrigger(RecalcTrigger,Trigger1M)),NA())</f>
        <v>-3.7353703824423564E-3</v>
      </c>
      <c r="K30" s="44">
        <f>IFERROR(_xll.qlIndexFixing(Index3M,H30,TRUE,_xll.ohTrigger(RecalcTrigger,Trigger3M)),NA())</f>
        <v>-3.0050679160000043E-3</v>
      </c>
      <c r="L30" s="44">
        <f>IFERROR(_xll.qlIndexFixing(Index6M,$H30,TRUE,_xll.ohTrigger(RecalcTrigger,Trigger6M)),NA())</f>
        <v>-1.8851072177209303E-3</v>
      </c>
      <c r="M30" s="145">
        <f>IFERROR(_xll.qlIndexFixing(Index1Y,$H30,TRUE,_xll.ohTrigger(RecalcTrigger,Trigger1Y)),NA())</f>
        <v>-4.9331951152547235E-4</v>
      </c>
      <c r="N30" s="144">
        <f>IFERROR(_xll.qlIndexFixing(ONIndex1M,I30,TRUE,_xll.ohTrigger(RecalcTrigger,Trigger1M)),NA())</f>
        <v>-3.7104178389224529E-3</v>
      </c>
      <c r="O30" s="44">
        <f>IFERROR(_xll.qlIndexFixing(ONIndex3M,I30,TRUE,_xll.ohTrigger(RecalcTrigger,Trigger3M)),NA())</f>
        <v>-2.7327051530301461E-3</v>
      </c>
      <c r="P30" s="44">
        <f>IFERROR(_xll.qlIndexFixing(ONIndex6M,I30,TRUE,_xll.ohTrigger(RecalcTrigger,Trigger6M)),NA())</f>
        <v>-1.5062506489016414E-3</v>
      </c>
      <c r="Q30" s="145">
        <f>IFERROR(_xll.qlIndexFixing(ONIndex1Y,I30,TRUE,_xll.ohTrigger(RecalcTrigger,Trigger1Y)),NA())</f>
        <v>-4.4102404177959187E-4</v>
      </c>
    </row>
    <row r="31" spans="2:17" x14ac:dyDescent="0.2">
      <c r="B31" s="39" t="s">
        <v>17</v>
      </c>
      <c r="D31" s="42">
        <f>_xll.qlCalendarAdvance(Calendar,$D30,B31,"f",FALSE)</f>
        <v>42591</v>
      </c>
      <c r="E31" s="139">
        <f>_xll.qlInterestRateIndexValueDate(IndexON,D31)</f>
        <v>42591</v>
      </c>
      <c r="F31" s="155">
        <f>IFERROR(_xll.qlIndexFixing(IndexON,D31,TRUE,_xll.ohTrigger(RecalcTrigger,TriggerON)),NA())</f>
        <v>-3.5362721484677451E-3</v>
      </c>
      <c r="H31" s="42">
        <f>_xll.qlCalendarAdvance(Calendar,$H30,B31,"f",FALSE)</f>
        <v>42591</v>
      </c>
      <c r="I31" s="139">
        <f>_xll.qlInterestRateIndexValueDate(Index1M,$H31)</f>
        <v>42593</v>
      </c>
      <c r="J31" s="144">
        <f>IFERROR(_xll.qlIndexFixing(Index1M,$H31,TRUE,_xll.ohTrigger(RecalcTrigger,Trigger1M)),NA())</f>
        <v>-3.7362725095652083E-3</v>
      </c>
      <c r="K31" s="44">
        <f>IFERROR(_xll.qlIndexFixing(Index3M,H31,TRUE,_xll.ohTrigger(RecalcTrigger,Trigger3M)),NA())</f>
        <v>-3.0110312981606918E-3</v>
      </c>
      <c r="L31" s="44">
        <f>IFERROR(_xll.qlIndexFixing(Index6M,$H31,TRUE,_xll.ohTrigger(RecalcTrigger,Trigger6M)),NA())</f>
        <v>-1.8897632964940472E-3</v>
      </c>
      <c r="M31" s="145">
        <f>IFERROR(_xll.qlIndexFixing(Index1Y,$H31,TRUE,_xll.ohTrigger(RecalcTrigger,Trigger1Y)),NA())</f>
        <v>-4.9460629886484018E-4</v>
      </c>
      <c r="N31" s="144">
        <f>IFERROR(_xll.qlIndexFixing(ONIndex1M,I31,TRUE,_xll.ohTrigger(RecalcTrigger,Trigger1M)),NA())</f>
        <v>-3.7122467680639204E-3</v>
      </c>
      <c r="O31" s="44">
        <f>IFERROR(_xll.qlIndexFixing(ONIndex3M,I31,TRUE,_xll.ohTrigger(RecalcTrigger,Trigger3M)),NA())</f>
        <v>-2.7442573924085778E-3</v>
      </c>
      <c r="P31" s="44">
        <f>IFERROR(_xll.qlIndexFixing(ONIndex6M,I31,TRUE,_xll.ohTrigger(RecalcTrigger,Trigger6M)),NA())</f>
        <v>-1.5212367481298728E-3</v>
      </c>
      <c r="Q31" s="145">
        <f>IFERROR(_xll.qlIndexFixing(ONIndex1Y,I31,TRUE,_xll.ohTrigger(RecalcTrigger,Trigger1Y)),NA())</f>
        <v>-4.4102458213401974E-4</v>
      </c>
    </row>
    <row r="32" spans="2:17" x14ac:dyDescent="0.2">
      <c r="B32" s="39" t="s">
        <v>17</v>
      </c>
      <c r="D32" s="42">
        <f>_xll.qlCalendarAdvance(Calendar,$D31,B32,"f",FALSE)</f>
        <v>42592</v>
      </c>
      <c r="E32" s="139">
        <f>_xll.qlInterestRateIndexValueDate(IndexON,D32)</f>
        <v>42592</v>
      </c>
      <c r="F32" s="155">
        <f>IFERROR(_xll.qlIndexFixing(IndexON,D32,TRUE,_xll.ohTrigger(RecalcTrigger,TriggerON)),NA())</f>
        <v>-3.5396057996628372E-3</v>
      </c>
      <c r="H32" s="42">
        <f>_xll.qlCalendarAdvance(Calendar,$H31,B32,"f",FALSE)</f>
        <v>42592</v>
      </c>
      <c r="I32" s="139">
        <f>_xll.qlInterestRateIndexValueDate(Index1M,$H32)</f>
        <v>42594</v>
      </c>
      <c r="J32" s="144">
        <f>IFERROR(_xll.qlIndexFixing(Index1M,$H32,TRUE,_xll.ohTrigger(RecalcTrigger,Trigger1M)),NA())</f>
        <v>-3.7372015463438446E-3</v>
      </c>
      <c r="K32" s="44">
        <f>IFERROR(_xll.qlIndexFixing(Index3M,H32,TRUE,_xll.ohTrigger(RecalcTrigger,Trigger3M)),NA())</f>
        <v>-3.0216582564530589E-3</v>
      </c>
      <c r="L32" s="44">
        <f>IFERROR(_xll.qlIndexFixing(Index6M,$H32,TRUE,_xll.ohTrigger(RecalcTrigger,Trigger6M)),NA())</f>
        <v>-1.8919251419191358E-3</v>
      </c>
      <c r="M32" s="145">
        <f>IFERROR(_xll.qlIndexFixing(Index1Y,$H32,TRUE,_xll.ohTrigger(RecalcTrigger,Trigger1Y)),NA())</f>
        <v>-4.9887219761708126E-4</v>
      </c>
      <c r="N32" s="144">
        <f>IFERROR(_xll.qlIndexFixing(ONIndex1M,I32,TRUE,_xll.ohTrigger(RecalcTrigger,Trigger1M)),NA())</f>
        <v>-3.7131796533529382E-3</v>
      </c>
      <c r="O32" s="44">
        <f>IFERROR(_xll.qlIndexFixing(ONIndex3M,I32,TRUE,_xll.ohTrigger(RecalcTrigger,Trigger3M)),NA())</f>
        <v>-2.7500007760172807E-3</v>
      </c>
      <c r="P32" s="44">
        <f>IFERROR(_xll.qlIndexFixing(ONIndex6M,I32,TRUE,_xll.ohTrigger(RecalcTrigger,Trigger6M)),NA())</f>
        <v>-1.5286314728424344E-3</v>
      </c>
      <c r="Q32" s="145">
        <f>IFERROR(_xll.qlIndexFixing(ONIndex1Y,I32,TRUE,_xll.ohTrigger(RecalcTrigger,Trigger1Y)),NA())</f>
        <v>-4.4102458201411565E-4</v>
      </c>
    </row>
    <row r="33" spans="2:17" x14ac:dyDescent="0.2">
      <c r="B33" s="39" t="s">
        <v>17</v>
      </c>
      <c r="D33" s="42">
        <f>_xll.qlCalendarAdvance(Calendar,$D32,B33,"f",FALSE)</f>
        <v>42593</v>
      </c>
      <c r="E33" s="139">
        <f>_xll.qlInterestRateIndexValueDate(IndexON,D33)</f>
        <v>42593</v>
      </c>
      <c r="F33" s="155">
        <f>IFERROR(_xll.qlIndexFixing(IndexON,D33,TRUE,_xll.ohTrigger(RecalcTrigger,TriggerON)),NA())</f>
        <v>-3.542808367433814E-3</v>
      </c>
      <c r="H33" s="42">
        <f>_xll.qlCalendarAdvance(Calendar,$H32,B33,"f",FALSE)</f>
        <v>42593</v>
      </c>
      <c r="I33" s="139">
        <f>_xll.qlInterestRateIndexValueDate(Index1M,$H33)</f>
        <v>42597</v>
      </c>
      <c r="J33" s="144">
        <f>IFERROR(_xll.qlIndexFixing(Index1M,$H33,TRUE,_xll.ohTrigger(RecalcTrigger,Trigger1M)),NA())</f>
        <v>-3.7465021210129675E-3</v>
      </c>
      <c r="K33" s="44">
        <f>IFERROR(_xll.qlIndexFixing(Index3M,H33,TRUE,_xll.ohTrigger(RecalcTrigger,Trigger3M)),NA())</f>
        <v>-3.0334322259538359E-3</v>
      </c>
      <c r="L33" s="44">
        <f>IFERROR(_xll.qlIndexFixing(Index6M,$H33,TRUE,_xll.ohTrigger(RecalcTrigger,Trigger6M)),NA())</f>
        <v>-1.8997517359364113E-3</v>
      </c>
      <c r="M33" s="145">
        <f>IFERROR(_xll.qlIndexFixing(Index1Y,$H33,TRUE,_xll.ohTrigger(RecalcTrigger,Trigger1Y)),NA())</f>
        <v>-5.0093856316766878E-4</v>
      </c>
      <c r="N33" s="144">
        <f>IFERROR(_xll.qlIndexFixing(ONIndex1M,I33,TRUE,_xll.ohTrigger(RecalcTrigger,Trigger1M)),NA())</f>
        <v>-3.7141574464794047E-3</v>
      </c>
      <c r="O33" s="44">
        <f>IFERROR(_xll.qlIndexFixing(ONIndex3M,I33,TRUE,_xll.ohTrigger(RecalcTrigger,Trigger3M)),NA())</f>
        <v>-2.7556918957127863E-3</v>
      </c>
      <c r="P33" s="44">
        <f>IFERROR(_xll.qlIndexFixing(ONIndex6M,I33,TRUE,_xll.ohTrigger(RecalcTrigger,Trigger6M)),NA())</f>
        <v>-1.5359136052994771E-3</v>
      </c>
      <c r="Q33" s="145">
        <f>IFERROR(_xll.qlIndexFixing(ONIndex1Y,I33,TRUE,_xll.ohTrigger(RecalcTrigger,Trigger1Y)),NA())</f>
        <v>-4.4102458205408368E-4</v>
      </c>
    </row>
    <row r="34" spans="2:17" x14ac:dyDescent="0.2">
      <c r="B34" s="39" t="s">
        <v>17</v>
      </c>
      <c r="D34" s="42">
        <f>_xll.qlCalendarAdvance(Calendar,$D33,B34,"f",FALSE)</f>
        <v>42594</v>
      </c>
      <c r="E34" s="139">
        <f>_xll.qlInterestRateIndexValueDate(IndexON,D34)</f>
        <v>42594</v>
      </c>
      <c r="F34" s="155">
        <f>IFERROR(_xll.qlIndexFixing(IndexON,D34,TRUE,_xll.ohTrigger(RecalcTrigger,TriggerON)),NA())</f>
        <v>-3.5487510927856292E-3</v>
      </c>
      <c r="H34" s="42">
        <f>_xll.qlCalendarAdvance(Calendar,$H33,B34,"f",FALSE)</f>
        <v>42594</v>
      </c>
      <c r="I34" s="139">
        <f>_xll.qlInterestRateIndexValueDate(Index1M,$H34)</f>
        <v>42598</v>
      </c>
      <c r="J34" s="144">
        <f>IFERROR(_xll.qlIndexFixing(Index1M,$H34,TRUE,_xll.ohTrigger(RecalcTrigger,Trigger1M)),NA())</f>
        <v>-3.749988079399435E-3</v>
      </c>
      <c r="K34" s="44">
        <f>IFERROR(_xll.qlIndexFixing(Index3M,H34,TRUE,_xll.ohTrigger(RecalcTrigger,Trigger3M)),NA())</f>
        <v>-3.038674646119636E-3</v>
      </c>
      <c r="L34" s="44">
        <f>IFERROR(_xll.qlIndexFixing(Index6M,$H34,TRUE,_xll.ohTrigger(RecalcTrigger,Trigger6M)),NA())</f>
        <v>-1.9025094464509213E-3</v>
      </c>
      <c r="M34" s="145">
        <f>IFERROR(_xll.qlIndexFixing(Index1Y,$H34,TRUE,_xll.ohTrigger(RecalcTrigger,Trigger1Y)),NA())</f>
        <v>-5.027860671473882E-4</v>
      </c>
      <c r="N34" s="144">
        <f>IFERROR(_xll.qlIndexFixing(ONIndex1M,I34,TRUE,_xll.ohTrigger(RecalcTrigger,Trigger1M)),NA())</f>
        <v>-3.7151950689073843E-3</v>
      </c>
      <c r="O34" s="44">
        <f>IFERROR(_xll.qlIndexFixing(ONIndex3M,I34,TRUE,_xll.ohTrigger(RecalcTrigger,Trigger3M)),NA())</f>
        <v>-2.7613048548502661E-3</v>
      </c>
      <c r="P34" s="44">
        <f>IFERROR(_xll.qlIndexFixing(ONIndex6M,I34,TRUE,_xll.ohTrigger(RecalcTrigger,Trigger6M)),NA())</f>
        <v>-1.5430461538112894E-3</v>
      </c>
      <c r="Q34" s="145">
        <f>IFERROR(_xll.qlIndexFixing(ONIndex1Y,I34,TRUE,_xll.ohTrigger(RecalcTrigger,Trigger1Y)),NA())</f>
        <v>-4.4102458213401974E-4</v>
      </c>
    </row>
    <row r="35" spans="2:17" x14ac:dyDescent="0.2">
      <c r="B35" s="39" t="s">
        <v>17</v>
      </c>
      <c r="D35" s="42">
        <f>_xll.qlCalendarAdvance(Calendar,$D34,B35,"f",FALSE)</f>
        <v>42597</v>
      </c>
      <c r="E35" s="139">
        <f>_xll.qlInterestRateIndexValueDate(IndexON,D35)</f>
        <v>42597</v>
      </c>
      <c r="F35" s="155">
        <f>IFERROR(_xll.qlIndexFixing(IndexON,D35,TRUE,_xll.ohTrigger(RecalcTrigger,TriggerON)),NA())</f>
        <v>-3.5543458753029E-3</v>
      </c>
      <c r="H35" s="42">
        <f>_xll.qlCalendarAdvance(Calendar,$H34,B35,"f",FALSE)</f>
        <v>42597</v>
      </c>
      <c r="I35" s="139">
        <f>_xll.qlInterestRateIndexValueDate(Index1M,$H35)</f>
        <v>42599</v>
      </c>
      <c r="J35" s="144">
        <f>IFERROR(_xll.qlIndexFixing(Index1M,$H35,TRUE,_xll.ohTrigger(RecalcTrigger,Trigger1M)),NA())</f>
        <v>-3.7587889900021895E-3</v>
      </c>
      <c r="K35" s="44">
        <f>IFERROR(_xll.qlIndexFixing(Index3M,H35,TRUE,_xll.ohTrigger(RecalcTrigger,Trigger3M)),NA())</f>
        <v>-3.043777551233751E-3</v>
      </c>
      <c r="L35" s="44">
        <f>IFERROR(_xll.qlIndexFixing(Index6M,$H35,TRUE,_xll.ohTrigger(RecalcTrigger,Trigger6M)),NA())</f>
        <v>-1.9052143315605116E-3</v>
      </c>
      <c r="M35" s="145">
        <f>IFERROR(_xll.qlIndexFixing(Index1Y,$H35,TRUE,_xll.ohTrigger(RecalcTrigger,Trigger1Y)),NA())</f>
        <v>-5.0472636229155856E-4</v>
      </c>
      <c r="N35" s="144">
        <f>IFERROR(_xll.qlIndexFixing(ONIndex1M,I35,TRUE,_xll.ohTrigger(RecalcTrigger,Trigger1M)),NA())</f>
        <v>-3.7175059638361319E-3</v>
      </c>
      <c r="O35" s="44">
        <f>IFERROR(_xll.qlIndexFixing(ONIndex3M,I35,TRUE,_xll.ohTrigger(RecalcTrigger,Trigger3M)),NA())</f>
        <v>-2.7721194070107202E-3</v>
      </c>
      <c r="P35" s="44">
        <f>IFERROR(_xll.qlIndexFixing(ONIndex6M,I35,TRUE,_xll.ohTrigger(RecalcTrigger,Trigger6M)),NA())</f>
        <v>-1.5566209471273851E-3</v>
      </c>
      <c r="Q35" s="145">
        <f>IFERROR(_xll.qlIndexFixing(ONIndex1Y,I35,TRUE,_xll.ohTrigger(RecalcTrigger,Trigger1Y)),NA())</f>
        <v>-4.4102404177959187E-4</v>
      </c>
    </row>
    <row r="36" spans="2:17" x14ac:dyDescent="0.2">
      <c r="B36" s="39" t="s">
        <v>17</v>
      </c>
      <c r="D36" s="42">
        <f>_xll.qlCalendarAdvance(Calendar,$D35,B36,"f",FALSE)</f>
        <v>42598</v>
      </c>
      <c r="E36" s="139">
        <f>_xll.qlInterestRateIndexValueDate(IndexON,D36)</f>
        <v>42598</v>
      </c>
      <c r="F36" s="155">
        <f>IFERROR(_xll.qlIndexFixing(IndexON,D36,TRUE,_xll.ohTrigger(RecalcTrigger,TriggerON)),NA())</f>
        <v>-3.5569215799124976E-3</v>
      </c>
      <c r="H36" s="42">
        <f>_xll.qlCalendarAdvance(Calendar,$H35,B36,"f",FALSE)</f>
        <v>42598</v>
      </c>
      <c r="I36" s="139">
        <f>_xll.qlInterestRateIndexValueDate(Index1M,$H36)</f>
        <v>42600</v>
      </c>
      <c r="J36" s="144">
        <f>IFERROR(_xll.qlIndexFixing(Index1M,$H36,TRUE,_xll.ohTrigger(RecalcTrigger,Trigger1M)),NA())</f>
        <v>-3.7602225203448025E-3</v>
      </c>
      <c r="K36" s="44">
        <f>IFERROR(_xll.qlIndexFixing(Index3M,H36,TRUE,_xll.ohTrigger(RecalcTrigger,Trigger3M)),NA())</f>
        <v>-3.0487434832658588E-3</v>
      </c>
      <c r="L36" s="44">
        <f>IFERROR(_xll.qlIndexFixing(Index6M,$H36,TRUE,_xll.ohTrigger(RecalcTrigger,Trigger6M)),NA())</f>
        <v>-1.9090787515520279E-3</v>
      </c>
      <c r="M36" s="145">
        <f>IFERROR(_xll.qlIndexFixing(Index1Y,$H36,TRUE,_xll.ohTrigger(RecalcTrigger,Trigger1Y)),NA())</f>
        <v>-5.0675283278959528E-4</v>
      </c>
      <c r="N36" s="144">
        <f>IFERROR(_xll.qlIndexFixing(ONIndex1M,I36,TRUE,_xll.ohTrigger(RecalcTrigger,Trigger1M)),NA())</f>
        <v>-3.7202422841930982E-3</v>
      </c>
      <c r="O36" s="44">
        <f>IFERROR(_xll.qlIndexFixing(ONIndex3M,I36,TRUE,_xll.ohTrigger(RecalcTrigger,Trigger3M)),NA())</f>
        <v>-2.7824571486467775E-3</v>
      </c>
      <c r="P36" s="44">
        <f>IFERROR(_xll.qlIndexFixing(ONIndex6M,I36,TRUE,_xll.ohTrigger(RecalcTrigger,Trigger6M)),NA())</f>
        <v>-1.569340669735908E-3</v>
      </c>
      <c r="Q36" s="145">
        <f>IFERROR(_xll.qlIndexFixing(ONIndex1Y,I36,TRUE,_xll.ohTrigger(RecalcTrigger,Trigger1Y)),NA())</f>
        <v>-4.4102458209405171E-4</v>
      </c>
    </row>
    <row r="37" spans="2:17" x14ac:dyDescent="0.2">
      <c r="B37" s="39" t="s">
        <v>17</v>
      </c>
      <c r="D37" s="42">
        <f>_xll.qlCalendarAdvance(Calendar,$D36,B37,"f",FALSE)</f>
        <v>42599</v>
      </c>
      <c r="E37" s="139">
        <f>_xll.qlInterestRateIndexValueDate(IndexON,D37)</f>
        <v>42599</v>
      </c>
      <c r="F37" s="155">
        <f>IFERROR(_xll.qlIndexFixing(IndexON,D37,TRUE,_xll.ohTrigger(RecalcTrigger,TriggerON)),NA())</f>
        <v>-3.5593776228415308E-3</v>
      </c>
      <c r="H37" s="42">
        <f>_xll.qlCalendarAdvance(Calendar,$H36,B37,"f",FALSE)</f>
        <v>42599</v>
      </c>
      <c r="I37" s="139">
        <f>_xll.qlInterestRateIndexValueDate(Index1M,$H37)</f>
        <v>42601</v>
      </c>
      <c r="J37" s="144">
        <f>IFERROR(_xll.qlIndexFixing(Index1M,$H37,TRUE,_xll.ohTrigger(RecalcTrigger,Trigger1M)),NA())</f>
        <v>-3.7617138396138462E-3</v>
      </c>
      <c r="K37" s="44">
        <f>IFERROR(_xll.qlIndexFixing(Index3M,H37,TRUE,_xll.ohTrigger(RecalcTrigger,Trigger3M)),NA())</f>
        <v>-3.0565633838785132E-3</v>
      </c>
      <c r="L37" s="44">
        <f>IFERROR(_xll.qlIndexFixing(Index6M,$H37,TRUE,_xll.ohTrigger(RecalcTrigger,Trigger6M)),NA())</f>
        <v>-1.911065497418386E-3</v>
      </c>
      <c r="M37" s="145">
        <f>IFERROR(_xll.qlIndexFixing(Index1Y,$H37,TRUE,_xll.ohTrigger(RecalcTrigger,Trigger1Y)),NA())</f>
        <v>-5.1288705121668515E-4</v>
      </c>
      <c r="N37" s="144">
        <f>IFERROR(_xll.qlIndexFixing(ONIndex1M,I37,TRUE,_xll.ohTrigger(RecalcTrigger,Trigger1M)),NA())</f>
        <v>-3.7218028773677858E-3</v>
      </c>
      <c r="O37" s="44">
        <f>IFERROR(_xll.qlIndexFixing(ONIndex3M,I37,TRUE,_xll.ohTrigger(RecalcTrigger,Trigger3M)),NA())</f>
        <v>-2.787290852324098E-3</v>
      </c>
      <c r="P37" s="44">
        <f>IFERROR(_xll.qlIndexFixing(ONIndex6M,I37,TRUE,_xll.ohTrigger(RecalcTrigger,Trigger6M)),NA())</f>
        <v>-1.5751704197786154E-3</v>
      </c>
      <c r="Q37" s="145">
        <f>IFERROR(_xll.qlIndexFixing(ONIndex1Y,I37,TRUE,_xll.ohTrigger(RecalcTrigger,Trigger1Y)),NA())</f>
        <v>-4.4102458205408368E-4</v>
      </c>
    </row>
    <row r="38" spans="2:17" x14ac:dyDescent="0.2">
      <c r="B38" s="39" t="s">
        <v>17</v>
      </c>
      <c r="D38" s="42">
        <f>_xll.qlCalendarAdvance(Calendar,$D37,B38,"f",FALSE)</f>
        <v>42600</v>
      </c>
      <c r="E38" s="139">
        <f>_xll.qlInterestRateIndexValueDate(IndexON,D38)</f>
        <v>42600</v>
      </c>
      <c r="F38" s="155">
        <f>IFERROR(_xll.qlIndexFixing(IndexON,D38,TRUE,_xll.ohTrigger(RecalcTrigger,TriggerON)),NA())</f>
        <v>-3.5617159079670557E-3</v>
      </c>
      <c r="H38" s="42">
        <f>_xll.qlCalendarAdvance(Calendar,$H37,B38,"f",FALSE)</f>
        <v>42600</v>
      </c>
      <c r="I38" s="139">
        <f>_xll.qlInterestRateIndexValueDate(Index1M,$H38)</f>
        <v>42604</v>
      </c>
      <c r="J38" s="144">
        <f>IFERROR(_xll.qlIndexFixing(Index1M,$H38,TRUE,_xll.ohTrigger(RecalcTrigger,Trigger1M)),NA())</f>
        <v>-3.7754931324638077E-3</v>
      </c>
      <c r="K38" s="44">
        <f>IFERROR(_xll.qlIndexFixing(Index3M,H38,TRUE,_xll.ohTrigger(RecalcTrigger,Trigger3M)),NA())</f>
        <v>-3.0673030625775251E-3</v>
      </c>
      <c r="L38" s="44">
        <f>IFERROR(_xll.qlIndexFixing(Index6M,$H38,TRUE,_xll.ohTrigger(RecalcTrigger,Trigger6M)),NA())</f>
        <v>-1.9180346895652826E-3</v>
      </c>
      <c r="M38" s="145">
        <f>IFERROR(_xll.qlIndexFixing(Index1Y,$H38,TRUE,_xll.ohTrigger(RecalcTrigger,Trigger1Y)),NA())</f>
        <v>-5.155856763926507E-4</v>
      </c>
      <c r="N38" s="144">
        <f>IFERROR(_xll.qlIndexFixing(ONIndex1M,I38,TRUE,_xll.ohTrigger(RecalcTrigger,Trigger1M)),NA())</f>
        <v>-3.7235128295876052E-3</v>
      </c>
      <c r="O38" s="44">
        <f>IFERROR(_xll.qlIndexFixing(ONIndex3M,I38,TRUE,_xll.ohTrigger(RecalcTrigger,Trigger3M)),NA())</f>
        <v>-2.7918910144553166E-3</v>
      </c>
      <c r="P38" s="44">
        <f>IFERROR(_xll.qlIndexFixing(ONIndex6M,I38,TRUE,_xll.ohTrigger(RecalcTrigger,Trigger6M)),NA())</f>
        <v>-1.5806286344988152E-3</v>
      </c>
      <c r="Q38" s="145">
        <f>IFERROR(_xll.qlIndexFixing(ONIndex1Y,I38,TRUE,_xll.ohTrigger(RecalcTrigger,Trigger1Y)),NA())</f>
        <v>-4.4102458209405171E-4</v>
      </c>
    </row>
    <row r="39" spans="2:17" x14ac:dyDescent="0.2">
      <c r="B39" s="39" t="s">
        <v>17</v>
      </c>
      <c r="D39" s="42">
        <f>_xll.qlCalendarAdvance(Calendar,$D38,B39,"f",FALSE)</f>
        <v>42601</v>
      </c>
      <c r="E39" s="139">
        <f>_xll.qlInterestRateIndexValueDate(IndexON,D39)</f>
        <v>42601</v>
      </c>
      <c r="F39" s="155">
        <f>IFERROR(_xll.qlIndexFixing(IndexON,D39,TRUE,_xll.ohTrigger(RecalcTrigger,TriggerON)),NA())</f>
        <v>-3.565974146422235E-3</v>
      </c>
      <c r="H39" s="42">
        <f>_xll.qlCalendarAdvance(Calendar,$H38,B39,"f",FALSE)</f>
        <v>42601</v>
      </c>
      <c r="I39" s="139">
        <f>_xll.qlInterestRateIndexValueDate(Index1M,$H39)</f>
        <v>42605</v>
      </c>
      <c r="J39" s="144">
        <f>IFERROR(_xll.qlIndexFixing(Index1M,$H39,TRUE,_xll.ohTrigger(RecalcTrigger,Trigger1M)),NA())</f>
        <v>-3.7805737634494063E-3</v>
      </c>
      <c r="K39" s="44">
        <f>IFERROR(_xll.qlIndexFixing(Index3M,H39,TRUE,_xll.ohTrigger(RecalcTrigger,Trigger3M)),NA())</f>
        <v>-3.0716370013371352E-3</v>
      </c>
      <c r="L39" s="44">
        <f>IFERROR(_xll.qlIndexFixing(Index6M,$H39,TRUE,_xll.ohTrigger(RecalcTrigger,Trigger6M)),NA())</f>
        <v>-1.9204789075228791E-3</v>
      </c>
      <c r="M39" s="145">
        <f>IFERROR(_xll.qlIndexFixing(Index1Y,$H39,TRUE,_xll.ohTrigger(RecalcTrigger,Trigger1Y)),NA())</f>
        <v>-5.1794131086829655E-4</v>
      </c>
      <c r="N39" s="144">
        <f>IFERROR(_xll.qlIndexFixing(ONIndex1M,I39,TRUE,_xll.ohTrigger(RecalcTrigger,Trigger1M)),NA())</f>
        <v>-3.7253870622766527E-3</v>
      </c>
      <c r="O39" s="44">
        <f>IFERROR(_xll.qlIndexFixing(ONIndex3M,I39,TRUE,_xll.ohTrigger(RecalcTrigger,Trigger3M)),NA())</f>
        <v>-2.7962317382757007E-3</v>
      </c>
      <c r="P39" s="44">
        <f>IFERROR(_xll.qlIndexFixing(ONIndex6M,I39,TRUE,_xll.ohTrigger(RecalcTrigger,Trigger6M)),NA())</f>
        <v>-1.585678322086892E-3</v>
      </c>
      <c r="Q39" s="145">
        <f>IFERROR(_xll.qlIndexFixing(ONIndex1Y,I39,TRUE,_xll.ohTrigger(RecalcTrigger,Trigger1Y)),NA())</f>
        <v>-4.4102458209405171E-4</v>
      </c>
    </row>
    <row r="40" spans="2:17" x14ac:dyDescent="0.2">
      <c r="B40" s="39" t="s">
        <v>17</v>
      </c>
      <c r="D40" s="42">
        <f>_xll.qlCalendarAdvance(Calendar,$D39,B40,"f",FALSE)</f>
        <v>42604</v>
      </c>
      <c r="E40" s="139">
        <f>_xll.qlInterestRateIndexValueDate(IndexON,D40)</f>
        <v>42604</v>
      </c>
      <c r="F40" s="155">
        <f>IFERROR(_xll.qlIndexFixing(IndexON,D40,TRUE,_xll.ohTrigger(RecalcTrigger,TriggerON)),NA())</f>
        <v>-3.5699295415803078E-3</v>
      </c>
      <c r="H40" s="42">
        <f>_xll.qlCalendarAdvance(Calendar,$H39,B40,"f",FALSE)</f>
        <v>42604</v>
      </c>
      <c r="I40" s="139">
        <f>_xll.qlInterestRateIndexValueDate(Index1M,$H40)</f>
        <v>42606</v>
      </c>
      <c r="J40" s="144">
        <f>IFERROR(_xll.qlIndexFixing(Index1M,$H40,TRUE,_xll.ohTrigger(RecalcTrigger,Trigger1M)),NA())</f>
        <v>-3.7928684730837892E-3</v>
      </c>
      <c r="K40" s="44">
        <f>IFERROR(_xll.qlIndexFixing(Index3M,H40,TRUE,_xll.ohTrigger(RecalcTrigger,Trigger3M)),NA())</f>
        <v>-3.0758580643731942E-3</v>
      </c>
      <c r="L40" s="44">
        <f>IFERROR(_xll.qlIndexFixing(Index6M,$H40,TRUE,_xll.ohTrigger(RecalcTrigger,Trigger6M)),NA())</f>
        <v>-1.9228912599335353E-3</v>
      </c>
      <c r="M40" s="145">
        <f>IFERROR(_xll.qlIndexFixing(Index1Y,$H40,TRUE,_xll.ohTrigger(RecalcTrigger,Trigger1Y)),NA())</f>
        <v>-5.2034194053442E-4</v>
      </c>
      <c r="N40" s="144">
        <f>IFERROR(_xll.qlIndexFixing(ONIndex1M,I40,TRUE,_xll.ohTrigger(RecalcTrigger,Trigger1M)),NA())</f>
        <v>-3.7297190956753212E-3</v>
      </c>
      <c r="O40" s="44">
        <f>IFERROR(_xll.qlIndexFixing(ONIndex3M,I40,TRUE,_xll.ohTrigger(RecalcTrigger,Trigger3M)),NA())</f>
        <v>-2.8038970686994347E-3</v>
      </c>
      <c r="P40" s="44">
        <f>IFERROR(_xll.qlIndexFixing(ONIndex6M,I40,TRUE,_xll.ohTrigger(RecalcTrigger,Trigger6M)),NA())</f>
        <v>-1.5942239206889752E-3</v>
      </c>
      <c r="Q40" s="145">
        <f>IFERROR(_xll.qlIndexFixing(ONIndex1Y,I40,TRUE,_xll.ohTrigger(RecalcTrigger,Trigger1Y)),NA())</f>
        <v>-4.4102404177959187E-4</v>
      </c>
    </row>
    <row r="41" spans="2:17" x14ac:dyDescent="0.2">
      <c r="B41" s="39" t="s">
        <v>17</v>
      </c>
      <c r="D41" s="42">
        <f>_xll.qlCalendarAdvance(Calendar,$D40,B41,"f",FALSE)</f>
        <v>42605</v>
      </c>
      <c r="E41" s="139">
        <f>_xll.qlInterestRateIndexValueDate(IndexON,D41)</f>
        <v>42605</v>
      </c>
      <c r="F41" s="155">
        <f>IFERROR(_xll.qlIndexFixing(IndexON,D41,TRUE,_xll.ohTrigger(RecalcTrigger,TriggerON)),NA())</f>
        <v>-3.5717075917274244E-3</v>
      </c>
      <c r="H41" s="42">
        <f>_xll.qlCalendarAdvance(Calendar,$H40,B41,"f",FALSE)</f>
        <v>42605</v>
      </c>
      <c r="I41" s="139">
        <f>_xll.qlInterestRateIndexValueDate(Index1M,$H41)</f>
        <v>42607</v>
      </c>
      <c r="J41" s="144">
        <f>IFERROR(_xll.qlIndexFixing(Index1M,$H41,TRUE,_xll.ohTrigger(RecalcTrigger,Trigger1M)),NA())</f>
        <v>-3.7950750897515484E-3</v>
      </c>
      <c r="K41" s="44">
        <f>IFERROR(_xll.qlIndexFixing(Index3M,H41,TRUE,_xll.ohTrigger(RecalcTrigger,Trigger3M)),NA())</f>
        <v>-3.0799717421563901E-3</v>
      </c>
      <c r="L41" s="44">
        <f>IFERROR(_xll.qlIndexFixing(Index6M,$H41,TRUE,_xll.ohTrigger(RecalcTrigger,Trigger6M)),NA())</f>
        <v>-1.9262833935443815E-3</v>
      </c>
      <c r="M41" s="145">
        <f>IFERROR(_xll.qlIndexFixing(Index1Y,$H41,TRUE,_xll.ohTrigger(RecalcTrigger,Trigger1Y)),NA())</f>
        <v>-5.2278045453029896E-4</v>
      </c>
      <c r="N41" s="144">
        <f>IFERROR(_xll.qlIndexFixing(ONIndex1M,I41,TRUE,_xll.ohTrigger(RecalcTrigger,Trigger1M)),NA())</f>
        <v>-3.7348252304436613E-3</v>
      </c>
      <c r="O41" s="44">
        <f>IFERROR(_xll.qlIndexFixing(ONIndex3M,I41,TRUE,_xll.ohTrigger(RecalcTrigger,Trigger3M)),NA())</f>
        <v>-2.8104823138752622E-3</v>
      </c>
      <c r="P41" s="44">
        <f>IFERROR(_xll.qlIndexFixing(ONIndex6M,I41,TRUE,_xll.ohTrigger(RecalcTrigger,Trigger6M)),NA())</f>
        <v>-1.601051963007194E-3</v>
      </c>
      <c r="Q41" s="145">
        <f>IFERROR(_xll.qlIndexFixing(ONIndex1Y,I41,TRUE,_xll.ohTrigger(RecalcTrigger,Trigger1Y)),NA())</f>
        <v>-4.4102458209405171E-4</v>
      </c>
    </row>
    <row r="42" spans="2:17" x14ac:dyDescent="0.2">
      <c r="B42" s="39" t="s">
        <v>17</v>
      </c>
      <c r="D42" s="42">
        <f>_xll.qlCalendarAdvance(Calendar,$D41,B42,"f",FALSE)</f>
        <v>42606</v>
      </c>
      <c r="E42" s="139">
        <f>_xll.qlInterestRateIndexValueDate(IndexON,D42)</f>
        <v>42606</v>
      </c>
      <c r="F42" s="155">
        <f>IFERROR(_xll.qlIndexFixing(IndexON,D42,TRUE,_xll.ohTrigger(RecalcTrigger,TriggerON)),NA())</f>
        <v>-3.5733793058145835E-3</v>
      </c>
      <c r="H42" s="42">
        <f>_xll.qlCalendarAdvance(Calendar,$H41,B42,"f",FALSE)</f>
        <v>42606</v>
      </c>
      <c r="I42" s="139">
        <f>_xll.qlInterestRateIndexValueDate(Index1M,$H42)</f>
        <v>42608</v>
      </c>
      <c r="J42" s="144">
        <f>IFERROR(_xll.qlIndexFixing(Index1M,$H42,TRUE,_xll.ohTrigger(RecalcTrigger,Trigger1M)),NA())</f>
        <v>-3.7973623868737781E-3</v>
      </c>
      <c r="K42" s="44">
        <f>IFERROR(_xll.qlIndexFixing(Index3M,H42,TRUE,_xll.ohTrigger(RecalcTrigger,Trigger3M)),NA())</f>
        <v>-3.0855212743359653E-3</v>
      </c>
      <c r="L42" s="44">
        <f>IFERROR(_xll.qlIndexFixing(Index6M,$H42,TRUE,_xll.ohTrigger(RecalcTrigger,Trigger6M)),NA())</f>
        <v>-1.9281329948127983E-3</v>
      </c>
      <c r="M42" s="145">
        <f>IFERROR(_xll.qlIndexFixing(Index1Y,$H42,TRUE,_xll.ohTrigger(RecalcTrigger,Trigger1Y)),NA())</f>
        <v>-5.2976359155530847E-4</v>
      </c>
      <c r="N42" s="144">
        <f>IFERROR(_xll.qlIndexFixing(ONIndex1M,I42,TRUE,_xll.ohTrigger(RecalcTrigger,Trigger1M)),NA())</f>
        <v>-3.7377446898778643E-3</v>
      </c>
      <c r="O42" s="44">
        <f>IFERROR(_xll.qlIndexFixing(ONIndex3M,I42,TRUE,_xll.ohTrigger(RecalcTrigger,Trigger3M)),NA())</f>
        <v>-2.8131373937911874E-3</v>
      </c>
      <c r="P42" s="44">
        <f>IFERROR(_xll.qlIndexFixing(ONIndex6M,I42,TRUE,_xll.ohTrigger(RecalcTrigger,Trigger6M)),NA())</f>
        <v>-1.6035041365514147E-3</v>
      </c>
      <c r="Q42" s="145">
        <f>IFERROR(_xll.qlIndexFixing(ONIndex1Y,I42,TRUE,_xll.ohTrigger(RecalcTrigger,Trigger1Y)),NA())</f>
        <v>-4.4102458205408368E-4</v>
      </c>
    </row>
    <row r="43" spans="2:17" x14ac:dyDescent="0.2">
      <c r="B43" s="39" t="s">
        <v>17</v>
      </c>
      <c r="D43" s="42">
        <f>_xll.qlCalendarAdvance(Calendar,$D42,B43,"f",FALSE)</f>
        <v>42607</v>
      </c>
      <c r="E43" s="139">
        <f>_xll.qlInterestRateIndexValueDate(IndexON,D43)</f>
        <v>42607</v>
      </c>
      <c r="F43" s="155">
        <f>IFERROR(_xll.qlIndexFixing(IndexON,D43,TRUE,_xll.ohTrigger(RecalcTrigger,TriggerON)),NA())</f>
        <v>-3.5749465876389053E-3</v>
      </c>
      <c r="H43" s="42">
        <f>_xll.qlCalendarAdvance(Calendar,$H42,B43,"f",FALSE)</f>
        <v>42607</v>
      </c>
      <c r="I43" s="139">
        <f>_xll.qlInterestRateIndexValueDate(Index1M,$H43)</f>
        <v>42611</v>
      </c>
      <c r="J43" s="144">
        <f>IFERROR(_xll.qlIndexFixing(Index1M,$H43,TRUE,_xll.ohTrigger(RecalcTrigger,Trigger1M)),NA())</f>
        <v>-3.8165831294429391E-3</v>
      </c>
      <c r="K43" s="44">
        <f>IFERROR(_xll.qlIndexFixing(Index3M,H43,TRUE,_xll.ohTrigger(RecalcTrigger,Trigger3M)),NA())</f>
        <v>-3.0954771525659249E-3</v>
      </c>
      <c r="L43" s="44">
        <f>IFERROR(_xll.qlIndexFixing(Index6M,$H43,TRUE,_xll.ohTrigger(RecalcTrigger,Trigger6M)),NA())</f>
        <v>-1.9341396230762814E-3</v>
      </c>
      <c r="M43" s="145">
        <f>IFERROR(_xll.qlIndexFixing(Index1Y,$H43,TRUE,_xll.ohTrigger(RecalcTrigger,Trigger1Y)),NA())</f>
        <v>-5.3276866207387379E-4</v>
      </c>
      <c r="N43" s="144">
        <f>IFERROR(_xll.qlIndexFixing(ONIndex1M,I43,TRUE,_xll.ohTrigger(RecalcTrigger,Trigger1M)),NA())</f>
        <v>-3.7409179593650421E-3</v>
      </c>
      <c r="O43" s="44">
        <f>IFERROR(_xll.qlIndexFixing(ONIndex3M,I43,TRUE,_xll.ohTrigger(RecalcTrigger,Trigger3M)),NA())</f>
        <v>-2.8153776545281062E-3</v>
      </c>
      <c r="P43" s="44">
        <f>IFERROR(_xll.qlIndexFixing(ONIndex6M,I43,TRUE,_xll.ohTrigger(RecalcTrigger,Trigger6M)),NA())</f>
        <v>-1.6053258316661712E-3</v>
      </c>
      <c r="Q43" s="145">
        <f>IFERROR(_xll.qlIndexFixing(ONIndex1Y,I43,TRUE,_xll.ohTrigger(RecalcTrigger,Trigger1Y)),NA())</f>
        <v>-4.4102458209405171E-4</v>
      </c>
    </row>
    <row r="44" spans="2:17" x14ac:dyDescent="0.2">
      <c r="B44" s="39" t="s">
        <v>17</v>
      </c>
      <c r="D44" s="42">
        <f>_xll.qlCalendarAdvance(Calendar,$D43,B44,"f",FALSE)</f>
        <v>42608</v>
      </c>
      <c r="E44" s="139">
        <f>_xll.qlInterestRateIndexValueDate(IndexON,D44)</f>
        <v>42608</v>
      </c>
      <c r="F44" s="155">
        <f>IFERROR(_xll.qlIndexFixing(IndexON,D44,TRUE,_xll.ohTrigger(RecalcTrigger,TriggerON)),NA())</f>
        <v>-3.5777070055598159E-3</v>
      </c>
      <c r="H44" s="42">
        <f>_xll.qlCalendarAdvance(Calendar,$H43,B44,"f",FALSE)</f>
        <v>42608</v>
      </c>
      <c r="I44" s="139">
        <f>_xll.qlInterestRateIndexValueDate(Index1M,$H44)</f>
        <v>42612</v>
      </c>
      <c r="J44" s="144">
        <f>IFERROR(_xll.qlIndexFixing(Index1M,$H44,TRUE,_xll.ohTrigger(RecalcTrigger,Trigger1M)),NA())</f>
        <v>-3.8235528891619832E-3</v>
      </c>
      <c r="K44" s="44">
        <f>IFERROR(_xll.qlIndexFixing(Index3M,H44,TRUE,_xll.ohTrigger(RecalcTrigger,Trigger3M)),NA())</f>
        <v>-3.0991510035211188E-3</v>
      </c>
      <c r="L44" s="44">
        <f>IFERROR(_xll.qlIndexFixing(Index6M,$H44,TRUE,_xll.ohTrigger(RecalcTrigger,Trigger6M)),NA())</f>
        <v>-1.9359783850601388E-3</v>
      </c>
      <c r="M44" s="145">
        <f>IFERROR(_xll.qlIndexFixing(Index1Y,$H44,TRUE,_xll.ohTrigger(RecalcTrigger,Trigger1Y)),NA())</f>
        <v>-5.3528746032472274E-4</v>
      </c>
      <c r="N44" s="144">
        <f>IFERROR(_xll.qlIndexFixing(ONIndex1M,I44,TRUE,_xll.ohTrigger(RecalcTrigger,Trigger1M)),NA())</f>
        <v>-3.7443599605690991E-3</v>
      </c>
      <c r="O44" s="44">
        <f>IFERROR(_xll.qlIndexFixing(ONIndex3M,I44,TRUE,_xll.ohTrigger(RecalcTrigger,Trigger3M)),NA())</f>
        <v>-2.8171771992413497E-3</v>
      </c>
      <c r="P44" s="44">
        <f>IFERROR(_xll.qlIndexFixing(ONIndex6M,I44,TRUE,_xll.ohTrigger(RecalcTrigger,Trigger6M)),NA())</f>
        <v>-1.60648005650188E-3</v>
      </c>
      <c r="Q44" s="145">
        <f>IFERROR(_xll.qlIndexFixing(ONIndex1Y,I44,TRUE,_xll.ohTrigger(RecalcTrigger,Trigger1Y)),NA())</f>
        <v>-4.4102458209405171E-4</v>
      </c>
    </row>
    <row r="45" spans="2:17" x14ac:dyDescent="0.2">
      <c r="B45" s="39" t="s">
        <v>17</v>
      </c>
      <c r="D45" s="42">
        <f>_xll.qlCalendarAdvance(Calendar,$D44,B45,"f",FALSE)</f>
        <v>42611</v>
      </c>
      <c r="E45" s="139">
        <f>_xll.qlInterestRateIndexValueDate(IndexON,D45)</f>
        <v>42611</v>
      </c>
      <c r="F45" s="155">
        <f>IFERROR(_xll.qlIndexFixing(IndexON,D45,TRUE,_xll.ohTrigger(RecalcTrigger,TriggerON)),NA())</f>
        <v>-3.5802094646131266E-3</v>
      </c>
      <c r="H45" s="42">
        <f>_xll.qlCalendarAdvance(Calendar,$H44,B45,"f",FALSE)</f>
        <v>42611</v>
      </c>
      <c r="I45" s="139">
        <f>_xll.qlInterestRateIndexValueDate(Index1M,$H45)</f>
        <v>42613</v>
      </c>
      <c r="J45" s="144">
        <f>IFERROR(_xll.qlIndexFixing(Index1M,$H45,TRUE,_xll.ohTrigger(RecalcTrigger,Trigger1M)),NA())</f>
        <v>-3.8264528910931794E-3</v>
      </c>
      <c r="K45" s="44">
        <f>IFERROR(_xll.qlIndexFixing(Index3M,H45,TRUE,_xll.ohTrigger(RecalcTrigger,Trigger3M)),NA())</f>
        <v>-3.1023182525755058E-3</v>
      </c>
      <c r="L45" s="44">
        <f>IFERROR(_xll.qlIndexFixing(Index6M,$H45,TRUE,_xll.ohTrigger(RecalcTrigger,Trigger6M)),NA())</f>
        <v>-1.9378238907740036E-3</v>
      </c>
      <c r="M45" s="145">
        <f>IFERROR(_xll.qlIndexFixing(Index1Y,$H45,TRUE,_xll.ohTrigger(RecalcTrigger,Trigger1Y)),NA())</f>
        <v>-5.3779999308738874E-4</v>
      </c>
      <c r="N45" s="144">
        <f>IFERROR(_xll.qlIndexFixing(ONIndex1M,I45,TRUE,_xll.ohTrigger(RecalcTrigger,Trigger1M)),NA())</f>
        <v>-3.7521752348634863E-3</v>
      </c>
      <c r="O45" s="44">
        <f>IFERROR(_xll.qlIndexFixing(ONIndex3M,I45,TRUE,_xll.ohTrigger(RecalcTrigger,Trigger3M)),NA())</f>
        <v>-2.8191556739720625E-3</v>
      </c>
      <c r="P45" s="44">
        <f>IFERROR(_xll.qlIndexFixing(ONIndex6M,I45,TRUE,_xll.ohTrigger(RecalcTrigger,Trigger6M)),NA())</f>
        <v>-1.6063714777159177E-3</v>
      </c>
      <c r="Q45" s="145">
        <f>IFERROR(_xll.qlIndexFixing(ONIndex1Y,I45,TRUE,_xll.ohTrigger(RecalcTrigger,Trigger1Y)),NA())</f>
        <v>-4.4102404176626919E-4</v>
      </c>
    </row>
    <row r="46" spans="2:17" x14ac:dyDescent="0.2">
      <c r="B46" s="39" t="s">
        <v>17</v>
      </c>
      <c r="D46" s="42">
        <f>_xll.qlCalendarAdvance(Calendar,$D45,B46,"f",FALSE)</f>
        <v>42612</v>
      </c>
      <c r="E46" s="139">
        <f>_xll.qlInterestRateIndexValueDate(IndexON,D46)</f>
        <v>42612</v>
      </c>
      <c r="F46" s="155">
        <f>IFERROR(_xll.qlIndexFixing(IndexON,D46,TRUE,_xll.ohTrigger(RecalcTrigger,TriggerON)),NA())</f>
        <v>-3.5812831395620748E-3</v>
      </c>
      <c r="H46" s="42">
        <f>_xll.qlCalendarAdvance(Calendar,$H45,B46,"f",FALSE)</f>
        <v>42612</v>
      </c>
      <c r="I46" s="139">
        <f>_xll.qlInterestRateIndexValueDate(Index1M,$H46)</f>
        <v>42614</v>
      </c>
      <c r="J46" s="144">
        <f>IFERROR(_xll.qlIndexFixing(Index1M,$H46,TRUE,_xll.ohTrigger(RecalcTrigger,Trigger1M)),NA())</f>
        <v>-3.8429868631777164E-3</v>
      </c>
      <c r="K46" s="44">
        <f>IFERROR(_xll.qlIndexFixing(Index3M,H46,TRUE,_xll.ohTrigger(RecalcTrigger,Trigger3M)),NA())</f>
        <v>-3.1059415870497206E-3</v>
      </c>
      <c r="L46" s="44">
        <f>IFERROR(_xll.qlIndexFixing(Index6M,$H46,TRUE,_xll.ohTrigger(RecalcTrigger,Trigger6M)),NA())</f>
        <v>-1.940138701065739E-3</v>
      </c>
      <c r="M46" s="145">
        <f>IFERROR(_xll.qlIndexFixing(Index1Y,$H46,TRUE,_xll.ohTrigger(RecalcTrigger,Trigger1Y)),NA())</f>
        <v>-5.4029865463552161E-4</v>
      </c>
      <c r="N46" s="144">
        <f>IFERROR(_xll.qlIndexFixing(ONIndex1M,I46,TRUE,_xll.ohTrigger(RecalcTrigger,Trigger1M)),NA())</f>
        <v>-3.7610917429686808E-3</v>
      </c>
      <c r="O46" s="44">
        <f>IFERROR(_xll.qlIndexFixing(ONIndex3M,I46,TRUE,_xll.ohTrigger(RecalcTrigger,Trigger3M)),NA())</f>
        <v>-2.8209003915158348E-3</v>
      </c>
      <c r="P46" s="44">
        <f>IFERROR(_xll.qlIndexFixing(ONIndex6M,I46,TRUE,_xll.ohTrigger(RecalcTrigger,Trigger6M)),NA())</f>
        <v>-1.6056199545921856E-3</v>
      </c>
      <c r="Q46" s="145">
        <f>IFERROR(_xll.qlIndexFixing(ONIndex1Y,I46,TRUE,_xll.ohTrigger(RecalcTrigger,Trigger1Y)),NA())</f>
        <v>-4.4102458209405171E-4</v>
      </c>
    </row>
    <row r="47" spans="2:17" x14ac:dyDescent="0.2">
      <c r="B47" s="39" t="s">
        <v>17</v>
      </c>
      <c r="D47" s="42">
        <f>_xll.qlCalendarAdvance(Calendar,$D46,B47,"f",FALSE)</f>
        <v>42613</v>
      </c>
      <c r="E47" s="139">
        <f>_xll.qlInterestRateIndexValueDate(IndexON,D47)</f>
        <v>42613</v>
      </c>
      <c r="F47" s="155">
        <f>IFERROR(_xll.qlIndexFixing(IndexON,D47,TRUE,_xll.ohTrigger(RecalcTrigger,TriggerON)),NA())</f>
        <v>-3.5822638041516086E-3</v>
      </c>
      <c r="H47" s="42">
        <f>_xll.qlCalendarAdvance(Calendar,$H46,B47,"f",FALSE)</f>
        <v>42613</v>
      </c>
      <c r="I47" s="139">
        <f>_xll.qlInterestRateIndexValueDate(Index1M,$H47)</f>
        <v>42615</v>
      </c>
      <c r="J47" s="144">
        <f>IFERROR(_xll.qlIndexFixing(Index1M,$H47,TRUE,_xll.ohTrigger(RecalcTrigger,Trigger1M)),NA())</f>
        <v>-3.846208380577777E-3</v>
      </c>
      <c r="K47" s="44">
        <f>IFERROR(_xll.qlIndexFixing(Index3M,H47,TRUE,_xll.ohTrigger(RecalcTrigger,Trigger3M)),NA())</f>
        <v>-3.109511974188189E-3</v>
      </c>
      <c r="L47" s="44">
        <f>IFERROR(_xll.qlIndexFixing(Index6M,$H47,TRUE,_xll.ohTrigger(RecalcTrigger,Trigger6M)),NA())</f>
        <v>-1.942459157844951E-3</v>
      </c>
      <c r="M47" s="145">
        <f>IFERROR(_xll.qlIndexFixing(Index1Y,$H47,TRUE,_xll.ohTrigger(RecalcTrigger,Trigger1Y)),NA())</f>
        <v>-5.4705197908352628E-4</v>
      </c>
      <c r="N47" s="144">
        <f>IFERROR(_xll.qlIndexFixing(ONIndex1M,I47,TRUE,_xll.ohTrigger(RecalcTrigger,Trigger1M)),NA())</f>
        <v>-3.7659666081601983E-3</v>
      </c>
      <c r="O47" s="44">
        <f>IFERROR(_xll.qlIndexFixing(ONIndex3M,I47,TRUE,_xll.ohTrigger(RecalcTrigger,Trigger3M)),NA())</f>
        <v>-2.8235527048448006E-3</v>
      </c>
      <c r="P47" s="44">
        <f>IFERROR(_xll.qlIndexFixing(ONIndex6M,I47,TRUE,_xll.ohTrigger(RecalcTrigger,Trigger6M)),NA())</f>
        <v>-1.6074450116176919E-3</v>
      </c>
      <c r="Q47" s="145">
        <f>IFERROR(_xll.qlIndexFixing(ONIndex1Y,I47,TRUE,_xll.ohTrigger(RecalcTrigger,Trigger1Y)),NA())</f>
        <v>-4.4102458213401974E-4</v>
      </c>
    </row>
    <row r="48" spans="2:17" x14ac:dyDescent="0.2">
      <c r="B48" s="39" t="s">
        <v>17</v>
      </c>
      <c r="D48" s="42">
        <f>_xll.qlCalendarAdvance(Calendar,$D47,B48,"f",FALSE)</f>
        <v>42614</v>
      </c>
      <c r="E48" s="139">
        <f>_xll.qlInterestRateIndexValueDate(IndexON,D48)</f>
        <v>42614</v>
      </c>
      <c r="F48" s="155">
        <f>IFERROR(_xll.qlIndexFixing(IndexON,D48,TRUE,_xll.ohTrigger(RecalcTrigger,TriggerON)),NA())</f>
        <v>-3.583153362058944E-3</v>
      </c>
      <c r="H48" s="42">
        <f>_xll.qlCalendarAdvance(Calendar,$H47,B48,"f",FALSE)</f>
        <v>42614</v>
      </c>
      <c r="I48" s="139">
        <f>_xll.qlInterestRateIndexValueDate(Index1M,$H48)</f>
        <v>42618</v>
      </c>
      <c r="J48" s="144">
        <f>IFERROR(_xll.qlIndexFixing(Index1M,$H48,TRUE,_xll.ohTrigger(RecalcTrigger,Trigger1M)),NA())</f>
        <v>-3.8663878446731914E-3</v>
      </c>
      <c r="K48" s="44">
        <f>IFERROR(_xll.qlIndexFixing(Index3M,H48,TRUE,_xll.ohTrigger(RecalcTrigger,Trigger3M)),NA())</f>
        <v>-3.1200000000004119E-3</v>
      </c>
      <c r="L48" s="44">
        <f>IFERROR(_xll.qlIndexFixing(Index6M,$H48,TRUE,_xll.ohTrigger(RecalcTrigger,Trigger6M)),NA())</f>
        <v>-1.9500000000004772E-3</v>
      </c>
      <c r="M48" s="145">
        <f>IFERROR(_xll.qlIndexFixing(Index1Y,$H48,TRUE,_xll.ohTrigger(RecalcTrigger,Trigger1Y)),NA())</f>
        <v>-5.4999999999982537E-4</v>
      </c>
      <c r="N48" s="144">
        <f>IFERROR(_xll.qlIndexFixing(ONIndex1M,I48,TRUE,_xll.ohTrigger(RecalcTrigger,Trigger1M)),NA())</f>
        <v>-3.7710574435934063E-3</v>
      </c>
      <c r="O48" s="44">
        <f>IFERROR(_xll.qlIndexFixing(ONIndex3M,I48,TRUE,_xll.ohTrigger(RecalcTrigger,Trigger3M)),NA())</f>
        <v>-2.8264576094816363E-3</v>
      </c>
      <c r="P48" s="44">
        <f>IFERROR(_xll.qlIndexFixing(ONIndex6M,I48,TRUE,_xll.ohTrigger(RecalcTrigger,Trigger6M)),NA())</f>
        <v>-1.6094523445575604E-3</v>
      </c>
      <c r="Q48" s="145">
        <f>IFERROR(_xll.qlIndexFixing(ONIndex1Y,I48,TRUE,_xll.ohTrigger(RecalcTrigger,Trigger1Y)),NA())</f>
        <v>-4.4102458209405171E-4</v>
      </c>
    </row>
    <row r="49" spans="2:17" x14ac:dyDescent="0.2">
      <c r="B49" s="39" t="s">
        <v>17</v>
      </c>
      <c r="D49" s="42">
        <f>_xll.qlCalendarAdvance(Calendar,$D48,B49,"f",FALSE)</f>
        <v>42615</v>
      </c>
      <c r="E49" s="139">
        <f>_xll.qlInterestRateIndexValueDate(IndexON,D49)</f>
        <v>42615</v>
      </c>
      <c r="F49" s="155">
        <f>IFERROR(_xll.qlIndexFixing(IndexON,D49,TRUE,_xll.ohTrigger(RecalcTrigger,TriggerON)),NA())</f>
        <v>-3.584602613804222E-3</v>
      </c>
      <c r="H49" s="42">
        <f>_xll.qlCalendarAdvance(Calendar,$H48,B49,"f",FALSE)</f>
        <v>42615</v>
      </c>
      <c r="I49" s="139">
        <f>_xll.qlInterestRateIndexValueDate(Index1M,$H49)</f>
        <v>42619</v>
      </c>
      <c r="J49" s="144">
        <f>IFERROR(_xll.qlIndexFixing(Index1M,$H49,TRUE,_xll.ohTrigger(RecalcTrigger,Trigger1M)),NA())</f>
        <v>-3.8752751351953663E-3</v>
      </c>
      <c r="K49" s="44">
        <f>IFERROR(_xll.qlIndexFixing(Index3M,H49,TRUE,_xll.ohTrigger(RecalcTrigger,Trigger3M)),NA())</f>
        <v>-3.1234392300181118E-3</v>
      </c>
      <c r="L49" s="44">
        <f>IFERROR(_xll.qlIndexFixing(Index6M,$H49,TRUE,_xll.ohTrigger(RecalcTrigger,Trigger6M)),NA())</f>
        <v>-1.951911357817732E-3</v>
      </c>
      <c r="M49" s="145">
        <f>IFERROR(_xll.qlIndexFixing(Index1Y,$H49,TRUE,_xll.ohTrigger(RecalcTrigger,Trigger1Y)),NA())</f>
        <v>-5.5231420144662776E-4</v>
      </c>
      <c r="N49" s="144">
        <f>IFERROR(_xll.qlIndexFixing(ONIndex1M,I49,TRUE,_xll.ohTrigger(RecalcTrigger,Trigger1M)),NA())</f>
        <v>-3.7763708007076957E-3</v>
      </c>
      <c r="O49" s="44">
        <f>IFERROR(_xll.qlIndexFixing(ONIndex3M,I49,TRUE,_xll.ohTrigger(RecalcTrigger,Trigger3M)),NA())</f>
        <v>-2.8296316312470537E-3</v>
      </c>
      <c r="P49" s="44">
        <f>IFERROR(_xll.qlIndexFixing(ONIndex6M,I49,TRUE,_xll.ohTrigger(RecalcTrigger,Trigger6M)),NA())</f>
        <v>-1.6116579271940878E-3</v>
      </c>
      <c r="Q49" s="145">
        <f>IFERROR(_xll.qlIndexFixing(ONIndex1Y,I49,TRUE,_xll.ohTrigger(RecalcTrigger,Trigger1Y)),NA())</f>
        <v>-4.4102458205408368E-4</v>
      </c>
    </row>
    <row r="50" spans="2:17" x14ac:dyDescent="0.2">
      <c r="B50" s="39" t="s">
        <v>17</v>
      </c>
      <c r="D50" s="42">
        <f>_xll.qlCalendarAdvance(Calendar,$D49,B50,"f",FALSE)</f>
        <v>42618</v>
      </c>
      <c r="E50" s="139">
        <f>_xll.qlInterestRateIndexValueDate(IndexON,D50)</f>
        <v>42618</v>
      </c>
      <c r="F50" s="155">
        <f>IFERROR(_xll.qlIndexFixing(IndexON,D50,TRUE,_xll.ohTrigger(RecalcTrigger,TriggerON)),NA())</f>
        <v>-3.5860931023101728E-3</v>
      </c>
      <c r="H50" s="42">
        <f>_xll.qlCalendarAdvance(Calendar,$H49,B50,"f",FALSE)</f>
        <v>42618</v>
      </c>
      <c r="I50" s="139">
        <f>_xll.qlInterestRateIndexValueDate(Index1M,$H50)</f>
        <v>42620</v>
      </c>
      <c r="J50" s="144">
        <f>IFERROR(_xll.qlIndexFixing(Index1M,$H50,TRUE,_xll.ohTrigger(RecalcTrigger,Trigger1M)),NA())</f>
        <v>-3.8844549724244004E-3</v>
      </c>
      <c r="K50" s="44">
        <f>IFERROR(_xll.qlIndexFixing(Index3M,H50,TRUE,_xll.ohTrigger(RecalcTrigger,Trigger3M)),NA())</f>
        <v>-3.1268374137305554E-3</v>
      </c>
      <c r="L50" s="44">
        <f>IFERROR(_xll.qlIndexFixing(Index6M,$H50,TRUE,_xll.ohTrigger(RecalcTrigger,Trigger6M)),NA())</f>
        <v>-1.9543192835030951E-3</v>
      </c>
      <c r="M50" s="145">
        <f>IFERROR(_xll.qlIndexFixing(Index1Y,$H50,TRUE,_xll.ohTrigger(RecalcTrigger,Trigger1Y)),NA())</f>
        <v>-5.5457617622769833E-4</v>
      </c>
      <c r="N50" s="144">
        <f>IFERROR(_xll.qlIndexFixing(ONIndex1M,I50,TRUE,_xll.ohTrigger(RecalcTrigger,Trigger1M)),NA())</f>
        <v>-3.7877321585888524E-3</v>
      </c>
      <c r="O50" s="44">
        <f>IFERROR(_xll.qlIndexFixing(ONIndex3M,I50,TRUE,_xll.ohTrigger(RecalcTrigger,Trigger3M)),NA())</f>
        <v>-2.836937005725737E-3</v>
      </c>
      <c r="P50" s="44">
        <f>IFERROR(_xll.qlIndexFixing(ONIndex6M,I50,TRUE,_xll.ohTrigger(RecalcTrigger,Trigger6M)),NA())</f>
        <v>-1.6168025303509026E-3</v>
      </c>
      <c r="Q50" s="145">
        <f>IFERROR(_xll.qlIndexFixing(ONIndex1Y,I50,TRUE,_xll.ohTrigger(RecalcTrigger,Trigger1Y)),NA())</f>
        <v>-4.4102404180623722E-4</v>
      </c>
    </row>
    <row r="51" spans="2:17" x14ac:dyDescent="0.2">
      <c r="B51" s="39" t="s">
        <v>17</v>
      </c>
      <c r="D51" s="42">
        <f>_xll.qlCalendarAdvance(Calendar,$D50,B51,"f",FALSE)</f>
        <v>42619</v>
      </c>
      <c r="E51" s="139">
        <f>_xll.qlInterestRateIndexValueDate(IndexON,D51)</f>
        <v>42619</v>
      </c>
      <c r="F51" s="155">
        <f>IFERROR(_xll.qlIndexFixing(IndexON,D51,TRUE,_xll.ohTrigger(RecalcTrigger,TriggerON)),NA())</f>
        <v>-3.5881130859705124E-3</v>
      </c>
      <c r="H51" s="42">
        <f>_xll.qlCalendarAdvance(Calendar,$H50,B51,"f",FALSE)</f>
        <v>42619</v>
      </c>
      <c r="I51" s="139">
        <f>_xll.qlInterestRateIndexValueDate(Index1M,$H51)</f>
        <v>42621</v>
      </c>
      <c r="J51" s="144">
        <f>IFERROR(_xll.qlIndexFixing(Index1M,$H51,TRUE,_xll.ohTrigger(RecalcTrigger,Trigger1M)),NA())</f>
        <v>-3.9051378678954529E-3</v>
      </c>
      <c r="K51" s="44">
        <f>IFERROR(_xll.qlIndexFixing(Index3M,H51,TRUE,_xll.ohTrigger(RecalcTrigger,Trigger3M)),NA())</f>
        <v>-3.1301958442545661E-3</v>
      </c>
      <c r="L51" s="44">
        <f>IFERROR(_xll.qlIndexFixing(Index6M,$H51,TRUE,_xll.ohTrigger(RecalcTrigger,Trigger6M)),NA())</f>
        <v>-1.9567390545131794E-3</v>
      </c>
      <c r="M51" s="145">
        <f>IFERROR(_xll.qlIndexFixing(Index1Y,$H51,TRUE,_xll.ohTrigger(RecalcTrigger,Trigger1Y)),NA())</f>
        <v>-5.5678666196100368E-4</v>
      </c>
      <c r="N51" s="144">
        <f>IFERROR(_xll.qlIndexFixing(ONIndex1M,I51,TRUE,_xll.ohTrigger(RecalcTrigger,Trigger1M)),NA())</f>
        <v>-3.7999804773214407E-3</v>
      </c>
      <c r="O51" s="44">
        <f>IFERROR(_xll.qlIndexFixing(ONIndex3M,I51,TRUE,_xll.ohTrigger(RecalcTrigger,Trigger3M)),NA())</f>
        <v>-2.8453494103253263E-3</v>
      </c>
      <c r="P51" s="44">
        <f>IFERROR(_xll.qlIndexFixing(ONIndex6M,I51,TRUE,_xll.ohTrigger(RecalcTrigger,Trigger6M)),NA())</f>
        <v>-1.6227822228787048E-3</v>
      </c>
      <c r="Q51" s="145">
        <f>IFERROR(_xll.qlIndexFixing(ONIndex1Y,I51,TRUE,_xll.ohTrigger(RecalcTrigger,Trigger1Y)),NA())</f>
        <v>-4.4102458201411565E-4</v>
      </c>
    </row>
    <row r="52" spans="2:17" x14ac:dyDescent="0.2">
      <c r="B52" s="39" t="s">
        <v>17</v>
      </c>
      <c r="D52" s="42">
        <f>_xll.qlCalendarAdvance(Calendar,$D51,B52,"f",FALSE)</f>
        <v>42620</v>
      </c>
      <c r="E52" s="139">
        <f>_xll.qlInterestRateIndexValueDate(IndexON,D52)</f>
        <v>42620</v>
      </c>
      <c r="F52" s="155">
        <f>IFERROR(_xll.qlIndexFixing(IndexON,D52,TRUE,_xll.ohTrigger(RecalcTrigger,TriggerON)),NA())</f>
        <v>-3.5916943570102333E-3</v>
      </c>
      <c r="H52" s="42">
        <f>_xll.qlCalendarAdvance(Calendar,$H51,B52,"f",FALSE)</f>
        <v>42620</v>
      </c>
      <c r="I52" s="139">
        <f>_xll.qlInterestRateIndexValueDate(Index1M,$H52)</f>
        <v>42622</v>
      </c>
      <c r="J52" s="144">
        <f>IFERROR(_xll.qlIndexFixing(Index1M,$H52,TRUE,_xll.ohTrigger(RecalcTrigger,Trigger1M)),NA())</f>
        <v>-3.9093326528386848E-3</v>
      </c>
      <c r="K52" s="44">
        <f>IFERROR(_xll.qlIndexFixing(Index3M,H52,TRUE,_xll.ohTrigger(RecalcTrigger,Trigger3M)),NA())</f>
        <v>-3.1335157556544226E-3</v>
      </c>
      <c r="L52" s="44">
        <f>IFERROR(_xll.qlIndexFixing(Index6M,$H52,TRUE,_xll.ohTrigger(RecalcTrigger,Trigger6M)),NA())</f>
        <v>-1.9591693169601541E-3</v>
      </c>
      <c r="M52" s="145">
        <f>IFERROR(_xll.qlIndexFixing(Index1Y,$H52,TRUE,_xll.ohTrigger(RecalcTrigger,Trigger1Y)),NA())</f>
        <v>-5.6244999810412964E-4</v>
      </c>
      <c r="N52" s="144">
        <f>IFERROR(_xll.qlIndexFixing(ONIndex1M,I52,TRUE,_xll.ohTrigger(RecalcTrigger,Trigger1M)),NA())</f>
        <v>-3.8065047160706911E-3</v>
      </c>
      <c r="O52" s="44">
        <f>IFERROR(_xll.qlIndexFixing(ONIndex3M,I52,TRUE,_xll.ohTrigger(RecalcTrigger,Trigger3M)),NA())</f>
        <v>-2.8501169081218691E-3</v>
      </c>
      <c r="P52" s="44">
        <f>IFERROR(_xll.qlIndexFixing(ONIndex6M,I52,TRUE,_xll.ohTrigger(RecalcTrigger,Trigger6M)),NA())</f>
        <v>-1.6262186555771052E-3</v>
      </c>
      <c r="Q52" s="145">
        <f>IFERROR(_xll.qlIndexFixing(ONIndex1Y,I52,TRUE,_xll.ohTrigger(RecalcTrigger,Trigger1Y)),NA())</f>
        <v>-4.4102458205408368E-4</v>
      </c>
    </row>
    <row r="53" spans="2:17" x14ac:dyDescent="0.2">
      <c r="B53" s="39" t="s">
        <v>17</v>
      </c>
      <c r="D53" s="42">
        <f>_xll.qlCalendarAdvance(Calendar,$D52,B53,"f",FALSE)</f>
        <v>42621</v>
      </c>
      <c r="E53" s="139">
        <f>_xll.qlInterestRateIndexValueDate(IndexON,D53)</f>
        <v>42621</v>
      </c>
      <c r="F53" s="155">
        <f>IFERROR(_xll.qlIndexFixing(IndexON,D53,TRUE,_xll.ohTrigger(RecalcTrigger,TriggerON)),NA())</f>
        <v>-3.5969299845817204E-3</v>
      </c>
      <c r="H53" s="42">
        <f>_xll.qlCalendarAdvance(Calendar,$H52,B53,"f",FALSE)</f>
        <v>42621</v>
      </c>
      <c r="I53" s="139">
        <f>_xll.qlInterestRateIndexValueDate(Index1M,$H53)</f>
        <v>42625</v>
      </c>
      <c r="J53" s="144">
        <f>IFERROR(_xll.qlIndexFixing(Index1M,$H53,TRUE,_xll.ohTrigger(RecalcTrigger,Trigger1M)),NA())</f>
        <v>-3.9342783748521626E-3</v>
      </c>
      <c r="K53" s="44">
        <f>IFERROR(_xll.qlIndexFixing(Index3M,H53,TRUE,_xll.ohTrigger(RecalcTrigger,Trigger3M)),NA())</f>
        <v>-3.1432558299830404E-3</v>
      </c>
      <c r="L53" s="44">
        <f>IFERROR(_xll.qlIndexFixing(Index6M,$H53,TRUE,_xll.ohTrigger(RecalcTrigger,Trigger6M)),NA())</f>
        <v>-1.9670539478317535E-3</v>
      </c>
      <c r="M53" s="145">
        <f>IFERROR(_xll.qlIndexFixing(Index1Y,$H53,TRUE,_xll.ohTrigger(RecalcTrigger,Trigger1Y)),NA())</f>
        <v>-5.6512884708582838E-4</v>
      </c>
      <c r="N53" s="144">
        <f>IFERROR(_xll.qlIndexFixing(ONIndex1M,I53,TRUE,_xll.ohTrigger(RecalcTrigger,Trigger1M)),NA())</f>
        <v>-3.8132907857768572E-3</v>
      </c>
      <c r="O53" s="44">
        <f>IFERROR(_xll.qlIndexFixing(ONIndex3M,I53,TRUE,_xll.ohTrigger(RecalcTrigger,Trigger3M)),NA())</f>
        <v>-2.8552526790903698E-3</v>
      </c>
      <c r="P53" s="44">
        <f>IFERROR(_xll.qlIndexFixing(ONIndex6M,I53,TRUE,_xll.ohTrigger(RecalcTrigger,Trigger6M)),NA())</f>
        <v>-1.6299491788274167E-3</v>
      </c>
      <c r="Q53" s="145">
        <f>IFERROR(_xll.qlIndexFixing(ONIndex1Y,I53,TRUE,_xll.ohTrigger(RecalcTrigger,Trigger1Y)),NA())</f>
        <v>-4.4102458209405171E-4</v>
      </c>
    </row>
    <row r="54" spans="2:17" x14ac:dyDescent="0.2">
      <c r="B54" s="39" t="s">
        <v>17</v>
      </c>
      <c r="D54" s="42">
        <f>_xll.qlCalendarAdvance(Calendar,$D53,B54,"f",FALSE)</f>
        <v>42622</v>
      </c>
      <c r="E54" s="139">
        <f>_xll.qlInterestRateIndexValueDate(IndexON,D54)</f>
        <v>42622</v>
      </c>
      <c r="F54" s="155">
        <f>IFERROR(_xll.qlIndexFixing(IndexON,D54,TRUE,_xll.ohTrigger(RecalcTrigger,TriggerON)),NA())</f>
        <v>-3.613344836526089E-3</v>
      </c>
      <c r="H54" s="42">
        <f>_xll.qlCalendarAdvance(Calendar,$H53,B54,"f",FALSE)</f>
        <v>42622</v>
      </c>
      <c r="I54" s="139">
        <f>_xll.qlInterestRateIndexValueDate(Index1M,$H54)</f>
        <v>42626</v>
      </c>
      <c r="J54" s="144">
        <f>IFERROR(_xll.qlIndexFixing(Index1M,$H54,TRUE,_xll.ohTrigger(RecalcTrigger,Trigger1M)),NA())</f>
        <v>-3.9449242285134467E-3</v>
      </c>
      <c r="K54" s="44">
        <f>IFERROR(_xll.qlIndexFixing(Index3M,H54,TRUE,_xll.ohTrigger(RecalcTrigger,Trigger3M)),NA())</f>
        <v>-3.146432824501051E-3</v>
      </c>
      <c r="L54" s="44">
        <f>IFERROR(_xll.qlIndexFixing(Index6M,$H54,TRUE,_xll.ohTrigger(RecalcTrigger,Trigger6M)),NA())</f>
        <v>-1.9689648771196271E-3</v>
      </c>
      <c r="M54" s="145">
        <f>IFERROR(_xll.qlIndexFixing(Index1Y,$H54,TRUE,_xll.ohTrigger(RecalcTrigger,Trigger1Y)),NA())</f>
        <v>-5.6709333216859879E-4</v>
      </c>
      <c r="N54" s="144">
        <f>IFERROR(_xll.qlIndexFixing(ONIndex1M,I54,TRUE,_xll.ohTrigger(RecalcTrigger,Trigger1M)),NA())</f>
        <v>-3.8203452379592662E-3</v>
      </c>
      <c r="O54" s="44">
        <f>IFERROR(_xll.qlIndexFixing(ONIndex3M,I54,TRUE,_xll.ohTrigger(RecalcTrigger,Trigger3M)),NA())</f>
        <v>-2.8607732492513804E-3</v>
      </c>
      <c r="P54" s="44">
        <f>IFERROR(_xll.qlIndexFixing(ONIndex6M,I54,TRUE,_xll.ohTrigger(RecalcTrigger,Trigger6M)),NA())</f>
        <v>-1.6339897658923519E-3</v>
      </c>
      <c r="Q54" s="145">
        <f>IFERROR(_xll.qlIndexFixing(ONIndex1Y,I54,TRUE,_xll.ohTrigger(RecalcTrigger,Trigger1Y)),NA())</f>
        <v>-4.4102458205408368E-4</v>
      </c>
    </row>
    <row r="55" spans="2:17" x14ac:dyDescent="0.2">
      <c r="B55" s="39" t="s">
        <v>17</v>
      </c>
      <c r="D55" s="42">
        <f>_xll.qlCalendarAdvance(Calendar,$D54,B55,"f",FALSE)</f>
        <v>42625</v>
      </c>
      <c r="E55" s="139">
        <f>_xll.qlInterestRateIndexValueDate(IndexON,D55)</f>
        <v>42625</v>
      </c>
      <c r="F55" s="155">
        <f>IFERROR(_xll.qlIndexFixing(IndexON,D55,TRUE,_xll.ohTrigger(RecalcTrigger,TriggerON)),NA())</f>
        <v>-3.6362774321618829E-3</v>
      </c>
      <c r="H55" s="42">
        <f>_xll.qlCalendarAdvance(Calendar,$H54,B55,"f",FALSE)</f>
        <v>42625</v>
      </c>
      <c r="I55" s="139">
        <f>_xll.qlInterestRateIndexValueDate(Index1M,$H55)</f>
        <v>42627</v>
      </c>
      <c r="J55" s="144">
        <f>IFERROR(_xll.qlIndexFixing(Index1M,$H55,TRUE,_xll.ohTrigger(RecalcTrigger,Trigger1M)),NA())</f>
        <v>-3.9557589588543607E-3</v>
      </c>
      <c r="K55" s="44">
        <f>IFERROR(_xll.qlIndexFixing(Index3M,H55,TRUE,_xll.ohTrigger(RecalcTrigger,Trigger3M)),NA())</f>
        <v>-3.1495765844444094E-3</v>
      </c>
      <c r="L55" s="44">
        <f>IFERROR(_xll.qlIndexFixing(Index6M,$H55,TRUE,_xll.ohTrigger(RecalcTrigger,Trigger6M)),NA())</f>
        <v>-1.9714239621891226E-3</v>
      </c>
      <c r="M55" s="145">
        <f>IFERROR(_xll.qlIndexFixing(Index1Y,$H55,TRUE,_xll.ohTrigger(RecalcTrigger,Trigger1Y)),NA())</f>
        <v>-5.6901098210881051E-4</v>
      </c>
      <c r="N55" s="144">
        <f>IFERROR(_xll.qlIndexFixing(ONIndex1M,I55,TRUE,_xll.ohTrigger(RecalcTrigger,Trigger1M)),NA())</f>
        <v>-3.8353406464741724E-3</v>
      </c>
      <c r="O55" s="44">
        <f>IFERROR(_xll.qlIndexFixing(ONIndex3M,I55,TRUE,_xll.ohTrigger(RecalcTrigger,Trigger3M)),NA())</f>
        <v>-2.8731567525142054E-3</v>
      </c>
      <c r="P55" s="44">
        <f>IFERROR(_xll.qlIndexFixing(ONIndex6M,I55,TRUE,_xll.ohTrigger(RecalcTrigger,Trigger6M)),NA())</f>
        <v>-1.6431768540625669E-3</v>
      </c>
      <c r="Q55" s="145">
        <f>IFERROR(_xll.qlIndexFixing(ONIndex1Y,I55,TRUE,_xll.ohTrigger(RecalcTrigger,Trigger1Y)),NA())</f>
        <v>-4.4102404180623722E-4</v>
      </c>
    </row>
    <row r="56" spans="2:17" x14ac:dyDescent="0.2">
      <c r="B56" s="39" t="s">
        <v>17</v>
      </c>
      <c r="D56" s="42">
        <f>_xll.qlCalendarAdvance(Calendar,$D55,B56,"f",FALSE)</f>
        <v>42626</v>
      </c>
      <c r="E56" s="139">
        <f>_xll.qlInterestRateIndexValueDate(IndexON,D56)</f>
        <v>42626</v>
      </c>
      <c r="F56" s="155">
        <f>IFERROR(_xll.qlIndexFixing(IndexON,D56,TRUE,_xll.ohTrigger(RecalcTrigger,TriggerON)),NA())</f>
        <v>-3.6511808716044314E-3</v>
      </c>
      <c r="H56" s="42">
        <f>_xll.qlCalendarAdvance(Calendar,$H55,B56,"f",FALSE)</f>
        <v>42626</v>
      </c>
      <c r="I56" s="139">
        <f>_xll.qlInterestRateIndexValueDate(Index1M,$H56)</f>
        <v>42628</v>
      </c>
      <c r="J56" s="144">
        <f>IFERROR(_xll.qlIndexFixing(Index1M,$H56,TRUE,_xll.ohTrigger(RecalcTrigger,Trigger1M)),NA())</f>
        <v>-3.9788074257395001E-3</v>
      </c>
      <c r="K56" s="44">
        <f>IFERROR(_xll.qlIndexFixing(Index3M,H56,TRUE,_xll.ohTrigger(RecalcTrigger,Trigger3M)),NA())</f>
        <v>-3.1526879895704806E-3</v>
      </c>
      <c r="L56" s="44">
        <f>IFERROR(_xll.qlIndexFixing(Index6M,$H56,TRUE,_xll.ohTrigger(RecalcTrigger,Trigger6M)),NA())</f>
        <v>-1.973883419624844E-3</v>
      </c>
      <c r="M56" s="145">
        <f>IFERROR(_xll.qlIndexFixing(Index1Y,$H56,TRUE,_xll.ohTrigger(RecalcTrigger,Trigger1Y)),NA())</f>
        <v>-5.7088261059366329E-4</v>
      </c>
      <c r="N56" s="144">
        <f>IFERROR(_xll.qlIndexFixing(ONIndex1M,I56,TRUE,_xll.ohTrigger(RecalcTrigger,Trigger1M)),NA())</f>
        <v>-3.8513779010385107E-3</v>
      </c>
      <c r="O56" s="44">
        <f>IFERROR(_xll.qlIndexFixing(ONIndex3M,I56,TRUE,_xll.ohTrigger(RecalcTrigger,Trigger3M)),NA())</f>
        <v>-2.8870340413522655E-3</v>
      </c>
      <c r="P56" s="44">
        <f>IFERROR(_xll.qlIndexFixing(ONIndex6M,I56,TRUE,_xll.ohTrigger(RecalcTrigger,Trigger6M)),NA())</f>
        <v>-1.6535722236676875E-3</v>
      </c>
      <c r="Q56" s="145">
        <f>IFERROR(_xll.qlIndexFixing(ONIndex1Y,I56,TRUE,_xll.ohTrigger(RecalcTrigger,Trigger1Y)),NA())</f>
        <v>-4.4102458201411565E-4</v>
      </c>
    </row>
    <row r="57" spans="2:17" x14ac:dyDescent="0.2">
      <c r="B57" s="39" t="s">
        <v>17</v>
      </c>
      <c r="D57" s="42">
        <f>_xll.qlCalendarAdvance(Calendar,$D56,B57,"f",FALSE)</f>
        <v>42627</v>
      </c>
      <c r="E57" s="139">
        <f>_xll.qlInterestRateIndexValueDate(IndexON,D57)</f>
        <v>42627</v>
      </c>
      <c r="F57" s="155">
        <f>IFERROR(_xll.qlIndexFixing(IndexON,D57,TRUE,_xll.ohTrigger(RecalcTrigger,TriggerON)),NA())</f>
        <v>-3.6679291055641272E-3</v>
      </c>
      <c r="H57" s="42">
        <f>_xll.qlCalendarAdvance(Calendar,$H56,B57,"f",FALSE)</f>
        <v>42627</v>
      </c>
      <c r="I57" s="139">
        <f>_xll.qlInterestRateIndexValueDate(Index1M,$H57)</f>
        <v>42629</v>
      </c>
      <c r="J57" s="144">
        <f>IFERROR(_xll.qlIndexFixing(Index1M,$H57,TRUE,_xll.ohTrigger(RecalcTrigger,Trigger1M)),NA())</f>
        <v>-3.9839613872928057E-3</v>
      </c>
      <c r="K57" s="44">
        <f>IFERROR(_xll.qlIndexFixing(Index3M,H57,TRUE,_xll.ohTrigger(RecalcTrigger,Trigger3M)),NA())</f>
        <v>-3.1557678605867233E-3</v>
      </c>
      <c r="L57" s="44">
        <f>IFERROR(_xll.qlIndexFixing(Index6M,$H57,TRUE,_xll.ohTrigger(RecalcTrigger,Trigger6M)),NA())</f>
        <v>-1.9763412302949692E-3</v>
      </c>
      <c r="M57" s="145">
        <f>IFERROR(_xll.qlIndexFixing(Index1Y,$H57,TRUE,_xll.ohTrigger(RecalcTrigger,Trigger1Y)),NA())</f>
        <v>-5.754914491394044E-4</v>
      </c>
      <c r="N57" s="144">
        <f>IFERROR(_xll.qlIndexFixing(ONIndex1M,I57,TRUE,_xll.ohTrigger(RecalcTrigger,Trigger1M)),NA())</f>
        <v>-3.8598725380722954E-3</v>
      </c>
      <c r="O57" s="44">
        <f>IFERROR(_xll.qlIndexFixing(ONIndex3M,I57,TRUE,_xll.ohTrigger(RecalcTrigger,Trigger3M)),NA())</f>
        <v>-2.8947264972645215E-3</v>
      </c>
      <c r="P57" s="44">
        <f>IFERROR(_xll.qlIndexFixing(ONIndex6M,I57,TRUE,_xll.ohTrigger(RecalcTrigger,Trigger6M)),NA())</f>
        <v>-1.6594027328631356E-3</v>
      </c>
      <c r="Q57" s="145">
        <f>IFERROR(_xll.qlIndexFixing(ONIndex1Y,I57,TRUE,_xll.ohTrigger(RecalcTrigger,Trigger1Y)),NA())</f>
        <v>-4.4102458213401974E-4</v>
      </c>
    </row>
    <row r="58" spans="2:17" x14ac:dyDescent="0.2">
      <c r="B58" s="39" t="s">
        <v>17</v>
      </c>
      <c r="D58" s="42">
        <f>_xll.qlCalendarAdvance(Calendar,$D57,B58,"f",FALSE)</f>
        <v>42628</v>
      </c>
      <c r="E58" s="139">
        <f>_xll.qlInterestRateIndexValueDate(IndexON,D58)</f>
        <v>42628</v>
      </c>
      <c r="F58" s="155">
        <f>IFERROR(_xll.qlIndexFixing(IndexON,D58,TRUE,_xll.ohTrigger(RecalcTrigger,TriggerON)),NA())</f>
        <v>-3.6851045747710032E-3</v>
      </c>
      <c r="H58" s="42">
        <f>_xll.qlCalendarAdvance(Calendar,$H57,B58,"f",FALSE)</f>
        <v>42628</v>
      </c>
      <c r="I58" s="139">
        <f>_xll.qlInterestRateIndexValueDate(Index1M,$H58)</f>
        <v>42632</v>
      </c>
      <c r="J58" s="144">
        <f>IFERROR(_xll.qlIndexFixing(Index1M,$H58,TRUE,_xll.ohTrigger(RecalcTrigger,Trigger1M)),NA())</f>
        <v>-4.0121114989326578E-3</v>
      </c>
      <c r="K58" s="44">
        <f>IFERROR(_xll.qlIndexFixing(Index3M,H58,TRUE,_xll.ohTrigger(RecalcTrigger,Trigger3M)),NA())</f>
        <v>-3.1648255903020013E-3</v>
      </c>
      <c r="L58" s="44">
        <f>IFERROR(_xll.qlIndexFixing(Index6M,$H58,TRUE,_xll.ohTrigger(RecalcTrigger,Trigger6M)),NA())</f>
        <v>-1.9842760806990374E-3</v>
      </c>
      <c r="M58" s="145">
        <f>IFERROR(_xll.qlIndexFixing(Index1Y,$H58,TRUE,_xll.ohTrigger(RecalcTrigger,Trigger1Y)),NA())</f>
        <v>-5.7792556411311892E-4</v>
      </c>
      <c r="N58" s="144">
        <f>IFERROR(_xll.qlIndexFixing(ONIndex1M,I58,TRUE,_xll.ohTrigger(RecalcTrigger,Trigger1M)),NA())</f>
        <v>-3.8686748666982851E-3</v>
      </c>
      <c r="O58" s="44">
        <f>IFERROR(_xll.qlIndexFixing(ONIndex3M,I58,TRUE,_xll.ohTrigger(RecalcTrigger,Trigger3M)),NA())</f>
        <v>-2.9029029082128233E-3</v>
      </c>
      <c r="P58" s="44">
        <f>IFERROR(_xll.qlIndexFixing(ONIndex6M,I58,TRUE,_xll.ohTrigger(RecalcTrigger,Trigger6M)),NA())</f>
        <v>-1.6656391468083953E-3</v>
      </c>
      <c r="Q58" s="145">
        <f>IFERROR(_xll.qlIndexFixing(ONIndex1Y,I58,TRUE,_xll.ohTrigger(RecalcTrigger,Trigger1Y)),NA())</f>
        <v>-4.4102458201411565E-4</v>
      </c>
    </row>
    <row r="59" spans="2:17" x14ac:dyDescent="0.2">
      <c r="B59" s="39" t="s">
        <v>17</v>
      </c>
      <c r="D59" s="42">
        <f>_xll.qlCalendarAdvance(Calendar,$D58,B59,"f",FALSE)</f>
        <v>42629</v>
      </c>
      <c r="E59" s="139">
        <f>_xll.qlInterestRateIndexValueDate(IndexON,D59)</f>
        <v>42629</v>
      </c>
      <c r="F59" s="155">
        <f>IFERROR(_xll.qlIndexFixing(IndexON,D59,TRUE,_xll.ohTrigger(RecalcTrigger,TriggerON)),NA())</f>
        <v>-3.7195312328686114E-3</v>
      </c>
      <c r="H59" s="42">
        <f>_xll.qlCalendarAdvance(Calendar,$H58,B59,"f",FALSE)</f>
        <v>42629</v>
      </c>
      <c r="I59" s="139">
        <f>_xll.qlInterestRateIndexValueDate(Index1M,$H59)</f>
        <v>42633</v>
      </c>
      <c r="J59" s="144">
        <f>IFERROR(_xll.qlIndexFixing(Index1M,$H59,TRUE,_xll.ohTrigger(RecalcTrigger,Trigger1M)),NA())</f>
        <v>-4.0236760596483734E-3</v>
      </c>
      <c r="K59" s="44">
        <f>IFERROR(_xll.qlIndexFixing(Index3M,H59,TRUE,_xll.ohTrigger(RecalcTrigger,Trigger3M)),NA())</f>
        <v>-3.1677863509562308E-3</v>
      </c>
      <c r="L59" s="44">
        <f>IFERROR(_xll.qlIndexFixing(Index6M,$H59,TRUE,_xll.ohTrigger(RecalcTrigger,Trigger6M)),NA())</f>
        <v>-1.9861122965542746E-3</v>
      </c>
      <c r="M59" s="145">
        <f>IFERROR(_xll.qlIndexFixing(Index1Y,$H59,TRUE,_xll.ohTrigger(RecalcTrigger,Trigger1Y)),NA())</f>
        <v>-5.795796710241774E-4</v>
      </c>
      <c r="N59" s="144">
        <f>IFERROR(_xll.qlIndexFixing(ONIndex1M,I59,TRUE,_xll.ohTrigger(RecalcTrigger,Trigger1M)),NA())</f>
        <v>-3.8777914382759349E-3</v>
      </c>
      <c r="O59" s="44">
        <f>IFERROR(_xll.qlIndexFixing(ONIndex3M,I59,TRUE,_xll.ohTrigger(RecalcTrigger,Trigger3M)),NA())</f>
        <v>-2.9115798001377868E-3</v>
      </c>
      <c r="P59" s="44">
        <f>IFERROR(_xll.qlIndexFixing(ONIndex6M,I59,TRUE,_xll.ohTrigger(RecalcTrigger,Trigger6M)),NA())</f>
        <v>-1.6722974390859235E-3</v>
      </c>
      <c r="Q59" s="145">
        <f>IFERROR(_xll.qlIndexFixing(ONIndex1Y,I59,TRUE,_xll.ohTrigger(RecalcTrigger,Trigger1Y)),NA())</f>
        <v>-4.4102458213401974E-4</v>
      </c>
    </row>
    <row r="60" spans="2:17" x14ac:dyDescent="0.2">
      <c r="B60" s="39" t="s">
        <v>17</v>
      </c>
      <c r="D60" s="42">
        <f>_xll.qlCalendarAdvance(Calendar,$D59,B60,"f",FALSE)</f>
        <v>42632</v>
      </c>
      <c r="E60" s="139">
        <f>_xll.qlInterestRateIndexValueDate(IndexON,D60)</f>
        <v>42632</v>
      </c>
      <c r="F60" s="155">
        <f>IFERROR(_xll.qlIndexFixing(IndexON,D60,TRUE,_xll.ohTrigger(RecalcTrigger,TriggerON)),NA())</f>
        <v>-3.7540332359897732E-3</v>
      </c>
      <c r="H60" s="42">
        <f>_xll.qlCalendarAdvance(Calendar,$H59,B60,"f",FALSE)</f>
        <v>42632</v>
      </c>
      <c r="I60" s="139">
        <f>_xll.qlInterestRateIndexValueDate(Index1M,$H60)</f>
        <v>42634</v>
      </c>
      <c r="J60" s="144">
        <f>IFERROR(_xll.qlIndexFixing(Index1M,$H60,TRUE,_xll.ohTrigger(RecalcTrigger,Trigger1M)),NA())</f>
        <v>-4.0352877721185898E-3</v>
      </c>
      <c r="K60" s="44">
        <f>IFERROR(_xll.qlIndexFixing(Index3M,H60,TRUE,_xll.ohTrigger(RecalcTrigger,Trigger3M)),NA())</f>
        <v>-3.1707187952945749E-3</v>
      </c>
      <c r="L60" s="44">
        <f>IFERROR(_xll.qlIndexFixing(Index6M,$H60,TRUE,_xll.ohTrigger(RecalcTrigger,Trigger6M)),NA())</f>
        <v>-1.9885282602973707E-3</v>
      </c>
      <c r="M60" s="145">
        <f>IFERROR(_xll.qlIndexFixing(Index1Y,$H60,TRUE,_xll.ohTrigger(RecalcTrigger,Trigger1Y)),NA())</f>
        <v>-5.8119286684373515E-4</v>
      </c>
      <c r="N60" s="144">
        <f>IFERROR(_xll.qlIndexFixing(ONIndex1M,I60,TRUE,_xll.ohTrigger(RecalcTrigger,Trigger1M)),NA())</f>
        <v>-3.8970626288525878E-3</v>
      </c>
      <c r="O60" s="44">
        <f>IFERROR(_xll.qlIndexFixing(ONIndex3M,I60,TRUE,_xll.ohTrigger(RecalcTrigger,Trigger3M)),NA())</f>
        <v>-2.9306606262702317E-3</v>
      </c>
      <c r="P60" s="44">
        <f>IFERROR(_xll.qlIndexFixing(ONIndex6M,I60,TRUE,_xll.ohTrigger(RecalcTrigger,Trigger6M)),NA())</f>
        <v>-1.6870922453726678E-3</v>
      </c>
      <c r="Q60" s="145">
        <f>IFERROR(_xll.qlIndexFixing(ONIndex1Y,I60,TRUE,_xll.ohTrigger(RecalcTrigger,Trigger1Y)),NA())</f>
        <v>-4.4102404177959187E-4</v>
      </c>
    </row>
    <row r="61" spans="2:17" x14ac:dyDescent="0.2">
      <c r="B61" s="39" t="s">
        <v>17</v>
      </c>
      <c r="D61" s="42">
        <f>_xll.qlCalendarAdvance(Calendar,$D60,B61,"f",FALSE)</f>
        <v>42633</v>
      </c>
      <c r="E61" s="139">
        <f>_xll.qlInterestRateIndexValueDate(IndexON,D61)</f>
        <v>42633</v>
      </c>
      <c r="F61" s="155">
        <f>IFERROR(_xll.qlIndexFixing(IndexON,D61,TRUE,_xll.ohTrigger(RecalcTrigger,TriggerON)),NA())</f>
        <v>-3.7712064304962212E-3</v>
      </c>
      <c r="H61" s="42">
        <f>_xll.qlCalendarAdvance(Calendar,$H60,B61,"f",FALSE)</f>
        <v>42633</v>
      </c>
      <c r="I61" s="139">
        <f>_xll.qlInterestRateIndexValueDate(Index1M,$H61)</f>
        <v>42635</v>
      </c>
      <c r="J61" s="144">
        <f>IFERROR(_xll.qlIndexFixing(Index1M,$H61,TRUE,_xll.ohTrigger(RecalcTrigger,Trigger1M)),NA())</f>
        <v>-4.0583561533520662E-3</v>
      </c>
      <c r="K61" s="44">
        <f>IFERROR(_xll.qlIndexFixing(Index3M,H61,TRUE,_xll.ohTrigger(RecalcTrigger,Trigger3M)),NA())</f>
        <v>-3.1736233897276798E-3</v>
      </c>
      <c r="L61" s="44">
        <f>IFERROR(_xll.qlIndexFixing(Index6M,$H61,TRUE,_xll.ohTrigger(RecalcTrigger,Trigger6M)),NA())</f>
        <v>-1.9909284668181999E-3</v>
      </c>
      <c r="M61" s="145">
        <f>IFERROR(_xll.qlIndexFixing(Index1Y,$H61,TRUE,_xll.ohTrigger(RecalcTrigger,Trigger1Y)),NA())</f>
        <v>-5.8276604134300755E-4</v>
      </c>
      <c r="N61" s="144">
        <f>IFERROR(_xll.qlIndexFixing(ONIndex1M,I61,TRUE,_xll.ohTrigger(RecalcTrigger,Trigger1M)),NA())</f>
        <v>-3.9175311854489081E-3</v>
      </c>
      <c r="O61" s="44">
        <f>IFERROR(_xll.qlIndexFixing(ONIndex3M,I61,TRUE,_xll.ohTrigger(RecalcTrigger,Trigger3M)),NA())</f>
        <v>-2.9516226980952354E-3</v>
      </c>
      <c r="P61" s="44">
        <f>IFERROR(_xll.qlIndexFixing(ONIndex6M,I61,TRUE,_xll.ohTrigger(RecalcTrigger,Trigger6M)),NA())</f>
        <v>-1.703468860010382E-3</v>
      </c>
      <c r="Q61" s="145">
        <f>IFERROR(_xll.qlIndexFixing(ONIndex1Y,I61,TRUE,_xll.ohTrigger(RecalcTrigger,Trigger1Y)),NA())</f>
        <v>-4.4102458205408368E-4</v>
      </c>
    </row>
    <row r="62" spans="2:17" x14ac:dyDescent="0.2">
      <c r="B62" s="39" t="s">
        <v>17</v>
      </c>
      <c r="D62" s="42">
        <f>_xll.qlCalendarAdvance(Calendar,$D61,B62,"f",FALSE)</f>
        <v>42634</v>
      </c>
      <c r="E62" s="139">
        <f>_xll.qlInterestRateIndexValueDate(IndexON,D62)</f>
        <v>42634</v>
      </c>
      <c r="F62" s="155">
        <f>IFERROR(_xll.qlIndexFixing(IndexON,D62,TRUE,_xll.ohTrigger(RecalcTrigger,TriggerON)),NA())</f>
        <v>-3.7883097700008861E-3</v>
      </c>
      <c r="H62" s="42">
        <f>_xll.qlCalendarAdvance(Calendar,$H61,B62,"f",FALSE)</f>
        <v>42634</v>
      </c>
      <c r="I62" s="139">
        <f>_xll.qlInterestRateIndexValueDate(Index1M,$H62)</f>
        <v>42636</v>
      </c>
      <c r="J62" s="144">
        <f>IFERROR(_xll.qlIndexFixing(Index1M,$H62,TRUE,_xll.ohTrigger(RecalcTrigger,Trigger1M)),NA())</f>
        <v>-4.0642245999573815E-3</v>
      </c>
      <c r="K62" s="44">
        <f>IFERROR(_xll.qlIndexFixing(Index3M,H62,TRUE,_xll.ohTrigger(RecalcTrigger,Trigger3M)),NA())</f>
        <v>-3.1765005416197977E-3</v>
      </c>
      <c r="L62" s="44">
        <f>IFERROR(_xll.qlIndexFixing(Index6M,$H62,TRUE,_xll.ohTrigger(RecalcTrigger,Trigger6M)),NA())</f>
        <v>-1.9933102317665607E-3</v>
      </c>
      <c r="M62" s="145">
        <f>IFERROR(_xll.qlIndexFixing(Index1Y,$H62,TRUE,_xll.ohTrigger(RecalcTrigger,Trigger1Y)),NA())</f>
        <v>-5.8645617191654508E-4</v>
      </c>
      <c r="N62" s="144">
        <f>IFERROR(_xll.qlIndexFixing(ONIndex1M,I62,TRUE,_xll.ohTrigger(RecalcTrigger,Trigger1M)),NA())</f>
        <v>-3.9283172449344761E-3</v>
      </c>
      <c r="O62" s="44">
        <f>IFERROR(_xll.qlIndexFixing(ONIndex3M,I62,TRUE,_xll.ohTrigger(RecalcTrigger,Trigger3M)),NA())</f>
        <v>-2.9630498847721398E-3</v>
      </c>
      <c r="P62" s="44">
        <f>IFERROR(_xll.qlIndexFixing(ONIndex6M,I62,TRUE,_xll.ohTrigger(RecalcTrigger,Trigger6M)),NA())</f>
        <v>-1.7124761455278303E-3</v>
      </c>
      <c r="Q62" s="145">
        <f>IFERROR(_xll.qlIndexFixing(ONIndex1Y,I62,TRUE,_xll.ohTrigger(RecalcTrigger,Trigger1Y)),NA())</f>
        <v>-4.4102458209405171E-4</v>
      </c>
    </row>
    <row r="63" spans="2:17" x14ac:dyDescent="0.2">
      <c r="B63" s="39" t="s">
        <v>17</v>
      </c>
      <c r="D63" s="42">
        <f>_xll.qlCalendarAdvance(Calendar,$D62,B63,"f",FALSE)</f>
        <v>42635</v>
      </c>
      <c r="E63" s="139">
        <f>_xll.qlInterestRateIndexValueDate(IndexON,D63)</f>
        <v>42635</v>
      </c>
      <c r="F63" s="155">
        <f>IFERROR(_xll.qlIndexFixing(IndexON,D63,TRUE,_xll.ohTrigger(RecalcTrigger,TriggerON)),NA())</f>
        <v>-3.8053201210086485E-3</v>
      </c>
      <c r="H63" s="42">
        <f>_xll.qlCalendarAdvance(Calendar,$H62,B63,"f",FALSE)</f>
        <v>42635</v>
      </c>
      <c r="I63" s="139">
        <f>_xll.qlInterestRateIndexValueDate(Index1M,$H63)</f>
        <v>42639</v>
      </c>
      <c r="J63" s="144">
        <f>IFERROR(_xll.qlIndexFixing(Index1M,$H63,TRUE,_xll.ohTrigger(RecalcTrigger,Trigger1M)),NA())</f>
        <v>-4.0932090815606337E-3</v>
      </c>
      <c r="K63" s="44">
        <f>IFERROR(_xll.qlIndexFixing(Index3M,H63,TRUE,_xll.ohTrigger(RecalcTrigger,Trigger3M)),NA())</f>
        <v>-3.1851484511837063E-3</v>
      </c>
      <c r="L63" s="44">
        <f>IFERROR(_xll.qlIndexFixing(Index6M,$H63,TRUE,_xll.ohTrigger(RecalcTrigger,Trigger6M)),NA())</f>
        <v>-2.000942883938984E-3</v>
      </c>
      <c r="M63" s="145">
        <f>IFERROR(_xll.qlIndexFixing(Index1Y,$H63,TRUE,_xll.ohTrigger(RecalcTrigger,Trigger1Y)),NA())</f>
        <v>-5.8867670200025198E-4</v>
      </c>
      <c r="N63" s="144">
        <f>IFERROR(_xll.qlIndexFixing(ONIndex1M,I63,TRUE,_xll.ohTrigger(RecalcTrigger,Trigger1M)),NA())</f>
        <v>-3.9394568565276344E-3</v>
      </c>
      <c r="O63" s="44">
        <f>IFERROR(_xll.qlIndexFixing(ONIndex3M,I63,TRUE,_xll.ohTrigger(RecalcTrigger,Trigger3M)),NA())</f>
        <v>-2.9750767083891461E-3</v>
      </c>
      <c r="P63" s="44">
        <f>IFERROR(_xll.qlIndexFixing(ONIndex6M,I63,TRUE,_xll.ohTrigger(RecalcTrigger,Trigger6M)),NA())</f>
        <v>-1.7220011501128951E-3</v>
      </c>
      <c r="Q63" s="145">
        <f>IFERROR(_xll.qlIndexFixing(ONIndex1Y,I63,TRUE,_xll.ohTrigger(RecalcTrigger,Trigger1Y)),NA())</f>
        <v>-4.4102458213401974E-4</v>
      </c>
    </row>
    <row r="64" spans="2:17" x14ac:dyDescent="0.2">
      <c r="B64" s="39" t="s">
        <v>17</v>
      </c>
      <c r="D64" s="42">
        <f>_xll.qlCalendarAdvance(Calendar,$D63,B64,"f",FALSE)</f>
        <v>42636</v>
      </c>
      <c r="E64" s="139">
        <f>_xll.qlInterestRateIndexValueDate(IndexON,D64)</f>
        <v>42636</v>
      </c>
      <c r="F64" s="155">
        <f>IFERROR(_xll.qlIndexFixing(IndexON,D64,TRUE,_xll.ohTrigger(RecalcTrigger,TriggerON)),NA())</f>
        <v>-3.8388742585970803E-3</v>
      </c>
      <c r="H64" s="42">
        <f>_xll.qlCalendarAdvance(Calendar,$H63,B64,"f",FALSE)</f>
        <v>42636</v>
      </c>
      <c r="I64" s="139">
        <f>_xll.qlInterestRateIndexValueDate(Index1M,$H64)</f>
        <v>42640</v>
      </c>
      <c r="J64" s="144">
        <f>IFERROR(_xll.qlIndexFixing(Index1M,$H64,TRUE,_xll.ohTrigger(RecalcTrigger,Trigger1M)),NA())</f>
        <v>-4.1045861148867324E-3</v>
      </c>
      <c r="K64" s="44">
        <f>IFERROR(_xll.qlIndexFixing(Index3M,H64,TRUE,_xll.ohTrigger(RecalcTrigger,Trigger3M)),NA())</f>
        <v>-3.1877408043843097E-3</v>
      </c>
      <c r="L64" s="44">
        <f>IFERROR(_xll.qlIndexFixing(Index6M,$H64,TRUE,_xll.ohTrigger(RecalcTrigger,Trigger6M)),NA())</f>
        <v>-2.0025958628328289E-3</v>
      </c>
      <c r="M64" s="145">
        <f>IFERROR(_xll.qlIndexFixing(Index1Y,$H64,TRUE,_xll.ohTrigger(RecalcTrigger,Trigger1Y)),NA())</f>
        <v>-5.9006349691564854E-4</v>
      </c>
      <c r="N64" s="144">
        <f>IFERROR(_xll.qlIndexFixing(ONIndex1M,I64,TRUE,_xll.ohTrigger(RecalcTrigger,Trigger1M)),NA())</f>
        <v>-3.9509565718276463E-3</v>
      </c>
      <c r="O64" s="44">
        <f>IFERROR(_xll.qlIndexFixing(ONIndex3M,I64,TRUE,_xll.ohTrigger(RecalcTrigger,Trigger3M)),NA())</f>
        <v>-2.9877196946470619E-3</v>
      </c>
      <c r="P64" s="44">
        <f>IFERROR(_xll.qlIndexFixing(ONIndex6M,I64,TRUE,_xll.ohTrigger(RecalcTrigger,Trigger6M)),NA())</f>
        <v>-1.732059847268097E-3</v>
      </c>
      <c r="Q64" s="145">
        <f>IFERROR(_xll.qlIndexFixing(ONIndex1Y,I64,TRUE,_xll.ohTrigger(RecalcTrigger,Trigger1Y)),NA())</f>
        <v>-4.4102458205408368E-4</v>
      </c>
    </row>
    <row r="65" spans="2:17" x14ac:dyDescent="0.2">
      <c r="B65" s="39" t="s">
        <v>17</v>
      </c>
      <c r="D65" s="42">
        <f>_xll.qlCalendarAdvance(Calendar,$D64,B65,"f",FALSE)</f>
        <v>42639</v>
      </c>
      <c r="E65" s="139">
        <f>_xll.qlInterestRateIndexValueDate(IndexON,D65)</f>
        <v>42639</v>
      </c>
      <c r="F65" s="155">
        <f>IFERROR(_xll.qlIndexFixing(IndexON,D65,TRUE,_xll.ohTrigger(RecalcTrigger,TriggerON)),NA())</f>
        <v>-3.8719689740851493E-3</v>
      </c>
      <c r="H65" s="42">
        <f>_xll.qlCalendarAdvance(Calendar,$H64,B65,"f",FALSE)</f>
        <v>42639</v>
      </c>
      <c r="I65" s="139">
        <f>_xll.qlInterestRateIndexValueDate(Index1M,$H65)</f>
        <v>42641</v>
      </c>
      <c r="J65" s="144">
        <f>IFERROR(_xll.qlIndexFixing(Index1M,$H65,TRUE,_xll.ohTrigger(RecalcTrigger,Trigger1M)),NA())</f>
        <v>-4.1158305220148073E-3</v>
      </c>
      <c r="K65" s="44">
        <f>IFERROR(_xll.qlIndexFixing(Index3M,H65,TRUE,_xll.ohTrigger(RecalcTrigger,Trigger3M)),NA())</f>
        <v>-3.1904847873596544E-3</v>
      </c>
      <c r="L65" s="44">
        <f>IFERROR(_xll.qlIndexFixing(Index6M,$H65,TRUE,_xll.ohTrigger(RecalcTrigger,Trigger6M)),NA())</f>
        <v>-2.0048418286616162E-3</v>
      </c>
      <c r="M65" s="145">
        <f>IFERROR(_xll.qlIndexFixing(Index1Y,$H65,TRUE,_xll.ohTrigger(RecalcTrigger,Trigger1Y)),NA())</f>
        <v>-5.9141583741517678E-4</v>
      </c>
      <c r="N65" s="144">
        <f>IFERROR(_xll.qlIndexFixing(ONIndex1M,I65,TRUE,_xll.ohTrigger(RecalcTrigger,Trigger1M)),NA())</f>
        <v>-3.9751452105063478E-3</v>
      </c>
      <c r="O65" s="44">
        <f>IFERROR(_xll.qlIndexFixing(ONIndex3M,I65,TRUE,_xll.ohTrigger(RecalcTrigger,Trigger3M)),NA())</f>
        <v>-3.0151169200820505E-3</v>
      </c>
      <c r="P65" s="44">
        <f>IFERROR(_xll.qlIndexFixing(ONIndex6M,I65,TRUE,_xll.ohTrigger(RecalcTrigger,Trigger6M)),NA())</f>
        <v>-1.7540275373484349E-3</v>
      </c>
      <c r="Q65" s="145">
        <f>IFERROR(_xll.qlIndexFixing(ONIndex1Y,I65,TRUE,_xll.ohTrigger(RecalcTrigger,Trigger1Y)),NA())</f>
        <v>-4.4102404176626919E-4</v>
      </c>
    </row>
    <row r="66" spans="2:17" x14ac:dyDescent="0.2">
      <c r="B66" s="39" t="s">
        <v>17</v>
      </c>
      <c r="D66" s="42">
        <f>_xll.qlCalendarAdvance(Calendar,$D65,B66,"f",FALSE)</f>
        <v>42640</v>
      </c>
      <c r="E66" s="139">
        <f>_xll.qlInterestRateIndexValueDate(IndexON,D66)</f>
        <v>42640</v>
      </c>
      <c r="F66" s="155">
        <f>IFERROR(_xll.qlIndexFixing(IndexON,D66,TRUE,_xll.ohTrigger(RecalcTrigger,TriggerON)),NA())</f>
        <v>-3.8881673829394003E-3</v>
      </c>
      <c r="H66" s="42">
        <f>_xll.qlCalendarAdvance(Calendar,$H65,B66,"f",FALSE)</f>
        <v>42640</v>
      </c>
      <c r="I66" s="139">
        <f>_xll.qlInterestRateIndexValueDate(Index1M,$H66)</f>
        <v>42642</v>
      </c>
      <c r="J66" s="144">
        <f>IFERROR(_xll.qlIndexFixing(Index1M,$H66,TRUE,_xll.ohTrigger(RecalcTrigger,Trigger1M)),NA())</f>
        <v>-4.1364152073414262E-3</v>
      </c>
      <c r="K66" s="44">
        <f>IFERROR(_xll.qlIndexFixing(Index3M,H66,TRUE,_xll.ohTrigger(RecalcTrigger,Trigger3M)),NA())</f>
        <v>-3.1932025319775788E-3</v>
      </c>
      <c r="L66" s="44">
        <f>IFERROR(_xll.qlIndexFixing(Index6M,$H66,TRUE,_xll.ohTrigger(RecalcTrigger,Trigger6M)),NA())</f>
        <v>-2.0070512512137114E-3</v>
      </c>
      <c r="M66" s="145">
        <f>IFERROR(_xll.qlIndexFixing(Index1Y,$H66,TRUE,_xll.ohTrigger(RecalcTrigger,Trigger1Y)),NA())</f>
        <v>-5.9273468936534685E-4</v>
      </c>
      <c r="N66" s="144">
        <f>IFERROR(_xll.qlIndexFixing(ONIndex1M,I66,TRUE,_xll.ohTrigger(RecalcTrigger,Trigger1M)),NA())</f>
        <v>-4.0006874985643037E-3</v>
      </c>
      <c r="O66" s="44">
        <f>IFERROR(_xll.qlIndexFixing(ONIndex3M,I66,TRUE,_xll.ohTrigger(RecalcTrigger,Trigger3M)),NA())</f>
        <v>-3.044783786019245E-3</v>
      </c>
      <c r="P66" s="44">
        <f>IFERROR(_xll.qlIndexFixing(ONIndex6M,I66,TRUE,_xll.ohTrigger(RecalcTrigger,Trigger6M)),NA())</f>
        <v>-1.7779510290028E-3</v>
      </c>
      <c r="Q66" s="145">
        <f>IFERROR(_xll.qlIndexFixing(ONIndex1Y,I66,TRUE,_xll.ohTrigger(RecalcTrigger,Trigger1Y)),NA())</f>
        <v>-4.4102458209405171E-4</v>
      </c>
    </row>
    <row r="67" spans="2:17" x14ac:dyDescent="0.2">
      <c r="B67" s="39" t="s">
        <v>17</v>
      </c>
      <c r="D67" s="42">
        <f>_xll.qlCalendarAdvance(Calendar,$D66,B67,"f",FALSE)</f>
        <v>42641</v>
      </c>
      <c r="E67" s="139">
        <f>_xll.qlInterestRateIndexValueDate(IndexON,D67)</f>
        <v>42641</v>
      </c>
      <c r="F67" s="155">
        <f>IFERROR(_xll.qlIndexFixing(IndexON,D67,TRUE,_xll.ohTrigger(RecalcTrigger,TriggerON)),NA())</f>
        <v>-3.9041340030854244E-3</v>
      </c>
      <c r="H67" s="42">
        <f>_xll.qlCalendarAdvance(Calendar,$H66,B67,"f",FALSE)</f>
        <v>42641</v>
      </c>
      <c r="I67" s="139">
        <f>_xll.qlInterestRateIndexValueDate(Index1M,$H67)</f>
        <v>42643</v>
      </c>
      <c r="J67" s="144">
        <f>IFERROR(_xll.qlIndexFixing(Index1M,$H67,TRUE,_xll.ohTrigger(RecalcTrigger,Trigger1M)),NA())</f>
        <v>-4.1424432067863511E-3</v>
      </c>
      <c r="K67" s="44">
        <f>IFERROR(_xll.qlIndexFixing(Index3M,H67,TRUE,_xll.ohTrigger(RecalcTrigger,Trigger3M)),NA())</f>
        <v>-3.1958940322718656E-3</v>
      </c>
      <c r="L67" s="44">
        <f>IFERROR(_xll.qlIndexFixing(Index6M,$H67,TRUE,_xll.ohTrigger(RecalcTrigger,Trigger6M)),NA())</f>
        <v>-2.0098610333908707E-3</v>
      </c>
      <c r="M67" s="145">
        <f>IFERROR(_xll.qlIndexFixing(Index1Y,$H67,TRUE,_xll.ohTrigger(RecalcTrigger,Trigger1Y)),NA())</f>
        <v>-5.9315220202636916E-4</v>
      </c>
      <c r="N67" s="144">
        <f>IFERROR(_xll.qlIndexFixing(ONIndex1M,I67,TRUE,_xll.ohTrigger(RecalcTrigger,Trigger1M)),NA())</f>
        <v>-4.0140860041892878E-3</v>
      </c>
      <c r="O67" s="44">
        <f>IFERROR(_xll.qlIndexFixing(ONIndex3M,I67,TRUE,_xll.ohTrigger(RecalcTrigger,Trigger3M)),NA())</f>
        <v>-3.0607554751105326E-3</v>
      </c>
      <c r="P67" s="44">
        <f>IFERROR(_xll.qlIndexFixing(ONIndex6M,I67,TRUE,_xll.ohTrigger(RecalcTrigger,Trigger6M)),NA())</f>
        <v>-1.7909177899078088E-3</v>
      </c>
      <c r="Q67" s="145">
        <f>IFERROR(_xll.qlIndexFixing(ONIndex1Y,I67,TRUE,_xll.ohTrigger(RecalcTrigger,Trigger1Y)),NA())</f>
        <v>-4.4102458209405171E-4</v>
      </c>
    </row>
    <row r="68" spans="2:17" x14ac:dyDescent="0.2">
      <c r="B68" s="39" t="s">
        <v>17</v>
      </c>
      <c r="D68" s="42">
        <f>_xll.qlCalendarAdvance(Calendar,$D67,B68,"f",FALSE)</f>
        <v>42642</v>
      </c>
      <c r="E68" s="139">
        <f>_xll.qlInterestRateIndexValueDate(IndexON,D68)</f>
        <v>42642</v>
      </c>
      <c r="F68" s="155">
        <f>IFERROR(_xll.qlIndexFixing(IndexON,D68,TRUE,_xll.ohTrigger(RecalcTrigger,TriggerON)),NA())</f>
        <v>-3.9198457015077182E-3</v>
      </c>
      <c r="H68" s="42">
        <f>_xll.qlCalendarAdvance(Calendar,$H67,B68,"f",FALSE)</f>
        <v>42642</v>
      </c>
      <c r="I68" s="139">
        <f>_xll.qlInterestRateIndexValueDate(Index1M,$H68)</f>
        <v>42646</v>
      </c>
      <c r="J68" s="144">
        <f>IFERROR(_xll.qlIndexFixing(Index1M,$H68,TRUE,_xll.ohTrigger(RecalcTrigger,Trigger1M)),NA())</f>
        <v>-4.1730533115082579E-3</v>
      </c>
      <c r="K68" s="44">
        <f>IFERROR(_xll.qlIndexFixing(Index3M,H68,TRUE,_xll.ohTrigger(RecalcTrigger,Trigger3M)),NA())</f>
        <v>-3.204611932149768E-3</v>
      </c>
      <c r="L68" s="44">
        <f>IFERROR(_xll.qlIndexFixing(Index6M,$H68,TRUE,_xll.ohTrigger(RecalcTrigger,Trigger6M)),NA())</f>
        <v>-2.0161039290482203E-3</v>
      </c>
      <c r="M68" s="145">
        <f>IFERROR(_xll.qlIndexFixing(Index1Y,$H68,TRUE,_xll.ohTrigger(RecalcTrigger,Trigger1Y)),NA())</f>
        <v>-5.9769490954449025E-4</v>
      </c>
      <c r="N68" s="144">
        <f>IFERROR(_xll.qlIndexFixing(ONIndex1M,I68,TRUE,_xll.ohTrigger(RecalcTrigger,Trigger1M)),NA())</f>
        <v>-4.0277936042043549E-3</v>
      </c>
      <c r="O68" s="44">
        <f>IFERROR(_xll.qlIndexFixing(ONIndex3M,I68,TRUE,_xll.ohTrigger(RecalcTrigger,Trigger3M)),NA())</f>
        <v>-3.0772708939030835E-3</v>
      </c>
      <c r="P68" s="44">
        <f>IFERROR(_xll.qlIndexFixing(ONIndex6M,I68,TRUE,_xll.ohTrigger(RecalcTrigger,Trigger6M)),NA())</f>
        <v>-1.8043655136823489E-3</v>
      </c>
      <c r="Q68" s="145">
        <f>IFERROR(_xll.qlIndexFixing(ONIndex1Y,I68,TRUE,_xll.ohTrigger(RecalcTrigger,Trigger1Y)),NA())</f>
        <v>-4.4394165112038309E-4</v>
      </c>
    </row>
    <row r="69" spans="2:17" x14ac:dyDescent="0.2">
      <c r="B69" s="39" t="s">
        <v>17</v>
      </c>
      <c r="D69" s="42">
        <f>_xll.qlCalendarAdvance(Calendar,$D68,B69,"f",FALSE)</f>
        <v>42643</v>
      </c>
      <c r="E69" s="139">
        <f>_xll.qlInterestRateIndexValueDate(IndexON,D69)</f>
        <v>42643</v>
      </c>
      <c r="F69" s="155">
        <f>IFERROR(_xll.qlIndexFixing(IndexON,D69,TRUE,_xll.ohTrigger(RecalcTrigger,TriggerON)),NA())</f>
        <v>-3.9502603456709195E-3</v>
      </c>
      <c r="H69" s="42">
        <f>_xll.qlCalendarAdvance(Calendar,$H68,B69,"f",FALSE)</f>
        <v>42643</v>
      </c>
      <c r="I69" s="139">
        <f>_xll.qlInterestRateIndexValueDate(Index1M,$H69)</f>
        <v>42647</v>
      </c>
      <c r="J69" s="144">
        <f>IFERROR(_xll.qlIndexFixing(Index1M,$H69,TRUE,_xll.ohTrigger(RecalcTrigger,Trigger1M)),NA())</f>
        <v>-4.1826463469039855E-3</v>
      </c>
      <c r="K69" s="44">
        <f>IFERROR(_xll.qlIndexFixing(Index3M,H69,TRUE,_xll.ohTrigger(RecalcTrigger,Trigger3M)),NA())</f>
        <v>-3.207315692110471E-3</v>
      </c>
      <c r="L69" s="44">
        <f>IFERROR(_xll.qlIndexFixing(Index6M,$H69,TRUE,_xll.ohTrigger(RecalcTrigger,Trigger6M)),NA())</f>
        <v>-2.0180810593402338E-3</v>
      </c>
      <c r="M69" s="145">
        <f>IFERROR(_xll.qlIndexFixing(Index1Y,$H69,TRUE,_xll.ohTrigger(RecalcTrigger,Trigger1Y)),NA())</f>
        <v>-5.9886118728506496E-4</v>
      </c>
      <c r="N69" s="144">
        <f>IFERROR(_xll.qlIndexFixing(ONIndex1M,I69,TRUE,_xll.ohTrigger(RecalcTrigger,Trigger1M)),NA())</f>
        <v>-4.0414478079320304E-3</v>
      </c>
      <c r="O69" s="44">
        <f>IFERROR(_xll.qlIndexFixing(ONIndex3M,I69,TRUE,_xll.ohTrigger(RecalcTrigger,Trigger3M)),NA())</f>
        <v>-3.0936454541308223E-3</v>
      </c>
      <c r="P69" s="44">
        <f>IFERROR(_xll.qlIndexFixing(ONIndex6M,I69,TRUE,_xll.ohTrigger(RecalcTrigger,Trigger6M)),NA())</f>
        <v>-1.8177031121480169E-3</v>
      </c>
      <c r="Q69" s="145">
        <f>IFERROR(_xll.qlIndexFixing(ONIndex1Y,I69,TRUE,_xll.ohTrigger(RecalcTrigger,Trigger1Y)),NA())</f>
        <v>-4.4982440052798722E-4</v>
      </c>
    </row>
    <row r="70" spans="2:17" x14ac:dyDescent="0.2">
      <c r="B70" s="39" t="s">
        <v>17</v>
      </c>
      <c r="D70" s="42">
        <f>_xll.qlCalendarAdvance(Calendar,$D69,B70,"f",FALSE)</f>
        <v>42646</v>
      </c>
      <c r="E70" s="139">
        <f>_xll.qlInterestRateIndexValueDate(IndexON,D70)</f>
        <v>42646</v>
      </c>
      <c r="F70" s="155">
        <f>IFERROR(_xll.qlIndexFixing(IndexON,D70,TRUE,_xll.ohTrigger(RecalcTrigger,TriggerON)),NA())</f>
        <v>-3.9796806103353788E-3</v>
      </c>
      <c r="H70" s="42">
        <f>_xll.qlCalendarAdvance(Calendar,$H69,B70,"f",FALSE)</f>
        <v>42646</v>
      </c>
      <c r="I70" s="139">
        <f>_xll.qlInterestRateIndexValueDate(Index1M,$H70)</f>
        <v>42648</v>
      </c>
      <c r="J70" s="144">
        <f>IFERROR(_xll.qlIndexFixing(Index1M,$H70,TRUE,_xll.ohTrigger(RecalcTrigger,Trigger1M)),NA())</f>
        <v>-4.1984893033785269E-3</v>
      </c>
      <c r="K70" s="44">
        <f>IFERROR(_xll.qlIndexFixing(Index3M,H70,TRUE,_xll.ohTrigger(RecalcTrigger,Trigger3M)),NA())</f>
        <v>-3.2100000000003506E-3</v>
      </c>
      <c r="L70" s="44">
        <f>IFERROR(_xll.qlIndexFixing(Index6M,$H70,TRUE,_xll.ohTrigger(RecalcTrigger,Trigger6M)),NA())</f>
        <v>-2.0200000000946631E-3</v>
      </c>
      <c r="M70" s="145">
        <f>IFERROR(_xll.qlIndexFixing(Index1Y,$H70,TRUE,_xll.ohTrigger(RecalcTrigger,Trigger1Y)),NA())</f>
        <v>-6.0000000000020768E-4</v>
      </c>
      <c r="N70" s="144">
        <f>IFERROR(_xll.qlIndexFixing(ONIndex1M,I70,TRUE,_xll.ohTrigger(RecalcTrigger,Trigger1M)),NA())</f>
        <v>-4.0681538871734091E-3</v>
      </c>
      <c r="O70" s="44">
        <f>IFERROR(_xll.qlIndexFixing(ONIndex3M,I70,TRUE,_xll.ohTrigger(RecalcTrigger,Trigger3M)),NA())</f>
        <v>-3.1251994802827809E-3</v>
      </c>
      <c r="P70" s="44">
        <f>IFERROR(_xll.qlIndexFixing(ONIndex6M,I70,TRUE,_xll.ohTrigger(RecalcTrigger,Trigger6M)),NA())</f>
        <v>-1.8434053657534477E-3</v>
      </c>
      <c r="Q70" s="145">
        <f>IFERROR(_xll.qlIndexFixing(ONIndex1Y,I70,TRUE,_xll.ohTrigger(RecalcTrigger,Trigger1Y)),NA())</f>
        <v>-4.6181192455474473E-4</v>
      </c>
    </row>
    <row r="71" spans="2:17" x14ac:dyDescent="0.2">
      <c r="B71" s="39" t="s">
        <v>17</v>
      </c>
      <c r="D71" s="42">
        <f>_xll.qlCalendarAdvance(Calendar,$D70,B71,"f",FALSE)</f>
        <v>42647</v>
      </c>
      <c r="E71" s="139">
        <f>_xll.qlInterestRateIndexValueDate(IndexON,D71)</f>
        <v>42647</v>
      </c>
      <c r="F71" s="155">
        <f>IFERROR(_xll.qlIndexFixing(IndexON,D71,TRUE,_xll.ohTrigger(RecalcTrigger,TriggerON)),NA())</f>
        <v>-3.9937706996706623E-3</v>
      </c>
      <c r="H71" s="42">
        <f>_xll.qlCalendarAdvance(Calendar,$H70,B71,"f",FALSE)</f>
        <v>42647</v>
      </c>
      <c r="I71" s="139">
        <f>_xll.qlInterestRateIndexValueDate(Index1M,$H71)</f>
        <v>42649</v>
      </c>
      <c r="J71" s="144">
        <f>IFERROR(_xll.qlIndexFixing(Index1M,$H71,TRUE,_xll.ohTrigger(RecalcTrigger,Trigger1M)),NA())</f>
        <v>-4.2038705782079799E-3</v>
      </c>
      <c r="K71" s="44">
        <f>IFERROR(_xll.qlIndexFixing(Index3M,H71,TRUE,_xll.ohTrigger(RecalcTrigger,Trigger3M)),NA())</f>
        <v>-3.2126645130353443E-3</v>
      </c>
      <c r="L71" s="44">
        <f>IFERROR(_xll.qlIndexFixing(Index6M,$H71,TRUE,_xll.ohTrigger(RecalcTrigger,Trigger6M)),NA())</f>
        <v>-2.0218576725467923E-3</v>
      </c>
      <c r="M71" s="145">
        <f>IFERROR(_xll.qlIndexFixing(Index1Y,$H71,TRUE,_xll.ohTrigger(RecalcTrigger,Trigger1Y)),NA())</f>
        <v>-6.0110465464018753E-4</v>
      </c>
      <c r="N71" s="144">
        <f>IFERROR(_xll.qlIndexFixing(ONIndex1M,I71,TRUE,_xll.ohTrigger(RecalcTrigger,Trigger1M)),NA())</f>
        <v>-4.0943117740166457E-3</v>
      </c>
      <c r="O71" s="44">
        <f>IFERROR(_xll.qlIndexFixing(ONIndex3M,I71,TRUE,_xll.ohTrigger(RecalcTrigger,Trigger3M)),NA())</f>
        <v>-3.1555010287132035E-3</v>
      </c>
      <c r="P71" s="44">
        <f>IFERROR(_xll.qlIndexFixing(ONIndex6M,I71,TRUE,_xll.ohTrigger(RecalcTrigger,Trigger6M)),NA())</f>
        <v>-1.868051157560835E-3</v>
      </c>
      <c r="Q71" s="145">
        <f>IFERROR(_xll.qlIndexFixing(ONIndex1Y,I71,TRUE,_xll.ohTrigger(RecalcTrigger,Trigger1Y)),NA())</f>
        <v>-4.7399872295184053E-4</v>
      </c>
    </row>
    <row r="72" spans="2:17" x14ac:dyDescent="0.2">
      <c r="B72" s="39" t="s">
        <v>17</v>
      </c>
      <c r="D72" s="42">
        <f>_xll.qlCalendarAdvance(Calendar,$D71,B72,"f",FALSE)</f>
        <v>42648</v>
      </c>
      <c r="E72" s="139">
        <f>_xll.qlInterestRateIndexValueDate(IndexON,D72)</f>
        <v>42648</v>
      </c>
      <c r="F72" s="155">
        <f>IFERROR(_xll.qlIndexFixing(IndexON,D72,TRUE,_xll.ohTrigger(RecalcTrigger,TriggerON)),NA())</f>
        <v>-4.0074670672707313E-3</v>
      </c>
      <c r="H72" s="42">
        <f>_xll.qlCalendarAdvance(Calendar,$H71,B72,"f",FALSE)</f>
        <v>42648</v>
      </c>
      <c r="I72" s="139">
        <f>_xll.qlInterestRateIndexValueDate(Index1M,$H72)</f>
        <v>42650</v>
      </c>
      <c r="J72" s="144">
        <f>IFERROR(_xll.qlIndexFixing(Index1M,$H72,TRUE,_xll.ohTrigger(RecalcTrigger,Trigger1M)),NA())</f>
        <v>-4.2091572754377271E-3</v>
      </c>
      <c r="K72" s="44">
        <f>IFERROR(_xll.qlIndexFixing(Index3M,H72,TRUE,_xll.ohTrigger(RecalcTrigger,Trigger3M)),NA())</f>
        <v>-3.2182854337715213E-3</v>
      </c>
      <c r="L72" s="44">
        <f>IFERROR(_xll.qlIndexFixing(Index6M,$H72,TRUE,_xll.ohTrigger(RecalcTrigger,Trigger6M)),NA())</f>
        <v>-2.0236542788481045E-3</v>
      </c>
      <c r="M72" s="145">
        <f>IFERROR(_xll.qlIndexFixing(Index1Y,$H72,TRUE,_xll.ohTrigger(RecalcTrigger,Trigger1Y)),NA())</f>
        <v>-6.0339458006881974E-4</v>
      </c>
      <c r="N72" s="144">
        <f>IFERROR(_xll.qlIndexFixing(ONIndex1M,I72,TRUE,_xll.ohTrigger(RecalcTrigger,Trigger1M)),NA())</f>
        <v>-4.1070057715097974E-3</v>
      </c>
      <c r="O72" s="44">
        <f>IFERROR(_xll.qlIndexFixing(ONIndex3M,I72,TRUE,_xll.ohTrigger(RecalcTrigger,Trigger3M)),NA())</f>
        <v>-3.1699154815445496E-3</v>
      </c>
      <c r="P72" s="44">
        <f>IFERROR(_xll.qlIndexFixing(ONIndex6M,I72,TRUE,_xll.ohTrigger(RecalcTrigger,Trigger6M)),NA())</f>
        <v>-1.8797757457011954E-3</v>
      </c>
      <c r="Q72" s="145">
        <f>IFERROR(_xll.qlIndexFixing(ONIndex1Y,I72,TRUE,_xll.ohTrigger(RecalcTrigger,Trigger1Y)),NA())</f>
        <v>-4.8017860671656365E-4</v>
      </c>
    </row>
    <row r="73" spans="2:17" x14ac:dyDescent="0.2">
      <c r="B73" s="39" t="s">
        <v>17</v>
      </c>
      <c r="D73" s="42">
        <f>_xll.qlCalendarAdvance(Calendar,$D72,B73,"f",FALSE)</f>
        <v>42649</v>
      </c>
      <c r="E73" s="139">
        <f>_xll.qlInterestRateIndexValueDate(IndexON,D73)</f>
        <v>42649</v>
      </c>
      <c r="F73" s="155">
        <f>IFERROR(_xll.qlIndexFixing(IndexON,D73,TRUE,_xll.ohTrigger(RecalcTrigger,TriggerON)),NA())</f>
        <v>-4.0207465798003383E-3</v>
      </c>
      <c r="H73" s="42">
        <f>_xll.qlCalendarAdvance(Calendar,$H72,B73,"f",FALSE)</f>
        <v>42649</v>
      </c>
      <c r="I73" s="139">
        <f>_xll.qlInterestRateIndexValueDate(Index1M,$H73)</f>
        <v>42653</v>
      </c>
      <c r="J73" s="144">
        <f>IFERROR(_xll.qlIndexFixing(Index1M,$H73,TRUE,_xll.ohTrigger(RecalcTrigger,Trigger1M)),NA())</f>
        <v>-4.231926912997671E-3</v>
      </c>
      <c r="K73" s="44">
        <f>IFERROR(_xll.qlIndexFixing(Index3M,H73,TRUE,_xll.ohTrigger(RecalcTrigger,Trigger3M)),NA())</f>
        <v>-3.2231107310898293E-3</v>
      </c>
      <c r="L73" s="44">
        <f>IFERROR(_xll.qlIndexFixing(Index6M,$H73,TRUE,_xll.ohTrigger(RecalcTrigger,Trigger6M)),NA())</f>
        <v>-2.0286895615426394E-3</v>
      </c>
      <c r="M73" s="145">
        <f>IFERROR(_xll.qlIndexFixing(Index1Y,$H73,TRUE,_xll.ohTrigger(RecalcTrigger,Trigger1Y)),NA())</f>
        <v>-6.0514788689647629E-4</v>
      </c>
      <c r="N73" s="144">
        <f>IFERROR(_xll.qlIndexFixing(ONIndex1M,I73,TRUE,_xll.ohTrigger(RecalcTrigger,Trigger1M)),NA())</f>
        <v>-4.1194574585512456E-3</v>
      </c>
      <c r="O73" s="44">
        <f>IFERROR(_xll.qlIndexFixing(ONIndex3M,I73,TRUE,_xll.ohTrigger(RecalcTrigger,Trigger3M)),NA())</f>
        <v>-3.1838546481655072E-3</v>
      </c>
      <c r="P73" s="44">
        <f>IFERROR(_xll.qlIndexFixing(ONIndex6M,I73,TRUE,_xll.ohTrigger(RecalcTrigger,Trigger6M)),NA())</f>
        <v>-1.8911106301322533E-3</v>
      </c>
      <c r="Q73" s="145">
        <f>IFERROR(_xll.qlIndexFixing(ONIndex1Y,I73,TRUE,_xll.ohTrigger(RecalcTrigger,Trigger1Y)),NA())</f>
        <v>-4.8640320067683263E-4</v>
      </c>
    </row>
    <row r="74" spans="2:17" x14ac:dyDescent="0.2">
      <c r="B74" s="39" t="s">
        <v>17</v>
      </c>
      <c r="D74" s="42">
        <f>_xll.qlCalendarAdvance(Calendar,$D73,B74,"f",FALSE)</f>
        <v>42650</v>
      </c>
      <c r="E74" s="139">
        <f>_xll.qlInterestRateIndexValueDate(IndexON,D74)</f>
        <v>42650</v>
      </c>
      <c r="F74" s="155">
        <f>IFERROR(_xll.qlIndexFixing(IndexON,D74,TRUE,_xll.ohTrigger(RecalcTrigger,TriggerON)),NA())</f>
        <v>-4.0457549536654369E-3</v>
      </c>
      <c r="H74" s="42">
        <f>_xll.qlCalendarAdvance(Calendar,$H73,B74,"f",FALSE)</f>
        <v>42650</v>
      </c>
      <c r="I74" s="139">
        <f>_xll.qlInterestRateIndexValueDate(Index1M,$H74)</f>
        <v>42654</v>
      </c>
      <c r="J74" s="144">
        <f>IFERROR(_xll.qlIndexFixing(Index1M,$H74,TRUE,_xll.ohTrigger(RecalcTrigger,Trigger1M)),NA())</f>
        <v>-4.2386851253422581E-3</v>
      </c>
      <c r="K74" s="44">
        <f>IFERROR(_xll.qlIndexFixing(Index3M,H74,TRUE,_xll.ohTrigger(RecalcTrigger,Trigger3M)),NA())</f>
        <v>-3.2256669995376162E-3</v>
      </c>
      <c r="L74" s="44">
        <f>IFERROR(_xll.qlIndexFixing(Index6M,$H74,TRUE,_xll.ohTrigger(RecalcTrigger,Trigger6M)),NA())</f>
        <v>-2.0302543482338502E-3</v>
      </c>
      <c r="M74" s="145">
        <f>IFERROR(_xll.qlIndexFixing(Index1Y,$H74,TRUE,_xll.ohTrigger(RecalcTrigger,Trigger1Y)),NA())</f>
        <v>-6.0607714568924019E-4</v>
      </c>
      <c r="N74" s="144">
        <f>IFERROR(_xll.qlIndexFixing(ONIndex1M,I74,TRUE,_xll.ohTrigger(RecalcTrigger,Trigger1M)),NA())</f>
        <v>-4.1316500789445598E-3</v>
      </c>
      <c r="O74" s="44">
        <f>IFERROR(_xll.qlIndexFixing(ONIndex3M,I74,TRUE,_xll.ohTrigger(RecalcTrigger,Trigger3M)),NA())</f>
        <v>-3.197290774057393E-3</v>
      </c>
      <c r="P74" s="44">
        <f>IFERROR(_xll.qlIndexFixing(ONIndex6M,I74,TRUE,_xll.ohTrigger(RecalcTrigger,Trigger6M)),NA())</f>
        <v>-1.9020334439057152E-3</v>
      </c>
      <c r="Q74" s="145">
        <f>IFERROR(_xll.qlIndexFixing(ONIndex1Y,I74,TRUE,_xll.ohTrigger(RecalcTrigger,Trigger1Y)),NA())</f>
        <v>-4.9266759939659011E-4</v>
      </c>
    </row>
    <row r="75" spans="2:17" x14ac:dyDescent="0.2">
      <c r="B75" s="39" t="s">
        <v>17</v>
      </c>
      <c r="D75" s="42">
        <f>_xll.qlCalendarAdvance(Calendar,$D74,B75,"f",FALSE)</f>
        <v>42653</v>
      </c>
      <c r="E75" s="139">
        <f>_xll.qlInterestRateIndexValueDate(IndexON,D75)</f>
        <v>42653</v>
      </c>
      <c r="F75" s="155">
        <f>IFERROR(_xll.qlIndexFixing(IndexON,D75,TRUE,_xll.ohTrigger(RecalcTrigger,TriggerON)),NA())</f>
        <v>-4.0692334129088792E-3</v>
      </c>
      <c r="H75" s="42">
        <f>_xll.qlCalendarAdvance(Calendar,$H74,B75,"f",FALSE)</f>
        <v>42653</v>
      </c>
      <c r="I75" s="139">
        <f>_xll.qlInterestRateIndexValueDate(Index1M,$H75)</f>
        <v>42655</v>
      </c>
      <c r="J75" s="144">
        <f>IFERROR(_xll.qlIndexFixing(Index1M,$H75,TRUE,_xll.ohTrigger(RecalcTrigger,Trigger1M)),NA())</f>
        <v>-4.2485164751545927E-3</v>
      </c>
      <c r="K75" s="44">
        <f>IFERROR(_xll.qlIndexFixing(Index3M,H75,TRUE,_xll.ohTrigger(RecalcTrigger,Trigger3M)),NA())</f>
        <v>-3.2282008063710958E-3</v>
      </c>
      <c r="L75" s="44">
        <f>IFERROR(_xll.qlIndexFixing(Index6M,$H75,TRUE,_xll.ohTrigger(RecalcTrigger,Trigger6M)),NA())</f>
        <v>-2.0317648755684928E-3</v>
      </c>
      <c r="M75" s="145">
        <f>IFERROR(_xll.qlIndexFixing(Index1Y,$H75,TRUE,_xll.ohTrigger(RecalcTrigger,Trigger1Y)),NA())</f>
        <v>-6.0697883497543589E-4</v>
      </c>
      <c r="N75" s="144">
        <f>IFERROR(_xll.qlIndexFixing(ONIndex1M,I75,TRUE,_xll.ohTrigger(RecalcTrigger,Trigger1M)),NA())</f>
        <v>-4.1550400248979713E-3</v>
      </c>
      <c r="O75" s="44">
        <f>IFERROR(_xll.qlIndexFixing(ONIndex3M,I75,TRUE,_xll.ohTrigger(RecalcTrigger,Trigger3M)),NA())</f>
        <v>-3.2223186057445119E-3</v>
      </c>
      <c r="P75" s="44">
        <f>IFERROR(_xll.qlIndexFixing(ONIndex6M,I75,TRUE,_xll.ohTrigger(RecalcTrigger,Trigger6M)),NA())</f>
        <v>-1.9223834001724782E-3</v>
      </c>
      <c r="Q75" s="145">
        <f>IFERROR(_xll.qlIndexFixing(ONIndex1Y,I75,TRUE,_xll.ohTrigger(RecalcTrigger,Trigger1Y)),NA())</f>
        <v>-5.0530384163582909E-4</v>
      </c>
    </row>
    <row r="76" spans="2:17" x14ac:dyDescent="0.2">
      <c r="B76" s="39" t="s">
        <v>17</v>
      </c>
      <c r="D76" s="42">
        <f>_xll.qlCalendarAdvance(Calendar,$D75,B76,"f",FALSE)</f>
        <v>42654</v>
      </c>
      <c r="E76" s="139">
        <f>_xll.qlInterestRateIndexValueDate(IndexON,D76)</f>
        <v>42654</v>
      </c>
      <c r="F76" s="155">
        <f>IFERROR(_xll.qlIndexFixing(IndexON,D76,TRUE,_xll.ohTrigger(RecalcTrigger,TriggerON)),NA())</f>
        <v>-4.0800816505370818E-3</v>
      </c>
      <c r="H76" s="42">
        <f>_xll.qlCalendarAdvance(Calendar,$H75,B76,"f",FALSE)</f>
        <v>42654</v>
      </c>
      <c r="I76" s="139">
        <f>_xll.qlInterestRateIndexValueDate(Index1M,$H76)</f>
        <v>42656</v>
      </c>
      <c r="J76" s="144">
        <f>IFERROR(_xll.qlIndexFixing(Index1M,$H76,TRUE,_xll.ohTrigger(RecalcTrigger,Trigger1M)),NA())</f>
        <v>-4.2525982316389543E-3</v>
      </c>
      <c r="K76" s="44">
        <f>IFERROR(_xll.qlIndexFixing(Index3M,H76,TRUE,_xll.ohTrigger(RecalcTrigger,Trigger3M)),NA())</f>
        <v>-3.2307122699108382E-3</v>
      </c>
      <c r="L76" s="44">
        <f>IFERROR(_xll.qlIndexFixing(Index6M,$H76,TRUE,_xll.ohTrigger(RecalcTrigger,Trigger6M)),NA())</f>
        <v>-2.0332228554852897E-3</v>
      </c>
      <c r="M76" s="145">
        <f>IFERROR(_xll.qlIndexFixing(Index1Y,$H76,TRUE,_xll.ohTrigger(RecalcTrigger,Trigger1Y)),NA())</f>
        <v>-6.078555454975881E-4</v>
      </c>
      <c r="N76" s="144">
        <f>IFERROR(_xll.qlIndexFixing(ONIndex1M,I76,TRUE,_xll.ohTrigger(RecalcTrigger,Trigger1M)),NA())</f>
        <v>-4.1774947661510353E-3</v>
      </c>
      <c r="O76" s="44">
        <f>IFERROR(_xll.qlIndexFixing(ONIndex3M,I76,TRUE,_xll.ohTrigger(RecalcTrigger,Trigger3M)),NA())</f>
        <v>-3.2454497719669462E-3</v>
      </c>
      <c r="P76" s="44">
        <f>IFERROR(_xll.qlIndexFixing(ONIndex6M,I76,TRUE,_xll.ohTrigger(RecalcTrigger,Trigger6M)),NA())</f>
        <v>-1.9411566459437424E-3</v>
      </c>
      <c r="Q76" s="145">
        <f>IFERROR(_xll.qlIndexFixing(ONIndex1Y,I76,TRUE,_xll.ohTrigger(RecalcTrigger,Trigger1Y)),NA())</f>
        <v>-5.1802512867293871E-4</v>
      </c>
    </row>
    <row r="77" spans="2:17" x14ac:dyDescent="0.2">
      <c r="B77" s="39" t="s">
        <v>17</v>
      </c>
      <c r="D77" s="42">
        <f>_xll.qlCalendarAdvance(Calendar,$D76,B77,"f",FALSE)</f>
        <v>42655</v>
      </c>
      <c r="E77" s="139">
        <f>_xll.qlInterestRateIndexValueDate(IndexON,D77)</f>
        <v>42655</v>
      </c>
      <c r="F77" s="155">
        <f>IFERROR(_xll.qlIndexFixing(IndexON,D77,TRUE,_xll.ohTrigger(RecalcTrigger,TriggerON)),NA())</f>
        <v>-4.0903742330433701E-3</v>
      </c>
      <c r="H77" s="42">
        <f>_xll.qlCalendarAdvance(Calendar,$H76,B77,"f",FALSE)</f>
        <v>42655</v>
      </c>
      <c r="I77" s="139">
        <f>_xll.qlInterestRateIndexValueDate(Index1M,$H77)</f>
        <v>42657</v>
      </c>
      <c r="J77" s="144">
        <f>IFERROR(_xll.qlIndexFixing(Index1M,$H77,TRUE,_xll.ohTrigger(RecalcTrigger,Trigger1M)),NA())</f>
        <v>-4.2565486365338115E-3</v>
      </c>
      <c r="K77" s="44">
        <f>IFERROR(_xll.qlIndexFixing(Index3M,H77,TRUE,_xll.ohTrigger(RecalcTrigger,Trigger3M)),NA())</f>
        <v>-3.2375966530088442E-3</v>
      </c>
      <c r="L77" s="44">
        <f>IFERROR(_xll.qlIndexFixing(Index6M,$H77,TRUE,_xll.ohTrigger(RecalcTrigger,Trigger6M)),NA())</f>
        <v>-2.0373257395512124E-3</v>
      </c>
      <c r="M77" s="145">
        <f>IFERROR(_xll.qlIndexFixing(Index1Y,$H77,TRUE,_xll.ohTrigger(RecalcTrigger,Trigger1Y)),NA())</f>
        <v>-6.0977076600152408E-4</v>
      </c>
      <c r="N77" s="144">
        <f>IFERROR(_xll.qlIndexFixing(ONIndex1M,I77,TRUE,_xll.ohTrigger(RecalcTrigger,Trigger1M)),NA())</f>
        <v>-4.1881407075994304E-3</v>
      </c>
      <c r="O77" s="44">
        <f>IFERROR(_xll.qlIndexFixing(ONIndex3M,I77,TRUE,_xll.ohTrigger(RecalcTrigger,Trigger3M)),NA())</f>
        <v>-3.2559543709176353E-3</v>
      </c>
      <c r="P77" s="44">
        <f>IFERROR(_xll.qlIndexFixing(ONIndex6M,I77,TRUE,_xll.ohTrigger(RecalcTrigger,Trigger6M)),NA())</f>
        <v>-1.9496835972887538E-3</v>
      </c>
      <c r="Q77" s="145">
        <f>IFERROR(_xll.qlIndexFixing(ONIndex1Y,I77,TRUE,_xll.ohTrigger(RecalcTrigger,Trigger1Y)),NA())</f>
        <v>-5.2441496697142043E-4</v>
      </c>
    </row>
    <row r="78" spans="2:17" x14ac:dyDescent="0.2">
      <c r="B78" s="39" t="s">
        <v>17</v>
      </c>
      <c r="D78" s="42">
        <f>_xll.qlCalendarAdvance(Calendar,$D77,B78,"f",FALSE)</f>
        <v>42656</v>
      </c>
      <c r="E78" s="139">
        <f>_xll.qlInterestRateIndexValueDate(IndexON,D78)</f>
        <v>42656</v>
      </c>
      <c r="F78" s="155">
        <f>IFERROR(_xll.qlIndexFixing(IndexON,D78,TRUE,_xll.ohTrigger(RecalcTrigger,TriggerON)),NA())</f>
        <v>-4.1000880273722728E-3</v>
      </c>
      <c r="H78" s="42">
        <f>_xll.qlCalendarAdvance(Calendar,$H77,B78,"f",FALSE)</f>
        <v>42656</v>
      </c>
      <c r="I78" s="139">
        <f>_xll.qlInterestRateIndexValueDate(Index1M,$H78)</f>
        <v>42660</v>
      </c>
      <c r="J78" s="144">
        <f>IFERROR(_xll.qlIndexFixing(Index1M,$H78,TRUE,_xll.ohTrigger(RecalcTrigger,Trigger1M)),NA())</f>
        <v>-4.2709556246279421E-3</v>
      </c>
      <c r="K78" s="44">
        <f>IFERROR(_xll.qlIndexFixing(Index3M,H78,TRUE,_xll.ohTrigger(RecalcTrigger,Trigger3M)),NA())</f>
        <v>-3.2405428957663681E-3</v>
      </c>
      <c r="L78" s="44">
        <f>IFERROR(_xll.qlIndexFixing(Index6M,$H78,TRUE,_xll.ohTrigger(RecalcTrigger,Trigger6M)),NA())</f>
        <v>-2.0392427085830131E-3</v>
      </c>
      <c r="M78" s="145">
        <f>IFERROR(_xll.qlIndexFixing(Index1Y,$H78,TRUE,_xll.ohTrigger(RecalcTrigger,Trigger1Y)),NA())</f>
        <v>-6.1116572766530127E-4</v>
      </c>
      <c r="N78" s="144">
        <f>IFERROR(_xll.qlIndexFixing(ONIndex1M,I78,TRUE,_xll.ohTrigger(RecalcTrigger,Trigger1M)),NA())</f>
        <v>-4.1984270442219085E-3</v>
      </c>
      <c r="O78" s="44">
        <f>IFERROR(_xll.qlIndexFixing(ONIndex3M,I78,TRUE,_xll.ohTrigger(RecalcTrigger,Trigger3M)),NA())</f>
        <v>-3.2657893999488152E-3</v>
      </c>
      <c r="P78" s="44">
        <f>IFERROR(_xll.qlIndexFixing(ONIndex6M,I78,TRUE,_xll.ohTrigger(RecalcTrigger,Trigger6M)),NA())</f>
        <v>-1.9576642748075912E-3</v>
      </c>
      <c r="Q78" s="145">
        <f>IFERROR(_xll.qlIndexFixing(ONIndex1Y,I78,TRUE,_xll.ohTrigger(RecalcTrigger,Trigger1Y)),NA())</f>
        <v>-5.3081517641384579E-4</v>
      </c>
    </row>
    <row r="79" spans="2:17" x14ac:dyDescent="0.2">
      <c r="B79" s="39" t="s">
        <v>17</v>
      </c>
      <c r="D79" s="42">
        <f>_xll.qlCalendarAdvance(Calendar,$D78,B79,"f",FALSE)</f>
        <v>42657</v>
      </c>
      <c r="E79" s="139">
        <f>_xll.qlInterestRateIndexValueDate(IndexON,D79)</f>
        <v>42657</v>
      </c>
      <c r="F79" s="155">
        <f>IFERROR(_xll.qlIndexFixing(IndexON,D79,TRUE,_xll.ohTrigger(RecalcTrigger,TriggerON)),NA())</f>
        <v>-4.1174235624863442E-3</v>
      </c>
      <c r="H79" s="42">
        <f>_xll.qlCalendarAdvance(Calendar,$H78,B79,"f",FALSE)</f>
        <v>42657</v>
      </c>
      <c r="I79" s="139">
        <f>_xll.qlInterestRateIndexValueDate(Index1M,$H79)</f>
        <v>42661</v>
      </c>
      <c r="J79" s="144">
        <f>IFERROR(_xll.qlIndexFixing(Index1M,$H79,TRUE,_xll.ohTrigger(RecalcTrigger,Trigger1M)),NA())</f>
        <v>-4.2750315374545473E-3</v>
      </c>
      <c r="K79" s="44">
        <f>IFERROR(_xll.qlIndexFixing(Index3M,H79,TRUE,_xll.ohTrigger(RecalcTrigger,Trigger3M)),NA())</f>
        <v>-3.2429502558641568E-3</v>
      </c>
      <c r="L79" s="44">
        <f>IFERROR(_xll.qlIndexFixing(Index6M,$H79,TRUE,_xll.ohTrigger(RecalcTrigger,Trigger6M)),NA())</f>
        <v>-2.0397926417627067E-3</v>
      </c>
      <c r="M79" s="145">
        <f>IFERROR(_xll.qlIndexFixing(Index1Y,$H79,TRUE,_xll.ohTrigger(RecalcTrigger,Trigger1Y)),NA())</f>
        <v>-6.1195771838148841E-4</v>
      </c>
      <c r="N79" s="144">
        <f>IFERROR(_xll.qlIndexFixing(ONIndex1M,I79,TRUE,_xll.ohTrigger(RecalcTrigger,Trigger1M)),NA())</f>
        <v>-4.2083370195422631E-3</v>
      </c>
      <c r="O79" s="44">
        <f>IFERROR(_xll.qlIndexFixing(ONIndex3M,I79,TRUE,_xll.ohTrigger(RecalcTrigger,Trigger3M)),NA())</f>
        <v>-3.2749271043019945E-3</v>
      </c>
      <c r="P79" s="44">
        <f>IFERROR(_xll.qlIndexFixing(ONIndex6M,I79,TRUE,_xll.ohTrigger(RecalcTrigger,Trigger6M)),NA())</f>
        <v>-1.9650763110723446E-3</v>
      </c>
      <c r="Q79" s="145">
        <f>IFERROR(_xll.qlIndexFixing(ONIndex1Y,I79,TRUE,_xll.ohTrigger(RecalcTrigger,Trigger1Y)),NA())</f>
        <v>-5.3722085160412547E-4</v>
      </c>
    </row>
    <row r="80" spans="2:17" x14ac:dyDescent="0.2">
      <c r="B80" s="39" t="s">
        <v>17</v>
      </c>
      <c r="D80" s="42">
        <f>_xll.qlCalendarAdvance(Calendar,$D79,B80,"f",FALSE)</f>
        <v>42660</v>
      </c>
      <c r="E80" s="139">
        <f>_xll.qlInterestRateIndexValueDate(IndexON,D80)</f>
        <v>42660</v>
      </c>
      <c r="F80" s="155">
        <f>IFERROR(_xll.qlIndexFixing(IndexON,D80,TRUE,_xll.ohTrigger(RecalcTrigger,TriggerON)),NA())</f>
        <v>-4.1326926563289845E-3</v>
      </c>
      <c r="H80" s="42">
        <f>_xll.qlCalendarAdvance(Calendar,$H79,B80,"f",FALSE)</f>
        <v>42660</v>
      </c>
      <c r="I80" s="139">
        <f>_xll.qlInterestRateIndexValueDate(Index1M,$H80)</f>
        <v>42662</v>
      </c>
      <c r="J80" s="144">
        <f>IFERROR(_xll.qlIndexFixing(Index1M,$H80,TRUE,_xll.ohTrigger(RecalcTrigger,Trigger1M)),NA())</f>
        <v>-4.2801721735674647E-3</v>
      </c>
      <c r="K80" s="44">
        <f>IFERROR(_xll.qlIndexFixing(Index3M,H80,TRUE,_xll.ohTrigger(RecalcTrigger,Trigger3M)),NA())</f>
        <v>-3.2453394855174083E-3</v>
      </c>
      <c r="L80" s="44">
        <f>IFERROR(_xll.qlIndexFixing(Index6M,$H80,TRUE,_xll.ohTrigger(RecalcTrigger,Trigger6M)),NA())</f>
        <v>-2.0409778319891063E-3</v>
      </c>
      <c r="M80" s="145">
        <f>IFERROR(_xll.qlIndexFixing(Index1Y,$H80,TRUE,_xll.ohTrigger(RecalcTrigger,Trigger1Y)),NA())</f>
        <v>-6.1274106252019408E-4</v>
      </c>
      <c r="N80" s="144">
        <f>IFERROR(_xll.qlIndexFixing(ONIndex1M,I80,TRUE,_xll.ohTrigger(RecalcTrigger,Trigger1M)),NA())</f>
        <v>-4.2267690237451916E-3</v>
      </c>
      <c r="O80" s="44">
        <f>IFERROR(_xll.qlIndexFixing(ONIndex3M,I80,TRUE,_xll.ohTrigger(RecalcTrigger,Trigger3M)),NA())</f>
        <v>-3.2907092428580142E-3</v>
      </c>
      <c r="P80" s="44">
        <f>IFERROR(_xll.qlIndexFixing(ONIndex6M,I80,TRUE,_xll.ohTrigger(RecalcTrigger,Trigger6M)),NA())</f>
        <v>-1.9778822100002813E-3</v>
      </c>
      <c r="Q80" s="145">
        <f>IFERROR(_xll.qlIndexFixing(ONIndex1Y,I80,TRUE,_xll.ohTrigger(RecalcTrigger,Trigger1Y)),NA())</f>
        <v>-5.5002505263690438E-4</v>
      </c>
    </row>
    <row r="81" spans="2:17" x14ac:dyDescent="0.2">
      <c r="B81" s="39" t="s">
        <v>17</v>
      </c>
      <c r="D81" s="42">
        <f>_xll.qlCalendarAdvance(Calendar,$D80,B81,"f",FALSE)</f>
        <v>42661</v>
      </c>
      <c r="E81" s="139">
        <f>_xll.qlInterestRateIndexValueDate(IndexON,D81)</f>
        <v>42661</v>
      </c>
      <c r="F81" s="155">
        <f>IFERROR(_xll.qlIndexFixing(IndexON,D81,TRUE,_xll.ohTrigger(RecalcTrigger,TriggerON)),NA())</f>
        <v>-4.1391655099820568E-3</v>
      </c>
      <c r="H81" s="42">
        <f>_xll.qlCalendarAdvance(Calendar,$H80,B81,"f",FALSE)</f>
        <v>42661</v>
      </c>
      <c r="I81" s="139">
        <f>_xll.qlInterestRateIndexValueDate(Index1M,$H81)</f>
        <v>42663</v>
      </c>
      <c r="J81" s="144">
        <f>IFERROR(_xll.qlIndexFixing(Index1M,$H81,TRUE,_xll.ohTrigger(RecalcTrigger,Trigger1M)),NA())</f>
        <v>-4.2827766558735381E-3</v>
      </c>
      <c r="K81" s="44">
        <f>IFERROR(_xll.qlIndexFixing(Index3M,H81,TRUE,_xll.ohTrigger(RecalcTrigger,Trigger3M)),NA())</f>
        <v>-3.2477118706852885E-3</v>
      </c>
      <c r="L81" s="44">
        <f>IFERROR(_xll.qlIndexFixing(Index6M,$H81,TRUE,_xll.ohTrigger(RecalcTrigger,Trigger6M)),NA())</f>
        <v>-2.0421257304284856E-3</v>
      </c>
      <c r="M81" s="145">
        <f>IFERROR(_xll.qlIndexFixing(Index1Y,$H81,TRUE,_xll.ohTrigger(RecalcTrigger,Trigger1Y)),NA())</f>
        <v>-6.135186134040377E-4</v>
      </c>
      <c r="N81" s="144">
        <f>IFERROR(_xll.qlIndexFixing(ONIndex1M,I81,TRUE,_xll.ohTrigger(RecalcTrigger,Trigger1M)),NA())</f>
        <v>-4.243878182075278E-3</v>
      </c>
      <c r="O81" s="44">
        <f>IFERROR(_xll.qlIndexFixing(ONIndex3M,I81,TRUE,_xll.ohTrigger(RecalcTrigger,Trigger3M)),NA())</f>
        <v>-3.3039495779263461E-3</v>
      </c>
      <c r="P81" s="44">
        <f>IFERROR(_xll.qlIndexFixing(ONIndex6M,I81,TRUE,_xll.ohTrigger(RecalcTrigger,Trigger6M)),NA())</f>
        <v>-1.9885907000682934E-3</v>
      </c>
      <c r="Q81" s="145">
        <f>IFERROR(_xll.qlIndexFixing(ONIndex1Y,I81,TRUE,_xll.ohTrigger(RecalcTrigger,Trigger1Y)),NA())</f>
        <v>-5.6280009756548566E-4</v>
      </c>
    </row>
    <row r="82" spans="2:17" x14ac:dyDescent="0.2">
      <c r="B82" s="39" t="s">
        <v>17</v>
      </c>
      <c r="D82" s="42">
        <f>_xll.qlCalendarAdvance(Calendar,$D81,B82,"f",FALSE)</f>
        <v>42662</v>
      </c>
      <c r="E82" s="139">
        <f>_xll.qlInterestRateIndexValueDate(IndexON,D82)</f>
        <v>42662</v>
      </c>
      <c r="F82" s="155">
        <f>IFERROR(_xll.qlIndexFixing(IndexON,D82,TRUE,_xll.ohTrigger(RecalcTrigger,TriggerON)),NA())</f>
        <v>-4.1449207754862272E-3</v>
      </c>
      <c r="H82" s="42">
        <f>_xll.qlCalendarAdvance(Calendar,$H81,B82,"f",FALSE)</f>
        <v>42662</v>
      </c>
      <c r="I82" s="139">
        <f>_xll.qlInterestRateIndexValueDate(Index1M,$H82)</f>
        <v>42664</v>
      </c>
      <c r="J82" s="144">
        <f>IFERROR(_xll.qlIndexFixing(Index1M,$H82,TRUE,_xll.ohTrigger(RecalcTrigger,Trigger1M)),NA())</f>
        <v>-4.2852280280315834E-3</v>
      </c>
      <c r="K82" s="44">
        <f>IFERROR(_xll.qlIndexFixing(Index3M,H82,TRUE,_xll.ohTrigger(RecalcTrigger,Trigger3M)),NA())</f>
        <v>-3.2553747495599164E-3</v>
      </c>
      <c r="L82" s="44">
        <f>IFERROR(_xll.qlIndexFixing(Index6M,$H82,TRUE,_xll.ohTrigger(RecalcTrigger,Trigger6M)),NA())</f>
        <v>-2.0432389838967967E-3</v>
      </c>
      <c r="M82" s="145">
        <f>IFERROR(_xll.qlIndexFixing(Index1Y,$H82,TRUE,_xll.ohTrigger(RecalcTrigger,Trigger1Y)),NA())</f>
        <v>-6.1546762192051505E-4</v>
      </c>
      <c r="N82" s="144">
        <f>IFERROR(_xll.qlIndexFixing(ONIndex1M,I82,TRUE,_xll.ohTrigger(RecalcTrigger,Trigger1M)),NA())</f>
        <v>-4.2516550062199343E-3</v>
      </c>
      <c r="O82" s="44">
        <f>IFERROR(_xll.qlIndexFixing(ONIndex3M,I82,TRUE,_xll.ohTrigger(RecalcTrigger,Trigger3M)),NA())</f>
        <v>-3.309184336193205E-3</v>
      </c>
      <c r="P82" s="44">
        <f>IFERROR(_xll.qlIndexFixing(ONIndex6M,I82,TRUE,_xll.ohTrigger(RecalcTrigger,Trigger6M)),NA())</f>
        <v>-1.992824022241102E-3</v>
      </c>
      <c r="Q82" s="145">
        <f>IFERROR(_xll.qlIndexFixing(ONIndex1Y,I82,TRUE,_xll.ohTrigger(RecalcTrigger,Trigger1Y)),NA())</f>
        <v>-5.6915951767599893E-4</v>
      </c>
    </row>
    <row r="83" spans="2:17" x14ac:dyDescent="0.2">
      <c r="B83" s="39" t="s">
        <v>17</v>
      </c>
      <c r="D83" s="42">
        <f>_xll.qlCalendarAdvance(Calendar,$D82,B83,"f",FALSE)</f>
        <v>42663</v>
      </c>
      <c r="E83" s="139">
        <f>_xll.qlInterestRateIndexValueDate(IndexON,D83)</f>
        <v>42663</v>
      </c>
      <c r="F83" s="155">
        <f>IFERROR(_xll.qlIndexFixing(IndexON,D83,TRUE,_xll.ohTrigger(RecalcTrigger,TriggerON)),NA())</f>
        <v>-4.1499353195861843E-3</v>
      </c>
      <c r="H83" s="42">
        <f>_xll.qlCalendarAdvance(Calendar,$H82,B83,"f",FALSE)</f>
        <v>42663</v>
      </c>
      <c r="I83" s="139">
        <f>_xll.qlInterestRateIndexValueDate(Index1M,$H83)</f>
        <v>42667</v>
      </c>
      <c r="J83" s="144">
        <f>IFERROR(_xll.qlIndexFixing(Index1M,$H83,TRUE,_xll.ohTrigger(RecalcTrigger,Trigger1M)),NA())</f>
        <v>-4.2926340035328329E-3</v>
      </c>
      <c r="K83" s="44">
        <f>IFERROR(_xll.qlIndexFixing(Index3M,H83,TRUE,_xll.ohTrigger(RecalcTrigger,Trigger3M)),NA())</f>
        <v>-3.2570645237798824E-3</v>
      </c>
      <c r="L83" s="44">
        <f>IFERROR(_xll.qlIndexFixing(Index6M,$H83,TRUE,_xll.ohTrigger(RecalcTrigger,Trigger6M)),NA())</f>
        <v>-2.0463990955421254E-3</v>
      </c>
      <c r="M83" s="145">
        <f>IFERROR(_xll.qlIndexFixing(Index1Y,$H83,TRUE,_xll.ohTrigger(RecalcTrigger,Trigger1Y)),NA())</f>
        <v>-6.1662926377124404E-4</v>
      </c>
      <c r="N83" s="144">
        <f>IFERROR(_xll.qlIndexFixing(ONIndex1M,I83,TRUE,_xll.ohTrigger(RecalcTrigger,Trigger1M)),NA())</f>
        <v>-4.2589549309646202E-3</v>
      </c>
      <c r="O83" s="44">
        <f>IFERROR(_xll.qlIndexFixing(ONIndex3M,I83,TRUE,_xll.ohTrigger(RecalcTrigger,Trigger3M)),NA())</f>
        <v>-3.3135552407115298E-3</v>
      </c>
      <c r="P83" s="44">
        <f>IFERROR(_xll.qlIndexFixing(ONIndex6M,I83,TRUE,_xll.ohTrigger(RecalcTrigger,Trigger6M)),NA())</f>
        <v>-1.9963545001511207E-3</v>
      </c>
      <c r="Q83" s="145">
        <f>IFERROR(_xll.qlIndexFixing(ONIndex1Y,I83,TRUE,_xll.ohTrigger(RecalcTrigger,Trigger1Y)),NA())</f>
        <v>-5.7549497003872574E-4</v>
      </c>
    </row>
    <row r="84" spans="2:17" x14ac:dyDescent="0.2">
      <c r="B84" s="39" t="s">
        <v>17</v>
      </c>
      <c r="D84" s="42">
        <f>_xll.qlCalendarAdvance(Calendar,$D83,B84,"f",FALSE)</f>
        <v>42664</v>
      </c>
      <c r="E84" s="139">
        <f>_xll.qlInterestRateIndexValueDate(IndexON,D84)</f>
        <v>42664</v>
      </c>
      <c r="F84" s="155">
        <f>IFERROR(_xll.qlIndexFixing(IndexON,D84,TRUE,_xll.ohTrigger(RecalcTrigger,TriggerON)),NA())</f>
        <v>-4.1573316595133747E-3</v>
      </c>
      <c r="H84" s="42">
        <f>_xll.qlCalendarAdvance(Calendar,$H83,B84,"f",FALSE)</f>
        <v>42664</v>
      </c>
      <c r="I84" s="139">
        <f>_xll.qlInterestRateIndexValueDate(Index1M,$H84)</f>
        <v>42668</v>
      </c>
      <c r="J84" s="144">
        <f>IFERROR(_xll.qlIndexFixing(Index1M,$H84,TRUE,_xll.ohTrigger(RecalcTrigger,Trigger1M)),NA())</f>
        <v>-4.2945456232082908E-3</v>
      </c>
      <c r="K84" s="44">
        <f>IFERROR(_xll.qlIndexFixing(Index3M,H84,TRUE,_xll.ohTrigger(RecalcTrigger,Trigger3M)),NA())</f>
        <v>-3.2593778140040412E-3</v>
      </c>
      <c r="L84" s="44">
        <f>IFERROR(_xll.qlIndexFixing(Index6M,$H84,TRUE,_xll.ohTrigger(RecalcTrigger,Trigger6M)),NA())</f>
        <v>-2.047402574494366E-3</v>
      </c>
      <c r="M84" s="145">
        <f>IFERROR(_xll.qlIndexFixing(Index1Y,$H84,TRUE,_xll.ohTrigger(RecalcTrigger,Trigger1Y)),NA())</f>
        <v>-6.1742196114649122E-4</v>
      </c>
      <c r="N84" s="144">
        <f>IFERROR(_xll.qlIndexFixing(ONIndex1M,I84,TRUE,_xll.ohTrigger(RecalcTrigger,Trigger1M)),NA())</f>
        <v>-4.2657612001129053E-3</v>
      </c>
      <c r="O84" s="44">
        <f>IFERROR(_xll.qlIndexFixing(ONIndex3M,I84,TRUE,_xll.ohTrigger(RecalcTrigger,Trigger3M)),NA())</f>
        <v>-3.3170345366428933E-3</v>
      </c>
      <c r="P84" s="44">
        <f>IFERROR(_xll.qlIndexFixing(ONIndex6M,I84,TRUE,_xll.ohTrigger(RecalcTrigger,Trigger6M)),NA())</f>
        <v>-1.9991597663704397E-3</v>
      </c>
      <c r="Q84" s="145">
        <f>IFERROR(_xll.qlIndexFixing(ONIndex1Y,I84,TRUE,_xll.ohTrigger(RecalcTrigger,Trigger1Y)),NA())</f>
        <v>-5.8180154913767268E-4</v>
      </c>
    </row>
    <row r="85" spans="2:17" x14ac:dyDescent="0.2">
      <c r="B85" s="39" t="s">
        <v>17</v>
      </c>
      <c r="D85" s="42">
        <f>_xll.qlCalendarAdvance(Calendar,$D84,B85,"f",FALSE)</f>
        <v>42667</v>
      </c>
      <c r="E85" s="139">
        <f>_xll.qlInterestRateIndexValueDate(IndexON,D85)</f>
        <v>42667</v>
      </c>
      <c r="F85" s="155">
        <f>IFERROR(_xll.qlIndexFixing(IndexON,D85,TRUE,_xll.ohTrigger(RecalcTrigger,TriggerON)),NA())</f>
        <v>-4.1621236156785812E-3</v>
      </c>
      <c r="H85" s="42">
        <f>_xll.qlCalendarAdvance(Calendar,$H84,B85,"f",FALSE)</f>
        <v>42667</v>
      </c>
      <c r="I85" s="139">
        <f>_xll.qlInterestRateIndexValueDate(Index1M,$H85)</f>
        <v>42669</v>
      </c>
      <c r="J85" s="144">
        <f>IFERROR(_xll.qlIndexFixing(Index1M,$H85,TRUE,_xll.ohTrigger(RecalcTrigger,Trigger1M)),NA())</f>
        <v>-4.2965144365951381E-3</v>
      </c>
      <c r="K85" s="44">
        <f>IFERROR(_xll.qlIndexFixing(Index3M,H85,TRUE,_xll.ohTrigger(RecalcTrigger,Trigger3M)),NA())</f>
        <v>-3.261685478352348E-3</v>
      </c>
      <c r="L85" s="44">
        <f>IFERROR(_xll.qlIndexFixing(Index6M,$H85,TRUE,_xll.ohTrigger(RecalcTrigger,Trigger6M)),NA())</f>
        <v>-2.0483863954630136E-3</v>
      </c>
      <c r="M85" s="145">
        <f>IFERROR(_xll.qlIndexFixing(Index1Y,$H85,TRUE,_xll.ohTrigger(RecalcTrigger,Trigger1Y)),NA())</f>
        <v>-6.182267729565636E-4</v>
      </c>
      <c r="N85" s="144">
        <f>IFERROR(_xll.qlIndexFixing(ONIndex1M,I85,TRUE,_xll.ohTrigger(RecalcTrigger,Trigger1M)),NA())</f>
        <v>-4.2775936095917899E-3</v>
      </c>
      <c r="O85" s="44">
        <f>IFERROR(_xll.qlIndexFixing(ONIndex3M,I85,TRUE,_xll.ohTrigger(RecalcTrigger,Trigger3M)),NA())</f>
        <v>-3.320851691515081E-3</v>
      </c>
      <c r="P85" s="44">
        <f>IFERROR(_xll.qlIndexFixing(ONIndex6M,I85,TRUE,_xll.ohTrigger(RecalcTrigger,Trigger6M)),NA())</f>
        <v>-2.0022299550070954E-3</v>
      </c>
      <c r="Q85" s="145">
        <f>IFERROR(_xll.qlIndexFixing(ONIndex1Y,I85,TRUE,_xll.ohTrigger(RecalcTrigger,Trigger1Y)),NA())</f>
        <v>-5.9429295442114949E-4</v>
      </c>
    </row>
    <row r="86" spans="2:17" x14ac:dyDescent="0.2">
      <c r="B86" s="39" t="s">
        <v>17</v>
      </c>
      <c r="D86" s="42">
        <f>_xll.qlCalendarAdvance(Calendar,$D85,B86,"f",FALSE)</f>
        <v>42668</v>
      </c>
      <c r="E86" s="139">
        <f>_xll.qlInterestRateIndexValueDate(IndexON,D86)</f>
        <v>42668</v>
      </c>
      <c r="F86" s="155">
        <f>IFERROR(_xll.qlIndexFixing(IndexON,D86,TRUE,_xll.ohTrigger(RecalcTrigger,TriggerON)),NA())</f>
        <v>-4.1630875528886335E-3</v>
      </c>
      <c r="H86" s="42">
        <f>_xll.qlCalendarAdvance(Calendar,$H85,B86,"f",FALSE)</f>
        <v>42668</v>
      </c>
      <c r="I86" s="139">
        <f>_xll.qlInterestRateIndexValueDate(Index1M,$H86)</f>
        <v>42670</v>
      </c>
      <c r="J86" s="144">
        <f>IFERROR(_xll.qlIndexFixing(Index1M,$H86,TRUE,_xll.ohTrigger(RecalcTrigger,Trigger1M)),NA())</f>
        <v>-4.2977390152475203E-3</v>
      </c>
      <c r="K86" s="44">
        <f>IFERROR(_xll.qlIndexFixing(Index3M,H86,TRUE,_xll.ohTrigger(RecalcTrigger,Trigger3M)),NA())</f>
        <v>-3.2639899703995373E-3</v>
      </c>
      <c r="L86" s="44">
        <f>IFERROR(_xll.qlIndexFixing(Index6M,$H86,TRUE,_xll.ohTrigger(RecalcTrigger,Trigger6M)),NA())</f>
        <v>-2.049353906428204E-3</v>
      </c>
      <c r="M86" s="145">
        <f>IFERROR(_xll.qlIndexFixing(Index1Y,$H86,TRUE,_xll.ohTrigger(RecalcTrigger,Trigger1Y)),NA())</f>
        <v>-6.1904681510603654E-4</v>
      </c>
      <c r="N86" s="144">
        <f>IFERROR(_xll.qlIndexFixing(ONIndex1M,I86,TRUE,_xll.ohTrigger(RecalcTrigger,Trigger1M)),NA())</f>
        <v>-4.2877145931763394E-3</v>
      </c>
      <c r="O86" s="44">
        <f>IFERROR(_xll.qlIndexFixing(ONIndex3M,I86,TRUE,_xll.ohTrigger(RecalcTrigger,Trigger3M)),NA())</f>
        <v>-3.321480537050725E-3</v>
      </c>
      <c r="P86" s="44">
        <f>IFERROR(_xll.qlIndexFixing(ONIndex6M,I86,TRUE,_xll.ohTrigger(RecalcTrigger,Trigger6M)),NA())</f>
        <v>-2.0026813714979497E-3</v>
      </c>
      <c r="Q86" s="145">
        <f>IFERROR(_xll.qlIndexFixing(ONIndex1Y,I86,TRUE,_xll.ohTrigger(RecalcTrigger,Trigger1Y)),NA())</f>
        <v>-6.0664102185636892E-4</v>
      </c>
    </row>
    <row r="87" spans="2:17" x14ac:dyDescent="0.2">
      <c r="B87" s="39" t="s">
        <v>17</v>
      </c>
      <c r="D87" s="42">
        <f>_xll.qlCalendarAdvance(Calendar,$D86,B87,"f",FALSE)</f>
        <v>42669</v>
      </c>
      <c r="E87" s="139">
        <f>_xll.qlInterestRateIndexValueDate(IndexON,D87)</f>
        <v>42669</v>
      </c>
      <c r="F87" s="155">
        <f>IFERROR(_xll.qlIndexFixing(IndexON,D87,TRUE,_xll.ohTrigger(RecalcTrigger,TriggerON)),NA())</f>
        <v>-4.1633217069447781E-3</v>
      </c>
      <c r="H87" s="42">
        <f>_xll.qlCalendarAdvance(Calendar,$H86,B87,"f",FALSE)</f>
        <v>42669</v>
      </c>
      <c r="I87" s="139">
        <f>_xll.qlInterestRateIndexValueDate(Index1M,$H87)</f>
        <v>42671</v>
      </c>
      <c r="J87" s="144">
        <f>IFERROR(_xll.qlIndexFixing(Index1M,$H87,TRUE,_xll.ohTrigger(RecalcTrigger,Trigger1M)),NA())</f>
        <v>-4.2988214958552106E-3</v>
      </c>
      <c r="K87" s="44">
        <f>IFERROR(_xll.qlIndexFixing(Index3M,H87,TRUE,_xll.ohTrigger(RecalcTrigger,Trigger3M)),NA())</f>
        <v>-3.2719050378023939E-3</v>
      </c>
      <c r="L87" s="44">
        <f>IFERROR(_xll.qlIndexFixing(Index6M,$H87,TRUE,_xll.ohTrigger(RecalcTrigger,Trigger6M)),NA())</f>
        <v>-2.0503085722299997E-3</v>
      </c>
      <c r="M87" s="145">
        <f>IFERROR(_xll.qlIndexFixing(Index1Y,$H87,TRUE,_xll.ohTrigger(RecalcTrigger,Trigger1Y)),NA())</f>
        <v>-6.2146213395648092E-4</v>
      </c>
      <c r="N87" s="144">
        <f>IFERROR(_xll.qlIndexFixing(ONIndex1M,I87,TRUE,_xll.ohTrigger(RecalcTrigger,Trigger1M)),NA())</f>
        <v>-4.2918012386383708E-3</v>
      </c>
      <c r="O87" s="44">
        <f>IFERROR(_xll.qlIndexFixing(ONIndex3M,I87,TRUE,_xll.ohTrigger(RecalcTrigger,Trigger3M)),NA())</f>
        <v>-3.3200854668713475E-3</v>
      </c>
      <c r="P87" s="44">
        <f>IFERROR(_xll.qlIndexFixing(ONIndex6M,I87,TRUE,_xll.ohTrigger(RecalcTrigger,Trigger6M)),NA())</f>
        <v>-2.0015250716021171E-3</v>
      </c>
      <c r="Q87" s="145">
        <f>IFERROR(_xll.qlIndexFixing(ONIndex1Y,I87,TRUE,_xll.ohTrigger(RecalcTrigger,Trigger1Y)),NA())</f>
        <v>-6.1272965141689895E-4</v>
      </c>
    </row>
    <row r="88" spans="2:17" x14ac:dyDescent="0.2">
      <c r="B88" s="39" t="s">
        <v>17</v>
      </c>
      <c r="D88" s="42">
        <f>_xll.qlCalendarAdvance(Calendar,$D87,B88,"f",FALSE)</f>
        <v>42670</v>
      </c>
      <c r="E88" s="139">
        <f>_xll.qlInterestRateIndexValueDate(IndexON,D88)</f>
        <v>42670</v>
      </c>
      <c r="F88" s="155">
        <f>IFERROR(_xll.qlIndexFixing(IndexON,D88,TRUE,_xll.ohTrigger(RecalcTrigger,TriggerON)),NA())</f>
        <v>-4.1634120485589676E-3</v>
      </c>
      <c r="H88" s="42">
        <f>_xll.qlCalendarAdvance(Calendar,$H87,B88,"f",FALSE)</f>
        <v>42670</v>
      </c>
      <c r="I88" s="139">
        <f>_xll.qlInterestRateIndexValueDate(Index1M,$H88)</f>
        <v>42674</v>
      </c>
      <c r="J88" s="144">
        <f>IFERROR(_xll.qlIndexFixing(Index1M,$H88,TRUE,_xll.ohTrigger(RecalcTrigger,Trigger1M)),NA())</f>
        <v>-4.3012594074358645E-3</v>
      </c>
      <c r="K88" s="44">
        <f>IFERROR(_xll.qlIndexFixing(Index3M,H88,TRUE,_xll.ohTrigger(RecalcTrigger,Trigger3M)),NA())</f>
        <v>-3.2732311250679874E-3</v>
      </c>
      <c r="L88" s="44">
        <f>IFERROR(_xll.qlIndexFixing(Index6M,$H88,TRUE,_xll.ohTrigger(RecalcTrigger,Trigger6M)),NA())</f>
        <v>-2.0511485830368701E-3</v>
      </c>
      <c r="M88" s="145">
        <f>IFERROR(_xll.qlIndexFixing(Index1Y,$H88,TRUE,_xll.ohTrigger(RecalcTrigger,Trigger1Y)),NA())</f>
        <v>-6.2254291803790363E-4</v>
      </c>
      <c r="N88" s="144">
        <f>IFERROR(_xll.qlIndexFixing(ONIndex1M,I88,TRUE,_xll.ohTrigger(RecalcTrigger,Trigger1M)),NA())</f>
        <v>-4.2952936904860906E-3</v>
      </c>
      <c r="O88" s="44">
        <f>IFERROR(_xll.qlIndexFixing(ONIndex3M,I88,TRUE,_xll.ohTrigger(RecalcTrigger,Trigger3M)),NA())</f>
        <v>-3.3176322589545393E-3</v>
      </c>
      <c r="P88" s="44">
        <f>IFERROR(_xll.qlIndexFixing(ONIndex6M,I88,TRUE,_xll.ohTrigger(RecalcTrigger,Trigger6M)),NA())</f>
        <v>-1.9995093568070388E-3</v>
      </c>
      <c r="Q88" s="145">
        <f>IFERROR(_xll.qlIndexFixing(ONIndex1Y,I88,TRUE,_xll.ohTrigger(RecalcTrigger,Trigger1Y)),NA())</f>
        <v>-6.1875997425797635E-4</v>
      </c>
    </row>
    <row r="89" spans="2:17" x14ac:dyDescent="0.2">
      <c r="B89" s="39" t="s">
        <v>17</v>
      </c>
      <c r="D89" s="42">
        <f>_xll.qlCalendarAdvance(Calendar,$D88,B89,"f",FALSE)</f>
        <v>42671</v>
      </c>
      <c r="E89" s="139">
        <f>_xll.qlInterestRateIndexValueDate(IndexON,D89)</f>
        <v>42671</v>
      </c>
      <c r="F89" s="155">
        <f>IFERROR(_xll.qlIndexFixing(IndexON,D89,TRUE,_xll.ohTrigger(RecalcTrigger,TriggerON)),NA())</f>
        <v>-4.1635924784033662E-3</v>
      </c>
      <c r="H89" s="42">
        <f>_xll.qlCalendarAdvance(Calendar,$H88,B89,"f",FALSE)</f>
        <v>42671</v>
      </c>
      <c r="I89" s="139">
        <f>_xll.qlInterestRateIndexValueDate(Index1M,$H89)</f>
        <v>42675</v>
      </c>
      <c r="J89" s="144">
        <f>IFERROR(_xll.qlIndexFixing(Index1M,$H89,TRUE,_xll.ohTrigger(RecalcTrigger,Trigger1M)),NA())</f>
        <v>-4.3017642361786734E-3</v>
      </c>
      <c r="K89" s="44">
        <f>IFERROR(_xll.qlIndexFixing(Index3M,H89,TRUE,_xll.ohTrigger(RecalcTrigger,Trigger3M)),NA())</f>
        <v>-3.2755623972202668E-3</v>
      </c>
      <c r="L89" s="44">
        <f>IFERROR(_xll.qlIndexFixing(Index6M,$H89,TRUE,_xll.ohTrigger(RecalcTrigger,Trigger6M)),NA())</f>
        <v>-2.0540721707402051E-3</v>
      </c>
      <c r="M89" s="145">
        <f>IFERROR(_xll.qlIndexFixing(Index1Y,$H89,TRUE,_xll.ohTrigger(RecalcTrigger,Trigger1Y)),NA())</f>
        <v>-6.2348716328876938E-4</v>
      </c>
      <c r="N89" s="144">
        <f>IFERROR(_xll.qlIndexFixing(ONIndex1M,I89,TRUE,_xll.ohTrigger(RecalcTrigger,Trigger1M)),NA())</f>
        <v>-4.2981751920834199E-3</v>
      </c>
      <c r="O89" s="44">
        <f>IFERROR(_xll.qlIndexFixing(ONIndex3M,I89,TRUE,_xll.ohTrigger(RecalcTrigger,Trigger3M)),NA())</f>
        <v>-3.3140931581820965E-3</v>
      </c>
      <c r="P89" s="44">
        <f>IFERROR(_xll.qlIndexFixing(ONIndex6M,I89,TRUE,_xll.ohTrigger(RecalcTrigger,Trigger6M)),NA())</f>
        <v>-1.996611859884645E-3</v>
      </c>
      <c r="Q89" s="145">
        <f>IFERROR(_xll.qlIndexFixing(ONIndex1Y,I89,TRUE,_xll.ohTrigger(RecalcTrigger,Trigger1Y)),NA())</f>
        <v>-6.2472708494354379E-4</v>
      </c>
    </row>
    <row r="90" spans="2:17" x14ac:dyDescent="0.2">
      <c r="B90" s="39" t="s">
        <v>17</v>
      </c>
      <c r="D90" s="42">
        <f>_xll.qlCalendarAdvance(Calendar,$D89,B90,"f",FALSE)</f>
        <v>42674</v>
      </c>
      <c r="E90" s="139">
        <f>_xll.qlInterestRateIndexValueDate(IndexON,D90)</f>
        <v>42674</v>
      </c>
      <c r="F90" s="155">
        <f>IFERROR(_xll.qlIndexFixing(IndexON,D90,TRUE,_xll.ohTrigger(RecalcTrigger,TriggerON)),NA())</f>
        <v>-4.1639537296589424E-3</v>
      </c>
      <c r="H90" s="42">
        <f>_xll.qlCalendarAdvance(Calendar,$H89,B90,"f",FALSE)</f>
        <v>42674</v>
      </c>
      <c r="I90" s="139">
        <f>_xll.qlInterestRateIndexValueDate(Index1M,$H90)</f>
        <v>42676</v>
      </c>
      <c r="J90" s="144">
        <f>IFERROR(_xll.qlIndexFixing(Index1M,$H90,TRUE,_xll.ohTrigger(RecalcTrigger,Trigger1M)),NA())</f>
        <v>-4.3021341763358478E-3</v>
      </c>
      <c r="K90" s="44">
        <f>IFERROR(_xll.qlIndexFixing(Index3M,H90,TRUE,_xll.ohTrigger(RecalcTrigger,Trigger3M)),NA())</f>
        <v>-3.2779087213113717E-3</v>
      </c>
      <c r="L90" s="44">
        <f>IFERROR(_xll.qlIndexFixing(Index6M,$H90,TRUE,_xll.ohTrigger(RecalcTrigger,Trigger6M)),NA())</f>
        <v>-2.0543739080963342E-3</v>
      </c>
      <c r="M90" s="145">
        <f>IFERROR(_xll.qlIndexFixing(Index1Y,$H90,TRUE,_xll.ohTrigger(RecalcTrigger,Trigger1Y)),NA())</f>
        <v>-6.2446612199421167E-4</v>
      </c>
      <c r="N90" s="144">
        <f>IFERROR(_xll.qlIndexFixing(ONIndex1M,I90,TRUE,_xll.ohTrigger(RecalcTrigger,Trigger1M)),NA())</f>
        <v>-4.3017665087008439E-3</v>
      </c>
      <c r="O90" s="44">
        <f>IFERROR(_xll.qlIndexFixing(ONIndex3M,I90,TRUE,_xll.ohTrigger(RecalcTrigger,Trigger3M)),NA())</f>
        <v>-3.3032262299981241E-3</v>
      </c>
      <c r="P90" s="44">
        <f>IFERROR(_xll.qlIndexFixing(ONIndex6M,I90,TRUE,_xll.ohTrigger(RecalcTrigger,Trigger6M)),NA())</f>
        <v>-1.9877547803082152E-3</v>
      </c>
      <c r="Q90" s="145">
        <f>IFERROR(_xll.qlIndexFixing(ONIndex1Y,I90,TRUE,_xll.ohTrigger(RecalcTrigger,Trigger1Y)),NA())</f>
        <v>-6.3642494627647039E-4</v>
      </c>
    </row>
    <row r="91" spans="2:17" x14ac:dyDescent="0.2">
      <c r="B91" s="39" t="s">
        <v>17</v>
      </c>
      <c r="D91" s="42">
        <f>_xll.qlCalendarAdvance(Calendar,$D90,B91,"f",FALSE)</f>
        <v>42675</v>
      </c>
      <c r="E91" s="139">
        <f>_xll.qlInterestRateIndexValueDate(IndexON,D91)</f>
        <v>42675</v>
      </c>
      <c r="F91" s="155">
        <f>IFERROR(_xll.qlIndexFixing(IndexON,D91,TRUE,_xll.ohTrigger(RecalcTrigger,TriggerON)),NA())</f>
        <v>-4.1641708379502873E-3</v>
      </c>
      <c r="H91" s="42">
        <f>_xll.qlCalendarAdvance(Calendar,$H90,B91,"f",FALSE)</f>
        <v>42675</v>
      </c>
      <c r="I91" s="139">
        <f>_xll.qlInterestRateIndexValueDate(Index1M,$H91)</f>
        <v>42677</v>
      </c>
      <c r="J91" s="144">
        <f>IFERROR(_xll.qlIndexFixing(Index1M,$H91,TRUE,_xll.ohTrigger(RecalcTrigger,Trigger1M)),NA())</f>
        <v>-4.3023404984869618E-3</v>
      </c>
      <c r="K91" s="44">
        <f>IFERROR(_xll.qlIndexFixing(Index3M,H91,TRUE,_xll.ohTrigger(RecalcTrigger,Trigger3M)),NA())</f>
        <v>-3.2802737185042372E-3</v>
      </c>
      <c r="L91" s="44">
        <f>IFERROR(_xll.qlIndexFixing(Index6M,$H91,TRUE,_xll.ohTrigger(RecalcTrigger,Trigger6M)),NA())</f>
        <v>-2.0553367705022736E-3</v>
      </c>
      <c r="M91" s="145">
        <f>IFERROR(_xll.qlIndexFixing(Index1Y,$H91,TRUE,_xll.ohTrigger(RecalcTrigger,Trigger1Y)),NA())</f>
        <v>-6.2548317261229178E-4</v>
      </c>
      <c r="N91" s="144">
        <f>IFERROR(_xll.qlIndexFixing(ONIndex1M,I91,TRUE,_xll.ohTrigger(RecalcTrigger,Trigger1M)),NA())</f>
        <v>-4.3033631128963634E-3</v>
      </c>
      <c r="O91" s="44">
        <f>IFERROR(_xll.qlIndexFixing(ONIndex3M,I91,TRUE,_xll.ohTrigger(RecalcTrigger,Trigger3M)),NA())</f>
        <v>-3.2887361031264106E-3</v>
      </c>
      <c r="P91" s="44">
        <f>IFERROR(_xll.qlIndexFixing(ONIndex6M,I91,TRUE,_xll.ohTrigger(RecalcTrigger,Trigger6M)),NA())</f>
        <v>-1.9759595409896136E-3</v>
      </c>
      <c r="Q91" s="145">
        <f>IFERROR(_xll.qlIndexFixing(ONIndex1Y,I91,TRUE,_xll.ohTrigger(RecalcTrigger,Trigger1Y)),NA())</f>
        <v>-6.4786529493154887E-4</v>
      </c>
    </row>
    <row r="92" spans="2:17" x14ac:dyDescent="0.2">
      <c r="B92" s="39" t="s">
        <v>17</v>
      </c>
      <c r="D92" s="42">
        <f>_xll.qlCalendarAdvance(Calendar,$D91,B92,"f",FALSE)</f>
        <v>42676</v>
      </c>
      <c r="E92" s="139">
        <f>_xll.qlInterestRateIndexValueDate(IndexON,D92)</f>
        <v>42676</v>
      </c>
      <c r="F92" s="155">
        <f>IFERROR(_xll.qlIndexFixing(IndexON,D92,TRUE,_xll.ohTrigger(RecalcTrigger,TriggerON)),NA())</f>
        <v>-4.1644352651104555E-3</v>
      </c>
      <c r="H92" s="42">
        <f>_xll.qlCalendarAdvance(Calendar,$H91,B92,"f",FALSE)</f>
        <v>42676</v>
      </c>
      <c r="I92" s="139">
        <f>_xll.qlInterestRateIndexValueDate(Index1M,$H92)</f>
        <v>42678</v>
      </c>
      <c r="J92" s="144">
        <f>IFERROR(_xll.qlIndexFixing(Index1M,$H92,TRUE,_xll.ohTrigger(RecalcTrigger,Trigger1M)),NA())</f>
        <v>-4.302526232686071E-3</v>
      </c>
      <c r="K92" s="44">
        <f>IFERROR(_xll.qlIndexFixing(Index3M,H92,TRUE,_xll.ohTrigger(RecalcTrigger,Trigger3M)),NA())</f>
        <v>-3.2878647969413364E-3</v>
      </c>
      <c r="L92" s="44">
        <f>IFERROR(_xll.qlIndexFixing(Index6M,$H92,TRUE,_xll.ohTrigger(RecalcTrigger,Trigger6M)),NA())</f>
        <v>-2.0563149550700942E-3</v>
      </c>
      <c r="M92" s="145">
        <f>IFERROR(_xll.qlIndexFixing(Index1Y,$H92,TRUE,_xll.ohTrigger(RecalcTrigger,Trigger1Y)),NA())</f>
        <v>-6.2882086001114605E-4</v>
      </c>
      <c r="N92" s="144">
        <f>IFERROR(_xll.qlIndexFixing(ONIndex1M,I92,TRUE,_xll.ohTrigger(RecalcTrigger,Trigger1M)),NA())</f>
        <v>-4.3035845412919826E-3</v>
      </c>
      <c r="O92" s="44">
        <f>IFERROR(_xll.qlIndexFixing(ONIndex3M,I92,TRUE,_xll.ohTrigger(RecalcTrigger,Trigger3M)),NA())</f>
        <v>-3.2806450062139447E-3</v>
      </c>
      <c r="P92" s="44">
        <f>IFERROR(_xll.qlIndexFixing(ONIndex6M,I92,TRUE,_xll.ohTrigger(RecalcTrigger,Trigger6M)),NA())</f>
        <v>-1.969547516478265E-3</v>
      </c>
      <c r="Q92" s="145">
        <f>IFERROR(_xll.qlIndexFixing(ONIndex1Y,I92,TRUE,_xll.ohTrigger(RecalcTrigger,Trigger1Y)),NA())</f>
        <v>-6.5344276146017677E-4</v>
      </c>
    </row>
    <row r="93" spans="2:17" x14ac:dyDescent="0.2">
      <c r="B93" s="39" t="s">
        <v>17</v>
      </c>
      <c r="D93" s="42">
        <f>_xll.qlCalendarAdvance(Calendar,$D92,B93,"f",FALSE)</f>
        <v>42677</v>
      </c>
      <c r="E93" s="139">
        <f>_xll.qlInterestRateIndexValueDate(IndexON,D93)</f>
        <v>42677</v>
      </c>
      <c r="F93" s="155">
        <f>IFERROR(_xll.qlIndexFixing(IndexON,D93,TRUE,_xll.ohTrigger(RecalcTrigger,TriggerON)),NA())</f>
        <v>-4.1647543330824988E-3</v>
      </c>
      <c r="H93" s="42">
        <f>_xll.qlCalendarAdvance(Calendar,$H92,B93,"f",FALSE)</f>
        <v>42677</v>
      </c>
      <c r="I93" s="139">
        <f>_xll.qlInterestRateIndexValueDate(Index1M,$H93)</f>
        <v>42681</v>
      </c>
      <c r="J93" s="144">
        <f>IFERROR(_xll.qlIndexFixing(Index1M,$H93,TRUE,_xll.ohTrigger(RecalcTrigger,Trigger1M)),NA())</f>
        <v>-4.3027280216687558E-3</v>
      </c>
      <c r="K93" s="44">
        <f>IFERROR(_xll.qlIndexFixing(Index3M,H93,TRUE,_xll.ohTrigger(RecalcTrigger,Trigger3M)),NA())</f>
        <v>-3.2900000001456283E-3</v>
      </c>
      <c r="L93" s="44">
        <f>IFERROR(_xll.qlIndexFixing(Index6M,$H93,TRUE,_xll.ohTrigger(RecalcTrigger,Trigger6M)),NA())</f>
        <v>-2.0600000000241246E-3</v>
      </c>
      <c r="M93" s="145">
        <f>IFERROR(_xll.qlIndexFixing(Index1Y,$H93,TRUE,_xll.ohTrigger(RecalcTrigger,Trigger1Y)),NA())</f>
        <v>-6.2999999984354336E-4</v>
      </c>
      <c r="N93" s="144">
        <f>IFERROR(_xll.qlIndexFixing(ONIndex1M,I93,TRUE,_xll.ohTrigger(RecalcTrigger,Trigger1M)),NA())</f>
        <v>-4.3037591070538284E-3</v>
      </c>
      <c r="O93" s="44">
        <f>IFERROR(_xll.qlIndexFixing(ONIndex3M,I93,TRUE,_xll.ohTrigger(RecalcTrigger,Trigger3M)),NA())</f>
        <v>-3.2726325342880003E-3</v>
      </c>
      <c r="P93" s="44">
        <f>IFERROR(_xll.qlIndexFixing(ONIndex6M,I93,TRUE,_xll.ohTrigger(RecalcTrigger,Trigger6M)),NA())</f>
        <v>-1.9633848138500554E-3</v>
      </c>
      <c r="Q93" s="145">
        <f>IFERROR(_xll.qlIndexFixing(ONIndex1Y,I93,TRUE,_xll.ohTrigger(RecalcTrigger,Trigger1Y)),NA())</f>
        <v>-6.5892758257746209E-4</v>
      </c>
    </row>
    <row r="94" spans="2:17" x14ac:dyDescent="0.2">
      <c r="B94" s="39" t="s">
        <v>17</v>
      </c>
      <c r="D94" s="42">
        <f>_xll.qlCalendarAdvance(Calendar,$D93,B94,"f",FALSE)</f>
        <v>42678</v>
      </c>
      <c r="E94" s="139">
        <f>_xll.qlInterestRateIndexValueDate(IndexON,D94)</f>
        <v>42678</v>
      </c>
      <c r="F94" s="155">
        <f>IFERROR(_xll.qlIndexFixing(IndexON,D94,TRUE,_xll.ohTrigger(RecalcTrigger,TriggerON)),NA())</f>
        <v>-4.1655630136583355E-3</v>
      </c>
      <c r="H94" s="42">
        <f>_xll.qlCalendarAdvance(Calendar,$H93,B94,"f",FALSE)</f>
        <v>42678</v>
      </c>
      <c r="I94" s="139">
        <f>_xll.qlInterestRateIndexValueDate(Index1M,$H94)</f>
        <v>42682</v>
      </c>
      <c r="J94" s="144">
        <f>IFERROR(_xll.qlIndexFixing(Index1M,$H94,TRUE,_xll.ohTrigger(RecalcTrigger,Trigger1M)),NA())</f>
        <v>-4.302774045378932E-3</v>
      </c>
      <c r="K94" s="44">
        <f>IFERROR(_xll.qlIndexFixing(Index3M,H94,TRUE,_xll.ohTrigger(RecalcTrigger,Trigger3M)),NA())</f>
        <v>-3.292525353300481E-3</v>
      </c>
      <c r="L94" s="44">
        <f>IFERROR(_xll.qlIndexFixing(Index6M,$H94,TRUE,_xll.ohTrigger(RecalcTrigger,Trigger6M)),NA())</f>
        <v>-2.0604756214428525E-3</v>
      </c>
      <c r="M94" s="145">
        <f>IFERROR(_xll.qlIndexFixing(Index1Y,$H94,TRUE,_xll.ohTrigger(RecalcTrigger,Trigger1Y)),NA())</f>
        <v>-6.3125124764973188E-4</v>
      </c>
      <c r="N94" s="144">
        <f>IFERROR(_xll.qlIndexFixing(ONIndex1M,I94,TRUE,_xll.ohTrigger(RecalcTrigger,Trigger1M)),NA())</f>
        <v>-4.3038903477921053E-3</v>
      </c>
      <c r="O94" s="44">
        <f>IFERROR(_xll.qlIndexFixing(ONIndex3M,I94,TRUE,_xll.ohTrigger(RecalcTrigger,Trigger3M)),NA())</f>
        <v>-3.2647115751993638E-3</v>
      </c>
      <c r="P94" s="44">
        <f>IFERROR(_xll.qlIndexFixing(ONIndex6M,I94,TRUE,_xll.ohTrigger(RecalcTrigger,Trigger6M)),NA())</f>
        <v>-1.9574877016115266E-3</v>
      </c>
      <c r="Q94" s="145">
        <f>IFERROR(_xll.qlIndexFixing(ONIndex1Y,I94,TRUE,_xll.ohTrigger(RecalcTrigger,Trigger1Y)),NA())</f>
        <v>-6.6431485244766719E-4</v>
      </c>
    </row>
    <row r="95" spans="2:17" x14ac:dyDescent="0.2">
      <c r="B95" s="39" t="s">
        <v>17</v>
      </c>
      <c r="D95" s="42">
        <f>_xll.qlCalendarAdvance(Calendar,$D94,B95,"f",FALSE)</f>
        <v>42681</v>
      </c>
      <c r="E95" s="139">
        <f>_xll.qlInterestRateIndexValueDate(IndexON,D95)</f>
        <v>42681</v>
      </c>
      <c r="F95" s="155">
        <f>IFERROR(_xll.qlIndexFixing(IndexON,D95,TRUE,_xll.ohTrigger(RecalcTrigger,TriggerON)),NA())</f>
        <v>-4.166723450031995E-3</v>
      </c>
      <c r="H95" s="42">
        <f>_xll.qlCalendarAdvance(Calendar,$H94,B95,"f",FALSE)</f>
        <v>42681</v>
      </c>
      <c r="I95" s="139">
        <f>_xll.qlInterestRateIndexValueDate(Index1M,$H95)</f>
        <v>42683</v>
      </c>
      <c r="J95" s="144">
        <f>IFERROR(_xll.qlIndexFixing(Index1M,$H95,TRUE,_xll.ohTrigger(RecalcTrigger,Trigger1M)),NA())</f>
        <v>-4.3028489410605886E-3</v>
      </c>
      <c r="K95" s="44">
        <f>IFERROR(_xll.qlIndexFixing(Index3M,H95,TRUE,_xll.ohTrigger(RecalcTrigger,Trigger3M)),NA())</f>
        <v>-3.2950963934760221E-3</v>
      </c>
      <c r="L95" s="44">
        <f>IFERROR(_xll.qlIndexFixing(Index6M,$H95,TRUE,_xll.ohTrigger(RecalcTrigger,Trigger6M)),NA())</f>
        <v>-2.061598838627529E-3</v>
      </c>
      <c r="M95" s="145">
        <f>IFERROR(_xll.qlIndexFixing(Index1Y,$H95,TRUE,_xll.ohTrigger(RecalcTrigger,Trigger1Y)),NA())</f>
        <v>-6.3254744145232458E-4</v>
      </c>
      <c r="N95" s="144">
        <f>IFERROR(_xll.qlIndexFixing(ONIndex1M,I95,TRUE,_xll.ohTrigger(RecalcTrigger,Trigger1M)),NA())</f>
        <v>-4.3039746428297221E-3</v>
      </c>
      <c r="O95" s="44">
        <f>IFERROR(_xll.qlIndexFixing(ONIndex3M,I95,TRUE,_xll.ohTrigger(RecalcTrigger,Trigger3M)),NA())</f>
        <v>-3.2492098122327562E-3</v>
      </c>
      <c r="P95" s="44">
        <f>IFERROR(_xll.qlIndexFixing(ONIndex6M,I95,TRUE,_xll.ohTrigger(RecalcTrigger,Trigger6M)),NA())</f>
        <v>-1.9466495920683613E-3</v>
      </c>
      <c r="Q95" s="145">
        <f>IFERROR(_xll.qlIndexFixing(ONIndex1Y,I95,TRUE,_xll.ohTrigger(RecalcTrigger,Trigger1Y)),NA())</f>
        <v>-6.7473842983556409E-4</v>
      </c>
    </row>
    <row r="96" spans="2:17" x14ac:dyDescent="0.2">
      <c r="B96" s="39" t="s">
        <v>17</v>
      </c>
      <c r="D96" s="42">
        <f>_xll.qlCalendarAdvance(Calendar,$D95,B96,"f",FALSE)</f>
        <v>42682</v>
      </c>
      <c r="E96" s="139">
        <f>_xll.qlInterestRateIndexValueDate(IndexON,D96)</f>
        <v>42682</v>
      </c>
      <c r="F96" s="155">
        <f>IFERROR(_xll.qlIndexFixing(IndexON,D96,TRUE,_xll.ohTrigger(RecalcTrigger,TriggerON)),NA())</f>
        <v>-4.1674255498103108E-3</v>
      </c>
      <c r="H96" s="42">
        <f>_xll.qlCalendarAdvance(Calendar,$H95,B96,"f",FALSE)</f>
        <v>42682</v>
      </c>
      <c r="I96" s="139">
        <f>_xll.qlInterestRateIndexValueDate(Index1M,$H96)</f>
        <v>42684</v>
      </c>
      <c r="J96" s="144">
        <f>IFERROR(_xll.qlIndexFixing(Index1M,$H96,TRUE,_xll.ohTrigger(RecalcTrigger,Trigger1M)),NA())</f>
        <v>-4.3033061434034903E-3</v>
      </c>
      <c r="K96" s="44">
        <f>IFERROR(_xll.qlIndexFixing(Index3M,H96,TRUE,_xll.ohTrigger(RecalcTrigger,Trigger3M)),NA())</f>
        <v>-3.2977115810551225E-3</v>
      </c>
      <c r="L96" s="44">
        <f>IFERROR(_xll.qlIndexFixing(Index6M,$H96,TRUE,_xll.ohTrigger(RecalcTrigger,Trigger6M)),NA())</f>
        <v>-2.0627568860008836E-3</v>
      </c>
      <c r="M96" s="145">
        <f>IFERROR(_xll.qlIndexFixing(Index1Y,$H96,TRUE,_xll.ohTrigger(RecalcTrigger,Trigger1Y)),NA())</f>
        <v>-6.3388503616337215E-4</v>
      </c>
      <c r="N96" s="144">
        <f>IFERROR(_xll.qlIndexFixing(ONIndex1M,I96,TRUE,_xll.ohTrigger(RecalcTrigger,Trigger1M)),NA())</f>
        <v>-4.3040528106352838E-3</v>
      </c>
      <c r="O96" s="44">
        <f>IFERROR(_xll.qlIndexFixing(ONIndex3M,I96,TRUE,_xll.ohTrigger(RecalcTrigger,Trigger3M)),NA())</f>
        <v>-3.2342006226349085E-3</v>
      </c>
      <c r="P96" s="44">
        <f>IFERROR(_xll.qlIndexFixing(ONIndex6M,I96,TRUE,_xll.ohTrigger(RecalcTrigger,Trigger6M)),NA())</f>
        <v>-1.9368805172526038E-3</v>
      </c>
      <c r="Q96" s="145">
        <f>IFERROR(_xll.qlIndexFixing(ONIndex1Y,I96,TRUE,_xll.ohTrigger(RecalcTrigger,Trigger1Y)),NA())</f>
        <v>-6.8479031069657026E-4</v>
      </c>
    </row>
    <row r="97" spans="2:17" x14ac:dyDescent="0.2">
      <c r="B97" s="39" t="s">
        <v>17</v>
      </c>
      <c r="D97" s="42">
        <f>_xll.qlCalendarAdvance(Calendar,$D96,B97,"f",FALSE)</f>
        <v>42683</v>
      </c>
      <c r="E97" s="139">
        <f>_xll.qlInterestRateIndexValueDate(IndexON,D97)</f>
        <v>42683</v>
      </c>
      <c r="F97" s="155">
        <f>IFERROR(_xll.qlIndexFixing(IndexON,D97,TRUE,_xll.ohTrigger(RecalcTrigger,TriggerON)),NA())</f>
        <v>-4.1682262216191646E-3</v>
      </c>
      <c r="H97" s="42">
        <f>_xll.qlCalendarAdvance(Calendar,$H96,B97,"f",FALSE)</f>
        <v>42683</v>
      </c>
      <c r="I97" s="139">
        <f>_xll.qlInterestRateIndexValueDate(Index1M,$H97)</f>
        <v>42685</v>
      </c>
      <c r="J97" s="144">
        <f>IFERROR(_xll.qlIndexFixing(Index1M,$H97,TRUE,_xll.ohTrigger(RecalcTrigger,Trigger1M)),NA())</f>
        <v>-4.3033387455946384E-3</v>
      </c>
      <c r="K97" s="44">
        <f>IFERROR(_xll.qlIndexFixing(Index3M,H97,TRUE,_xll.ohTrigger(RecalcTrigger,Trigger3M)),NA())</f>
        <v>-3.3046233474745852E-3</v>
      </c>
      <c r="L97" s="44">
        <f>IFERROR(_xll.qlIndexFixing(Index6M,$H97,TRUE,_xll.ohTrigger(RecalcTrigger,Trigger6M)),NA())</f>
        <v>-2.0639489753662256E-3</v>
      </c>
      <c r="M97" s="145">
        <f>IFERROR(_xll.qlIndexFixing(Index1Y,$H97,TRUE,_xll.ohTrigger(RecalcTrigger,Trigger1Y)),NA())</f>
        <v>-6.3829381117795929E-4</v>
      </c>
      <c r="N97" s="144">
        <f>IFERROR(_xll.qlIndexFixing(ONIndex1M,I97,TRUE,_xll.ohTrigger(RecalcTrigger,Trigger1M)),NA())</f>
        <v>-4.3040204890898437E-3</v>
      </c>
      <c r="O97" s="44">
        <f>IFERROR(_xll.qlIndexFixing(ONIndex3M,I97,TRUE,_xll.ohTrigger(RecalcTrigger,Trigger3M)),NA())</f>
        <v>-3.2269305443755059E-3</v>
      </c>
      <c r="P97" s="44">
        <f>IFERROR(_xll.qlIndexFixing(ONIndex6M,I97,TRUE,_xll.ohTrigger(RecalcTrigger,Trigger6M)),NA())</f>
        <v>-1.9325553779658833E-3</v>
      </c>
      <c r="Q97" s="145">
        <f>IFERROR(_xll.qlIndexFixing(ONIndex1Y,I97,TRUE,_xll.ohTrigger(RecalcTrigger,Trigger1Y)),NA())</f>
        <v>-6.8961624211105743E-4</v>
      </c>
    </row>
    <row r="98" spans="2:17" x14ac:dyDescent="0.2">
      <c r="B98" s="39" t="s">
        <v>17</v>
      </c>
      <c r="D98" s="42">
        <f>_xll.qlCalendarAdvance(Calendar,$D97,B98,"f",FALSE)</f>
        <v>42684</v>
      </c>
      <c r="E98" s="139">
        <f>_xll.qlInterestRateIndexValueDate(IndexON,D98)</f>
        <v>42684</v>
      </c>
      <c r="F98" s="155">
        <f>IFERROR(_xll.qlIndexFixing(IndexON,D98,TRUE,_xll.ohTrigger(RecalcTrigger,TriggerON)),NA())</f>
        <v>-4.169132787081864E-3</v>
      </c>
      <c r="H98" s="42">
        <f>_xll.qlCalendarAdvance(Calendar,$H97,B98,"f",FALSE)</f>
        <v>42684</v>
      </c>
      <c r="I98" s="139">
        <f>_xll.qlInterestRateIndexValueDate(Index1M,$H98)</f>
        <v>42688</v>
      </c>
      <c r="J98" s="144">
        <f>IFERROR(_xll.qlIndexFixing(Index1M,$H98,TRUE,_xll.ohTrigger(RecalcTrigger,Trigger1M)),NA())</f>
        <v>-4.3040867313641762E-3</v>
      </c>
      <c r="K98" s="44">
        <f>IFERROR(_xll.qlIndexFixing(Index3M,H98,TRUE,_xll.ohTrigger(RecalcTrigger,Trigger3M)),NA())</f>
        <v>-3.3085784371031744E-3</v>
      </c>
      <c r="L98" s="44">
        <f>IFERROR(_xll.qlIndexFixing(Index6M,$H98,TRUE,_xll.ohTrigger(RecalcTrigger,Trigger6M)),NA())</f>
        <v>-2.0683019749812869E-3</v>
      </c>
      <c r="M98" s="145">
        <f>IFERROR(_xll.qlIndexFixing(Index1Y,$H98,TRUE,_xll.ohTrigger(RecalcTrigger,Trigger1Y)),NA())</f>
        <v>-6.3957781993082647E-4</v>
      </c>
      <c r="N98" s="144">
        <f>IFERROR(_xll.qlIndexFixing(ONIndex1M,I98,TRUE,_xll.ohTrigger(RecalcTrigger,Trigger1M)),NA())</f>
        <v>-4.3039660675825431E-3</v>
      </c>
      <c r="O98" s="44">
        <f>IFERROR(_xll.qlIndexFixing(ONIndex3M,I98,TRUE,_xll.ohTrigger(RecalcTrigger,Trigger3M)),NA())</f>
        <v>-3.2198293057383864E-3</v>
      </c>
      <c r="P98" s="44">
        <f>IFERROR(_xll.qlIndexFixing(ONIndex6M,I98,TRUE,_xll.ohTrigger(RecalcTrigger,Trigger6M)),NA())</f>
        <v>-1.9285934377899494E-3</v>
      </c>
      <c r="Q98" s="145">
        <f>IFERROR(_xll.qlIndexFixing(ONIndex1Y,I98,TRUE,_xll.ohTrigger(RecalcTrigger,Trigger1Y)),NA())</f>
        <v>-6.9431518898266376E-4</v>
      </c>
    </row>
    <row r="99" spans="2:17" x14ac:dyDescent="0.2">
      <c r="B99" s="39" t="s">
        <v>17</v>
      </c>
      <c r="D99" s="42">
        <f>_xll.qlCalendarAdvance(Calendar,$D98,B99,"f",FALSE)</f>
        <v>42685</v>
      </c>
      <c r="E99" s="139">
        <f>_xll.qlInterestRateIndexValueDate(IndexON,D99)</f>
        <v>42685</v>
      </c>
      <c r="F99" s="155">
        <f>IFERROR(_xll.qlIndexFixing(IndexON,D99,TRUE,_xll.ohTrigger(RecalcTrigger,TriggerON)),NA())</f>
        <v>-4.1712871735244406E-3</v>
      </c>
      <c r="H99" s="42">
        <f>_xll.qlCalendarAdvance(Calendar,$H98,B99,"f",FALSE)</f>
        <v>42685</v>
      </c>
      <c r="I99" s="139">
        <f>_xll.qlInterestRateIndexValueDate(Index1M,$H99)</f>
        <v>42689</v>
      </c>
      <c r="J99" s="144">
        <f>IFERROR(_xll.qlIndexFixing(Index1M,$H99,TRUE,_xll.ohTrigger(RecalcTrigger,Trigger1M)),NA())</f>
        <v>-4.3045958657175198E-3</v>
      </c>
      <c r="K99" s="44">
        <f>IFERROR(_xll.qlIndexFixing(Index3M,H99,TRUE,_xll.ohTrigger(RecalcTrigger,Trigger3M)),NA())</f>
        <v>-3.3113866914887295E-3</v>
      </c>
      <c r="L99" s="44">
        <f>IFERROR(_xll.qlIndexFixing(Index6M,$H99,TRUE,_xll.ohTrigger(RecalcTrigger,Trigger6M)),NA())</f>
        <v>-2.0690391922767418E-3</v>
      </c>
      <c r="M99" s="145">
        <f>IFERROR(_xll.qlIndexFixing(Index1Y,$H99,TRUE,_xll.ohTrigger(RecalcTrigger,Trigger1Y)),NA())</f>
        <v>-6.410685404828674E-4</v>
      </c>
      <c r="N99" s="144">
        <f>IFERROR(_xll.qlIndexFixing(ONIndex1M,I99,TRUE,_xll.ohTrigger(RecalcTrigger,Trigger1M)),NA())</f>
        <v>-4.3038930839234268E-3</v>
      </c>
      <c r="O99" s="44">
        <f>IFERROR(_xll.qlIndexFixing(ONIndex3M,I99,TRUE,_xll.ohTrigger(RecalcTrigger,Trigger3M)),NA())</f>
        <v>-3.2129097943744966E-3</v>
      </c>
      <c r="P99" s="44">
        <f>IFERROR(_xll.qlIndexFixing(ONIndex6M,I99,TRUE,_xll.ohTrigger(RecalcTrigger,Trigger6M)),NA())</f>
        <v>-1.9250109647916958E-3</v>
      </c>
      <c r="Q99" s="145">
        <f>IFERROR(_xll.qlIndexFixing(ONIndex1Y,I99,TRUE,_xll.ohTrigger(RecalcTrigger,Trigger1Y)),NA())</f>
        <v>-6.9888224607517202E-4</v>
      </c>
    </row>
    <row r="100" spans="2:17" x14ac:dyDescent="0.2">
      <c r="B100" s="39" t="s">
        <v>17</v>
      </c>
      <c r="D100" s="42">
        <f>_xll.qlCalendarAdvance(Calendar,$D99,B100,"f",FALSE)</f>
        <v>42688</v>
      </c>
      <c r="E100" s="139">
        <f>_xll.qlInterestRateIndexValueDate(IndexON,D100)</f>
        <v>42688</v>
      </c>
      <c r="F100" s="155">
        <f>IFERROR(_xll.qlIndexFixing(IndexON,D100,TRUE,_xll.ohTrigger(RecalcTrigger,TriggerON)),NA())</f>
        <v>-4.173964424372123E-3</v>
      </c>
      <c r="H100" s="42">
        <f>_xll.qlCalendarAdvance(Calendar,$H99,B100,"f",FALSE)</f>
        <v>42688</v>
      </c>
      <c r="I100" s="139">
        <f>_xll.qlInterestRateIndexValueDate(Index1M,$H100)</f>
        <v>42690</v>
      </c>
      <c r="J100" s="144">
        <f>IFERROR(_xll.qlIndexFixing(Index1M,$H100,TRUE,_xll.ohTrigger(RecalcTrigger,Trigger1M)),NA())</f>
        <v>-4.3052227859505798E-3</v>
      </c>
      <c r="K100" s="44">
        <f>IFERROR(_xll.qlIndexFixing(Index3M,H100,TRUE,_xll.ohTrigger(RecalcTrigger,Trigger3M)),NA())</f>
        <v>-3.3142271100078152E-3</v>
      </c>
      <c r="L100" s="44">
        <f>IFERROR(_xll.qlIndexFixing(Index6M,$H100,TRUE,_xll.ohTrigger(RecalcTrigger,Trigger6M)),NA())</f>
        <v>-2.0703868721176151E-3</v>
      </c>
      <c r="M100" s="145">
        <f>IFERROR(_xll.qlIndexFixing(Index1Y,$H100,TRUE,_xll.ohTrigger(RecalcTrigger,Trigger1Y)),NA())</f>
        <v>-6.425789700056924E-4</v>
      </c>
      <c r="N100" s="144">
        <f>IFERROR(_xll.qlIndexFixing(ONIndex1M,I100,TRUE,_xll.ohTrigger(RecalcTrigger,Trigger1M)),NA())</f>
        <v>-4.3036514803462822E-3</v>
      </c>
      <c r="O100" s="44">
        <f>IFERROR(_xll.qlIndexFixing(ONIndex3M,I100,TRUE,_xll.ohTrigger(RecalcTrigger,Trigger3M)),NA())</f>
        <v>-3.1997125287741568E-3</v>
      </c>
      <c r="P100" s="44">
        <f>IFERROR(_xll.qlIndexFixing(ONIndex6M,I100,TRUE,_xll.ohTrigger(RecalcTrigger,Trigger6M)),NA())</f>
        <v>-1.9191820186525987E-3</v>
      </c>
      <c r="Q100" s="145">
        <f>IFERROR(_xll.qlIndexFixing(ONIndex1Y,I100,TRUE,_xll.ohTrigger(RecalcTrigger,Trigger1Y)),NA())</f>
        <v>-7.0755080858297958E-4</v>
      </c>
    </row>
    <row r="101" spans="2:17" x14ac:dyDescent="0.2">
      <c r="B101" s="39" t="s">
        <v>17</v>
      </c>
      <c r="D101" s="42">
        <f>_xll.qlCalendarAdvance(Calendar,$D100,B101,"f",FALSE)</f>
        <v>42689</v>
      </c>
      <c r="E101" s="139">
        <f>_xll.qlInterestRateIndexValueDate(IndexON,D101)</f>
        <v>42689</v>
      </c>
      <c r="F101" s="155">
        <f>IFERROR(_xll.qlIndexFixing(IndexON,D101,TRUE,_xll.ohTrigger(RecalcTrigger,TriggerON)),NA())</f>
        <v>-4.1755102868101801E-3</v>
      </c>
      <c r="H101" s="42">
        <f>_xll.qlCalendarAdvance(Calendar,$H100,B101,"f",FALSE)</f>
        <v>42689</v>
      </c>
      <c r="I101" s="139">
        <f>_xll.qlInterestRateIndexValueDate(Index1M,$H101)</f>
        <v>42691</v>
      </c>
      <c r="J101" s="144">
        <f>IFERROR(_xll.qlIndexFixing(Index1M,$H101,TRUE,_xll.ohTrigger(RecalcTrigger,Trigger1M)),NA())</f>
        <v>-4.3075922360517882E-3</v>
      </c>
      <c r="K101" s="44">
        <f>IFERROR(_xll.qlIndexFixing(Index3M,H101,TRUE,_xll.ohTrigger(RecalcTrigger,Trigger3M)),NA())</f>
        <v>-3.3170972378605899E-3</v>
      </c>
      <c r="L101" s="44">
        <f>IFERROR(_xll.qlIndexFixing(Index6M,$H101,TRUE,_xll.ohTrigger(RecalcTrigger,Trigger6M)),NA())</f>
        <v>-2.0717621868533028E-3</v>
      </c>
      <c r="M101" s="145">
        <f>IFERROR(_xll.qlIndexFixing(Index1Y,$H101,TRUE,_xll.ohTrigger(RecalcTrigger,Trigger1Y)),NA())</f>
        <v>-6.4410542295373428E-4</v>
      </c>
      <c r="N101" s="144">
        <f>IFERROR(_xll.qlIndexFixing(ONIndex1M,I101,TRUE,_xll.ohTrigger(RecalcTrigger,Trigger1M)),NA())</f>
        <v>-4.3034862766155868E-3</v>
      </c>
      <c r="O101" s="44">
        <f>IFERROR(_xll.qlIndexFixing(ONIndex3M,I101,TRUE,_xll.ohTrigger(RecalcTrigger,Trigger3M)),NA())</f>
        <v>-3.1873067783472209E-3</v>
      </c>
      <c r="P101" s="44">
        <f>IFERROR(_xll.qlIndexFixing(ONIndex6M,I101,TRUE,_xll.ohTrigger(RecalcTrigger,Trigger6M)),NA())</f>
        <v>-1.9148011071923321E-3</v>
      </c>
      <c r="Q101" s="145">
        <f>IFERROR(_xll.qlIndexFixing(ONIndex1Y,I101,TRUE,_xll.ohTrigger(RecalcTrigger,Trigger1Y)),NA())</f>
        <v>-7.157334635765622E-4</v>
      </c>
    </row>
    <row r="102" spans="2:17" x14ac:dyDescent="0.2">
      <c r="B102" s="39" t="s">
        <v>17</v>
      </c>
      <c r="D102" s="42">
        <f>_xll.qlCalendarAdvance(Calendar,$D101,B102,"f",FALSE)</f>
        <v>42690</v>
      </c>
      <c r="E102" s="139">
        <f>_xll.qlInterestRateIndexValueDate(IndexON,D102)</f>
        <v>42690</v>
      </c>
      <c r="F102" s="155">
        <f>IFERROR(_xll.qlIndexFixing(IndexON,D102,TRUE,_xll.ohTrigger(RecalcTrigger,TriggerON)),NA())</f>
        <v>-4.1772059740807777E-3</v>
      </c>
      <c r="H102" s="42">
        <f>_xll.qlCalendarAdvance(Calendar,$H101,B102,"f",FALSE)</f>
        <v>42690</v>
      </c>
      <c r="I102" s="139">
        <f>_xll.qlInterestRateIndexValueDate(Index1M,$H102)</f>
        <v>42692</v>
      </c>
      <c r="J102" s="144">
        <f>IFERROR(_xll.qlIndexFixing(Index1M,$H102,TRUE,_xll.ohTrigger(RecalcTrigger,Trigger1M)),NA())</f>
        <v>-4.3077630639617916E-3</v>
      </c>
      <c r="K102" s="44">
        <f>IFERROR(_xll.qlIndexFixing(Index3M,H102,TRUE,_xll.ohTrigger(RecalcTrigger,Trigger3M)),NA())</f>
        <v>-3.3231855448588557E-3</v>
      </c>
      <c r="L102" s="44">
        <f>IFERROR(_xll.qlIndexFixing(Index6M,$H102,TRUE,_xll.ohTrigger(RecalcTrigger,Trigger6M)),NA())</f>
        <v>-2.0731637889842345E-3</v>
      </c>
      <c r="M102" s="145">
        <f>IFERROR(_xll.qlIndexFixing(Index1Y,$H102,TRUE,_xll.ohTrigger(RecalcTrigger,Trigger1Y)),NA())</f>
        <v>-6.4905029629866288E-4</v>
      </c>
      <c r="N102" s="144">
        <f>IFERROR(_xll.qlIndexFixing(ONIndex1M,I102,TRUE,_xll.ohTrigger(RecalcTrigger,Trigger1M)),NA())</f>
        <v>-4.3033735444719667E-3</v>
      </c>
      <c r="O102" s="44">
        <f>IFERROR(_xll.qlIndexFixing(ONIndex3M,I102,TRUE,_xll.ohTrigger(RecalcTrigger,Trigger3M)),NA())</f>
        <v>-3.1814892206316614E-3</v>
      </c>
      <c r="P102" s="44">
        <f>IFERROR(_xll.qlIndexFixing(ONIndex6M,I102,TRUE,_xll.ohTrigger(RecalcTrigger,Trigger6M)),NA())</f>
        <v>-1.9133599920850841E-3</v>
      </c>
      <c r="Q102" s="145">
        <f>IFERROR(_xll.qlIndexFixing(ONIndex1Y,I102,TRUE,_xll.ohTrigger(RecalcTrigger,Trigger1Y)),NA())</f>
        <v>-7.19567487714734E-4</v>
      </c>
    </row>
    <row r="103" spans="2:17" x14ac:dyDescent="0.2">
      <c r="B103" s="39" t="s">
        <v>17</v>
      </c>
      <c r="D103" s="42">
        <f>_xll.qlCalendarAdvance(Calendar,$D102,B103,"f",FALSE)</f>
        <v>42691</v>
      </c>
      <c r="E103" s="139">
        <f>_xll.qlInterestRateIndexValueDate(IndexON,D103)</f>
        <v>42691</v>
      </c>
      <c r="F103" s="155">
        <f>IFERROR(_xll.qlIndexFixing(IndexON,D103,TRUE,_xll.ohTrigger(RecalcTrigger,TriggerON)),NA())</f>
        <v>-4.1790588083667757E-3</v>
      </c>
      <c r="H103" s="42">
        <f>_xll.qlCalendarAdvance(Calendar,$H102,B103,"f",FALSE)</f>
        <v>42691</v>
      </c>
      <c r="I103" s="139">
        <f>_xll.qlInterestRateIndexValueDate(Index1M,$H103)</f>
        <v>42695</v>
      </c>
      <c r="J103" s="144">
        <f>IFERROR(_xll.qlIndexFixing(Index1M,$H103,TRUE,_xll.ohTrigger(RecalcTrigger,Trigger1M)),NA())</f>
        <v>-4.3106045874243826E-3</v>
      </c>
      <c r="K103" s="44">
        <f>IFERROR(_xll.qlIndexFixing(Index3M,H103,TRUE,_xll.ohTrigger(RecalcTrigger,Trigger3M)),NA())</f>
        <v>-3.3288211707746423E-3</v>
      </c>
      <c r="L103" s="44">
        <f>IFERROR(_xll.qlIndexFixing(Index6M,$H103,TRUE,_xll.ohTrigger(RecalcTrigger,Trigger6M)),NA())</f>
        <v>-2.0780901178102935E-3</v>
      </c>
      <c r="M103" s="145">
        <f>IFERROR(_xll.qlIndexFixing(Index1Y,$H103,TRUE,_xll.ohTrigger(RecalcTrigger,Trigger1Y)),NA())</f>
        <v>-6.5029705595379551E-4</v>
      </c>
      <c r="N103" s="144">
        <f>IFERROR(_xll.qlIndexFixing(ONIndex1M,I103,TRUE,_xll.ohTrigger(RecalcTrigger,Trigger1M)),NA())</f>
        <v>-4.3032634752382393E-3</v>
      </c>
      <c r="O103" s="44">
        <f>IFERROR(_xll.qlIndexFixing(ONIndex3M,I103,TRUE,_xll.ohTrigger(RecalcTrigger,Trigger3M)),NA())</f>
        <v>-3.1759307170942108E-3</v>
      </c>
      <c r="P103" s="44">
        <f>IFERROR(_xll.qlIndexFixing(ONIndex6M,I103,TRUE,_xll.ohTrigger(RecalcTrigger,Trigger6M)),NA())</f>
        <v>-1.9123959529165901E-3</v>
      </c>
      <c r="Q103" s="145">
        <f>IFERROR(_xll.qlIndexFixing(ONIndex1Y,I103,TRUE,_xll.ohTrigger(RecalcTrigger,Trigger1Y)),NA())</f>
        <v>-7.2324018845826288E-4</v>
      </c>
    </row>
    <row r="104" spans="2:17" x14ac:dyDescent="0.2">
      <c r="B104" s="39" t="s">
        <v>17</v>
      </c>
      <c r="D104" s="42">
        <f>_xll.qlCalendarAdvance(Calendar,$D103,B104,"f",FALSE)</f>
        <v>42692</v>
      </c>
      <c r="E104" s="139">
        <f>_xll.qlInterestRateIndexValueDate(IndexON,D104)</f>
        <v>42692</v>
      </c>
      <c r="F104" s="155">
        <f>IFERROR(_xll.qlIndexFixing(IndexON,D104,TRUE,_xll.ohTrigger(RecalcTrigger,TriggerON)),NA())</f>
        <v>-4.1832762971916182E-3</v>
      </c>
      <c r="H104" s="42">
        <f>_xll.qlCalendarAdvance(Calendar,$H103,B104,"f",FALSE)</f>
        <v>42692</v>
      </c>
      <c r="I104" s="139">
        <f>_xll.qlInterestRateIndexValueDate(Index1M,$H104)</f>
        <v>42696</v>
      </c>
      <c r="J104" s="144">
        <f>IFERROR(_xll.qlIndexFixing(Index1M,$H104,TRUE,_xll.ohTrigger(RecalcTrigger,Trigger1M)),NA())</f>
        <v>-4.312229337538831E-3</v>
      </c>
      <c r="K104" s="44">
        <f>IFERROR(_xll.qlIndexFixing(Index3M,H104,TRUE,_xll.ohTrigger(RecalcTrigger,Trigger3M)),NA())</f>
        <v>-3.3317984474754716E-3</v>
      </c>
      <c r="L104" s="44">
        <f>IFERROR(_xll.qlIndexFixing(Index6M,$H104,TRUE,_xll.ohTrigger(RecalcTrigger,Trigger6M)),NA())</f>
        <v>-2.0790033250340846E-3</v>
      </c>
      <c r="M104" s="145">
        <f>IFERROR(_xll.qlIndexFixing(Index1Y,$H104,TRUE,_xll.ohTrigger(RecalcTrigger,Trigger1Y)),NA())</f>
        <v>-6.5184764072155794E-4</v>
      </c>
      <c r="N104" s="144">
        <f>IFERROR(_xll.qlIndexFixing(ONIndex1M,I104,TRUE,_xll.ohTrigger(RecalcTrigger,Trigger1M)),NA())</f>
        <v>-4.3031596064047051E-3</v>
      </c>
      <c r="O104" s="44">
        <f>IFERROR(_xll.qlIndexFixing(ONIndex3M,I104,TRUE,_xll.ohTrigger(RecalcTrigger,Trigger3M)),NA())</f>
        <v>-3.1706441553458475E-3</v>
      </c>
      <c r="P104" s="44">
        <f>IFERROR(_xll.qlIndexFixing(ONIndex6M,I104,TRUE,_xll.ohTrigger(RecalcTrigger,Trigger6M)),NA())</f>
        <v>-1.9119252579136159E-3</v>
      </c>
      <c r="Q104" s="145">
        <f>IFERROR(_xll.qlIndexFixing(ONIndex1Y,I104,TRUE,_xll.ohTrigger(RecalcTrigger,Trigger1Y)),NA())</f>
        <v>-7.2674666025118739E-4</v>
      </c>
    </row>
    <row r="105" spans="2:17" x14ac:dyDescent="0.2">
      <c r="B105" s="39" t="s">
        <v>17</v>
      </c>
      <c r="D105" s="42">
        <f>_xll.qlCalendarAdvance(Calendar,$D104,B105,"f",FALSE)</f>
        <v>42695</v>
      </c>
      <c r="E105" s="139">
        <f>_xll.qlInterestRateIndexValueDate(IndexON,D105)</f>
        <v>42695</v>
      </c>
      <c r="F105" s="155">
        <f>IFERROR(_xll.qlIndexFixing(IndexON,D105,TRUE,_xll.ohTrigger(RecalcTrigger,TriggerON)),NA())</f>
        <v>-4.1881880502891988E-3</v>
      </c>
      <c r="H105" s="42">
        <f>_xll.qlCalendarAdvance(Calendar,$H104,B105,"f",FALSE)</f>
        <v>42695</v>
      </c>
      <c r="I105" s="139">
        <f>_xll.qlInterestRateIndexValueDate(Index1M,$H105)</f>
        <v>42697</v>
      </c>
      <c r="J105" s="144">
        <f>IFERROR(_xll.qlIndexFixing(Index1M,$H105,TRUE,_xll.ohTrigger(RecalcTrigger,Trigger1M)),NA())</f>
        <v>-4.314070823268068E-3</v>
      </c>
      <c r="K105" s="44">
        <f>IFERROR(_xll.qlIndexFixing(Index3M,H105,TRUE,_xll.ohTrigger(RecalcTrigger,Trigger3M)),NA())</f>
        <v>-3.3347879592301407E-3</v>
      </c>
      <c r="L105" s="44">
        <f>IFERROR(_xll.qlIndexFixing(Index6M,$H105,TRUE,_xll.ohTrigger(RecalcTrigger,Trigger6M)),NA())</f>
        <v>-2.0805133552149802E-3</v>
      </c>
      <c r="M105" s="145">
        <f>IFERROR(_xll.qlIndexFixing(Index1Y,$H105,TRUE,_xll.ohTrigger(RecalcTrigger,Trigger1Y)),NA())</f>
        <v>-6.5339171437493303E-4</v>
      </c>
      <c r="N105" s="144">
        <f>IFERROR(_xll.qlIndexFixing(ONIndex1M,I105,TRUE,_xll.ohTrigger(RecalcTrigger,Trigger1M)),NA())</f>
        <v>-4.3029387923310125E-3</v>
      </c>
      <c r="O105" s="44">
        <f>IFERROR(_xll.qlIndexFixing(ONIndex3M,I105,TRUE,_xll.ohTrigger(RecalcTrigger,Trigger3M)),NA())</f>
        <v>-3.161014188082234E-3</v>
      </c>
      <c r="P105" s="44">
        <f>IFERROR(_xll.qlIndexFixing(ONIndex6M,I105,TRUE,_xll.ohTrigger(RecalcTrigger,Trigger6M)),NA())</f>
        <v>-1.9126995264695523E-3</v>
      </c>
      <c r="Q105" s="145">
        <f>IFERROR(_xll.qlIndexFixing(ONIndex1Y,I105,TRUE,_xll.ohTrigger(RecalcTrigger,Trigger1Y)),NA())</f>
        <v>-7.3317948716233872E-4</v>
      </c>
    </row>
    <row r="106" spans="2:17" x14ac:dyDescent="0.2">
      <c r="B106" s="39" t="s">
        <v>17</v>
      </c>
      <c r="D106" s="42">
        <f>_xll.qlCalendarAdvance(Calendar,$D105,B106,"f",FALSE)</f>
        <v>42696</v>
      </c>
      <c r="E106" s="139">
        <f>_xll.qlInterestRateIndexValueDate(IndexON,D106)</f>
        <v>42696</v>
      </c>
      <c r="F106" s="155">
        <f>IFERROR(_xll.qlIndexFixing(IndexON,D106,TRUE,_xll.ohTrigger(RecalcTrigger,TriggerON)),NA())</f>
        <v>-4.1909364463199594E-3</v>
      </c>
      <c r="H106" s="42">
        <f>_xll.qlCalendarAdvance(Calendar,$H105,B106,"f",FALSE)</f>
        <v>42696</v>
      </c>
      <c r="I106" s="139">
        <f>_xll.qlInterestRateIndexValueDate(Index1M,$H106)</f>
        <v>42698</v>
      </c>
      <c r="J106" s="144">
        <f>IFERROR(_xll.qlIndexFixing(Index1M,$H106,TRUE,_xll.ohTrigger(RecalcTrigger,Trigger1M)),NA())</f>
        <v>-4.3218664455103488E-3</v>
      </c>
      <c r="K106" s="44">
        <f>IFERROR(_xll.qlIndexFixing(Index3M,H106,TRUE,_xll.ohTrigger(RecalcTrigger,Trigger3M)),NA())</f>
        <v>-3.3377863360847687E-3</v>
      </c>
      <c r="L106" s="44">
        <f>IFERROR(_xll.qlIndexFixing(Index6M,$H106,TRUE,_xll.ohTrigger(RecalcTrigger,Trigger6M)),NA())</f>
        <v>-2.082039909939598E-3</v>
      </c>
      <c r="M106" s="145">
        <f>IFERROR(_xll.qlIndexFixing(Index1Y,$H106,TRUE,_xll.ohTrigger(RecalcTrigger,Trigger1Y)),NA())</f>
        <v>-6.5492545094993678E-4</v>
      </c>
      <c r="N106" s="144">
        <f>IFERROR(_xll.qlIndexFixing(ONIndex1M,I106,TRUE,_xll.ohTrigger(RecalcTrigger,Trigger1M)),NA())</f>
        <v>-4.3028768865971401E-3</v>
      </c>
      <c r="O106" s="44">
        <f>IFERROR(_xll.qlIndexFixing(ONIndex3M,I106,TRUE,_xll.ohTrigger(RecalcTrigger,Trigger3M)),NA())</f>
        <v>-3.1524750837785831E-3</v>
      </c>
      <c r="P106" s="44">
        <f>IFERROR(_xll.qlIndexFixing(ONIndex6M,I106,TRUE,_xll.ohTrigger(RecalcTrigger,Trigger6M)),NA())</f>
        <v>-1.9153012814143722E-3</v>
      </c>
      <c r="Q106" s="145">
        <f>IFERROR(_xll.qlIndexFixing(ONIndex1Y,I106,TRUE,_xll.ohTrigger(RecalcTrigger,Trigger1Y)),NA())</f>
        <v>-7.390121487960144E-4</v>
      </c>
    </row>
    <row r="107" spans="2:17" x14ac:dyDescent="0.2">
      <c r="B107" s="39" t="s">
        <v>17</v>
      </c>
      <c r="D107" s="42">
        <f>_xll.qlCalendarAdvance(Calendar,$D106,B107,"f",FALSE)</f>
        <v>42697</v>
      </c>
      <c r="E107" s="139">
        <f>_xll.qlInterestRateIndexValueDate(IndexON,D107)</f>
        <v>42697</v>
      </c>
      <c r="F107" s="155">
        <f>IFERROR(_xll.qlIndexFixing(IndexON,D107,TRUE,_xll.ohTrigger(RecalcTrigger,TriggerON)),NA())</f>
        <v>-4.1938859204648793E-3</v>
      </c>
      <c r="H107" s="42">
        <f>_xll.qlCalendarAdvance(Calendar,$H106,B107,"f",FALSE)</f>
        <v>42697</v>
      </c>
      <c r="I107" s="139">
        <f>_xll.qlInterestRateIndexValueDate(Index1M,$H107)</f>
        <v>42699</v>
      </c>
      <c r="J107" s="144">
        <f>IFERROR(_xll.qlIndexFixing(Index1M,$H107,TRUE,_xll.ohTrigger(RecalcTrigger,Trigger1M)),NA())</f>
        <v>-4.322502702062414E-3</v>
      </c>
      <c r="K107" s="44">
        <f>IFERROR(_xll.qlIndexFixing(Index3M,H107,TRUE,_xll.ohTrigger(RecalcTrigger,Trigger3M)),NA())</f>
        <v>-3.3428366987000484E-3</v>
      </c>
      <c r="L107" s="44">
        <f>IFERROR(_xll.qlIndexFixing(Index6M,$H107,TRUE,_xll.ohTrigger(RecalcTrigger,Trigger6M)),NA())</f>
        <v>-2.0835810824262448E-3</v>
      </c>
      <c r="M107" s="145">
        <f>IFERROR(_xll.qlIndexFixing(Index1Y,$H107,TRUE,_xll.ohTrigger(RecalcTrigger,Trigger1Y)),NA())</f>
        <v>-6.5981706213515459E-4</v>
      </c>
      <c r="N107" s="144">
        <f>IFERROR(_xll.qlIndexFixing(ONIndex1M,I107,TRUE,_xll.ohTrigger(RecalcTrigger,Trigger1M)),NA())</f>
        <v>-4.3028570831182833E-3</v>
      </c>
      <c r="O107" s="44">
        <f>IFERROR(_xll.qlIndexFixing(ONIndex3M,I107,TRUE,_xll.ohTrigger(RecalcTrigger,Trigger3M)),NA())</f>
        <v>-3.1487415485775827E-3</v>
      </c>
      <c r="P107" s="44">
        <f>IFERROR(_xll.qlIndexFixing(ONIndex6M,I107,TRUE,_xll.ohTrigger(RecalcTrigger,Trigger6M)),NA())</f>
        <v>-1.9175413287619847E-3</v>
      </c>
      <c r="Q107" s="145">
        <f>IFERROR(_xll.qlIndexFixing(ONIndex1Y,I107,TRUE,_xll.ohTrigger(RecalcTrigger,Trigger1Y)),NA())</f>
        <v>-7.41613893255888E-4</v>
      </c>
    </row>
    <row r="108" spans="2:17" x14ac:dyDescent="0.2">
      <c r="B108" s="39" t="s">
        <v>17</v>
      </c>
      <c r="D108" s="42">
        <f>_xll.qlCalendarAdvance(Calendar,$D107,B108,"f",FALSE)</f>
        <v>42698</v>
      </c>
      <c r="E108" s="139">
        <f>_xll.qlInterestRateIndexValueDate(IndexON,D108)</f>
        <v>42698</v>
      </c>
      <c r="F108" s="155">
        <f>IFERROR(_xll.qlIndexFixing(IndexON,D108,TRUE,_xll.ohTrigger(RecalcTrigger,TriggerON)),NA())</f>
        <v>-4.197043794227362E-3</v>
      </c>
      <c r="H108" s="42">
        <f>_xll.qlCalendarAdvance(Calendar,$H107,B108,"f",FALSE)</f>
        <v>42698</v>
      </c>
      <c r="I108" s="139">
        <f>_xll.qlInterestRateIndexValueDate(Index1M,$H108)</f>
        <v>42702</v>
      </c>
      <c r="J108" s="144">
        <f>IFERROR(_xll.qlIndexFixing(Index1M,$H108,TRUE,_xll.ohTrigger(RecalcTrigger,Trigger1M)),NA())</f>
        <v>-4.3270598752367384E-3</v>
      </c>
      <c r="K108" s="44">
        <f>IFERROR(_xll.qlIndexFixing(Index3M,H108,TRUE,_xll.ohTrigger(RecalcTrigger,Trigger3M)),NA())</f>
        <v>-3.3497965197784225E-3</v>
      </c>
      <c r="L108" s="44">
        <f>IFERROR(_xll.qlIndexFixing(Index6M,$H108,TRUE,_xll.ohTrigger(RecalcTrigger,Trigger6M)),NA())</f>
        <v>-2.0888808960671692E-3</v>
      </c>
      <c r="M108" s="145">
        <f>IFERROR(_xll.qlIndexFixing(Index1Y,$H108,TRUE,_xll.ohTrigger(RecalcTrigger,Trigger1Y)),NA())</f>
        <v>-6.6087980510860084E-4</v>
      </c>
      <c r="N108" s="144">
        <f>IFERROR(_xll.qlIndexFixing(ONIndex1M,I108,TRUE,_xll.ohTrigger(RecalcTrigger,Trigger1M)),NA())</f>
        <v>-4.3028647054610403E-3</v>
      </c>
      <c r="O108" s="44">
        <f>IFERROR(_xll.qlIndexFixing(ONIndex3M,I108,TRUE,_xll.ohTrigger(RecalcTrigger,Trigger3M)),NA())</f>
        <v>-3.1453572821504849E-3</v>
      </c>
      <c r="P108" s="44">
        <f>IFERROR(_xll.qlIndexFixing(ONIndex6M,I108,TRUE,_xll.ohTrigger(RecalcTrigger,Trigger6M)),NA())</f>
        <v>-1.9203723289962227E-3</v>
      </c>
      <c r="Q108" s="145">
        <f>IFERROR(_xll.qlIndexFixing(ONIndex1Y,I108,TRUE,_xll.ohTrigger(RecalcTrigger,Trigger1Y)),NA())</f>
        <v>-7.4401997566919675E-4</v>
      </c>
    </row>
    <row r="109" spans="2:17" x14ac:dyDescent="0.2">
      <c r="B109" s="39" t="s">
        <v>17</v>
      </c>
      <c r="D109" s="42">
        <f>_xll.qlCalendarAdvance(Calendar,$D108,B109,"f",FALSE)</f>
        <v>42699</v>
      </c>
      <c r="E109" s="139">
        <f>_xll.qlInterestRateIndexValueDate(IndexON,D109)</f>
        <v>42699</v>
      </c>
      <c r="F109" s="155">
        <f>IFERROR(_xll.qlIndexFixing(IndexON,D109,TRUE,_xll.ohTrigger(RecalcTrigger,TriggerON)),NA())</f>
        <v>-4.2040417219313397E-3</v>
      </c>
      <c r="H109" s="42">
        <f>_xll.qlCalendarAdvance(Calendar,$H108,B109,"f",FALSE)</f>
        <v>42699</v>
      </c>
      <c r="I109" s="139">
        <f>_xll.qlInterestRateIndexValueDate(Index1M,$H109)</f>
        <v>42703</v>
      </c>
      <c r="J109" s="144">
        <f>IFERROR(_xll.qlIndexFixing(Index1M,$H109,TRUE,_xll.ohTrigger(RecalcTrigger,Trigger1M)),NA())</f>
        <v>-4.3305229951742241E-3</v>
      </c>
      <c r="K109" s="44">
        <f>IFERROR(_xll.qlIndexFixing(Index3M,H109,TRUE,_xll.ohTrigger(RecalcTrigger,Trigger3M)),NA())</f>
        <v>-3.3519942402021915E-3</v>
      </c>
      <c r="L109" s="44">
        <f>IFERROR(_xll.qlIndexFixing(Index6M,$H109,TRUE,_xll.ohTrigger(RecalcTrigger,Trigger6M)),NA())</f>
        <v>-2.0898510180585878E-3</v>
      </c>
      <c r="M109" s="145">
        <f>IFERROR(_xll.qlIndexFixing(Index1Y,$H109,TRUE,_xll.ohTrigger(RecalcTrigger,Trigger1Y)),NA())</f>
        <v>-6.6230376474516101E-4</v>
      </c>
      <c r="N109" s="144">
        <f>IFERROR(_xll.qlIndexFixing(ONIndex1M,I109,TRUE,_xll.ohTrigger(RecalcTrigger,Trigger1M)),NA())</f>
        <v>-4.3029032909158715E-3</v>
      </c>
      <c r="O109" s="44">
        <f>IFERROR(_xll.qlIndexFixing(ONIndex3M,I109,TRUE,_xll.ohTrigger(RecalcTrigger,Trigger3M)),NA())</f>
        <v>-3.1423351720683002E-3</v>
      </c>
      <c r="P109" s="44">
        <f>IFERROR(_xll.qlIndexFixing(ONIndex6M,I109,TRUE,_xll.ohTrigger(RecalcTrigger,Trigger6M)),NA())</f>
        <v>-1.9238105502239478E-3</v>
      </c>
      <c r="Q109" s="145">
        <f>IFERROR(_xll.qlIndexFixing(ONIndex1Y,I109,TRUE,_xll.ohTrigger(RecalcTrigger,Trigger1Y)),NA())</f>
        <v>-7.462254903201071E-4</v>
      </c>
    </row>
    <row r="110" spans="2:17" x14ac:dyDescent="0.2">
      <c r="B110" s="39" t="s">
        <v>17</v>
      </c>
      <c r="D110" s="42">
        <f>_xll.qlCalendarAdvance(Calendar,$D109,B110,"f",FALSE)</f>
        <v>42702</v>
      </c>
      <c r="E110" s="139">
        <f>_xll.qlInterestRateIndexValueDate(IndexON,D110)</f>
        <v>42702</v>
      </c>
      <c r="F110" s="155">
        <f>IFERROR(_xll.qlIndexFixing(IndexON,D110,TRUE,_xll.ohTrigger(RecalcTrigger,TriggerON)),NA())</f>
        <v>-4.2119057247136382E-3</v>
      </c>
      <c r="H110" s="42">
        <f>_xll.qlCalendarAdvance(Calendar,$H109,B110,"f",FALSE)</f>
        <v>42702</v>
      </c>
      <c r="I110" s="139">
        <f>_xll.qlInterestRateIndexValueDate(Index1M,$H110)</f>
        <v>42704</v>
      </c>
      <c r="J110" s="144">
        <f>IFERROR(_xll.qlIndexFixing(Index1M,$H110,TRUE,_xll.ohTrigger(RecalcTrigger,Trigger1M)),NA())</f>
        <v>-4.3343118355849697E-3</v>
      </c>
      <c r="K110" s="44">
        <f>IFERROR(_xll.qlIndexFixing(Index3M,H110,TRUE,_xll.ohTrigger(RecalcTrigger,Trigger3M)),NA())</f>
        <v>-3.3542819416840786E-3</v>
      </c>
      <c r="L110" s="44">
        <f>IFERROR(_xll.qlIndexFixing(Index6M,$H110,TRUE,_xll.ohTrigger(RecalcTrigger,Trigger6M)),NA())</f>
        <v>-2.0920585363710226E-3</v>
      </c>
      <c r="M110" s="145">
        <f>IFERROR(_xll.qlIndexFixing(Index1Y,$H110,TRUE,_xll.ohTrigger(RecalcTrigger,Trigger1Y)),NA())</f>
        <v>-6.636940102589399E-4</v>
      </c>
      <c r="N110" s="144">
        <f>IFERROR(_xll.qlIndexFixing(ONIndex1M,I110,TRUE,_xll.ohTrigger(RecalcTrigger,Trigger1M)),NA())</f>
        <v>-4.3030499253937649E-3</v>
      </c>
      <c r="O110" s="44">
        <f>IFERROR(_xll.qlIndexFixing(ONIndex3M,I110,TRUE,_xll.ohTrigger(RecalcTrigger,Trigger3M)),NA())</f>
        <v>-3.1375352342344343E-3</v>
      </c>
      <c r="P110" s="44">
        <f>IFERROR(_xll.qlIndexFixing(ONIndex6M,I110,TRUE,_xll.ohTrigger(RecalcTrigger,Trigger6M)),NA())</f>
        <v>-1.9327820260528483E-3</v>
      </c>
      <c r="Q110" s="145">
        <f>IFERROR(_xll.qlIndexFixing(ONIndex1Y,I110,TRUE,_xll.ohTrigger(RecalcTrigger,Trigger1Y)),NA())</f>
        <v>-7.4994187060362094E-4</v>
      </c>
    </row>
    <row r="111" spans="2:17" x14ac:dyDescent="0.2">
      <c r="B111" s="39" t="s">
        <v>17</v>
      </c>
      <c r="D111" s="42">
        <f>_xll.qlCalendarAdvance(Calendar,$D110,B111,"f",FALSE)</f>
        <v>42703</v>
      </c>
      <c r="E111" s="139">
        <f>_xll.qlInterestRateIndexValueDate(IndexON,D111)</f>
        <v>42703</v>
      </c>
      <c r="F111" s="155">
        <f>IFERROR(_xll.qlIndexFixing(IndexON,D111,TRUE,_xll.ohTrigger(RecalcTrigger,TriggerON)),NA())</f>
        <v>-4.2162154253899686E-3</v>
      </c>
      <c r="H111" s="42">
        <f>_xll.qlCalendarAdvance(Calendar,$H110,B111,"f",FALSE)</f>
        <v>42703</v>
      </c>
      <c r="I111" s="139">
        <f>_xll.qlInterestRateIndexValueDate(Index1M,$H111)</f>
        <v>42705</v>
      </c>
      <c r="J111" s="144">
        <f>IFERROR(_xll.qlIndexFixing(Index1M,$H111,TRUE,_xll.ohTrigger(RecalcTrigger,Trigger1M)),NA())</f>
        <v>-4.3448949320001873E-3</v>
      </c>
      <c r="K111" s="44">
        <f>IFERROR(_xll.qlIndexFixing(Index3M,H111,TRUE,_xll.ohTrigger(RecalcTrigger,Trigger3M)),NA())</f>
        <v>-3.3574149841451018E-3</v>
      </c>
      <c r="L111" s="44">
        <f>IFERROR(_xll.qlIndexFixing(Index6M,$H111,TRUE,_xll.ohTrigger(RecalcTrigger,Trigger6M)),NA())</f>
        <v>-2.0936520952310566E-3</v>
      </c>
      <c r="M111" s="145">
        <f>IFERROR(_xll.qlIndexFixing(Index1Y,$H111,TRUE,_xll.ohTrigger(RecalcTrigger,Trigger1Y)),NA())</f>
        <v>-6.6504657525877689E-4</v>
      </c>
      <c r="N111" s="144">
        <f>IFERROR(_xll.qlIndexFixing(ONIndex1M,I111,TRUE,_xll.ohTrigger(RecalcTrigger,Trigger1M)),NA())</f>
        <v>-4.3034774574302048E-3</v>
      </c>
      <c r="O111" s="44">
        <f>IFERROR(_xll.qlIndexFixing(ONIndex3M,I111,TRUE,_xll.ohTrigger(RecalcTrigger,Trigger3M)),NA())</f>
        <v>-3.1341148926111728E-3</v>
      </c>
      <c r="P111" s="44">
        <f>IFERROR(_xll.qlIndexFixing(ONIndex6M,I111,TRUE,_xll.ohTrigger(RecalcTrigger,Trigger6M)),NA())</f>
        <v>-1.9438380047187565E-3</v>
      </c>
      <c r="Q111" s="145">
        <f>IFERROR(_xll.qlIndexFixing(ONIndex1Y,I111,TRUE,_xll.ohTrigger(RecalcTrigger,Trigger1Y)),NA())</f>
        <v>-7.5294376085999204E-4</v>
      </c>
    </row>
    <row r="112" spans="2:17" x14ac:dyDescent="0.2">
      <c r="B112" s="39" t="s">
        <v>17</v>
      </c>
      <c r="D112" s="42">
        <f>_xll.qlCalendarAdvance(Calendar,$D111,B112,"f",FALSE)</f>
        <v>42704</v>
      </c>
      <c r="E112" s="139">
        <f>_xll.qlInterestRateIndexValueDate(IndexON,D112)</f>
        <v>42704</v>
      </c>
      <c r="F112" s="155">
        <f>IFERROR(_xll.qlIndexFixing(IndexON,D112,TRUE,_xll.ohTrigger(RecalcTrigger,TriggerON)),NA())</f>
        <v>-4.2207774569824608E-3</v>
      </c>
      <c r="H112" s="42">
        <f>_xll.qlCalendarAdvance(Calendar,$H111,B112,"f",FALSE)</f>
        <v>42704</v>
      </c>
      <c r="I112" s="139">
        <f>_xll.qlInterestRateIndexValueDate(Index1M,$H112)</f>
        <v>42706</v>
      </c>
      <c r="J112" s="144">
        <f>IFERROR(_xll.qlIndexFixing(Index1M,$H112,TRUE,_xll.ohTrigger(RecalcTrigger,Trigger1M)),NA())</f>
        <v>-4.3463014502749401E-3</v>
      </c>
      <c r="K112" s="44">
        <f>IFERROR(_xll.qlIndexFixing(Index3M,H112,TRUE,_xll.ohTrigger(RecalcTrigger,Trigger3M)),NA())</f>
        <v>-3.360525714742213E-3</v>
      </c>
      <c r="L112" s="44">
        <f>IFERROR(_xll.qlIndexFixing(Index6M,$H112,TRUE,_xll.ohTrigger(RecalcTrigger,Trigger6M)),NA())</f>
        <v>-2.0952455828507142E-3</v>
      </c>
      <c r="M112" s="145">
        <f>IFERROR(_xll.qlIndexFixing(Index1Y,$H112,TRUE,_xll.ohTrigger(RecalcTrigger,Trigger1Y)),NA())</f>
        <v>-6.6927295450606614E-4</v>
      </c>
      <c r="N112" s="144">
        <f>IFERROR(_xll.qlIndexFixing(ONIndex1M,I112,TRUE,_xll.ohTrigger(RecalcTrigger,Trigger1M)),NA())</f>
        <v>-4.3039626198204672E-3</v>
      </c>
      <c r="O112" s="44">
        <f>IFERROR(_xll.qlIndexFixing(ONIndex3M,I112,TRUE,_xll.ohTrigger(RecalcTrigger,Trigger3M)),NA())</f>
        <v>-3.1330293402431764E-3</v>
      </c>
      <c r="P112" s="44">
        <f>IFERROR(_xll.qlIndexFixing(ONIndex6M,I112,TRUE,_xll.ohTrigger(RecalcTrigger,Trigger6M)),NA())</f>
        <v>-1.9498119522154411E-3</v>
      </c>
      <c r="Q112" s="145">
        <f>IFERROR(_xll.qlIndexFixing(ONIndex1Y,I112,TRUE,_xll.ohTrigger(RecalcTrigger,Trigger1Y)),NA())</f>
        <v>-7.5407285375916899E-4</v>
      </c>
    </row>
    <row r="113" spans="2:17" x14ac:dyDescent="0.2">
      <c r="B113" s="39" t="s">
        <v>17</v>
      </c>
      <c r="D113" s="42">
        <f>_xll.qlCalendarAdvance(Calendar,$D112,B113,"f",FALSE)</f>
        <v>42705</v>
      </c>
      <c r="E113" s="139">
        <f>_xll.qlInterestRateIndexValueDate(IndexON,D113)</f>
        <v>42705</v>
      </c>
      <c r="F113" s="155">
        <f>IFERROR(_xll.qlIndexFixing(IndexON,D113,TRUE,_xll.ohTrigger(RecalcTrigger,TriggerON)),NA())</f>
        <v>-4.2255991413542304E-3</v>
      </c>
      <c r="H113" s="42">
        <f>_xll.qlCalendarAdvance(Calendar,$H112,B113,"f",FALSE)</f>
        <v>42705</v>
      </c>
      <c r="I113" s="139">
        <f>_xll.qlInterestRateIndexValueDate(Index1M,$H113)</f>
        <v>42709</v>
      </c>
      <c r="J113" s="144">
        <f>IFERROR(_xll.qlIndexFixing(Index1M,$H113,TRUE,_xll.ohTrigger(RecalcTrigger,Trigger1M)),NA())</f>
        <v>-4.3627866271256366E-3</v>
      </c>
      <c r="K113" s="44">
        <f>IFERROR(_xll.qlIndexFixing(Index3M,H113,TRUE,_xll.ohTrigger(RecalcTrigger,Trigger3M)),NA())</f>
        <v>-3.3700000000000735E-3</v>
      </c>
      <c r="L113" s="44">
        <f>IFERROR(_xll.qlIndexFixing(Index6M,$H113,TRUE,_xll.ohTrigger(RecalcTrigger,Trigger6M)),NA())</f>
        <v>-2.0999999999999227E-3</v>
      </c>
      <c r="M113" s="145">
        <f>IFERROR(_xll.qlIndexFixing(Index1Y,$H113,TRUE,_xll.ohTrigger(RecalcTrigger,Trigger1Y)),NA())</f>
        <v>-6.7000000000006399E-4</v>
      </c>
      <c r="N113" s="144">
        <f>IFERROR(_xll.qlIndexFixing(ONIndex1M,I113,TRUE,_xll.ohTrigger(RecalcTrigger,Trigger1M)),NA())</f>
        <v>-4.3047443029387011E-3</v>
      </c>
      <c r="O113" s="44">
        <f>IFERROR(_xll.qlIndexFixing(ONIndex3M,I113,TRUE,_xll.ohTrigger(RecalcTrigger,Trigger3M)),NA())</f>
        <v>-3.1323141351879968E-3</v>
      </c>
      <c r="P113" s="44">
        <f>IFERROR(_xll.qlIndexFixing(ONIndex6M,I113,TRUE,_xll.ohTrigger(RecalcTrigger,Trigger6M)),NA())</f>
        <v>-1.9557287573013227E-3</v>
      </c>
      <c r="Q113" s="145">
        <f>IFERROR(_xll.qlIndexFixing(ONIndex1Y,I113,TRUE,_xll.ohTrigger(RecalcTrigger,Trigger1Y)),NA())</f>
        <v>-7.5497194544027479E-4</v>
      </c>
    </row>
    <row r="114" spans="2:17" x14ac:dyDescent="0.2">
      <c r="B114" s="39" t="s">
        <v>17</v>
      </c>
      <c r="D114" s="42">
        <f>_xll.qlCalendarAdvance(Calendar,$D113,B114,"f",FALSE)</f>
        <v>42706</v>
      </c>
      <c r="E114" s="139">
        <f>_xll.qlInterestRateIndexValueDate(IndexON,D114)</f>
        <v>42706</v>
      </c>
      <c r="F114" s="155">
        <f>IFERROR(_xll.qlIndexFixing(IndexON,D114,TRUE,_xll.ohTrigger(RecalcTrigger,TriggerON)),NA())</f>
        <v>-4.2360947817110528E-3</v>
      </c>
      <c r="H114" s="42">
        <f>_xll.qlCalendarAdvance(Calendar,$H113,B114,"f",FALSE)</f>
        <v>42706</v>
      </c>
      <c r="I114" s="139">
        <f>_xll.qlInterestRateIndexValueDate(Index1M,$H114)</f>
        <v>42710</v>
      </c>
      <c r="J114" s="144">
        <f>IFERROR(_xll.qlIndexFixing(Index1M,$H114,TRUE,_xll.ohTrigger(RecalcTrigger,Trigger1M)),NA())</f>
        <v>-4.3691162390505529E-3</v>
      </c>
      <c r="K114" s="44">
        <f>IFERROR(_xll.qlIndexFixing(Index3M,H114,TRUE,_xll.ohTrigger(RecalcTrigger,Trigger3M)),NA())</f>
        <v>-3.3726503075084402E-3</v>
      </c>
      <c r="L114" s="44">
        <f>IFERROR(_xll.qlIndexFixing(Index6M,$H114,TRUE,_xll.ohTrigger(RecalcTrigger,Trigger6M)),NA())</f>
        <v>-2.1015675523030483E-3</v>
      </c>
      <c r="M114" s="145">
        <f>IFERROR(_xll.qlIndexFixing(Index1Y,$H114,TRUE,_xll.ohTrigger(RecalcTrigger,Trigger1Y)),NA())</f>
        <v>-6.711050321702701E-4</v>
      </c>
      <c r="N114" s="144">
        <f>IFERROR(_xll.qlIndexFixing(ONIndex1M,I114,TRUE,_xll.ohTrigger(RecalcTrigger,Trigger1M)),NA())</f>
        <v>-4.3058321907984975E-3</v>
      </c>
      <c r="O114" s="44">
        <f>IFERROR(_xll.qlIndexFixing(ONIndex3M,I114,TRUE,_xll.ohTrigger(RecalcTrigger,Trigger3M)),NA())</f>
        <v>-3.1319804256479955E-3</v>
      </c>
      <c r="P114" s="44">
        <f>IFERROR(_xll.qlIndexFixing(ONIndex6M,I114,TRUE,_xll.ohTrigger(RecalcTrigger,Trigger6M)),NA())</f>
        <v>-1.9615855192967047E-3</v>
      </c>
      <c r="Q114" s="145">
        <f>IFERROR(_xll.qlIndexFixing(ONIndex1Y,I114,TRUE,_xll.ohTrigger(RecalcTrigger,Trigger1Y)),NA())</f>
        <v>-7.5563613070706026E-4</v>
      </c>
    </row>
    <row r="115" spans="2:17" x14ac:dyDescent="0.2">
      <c r="B115" s="39" t="s">
        <v>17</v>
      </c>
      <c r="D115" s="42">
        <f>_xll.qlCalendarAdvance(Calendar,$D114,B115,"f",FALSE)</f>
        <v>42709</v>
      </c>
      <c r="E115" s="139">
        <f>_xll.qlInterestRateIndexValueDate(IndexON,D115)</f>
        <v>42709</v>
      </c>
      <c r="F115" s="155">
        <f>IFERROR(_xll.qlIndexFixing(IndexON,D115,TRUE,_xll.ohTrigger(RecalcTrigger,TriggerON)),NA())</f>
        <v>-4.2476288434167842E-3</v>
      </c>
      <c r="H115" s="42">
        <f>_xll.qlCalendarAdvance(Calendar,$H114,B115,"f",FALSE)</f>
        <v>42709</v>
      </c>
      <c r="I115" s="139">
        <f>_xll.qlInterestRateIndexValueDate(Index1M,$H115)</f>
        <v>42711</v>
      </c>
      <c r="J115" s="144">
        <f>IFERROR(_xll.qlIndexFixing(Index1M,$H115,TRUE,_xll.ohTrigger(RecalcTrigger,Trigger1M)),NA())</f>
        <v>-4.3852089576488437E-3</v>
      </c>
      <c r="K115" s="44">
        <f>IFERROR(_xll.qlIndexFixing(Index3M,H115,TRUE,_xll.ohTrigger(RecalcTrigger,Trigger3M)),NA())</f>
        <v>-3.3755784691096302E-3</v>
      </c>
      <c r="L115" s="44">
        <f>IFERROR(_xll.qlIndexFixing(Index6M,$H115,TRUE,_xll.ohTrigger(RecalcTrigger,Trigger6M)),NA())</f>
        <v>-2.1031238470848855E-3</v>
      </c>
      <c r="M115" s="145">
        <f>IFERROR(_xll.qlIndexFixing(Index1Y,$H115,TRUE,_xll.ohTrigger(RecalcTrigger,Trigger1Y)),NA())</f>
        <v>-6.721545880824779E-4</v>
      </c>
      <c r="N115" s="144">
        <f>IFERROR(_xll.qlIndexFixing(ONIndex1M,I115,TRUE,_xll.ohTrigger(RecalcTrigger,Trigger1M)),NA())</f>
        <v>-4.309025492807983E-3</v>
      </c>
      <c r="O115" s="44">
        <f>IFERROR(_xll.qlIndexFixing(ONIndex3M,I115,TRUE,_xll.ohTrigger(RecalcTrigger,Trigger3M)),NA())</f>
        <v>-3.1326131423670134E-3</v>
      </c>
      <c r="P115" s="44">
        <f>IFERROR(_xll.qlIndexFixing(ONIndex6M,I115,TRUE,_xll.ohTrigger(RecalcTrigger,Trigger6M)),NA())</f>
        <v>-1.9730735805323363E-3</v>
      </c>
      <c r="Q115" s="145">
        <f>IFERROR(_xll.qlIndexFixing(ONIndex1Y,I115,TRUE,_xll.ohTrigger(RecalcTrigger,Trigger1Y)),NA())</f>
        <v>-7.5615536313744514E-4</v>
      </c>
    </row>
    <row r="116" spans="2:17" x14ac:dyDescent="0.2">
      <c r="B116" s="39" t="s">
        <v>17</v>
      </c>
      <c r="D116" s="42">
        <f>_xll.qlCalendarAdvance(Calendar,$D115,B116,"f",FALSE)</f>
        <v>42710</v>
      </c>
      <c r="E116" s="139">
        <f>_xll.qlInterestRateIndexValueDate(IndexON,D116)</f>
        <v>42710</v>
      </c>
      <c r="F116" s="155">
        <f>IFERROR(_xll.qlIndexFixing(IndexON,D116,TRUE,_xll.ohTrigger(RecalcTrigger,TriggerON)),NA())</f>
        <v>-4.2538586192719663E-3</v>
      </c>
      <c r="H116" s="42">
        <f>_xll.qlCalendarAdvance(Calendar,$H115,B116,"f",FALSE)</f>
        <v>42710</v>
      </c>
      <c r="I116" s="139">
        <f>_xll.qlInterestRateIndexValueDate(Index1M,$H116)</f>
        <v>42712</v>
      </c>
      <c r="J116" s="144">
        <f>IFERROR(_xll.qlIndexFixing(Index1M,$H116,TRUE,_xll.ohTrigger(RecalcTrigger,Trigger1M)),NA())</f>
        <v>-4.3877759454802323E-3</v>
      </c>
      <c r="K116" s="44">
        <f>IFERROR(_xll.qlIndexFixing(Index3M,H116,TRUE,_xll.ohTrigger(RecalcTrigger,Trigger3M)),NA())</f>
        <v>-3.3784605806559398E-3</v>
      </c>
      <c r="L116" s="44">
        <f>IFERROR(_xll.qlIndexFixing(Index6M,$H116,TRUE,_xll.ohTrigger(RecalcTrigger,Trigger6M)),NA())</f>
        <v>-2.1046682598779235E-3</v>
      </c>
      <c r="M116" s="145">
        <f>IFERROR(_xll.qlIndexFixing(Index1Y,$H116,TRUE,_xll.ohTrigger(RecalcTrigger,Trigger1Y)),NA())</f>
        <v>-6.7315103012171456E-4</v>
      </c>
      <c r="N116" s="144">
        <f>IFERROR(_xll.qlIndexFixing(ONIndex1M,I116,TRUE,_xll.ohTrigger(RecalcTrigger,Trigger1M)),NA())</f>
        <v>-4.3134394763200135E-3</v>
      </c>
      <c r="O116" s="44">
        <f>IFERROR(_xll.qlIndexFixing(ONIndex3M,I116,TRUE,_xll.ohTrigger(RecalcTrigger,Trigger3M)),NA())</f>
        <v>-3.1346835154799635E-3</v>
      </c>
      <c r="P116" s="44">
        <f>IFERROR(_xll.qlIndexFixing(ONIndex6M,I116,TRUE,_xll.ohTrigger(RecalcTrigger,Trigger6M)),NA())</f>
        <v>-1.9843541161046474E-3</v>
      </c>
      <c r="Q116" s="145">
        <f>IFERROR(_xll.qlIndexFixing(ONIndex1Y,I116,TRUE,_xll.ohTrigger(RecalcTrigger,Trigger1Y)),NA())</f>
        <v>-7.5584569447340044E-4</v>
      </c>
    </row>
    <row r="117" spans="2:17" x14ac:dyDescent="0.2">
      <c r="B117" s="39" t="s">
        <v>17</v>
      </c>
      <c r="D117" s="42">
        <f>_xll.qlCalendarAdvance(Calendar,$D116,B117,"f",FALSE)</f>
        <v>42711</v>
      </c>
      <c r="E117" s="139">
        <f>_xll.qlInterestRateIndexValueDate(IndexON,D117)</f>
        <v>42711</v>
      </c>
      <c r="F117" s="155">
        <f>IFERROR(_xll.qlIndexFixing(IndexON,D117,TRUE,_xll.ohTrigger(RecalcTrigger,TriggerON)),NA())</f>
        <v>-4.2603919789652167E-3</v>
      </c>
      <c r="H117" s="42">
        <f>_xll.qlCalendarAdvance(Calendar,$H116,B117,"f",FALSE)</f>
        <v>42711</v>
      </c>
      <c r="I117" s="139">
        <f>_xll.qlInterestRateIndexValueDate(Index1M,$H117)</f>
        <v>42713</v>
      </c>
      <c r="J117" s="144">
        <f>IFERROR(_xll.qlIndexFixing(Index1M,$H117,TRUE,_xll.ohTrigger(RecalcTrigger,Trigger1M)),NA())</f>
        <v>-4.3904718052794984E-3</v>
      </c>
      <c r="K117" s="44">
        <f>IFERROR(_xll.qlIndexFixing(Index3M,H117,TRUE,_xll.ohTrigger(RecalcTrigger,Trigger3M)),NA())</f>
        <v>-3.381296779402021E-3</v>
      </c>
      <c r="L117" s="44">
        <f>IFERROR(_xll.qlIndexFixing(Index6M,$H117,TRUE,_xll.ohTrigger(RecalcTrigger,Trigger6M)),NA())</f>
        <v>-2.1062001698280244E-3</v>
      </c>
      <c r="M117" s="145">
        <f>IFERROR(_xll.qlIndexFixing(Index1Y,$H117,TRUE,_xll.ohTrigger(RecalcTrigger,Trigger1Y)),NA())</f>
        <v>-6.762805353491858E-4</v>
      </c>
      <c r="N117" s="144">
        <f>IFERROR(_xll.qlIndexFixing(ONIndex1M,I117,TRUE,_xll.ohTrigger(RecalcTrigger,Trigger1M)),NA())</f>
        <v>-4.3162036523680669E-3</v>
      </c>
      <c r="O117" s="44">
        <f>IFERROR(_xll.qlIndexFixing(ONIndex3M,I117,TRUE,_xll.ohTrigger(RecalcTrigger,Trigger3M)),NA())</f>
        <v>-3.1364245123066681E-3</v>
      </c>
      <c r="P117" s="44">
        <f>IFERROR(_xll.qlIndexFixing(ONIndex6M,I117,TRUE,_xll.ohTrigger(RecalcTrigger,Trigger6M)),NA())</f>
        <v>-1.9898671476559215E-3</v>
      </c>
      <c r="Q117" s="145">
        <f>IFERROR(_xll.qlIndexFixing(ONIndex1Y,I117,TRUE,_xll.ohTrigger(RecalcTrigger,Trigger1Y)),NA())</f>
        <v>-7.5526176340989792E-4</v>
      </c>
    </row>
    <row r="118" spans="2:17" x14ac:dyDescent="0.2">
      <c r="B118" s="39" t="s">
        <v>17</v>
      </c>
      <c r="D118" s="42">
        <f>_xll.qlCalendarAdvance(Calendar,$D117,B118,"f",FALSE)</f>
        <v>42712</v>
      </c>
      <c r="E118" s="139">
        <f>_xll.qlInterestRateIndexValueDate(IndexON,D118)</f>
        <v>42712</v>
      </c>
      <c r="F118" s="155">
        <f>IFERROR(_xll.qlIndexFixing(IndexON,D118,TRUE,_xll.ohTrigger(RecalcTrigger,TriggerON)),NA())</f>
        <v>-4.2672362444395873E-3</v>
      </c>
      <c r="H118" s="42">
        <f>_xll.qlCalendarAdvance(Calendar,$H117,B118,"f",FALSE)</f>
        <v>42712</v>
      </c>
      <c r="I118" s="139">
        <f>_xll.qlInterestRateIndexValueDate(Index1M,$H118)</f>
        <v>42716</v>
      </c>
      <c r="J118" s="144">
        <f>IFERROR(_xll.qlIndexFixing(Index1M,$H118,TRUE,_xll.ohTrigger(RecalcTrigger,Trigger1M)),NA())</f>
        <v>-4.4148771597381457E-3</v>
      </c>
      <c r="K118" s="44">
        <f>IFERROR(_xll.qlIndexFixing(Index3M,H118,TRUE,_xll.ohTrigger(RecalcTrigger,Trigger3M)),NA())</f>
        <v>-3.389325000815921E-3</v>
      </c>
      <c r="L118" s="44">
        <f>IFERROR(_xll.qlIndexFixing(Index6M,$H118,TRUE,_xll.ohTrigger(RecalcTrigger,Trigger6M)),NA())</f>
        <v>-2.1107147283231948E-3</v>
      </c>
      <c r="M118" s="145">
        <f>IFERROR(_xll.qlIndexFixing(Index1Y,$H118,TRUE,_xll.ohTrigger(RecalcTrigger,Trigger1Y)),NA())</f>
        <v>-6.7665393216225498E-4</v>
      </c>
      <c r="N118" s="144">
        <f>IFERROR(_xll.qlIndexFixing(ONIndex1M,I118,TRUE,_xll.ohTrigger(RecalcTrigger,Trigger1M)),NA())</f>
        <v>-4.3193321389578543E-3</v>
      </c>
      <c r="O118" s="44">
        <f>IFERROR(_xll.qlIndexFixing(ONIndex3M,I118,TRUE,_xll.ohTrigger(RecalcTrigger,Trigger3M)),NA())</f>
        <v>-3.1386138959810239E-3</v>
      </c>
      <c r="P118" s="44">
        <f>IFERROR(_xll.qlIndexFixing(ONIndex6M,I118,TRUE,_xll.ohTrigger(RecalcTrigger,Trigger6M)),NA())</f>
        <v>-1.9953027301999882E-3</v>
      </c>
      <c r="Q118" s="145">
        <f>IFERROR(_xll.qlIndexFixing(ONIndex1Y,I118,TRUE,_xll.ohTrigger(RecalcTrigger,Trigger1Y)),NA())</f>
        <v>-7.5441349235649824E-4</v>
      </c>
    </row>
    <row r="119" spans="2:17" x14ac:dyDescent="0.2">
      <c r="B119" s="39" t="s">
        <v>17</v>
      </c>
      <c r="D119" s="42">
        <f>_xll.qlCalendarAdvance(Calendar,$D118,B119,"f",FALSE)</f>
        <v>42713</v>
      </c>
      <c r="E119" s="139">
        <f>_xll.qlInterestRateIndexValueDate(IndexON,D119)</f>
        <v>42713</v>
      </c>
      <c r="F119" s="155">
        <f>IFERROR(_xll.qlIndexFixing(IndexON,D119,TRUE,_xll.ohTrigger(RecalcTrigger,TriggerON)),NA())</f>
        <v>-4.2819468050891984E-3</v>
      </c>
      <c r="H119" s="42">
        <f>_xll.qlCalendarAdvance(Calendar,$H118,B119,"f",FALSE)</f>
        <v>42713</v>
      </c>
      <c r="I119" s="139">
        <f>_xll.qlInterestRateIndexValueDate(Index1M,$H119)</f>
        <v>42717</v>
      </c>
      <c r="J119" s="144">
        <f>IFERROR(_xll.qlIndexFixing(Index1M,$H119,TRUE,_xll.ohTrigger(RecalcTrigger,Trigger1M)),NA())</f>
        <v>-4.4235724477451862E-3</v>
      </c>
      <c r="K119" s="44">
        <f>IFERROR(_xll.qlIndexFixing(Index3M,H119,TRUE,_xll.ohTrigger(RecalcTrigger,Trigger3M)),NA())</f>
        <v>-3.3921838879389377E-3</v>
      </c>
      <c r="L119" s="44">
        <f>IFERROR(_xll.qlIndexFixing(Index6M,$H119,TRUE,_xll.ohTrigger(RecalcTrigger,Trigger6M)),NA())</f>
        <v>-2.1121904906792493E-3</v>
      </c>
      <c r="M119" s="145">
        <f>IFERROR(_xll.qlIndexFixing(Index1Y,$H119,TRUE,_xll.ohTrigger(RecalcTrigger,Trigger1Y)),NA())</f>
        <v>-6.7742126554484262E-4</v>
      </c>
      <c r="N119" s="144">
        <f>IFERROR(_xll.qlIndexFixing(ONIndex1M,I119,TRUE,_xll.ohTrigger(RecalcTrigger,Trigger1M)),NA())</f>
        <v>-4.3228346201429346E-3</v>
      </c>
      <c r="O119" s="44">
        <f>IFERROR(_xll.qlIndexFixing(ONIndex3M,I119,TRUE,_xll.ohTrigger(RecalcTrigger,Trigger3M)),NA())</f>
        <v>-3.1412628149452004E-3</v>
      </c>
      <c r="P119" s="44">
        <f>IFERROR(_xll.qlIndexFixing(ONIndex6M,I119,TRUE,_xll.ohTrigger(RecalcTrigger,Trigger6M)),NA())</f>
        <v>-2.0006579626175025E-3</v>
      </c>
      <c r="Q119" s="145">
        <f>IFERROR(_xll.qlIndexFixing(ONIndex1Y,I119,TRUE,_xll.ohTrigger(RecalcTrigger,Trigger1Y)),NA())</f>
        <v>-7.5329597575723994E-4</v>
      </c>
    </row>
    <row r="120" spans="2:17" x14ac:dyDescent="0.2">
      <c r="B120" s="39" t="s">
        <v>17</v>
      </c>
      <c r="D120" s="42">
        <f>_xll.qlCalendarAdvance(Calendar,$D119,B120,"f",FALSE)</f>
        <v>42716</v>
      </c>
      <c r="E120" s="139">
        <f>_xll.qlInterestRateIndexValueDate(IndexON,D120)</f>
        <v>42716</v>
      </c>
      <c r="F120" s="155">
        <f>IFERROR(_xll.qlIndexFixing(IndexON,D120,TRUE,_xll.ohTrigger(RecalcTrigger,TriggerON)),NA())</f>
        <v>-4.2978687997718978E-3</v>
      </c>
      <c r="H120" s="42">
        <f>_xll.qlCalendarAdvance(Calendar,$H119,B120,"f",FALSE)</f>
        <v>42716</v>
      </c>
      <c r="I120" s="139">
        <f>_xll.qlInterestRateIndexValueDate(Index1M,$H120)</f>
        <v>42718</v>
      </c>
      <c r="J120" s="144">
        <f>IFERROR(_xll.qlIndexFixing(Index1M,$H120,TRUE,_xll.ohTrigger(RecalcTrigger,Trigger1M)),NA())</f>
        <v>-4.4429888196758941E-3</v>
      </c>
      <c r="K120" s="44">
        <f>IFERROR(_xll.qlIndexFixing(Index3M,H120,TRUE,_xll.ohTrigger(RecalcTrigger,Trigger3M)),NA())</f>
        <v>-3.3947912779783707E-3</v>
      </c>
      <c r="L120" s="44">
        <f>IFERROR(_xll.qlIndexFixing(Index6M,$H120,TRUE,_xll.ohTrigger(RecalcTrigger,Trigger6M)),NA())</f>
        <v>-2.1136507001574168E-3</v>
      </c>
      <c r="M120" s="145">
        <f>IFERROR(_xll.qlIndexFixing(Index1Y,$H120,TRUE,_xll.ohTrigger(RecalcTrigger,Trigger1Y)),NA())</f>
        <v>-6.7815027434096691E-4</v>
      </c>
      <c r="N120" s="144">
        <f>IFERROR(_xll.qlIndexFixing(ONIndex1M,I120,TRUE,_xll.ohTrigger(RecalcTrigger,Trigger1M)),NA())</f>
        <v>-4.3310825451525758E-3</v>
      </c>
      <c r="O120" s="44">
        <f>IFERROR(_xll.qlIndexFixing(ONIndex3M,I120,TRUE,_xll.ohTrigger(RecalcTrigger,Trigger3M)),NA())</f>
        <v>-3.1481206497518954E-3</v>
      </c>
      <c r="P120" s="44">
        <f>IFERROR(_xll.qlIndexFixing(ONIndex6M,I120,TRUE,_xll.ohTrigger(RecalcTrigger,Trigger6M)),NA())</f>
        <v>-2.0110748549662105E-3</v>
      </c>
      <c r="Q120" s="145">
        <f>IFERROR(_xll.qlIndexFixing(ONIndex1Y,I120,TRUE,_xll.ohTrigger(RecalcTrigger,Trigger1Y)),NA())</f>
        <v>-7.5013736675622056E-4</v>
      </c>
    </row>
    <row r="121" spans="2:17" x14ac:dyDescent="0.2">
      <c r="B121" s="39" t="s">
        <v>17</v>
      </c>
      <c r="D121" s="42">
        <f>_xll.qlCalendarAdvance(Calendar,$D120,B121,"f",FALSE)</f>
        <v>42717</v>
      </c>
      <c r="E121" s="139">
        <f>_xll.qlInterestRateIndexValueDate(IndexON,D121)</f>
        <v>42717</v>
      </c>
      <c r="F121" s="155">
        <f>IFERROR(_xll.qlIndexFixing(IndexON,D121,TRUE,_xll.ohTrigger(RecalcTrigger,TriggerON)),NA())</f>
        <v>-4.3063774212193096E-3</v>
      </c>
      <c r="H121" s="42">
        <f>_xll.qlCalendarAdvance(Calendar,$H120,B121,"f",FALSE)</f>
        <v>42717</v>
      </c>
      <c r="I121" s="139">
        <f>_xll.qlInterestRateIndexValueDate(Index1M,$H121)</f>
        <v>42719</v>
      </c>
      <c r="J121" s="144">
        <f>IFERROR(_xll.qlIndexFixing(Index1M,$H121,TRUE,_xll.ohTrigger(RecalcTrigger,Trigger1M)),NA())</f>
        <v>-4.4469064455765484E-3</v>
      </c>
      <c r="K121" s="44">
        <f>IFERROR(_xll.qlIndexFixing(Index3M,H121,TRUE,_xll.ohTrigger(RecalcTrigger,Trigger3M)),NA())</f>
        <v>-3.3973527966364436E-3</v>
      </c>
      <c r="L121" s="44">
        <f>IFERROR(_xll.qlIndexFixing(Index6M,$H121,TRUE,_xll.ohTrigger(RecalcTrigger,Trigger6M)),NA())</f>
        <v>-2.1150947575958785E-3</v>
      </c>
      <c r="M121" s="145">
        <f>IFERROR(_xll.qlIndexFixing(Index1Y,$H121,TRUE,_xll.ohTrigger(RecalcTrigger,Trigger1Y)),NA())</f>
        <v>-6.7884352593802657E-4</v>
      </c>
      <c r="N121" s="144">
        <f>IFERROR(_xll.qlIndexFixing(ONIndex1M,I121,TRUE,_xll.ohTrigger(RecalcTrigger,Trigger1M)),NA())</f>
        <v>-4.340778176263882E-3</v>
      </c>
      <c r="O121" s="44">
        <f>IFERROR(_xll.qlIndexFixing(ONIndex3M,I121,TRUE,_xll.ohTrigger(RecalcTrigger,Trigger3M)),NA())</f>
        <v>-3.1566768137825107E-3</v>
      </c>
      <c r="P121" s="44">
        <f>IFERROR(_xll.qlIndexFixing(ONIndex6M,I121,TRUE,_xll.ohTrigger(RecalcTrigger,Trigger6M)),NA())</f>
        <v>-2.0212173733913374E-3</v>
      </c>
      <c r="Q121" s="145">
        <f>IFERROR(_xll.qlIndexFixing(ONIndex1Y,I121,TRUE,_xll.ohTrigger(RecalcTrigger,Trigger1Y)),NA())</f>
        <v>-7.4603534330197618E-4</v>
      </c>
    </row>
    <row r="122" spans="2:17" x14ac:dyDescent="0.2">
      <c r="B122" s="39" t="s">
        <v>17</v>
      </c>
      <c r="D122" s="42">
        <f>_xll.qlCalendarAdvance(Calendar,$D121,B122,"f",FALSE)</f>
        <v>42718</v>
      </c>
      <c r="E122" s="139">
        <f>_xll.qlInterestRateIndexValueDate(IndexON,D122)</f>
        <v>42718</v>
      </c>
      <c r="F122" s="155">
        <f>IFERROR(_xll.qlIndexFixing(IndexON,D122,TRUE,_xll.ohTrigger(RecalcTrigger,TriggerON)),NA())</f>
        <v>-4.3151618006032066E-3</v>
      </c>
      <c r="H122" s="42">
        <f>_xll.qlCalendarAdvance(Calendar,$H121,B122,"f",FALSE)</f>
        <v>42718</v>
      </c>
      <c r="I122" s="139">
        <f>_xll.qlInterestRateIndexValueDate(Index1M,$H122)</f>
        <v>42720</v>
      </c>
      <c r="J122" s="144">
        <f>IFERROR(_xll.qlIndexFixing(Index1M,$H122,TRUE,_xll.ohTrigger(RecalcTrigger,Trigger1M)),NA())</f>
        <v>-4.4509622091176886E-3</v>
      </c>
      <c r="K122" s="44">
        <f>IFERROR(_xll.qlIndexFixing(Index3M,H122,TRUE,_xll.ohTrigger(RecalcTrigger,Trigger3M)),NA())</f>
        <v>-3.3998683204679025E-3</v>
      </c>
      <c r="L122" s="44">
        <f>IFERROR(_xll.qlIndexFixing(Index6M,$H122,TRUE,_xll.ohTrigger(RecalcTrigger,Trigger6M)),NA())</f>
        <v>-2.1165220674488243E-3</v>
      </c>
      <c r="M122" s="145">
        <f>IFERROR(_xll.qlIndexFixing(Index1Y,$H122,TRUE,_xll.ohTrigger(RecalcTrigger,Trigger1Y)),NA())</f>
        <v>-6.8111531361019807E-4</v>
      </c>
      <c r="N122" s="144">
        <f>IFERROR(_xll.qlIndexFixing(ONIndex1M,I122,TRUE,_xll.ohTrigger(RecalcTrigger,Trigger1M)),NA())</f>
        <v>-4.3462958943862873E-3</v>
      </c>
      <c r="O122" s="44">
        <f>IFERROR(_xll.qlIndexFixing(ONIndex3M,I122,TRUE,_xll.ohTrigger(RecalcTrigger,Trigger3M)),NA())</f>
        <v>-3.1617906368275328E-3</v>
      </c>
      <c r="P122" s="44">
        <f>IFERROR(_xll.qlIndexFixing(ONIndex6M,I122,TRUE,_xll.ohTrigger(RecalcTrigger,Trigger6M)),NA())</f>
        <v>-2.0261273413835212E-3</v>
      </c>
      <c r="Q122" s="145">
        <f>IFERROR(_xll.qlIndexFixing(ONIndex1Y,I122,TRUE,_xll.ohTrigger(RecalcTrigger,Trigger1Y)),NA())</f>
        <v>-7.4349801571393925E-4</v>
      </c>
    </row>
    <row r="123" spans="2:17" x14ac:dyDescent="0.2">
      <c r="B123" s="39" t="s">
        <v>17</v>
      </c>
      <c r="D123" s="42">
        <f>_xll.qlCalendarAdvance(Calendar,$D122,B123,"f",FALSE)</f>
        <v>42719</v>
      </c>
      <c r="E123" s="139">
        <f>_xll.qlInterestRateIndexValueDate(IndexON,D123)</f>
        <v>42719</v>
      </c>
      <c r="F123" s="155">
        <f>IFERROR(_xll.qlIndexFixing(IndexON,D123,TRUE,_xll.ohTrigger(RecalcTrigger,TriggerON)),NA())</f>
        <v>-4.3239091568425536E-3</v>
      </c>
      <c r="H123" s="42">
        <f>_xll.qlCalendarAdvance(Calendar,$H122,B123,"f",FALSE)</f>
        <v>42719</v>
      </c>
      <c r="I123" s="139">
        <f>_xll.qlInterestRateIndexValueDate(Index1M,$H123)</f>
        <v>42723</v>
      </c>
      <c r="J123" s="144">
        <f>IFERROR(_xll.qlIndexFixing(Index1M,$H123,TRUE,_xll.ohTrigger(RecalcTrigger,Trigger1M)),NA())</f>
        <v>-4.4797070048291183E-3</v>
      </c>
      <c r="K123" s="44">
        <f>IFERROR(_xll.qlIndexFixing(Index3M,H123,TRUE,_xll.ohTrigger(RecalcTrigger,Trigger3M)),NA())</f>
        <v>-3.4066592168178469E-3</v>
      </c>
      <c r="L123" s="44">
        <f>IFERROR(_xll.qlIndexFixing(Index6M,$H123,TRUE,_xll.ohTrigger(RecalcTrigger,Trigger6M)),NA())</f>
        <v>-2.1206976102541883E-3</v>
      </c>
      <c r="M123" s="145">
        <f>IFERROR(_xll.qlIndexFixing(Index1Y,$H123,TRUE,_xll.ohTrigger(RecalcTrigger,Trigger1Y)),NA())</f>
        <v>-6.8131133324798128E-4</v>
      </c>
      <c r="N123" s="144">
        <f>IFERROR(_xll.qlIndexFixing(ONIndex1M,I123,TRUE,_xll.ohTrigger(RecalcTrigger,Trigger1M)),NA())</f>
        <v>-4.3522457126243808E-3</v>
      </c>
      <c r="O123" s="44">
        <f>IFERROR(_xll.qlIndexFixing(ONIndex3M,I123,TRUE,_xll.ohTrigger(RecalcTrigger,Trigger3M)),NA())</f>
        <v>-3.1674308860951683E-3</v>
      </c>
      <c r="P123" s="44">
        <f>IFERROR(_xll.qlIndexFixing(ONIndex6M,I123,TRUE,_xll.ohTrigger(RecalcTrigger,Trigger6M)),NA())</f>
        <v>-2.0309395534923169E-3</v>
      </c>
      <c r="Q123" s="145">
        <f>IFERROR(_xll.qlIndexFixing(ONIndex1Y,I123,TRUE,_xll.ohTrigger(RecalcTrigger,Trigger1Y)),NA())</f>
        <v>-7.4066200940414717E-4</v>
      </c>
    </row>
    <row r="124" spans="2:17" x14ac:dyDescent="0.2">
      <c r="B124" s="39" t="s">
        <v>17</v>
      </c>
      <c r="D124" s="42">
        <f>_xll.qlCalendarAdvance(Calendar,$D123,B124,"f",FALSE)</f>
        <v>42720</v>
      </c>
      <c r="E124" s="139">
        <f>_xll.qlInterestRateIndexValueDate(IndexON,D124)</f>
        <v>42720</v>
      </c>
      <c r="F124" s="155">
        <f>IFERROR(_xll.qlIndexFixing(IndexON,D124,TRUE,_xll.ohTrigger(RecalcTrigger,TriggerON)),NA())</f>
        <v>-4.3409474609967802E-3</v>
      </c>
      <c r="H124" s="42">
        <f>_xll.qlCalendarAdvance(Calendar,$H123,B124,"f",FALSE)</f>
        <v>42720</v>
      </c>
      <c r="I124" s="139">
        <f>_xll.qlInterestRateIndexValueDate(Index1M,$H124)</f>
        <v>42724</v>
      </c>
      <c r="J124" s="144">
        <f>IFERROR(_xll.qlIndexFixing(Index1M,$H124,TRUE,_xll.ohTrigger(RecalcTrigger,Trigger1M)),NA())</f>
        <v>-4.4894498275428784E-3</v>
      </c>
      <c r="K124" s="44">
        <f>IFERROR(_xll.qlIndexFixing(Index3M,H124,TRUE,_xll.ohTrigger(RecalcTrigger,Trigger3M)),NA())</f>
        <v>-3.4094666951416386E-3</v>
      </c>
      <c r="L124" s="44">
        <f>IFERROR(_xll.qlIndexFixing(Index6M,$H124,TRUE,_xll.ohTrigger(RecalcTrigger,Trigger6M)),NA())</f>
        <v>-2.1220520465994662E-3</v>
      </c>
      <c r="M124" s="145">
        <f>IFERROR(_xll.qlIndexFixing(Index1Y,$H124,TRUE,_xll.ohTrigger(RecalcTrigger,Trigger1Y)),NA())</f>
        <v>-6.8186533483439527E-4</v>
      </c>
      <c r="N124" s="144">
        <f>IFERROR(_xll.qlIndexFixing(ONIndex1M,I124,TRUE,_xll.ohTrigger(RecalcTrigger,Trigger1M)),NA())</f>
        <v>-4.3586373151116575E-3</v>
      </c>
      <c r="O124" s="44">
        <f>IFERROR(_xll.qlIndexFixing(ONIndex3M,I124,TRUE,_xll.ohTrigger(RecalcTrigger,Trigger3M)),NA())</f>
        <v>-3.1736087100275867E-3</v>
      </c>
      <c r="P124" s="44">
        <f>IFERROR(_xll.qlIndexFixing(ONIndex6M,I124,TRUE,_xll.ohTrigger(RecalcTrigger,Trigger6M)),NA())</f>
        <v>-2.0356511088781559E-3</v>
      </c>
      <c r="Q124" s="145">
        <f>IFERROR(_xll.qlIndexFixing(ONIndex1Y,I124,TRUE,_xll.ohTrigger(RecalcTrigger,Trigger1Y)),NA())</f>
        <v>-7.3752241853686229E-4</v>
      </c>
    </row>
    <row r="125" spans="2:17" x14ac:dyDescent="0.2">
      <c r="B125" s="39" t="s">
        <v>17</v>
      </c>
      <c r="D125" s="42">
        <f>_xll.qlCalendarAdvance(Calendar,$D124,B125,"f",FALSE)</f>
        <v>42723</v>
      </c>
      <c r="E125" s="139">
        <f>_xll.qlInterestRateIndexValueDate(IndexON,D125)</f>
        <v>42723</v>
      </c>
      <c r="F125" s="155">
        <f>IFERROR(_xll.qlIndexFixing(IndexON,D125,TRUE,_xll.ohTrigger(RecalcTrigger,TriggerON)),NA())</f>
        <v>-4.3576661781008497E-3</v>
      </c>
      <c r="H125" s="42">
        <f>_xll.qlCalendarAdvance(Calendar,$H124,B125,"f",FALSE)</f>
        <v>42723</v>
      </c>
      <c r="I125" s="139">
        <f>_xll.qlInterestRateIndexValueDate(Index1M,$H125)</f>
        <v>42725</v>
      </c>
      <c r="J125" s="144">
        <f>IFERROR(_xll.qlIndexFixing(Index1M,$H125,TRUE,_xll.ohTrigger(RecalcTrigger,Trigger1M)),NA())</f>
        <v>-4.5087184816970036E-3</v>
      </c>
      <c r="K125" s="44">
        <f>IFERROR(_xll.qlIndexFixing(Index3M,H125,TRUE,_xll.ohTrigger(RecalcTrigger,Trigger3M)),NA())</f>
        <v>-3.4117490896821145E-3</v>
      </c>
      <c r="L125" s="44">
        <f>IFERROR(_xll.qlIndexFixing(Index6M,$H125,TRUE,_xll.ohTrigger(RecalcTrigger,Trigger6M)),NA())</f>
        <v>-2.1233868118518576E-3</v>
      </c>
      <c r="M125" s="145">
        <f>IFERROR(_xll.qlIndexFixing(Index1Y,$H125,TRUE,_xll.ohTrigger(RecalcTrigger,Trigger1Y)),NA())</f>
        <v>-6.8239959866067072E-4</v>
      </c>
      <c r="N125" s="144">
        <f>IFERROR(_xll.qlIndexFixing(ONIndex1M,I125,TRUE,_xll.ohTrigger(RecalcTrigger,Trigger1M)),NA())</f>
        <v>-4.3768301588831271E-3</v>
      </c>
      <c r="O125" s="44">
        <f>IFERROR(_xll.qlIndexFixing(ONIndex3M,I125,TRUE,_xll.ohTrigger(RecalcTrigger,Trigger3M)),NA())</f>
        <v>-3.1917962442862269E-3</v>
      </c>
      <c r="P125" s="44">
        <f>IFERROR(_xll.qlIndexFixing(ONIndex6M,I125,TRUE,_xll.ohTrigger(RecalcTrigger,Trigger6M)),NA())</f>
        <v>-2.0468838724174709E-3</v>
      </c>
      <c r="Q125" s="145">
        <f>IFERROR(_xll.qlIndexFixing(ONIndex1Y,I125,TRUE,_xll.ohTrigger(RecalcTrigger,Trigger1Y)),NA())</f>
        <v>-7.2811038661302341E-4</v>
      </c>
    </row>
    <row r="126" spans="2:17" x14ac:dyDescent="0.2">
      <c r="B126" s="39" t="s">
        <v>17</v>
      </c>
      <c r="D126" s="42">
        <f>_xll.qlCalendarAdvance(Calendar,$D125,B126,"f",FALSE)</f>
        <v>42724</v>
      </c>
      <c r="E126" s="139">
        <f>_xll.qlInterestRateIndexValueDate(IndexON,D126)</f>
        <v>42724</v>
      </c>
      <c r="F126" s="155">
        <f>IFERROR(_xll.qlIndexFixing(IndexON,D126,TRUE,_xll.ohTrigger(RecalcTrigger,TriggerON)),NA())</f>
        <v>-4.3657771187000094E-3</v>
      </c>
      <c r="H126" s="42">
        <f>_xll.qlCalendarAdvance(Calendar,$H125,B126,"f",FALSE)</f>
        <v>42724</v>
      </c>
      <c r="I126" s="139">
        <f>_xll.qlInterestRateIndexValueDate(Index1M,$H126)</f>
        <v>42726</v>
      </c>
      <c r="J126" s="144">
        <f>IFERROR(_xll.qlIndexFixing(Index1M,$H126,TRUE,_xll.ohTrigger(RecalcTrigger,Trigger1M)),NA())</f>
        <v>-4.5136628239804411E-3</v>
      </c>
      <c r="K126" s="44">
        <f>IFERROR(_xll.qlIndexFixing(Index3M,H126,TRUE,_xll.ohTrigger(RecalcTrigger,Trigger3M)),NA())</f>
        <v>-3.413983966639389E-3</v>
      </c>
      <c r="L126" s="44">
        <f>IFERROR(_xll.qlIndexFixing(Index6M,$H126,TRUE,_xll.ohTrigger(RecalcTrigger,Trigger6M)),NA())</f>
        <v>-2.1247013321532586E-3</v>
      </c>
      <c r="M126" s="145">
        <f>IFERROR(_xll.qlIndexFixing(Index1Y,$H126,TRUE,_xll.ohTrigger(RecalcTrigger,Trigger1Y)),NA())</f>
        <v>-6.8291689715764038E-4</v>
      </c>
      <c r="N126" s="144">
        <f>IFERROR(_xll.qlIndexFixing(ONIndex1M,I126,TRUE,_xll.ohTrigger(RecalcTrigger,Trigger1M)),NA())</f>
        <v>-4.3975610413538035E-3</v>
      </c>
      <c r="O126" s="44">
        <f>IFERROR(_xll.qlIndexFixing(ONIndex3M,I126,TRUE,_xll.ohTrigger(RecalcTrigger,Trigger3M)),NA())</f>
        <v>-3.2129516486945064E-3</v>
      </c>
      <c r="P126" s="44">
        <f>IFERROR(_xll.qlIndexFixing(ONIndex6M,I126,TRUE,_xll.ohTrigger(RecalcTrigger,Trigger6M)),NA())</f>
        <v>-2.0575974997427693E-3</v>
      </c>
      <c r="Q126" s="145">
        <f>IFERROR(_xll.qlIndexFixing(ONIndex1Y,I126,TRUE,_xll.ohTrigger(RecalcTrigger,Trigger1Y)),NA())</f>
        <v>-7.1709900289818052E-4</v>
      </c>
    </row>
    <row r="127" spans="2:17" x14ac:dyDescent="0.2">
      <c r="B127" s="39" t="s">
        <v>17</v>
      </c>
      <c r="D127" s="42">
        <f>_xll.qlCalendarAdvance(Calendar,$D126,B127,"f",FALSE)</f>
        <v>42725</v>
      </c>
      <c r="E127" s="139">
        <f>_xll.qlInterestRateIndexValueDate(IndexON,D127)</f>
        <v>42725</v>
      </c>
      <c r="F127" s="155">
        <f>IFERROR(_xll.qlIndexFixing(IndexON,D127,TRUE,_xll.ohTrigger(RecalcTrigger,TriggerON)),NA())</f>
        <v>-4.373748648096587E-3</v>
      </c>
      <c r="H127" s="42">
        <f>_xll.qlCalendarAdvance(Calendar,$H126,B127,"f",FALSE)</f>
        <v>42725</v>
      </c>
      <c r="I127" s="139">
        <f>_xll.qlInterestRateIndexValueDate(Index1M,$H127)</f>
        <v>42727</v>
      </c>
      <c r="J127" s="144">
        <f>IFERROR(_xll.qlIndexFixing(Index1M,$H127,TRUE,_xll.ohTrigger(RecalcTrigger,Trigger1M)),NA())</f>
        <v>-4.5187183564427396E-3</v>
      </c>
      <c r="K127" s="44">
        <f>IFERROR(_xll.qlIndexFixing(Index3M,H127,TRUE,_xll.ohTrigger(RecalcTrigger,Trigger3M)),NA())</f>
        <v>-3.416170941874519E-3</v>
      </c>
      <c r="L127" s="44">
        <f>IFERROR(_xll.qlIndexFixing(Index6M,$H127,TRUE,_xll.ohTrigger(RecalcTrigger,Trigger6M)),NA())</f>
        <v>-2.1259950372615739E-3</v>
      </c>
      <c r="M127" s="145">
        <f>IFERROR(_xll.qlIndexFixing(Index1Y,$H127,TRUE,_xll.ohTrigger(RecalcTrigger,Trigger1Y)),NA())</f>
        <v>-6.8580605994886723E-4</v>
      </c>
      <c r="N127" s="144">
        <f>IFERROR(_xll.qlIndexFixing(ONIndex1M,I127,TRUE,_xll.ohTrigger(RecalcTrigger,Trigger1M)),NA())</f>
        <v>-4.4068067188174354E-3</v>
      </c>
      <c r="O127" s="44">
        <f>IFERROR(_xll.qlIndexFixing(ONIndex3M,I127,TRUE,_xll.ohTrigger(RecalcTrigger,Trigger3M)),NA())</f>
        <v>-3.2225890394199652E-3</v>
      </c>
      <c r="P127" s="44">
        <f>IFERROR(_xll.qlIndexFixing(ONIndex6M,I127,TRUE,_xll.ohTrigger(RecalcTrigger,Trigger6M)),NA())</f>
        <v>-2.0616441939225183E-3</v>
      </c>
      <c r="Q127" s="145">
        <f>IFERROR(_xll.qlIndexFixing(ONIndex1Y,I127,TRUE,_xll.ohTrigger(RecalcTrigger,Trigger1Y)),NA())</f>
        <v>-7.1203488833049278E-4</v>
      </c>
    </row>
    <row r="128" spans="2:17" x14ac:dyDescent="0.2">
      <c r="B128" s="39" t="s">
        <v>17</v>
      </c>
      <c r="D128" s="42">
        <f>_xll.qlCalendarAdvance(Calendar,$D127,B128,"f",FALSE)</f>
        <v>42726</v>
      </c>
      <c r="E128" s="139">
        <f>_xll.qlInterestRateIndexValueDate(IndexON,D128)</f>
        <v>42726</v>
      </c>
      <c r="F128" s="155">
        <f>IFERROR(_xll.qlIndexFixing(IndexON,D128,TRUE,_xll.ohTrigger(RecalcTrigger,TriggerON)),NA())</f>
        <v>-4.3815767234844927E-3</v>
      </c>
      <c r="H128" s="42">
        <f>_xll.qlCalendarAdvance(Calendar,$H127,B128,"f",FALSE)</f>
        <v>42726</v>
      </c>
      <c r="I128" s="139">
        <f>_xll.qlInterestRateIndexValueDate(Index1M,$H128)</f>
        <v>42731</v>
      </c>
      <c r="J128" s="144">
        <f>IFERROR(_xll.qlIndexFixing(Index1M,$H128,TRUE,_xll.ohTrigger(RecalcTrigger,Trigger1M)),NA())</f>
        <v>-4.5565833848587051E-3</v>
      </c>
      <c r="K128" s="44">
        <f>IFERROR(_xll.qlIndexFixing(Index3M,H128,TRUE,_xll.ohTrigger(RecalcTrigger,Trigger3M)),NA())</f>
        <v>-3.4244308393351908E-3</v>
      </c>
      <c r="L128" s="44">
        <f>IFERROR(_xll.qlIndexFixing(Index6M,$H128,TRUE,_xll.ohTrigger(RecalcTrigger,Trigger6M)),NA())</f>
        <v>-2.1309504274164919E-3</v>
      </c>
      <c r="M128" s="145">
        <f>IFERROR(_xll.qlIndexFixing(Index1Y,$H128,TRUE,_xll.ohTrigger(RecalcTrigger,Trigger1Y)),NA())</f>
        <v>-6.8534799543386456E-4</v>
      </c>
      <c r="N128" s="144">
        <f>IFERROR(_xll.qlIndexFixing(ONIndex1M,I128,TRUE,_xll.ohTrigger(RecalcTrigger,Trigger1M)),NA())</f>
        <v>-4.4165619703040448E-3</v>
      </c>
      <c r="O128" s="44">
        <f>IFERROR(_xll.qlIndexFixing(ONIndex3M,I128,TRUE,_xll.ohTrigger(RecalcTrigger,Trigger3M)),NA())</f>
        <v>-3.2328420443050732E-3</v>
      </c>
      <c r="P128" s="44">
        <f>IFERROR(_xll.qlIndexFixing(ONIndex6M,I128,TRUE,_xll.ohTrigger(RecalcTrigger,Trigger6M)),NA())</f>
        <v>-2.065569924463162E-3</v>
      </c>
      <c r="Q128" s="145">
        <f>IFERROR(_xll.qlIndexFixing(ONIndex1Y,I128,TRUE,_xll.ohTrigger(RecalcTrigger,Trigger1Y)),NA())</f>
        <v>-7.0663285047345425E-4</v>
      </c>
    </row>
    <row r="129" spans="2:17" x14ac:dyDescent="0.2">
      <c r="B129" s="39" t="s">
        <v>17</v>
      </c>
      <c r="D129" s="42">
        <f>_xll.qlCalendarAdvance(Calendar,$D128,B129,"f",FALSE)</f>
        <v>42727</v>
      </c>
      <c r="E129" s="139">
        <f>_xll.qlInterestRateIndexValueDate(IndexON,D129)</f>
        <v>42727</v>
      </c>
      <c r="F129" s="155">
        <f>IFERROR(_xll.qlIndexFixing(IndexON,D129,TRUE,_xll.ohTrigger(RecalcTrigger,TriggerON)),NA())</f>
        <v>-4.4003135871351073E-3</v>
      </c>
      <c r="H129" s="42">
        <f>_xll.qlCalendarAdvance(Calendar,$H128,B129,"f",FALSE)</f>
        <v>42727</v>
      </c>
      <c r="I129" s="139">
        <f>_xll.qlInterestRateIndexValueDate(Index1M,$H129)</f>
        <v>42732</v>
      </c>
      <c r="J129" s="144">
        <f>IFERROR(_xll.qlIndexFixing(Index1M,$H129,TRUE,_xll.ohTrigger(RecalcTrigger,Trigger1M)),NA())</f>
        <v>-4.5723896195500177E-3</v>
      </c>
      <c r="K129" s="44">
        <f>IFERROR(_xll.qlIndexFixing(Index3M,H129,TRUE,_xll.ohTrigger(RecalcTrigger,Trigger3M)),NA())</f>
        <v>-3.4263712404061231E-3</v>
      </c>
      <c r="L129" s="44">
        <f>IFERROR(_xll.qlIndexFixing(Index6M,$H129,TRUE,_xll.ohTrigger(RecalcTrigger,Trigger6M)),NA())</f>
        <v>-2.1321316294258827E-3</v>
      </c>
      <c r="M129" s="145">
        <f>IFERROR(_xll.qlIndexFixing(Index1Y,$H129,TRUE,_xll.ohTrigger(RecalcTrigger,Trigger1Y)),NA())</f>
        <v>-6.8582336352286655E-4</v>
      </c>
      <c r="N129" s="144">
        <f>IFERROR(_xll.qlIndexFixing(ONIndex1M,I129,TRUE,_xll.ohTrigger(RecalcTrigger,Trigger1M)),NA())</f>
        <v>-4.4377647680748922E-3</v>
      </c>
      <c r="O129" s="44">
        <f>IFERROR(_xll.qlIndexFixing(ONIndex3M,I129,TRUE,_xll.ohTrigger(RecalcTrigger,Trigger3M)),NA())</f>
        <v>-3.2554264046202874E-3</v>
      </c>
      <c r="P129" s="44">
        <f>IFERROR(_xll.qlIndexFixing(ONIndex6M,I129,TRUE,_xll.ohTrigger(RecalcTrigger,Trigger6M)),NA())</f>
        <v>-2.0729917317519053E-3</v>
      </c>
      <c r="Q129" s="145">
        <f>IFERROR(_xll.qlIndexFixing(ONIndex1Y,I129,TRUE,_xll.ohTrigger(RecalcTrigger,Trigger1Y)),NA())</f>
        <v>-6.9467649495447148E-4</v>
      </c>
    </row>
    <row r="130" spans="2:17" x14ac:dyDescent="0.2">
      <c r="B130" s="39" t="s">
        <v>17</v>
      </c>
      <c r="D130" s="42">
        <f>_xll.qlCalendarAdvance(Calendar,$D129,B130,"f",FALSE)</f>
        <v>42731</v>
      </c>
      <c r="E130" s="139">
        <f>_xll.qlInterestRateIndexValueDate(IndexON,D130)</f>
        <v>42731</v>
      </c>
      <c r="F130" s="155">
        <f>IFERROR(_xll.qlIndexFixing(IndexON,D130,TRUE,_xll.ohTrigger(RecalcTrigger,TriggerON)),NA())</f>
        <v>-4.4184237933997395E-3</v>
      </c>
      <c r="H130" s="42">
        <f>_xll.qlCalendarAdvance(Calendar,$H129,B130,"f",FALSE)</f>
        <v>42731</v>
      </c>
      <c r="I130" s="139">
        <f>_xll.qlInterestRateIndexValueDate(Index1M,$H130)</f>
        <v>42733</v>
      </c>
      <c r="J130" s="144">
        <f>IFERROR(_xll.qlIndexFixing(Index1M,$H130,TRUE,_xll.ohTrigger(RecalcTrigger,Trigger1M)),NA())</f>
        <v>-4.5776201204406064E-3</v>
      </c>
      <c r="K130" s="44">
        <f>IFERROR(_xll.qlIndexFixing(Index3M,H130,TRUE,_xll.ohTrigger(RecalcTrigger,Trigger3M)),NA())</f>
        <v>-3.428260652844628E-3</v>
      </c>
      <c r="L130" s="44">
        <f>IFERROR(_xll.qlIndexFixing(Index6M,$H130,TRUE,_xll.ohTrigger(RecalcTrigger,Trigger6M)),NA())</f>
        <v>-2.1332886706893418E-3</v>
      </c>
      <c r="M130" s="145">
        <f>IFERROR(_xll.qlIndexFixing(Index1Y,$H130,TRUE,_xll.ohTrigger(RecalcTrigger,Trigger1Y)),NA())</f>
        <v>-6.8630199356016898E-4</v>
      </c>
      <c r="N130" s="144">
        <f>IFERROR(_xll.qlIndexFixing(ONIndex1M,I130,TRUE,_xll.ohTrigger(RecalcTrigger,Trigger1M)),NA())</f>
        <v>-4.4608723995898103E-3</v>
      </c>
      <c r="O130" s="44">
        <f>IFERROR(_xll.qlIndexFixing(ONIndex3M,I130,TRUE,_xll.ohTrigger(RecalcTrigger,Trigger3M)),NA())</f>
        <v>-3.2802331737258328E-3</v>
      </c>
      <c r="P130" s="44">
        <f>IFERROR(_xll.qlIndexFixing(ONIndex6M,I130,TRUE,_xll.ohTrigger(RecalcTrigger,Trigger6M)),NA())</f>
        <v>-2.0800051912850392E-3</v>
      </c>
      <c r="Q130" s="145">
        <f>IFERROR(_xll.qlIndexFixing(ONIndex1Y,I130,TRUE,_xll.ohTrigger(RecalcTrigger,Trigger1Y)),NA())</f>
        <v>-6.8154735311409809E-4</v>
      </c>
    </row>
    <row r="131" spans="2:17" x14ac:dyDescent="0.2">
      <c r="B131" s="39" t="s">
        <v>17</v>
      </c>
      <c r="D131" s="42">
        <f>_xll.qlCalendarAdvance(Calendar,$D130,B131,"f",FALSE)</f>
        <v>42732</v>
      </c>
      <c r="E131" s="139">
        <f>_xll.qlInterestRateIndexValueDate(IndexON,D131)</f>
        <v>42732</v>
      </c>
      <c r="F131" s="155">
        <f>IFERROR(_xll.qlIndexFixing(IndexON,D131,TRUE,_xll.ohTrigger(RecalcTrigger,TriggerON)),NA())</f>
        <v>-4.425306246886862E-3</v>
      </c>
      <c r="H131" s="42">
        <f>_xll.qlCalendarAdvance(Calendar,$H130,B131,"f",FALSE)</f>
        <v>42732</v>
      </c>
      <c r="I131" s="139">
        <f>_xll.qlInterestRateIndexValueDate(Index1M,$H131)</f>
        <v>42734</v>
      </c>
      <c r="J131" s="144">
        <f>IFERROR(_xll.qlIndexFixing(Index1M,$H131,TRUE,_xll.ohTrigger(RecalcTrigger,Trigger1M)),NA())</f>
        <v>-4.5858476612017918E-3</v>
      </c>
      <c r="K131" s="44">
        <f>IFERROR(_xll.qlIndexFixing(Index3M,H131,TRUE,_xll.ohTrigger(RecalcTrigger,Trigger3M)),NA())</f>
        <v>-3.4297855974257394E-3</v>
      </c>
      <c r="L131" s="44">
        <f>IFERROR(_xll.qlIndexFixing(Index6M,$H131,TRUE,_xll.ohTrigger(RecalcTrigger,Trigger6M)),NA())</f>
        <v>-2.1344210062647561E-3</v>
      </c>
      <c r="M131" s="145">
        <f>IFERROR(_xll.qlIndexFixing(Index1Y,$H131,TRUE,_xll.ohTrigger(RecalcTrigger,Trigger1Y)),NA())</f>
        <v>-6.8624748657158897E-4</v>
      </c>
      <c r="N131" s="144">
        <f>IFERROR(_xll.qlIndexFixing(ONIndex1M,I131,TRUE,_xll.ohTrigger(RecalcTrigger,Trigger1M)),NA())</f>
        <v>-4.4733207837532873E-3</v>
      </c>
      <c r="O131" s="44">
        <f>IFERROR(_xll.qlIndexFixing(ONIndex3M,I131,TRUE,_xll.ohTrigger(RecalcTrigger,Trigger3M)),NA())</f>
        <v>-3.2937314758818559E-3</v>
      </c>
      <c r="P131" s="44">
        <f>IFERROR(_xll.qlIndexFixing(ONIndex6M,I131,TRUE,_xll.ohTrigger(RecalcTrigger,Trigger6M)),NA())</f>
        <v>-2.0832825893180029E-3</v>
      </c>
      <c r="Q131" s="145">
        <f>IFERROR(_xll.qlIndexFixing(ONIndex1Y,I131,TRUE,_xll.ohTrigger(RecalcTrigger,Trigger1Y)),NA())</f>
        <v>-6.7438211439174722E-4</v>
      </c>
    </row>
    <row r="132" spans="2:17" x14ac:dyDescent="0.2">
      <c r="B132" s="39" t="s">
        <v>17</v>
      </c>
      <c r="D132" s="42">
        <f>_xll.qlCalendarAdvance(Calendar,$D131,B132,"f",FALSE)</f>
        <v>42733</v>
      </c>
      <c r="E132" s="139">
        <f>_xll.qlInterestRateIndexValueDate(IndexON,D132)</f>
        <v>42733</v>
      </c>
      <c r="F132" s="155">
        <f>IFERROR(_xll.qlIndexFixing(IndexON,D132,TRUE,_xll.ohTrigger(RecalcTrigger,TriggerON)),NA())</f>
        <v>-4.4320169471623316E-3</v>
      </c>
      <c r="H132" s="42">
        <f>_xll.qlCalendarAdvance(Calendar,$H131,B132,"f",FALSE)</f>
        <v>42733</v>
      </c>
      <c r="I132" s="139">
        <f>_xll.qlInterestRateIndexValueDate(Index1M,$H132)</f>
        <v>42737</v>
      </c>
      <c r="J132" s="144">
        <f>IFERROR(_xll.qlIndexFixing(Index1M,$H132,TRUE,_xll.ohTrigger(RecalcTrigger,Trigger1M)),NA())</f>
        <v>-4.606221195198189E-3</v>
      </c>
      <c r="K132" s="44">
        <f>IFERROR(_xll.qlIndexFixing(Index3M,H132,TRUE,_xll.ohTrigger(RecalcTrigger,Trigger3M)),NA())</f>
        <v>-3.4351662183696994E-3</v>
      </c>
      <c r="L132" s="44">
        <f>IFERROR(_xll.qlIndexFixing(Index6M,$H132,TRUE,_xll.ohTrigger(RecalcTrigger,Trigger6M)),NA())</f>
        <v>-2.1376643836476866E-3</v>
      </c>
      <c r="M132" s="145">
        <f>IFERROR(_xll.qlIndexFixing(Index1Y,$H132,TRUE,_xll.ohTrigger(RecalcTrigger,Trigger1Y)),NA())</f>
        <v>-6.883097084486472E-4</v>
      </c>
      <c r="N132" s="144">
        <f>IFERROR(_xll.qlIndexFixing(ONIndex1M,I132,TRUE,_xll.ohTrigger(RecalcTrigger,Trigger1M)),NA())</f>
        <v>-4.4863368471803611E-3</v>
      </c>
      <c r="O132" s="44">
        <f>IFERROR(_xll.qlIndexFixing(ONIndex3M,I132,TRUE,_xll.ohTrigger(RecalcTrigger,Trigger3M)),NA())</f>
        <v>-3.3079122827706087E-3</v>
      </c>
      <c r="P132" s="44">
        <f>IFERROR(_xll.qlIndexFixing(ONIndex6M,I132,TRUE,_xll.ohTrigger(RecalcTrigger,Trigger6M)),NA())</f>
        <v>-2.0864216178750894E-3</v>
      </c>
      <c r="Q132" s="145">
        <f>IFERROR(_xll.qlIndexFixing(ONIndex1Y,I132,TRUE,_xll.ohTrigger(RecalcTrigger,Trigger1Y)),NA())</f>
        <v>-6.6684951876450071E-4</v>
      </c>
    </row>
    <row r="133" spans="2:17" x14ac:dyDescent="0.2">
      <c r="B133" s="39" t="s">
        <v>17</v>
      </c>
      <c r="D133" s="42">
        <f>_xll.qlCalendarAdvance(Calendar,$D132,B133,"f",FALSE)</f>
        <v>42734</v>
      </c>
      <c r="E133" s="139">
        <f>_xll.qlInterestRateIndexValueDate(IndexON,D133)</f>
        <v>42734</v>
      </c>
      <c r="F133" s="155">
        <f>IFERROR(_xll.qlIndexFixing(IndexON,D133,TRUE,_xll.ohTrigger(RecalcTrigger,TriggerON)),NA())</f>
        <v>-4.4447907439693068E-3</v>
      </c>
      <c r="H133" s="42">
        <f>_xll.qlCalendarAdvance(Calendar,$H132,B133,"f",FALSE)</f>
        <v>42734</v>
      </c>
      <c r="I133" s="139">
        <f>_xll.qlInterestRateIndexValueDate(Index1M,$H133)</f>
        <v>42738</v>
      </c>
      <c r="J133" s="144">
        <f>IFERROR(_xll.qlIndexFixing(Index1M,$H133,TRUE,_xll.ohTrigger(RecalcTrigger,Trigger1M)),NA())</f>
        <v>-4.6131666763638722E-3</v>
      </c>
      <c r="K133" s="44">
        <f>IFERROR(_xll.qlIndexFixing(Index3M,H133,TRUE,_xll.ohTrigger(RecalcTrigger,Trigger3M)),NA())</f>
        <v>-3.4369190130205673E-3</v>
      </c>
      <c r="L133" s="44">
        <f>IFERROR(_xll.qlIndexFixing(Index6M,$H133,TRUE,_xll.ohTrigger(RecalcTrigger,Trigger6M)),NA())</f>
        <v>-2.1379952956141444E-3</v>
      </c>
      <c r="M133" s="145">
        <f>IFERROR(_xll.qlIndexFixing(Index1Y,$H133,TRUE,_xll.ohTrigger(RecalcTrigger,Trigger1Y)),NA())</f>
        <v>-6.8885033599795057E-4</v>
      </c>
      <c r="N133" s="144">
        <f>IFERROR(_xll.qlIndexFixing(ONIndex1M,I133,TRUE,_xll.ohTrigger(RecalcTrigger,Trigger1M)),NA())</f>
        <v>-4.499766824350715E-3</v>
      </c>
      <c r="O133" s="44">
        <f>IFERROR(_xll.qlIndexFixing(ONIndex3M,I133,TRUE,_xll.ohTrigger(RecalcTrigger,Trigger3M)),NA())</f>
        <v>-3.322605253690547E-3</v>
      </c>
      <c r="P133" s="44">
        <f>IFERROR(_xll.qlIndexFixing(ONIndex6M,I133,TRUE,_xll.ohTrigger(RecalcTrigger,Trigger6M)),NA())</f>
        <v>-2.0894115437419813E-3</v>
      </c>
      <c r="Q133" s="145">
        <f>IFERROR(_xll.qlIndexFixing(ONIndex1Y,I133,TRUE,_xll.ohTrigger(RecalcTrigger,Trigger1Y)),NA())</f>
        <v>-6.6211486297707012E-4</v>
      </c>
    </row>
    <row r="134" spans="2:17" x14ac:dyDescent="0.2">
      <c r="B134" s="39" t="s">
        <v>17</v>
      </c>
      <c r="D134" s="42">
        <f>_xll.qlCalendarAdvance(Calendar,$D133,B134,"f",FALSE)</f>
        <v>42737</v>
      </c>
      <c r="E134" s="139">
        <f>_xll.qlInterestRateIndexValueDate(IndexON,D134)</f>
        <v>42737</v>
      </c>
      <c r="F134" s="155">
        <f>IFERROR(_xll.qlIndexFixing(IndexON,D134,TRUE,_xll.ohTrigger(RecalcTrigger,TriggerON)),NA())</f>
        <v>-4.4570613613448273E-3</v>
      </c>
      <c r="H134" s="42">
        <f>_xll.qlCalendarAdvance(Calendar,$H133,B134,"f",FALSE)</f>
        <v>42737</v>
      </c>
      <c r="I134" s="139">
        <f>_xll.qlInterestRateIndexValueDate(Index1M,$H134)</f>
        <v>42739</v>
      </c>
      <c r="J134" s="144">
        <f>IFERROR(_xll.qlIndexFixing(Index1M,$H134,TRUE,_xll.ohTrigger(RecalcTrigger,Trigger1M)),NA())</f>
        <v>-4.6224519990694709E-3</v>
      </c>
      <c r="K134" s="44">
        <f>IFERROR(_xll.qlIndexFixing(Index3M,H134,TRUE,_xll.ohTrigger(RecalcTrigger,Trigger3M)),NA())</f>
        <v>-3.4384876487689731E-3</v>
      </c>
      <c r="L134" s="44">
        <f>IFERROR(_xll.qlIndexFixing(Index6M,$H134,TRUE,_xll.ohTrigger(RecalcTrigger,Trigger6M)),NA())</f>
        <v>-2.1390110297708183E-3</v>
      </c>
      <c r="M134" s="145">
        <f>IFERROR(_xll.qlIndexFixing(Index1Y,$H134,TRUE,_xll.ohTrigger(RecalcTrigger,Trigger1Y)),NA())</f>
        <v>-6.8941270566396371E-4</v>
      </c>
      <c r="N134" s="144">
        <f>IFERROR(_xll.qlIndexFixing(ONIndex1M,I134,TRUE,_xll.ohTrigger(RecalcTrigger,Trigger1M)),NA())</f>
        <v>-4.5255442149061409E-3</v>
      </c>
      <c r="O134" s="44">
        <f>IFERROR(_xll.qlIndexFixing(ONIndex3M,I134,TRUE,_xll.ohTrigger(RecalcTrigger,Trigger3M)),NA())</f>
        <v>-3.3509983327917325E-3</v>
      </c>
      <c r="P134" s="44">
        <f>IFERROR(_xll.qlIndexFixing(ONIndex6M,I134,TRUE,_xll.ohTrigger(RecalcTrigger,Trigger6M)),NA())</f>
        <v>-2.0947501103174559E-3</v>
      </c>
      <c r="Q134" s="145">
        <f>IFERROR(_xll.qlIndexFixing(ONIndex1Y,I134,TRUE,_xll.ohTrigger(RecalcTrigger,Trigger1Y)),NA())</f>
        <v>-6.5868104498711944E-4</v>
      </c>
    </row>
    <row r="135" spans="2:17" x14ac:dyDescent="0.2">
      <c r="B135" s="39" t="s">
        <v>17</v>
      </c>
      <c r="D135" s="42">
        <f>_xll.qlCalendarAdvance(Calendar,$D134,B135,"f",FALSE)</f>
        <v>42738</v>
      </c>
      <c r="E135" s="139">
        <f>_xll.qlInterestRateIndexValueDate(IndexON,D135)</f>
        <v>42738</v>
      </c>
      <c r="F135" s="155">
        <f>IFERROR(_xll.qlIndexFixing(IndexON,D135,TRUE,_xll.ohTrigger(RecalcTrigger,TriggerON)),NA())</f>
        <v>-4.4628526544698843E-3</v>
      </c>
      <c r="H135" s="42">
        <f>_xll.qlCalendarAdvance(Calendar,$H134,B135,"f",FALSE)</f>
        <v>42738</v>
      </c>
      <c r="I135" s="139">
        <f>_xll.qlInterestRateIndexValueDate(Index1M,$H135)</f>
        <v>42740</v>
      </c>
      <c r="J135" s="144">
        <f>IFERROR(_xll.qlIndexFixing(Index1M,$H135,TRUE,_xll.ohTrigger(RecalcTrigger,Trigger1M)),NA())</f>
        <v>-4.6267632565061279E-3</v>
      </c>
      <c r="K135" s="44">
        <f>IFERROR(_xll.qlIndexFixing(Index3M,H135,TRUE,_xll.ohTrigger(RecalcTrigger,Trigger3M)),NA())</f>
        <v>-3.4400000000007758E-3</v>
      </c>
      <c r="L135" s="44">
        <f>IFERROR(_xll.qlIndexFixing(Index6M,$H135,TRUE,_xll.ohTrigger(RecalcTrigger,Trigger6M)),NA())</f>
        <v>-2.139999999999843E-3</v>
      </c>
      <c r="M135" s="145">
        <f>IFERROR(_xll.qlIndexFixing(Index1Y,$H135,TRUE,_xll.ohTrigger(RecalcTrigger,Trigger1Y)),NA())</f>
        <v>-6.9000000000107105E-4</v>
      </c>
      <c r="N135" s="144">
        <f>IFERROR(_xll.qlIndexFixing(ONIndex1M,I135,TRUE,_xll.ohTrigger(RecalcTrigger,Trigger1M)),NA())</f>
        <v>-4.5500287509714354E-3</v>
      </c>
      <c r="O135" s="44">
        <f>IFERROR(_xll.qlIndexFixing(ONIndex3M,I135,TRUE,_xll.ohTrigger(RecalcTrigger,Trigger3M)),NA())</f>
        <v>-3.3780710923325685E-3</v>
      </c>
      <c r="P135" s="44">
        <f>IFERROR(_xll.qlIndexFixing(ONIndex6M,I135,TRUE,_xll.ohTrigger(RecalcTrigger,Trigger6M)),NA())</f>
        <v>-2.0994488781056475E-3</v>
      </c>
      <c r="Q135" s="145">
        <f>IFERROR(_xll.qlIndexFixing(ONIndex1Y,I135,TRUE,_xll.ohTrigger(RecalcTrigger,Trigger1Y)),NA())</f>
        <v>-6.5518468438607869E-4</v>
      </c>
    </row>
    <row r="136" spans="2:17" x14ac:dyDescent="0.2">
      <c r="B136" s="39" t="s">
        <v>17</v>
      </c>
      <c r="D136" s="42">
        <f>_xll.qlCalendarAdvance(Calendar,$D135,B136,"f",FALSE)</f>
        <v>42739</v>
      </c>
      <c r="E136" s="139">
        <f>_xll.qlInterestRateIndexValueDate(IndexON,D136)</f>
        <v>42739</v>
      </c>
      <c r="F136" s="155">
        <f>IFERROR(_xll.qlIndexFixing(IndexON,D136,TRUE,_xll.ohTrigger(RecalcTrigger,TriggerON)),NA())</f>
        <v>-4.4684479379863973E-3</v>
      </c>
      <c r="H136" s="42">
        <f>_xll.qlCalendarAdvance(Calendar,$H135,B136,"f",FALSE)</f>
        <v>42739</v>
      </c>
      <c r="I136" s="139">
        <f>_xll.qlInterestRateIndexValueDate(Index1M,$H136)</f>
        <v>42741</v>
      </c>
      <c r="J136" s="144">
        <f>IFERROR(_xll.qlIndexFixing(Index1M,$H136,TRUE,_xll.ohTrigger(RecalcTrigger,Trigger1M)),NA())</f>
        <v>-4.6309177990814139E-3</v>
      </c>
      <c r="K136" s="44">
        <f>IFERROR(_xll.qlIndexFixing(Index3M,H136,TRUE,_xll.ohTrigger(RecalcTrigger,Trigger3M)),NA())</f>
        <v>-3.4414555314272732E-3</v>
      </c>
      <c r="L136" s="44">
        <f>IFERROR(_xll.qlIndexFixing(Index6M,$H136,TRUE,_xll.ohTrigger(RecalcTrigger,Trigger6M)),NA())</f>
        <v>-2.1409618482391311E-3</v>
      </c>
      <c r="M136" s="145">
        <f>IFERROR(_xll.qlIndexFixing(Index1Y,$H136,TRUE,_xll.ohTrigger(RecalcTrigger,Trigger1Y)),NA())</f>
        <v>-6.9167010755063216E-4</v>
      </c>
      <c r="N136" s="144">
        <f>IFERROR(_xll.qlIndexFixing(ONIndex1M,I136,TRUE,_xll.ohTrigger(RecalcTrigger,Trigger1M)),NA())</f>
        <v>-4.5615104548790697E-3</v>
      </c>
      <c r="O136" s="44">
        <f>IFERROR(_xll.qlIndexFixing(ONIndex3M,I136,TRUE,_xll.ohTrigger(RecalcTrigger,Trigger3M)),NA())</f>
        <v>-3.3908695337592221E-3</v>
      </c>
      <c r="P136" s="44">
        <f>IFERROR(_xll.qlIndexFixing(ONIndex6M,I136,TRUE,_xll.ohTrigger(RecalcTrigger,Trigger6M)),NA())</f>
        <v>-2.1014502865845941E-3</v>
      </c>
      <c r="Q136" s="145">
        <f>IFERROR(_xll.qlIndexFixing(ONIndex1Y,I136,TRUE,_xll.ohTrigger(RecalcTrigger,Trigger1Y)),NA())</f>
        <v>-6.534048747264265E-4</v>
      </c>
    </row>
    <row r="137" spans="2:17" x14ac:dyDescent="0.2">
      <c r="B137" s="39" t="s">
        <v>17</v>
      </c>
      <c r="D137" s="42">
        <f>_xll.qlCalendarAdvance(Calendar,$D136,B137,"f",FALSE)</f>
        <v>42740</v>
      </c>
      <c r="E137" s="139">
        <f>_xll.qlInterestRateIndexValueDate(IndexON,D137)</f>
        <v>42740</v>
      </c>
      <c r="F137" s="155">
        <f>IFERROR(_xll.qlIndexFixing(IndexON,D137,TRUE,_xll.ohTrigger(RecalcTrigger,TriggerON)),NA())</f>
        <v>-4.4738431690083402E-3</v>
      </c>
      <c r="H137" s="42">
        <f>_xll.qlCalendarAdvance(Calendar,$H136,B137,"f",FALSE)</f>
        <v>42740</v>
      </c>
      <c r="I137" s="139">
        <f>_xll.qlInterestRateIndexValueDate(Index1M,$H137)</f>
        <v>42744</v>
      </c>
      <c r="J137" s="144">
        <f>IFERROR(_xll.qlIndexFixing(Index1M,$H137,TRUE,_xll.ohTrigger(RecalcTrigger,Trigger1M)),NA())</f>
        <v>-4.643612115778583E-3</v>
      </c>
      <c r="K137" s="44">
        <f>IFERROR(_xll.qlIndexFixing(Index3M,H137,TRUE,_xll.ohTrigger(RecalcTrigger,Trigger3M)),NA())</f>
        <v>-3.4459467100312635E-3</v>
      </c>
      <c r="L137" s="44">
        <f>IFERROR(_xll.qlIndexFixing(Index6M,$H137,TRUE,_xll.ohTrigger(RecalcTrigger,Trigger6M)),NA())</f>
        <v>-2.144284721790215E-3</v>
      </c>
      <c r="M137" s="145">
        <f>IFERROR(_xll.qlIndexFixing(Index1Y,$H137,TRUE,_xll.ohTrigger(RecalcTrigger,Trigger1Y)),NA())</f>
        <v>-6.9248312003997365E-4</v>
      </c>
      <c r="N137" s="144">
        <f>IFERROR(_xll.qlIndexFixing(ONIndex1M,I137,TRUE,_xll.ohTrigger(RecalcTrigger,Trigger1M)),NA())</f>
        <v>-4.5725356073900159E-3</v>
      </c>
      <c r="O137" s="44">
        <f>IFERROR(_xll.qlIndexFixing(ONIndex3M,I137,TRUE,_xll.ohTrigger(RecalcTrigger,Trigger3M)),NA())</f>
        <v>-3.4032159758679015E-3</v>
      </c>
      <c r="P137" s="44">
        <f>IFERROR(_xll.qlIndexFixing(ONIndex6M,I137,TRUE,_xll.ohTrigger(RecalcTrigger,Trigger6M)),NA())</f>
        <v>-2.1032406909293755E-3</v>
      </c>
      <c r="Q137" s="145">
        <f>IFERROR(_xll.qlIndexFixing(ONIndex1Y,I137,TRUE,_xll.ohTrigger(RecalcTrigger,Trigger1Y)),NA())</f>
        <v>-6.5160731922198067E-4</v>
      </c>
    </row>
    <row r="138" spans="2:17" x14ac:dyDescent="0.2">
      <c r="B138" s="39" t="s">
        <v>17</v>
      </c>
      <c r="D138" s="42">
        <f>_xll.qlCalendarAdvance(Calendar,$D137,B138,"f",FALSE)</f>
        <v>42741</v>
      </c>
      <c r="E138" s="139">
        <f>_xll.qlInterestRateIndexValueDate(IndexON,D138)</f>
        <v>42741</v>
      </c>
      <c r="F138" s="155">
        <f>IFERROR(_xll.qlIndexFixing(IndexON,D138,TRUE,_xll.ohTrigger(RecalcTrigger,TriggerON)),NA())</f>
        <v>-4.4838907271538275E-3</v>
      </c>
      <c r="H138" s="42">
        <f>_xll.qlCalendarAdvance(Calendar,$H137,B138,"f",FALSE)</f>
        <v>42741</v>
      </c>
      <c r="I138" s="139">
        <f>_xll.qlInterestRateIndexValueDate(Index1M,$H138)</f>
        <v>42745</v>
      </c>
      <c r="J138" s="144">
        <f>IFERROR(_xll.qlIndexFixing(Index1M,$H138,TRUE,_xll.ohTrigger(RecalcTrigger,Trigger1M)),NA())</f>
        <v>-4.6467800065399089E-3</v>
      </c>
      <c r="K138" s="44">
        <f>IFERROR(_xll.qlIndexFixing(Index3M,H138,TRUE,_xll.ohTrigger(RecalcTrigger,Trigger3M)),NA())</f>
        <v>-3.4467332260885719E-3</v>
      </c>
      <c r="L138" s="44">
        <f>IFERROR(_xll.qlIndexFixing(Index6M,$H138,TRUE,_xll.ohTrigger(RecalcTrigger,Trigger6M)),NA())</f>
        <v>-2.1445449401961917E-3</v>
      </c>
      <c r="M138" s="145">
        <f>IFERROR(_xll.qlIndexFixing(Index1Y,$H138,TRUE,_xll.ohTrigger(RecalcTrigger,Trigger1Y)),NA())</f>
        <v>-6.931252956107755E-4</v>
      </c>
      <c r="N138" s="144">
        <f>IFERROR(_xll.qlIndexFixing(ONIndex1M,I138,TRUE,_xll.ohTrigger(RecalcTrigger,Trigger1M)),NA())</f>
        <v>-4.5830926888390522E-3</v>
      </c>
      <c r="O138" s="44">
        <f>IFERROR(_xll.qlIndexFixing(ONIndex3M,I138,TRUE,_xll.ohTrigger(RecalcTrigger,Trigger3M)),NA())</f>
        <v>-3.4150980225744476E-3</v>
      </c>
      <c r="P138" s="44">
        <f>IFERROR(_xll.qlIndexFixing(ONIndex6M,I138,TRUE,_xll.ohTrigger(RecalcTrigger,Trigger6M)),NA())</f>
        <v>-2.1048161740333526E-3</v>
      </c>
      <c r="Q138" s="145">
        <f>IFERROR(_xll.qlIndexFixing(ONIndex1Y,I138,TRUE,_xll.ohTrigger(RecalcTrigger,Trigger1Y)),NA())</f>
        <v>-6.4979259740916007E-4</v>
      </c>
    </row>
    <row r="139" spans="2:17" x14ac:dyDescent="0.2">
      <c r="B139" s="39" t="s">
        <v>17</v>
      </c>
      <c r="D139" s="42">
        <f>_xll.qlCalendarAdvance(Calendar,$D138,B139,"f",FALSE)</f>
        <v>42744</v>
      </c>
      <c r="E139" s="139">
        <f>_xll.qlInterestRateIndexValueDate(IndexON,D139)</f>
        <v>42744</v>
      </c>
      <c r="F139" s="155">
        <f>IFERROR(_xll.qlIndexFixing(IndexON,D139,TRUE,_xll.ohTrigger(RecalcTrigger,TriggerON)),NA())</f>
        <v>-4.4933427148663441E-3</v>
      </c>
      <c r="H139" s="42">
        <f>_xll.qlCalendarAdvance(Calendar,$H138,B139,"f",FALSE)</f>
        <v>42744</v>
      </c>
      <c r="I139" s="139">
        <f>_xll.qlInterestRateIndexValueDate(Index1M,$H139)</f>
        <v>42746</v>
      </c>
      <c r="J139" s="144">
        <f>IFERROR(_xll.qlIndexFixing(Index1M,$H139,TRUE,_xll.ohTrigger(RecalcTrigger,Trigger1M)),NA())</f>
        <v>-4.6487240799693427E-3</v>
      </c>
      <c r="K139" s="44">
        <f>IFERROR(_xll.qlIndexFixing(Index3M,H139,TRUE,_xll.ohTrigger(RecalcTrigger,Trigger3M)),NA())</f>
        <v>-3.4479240901146291E-3</v>
      </c>
      <c r="L139" s="44">
        <f>IFERROR(_xll.qlIndexFixing(Index6M,$H139,TRUE,_xll.ohTrigger(RecalcTrigger,Trigger6M)),NA())</f>
        <v>-2.1453768885163708E-3</v>
      </c>
      <c r="M139" s="145">
        <f>IFERROR(_xll.qlIndexFixing(Index1Y,$H139,TRUE,_xll.ohTrigger(RecalcTrigger,Trigger1Y)),NA())</f>
        <v>-6.9377430146925535E-4</v>
      </c>
      <c r="N139" s="144">
        <f>IFERROR(_xll.qlIndexFixing(ONIndex1M,I139,TRUE,_xll.ohTrigger(RecalcTrigger,Trigger1M)),NA())</f>
        <v>-4.602530171355923E-3</v>
      </c>
      <c r="O139" s="44">
        <f>IFERROR(_xll.qlIndexFixing(ONIndex3M,I139,TRUE,_xll.ohTrigger(RecalcTrigger,Trigger3M)),NA())</f>
        <v>-3.4372193337706136E-3</v>
      </c>
      <c r="P139" s="44">
        <f>IFERROR(_xll.qlIndexFixing(ONIndex6M,I139,TRUE,_xll.ohTrigger(RecalcTrigger,Trigger6M)),NA())</f>
        <v>-2.1072188166648687E-3</v>
      </c>
      <c r="Q139" s="145">
        <f>IFERROR(_xll.qlIndexFixing(ONIndex1Y,I139,TRUE,_xll.ohTrigger(RecalcTrigger,Trigger1Y)),NA())</f>
        <v>-6.4610767368300515E-4</v>
      </c>
    </row>
    <row r="140" spans="2:17" x14ac:dyDescent="0.2">
      <c r="B140" s="39" t="s">
        <v>17</v>
      </c>
      <c r="D140" s="42">
        <f>_xll.qlCalendarAdvance(Calendar,$D139,B140,"f",FALSE)</f>
        <v>42745</v>
      </c>
      <c r="E140" s="139">
        <f>_xll.qlInterestRateIndexValueDate(IndexON,D140)</f>
        <v>42745</v>
      </c>
      <c r="F140" s="155">
        <f>IFERROR(_xll.qlIndexFixing(IndexON,D140,TRUE,_xll.ohTrigger(RecalcTrigger,TriggerON)),NA())</f>
        <v>-4.4976770430826818E-3</v>
      </c>
      <c r="H140" s="42">
        <f>_xll.qlCalendarAdvance(Calendar,$H139,B140,"f",FALSE)</f>
        <v>42745</v>
      </c>
      <c r="I140" s="139">
        <f>_xll.qlInterestRateIndexValueDate(Index1M,$H140)</f>
        <v>42747</v>
      </c>
      <c r="J140" s="144">
        <f>IFERROR(_xll.qlIndexFixing(Index1M,$H140,TRUE,_xll.ohTrigger(RecalcTrigger,Trigger1M)),NA())</f>
        <v>-4.6511640464409754E-3</v>
      </c>
      <c r="K140" s="44">
        <f>IFERROR(_xll.qlIndexFixing(Index3M,H140,TRUE,_xll.ohTrigger(RecalcTrigger,Trigger3M)),NA())</f>
        <v>-3.4490668316706774E-3</v>
      </c>
      <c r="L140" s="44">
        <f>IFERROR(_xll.qlIndexFixing(Index6M,$H140,TRUE,_xll.ohTrigger(RecalcTrigger,Trigger6M)),NA())</f>
        <v>-2.1461842645233054E-3</v>
      </c>
      <c r="M140" s="145">
        <f>IFERROR(_xll.qlIndexFixing(Index1Y,$H140,TRUE,_xll.ohTrigger(RecalcTrigger,Trigger1Y)),NA())</f>
        <v>-6.9442925923212913E-4</v>
      </c>
      <c r="N140" s="144">
        <f>IFERROR(_xll.qlIndexFixing(ONIndex1M,I140,TRUE,_xll.ohTrigger(RecalcTrigger,Trigger1M)),NA())</f>
        <v>-4.6204099042368441E-3</v>
      </c>
      <c r="O140" s="44">
        <f>IFERROR(_xll.qlIndexFixing(ONIndex3M,I140,TRUE,_xll.ohTrigger(RecalcTrigger,Trigger3M)),NA())</f>
        <v>-3.4577343376929193E-3</v>
      </c>
      <c r="P140" s="44">
        <f>IFERROR(_xll.qlIndexFixing(ONIndex6M,I140,TRUE,_xll.ohTrigger(RecalcTrigger,Trigger6M)),NA())</f>
        <v>-2.1088905537869351E-3</v>
      </c>
      <c r="Q140" s="145">
        <f>IFERROR(_xll.qlIndexFixing(ONIndex1Y,I140,TRUE,_xll.ohTrigger(RecalcTrigger,Trigger1Y)),NA())</f>
        <v>-6.4237364815422637E-4</v>
      </c>
    </row>
    <row r="141" spans="2:17" x14ac:dyDescent="0.2">
      <c r="B141" s="39" t="s">
        <v>17</v>
      </c>
      <c r="D141" s="42">
        <f>_xll.qlCalendarAdvance(Calendar,$D140,B141,"f",FALSE)</f>
        <v>42746</v>
      </c>
      <c r="E141" s="139">
        <f>_xll.qlInterestRateIndexValueDate(IndexON,D141)</f>
        <v>42746</v>
      </c>
      <c r="F141" s="155">
        <f>IFERROR(_xll.qlIndexFixing(IndexON,D141,TRUE,_xll.ohTrigger(RecalcTrigger,TriggerON)),NA())</f>
        <v>-4.5017870623276224E-3</v>
      </c>
      <c r="H141" s="42">
        <f>_xll.qlCalendarAdvance(Calendar,$H140,B141,"f",FALSE)</f>
        <v>42746</v>
      </c>
      <c r="I141" s="139">
        <f>_xll.qlInterestRateIndexValueDate(Index1M,$H141)</f>
        <v>42748</v>
      </c>
      <c r="J141" s="144">
        <f>IFERROR(_xll.qlIndexFixing(Index1M,$H141,TRUE,_xll.ohTrigger(RecalcTrigger,Trigger1M)),NA())</f>
        <v>-4.6534191384950763E-3</v>
      </c>
      <c r="K141" s="44">
        <f>IFERROR(_xll.qlIndexFixing(Index3M,H141,TRUE,_xll.ohTrigger(RecalcTrigger,Trigger3M)),NA())</f>
        <v>-3.4501632425154583E-3</v>
      </c>
      <c r="L141" s="44">
        <f>IFERROR(_xll.qlIndexFixing(Index6M,$H141,TRUE,_xll.ohTrigger(RecalcTrigger,Trigger6M)),NA())</f>
        <v>-2.1469675756548437E-3</v>
      </c>
      <c r="M141" s="145">
        <f>IFERROR(_xll.qlIndexFixing(Index1Y,$H141,TRUE,_xll.ohTrigger(RecalcTrigger,Trigger1Y)),NA())</f>
        <v>-6.9614932484318357E-4</v>
      </c>
      <c r="N141" s="144">
        <f>IFERROR(_xll.qlIndexFixing(ONIndex1M,I141,TRUE,_xll.ohTrigger(RecalcTrigger,Trigger1M)),NA())</f>
        <v>-4.6284538304819378E-3</v>
      </c>
      <c r="O141" s="44">
        <f>IFERROR(_xll.qlIndexFixing(ONIndex3M,I141,TRUE,_xll.ohTrigger(RecalcTrigger,Trigger3M)),NA())</f>
        <v>-3.4671084684445574E-3</v>
      </c>
      <c r="P141" s="44">
        <f>IFERROR(_xll.qlIndexFixing(ONIndex6M,I141,TRUE,_xll.ohTrigger(RecalcTrigger,Trigger6M)),NA())</f>
        <v>-2.1093326751664421E-3</v>
      </c>
      <c r="Q141" s="145">
        <f>IFERROR(_xll.qlIndexFixing(ONIndex1Y,I141,TRUE,_xll.ohTrigger(RecalcTrigger,Trigger1Y)),NA())</f>
        <v>-6.4048179511999592E-4</v>
      </c>
    </row>
    <row r="142" spans="2:17" x14ac:dyDescent="0.2">
      <c r="B142" s="39" t="s">
        <v>17</v>
      </c>
      <c r="D142" s="42">
        <f>_xll.qlCalendarAdvance(Calendar,$D141,B142,"f",FALSE)</f>
        <v>42747</v>
      </c>
      <c r="E142" s="139">
        <f>_xll.qlInterestRateIndexValueDate(IndexON,D142)</f>
        <v>42747</v>
      </c>
      <c r="F142" s="155">
        <f>IFERROR(_xll.qlIndexFixing(IndexON,D142,TRUE,_xll.ohTrigger(RecalcTrigger,TriggerON)),NA())</f>
        <v>-4.5056687301947562E-3</v>
      </c>
      <c r="H142" s="42">
        <f>_xll.qlCalendarAdvance(Calendar,$H141,B142,"f",FALSE)</f>
        <v>42747</v>
      </c>
      <c r="I142" s="139">
        <f>_xll.qlInterestRateIndexValueDate(Index1M,$H142)</f>
        <v>42751</v>
      </c>
      <c r="J142" s="144">
        <f>IFERROR(_xll.qlIndexFixing(Index1M,$H142,TRUE,_xll.ohTrigger(RecalcTrigger,Trigger1M)),NA())</f>
        <v>-4.6562823934353176E-3</v>
      </c>
      <c r="K142" s="44">
        <f>IFERROR(_xll.qlIndexFixing(Index3M,H142,TRUE,_xll.ohTrigger(RecalcTrigger,Trigger3M)),NA())</f>
        <v>-3.4551142424690939E-3</v>
      </c>
      <c r="L142" s="44">
        <f>IFERROR(_xll.qlIndexFixing(Index6M,$H142,TRUE,_xll.ohTrigger(RecalcTrigger,Trigger6M)),NA())</f>
        <v>-2.1496332019022013E-3</v>
      </c>
      <c r="M142" s="145">
        <f>IFERROR(_xll.qlIndexFixing(Index1Y,$H142,TRUE,_xll.ohTrigger(RecalcTrigger,Trigger1Y)),NA())</f>
        <v>-6.9709075341738928E-4</v>
      </c>
      <c r="N142" s="144">
        <f>IFERROR(_xll.qlIndexFixing(ONIndex1M,I142,TRUE,_xll.ohTrigger(RecalcTrigger,Trigger1M)),NA())</f>
        <v>-4.635960565795294E-3</v>
      </c>
      <c r="O142" s="44">
        <f>IFERROR(_xll.qlIndexFixing(ONIndex3M,I142,TRUE,_xll.ohTrigger(RecalcTrigger,Trigger3M)),NA())</f>
        <v>-3.4759438281284361E-3</v>
      </c>
      <c r="P142" s="44">
        <f>IFERROR(_xll.qlIndexFixing(ONIndex6M,I142,TRUE,_xll.ohTrigger(RecalcTrigger,Trigger6M)),NA())</f>
        <v>-2.1095363732648309E-3</v>
      </c>
      <c r="Q142" s="145">
        <f>IFERROR(_xll.qlIndexFixing(ONIndex1Y,I142,TRUE,_xll.ohTrigger(RecalcTrigger,Trigger1Y)),NA())</f>
        <v>-6.3857625555385766E-4</v>
      </c>
    </row>
    <row r="143" spans="2:17" x14ac:dyDescent="0.2">
      <c r="B143" s="39" t="s">
        <v>17</v>
      </c>
      <c r="D143" s="42">
        <f>_xll.qlCalendarAdvance(Calendar,$D142,B143,"f",FALSE)</f>
        <v>42748</v>
      </c>
      <c r="E143" s="139">
        <f>_xll.qlInterestRateIndexValueDate(IndexON,D143)</f>
        <v>42748</v>
      </c>
      <c r="F143" s="155">
        <f>IFERROR(_xll.qlIndexFixing(IndexON,D143,TRUE,_xll.ohTrigger(RecalcTrigger,TriggerON)),NA())</f>
        <v>-4.5125941137413861E-3</v>
      </c>
      <c r="H143" s="42">
        <f>_xll.qlCalendarAdvance(Calendar,$H142,B143,"f",FALSE)</f>
        <v>42748</v>
      </c>
      <c r="I143" s="139">
        <f>_xll.qlInterestRateIndexValueDate(Index1M,$H143)</f>
        <v>42752</v>
      </c>
      <c r="J143" s="144">
        <f>IFERROR(_xll.qlIndexFixing(Index1M,$H143,TRUE,_xll.ohTrigger(RecalcTrigger,Trigger1M)),NA())</f>
        <v>-4.6565191404444109E-3</v>
      </c>
      <c r="K143" s="44">
        <f>IFERROR(_xll.qlIndexFixing(Index3M,H143,TRUE,_xll.ohTrigger(RecalcTrigger,Trigger3M)),NA())</f>
        <v>-3.4551186359981175E-3</v>
      </c>
      <c r="L143" s="44">
        <f>IFERROR(_xll.qlIndexFixing(Index6M,$H143,TRUE,_xll.ohTrigger(RecalcTrigger,Trigger6M)),NA())</f>
        <v>-2.1498708934123219E-3</v>
      </c>
      <c r="M143" s="145">
        <f>IFERROR(_xll.qlIndexFixing(Index1Y,$H143,TRUE,_xll.ohTrigger(RecalcTrigger,Trigger1Y)),NA())</f>
        <v>-6.9776200670256449E-4</v>
      </c>
      <c r="N143" s="144">
        <f>IFERROR(_xll.qlIndexFixing(ONIndex1M,I143,TRUE,_xll.ohTrigger(RecalcTrigger,Trigger1M)),NA())</f>
        <v>-4.6429185900720427E-3</v>
      </c>
      <c r="O143" s="44">
        <f>IFERROR(_xll.qlIndexFixing(ONIndex3M,I143,TRUE,_xll.ohTrigger(RecalcTrigger,Trigger3M)),NA())</f>
        <v>-3.4842280206603959E-3</v>
      </c>
      <c r="P143" s="44">
        <f>IFERROR(_xll.qlIndexFixing(ONIndex6M,I143,TRUE,_xll.ohTrigger(RecalcTrigger,Trigger6M)),NA())</f>
        <v>-2.1094977305757823E-3</v>
      </c>
      <c r="Q143" s="145">
        <f>IFERROR(_xll.qlIndexFixing(ONIndex1Y,I143,TRUE,_xll.ohTrigger(RecalcTrigger,Trigger1Y)),NA())</f>
        <v>-6.3665760951181483E-4</v>
      </c>
    </row>
    <row r="144" spans="2:17" x14ac:dyDescent="0.2">
      <c r="B144" s="39" t="s">
        <v>17</v>
      </c>
      <c r="D144" s="42">
        <f>_xll.qlCalendarAdvance(Calendar,$D143,B144,"f",FALSE)</f>
        <v>42751</v>
      </c>
      <c r="E144" s="139">
        <f>_xll.qlInterestRateIndexValueDate(IndexON,D144)</f>
        <v>42751</v>
      </c>
      <c r="F144" s="155">
        <f>IFERROR(_xll.qlIndexFixing(IndexON,D144,TRUE,_xll.ohTrigger(RecalcTrigger,TriggerON)),NA())</f>
        <v>-4.5188310311239377E-3</v>
      </c>
      <c r="H144" s="42">
        <f>_xll.qlCalendarAdvance(Calendar,$H143,B144,"f",FALSE)</f>
        <v>42751</v>
      </c>
      <c r="I144" s="139">
        <f>_xll.qlInterestRateIndexValueDate(Index1M,$H144)</f>
        <v>42753</v>
      </c>
      <c r="J144" s="144">
        <f>IFERROR(_xll.qlIndexFixing(Index1M,$H144,TRUE,_xll.ohTrigger(RecalcTrigger,Trigger1M)),NA())</f>
        <v>-4.6543762162156522E-3</v>
      </c>
      <c r="K144" s="44">
        <f>IFERROR(_xll.qlIndexFixing(Index3M,H144,TRUE,_xll.ohTrigger(RecalcTrigger,Trigger3M)),NA())</f>
        <v>-3.4550186904276359E-3</v>
      </c>
      <c r="L144" s="44">
        <f>IFERROR(_xll.qlIndexFixing(Index6M,$H144,TRUE,_xll.ohTrigger(RecalcTrigger,Trigger6M)),NA())</f>
        <v>-2.1505420649627033E-3</v>
      </c>
      <c r="M144" s="145">
        <f>IFERROR(_xll.qlIndexFixing(Index1Y,$H144,TRUE,_xll.ohTrigger(RecalcTrigger,Trigger1Y)),NA())</f>
        <v>-6.9843376863949053E-4</v>
      </c>
      <c r="N144" s="144">
        <f>IFERROR(_xll.qlIndexFixing(ONIndex1M,I144,TRUE,_xll.ohTrigger(RecalcTrigger,Trigger1M)),NA())</f>
        <v>-4.6548878121122073E-3</v>
      </c>
      <c r="O144" s="44">
        <f>IFERROR(_xll.qlIndexFixing(ONIndex3M,I144,TRUE,_xll.ohTrigger(RecalcTrigger,Trigger3M)),NA())</f>
        <v>-3.498863195772195E-3</v>
      </c>
      <c r="P144" s="44">
        <f>IFERROR(_xll.qlIndexFixing(ONIndex6M,I144,TRUE,_xll.ohTrigger(RecalcTrigger,Trigger6M)),NA())</f>
        <v>-2.1085807080112318E-3</v>
      </c>
      <c r="Q144" s="145">
        <f>IFERROR(_xll.qlIndexFixing(ONIndex1Y,I144,TRUE,_xll.ohTrigger(RecalcTrigger,Trigger1Y)),NA())</f>
        <v>-6.3277841663822443E-4</v>
      </c>
    </row>
    <row r="145" spans="2:17" x14ac:dyDescent="0.2">
      <c r="B145" s="39" t="s">
        <v>17</v>
      </c>
      <c r="D145" s="42">
        <f>_xll.qlCalendarAdvance(Calendar,$D144,B145,"f",FALSE)</f>
        <v>42752</v>
      </c>
      <c r="E145" s="139">
        <f>_xll.qlInterestRateIndexValueDate(IndexON,D145)</f>
        <v>42752</v>
      </c>
      <c r="F145" s="155">
        <f>IFERROR(_xll.qlIndexFixing(IndexON,D145,TRUE,_xll.ohTrigger(RecalcTrigger,TriggerON)),NA())</f>
        <v>-4.5215103000106893E-3</v>
      </c>
      <c r="H145" s="42">
        <f>_xll.qlCalendarAdvance(Calendar,$H144,B145,"f",FALSE)</f>
        <v>42752</v>
      </c>
      <c r="I145" s="139">
        <f>_xll.qlInterestRateIndexValueDate(Index1M,$H145)</f>
        <v>42754</v>
      </c>
      <c r="J145" s="144">
        <f>IFERROR(_xll.qlIndexFixing(Index1M,$H145,TRUE,_xll.ohTrigger(RecalcTrigger,Trigger1M)),NA())</f>
        <v>-4.6550116509859463E-3</v>
      </c>
      <c r="K145" s="44">
        <f>IFERROR(_xll.qlIndexFixing(Index3M,H145,TRUE,_xll.ohTrigger(RecalcTrigger,Trigger3M)),NA())</f>
        <v>-3.4558792581678155E-3</v>
      </c>
      <c r="L145" s="44">
        <f>IFERROR(_xll.qlIndexFixing(Index6M,$H145,TRUE,_xll.ohTrigger(RecalcTrigger,Trigger6M)),NA())</f>
        <v>-2.1511925601998263E-3</v>
      </c>
      <c r="M145" s="145">
        <f>IFERROR(_xll.qlIndexFixing(Index1Y,$H145,TRUE,_xll.ohTrigger(RecalcTrigger,Trigger1Y)),NA())</f>
        <v>-6.991051031934657E-4</v>
      </c>
      <c r="N145" s="144">
        <f>IFERROR(_xll.qlIndexFixing(ONIndex1M,I145,TRUE,_xll.ohTrigger(RecalcTrigger,Trigger1M)),NA())</f>
        <v>-4.6650331779130028E-3</v>
      </c>
      <c r="O145" s="44">
        <f>IFERROR(_xll.qlIndexFixing(ONIndex3M,I145,TRUE,_xll.ohTrigger(RecalcTrigger,Trigger3M)),NA())</f>
        <v>-3.5116051996242348E-3</v>
      </c>
      <c r="P145" s="44">
        <f>IFERROR(_xll.qlIndexFixing(ONIndex6M,I145,TRUE,_xll.ohTrigger(RecalcTrigger,Trigger6M)),NA())</f>
        <v>-2.1068414138891711E-3</v>
      </c>
      <c r="Q145" s="145">
        <f>IFERROR(_xll.qlIndexFixing(ONIndex1Y,I145,TRUE,_xll.ohTrigger(RecalcTrigger,Trigger1Y)),NA())</f>
        <v>-6.2886355938651661E-4</v>
      </c>
    </row>
    <row r="146" spans="2:17" x14ac:dyDescent="0.2">
      <c r="B146" s="39" t="s">
        <v>17</v>
      </c>
      <c r="D146" s="42">
        <f>_xll.qlCalendarAdvance(Calendar,$D145,B146,"f",FALSE)</f>
        <v>42753</v>
      </c>
      <c r="E146" s="139">
        <f>_xll.qlInterestRateIndexValueDate(IndexON,D146)</f>
        <v>42753</v>
      </c>
      <c r="F146" s="155">
        <f>IFERROR(_xll.qlIndexFixing(IndexON,D146,TRUE,_xll.ohTrigger(RecalcTrigger,TriggerON)),NA())</f>
        <v>-4.5239369610827751E-3</v>
      </c>
      <c r="H146" s="42">
        <f>_xll.qlCalendarAdvance(Calendar,$H145,B146,"f",FALSE)</f>
        <v>42753</v>
      </c>
      <c r="I146" s="139">
        <f>_xll.qlInterestRateIndexValueDate(Index1M,$H146)</f>
        <v>42755</v>
      </c>
      <c r="J146" s="144">
        <f>IFERROR(_xll.qlIndexFixing(Index1M,$H146,TRUE,_xll.ohTrigger(RecalcTrigger,Trigger1M)),NA())</f>
        <v>-4.6554617911988326E-3</v>
      </c>
      <c r="K146" s="44">
        <f>IFERROR(_xll.qlIndexFixing(Index3M,H146,TRUE,_xll.ohTrigger(RecalcTrigger,Trigger3M)),NA())</f>
        <v>-3.4567082946188599E-3</v>
      </c>
      <c r="L146" s="44">
        <f>IFERROR(_xll.qlIndexFixing(Index6M,$H146,TRUE,_xll.ohTrigger(RecalcTrigger,Trigger6M)),NA())</f>
        <v>-2.1518230012081748E-3</v>
      </c>
      <c r="M146" s="145">
        <f>IFERROR(_xll.qlIndexFixing(Index1Y,$H146,TRUE,_xll.ohTrigger(RecalcTrigger,Trigger1Y)),NA())</f>
        <v>-7.0073755872593151E-4</v>
      </c>
      <c r="N146" s="144">
        <f>IFERROR(_xll.qlIndexFixing(ONIndex1M,I146,TRUE,_xll.ohTrigger(RecalcTrigger,Trigger1M)),NA())</f>
        <v>-4.6690748475120003E-3</v>
      </c>
      <c r="O146" s="44">
        <f>IFERROR(_xll.qlIndexFixing(ONIndex3M,I146,TRUE,_xll.ohTrigger(RecalcTrigger,Trigger3M)),NA())</f>
        <v>-3.5169476165730629E-3</v>
      </c>
      <c r="P146" s="44">
        <f>IFERROR(_xll.qlIndexFixing(ONIndex6M,I146,TRUE,_xll.ohTrigger(RecalcTrigger,Trigger6M)),NA())</f>
        <v>-2.1055323129415271E-3</v>
      </c>
      <c r="Q146" s="145">
        <f>IFERROR(_xll.qlIndexFixing(ONIndex1Y,I146,TRUE,_xll.ohTrigger(RecalcTrigger,Trigger1Y)),NA())</f>
        <v>-6.2688808020627818E-4</v>
      </c>
    </row>
    <row r="147" spans="2:17" x14ac:dyDescent="0.2">
      <c r="B147" s="39" t="s">
        <v>17</v>
      </c>
      <c r="D147" s="42">
        <f>_xll.qlCalendarAdvance(Calendar,$D146,B147,"f",FALSE)</f>
        <v>42754</v>
      </c>
      <c r="E147" s="139">
        <f>_xll.qlInterestRateIndexValueDate(IndexON,D147)</f>
        <v>42754</v>
      </c>
      <c r="F147" s="155">
        <f>IFERROR(_xll.qlIndexFixing(IndexON,D147,TRUE,_xll.ohTrigger(RecalcTrigger,TriggerON)),NA())</f>
        <v>-4.526106971334265E-3</v>
      </c>
      <c r="H147" s="42">
        <f>_xll.qlCalendarAdvance(Calendar,$H146,B147,"f",FALSE)</f>
        <v>42754</v>
      </c>
      <c r="I147" s="139">
        <f>_xll.qlInterestRateIndexValueDate(Index1M,$H147)</f>
        <v>42758</v>
      </c>
      <c r="J147" s="144">
        <f>IFERROR(_xll.qlIndexFixing(Index1M,$H147,TRUE,_xll.ohTrigger(RecalcTrigger,Trigger1M)),NA())</f>
        <v>-4.652362972367618E-3</v>
      </c>
      <c r="K147" s="44">
        <f>IFERROR(_xll.qlIndexFixing(Index3M,H147,TRUE,_xll.ohTrigger(RecalcTrigger,Trigger3M)),NA())</f>
        <v>-3.4602954301106211E-3</v>
      </c>
      <c r="L147" s="44">
        <f>IFERROR(_xll.qlIndexFixing(Index6M,$H147,TRUE,_xll.ohTrigger(RecalcTrigger,Trigger6M)),NA())</f>
        <v>-2.1538847232007328E-3</v>
      </c>
      <c r="M147" s="145">
        <f>IFERROR(_xll.qlIndexFixing(Index1Y,$H147,TRUE,_xll.ohTrigger(RecalcTrigger,Trigger1Y)),NA())</f>
        <v>-7.0176715862873119E-4</v>
      </c>
      <c r="N147" s="144">
        <f>IFERROR(_xll.qlIndexFixing(ONIndex1M,I147,TRUE,_xll.ohTrigger(RecalcTrigger,Trigger1M)),NA())</f>
        <v>-4.6724986862844986E-3</v>
      </c>
      <c r="O147" s="44">
        <f>IFERROR(_xll.qlIndexFixing(ONIndex3M,I147,TRUE,_xll.ohTrigger(RecalcTrigger,Trigger3M)),NA())</f>
        <v>-3.5216644904645378E-3</v>
      </c>
      <c r="P147" s="44">
        <f>IFERROR(_xll.qlIndexFixing(ONIndex6M,I147,TRUE,_xll.ohTrigger(RecalcTrigger,Trigger6M)),NA())</f>
        <v>-2.1039573689662916E-3</v>
      </c>
      <c r="Q147" s="145">
        <f>IFERROR(_xll.qlIndexFixing(ONIndex1Y,I147,TRUE,_xll.ohTrigger(RecalcTrigger,Trigger1Y)),NA())</f>
        <v>-6.2490297412676199E-4</v>
      </c>
    </row>
    <row r="148" spans="2:17" x14ac:dyDescent="0.2">
      <c r="B148" s="39" t="s">
        <v>17</v>
      </c>
      <c r="D148" s="42">
        <f>_xll.qlCalendarAdvance(Calendar,$D147,B148,"f",FALSE)</f>
        <v>42755</v>
      </c>
      <c r="E148" s="139">
        <f>_xll.qlInterestRateIndexValueDate(IndexON,D148)</f>
        <v>42755</v>
      </c>
      <c r="F148" s="155">
        <f>IFERROR(_xll.qlIndexFixing(IndexON,D148,TRUE,_xll.ohTrigger(RecalcTrigger,TriggerON)),NA())</f>
        <v>-4.5295142842860514E-3</v>
      </c>
      <c r="H148" s="42">
        <f>_xll.qlCalendarAdvance(Calendar,$H147,B148,"f",FALSE)</f>
        <v>42755</v>
      </c>
      <c r="I148" s="139">
        <f>_xll.qlInterestRateIndexValueDate(Index1M,$H148)</f>
        <v>42759</v>
      </c>
      <c r="J148" s="144">
        <f>IFERROR(_xll.qlIndexFixing(Index1M,$H148,TRUE,_xll.ohTrigger(RecalcTrigger,Trigger1M)),NA())</f>
        <v>-4.6510175596766838E-3</v>
      </c>
      <c r="K148" s="44">
        <f>IFERROR(_xll.qlIndexFixing(Index3M,H148,TRUE,_xll.ohTrigger(RecalcTrigger,Trigger3M)),NA())</f>
        <v>-3.4597590696381353E-3</v>
      </c>
      <c r="L148" s="44">
        <f>IFERROR(_xll.qlIndexFixing(Index6M,$H148,TRUE,_xll.ohTrigger(RecalcTrigger,Trigger6M)),NA())</f>
        <v>-2.1541572378415506E-3</v>
      </c>
      <c r="M148" s="145">
        <f>IFERROR(_xll.qlIndexFixing(Index1Y,$H148,TRUE,_xll.ohTrigger(RecalcTrigger,Trigger1Y)),NA())</f>
        <v>-7.024220274914301E-4</v>
      </c>
      <c r="N148" s="144">
        <f>IFERROR(_xll.qlIndexFixing(ONIndex1M,I148,TRUE,_xll.ohTrigger(RecalcTrigger,Trigger1M)),NA())</f>
        <v>-4.6752931740456916E-3</v>
      </c>
      <c r="O148" s="44">
        <f>IFERROR(_xll.qlIndexFixing(ONIndex3M,I148,TRUE,_xll.ohTrigger(RecalcTrigger,Trigger3M)),NA())</f>
        <v>-3.5257434253344044E-3</v>
      </c>
      <c r="P148" s="44">
        <f>IFERROR(_xll.qlIndexFixing(ONIndex6M,I148,TRUE,_xll.ohTrigger(RecalcTrigger,Trigger6M)),NA())</f>
        <v>-2.1021126651366018E-3</v>
      </c>
      <c r="Q148" s="145">
        <f>IFERROR(_xll.qlIndexFixing(ONIndex1Y,I148,TRUE,_xll.ohTrigger(RecalcTrigger,Trigger1Y)),NA())</f>
        <v>-6.2290882116400326E-4</v>
      </c>
    </row>
    <row r="149" spans="2:17" x14ac:dyDescent="0.2">
      <c r="B149" s="39" t="s">
        <v>17</v>
      </c>
      <c r="D149" s="42">
        <f>_xll.qlCalendarAdvance(Calendar,$D148,B149,"f",FALSE)</f>
        <v>42758</v>
      </c>
      <c r="E149" s="139">
        <f>_xll.qlInterestRateIndexValueDate(IndexON,D149)</f>
        <v>42758</v>
      </c>
      <c r="F149" s="155">
        <f>IFERROR(_xll.qlIndexFixing(IndexON,D149,TRUE,_xll.ohTrigger(RecalcTrigger,TriggerON)),NA())</f>
        <v>-4.5321396504505174E-3</v>
      </c>
      <c r="H149" s="42">
        <f>_xll.qlCalendarAdvance(Calendar,$H148,B149,"f",FALSE)</f>
        <v>42758</v>
      </c>
      <c r="I149" s="139">
        <f>_xll.qlInterestRateIndexValueDate(Index1M,$H149)</f>
        <v>42760</v>
      </c>
      <c r="J149" s="144">
        <f>IFERROR(_xll.qlIndexFixing(Index1M,$H149,TRUE,_xll.ohTrigger(RecalcTrigger,Trigger1M)),NA())</f>
        <v>-4.648034520864981E-3</v>
      </c>
      <c r="K149" s="44">
        <f>IFERROR(_xll.qlIndexFixing(Index3M,H149,TRUE,_xll.ohTrigger(RecalcTrigger,Trigger3M)),NA())</f>
        <v>-3.4604686115757843E-3</v>
      </c>
      <c r="L149" s="44">
        <f>IFERROR(_xll.qlIndexFixing(Index6M,$H149,TRUE,_xll.ohTrigger(RecalcTrigger,Trigger6M)),NA())</f>
        <v>-2.1546973121817172E-3</v>
      </c>
      <c r="M149" s="145">
        <f>IFERROR(_xll.qlIndexFixing(Index1Y,$H149,TRUE,_xll.ohTrigger(RecalcTrigger,Trigger1Y)),NA())</f>
        <v>-7.0307067980926116E-4</v>
      </c>
      <c r="N149" s="144">
        <f>IFERROR(_xll.qlIndexFixing(ONIndex1M,I149,TRUE,_xll.ohTrigger(RecalcTrigger,Trigger1M)),NA())</f>
        <v>-4.6786659066455627E-3</v>
      </c>
      <c r="O149" s="44">
        <f>IFERROR(_xll.qlIndexFixing(ONIndex3M,I149,TRUE,_xll.ohTrigger(RecalcTrigger,Trigger3M)),NA())</f>
        <v>-3.5316782043492978E-3</v>
      </c>
      <c r="P149" s="44">
        <f>IFERROR(_xll.qlIndexFixing(ONIndex6M,I149,TRUE,_xll.ohTrigger(RecalcTrigger,Trigger6M)),NA())</f>
        <v>-2.0974922516980854E-3</v>
      </c>
      <c r="Q149" s="145">
        <f>IFERROR(_xll.qlIndexFixing(ONIndex1Y,I149,TRUE,_xll.ohTrigger(RecalcTrigger,Trigger1Y)),NA())</f>
        <v>-6.1889219497235359E-4</v>
      </c>
    </row>
    <row r="150" spans="2:17" x14ac:dyDescent="0.2">
      <c r="B150" s="39" t="s">
        <v>17</v>
      </c>
      <c r="D150" s="42">
        <f>_xll.qlCalendarAdvance(Calendar,$D149,B150,"f",FALSE)</f>
        <v>42759</v>
      </c>
      <c r="E150" s="139">
        <f>_xll.qlInterestRateIndexValueDate(IndexON,D150)</f>
        <v>42759</v>
      </c>
      <c r="F150" s="155">
        <f>IFERROR(_xll.qlIndexFixing(IndexON,D150,TRUE,_xll.ohTrigger(RecalcTrigger,TriggerON)),NA())</f>
        <v>-4.5329657658665923E-3</v>
      </c>
      <c r="H150" s="42">
        <f>_xll.qlCalendarAdvance(Calendar,$H149,B150,"f",FALSE)</f>
        <v>42759</v>
      </c>
      <c r="I150" s="139">
        <f>_xll.qlInterestRateIndexValueDate(Index1M,$H150)</f>
        <v>42761</v>
      </c>
      <c r="J150" s="144">
        <f>IFERROR(_xll.qlIndexFixing(Index1M,$H150,TRUE,_xll.ohTrigger(RecalcTrigger,Trigger1M)),NA())</f>
        <v>-4.647330334153349E-3</v>
      </c>
      <c r="K150" s="44">
        <f>IFERROR(_xll.qlIndexFixing(Index3M,H150,TRUE,_xll.ohTrigger(RecalcTrigger,Trigger3M)),NA())</f>
        <v>-3.4611624512783656E-3</v>
      </c>
      <c r="L150" s="44">
        <f>IFERROR(_xll.qlIndexFixing(Index6M,$H150,TRUE,_xll.ohTrigger(RecalcTrigger,Trigger6M)),NA())</f>
        <v>-2.1552214087308596E-3</v>
      </c>
      <c r="M150" s="145">
        <f>IFERROR(_xll.qlIndexFixing(Index1Y,$H150,TRUE,_xll.ohTrigger(RecalcTrigger,Trigger1Y)),NA())</f>
        <v>-7.0371212189698057E-4</v>
      </c>
      <c r="N150" s="144">
        <f>IFERROR(_xll.qlIndexFixing(ONIndex1M,I150,TRUE,_xll.ohTrigger(RecalcTrigger,Trigger1M)),NA())</f>
        <v>-4.6799472160374833E-3</v>
      </c>
      <c r="O150" s="44">
        <f>IFERROR(_xll.qlIndexFixing(ONIndex3M,I150,TRUE,_xll.ohTrigger(RecalcTrigger,Trigger3M)),NA())</f>
        <v>-3.5354318539138063E-3</v>
      </c>
      <c r="P150" s="44">
        <f>IFERROR(_xll.qlIndexFixing(ONIndex6M,I150,TRUE,_xll.ohTrigger(RecalcTrigger,Trigger6M)),NA())</f>
        <v>-2.0919579096601026E-3</v>
      </c>
      <c r="Q150" s="145">
        <f>IFERROR(_xll.qlIndexFixing(ONIndex1Y,I150,TRUE,_xll.ohTrigger(RecalcTrigger,Trigger1Y)),NA())</f>
        <v>-6.1485334000188629E-4</v>
      </c>
    </row>
    <row r="151" spans="2:17" x14ac:dyDescent="0.2">
      <c r="B151" s="39" t="s">
        <v>17</v>
      </c>
      <c r="D151" s="42">
        <f>_xll.qlCalendarAdvance(Calendar,$D150,B151,"f",FALSE)</f>
        <v>42760</v>
      </c>
      <c r="E151" s="139">
        <f>_xll.qlInterestRateIndexValueDate(IndexON,D151)</f>
        <v>42760</v>
      </c>
      <c r="F151" s="155">
        <f>IFERROR(_xll.qlIndexFixing(IndexON,D151,TRUE,_xll.ohTrigger(RecalcTrigger,TriggerON)),NA())</f>
        <v>-4.5335641026866824E-3</v>
      </c>
      <c r="H151" s="42">
        <f>_xll.qlCalendarAdvance(Calendar,$H150,B151,"f",FALSE)</f>
        <v>42760</v>
      </c>
      <c r="I151" s="139">
        <f>_xll.qlInterestRateIndexValueDate(Index1M,$H151)</f>
        <v>42762</v>
      </c>
      <c r="J151" s="144">
        <f>IFERROR(_xll.qlIndexFixing(Index1M,$H151,TRUE,_xll.ohTrigger(RecalcTrigger,Trigger1M)),NA())</f>
        <v>-4.6464886506624205E-3</v>
      </c>
      <c r="K151" s="44">
        <f>IFERROR(_xll.qlIndexFixing(Index3M,H151,TRUE,_xll.ohTrigger(RecalcTrigger,Trigger3M)),NA())</f>
        <v>-3.4618435090614241E-3</v>
      </c>
      <c r="L151" s="44">
        <f>IFERROR(_xll.qlIndexFixing(Index6M,$H151,TRUE,_xll.ohTrigger(RecalcTrigger,Trigger6M)),NA())</f>
        <v>-2.1557302642189924E-3</v>
      </c>
      <c r="M151" s="145">
        <f>IFERROR(_xll.qlIndexFixing(Index1Y,$H151,TRUE,_xll.ohTrigger(RecalcTrigger,Trigger1Y)),NA())</f>
        <v>-7.0511377391093116E-4</v>
      </c>
      <c r="N151" s="144">
        <f>IFERROR(_xll.qlIndexFixing(ONIndex1M,I151,TRUE,_xll.ohTrigger(RecalcTrigger,Trigger1M)),NA())</f>
        <v>-4.6794221492474364E-3</v>
      </c>
      <c r="O151" s="44">
        <f>IFERROR(_xll.qlIndexFixing(ONIndex3M,I151,TRUE,_xll.ohTrigger(RecalcTrigger,Trigger3M)),NA())</f>
        <v>-3.536135153172637E-3</v>
      </c>
      <c r="P151" s="44">
        <f>IFERROR(_xll.qlIndexFixing(ONIndex6M,I151,TRUE,_xll.ohTrigger(RecalcTrigger,Trigger6M)),NA())</f>
        <v>-2.0887056504781398E-3</v>
      </c>
      <c r="Q151" s="145">
        <f>IFERROR(_xll.qlIndexFixing(ONIndex1Y,I151,TRUE,_xll.ohTrigger(RecalcTrigger,Trigger1Y)),NA())</f>
        <v>-6.128226519841462E-4</v>
      </c>
    </row>
    <row r="152" spans="2:17" x14ac:dyDescent="0.2">
      <c r="B152" s="39" t="s">
        <v>17</v>
      </c>
      <c r="D152" s="42">
        <f>_xll.qlCalendarAdvance(Calendar,$D151,B152,"f",FALSE)</f>
        <v>42761</v>
      </c>
      <c r="E152" s="139">
        <f>_xll.qlInterestRateIndexValueDate(IndexON,D152)</f>
        <v>42761</v>
      </c>
      <c r="F152" s="155">
        <f>IFERROR(_xll.qlIndexFixing(IndexON,D152,TRUE,_xll.ohTrigger(RecalcTrigger,TriggerON)),NA())</f>
        <v>-4.5341451651248477E-3</v>
      </c>
      <c r="H152" s="42">
        <f>_xll.qlCalendarAdvance(Calendar,$H151,B152,"f",FALSE)</f>
        <v>42761</v>
      </c>
      <c r="I152" s="139">
        <f>_xll.qlInterestRateIndexValueDate(Index1M,$H152)</f>
        <v>42765</v>
      </c>
      <c r="J152" s="144">
        <f>IFERROR(_xll.qlIndexFixing(Index1M,$H152,TRUE,_xll.ohTrigger(RecalcTrigger,Trigger1M)),NA())</f>
        <v>-4.6426722014067104E-3</v>
      </c>
      <c r="K152" s="44">
        <f>IFERROR(_xll.qlIndexFixing(Index3M,H152,TRUE,_xll.ohTrigger(RecalcTrigger,Trigger3M)),NA())</f>
        <v>-3.4609815542417529E-3</v>
      </c>
      <c r="L152" s="44">
        <f>IFERROR(_xll.qlIndexFixing(Index6M,$H152,TRUE,_xll.ohTrigger(RecalcTrigger,Trigger6M)),NA())</f>
        <v>-2.1572552864411133E-3</v>
      </c>
      <c r="M152" s="145">
        <f>IFERROR(_xll.qlIndexFixing(Index1Y,$H152,TRUE,_xll.ohTrigger(RecalcTrigger,Trigger1Y)),NA())</f>
        <v>-7.0618562596977755E-4</v>
      </c>
      <c r="N152" s="144">
        <f>IFERROR(_xll.qlIndexFixing(ONIndex1M,I152,TRUE,_xll.ohTrigger(RecalcTrigger,Trigger1M)),NA())</f>
        <v>-4.6781986114163843E-3</v>
      </c>
      <c r="O152" s="44">
        <f>IFERROR(_xll.qlIndexFixing(ONIndex3M,I152,TRUE,_xll.ohTrigger(RecalcTrigger,Trigger3M)),NA())</f>
        <v>-3.5361261375443931E-3</v>
      </c>
      <c r="P152" s="44">
        <f>IFERROR(_xll.qlIndexFixing(ONIndex6M,I152,TRUE,_xll.ohTrigger(RecalcTrigger,Trigger6M)),NA())</f>
        <v>-2.0851601290416966E-3</v>
      </c>
      <c r="Q152" s="145">
        <f>IFERROR(_xll.qlIndexFixing(ONIndex1Y,I152,TRUE,_xll.ohTrigger(RecalcTrigger,Trigger1Y)),NA())</f>
        <v>-6.1078639689959857E-4</v>
      </c>
    </row>
    <row r="153" spans="2:17" x14ac:dyDescent="0.2">
      <c r="B153" s="39" t="s">
        <v>17</v>
      </c>
      <c r="D153" s="42">
        <f>_xll.qlCalendarAdvance(Calendar,$D152,B153,"f",FALSE)</f>
        <v>42762</v>
      </c>
      <c r="E153" s="139">
        <f>_xll.qlInterestRateIndexValueDate(IndexON,D153)</f>
        <v>42762</v>
      </c>
      <c r="F153" s="155">
        <f>IFERROR(_xll.qlIndexFixing(IndexON,D153,TRUE,_xll.ohTrigger(RecalcTrigger,TriggerON)),NA())</f>
        <v>-4.5353782606172288E-3</v>
      </c>
      <c r="H153" s="42">
        <f>_xll.qlCalendarAdvance(Calendar,$H152,B153,"f",FALSE)</f>
        <v>42762</v>
      </c>
      <c r="I153" s="139">
        <f>_xll.qlInterestRateIndexValueDate(Index1M,$H153)</f>
        <v>42766</v>
      </c>
      <c r="J153" s="144">
        <f>IFERROR(_xll.qlIndexFixing(Index1M,$H153,TRUE,_xll.ohTrigger(RecalcTrigger,Trigger1M)),NA())</f>
        <v>-4.6414012884205781E-3</v>
      </c>
      <c r="K153" s="44">
        <f>IFERROR(_xll.qlIndexFixing(Index3M,H153,TRUE,_xll.ohTrigger(RecalcTrigger,Trigger3M)),NA())</f>
        <v>-3.460159784668136E-3</v>
      </c>
      <c r="L153" s="44">
        <f>IFERROR(_xll.qlIndexFixing(Index6M,$H153,TRUE,_xll.ohTrigger(RecalcTrigger,Trigger6M)),NA())</f>
        <v>-2.1576285833959825E-3</v>
      </c>
      <c r="M153" s="145">
        <f>IFERROR(_xll.qlIndexFixing(Index1Y,$H153,TRUE,_xll.ohTrigger(RecalcTrigger,Trigger1Y)),NA())</f>
        <v>-7.0677582335871116E-4</v>
      </c>
      <c r="N153" s="144">
        <f>IFERROR(_xll.qlIndexFixing(ONIndex1M,I153,TRUE,_xll.ohTrigger(RecalcTrigger,Trigger1M)),NA())</f>
        <v>-4.676265082559361E-3</v>
      </c>
      <c r="O153" s="44">
        <f>IFERROR(_xll.qlIndexFixing(ONIndex3M,I153,TRUE,_xll.ohTrigger(RecalcTrigger,Trigger3M)),NA())</f>
        <v>-3.535392410585203E-3</v>
      </c>
      <c r="P153" s="44">
        <f>IFERROR(_xll.qlIndexFixing(ONIndex6M,I153,TRUE,_xll.ohTrigger(RecalcTrigger,Trigger6M)),NA())</f>
        <v>-2.0813174282041658E-3</v>
      </c>
      <c r="Q153" s="145">
        <f>IFERROR(_xll.qlIndexFixing(ONIndex1Y,I153,TRUE,_xll.ohTrigger(RecalcTrigger,Trigger1Y)),NA())</f>
        <v>-6.0874515444453436E-4</v>
      </c>
    </row>
    <row r="154" spans="2:17" x14ac:dyDescent="0.2">
      <c r="B154" s="39" t="s">
        <v>17</v>
      </c>
      <c r="D154" s="42">
        <f>_xll.qlCalendarAdvance(Calendar,$D153,B154,"f",FALSE)</f>
        <v>42765</v>
      </c>
      <c r="E154" s="139">
        <f>_xll.qlInterestRateIndexValueDate(IndexON,D154)</f>
        <v>42765</v>
      </c>
      <c r="F154" s="155">
        <f>IFERROR(_xll.qlIndexFixing(IndexON,D154,TRUE,_xll.ohTrigger(RecalcTrigger,TriggerON)),NA())</f>
        <v>-4.5368640345744282E-3</v>
      </c>
      <c r="H154" s="42">
        <f>_xll.qlCalendarAdvance(Calendar,$H153,B154,"f",FALSE)</f>
        <v>42765</v>
      </c>
      <c r="I154" s="139">
        <f>_xll.qlInterestRateIndexValueDate(Index1M,$H154)</f>
        <v>42767</v>
      </c>
      <c r="J154" s="144">
        <f>IFERROR(_xll.qlIndexFixing(Index1M,$H154,TRUE,_xll.ohTrigger(RecalcTrigger,Trigger1M)),NA())</f>
        <v>-4.6396852713364335E-3</v>
      </c>
      <c r="K154" s="44">
        <f>IFERROR(_xll.qlIndexFixing(Index3M,H154,TRUE,_xll.ohTrigger(RecalcTrigger,Trigger3M)),NA())</f>
        <v>-3.4651649230843518E-3</v>
      </c>
      <c r="L154" s="44">
        <f>IFERROR(_xll.qlIndexFixing(Index6M,$H154,TRUE,_xll.ohTrigger(RecalcTrigger,Trigger6M)),NA())</f>
        <v>-2.1580728577664239E-3</v>
      </c>
      <c r="M154" s="145">
        <f>IFERROR(_xll.qlIndexFixing(Index1Y,$H154,TRUE,_xll.ohTrigger(RecalcTrigger,Trigger1Y)),NA())</f>
        <v>-7.0735267544568545E-4</v>
      </c>
      <c r="N154" s="144">
        <f>IFERROR(_xll.qlIndexFixing(ONIndex1M,I154,TRUE,_xll.ohTrigger(RecalcTrigger,Trigger1M)),NA())</f>
        <v>-4.6699132088923179E-3</v>
      </c>
      <c r="O154" s="44">
        <f>IFERROR(_xll.qlIndexFixing(ONIndex3M,I154,TRUE,_xll.ohTrigger(RecalcTrigger,Trigger3M)),NA())</f>
        <v>-3.5314126308394478E-3</v>
      </c>
      <c r="P154" s="44">
        <f>IFERROR(_xll.qlIndexFixing(ONIndex6M,I154,TRUE,_xll.ohTrigger(RecalcTrigger,Trigger6M)),NA())</f>
        <v>-2.0726099109902307E-3</v>
      </c>
      <c r="Q154" s="145">
        <f>IFERROR(_xll.qlIndexFixing(ONIndex1Y,I154,TRUE,_xll.ohTrigger(RecalcTrigger,Trigger1Y)),NA())</f>
        <v>-6.0464792991155036E-4</v>
      </c>
    </row>
    <row r="155" spans="2:17" x14ac:dyDescent="0.2">
      <c r="B155" s="39" t="s">
        <v>17</v>
      </c>
      <c r="D155" s="42">
        <f>_xll.qlCalendarAdvance(Calendar,$D154,B155,"f",FALSE)</f>
        <v>42766</v>
      </c>
      <c r="E155" s="139">
        <f>_xll.qlInterestRateIndexValueDate(IndexON,D155)</f>
        <v>42766</v>
      </c>
      <c r="F155" s="155">
        <f>IFERROR(_xll.qlIndexFixing(IndexON,D155,TRUE,_xll.ohTrigger(RecalcTrigger,TriggerON)),NA())</f>
        <v>-4.5376526974294507E-3</v>
      </c>
      <c r="H155" s="42">
        <f>_xll.qlCalendarAdvance(Calendar,$H154,B155,"f",FALSE)</f>
        <v>42766</v>
      </c>
      <c r="I155" s="139">
        <f>_xll.qlInterestRateIndexValueDate(Index1M,$H155)</f>
        <v>42768</v>
      </c>
      <c r="J155" s="144">
        <f>IFERROR(_xll.qlIndexFixing(Index1M,$H155,TRUE,_xll.ohTrigger(RecalcTrigger,Trigger1M)),NA())</f>
        <v>-4.6381138283235757E-3</v>
      </c>
      <c r="K155" s="44">
        <f>IFERROR(_xll.qlIndexFixing(Index3M,H155,TRUE,_xll.ohTrigger(RecalcTrigger,Trigger3M)),NA())</f>
        <v>-3.4644016354045985E-3</v>
      </c>
      <c r="L155" s="44">
        <f>IFERROR(_xll.qlIndexFixing(Index6M,$H155,TRUE,_xll.ohTrigger(RecalcTrigger,Trigger6M)),NA())</f>
        <v>-2.1585066553993773E-3</v>
      </c>
      <c r="M155" s="145">
        <f>IFERROR(_xll.qlIndexFixing(Index1Y,$H155,TRUE,_xll.ohTrigger(RecalcTrigger,Trigger1Y)),NA())</f>
        <v>-7.0791513089162972E-4</v>
      </c>
      <c r="N155" s="144">
        <f>IFERROR(_xll.qlIndexFixing(ONIndex1M,I155,TRUE,_xll.ohTrigger(RecalcTrigger,Trigger1M)),NA())</f>
        <v>-4.6613704003117817E-3</v>
      </c>
      <c r="O155" s="44">
        <f>IFERROR(_xll.qlIndexFixing(ONIndex3M,I155,TRUE,_xll.ohTrigger(RecalcTrigger,Trigger3M)),NA())</f>
        <v>-3.5250822294363715E-3</v>
      </c>
      <c r="P155" s="44">
        <f>IFERROR(_xll.qlIndexFixing(ONIndex6M,I155,TRUE,_xll.ohTrigger(RecalcTrigger,Trigger6M)),NA())</f>
        <v>-2.0629896624591026E-3</v>
      </c>
      <c r="Q155" s="145">
        <f>IFERROR(_xll.qlIndexFixing(ONIndex1Y,I155,TRUE,_xll.ohTrigger(RecalcTrigger,Trigger1Y)),NA())</f>
        <v>-6.0054191175940019E-4</v>
      </c>
    </row>
    <row r="156" spans="2:17" x14ac:dyDescent="0.2">
      <c r="B156" s="39" t="s">
        <v>17</v>
      </c>
      <c r="D156" s="42">
        <f>_xll.qlCalendarAdvance(Calendar,$D155,B156,"f",FALSE)</f>
        <v>42767</v>
      </c>
      <c r="E156" s="139">
        <f>_xll.qlInterestRateIndexValueDate(IndexON,D156)</f>
        <v>42767</v>
      </c>
      <c r="F156" s="155">
        <f>IFERROR(_xll.qlIndexFixing(IndexON,D156,TRUE,_xll.ohTrigger(RecalcTrigger,TriggerON)),NA())</f>
        <v>-4.5384890547328638E-3</v>
      </c>
      <c r="H156" s="42">
        <f>_xll.qlCalendarAdvance(Calendar,$H155,B156,"f",FALSE)</f>
        <v>42767</v>
      </c>
      <c r="I156" s="139">
        <f>_xll.qlInterestRateIndexValueDate(Index1M,$H156)</f>
        <v>42769</v>
      </c>
      <c r="J156" s="144">
        <f>IFERROR(_xll.qlIndexFixing(Index1M,$H156,TRUE,_xll.ohTrigger(RecalcTrigger,Trigger1M)),NA())</f>
        <v>-4.6367273876555893E-3</v>
      </c>
      <c r="K156" s="44">
        <f>IFERROR(_xll.qlIndexFixing(Index3M,H156,TRUE,_xll.ohTrigger(RecalcTrigger,Trigger3M)),NA())</f>
        <v>-3.4650876167891037E-3</v>
      </c>
      <c r="L156" s="44">
        <f>IFERROR(_xll.qlIndexFixing(Index6M,$H156,TRUE,_xll.ohTrigger(RecalcTrigger,Trigger6M)),NA())</f>
        <v>-2.1589308276739193E-3</v>
      </c>
      <c r="M156" s="145">
        <f>IFERROR(_xll.qlIndexFixing(Index1Y,$H156,TRUE,_xll.ohTrigger(RecalcTrigger,Trigger1Y)),NA())</f>
        <v>-7.0893726834131605E-4</v>
      </c>
      <c r="N156" s="144">
        <f>IFERROR(_xll.qlIndexFixing(ONIndex1M,I156,TRUE,_xll.ohTrigger(RecalcTrigger,Trigger1M)),NA())</f>
        <v>-4.6567388347806826E-3</v>
      </c>
      <c r="O156" s="44">
        <f>IFERROR(_xll.qlIndexFixing(ONIndex3M,I156,TRUE,_xll.ohTrigger(RecalcTrigger,Trigger3M)),NA())</f>
        <v>-3.5212619735647266E-3</v>
      </c>
      <c r="P156" s="44">
        <f>IFERROR(_xll.qlIndexFixing(ONIndex6M,I156,TRUE,_xll.ohTrigger(RecalcTrigger,Trigger6M)),NA())</f>
        <v>-2.0581647746498177E-3</v>
      </c>
      <c r="Q156" s="145">
        <f>IFERROR(_xll.qlIndexFixing(ONIndex1Y,I156,TRUE,_xll.ohTrigger(RecalcTrigger,Trigger1Y)),NA())</f>
        <v>-5.9848443257237705E-4</v>
      </c>
    </row>
    <row r="157" spans="2:17" x14ac:dyDescent="0.2">
      <c r="B157" s="39" t="s">
        <v>17</v>
      </c>
      <c r="D157" s="42">
        <f>_xll.qlCalendarAdvance(Calendar,$D156,B157,"f",FALSE)</f>
        <v>42768</v>
      </c>
      <c r="E157" s="139">
        <f>_xll.qlInterestRateIndexValueDate(IndexON,D157)</f>
        <v>42768</v>
      </c>
      <c r="F157" s="155">
        <f>IFERROR(_xll.qlIndexFixing(IndexON,D157,TRUE,_xll.ohTrigger(RecalcTrigger,TriggerON)),NA())</f>
        <v>-4.5393751646383151E-3</v>
      </c>
      <c r="H157" s="42">
        <f>_xll.qlCalendarAdvance(Calendar,$H156,B157,"f",FALSE)</f>
        <v>42768</v>
      </c>
      <c r="I157" s="139">
        <f>_xll.qlInterestRateIndexValueDate(Index1M,$H157)</f>
        <v>42772</v>
      </c>
      <c r="J157" s="144">
        <f>IFERROR(_xll.qlIndexFixing(Index1M,$H157,TRUE,_xll.ohTrigger(RecalcTrigger,Trigger1M)),NA())</f>
        <v>-4.6340924162273957E-3</v>
      </c>
      <c r="K157" s="44">
        <f>IFERROR(_xll.qlIndexFixing(Index3M,H157,TRUE,_xll.ohTrigger(RecalcTrigger,Trigger3M)),NA())</f>
        <v>-3.4700000004904467E-3</v>
      </c>
      <c r="L157" s="44">
        <f>IFERROR(_xll.qlIndexFixing(Index6M,$H157,TRUE,_xll.ohTrigger(RecalcTrigger,Trigger6M)),NA())</f>
        <v>-2.159999999999964E-3</v>
      </c>
      <c r="M157" s="145">
        <f>IFERROR(_xll.qlIndexFixing(Index1Y,$H157,TRUE,_xll.ohTrigger(RecalcTrigger,Trigger1Y)),NA())</f>
        <v>-7.1000000026050149E-4</v>
      </c>
      <c r="N157" s="144">
        <f>IFERROR(_xll.qlIndexFixing(ONIndex1M,I157,TRUE,_xll.ohTrigger(RecalcTrigger,Trigger1M)),NA())</f>
        <v>-4.6523700859779638E-3</v>
      </c>
      <c r="O157" s="44">
        <f>IFERROR(_xll.qlIndexFixing(ONIndex3M,I157,TRUE,_xll.ohTrigger(RecalcTrigger,Trigger3M)),NA())</f>
        <v>-3.5173777392305539E-3</v>
      </c>
      <c r="P157" s="44">
        <f>IFERROR(_xll.qlIndexFixing(ONIndex6M,I157,TRUE,_xll.ohTrigger(RecalcTrigger,Trigger6M)),NA())</f>
        <v>-2.0535911167574028E-3</v>
      </c>
      <c r="Q157" s="145">
        <f>IFERROR(_xll.qlIndexFixing(ONIndex1Y,I157,TRUE,_xll.ohTrigger(RecalcTrigger,Trigger1Y)),NA())</f>
        <v>-5.964254457913043E-4</v>
      </c>
    </row>
    <row r="158" spans="2:17" x14ac:dyDescent="0.2">
      <c r="B158" s="39" t="s">
        <v>17</v>
      </c>
      <c r="D158" s="42">
        <f>_xll.qlCalendarAdvance(Calendar,$D157,B158,"f",FALSE)</f>
        <v>42769</v>
      </c>
      <c r="E158" s="139">
        <f>_xll.qlInterestRateIndexValueDate(IndexON,D158)</f>
        <v>42769</v>
      </c>
      <c r="F158" s="155">
        <f>IFERROR(_xll.qlIndexFixing(IndexON,D158,TRUE,_xll.ohTrigger(RecalcTrigger,TriggerON)),NA())</f>
        <v>-4.5412662292765305E-3</v>
      </c>
      <c r="H158" s="42">
        <f>_xll.qlCalendarAdvance(Calendar,$H157,B158,"f",FALSE)</f>
        <v>42769</v>
      </c>
      <c r="I158" s="139">
        <f>_xll.qlInterestRateIndexValueDate(Index1M,$H158)</f>
        <v>42773</v>
      </c>
      <c r="J158" s="144">
        <f>IFERROR(_xll.qlIndexFixing(Index1M,$H158,TRUE,_xll.ohTrigger(RecalcTrigger,Trigger1M)),NA())</f>
        <v>-4.6338547128803899E-3</v>
      </c>
      <c r="K158" s="44">
        <f>IFERROR(_xll.qlIndexFixing(Index3M,H158,TRUE,_xll.ohTrigger(RecalcTrigger,Trigger3M)),NA())</f>
        <v>-3.4694219479400878E-3</v>
      </c>
      <c r="L158" s="44">
        <f>IFERROR(_xll.qlIndexFixing(Index6M,$H158,TRUE,_xll.ohTrigger(RecalcTrigger,Trigger6M)),NA())</f>
        <v>-2.1605483497959088E-3</v>
      </c>
      <c r="M158" s="145">
        <f>IFERROR(_xll.qlIndexFixing(Index1Y,$H158,TRUE,_xll.ohTrigger(RecalcTrigger,Trigger1Y)),NA())</f>
        <v>-7.1047672204441312E-4</v>
      </c>
      <c r="N158" s="144">
        <f>IFERROR(_xll.qlIndexFixing(ONIndex1M,I158,TRUE,_xll.ohTrigger(RecalcTrigger,Trigger1M)),NA())</f>
        <v>-4.6482714073414755E-3</v>
      </c>
      <c r="O158" s="44">
        <f>IFERROR(_xll.qlIndexFixing(ONIndex3M,I158,TRUE,_xll.ohTrigger(RecalcTrigger,Trigger3M)),NA())</f>
        <v>-3.5134303754746909E-3</v>
      </c>
      <c r="P158" s="44">
        <f>IFERROR(_xll.qlIndexFixing(ONIndex6M,I158,TRUE,_xll.ohTrigger(RecalcTrigger,Trigger6M)),NA())</f>
        <v>-2.0492750763123624E-3</v>
      </c>
      <c r="Q158" s="145">
        <f>IFERROR(_xll.qlIndexFixing(ONIndex1Y,I158,TRUE,_xll.ohTrigger(RecalcTrigger,Trigger1Y)),NA())</f>
        <v>-5.9436553147218518E-4</v>
      </c>
    </row>
    <row r="159" spans="2:17" x14ac:dyDescent="0.2">
      <c r="B159" s="39" t="s">
        <v>17</v>
      </c>
      <c r="D159" s="42">
        <f>_xll.qlCalendarAdvance(Calendar,$D158,B159,"f",FALSE)</f>
        <v>42772</v>
      </c>
      <c r="E159" s="139">
        <f>_xll.qlInterestRateIndexValueDate(IndexON,D159)</f>
        <v>42772</v>
      </c>
      <c r="F159" s="155">
        <f>IFERROR(_xll.qlIndexFixing(IndexON,D159,TRUE,_xll.ohTrigger(RecalcTrigger,TriggerON)),NA())</f>
        <v>-4.5434582922743161E-3</v>
      </c>
      <c r="H159" s="42">
        <f>_xll.qlCalendarAdvance(Calendar,$H158,B159,"f",FALSE)</f>
        <v>42772</v>
      </c>
      <c r="I159" s="139">
        <f>_xll.qlInterestRateIndexValueDate(Index1M,$H159)</f>
        <v>42774</v>
      </c>
      <c r="J159" s="144">
        <f>IFERROR(_xll.qlIndexFixing(Index1M,$H159,TRUE,_xll.ohTrigger(RecalcTrigger,Trigger1M)),NA())</f>
        <v>-4.6339601300011369E-3</v>
      </c>
      <c r="K159" s="44">
        <f>IFERROR(_xll.qlIndexFixing(Index3M,H159,TRUE,_xll.ohTrigger(RecalcTrigger,Trigger3M)),NA())</f>
        <v>-3.4688734057756721E-3</v>
      </c>
      <c r="L159" s="44">
        <f>IFERROR(_xll.qlIndexFixing(Index6M,$H159,TRUE,_xll.ohTrigger(RecalcTrigger,Trigger6M)),NA())</f>
        <v>-2.1609346284056706E-3</v>
      </c>
      <c r="M159" s="145">
        <f>IFERROR(_xll.qlIndexFixing(Index1Y,$H159,TRUE,_xll.ohTrigger(RecalcTrigger,Trigger1Y)),NA())</f>
        <v>-7.109365363497294E-4</v>
      </c>
      <c r="N159" s="144">
        <f>IFERROR(_xll.qlIndexFixing(ONIndex1M,I159,TRUE,_xll.ohTrigger(RecalcTrigger,Trigger1M)),NA())</f>
        <v>-4.6409507207778589E-3</v>
      </c>
      <c r="O159" s="44">
        <f>IFERROR(_xll.qlIndexFixing(ONIndex3M,I159,TRUE,_xll.ohTrigger(RecalcTrigger,Trigger3M)),NA())</f>
        <v>-3.5052953312364465E-3</v>
      </c>
      <c r="P159" s="44">
        <f>IFERROR(_xll.qlIndexFixing(ONIndex6M,I159,TRUE,_xll.ohTrigger(RecalcTrigger,Trigger6M)),NA())</f>
        <v>-2.0415220814795632E-3</v>
      </c>
      <c r="Q159" s="145">
        <f>IFERROR(_xll.qlIndexFixing(ONIndex1Y,I159,TRUE,_xll.ohTrigger(RecalcTrigger,Trigger1Y)),NA())</f>
        <v>-5.9024454269529514E-4</v>
      </c>
    </row>
    <row r="160" spans="2:17" x14ac:dyDescent="0.2">
      <c r="B160" s="39" t="s">
        <v>17</v>
      </c>
      <c r="D160" s="42">
        <f>_xll.qlCalendarAdvance(Calendar,$D159,B160,"f",FALSE)</f>
        <v>42773</v>
      </c>
      <c r="E160" s="139">
        <f>_xll.qlInterestRateIndexValueDate(IndexON,D160)</f>
        <v>42773</v>
      </c>
      <c r="F160" s="155">
        <f>IFERROR(_xll.qlIndexFixing(IndexON,D160,TRUE,_xll.ohTrigger(RecalcTrigger,TriggerON)),NA())</f>
        <v>-4.5446240368152147E-3</v>
      </c>
      <c r="H160" s="42">
        <f>_xll.qlCalendarAdvance(Calendar,$H159,B160,"f",FALSE)</f>
        <v>42773</v>
      </c>
      <c r="I160" s="139">
        <f>_xll.qlInterestRateIndexValueDate(Index1M,$H160)</f>
        <v>42775</v>
      </c>
      <c r="J160" s="144">
        <f>IFERROR(_xll.qlIndexFixing(Index1M,$H160,TRUE,_xll.ohTrigger(RecalcTrigger,Trigger1M)),NA())</f>
        <v>-4.6343981655603906E-3</v>
      </c>
      <c r="K160" s="44">
        <f>IFERROR(_xll.qlIndexFixing(Index3M,H160,TRUE,_xll.ohTrigger(RecalcTrigger,Trigger3M)),NA())</f>
        <v>-3.4697232486652165E-3</v>
      </c>
      <c r="L160" s="44">
        <f>IFERROR(_xll.qlIndexFixing(Index6M,$H160,TRUE,_xll.ohTrigger(RecalcTrigger,Trigger6M)),NA())</f>
        <v>-2.1613135291233226E-3</v>
      </c>
      <c r="M160" s="145">
        <f>IFERROR(_xll.qlIndexFixing(Index1Y,$H160,TRUE,_xll.ohTrigger(RecalcTrigger,Trigger1Y)),NA())</f>
        <v>-7.1138033908040423E-4</v>
      </c>
      <c r="N160" s="144">
        <f>IFERROR(_xll.qlIndexFixing(ONIndex1M,I160,TRUE,_xll.ohTrigger(RecalcTrigger,Trigger1M)),NA())</f>
        <v>-4.6347224631348993E-3</v>
      </c>
      <c r="O160" s="44">
        <f>IFERROR(_xll.qlIndexFixing(ONIndex3M,I160,TRUE,_xll.ohTrigger(RecalcTrigger,Trigger3M)),NA())</f>
        <v>-3.4970266102485326E-3</v>
      </c>
      <c r="P160" s="44">
        <f>IFERROR(_xll.qlIndexFixing(ONIndex6M,I160,TRUE,_xll.ohTrigger(RecalcTrigger,Trigger6M)),NA())</f>
        <v>-2.0347148431332229E-3</v>
      </c>
      <c r="Q160" s="145">
        <f>IFERROR(_xll.qlIndexFixing(ONIndex1Y,I160,TRUE,_xll.ohTrigger(RecalcTrigger,Trigger1Y)),NA())</f>
        <v>-5.8612819705761154E-4</v>
      </c>
    </row>
    <row r="161" spans="2:17" x14ac:dyDescent="0.2">
      <c r="B161" s="39" t="s">
        <v>17</v>
      </c>
      <c r="D161" s="42">
        <f>_xll.qlCalendarAdvance(Calendar,$D160,B161,"f",FALSE)</f>
        <v>42774</v>
      </c>
      <c r="E161" s="139">
        <f>_xll.qlInterestRateIndexValueDate(IndexON,D161)</f>
        <v>42774</v>
      </c>
      <c r="F161" s="155">
        <f>IFERROR(_xll.qlIndexFixing(IndexON,D161,TRUE,_xll.ohTrigger(RecalcTrigger,TriggerON)),NA())</f>
        <v>-4.5458518827601324E-3</v>
      </c>
      <c r="H161" s="42">
        <f>_xll.qlCalendarAdvance(Calendar,$H160,B161,"f",FALSE)</f>
        <v>42774</v>
      </c>
      <c r="I161" s="139">
        <f>_xll.qlInterestRateIndexValueDate(Index1M,$H161)</f>
        <v>42776</v>
      </c>
      <c r="J161" s="144">
        <f>IFERROR(_xll.qlIndexFixing(Index1M,$H161,TRUE,_xll.ohTrigger(RecalcTrigger,Trigger1M)),NA())</f>
        <v>-4.6351580334618482E-3</v>
      </c>
      <c r="K161" s="44">
        <f>IFERROR(_xll.qlIndexFixing(Index3M,H161,TRUE,_xll.ohTrigger(RecalcTrigger,Trigger3M)),NA())</f>
        <v>-3.4706047858397097E-3</v>
      </c>
      <c r="L161" s="44">
        <f>IFERROR(_xll.qlIndexFixing(Index6M,$H161,TRUE,_xll.ohTrigger(RecalcTrigger,Trigger6M)),NA())</f>
        <v>-2.1616858885274066E-3</v>
      </c>
      <c r="M161" s="145">
        <f>IFERROR(_xll.qlIndexFixing(Index1Y,$H161,TRUE,_xll.ohTrigger(RecalcTrigger,Trigger1Y)),NA())</f>
        <v>-7.1196108140479902E-4</v>
      </c>
      <c r="N161" s="144">
        <f>IFERROR(_xll.qlIndexFixing(ONIndex1M,I161,TRUE,_xll.ohTrigger(RecalcTrigger,Trigger1M)),NA())</f>
        <v>-4.6320829369772554E-3</v>
      </c>
      <c r="O161" s="44">
        <f>IFERROR(_xll.qlIndexFixing(ONIndex3M,I161,TRUE,_xll.ohTrigger(RecalcTrigger,Trigger3M)),NA())</f>
        <v>-3.4927763374348331E-3</v>
      </c>
      <c r="P161" s="44">
        <f>IFERROR(_xll.qlIndexFixing(ONIndex6M,I161,TRUE,_xll.ohTrigger(RecalcTrigger,Trigger6M)),NA())</f>
        <v>-2.0317827052407367E-3</v>
      </c>
      <c r="Q161" s="145">
        <f>IFERROR(_xll.qlIndexFixing(ONIndex1Y,I161,TRUE,_xll.ohTrigger(RecalcTrigger,Trigger1Y)),NA())</f>
        <v>-5.8407234392987561E-4</v>
      </c>
    </row>
    <row r="162" spans="2:17" x14ac:dyDescent="0.2">
      <c r="B162" s="39" t="s">
        <v>17</v>
      </c>
      <c r="D162" s="42">
        <f>_xll.qlCalendarAdvance(Calendar,$D161,B162,"f",FALSE)</f>
        <v>42775</v>
      </c>
      <c r="E162" s="139">
        <f>_xll.qlInterestRateIndexValueDate(IndexON,D162)</f>
        <v>42775</v>
      </c>
      <c r="F162" s="155">
        <f>IFERROR(_xll.qlIndexFixing(IndexON,D162,TRUE,_xll.ohTrigger(RecalcTrigger,TriggerON)),NA())</f>
        <v>-4.5471438879829407E-3</v>
      </c>
      <c r="H162" s="42">
        <f>_xll.qlCalendarAdvance(Calendar,$H161,B162,"f",FALSE)</f>
        <v>42775</v>
      </c>
      <c r="I162" s="139">
        <f>_xll.qlInterestRateIndexValueDate(Index1M,$H162)</f>
        <v>42779</v>
      </c>
      <c r="J162" s="144">
        <f>IFERROR(_xll.qlIndexFixing(Index1M,$H162,TRUE,_xll.ohTrigger(RecalcTrigger,Trigger1M)),NA())</f>
        <v>-4.6392565092348969E-3</v>
      </c>
      <c r="K162" s="44">
        <f>IFERROR(_xll.qlIndexFixing(Index3M,H162,TRUE,_xll.ohTrigger(RecalcTrigger,Trigger3M)),NA())</f>
        <v>-3.4758274942707245E-3</v>
      </c>
      <c r="L162" s="44">
        <f>IFERROR(_xll.qlIndexFixing(Index6M,$H162,TRUE,_xll.ohTrigger(RecalcTrigger,Trigger6M)),NA())</f>
        <v>-2.162408579772076E-3</v>
      </c>
      <c r="M162" s="145">
        <f>IFERROR(_xll.qlIndexFixing(Index1Y,$H162,TRUE,_xll.ohTrigger(RecalcTrigger,Trigger1Y)),NA())</f>
        <v>-7.1301353964773803E-4</v>
      </c>
      <c r="N162" s="144">
        <f>IFERROR(_xll.qlIndexFixing(ONIndex1M,I162,TRUE,_xll.ohTrigger(RecalcTrigger,Trigger1M)),NA())</f>
        <v>-4.6297570019726564E-3</v>
      </c>
      <c r="O162" s="44">
        <f>IFERROR(_xll.qlIndexFixing(ONIndex3M,I162,TRUE,_xll.ohTrigger(RecalcTrigger,Trigger3M)),NA())</f>
        <v>-3.4884680301239257E-3</v>
      </c>
      <c r="P162" s="44">
        <f>IFERROR(_xll.qlIndexFixing(ONIndex6M,I162,TRUE,_xll.ohTrigger(RecalcTrigger,Trigger6M)),NA())</f>
        <v>-2.0291465109778528E-3</v>
      </c>
      <c r="Q162" s="145">
        <f>IFERROR(_xll.qlIndexFixing(ONIndex1Y,I162,TRUE,_xll.ohTrigger(RecalcTrigger,Trigger1Y)),NA())</f>
        <v>-5.8201904288068818E-4</v>
      </c>
    </row>
    <row r="163" spans="2:17" x14ac:dyDescent="0.2">
      <c r="B163" s="39" t="s">
        <v>17</v>
      </c>
      <c r="D163" s="42">
        <f>_xll.qlCalendarAdvance(Calendar,$D162,B163,"f",FALSE)</f>
        <v>42776</v>
      </c>
      <c r="E163" s="139">
        <f>_xll.qlInterestRateIndexValueDate(IndexON,D163)</f>
        <v>42776</v>
      </c>
      <c r="F163" s="155">
        <f>IFERROR(_xll.qlIndexFixing(IndexON,D163,TRUE,_xll.ohTrigger(RecalcTrigger,TriggerON)),NA())</f>
        <v>-4.5498945484956366E-3</v>
      </c>
      <c r="H163" s="42">
        <f>_xll.qlCalendarAdvance(Calendar,$H162,B163,"f",FALSE)</f>
        <v>42776</v>
      </c>
      <c r="I163" s="139">
        <f>_xll.qlInterestRateIndexValueDate(Index1M,$H163)</f>
        <v>42780</v>
      </c>
      <c r="J163" s="144">
        <f>IFERROR(_xll.qlIndexFixing(Index1M,$H163,TRUE,_xll.ohTrigger(RecalcTrigger,Trigger1M)),NA())</f>
        <v>-4.6411901642010433E-3</v>
      </c>
      <c r="K163" s="44">
        <f>IFERROR(_xll.qlIndexFixing(Index3M,H163,TRUE,_xll.ohTrigger(RecalcTrigger,Trigger3M)),NA())</f>
        <v>-3.4756257106365318E-3</v>
      </c>
      <c r="L163" s="44">
        <f>IFERROR(_xll.qlIndexFixing(Index6M,$H163,TRUE,_xll.ohTrigger(RecalcTrigger,Trigger6M)),NA())</f>
        <v>-2.1631262959885583E-3</v>
      </c>
      <c r="M163" s="145">
        <f>IFERROR(_xll.qlIndexFixing(Index1Y,$H163,TRUE,_xll.ohTrigger(RecalcTrigger,Trigger1Y)),NA())</f>
        <v>-7.1339091037966157E-4</v>
      </c>
      <c r="N163" s="144">
        <f>IFERROR(_xll.qlIndexFixing(ONIndex1M,I163,TRUE,_xll.ohTrigger(RecalcTrigger,Trigger1M)),NA())</f>
        <v>-4.6277519111193044E-3</v>
      </c>
      <c r="O163" s="44">
        <f>IFERROR(_xll.qlIndexFixing(ONIndex3M,I163,TRUE,_xll.ohTrigger(RecalcTrigger,Trigger3M)),NA())</f>
        <v>-3.4841025377563284E-3</v>
      </c>
      <c r="P163" s="44">
        <f>IFERROR(_xll.qlIndexFixing(ONIndex6M,I163,TRUE,_xll.ohTrigger(RecalcTrigger,Trigger6M)),NA())</f>
        <v>-2.0268126479150439E-3</v>
      </c>
      <c r="Q163" s="145">
        <f>IFERROR(_xll.qlIndexFixing(ONIndex1Y,I163,TRUE,_xll.ohTrigger(RecalcTrigger,Trigger1Y)),NA())</f>
        <v>-5.7996887400602049E-4</v>
      </c>
    </row>
    <row r="164" spans="2:17" x14ac:dyDescent="0.2">
      <c r="B164" s="39" t="s">
        <v>17</v>
      </c>
      <c r="D164" s="42">
        <f>_xll.qlCalendarAdvance(Calendar,$D163,B164,"f",FALSE)</f>
        <v>42779</v>
      </c>
      <c r="E164" s="139">
        <f>_xll.qlInterestRateIndexValueDate(IndexON,D164)</f>
        <v>42779</v>
      </c>
      <c r="F164" s="155">
        <f>IFERROR(_xll.qlIndexFixing(IndexON,D164,TRUE,_xll.ohTrigger(RecalcTrigger,TriggerON)),NA())</f>
        <v>-4.5529946659650378E-3</v>
      </c>
      <c r="H164" s="42">
        <f>_xll.qlCalendarAdvance(Calendar,$H163,B164,"f",FALSE)</f>
        <v>42779</v>
      </c>
      <c r="I164" s="139">
        <f>_xll.qlInterestRateIndexValueDate(Index1M,$H164)</f>
        <v>42781</v>
      </c>
      <c r="J164" s="144">
        <f>IFERROR(_xll.qlIndexFixing(Index1M,$H164,TRUE,_xll.ohTrigger(RecalcTrigger,Trigger1M)),NA())</f>
        <v>-4.6433874600434622E-3</v>
      </c>
      <c r="K164" s="44">
        <f>IFERROR(_xll.qlIndexFixing(Index3M,H164,TRUE,_xll.ohTrigger(RecalcTrigger,Trigger3M)),NA())</f>
        <v>-3.4754667264870957E-3</v>
      </c>
      <c r="L164" s="44">
        <f>IFERROR(_xll.qlIndexFixing(Index6M,$H164,TRUE,_xll.ohTrigger(RecalcTrigger,Trigger6M)),NA())</f>
        <v>-2.1634781489112674E-3</v>
      </c>
      <c r="M164" s="145">
        <f>IFERROR(_xll.qlIndexFixing(Index1Y,$H164,TRUE,_xll.ohTrigger(RecalcTrigger,Trigger1Y)),NA())</f>
        <v>-7.1375775735240592E-4</v>
      </c>
      <c r="N164" s="144">
        <f>IFERROR(_xll.qlIndexFixing(ONIndex1M,I164,TRUE,_xll.ohTrigger(RecalcTrigger,Trigger1M)),NA())</f>
        <v>-4.6247880639915806E-3</v>
      </c>
      <c r="O164" s="44">
        <f>IFERROR(_xll.qlIndexFixing(ONIndex3M,I164,TRUE,_xll.ohTrigger(RecalcTrigger,Trigger3M)),NA())</f>
        <v>-3.4751516350706169E-3</v>
      </c>
      <c r="P164" s="44">
        <f>IFERROR(_xll.qlIndexFixing(ONIndex6M,I164,TRUE,_xll.ohTrigger(RecalcTrigger,Trigger6M)),NA())</f>
        <v>-2.0231732603770425E-3</v>
      </c>
      <c r="Q164" s="145">
        <f>IFERROR(_xll.qlIndexFixing(ONIndex1Y,I164,TRUE,_xll.ohTrigger(RecalcTrigger,Trigger1Y)),NA())</f>
        <v>-5.7588095481619916E-4</v>
      </c>
    </row>
    <row r="165" spans="2:17" x14ac:dyDescent="0.2">
      <c r="B165" s="39" t="s">
        <v>17</v>
      </c>
      <c r="D165" s="42">
        <f>_xll.qlCalendarAdvance(Calendar,$D164,B165,"f",FALSE)</f>
        <v>42780</v>
      </c>
      <c r="E165" s="139">
        <f>_xll.qlInterestRateIndexValueDate(IndexON,D165)</f>
        <v>42780</v>
      </c>
      <c r="F165" s="155">
        <f>IFERROR(_xll.qlIndexFixing(IndexON,D165,TRUE,_xll.ohTrigger(RecalcTrigger,TriggerON)),NA())</f>
        <v>-4.5546383402017554E-3</v>
      </c>
      <c r="H165" s="42">
        <f>_xll.qlCalendarAdvance(Calendar,$H164,B165,"f",FALSE)</f>
        <v>42780</v>
      </c>
      <c r="I165" s="139">
        <f>_xll.qlInterestRateIndexValueDate(Index1M,$H165)</f>
        <v>42782</v>
      </c>
      <c r="J165" s="144">
        <f>IFERROR(_xll.qlIndexFixing(Index1M,$H165,TRUE,_xll.ohTrigger(RecalcTrigger,Trigger1M)),NA())</f>
        <v>-4.645835906289213E-3</v>
      </c>
      <c r="K165" s="44">
        <f>IFERROR(_xll.qlIndexFixing(Index3M,H165,TRUE,_xll.ohTrigger(RecalcTrigger,Trigger3M)),NA())</f>
        <v>-3.4765254423759859E-3</v>
      </c>
      <c r="L165" s="44">
        <f>IFERROR(_xll.qlIndexFixing(Index6M,$H165,TRUE,_xll.ohTrigger(RecalcTrigger,Trigger6M)),NA())</f>
        <v>-2.1638282708360901E-3</v>
      </c>
      <c r="M165" s="145">
        <f>IFERROR(_xll.qlIndexFixing(Index1Y,$H165,TRUE,_xll.ohTrigger(RecalcTrigger,Trigger1Y)),NA())</f>
        <v>-7.1411501393518859E-4</v>
      </c>
      <c r="N165" s="144">
        <f>IFERROR(_xll.qlIndexFixing(ONIndex1M,I165,TRUE,_xll.ohTrigger(RecalcTrigger,Trigger1M)),NA())</f>
        <v>-4.6230850612527519E-3</v>
      </c>
      <c r="O165" s="44">
        <f>IFERROR(_xll.qlIndexFixing(ONIndex3M,I165,TRUE,_xll.ohTrigger(RecalcTrigger,Trigger3M)),NA())</f>
        <v>-3.466085700774002E-3</v>
      </c>
      <c r="P165" s="44">
        <f>IFERROR(_xll.qlIndexFixing(ONIndex6M,I165,TRUE,_xll.ohTrigger(RecalcTrigger,Trigger6M)),NA())</f>
        <v>-2.0206282605528259E-3</v>
      </c>
      <c r="Q165" s="145">
        <f>IFERROR(_xll.qlIndexFixing(ONIndex1Y,I165,TRUE,_xll.ohTrigger(RecalcTrigger,Trigger1Y)),NA())</f>
        <v>-5.7181111761561709E-4</v>
      </c>
    </row>
    <row r="166" spans="2:17" x14ac:dyDescent="0.2">
      <c r="B166" s="39" t="s">
        <v>17</v>
      </c>
      <c r="D166" s="42">
        <f>_xll.qlCalendarAdvance(Calendar,$D165,B166,"f",FALSE)</f>
        <v>42781</v>
      </c>
      <c r="E166" s="139">
        <f>_xll.qlInterestRateIndexValueDate(IndexON,D166)</f>
        <v>42781</v>
      </c>
      <c r="F166" s="155">
        <f>IFERROR(_xll.qlIndexFixing(IndexON,D166,TRUE,_xll.ohTrigger(RecalcTrigger,TriggerON)),NA())</f>
        <v>-4.5563585225982806E-3</v>
      </c>
      <c r="H166" s="42">
        <f>_xll.qlCalendarAdvance(Calendar,$H165,B166,"f",FALSE)</f>
        <v>42781</v>
      </c>
      <c r="I166" s="139">
        <f>_xll.qlInterestRateIndexValueDate(Index1M,$H166)</f>
        <v>42783</v>
      </c>
      <c r="J166" s="144">
        <f>IFERROR(_xll.qlIndexFixing(Index1M,$H166,TRUE,_xll.ohTrigger(RecalcTrigger,Trigger1M)),NA())</f>
        <v>-4.6485227284182818E-3</v>
      </c>
      <c r="K166" s="44">
        <f>IFERROR(_xll.qlIndexFixing(Index3M,H166,TRUE,_xll.ohTrigger(RecalcTrigger,Trigger3M)),NA())</f>
        <v>-3.4776113293536258E-3</v>
      </c>
      <c r="L166" s="44">
        <f>IFERROR(_xll.qlIndexFixing(Index6M,$H166,TRUE,_xll.ohTrigger(RecalcTrigger,Trigger6M)),NA())</f>
        <v>-2.1641774286225305E-3</v>
      </c>
      <c r="M166" s="145">
        <f>IFERROR(_xll.qlIndexFixing(Index1Y,$H166,TRUE,_xll.ohTrigger(RecalcTrigger,Trigger1Y)),NA())</f>
        <v>-7.1438303637369374E-4</v>
      </c>
      <c r="N166" s="144">
        <f>IFERROR(_xll.qlIndexFixing(ONIndex1M,I166,TRUE,_xll.ohTrigger(RecalcTrigger,Trigger1M)),NA())</f>
        <v>-4.6227929943221113E-3</v>
      </c>
      <c r="O166" s="44">
        <f>IFERROR(_xll.qlIndexFixing(ONIndex3M,I166,TRUE,_xll.ohTrigger(RecalcTrigger,Trigger3M)),NA())</f>
        <v>-3.4614470204541448E-3</v>
      </c>
      <c r="P166" s="44">
        <f>IFERROR(_xll.qlIndexFixing(ONIndex6M,I166,TRUE,_xll.ohTrigger(RecalcTrigger,Trigger6M)),NA())</f>
        <v>-2.019901868406393E-3</v>
      </c>
      <c r="Q166" s="145">
        <f>IFERROR(_xll.qlIndexFixing(ONIndex1Y,I166,TRUE,_xll.ohTrigger(RecalcTrigger,Trigger1Y)),NA())</f>
        <v>-5.6978530821538698E-4</v>
      </c>
    </row>
    <row r="167" spans="2:17" x14ac:dyDescent="0.2">
      <c r="B167" s="39" t="s">
        <v>17</v>
      </c>
      <c r="D167" s="42">
        <f>_xll.qlCalendarAdvance(Calendar,$D166,B167,"f",FALSE)</f>
        <v>42782</v>
      </c>
      <c r="E167" s="139">
        <f>_xll.qlInterestRateIndexValueDate(IndexON,D167)</f>
        <v>42782</v>
      </c>
      <c r="F167" s="155">
        <f>IFERROR(_xll.qlIndexFixing(IndexON,D167,TRUE,_xll.ohTrigger(RecalcTrigger,TriggerON)),NA())</f>
        <v>-4.5581572714281648E-3</v>
      </c>
      <c r="H167" s="42">
        <f>_xll.qlCalendarAdvance(Calendar,$H166,B167,"f",FALSE)</f>
        <v>42782</v>
      </c>
      <c r="I167" s="139">
        <f>_xll.qlInterestRateIndexValueDate(Index1M,$H167)</f>
        <v>42786</v>
      </c>
      <c r="J167" s="144">
        <f>IFERROR(_xll.qlIndexFixing(Index1M,$H167,TRUE,_xll.ohTrigger(RecalcTrigger,Trigger1M)),NA())</f>
        <v>-4.6578814441349571E-3</v>
      </c>
      <c r="K167" s="44">
        <f>IFERROR(_xll.qlIndexFixing(Index3M,H167,TRUE,_xll.ohTrigger(RecalcTrigger,Trigger3M)),NA())</f>
        <v>-3.482924155053265E-3</v>
      </c>
      <c r="L167" s="44">
        <f>IFERROR(_xll.qlIndexFixing(Index6M,$H167,TRUE,_xll.ohTrigger(RecalcTrigger,Trigger6M)),NA())</f>
        <v>-2.1647708838316957E-3</v>
      </c>
      <c r="M167" s="145">
        <f>IFERROR(_xll.qlIndexFixing(Index1Y,$H167,TRUE,_xll.ohTrigger(RecalcTrigger,Trigger1Y)),NA())</f>
        <v>-7.1546699108919877E-4</v>
      </c>
      <c r="N167" s="144">
        <f>IFERROR(_xll.qlIndexFixing(ONIndex1M,I167,TRUE,_xll.ohTrigger(RecalcTrigger,Trigger1M)),NA())</f>
        <v>-4.6228652926094682E-3</v>
      </c>
      <c r="O167" s="44">
        <f>IFERROR(_xll.qlIndexFixing(ONIndex3M,I167,TRUE,_xll.ohTrigger(RecalcTrigger,Trigger3M)),NA())</f>
        <v>-3.456756250161952E-3</v>
      </c>
      <c r="P167" s="44">
        <f>IFERROR(_xll.qlIndexFixing(ONIndex6M,I167,TRUE,_xll.ohTrigger(RecalcTrigger,Trigger6M)),NA())</f>
        <v>-2.0195161334424228E-3</v>
      </c>
      <c r="Q167" s="145">
        <f>IFERROR(_xll.qlIndexFixing(ONIndex1Y,I167,TRUE,_xll.ohTrigger(RecalcTrigger,Trigger1Y)),NA())</f>
        <v>-5.6776611040643132E-4</v>
      </c>
    </row>
    <row r="168" spans="2:17" x14ac:dyDescent="0.2">
      <c r="B168" s="39" t="s">
        <v>17</v>
      </c>
      <c r="D168" s="42">
        <f>_xll.qlCalendarAdvance(Calendar,$D167,B168,"f",FALSE)</f>
        <v>42783</v>
      </c>
      <c r="E168" s="139">
        <f>_xll.qlInterestRateIndexValueDate(IndexON,D168)</f>
        <v>42783</v>
      </c>
      <c r="F168" s="155">
        <f>IFERROR(_xll.qlIndexFixing(IndexON,D168,TRUE,_xll.ohTrigger(RecalcTrigger,TriggerON)),NA())</f>
        <v>-4.5619691359455317E-3</v>
      </c>
      <c r="H168" s="42">
        <f>_xll.qlCalendarAdvance(Calendar,$H167,B168,"f",FALSE)</f>
        <v>42783</v>
      </c>
      <c r="I168" s="139">
        <f>_xll.qlInterestRateIndexValueDate(Index1M,$H168)</f>
        <v>42787</v>
      </c>
      <c r="J168" s="144">
        <f>IFERROR(_xll.qlIndexFixing(Index1M,$H168,TRUE,_xll.ohTrigger(RecalcTrigger,Trigger1M)),NA())</f>
        <v>-4.6613883436000658E-3</v>
      </c>
      <c r="K168" s="44">
        <f>IFERROR(_xll.qlIndexFixing(Index3M,H168,TRUE,_xll.ohTrigger(RecalcTrigger,Trigger3M)),NA())</f>
        <v>-3.4831447847629704E-3</v>
      </c>
      <c r="L168" s="44">
        <f>IFERROR(_xll.qlIndexFixing(Index6M,$H168,TRUE,_xll.ohTrigger(RecalcTrigger,Trigger6M)),NA())</f>
        <v>-2.1655794070021077E-3</v>
      </c>
      <c r="M168" s="145">
        <f>IFERROR(_xll.qlIndexFixing(Index1Y,$H168,TRUE,_xll.ohTrigger(RecalcTrigger,Trigger1Y)),NA())</f>
        <v>-7.1579048360131882E-4</v>
      </c>
      <c r="N168" s="144">
        <f>IFERROR(_xll.qlIndexFixing(ONIndex1M,I168,TRUE,_xll.ohTrigger(RecalcTrigger,Trigger1M)),NA())</f>
        <v>-4.6233092094327688E-3</v>
      </c>
      <c r="O168" s="44">
        <f>IFERROR(_xll.qlIndexFixing(ONIndex3M,I168,TRUE,_xll.ohTrigger(RecalcTrigger,Trigger3M)),NA())</f>
        <v>-3.4520142390581654E-3</v>
      </c>
      <c r="P168" s="44">
        <f>IFERROR(_xll.qlIndexFixing(ONIndex6M,I168,TRUE,_xll.ohTrigger(RecalcTrigger,Trigger6M)),NA())</f>
        <v>-2.0194774432313878E-3</v>
      </c>
      <c r="Q168" s="145">
        <f>IFERROR(_xll.qlIndexFixing(ONIndex1Y,I168,TRUE,_xll.ohTrigger(RecalcTrigger,Trigger1Y)),NA())</f>
        <v>-5.6575410428472139E-4</v>
      </c>
    </row>
    <row r="169" spans="2:17" x14ac:dyDescent="0.2">
      <c r="B169" s="39" t="s">
        <v>17</v>
      </c>
      <c r="D169" s="42">
        <f>_xll.qlCalendarAdvance(Calendar,$D168,B169,"f",FALSE)</f>
        <v>42786</v>
      </c>
      <c r="E169" s="139">
        <f>_xll.qlInterestRateIndexValueDate(IndexON,D169)</f>
        <v>42786</v>
      </c>
      <c r="F169" s="155">
        <f>IFERROR(_xll.qlIndexFixing(IndexON,D169,TRUE,_xll.ohTrigger(RecalcTrigger,TriggerON)),NA())</f>
        <v>-4.5661790916362577E-3</v>
      </c>
      <c r="H169" s="42">
        <f>_xll.qlCalendarAdvance(Calendar,$H168,B169,"f",FALSE)</f>
        <v>42786</v>
      </c>
      <c r="I169" s="139">
        <f>_xll.qlInterestRateIndexValueDate(Index1M,$H169)</f>
        <v>42788</v>
      </c>
      <c r="J169" s="144">
        <f>IFERROR(_xll.qlIndexFixing(Index1M,$H169,TRUE,_xll.ohTrigger(RecalcTrigger,Trigger1M)),NA())</f>
        <v>-4.6650654856352147E-3</v>
      </c>
      <c r="K169" s="44">
        <f>IFERROR(_xll.qlIndexFixing(Index3M,H169,TRUE,_xll.ohTrigger(RecalcTrigger,Trigger3M)),NA())</f>
        <v>-3.4834220734256032E-3</v>
      </c>
      <c r="L169" s="44">
        <f>IFERROR(_xll.qlIndexFixing(Index6M,$H169,TRUE,_xll.ohTrigger(RecalcTrigger,Trigger6M)),NA())</f>
        <v>-2.165934898410131E-3</v>
      </c>
      <c r="M169" s="145">
        <f>IFERROR(_xll.qlIndexFixing(Index1Y,$H169,TRUE,_xll.ohTrigger(RecalcTrigger,Trigger1Y)),NA())</f>
        <v>-7.1611009834464791E-4</v>
      </c>
      <c r="N169" s="144">
        <f>IFERROR(_xll.qlIndexFixing(ONIndex1M,I169,TRUE,_xll.ohTrigger(RecalcTrigger,Trigger1M)),NA())</f>
        <v>-4.6254126089806391E-3</v>
      </c>
      <c r="O169" s="44">
        <f>IFERROR(_xll.qlIndexFixing(ONIndex3M,I169,TRUE,_xll.ohTrigger(RecalcTrigger,Trigger3M)),NA())</f>
        <v>-3.4423307434527928E-3</v>
      </c>
      <c r="P169" s="44">
        <f>IFERROR(_xll.qlIndexFixing(ONIndex6M,I169,TRUE,_xll.ohTrigger(RecalcTrigger,Trigger6M)),NA())</f>
        <v>-2.0205774762827033E-3</v>
      </c>
      <c r="Q169" s="145">
        <f>IFERROR(_xll.qlIndexFixing(ONIndex1Y,I169,TRUE,_xll.ohTrigger(RecalcTrigger,Trigger1Y)),NA())</f>
        <v>-5.617560876469696E-4</v>
      </c>
    </row>
    <row r="170" spans="2:17" x14ac:dyDescent="0.2">
      <c r="B170" s="39" t="s">
        <v>17</v>
      </c>
      <c r="D170" s="42">
        <f>_xll.qlCalendarAdvance(Calendar,$D169,B170,"f",FALSE)</f>
        <v>42787</v>
      </c>
      <c r="E170" s="139">
        <f>_xll.qlInterestRateIndexValueDate(IndexON,D170)</f>
        <v>42787</v>
      </c>
      <c r="F170" s="155">
        <f>IFERROR(_xll.qlIndexFixing(IndexON,D170,TRUE,_xll.ohTrigger(RecalcTrigger,TriggerON)),NA())</f>
        <v>-4.5684015435387693E-3</v>
      </c>
      <c r="H170" s="42">
        <f>_xll.qlCalendarAdvance(Calendar,$H169,B170,"f",FALSE)</f>
        <v>42787</v>
      </c>
      <c r="I170" s="139">
        <f>_xll.qlInterestRateIndexValueDate(Index1M,$H170)</f>
        <v>42789</v>
      </c>
      <c r="J170" s="144">
        <f>IFERROR(_xll.qlIndexFixing(Index1M,$H170,TRUE,_xll.ohTrigger(RecalcTrigger,Trigger1M)),NA())</f>
        <v>-4.6688983914536641E-3</v>
      </c>
      <c r="K170" s="44">
        <f>IFERROR(_xll.qlIndexFixing(Index3M,H170,TRUE,_xll.ohTrigger(RecalcTrigger,Trigger3M)),NA())</f>
        <v>-3.4846549413569431E-3</v>
      </c>
      <c r="L170" s="44">
        <f>IFERROR(_xll.qlIndexFixing(Index6M,$H170,TRUE,_xll.ohTrigger(RecalcTrigger,Trigger6M)),NA())</f>
        <v>-2.1662938176867509E-3</v>
      </c>
      <c r="M170" s="145">
        <f>IFERROR(_xll.qlIndexFixing(Index1Y,$H170,TRUE,_xll.ohTrigger(RecalcTrigger,Trigger1Y)),NA())</f>
        <v>-7.1642680615815687E-4</v>
      </c>
      <c r="N170" s="144">
        <f>IFERROR(_xll.qlIndexFixing(ONIndex1M,I170,TRUE,_xll.ohTrigger(RecalcTrigger,Trigger1M)),NA())</f>
        <v>-4.6289461322812642E-3</v>
      </c>
      <c r="O170" s="44">
        <f>IFERROR(_xll.qlIndexFixing(ONIndex3M,I170,TRUE,_xll.ohTrigger(RecalcTrigger,Trigger3M)),NA())</f>
        <v>-3.4325507691823631E-3</v>
      </c>
      <c r="P170" s="44">
        <f>IFERROR(_xll.qlIndexFixing(ONIndex6M,I170,TRUE,_xll.ohTrigger(RecalcTrigger,Trigger6M)),NA())</f>
        <v>-2.0229208841637814E-3</v>
      </c>
      <c r="Q170" s="145">
        <f>IFERROR(_xll.qlIndexFixing(ONIndex1Y,I170,TRUE,_xll.ohTrigger(RecalcTrigger,Trigger1Y)),NA())</f>
        <v>-5.577895958719381E-4</v>
      </c>
    </row>
    <row r="171" spans="2:17" x14ac:dyDescent="0.2">
      <c r="B171" s="39" t="s">
        <v>17</v>
      </c>
      <c r="D171" s="42">
        <f>_xll.qlCalendarAdvance(Calendar,$D170,B171,"f",FALSE)</f>
        <v>42788</v>
      </c>
      <c r="E171" s="139">
        <f>_xll.qlInterestRateIndexValueDate(IndexON,D171)</f>
        <v>42788</v>
      </c>
      <c r="F171" s="155">
        <f>IFERROR(_xll.qlIndexFixing(IndexON,D171,TRUE,_xll.ohTrigger(RecalcTrigger,TriggerON)),NA())</f>
        <v>-4.5707149105966849E-3</v>
      </c>
      <c r="H171" s="42">
        <f>_xll.qlCalendarAdvance(Calendar,$H170,B171,"f",FALSE)</f>
        <v>42788</v>
      </c>
      <c r="I171" s="139">
        <f>_xll.qlInterestRateIndexValueDate(Index1M,$H171)</f>
        <v>42790</v>
      </c>
      <c r="J171" s="144">
        <f>IFERROR(_xll.qlIndexFixing(Index1M,$H171,TRUE,_xll.ohTrigger(RecalcTrigger,Trigger1M)),NA())</f>
        <v>-4.6728722982415849E-3</v>
      </c>
      <c r="K171" s="44">
        <f>IFERROR(_xll.qlIndexFixing(Index3M,H171,TRUE,_xll.ohTrigger(RecalcTrigger,Trigger3M)),NA())</f>
        <v>-3.4859094376570423E-3</v>
      </c>
      <c r="L171" s="44">
        <f>IFERROR(_xll.qlIndexFixing(Index6M,$H171,TRUE,_xll.ohTrigger(RecalcTrigger,Trigger6M)),NA())</f>
        <v>-2.1666568619739804E-3</v>
      </c>
      <c r="M171" s="145">
        <f>IFERROR(_xll.qlIndexFixing(Index1Y,$H171,TRUE,_xll.ohTrigger(RecalcTrigger,Trigger1Y)),NA())</f>
        <v>-7.1652444239067136E-4</v>
      </c>
      <c r="N171" s="144">
        <f>IFERROR(_xll.qlIndexFixing(ONIndex1M,I171,TRUE,_xll.ohTrigger(RecalcTrigger,Trigger1M)),NA())</f>
        <v>-4.631356944031495E-3</v>
      </c>
      <c r="O171" s="44">
        <f>IFERROR(_xll.qlIndexFixing(ONIndex3M,I171,TRUE,_xll.ohTrigger(RecalcTrigger,Trigger3M)),NA())</f>
        <v>-3.4275652913118293E-3</v>
      </c>
      <c r="P171" s="44">
        <f>IFERROR(_xll.qlIndexFixing(ONIndex6M,I171,TRUE,_xll.ohTrigger(RecalcTrigger,Trigger6M)),NA())</f>
        <v>-2.0247132330730722E-3</v>
      </c>
      <c r="Q171" s="145">
        <f>IFERROR(_xll.qlIndexFixing(ONIndex1Y,I171,TRUE,_xll.ohTrigger(RecalcTrigger,Trigger1Y)),NA())</f>
        <v>-5.5582224738781605E-4</v>
      </c>
    </row>
    <row r="172" spans="2:17" x14ac:dyDescent="0.2">
      <c r="B172" s="39" t="s">
        <v>17</v>
      </c>
      <c r="D172" s="42">
        <f>_xll.qlCalendarAdvance(Calendar,$D171,B172,"f",FALSE)</f>
        <v>42789</v>
      </c>
      <c r="E172" s="139">
        <f>_xll.qlInterestRateIndexValueDate(IndexON,D172)</f>
        <v>42789</v>
      </c>
      <c r="F172" s="155">
        <f>IFERROR(_xll.qlIndexFixing(IndexON,D172,TRUE,_xll.ohTrigger(RecalcTrigger,TriggerON)),NA())</f>
        <v>-4.5731212507638119E-3</v>
      </c>
      <c r="H172" s="42">
        <f>_xll.qlCalendarAdvance(Calendar,$H171,B172,"f",FALSE)</f>
        <v>42789</v>
      </c>
      <c r="I172" s="139">
        <f>_xll.qlInterestRateIndexValueDate(Index1M,$H172)</f>
        <v>42793</v>
      </c>
      <c r="J172" s="144">
        <f>IFERROR(_xll.qlIndexFixing(Index1M,$H172,TRUE,_xll.ohTrigger(RecalcTrigger,Trigger1M)),NA())</f>
        <v>-4.685488135697722E-3</v>
      </c>
      <c r="K172" s="44">
        <f>IFERROR(_xll.qlIndexFixing(Index3M,H172,TRUE,_xll.ohTrigger(RecalcTrigger,Trigger3M)),NA())</f>
        <v>-3.4910377403983852E-3</v>
      </c>
      <c r="L172" s="44">
        <f>IFERROR(_xll.qlIndexFixing(Index6M,$H172,TRUE,_xll.ohTrigger(RecalcTrigger,Trigger6M)),NA())</f>
        <v>-2.1673537285653893E-3</v>
      </c>
      <c r="M172" s="145">
        <f>IFERROR(_xll.qlIndexFixing(Index1Y,$H172,TRUE,_xll.ohTrigger(RecalcTrigger,Trigger1Y)),NA())</f>
        <v>-7.1768417223845192E-4</v>
      </c>
      <c r="N172" s="144">
        <f>IFERROR(_xll.qlIndexFixing(ONIndex1M,I172,TRUE,_xll.ohTrigger(RecalcTrigger,Trigger1M)),NA())</f>
        <v>-4.6341828951446118E-3</v>
      </c>
      <c r="O172" s="44">
        <f>IFERROR(_xll.qlIndexFixing(ONIndex3M,I172,TRUE,_xll.ohTrigger(RecalcTrigger,Trigger3M)),NA())</f>
        <v>-3.4225336677140561E-3</v>
      </c>
      <c r="P172" s="44">
        <f>IFERROR(_xll.qlIndexFixing(ONIndex6M,I172,TRUE,_xll.ohTrigger(RecalcTrigger,Trigger6M)),NA())</f>
        <v>-2.026890952757654E-3</v>
      </c>
      <c r="Q172" s="145">
        <f>IFERROR(_xll.qlIndexFixing(ONIndex1Y,I172,TRUE,_xll.ohTrigger(RecalcTrigger,Trigger1Y)),NA())</f>
        <v>-5.5386557032743866E-4</v>
      </c>
    </row>
    <row r="173" spans="2:17" x14ac:dyDescent="0.2">
      <c r="B173" s="39" t="s">
        <v>17</v>
      </c>
      <c r="D173" s="42">
        <f>_xll.qlCalendarAdvance(Calendar,$D172,B173,"f",FALSE)</f>
        <v>42790</v>
      </c>
      <c r="E173" s="139">
        <f>_xll.qlInterestRateIndexValueDate(IndexON,D173)</f>
        <v>42790</v>
      </c>
      <c r="F173" s="155">
        <f>IFERROR(_xll.qlIndexFixing(IndexON,D173,TRUE,_xll.ohTrigger(RecalcTrigger,TriggerON)),NA())</f>
        <v>-4.5781959089508106E-3</v>
      </c>
      <c r="H173" s="42">
        <f>_xll.qlCalendarAdvance(Calendar,$H172,B173,"f",FALSE)</f>
        <v>42790</v>
      </c>
      <c r="I173" s="139">
        <f>_xll.qlInterestRateIndexValueDate(Index1M,$H173)</f>
        <v>42794</v>
      </c>
      <c r="J173" s="144">
        <f>IFERROR(_xll.qlIndexFixing(Index1M,$H173,TRUE,_xll.ohTrigger(RecalcTrigger,Trigger1M)),NA())</f>
        <v>-4.6964893172862787E-3</v>
      </c>
      <c r="K173" s="44">
        <f>IFERROR(_xll.qlIndexFixing(Index3M,H173,TRUE,_xll.ohTrigger(RecalcTrigger,Trigger3M)),NA())</f>
        <v>-3.4927521732089958E-3</v>
      </c>
      <c r="L173" s="44">
        <f>IFERROR(_xll.qlIndexFixing(Index6M,$H173,TRUE,_xll.ohTrigger(RecalcTrigger,Trigger6M)),NA())</f>
        <v>-2.1670130064807441E-3</v>
      </c>
      <c r="M173" s="145">
        <f>IFERROR(_xll.qlIndexFixing(Index1Y,$H173,TRUE,_xll.ohTrigger(RecalcTrigger,Trigger1Y)),NA())</f>
        <v>-7.1800109533465652E-4</v>
      </c>
      <c r="N173" s="144">
        <f>IFERROR(_xll.qlIndexFixing(ONIndex1M,I173,TRUE,_xll.ohTrigger(RecalcTrigger,Trigger1M)),NA())</f>
        <v>-4.6374312391384009E-3</v>
      </c>
      <c r="O173" s="44">
        <f>IFERROR(_xll.qlIndexFixing(ONIndex3M,I173,TRUE,_xll.ohTrigger(RecalcTrigger,Trigger3M)),NA())</f>
        <v>-3.4174567474698492E-3</v>
      </c>
      <c r="P173" s="44">
        <f>IFERROR(_xll.qlIndexFixing(ONIndex6M,I173,TRUE,_xll.ohTrigger(RecalcTrigger,Trigger6M)),NA())</f>
        <v>-2.0294604309478714E-3</v>
      </c>
      <c r="Q173" s="145">
        <f>IFERROR(_xll.qlIndexFixing(ONIndex1Y,I173,TRUE,_xll.ohTrigger(RecalcTrigger,Trigger1Y)),NA())</f>
        <v>-5.5192014462690508E-4</v>
      </c>
    </row>
    <row r="174" spans="2:17" x14ac:dyDescent="0.2">
      <c r="B174" s="39" t="s">
        <v>17</v>
      </c>
      <c r="D174" s="42">
        <f>_xll.qlCalendarAdvance(Calendar,$D173,B174,"f",FALSE)</f>
        <v>42793</v>
      </c>
      <c r="E174" s="139">
        <f>_xll.qlInterestRateIndexValueDate(IndexON,D174)</f>
        <v>42793</v>
      </c>
      <c r="F174" s="155">
        <f>IFERROR(_xll.qlIndexFixing(IndexON,D174,TRUE,_xll.ohTrigger(RecalcTrigger,TriggerON)),NA())</f>
        <v>-4.5837175051177681E-3</v>
      </c>
      <c r="H174" s="42">
        <f>_xll.qlCalendarAdvance(Calendar,$H173,B174,"f",FALSE)</f>
        <v>42793</v>
      </c>
      <c r="I174" s="139">
        <f>_xll.qlInterestRateIndexValueDate(Index1M,$H174)</f>
        <v>42795</v>
      </c>
      <c r="J174" s="144">
        <f>IFERROR(_xll.qlIndexFixing(Index1M,$H174,TRUE,_xll.ohTrigger(RecalcTrigger,Trigger1M)),NA())</f>
        <v>-4.7052197778989103E-3</v>
      </c>
      <c r="K174" s="44">
        <f>IFERROR(_xll.qlIndexFixing(Index3M,H174,TRUE,_xll.ohTrigger(RecalcTrigger,Trigger3M)),NA())</f>
        <v>-3.493935547063121E-3</v>
      </c>
      <c r="L174" s="44">
        <f>IFERROR(_xll.qlIndexFixing(Index6M,$H174,TRUE,_xll.ohTrigger(RecalcTrigger,Trigger6M)),NA())</f>
        <v>-2.1674679810428994E-3</v>
      </c>
      <c r="M174" s="145">
        <f>IFERROR(_xll.qlIndexFixing(Index1Y,$H174,TRUE,_xll.ohTrigger(RecalcTrigger,Trigger1Y)),NA())</f>
        <v>-7.183210489448928E-4</v>
      </c>
      <c r="N174" s="144">
        <f>IFERROR(_xll.qlIndexFixing(ONIndex1M,I174,TRUE,_xll.ohTrigger(RecalcTrigger,Trigger1M)),NA())</f>
        <v>-4.6453122273337755E-3</v>
      </c>
      <c r="O174" s="44">
        <f>IFERROR(_xll.qlIndexFixing(ONIndex3M,I174,TRUE,_xll.ohTrigger(RecalcTrigger,Trigger3M)),NA())</f>
        <v>-3.407123917824606E-3</v>
      </c>
      <c r="P174" s="44">
        <f>IFERROR(_xll.qlIndexFixing(ONIndex6M,I174,TRUE,_xll.ohTrigger(RecalcTrigger,Trigger6M)),NA())</f>
        <v>-2.0359256729829411E-3</v>
      </c>
      <c r="Q174" s="145">
        <f>IFERROR(_xll.qlIndexFixing(ONIndex1Y,I174,TRUE,_xll.ohTrigger(RecalcTrigger,Trigger1Y)),NA())</f>
        <v>-5.4806886282676714E-4</v>
      </c>
    </row>
    <row r="175" spans="2:17" x14ac:dyDescent="0.2">
      <c r="B175" s="39" t="s">
        <v>17</v>
      </c>
      <c r="D175" s="42">
        <f>_xll.qlCalendarAdvance(Calendar,$D174,B175,"f",FALSE)</f>
        <v>42794</v>
      </c>
      <c r="E175" s="139">
        <f>_xll.qlInterestRateIndexValueDate(IndexON,D175)</f>
        <v>42794</v>
      </c>
      <c r="F175" s="155">
        <f>IFERROR(_xll.qlIndexFixing(IndexON,D175,TRUE,_xll.ohTrigger(RecalcTrigger,TriggerON)),NA())</f>
        <v>-4.5866195826960166E-3</v>
      </c>
      <c r="H175" s="42">
        <f>_xll.qlCalendarAdvance(Calendar,$H174,B175,"f",FALSE)</f>
        <v>42794</v>
      </c>
      <c r="I175" s="139">
        <f>_xll.qlInterestRateIndexValueDate(Index1M,$H175)</f>
        <v>42796</v>
      </c>
      <c r="J175" s="144">
        <f>IFERROR(_xll.qlIndexFixing(Index1M,$H175,TRUE,_xll.ohTrigger(RecalcTrigger,Trigger1M)),NA())</f>
        <v>-4.7075002788662945E-3</v>
      </c>
      <c r="K175" s="44">
        <f>IFERROR(_xll.qlIndexFixing(Index3M,H175,TRUE,_xll.ohTrigger(RecalcTrigger,Trigger3M)),NA())</f>
        <v>-3.4951300525172357E-3</v>
      </c>
      <c r="L175" s="44">
        <f>IFERROR(_xll.qlIndexFixing(Index6M,$H175,TRUE,_xll.ohTrigger(RecalcTrigger,Trigger6M)),NA())</f>
        <v>-2.167425276551266E-3</v>
      </c>
      <c r="M175" s="145">
        <f>IFERROR(_xll.qlIndexFixing(Index1Y,$H175,TRUE,_xll.ohTrigger(RecalcTrigger,Trigger1Y)),NA())</f>
        <v>-7.1864504137865123E-4</v>
      </c>
      <c r="N175" s="144">
        <f>IFERROR(_xll.qlIndexFixing(ONIndex1M,I175,TRUE,_xll.ohTrigger(RecalcTrigger,Trigger1M)),NA())</f>
        <v>-4.6547123930462675E-3</v>
      </c>
      <c r="O175" s="44">
        <f>IFERROR(_xll.qlIndexFixing(ONIndex3M,I175,TRUE,_xll.ohTrigger(RecalcTrigger,Trigger3M)),NA())</f>
        <v>-3.39678397889287E-3</v>
      </c>
      <c r="P175" s="44">
        <f>IFERROR(_xll.qlIndexFixing(ONIndex6M,I175,TRUE,_xll.ohTrigger(RecalcTrigger,Trigger6M)),NA())</f>
        <v>-2.0437057511513146E-3</v>
      </c>
      <c r="Q175" s="145">
        <f>IFERROR(_xll.qlIndexFixing(ONIndex1Y,I175,TRUE,_xll.ohTrigger(RecalcTrigger,Trigger1Y)),NA())</f>
        <v>-5.4426255370554344E-4</v>
      </c>
    </row>
    <row r="176" spans="2:17" x14ac:dyDescent="0.2">
      <c r="B176" s="39" t="s">
        <v>17</v>
      </c>
      <c r="D176" s="42">
        <f>_xll.qlCalendarAdvance(Calendar,$D175,B176,"f",FALSE)</f>
        <v>42795</v>
      </c>
      <c r="E176" s="139">
        <f>_xll.qlInterestRateIndexValueDate(IndexON,D176)</f>
        <v>42795</v>
      </c>
      <c r="F176" s="155">
        <f>IFERROR(_xll.qlIndexFixing(IndexON,D176,TRUE,_xll.ohTrigger(RecalcTrigger,TriggerON)),NA())</f>
        <v>-4.5896269822254254E-3</v>
      </c>
      <c r="H176" s="42">
        <f>_xll.qlCalendarAdvance(Calendar,$H175,B176,"f",FALSE)</f>
        <v>42795</v>
      </c>
      <c r="I176" s="139">
        <f>_xll.qlInterestRateIndexValueDate(Index1M,$H176)</f>
        <v>42797</v>
      </c>
      <c r="J176" s="144">
        <f>IFERROR(_xll.qlIndexFixing(Index1M,$H176,TRUE,_xll.ohTrigger(RecalcTrigger,Trigger1M)),NA())</f>
        <v>-4.7098212412265807E-3</v>
      </c>
      <c r="K176" s="44">
        <f>IFERROR(_xll.qlIndexFixing(Index3M,H176,TRUE,_xll.ohTrigger(RecalcTrigger,Trigger3M)),NA())</f>
        <v>-3.4968110613225901E-3</v>
      </c>
      <c r="L176" s="44">
        <f>IFERROR(_xll.qlIndexFixing(Index6M,$H176,TRUE,_xll.ohTrigger(RecalcTrigger,Trigger6M)),NA())</f>
        <v>-2.1681832553681435E-3</v>
      </c>
      <c r="M176" s="145">
        <f>IFERROR(_xll.qlIndexFixing(Index1Y,$H176,TRUE,_xll.ohTrigger(RecalcTrigger,Trigger1Y)),NA())</f>
        <v>-7.1871939064423326E-4</v>
      </c>
      <c r="N176" s="144">
        <f>IFERROR(_xll.qlIndexFixing(ONIndex1M,I176,TRUE,_xll.ohTrigger(RecalcTrigger,Trigger1M)),NA())</f>
        <v>-4.6596915401808658E-3</v>
      </c>
      <c r="O176" s="44">
        <f>IFERROR(_xll.qlIndexFixing(ONIndex3M,I176,TRUE,_xll.ohTrigger(RecalcTrigger,Trigger3M)),NA())</f>
        <v>-3.3919209982347098E-3</v>
      </c>
      <c r="P176" s="44">
        <f>IFERROR(_xll.qlIndexFixing(ONIndex6M,I176,TRUE,_xll.ohTrigger(RecalcTrigger,Trigger6M)),NA())</f>
        <v>-2.0478597132456144E-3</v>
      </c>
      <c r="Q176" s="145">
        <f>IFERROR(_xll.qlIndexFixing(ONIndex1Y,I176,TRUE,_xll.ohTrigger(RecalcTrigger,Trigger1Y)),NA())</f>
        <v>-5.4238208372581198E-4</v>
      </c>
    </row>
    <row r="177" spans="2:17" x14ac:dyDescent="0.2">
      <c r="B177" s="39" t="s">
        <v>17</v>
      </c>
      <c r="D177" s="42">
        <f>_xll.qlCalendarAdvance(Calendar,$D176,B177,"f",FALSE)</f>
        <v>42796</v>
      </c>
      <c r="E177" s="139">
        <f>_xll.qlInterestRateIndexValueDate(IndexON,D177)</f>
        <v>42796</v>
      </c>
      <c r="F177" s="155">
        <f>IFERROR(_xll.qlIndexFixing(IndexON,D177,TRUE,_xll.ohTrigger(RecalcTrigger,TriggerON)),NA())</f>
        <v>-4.5927417616598021E-3</v>
      </c>
      <c r="H177" s="42">
        <f>_xll.qlCalendarAdvance(Calendar,$H176,B177,"f",FALSE)</f>
        <v>42796</v>
      </c>
      <c r="I177" s="139">
        <f>_xll.qlInterestRateIndexValueDate(Index1M,$H177)</f>
        <v>42800</v>
      </c>
      <c r="J177" s="144">
        <f>IFERROR(_xll.qlIndexFixing(Index1M,$H177,TRUE,_xll.ohTrigger(RecalcTrigger,Trigger1M)),NA())</f>
        <v>-4.7232123909472928E-3</v>
      </c>
      <c r="K177" s="44">
        <f>IFERROR(_xll.qlIndexFixing(Index3M,H177,TRUE,_xll.ohTrigger(RecalcTrigger,Trigger3M)),NA())</f>
        <v>-3.4999999980549383E-3</v>
      </c>
      <c r="L177" s="44">
        <f>IFERROR(_xll.qlIndexFixing(Index6M,$H177,TRUE,_xll.ohTrigger(RecalcTrigger,Trigger6M)),NA())</f>
        <v>-2.1699999999593906E-3</v>
      </c>
      <c r="M177" s="145">
        <f>IFERROR(_xll.qlIndexFixing(Index1Y,$H177,TRUE,_xll.ohTrigger(RecalcTrigger,Trigger1Y)),NA())</f>
        <v>-7.1999999998840114E-4</v>
      </c>
      <c r="N177" s="144">
        <f>IFERROR(_xll.qlIndexFixing(ONIndex1M,I177,TRUE,_xll.ohTrigger(RecalcTrigger,Trigger1M)),NA())</f>
        <v>-4.664639345186572E-3</v>
      </c>
      <c r="O177" s="44">
        <f>IFERROR(_xll.qlIndexFixing(ONIndex3M,I177,TRUE,_xll.ohTrigger(RecalcTrigger,Trigger3M)),NA())</f>
        <v>-3.3874518671295206E-3</v>
      </c>
      <c r="P177" s="44">
        <f>IFERROR(_xll.qlIndexFixing(ONIndex6M,I177,TRUE,_xll.ohTrigger(RecalcTrigger,Trigger6M)),NA())</f>
        <v>-2.051966638725311E-3</v>
      </c>
      <c r="Q177" s="145">
        <f>IFERROR(_xll.qlIndexFixing(ONIndex1Y,I177,TRUE,_xll.ohTrigger(RecalcTrigger,Trigger1Y)),NA())</f>
        <v>-5.4051634488239131E-4</v>
      </c>
    </row>
    <row r="178" spans="2:17" x14ac:dyDescent="0.2">
      <c r="B178" s="39" t="s">
        <v>17</v>
      </c>
      <c r="D178" s="42">
        <f>_xll.qlCalendarAdvance(Calendar,$D177,B178,"f",FALSE)</f>
        <v>42797</v>
      </c>
      <c r="E178" s="139">
        <f>_xll.qlInterestRateIndexValueDate(IndexON,D178)</f>
        <v>42797</v>
      </c>
      <c r="F178" s="155">
        <f>IFERROR(_xll.qlIndexFixing(IndexON,D178,TRUE,_xll.ohTrigger(RecalcTrigger,TriggerON)),NA())</f>
        <v>-4.5992807839434491E-3</v>
      </c>
      <c r="H178" s="42">
        <f>_xll.qlCalendarAdvance(Calendar,$H177,B178,"f",FALSE)</f>
        <v>42797</v>
      </c>
      <c r="I178" s="139">
        <f>_xll.qlInterestRateIndexValueDate(Index1M,$H178)</f>
        <v>42801</v>
      </c>
      <c r="J178" s="144">
        <f>IFERROR(_xll.qlIndexFixing(Index1M,$H178,TRUE,_xll.ohTrigger(RecalcTrigger,Trigger1M)),NA())</f>
        <v>-4.7276201082029918E-3</v>
      </c>
      <c r="K178" s="44">
        <f>IFERROR(_xll.qlIndexFixing(Index3M,H178,TRUE,_xll.ohTrigger(RecalcTrigger,Trigger3M)),NA())</f>
        <v>-3.5012403724020849E-3</v>
      </c>
      <c r="L178" s="44">
        <f>IFERROR(_xll.qlIndexFixing(Index6M,$H178,TRUE,_xll.ohTrigger(RecalcTrigger,Trigger6M)),NA())</f>
        <v>-2.1705587341407035E-3</v>
      </c>
      <c r="M178" s="145">
        <f>IFERROR(_xll.qlIndexFixing(Index1Y,$H178,TRUE,_xll.ohTrigger(RecalcTrigger,Trigger1Y)),NA())</f>
        <v>-7.2035318872112712E-4</v>
      </c>
      <c r="N178" s="144">
        <f>IFERROR(_xll.qlIndexFixing(ONIndex1M,I178,TRUE,_xll.ohTrigger(RecalcTrigger,Trigger1M)),NA())</f>
        <v>-4.6695551056252782E-3</v>
      </c>
      <c r="O178" s="44">
        <f>IFERROR(_xll.qlIndexFixing(ONIndex3M,I178,TRUE,_xll.ohTrigger(RecalcTrigger,Trigger3M)),NA())</f>
        <v>-3.3833843795827434E-3</v>
      </c>
      <c r="P178" s="44">
        <f>IFERROR(_xll.qlIndexFixing(ONIndex6M,I178,TRUE,_xll.ohTrigger(RecalcTrigger,Trigger6M)),NA())</f>
        <v>-2.0560252815071678E-3</v>
      </c>
      <c r="Q178" s="145">
        <f>IFERROR(_xll.qlIndexFixing(ONIndex1Y,I178,TRUE,_xll.ohTrigger(RecalcTrigger,Trigger1Y)),NA())</f>
        <v>-5.3866591679163633E-4</v>
      </c>
    </row>
    <row r="179" spans="2:17" x14ac:dyDescent="0.2">
      <c r="B179" s="39" t="s">
        <v>17</v>
      </c>
      <c r="D179" s="42">
        <f>_xll.qlCalendarAdvance(Calendar,$D178,B179,"f",FALSE)</f>
        <v>42800</v>
      </c>
      <c r="E179" s="139">
        <f>_xll.qlInterestRateIndexValueDate(IndexON,D179)</f>
        <v>42800</v>
      </c>
      <c r="F179" s="155">
        <f>IFERROR(_xll.qlIndexFixing(IndexON,D179,TRUE,_xll.ohTrigger(RecalcTrigger,TriggerON)),NA())</f>
        <v>-4.606315841879649E-3</v>
      </c>
      <c r="H179" s="42">
        <f>_xll.qlCalendarAdvance(Calendar,$H178,B179,"f",FALSE)</f>
        <v>42800</v>
      </c>
      <c r="I179" s="139">
        <f>_xll.qlInterestRateIndexValueDate(Index1M,$H179)</f>
        <v>42802</v>
      </c>
      <c r="J179" s="144">
        <f>IFERROR(_xll.qlIndexFixing(Index1M,$H179,TRUE,_xll.ohTrigger(RecalcTrigger,Trigger1M)),NA())</f>
        <v>-4.7360481459039639E-3</v>
      </c>
      <c r="K179" s="44">
        <f>IFERROR(_xll.qlIndexFixing(Index3M,H179,TRUE,_xll.ohTrigger(RecalcTrigger,Trigger3M)),NA())</f>
        <v>-3.5024919394681569E-3</v>
      </c>
      <c r="L179" s="44">
        <f>IFERROR(_xll.qlIndexFixing(Index6M,$H179,TRUE,_xll.ohTrigger(RecalcTrigger,Trigger6M)),NA())</f>
        <v>-2.1711325762243374E-3</v>
      </c>
      <c r="M179" s="145">
        <f>IFERROR(_xll.qlIndexFixing(Index1Y,$H179,TRUE,_xll.ohTrigger(RecalcTrigger,Trigger1Y)),NA())</f>
        <v>-7.2071043725599135E-4</v>
      </c>
      <c r="N179" s="144">
        <f>IFERROR(_xll.qlIndexFixing(ONIndex1M,I179,TRUE,_xll.ohTrigger(RecalcTrigger,Trigger1M)),NA())</f>
        <v>-4.6792154768615646E-3</v>
      </c>
      <c r="O179" s="44">
        <f>IFERROR(_xll.qlIndexFixing(ONIndex3M,I179,TRUE,_xll.ohTrigger(RecalcTrigger,Trigger3M)),NA())</f>
        <v>-3.3765955154452243E-3</v>
      </c>
      <c r="P179" s="44">
        <f>IFERROR(_xll.qlIndexFixing(ONIndex6M,I179,TRUE,_xll.ohTrigger(RecalcTrigger,Trigger6M)),NA())</f>
        <v>-2.0639635597419215E-3</v>
      </c>
      <c r="Q179" s="145">
        <f>IFERROR(_xll.qlIndexFixing(ONIndex1Y,I179,TRUE,_xll.ohTrigger(RecalcTrigger,Trigger1Y)),NA())</f>
        <v>-5.3501820202139783E-4</v>
      </c>
    </row>
    <row r="180" spans="2:17" x14ac:dyDescent="0.2">
      <c r="B180" s="39" t="s">
        <v>17</v>
      </c>
      <c r="D180" s="42">
        <f>_xll.qlCalendarAdvance(Calendar,$D179,B180,"f",FALSE)</f>
        <v>42801</v>
      </c>
      <c r="E180" s="139">
        <f>_xll.qlInterestRateIndexValueDate(IndexON,D180)</f>
        <v>42801</v>
      </c>
      <c r="F180" s="155">
        <f>IFERROR(_xll.qlIndexFixing(IndexON,D180,TRUE,_xll.ohTrigger(RecalcTrigger,TriggerON)),NA())</f>
        <v>-4.6099983931036093E-3</v>
      </c>
      <c r="H180" s="42">
        <f>_xll.qlCalendarAdvance(Calendar,$H179,B180,"f",FALSE)</f>
        <v>42801</v>
      </c>
      <c r="I180" s="139">
        <f>_xll.qlInterestRateIndexValueDate(Index1M,$H180)</f>
        <v>42803</v>
      </c>
      <c r="J180" s="144">
        <f>IFERROR(_xll.qlIndexFixing(Index1M,$H180,TRUE,_xll.ohTrigger(RecalcTrigger,Trigger1M)),NA())</f>
        <v>-4.7383410671819615E-3</v>
      </c>
      <c r="K180" s="44">
        <f>IFERROR(_xll.qlIndexFixing(Index3M,H180,TRUE,_xll.ohTrigger(RecalcTrigger,Trigger3M)),NA())</f>
        <v>-3.5037544631142201E-3</v>
      </c>
      <c r="L180" s="44">
        <f>IFERROR(_xll.qlIndexFixing(Index6M,$H180,TRUE,_xll.ohTrigger(RecalcTrigger,Trigger6M)),NA())</f>
        <v>-2.1716776224617136E-3</v>
      </c>
      <c r="M180" s="145">
        <f>IFERROR(_xll.qlIndexFixing(Index1Y,$H180,TRUE,_xll.ohTrigger(RecalcTrigger,Trigger1Y)),NA())</f>
        <v>-7.2107119677665898E-4</v>
      </c>
      <c r="N180" s="144">
        <f>IFERROR(_xll.qlIndexFixing(ONIndex1M,I180,TRUE,_xll.ohTrigger(RecalcTrigger,Trigger1M)),NA())</f>
        <v>-4.6888836481917551E-3</v>
      </c>
      <c r="O180" s="44">
        <f>IFERROR(_xll.qlIndexFixing(ONIndex3M,I180,TRUE,_xll.ohTrigger(RecalcTrigger,Trigger3M)),NA())</f>
        <v>-3.3712867453683515E-3</v>
      </c>
      <c r="P180" s="44">
        <f>IFERROR(_xll.qlIndexFixing(ONIndex6M,I180,TRUE,_xll.ohTrigger(RecalcTrigger,Trigger6M)),NA())</f>
        <v>-2.0717520991953009E-3</v>
      </c>
      <c r="Q180" s="145">
        <f>IFERROR(_xll.qlIndexFixing(ONIndex1Y,I180,TRUE,_xll.ohTrigger(RecalcTrigger,Trigger1Y)),NA())</f>
        <v>-5.3142891339508225E-4</v>
      </c>
    </row>
    <row r="181" spans="2:17" x14ac:dyDescent="0.2">
      <c r="B181" s="39" t="s">
        <v>17</v>
      </c>
      <c r="D181" s="42">
        <f>_xll.qlCalendarAdvance(Calendar,$D180,B181,"f",FALSE)</f>
        <v>42802</v>
      </c>
      <c r="E181" s="139">
        <f>_xll.qlInterestRateIndexValueDate(IndexON,D181)</f>
        <v>42802</v>
      </c>
      <c r="F181" s="155">
        <f>IFERROR(_xll.qlIndexFixing(IndexON,D181,TRUE,_xll.ohTrigger(RecalcTrigger,TriggerON)),NA())</f>
        <v>-4.6137751718333675E-3</v>
      </c>
      <c r="H181" s="42">
        <f>_xll.qlCalendarAdvance(Calendar,$H180,B181,"f",FALSE)</f>
        <v>42802</v>
      </c>
      <c r="I181" s="139">
        <f>_xll.qlInterestRateIndexValueDate(Index1M,$H181)</f>
        <v>42804</v>
      </c>
      <c r="J181" s="144">
        <f>IFERROR(_xll.qlIndexFixing(Index1M,$H181,TRUE,_xll.ohTrigger(RecalcTrigger,Trigger1M)),NA())</f>
        <v>-4.7406214597041944E-3</v>
      </c>
      <c r="K181" s="44">
        <f>IFERROR(_xll.qlIndexFixing(Index3M,H181,TRUE,_xll.ohTrigger(RecalcTrigger,Trigger3M)),NA())</f>
        <v>-3.5047848895751669E-3</v>
      </c>
      <c r="L181" s="44">
        <f>IFERROR(_xll.qlIndexFixing(Index6M,$H181,TRUE,_xll.ohTrigger(RecalcTrigger,Trigger6M)),NA())</f>
        <v>-2.1723151767366585E-3</v>
      </c>
      <c r="M181" s="145">
        <f>IFERROR(_xll.qlIndexFixing(Index1Y,$H181,TRUE,_xll.ohTrigger(RecalcTrigger,Trigger1Y)),NA())</f>
        <v>-7.2115187140350356E-4</v>
      </c>
      <c r="N181" s="144">
        <f>IFERROR(_xll.qlIndexFixing(ONIndex1M,I181,TRUE,_xll.ohTrigger(RecalcTrigger,Trigger1M)),NA())</f>
        <v>-4.6936286457865961E-3</v>
      </c>
      <c r="O181" s="44">
        <f>IFERROR(_xll.qlIndexFixing(ONIndex3M,I181,TRUE,_xll.ohTrigger(RecalcTrigger,Trigger3M)),NA())</f>
        <v>-3.3693443857751859E-3</v>
      </c>
      <c r="P181" s="44">
        <f>IFERROR(_xll.qlIndexFixing(ONIndex6M,I181,TRUE,_xll.ohTrigger(RecalcTrigger,Trigger6M)),NA())</f>
        <v>-2.0755506340419672E-3</v>
      </c>
      <c r="Q181" s="145">
        <f>IFERROR(_xll.qlIndexFixing(ONIndex1Y,I181,TRUE,_xll.ohTrigger(RecalcTrigger,Trigger1Y)),NA())</f>
        <v>-5.2966373938811984E-4</v>
      </c>
    </row>
    <row r="182" spans="2:17" x14ac:dyDescent="0.2">
      <c r="B182" s="39" t="s">
        <v>17</v>
      </c>
      <c r="D182" s="42">
        <f>_xll.qlCalendarAdvance(Calendar,$D181,B182,"f",FALSE)</f>
        <v>42803</v>
      </c>
      <c r="E182" s="139">
        <f>_xll.qlInterestRateIndexValueDate(IndexON,D182)</f>
        <v>42803</v>
      </c>
      <c r="F182" s="155">
        <f>IFERROR(_xll.qlIndexFixing(IndexON,D182,TRUE,_xll.ohTrigger(RecalcTrigger,TriggerON)),NA())</f>
        <v>-4.6175454181485165E-3</v>
      </c>
      <c r="H182" s="42">
        <f>_xll.qlCalendarAdvance(Calendar,$H181,B182,"f",FALSE)</f>
        <v>42803</v>
      </c>
      <c r="I182" s="139">
        <f>_xll.qlInterestRateIndexValueDate(Index1M,$H182)</f>
        <v>42807</v>
      </c>
      <c r="J182" s="144">
        <f>IFERROR(_xll.qlIndexFixing(Index1M,$H182,TRUE,_xll.ohTrigger(RecalcTrigger,Trigger1M)),NA())</f>
        <v>-4.7533191649437138E-3</v>
      </c>
      <c r="K182" s="44">
        <f>IFERROR(_xll.qlIndexFixing(Index3M,H182,TRUE,_xll.ohTrigger(RecalcTrigger,Trigger3M)),NA())</f>
        <v>-3.5089083283713972E-3</v>
      </c>
      <c r="L182" s="44">
        <f>IFERROR(_xll.qlIndexFixing(Index6M,$H182,TRUE,_xll.ohTrigger(RecalcTrigger,Trigger6M)),NA())</f>
        <v>-2.1742041217672472E-3</v>
      </c>
      <c r="M182" s="145">
        <f>IFERROR(_xll.qlIndexFixing(Index1Y,$H182,TRUE,_xll.ohTrigger(RecalcTrigger,Trigger1Y)),NA())</f>
        <v>-7.2253819792483418E-4</v>
      </c>
      <c r="N182" s="144">
        <f>IFERROR(_xll.qlIndexFixing(ONIndex1M,I182,TRUE,_xll.ohTrigger(RecalcTrigger,Trigger1M)),NA())</f>
        <v>-4.6983373831466224E-3</v>
      </c>
      <c r="O182" s="44">
        <f>IFERROR(_xll.qlIndexFixing(ONIndex3M,I182,TRUE,_xll.ohTrigger(RecalcTrigger,Trigger3M)),NA())</f>
        <v>-3.3678504338130466E-3</v>
      </c>
      <c r="P182" s="44">
        <f>IFERROR(_xll.qlIndexFixing(ONIndex6M,I182,TRUE,_xll.ohTrigger(RecalcTrigger,Trigger6M)),NA())</f>
        <v>-2.079293408372429E-3</v>
      </c>
      <c r="Q182" s="145">
        <f>IFERROR(_xll.qlIndexFixing(ONIndex1Y,I182,TRUE,_xll.ohTrigger(RecalcTrigger,Trigger1Y)),NA())</f>
        <v>-5.2791735603019418E-4</v>
      </c>
    </row>
    <row r="183" spans="2:17" x14ac:dyDescent="0.2">
      <c r="B183" s="39" t="s">
        <v>17</v>
      </c>
      <c r="D183" s="42">
        <f>_xll.qlCalendarAdvance(Calendar,$D182,B183,"f",FALSE)</f>
        <v>42804</v>
      </c>
      <c r="E183" s="139">
        <f>_xll.qlInterestRateIndexValueDate(IndexON,D183)</f>
        <v>42804</v>
      </c>
      <c r="F183" s="155">
        <f>IFERROR(_xll.qlIndexFixing(IndexON,D183,TRUE,_xll.ohTrigger(RecalcTrigger,TriggerON)),NA())</f>
        <v>-4.624918491327179E-3</v>
      </c>
      <c r="H183" s="42">
        <f>_xll.qlCalendarAdvance(Calendar,$H182,B183,"f",FALSE)</f>
        <v>42804</v>
      </c>
      <c r="I183" s="139">
        <f>_xll.qlInterestRateIndexValueDate(Index1M,$H183)</f>
        <v>42808</v>
      </c>
      <c r="J183" s="144">
        <f>IFERROR(_xll.qlIndexFixing(Index1M,$H183,TRUE,_xll.ohTrigger(RecalcTrigger,Trigger1M)),NA())</f>
        <v>-4.7653110459816416E-3</v>
      </c>
      <c r="K183" s="44">
        <f>IFERROR(_xll.qlIndexFixing(Index3M,H183,TRUE,_xll.ohTrigger(RecalcTrigger,Trigger3M)),NA())</f>
        <v>-3.5102210204725026E-3</v>
      </c>
      <c r="L183" s="44">
        <f>IFERROR(_xll.qlIndexFixing(Index6M,$H183,TRUE,_xll.ohTrigger(RecalcTrigger,Trigger6M)),NA())</f>
        <v>-2.1748539828556675E-3</v>
      </c>
      <c r="M183" s="145">
        <f>IFERROR(_xll.qlIndexFixing(Index1Y,$H183,TRUE,_xll.ohTrigger(RecalcTrigger,Trigger1Y)),NA())</f>
        <v>-7.2290810965939276E-4</v>
      </c>
      <c r="N183" s="144">
        <f>IFERROR(_xll.qlIndexFixing(ONIndex1M,I183,TRUE,_xll.ohTrigger(RecalcTrigger,Trigger1M)),NA())</f>
        <v>-4.70300915735411E-3</v>
      </c>
      <c r="O183" s="44">
        <f>IFERROR(_xll.qlIndexFixing(ONIndex3M,I183,TRUE,_xll.ohTrigger(RecalcTrigger,Trigger3M)),NA())</f>
        <v>-3.3668126835273426E-3</v>
      </c>
      <c r="P183" s="44">
        <f>IFERROR(_xll.qlIndexFixing(ONIndex6M,I183,TRUE,_xll.ohTrigger(RecalcTrigger,Trigger6M)),NA())</f>
        <v>-2.08297917610345E-3</v>
      </c>
      <c r="Q183" s="145">
        <f>IFERROR(_xll.qlIndexFixing(ONIndex1Y,I183,TRUE,_xll.ohTrigger(RecalcTrigger,Trigger1Y)),NA())</f>
        <v>-5.2619034329737246E-4</v>
      </c>
    </row>
    <row r="184" spans="2:17" x14ac:dyDescent="0.2">
      <c r="B184" s="39" t="s">
        <v>17</v>
      </c>
      <c r="D184" s="42">
        <f>_xll.qlCalendarAdvance(Calendar,$D183,B184,"f",FALSE)</f>
        <v>42807</v>
      </c>
      <c r="E184" s="139">
        <f>_xll.qlInterestRateIndexValueDate(IndexON,D184)</f>
        <v>42807</v>
      </c>
      <c r="F184" s="155">
        <f>IFERROR(_xll.qlIndexFixing(IndexON,D184,TRUE,_xll.ohTrigger(RecalcTrigger,TriggerON)),NA())</f>
        <v>-4.6323004962678382E-3</v>
      </c>
      <c r="H184" s="42">
        <f>_xll.qlCalendarAdvance(Calendar,$H183,B184,"f",FALSE)</f>
        <v>42807</v>
      </c>
      <c r="I184" s="139">
        <f>_xll.qlInterestRateIndexValueDate(Index1M,$H184)</f>
        <v>42809</v>
      </c>
      <c r="J184" s="144">
        <f>IFERROR(_xll.qlIndexFixing(Index1M,$H184,TRUE,_xll.ohTrigger(RecalcTrigger,Trigger1M)),NA())</f>
        <v>-4.7674815096133893E-3</v>
      </c>
      <c r="K184" s="44">
        <f>IFERROR(_xll.qlIndexFixing(Index3M,H184,TRUE,_xll.ohTrigger(RecalcTrigger,Trigger3M)),NA())</f>
        <v>-3.5115426089016304E-3</v>
      </c>
      <c r="L184" s="44">
        <f>IFERROR(_xll.qlIndexFixing(Index6M,$H184,TRUE,_xll.ohTrigger(RecalcTrigger,Trigger6M)),NA())</f>
        <v>-2.1755140368019499E-3</v>
      </c>
      <c r="M184" s="145">
        <f>IFERROR(_xll.qlIndexFixing(Index1Y,$H184,TRUE,_xll.ohTrigger(RecalcTrigger,Trigger1Y)),NA())</f>
        <v>-7.2327813719830366E-4</v>
      </c>
      <c r="N184" s="144">
        <f>IFERROR(_xll.qlIndexFixing(ONIndex1M,I184,TRUE,_xll.ohTrigger(RecalcTrigger,Trigger1M)),NA())</f>
        <v>-4.7121643019831794E-3</v>
      </c>
      <c r="O184" s="44">
        <f>IFERROR(_xll.qlIndexFixing(ONIndex3M,I184,TRUE,_xll.ohTrigger(RecalcTrigger,Trigger3M)),NA())</f>
        <v>-3.3662653474308968E-3</v>
      </c>
      <c r="P184" s="44">
        <f>IFERROR(_xll.qlIndexFixing(ONIndex6M,I184,TRUE,_xll.ohTrigger(RecalcTrigger,Trigger6M)),NA())</f>
        <v>-2.0901423224994886E-3</v>
      </c>
      <c r="Q184" s="145">
        <f>IFERROR(_xll.qlIndexFixing(ONIndex1Y,I184,TRUE,_xll.ohTrigger(RecalcTrigger,Trigger1Y)),NA())</f>
        <v>-5.2280302694995839E-4</v>
      </c>
    </row>
    <row r="185" spans="2:17" x14ac:dyDescent="0.2">
      <c r="B185" s="39" t="s">
        <v>17</v>
      </c>
      <c r="D185" s="42">
        <f>_xll.qlCalendarAdvance(Calendar,$D184,B185,"f",FALSE)</f>
        <v>42808</v>
      </c>
      <c r="E185" s="139">
        <f>_xll.qlInterestRateIndexValueDate(IndexON,D185)</f>
        <v>42808</v>
      </c>
      <c r="F185" s="155">
        <f>IFERROR(_xll.qlIndexFixing(IndexON,D185,TRUE,_xll.ohTrigger(RecalcTrigger,TriggerON)),NA())</f>
        <v>-4.6359058876133119E-3</v>
      </c>
      <c r="H185" s="42">
        <f>_xll.qlCalendarAdvance(Calendar,$H184,B185,"f",FALSE)</f>
        <v>42808</v>
      </c>
      <c r="I185" s="139">
        <f>_xll.qlInterestRateIndexValueDate(Index1M,$H185)</f>
        <v>42810</v>
      </c>
      <c r="J185" s="144">
        <f>IFERROR(_xll.qlIndexFixing(Index1M,$H185,TRUE,_xll.ohTrigger(RecalcTrigger,Trigger1M)),NA())</f>
        <v>-4.7696390344316572E-3</v>
      </c>
      <c r="K185" s="44">
        <f>IFERROR(_xll.qlIndexFixing(Index3M,H185,TRUE,_xll.ohTrigger(RecalcTrigger,Trigger3M)),NA())</f>
        <v>-3.5128726430466235E-3</v>
      </c>
      <c r="L185" s="44">
        <f>IFERROR(_xll.qlIndexFixing(Index6M,$H185,TRUE,_xll.ohTrigger(RecalcTrigger,Trigger6M)),NA())</f>
        <v>-2.1765257644175639E-3</v>
      </c>
      <c r="M185" s="145">
        <f>IFERROR(_xll.qlIndexFixing(Index1Y,$H185,TRUE,_xll.ohTrigger(RecalcTrigger,Trigger1Y)),NA())</f>
        <v>-7.2364769762965652E-4</v>
      </c>
      <c r="N185" s="144">
        <f>IFERROR(_xll.qlIndexFixing(ONIndex1M,I185,TRUE,_xll.ohTrigger(RecalcTrigger,Trigger1M)),NA())</f>
        <v>-4.7213125711387249E-3</v>
      </c>
      <c r="O185" s="44">
        <f>IFERROR(_xll.qlIndexFixing(ONIndex3M,I185,TRUE,_xll.ohTrigger(RecalcTrigger,Trigger3M)),NA())</f>
        <v>-3.3673795784983085E-3</v>
      </c>
      <c r="P185" s="44">
        <f>IFERROR(_xll.qlIndexFixing(ONIndex6M,I185,TRUE,_xll.ohTrigger(RecalcTrigger,Trigger6M)),NA())</f>
        <v>-2.0971272546121966E-3</v>
      </c>
      <c r="Q185" s="145">
        <f>IFERROR(_xll.qlIndexFixing(ONIndex1Y,I185,TRUE,_xll.ohTrigger(RecalcTrigger,Trigger1Y)),NA())</f>
        <v>-5.1948759713926762E-4</v>
      </c>
    </row>
    <row r="186" spans="2:17" x14ac:dyDescent="0.2">
      <c r="B186" s="39" t="s">
        <v>17</v>
      </c>
      <c r="D186" s="42">
        <f>_xll.qlCalendarAdvance(Calendar,$D185,B186,"f",FALSE)</f>
        <v>42809</v>
      </c>
      <c r="E186" s="139">
        <f>_xll.qlInterestRateIndexValueDate(IndexON,D186)</f>
        <v>42809</v>
      </c>
      <c r="F186" s="155">
        <f>IFERROR(_xll.qlIndexFixing(IndexON,D186,TRUE,_xll.ohTrigger(RecalcTrigger,TriggerON)),NA())</f>
        <v>-4.6394771672852997E-3</v>
      </c>
      <c r="H186" s="42">
        <f>_xll.qlCalendarAdvance(Calendar,$H185,B186,"f",FALSE)</f>
        <v>42809</v>
      </c>
      <c r="I186" s="139">
        <f>_xll.qlInterestRateIndexValueDate(Index1M,$H186)</f>
        <v>42811</v>
      </c>
      <c r="J186" s="144">
        <f>IFERROR(_xll.qlIndexFixing(Index1M,$H186,TRUE,_xll.ohTrigger(RecalcTrigger,Trigger1M)),NA())</f>
        <v>-4.7717835562624544E-3</v>
      </c>
      <c r="K186" s="44">
        <f>IFERROR(_xll.qlIndexFixing(Index3M,H186,TRUE,_xll.ohTrigger(RecalcTrigger,Trigger3M)),NA())</f>
        <v>-3.5136369296986285E-3</v>
      </c>
      <c r="L186" s="44">
        <f>IFERROR(_xll.qlIndexFixing(Index6M,$H186,TRUE,_xll.ohTrigger(RecalcTrigger,Trigger6M)),NA())</f>
        <v>-2.1770440181444087E-3</v>
      </c>
      <c r="M186" s="145">
        <f>IFERROR(_xll.qlIndexFixing(Index1Y,$H186,TRUE,_xll.ohTrigger(RecalcTrigger,Trigger1Y)),NA())</f>
        <v>-7.2364962060672035E-4</v>
      </c>
      <c r="N186" s="144">
        <f>IFERROR(_xll.qlIndexFixing(ONIndex1M,I186,TRUE,_xll.ohTrigger(RecalcTrigger,Trigger1M)),NA())</f>
        <v>-4.7257889906537898E-3</v>
      </c>
      <c r="O186" s="44">
        <f>IFERROR(_xll.qlIndexFixing(ONIndex3M,I186,TRUE,_xll.ohTrigger(RecalcTrigger,Trigger3M)),NA())</f>
        <v>-3.3687397463566526E-3</v>
      </c>
      <c r="P186" s="44">
        <f>IFERROR(_xll.qlIndexFixing(ONIndex6M,I186,TRUE,_xll.ohTrigger(RecalcTrigger,Trigger6M)),NA())</f>
        <v>-2.1005092949000215E-3</v>
      </c>
      <c r="Q186" s="145">
        <f>IFERROR(_xll.qlIndexFixing(ONIndex1Y,I186,TRUE,_xll.ohTrigger(RecalcTrigger,Trigger1Y)),NA())</f>
        <v>-5.1786613649351665E-4</v>
      </c>
    </row>
    <row r="187" spans="2:17" x14ac:dyDescent="0.2">
      <c r="B187" s="39" t="s">
        <v>17</v>
      </c>
      <c r="D187" s="42">
        <f>_xll.qlCalendarAdvance(Calendar,$D186,B187,"f",FALSE)</f>
        <v>42810</v>
      </c>
      <c r="E187" s="139">
        <f>_xll.qlInterestRateIndexValueDate(IndexON,D187)</f>
        <v>42810</v>
      </c>
      <c r="F187" s="155">
        <f>IFERROR(_xll.qlIndexFixing(IndexON,D187,TRUE,_xll.ohTrigger(RecalcTrigger,TriggerON)),NA())</f>
        <v>-4.6430139548681026E-3</v>
      </c>
      <c r="H187" s="42">
        <f>_xll.qlCalendarAdvance(Calendar,$H186,B187,"f",FALSE)</f>
        <v>42810</v>
      </c>
      <c r="I187" s="139">
        <f>_xll.qlInterestRateIndexValueDate(Index1M,$H187)</f>
        <v>42814</v>
      </c>
      <c r="J187" s="144">
        <f>IFERROR(_xll.qlIndexFixing(Index1M,$H187,TRUE,_xll.ohTrigger(RecalcTrigger,Trigger1M)),NA())</f>
        <v>-4.7819914036379757E-3</v>
      </c>
      <c r="K187" s="44">
        <f>IFERROR(_xll.qlIndexFixing(Index3M,H187,TRUE,_xll.ohTrigger(RecalcTrigger,Trigger3M)),NA())</f>
        <v>-3.5182671521634223E-3</v>
      </c>
      <c r="L187" s="44">
        <f>IFERROR(_xll.qlIndexFixing(Index6M,$H187,TRUE,_xll.ohTrigger(RecalcTrigger,Trigger6M)),NA())</f>
        <v>-2.1789418946786278E-3</v>
      </c>
      <c r="M187" s="145">
        <f>IFERROR(_xll.qlIndexFixing(Index1Y,$H187,TRUE,_xll.ohTrigger(RecalcTrigger,Trigger1Y)),NA())</f>
        <v>-7.251094395822322E-4</v>
      </c>
      <c r="N187" s="144">
        <f>IFERROR(_xll.qlIndexFixing(ONIndex1M,I187,TRUE,_xll.ohTrigger(RecalcTrigger,Trigger1M)),NA())</f>
        <v>-4.730224231348501E-3</v>
      </c>
      <c r="O187" s="44">
        <f>IFERROR(_xll.qlIndexFixing(ONIndex3M,I187,TRUE,_xll.ohTrigger(RecalcTrigger,Trigger3M)),NA())</f>
        <v>-3.3706028797242382E-3</v>
      </c>
      <c r="P187" s="44">
        <f>IFERROR(_xll.qlIndexFixing(ONIndex6M,I187,TRUE,_xll.ohTrigger(RecalcTrigger,Trigger6M)),NA())</f>
        <v>-2.1038268507300728E-3</v>
      </c>
      <c r="Q187" s="145">
        <f>IFERROR(_xll.qlIndexFixing(ONIndex1Y,I187,TRUE,_xll.ohTrigger(RecalcTrigger,Trigger1Y)),NA())</f>
        <v>-5.1626752620936855E-4</v>
      </c>
    </row>
    <row r="188" spans="2:17" x14ac:dyDescent="0.2">
      <c r="B188" s="39" t="s">
        <v>17</v>
      </c>
      <c r="D188" s="42">
        <f>_xll.qlCalendarAdvance(Calendar,$D187,B188,"f",FALSE)</f>
        <v>42811</v>
      </c>
      <c r="E188" s="139">
        <f>_xll.qlInterestRateIndexValueDate(IndexON,D188)</f>
        <v>42811</v>
      </c>
      <c r="F188" s="155">
        <f>IFERROR(_xll.qlIndexFixing(IndexON,D188,TRUE,_xll.ohTrigger(RecalcTrigger,TriggerON)),NA())</f>
        <v>-4.6499105943142993E-3</v>
      </c>
      <c r="H188" s="42">
        <f>_xll.qlCalendarAdvance(Calendar,$H187,B188,"f",FALSE)</f>
        <v>42811</v>
      </c>
      <c r="I188" s="139">
        <f>_xll.qlInterestRateIndexValueDate(Index1M,$H188)</f>
        <v>42815</v>
      </c>
      <c r="J188" s="144">
        <f>IFERROR(_xll.qlIndexFixing(Index1M,$H188,TRUE,_xll.ohTrigger(RecalcTrigger,Trigger1M)),NA())</f>
        <v>-4.7860014555672009E-3</v>
      </c>
      <c r="K188" s="44">
        <f>IFERROR(_xll.qlIndexFixing(Index3M,H188,TRUE,_xll.ohTrigger(RecalcTrigger,Trigger3M)),NA())</f>
        <v>-3.5196315833375537E-3</v>
      </c>
      <c r="L188" s="44">
        <f>IFERROR(_xll.qlIndexFixing(Index6M,$H188,TRUE,_xll.ohTrigger(RecalcTrigger,Trigger6M)),NA())</f>
        <v>-2.1796478645807302E-3</v>
      </c>
      <c r="M188" s="145">
        <f>IFERROR(_xll.qlIndexFixing(Index1Y,$H188,TRUE,_xll.ohTrigger(RecalcTrigger,Trigger1Y)),NA())</f>
        <v>-7.254677503333839E-4</v>
      </c>
      <c r="N188" s="144">
        <f>IFERROR(_xll.qlIndexFixing(ONIndex1M,I188,TRUE,_xll.ohTrigger(RecalcTrigger,Trigger1M)),NA())</f>
        <v>-4.7346175906648469E-3</v>
      </c>
      <c r="O188" s="44">
        <f>IFERROR(_xll.qlIndexFixing(ONIndex3M,I188,TRUE,_xll.ohTrigger(RecalcTrigger,Trigger3M)),NA())</f>
        <v>-3.3729767727264104E-3</v>
      </c>
      <c r="P188" s="44">
        <f>IFERROR(_xll.qlIndexFixing(ONIndex6M,I188,TRUE,_xll.ohTrigger(RecalcTrigger,Trigger6M)),NA())</f>
        <v>-2.1070786761789861E-3</v>
      </c>
      <c r="Q188" s="145">
        <f>IFERROR(_xll.qlIndexFixing(ONIndex1Y,I188,TRUE,_xll.ohTrigger(RecalcTrigger,Trigger1Y)),NA())</f>
        <v>-5.1469234614298642E-4</v>
      </c>
    </row>
    <row r="189" spans="2:17" x14ac:dyDescent="0.2">
      <c r="B189" s="39" t="s">
        <v>17</v>
      </c>
      <c r="D189" s="42">
        <f>_xll.qlCalendarAdvance(Calendar,$D188,B189,"f",FALSE)</f>
        <v>42814</v>
      </c>
      <c r="E189" s="139">
        <f>_xll.qlInterestRateIndexValueDate(IndexON,D189)</f>
        <v>42814</v>
      </c>
      <c r="F189" s="155">
        <f>IFERROR(_xll.qlIndexFixing(IndexON,D189,TRUE,_xll.ohTrigger(RecalcTrigger,TriggerON)),NA())</f>
        <v>-4.656808580949523E-3</v>
      </c>
      <c r="H189" s="42">
        <f>_xll.qlCalendarAdvance(Calendar,$H188,B189,"f",FALSE)</f>
        <v>42814</v>
      </c>
      <c r="I189" s="139">
        <f>_xll.qlInterestRateIndexValueDate(Index1M,$H189)</f>
        <v>42816</v>
      </c>
      <c r="J189" s="144">
        <f>IFERROR(_xll.qlIndexFixing(Index1M,$H189,TRUE,_xll.ohTrigger(RecalcTrigger,Trigger1M)),NA())</f>
        <v>-4.7938485011102894E-3</v>
      </c>
      <c r="K189" s="44">
        <f>IFERROR(_xll.qlIndexFixing(Index3M,H189,TRUE,_xll.ohTrigger(RecalcTrigger,Trigger3M)),NA())</f>
        <v>-3.5210011131375546E-3</v>
      </c>
      <c r="L189" s="44">
        <f>IFERROR(_xll.qlIndexFixing(Index6M,$H189,TRUE,_xll.ohTrigger(RecalcTrigger,Trigger6M)),NA())</f>
        <v>-2.1803589080381042E-3</v>
      </c>
      <c r="M189" s="145">
        <f>IFERROR(_xll.qlIndexFixing(Index1Y,$H189,TRUE,_xll.ohTrigger(RecalcTrigger,Trigger1Y)),NA())</f>
        <v>-7.2582199422470048E-4</v>
      </c>
      <c r="N189" s="144">
        <f>IFERROR(_xll.qlIndexFixing(ONIndex1M,I189,TRUE,_xll.ohTrigger(RecalcTrigger,Trigger1M)),NA())</f>
        <v>-4.7431986954782346E-3</v>
      </c>
      <c r="O189" s="44">
        <f>IFERROR(_xll.qlIndexFixing(ONIndex3M,I189,TRUE,_xll.ohTrigger(RecalcTrigger,Trigger3M)),NA())</f>
        <v>-3.379434336410192E-3</v>
      </c>
      <c r="P189" s="44">
        <f>IFERROR(_xll.qlIndexFixing(ONIndex6M,I189,TRUE,_xll.ohTrigger(RecalcTrigger,Trigger6M)),NA())</f>
        <v>-2.1133445872223433E-3</v>
      </c>
      <c r="Q189" s="145">
        <f>IFERROR(_xll.qlIndexFixing(ONIndex1Y,I189,TRUE,_xll.ohTrigger(RecalcTrigger,Trigger1Y)),NA())</f>
        <v>-5.1162225941148165E-4</v>
      </c>
    </row>
    <row r="190" spans="2:17" x14ac:dyDescent="0.2">
      <c r="B190" s="39" t="s">
        <v>17</v>
      </c>
      <c r="D190" s="42">
        <f>_xll.qlCalendarAdvance(Calendar,$D189,B190,"f",FALSE)</f>
        <v>42815</v>
      </c>
      <c r="E190" s="139">
        <f>_xll.qlInterestRateIndexValueDate(IndexON,D190)</f>
        <v>42815</v>
      </c>
      <c r="F190" s="155">
        <f>IFERROR(_xll.qlIndexFixing(IndexON,D190,TRUE,_xll.ohTrigger(RecalcTrigger,TriggerON)),NA())</f>
        <v>-4.6601672051282961E-3</v>
      </c>
      <c r="H190" s="42">
        <f>_xll.qlCalendarAdvance(Calendar,$H189,B190,"f",FALSE)</f>
        <v>42815</v>
      </c>
      <c r="I190" s="139">
        <f>_xll.qlInterestRateIndexValueDate(Index1M,$H190)</f>
        <v>42817</v>
      </c>
      <c r="J190" s="144">
        <f>IFERROR(_xll.qlIndexFixing(Index1M,$H190,TRUE,_xll.ohTrigger(RecalcTrigger,Trigger1M)),NA())</f>
        <v>-4.7958997753229371E-3</v>
      </c>
      <c r="K190" s="44">
        <f>IFERROR(_xll.qlIndexFixing(Index3M,H190,TRUE,_xll.ohTrigger(RecalcTrigger,Trigger3M)),NA())</f>
        <v>-3.5223750764819565E-3</v>
      </c>
      <c r="L190" s="44">
        <f>IFERROR(_xll.qlIndexFixing(Index6M,$H190,TRUE,_xll.ohTrigger(RecalcTrigger,Trigger6M)),NA())</f>
        <v>-2.1816955994632152E-3</v>
      </c>
      <c r="M190" s="145">
        <f>IFERROR(_xll.qlIndexFixing(Index1Y,$H190,TRUE,_xll.ohTrigger(RecalcTrigger,Trigger1Y)),NA())</f>
        <v>-7.2617155425000967E-4</v>
      </c>
      <c r="N190" s="144">
        <f>IFERROR(_xll.qlIndexFixing(ONIndex1M,I190,TRUE,_xll.ohTrigger(RecalcTrigger,Trigger1M)),NA())</f>
        <v>-4.7517581605083237E-3</v>
      </c>
      <c r="O190" s="44">
        <f>IFERROR(_xll.qlIndexFixing(ONIndex3M,I190,TRUE,_xll.ohTrigger(RecalcTrigger,Trigger3M)),NA())</f>
        <v>-3.3877358205902652E-3</v>
      </c>
      <c r="P190" s="44">
        <f>IFERROR(_xll.qlIndexFixing(ONIndex6M,I190,TRUE,_xll.ohTrigger(RecalcTrigger,Trigger6M)),NA())</f>
        <v>-2.1194037462235471E-3</v>
      </c>
      <c r="Q190" s="145">
        <f>IFERROR(_xll.qlIndexFixing(ONIndex1Y,I190,TRUE,_xll.ohTrigger(RecalcTrigger,Trigger1Y)),NA())</f>
        <v>-5.0863752705687659E-4</v>
      </c>
    </row>
    <row r="191" spans="2:17" x14ac:dyDescent="0.2">
      <c r="B191" s="39" t="s">
        <v>17</v>
      </c>
      <c r="D191" s="42">
        <f>_xll.qlCalendarAdvance(Calendar,$D190,B191,"f",FALSE)</f>
        <v>42816</v>
      </c>
      <c r="E191" s="139">
        <f>_xll.qlInterestRateIndexValueDate(IndexON,D191)</f>
        <v>42816</v>
      </c>
      <c r="F191" s="155">
        <f>IFERROR(_xll.qlIndexFixing(IndexON,D191,TRUE,_xll.ohTrigger(RecalcTrigger,TriggerON)),NA())</f>
        <v>-4.6634890557228914E-3</v>
      </c>
      <c r="H191" s="42">
        <f>_xll.qlCalendarAdvance(Calendar,$H190,B191,"f",FALSE)</f>
        <v>42816</v>
      </c>
      <c r="I191" s="139">
        <f>_xll.qlInterestRateIndexValueDate(Index1M,$H191)</f>
        <v>42818</v>
      </c>
      <c r="J191" s="144">
        <f>IFERROR(_xll.qlIndexFixing(Index1M,$H191,TRUE,_xll.ohTrigger(RecalcTrigger,Trigger1M)),NA())</f>
        <v>-4.7979397211278347E-3</v>
      </c>
      <c r="K191" s="44">
        <f>IFERROR(_xll.qlIndexFixing(Index3M,H191,TRUE,_xll.ohTrigger(RecalcTrigger,Trigger3M)),NA())</f>
        <v>-3.523282465551213E-3</v>
      </c>
      <c r="L191" s="44">
        <f>IFERROR(_xll.qlIndexFixing(Index6M,$H191,TRUE,_xll.ohTrigger(RecalcTrigger,Trigger6M)),NA())</f>
        <v>-2.1821117060755392E-3</v>
      </c>
      <c r="M191" s="145">
        <f>IFERROR(_xll.qlIndexFixing(Index1Y,$H191,TRUE,_xll.ohTrigger(RecalcTrigger,Trigger1Y)),NA())</f>
        <v>-7.2601321152099036E-4</v>
      </c>
      <c r="N191" s="144">
        <f>IFERROR(_xll.qlIndexFixing(ONIndex1M,I191,TRUE,_xll.ohTrigger(RecalcTrigger,Trigger1M)),NA())</f>
        <v>-4.7559315730039131E-3</v>
      </c>
      <c r="O191" s="44">
        <f>IFERROR(_xll.qlIndexFixing(ONIndex3M,I191,TRUE,_xll.ohTrigger(RecalcTrigger,Trigger3M)),NA())</f>
        <v>-3.3927804213673696E-3</v>
      </c>
      <c r="P191" s="44">
        <f>IFERROR(_xll.qlIndexFixing(ONIndex6M,I191,TRUE,_xll.ohTrigger(RecalcTrigger,Trigger6M)),NA())</f>
        <v>-2.1223082246413227E-3</v>
      </c>
      <c r="Q191" s="145">
        <f>IFERROR(_xll.qlIndexFixing(ONIndex1Y,I191,TRUE,_xll.ohTrigger(RecalcTrigger,Trigger1Y)),NA())</f>
        <v>-5.0718819740058763E-4</v>
      </c>
    </row>
    <row r="192" spans="2:17" x14ac:dyDescent="0.2">
      <c r="B192" s="39" t="s">
        <v>17</v>
      </c>
      <c r="D192" s="42">
        <f>_xll.qlCalendarAdvance(Calendar,$D191,B192,"f",FALSE)</f>
        <v>42817</v>
      </c>
      <c r="E192" s="139">
        <f>_xll.qlInterestRateIndexValueDate(IndexON,D192)</f>
        <v>42817</v>
      </c>
      <c r="F192" s="155">
        <f>IFERROR(_xll.qlIndexFixing(IndexON,D192,TRUE,_xll.ohTrigger(RecalcTrigger,TriggerON)),NA())</f>
        <v>-4.6667737527572584E-3</v>
      </c>
      <c r="H192" s="42">
        <f>_xll.qlCalendarAdvance(Calendar,$H191,B192,"f",FALSE)</f>
        <v>42817</v>
      </c>
      <c r="I192" s="139">
        <f>_xll.qlInterestRateIndexValueDate(Index1M,$H192)</f>
        <v>42821</v>
      </c>
      <c r="J192" s="144">
        <f>IFERROR(_xll.qlIndexFixing(Index1M,$H192,TRUE,_xll.ohTrigger(RecalcTrigger,Trigger1M)),NA())</f>
        <v>-4.8097776632240949E-3</v>
      </c>
      <c r="K192" s="44">
        <f>IFERROR(_xll.qlIndexFixing(Index3M,H192,TRUE,_xll.ohTrigger(RecalcTrigger,Trigger3M)),NA())</f>
        <v>-3.5279008912902925E-3</v>
      </c>
      <c r="L192" s="44">
        <f>IFERROR(_xll.qlIndexFixing(Index6M,$H192,TRUE,_xll.ohTrigger(RecalcTrigger,Trigger6M)),NA())</f>
        <v>-2.1839639026980675E-3</v>
      </c>
      <c r="M192" s="145">
        <f>IFERROR(_xll.qlIndexFixing(Index1Y,$H192,TRUE,_xll.ohTrigger(RecalcTrigger,Trigger1Y)),NA())</f>
        <v>-7.2751044508787954E-4</v>
      </c>
      <c r="N192" s="144">
        <f>IFERROR(_xll.qlIndexFixing(ONIndex1M,I192,TRUE,_xll.ohTrigger(RecalcTrigger,Trigger1M)),NA())</f>
        <v>-4.7600588882934503E-3</v>
      </c>
      <c r="O192" s="44">
        <f>IFERROR(_xll.qlIndexFixing(ONIndex3M,I192,TRUE,_xll.ohTrigger(RecalcTrigger,Trigger3M)),NA())</f>
        <v>-3.3983825456918026E-3</v>
      </c>
      <c r="P192" s="44">
        <f>IFERROR(_xll.qlIndexFixing(ONIndex6M,I192,TRUE,_xll.ohTrigger(RecalcTrigger,Trigger6M)),NA())</f>
        <v>-2.1251394947796598E-3</v>
      </c>
      <c r="Q192" s="145">
        <f>IFERROR(_xll.qlIndexFixing(ONIndex1Y,I192,TRUE,_xll.ohTrigger(RecalcTrigger,Trigger1Y)),NA())</f>
        <v>-5.0576577753869145E-4</v>
      </c>
    </row>
    <row r="193" spans="2:17" x14ac:dyDescent="0.2">
      <c r="B193" s="39" t="s">
        <v>17</v>
      </c>
      <c r="D193" s="42">
        <f>_xll.qlCalendarAdvance(Calendar,$D192,B193,"f",FALSE)</f>
        <v>42818</v>
      </c>
      <c r="E193" s="139">
        <f>_xll.qlInterestRateIndexValueDate(IndexON,D193)</f>
        <v>42818</v>
      </c>
      <c r="F193" s="155">
        <f>IFERROR(_xll.qlIndexFixing(IndexON,D193,TRUE,_xll.ohTrigger(RecalcTrigger,TriggerON)),NA())</f>
        <v>-4.6731567364854953E-3</v>
      </c>
      <c r="H193" s="42">
        <f>_xll.qlCalendarAdvance(Calendar,$H192,B193,"f",FALSE)</f>
        <v>42818</v>
      </c>
      <c r="I193" s="139">
        <f>_xll.qlInterestRateIndexValueDate(Index1M,$H193)</f>
        <v>42822</v>
      </c>
      <c r="J193" s="144">
        <f>IFERROR(_xll.qlIndexFixing(Index1M,$H193,TRUE,_xll.ohTrigger(RecalcTrigger,Trigger1M)),NA())</f>
        <v>-4.813709954285897E-3</v>
      </c>
      <c r="K193" s="44">
        <f>IFERROR(_xll.qlIndexFixing(Index3M,H193,TRUE,_xll.ohTrigger(RecalcTrigger,Trigger3M)),NA())</f>
        <v>-3.5292859737624869E-3</v>
      </c>
      <c r="L193" s="44">
        <f>IFERROR(_xll.qlIndexFixing(Index6M,$H193,TRUE,_xll.ohTrigger(RecalcTrigger,Trigger6M)),NA())</f>
        <v>-2.1846895335569457E-3</v>
      </c>
      <c r="M193" s="145">
        <f>IFERROR(_xll.qlIndexFixing(Index1Y,$H193,TRUE,_xll.ohTrigger(RecalcTrigger,Trigger1Y)),NA())</f>
        <v>-7.2782716021137673E-4</v>
      </c>
      <c r="N193" s="144">
        <f>IFERROR(_xll.qlIndexFixing(ONIndex1M,I193,TRUE,_xll.ohTrigger(RecalcTrigger,Trigger1M)),NA())</f>
        <v>-4.7641394038988594E-3</v>
      </c>
      <c r="O193" s="44">
        <f>IFERROR(_xll.qlIndexFixing(ONIndex3M,I193,TRUE,_xll.ohTrigger(RecalcTrigger,Trigger3M)),NA())</f>
        <v>-3.4045499874091334E-3</v>
      </c>
      <c r="P193" s="44">
        <f>IFERROR(_xll.qlIndexFixing(ONIndex6M,I193,TRUE,_xll.ohTrigger(RecalcTrigger,Trigger6M)),NA())</f>
        <v>-2.1278963104753856E-3</v>
      </c>
      <c r="Q193" s="145">
        <f>IFERROR(_xll.qlIndexFixing(ONIndex1Y,I193,TRUE,_xll.ohTrigger(RecalcTrigger,Trigger1Y)),NA())</f>
        <v>-5.0437084760712736E-4</v>
      </c>
    </row>
    <row r="194" spans="2:17" x14ac:dyDescent="0.2">
      <c r="B194" s="39" t="s">
        <v>17</v>
      </c>
      <c r="D194" s="42">
        <f>_xll.qlCalendarAdvance(Calendar,$D193,B194,"f",FALSE)</f>
        <v>42821</v>
      </c>
      <c r="E194" s="139">
        <f>_xll.qlInterestRateIndexValueDate(IndexON,D194)</f>
        <v>42821</v>
      </c>
      <c r="F194" s="155">
        <f>IFERROR(_xll.qlIndexFixing(IndexON,D194,TRUE,_xll.ohTrigger(RecalcTrigger,TriggerON)),NA())</f>
        <v>-4.6795333991367372E-3</v>
      </c>
      <c r="H194" s="42">
        <f>_xll.qlCalendarAdvance(Calendar,$H193,B194,"f",FALSE)</f>
        <v>42821</v>
      </c>
      <c r="I194" s="139">
        <f>_xll.qlInterestRateIndexValueDate(Index1M,$H194)</f>
        <v>42823</v>
      </c>
      <c r="J194" s="144">
        <f>IFERROR(_xll.qlIndexFixing(Index1M,$H194,TRUE,_xll.ohTrigger(RecalcTrigger,Trigger1M)),NA())</f>
        <v>-4.8156995201540376E-3</v>
      </c>
      <c r="K194" s="44">
        <f>IFERROR(_xll.qlIndexFixing(Index3M,H194,TRUE,_xll.ohTrigger(RecalcTrigger,Trigger3M)),NA())</f>
        <v>-3.5306708558749521E-3</v>
      </c>
      <c r="L194" s="44">
        <f>IFERROR(_xll.qlIndexFixing(Index6M,$H194,TRUE,_xll.ohTrigger(RecalcTrigger,Trigger6M)),NA())</f>
        <v>-2.1854149144229715E-3</v>
      </c>
      <c r="M194" s="145">
        <f>IFERROR(_xll.qlIndexFixing(Index1Y,$H194,TRUE,_xll.ohTrigger(RecalcTrigger,Trigger1Y)),NA())</f>
        <v>-7.2813538714433979E-4</v>
      </c>
      <c r="N194" s="144">
        <f>IFERROR(_xll.qlIndexFixing(ONIndex1M,I194,TRUE,_xll.ohTrigger(RecalcTrigger,Trigger1M)),NA())</f>
        <v>-4.7720776631887674E-3</v>
      </c>
      <c r="O194" s="44">
        <f>IFERROR(_xll.qlIndexFixing(ONIndex3M,I194,TRUE,_xll.ohTrigger(RecalcTrigger,Trigger3M)),NA())</f>
        <v>-3.4187757651249484E-3</v>
      </c>
      <c r="P194" s="44">
        <f>IFERROR(_xll.qlIndexFixing(ONIndex6M,I194,TRUE,_xll.ohTrigger(RecalcTrigger,Trigger6M)),NA())</f>
        <v>-2.1331428890336568E-3</v>
      </c>
      <c r="Q194" s="145">
        <f>IFERROR(_xll.qlIndexFixing(ONIndex1Y,I194,TRUE,_xll.ohTrigger(RecalcTrigger,Trigger1Y)),NA())</f>
        <v>-5.0167482129825913E-4</v>
      </c>
    </row>
    <row r="195" spans="2:17" x14ac:dyDescent="0.2">
      <c r="B195" s="39" t="s">
        <v>17</v>
      </c>
      <c r="D195" s="42">
        <f>_xll.qlCalendarAdvance(Calendar,$D194,B195,"f",FALSE)</f>
        <v>42822</v>
      </c>
      <c r="E195" s="139">
        <f>_xll.qlInterestRateIndexValueDate(IndexON,D195)</f>
        <v>42822</v>
      </c>
      <c r="F195" s="155">
        <f>IFERROR(_xll.qlIndexFixing(IndexON,D195,TRUE,_xll.ohTrigger(RecalcTrigger,TriggerON)),NA())</f>
        <v>-4.6826266241728476E-3</v>
      </c>
      <c r="H195" s="42">
        <f>_xll.qlCalendarAdvance(Calendar,$H194,B195,"f",FALSE)</f>
        <v>42822</v>
      </c>
      <c r="I195" s="139">
        <f>_xll.qlInterestRateIndexValueDate(Index1M,$H195)</f>
        <v>42824</v>
      </c>
      <c r="J195" s="144">
        <f>IFERROR(_xll.qlIndexFixing(Index1M,$H195,TRUE,_xll.ohTrigger(RecalcTrigger,Trigger1M)),NA())</f>
        <v>-4.8176818638790246E-3</v>
      </c>
      <c r="K195" s="44">
        <f>IFERROR(_xll.qlIndexFixing(Index3M,H195,TRUE,_xll.ohTrigger(RecalcTrigger,Trigger3M)),NA())</f>
        <v>-3.53205465807604E-3</v>
      </c>
      <c r="L195" s="44">
        <f>IFERROR(_xll.qlIndexFixing(Index6M,$H195,TRUE,_xll.ohTrigger(RecalcTrigger,Trigger6M)),NA())</f>
        <v>-2.1857571911865579E-3</v>
      </c>
      <c r="M195" s="145">
        <f>IFERROR(_xll.qlIndexFixing(Index1Y,$H195,TRUE,_xll.ohTrigger(RecalcTrigger,Trigger1Y)),NA())</f>
        <v>-7.2874731648593302E-4</v>
      </c>
      <c r="N195" s="144">
        <f>IFERROR(_xll.qlIndexFixing(ONIndex1M,I195,TRUE,_xll.ohTrigger(RecalcTrigger,Trigger1M)),NA())</f>
        <v>-4.7799794146818897E-3</v>
      </c>
      <c r="O195" s="44">
        <f>IFERROR(_xll.qlIndexFixing(ONIndex3M,I195,TRUE,_xll.ohTrigger(RecalcTrigger,Trigger3M)),NA())</f>
        <v>-3.435028808476126E-3</v>
      </c>
      <c r="P195" s="44">
        <f>IFERROR(_xll.qlIndexFixing(ONIndex6M,I195,TRUE,_xll.ohTrigger(RecalcTrigger,Trigger6M)),NA())</f>
        <v>-2.1381541029308337E-3</v>
      </c>
      <c r="Q195" s="145">
        <f>IFERROR(_xll.qlIndexFixing(ONIndex1Y,I195,TRUE,_xll.ohTrigger(RecalcTrigger,Trigger1Y)),NA())</f>
        <v>-4.9907762546652634E-4</v>
      </c>
    </row>
    <row r="196" spans="2:17" x14ac:dyDescent="0.2">
      <c r="B196" s="39" t="s">
        <v>17</v>
      </c>
      <c r="D196" s="42">
        <f>_xll.qlCalendarAdvance(Calendar,$D195,B196,"f",FALSE)</f>
        <v>42823</v>
      </c>
      <c r="E196" s="139">
        <f>_xll.qlInterestRateIndexValueDate(IndexON,D196)</f>
        <v>42823</v>
      </c>
      <c r="F196" s="155">
        <f>IFERROR(_xll.qlIndexFixing(IndexON,D196,TRUE,_xll.ohTrigger(RecalcTrigger,TriggerON)),NA())</f>
        <v>-4.6856804139139285E-3</v>
      </c>
      <c r="H196" s="42">
        <f>_xll.qlCalendarAdvance(Calendar,$H195,B196,"f",FALSE)</f>
        <v>42823</v>
      </c>
      <c r="I196" s="139">
        <f>_xll.qlInterestRateIndexValueDate(Index1M,$H196)</f>
        <v>42825</v>
      </c>
      <c r="J196" s="144">
        <f>IFERROR(_xll.qlIndexFixing(Index1M,$H196,TRUE,_xll.ohTrigger(RecalcTrigger,Trigger1M)),NA())</f>
        <v>-4.8196578765979936E-3</v>
      </c>
      <c r="K196" s="44">
        <f>IFERROR(_xll.qlIndexFixing(Index3M,H196,TRUE,_xll.ohTrigger(RecalcTrigger,Trigger3M)),NA())</f>
        <v>-3.533489224805242E-3</v>
      </c>
      <c r="L196" s="44">
        <f>IFERROR(_xll.qlIndexFixing(Index6M,$H196,TRUE,_xll.ohTrigger(RecalcTrigger,Trigger6M)),NA())</f>
        <v>-2.1860880296931729E-3</v>
      </c>
      <c r="M196" s="145">
        <f>IFERROR(_xll.qlIndexFixing(Index1Y,$H196,TRUE,_xll.ohTrigger(RecalcTrigger,Trigger1Y)),NA())</f>
        <v>-7.293664553444457E-4</v>
      </c>
      <c r="N196" s="144">
        <f>IFERROR(_xll.qlIndexFixing(ONIndex1M,I196,TRUE,_xll.ohTrigger(RecalcTrigger,Trigger1M)),NA())</f>
        <v>-4.7838153914980808E-3</v>
      </c>
      <c r="O196" s="44">
        <f>IFERROR(_xll.qlIndexFixing(ONIndex3M,I196,TRUE,_xll.ohTrigger(RecalcTrigger,Trigger3M)),NA())</f>
        <v>-3.4441397470397206E-3</v>
      </c>
      <c r="P196" s="44">
        <f>IFERROR(_xll.qlIndexFixing(ONIndex6M,I196,TRUE,_xll.ohTrigger(RecalcTrigger,Trigger6M)),NA())</f>
        <v>-2.1405199521273843E-3</v>
      </c>
      <c r="Q196" s="145">
        <f>IFERROR(_xll.qlIndexFixing(ONIndex1Y,I196,TRUE,_xll.ohTrigger(RecalcTrigger,Trigger1Y)),NA())</f>
        <v>-4.9782884410820571E-4</v>
      </c>
    </row>
    <row r="197" spans="2:17" x14ac:dyDescent="0.2">
      <c r="B197" s="39" t="s">
        <v>17</v>
      </c>
      <c r="D197" s="42">
        <f>_xll.qlCalendarAdvance(Calendar,$D196,B197,"f",FALSE)</f>
        <v>42824</v>
      </c>
      <c r="E197" s="139">
        <f>_xll.qlInterestRateIndexValueDate(IndexON,D197)</f>
        <v>42824</v>
      </c>
      <c r="F197" s="155">
        <f>IFERROR(_xll.qlIndexFixing(IndexON,D197,TRUE,_xll.ohTrigger(RecalcTrigger,TriggerON)),NA())</f>
        <v>-4.6886943885038335E-3</v>
      </c>
      <c r="H197" s="42">
        <f>_xll.qlCalendarAdvance(Calendar,$H196,B197,"f",FALSE)</f>
        <v>42824</v>
      </c>
      <c r="I197" s="139">
        <f>_xll.qlInterestRateIndexValueDate(Index1M,$H197)</f>
        <v>42828</v>
      </c>
      <c r="J197" s="144">
        <f>IFERROR(_xll.qlIndexFixing(Index1M,$H197,TRUE,_xll.ohTrigger(RecalcTrigger,Trigger1M)),NA())</f>
        <v>-4.8353284914730565E-3</v>
      </c>
      <c r="K197" s="44">
        <f>IFERROR(_xll.qlIndexFixing(Index3M,H197,TRUE,_xll.ohTrigger(RecalcTrigger,Trigger3M)),NA())</f>
        <v>-3.5374291445587672E-3</v>
      </c>
      <c r="L197" s="44">
        <f>IFERROR(_xll.qlIndexFixing(Index6M,$H197,TRUE,_xll.ohTrigger(RecalcTrigger,Trigger6M)),NA())</f>
        <v>-2.1885986969885779E-3</v>
      </c>
      <c r="M197" s="145">
        <f>IFERROR(_xll.qlIndexFixing(Index1Y,$H197,TRUE,_xll.ohTrigger(RecalcTrigger,Trigger1Y)),NA())</f>
        <v>-7.2952623988723506E-4</v>
      </c>
      <c r="N197" s="144">
        <f>IFERROR(_xll.qlIndexFixing(ONIndex1M,I197,TRUE,_xll.ohTrigger(RecalcTrigger,Trigger1M)),NA())</f>
        <v>-4.7876105761446297E-3</v>
      </c>
      <c r="O197" s="44">
        <f>IFERROR(_xll.qlIndexFixing(ONIndex3M,I197,TRUE,_xll.ohTrigger(RecalcTrigger,Trigger3M)),NA())</f>
        <v>-3.4537146270485763E-3</v>
      </c>
      <c r="P197" s="44">
        <f>IFERROR(_xll.qlIndexFixing(ONIndex6M,I197,TRUE,_xll.ohTrigger(RecalcTrigger,Trigger6M)),NA())</f>
        <v>-2.1428058281358631E-3</v>
      </c>
      <c r="Q197" s="145">
        <f>IFERROR(_xll.qlIndexFixing(ONIndex1Y,I197,TRUE,_xll.ohTrigger(RecalcTrigger,Trigger1Y)),NA())</f>
        <v>-4.9718193342318528E-4</v>
      </c>
    </row>
    <row r="198" spans="2:17" x14ac:dyDescent="0.2">
      <c r="B198" s="39" t="s">
        <v>17</v>
      </c>
      <c r="D198" s="42">
        <f>_xll.qlCalendarAdvance(Calendar,$D197,B198,"f",FALSE)</f>
        <v>42825</v>
      </c>
      <c r="E198" s="139">
        <f>_xll.qlInterestRateIndexValueDate(IndexON,D198)</f>
        <v>42825</v>
      </c>
      <c r="F198" s="155">
        <f>IFERROR(_xll.qlIndexFixing(IndexON,D198,TRUE,_xll.ohTrigger(RecalcTrigger,TriggerON)),NA())</f>
        <v>-4.6945264985920332E-3</v>
      </c>
      <c r="H198" s="42">
        <f>_xll.qlCalendarAdvance(Calendar,$H197,B198,"f",FALSE)</f>
        <v>42825</v>
      </c>
      <c r="I198" s="139">
        <f>_xll.qlInterestRateIndexValueDate(Index1M,$H198)</f>
        <v>42829</v>
      </c>
      <c r="J198" s="144">
        <f>IFERROR(_xll.qlIndexFixing(Index1M,$H198,TRUE,_xll.ohTrigger(RecalcTrigger,Trigger1M)),NA())</f>
        <v>-4.8392703641479962E-3</v>
      </c>
      <c r="K198" s="44">
        <f>IFERROR(_xll.qlIndexFixing(Index3M,H198,TRUE,_xll.ohTrigger(RecalcTrigger,Trigger3M)),NA())</f>
        <v>-3.5387208908375005E-3</v>
      </c>
      <c r="L198" s="44">
        <f>IFERROR(_xll.qlIndexFixing(Index6M,$H198,TRUE,_xll.ohTrigger(RecalcTrigger,Trigger6M)),NA())</f>
        <v>-2.1893016296853272E-3</v>
      </c>
      <c r="M198" s="145">
        <f>IFERROR(_xll.qlIndexFixing(Index1Y,$H198,TRUE,_xll.ohTrigger(RecalcTrigger,Trigger1Y)),NA())</f>
        <v>-7.2976969404335741E-4</v>
      </c>
      <c r="N198" s="144">
        <f>IFERROR(_xll.qlIndexFixing(ONIndex1M,I198,TRUE,_xll.ohTrigger(RecalcTrigger,Trigger1M)),NA())</f>
        <v>-4.7914054572339992E-3</v>
      </c>
      <c r="O198" s="44">
        <f>IFERROR(_xll.qlIndexFixing(ONIndex3M,I198,TRUE,_xll.ohTrigger(RecalcTrigger,Trigger3M)),NA())</f>
        <v>-3.4631643741134255E-3</v>
      </c>
      <c r="P198" s="44">
        <f>IFERROR(_xll.qlIndexFixing(ONIndex6M,I198,TRUE,_xll.ohTrigger(RecalcTrigger,Trigger6M)),NA())</f>
        <v>-2.1450183770399534E-3</v>
      </c>
      <c r="Q198" s="145">
        <f>IFERROR(_xll.qlIndexFixing(ONIndex1Y,I198,TRUE,_xll.ohTrigger(RecalcTrigger,Trigger1Y)),NA())</f>
        <v>-4.9706952745864896E-4</v>
      </c>
    </row>
    <row r="199" spans="2:17" x14ac:dyDescent="0.2">
      <c r="B199" s="39" t="s">
        <v>17</v>
      </c>
      <c r="D199" s="42">
        <f>_xll.qlCalendarAdvance(Calendar,$D198,B199,"f",FALSE)</f>
        <v>42828</v>
      </c>
      <c r="E199" s="139">
        <f>_xll.qlInterestRateIndexValueDate(IndexON,D199)</f>
        <v>42828</v>
      </c>
      <c r="F199" s="155">
        <f>IFERROR(_xll.qlIndexFixing(IndexON,D199,TRUE,_xll.ohTrigger(RecalcTrigger,TriggerON)),NA())</f>
        <v>-4.7003445276772027E-3</v>
      </c>
      <c r="H199" s="42">
        <f>_xll.qlCalendarAdvance(Calendar,$H198,B199,"f",FALSE)</f>
        <v>42828</v>
      </c>
      <c r="I199" s="139">
        <f>_xll.qlInterestRateIndexValueDate(Index1M,$H199)</f>
        <v>42830</v>
      </c>
      <c r="J199" s="144">
        <f>IFERROR(_xll.qlIndexFixing(Index1M,$H199,TRUE,_xll.ohTrigger(RecalcTrigger,Trigger1M)),NA())</f>
        <v>-4.843222616835785E-3</v>
      </c>
      <c r="K199" s="44">
        <f>IFERROR(_xll.qlIndexFixing(Index3M,H199,TRUE,_xll.ohTrigger(RecalcTrigger,Trigger3M)),NA())</f>
        <v>-3.5400000000002647E-3</v>
      </c>
      <c r="L199" s="44">
        <f>IFERROR(_xll.qlIndexFixing(Index6M,$H199,TRUE,_xll.ohTrigger(RecalcTrigger,Trigger6M)),NA())</f>
        <v>-2.1899999999999108E-3</v>
      </c>
      <c r="M199" s="145">
        <f>IFERROR(_xll.qlIndexFixing(Index1Y,$H199,TRUE,_xll.ohTrigger(RecalcTrigger,Trigger1Y)),NA())</f>
        <v>-7.3000000000012855E-4</v>
      </c>
      <c r="N199" s="144">
        <f>IFERROR(_xll.qlIndexFixing(ONIndex1M,I199,TRUE,_xll.ohTrigger(RecalcTrigger,Trigger1M)),NA())</f>
        <v>-4.7989650125357386E-3</v>
      </c>
      <c r="O199" s="44">
        <f>IFERROR(_xll.qlIndexFixing(ONIndex3M,I199,TRUE,_xll.ohTrigger(RecalcTrigger,Trigger3M)),NA())</f>
        <v>-3.4810972162846454E-3</v>
      </c>
      <c r="P199" s="44">
        <f>IFERROR(_xll.qlIndexFixing(ONIndex6M,I199,TRUE,_xll.ohTrigger(RecalcTrigger,Trigger6M)),NA())</f>
        <v>-2.1491873261991756E-3</v>
      </c>
      <c r="Q199" s="145">
        <f>IFERROR(_xll.qlIndexFixing(ONIndex1Y,I199,TRUE,_xll.ohTrigger(RecalcTrigger,Trigger1Y)),NA())</f>
        <v>-4.9660545962115776E-4</v>
      </c>
    </row>
    <row r="200" spans="2:17" x14ac:dyDescent="0.2">
      <c r="B200" s="39" t="s">
        <v>17</v>
      </c>
      <c r="D200" s="42">
        <f>_xll.qlCalendarAdvance(Calendar,$D199,B200,"f",FALSE)</f>
        <v>42829</v>
      </c>
      <c r="E200" s="139">
        <f>_xll.qlInterestRateIndexValueDate(IndexON,D200)</f>
        <v>42829</v>
      </c>
      <c r="F200" s="155">
        <f>IFERROR(_xll.qlIndexFixing(IndexON,D200,TRUE,_xll.ohTrigger(RecalcTrigger,TriggerON)),NA())</f>
        <v>-4.7031537215547203E-3</v>
      </c>
      <c r="H200" s="42">
        <f>_xll.qlCalendarAdvance(Calendar,$H199,B200,"f",FALSE)</f>
        <v>42829</v>
      </c>
      <c r="I200" s="139">
        <f>_xll.qlInterestRateIndexValueDate(Index1M,$H200)</f>
        <v>42831</v>
      </c>
      <c r="J200" s="144">
        <f>IFERROR(_xll.qlIndexFixing(Index1M,$H200,TRUE,_xll.ohTrigger(RecalcTrigger,Trigger1M)),NA())</f>
        <v>-4.8511459469878504E-3</v>
      </c>
      <c r="K200" s="44">
        <f>IFERROR(_xll.qlIndexFixing(Index3M,H200,TRUE,_xll.ohTrigger(RecalcTrigger,Trigger3M)),NA())</f>
        <v>-3.5412656194310603E-3</v>
      </c>
      <c r="L200" s="44">
        <f>IFERROR(_xll.qlIndexFixing(Index6M,$H200,TRUE,_xll.ohTrigger(RecalcTrigger,Trigger6M)),NA())</f>
        <v>-2.1906931650022472E-3</v>
      </c>
      <c r="M200" s="145">
        <f>IFERROR(_xll.qlIndexFixing(Index1Y,$H200,TRUE,_xll.ohTrigger(RecalcTrigger,Trigger1Y)),NA())</f>
        <v>-7.3020907857452742E-4</v>
      </c>
      <c r="N200" s="144">
        <f>IFERROR(_xll.qlIndexFixing(ONIndex1M,I200,TRUE,_xll.ohTrigger(RecalcTrigger,Trigger1M)),NA())</f>
        <v>-4.8066872302410246E-3</v>
      </c>
      <c r="O200" s="44">
        <f>IFERROR(_xll.qlIndexFixing(ONIndex3M,I200,TRUE,_xll.ohTrigger(RecalcTrigger,Trigger3M)),NA())</f>
        <v>-3.4981387186538981E-3</v>
      </c>
      <c r="P200" s="44">
        <f>IFERROR(_xll.qlIndexFixing(ONIndex6M,I200,TRUE,_xll.ohTrigger(RecalcTrigger,Trigger6M)),NA())</f>
        <v>-2.1531332420998694E-3</v>
      </c>
      <c r="Q200" s="145">
        <f>IFERROR(_xll.qlIndexFixing(ONIndex1Y,I200,TRUE,_xll.ohTrigger(RecalcTrigger,Trigger1Y)),NA())</f>
        <v>-4.9589880254163887E-4</v>
      </c>
    </row>
    <row r="201" spans="2:17" x14ac:dyDescent="0.2">
      <c r="B201" s="39" t="s">
        <v>17</v>
      </c>
      <c r="D201" s="42">
        <f>_xll.qlCalendarAdvance(Calendar,$D200,B201,"f",FALSE)</f>
        <v>42830</v>
      </c>
      <c r="E201" s="139">
        <f>_xll.qlInterestRateIndexValueDate(IndexON,D201)</f>
        <v>42830</v>
      </c>
      <c r="F201" s="155">
        <f>IFERROR(_xll.qlIndexFixing(IndexON,D201,TRUE,_xll.ohTrigger(RecalcTrigger,TriggerON)),NA())</f>
        <v>-4.7059208185862289E-3</v>
      </c>
      <c r="H201" s="42">
        <f>_xll.qlCalendarAdvance(Calendar,$H200,B201,"f",FALSE)</f>
        <v>42830</v>
      </c>
      <c r="I201" s="139">
        <f>_xll.qlInterestRateIndexValueDate(Index1M,$H201)</f>
        <v>42832</v>
      </c>
      <c r="J201" s="144">
        <f>IFERROR(_xll.qlIndexFixing(Index1M,$H201,TRUE,_xll.ohTrigger(RecalcTrigger,Trigger1M)),NA())</f>
        <v>-4.8531376522001797E-3</v>
      </c>
      <c r="K201" s="44">
        <f>IFERROR(_xll.qlIndexFixing(Index3M,H201,TRUE,_xll.ohTrigger(RecalcTrigger,Trigger3M)),NA())</f>
        <v>-3.5425181161334572E-3</v>
      </c>
      <c r="L201" s="44">
        <f>IFERROR(_xll.qlIndexFixing(Index6M,$H201,TRUE,_xll.ohTrigger(RecalcTrigger,Trigger6M)),NA())</f>
        <v>-2.1922343212754359E-3</v>
      </c>
      <c r="M201" s="145">
        <f>IFERROR(_xll.qlIndexFixing(Index1Y,$H201,TRUE,_xll.ohTrigger(RecalcTrigger,Trigger1Y)),NA())</f>
        <v>-7.2939951747761429E-4</v>
      </c>
      <c r="N201" s="144">
        <f>IFERROR(_xll.qlIndexFixing(ONIndex1M,I201,TRUE,_xll.ohTrigger(RecalcTrigger,Trigger1M)),NA())</f>
        <v>-4.8105341834370208E-3</v>
      </c>
      <c r="O201" s="44">
        <f>IFERROR(_xll.qlIndexFixing(ONIndex3M,I201,TRUE,_xll.ohTrigger(RecalcTrigger,Trigger3M)),NA())</f>
        <v>-3.5061504711952907E-3</v>
      </c>
      <c r="P201" s="44">
        <f>IFERROR(_xll.qlIndexFixing(ONIndex6M,I201,TRUE,_xll.ohTrigger(RecalcTrigger,Trigger6M)),NA())</f>
        <v>-2.1549727490866033E-3</v>
      </c>
      <c r="Q201" s="145">
        <f>IFERROR(_xll.qlIndexFixing(ONIndex1Y,I201,TRUE,_xll.ohTrigger(RecalcTrigger,Trigger1Y)),NA())</f>
        <v>-4.9542045777783983E-4</v>
      </c>
    </row>
    <row r="202" spans="2:17" x14ac:dyDescent="0.2">
      <c r="B202" s="39" t="s">
        <v>17</v>
      </c>
      <c r="D202" s="42">
        <f>_xll.qlCalendarAdvance(Calendar,$D201,B202,"f",FALSE)</f>
        <v>42831</v>
      </c>
      <c r="E202" s="139">
        <f>_xll.qlInterestRateIndexValueDate(IndexON,D202)</f>
        <v>42831</v>
      </c>
      <c r="F202" s="155">
        <f>IFERROR(_xll.qlIndexFixing(IndexON,D202,TRUE,_xll.ohTrigger(RecalcTrigger,TriggerON)),NA())</f>
        <v>-4.7086454386358056E-3</v>
      </c>
      <c r="H202" s="42">
        <f>_xll.qlCalendarAdvance(Calendar,$H201,B202,"f",FALSE)</f>
        <v>42831</v>
      </c>
      <c r="I202" s="139">
        <f>_xll.qlInterestRateIndexValueDate(Index1M,$H202)</f>
        <v>42835</v>
      </c>
      <c r="J202" s="144">
        <f>IFERROR(_xll.qlIndexFixing(Index1M,$H202,TRUE,_xll.ohTrigger(RecalcTrigger,Trigger1M)),NA())</f>
        <v>-4.8630750045282056E-3</v>
      </c>
      <c r="K202" s="44">
        <f>IFERROR(_xll.qlIndexFixing(Index3M,H202,TRUE,_xll.ohTrigger(RecalcTrigger,Trigger3M)),NA())</f>
        <v>-3.5462039416213542E-3</v>
      </c>
      <c r="L202" s="44">
        <f>IFERROR(_xll.qlIndexFixing(Index6M,$H202,TRUE,_xll.ohTrigger(RecalcTrigger,Trigger6M)),NA())</f>
        <v>-2.1934150460816803E-3</v>
      </c>
      <c r="M202" s="145">
        <f>IFERROR(_xll.qlIndexFixing(Index1Y,$H202,TRUE,_xll.ohTrigger(RecalcTrigger,Trigger1Y)),NA())</f>
        <v>-7.3078417209768653E-4</v>
      </c>
      <c r="N202" s="144">
        <f>IFERROR(_xll.qlIndexFixing(ONIndex1M,I202,TRUE,_xll.ohTrigger(RecalcTrigger,Trigger1M)),NA())</f>
        <v>-4.8143921200471951E-3</v>
      </c>
      <c r="O202" s="44">
        <f>IFERROR(_xll.qlIndexFixing(ONIndex3M,I202,TRUE,_xll.ohTrigger(RecalcTrigger,Trigger3M)),NA())</f>
        <v>-3.5138592210337549E-3</v>
      </c>
      <c r="P202" s="44">
        <f>IFERROR(_xll.qlIndexFixing(ONIndex6M,I202,TRUE,_xll.ohTrigger(RecalcTrigger,Trigger6M)),NA())</f>
        <v>-2.1567344218542672E-3</v>
      </c>
      <c r="Q202" s="145">
        <f>IFERROR(_xll.qlIndexFixing(ONIndex1Y,I202,TRUE,_xll.ohTrigger(RecalcTrigger,Trigger1Y)),NA())</f>
        <v>-4.9486569226431243E-4</v>
      </c>
    </row>
    <row r="203" spans="2:17" x14ac:dyDescent="0.2">
      <c r="B203" s="39" t="s">
        <v>17</v>
      </c>
      <c r="D203" s="42">
        <f>_xll.qlCalendarAdvance(Calendar,$D202,B203,"f",FALSE)</f>
        <v>42832</v>
      </c>
      <c r="E203" s="139">
        <f>_xll.qlInterestRateIndexValueDate(IndexON,D203)</f>
        <v>42832</v>
      </c>
      <c r="F203" s="155">
        <f>IFERROR(_xll.qlIndexFixing(IndexON,D203,TRUE,_xll.ohTrigger(RecalcTrigger,TriggerON)),NA())</f>
        <v>-4.7138894615716964E-3</v>
      </c>
      <c r="H203" s="42">
        <f>_xll.qlCalendarAdvance(Calendar,$H202,B203,"f",FALSE)</f>
        <v>42832</v>
      </c>
      <c r="I203" s="139">
        <f>_xll.qlInterestRateIndexValueDate(Index1M,$H203)</f>
        <v>42836</v>
      </c>
      <c r="J203" s="144">
        <f>IFERROR(_xll.qlIndexFixing(Index1M,$H203,TRUE,_xll.ohTrigger(RecalcTrigger,Trigger1M)),NA())</f>
        <v>-4.8670320775894282E-3</v>
      </c>
      <c r="K203" s="44">
        <f>IFERROR(_xll.qlIndexFixing(Index3M,H203,TRUE,_xll.ohTrigger(RecalcTrigger,Trigger3M)),NA())</f>
        <v>-3.5474111417317794E-3</v>
      </c>
      <c r="L203" s="44">
        <f>IFERROR(_xll.qlIndexFixing(Index6M,$H203,TRUE,_xll.ohTrigger(RecalcTrigger,Trigger6M)),NA())</f>
        <v>-2.1940835626143036E-3</v>
      </c>
      <c r="M203" s="145">
        <f>IFERROR(_xll.qlIndexFixing(Index1Y,$H203,TRUE,_xll.ohTrigger(RecalcTrigger,Trigger1Y)),NA())</f>
        <v>-7.3087092128415086E-4</v>
      </c>
      <c r="N203" s="144">
        <f>IFERROR(_xll.qlIndexFixing(ONIndex1M,I203,TRUE,_xll.ohTrigger(RecalcTrigger,Trigger1M)),NA())</f>
        <v>-4.825916075461123E-3</v>
      </c>
      <c r="O203" s="44">
        <f>IFERROR(_xll.qlIndexFixing(ONIndex3M,I203,TRUE,_xll.ohTrigger(RecalcTrigger,Trigger3M)),NA())</f>
        <v>-3.5347231549502922E-3</v>
      </c>
      <c r="P203" s="44">
        <f>IFERROR(_xll.qlIndexFixing(ONIndex6M,I203,TRUE,_xll.ohTrigger(RecalcTrigger,Trigger6M)),NA())</f>
        <v>-2.1614335903406001E-3</v>
      </c>
      <c r="Q203" s="145">
        <f>IFERROR(_xll.qlIndexFixing(ONIndex1Y,I203,TRUE,_xll.ohTrigger(RecalcTrigger,Trigger1Y)),NA())</f>
        <v>-4.926500147908186E-4</v>
      </c>
    </row>
    <row r="204" spans="2:17" x14ac:dyDescent="0.2">
      <c r="B204" s="39" t="s">
        <v>17</v>
      </c>
      <c r="D204" s="42">
        <f>_xll.qlCalendarAdvance(Calendar,$D203,B204,"f",FALSE)</f>
        <v>42835</v>
      </c>
      <c r="E204" s="139">
        <f>_xll.qlInterestRateIndexValueDate(IndexON,D204)</f>
        <v>42835</v>
      </c>
      <c r="F204" s="155">
        <f>IFERROR(_xll.qlIndexFixing(IndexON,D204,TRUE,_xll.ohTrigger(RecalcTrigger,TriggerON)),NA())</f>
        <v>-4.7191115430589292E-3</v>
      </c>
      <c r="H204" s="42">
        <f>_xll.qlCalendarAdvance(Calendar,$H203,B204,"f",FALSE)</f>
        <v>42835</v>
      </c>
      <c r="I204" s="139">
        <f>_xll.qlInterestRateIndexValueDate(Index1M,$H204)</f>
        <v>42837</v>
      </c>
      <c r="J204" s="144">
        <f>IFERROR(_xll.qlIndexFixing(Index1M,$H204,TRUE,_xll.ohTrigger(RecalcTrigger,Trigger1M)),NA())</f>
        <v>-4.8709734763154877E-3</v>
      </c>
      <c r="K204" s="44">
        <f>IFERROR(_xll.qlIndexFixing(Index3M,H204,TRUE,_xll.ohTrigger(RecalcTrigger,Trigger3M)),NA())</f>
        <v>-3.5486089388420679E-3</v>
      </c>
      <c r="L204" s="44">
        <f>IFERROR(_xll.qlIndexFixing(Index6M,$H204,TRUE,_xll.ohTrigger(RecalcTrigger,Trigger6M)),NA())</f>
        <v>-2.1947476068385017E-3</v>
      </c>
      <c r="M204" s="145">
        <f>IFERROR(_xll.qlIndexFixing(Index1Y,$H204,TRUE,_xll.ohTrigger(RecalcTrigger,Trigger1Y)),NA())</f>
        <v>-7.3093821776114461E-4</v>
      </c>
      <c r="N204" s="144">
        <f>IFERROR(_xll.qlIndexFixing(ONIndex1M,I204,TRUE,_xll.ohTrigger(RecalcTrigger,Trigger1M)),NA())</f>
        <v>-4.8377810044764047E-3</v>
      </c>
      <c r="O204" s="44">
        <f>IFERROR(_xll.qlIndexFixing(ONIndex3M,I204,TRUE,_xll.ohTrigger(RecalcTrigger,Trigger3M)),NA())</f>
        <v>-3.553461132863589E-3</v>
      </c>
      <c r="P204" s="44">
        <f>IFERROR(_xll.qlIndexFixing(ONIndex6M,I204,TRUE,_xll.ohTrigger(RecalcTrigger,Trigger6M)),NA())</f>
        <v>-2.1656097194711066E-3</v>
      </c>
      <c r="Q204" s="145">
        <f>IFERROR(_xll.qlIndexFixing(ONIndex1Y,I204,TRUE,_xll.ohTrigger(RecalcTrigger,Trigger1Y)),NA())</f>
        <v>-4.8987191439309186E-4</v>
      </c>
    </row>
    <row r="205" spans="2:17" x14ac:dyDescent="0.2">
      <c r="B205" s="39" t="s">
        <v>17</v>
      </c>
      <c r="D205" s="42">
        <f>_xll.qlCalendarAdvance(Calendar,$D204,B205,"f",FALSE)</f>
        <v>42836</v>
      </c>
      <c r="E205" s="139">
        <f>_xll.qlInterestRateIndexValueDate(IndexON,D205)</f>
        <v>42836</v>
      </c>
      <c r="F205" s="155">
        <f>IFERROR(_xll.qlIndexFixing(IndexON,D205,TRUE,_xll.ohTrigger(RecalcTrigger,TriggerON)),NA())</f>
        <v>-4.7216180740816682E-3</v>
      </c>
      <c r="H205" s="42">
        <f>_xll.qlCalendarAdvance(Calendar,$H204,B205,"f",FALSE)</f>
        <v>42836</v>
      </c>
      <c r="I205" s="139">
        <f>_xll.qlInterestRateIndexValueDate(Index1M,$H205)</f>
        <v>42838</v>
      </c>
      <c r="J205" s="144">
        <f>IFERROR(_xll.qlIndexFixing(Index1M,$H205,TRUE,_xll.ohTrigger(RecalcTrigger,Trigger1M)),NA())</f>
        <v>-4.8786261670610842E-3</v>
      </c>
      <c r="K205" s="44">
        <f>IFERROR(_xll.qlIndexFixing(Index3M,H205,TRUE,_xll.ohTrigger(RecalcTrigger,Trigger3M)),NA())</f>
        <v>-3.5497981504415922E-3</v>
      </c>
      <c r="L205" s="44">
        <f>IFERROR(_xll.qlIndexFixing(Index6M,$H205,TRUE,_xll.ohTrigger(RecalcTrigger,Trigger6M)),NA())</f>
        <v>-2.1954073397411266E-3</v>
      </c>
      <c r="M205" s="145">
        <f>IFERROR(_xll.qlIndexFixing(Index1Y,$H205,TRUE,_xll.ohTrigger(RecalcTrigger,Trigger1Y)),NA())</f>
        <v>-7.309877622990416E-4</v>
      </c>
      <c r="N205" s="144">
        <f>IFERROR(_xll.qlIndexFixing(ONIndex1M,I205,TRUE,_xll.ohTrigger(RecalcTrigger,Trigger1M)),NA())</f>
        <v>-4.841721132420318E-3</v>
      </c>
      <c r="O205" s="44">
        <f>IFERROR(_xll.qlIndexFixing(ONIndex3M,I205,TRUE,_xll.ohTrigger(RecalcTrigger,Trigger3M)),NA())</f>
        <v>-3.558905097862386E-3</v>
      </c>
      <c r="P205" s="44">
        <f>IFERROR(_xll.qlIndexFixing(ONIndex6M,I205,TRUE,_xll.ohTrigger(RecalcTrigger,Trigger6M)),NA())</f>
        <v>-2.1667964430704956E-3</v>
      </c>
      <c r="Q205" s="145">
        <f>IFERROR(_xll.qlIndexFixing(ONIndex1Y,I205,TRUE,_xll.ohTrigger(RecalcTrigger,Trigger1Y)),NA())</f>
        <v>-4.8875202928844175E-4</v>
      </c>
    </row>
    <row r="206" spans="2:17" x14ac:dyDescent="0.2">
      <c r="B206" s="39" t="s">
        <v>17</v>
      </c>
      <c r="D206" s="42">
        <f>_xll.qlCalendarAdvance(Calendar,$D205,B206,"f",FALSE)</f>
        <v>42837</v>
      </c>
      <c r="E206" s="139">
        <f>_xll.qlInterestRateIndexValueDate(IndexON,D206)</f>
        <v>42837</v>
      </c>
      <c r="F206" s="155">
        <f>IFERROR(_xll.qlIndexFixing(IndexON,D206,TRUE,_xll.ohTrigger(RecalcTrigger,TriggerON)),NA())</f>
        <v>-4.7240798465075784E-3</v>
      </c>
      <c r="H206" s="42">
        <f>_xll.qlCalendarAdvance(Calendar,$H205,B206,"f",FALSE)</f>
        <v>42837</v>
      </c>
      <c r="I206" s="139">
        <f>_xll.qlInterestRateIndexValueDate(Index1M,$H206)</f>
        <v>42843</v>
      </c>
      <c r="J206" s="144">
        <f>IFERROR(_xll.qlIndexFixing(Index1M,$H206,TRUE,_xll.ohTrigger(RecalcTrigger,Trigger1M)),NA())</f>
        <v>-4.8940124735601387E-3</v>
      </c>
      <c r="K206" s="44">
        <f>IFERROR(_xll.qlIndexFixing(Index3M,H206,TRUE,_xll.ohTrigger(RecalcTrigger,Trigger3M)),NA())</f>
        <v>-3.5556457537600805E-3</v>
      </c>
      <c r="L206" s="44">
        <f>IFERROR(_xll.qlIndexFixing(Index6M,$H206,TRUE,_xll.ohTrigger(RecalcTrigger,Trigger6M)),NA())</f>
        <v>-2.1986472247505833E-3</v>
      </c>
      <c r="M206" s="145">
        <f>IFERROR(_xll.qlIndexFixing(Index1Y,$H206,TRUE,_xll.ohTrigger(RecalcTrigger,Trigger1Y)),NA())</f>
        <v>-7.3102962432532539E-4</v>
      </c>
      <c r="N206" s="144">
        <f>IFERROR(_xll.qlIndexFixing(ONIndex1M,I206,TRUE,_xll.ohTrigger(RecalcTrigger,Trigger1M)),NA())</f>
        <v>-4.8456737603652655E-3</v>
      </c>
      <c r="O206" s="44">
        <f>IFERROR(_xll.qlIndexFixing(ONIndex3M,I206,TRUE,_xll.ohTrigger(RecalcTrigger,Trigger3M)),NA())</f>
        <v>-3.5640049838558951E-3</v>
      </c>
      <c r="P206" s="44">
        <f>IFERROR(_xll.qlIndexFixing(ONIndex6M,I206,TRUE,_xll.ohTrigger(RecalcTrigger,Trigger6M)),NA())</f>
        <v>-2.1678967297722451E-3</v>
      </c>
      <c r="Q206" s="145">
        <f>IFERROR(_xll.qlIndexFixing(ONIndex1Y,I206,TRUE,_xll.ohTrigger(RecalcTrigger,Trigger1Y)),NA())</f>
        <v>-4.8754710201048823E-4</v>
      </c>
    </row>
    <row r="207" spans="2:17" x14ac:dyDescent="0.2">
      <c r="B207" s="39" t="s">
        <v>17</v>
      </c>
      <c r="D207" s="42">
        <f>_xll.qlCalendarAdvance(Calendar,$D206,B207,"f",FALSE)</f>
        <v>42838</v>
      </c>
      <c r="E207" s="139">
        <f>_xll.qlInterestRateIndexValueDate(IndexON,D207)</f>
        <v>42838</v>
      </c>
      <c r="F207" s="155">
        <f>IFERROR(_xll.qlIndexFixing(IndexON,D207,TRUE,_xll.ohTrigger(RecalcTrigger,TriggerON)),NA())</f>
        <v>-4.731022178225075E-3</v>
      </c>
      <c r="H207" s="42">
        <f>_xll.qlCalendarAdvance(Calendar,$H206,B207,"f",FALSE)</f>
        <v>42838</v>
      </c>
      <c r="I207" s="139">
        <f>_xll.qlInterestRateIndexValueDate(Index1M,$H207)</f>
        <v>42844</v>
      </c>
      <c r="J207" s="144">
        <f>IFERROR(_xll.qlIndexFixing(Index1M,$H207,TRUE,_xll.ohTrigger(RecalcTrigger,Trigger1M)),NA())</f>
        <v>-4.8977027327556932E-3</v>
      </c>
      <c r="K207" s="44">
        <f>IFERROR(_xll.qlIndexFixing(Index3M,H207,TRUE,_xll.ohTrigger(RecalcTrigger,Trigger3M)),NA())</f>
        <v>-3.5568019922795147E-3</v>
      </c>
      <c r="L207" s="44">
        <f>IFERROR(_xll.qlIndexFixing(Index6M,$H207,TRUE,_xll.ohTrigger(RecalcTrigger,Trigger6M)),NA())</f>
        <v>-2.1992846750669404E-3</v>
      </c>
      <c r="M207" s="145">
        <f>IFERROR(_xll.qlIndexFixing(Index1Y,$H207,TRUE,_xll.ohTrigger(RecalcTrigger,Trigger1Y)),NA())</f>
        <v>-7.3100908658417377E-4</v>
      </c>
      <c r="N207" s="144">
        <f>IFERROR(_xll.qlIndexFixing(ONIndex1M,I207,TRUE,_xll.ohTrigger(RecalcTrigger,Trigger1M)),NA())</f>
        <v>-4.8535561933915616E-3</v>
      </c>
      <c r="O207" s="44">
        <f>IFERROR(_xll.qlIndexFixing(ONIndex3M,I207,TRUE,_xll.ohTrigger(RecalcTrigger,Trigger3M)),NA())</f>
        <v>-3.5729966911279831E-3</v>
      </c>
      <c r="P207" s="44">
        <f>IFERROR(_xll.qlIndexFixing(ONIndex6M,I207,TRUE,_xll.ohTrigger(RecalcTrigger,Trigger6M)),NA())</f>
        <v>-2.1697907258255711E-3</v>
      </c>
      <c r="Q207" s="145">
        <f>IFERROR(_xll.qlIndexFixing(ONIndex1Y,I207,TRUE,_xll.ohTrigger(RecalcTrigger,Trigger1Y)),NA())</f>
        <v>-4.8484773297552408E-4</v>
      </c>
    </row>
    <row r="208" spans="2:17" x14ac:dyDescent="0.2">
      <c r="B208" s="39" t="s">
        <v>17</v>
      </c>
      <c r="D208" s="42">
        <f>_xll.qlCalendarAdvance(Calendar,$D207,B208,"f",FALSE)</f>
        <v>42843</v>
      </c>
      <c r="E208" s="139">
        <f>_xll.qlInterestRateIndexValueDate(IndexON,D208)</f>
        <v>42843</v>
      </c>
      <c r="F208" s="155">
        <f>IFERROR(_xll.qlIndexFixing(IndexON,D208,TRUE,_xll.ohTrigger(RecalcTrigger,TriggerON)),NA())</f>
        <v>-4.737889258401573E-3</v>
      </c>
      <c r="H208" s="42">
        <f>_xll.qlCalendarAdvance(Calendar,$H207,B208,"f",FALSE)</f>
        <v>42843</v>
      </c>
      <c r="I208" s="139">
        <f>_xll.qlInterestRateIndexValueDate(Index1M,$H208)</f>
        <v>42845</v>
      </c>
      <c r="J208" s="144">
        <f>IFERROR(_xll.qlIndexFixing(Index1M,$H208,TRUE,_xll.ohTrigger(RecalcTrigger,Trigger1M)),NA())</f>
        <v>-4.9044876966027051E-3</v>
      </c>
      <c r="K208" s="44">
        <f>IFERROR(_xll.qlIndexFixing(Index3M,H208,TRUE,_xll.ohTrigger(RecalcTrigger,Trigger3M)),NA())</f>
        <v>-3.5579560540768495E-3</v>
      </c>
      <c r="L208" s="44">
        <f>IFERROR(_xll.qlIndexFixing(Index6M,$H208,TRUE,_xll.ohTrigger(RecalcTrigger,Trigger6M)),NA())</f>
        <v>-2.1999190432767058E-3</v>
      </c>
      <c r="M208" s="145">
        <f>IFERROR(_xll.qlIndexFixing(Index1Y,$H208,TRUE,_xll.ohTrigger(RecalcTrigger,Trigger1Y)),NA())</f>
        <v>-7.3098305889151508E-4</v>
      </c>
      <c r="N208" s="144">
        <f>IFERROR(_xll.qlIndexFixing(ONIndex1M,I208,TRUE,_xll.ohTrigger(RecalcTrigger,Trigger1M)),NA())</f>
        <v>-4.8616130643619471E-3</v>
      </c>
      <c r="O208" s="44">
        <f>IFERROR(_xll.qlIndexFixing(ONIndex3M,I208,TRUE,_xll.ohTrigger(RecalcTrigger,Trigger3M)),NA())</f>
        <v>-3.5808610483600845E-3</v>
      </c>
      <c r="P208" s="44">
        <f>IFERROR(_xll.qlIndexFixing(ONIndex6M,I208,TRUE,_xll.ohTrigger(RecalcTrigger,Trigger6M)),NA())</f>
        <v>-2.1714120016458338E-3</v>
      </c>
      <c r="Q208" s="145">
        <f>IFERROR(_xll.qlIndexFixing(ONIndex1Y,I208,TRUE,_xll.ohTrigger(RecalcTrigger,Trigger1Y)),NA())</f>
        <v>-4.8185542000478421E-4</v>
      </c>
    </row>
    <row r="209" spans="2:17" x14ac:dyDescent="0.2">
      <c r="B209" s="39" t="s">
        <v>17</v>
      </c>
      <c r="D209" s="42">
        <f>_xll.qlCalendarAdvance(Calendar,$D208,B209,"f",FALSE)</f>
        <v>42844</v>
      </c>
      <c r="E209" s="139">
        <f>_xll.qlInterestRateIndexValueDate(IndexON,D209)</f>
        <v>42844</v>
      </c>
      <c r="F209" s="155">
        <f>IFERROR(_xll.qlIndexFixing(IndexON,D209,TRUE,_xll.ohTrigger(RecalcTrigger,TriggerON)),NA())</f>
        <v>-4.740034626364853E-3</v>
      </c>
      <c r="H209" s="42">
        <f>_xll.qlCalendarAdvance(Calendar,$H208,B209,"f",FALSE)</f>
        <v>42844</v>
      </c>
      <c r="I209" s="139">
        <f>_xll.qlInterestRateIndexValueDate(Index1M,$H209)</f>
        <v>42846</v>
      </c>
      <c r="J209" s="144">
        <f>IFERROR(_xll.qlIndexFixing(Index1M,$H209,TRUE,_xll.ohTrigger(RecalcTrigger,Trigger1M)),NA())</f>
        <v>-4.9064509621875264E-3</v>
      </c>
      <c r="K209" s="44">
        <f>IFERROR(_xll.qlIndexFixing(Index3M,H209,TRUE,_xll.ohTrigger(RecalcTrigger,Trigger3M)),NA())</f>
        <v>-3.5591089527487641E-3</v>
      </c>
      <c r="L209" s="44">
        <f>IFERROR(_xll.qlIndexFixing(Index6M,$H209,TRUE,_xll.ohTrigger(RecalcTrigger,Trigger6M)),NA())</f>
        <v>-2.2014286181033216E-3</v>
      </c>
      <c r="M209" s="145">
        <f>IFERROR(_xll.qlIndexFixing(Index1Y,$H209,TRUE,_xll.ohTrigger(RecalcTrigger,Trigger1Y)),NA())</f>
        <v>-7.295512525484439E-4</v>
      </c>
      <c r="N209" s="144">
        <f>IFERROR(_xll.qlIndexFixing(ONIndex1M,I209,TRUE,_xll.ohTrigger(RecalcTrigger,Trigger1M)),NA())</f>
        <v>-4.8656310364370015E-3</v>
      </c>
      <c r="O209" s="44">
        <f>IFERROR(_xll.qlIndexFixing(ONIndex3M,I209,TRUE,_xll.ohTrigger(RecalcTrigger,Trigger3M)),NA())</f>
        <v>-3.5841635218147871E-3</v>
      </c>
      <c r="P209" s="44">
        <f>IFERROR(_xll.qlIndexFixing(ONIndex6M,I209,TRUE,_xll.ohTrigger(RecalcTrigger,Trigger6M)),NA())</f>
        <v>-2.1720639743216807E-3</v>
      </c>
      <c r="Q209" s="145">
        <f>IFERROR(_xll.qlIndexFixing(ONIndex1Y,I209,TRUE,_xll.ohTrigger(RecalcTrigger,Trigger1Y)),NA())</f>
        <v>-4.8020911791013532E-4</v>
      </c>
    </row>
    <row r="210" spans="2:17" x14ac:dyDescent="0.2">
      <c r="B210" s="39" t="s">
        <v>17</v>
      </c>
      <c r="D210" s="42">
        <f>_xll.qlCalendarAdvance(Calendar,$D209,B210,"f",FALSE)</f>
        <v>42845</v>
      </c>
      <c r="E210" s="139">
        <f>_xll.qlInterestRateIndexValueDate(IndexON,D210)</f>
        <v>42845</v>
      </c>
      <c r="F210" s="155">
        <f>IFERROR(_xll.qlIndexFixing(IndexON,D210,TRUE,_xll.ohTrigger(RecalcTrigger,TriggerON)),NA())</f>
        <v>-4.7421701602745614E-3</v>
      </c>
      <c r="H210" s="42">
        <f>_xll.qlCalendarAdvance(Calendar,$H209,B210,"f",FALSE)</f>
        <v>42845</v>
      </c>
      <c r="I210" s="139">
        <f>_xll.qlInterestRateIndexValueDate(Index1M,$H210)</f>
        <v>42849</v>
      </c>
      <c r="J210" s="144">
        <f>IFERROR(_xll.qlIndexFixing(Index1M,$H210,TRUE,_xll.ohTrigger(RecalcTrigger,Trigger1M)),NA())</f>
        <v>-4.9151922852819219E-3</v>
      </c>
      <c r="K210" s="44">
        <f>IFERROR(_xll.qlIndexFixing(Index3M,H210,TRUE,_xll.ohTrigger(RecalcTrigger,Trigger3M)),NA())</f>
        <v>-3.5625711736719072E-3</v>
      </c>
      <c r="L210" s="44">
        <f>IFERROR(_xll.qlIndexFixing(Index6M,$H210,TRUE,_xll.ohTrigger(RecalcTrigger,Trigger6M)),NA())</f>
        <v>-2.2024295542043748E-3</v>
      </c>
      <c r="M210" s="145">
        <f>IFERROR(_xll.qlIndexFixing(Index1Y,$H210,TRUE,_xll.ohTrigger(RecalcTrigger,Trigger1Y)),NA())</f>
        <v>-7.3086029281344456E-4</v>
      </c>
      <c r="N210" s="144">
        <f>IFERROR(_xll.qlIndexFixing(ONIndex1M,I210,TRUE,_xll.ohTrigger(RecalcTrigger,Trigger1M)),NA())</f>
        <v>-4.8696626461630643E-3</v>
      </c>
      <c r="O210" s="44">
        <f>IFERROR(_xll.qlIndexFixing(ONIndex3M,I210,TRUE,_xll.ohTrigger(RecalcTrigger,Trigger3M)),NA())</f>
        <v>-3.5870911090674085E-3</v>
      </c>
      <c r="P210" s="44">
        <f>IFERROR(_xll.qlIndexFixing(ONIndex6M,I210,TRUE,_xll.ohTrigger(RecalcTrigger,Trigger6M)),NA())</f>
        <v>-2.1726230583007933E-3</v>
      </c>
      <c r="Q210" s="145">
        <f>IFERROR(_xll.qlIndexFixing(ONIndex1Y,I210,TRUE,_xll.ohTrigger(RecalcTrigger,Trigger1Y)),NA())</f>
        <v>-4.7847130777434188E-4</v>
      </c>
    </row>
    <row r="211" spans="2:17" x14ac:dyDescent="0.2">
      <c r="B211" s="39" t="s">
        <v>17</v>
      </c>
      <c r="D211" s="42">
        <f>_xll.qlCalendarAdvance(Calendar,$D210,B211,"f",FALSE)</f>
        <v>42846</v>
      </c>
      <c r="E211" s="139">
        <f>_xll.qlInterestRateIndexValueDate(IndexON,D211)</f>
        <v>42846</v>
      </c>
      <c r="F211" s="155">
        <f>IFERROR(_xll.qlIndexFixing(IndexON,D211,TRUE,_xll.ohTrigger(RecalcTrigger,TriggerON)),NA())</f>
        <v>-4.7463720617280103E-3</v>
      </c>
      <c r="H211" s="42">
        <f>_xll.qlCalendarAdvance(Calendar,$H210,B211,"f",FALSE)</f>
        <v>42846</v>
      </c>
      <c r="I211" s="139">
        <f>_xll.qlInterestRateIndexValueDate(Index1M,$H211)</f>
        <v>42850</v>
      </c>
      <c r="J211" s="144">
        <f>IFERROR(_xll.qlIndexFixing(Index1M,$H211,TRUE,_xll.ohTrigger(RecalcTrigger,Trigger1M)),NA())</f>
        <v>-4.9184590198274591E-3</v>
      </c>
      <c r="K211" s="44">
        <f>IFERROR(_xll.qlIndexFixing(Index3M,H211,TRUE,_xll.ohTrigger(RecalcTrigger,Trigger3M)),NA())</f>
        <v>-3.5637300460690724E-3</v>
      </c>
      <c r="L211" s="44">
        <f>IFERROR(_xll.qlIndexFixing(Index6M,$H211,TRUE,_xll.ohTrigger(RecalcTrigger,Trigger6M)),NA())</f>
        <v>-2.2030514382153287E-3</v>
      </c>
      <c r="M211" s="145">
        <f>IFERROR(_xll.qlIndexFixing(Index1Y,$H211,TRUE,_xll.ohTrigger(RecalcTrigger,Trigger1Y)),NA())</f>
        <v>-7.308341099639123E-4</v>
      </c>
      <c r="N211" s="144">
        <f>IFERROR(_xll.qlIndexFixing(ONIndex1M,I211,TRUE,_xll.ohTrigger(RecalcTrigger,Trigger1M)),NA())</f>
        <v>-4.8737080830685287E-3</v>
      </c>
      <c r="O211" s="44">
        <f>IFERROR(_xll.qlIndexFixing(ONIndex3M,I211,TRUE,_xll.ohTrigger(RecalcTrigger,Trigger3M)),NA())</f>
        <v>-3.5896386757050536E-3</v>
      </c>
      <c r="P211" s="44">
        <f>IFERROR(_xll.qlIndexFixing(ONIndex6M,I211,TRUE,_xll.ohTrigger(RecalcTrigger,Trigger6M)),NA())</f>
        <v>-2.1730881780834821E-3</v>
      </c>
      <c r="Q211" s="145">
        <f>IFERROR(_xll.qlIndexFixing(ONIndex1Y,I211,TRUE,_xll.ohTrigger(RecalcTrigger,Trigger1Y)),NA())</f>
        <v>-4.766409121792492E-4</v>
      </c>
    </row>
    <row r="212" spans="2:17" x14ac:dyDescent="0.2">
      <c r="B212" s="39" t="s">
        <v>17</v>
      </c>
      <c r="D212" s="42">
        <f>_xll.qlCalendarAdvance(Calendar,$D211,B212,"f",FALSE)</f>
        <v>42849</v>
      </c>
      <c r="E212" s="139">
        <f>_xll.qlInterestRateIndexValueDate(IndexON,D212)</f>
        <v>42849</v>
      </c>
      <c r="F212" s="155">
        <f>IFERROR(_xll.qlIndexFixing(IndexON,D212,TRUE,_xll.ohTrigger(RecalcTrigger,TriggerON)),NA())</f>
        <v>-4.7506937266472704E-3</v>
      </c>
      <c r="H212" s="42">
        <f>_xll.qlCalendarAdvance(Calendar,$H211,B212,"f",FALSE)</f>
        <v>42849</v>
      </c>
      <c r="I212" s="139">
        <f>_xll.qlInterestRateIndexValueDate(Index1M,$H212)</f>
        <v>42851</v>
      </c>
      <c r="J212" s="144">
        <f>IFERROR(_xll.qlIndexFixing(Index1M,$H212,TRUE,_xll.ohTrigger(RecalcTrigger,Trigger1M)),NA())</f>
        <v>-4.9216354639205484E-3</v>
      </c>
      <c r="K212" s="44">
        <f>IFERROR(_xll.qlIndexFixing(Index3M,H212,TRUE,_xll.ohTrigger(RecalcTrigger,Trigger3M)),NA())</f>
        <v>-3.5648931910195378E-3</v>
      </c>
      <c r="L212" s="44">
        <f>IFERROR(_xll.qlIndexFixing(Index6M,$H212,TRUE,_xll.ohTrigger(RecalcTrigger,Trigger6M)),NA())</f>
        <v>-2.2036714362291322E-3</v>
      </c>
      <c r="M212" s="145">
        <f>IFERROR(_xll.qlIndexFixing(Index1Y,$H212,TRUE,_xll.ohTrigger(RecalcTrigger,Trigger1Y)),NA())</f>
        <v>-7.3081344415950212E-4</v>
      </c>
      <c r="N212" s="144">
        <f>IFERROR(_xll.qlIndexFixing(ONIndex1M,I212,TRUE,_xll.ohTrigger(RecalcTrigger,Trigger1M)),NA())</f>
        <v>-4.8837930864309431E-3</v>
      </c>
      <c r="O212" s="44">
        <f>IFERROR(_xll.qlIndexFixing(ONIndex3M,I212,TRUE,_xll.ohTrigger(RecalcTrigger,Trigger3M)),NA())</f>
        <v>-3.5940087395358589E-3</v>
      </c>
      <c r="P212" s="44">
        <f>IFERROR(_xll.qlIndexFixing(ONIndex6M,I212,TRUE,_xll.ohTrigger(RecalcTrigger,Trigger6M)),NA())</f>
        <v>-2.1737520597331361E-3</v>
      </c>
      <c r="Q212" s="145">
        <f>IFERROR(_xll.qlIndexFixing(ONIndex1Y,I212,TRUE,_xll.ohTrigger(RecalcTrigger,Trigger1Y)),NA())</f>
        <v>-4.7159163868992771E-4</v>
      </c>
    </row>
    <row r="213" spans="2:17" x14ac:dyDescent="0.2">
      <c r="B213" s="39" t="s">
        <v>17</v>
      </c>
      <c r="D213" s="42">
        <f>_xll.qlCalendarAdvance(Calendar,$D212,B213,"f",FALSE)</f>
        <v>42850</v>
      </c>
      <c r="E213" s="139">
        <f>_xll.qlInterestRateIndexValueDate(IndexON,D213)</f>
        <v>42850</v>
      </c>
      <c r="F213" s="155">
        <f>IFERROR(_xll.qlIndexFixing(IndexON,D213,TRUE,_xll.ohTrigger(RecalcTrigger,TriggerON)),NA())</f>
        <v>-4.7528211677905219E-3</v>
      </c>
      <c r="H213" s="42">
        <f>_xll.qlCalendarAdvance(Calendar,$H212,B213,"f",FALSE)</f>
        <v>42850</v>
      </c>
      <c r="I213" s="139">
        <f>_xll.qlInterestRateIndexValueDate(Index1M,$H213)</f>
        <v>42852</v>
      </c>
      <c r="J213" s="144">
        <f>IFERROR(_xll.qlIndexFixing(Index1M,$H213,TRUE,_xll.ohTrigger(RecalcTrigger,Trigger1M)),NA())</f>
        <v>-4.9270108370791377E-3</v>
      </c>
      <c r="K213" s="44">
        <f>IFERROR(_xll.qlIndexFixing(Index3M,H213,TRUE,_xll.ohTrigger(RecalcTrigger,Trigger3M)),NA())</f>
        <v>-3.5660617692023291E-3</v>
      </c>
      <c r="L213" s="44">
        <f>IFERROR(_xll.qlIndexFixing(Index6M,$H213,TRUE,_xll.ohTrigger(RecalcTrigger,Trigger6M)),NA())</f>
        <v>-2.2042897603836327E-3</v>
      </c>
      <c r="M213" s="145">
        <f>IFERROR(_xll.qlIndexFixing(Index1Y,$H213,TRUE,_xll.ohTrigger(RecalcTrigger,Trigger1Y)),NA())</f>
        <v>-7.3080017447869591E-4</v>
      </c>
      <c r="N213" s="144">
        <f>IFERROR(_xll.qlIndexFixing(ONIndex1M,I213,TRUE,_xll.ohTrigger(RecalcTrigger,Trigger1M)),NA())</f>
        <v>-4.8941493120180368E-3</v>
      </c>
      <c r="O213" s="44">
        <f>IFERROR(_xll.qlIndexFixing(ONIndex3M,I213,TRUE,_xll.ohTrigger(RecalcTrigger,Trigger3M)),NA())</f>
        <v>-3.5964964884627193E-3</v>
      </c>
      <c r="P213" s="44">
        <f>IFERROR(_xll.qlIndexFixing(ONIndex6M,I213,TRUE,_xll.ohTrigger(RecalcTrigger,Trigger6M)),NA())</f>
        <v>-2.173966680154571E-3</v>
      </c>
      <c r="Q213" s="145">
        <f>IFERROR(_xll.qlIndexFixing(ONIndex1Y,I213,TRUE,_xll.ohTrigger(RecalcTrigger,Trigger1Y)),NA())</f>
        <v>-4.6606243140789871E-4</v>
      </c>
    </row>
    <row r="214" spans="2:17" x14ac:dyDescent="0.2">
      <c r="B214" s="39" t="s">
        <v>17</v>
      </c>
      <c r="D214" s="42">
        <f>_xll.qlCalendarAdvance(Calendar,$D213,B214,"f",FALSE)</f>
        <v>42851</v>
      </c>
      <c r="E214" s="139">
        <f>_xll.qlInterestRateIndexValueDate(IndexON,D214)</f>
        <v>42851</v>
      </c>
      <c r="F214" s="155">
        <f>IFERROR(_xll.qlIndexFixing(IndexON,D214,TRUE,_xll.ohTrigger(RecalcTrigger,TriggerON)),NA())</f>
        <v>-4.7549477054165123E-3</v>
      </c>
      <c r="H214" s="42">
        <f>_xll.qlCalendarAdvance(Calendar,$H213,B214,"f",FALSE)</f>
        <v>42851</v>
      </c>
      <c r="I214" s="139">
        <f>_xll.qlInterestRateIndexValueDate(Index1M,$H214)</f>
        <v>42853</v>
      </c>
      <c r="J214" s="144">
        <f>IFERROR(_xll.qlIndexFixing(Index1M,$H214,TRUE,_xll.ohTrigger(RecalcTrigger,Trigger1M)),NA())</f>
        <v>-4.9308504698205883E-3</v>
      </c>
      <c r="K214" s="44">
        <f>IFERROR(_xll.qlIndexFixing(Index3M,H214,TRUE,_xll.ohTrigger(RecalcTrigger,Trigger3M)),NA())</f>
        <v>-3.5714319609373175E-3</v>
      </c>
      <c r="L214" s="44">
        <f>IFERROR(_xll.qlIndexFixing(Index6M,$H214,TRUE,_xll.ohTrigger(RecalcTrigger,Trigger6M)),NA())</f>
        <v>-2.2061780705113199E-3</v>
      </c>
      <c r="M214" s="145">
        <f>IFERROR(_xll.qlIndexFixing(Index1Y,$H214,TRUE,_xll.ohTrigger(RecalcTrigger,Trigger1Y)),NA())</f>
        <v>-7.2942063088073821E-4</v>
      </c>
      <c r="N214" s="144">
        <f>IFERROR(_xll.qlIndexFixing(ONIndex1M,I214,TRUE,_xll.ohTrigger(RecalcTrigger,Trigger1M)),NA())</f>
        <v>-4.8982816939746598E-3</v>
      </c>
      <c r="O214" s="44">
        <f>IFERROR(_xll.qlIndexFixing(ONIndex3M,I214,TRUE,_xll.ohTrigger(RecalcTrigger,Trigger3M)),NA())</f>
        <v>-3.5966561051425927E-3</v>
      </c>
      <c r="P214" s="44">
        <f>IFERROR(_xll.qlIndexFixing(ONIndex6M,I214,TRUE,_xll.ohTrigger(RecalcTrigger,Trigger6M)),NA())</f>
        <v>-2.1738454339015334E-3</v>
      </c>
      <c r="Q214" s="145">
        <f>IFERROR(_xll.qlIndexFixing(ONIndex1Y,I214,TRUE,_xll.ohTrigger(RecalcTrigger,Trigger1Y)),NA())</f>
        <v>-4.636538913205257E-4</v>
      </c>
    </row>
    <row r="215" spans="2:17" x14ac:dyDescent="0.2">
      <c r="B215" s="39" t="s">
        <v>17</v>
      </c>
      <c r="D215" s="42">
        <f>_xll.qlCalendarAdvance(Calendar,$D214,B215,"f",FALSE)</f>
        <v>42852</v>
      </c>
      <c r="E215" s="139">
        <f>_xll.qlInterestRateIndexValueDate(IndexON,D215)</f>
        <v>42852</v>
      </c>
      <c r="F215" s="155">
        <f>IFERROR(_xll.qlIndexFixing(IndexON,D215,TRUE,_xll.ohTrigger(RecalcTrigger,TriggerON)),NA())</f>
        <v>-4.7570735779745021E-3</v>
      </c>
      <c r="H215" s="42">
        <f>_xll.qlCalendarAdvance(Calendar,$H214,B215,"f",FALSE)</f>
        <v>42852</v>
      </c>
      <c r="I215" s="139">
        <f>_xll.qlInterestRateIndexValueDate(Index1M,$H215)</f>
        <v>42857</v>
      </c>
      <c r="J215" s="144">
        <f>IFERROR(_xll.qlIndexFixing(Index1M,$H215,TRUE,_xll.ohTrigger(RecalcTrigger,Trigger1M)),NA())</f>
        <v>-4.9392764557431058E-3</v>
      </c>
      <c r="K215" s="44">
        <f>IFERROR(_xll.qlIndexFixing(Index3M,H215,TRUE,_xll.ohTrigger(RecalcTrigger,Trigger3M)),NA())</f>
        <v>-3.5734727331686979E-3</v>
      </c>
      <c r="L215" s="44">
        <f>IFERROR(_xll.qlIndexFixing(Index6M,$H215,TRUE,_xll.ohTrigger(RecalcTrigger,Trigger6M)),NA())</f>
        <v>-2.2077787952849404E-3</v>
      </c>
      <c r="M215" s="145">
        <f>IFERROR(_xll.qlIndexFixing(Index1Y,$H215,TRUE,_xll.ohTrigger(RecalcTrigger,Trigger1Y)),NA())</f>
        <v>-7.309114271866734E-4</v>
      </c>
      <c r="N215" s="144">
        <f>IFERROR(_xll.qlIndexFixing(ONIndex1M,I215,TRUE,_xll.ohTrigger(RecalcTrigger,Trigger1M)),NA())</f>
        <v>-4.9024292302490835E-3</v>
      </c>
      <c r="O215" s="44">
        <f>IFERROR(_xll.qlIndexFixing(ONIndex3M,I215,TRUE,_xll.ohTrigger(RecalcTrigger,Trigger3M)),NA())</f>
        <v>-3.5963997592380892E-3</v>
      </c>
      <c r="P215" s="44">
        <f>IFERROR(_xll.qlIndexFixing(ONIndex6M,I215,TRUE,_xll.ohTrigger(RecalcTrigger,Trigger6M)),NA())</f>
        <v>-2.173622696433064E-3</v>
      </c>
      <c r="Q215" s="145">
        <f>IFERROR(_xll.qlIndexFixing(ONIndex1Y,I215,TRUE,_xll.ohTrigger(RecalcTrigger,Trigger1Y)),NA())</f>
        <v>-4.6114522176843309E-4</v>
      </c>
    </row>
    <row r="216" spans="2:17" x14ac:dyDescent="0.2">
      <c r="B216" s="39" t="s">
        <v>17</v>
      </c>
      <c r="D216" s="42">
        <f>_xll.qlCalendarAdvance(Calendar,$D215,B216,"f",FALSE)</f>
        <v>42853</v>
      </c>
      <c r="E216" s="139">
        <f>_xll.qlInterestRateIndexValueDate(IndexON,D216)</f>
        <v>42853</v>
      </c>
      <c r="F216" s="155">
        <f>IFERROR(_xll.qlIndexFixing(IndexON,D216,TRUE,_xll.ohTrigger(RecalcTrigger,TriggerON)),NA())</f>
        <v>-4.762292518654121E-3</v>
      </c>
      <c r="H216" s="42">
        <f>_xll.qlCalendarAdvance(Calendar,$H215,B216,"f",FALSE)</f>
        <v>42853</v>
      </c>
      <c r="I216" s="139">
        <f>_xll.qlInterestRateIndexValueDate(Index1M,$H216)</f>
        <v>42858</v>
      </c>
      <c r="J216" s="144">
        <f>IFERROR(_xll.qlIndexFixing(Index1M,$H216,TRUE,_xll.ohTrigger(RecalcTrigger,Trigger1M)),NA())</f>
        <v>-4.9428754847922404E-3</v>
      </c>
      <c r="K216" s="44">
        <f>IFERROR(_xll.qlIndexFixing(Index3M,H216,TRUE,_xll.ohTrigger(RecalcTrigger,Trigger3M)),NA())</f>
        <v>-3.5747021321608716E-3</v>
      </c>
      <c r="L216" s="44">
        <f>IFERROR(_xll.qlIndexFixing(Index6M,$H216,TRUE,_xll.ohTrigger(RecalcTrigger,Trigger6M)),NA())</f>
        <v>-2.2083876566299778E-3</v>
      </c>
      <c r="M216" s="145">
        <f>IFERROR(_xll.qlIndexFixing(Index1Y,$H216,TRUE,_xll.ohTrigger(RecalcTrigger,Trigger1Y)),NA())</f>
        <v>-7.3098270810756523E-4</v>
      </c>
      <c r="N216" s="144">
        <f>IFERROR(_xll.qlIndexFixing(ONIndex1M,I216,TRUE,_xll.ohTrigger(RecalcTrigger,Trigger1M)),NA())</f>
        <v>-4.9104945164613056E-3</v>
      </c>
      <c r="O216" s="44">
        <f>IFERROR(_xll.qlIndexFixing(ONIndex3M,I216,TRUE,_xll.ohTrigger(RecalcTrigger,Trigger3M)),NA())</f>
        <v>-3.5949144610336603E-3</v>
      </c>
      <c r="P216" s="44">
        <f>IFERROR(_xll.qlIndexFixing(ONIndex6M,I216,TRUE,_xll.ohTrigger(RecalcTrigger,Trigger6M)),NA())</f>
        <v>-2.1731503996846868E-3</v>
      </c>
      <c r="Q216" s="145">
        <f>IFERROR(_xll.qlIndexFixing(ONIndex1Y,I216,TRUE,_xll.ohTrigger(RecalcTrigger,Trigger1Y)),NA())</f>
        <v>-4.5578815352609325E-4</v>
      </c>
    </row>
    <row r="217" spans="2:17" x14ac:dyDescent="0.2">
      <c r="B217" s="39" t="s">
        <v>17</v>
      </c>
      <c r="D217" s="42">
        <f>_xll.qlCalendarAdvance(Calendar,$D216,B217,"f",FALSE)</f>
        <v>42857</v>
      </c>
      <c r="E217" s="139">
        <f>_xll.qlInterestRateIndexValueDate(IndexON,D217)</f>
        <v>42857</v>
      </c>
      <c r="F217" s="155">
        <f>IFERROR(_xll.qlIndexFixing(IndexON,D217,TRUE,_xll.ohTrigger(RecalcTrigger,TriggerON)),NA())</f>
        <v>-4.7677013059121975E-3</v>
      </c>
      <c r="H217" s="42">
        <f>_xll.qlCalendarAdvance(Calendar,$H216,B217,"f",FALSE)</f>
        <v>42857</v>
      </c>
      <c r="I217" s="139">
        <f>_xll.qlInterestRateIndexValueDate(Index1M,$H217)</f>
        <v>42859</v>
      </c>
      <c r="J217" s="144">
        <f>IFERROR(_xll.qlIndexFixing(Index1M,$H217,TRUE,_xll.ohTrigger(RecalcTrigger,Trigger1M)),NA())</f>
        <v>-4.944336315066411E-3</v>
      </c>
      <c r="K217" s="44">
        <f>IFERROR(_xll.qlIndexFixing(Index3M,H217,TRUE,_xll.ohTrigger(RecalcTrigger,Trigger3M)),NA())</f>
        <v>-3.5759424452830799E-3</v>
      </c>
      <c r="L217" s="44">
        <f>IFERROR(_xll.qlIndexFixing(Index6M,$H217,TRUE,_xll.ohTrigger(RecalcTrigger,Trigger6M)),NA())</f>
        <v>-2.209791151215191E-3</v>
      </c>
      <c r="M217" s="145">
        <f>IFERROR(_xll.qlIndexFixing(Index1Y,$H217,TRUE,_xll.ohTrigger(RecalcTrigger,Trigger1Y)),NA())</f>
        <v>-7.3107489530527638E-4</v>
      </c>
      <c r="N217" s="144">
        <f>IFERROR(_xll.qlIndexFixing(ONIndex1M,I217,TRUE,_xll.ohTrigger(RecalcTrigger,Trigger1M)),NA())</f>
        <v>-4.9182888723287022E-3</v>
      </c>
      <c r="O217" s="44">
        <f>IFERROR(_xll.qlIndexFixing(ONIndex3M,I217,TRUE,_xll.ohTrigger(RecalcTrigger,Trigger3M)),NA())</f>
        <v>-3.593077936541178E-3</v>
      </c>
      <c r="P217" s="44">
        <f>IFERROR(_xll.qlIndexFixing(ONIndex6M,I217,TRUE,_xll.ohTrigger(RecalcTrigger,Trigger6M)),NA())</f>
        <v>-2.173059545267364E-3</v>
      </c>
      <c r="Q217" s="145">
        <f>IFERROR(_xll.qlIndexFixing(ONIndex1Y,I217,TRUE,_xll.ohTrigger(RecalcTrigger,Trigger1Y)),NA())</f>
        <v>-4.5008769871124343E-4</v>
      </c>
    </row>
    <row r="218" spans="2:17" x14ac:dyDescent="0.2">
      <c r="B218" s="39" t="s">
        <v>17</v>
      </c>
      <c r="D218" s="42">
        <f>_xll.qlCalendarAdvance(Calendar,$D217,B218,"f",FALSE)</f>
        <v>42858</v>
      </c>
      <c r="E218" s="139">
        <f>_xll.qlInterestRateIndexValueDate(IndexON,D218)</f>
        <v>42858</v>
      </c>
      <c r="F218" s="155">
        <f>IFERROR(_xll.qlIndexFixing(IndexON,D218,TRUE,_xll.ohTrigger(RecalcTrigger,TriggerON)),NA())</f>
        <v>-4.7698281931385367E-3</v>
      </c>
      <c r="H218" s="42">
        <f>_xll.qlCalendarAdvance(Calendar,$H217,B218,"f",FALSE)</f>
        <v>42858</v>
      </c>
      <c r="I218" s="139">
        <f>_xll.qlInterestRateIndexValueDate(Index1M,$H218)</f>
        <v>42860</v>
      </c>
      <c r="J218" s="144">
        <f>IFERROR(_xll.qlIndexFixing(Index1M,$H218,TRUE,_xll.ohTrigger(RecalcTrigger,Trigger1M)),NA())</f>
        <v>-4.9457555071133561E-3</v>
      </c>
      <c r="K218" s="44">
        <f>IFERROR(_xll.qlIndexFixing(Index3M,H218,TRUE,_xll.ohTrigger(RecalcTrigger,Trigger3M)),NA())</f>
        <v>-3.5800000000797486E-3</v>
      </c>
      <c r="L218" s="44">
        <f>IFERROR(_xll.qlIndexFixing(Index6M,$H218,TRUE,_xll.ohTrigger(RecalcTrigger,Trigger6M)),NA())</f>
        <v>-2.2100000000042164E-3</v>
      </c>
      <c r="M218" s="145">
        <f>IFERROR(_xll.qlIndexFixing(Index1Y,$H218,TRUE,_xll.ohTrigger(RecalcTrigger,Trigger1Y)),NA())</f>
        <v>-7.3000000021678727E-4</v>
      </c>
      <c r="N218" s="144">
        <f>IFERROR(_xll.qlIndexFixing(ONIndex1M,I218,TRUE,_xll.ohTrigger(RecalcTrigger,Trigger1M)),NA())</f>
        <v>-4.9219341847006604E-3</v>
      </c>
      <c r="O218" s="44">
        <f>IFERROR(_xll.qlIndexFixing(ONIndex3M,I218,TRUE,_xll.ohTrigger(RecalcTrigger,Trigger3M)),NA())</f>
        <v>-3.5919537751372133E-3</v>
      </c>
      <c r="P218" s="44">
        <f>IFERROR(_xll.qlIndexFixing(ONIndex6M,I218,TRUE,_xll.ohTrigger(RecalcTrigger,Trigger6M)),NA())</f>
        <v>-2.1732077322100807E-3</v>
      </c>
      <c r="Q218" s="145">
        <f>IFERROR(_xll.qlIndexFixing(ONIndex1Y,I218,TRUE,_xll.ohTrigger(RecalcTrigger,Trigger1Y)),NA())</f>
        <v>-4.4706221824508674E-4</v>
      </c>
    </row>
    <row r="219" spans="2:17" x14ac:dyDescent="0.2">
      <c r="B219" s="39" t="s">
        <v>17</v>
      </c>
      <c r="D219" s="42">
        <f>_xll.qlCalendarAdvance(Calendar,$D218,B219,"f",FALSE)</f>
        <v>42859</v>
      </c>
      <c r="E219" s="139">
        <f>_xll.qlInterestRateIndexValueDate(IndexON,D219)</f>
        <v>42859</v>
      </c>
      <c r="F219" s="155">
        <f>IFERROR(_xll.qlIndexFixing(IndexON,D219,TRUE,_xll.ohTrigger(RecalcTrigger,TriggerON)),NA())</f>
        <v>-4.7719560836023689E-3</v>
      </c>
      <c r="H219" s="42">
        <f>_xll.qlCalendarAdvance(Calendar,$H218,B219,"f",FALSE)</f>
        <v>42859</v>
      </c>
      <c r="I219" s="139">
        <f>_xll.qlInterestRateIndexValueDate(Index1M,$H219)</f>
        <v>42863</v>
      </c>
      <c r="J219" s="144">
        <f>IFERROR(_xll.qlIndexFixing(Index1M,$H219,TRUE,_xll.ohTrigger(RecalcTrigger,Trigger1M)),NA())</f>
        <v>-4.9509249353794516E-3</v>
      </c>
      <c r="K219" s="44">
        <f>IFERROR(_xll.qlIndexFixing(Index3M,H219,TRUE,_xll.ohTrigger(RecalcTrigger,Trigger3M)),NA())</f>
        <v>-3.5810242389433052E-3</v>
      </c>
      <c r="L219" s="44">
        <f>IFERROR(_xll.qlIndexFixing(Index6M,$H219,TRUE,_xll.ohTrigger(RecalcTrigger,Trigger6M)),NA())</f>
        <v>-2.2114275287928816E-3</v>
      </c>
      <c r="M219" s="145">
        <f>IFERROR(_xll.qlIndexFixing(Index1Y,$H219,TRUE,_xll.ohTrigger(RecalcTrigger,Trigger1Y)),NA())</f>
        <v>-7.3169028664382154E-4</v>
      </c>
      <c r="N219" s="144">
        <f>IFERROR(_xll.qlIndexFixing(ONIndex1M,I219,TRUE,_xll.ohTrigger(RecalcTrigger,Trigger1M)),NA())</f>
        <v>-4.9254459647674054E-3</v>
      </c>
      <c r="O219" s="44">
        <f>IFERROR(_xll.qlIndexFixing(ONIndex3M,I219,TRUE,_xll.ohTrigger(RecalcTrigger,Trigger3M)),NA())</f>
        <v>-3.5907153374248324E-3</v>
      </c>
      <c r="P219" s="44">
        <f>IFERROR(_xll.qlIndexFixing(ONIndex6M,I219,TRUE,_xll.ohTrigger(RecalcTrigger,Trigger6M)),NA())</f>
        <v>-2.1734787095706309E-3</v>
      </c>
      <c r="Q219" s="145">
        <f>IFERROR(_xll.qlIndexFixing(ONIndex1Y,I219,TRUE,_xll.ohTrigger(RecalcTrigger,Trigger1Y)),NA())</f>
        <v>-4.4393014260624142E-4</v>
      </c>
    </row>
    <row r="220" spans="2:17" x14ac:dyDescent="0.2">
      <c r="B220" s="39" t="s">
        <v>17</v>
      </c>
      <c r="D220" s="42">
        <f>_xll.qlCalendarAdvance(Calendar,$D219,B220,"f",FALSE)</f>
        <v>42860</v>
      </c>
      <c r="E220" s="139">
        <f>_xll.qlInterestRateIndexValueDate(IndexON,D220)</f>
        <v>42860</v>
      </c>
      <c r="F220" s="155">
        <f>IFERROR(_xll.qlIndexFixing(IndexON,D220,TRUE,_xll.ohTrigger(RecalcTrigger,TriggerON)),NA())</f>
        <v>-4.7761530337231406E-3</v>
      </c>
      <c r="H220" s="42">
        <f>_xll.qlCalendarAdvance(Calendar,$H219,B220,"f",FALSE)</f>
        <v>42860</v>
      </c>
      <c r="I220" s="139">
        <f>_xll.qlInterestRateIndexValueDate(Index1M,$H220)</f>
        <v>42864</v>
      </c>
      <c r="J220" s="144">
        <f>IFERROR(_xll.qlIndexFixing(Index1M,$H220,TRUE,_xll.ohTrigger(RecalcTrigger,Trigger1M)),NA())</f>
        <v>-4.9523749552255808E-3</v>
      </c>
      <c r="K220" s="44">
        <f>IFERROR(_xll.qlIndexFixing(Index3M,H220,TRUE,_xll.ohTrigger(RecalcTrigger,Trigger3M)),NA())</f>
        <v>-3.5823201461561492E-3</v>
      </c>
      <c r="L220" s="44">
        <f>IFERROR(_xll.qlIndexFixing(Index6M,$H220,TRUE,_xll.ohTrigger(RecalcTrigger,Trigger6M)),NA())</f>
        <v>-2.2120352043885944E-3</v>
      </c>
      <c r="M220" s="145">
        <f>IFERROR(_xll.qlIndexFixing(Index1Y,$H220,TRUE,_xll.ohTrigger(RecalcTrigger,Trigger1Y)),NA())</f>
        <v>-7.3190772939026028E-4</v>
      </c>
      <c r="N220" s="144">
        <f>IFERROR(_xll.qlIndexFixing(ONIndex1M,I220,TRUE,_xll.ohTrigger(RecalcTrigger,Trigger1M)),NA())</f>
        <v>-4.9288225412658093E-3</v>
      </c>
      <c r="O220" s="44">
        <f>IFERROR(_xll.qlIndexFixing(ONIndex3M,I220,TRUE,_xll.ohTrigger(RecalcTrigger,Trigger3M)),NA())</f>
        <v>-3.5893616194870859E-3</v>
      </c>
      <c r="P220" s="44">
        <f>IFERROR(_xll.qlIndexFixing(ONIndex6M,I220,TRUE,_xll.ohTrigger(RecalcTrigger,Trigger6M)),NA())</f>
        <v>-2.1738742681565171E-3</v>
      </c>
      <c r="Q220" s="145">
        <f>IFERROR(_xll.qlIndexFixing(ONIndex1Y,I220,TRUE,_xll.ohTrigger(RecalcTrigger,Trigger1Y)),NA())</f>
        <v>-4.4069039409677657E-4</v>
      </c>
    </row>
    <row r="221" spans="2:17" x14ac:dyDescent="0.2">
      <c r="B221" s="39" t="s">
        <v>17</v>
      </c>
      <c r="D221" s="42">
        <f>_xll.qlCalendarAdvance(Calendar,$D220,B221,"f",FALSE)</f>
        <v>42863</v>
      </c>
      <c r="E221" s="139">
        <f>_xll.qlInterestRateIndexValueDate(IndexON,D221)</f>
        <v>42863</v>
      </c>
      <c r="F221" s="155">
        <f>IFERROR(_xll.qlIndexFixing(IndexON,D221,TRUE,_xll.ohTrigger(RecalcTrigger,TriggerON)),NA())</f>
        <v>-4.7804824459385387E-3</v>
      </c>
      <c r="H221" s="42">
        <f>_xll.qlCalendarAdvance(Calendar,$H220,B221,"f",FALSE)</f>
        <v>42863</v>
      </c>
      <c r="I221" s="139">
        <f>_xll.qlInterestRateIndexValueDate(Index1M,$H221)</f>
        <v>42865</v>
      </c>
      <c r="J221" s="144">
        <f>IFERROR(_xll.qlIndexFixing(Index1M,$H221,TRUE,_xll.ohTrigger(RecalcTrigger,Trigger1M)),NA())</f>
        <v>-4.9541214259572128E-3</v>
      </c>
      <c r="K221" s="44">
        <f>IFERROR(_xll.qlIndexFixing(Index3M,H221,TRUE,_xll.ohTrigger(RecalcTrigger,Trigger3M)),NA())</f>
        <v>-3.5836250376927127E-3</v>
      </c>
      <c r="L221" s="44">
        <f>IFERROR(_xll.qlIndexFixing(Index6M,$H221,TRUE,_xll.ohTrigger(RecalcTrigger,Trigger6M)),NA())</f>
        <v>-2.2126438348939364E-3</v>
      </c>
      <c r="M221" s="145">
        <f>IFERROR(_xll.qlIndexFixing(Index1Y,$H221,TRUE,_xll.ohTrigger(RecalcTrigger,Trigger1Y)),NA())</f>
        <v>-7.3214729352843099E-4</v>
      </c>
      <c r="N221" s="144">
        <f>IFERROR(_xll.qlIndexFixing(ONIndex1M,I221,TRUE,_xll.ohTrigger(RecalcTrigger,Trigger1M)),NA())</f>
        <v>-4.9350490037847194E-3</v>
      </c>
      <c r="O221" s="44">
        <f>IFERROR(_xll.qlIndexFixing(ONIndex3M,I221,TRUE,_xll.ohTrigger(RecalcTrigger,Trigger3M)),NA())</f>
        <v>-3.5862291688948389E-3</v>
      </c>
      <c r="P221" s="44">
        <f>IFERROR(_xll.qlIndexFixing(ONIndex6M,I221,TRUE,_xll.ohTrigger(RecalcTrigger,Trigger6M)),NA())</f>
        <v>-2.1750764696282232E-3</v>
      </c>
      <c r="Q221" s="145">
        <f>IFERROR(_xll.qlIndexFixing(ONIndex1Y,I221,TRUE,_xll.ohTrigger(RecalcTrigger,Trigger1Y)),NA())</f>
        <v>-4.3384607655738705E-4</v>
      </c>
    </row>
    <row r="222" spans="2:17" x14ac:dyDescent="0.2">
      <c r="B222" s="39" t="s">
        <v>17</v>
      </c>
      <c r="D222" s="42">
        <f>_xll.qlCalendarAdvance(Calendar,$D221,B222,"f",FALSE)</f>
        <v>42864</v>
      </c>
      <c r="E222" s="139">
        <f>_xll.qlInterestRateIndexValueDate(IndexON,D222)</f>
        <v>42864</v>
      </c>
      <c r="F222" s="155">
        <f>IFERROR(_xll.qlIndexFixing(IndexON,D222,TRUE,_xll.ohTrigger(RecalcTrigger,TriggerON)),NA())</f>
        <v>-4.7826189284494447E-3</v>
      </c>
      <c r="H222" s="42">
        <f>_xll.qlCalendarAdvance(Calendar,$H221,B222,"f",FALSE)</f>
        <v>42864</v>
      </c>
      <c r="I222" s="139">
        <f>_xll.qlInterestRateIndexValueDate(Index1M,$H222)</f>
        <v>42866</v>
      </c>
      <c r="J222" s="144">
        <f>IFERROR(_xll.qlIndexFixing(Index1M,$H222,TRUE,_xll.ohTrigger(RecalcTrigger,Trigger1M)),NA())</f>
        <v>-4.9550853285781904E-3</v>
      </c>
      <c r="K222" s="44">
        <f>IFERROR(_xll.qlIndexFixing(Index3M,H222,TRUE,_xll.ohTrigger(RecalcTrigger,Trigger3M)),NA())</f>
        <v>-3.584938707516938E-3</v>
      </c>
      <c r="L222" s="44">
        <f>IFERROR(_xll.qlIndexFixing(Index6M,$H222,TRUE,_xll.ohTrigger(RecalcTrigger,Trigger6M)),NA())</f>
        <v>-2.2140211742431712E-3</v>
      </c>
      <c r="M222" s="145">
        <f>IFERROR(_xll.qlIndexFixing(Index1Y,$H222,TRUE,_xll.ohTrigger(RecalcTrigger,Trigger1Y)),NA())</f>
        <v>-7.3240716657512926E-4</v>
      </c>
      <c r="N222" s="144">
        <f>IFERROR(_xll.qlIndexFixing(ONIndex1M,I222,TRUE,_xll.ohTrigger(RecalcTrigger,Trigger1M)),NA())</f>
        <v>-4.940943378559659E-3</v>
      </c>
      <c r="O222" s="44">
        <f>IFERROR(_xll.qlIndexFixing(ONIndex3M,I222,TRUE,_xll.ohTrigger(RecalcTrigger,Trigger3M)),NA())</f>
        <v>-3.5827738599492065E-3</v>
      </c>
      <c r="P222" s="44">
        <f>IFERROR(_xll.qlIndexFixing(ONIndex6M,I222,TRUE,_xll.ohTrigger(RecalcTrigger,Trigger6M)),NA())</f>
        <v>-2.176738134940237E-3</v>
      </c>
      <c r="Q222" s="145">
        <f>IFERROR(_xll.qlIndexFixing(ONIndex1Y,I222,TRUE,_xll.ohTrigger(RecalcTrigger,Trigger1Y)),NA())</f>
        <v>-4.266331185931449E-4</v>
      </c>
    </row>
    <row r="223" spans="2:17" x14ac:dyDescent="0.2">
      <c r="B223" s="39" t="s">
        <v>17</v>
      </c>
      <c r="D223" s="42">
        <f>_xll.qlCalendarAdvance(Calendar,$D222,B223,"f",FALSE)</f>
        <v>42865</v>
      </c>
      <c r="E223" s="139">
        <f>_xll.qlInterestRateIndexValueDate(IndexON,D223)</f>
        <v>42865</v>
      </c>
      <c r="F223" s="155">
        <f>IFERROR(_xll.qlIndexFixing(IndexON,D223,TRUE,_xll.ohTrigger(RecalcTrigger,TriggerON)),NA())</f>
        <v>-4.7847578444537575E-3</v>
      </c>
      <c r="H223" s="42">
        <f>_xll.qlCalendarAdvance(Calendar,$H222,B223,"f",FALSE)</f>
        <v>42865</v>
      </c>
      <c r="I223" s="139">
        <f>_xll.qlInterestRateIndexValueDate(Index1M,$H223)</f>
        <v>42867</v>
      </c>
      <c r="J223" s="144">
        <f>IFERROR(_xll.qlIndexFixing(Index1M,$H223,TRUE,_xll.ohTrigger(RecalcTrigger,Trigger1M)),NA())</f>
        <v>-4.9560003687278906E-3</v>
      </c>
      <c r="K223" s="44">
        <f>IFERROR(_xll.qlIndexFixing(Index3M,H223,TRUE,_xll.ohTrigger(RecalcTrigger,Trigger3M)),NA())</f>
        <v>-3.5888209384811612E-3</v>
      </c>
      <c r="L223" s="44">
        <f>IFERROR(_xll.qlIndexFixing(Index6M,$H223,TRUE,_xll.ohTrigger(RecalcTrigger,Trigger6M)),NA())</f>
        <v>-2.2142515553921788E-3</v>
      </c>
      <c r="M223" s="145">
        <f>IFERROR(_xll.qlIndexFixing(Index1Y,$H223,TRUE,_xll.ohTrigger(RecalcTrigger,Trigger1Y)),NA())</f>
        <v>-7.3166637787651563E-4</v>
      </c>
      <c r="N223" s="144">
        <f>IFERROR(_xll.qlIndexFixing(ONIndex1M,I223,TRUE,_xll.ohTrigger(RecalcTrigger,Trigger1M)),NA())</f>
        <v>-4.9436188630336275E-3</v>
      </c>
      <c r="O223" s="44">
        <f>IFERROR(_xll.qlIndexFixing(ONIndex3M,I223,TRUE,_xll.ohTrigger(RecalcTrigger,Trigger3M)),NA())</f>
        <v>-3.5808286770944164E-3</v>
      </c>
      <c r="P223" s="44">
        <f>IFERROR(_xll.qlIndexFixing(ONIndex6M,I223,TRUE,_xll.ohTrigger(RecalcTrigger,Trigger6M)),NA())</f>
        <v>-2.1777834644032268E-3</v>
      </c>
      <c r="Q223" s="145">
        <f>IFERROR(_xll.qlIndexFixing(ONIndex1Y,I223,TRUE,_xll.ohTrigger(RecalcTrigger,Trigger1Y)),NA())</f>
        <v>-4.2283884098104352E-4</v>
      </c>
    </row>
    <row r="224" spans="2:17" x14ac:dyDescent="0.2">
      <c r="B224" s="39" t="s">
        <v>17</v>
      </c>
      <c r="D224" s="42">
        <f>_xll.qlCalendarAdvance(Calendar,$D223,B224,"f",FALSE)</f>
        <v>42866</v>
      </c>
      <c r="E224" s="139">
        <f>_xll.qlInterestRateIndexValueDate(IndexON,D224)</f>
        <v>42866</v>
      </c>
      <c r="F224" s="155">
        <f>IFERROR(_xll.qlIndexFixing(IndexON,D224,TRUE,_xll.ohTrigger(RecalcTrigger,TriggerON)),NA())</f>
        <v>-4.7868994321209613E-3</v>
      </c>
      <c r="H224" s="42">
        <f>_xll.qlCalendarAdvance(Calendar,$H223,B224,"f",FALSE)</f>
        <v>42866</v>
      </c>
      <c r="I224" s="139">
        <f>_xll.qlInterestRateIndexValueDate(Index1M,$H224)</f>
        <v>42870</v>
      </c>
      <c r="J224" s="144">
        <f>IFERROR(_xll.qlIndexFixing(Index1M,$H224,TRUE,_xll.ohTrigger(RecalcTrigger,Trigger1M)),NA())</f>
        <v>-4.9586859734303849E-3</v>
      </c>
      <c r="K224" s="44">
        <f>IFERROR(_xll.qlIndexFixing(Index3M,H224,TRUE,_xll.ohTrigger(RecalcTrigger,Trigger3M)),NA())</f>
        <v>-3.5902769963553037E-3</v>
      </c>
      <c r="L224" s="44">
        <f>IFERROR(_xll.qlIndexFixing(Index6M,$H224,TRUE,_xll.ohTrigger(RecalcTrigger,Trigger6M)),NA())</f>
        <v>-2.2157226056726907E-3</v>
      </c>
      <c r="M224" s="145">
        <f>IFERROR(_xll.qlIndexFixing(Index1Y,$H224,TRUE,_xll.ohTrigger(RecalcTrigger,Trigger1Y)),NA())</f>
        <v>-7.3361315135894647E-4</v>
      </c>
      <c r="N224" s="144">
        <f>IFERROR(_xll.qlIndexFixing(ONIndex1M,I224,TRUE,_xll.ohTrigger(RecalcTrigger,Trigger1M)),NA())</f>
        <v>-4.9461491142821501E-3</v>
      </c>
      <c r="O224" s="44">
        <f>IFERROR(_xll.qlIndexFixing(ONIndex3M,I224,TRUE,_xll.ohTrigger(RecalcTrigger,Trigger3M)),NA())</f>
        <v>-3.578762188714002E-3</v>
      </c>
      <c r="P224" s="44">
        <f>IFERROR(_xll.qlIndexFixing(ONIndex6M,I224,TRUE,_xll.ohTrigger(RecalcTrigger,Trigger6M)),NA())</f>
        <v>-2.1789641206959587E-3</v>
      </c>
      <c r="Q224" s="145">
        <f>IFERROR(_xll.qlIndexFixing(ONIndex1Y,I224,TRUE,_xll.ohTrigger(RecalcTrigger,Trigger1Y)),NA())</f>
        <v>-4.1893042463048147E-4</v>
      </c>
    </row>
    <row r="225" spans="2:17" x14ac:dyDescent="0.2">
      <c r="B225" s="39" t="s">
        <v>17</v>
      </c>
      <c r="D225" s="42">
        <f>_xll.qlCalendarAdvance(Calendar,$D224,B225,"f",FALSE)</f>
        <v>42867</v>
      </c>
      <c r="E225" s="139">
        <f>_xll.qlInterestRateIndexValueDate(IndexON,D225)</f>
        <v>42867</v>
      </c>
      <c r="F225" s="155">
        <f>IFERROR(_xll.qlIndexFixing(IndexON,D225,TRUE,_xll.ohTrigger(RecalcTrigger,TriggerON)),NA())</f>
        <v>-4.7911289404378721E-3</v>
      </c>
      <c r="H225" s="42">
        <f>_xll.qlCalendarAdvance(Calendar,$H224,B225,"f",FALSE)</f>
        <v>42867</v>
      </c>
      <c r="I225" s="139">
        <f>_xll.qlInterestRateIndexValueDate(Index1M,$H225)</f>
        <v>42871</v>
      </c>
      <c r="J225" s="144">
        <f>IFERROR(_xll.qlIndexFixing(Index1M,$H225,TRUE,_xll.ohTrigger(RecalcTrigger,Trigger1M)),NA())</f>
        <v>-4.9594059333259565E-3</v>
      </c>
      <c r="K225" s="44">
        <f>IFERROR(_xll.qlIndexFixing(Index3M,H225,TRUE,_xll.ohTrigger(RecalcTrigger,Trigger3M)),NA())</f>
        <v>-3.5916314144890387E-3</v>
      </c>
      <c r="L225" s="44">
        <f>IFERROR(_xll.qlIndexFixing(Index6M,$H225,TRUE,_xll.ohTrigger(RecalcTrigger,Trigger6M)),NA())</f>
        <v>-2.2163497536184401E-3</v>
      </c>
      <c r="M225" s="145">
        <f>IFERROR(_xll.qlIndexFixing(Index1Y,$H225,TRUE,_xll.ohTrigger(RecalcTrigger,Trigger1Y)),NA())</f>
        <v>-7.3394703487933953E-4</v>
      </c>
      <c r="N225" s="144">
        <f>IFERROR(_xll.qlIndexFixing(ONIndex1M,I225,TRUE,_xll.ohTrigger(RecalcTrigger,Trigger1M)),NA())</f>
        <v>-4.9485324609221948E-3</v>
      </c>
      <c r="O225" s="44">
        <f>IFERROR(_xll.qlIndexFixing(ONIndex3M,I225,TRUE,_xll.ohTrigger(RecalcTrigger,Trigger3M)),NA())</f>
        <v>-3.5765733906112374E-3</v>
      </c>
      <c r="P225" s="44">
        <f>IFERROR(_xll.qlIndexFixing(ONIndex6M,I225,TRUE,_xll.ohTrigger(RecalcTrigger,Trigger6M)),NA())</f>
        <v>-2.1802818950655833E-3</v>
      </c>
      <c r="Q225" s="145">
        <f>IFERROR(_xll.qlIndexFixing(ONIndex1Y,I225,TRUE,_xll.ohTrigger(RecalcTrigger,Trigger1Y)),NA())</f>
        <v>-4.149067917635918E-4</v>
      </c>
    </row>
    <row r="226" spans="2:17" x14ac:dyDescent="0.2">
      <c r="B226" s="39" t="s">
        <v>17</v>
      </c>
      <c r="D226" s="42">
        <f>_xll.qlCalendarAdvance(Calendar,$D225,B226,"f",FALSE)</f>
        <v>42870</v>
      </c>
      <c r="E226" s="139">
        <f>_xll.qlInterestRateIndexValueDate(IndexON,D226)</f>
        <v>42870</v>
      </c>
      <c r="F226" s="155">
        <f>IFERROR(_xll.qlIndexFixing(IndexON,D226,TRUE,_xll.ohTrigger(RecalcTrigger,TriggerON)),NA())</f>
        <v>-4.7954972684038921E-3</v>
      </c>
      <c r="H226" s="42">
        <f>_xll.qlCalendarAdvance(Calendar,$H225,B226,"f",FALSE)</f>
        <v>42870</v>
      </c>
      <c r="I226" s="139">
        <f>_xll.qlInterestRateIndexValueDate(Index1M,$H226)</f>
        <v>42872</v>
      </c>
      <c r="J226" s="144">
        <f>IFERROR(_xll.qlIndexFixing(Index1M,$H226,TRUE,_xll.ohTrigger(RecalcTrigger,Trigger1M)),NA())</f>
        <v>-4.9601775572385232E-3</v>
      </c>
      <c r="K226" s="44">
        <f>IFERROR(_xll.qlIndexFixing(Index3M,H226,TRUE,_xll.ohTrigger(RecalcTrigger,Trigger3M)),NA())</f>
        <v>-3.5929933431532316E-3</v>
      </c>
      <c r="L226" s="44">
        <f>IFERROR(_xll.qlIndexFixing(Index6M,$H226,TRUE,_xll.ohTrigger(RecalcTrigger,Trigger6M)),NA())</f>
        <v>-2.2169821266134954E-3</v>
      </c>
      <c r="M226" s="145">
        <f>IFERROR(_xll.qlIndexFixing(Index1Y,$H226,TRUE,_xll.ohTrigger(RecalcTrigger,Trigger1Y)),NA())</f>
        <v>-7.3429014432069132E-4</v>
      </c>
      <c r="N226" s="144">
        <f>IFERROR(_xll.qlIndexFixing(ONIndex1M,I226,TRUE,_xll.ohTrigger(RecalcTrigger,Trigger1M)),NA())</f>
        <v>-4.9527329748588755E-3</v>
      </c>
      <c r="O226" s="44">
        <f>IFERROR(_xll.qlIndexFixing(ONIndex3M,I226,TRUE,_xll.ohTrigger(RecalcTrigger,Trigger3M)),NA())</f>
        <v>-3.5717476362284728E-3</v>
      </c>
      <c r="P226" s="44">
        <f>IFERROR(_xll.qlIndexFixing(ONIndex6M,I226,TRUE,_xll.ohTrigger(RecalcTrigger,Trigger6M)),NA())</f>
        <v>-2.1833702158380319E-3</v>
      </c>
      <c r="Q226" s="145">
        <f>IFERROR(_xll.qlIndexFixing(ONIndex1Y,I226,TRUE,_xll.ohTrigger(RecalcTrigger,Trigger1Y)),NA())</f>
        <v>-4.0646962386592378E-4</v>
      </c>
    </row>
    <row r="227" spans="2:17" x14ac:dyDescent="0.2">
      <c r="B227" s="39" t="s">
        <v>17</v>
      </c>
      <c r="D227" s="42">
        <f>_xll.qlCalendarAdvance(Calendar,$D226,B227,"f",FALSE)</f>
        <v>42871</v>
      </c>
      <c r="E227" s="139">
        <f>_xll.qlInterestRateIndexValueDate(IndexON,D227)</f>
        <v>42871</v>
      </c>
      <c r="F227" s="155">
        <f>IFERROR(_xll.qlIndexFixing(IndexON,D227,TRUE,_xll.ohTrigger(RecalcTrigger,TriggerON)),NA())</f>
        <v>-4.7976557905249351E-3</v>
      </c>
      <c r="H227" s="42">
        <f>_xll.qlCalendarAdvance(Calendar,$H226,B227,"f",FALSE)</f>
        <v>42871</v>
      </c>
      <c r="I227" s="139">
        <f>_xll.qlInterestRateIndexValueDate(Index1M,$H227)</f>
        <v>42873</v>
      </c>
      <c r="J227" s="144">
        <f>IFERROR(_xll.qlIndexFixing(Index1M,$H227,TRUE,_xll.ohTrigger(RecalcTrigger,Trigger1M)),NA())</f>
        <v>-4.9606841024227299E-3</v>
      </c>
      <c r="K227" s="44">
        <f>IFERROR(_xll.qlIndexFixing(Index3M,H227,TRUE,_xll.ohTrigger(RecalcTrigger,Trigger3M)),NA())</f>
        <v>-3.5943625658032747E-3</v>
      </c>
      <c r="L227" s="44">
        <f>IFERROR(_xll.qlIndexFixing(Index6M,$H227,TRUE,_xll.ohTrigger(RecalcTrigger,Trigger6M)),NA())</f>
        <v>-2.2184824675583734E-3</v>
      </c>
      <c r="M227" s="145">
        <f>IFERROR(_xll.qlIndexFixing(Index1Y,$H227,TRUE,_xll.ohTrigger(RecalcTrigger,Trigger1Y)),NA())</f>
        <v>-7.3464059783917037E-4</v>
      </c>
      <c r="N227" s="144">
        <f>IFERROR(_xll.qlIndexFixing(ONIndex1M,I227,TRUE,_xll.ohTrigger(RecalcTrigger,Trigger1M)),NA())</f>
        <v>-4.9565633693804401E-3</v>
      </c>
      <c r="O227" s="44">
        <f>IFERROR(_xll.qlIndexFixing(ONIndex3M,I227,TRUE,_xll.ohTrigger(RecalcTrigger,Trigger3M)),NA())</f>
        <v>-3.5665750161228971E-3</v>
      </c>
      <c r="P227" s="44">
        <f>IFERROR(_xll.qlIndexFixing(ONIndex6M,I227,TRUE,_xll.ohTrigger(RecalcTrigger,Trigger6M)),NA())</f>
        <v>-2.1869599899027037E-3</v>
      </c>
      <c r="Q227" s="145">
        <f>IFERROR(_xll.qlIndexFixing(ONIndex1Y,I227,TRUE,_xll.ohTrigger(RecalcTrigger,Trigger1Y)),NA())</f>
        <v>-3.9763854241314789E-4</v>
      </c>
    </row>
    <row r="228" spans="2:17" x14ac:dyDescent="0.2">
      <c r="B228" s="39" t="s">
        <v>17</v>
      </c>
      <c r="D228" s="42">
        <f>_xll.qlCalendarAdvance(Calendar,$D227,B228,"f",FALSE)</f>
        <v>42872</v>
      </c>
      <c r="E228" s="139">
        <f>_xll.qlInterestRateIndexValueDate(IndexON,D228)</f>
        <v>42872</v>
      </c>
      <c r="F228" s="155">
        <f>IFERROR(_xll.qlIndexFixing(IndexON,D228,TRUE,_xll.ohTrigger(RecalcTrigger,TriggerON)),NA())</f>
        <v>-4.7998184145647826E-3</v>
      </c>
      <c r="H228" s="42">
        <f>_xll.qlCalendarAdvance(Calendar,$H227,B228,"f",FALSE)</f>
        <v>42872</v>
      </c>
      <c r="I228" s="139">
        <f>_xll.qlInterestRateIndexValueDate(Index1M,$H228)</f>
        <v>42874</v>
      </c>
      <c r="J228" s="144">
        <f>IFERROR(_xll.qlIndexFixing(Index1M,$H228,TRUE,_xll.ohTrigger(RecalcTrigger,Trigger1M)),NA())</f>
        <v>-4.9611442863681156E-3</v>
      </c>
      <c r="K228" s="44">
        <f>IFERROR(_xll.qlIndexFixing(Index3M,H228,TRUE,_xll.ohTrigger(RecalcTrigger,Trigger3M)),NA())</f>
        <v>-3.597899633043244E-3</v>
      </c>
      <c r="L228" s="44">
        <f>IFERROR(_xll.qlIndexFixing(Index6M,$H228,TRUE,_xll.ohTrigger(RecalcTrigger,Trigger6M)),NA())</f>
        <v>-2.2187023943522721E-3</v>
      </c>
      <c r="M228" s="145">
        <f>IFERROR(_xll.qlIndexFixing(Index1Y,$H228,TRUE,_xll.ohTrigger(RecalcTrigger,Trigger1Y)),NA())</f>
        <v>-7.3393294741522003E-4</v>
      </c>
      <c r="N228" s="144">
        <f>IFERROR(_xll.qlIndexFixing(ONIndex1M,I228,TRUE,_xll.ohTrigger(RecalcTrigger,Trigger1M)),NA())</f>
        <v>-4.9581871190751414E-3</v>
      </c>
      <c r="O228" s="44">
        <f>IFERROR(_xll.qlIndexFixing(ONIndex3M,I228,TRUE,_xll.ohTrigger(RecalcTrigger,Trigger3M)),NA())</f>
        <v>-3.5637596060178467E-3</v>
      </c>
      <c r="P228" s="44">
        <f>IFERROR(_xll.qlIndexFixing(ONIndex6M,I228,TRUE,_xll.ohTrigger(RecalcTrigger,Trigger6M)),NA())</f>
        <v>-2.1889902177685272E-3</v>
      </c>
      <c r="Q228" s="145">
        <f>IFERROR(_xll.qlIndexFixing(ONIndex1Y,I228,TRUE,_xll.ohTrigger(RecalcTrigger,Trigger1Y)),NA())</f>
        <v>-3.9302266225504923E-4</v>
      </c>
    </row>
    <row r="229" spans="2:17" x14ac:dyDescent="0.2">
      <c r="B229" s="39" t="s">
        <v>17</v>
      </c>
      <c r="D229" s="42">
        <f>_xll.qlCalendarAdvance(Calendar,$D228,B229,"f",FALSE)</f>
        <v>42873</v>
      </c>
      <c r="E229" s="139">
        <f>_xll.qlInterestRateIndexValueDate(IndexON,D229)</f>
        <v>42873</v>
      </c>
      <c r="F229" s="155">
        <f>IFERROR(_xll.qlIndexFixing(IndexON,D229,TRUE,_xll.ohTrigger(RecalcTrigger,TriggerON)),NA())</f>
        <v>-4.8019853788927591E-3</v>
      </c>
      <c r="H229" s="42">
        <f>_xll.qlCalendarAdvance(Calendar,$H228,B229,"f",FALSE)</f>
        <v>42873</v>
      </c>
      <c r="I229" s="139">
        <f>_xll.qlInterestRateIndexValueDate(Index1M,$H229)</f>
        <v>42877</v>
      </c>
      <c r="J229" s="144">
        <f>IFERROR(_xll.qlIndexFixing(Index1M,$H229,TRUE,_xll.ohTrigger(RecalcTrigger,Trigger1M)),NA())</f>
        <v>-4.9624117234343826E-3</v>
      </c>
      <c r="K229" s="44">
        <f>IFERROR(_xll.qlIndexFixing(Index3M,H229,TRUE,_xll.ohTrigger(RecalcTrigger,Trigger3M)),NA())</f>
        <v>-3.5999080127979218E-3</v>
      </c>
      <c r="L229" s="44">
        <f>IFERROR(_xll.qlIndexFixing(Index6M,$H229,TRUE,_xll.ohTrigger(RecalcTrigger,Trigger6M)),NA())</f>
        <v>-2.2202438582372024E-3</v>
      </c>
      <c r="M229" s="145">
        <f>IFERROR(_xll.qlIndexFixing(Index1Y,$H229,TRUE,_xll.ohTrigger(RecalcTrigger,Trigger1Y)),NA())</f>
        <v>-7.3607786904642555E-4</v>
      </c>
      <c r="N229" s="144">
        <f>IFERROR(_xll.qlIndexFixing(ONIndex1M,I229,TRUE,_xll.ohTrigger(RecalcTrigger,Trigger1M)),NA())</f>
        <v>-4.9596539347440682E-3</v>
      </c>
      <c r="O229" s="44">
        <f>IFERROR(_xll.qlIndexFixing(ONIndex3M,I229,TRUE,_xll.ohTrigger(RecalcTrigger,Trigger3M)),NA())</f>
        <v>-3.5608158609301555E-3</v>
      </c>
      <c r="P229" s="44">
        <f>IFERROR(_xll.qlIndexFixing(ONIndex6M,I229,TRUE,_xll.ohTrigger(RecalcTrigger,Trigger6M)),NA())</f>
        <v>-2.1911683090758416E-3</v>
      </c>
      <c r="Q229" s="145">
        <f>IFERROR(_xll.qlIndexFixing(ONIndex1Y,I229,TRUE,_xll.ohTrigger(RecalcTrigger,Trigger1Y)),NA())</f>
        <v>-3.8828509967281377E-4</v>
      </c>
    </row>
    <row r="230" spans="2:17" x14ac:dyDescent="0.2">
      <c r="B230" s="39" t="s">
        <v>17</v>
      </c>
      <c r="D230" s="42">
        <f>_xll.qlCalendarAdvance(Calendar,$D229,B230,"f",FALSE)</f>
        <v>42874</v>
      </c>
      <c r="E230" s="139">
        <f>_xll.qlInterestRateIndexValueDate(IndexON,D230)</f>
        <v>42874</v>
      </c>
      <c r="F230" s="155">
        <f>IFERROR(_xll.qlIndexFixing(IndexON,D230,TRUE,_xll.ohTrigger(RecalcTrigger,TriggerON)),NA())</f>
        <v>-4.8062707981921804E-3</v>
      </c>
      <c r="H230" s="42">
        <f>_xll.qlCalendarAdvance(Calendar,$H229,B230,"f",FALSE)</f>
        <v>42874</v>
      </c>
      <c r="I230" s="139">
        <f>_xll.qlInterestRateIndexValueDate(Index1M,$H230)</f>
        <v>42878</v>
      </c>
      <c r="J230" s="144">
        <f>IFERROR(_xll.qlIndexFixing(Index1M,$H230,TRUE,_xll.ohTrigger(RecalcTrigger,Trigger1M)),NA())</f>
        <v>-4.9627663178192045E-3</v>
      </c>
      <c r="K230" s="44">
        <f>IFERROR(_xll.qlIndexFixing(Index3M,H230,TRUE,_xll.ohTrigger(RecalcTrigger,Trigger3M)),NA())</f>
        <v>-3.6013104046470914E-3</v>
      </c>
      <c r="L230" s="44">
        <f>IFERROR(_xll.qlIndexFixing(Index6M,$H230,TRUE,_xll.ohTrigger(RecalcTrigger,Trigger6M)),NA())</f>
        <v>-2.2209204872910755E-3</v>
      </c>
      <c r="M230" s="145">
        <f>IFERROR(_xll.qlIndexFixing(Index1Y,$H230,TRUE,_xll.ohTrigger(RecalcTrigger,Trigger1Y)),NA())</f>
        <v>-7.3643646853176453E-4</v>
      </c>
      <c r="N230" s="144">
        <f>IFERROR(_xll.qlIndexFixing(ONIndex1M,I230,TRUE,_xll.ohTrigger(RecalcTrigger,Trigger1M)),NA())</f>
        <v>-4.9609621448043484E-3</v>
      </c>
      <c r="O230" s="44">
        <f>IFERROR(_xll.qlIndexFixing(ONIndex3M,I230,TRUE,_xll.ohTrigger(RecalcTrigger,Trigger3M)),NA())</f>
        <v>-3.5577427766630976E-3</v>
      </c>
      <c r="P230" s="44">
        <f>IFERROR(_xll.qlIndexFixing(ONIndex6M,I230,TRUE,_xll.ohTrigger(RecalcTrigger,Trigger6M)),NA())</f>
        <v>-2.1934960549518934E-3</v>
      </c>
      <c r="Q230" s="145">
        <f>IFERROR(_xll.qlIndexFixing(ONIndex1Y,I230,TRUE,_xll.ohTrigger(RecalcTrigger,Trigger1Y)),NA())</f>
        <v>-3.8342477704844669E-4</v>
      </c>
    </row>
    <row r="231" spans="2:17" x14ac:dyDescent="0.2">
      <c r="B231" s="39" t="s">
        <v>17</v>
      </c>
      <c r="D231" s="42">
        <f>_xll.qlCalendarAdvance(Calendar,$D230,B231,"f",FALSE)</f>
        <v>42877</v>
      </c>
      <c r="E231" s="139">
        <f>_xll.qlInterestRateIndexValueDate(IndexON,D231)</f>
        <v>42877</v>
      </c>
      <c r="F231" s="155">
        <f>IFERROR(_xll.qlIndexFixing(IndexON,D231,TRUE,_xll.ohTrigger(RecalcTrigger,TriggerON)),NA())</f>
        <v>-4.8107014061526954E-3</v>
      </c>
      <c r="H231" s="42">
        <f>_xll.qlCalendarAdvance(Calendar,$H230,B231,"f",FALSE)</f>
        <v>42877</v>
      </c>
      <c r="I231" s="139">
        <f>_xll.qlInterestRateIndexValueDate(Index1M,$H231)</f>
        <v>42879</v>
      </c>
      <c r="J231" s="144">
        <f>IFERROR(_xll.qlIndexFixing(Index1M,$H231,TRUE,_xll.ohTrigger(RecalcTrigger,Trigger1M)),NA())</f>
        <v>-4.9634015493203107E-3</v>
      </c>
      <c r="K231" s="44">
        <f>IFERROR(_xll.qlIndexFixing(Index3M,H231,TRUE,_xll.ohTrigger(RecalcTrigger,Trigger3M)),NA())</f>
        <v>-3.6027187596840309E-3</v>
      </c>
      <c r="L231" s="44">
        <f>IFERROR(_xll.qlIndexFixing(Index6M,$H231,TRUE,_xll.ohTrigger(RecalcTrigger,Trigger6M)),NA())</f>
        <v>-2.2216066507923108E-3</v>
      </c>
      <c r="M231" s="145">
        <f>IFERROR(_xll.qlIndexFixing(Index1Y,$H231,TRUE,_xll.ohTrigger(RecalcTrigger,Trigger1Y)),NA())</f>
        <v>-7.3679091297520398E-4</v>
      </c>
      <c r="N231" s="144">
        <f>IFERROR(_xll.qlIndexFixing(ONIndex1M,I231,TRUE,_xll.ohTrigger(RecalcTrigger,Trigger1M)),NA())</f>
        <v>-4.9629731002198696E-3</v>
      </c>
      <c r="O231" s="44">
        <f>IFERROR(_xll.qlIndexFixing(ONIndex3M,I231,TRUE,_xll.ohTrigger(RecalcTrigger,Trigger3M)),NA())</f>
        <v>-3.55112542663516E-3</v>
      </c>
      <c r="P231" s="44">
        <f>IFERROR(_xll.qlIndexFixing(ONIndex6M,I231,TRUE,_xll.ohTrigger(RecalcTrigger,Trigger6M)),NA())</f>
        <v>-2.1986459214451415E-3</v>
      </c>
      <c r="Q231" s="145">
        <f>IFERROR(_xll.qlIndexFixing(ONIndex1Y,I231,TRUE,_xll.ohTrigger(RecalcTrigger,Trigger1Y)),NA())</f>
        <v>-3.7328915605261415E-4</v>
      </c>
    </row>
    <row r="232" spans="2:17" x14ac:dyDescent="0.2">
      <c r="B232" s="39" t="s">
        <v>17</v>
      </c>
      <c r="D232" s="42">
        <f>_xll.qlCalendarAdvance(Calendar,$D231,B232,"f",FALSE)</f>
        <v>42878</v>
      </c>
      <c r="E232" s="139">
        <f>_xll.qlInterestRateIndexValueDate(IndexON,D232)</f>
        <v>42878</v>
      </c>
      <c r="F232" s="155">
        <f>IFERROR(_xll.qlIndexFixing(IndexON,D232,TRUE,_xll.ohTrigger(RecalcTrigger,TriggerON)),NA())</f>
        <v>-4.8128936472213724E-3</v>
      </c>
      <c r="H232" s="42">
        <f>_xll.qlCalendarAdvance(Calendar,$H231,B232,"f",FALSE)</f>
        <v>42878</v>
      </c>
      <c r="I232" s="139">
        <f>_xll.qlInterestRateIndexValueDate(Index1M,$H232)</f>
        <v>42880</v>
      </c>
      <c r="J232" s="144">
        <f>IFERROR(_xll.qlIndexFixing(Index1M,$H232,TRUE,_xll.ohTrigger(RecalcTrigger,Trigger1M)),NA())</f>
        <v>-4.9635870447042874E-3</v>
      </c>
      <c r="K232" s="44">
        <f>IFERROR(_xll.qlIndexFixing(Index3M,H232,TRUE,_xll.ohTrigger(RecalcTrigger,Trigger3M)),NA())</f>
        <v>-3.6041328508555808E-3</v>
      </c>
      <c r="L232" s="44">
        <f>IFERROR(_xll.qlIndexFixing(Index6M,$H232,TRUE,_xll.ohTrigger(RecalcTrigger,Trigger6M)),NA())</f>
        <v>-2.2233898946389902E-3</v>
      </c>
      <c r="M232" s="145">
        <f>IFERROR(_xll.qlIndexFixing(Index1Y,$H232,TRUE,_xll.ohTrigger(RecalcTrigger,Trigger1Y)),NA())</f>
        <v>-7.3713925118071711E-4</v>
      </c>
      <c r="N232" s="144">
        <f>IFERROR(_xll.qlIndexFixing(ONIndex1M,I232,TRUE,_xll.ohTrigger(RecalcTrigger,Trigger1M)),NA())</f>
        <v>-4.9645754971017197E-3</v>
      </c>
      <c r="O232" s="44">
        <f>IFERROR(_xll.qlIndexFixing(ONIndex3M,I232,TRUE,_xll.ohTrigger(RecalcTrigger,Trigger3M)),NA())</f>
        <v>-3.5441369633870679E-3</v>
      </c>
      <c r="P232" s="44">
        <f>IFERROR(_xll.qlIndexFixing(ONIndex6M,I232,TRUE,_xll.ohTrigger(RecalcTrigger,Trigger6M)),NA())</f>
        <v>-2.2043394015325291E-3</v>
      </c>
      <c r="Q232" s="145">
        <f>IFERROR(_xll.qlIndexFixing(ONIndex1Y,I232,TRUE,_xll.ohTrigger(RecalcTrigger,Trigger1Y)),NA())</f>
        <v>-3.6273433225098017E-4</v>
      </c>
    </row>
    <row r="233" spans="2:17" x14ac:dyDescent="0.2">
      <c r="B233" s="39" t="s">
        <v>17</v>
      </c>
      <c r="D233" s="42">
        <f>_xll.qlCalendarAdvance(Calendar,$D232,B233,"f",FALSE)</f>
        <v>42879</v>
      </c>
      <c r="E233" s="139">
        <f>_xll.qlInterestRateIndexValueDate(IndexON,D233)</f>
        <v>42879</v>
      </c>
      <c r="F233" s="155">
        <f>IFERROR(_xll.qlIndexFixing(IndexON,D233,TRUE,_xll.ohTrigger(RecalcTrigger,TriggerON)),NA())</f>
        <v>-4.8150916586742198E-3</v>
      </c>
      <c r="H233" s="42">
        <f>_xll.qlCalendarAdvance(Calendar,$H232,B233,"f",FALSE)</f>
        <v>42879</v>
      </c>
      <c r="I233" s="139">
        <f>_xll.qlInterestRateIndexValueDate(Index1M,$H233)</f>
        <v>42881</v>
      </c>
      <c r="J233" s="144">
        <f>IFERROR(_xll.qlIndexFixing(Index1M,$H233,TRUE,_xll.ohTrigger(RecalcTrigger,Trigger1M)),NA())</f>
        <v>-4.963740121469825E-3</v>
      </c>
      <c r="K233" s="44">
        <f>IFERROR(_xll.qlIndexFixing(Index3M,H233,TRUE,_xll.ohTrigger(RecalcTrigger,Trigger3M)),NA())</f>
        <v>-3.6071555656223562E-3</v>
      </c>
      <c r="L233" s="44">
        <f>IFERROR(_xll.qlIndexFixing(Index6M,$H233,TRUE,_xll.ohTrigger(RecalcTrigger,Trigger6M)),NA())</f>
        <v>-2.2235650312423913E-3</v>
      </c>
      <c r="M233" s="145">
        <f>IFERROR(_xll.qlIndexFixing(Index1Y,$H233,TRUE,_xll.ohTrigger(RecalcTrigger,Trigger1Y)),NA())</f>
        <v>-7.3615236349022935E-4</v>
      </c>
      <c r="N233" s="144">
        <f>IFERROR(_xll.qlIndexFixing(ONIndex1M,I233,TRUE,_xll.ohTrigger(RecalcTrigger,Trigger1M)),NA())</f>
        <v>-4.9650656054156528E-3</v>
      </c>
      <c r="O233" s="44">
        <f>IFERROR(_xll.qlIndexFixing(ONIndex3M,I233,TRUE,_xll.ohTrigger(RecalcTrigger,Trigger3M)),NA())</f>
        <v>-3.540402119992514E-3</v>
      </c>
      <c r="P233" s="44">
        <f>IFERROR(_xll.qlIndexFixing(ONIndex6M,I233,TRUE,_xll.ohTrigger(RecalcTrigger,Trigger6M)),NA())</f>
        <v>-2.2074422836837471E-3</v>
      </c>
      <c r="Q233" s="145">
        <f>IFERROR(_xll.qlIndexFixing(ONIndex1Y,I233,TRUE,_xll.ohTrigger(RecalcTrigger,Trigger1Y)),NA())</f>
        <v>-3.5724404406689558E-4</v>
      </c>
    </row>
    <row r="234" spans="2:17" x14ac:dyDescent="0.2">
      <c r="B234" s="39" t="s">
        <v>17</v>
      </c>
      <c r="D234" s="42">
        <f>_xll.qlCalendarAdvance(Calendar,$D233,B234,"f",FALSE)</f>
        <v>42880</v>
      </c>
      <c r="E234" s="139">
        <f>_xll.qlInterestRateIndexValueDate(IndexON,D234)</f>
        <v>42880</v>
      </c>
      <c r="F234" s="155">
        <f>IFERROR(_xll.qlIndexFixing(IndexON,D234,TRUE,_xll.ohTrigger(RecalcTrigger,TriggerON)),NA())</f>
        <v>-4.8172956789205301E-3</v>
      </c>
      <c r="H234" s="42">
        <f>_xll.qlCalendarAdvance(Calendar,$H233,B234,"f",FALSE)</f>
        <v>42880</v>
      </c>
      <c r="I234" s="139">
        <f>_xll.qlInterestRateIndexValueDate(Index1M,$H234)</f>
        <v>42884</v>
      </c>
      <c r="J234" s="144">
        <f>IFERROR(_xll.qlIndexFixing(Index1M,$H234,TRUE,_xll.ohTrigger(RecalcTrigger,Trigger1M)),NA())</f>
        <v>-4.9647545439319854E-3</v>
      </c>
      <c r="K234" s="44">
        <f>IFERROR(_xll.qlIndexFixing(Index3M,H234,TRUE,_xll.ohTrigger(RecalcTrigger,Trigger3M)),NA())</f>
        <v>-3.6098419832971641E-3</v>
      </c>
      <c r="L234" s="44">
        <f>IFERROR(_xll.qlIndexFixing(Index6M,$H234,TRUE,_xll.ohTrigger(RecalcTrigger,Trigger6M)),NA())</f>
        <v>-2.2252021722024805E-3</v>
      </c>
      <c r="M234" s="145">
        <f>IFERROR(_xll.qlIndexFixing(Index1Y,$H234,TRUE,_xll.ohTrigger(RecalcTrigger,Trigger1Y)),NA())</f>
        <v>-7.3843217094374974E-4</v>
      </c>
      <c r="N234" s="144">
        <f>IFERROR(_xll.qlIndexFixing(ONIndex1M,I234,TRUE,_xll.ohTrigger(RecalcTrigger,Trigger1M)),NA())</f>
        <v>-4.9653870786636745E-3</v>
      </c>
      <c r="O234" s="44">
        <f>IFERROR(_xll.qlIndexFixing(ONIndex3M,I234,TRUE,_xll.ohTrigger(RecalcTrigger,Trigger3M)),NA())</f>
        <v>-3.5365319121183347E-3</v>
      </c>
      <c r="P234" s="44">
        <f>IFERROR(_xll.qlIndexFixing(ONIndex6M,I234,TRUE,_xll.ohTrigger(RecalcTrigger,Trigger6M)),NA())</f>
        <v>-2.2107055658882047E-3</v>
      </c>
      <c r="Q234" s="145">
        <f>IFERROR(_xll.qlIndexFixing(ONIndex1Y,I234,TRUE,_xll.ohTrigger(RecalcTrigger,Trigger1Y)),NA())</f>
        <v>-3.5162453005277428E-4</v>
      </c>
    </row>
    <row r="235" spans="2:17" x14ac:dyDescent="0.2">
      <c r="B235" s="39" t="s">
        <v>17</v>
      </c>
      <c r="D235" s="42">
        <f>_xll.qlCalendarAdvance(Calendar,$D234,B235,"f",FALSE)</f>
        <v>42881</v>
      </c>
      <c r="E235" s="139">
        <f>_xll.qlInterestRateIndexValueDate(IndexON,D235)</f>
        <v>42881</v>
      </c>
      <c r="F235" s="155">
        <f>IFERROR(_xll.qlIndexFixing(IndexON,D235,TRUE,_xll.ohTrigger(RecalcTrigger,TriggerON)),NA())</f>
        <v>-4.8216603599104957E-3</v>
      </c>
      <c r="H235" s="42">
        <f>_xll.qlCalendarAdvance(Calendar,$H234,B235,"f",FALSE)</f>
        <v>42881</v>
      </c>
      <c r="I235" s="139">
        <f>_xll.qlInterestRateIndexValueDate(Index1M,$H235)</f>
        <v>42885</v>
      </c>
      <c r="J235" s="144">
        <f>IFERROR(_xll.qlIndexFixing(Index1M,$H235,TRUE,_xll.ohTrigger(RecalcTrigger,Trigger1M)),NA())</f>
        <v>-4.9651416332151923E-3</v>
      </c>
      <c r="K235" s="44">
        <f>IFERROR(_xll.qlIndexFixing(Index3M,H235,TRUE,_xll.ohTrigger(RecalcTrigger,Trigger3M)),NA())</f>
        <v>-3.6112812968142304E-3</v>
      </c>
      <c r="L235" s="44">
        <f>IFERROR(_xll.qlIndexFixing(Index6M,$H235,TRUE,_xll.ohTrigger(RecalcTrigger,Trigger6M)),NA())</f>
        <v>-2.2259585659151447E-3</v>
      </c>
      <c r="M235" s="145">
        <f>IFERROR(_xll.qlIndexFixing(Index1Y,$H235,TRUE,_xll.ohTrigger(RecalcTrigger,Trigger1Y)),NA())</f>
        <v>-7.3872036325661294E-4</v>
      </c>
      <c r="N235" s="144">
        <f>IFERROR(_xll.qlIndexFixing(ONIndex1M,I235,TRUE,_xll.ohTrigger(RecalcTrigger,Trigger1M)),NA())</f>
        <v>-4.9655382452229446E-3</v>
      </c>
      <c r="O235" s="44">
        <f>IFERROR(_xll.qlIndexFixing(ONIndex3M,I235,TRUE,_xll.ohTrigger(RecalcTrigger,Trigger3M)),NA())</f>
        <v>-3.5325253356877084E-3</v>
      </c>
      <c r="P235" s="44">
        <f>IFERROR(_xll.qlIndexFixing(ONIndex6M,I235,TRUE,_xll.ohTrigger(RecalcTrigger,Trigger6M)),NA())</f>
        <v>-2.2141310390733082E-3</v>
      </c>
      <c r="Q235" s="145">
        <f>IFERROR(_xll.qlIndexFixing(ONIndex1Y,I235,TRUE,_xll.ohTrigger(RecalcTrigger,Trigger1Y)),NA())</f>
        <v>-3.4587471207103704E-4</v>
      </c>
    </row>
    <row r="236" spans="2:17" x14ac:dyDescent="0.2">
      <c r="B236" s="39" t="s">
        <v>17</v>
      </c>
      <c r="D236" s="42">
        <f>_xll.qlCalendarAdvance(Calendar,$D235,B236,"f",FALSE)</f>
        <v>42884</v>
      </c>
      <c r="E236" s="139">
        <f>_xll.qlInterestRateIndexValueDate(IndexON,D236)</f>
        <v>42884</v>
      </c>
      <c r="F236" s="155">
        <f>IFERROR(_xll.qlIndexFixing(IndexON,D236,TRUE,_xll.ohTrigger(RecalcTrigger,TriggerON)),NA())</f>
        <v>-4.8261766143475882E-3</v>
      </c>
      <c r="H236" s="42">
        <f>_xll.qlCalendarAdvance(Calendar,$H235,B236,"f",FALSE)</f>
        <v>42884</v>
      </c>
      <c r="I236" s="139">
        <f>_xll.qlInterestRateIndexValueDate(Index1M,$H236)</f>
        <v>42886</v>
      </c>
      <c r="J236" s="144">
        <f>IFERROR(_xll.qlIndexFixing(Index1M,$H236,TRUE,_xll.ohTrigger(RecalcTrigger,Trigger1M)),NA())</f>
        <v>-4.9652126469386104E-3</v>
      </c>
      <c r="K236" s="44">
        <f>IFERROR(_xll.qlIndexFixing(Index3M,H236,TRUE,_xll.ohTrigger(RecalcTrigger,Trigger3M)),NA())</f>
        <v>-3.6127249526273848E-3</v>
      </c>
      <c r="L236" s="44">
        <f>IFERROR(_xll.qlIndexFixing(Index6M,$H236,TRUE,_xll.ohTrigger(RecalcTrigger,Trigger6M)),NA())</f>
        <v>-2.2260733975867694E-3</v>
      </c>
      <c r="M236" s="145">
        <f>IFERROR(_xll.qlIndexFixing(Index1Y,$H236,TRUE,_xll.ohTrigger(RecalcTrigger,Trigger1Y)),NA())</f>
        <v>-7.389905340943147E-4</v>
      </c>
      <c r="N236" s="144">
        <f>IFERROR(_xll.qlIndexFixing(ONIndex1M,I236,TRUE,_xll.ohTrigger(RecalcTrigger,Trigger1M)),NA())</f>
        <v>-4.9651960492580471E-3</v>
      </c>
      <c r="O236" s="44">
        <f>IFERROR(_xll.qlIndexFixing(ONIndex3M,I236,TRUE,_xll.ohTrigger(RecalcTrigger,Trigger3M)),NA())</f>
        <v>-3.5240181026363615E-3</v>
      </c>
      <c r="P236" s="44">
        <f>IFERROR(_xll.qlIndexFixing(ONIndex6M,I236,TRUE,_xll.ohTrigger(RecalcTrigger,Trigger6M)),NA())</f>
        <v>-2.2215178679685366E-3</v>
      </c>
      <c r="Q236" s="145">
        <f>IFERROR(_xll.qlIndexFixing(ONIndex1Y,I236,TRUE,_xll.ohTrigger(RecalcTrigger,Trigger1Y)),NA())</f>
        <v>-3.3393503245271461E-4</v>
      </c>
    </row>
    <row r="237" spans="2:17" x14ac:dyDescent="0.2">
      <c r="B237" s="39" t="s">
        <v>17</v>
      </c>
      <c r="D237" s="42">
        <f>_xll.qlCalendarAdvance(Calendar,$D236,B237,"f",FALSE)</f>
        <v>42885</v>
      </c>
      <c r="E237" s="139">
        <f>_xll.qlInterestRateIndexValueDate(IndexON,D237)</f>
        <v>42885</v>
      </c>
      <c r="F237" s="155">
        <f>IFERROR(_xll.qlIndexFixing(IndexON,D237,TRUE,_xll.ohTrigger(RecalcTrigger,TriggerON)),NA())</f>
        <v>-4.8284142536614283E-3</v>
      </c>
      <c r="H237" s="42">
        <f>_xll.qlCalendarAdvance(Calendar,$H236,B237,"f",FALSE)</f>
        <v>42885</v>
      </c>
      <c r="I237" s="139">
        <f>_xll.qlInterestRateIndexValueDate(Index1M,$H237)</f>
        <v>42887</v>
      </c>
      <c r="J237" s="144">
        <f>IFERROR(_xll.qlIndexFixing(Index1M,$H237,TRUE,_xll.ohTrigger(RecalcTrigger,Trigger1M)),NA())</f>
        <v>-4.966474200119031E-3</v>
      </c>
      <c r="K237" s="44">
        <f>IFERROR(_xll.qlIndexFixing(Index3M,H237,TRUE,_xll.ohTrigger(RecalcTrigger,Trigger3M)),NA())</f>
        <v>-3.6141727131788278E-3</v>
      </c>
      <c r="L237" s="44">
        <f>IFERROR(_xll.qlIndexFixing(Index6M,$H237,TRUE,_xll.ohTrigger(RecalcTrigger,Trigger6M)),NA())</f>
        <v>-2.2268300762420222E-3</v>
      </c>
      <c r="M237" s="145">
        <f>IFERROR(_xll.qlIndexFixing(Index1Y,$H237,TRUE,_xll.ohTrigger(RecalcTrigger,Trigger1Y)),NA())</f>
        <v>-7.3924066290447204E-4</v>
      </c>
      <c r="N237" s="144">
        <f>IFERROR(_xll.qlIndexFixing(ONIndex1M,I237,TRUE,_xll.ohTrigger(RecalcTrigger,Trigger1M)),NA())</f>
        <v>-4.9644483975708198E-3</v>
      </c>
      <c r="O237" s="44">
        <f>IFERROR(_xll.qlIndexFixing(ONIndex3M,I237,TRUE,_xll.ohTrigger(RecalcTrigger,Trigger3M)),NA())</f>
        <v>-3.5151989352932844E-3</v>
      </c>
      <c r="P237" s="44">
        <f>IFERROR(_xll.qlIndexFixing(ONIndex6M,I237,TRUE,_xll.ohTrigger(RecalcTrigger,Trigger6M)),NA())</f>
        <v>-2.2294341913786653E-3</v>
      </c>
      <c r="Q237" s="145">
        <f>IFERROR(_xll.qlIndexFixing(ONIndex1Y,I237,TRUE,_xll.ohTrigger(RecalcTrigger,Trigger1Y)),NA())</f>
        <v>-3.2155084982665727E-4</v>
      </c>
    </row>
    <row r="238" spans="2:17" x14ac:dyDescent="0.2">
      <c r="B238" s="39" t="s">
        <v>17</v>
      </c>
      <c r="D238" s="42">
        <f>_xll.qlCalendarAdvance(Calendar,$D237,B238,"f",FALSE)</f>
        <v>42886</v>
      </c>
      <c r="E238" s="139">
        <f>_xll.qlInterestRateIndexValueDate(IndexON,D238)</f>
        <v>42886</v>
      </c>
      <c r="F238" s="155">
        <f>IFERROR(_xll.qlIndexFixing(IndexON,D238,TRUE,_xll.ohTrigger(RecalcTrigger,TriggerON)),NA())</f>
        <v>-4.8306593318248048E-3</v>
      </c>
      <c r="H238" s="42">
        <f>_xll.qlCalendarAdvance(Calendar,$H237,B238,"f",FALSE)</f>
        <v>42886</v>
      </c>
      <c r="I238" s="139">
        <f>_xll.qlInterestRateIndexValueDate(Index1M,$H238)</f>
        <v>42888</v>
      </c>
      <c r="J238" s="144">
        <f>IFERROR(_xll.qlIndexFixing(Index1M,$H238,TRUE,_xll.ohTrigger(RecalcTrigger,Trigger1M)),NA())</f>
        <v>-4.966572896956266E-3</v>
      </c>
      <c r="K238" s="44">
        <f>IFERROR(_xll.qlIndexFixing(Index3M,H238,TRUE,_xll.ohTrigger(RecalcTrigger,Trigger3M)),NA())</f>
        <v>-3.6165046910429971E-3</v>
      </c>
      <c r="L238" s="44">
        <f>IFERROR(_xll.qlIndexFixing(Index6M,$H238,TRUE,_xll.ohTrigger(RecalcTrigger,Trigger6M)),NA())</f>
        <v>-2.2290538933950749E-3</v>
      </c>
      <c r="M238" s="145">
        <f>IFERROR(_xll.qlIndexFixing(Index1Y,$H238,TRUE,_xll.ohTrigger(RecalcTrigger,Trigger1Y)),NA())</f>
        <v>-7.3765362175833764E-4</v>
      </c>
      <c r="N238" s="144">
        <f>IFERROR(_xll.qlIndexFixing(ONIndex1M,I238,TRUE,_xll.ohTrigger(RecalcTrigger,Trigger1M)),NA())</f>
        <v>-4.9639758577635362E-3</v>
      </c>
      <c r="O238" s="44">
        <f>IFERROR(_xll.qlIndexFixing(ONIndex3M,I238,TRUE,_xll.ohTrigger(RecalcTrigger,Trigger3M)),NA())</f>
        <v>-3.5109995014925843E-3</v>
      </c>
      <c r="P238" s="44">
        <f>IFERROR(_xll.qlIndexFixing(ONIndex6M,I238,TRUE,_xll.ohTrigger(RecalcTrigger,Trigger6M)),NA())</f>
        <v>-2.2333573238375592E-3</v>
      </c>
      <c r="Q238" s="145">
        <f>IFERROR(_xll.qlIndexFixing(ONIndex1Y,I238,TRUE,_xll.ohTrigger(RecalcTrigger,Trigger1Y)),NA())</f>
        <v>-3.1513334837640627E-4</v>
      </c>
    </row>
    <row r="239" spans="2:17" x14ac:dyDescent="0.2">
      <c r="B239" s="39" t="s">
        <v>17</v>
      </c>
      <c r="D239" s="42">
        <f>_xll.qlCalendarAdvance(Calendar,$D238,B239,"f",FALSE)</f>
        <v>42887</v>
      </c>
      <c r="E239" s="139">
        <f>_xll.qlInterestRateIndexValueDate(IndexON,D239)</f>
        <v>42887</v>
      </c>
      <c r="F239" s="155">
        <f>IFERROR(_xll.qlIndexFixing(IndexON,D239,TRUE,_xll.ohTrigger(RecalcTrigger,TriggerON)),NA())</f>
        <v>-4.8329120871670739E-3</v>
      </c>
      <c r="H239" s="42">
        <f>_xll.qlCalendarAdvance(Calendar,$H238,B239,"f",FALSE)</f>
        <v>42887</v>
      </c>
      <c r="I239" s="139">
        <f>_xll.qlInterestRateIndexValueDate(Index1M,$H239)</f>
        <v>42891</v>
      </c>
      <c r="J239" s="144">
        <f>IFERROR(_xll.qlIndexFixing(Index1M,$H239,TRUE,_xll.ohTrigger(RecalcTrigger,Trigger1M)),NA())</f>
        <v>-4.9680070267328347E-3</v>
      </c>
      <c r="K239" s="44">
        <f>IFERROR(_xll.qlIndexFixing(Index3M,H239,TRUE,_xll.ohTrigger(RecalcTrigger,Trigger3M)),NA())</f>
        <v>-3.6199999990266002E-3</v>
      </c>
      <c r="L239" s="44">
        <f>IFERROR(_xll.qlIndexFixing(Index6M,$H239,TRUE,_xll.ohTrigger(RecalcTrigger,Trigger6M)),NA())</f>
        <v>-2.2300000000020073E-3</v>
      </c>
      <c r="M239" s="145">
        <f>IFERROR(_xll.qlIndexFixing(Index1Y,$H239,TRUE,_xll.ohTrigger(RecalcTrigger,Trigger1Y)),NA())</f>
        <v>-7.3999999999773032E-4</v>
      </c>
      <c r="N239" s="144">
        <f>IFERROR(_xll.qlIndexFixing(ONIndex1M,I239,TRUE,_xll.ohTrigger(RecalcTrigger,Trigger1M)),NA())</f>
        <v>-4.9635786311919006E-3</v>
      </c>
      <c r="O239" s="44">
        <f>IFERROR(_xll.qlIndexFixing(ONIndex3M,I239,TRUE,_xll.ohTrigger(RecalcTrigger,Trigger3M)),NA())</f>
        <v>-3.5071672012954025E-3</v>
      </c>
      <c r="P239" s="44">
        <f>IFERROR(_xll.qlIndexFixing(ONIndex6M,I239,TRUE,_xll.ohTrigger(RecalcTrigger,Trigger6M)),NA())</f>
        <v>-2.2371095355788739E-3</v>
      </c>
      <c r="Q239" s="145">
        <f>IFERROR(_xll.qlIndexFixing(ONIndex1Y,I239,TRUE,_xll.ohTrigger(RecalcTrigger,Trigger1Y)),NA())</f>
        <v>-3.0857907701076215E-4</v>
      </c>
    </row>
    <row r="240" spans="2:17" x14ac:dyDescent="0.2">
      <c r="B240" s="39" t="s">
        <v>17</v>
      </c>
      <c r="D240" s="42">
        <f>_xll.qlCalendarAdvance(Calendar,$D239,B240,"f",FALSE)</f>
        <v>42888</v>
      </c>
      <c r="E240" s="139">
        <f>_xll.qlInterestRateIndexValueDate(IndexON,D240)</f>
        <v>42888</v>
      </c>
      <c r="F240" s="155">
        <f>IFERROR(_xll.qlIndexFixing(IndexON,D240,TRUE,_xll.ohTrigger(RecalcTrigger,TriggerON)),NA())</f>
        <v>-4.837379378397344E-3</v>
      </c>
      <c r="H240" s="42">
        <f>_xll.qlCalendarAdvance(Calendar,$H239,B240,"f",FALSE)</f>
        <v>42888</v>
      </c>
      <c r="I240" s="139">
        <f>_xll.qlInterestRateIndexValueDate(Index1M,$H240)</f>
        <v>42892</v>
      </c>
      <c r="J240" s="144">
        <f>IFERROR(_xll.qlIndexFixing(Index1M,$H240,TRUE,_xll.ohTrigger(RecalcTrigger,Trigger1M)),NA())</f>
        <v>-4.9688051581404657E-3</v>
      </c>
      <c r="K240" s="44">
        <f>IFERROR(_xll.qlIndexFixing(Index3M,H240,TRUE,_xll.ohTrigger(RecalcTrigger,Trigger3M)),NA())</f>
        <v>-3.6214645428645428E-3</v>
      </c>
      <c r="L240" s="44">
        <f>IFERROR(_xll.qlIndexFixing(Index6M,$H240,TRUE,_xll.ohTrigger(RecalcTrigger,Trigger6M)),NA())</f>
        <v>-2.2308310876815577E-3</v>
      </c>
      <c r="M240" s="145">
        <f>IFERROR(_xll.qlIndexFixing(Index1Y,$H240,TRUE,_xll.ohTrigger(RecalcTrigger,Trigger1Y)),NA())</f>
        <v>-7.4011994859158226E-4</v>
      </c>
      <c r="N240" s="144">
        <f>IFERROR(_xll.qlIndexFixing(ONIndex1M,I240,TRUE,_xll.ohTrigger(RecalcTrigger,Trigger1M)),NA())</f>
        <v>-4.9632580451541841E-3</v>
      </c>
      <c r="O240" s="44">
        <f>IFERROR(_xll.qlIndexFixing(ONIndex3M,I240,TRUE,_xll.ohTrigger(RecalcTrigger,Trigger3M)),NA())</f>
        <v>-3.5037070074839249E-3</v>
      </c>
      <c r="P240" s="44">
        <f>IFERROR(_xll.qlIndexFixing(ONIndex6M,I240,TRUE,_xll.ohTrigger(RecalcTrigger,Trigger6M)),NA())</f>
        <v>-2.2406885841563806E-3</v>
      </c>
      <c r="Q240" s="145">
        <f>IFERROR(_xll.qlIndexFixing(ONIndex1Y,I240,TRUE,_xll.ohTrigger(RecalcTrigger,Trigger1Y)),NA())</f>
        <v>-3.0188695835153823E-4</v>
      </c>
    </row>
    <row r="241" spans="2:17" x14ac:dyDescent="0.2">
      <c r="B241" s="39" t="s">
        <v>17</v>
      </c>
      <c r="D241" s="42">
        <f>_xll.qlCalendarAdvance(Calendar,$D240,B241,"f",FALSE)</f>
        <v>42891</v>
      </c>
      <c r="E241" s="139">
        <f>_xll.qlInterestRateIndexValueDate(IndexON,D241)</f>
        <v>42891</v>
      </c>
      <c r="F241" s="155">
        <f>IFERROR(_xll.qlIndexFixing(IndexON,D241,TRUE,_xll.ohTrigger(RecalcTrigger,TriggerON)),NA())</f>
        <v>-4.8420046480712742E-3</v>
      </c>
      <c r="H241" s="42">
        <f>_xll.qlCalendarAdvance(Calendar,$H240,B241,"f",FALSE)</f>
        <v>42891</v>
      </c>
      <c r="I241" s="139">
        <f>_xll.qlInterestRateIndexValueDate(Index1M,$H241)</f>
        <v>42893</v>
      </c>
      <c r="J241" s="144">
        <f>IFERROR(_xll.qlIndexFixing(Index1M,$H241,TRUE,_xll.ohTrigger(RecalcTrigger,Trigger1M)),NA())</f>
        <v>-4.9696937689853726E-3</v>
      </c>
      <c r="K241" s="44">
        <f>IFERROR(_xll.qlIndexFixing(Index3M,H241,TRUE,_xll.ohTrigger(RecalcTrigger,Trigger3M)),NA())</f>
        <v>-3.6229309807534883E-3</v>
      </c>
      <c r="L241" s="44">
        <f>IFERROR(_xll.qlIndexFixing(Index6M,$H241,TRUE,_xll.ohTrigger(RecalcTrigger,Trigger6M)),NA())</f>
        <v>-2.2316772014001002E-3</v>
      </c>
      <c r="M241" s="145">
        <f>IFERROR(_xll.qlIndexFixing(Index1Y,$H241,TRUE,_xll.ohTrigger(RecalcTrigger,Trigger1Y)),NA())</f>
        <v>-7.4021164179540659E-4</v>
      </c>
      <c r="N241" s="144">
        <f>IFERROR(_xll.qlIndexFixing(ONIndex1M,I241,TRUE,_xll.ohTrigger(RecalcTrigger,Trigger1M)),NA())</f>
        <v>-4.9628105603316541E-3</v>
      </c>
      <c r="O241" s="44">
        <f>IFERROR(_xll.qlIndexFixing(ONIndex3M,I241,TRUE,_xll.ohTrigger(RecalcTrigger,Trigger3M)),NA())</f>
        <v>-3.4980178484200763E-3</v>
      </c>
      <c r="P241" s="44">
        <f>IFERROR(_xll.qlIndexFixing(ONIndex6M,I241,TRUE,_xll.ohTrigger(RecalcTrigger,Trigger6M)),NA())</f>
        <v>-2.2472442298759887E-3</v>
      </c>
      <c r="Q241" s="145">
        <f>IFERROR(_xll.qlIndexFixing(ONIndex1Y,I241,TRUE,_xll.ohTrigger(RecalcTrigger,Trigger1Y)),NA())</f>
        <v>-2.8803761104256864E-4</v>
      </c>
    </row>
    <row r="242" spans="2:17" x14ac:dyDescent="0.2">
      <c r="B242" s="39" t="s">
        <v>17</v>
      </c>
      <c r="D242" s="42">
        <f>_xll.qlCalendarAdvance(Calendar,$D241,B242,"f",FALSE)</f>
        <v>42892</v>
      </c>
      <c r="E242" s="139">
        <f>_xll.qlInterestRateIndexValueDate(IndexON,D242)</f>
        <v>42892</v>
      </c>
      <c r="F242" s="155">
        <f>IFERROR(_xll.qlIndexFixing(IndexON,D242,TRUE,_xll.ohTrigger(RecalcTrigger,TriggerON)),NA())</f>
        <v>-4.8442993649278066E-3</v>
      </c>
      <c r="H242" s="42">
        <f>_xll.qlCalendarAdvance(Calendar,$H241,B242,"f",FALSE)</f>
        <v>42892</v>
      </c>
      <c r="I242" s="139">
        <f>_xll.qlInterestRateIndexValueDate(Index1M,$H242)</f>
        <v>42894</v>
      </c>
      <c r="J242" s="144">
        <f>IFERROR(_xll.qlIndexFixing(Index1M,$H242,TRUE,_xll.ohTrigger(RecalcTrigger,Trigger1M)),NA())</f>
        <v>-4.9721354042420174E-3</v>
      </c>
      <c r="K242" s="44">
        <f>IFERROR(_xll.qlIndexFixing(Index3M,H242,TRUE,_xll.ohTrigger(RecalcTrigger,Trigger3M)),NA())</f>
        <v>-3.6243982916367196E-3</v>
      </c>
      <c r="L242" s="44">
        <f>IFERROR(_xll.qlIndexFixing(Index6M,$H242,TRUE,_xll.ohTrigger(RecalcTrigger,Trigger6M)),NA())</f>
        <v>-2.2325371805738746E-3</v>
      </c>
      <c r="M242" s="145">
        <f>IFERROR(_xll.qlIndexFixing(Index1Y,$H242,TRUE,_xll.ohTrigger(RecalcTrigger,Trigger1Y)),NA())</f>
        <v>-7.4027712924079083E-4</v>
      </c>
      <c r="N242" s="144">
        <f>IFERROR(_xll.qlIndexFixing(ONIndex1M,I242,TRUE,_xll.ohTrigger(RecalcTrigger,Trigger1M)),NA())</f>
        <v>-4.9627686497899504E-3</v>
      </c>
      <c r="O242" s="44">
        <f>IFERROR(_xll.qlIndexFixing(ONIndex3M,I242,TRUE,_xll.ohTrigger(RecalcTrigger,Trigger3M)),NA())</f>
        <v>-3.4936867504198332E-3</v>
      </c>
      <c r="P242" s="44">
        <f>IFERROR(_xll.qlIndexFixing(ONIndex6M,I242,TRUE,_xll.ohTrigger(RecalcTrigger,Trigger6M)),NA())</f>
        <v>-2.2532282956255756E-3</v>
      </c>
      <c r="Q242" s="145">
        <f>IFERROR(_xll.qlIndexFixing(ONIndex1Y,I242,TRUE,_xll.ohTrigger(RecalcTrigger,Trigger1Y)),NA())</f>
        <v>-2.7371845654045046E-4</v>
      </c>
    </row>
    <row r="243" spans="2:17" x14ac:dyDescent="0.2">
      <c r="B243" s="39" t="s">
        <v>17</v>
      </c>
      <c r="D243" s="42">
        <f>_xll.qlCalendarAdvance(Calendar,$D242,B243,"f",FALSE)</f>
        <v>42893</v>
      </c>
      <c r="E243" s="139">
        <f>_xll.qlInterestRateIndexValueDate(IndexON,D243)</f>
        <v>42893</v>
      </c>
      <c r="F243" s="155">
        <f>IFERROR(_xll.qlIndexFixing(IndexON,D243,TRUE,_xll.ohTrigger(RecalcTrigger,TriggerON)),NA())</f>
        <v>-4.8465976527278798E-3</v>
      </c>
      <c r="H243" s="42">
        <f>_xll.qlCalendarAdvance(Calendar,$H242,B243,"f",FALSE)</f>
        <v>42893</v>
      </c>
      <c r="I243" s="139">
        <f>_xll.qlInterestRateIndexValueDate(Index1M,$H243)</f>
        <v>42895</v>
      </c>
      <c r="J243" s="144">
        <f>IFERROR(_xll.qlIndexFixing(Index1M,$H243,TRUE,_xll.ohTrigger(RecalcTrigger,Trigger1M)),NA())</f>
        <v>-4.9724903255330844E-3</v>
      </c>
      <c r="K243" s="44">
        <f>IFERROR(_xll.qlIndexFixing(Index3M,H243,TRUE,_xll.ohTrigger(RecalcTrigger,Trigger3M)),NA())</f>
        <v>-3.6259697316398192E-3</v>
      </c>
      <c r="L243" s="44">
        <f>IFERROR(_xll.qlIndexFixing(Index6M,$H243,TRUE,_xll.ohTrigger(RecalcTrigger,Trigger6M)),NA())</f>
        <v>-2.2352746604593545E-3</v>
      </c>
      <c r="M243" s="145">
        <f>IFERROR(_xll.qlIndexFixing(Index1Y,$H243,TRUE,_xll.ohTrigger(RecalcTrigger,Trigger1Y)),NA())</f>
        <v>-7.3789026821847656E-4</v>
      </c>
      <c r="N243" s="144">
        <f>IFERROR(_xll.qlIndexFixing(ONIndex1M,I243,TRUE,_xll.ohTrigger(RecalcTrigger,Trigger1M)),NA())</f>
        <v>-4.9628511745369863E-3</v>
      </c>
      <c r="O243" s="44">
        <f>IFERROR(_xll.qlIndexFixing(ONIndex3M,I243,TRUE,_xll.ohTrigger(RecalcTrigger,Trigger3M)),NA())</f>
        <v>-3.4921616788308185E-3</v>
      </c>
      <c r="P243" s="44">
        <f>IFERROR(_xll.qlIndexFixing(ONIndex6M,I243,TRUE,_xll.ohTrigger(RecalcTrigger,Trigger6M)),NA())</f>
        <v>-2.2559078898920504E-3</v>
      </c>
      <c r="Q243" s="145">
        <f>IFERROR(_xll.qlIndexFixing(ONIndex1Y,I243,TRUE,_xll.ohTrigger(RecalcTrigger,Trigger1Y)),NA())</f>
        <v>-2.6632093602430018E-4</v>
      </c>
    </row>
    <row r="244" spans="2:17" x14ac:dyDescent="0.2">
      <c r="B244" s="39" t="s">
        <v>17</v>
      </c>
      <c r="D244" s="42">
        <f>_xll.qlCalendarAdvance(Calendar,$D243,B244,"f",FALSE)</f>
        <v>42894</v>
      </c>
      <c r="E244" s="139">
        <f>_xll.qlInterestRateIndexValueDate(IndexON,D244)</f>
        <v>42894</v>
      </c>
      <c r="F244" s="155">
        <f>IFERROR(_xll.qlIndexFixing(IndexON,D244,TRUE,_xll.ohTrigger(RecalcTrigger,TriggerON)),NA())</f>
        <v>-4.8488774744193108E-3</v>
      </c>
      <c r="H244" s="42">
        <f>_xll.qlCalendarAdvance(Calendar,$H243,B244,"f",FALSE)</f>
        <v>42894</v>
      </c>
      <c r="I244" s="139">
        <f>_xll.qlInterestRateIndexValueDate(Index1M,$H244)</f>
        <v>42898</v>
      </c>
      <c r="J244" s="144">
        <f>IFERROR(_xll.qlIndexFixing(Index1M,$H244,TRUE,_xll.ohTrigger(RecalcTrigger,Trigger1M)),NA())</f>
        <v>-4.9753960643452722E-3</v>
      </c>
      <c r="K244" s="44">
        <f>IFERROR(_xll.qlIndexFixing(Index3M,H244,TRUE,_xll.ohTrigger(RecalcTrigger,Trigger3M)),NA())</f>
        <v>-3.6302550588131746E-3</v>
      </c>
      <c r="L244" s="44">
        <f>IFERROR(_xll.qlIndexFixing(Index6M,$H244,TRUE,_xll.ohTrigger(RecalcTrigger,Trigger6M)),NA())</f>
        <v>-2.2360923610120036E-3</v>
      </c>
      <c r="M244" s="145">
        <f>IFERROR(_xll.qlIndexFixing(Index1Y,$H244,TRUE,_xll.ohTrigger(RecalcTrigger,Trigger1Y)),NA())</f>
        <v>-7.4031848800334261E-4</v>
      </c>
      <c r="N244" s="144">
        <f>IFERROR(_xll.qlIndexFixing(ONIndex1M,I244,TRUE,_xll.ohTrigger(RecalcTrigger,Trigger1M)),NA())</f>
        <v>-4.9630183031279529E-3</v>
      </c>
      <c r="O244" s="44">
        <f>IFERROR(_xll.qlIndexFixing(ONIndex3M,I244,TRUE,_xll.ohTrigger(RecalcTrigger,Trigger3M)),NA())</f>
        <v>-3.4910385498410079E-3</v>
      </c>
      <c r="P244" s="44">
        <f>IFERROR(_xll.qlIndexFixing(ONIndex6M,I244,TRUE,_xll.ohTrigger(RecalcTrigger,Trigger6M)),NA())</f>
        <v>-2.2584008655179844E-3</v>
      </c>
      <c r="Q244" s="145">
        <f>IFERROR(_xll.qlIndexFixing(ONIndex1Y,I244,TRUE,_xll.ohTrigger(RecalcTrigger,Trigger1Y)),NA())</f>
        <v>-2.587791019870167E-4</v>
      </c>
    </row>
    <row r="245" spans="2:17" x14ac:dyDescent="0.2">
      <c r="B245" s="39" t="s">
        <v>17</v>
      </c>
      <c r="D245" s="42">
        <f>_xll.qlCalendarAdvance(Calendar,$D244,B245,"f",FALSE)</f>
        <v>42895</v>
      </c>
      <c r="E245" s="139">
        <f>_xll.qlInterestRateIndexValueDate(IndexON,D245)</f>
        <v>42895</v>
      </c>
      <c r="F245" s="155">
        <f>IFERROR(_xll.qlIndexFixing(IndexON,D245,TRUE,_xll.ohTrigger(RecalcTrigger,TriggerON)),NA())</f>
        <v>-4.8532910363618953E-3</v>
      </c>
      <c r="H245" s="42">
        <f>_xll.qlCalendarAdvance(Calendar,$H244,B245,"f",FALSE)</f>
        <v>42895</v>
      </c>
      <c r="I245" s="139">
        <f>_xll.qlInterestRateIndexValueDate(Index1M,$H245)</f>
        <v>42899</v>
      </c>
      <c r="J245" s="144">
        <f>IFERROR(_xll.qlIndexFixing(Index1M,$H245,TRUE,_xll.ohTrigger(RecalcTrigger,Trigger1M)),NA())</f>
        <v>-4.9767681655312757E-3</v>
      </c>
      <c r="K245" s="44">
        <f>IFERROR(_xll.qlIndexFixing(Index3M,H245,TRUE,_xll.ohTrigger(RecalcTrigger,Trigger3M)),NA())</f>
        <v>-3.6317106336738172E-3</v>
      </c>
      <c r="L245" s="44">
        <f>IFERROR(_xll.qlIndexFixing(Index6M,$H245,TRUE,_xll.ohTrigger(RecalcTrigger,Trigger6M)),NA())</f>
        <v>-2.2370040795786578E-3</v>
      </c>
      <c r="M245" s="145">
        <f>IFERROR(_xll.qlIndexFixing(Index1Y,$H245,TRUE,_xll.ohTrigger(RecalcTrigger,Trigger1Y)),NA())</f>
        <v>-7.4028416507133921E-4</v>
      </c>
      <c r="N245" s="144">
        <f>IFERROR(_xll.qlIndexFixing(ONIndex1M,I245,TRUE,_xll.ohTrigger(RecalcTrigger,Trigger1M)),NA())</f>
        <v>-4.9632713629810254E-3</v>
      </c>
      <c r="O245" s="44">
        <f>IFERROR(_xll.qlIndexFixing(ONIndex3M,I245,TRUE,_xll.ohTrigger(RecalcTrigger,Trigger3M)),NA())</f>
        <v>-3.4903223359927793E-3</v>
      </c>
      <c r="P245" s="44">
        <f>IFERROR(_xll.qlIndexFixing(ONIndex6M,I245,TRUE,_xll.ohTrigger(RecalcTrigger,Trigger6M)),NA())</f>
        <v>-2.2607049799772128E-3</v>
      </c>
      <c r="Q245" s="145">
        <f>IFERROR(_xll.qlIndexFixing(ONIndex1Y,I245,TRUE,_xll.ohTrigger(RecalcTrigger,Trigger1Y)),NA())</f>
        <v>-2.5109187701044533E-4</v>
      </c>
    </row>
    <row r="246" spans="2:17" x14ac:dyDescent="0.2">
      <c r="B246" s="39" t="s">
        <v>17</v>
      </c>
      <c r="D246" s="42">
        <f>_xll.qlCalendarAdvance(Calendar,$D245,B246,"f",FALSE)</f>
        <v>42898</v>
      </c>
      <c r="E246" s="139">
        <f>_xll.qlInterestRateIndexValueDate(IndexON,D246)</f>
        <v>42898</v>
      </c>
      <c r="F246" s="155">
        <f>IFERROR(_xll.qlIndexFixing(IndexON,D246,TRUE,_xll.ohTrigger(RecalcTrigger,TriggerON)),NA())</f>
        <v>-4.8577540574079592E-3</v>
      </c>
      <c r="H246" s="42">
        <f>_xll.qlCalendarAdvance(Calendar,$H245,B246,"f",FALSE)</f>
        <v>42898</v>
      </c>
      <c r="I246" s="139">
        <f>_xll.qlInterestRateIndexValueDate(Index1M,$H246)</f>
        <v>42900</v>
      </c>
      <c r="J246" s="144">
        <f>IFERROR(_xll.qlIndexFixing(Index1M,$H246,TRUE,_xll.ohTrigger(RecalcTrigger,Trigger1M)),NA())</f>
        <v>-4.9782105400324461E-3</v>
      </c>
      <c r="K246" s="44">
        <f>IFERROR(_xll.qlIndexFixing(Index3M,H246,TRUE,_xll.ohTrigger(RecalcTrigger,Trigger3M)),NA())</f>
        <v>-3.6331604841165635E-3</v>
      </c>
      <c r="L246" s="44">
        <f>IFERROR(_xll.qlIndexFixing(Index6M,$H246,TRUE,_xll.ohTrigger(RecalcTrigger,Trigger6M)),NA())</f>
        <v>-2.2379225926259182E-3</v>
      </c>
      <c r="M246" s="145">
        <f>IFERROR(_xll.qlIndexFixing(Index1Y,$H246,TRUE,_xll.ohTrigger(RecalcTrigger,Trigger1Y)),NA())</f>
        <v>-7.402362185415242E-4</v>
      </c>
      <c r="N246" s="144">
        <f>IFERROR(_xll.qlIndexFixing(ONIndex1M,I246,TRUE,_xll.ohTrigger(RecalcTrigger,Trigger1M)),NA())</f>
        <v>-4.9640021064067952E-3</v>
      </c>
      <c r="O246" s="44">
        <f>IFERROR(_xll.qlIndexFixing(ONIndex3M,I246,TRUE,_xll.ohTrigger(RecalcTrigger,Trigger3M)),NA())</f>
        <v>-3.4902373164014122E-3</v>
      </c>
      <c r="P246" s="44">
        <f>IFERROR(_xll.qlIndexFixing(ONIndex6M,I246,TRUE,_xll.ohTrigger(RecalcTrigger,Trigger6M)),NA())</f>
        <v>-2.2646582123053705E-3</v>
      </c>
      <c r="Q246" s="145">
        <f>IFERROR(_xll.qlIndexFixing(ONIndex1Y,I246,TRUE,_xll.ohTrigger(RecalcTrigger,Trigger1Y)),NA())</f>
        <v>-2.3522724815983054E-4</v>
      </c>
    </row>
    <row r="247" spans="2:17" x14ac:dyDescent="0.2">
      <c r="B247" s="39" t="s">
        <v>17</v>
      </c>
      <c r="D247" s="42">
        <f>_xll.qlCalendarAdvance(Calendar,$D246,B247,"f",FALSE)</f>
        <v>42899</v>
      </c>
      <c r="E247" s="139">
        <f>_xll.qlInterestRateIndexValueDate(IndexON,D247)</f>
        <v>42899</v>
      </c>
      <c r="F247" s="155">
        <f>IFERROR(_xll.qlIndexFixing(IndexON,D247,TRUE,_xll.ohTrigger(RecalcTrigger,TriggerON)),NA())</f>
        <v>-4.8599117762115895E-3</v>
      </c>
      <c r="H247" s="42">
        <f>_xll.qlCalendarAdvance(Calendar,$H246,B247,"f",FALSE)</f>
        <v>42899</v>
      </c>
      <c r="I247" s="139">
        <f>_xll.qlInterestRateIndexValueDate(Index1M,$H247)</f>
        <v>42901</v>
      </c>
      <c r="J247" s="144">
        <f>IFERROR(_xll.qlIndexFixing(Index1M,$H247,TRUE,_xll.ohTrigger(RecalcTrigger,Trigger1M)),NA())</f>
        <v>-4.9815795713578637E-3</v>
      </c>
      <c r="K247" s="44">
        <f>IFERROR(_xll.qlIndexFixing(Index3M,H247,TRUE,_xll.ohTrigger(RecalcTrigger,Trigger3M)),NA())</f>
        <v>-3.6346034320607372E-3</v>
      </c>
      <c r="L247" s="44">
        <f>IFERROR(_xll.qlIndexFixing(Index6M,$H247,TRUE,_xll.ohTrigger(RecalcTrigger,Trigger6M)),NA())</f>
        <v>-2.238846703749498E-3</v>
      </c>
      <c r="M247" s="145">
        <f>IFERROR(_xll.qlIndexFixing(Index1Y,$H247,TRUE,_xll.ohTrigger(RecalcTrigger,Trigger1Y)),NA())</f>
        <v>-7.4017679284045198E-4</v>
      </c>
      <c r="N247" s="144">
        <f>IFERROR(_xll.qlIndexFixing(ONIndex1M,I247,TRUE,_xll.ohTrigger(RecalcTrigger,Trigger1M)),NA())</f>
        <v>-4.9651694589414319E-3</v>
      </c>
      <c r="O247" s="44">
        <f>IFERROR(_xll.qlIndexFixing(ONIndex3M,I247,TRUE,_xll.ohTrigger(RecalcTrigger,Trigger3M)),NA())</f>
        <v>-3.4916260848216751E-3</v>
      </c>
      <c r="P247" s="44">
        <f>IFERROR(_xll.qlIndexFixing(ONIndex6M,I247,TRUE,_xll.ohTrigger(RecalcTrigger,Trigger6M)),NA())</f>
        <v>-2.2679879745046705E-3</v>
      </c>
      <c r="Q247" s="145">
        <f>IFERROR(_xll.qlIndexFixing(ONIndex1Y,I247,TRUE,_xll.ohTrigger(RecalcTrigger,Trigger1Y)),NA())</f>
        <v>-2.1886751311317454E-4</v>
      </c>
    </row>
    <row r="248" spans="2:17" x14ac:dyDescent="0.2">
      <c r="B248" s="39" t="s">
        <v>17</v>
      </c>
      <c r="D248" s="42">
        <f>_xll.qlCalendarAdvance(Calendar,$D247,B248,"f",FALSE)</f>
        <v>42900</v>
      </c>
      <c r="E248" s="139">
        <f>_xll.qlInterestRateIndexValueDate(IndexON,D248)</f>
        <v>42900</v>
      </c>
      <c r="F248" s="155">
        <f>IFERROR(_xll.qlIndexFixing(IndexON,D248,TRUE,_xll.ohTrigger(RecalcTrigger,TriggerON)),NA())</f>
        <v>-4.8620446240699167E-3</v>
      </c>
      <c r="H248" s="42">
        <f>_xll.qlCalendarAdvance(Calendar,$H247,B248,"f",FALSE)</f>
        <v>42900</v>
      </c>
      <c r="I248" s="139">
        <f>_xll.qlInterestRateIndexValueDate(Index1M,$H248)</f>
        <v>42902</v>
      </c>
      <c r="J248" s="144">
        <f>IFERROR(_xll.qlIndexFixing(Index1M,$H248,TRUE,_xll.ohTrigger(RecalcTrigger,Trigger1M)),NA())</f>
        <v>-4.9822388481776938E-3</v>
      </c>
      <c r="K248" s="44">
        <f>IFERROR(_xll.qlIndexFixing(Index3M,H248,TRUE,_xll.ohTrigger(RecalcTrigger,Trigger3M)),NA())</f>
        <v>-3.6356432774280511E-3</v>
      </c>
      <c r="L248" s="44">
        <f>IFERROR(_xll.qlIndexFixing(Index6M,$H248,TRUE,_xll.ohTrigger(RecalcTrigger,Trigger6M)),NA())</f>
        <v>-2.2418519420861543E-3</v>
      </c>
      <c r="M248" s="145">
        <f>IFERROR(_xll.qlIndexFixing(Index1Y,$H248,TRUE,_xll.ohTrigger(RecalcTrigger,Trigger1Y)),NA())</f>
        <v>-7.3722178779901074E-4</v>
      </c>
      <c r="N248" s="144">
        <f>IFERROR(_xll.qlIndexFixing(ONIndex1M,I248,TRUE,_xll.ohTrigger(RecalcTrigger,Trigger1M)),NA())</f>
        <v>-4.9658720831802228E-3</v>
      </c>
      <c r="O248" s="44">
        <f>IFERROR(_xll.qlIndexFixing(ONIndex3M,I248,TRUE,_xll.ohTrigger(RecalcTrigger,Trigger3M)),NA())</f>
        <v>-3.4930190363757774E-3</v>
      </c>
      <c r="P248" s="44">
        <f>IFERROR(_xll.qlIndexFixing(ONIndex6M,I248,TRUE,_xll.ohTrigger(RecalcTrigger,Trigger6M)),NA())</f>
        <v>-2.269314144558443E-3</v>
      </c>
      <c r="Q248" s="145">
        <f>IFERROR(_xll.qlIndexFixing(ONIndex1Y,I248,TRUE,_xll.ohTrigger(RecalcTrigger,Trigger1Y)),NA())</f>
        <v>-2.1043716781132815E-4</v>
      </c>
    </row>
    <row r="249" spans="2:17" x14ac:dyDescent="0.2">
      <c r="B249" s="39" t="s">
        <v>17</v>
      </c>
      <c r="D249" s="42">
        <f>_xll.qlCalendarAdvance(Calendar,$D248,B249,"f",FALSE)</f>
        <v>42901</v>
      </c>
      <c r="E249" s="139">
        <f>_xll.qlInterestRateIndexValueDate(IndexON,D249)</f>
        <v>42901</v>
      </c>
      <c r="F249" s="155">
        <f>IFERROR(_xll.qlIndexFixing(IndexON,D249,TRUE,_xll.ohTrigger(RecalcTrigger,TriggerON)),NA())</f>
        <v>-4.8641524506631839E-3</v>
      </c>
      <c r="H249" s="42">
        <f>_xll.qlCalendarAdvance(Calendar,$H248,B249,"f",FALSE)</f>
        <v>42901</v>
      </c>
      <c r="I249" s="139">
        <f>_xll.qlInterestRateIndexValueDate(Index1M,$H249)</f>
        <v>42905</v>
      </c>
      <c r="J249" s="144">
        <f>IFERROR(_xll.qlIndexFixing(Index1M,$H249,TRUE,_xll.ohTrigger(RecalcTrigger,Trigger1M)),NA())</f>
        <v>-4.9863677811736729E-3</v>
      </c>
      <c r="K249" s="44">
        <f>IFERROR(_xll.qlIndexFixing(Index3M,H249,TRUE,_xll.ohTrigger(RecalcTrigger,Trigger3M)),NA())</f>
        <v>-3.6402818522204721E-3</v>
      </c>
      <c r="L249" s="44">
        <f>IFERROR(_xll.qlIndexFixing(Index6M,$H249,TRUE,_xll.ohTrigger(RecalcTrigger,Trigger6M)),NA())</f>
        <v>-2.2425750217946105E-3</v>
      </c>
      <c r="M249" s="145">
        <f>IFERROR(_xll.qlIndexFixing(Index1Y,$H249,TRUE,_xll.ohTrigger(RecalcTrigger,Trigger1Y)),NA())</f>
        <v>-7.3986766087231874E-4</v>
      </c>
      <c r="N249" s="144">
        <f>IFERROR(_xll.qlIndexFixing(ONIndex1M,I249,TRUE,_xll.ohTrigger(RecalcTrigger,Trigger1M)),NA())</f>
        <v>-4.9666686023508433E-3</v>
      </c>
      <c r="O249" s="44">
        <f>IFERROR(_xll.qlIndexFixing(ONIndex3M,I249,TRUE,_xll.ohTrigger(RecalcTrigger,Trigger3M)),NA())</f>
        <v>-3.4948487391250893E-3</v>
      </c>
      <c r="P249" s="44">
        <f>IFERROR(_xll.qlIndexFixing(ONIndex6M,I249,TRUE,_xll.ohTrigger(RecalcTrigger,Trigger6M)),NA())</f>
        <v>-2.2704379978488731E-3</v>
      </c>
      <c r="Q249" s="145">
        <f>IFERROR(_xll.qlIndexFixing(ONIndex1Y,I249,TRUE,_xll.ohTrigger(RecalcTrigger,Trigger1Y)),NA())</f>
        <v>-2.0185496542257653E-4</v>
      </c>
    </row>
    <row r="250" spans="2:17" x14ac:dyDescent="0.2">
      <c r="B250" s="39" t="s">
        <v>17</v>
      </c>
      <c r="D250" s="42">
        <f>_xll.qlCalendarAdvance(Calendar,$D249,B250,"f",FALSE)</f>
        <v>42902</v>
      </c>
      <c r="E250" s="139">
        <f>_xll.qlInterestRateIndexValueDate(IndexON,D250)</f>
        <v>42902</v>
      </c>
      <c r="F250" s="155">
        <f>IFERROR(_xll.qlIndexFixing(IndexON,D250,TRUE,_xll.ohTrigger(RecalcTrigger,TriggerON)),NA())</f>
        <v>-4.8682181153214543E-3</v>
      </c>
      <c r="H250" s="42">
        <f>_xll.qlCalendarAdvance(Calendar,$H249,B250,"f",FALSE)</f>
        <v>42902</v>
      </c>
      <c r="I250" s="139">
        <f>_xll.qlInterestRateIndexValueDate(Index1M,$H250)</f>
        <v>42906</v>
      </c>
      <c r="J250" s="144">
        <f>IFERROR(_xll.qlIndexFixing(Index1M,$H250,TRUE,_xll.ohTrigger(RecalcTrigger,Trigger1M)),NA())</f>
        <v>-4.9881659408761436E-3</v>
      </c>
      <c r="K250" s="44">
        <f>IFERROR(_xll.qlIndexFixing(Index3M,H250,TRUE,_xll.ohTrigger(RecalcTrigger,Trigger3M)),NA())</f>
        <v>-3.6416718314248166E-3</v>
      </c>
      <c r="L250" s="44">
        <f>IFERROR(_xll.qlIndexFixing(Index6M,$H250,TRUE,_xll.ohTrigger(RecalcTrigger,Trigger6M)),NA())</f>
        <v>-2.2435089981195241E-3</v>
      </c>
      <c r="M250" s="145">
        <f>IFERROR(_xll.qlIndexFixing(Index1Y,$H250,TRUE,_xll.ohTrigger(RecalcTrigger,Trigger1Y)),NA())</f>
        <v>-7.3978347973661267E-4</v>
      </c>
      <c r="N250" s="144">
        <f>IFERROR(_xll.qlIndexFixing(ONIndex1M,I250,TRUE,_xll.ohTrigger(RecalcTrigger,Trigger1M)),NA())</f>
        <v>-4.9675603431920123E-3</v>
      </c>
      <c r="O250" s="44">
        <f>IFERROR(_xll.qlIndexFixing(ONIndex3M,I250,TRUE,_xll.ohTrigger(RecalcTrigger,Trigger3M)),NA())</f>
        <v>-3.4971201656119888E-3</v>
      </c>
      <c r="P250" s="44">
        <f>IFERROR(_xll.qlIndexFixing(ONIndex6M,I250,TRUE,_xll.ohTrigger(RecalcTrigger,Trigger6M)),NA())</f>
        <v>-2.2713572920896041E-3</v>
      </c>
      <c r="Q250" s="145">
        <f>IFERROR(_xll.qlIndexFixing(ONIndex1Y,I250,TRUE,_xll.ohTrigger(RecalcTrigger,Trigger1Y)),NA())</f>
        <v>-1.9311982844882891E-4</v>
      </c>
    </row>
    <row r="251" spans="2:17" x14ac:dyDescent="0.2">
      <c r="B251" s="39" t="s">
        <v>17</v>
      </c>
      <c r="D251" s="42">
        <f>_xll.qlCalendarAdvance(Calendar,$D250,B251,"f",FALSE)</f>
        <v>42905</v>
      </c>
      <c r="E251" s="139">
        <f>_xll.qlInterestRateIndexValueDate(IndexON,D251)</f>
        <v>42905</v>
      </c>
      <c r="F251" s="155">
        <f>IFERROR(_xll.qlIndexFixing(IndexON,D251,TRUE,_xll.ohTrigger(RecalcTrigger,TriggerON)),NA())</f>
        <v>-4.8723305412678997E-3</v>
      </c>
      <c r="H251" s="42">
        <f>_xll.qlCalendarAdvance(Calendar,$H250,B251,"f",FALSE)</f>
        <v>42905</v>
      </c>
      <c r="I251" s="139">
        <f>_xll.qlInterestRateIndexValueDate(Index1M,$H251)</f>
        <v>42907</v>
      </c>
      <c r="J251" s="144">
        <f>IFERROR(_xll.qlIndexFixing(Index1M,$H251,TRUE,_xll.ohTrigger(RecalcTrigger,Trigger1M)),NA())</f>
        <v>-4.9900120116430635E-3</v>
      </c>
      <c r="K251" s="44">
        <f>IFERROR(_xll.qlIndexFixing(Index3M,H251,TRUE,_xll.ohTrigger(RecalcTrigger,Trigger3M)),NA())</f>
        <v>-3.643047368614186E-3</v>
      </c>
      <c r="L251" s="44">
        <f>IFERROR(_xll.qlIndexFixing(Index6M,$H251,TRUE,_xll.ohTrigger(RecalcTrigger,Trigger6M)),NA())</f>
        <v>-2.2444412866310512E-3</v>
      </c>
      <c r="M251" s="145">
        <f>IFERROR(_xll.qlIndexFixing(Index1Y,$H251,TRUE,_xll.ohTrigger(RecalcTrigger,Trigger1Y)),NA())</f>
        <v>-7.3970097040705228E-4</v>
      </c>
      <c r="N251" s="144">
        <f>IFERROR(_xll.qlIndexFixing(ONIndex1M,I251,TRUE,_xll.ohTrigger(RecalcTrigger,Trigger1M)),NA())</f>
        <v>-4.9695992634912756E-3</v>
      </c>
      <c r="O251" s="44">
        <f>IFERROR(_xll.qlIndexFixing(ONIndex3M,I251,TRUE,_xll.ohTrigger(RecalcTrigger,Trigger3M)),NA())</f>
        <v>-3.503126205184337E-3</v>
      </c>
      <c r="P251" s="44">
        <f>IFERROR(_xll.qlIndexFixing(ONIndex6M,I251,TRUE,_xll.ohTrigger(RecalcTrigger,Trigger6M)),NA())</f>
        <v>-2.2724884583569249E-3</v>
      </c>
      <c r="Q251" s="145">
        <f>IFERROR(_xll.qlIndexFixing(ONIndex1Y,I251,TRUE,_xll.ohTrigger(RecalcTrigger,Trigger1Y)),NA())</f>
        <v>-1.7513429837023864E-4</v>
      </c>
    </row>
    <row r="252" spans="2:17" x14ac:dyDescent="0.2">
      <c r="B252" s="39" t="s">
        <v>17</v>
      </c>
      <c r="D252" s="42">
        <f>_xll.qlCalendarAdvance(Calendar,$D251,B252,"f",FALSE)</f>
        <v>42906</v>
      </c>
      <c r="E252" s="139">
        <f>_xll.qlInterestRateIndexValueDate(IndexON,D252)</f>
        <v>42906</v>
      </c>
      <c r="F252" s="155">
        <f>IFERROR(_xll.qlIndexFixing(IndexON,D252,TRUE,_xll.ohTrigger(RecalcTrigger,TriggerON)),NA())</f>
        <v>-4.8743110091375996E-3</v>
      </c>
      <c r="H252" s="42">
        <f>_xll.qlCalendarAdvance(Calendar,$H251,B252,"f",FALSE)</f>
        <v>42906</v>
      </c>
      <c r="I252" s="139">
        <f>_xll.qlInterestRateIndexValueDate(Index1M,$H252)</f>
        <v>42908</v>
      </c>
      <c r="J252" s="144">
        <f>IFERROR(_xll.qlIndexFixing(Index1M,$H252,TRUE,_xll.ohTrigger(RecalcTrigger,Trigger1M)),NA())</f>
        <v>-4.9939380249908183E-3</v>
      </c>
      <c r="K252" s="44">
        <f>IFERROR(_xll.qlIndexFixing(Index3M,H252,TRUE,_xll.ohTrigger(RecalcTrigger,Trigger3M)),NA())</f>
        <v>-3.6444071286943712E-3</v>
      </c>
      <c r="L252" s="44">
        <f>IFERROR(_xll.qlIndexFixing(Index6M,$H252,TRUE,_xll.ohTrigger(RecalcTrigger,Trigger6M)),NA())</f>
        <v>-2.2453706551052513E-3</v>
      </c>
      <c r="M252" s="145">
        <f>IFERROR(_xll.qlIndexFixing(Index1Y,$H252,TRUE,_xll.ohTrigger(RecalcTrigger,Trigger1Y)),NA())</f>
        <v>-7.3962237211786007E-4</v>
      </c>
      <c r="N252" s="144">
        <f>IFERROR(_xll.qlIndexFixing(ONIndex1M,I252,TRUE,_xll.ohTrigger(RecalcTrigger,Trigger1M)),NA())</f>
        <v>-4.9721060708263209E-3</v>
      </c>
      <c r="O252" s="44">
        <f>IFERROR(_xll.qlIndexFixing(ONIndex3M,I252,TRUE,_xll.ohTrigger(RecalcTrigger,Trigger3M)),NA())</f>
        <v>-3.510722562061197E-3</v>
      </c>
      <c r="P252" s="44">
        <f>IFERROR(_xll.qlIndexFixing(ONIndex6M,I252,TRUE,_xll.ohTrigger(RecalcTrigger,Trigger6M)),NA())</f>
        <v>-2.2729440252344801E-3</v>
      </c>
      <c r="Q252" s="145">
        <f>IFERROR(_xll.qlIndexFixing(ONIndex1Y,I252,TRUE,_xll.ohTrigger(RecalcTrigger,Trigger1Y)),NA())</f>
        <v>-1.5662837950625175E-4</v>
      </c>
    </row>
    <row r="253" spans="2:17" x14ac:dyDescent="0.2">
      <c r="B253" s="39" t="s">
        <v>17</v>
      </c>
      <c r="D253" s="42">
        <f>_xll.qlCalendarAdvance(Calendar,$D252,B253,"f",FALSE)</f>
        <v>42907</v>
      </c>
      <c r="E253" s="139">
        <f>_xll.qlInterestRateIndexValueDate(IndexON,D253)</f>
        <v>42907</v>
      </c>
      <c r="F253" s="155">
        <f>IFERROR(_xll.qlIndexFixing(IndexON,D253,TRUE,_xll.ohTrigger(RecalcTrigger,TriggerON)),NA())</f>
        <v>-4.8762655547029965E-3</v>
      </c>
      <c r="H253" s="42">
        <f>_xll.qlCalendarAdvance(Calendar,$H252,B253,"f",FALSE)</f>
        <v>42907</v>
      </c>
      <c r="I253" s="139">
        <f>_xll.qlInterestRateIndexValueDate(Index1M,$H253)</f>
        <v>42909</v>
      </c>
      <c r="J253" s="144">
        <f>IFERROR(_xll.qlIndexFixing(Index1M,$H253,TRUE,_xll.ohTrigger(RecalcTrigger,Trigger1M)),NA())</f>
        <v>-4.9948578408903948E-3</v>
      </c>
      <c r="K253" s="44">
        <f>IFERROR(_xll.qlIndexFixing(Index3M,H253,TRUE,_xll.ohTrigger(RecalcTrigger,Trigger3M)),NA())</f>
        <v>-3.6451815379099218E-3</v>
      </c>
      <c r="L253" s="44">
        <f>IFERROR(_xll.qlIndexFixing(Index6M,$H253,TRUE,_xll.ohTrigger(RecalcTrigger,Trigger6M)),NA())</f>
        <v>-2.2503593484909561E-3</v>
      </c>
      <c r="M253" s="145">
        <f>IFERROR(_xll.qlIndexFixing(Index1Y,$H253,TRUE,_xll.ohTrigger(RecalcTrigger,Trigger1Y)),NA())</f>
        <v>-7.3638163707225653E-4</v>
      </c>
      <c r="N253" s="144">
        <f>IFERROR(_xll.qlIndexFixing(ONIndex1M,I253,TRUE,_xll.ohTrigger(RecalcTrigger,Trigger1M)),NA())</f>
        <v>-4.9734938300138865E-3</v>
      </c>
      <c r="O253" s="44">
        <f>IFERROR(_xll.qlIndexFixing(ONIndex3M,I253,TRUE,_xll.ohTrigger(RecalcTrigger,Trigger3M)),NA())</f>
        <v>-3.5152771969304553E-3</v>
      </c>
      <c r="P253" s="44">
        <f>IFERROR(_xll.qlIndexFixing(ONIndex6M,I253,TRUE,_xll.ohTrigger(RecalcTrigger,Trigger6M)),NA())</f>
        <v>-2.2728068847754912E-3</v>
      </c>
      <c r="Q253" s="145">
        <f>IFERROR(_xll.qlIndexFixing(ONIndex1Y,I253,TRUE,_xll.ohTrigger(RecalcTrigger,Trigger1Y)),NA())</f>
        <v>-1.4711240377884849E-4</v>
      </c>
    </row>
    <row r="254" spans="2:17" x14ac:dyDescent="0.2">
      <c r="B254" s="39" t="s">
        <v>17</v>
      </c>
      <c r="D254" s="42">
        <f>_xll.qlCalendarAdvance(Calendar,$D253,B254,"f",FALSE)</f>
        <v>42908</v>
      </c>
      <c r="E254" s="139">
        <f>_xll.qlInterestRateIndexValueDate(IndexON,D254)</f>
        <v>42908</v>
      </c>
      <c r="F254" s="155">
        <f>IFERROR(_xll.qlIndexFixing(IndexON,D254,TRUE,_xll.ohTrigger(RecalcTrigger,TriggerON)),NA())</f>
        <v>-4.8781940278841418E-3</v>
      </c>
      <c r="H254" s="42">
        <f>_xll.qlCalendarAdvance(Calendar,$H253,B254,"f",FALSE)</f>
        <v>42908</v>
      </c>
      <c r="I254" s="139">
        <f>_xll.qlInterestRateIndexValueDate(Index1M,$H254)</f>
        <v>42912</v>
      </c>
      <c r="J254" s="144">
        <f>IFERROR(_xll.qlIndexFixing(Index1M,$H254,TRUE,_xll.ohTrigger(RecalcTrigger,Trigger1M)),NA())</f>
        <v>-4.9998415199050683E-3</v>
      </c>
      <c r="K254" s="44">
        <f>IFERROR(_xll.qlIndexFixing(Index3M,H254,TRUE,_xll.ohTrigger(RecalcTrigger,Trigger3M)),NA())</f>
        <v>-3.6496609109310206E-3</v>
      </c>
      <c r="L254" s="44">
        <f>IFERROR(_xll.qlIndexFixing(Index6M,$H254,TRUE,_xll.ohTrigger(RecalcTrigger,Trigger6M)),NA())</f>
        <v>-2.2500411577245894E-3</v>
      </c>
      <c r="M254" s="145">
        <f>IFERROR(_xll.qlIndexFixing(Index1Y,$H254,TRUE,_xll.ohTrigger(RecalcTrigger,Trigger1Y)),NA())</f>
        <v>-7.3939234808757099E-4</v>
      </c>
      <c r="N254" s="144">
        <f>IFERROR(_xll.qlIndexFixing(ONIndex1M,I254,TRUE,_xll.ohTrigger(RecalcTrigger,Trigger1M)),NA())</f>
        <v>-4.9749847745417242E-3</v>
      </c>
      <c r="O254" s="44">
        <f>IFERROR(_xll.qlIndexFixing(ONIndex3M,I254,TRUE,_xll.ohTrigger(RecalcTrigger,Trigger3M)),NA())</f>
        <v>-3.5203033915909288E-3</v>
      </c>
      <c r="P254" s="44">
        <f>IFERROR(_xll.qlIndexFixing(ONIndex6M,I254,TRUE,_xll.ohTrigger(RecalcTrigger,Trigger6M)),NA())</f>
        <v>-2.2724517296701663E-3</v>
      </c>
      <c r="Q254" s="145">
        <f>IFERROR(_xll.qlIndexFixing(ONIndex1Y,I254,TRUE,_xll.ohTrigger(RecalcTrigger,Trigger1Y)),NA())</f>
        <v>-1.3743702723889584E-4</v>
      </c>
    </row>
    <row r="255" spans="2:17" x14ac:dyDescent="0.2">
      <c r="B255" s="39" t="s">
        <v>17</v>
      </c>
      <c r="D255" s="42">
        <f>_xll.qlCalendarAdvance(Calendar,$D254,B255,"f",FALSE)</f>
        <v>42909</v>
      </c>
      <c r="E255" s="139">
        <f>_xll.qlInterestRateIndexValueDate(IndexON,D255)</f>
        <v>42909</v>
      </c>
      <c r="F255" s="155">
        <f>IFERROR(_xll.qlIndexFixing(IndexON,D255,TRUE,_xll.ohTrigger(RecalcTrigger,TriggerON)),NA())</f>
        <v>-4.8818971113373522E-3</v>
      </c>
      <c r="H255" s="42">
        <f>_xll.qlCalendarAdvance(Calendar,$H254,B255,"f",FALSE)</f>
        <v>42909</v>
      </c>
      <c r="I255" s="139">
        <f>_xll.qlInterestRateIndexValueDate(Index1M,$H255)</f>
        <v>42913</v>
      </c>
      <c r="J255" s="144">
        <f>IFERROR(_xll.qlIndexFixing(Index1M,$H255,TRUE,_xll.ohTrigger(RecalcTrigger,Trigger1M)),NA())</f>
        <v>-5.0019027341217104E-3</v>
      </c>
      <c r="K255" s="44">
        <f>IFERROR(_xll.qlIndexFixing(Index3M,H255,TRUE,_xll.ohTrigger(RecalcTrigger,Trigger3M)),NA())</f>
        <v>-3.6509209739514674E-3</v>
      </c>
      <c r="L255" s="44">
        <f>IFERROR(_xll.qlIndexFixing(Index6M,$H255,TRUE,_xll.ohTrigger(RecalcTrigger,Trigger6M)),NA())</f>
        <v>-2.2499302109026554E-3</v>
      </c>
      <c r="M255" s="145">
        <f>IFERROR(_xll.qlIndexFixing(Index1Y,$H255,TRUE,_xll.ohTrigger(RecalcTrigger,Trigger1Y)),NA())</f>
        <v>-7.3936736755190362E-4</v>
      </c>
      <c r="N255" s="144">
        <f>IFERROR(_xll.qlIndexFixing(ONIndex1M,I255,TRUE,_xll.ohTrigger(RecalcTrigger,Trigger1M)),NA())</f>
        <v>-4.9765802316681373E-3</v>
      </c>
      <c r="O255" s="44">
        <f>IFERROR(_xll.qlIndexFixing(ONIndex3M,I255,TRUE,_xll.ohTrigger(RecalcTrigger,Trigger3M)),NA())</f>
        <v>-3.5258061184650913E-3</v>
      </c>
      <c r="P255" s="44">
        <f>IFERROR(_xll.qlIndexFixing(ONIndex6M,I255,TRUE,_xll.ohTrigger(RecalcTrigger,Trigger6M)),NA())</f>
        <v>-2.2718763173523726E-3</v>
      </c>
      <c r="Q255" s="145">
        <f>IFERROR(_xll.qlIndexFixing(ONIndex1Y,I255,TRUE,_xll.ohTrigger(RecalcTrigger,Trigger1Y)),NA())</f>
        <v>-1.2760117238830304E-4</v>
      </c>
    </row>
    <row r="256" spans="2:17" x14ac:dyDescent="0.2">
      <c r="B256" s="39" t="s">
        <v>17</v>
      </c>
      <c r="D256" s="42">
        <f>_xll.qlCalendarAdvance(Calendar,$D255,B256,"f",FALSE)</f>
        <v>42912</v>
      </c>
      <c r="E256" s="139">
        <f>_xll.qlInterestRateIndexValueDate(IndexON,D256)</f>
        <v>42912</v>
      </c>
      <c r="F256" s="155">
        <f>IFERROR(_xll.qlIndexFixing(IndexON,D256,TRUE,_xll.ohTrigger(RecalcTrigger,TriggerON)),NA())</f>
        <v>-4.8856441931688366E-3</v>
      </c>
      <c r="H256" s="42">
        <f>_xll.qlCalendarAdvance(Calendar,$H255,B256,"f",FALSE)</f>
        <v>42912</v>
      </c>
      <c r="I256" s="139">
        <f>_xll.qlInterestRateIndexValueDate(Index1M,$H256)</f>
        <v>42914</v>
      </c>
      <c r="J256" s="144">
        <f>IFERROR(_xll.qlIndexFixing(Index1M,$H256,TRUE,_xll.ohTrigger(RecalcTrigger,Trigger1M)),NA())</f>
        <v>-5.0039873410780977E-3</v>
      </c>
      <c r="K256" s="44">
        <f>IFERROR(_xll.qlIndexFixing(Index3M,H256,TRUE,_xll.ohTrigger(RecalcTrigger,Trigger3M)),NA())</f>
        <v>-3.6521567782421068E-3</v>
      </c>
      <c r="L256" s="44">
        <f>IFERROR(_xll.qlIndexFixing(Index6M,$H256,TRUE,_xll.ohTrigger(RecalcTrigger,Trigger6M)),NA())</f>
        <v>-2.2508158959082102E-3</v>
      </c>
      <c r="M256" s="145">
        <f>IFERROR(_xll.qlIndexFixing(Index1Y,$H256,TRUE,_xll.ohTrigger(RecalcTrigger,Trigger1Y)),NA())</f>
        <v>-7.3936001788264686E-4</v>
      </c>
      <c r="N256" s="144">
        <f>IFERROR(_xll.qlIndexFixing(ONIndex1M,I256,TRUE,_xll.ohTrigger(RecalcTrigger,Trigger1M)),NA())</f>
        <v>-4.9800572645564145E-3</v>
      </c>
      <c r="O256" s="44">
        <f>IFERROR(_xll.qlIndexFixing(ONIndex3M,I256,TRUE,_xll.ohTrigger(RecalcTrigger,Trigger3M)),NA())</f>
        <v>-3.5383900975105576E-3</v>
      </c>
      <c r="P256" s="44">
        <f>IFERROR(_xll.qlIndexFixing(ONIndex6M,I256,TRUE,_xll.ohTrigger(RecalcTrigger,Trigger6M)),NA())</f>
        <v>-2.2699657756941605E-3</v>
      </c>
      <c r="Q256" s="145">
        <f>IFERROR(_xll.qlIndexFixing(ONIndex1Y,I256,TRUE,_xll.ohTrigger(RecalcTrigger,Trigger1Y)),NA())</f>
        <v>-1.0738911422780717E-4</v>
      </c>
    </row>
    <row r="257" spans="2:17" x14ac:dyDescent="0.2">
      <c r="B257" s="39" t="s">
        <v>17</v>
      </c>
      <c r="D257" s="42">
        <f>_xll.qlCalendarAdvance(Calendar,$D256,B257,"f",FALSE)</f>
        <v>42913</v>
      </c>
      <c r="E257" s="139">
        <f>_xll.qlInterestRateIndexValueDate(IndexON,D257)</f>
        <v>42913</v>
      </c>
      <c r="F257" s="155">
        <f>IFERROR(_xll.qlIndexFixing(IndexON,D257,TRUE,_xll.ohTrigger(RecalcTrigger,TriggerON)),NA())</f>
        <v>-4.8874400517107119E-3</v>
      </c>
      <c r="H257" s="42">
        <f>_xll.qlCalendarAdvance(Calendar,$H256,B257,"f",FALSE)</f>
        <v>42913</v>
      </c>
      <c r="I257" s="139">
        <f>_xll.qlInterestRateIndexValueDate(Index1M,$H257)</f>
        <v>42915</v>
      </c>
      <c r="J257" s="144">
        <f>IFERROR(_xll.qlIndexFixing(Index1M,$H257,TRUE,_xll.ohTrigger(RecalcTrigger,Trigger1M)),NA())</f>
        <v>-5.0081553717407079E-3</v>
      </c>
      <c r="K257" s="44">
        <f>IFERROR(_xll.qlIndexFixing(Index3M,H257,TRUE,_xll.ohTrigger(RecalcTrigger,Trigger3M)),NA())</f>
        <v>-3.6533668316886805E-3</v>
      </c>
      <c r="L257" s="44">
        <f>IFERROR(_xll.qlIndexFixing(Index6M,$H257,TRUE,_xll.ohTrigger(RecalcTrigger,Trigger6M)),NA())</f>
        <v>-2.2516898920363578E-3</v>
      </c>
      <c r="M257" s="145">
        <f>IFERROR(_xll.qlIndexFixing(Index1Y,$H257,TRUE,_xll.ohTrigger(RecalcTrigger,Trigger1Y)),NA())</f>
        <v>-7.3937263311928299E-4</v>
      </c>
      <c r="N257" s="144">
        <f>IFERROR(_xll.qlIndexFixing(ONIndex1M,I257,TRUE,_xll.ohTrigger(RecalcTrigger,Trigger1M)),NA())</f>
        <v>-4.9840337316853223E-3</v>
      </c>
      <c r="O257" s="44">
        <f>IFERROR(_xll.qlIndexFixing(ONIndex3M,I257,TRUE,_xll.ohTrigger(RecalcTrigger,Trigger3M)),NA())</f>
        <v>-3.5526818016240469E-3</v>
      </c>
      <c r="P257" s="44">
        <f>IFERROR(_xll.qlIndexFixing(ONIndex6M,I257,TRUE,_xll.ohTrigger(RecalcTrigger,Trigger6M)),NA())</f>
        <v>-2.26732724411427E-3</v>
      </c>
      <c r="Q257" s="145">
        <f>IFERROR(_xll.qlIndexFixing(ONIndex1Y,I257,TRUE,_xll.ohTrigger(RecalcTrigger,Trigger1Y)),NA())</f>
        <v>-8.663141528142404E-5</v>
      </c>
    </row>
    <row r="258" spans="2:17" x14ac:dyDescent="0.2">
      <c r="B258" s="39" t="s">
        <v>17</v>
      </c>
      <c r="D258" s="42">
        <f>_xll.qlCalendarAdvance(Calendar,$D257,B258,"f",FALSE)</f>
        <v>42914</v>
      </c>
      <c r="E258" s="139">
        <f>_xll.qlInterestRateIndexValueDate(IndexON,D258)</f>
        <v>42914</v>
      </c>
      <c r="F258" s="155">
        <f>IFERROR(_xll.qlIndexFixing(IndexON,D258,TRUE,_xll.ohTrigger(RecalcTrigger,TriggerON)),NA())</f>
        <v>-4.8892089368290925E-3</v>
      </c>
      <c r="H258" s="42">
        <f>_xll.qlCalendarAdvance(Calendar,$H257,B258,"f",FALSE)</f>
        <v>42914</v>
      </c>
      <c r="I258" s="139">
        <f>_xll.qlInterestRateIndexValueDate(Index1M,$H258)</f>
        <v>42916</v>
      </c>
      <c r="J258" s="144">
        <f>IFERROR(_xll.qlIndexFixing(Index1M,$H258,TRUE,_xll.ohTrigger(RecalcTrigger,Trigger1M)),NA())</f>
        <v>-5.0092431715925163E-3</v>
      </c>
      <c r="K258" s="44">
        <f>IFERROR(_xll.qlIndexFixing(Index3M,H258,TRUE,_xll.ohTrigger(RecalcTrigger,Trigger3M)),NA())</f>
        <v>-3.6548043925782531E-3</v>
      </c>
      <c r="L258" s="44">
        <f>IFERROR(_xll.qlIndexFixing(Index6M,$H258,TRUE,_xll.ohTrigger(RecalcTrigger,Trigger6M)),NA())</f>
        <v>-2.2515931868927687E-3</v>
      </c>
      <c r="M258" s="145">
        <f>IFERROR(_xll.qlIndexFixing(Index1Y,$H258,TRUE,_xll.ohTrigger(RecalcTrigger,Trigger1Y)),NA())</f>
        <v>-7.4105358661019215E-4</v>
      </c>
      <c r="N258" s="144">
        <f>IFERROR(_xll.qlIndexFixing(ONIndex1M,I258,TRUE,_xll.ohTrigger(RecalcTrigger,Trigger1M)),NA())</f>
        <v>-4.9861716605992257E-3</v>
      </c>
      <c r="O258" s="44">
        <f>IFERROR(_xll.qlIndexFixing(ONIndex3M,I258,TRUE,_xll.ohTrigger(RecalcTrigger,Trigger3M)),NA())</f>
        <v>-3.5606417795008838E-3</v>
      </c>
      <c r="P258" s="44">
        <f>IFERROR(_xll.qlIndexFixing(ONIndex6M,I258,TRUE,_xll.ohTrigger(RecalcTrigger,Trigger6M)),NA())</f>
        <v>-2.2656169069623644E-3</v>
      </c>
      <c r="Q258" s="145">
        <f>IFERROR(_xll.qlIndexFixing(ONIndex1Y,I258,TRUE,_xll.ohTrigger(RecalcTrigger,Trigger1Y)),NA())</f>
        <v>-7.5977003128890885E-5</v>
      </c>
    </row>
    <row r="259" spans="2:17" x14ac:dyDescent="0.2">
      <c r="B259" s="39" t="s">
        <v>17</v>
      </c>
      <c r="D259" s="42">
        <f>_xll.qlCalendarAdvance(Calendar,$D258,B259,"f",FALSE)</f>
        <v>42915</v>
      </c>
      <c r="E259" s="139">
        <f>_xll.qlInterestRateIndexValueDate(IndexON,D259)</f>
        <v>42915</v>
      </c>
      <c r="F259" s="155">
        <f>IFERROR(_xll.qlIndexFixing(IndexON,D259,TRUE,_xll.ohTrigger(RecalcTrigger,TriggerON)),NA())</f>
        <v>-4.8909506983640938E-3</v>
      </c>
      <c r="H259" s="42">
        <f>_xll.qlCalendarAdvance(Calendar,$H258,B259,"f",FALSE)</f>
        <v>42915</v>
      </c>
      <c r="I259" s="139">
        <f>_xll.qlInterestRateIndexValueDate(Index1M,$H259)</f>
        <v>42919</v>
      </c>
      <c r="J259" s="144">
        <f>IFERROR(_xll.qlIndexFixing(Index1M,$H259,TRUE,_xll.ohTrigger(RecalcTrigger,Trigger1M)),NA())</f>
        <v>-5.0156536939532032E-3</v>
      </c>
      <c r="K259" s="44">
        <f>IFERROR(_xll.qlIndexFixing(Index3M,H259,TRUE,_xll.ohTrigger(RecalcTrigger,Trigger3M)),NA())</f>
        <v>-3.6579189096932188E-3</v>
      </c>
      <c r="L259" s="44">
        <f>IFERROR(_xll.qlIndexFixing(Index6M,$H259,TRUE,_xll.ohTrigger(RecalcTrigger,Trigger6M)),NA())</f>
        <v>-2.2384949803734146E-3</v>
      </c>
      <c r="M259" s="145">
        <f>IFERROR(_xll.qlIndexFixing(Index1Y,$H259,TRUE,_xll.ohTrigger(RecalcTrigger,Trigger1Y)),NA())</f>
        <v>-7.3966989787204146E-4</v>
      </c>
      <c r="N259" s="144">
        <f>IFERROR(_xll.qlIndexFixing(ONIndex1M,I259,TRUE,_xll.ohTrigger(RecalcTrigger,Trigger1M)),NA())</f>
        <v>-4.9884019263712887E-3</v>
      </c>
      <c r="O259" s="44">
        <f>IFERROR(_xll.qlIndexFixing(ONIndex3M,I259,TRUE,_xll.ohTrigger(RecalcTrigger,Trigger3M)),NA())</f>
        <v>-3.5689880408229513E-3</v>
      </c>
      <c r="P259" s="44">
        <f>IFERROR(_xll.qlIndexFixing(ONIndex6M,I259,TRUE,_xll.ohTrigger(RecalcTrigger,Trigger6M)),NA())</f>
        <v>-2.2636925813435127E-3</v>
      </c>
      <c r="Q259" s="145">
        <f>IFERROR(_xll.qlIndexFixing(ONIndex1Y,I259,TRUE,_xll.ohTrigger(RecalcTrigger,Trigger1Y)),NA())</f>
        <v>-6.5461885432327449E-5</v>
      </c>
    </row>
    <row r="260" spans="2:17" x14ac:dyDescent="0.2">
      <c r="B260" s="39" t="s">
        <v>17</v>
      </c>
      <c r="D260" s="42">
        <f>_xll.qlCalendarAdvance(Calendar,$D259,B260,"f",FALSE)</f>
        <v>42916</v>
      </c>
      <c r="E260" s="139">
        <f>_xll.qlInterestRateIndexValueDate(IndexON,D260)</f>
        <v>42916</v>
      </c>
      <c r="F260" s="155">
        <f>IFERROR(_xll.qlIndexFixing(IndexON,D260,TRUE,_xll.ohTrigger(RecalcTrigger,TriggerON)),NA())</f>
        <v>-4.8942765184101233E-3</v>
      </c>
      <c r="H260" s="42">
        <f>_xll.qlCalendarAdvance(Calendar,$H259,B260,"f",FALSE)</f>
        <v>42916</v>
      </c>
      <c r="I260" s="139">
        <f>_xll.qlInterestRateIndexValueDate(Index1M,$H260)</f>
        <v>42920</v>
      </c>
      <c r="J260" s="144">
        <f>IFERROR(_xll.qlIndexFixing(Index1M,$H260,TRUE,_xll.ohTrigger(RecalcTrigger,Trigger1M)),NA())</f>
        <v>-5.0177963671133924E-3</v>
      </c>
      <c r="K260" s="44">
        <f>IFERROR(_xll.qlIndexFixing(Index3M,H260,TRUE,_xll.ohTrigger(RecalcTrigger,Trigger3M)),NA())</f>
        <v>-3.6589770421353203E-3</v>
      </c>
      <c r="L260" s="44">
        <f>IFERROR(_xll.qlIndexFixing(Index6M,$H260,TRUE,_xll.ohTrigger(RecalcTrigger,Trigger6M)),NA())</f>
        <v>-2.2392584225307327E-3</v>
      </c>
      <c r="M260" s="145">
        <f>IFERROR(_xll.qlIndexFixing(Index1Y,$H260,TRUE,_xll.ohTrigger(RecalcTrigger,Trigger1Y)),NA())</f>
        <v>-7.3981782218265034E-4</v>
      </c>
      <c r="N260" s="144">
        <f>IFERROR(_xll.qlIndexFixing(ONIndex1M,I260,TRUE,_xll.ohTrigger(RecalcTrigger,Trigger1M)),NA())</f>
        <v>-4.9906448582515139E-3</v>
      </c>
      <c r="O260" s="44">
        <f>IFERROR(_xll.qlIndexFixing(ONIndex3M,I260,TRUE,_xll.ohTrigger(RecalcTrigger,Trigger3M)),NA())</f>
        <v>-3.5772425950630904E-3</v>
      </c>
      <c r="P260" s="44">
        <f>IFERROR(_xll.qlIndexFixing(ONIndex6M,I260,TRUE,_xll.ohTrigger(RecalcTrigger,Trigger6M)),NA())</f>
        <v>-2.2616313528756038E-3</v>
      </c>
      <c r="Q260" s="145">
        <f>IFERROR(_xll.qlIndexFixing(ONIndex1Y,I260,TRUE,_xll.ohTrigger(RecalcTrigger,Trigger1Y)),NA())</f>
        <v>-5.6316633196829002E-5</v>
      </c>
    </row>
    <row r="261" spans="2:17" x14ac:dyDescent="0.2">
      <c r="B261" s="39" t="s">
        <v>17</v>
      </c>
      <c r="D261" s="42">
        <f>_xll.qlCalendarAdvance(Calendar,$D260,B261,"f",FALSE)</f>
        <v>42919</v>
      </c>
      <c r="E261" s="139">
        <f>_xll.qlInterestRateIndexValueDate(IndexON,D261)</f>
        <v>42919</v>
      </c>
      <c r="F261" s="155">
        <f>IFERROR(_xll.qlIndexFixing(IndexON,D261,TRUE,_xll.ohTrigger(RecalcTrigger,TriggerON)),NA())</f>
        <v>-4.8976435052328071E-3</v>
      </c>
      <c r="H261" s="42">
        <f>_xll.qlCalendarAdvance(Calendar,$H260,B261,"f",FALSE)</f>
        <v>42919</v>
      </c>
      <c r="I261" s="139">
        <f>_xll.qlInterestRateIndexValueDate(Index1M,$H261)</f>
        <v>42921</v>
      </c>
      <c r="J261" s="144">
        <f>IFERROR(_xll.qlIndexFixing(Index1M,$H261,TRUE,_xll.ohTrigger(RecalcTrigger,Trigger1M)),NA())</f>
        <v>-5.0219595283521297E-3</v>
      </c>
      <c r="K261" s="44">
        <f>IFERROR(_xll.qlIndexFixing(Index3M,H261,TRUE,_xll.ohTrigger(RecalcTrigger,Trigger3M)),NA())</f>
        <v>-3.6600000000002577E-3</v>
      </c>
      <c r="L261" s="44">
        <f>IFERROR(_xll.qlIndexFixing(Index6M,$H261,TRUE,_xll.ohTrigger(RecalcTrigger,Trigger6M)),NA())</f>
        <v>-2.2399999999999473E-3</v>
      </c>
      <c r="M261" s="145">
        <f>IFERROR(_xll.qlIndexFixing(Index1Y,$H261,TRUE,_xll.ohTrigger(RecalcTrigger,Trigger1Y)),NA())</f>
        <v>-7.4000000000123435E-4</v>
      </c>
      <c r="N261" s="144">
        <f>IFERROR(_xll.qlIndexFixing(ONIndex1M,I261,TRUE,_xll.ohTrigger(RecalcTrigger,Trigger1M)),NA())</f>
        <v>-4.99503690247316E-3</v>
      </c>
      <c r="O261" s="44">
        <f>IFERROR(_xll.qlIndexFixing(ONIndex3M,I261,TRUE,_xll.ohTrigger(RecalcTrigger,Trigger3M)),NA())</f>
        <v>-3.5929975494708444E-3</v>
      </c>
      <c r="P261" s="44">
        <f>IFERROR(_xll.qlIndexFixing(ONIndex6M,I261,TRUE,_xll.ohTrigger(RecalcTrigger,Trigger6M)),NA())</f>
        <v>-2.2570990434545024E-3</v>
      </c>
      <c r="Q261" s="145">
        <f>IFERROR(_xll.qlIndexFixing(ONIndex1Y,I261,TRUE,_xll.ohTrigger(RecalcTrigger,Trigger1Y)),NA())</f>
        <v>-4.37025782895617E-5</v>
      </c>
    </row>
    <row r="262" spans="2:17" x14ac:dyDescent="0.2">
      <c r="B262" s="39" t="s">
        <v>17</v>
      </c>
      <c r="D262" s="42">
        <f>_xll.qlCalendarAdvance(Calendar,$D261,B262,"f",FALSE)</f>
        <v>42920</v>
      </c>
      <c r="E262" s="139">
        <f>_xll.qlInterestRateIndexValueDate(IndexON,D262)</f>
        <v>42920</v>
      </c>
      <c r="F262" s="155">
        <f>IFERROR(_xll.qlIndexFixing(IndexON,D262,TRUE,_xll.ohTrigger(RecalcTrigger,TriggerON)),NA())</f>
        <v>-4.8992473962927718E-3</v>
      </c>
      <c r="H262" s="42">
        <f>_xll.qlCalendarAdvance(Calendar,$H261,B262,"f",FALSE)</f>
        <v>42920</v>
      </c>
      <c r="I262" s="139">
        <f>_xll.qlInterestRateIndexValueDate(Index1M,$H262)</f>
        <v>42922</v>
      </c>
      <c r="J262" s="144">
        <f>IFERROR(_xll.qlIndexFixing(Index1M,$H262,TRUE,_xll.ohTrigger(RecalcTrigger,Trigger1M)),NA())</f>
        <v>-5.0230778065560311E-3</v>
      </c>
      <c r="K262" s="44">
        <f>IFERROR(_xll.qlIndexFixing(Index3M,H262,TRUE,_xll.ohTrigger(RecalcTrigger,Trigger3M)),NA())</f>
        <v>-3.6609867262422757E-3</v>
      </c>
      <c r="L262" s="44">
        <f>IFERROR(_xll.qlIndexFixing(Index6M,$H262,TRUE,_xll.ohTrigger(RecalcTrigger,Trigger6M)),NA())</f>
        <v>-2.242262773783634E-3</v>
      </c>
      <c r="M262" s="145">
        <f>IFERROR(_xll.qlIndexFixing(Index1Y,$H262,TRUE,_xll.ohTrigger(RecalcTrigger,Trigger1Y)),NA())</f>
        <v>-7.4021769059883728E-4</v>
      </c>
      <c r="N262" s="144">
        <f>IFERROR(_xll.qlIndexFixing(ONIndex1M,I262,TRUE,_xll.ohTrigger(RecalcTrigger,Trigger1M)),NA())</f>
        <v>-4.9995430852867173E-3</v>
      </c>
      <c r="O262" s="44">
        <f>IFERROR(_xll.qlIndexFixing(ONIndex3M,I262,TRUE,_xll.ohTrigger(RecalcTrigger,Trigger3M)),NA())</f>
        <v>-3.6080914229952299E-3</v>
      </c>
      <c r="P262" s="44">
        <f>IFERROR(_xll.qlIndexFixing(ONIndex6M,I262,TRUE,_xll.ohTrigger(RecalcTrigger,Trigger6M)),NA())</f>
        <v>-2.2521945904641072E-3</v>
      </c>
      <c r="Q262" s="145">
        <f>IFERROR(_xll.qlIndexFixing(ONIndex1Y,I262,TRUE,_xll.ohTrigger(RecalcTrigger,Trigger1Y)),NA())</f>
        <v>-3.6860006846772819E-5</v>
      </c>
    </row>
    <row r="263" spans="2:17" x14ac:dyDescent="0.2">
      <c r="B263" s="39" t="s">
        <v>17</v>
      </c>
      <c r="D263" s="42">
        <f>_xll.qlCalendarAdvance(Calendar,$D262,B263,"f",FALSE)</f>
        <v>42921</v>
      </c>
      <c r="E263" s="139">
        <f>_xll.qlInterestRateIndexValueDate(IndexON,D263)</f>
        <v>42921</v>
      </c>
      <c r="F263" s="155">
        <f>IFERROR(_xll.qlIndexFixing(IndexON,D263,TRUE,_xll.ohTrigger(RecalcTrigger,TriggerON)),NA())</f>
        <v>-4.900823262650178E-3</v>
      </c>
      <c r="H263" s="42">
        <f>_xll.qlCalendarAdvance(Calendar,$H262,B263,"f",FALSE)</f>
        <v>42921</v>
      </c>
      <c r="I263" s="139">
        <f>_xll.qlInterestRateIndexValueDate(Index1M,$H263)</f>
        <v>42923</v>
      </c>
      <c r="J263" s="144">
        <f>IFERROR(_xll.qlIndexFixing(Index1M,$H263,TRUE,_xll.ohTrigger(RecalcTrigger,Trigger1M)),NA())</f>
        <v>-5.0241936806000847E-3</v>
      </c>
      <c r="K263" s="44">
        <f>IFERROR(_xll.qlIndexFixing(Index3M,H263,TRUE,_xll.ohTrigger(RecalcTrigger,Trigger3M)),NA())</f>
        <v>-3.6620869916497911E-3</v>
      </c>
      <c r="L263" s="44">
        <f>IFERROR(_xll.qlIndexFixing(Index6M,$H263,TRUE,_xll.ohTrigger(RecalcTrigger,Trigger6M)),NA())</f>
        <v>-2.2421721647807855E-3</v>
      </c>
      <c r="M263" s="145">
        <f>IFERROR(_xll.qlIndexFixing(Index1Y,$H263,TRUE,_xll.ohTrigger(RecalcTrigger,Trigger1Y)),NA())</f>
        <v>-7.3725672375580848E-4</v>
      </c>
      <c r="N263" s="144">
        <f>IFERROR(_xll.qlIndexFixing(ONIndex1M,I263,TRUE,_xll.ohTrigger(RecalcTrigger,Trigger1M)),NA())</f>
        <v>-5.0017493002174618E-3</v>
      </c>
      <c r="O263" s="44">
        <f>IFERROR(_xll.qlIndexFixing(ONIndex3M,I263,TRUE,_xll.ohTrigger(RecalcTrigger,Trigger3M)),NA())</f>
        <v>-3.6152467740668826E-3</v>
      </c>
      <c r="P263" s="44">
        <f>IFERROR(_xll.qlIndexFixing(ONIndex6M,I263,TRUE,_xll.ohTrigger(RecalcTrigger,Trigger6M)),NA())</f>
        <v>-2.2495326919624858E-3</v>
      </c>
      <c r="Q263" s="145">
        <f>IFERROR(_xll.qlIndexFixing(ONIndex1Y,I263,TRUE,_xll.ohTrigger(RecalcTrigger,Trigger1Y)),NA())</f>
        <v>-3.6371964000636581E-5</v>
      </c>
    </row>
    <row r="264" spans="2:17" x14ac:dyDescent="0.2">
      <c r="B264" s="39" t="s">
        <v>17</v>
      </c>
      <c r="D264" s="42">
        <f>_xll.qlCalendarAdvance(Calendar,$D263,B264,"f",FALSE)</f>
        <v>42922</v>
      </c>
      <c r="E264" s="139">
        <f>_xll.qlInterestRateIndexValueDate(IndexON,D264)</f>
        <v>42922</v>
      </c>
      <c r="F264" s="155">
        <f>IFERROR(_xll.qlIndexFixing(IndexON,D264,TRUE,_xll.ohTrigger(RecalcTrigger,TriggerON)),NA())</f>
        <v>-4.9023709543449812E-3</v>
      </c>
      <c r="H264" s="42">
        <f>_xll.qlCalendarAdvance(Calendar,$H263,B264,"f",FALSE)</f>
        <v>42922</v>
      </c>
      <c r="I264" s="139">
        <f>_xll.qlInterestRateIndexValueDate(Index1M,$H264)</f>
        <v>42926</v>
      </c>
      <c r="J264" s="144">
        <f>IFERROR(_xll.qlIndexFixing(Index1M,$H264,TRUE,_xll.ohTrigger(RecalcTrigger,Trigger1M)),NA())</f>
        <v>-5.0305264089211743E-3</v>
      </c>
      <c r="K264" s="44">
        <f>IFERROR(_xll.qlIndexFixing(Index3M,H264,TRUE,_xll.ohTrigger(RecalcTrigger,Trigger3M)),NA())</f>
        <v>-3.6646036812608119E-3</v>
      </c>
      <c r="L264" s="44">
        <f>IFERROR(_xll.qlIndexFixing(Index6M,$H264,TRUE,_xll.ohTrigger(RecalcTrigger,Trigger6M)),NA())</f>
        <v>-2.2433892325284884E-3</v>
      </c>
      <c r="M264" s="145">
        <f>IFERROR(_xll.qlIndexFixing(Index1Y,$H264,TRUE,_xll.ohTrigger(RecalcTrigger,Trigger1Y)),NA())</f>
        <v>-7.4136260883105824E-4</v>
      </c>
      <c r="N264" s="144">
        <f>IFERROR(_xll.qlIndexFixing(ONIndex1M,I264,TRUE,_xll.ohTrigger(RecalcTrigger,Trigger1M)),NA())</f>
        <v>-5.0039481916064332E-3</v>
      </c>
      <c r="O264" s="44">
        <f>IFERROR(_xll.qlIndexFixing(ONIndex3M,I264,TRUE,_xll.ohTrigger(RecalcTrigger,Trigger3M)),NA())</f>
        <v>-3.6221735793162679E-3</v>
      </c>
      <c r="P264" s="44">
        <f>IFERROR(_xll.qlIndexFixing(ONIndex6M,I264,TRUE,_xll.ohTrigger(RecalcTrigger,Trigger6M)),NA())</f>
        <v>-2.2467478117960127E-3</v>
      </c>
      <c r="Q264" s="145">
        <f>IFERROR(_xll.qlIndexFixing(ONIndex1Y,I264,TRUE,_xll.ohTrigger(RecalcTrigger,Trigger1Y)),NA())</f>
        <v>-3.7672374060271352E-5</v>
      </c>
    </row>
    <row r="265" spans="2:17" x14ac:dyDescent="0.2">
      <c r="B265" s="39" t="s">
        <v>17</v>
      </c>
      <c r="D265" s="42">
        <f>_xll.qlCalendarAdvance(Calendar,$D264,B265,"f",FALSE)</f>
        <v>42923</v>
      </c>
      <c r="E265" s="139">
        <f>_xll.qlInterestRateIndexValueDate(IndexON,D265)</f>
        <v>42923</v>
      </c>
      <c r="F265" s="155">
        <f>IFERROR(_xll.qlIndexFixing(IndexON,D265,TRUE,_xll.ohTrigger(RecalcTrigger,TriggerON)),NA())</f>
        <v>-4.9053048304070757E-3</v>
      </c>
      <c r="H265" s="42">
        <f>_xll.qlCalendarAdvance(Calendar,$H264,B265,"f",FALSE)</f>
        <v>42923</v>
      </c>
      <c r="I265" s="139">
        <f>_xll.qlInterestRateIndexValueDate(Index1M,$H265)</f>
        <v>42927</v>
      </c>
      <c r="J265" s="144">
        <f>IFERROR(_xll.qlIndexFixing(Index1M,$H265,TRUE,_xll.ohTrigger(RecalcTrigger,Trigger1M)),NA())</f>
        <v>-5.0326228535326322E-3</v>
      </c>
      <c r="K265" s="44">
        <f>IFERROR(_xll.qlIndexFixing(Index3M,H265,TRUE,_xll.ohTrigger(RecalcTrigger,Trigger3M)),NA())</f>
        <v>-3.6654352197493128E-3</v>
      </c>
      <c r="L265" s="44">
        <f>IFERROR(_xll.qlIndexFixing(Index6M,$H265,TRUE,_xll.ohTrigger(RecalcTrigger,Trigger6M)),NA())</f>
        <v>-2.244012394055651E-3</v>
      </c>
      <c r="M265" s="145">
        <f>IFERROR(_xll.qlIndexFixing(Index1Y,$H265,TRUE,_xll.ohTrigger(RecalcTrigger,Trigger1Y)),NA())</f>
        <v>-7.4169376655783313E-4</v>
      </c>
      <c r="N265" s="144">
        <f>IFERROR(_xll.qlIndexFixing(ONIndex1M,I265,TRUE,_xll.ohTrigger(RecalcTrigger,Trigger1M)),NA())</f>
        <v>-5.0061397661682605E-3</v>
      </c>
      <c r="O265" s="44">
        <f>IFERROR(_xll.qlIndexFixing(ONIndex3M,I265,TRUE,_xll.ohTrigger(RecalcTrigger,Trigger3M)),NA())</f>
        <v>-3.6288689370644889E-3</v>
      </c>
      <c r="P265" s="44">
        <f>IFERROR(_xll.qlIndexFixing(ONIndex6M,I265,TRUE,_xll.ohTrigger(RecalcTrigger,Trigger6M)),NA())</f>
        <v>-2.2438390008439058E-3</v>
      </c>
      <c r="Q265" s="145">
        <f>IFERROR(_xll.qlIndexFixing(ONIndex1Y,I265,TRUE,_xll.ohTrigger(RecalcTrigger,Trigger1Y)),NA())</f>
        <v>-4.078024026465954E-5</v>
      </c>
    </row>
    <row r="266" spans="2:17" x14ac:dyDescent="0.2">
      <c r="B266" s="39" t="s">
        <v>17</v>
      </c>
      <c r="D266" s="42">
        <f>_xll.qlCalendarAdvance(Calendar,$D265,B266,"f",FALSE)</f>
        <v>42926</v>
      </c>
      <c r="E266" s="139">
        <f>_xll.qlInterestRateIndexValueDate(IndexON,D266)</f>
        <v>42926</v>
      </c>
      <c r="F266" s="155">
        <f>IFERROR(_xll.qlIndexFixing(IndexON,D266,TRUE,_xll.ohTrigger(RecalcTrigger,TriggerON)),NA())</f>
        <v>-4.9082769697816886E-3</v>
      </c>
      <c r="H266" s="42">
        <f>_xll.qlCalendarAdvance(Calendar,$H265,B266,"f",FALSE)</f>
        <v>42926</v>
      </c>
      <c r="I266" s="139">
        <f>_xll.qlInterestRateIndexValueDate(Index1M,$H266)</f>
        <v>42928</v>
      </c>
      <c r="J266" s="144">
        <f>IFERROR(_xll.qlIndexFixing(Index1M,$H266,TRUE,_xll.ohTrigger(RecalcTrigger,Trigger1M)),NA())</f>
        <v>-5.0366851653855195E-3</v>
      </c>
      <c r="K266" s="44">
        <f>IFERROR(_xll.qlIndexFixing(Index3M,H266,TRUE,_xll.ohTrigger(RecalcTrigger,Trigger3M)),NA())</f>
        <v>-3.6662416832114104E-3</v>
      </c>
      <c r="L266" s="44">
        <f>IFERROR(_xll.qlIndexFixing(Index6M,$H266,TRUE,_xll.ohTrigger(RecalcTrigger,Trigger6M)),NA())</f>
        <v>-2.2446205442226154E-3</v>
      </c>
      <c r="M266" s="145">
        <f>IFERROR(_xll.qlIndexFixing(Index1Y,$H266,TRUE,_xll.ohTrigger(RecalcTrigger,Trigger1Y)),NA())</f>
        <v>-7.4203326818442564E-4</v>
      </c>
      <c r="N266" s="144">
        <f>IFERROR(_xll.qlIndexFixing(ONIndex1M,I266,TRUE,_xll.ohTrigger(RecalcTrigger,Trigger1M)),NA())</f>
        <v>-5.010428822784796E-3</v>
      </c>
      <c r="O266" s="44">
        <f>IFERROR(_xll.qlIndexFixing(ONIndex3M,I266,TRUE,_xll.ohTrigger(RecalcTrigger,Trigger3M)),NA())</f>
        <v>-3.6414368179338297E-3</v>
      </c>
      <c r="P266" s="44">
        <f>IFERROR(_xll.qlIndexFixing(ONIndex6M,I266,TRUE,_xll.ohTrigger(RecalcTrigger,Trigger6M)),NA())</f>
        <v>-2.2375896227488923E-3</v>
      </c>
      <c r="Q266" s="145">
        <f>IFERROR(_xll.qlIndexFixing(ONIndex1Y,I266,TRUE,_xll.ohTrigger(RecalcTrigger,Trigger1Y)),NA())</f>
        <v>-5.3115836728956367E-5</v>
      </c>
    </row>
    <row r="267" spans="2:17" x14ac:dyDescent="0.2">
      <c r="B267" s="39" t="s">
        <v>17</v>
      </c>
      <c r="D267" s="42">
        <f>_xll.qlCalendarAdvance(Calendar,$D266,B267,"f",FALSE)</f>
        <v>42927</v>
      </c>
      <c r="E267" s="139">
        <f>_xll.qlInterestRateIndexValueDate(IndexON,D267)</f>
        <v>42927</v>
      </c>
      <c r="F267" s="155">
        <f>IFERROR(_xll.qlIndexFixing(IndexON,D267,TRUE,_xll.ohTrigger(RecalcTrigger,TriggerON)),NA())</f>
        <v>-4.9096815350058165E-3</v>
      </c>
      <c r="H267" s="42">
        <f>_xll.qlCalendarAdvance(Calendar,$H266,B267,"f",FALSE)</f>
        <v>42927</v>
      </c>
      <c r="I267" s="139">
        <f>_xll.qlInterestRateIndexValueDate(Index1M,$H267)</f>
        <v>42929</v>
      </c>
      <c r="J267" s="144">
        <f>IFERROR(_xll.qlIndexFixing(Index1M,$H267,TRUE,_xll.ohTrigger(RecalcTrigger,Trigger1M)),NA())</f>
        <v>-5.0377782202086496E-3</v>
      </c>
      <c r="K267" s="44">
        <f>IFERROR(_xll.qlIndexFixing(Index3M,H267,TRUE,_xll.ohTrigger(RecalcTrigger,Trigger3M)),NA())</f>
        <v>-3.6670251192813413E-3</v>
      </c>
      <c r="L267" s="44">
        <f>IFERROR(_xll.qlIndexFixing(Index6M,$H267,TRUE,_xll.ohTrigger(RecalcTrigger,Trigger6M)),NA())</f>
        <v>-2.2462977362125431E-3</v>
      </c>
      <c r="M267" s="145">
        <f>IFERROR(_xll.qlIndexFixing(Index1Y,$H267,TRUE,_xll.ohTrigger(RecalcTrigger,Trigger1Y)),NA())</f>
        <v>-7.4237620850243189E-4</v>
      </c>
      <c r="N267" s="144">
        <f>IFERROR(_xll.qlIndexFixing(ONIndex1M,I267,TRUE,_xll.ohTrigger(RecalcTrigger,Trigger1M)),NA())</f>
        <v>-5.0148330282784315E-3</v>
      </c>
      <c r="O267" s="44">
        <f>IFERROR(_xll.qlIndexFixing(ONIndex3M,I267,TRUE,_xll.ohTrigger(RecalcTrigger,Trigger3M)),NA())</f>
        <v>-3.653277857988968E-3</v>
      </c>
      <c r="P267" s="44">
        <f>IFERROR(_xll.qlIndexFixing(ONIndex6M,I267,TRUE,_xll.ohTrigger(RecalcTrigger,Trigger6M)),NA())</f>
        <v>-2.2309454661639805E-3</v>
      </c>
      <c r="Q267" s="145">
        <f>IFERROR(_xll.qlIndexFixing(ONIndex1Y,I267,TRUE,_xll.ohTrigger(RecalcTrigger,Trigger1Y)),NA())</f>
        <v>-7.1666338024023446E-5</v>
      </c>
    </row>
    <row r="268" spans="2:17" x14ac:dyDescent="0.2">
      <c r="B268" s="39" t="s">
        <v>17</v>
      </c>
      <c r="D268" s="42">
        <f>_xll.qlCalendarAdvance(Calendar,$D267,B268,"f",FALSE)</f>
        <v>42928</v>
      </c>
      <c r="E268" s="139">
        <f>_xll.qlInterestRateIndexValueDate(IndexON,D268)</f>
        <v>42928</v>
      </c>
      <c r="F268" s="155">
        <f>IFERROR(_xll.qlIndexFixing(IndexON,D268,TRUE,_xll.ohTrigger(RecalcTrigger,TriggerON)),NA())</f>
        <v>-4.9110570243682261E-3</v>
      </c>
      <c r="H268" s="42">
        <f>_xll.qlCalendarAdvance(Calendar,$H267,B268,"f",FALSE)</f>
        <v>42928</v>
      </c>
      <c r="I268" s="139">
        <f>_xll.qlInterestRateIndexValueDate(Index1M,$H268)</f>
        <v>42930</v>
      </c>
      <c r="J268" s="144">
        <f>IFERROR(_xll.qlIndexFixing(Index1M,$H268,TRUE,_xll.ohTrigger(RecalcTrigger,Trigger1M)),NA())</f>
        <v>-5.0388688857273154E-3</v>
      </c>
      <c r="K268" s="44">
        <f>IFERROR(_xll.qlIndexFixing(Index3M,H268,TRUE,_xll.ohTrigger(RecalcTrigger,Trigger3M)),NA())</f>
        <v>-3.6685294784568044E-3</v>
      </c>
      <c r="L268" s="44">
        <f>IFERROR(_xll.qlIndexFixing(Index6M,$H268,TRUE,_xll.ohTrigger(RecalcTrigger,Trigger6M)),NA())</f>
        <v>-2.2463250277620687E-3</v>
      </c>
      <c r="M268" s="145">
        <f>IFERROR(_xll.qlIndexFixing(Index1Y,$H268,TRUE,_xll.ohTrigger(RecalcTrigger,Trigger1Y)),NA())</f>
        <v>-7.3959212817889931E-4</v>
      </c>
      <c r="N268" s="144">
        <f>IFERROR(_xll.qlIndexFixing(ONIndex1M,I268,TRUE,_xll.ohTrigger(RecalcTrigger,Trigger1M)),NA())</f>
        <v>-5.0169881180250897E-3</v>
      </c>
      <c r="O268" s="44">
        <f>IFERROR(_xll.qlIndexFixing(ONIndex3M,I268,TRUE,_xll.ohTrigger(RecalcTrigger,Trigger3M)),NA())</f>
        <v>-3.6587724521286447E-3</v>
      </c>
      <c r="P268" s="44">
        <f>IFERROR(_xll.qlIndexFixing(ONIndex6M,I268,TRUE,_xll.ohTrigger(RecalcTrigger,Trigger6M)),NA())</f>
        <v>-2.2274027636326466E-3</v>
      </c>
      <c r="Q268" s="145">
        <f>IFERROR(_xll.qlIndexFixing(ONIndex1Y,I268,TRUE,_xll.ohTrigger(RecalcTrigger,Trigger1Y)),NA())</f>
        <v>-8.4096537973366026E-5</v>
      </c>
    </row>
    <row r="269" spans="2:17" x14ac:dyDescent="0.2">
      <c r="B269" s="39" t="s">
        <v>17</v>
      </c>
      <c r="D269" s="42">
        <f>_xll.qlCalendarAdvance(Calendar,$D268,B269,"f",FALSE)</f>
        <v>42929</v>
      </c>
      <c r="E269" s="139">
        <f>_xll.qlInterestRateIndexValueDate(IndexON,D269)</f>
        <v>42929</v>
      </c>
      <c r="F269" s="155">
        <f>IFERROR(_xll.qlIndexFixing(IndexON,D269,TRUE,_xll.ohTrigger(RecalcTrigger,TriggerON)),NA())</f>
        <v>-4.9124032879888091E-3</v>
      </c>
      <c r="H269" s="42">
        <f>_xll.qlCalendarAdvance(Calendar,$H268,B269,"f",FALSE)</f>
        <v>42929</v>
      </c>
      <c r="I269" s="139">
        <f>_xll.qlInterestRateIndexValueDate(Index1M,$H269)</f>
        <v>42933</v>
      </c>
      <c r="J269" s="144">
        <f>IFERROR(_xll.qlIndexFixing(Index1M,$H269,TRUE,_xll.ohTrigger(RecalcTrigger,Trigger1M)),NA())</f>
        <v>-5.0450501047387903E-3</v>
      </c>
      <c r="K269" s="44">
        <f>IFERROR(_xll.qlIndexFixing(Index3M,H269,TRUE,_xll.ohTrigger(RecalcTrigger,Trigger3M)),NA())</f>
        <v>-3.669970444246131E-3</v>
      </c>
      <c r="L269" s="44">
        <f>IFERROR(_xll.qlIndexFixing(Index6M,$H269,TRUE,_xll.ohTrigger(RecalcTrigger,Trigger6M)),NA())</f>
        <v>-2.2474856185695155E-3</v>
      </c>
      <c r="M269" s="145">
        <f>IFERROR(_xll.qlIndexFixing(Index1Y,$H269,TRUE,_xll.ohTrigger(RecalcTrigger,Trigger1Y)),NA())</f>
        <v>-7.4368242210404243E-4</v>
      </c>
      <c r="N269" s="144">
        <f>IFERROR(_xll.qlIndexFixing(ONIndex1M,I269,TRUE,_xll.ohTrigger(RecalcTrigger,Trigger1M)),NA())</f>
        <v>-5.0191359307127925E-3</v>
      </c>
      <c r="O269" s="44">
        <f>IFERROR(_xll.qlIndexFixing(ONIndex3M,I269,TRUE,_xll.ohTrigger(RecalcTrigger,Trigger3M)),NA())</f>
        <v>-3.6640181883340617E-3</v>
      </c>
      <c r="P269" s="44">
        <f>IFERROR(_xll.qlIndexFixing(ONIndex6M,I269,TRUE,_xll.ohTrigger(RecalcTrigger,Trigger6M)),NA())</f>
        <v>-2.2237304353112108E-3</v>
      </c>
      <c r="Q269" s="145">
        <f>IFERROR(_xll.qlIndexFixing(ONIndex1Y,I269,TRUE,_xll.ohTrigger(RecalcTrigger,Trigger1Y)),NA())</f>
        <v>-9.8448214940205503E-5</v>
      </c>
    </row>
    <row r="270" spans="2:17" x14ac:dyDescent="0.2">
      <c r="B270" s="39" t="s">
        <v>17</v>
      </c>
      <c r="D270" s="42">
        <f>_xll.qlCalendarAdvance(Calendar,$D269,B270,"f",FALSE)</f>
        <v>42930</v>
      </c>
      <c r="E270" s="139">
        <f>_xll.qlInterestRateIndexValueDate(IndexON,D270)</f>
        <v>42930</v>
      </c>
      <c r="F270" s="155">
        <f>IFERROR(_xll.qlIndexFixing(IndexON,D270,TRUE,_xll.ohTrigger(RecalcTrigger,TriggerON)),NA())</f>
        <v>-4.9149305412088395E-3</v>
      </c>
      <c r="H270" s="42">
        <f>_xll.qlCalendarAdvance(Calendar,$H269,B270,"f",FALSE)</f>
        <v>42930</v>
      </c>
      <c r="I270" s="139">
        <f>_xll.qlInterestRateIndexValueDate(Index1M,$H270)</f>
        <v>42934</v>
      </c>
      <c r="J270" s="144">
        <f>IFERROR(_xll.qlIndexFixing(Index1M,$H270,TRUE,_xll.ohTrigger(RecalcTrigger,Trigger1M)),NA())</f>
        <v>-5.047096139094924E-3</v>
      </c>
      <c r="K270" s="44">
        <f>IFERROR(_xll.qlIndexFixing(Index3M,H270,TRUE,_xll.ohTrigger(RecalcTrigger,Trigger3M)),NA())</f>
        <v>-3.6706703597920868E-3</v>
      </c>
      <c r="L270" s="44">
        <f>IFERROR(_xll.qlIndexFixing(Index6M,$H270,TRUE,_xll.ohTrigger(RecalcTrigger,Trigger6M)),NA())</f>
        <v>-2.2480335621847792E-3</v>
      </c>
      <c r="M270" s="145">
        <f>IFERROR(_xll.qlIndexFixing(Index1Y,$H270,TRUE,_xll.ohTrigger(RecalcTrigger,Trigger1Y)),NA())</f>
        <v>-7.4396714732749558E-4</v>
      </c>
      <c r="N270" s="144">
        <f>IFERROR(_xll.qlIndexFixing(ONIndex1M,I270,TRUE,_xll.ohTrigger(RecalcTrigger,Trigger1M)),NA())</f>
        <v>-5.0212764727763926E-3</v>
      </c>
      <c r="O270" s="44">
        <f>IFERROR(_xll.qlIndexFixing(ONIndex3M,I270,TRUE,_xll.ohTrigger(RecalcTrigger,Trigger3M)),NA())</f>
        <v>-3.6690121649263219E-3</v>
      </c>
      <c r="P270" s="44">
        <f>IFERROR(_xll.qlIndexFixing(ONIndex6M,I270,TRUE,_xll.ohTrigger(RecalcTrigger,Trigger6M)),NA())</f>
        <v>-2.2199275319989553E-3</v>
      </c>
      <c r="Q270" s="145">
        <f>IFERROR(_xll.qlIndexFixing(ONIndex1Y,I270,TRUE,_xll.ohTrigger(RecalcTrigger,Trigger1Y)),NA())</f>
        <v>-1.1474037216352428E-4</v>
      </c>
    </row>
    <row r="271" spans="2:17" x14ac:dyDescent="0.2">
      <c r="B271" s="39" t="s">
        <v>17</v>
      </c>
      <c r="D271" s="42">
        <f>_xll.qlCalendarAdvance(Calendar,$D270,B271,"f",FALSE)</f>
        <v>42933</v>
      </c>
      <c r="E271" s="139">
        <f>_xll.qlInterestRateIndexValueDate(IndexON,D271)</f>
        <v>42933</v>
      </c>
      <c r="F271" s="155">
        <f>IFERROR(_xll.qlIndexFixing(IndexON,D271,TRUE,_xll.ohTrigger(RecalcTrigger,TriggerON)),NA())</f>
        <v>-4.9174930788975502E-3</v>
      </c>
      <c r="H271" s="42">
        <f>_xll.qlCalendarAdvance(Calendar,$H270,B271,"f",FALSE)</f>
        <v>42933</v>
      </c>
      <c r="I271" s="139">
        <f>_xll.qlInterestRateIndexValueDate(Index1M,$H271)</f>
        <v>42935</v>
      </c>
      <c r="J271" s="144">
        <f>IFERROR(_xll.qlIndexFixing(Index1M,$H271,TRUE,_xll.ohTrigger(RecalcTrigger,Trigger1M)),NA())</f>
        <v>-5.0510576143728263E-3</v>
      </c>
      <c r="K271" s="44">
        <f>IFERROR(_xll.qlIndexFixing(Index3M,H271,TRUE,_xll.ohTrigger(RecalcTrigger,Trigger3M)),NA())</f>
        <v>-3.6713600749040667E-3</v>
      </c>
      <c r="L271" s="44">
        <f>IFERROR(_xll.qlIndexFixing(Index6M,$H271,TRUE,_xll.ohTrigger(RecalcTrigger,Trigger6M)),NA())</f>
        <v>-2.2485765584833559E-3</v>
      </c>
      <c r="M271" s="145">
        <f>IFERROR(_xll.qlIndexFixing(Index1Y,$H271,TRUE,_xll.ohTrigger(RecalcTrigger,Trigger1Y)),NA())</f>
        <v>-7.4422478172876043E-4</v>
      </c>
      <c r="N271" s="144">
        <f>IFERROR(_xll.qlIndexFixing(ONIndex1M,I271,TRUE,_xll.ohTrigger(RecalcTrigger,Trigger1M)),NA())</f>
        <v>-5.0254632003809974E-3</v>
      </c>
      <c r="O271" s="44">
        <f>IFERROR(_xll.qlIndexFixing(ONIndex3M,I271,TRUE,_xll.ohTrigger(RecalcTrigger,Trigger3M)),NA())</f>
        <v>-3.6781088310400278E-3</v>
      </c>
      <c r="P271" s="44">
        <f>IFERROR(_xll.qlIndexFixing(ONIndex6M,I271,TRUE,_xll.ohTrigger(RecalcTrigger,Trigger6M)),NA())</f>
        <v>-2.2118681389793338E-3</v>
      </c>
      <c r="Q271" s="145">
        <f>IFERROR(_xll.qlIndexFixing(ONIndex1Y,I271,TRUE,_xll.ohTrigger(RecalcTrigger,Trigger1Y)),NA())</f>
        <v>-1.5388790555181941E-4</v>
      </c>
    </row>
    <row r="272" spans="2:17" x14ac:dyDescent="0.2">
      <c r="B272" s="39" t="s">
        <v>17</v>
      </c>
      <c r="D272" s="42">
        <f>_xll.qlCalendarAdvance(Calendar,$D271,B272,"f",FALSE)</f>
        <v>42934</v>
      </c>
      <c r="E272" s="139">
        <f>_xll.qlInterestRateIndexValueDate(IndexON,D272)</f>
        <v>42934</v>
      </c>
      <c r="F272" s="155">
        <f>IFERROR(_xll.qlIndexFixing(IndexON,D272,TRUE,_xll.ohTrigger(RecalcTrigger,TriggerON)),NA())</f>
        <v>-4.9186909601717232E-3</v>
      </c>
      <c r="H272" s="42">
        <f>_xll.qlCalendarAdvance(Calendar,$H271,B272,"f",FALSE)</f>
        <v>42934</v>
      </c>
      <c r="I272" s="139">
        <f>_xll.qlInterestRateIndexValueDate(Index1M,$H272)</f>
        <v>42936</v>
      </c>
      <c r="J272" s="144">
        <f>IFERROR(_xll.qlIndexFixing(Index1M,$H272,TRUE,_xll.ohTrigger(RecalcTrigger,Trigger1M)),NA())</f>
        <v>-5.0521256039459672E-3</v>
      </c>
      <c r="K272" s="44">
        <f>IFERROR(_xll.qlIndexFixing(Index3M,H272,TRUE,_xll.ohTrigger(RecalcTrigger,Trigger3M)),NA())</f>
        <v>-3.672041817602013E-3</v>
      </c>
      <c r="L272" s="44">
        <f>IFERROR(_xll.qlIndexFixing(Index6M,$H272,TRUE,_xll.ohTrigger(RecalcTrigger,Trigger6M)),NA())</f>
        <v>-2.2498167057695816E-3</v>
      </c>
      <c r="M272" s="145">
        <f>IFERROR(_xll.qlIndexFixing(Index1Y,$H272,TRUE,_xll.ohTrigger(RecalcTrigger,Trigger1Y)),NA())</f>
        <v>-7.4445005400575724E-4</v>
      </c>
      <c r="N272" s="144">
        <f>IFERROR(_xll.qlIndexFixing(ONIndex1M,I272,TRUE,_xll.ohTrigger(RecalcTrigger,Trigger1M)),NA())</f>
        <v>-5.0297660698017665E-3</v>
      </c>
      <c r="O272" s="44">
        <f>IFERROR(_xll.qlIndexFixing(ONIndex3M,I272,TRUE,_xll.ohTrigger(RecalcTrigger,Trigger3M)),NA())</f>
        <v>-3.6864124406665866E-3</v>
      </c>
      <c r="P272" s="44">
        <f>IFERROR(_xll.qlIndexFixing(ONIndex6M,I272,TRUE,_xll.ohTrigger(RecalcTrigger,Trigger6M)),NA())</f>
        <v>-2.203391184028014E-3</v>
      </c>
      <c r="Q272" s="145">
        <f>IFERROR(_xll.qlIndexFixing(ONIndex1Y,I272,TRUE,_xll.ohTrigger(RecalcTrigger,Trigger1Y)),NA())</f>
        <v>-1.9969387007989781E-4</v>
      </c>
    </row>
    <row r="273" spans="2:17" x14ac:dyDescent="0.2">
      <c r="B273" s="39" t="s">
        <v>17</v>
      </c>
      <c r="D273" s="42">
        <f>_xll.qlCalendarAdvance(Calendar,$D272,B273,"f",FALSE)</f>
        <v>42935</v>
      </c>
      <c r="E273" s="139">
        <f>_xll.qlInterestRateIndexValueDate(IndexON,D273)</f>
        <v>42935</v>
      </c>
      <c r="F273" s="155">
        <f>IFERROR(_xll.qlIndexFixing(IndexON,D273,TRUE,_xll.ohTrigger(RecalcTrigger,TriggerON)),NA())</f>
        <v>-4.9198587144250183E-3</v>
      </c>
      <c r="H273" s="42">
        <f>_xll.qlCalendarAdvance(Calendar,$H272,B273,"f",FALSE)</f>
        <v>42935</v>
      </c>
      <c r="I273" s="139">
        <f>_xll.qlInterestRateIndexValueDate(Index1M,$H273)</f>
        <v>42937</v>
      </c>
      <c r="J273" s="144">
        <f>IFERROR(_xll.qlIndexFixing(Index1M,$H273,TRUE,_xll.ohTrigger(RecalcTrigger,Trigger1M)),NA())</f>
        <v>-5.0531912190711391E-3</v>
      </c>
      <c r="K273" s="44">
        <f>IFERROR(_xll.qlIndexFixing(Index3M,H273,TRUE,_xll.ohTrigger(RecalcTrigger,Trigger3M)),NA())</f>
        <v>-3.6740291170834368E-3</v>
      </c>
      <c r="L273" s="44">
        <f>IFERROR(_xll.qlIndexFixing(Index6M,$H273,TRUE,_xll.ohTrigger(RecalcTrigger,Trigger6M)),NA())</f>
        <v>-2.2499921433695681E-3</v>
      </c>
      <c r="M273" s="145">
        <f>IFERROR(_xll.qlIndexFixing(Index1Y,$H273,TRUE,_xll.ohTrigger(RecalcTrigger,Trigger1Y)),NA())</f>
        <v>-7.4159820471463174E-4</v>
      </c>
      <c r="N273" s="144">
        <f>IFERROR(_xll.qlIndexFixing(ONIndex1M,I273,TRUE,_xll.ohTrigger(RecalcTrigger,Trigger1M)),NA())</f>
        <v>-5.0318703591445413E-3</v>
      </c>
      <c r="O273" s="44">
        <f>IFERROR(_xll.qlIndexFixing(ONIndex3M,I273,TRUE,_xll.ohTrigger(RecalcTrigger,Trigger3M)),NA())</f>
        <v>-3.6901040931702767E-3</v>
      </c>
      <c r="P273" s="44">
        <f>IFERROR(_xll.qlIndexFixing(ONIndex6M,I273,TRUE,_xll.ohTrigger(RecalcTrigger,Trigger6M)),NA())</f>
        <v>-2.1989211674311449E-3</v>
      </c>
      <c r="Q273" s="145">
        <f>IFERROR(_xll.qlIndexFixing(ONIndex1Y,I273,TRUE,_xll.ohTrigger(RecalcTrigger,Trigger1Y)),NA())</f>
        <v>-2.2597347788977373E-4</v>
      </c>
    </row>
    <row r="274" spans="2:17" x14ac:dyDescent="0.2">
      <c r="B274" s="39" t="s">
        <v>17</v>
      </c>
      <c r="D274" s="42">
        <f>_xll.qlCalendarAdvance(Calendar,$D273,B274,"f",FALSE)</f>
        <v>42936</v>
      </c>
      <c r="E274" s="139">
        <f>_xll.qlInterestRateIndexValueDate(IndexON,D274)</f>
        <v>42936</v>
      </c>
      <c r="F274" s="155">
        <f>IFERROR(_xll.qlIndexFixing(IndexON,D274,TRUE,_xll.ohTrigger(RecalcTrigger,TriggerON)),NA())</f>
        <v>-4.9209961914176148E-3</v>
      </c>
      <c r="H274" s="42">
        <f>_xll.qlCalendarAdvance(Calendar,$H273,B274,"f",FALSE)</f>
        <v>42936</v>
      </c>
      <c r="I274" s="139">
        <f>_xll.qlInterestRateIndexValueDate(Index1M,$H274)</f>
        <v>42940</v>
      </c>
      <c r="J274" s="144">
        <f>IFERROR(_xll.qlIndexFixing(Index1M,$H274,TRUE,_xll.ohTrigger(RecalcTrigger,Trigger1M)),NA())</f>
        <v>-5.0592219036731606E-3</v>
      </c>
      <c r="K274" s="44">
        <f>IFERROR(_xll.qlIndexFixing(Index3M,H274,TRUE,_xll.ohTrigger(RecalcTrigger,Trigger3M)),NA())</f>
        <v>-3.6747345265534781E-3</v>
      </c>
      <c r="L274" s="44">
        <f>IFERROR(_xll.qlIndexFixing(Index6M,$H274,TRUE,_xll.ohTrigger(RecalcTrigger,Trigger6M)),NA())</f>
        <v>-2.2512697162310386E-3</v>
      </c>
      <c r="M274" s="145">
        <f>IFERROR(_xll.qlIndexFixing(Index1Y,$H274,TRUE,_xll.ohTrigger(RecalcTrigger,Trigger1Y)),NA())</f>
        <v>-7.4492026518840524E-4</v>
      </c>
      <c r="N274" s="144">
        <f>IFERROR(_xll.qlIndexFixing(ONIndex1M,I274,TRUE,_xll.ohTrigger(RecalcTrigger,Trigger1M)),NA())</f>
        <v>-5.0339674180310823E-3</v>
      </c>
      <c r="O274" s="44">
        <f>IFERROR(_xll.qlIndexFixing(ONIndex3M,I274,TRUE,_xll.ohTrigger(RecalcTrigger,Trigger3M)),NA())</f>
        <v>-3.6935265758275548E-3</v>
      </c>
      <c r="P274" s="44">
        <f>IFERROR(_xll.qlIndexFixing(ONIndex6M,I274,TRUE,_xll.ohTrigger(RecalcTrigger,Trigger6M)),NA())</f>
        <v>-2.1943148807990198E-3</v>
      </c>
      <c r="Q274" s="145">
        <f>IFERROR(_xll.qlIndexFixing(ONIndex1Y,I274,TRUE,_xll.ohTrigger(RecalcTrigger,Trigger1Y)),NA())</f>
        <v>-2.5430758531008735E-4</v>
      </c>
    </row>
    <row r="275" spans="2:17" x14ac:dyDescent="0.2">
      <c r="B275" s="39" t="s">
        <v>17</v>
      </c>
      <c r="D275" s="42">
        <f>_xll.qlCalendarAdvance(Calendar,$D274,B275,"f",FALSE)</f>
        <v>42937</v>
      </c>
      <c r="E275" s="139">
        <f>_xll.qlInterestRateIndexValueDate(IndexON,D275)</f>
        <v>42937</v>
      </c>
      <c r="F275" s="155">
        <f>IFERROR(_xll.qlIndexFixing(IndexON,D275,TRUE,_xll.ohTrigger(RecalcTrigger,TriggerON)),NA())</f>
        <v>-4.9231021446560774E-3</v>
      </c>
      <c r="H275" s="42">
        <f>_xll.qlCalendarAdvance(Calendar,$H274,B275,"f",FALSE)</f>
        <v>42937</v>
      </c>
      <c r="I275" s="139">
        <f>_xll.qlInterestRateIndexValueDate(Index1M,$H275)</f>
        <v>42941</v>
      </c>
      <c r="J275" s="144">
        <f>IFERROR(_xll.qlIndexFixing(Index1M,$H275,TRUE,_xll.ohTrigger(RecalcTrigger,Trigger1M)),NA())</f>
        <v>-5.0612178527398299E-3</v>
      </c>
      <c r="K275" s="44">
        <f>IFERROR(_xll.qlIndexFixing(Index3M,H275,TRUE,_xll.ohTrigger(RecalcTrigger,Trigger3M)),NA())</f>
        <v>-3.6754107293876397E-3</v>
      </c>
      <c r="L275" s="44">
        <f>IFERROR(_xll.qlIndexFixing(Index6M,$H275,TRUE,_xll.ohTrigger(RecalcTrigger,Trigger6M)),NA())</f>
        <v>-2.2518146254937505E-3</v>
      </c>
      <c r="M275" s="145">
        <f>IFERROR(_xll.qlIndexFixing(Index1Y,$H275,TRUE,_xll.ohTrigger(RecalcTrigger,Trigger1Y)),NA())</f>
        <v>-7.4490282663928001E-4</v>
      </c>
      <c r="N275" s="144">
        <f>IFERROR(_xll.qlIndexFixing(ONIndex1M,I275,TRUE,_xll.ohTrigger(RecalcTrigger,Trigger1M)),NA())</f>
        <v>-5.036057252696402E-3</v>
      </c>
      <c r="O275" s="44">
        <f>IFERROR(_xll.qlIndexFixing(ONIndex3M,I275,TRUE,_xll.ohTrigger(RecalcTrigger,Trigger3M)),NA())</f>
        <v>-3.6966769866397797E-3</v>
      </c>
      <c r="P275" s="44">
        <f>IFERROR(_xll.qlIndexFixing(ONIndex6M,I275,TRUE,_xll.ohTrigger(RecalcTrigger,Trigger6M)),NA())</f>
        <v>-2.1895713745712087E-3</v>
      </c>
      <c r="Q275" s="145">
        <f>IFERROR(_xll.qlIndexFixing(ONIndex1Y,I275,TRUE,_xll.ohTrigger(RecalcTrigger,Trigger1Y)),NA())</f>
        <v>-2.8471519530004485E-4</v>
      </c>
    </row>
    <row r="276" spans="2:17" x14ac:dyDescent="0.2">
      <c r="B276" s="39" t="s">
        <v>17</v>
      </c>
      <c r="D276" s="42">
        <f>_xll.qlCalendarAdvance(Calendar,$D275,B276,"f",FALSE)</f>
        <v>42940</v>
      </c>
      <c r="E276" s="139">
        <f>_xll.qlInterestRateIndexValueDate(IndexON,D276)</f>
        <v>42940</v>
      </c>
      <c r="F276" s="155">
        <f>IFERROR(_xll.qlIndexFixing(IndexON,D276,TRUE,_xll.ohTrigger(RecalcTrigger,TriggerON)),NA())</f>
        <v>-4.9252403250221732E-3</v>
      </c>
      <c r="H276" s="42">
        <f>_xll.qlCalendarAdvance(Calendar,$H275,B276,"f",FALSE)</f>
        <v>42940</v>
      </c>
      <c r="I276" s="139">
        <f>_xll.qlInterestRateIndexValueDate(Index1M,$H276)</f>
        <v>42942</v>
      </c>
      <c r="J276" s="144">
        <f>IFERROR(_xll.qlIndexFixing(Index1M,$H276,TRUE,_xll.ohTrigger(RecalcTrigger,Trigger1M)),NA())</f>
        <v>-5.0650791500980478E-3</v>
      </c>
      <c r="K276" s="44">
        <f>IFERROR(_xll.qlIndexFixing(Index3M,H276,TRUE,_xll.ohTrigger(RecalcTrigger,Trigger3M)),NA())</f>
        <v>-3.6760928690775909E-3</v>
      </c>
      <c r="L276" s="44">
        <f>IFERROR(_xll.qlIndexFixing(Index6M,$H276,TRUE,_xll.ohTrigger(RecalcTrigger,Trigger6M)),NA())</f>
        <v>-2.2523652299027736E-3</v>
      </c>
      <c r="M276" s="145">
        <f>IFERROR(_xll.qlIndexFixing(Index1Y,$H276,TRUE,_xll.ohTrigger(RecalcTrigger,Trigger1Y)),NA())</f>
        <v>-7.4482029971568368E-4</v>
      </c>
      <c r="N276" s="144">
        <f>IFERROR(_xll.qlIndexFixing(ONIndex1M,I276,TRUE,_xll.ohTrigger(RecalcTrigger,Trigger1M)),NA())</f>
        <v>-5.0401423097223841E-3</v>
      </c>
      <c r="O276" s="44">
        <f>IFERROR(_xll.qlIndexFixing(ONIndex3M,I276,TRUE,_xll.ohTrigger(RecalcTrigger,Trigger3M)),NA())</f>
        <v>-3.7020183240921156E-3</v>
      </c>
      <c r="P276" s="44">
        <f>IFERROR(_xll.qlIndexFixing(ONIndex6M,I276,TRUE,_xll.ohTrigger(RecalcTrigger,Trigger6M)),NA())</f>
        <v>-2.1796090220549402E-3</v>
      </c>
      <c r="Q276" s="145">
        <f>IFERROR(_xll.qlIndexFixing(ONIndex1Y,I276,TRUE,_xll.ohTrigger(RecalcTrigger,Trigger1Y)),NA())</f>
        <v>-3.5253676219593189E-4</v>
      </c>
    </row>
    <row r="277" spans="2:17" x14ac:dyDescent="0.2">
      <c r="B277" s="39" t="s">
        <v>17</v>
      </c>
      <c r="D277" s="42">
        <f>_xll.qlCalendarAdvance(Calendar,$D276,B277,"f",FALSE)</f>
        <v>42941</v>
      </c>
      <c r="E277" s="139">
        <f>_xll.qlInterestRateIndexValueDate(IndexON,D277)</f>
        <v>42941</v>
      </c>
      <c r="F277" s="155">
        <f>IFERROR(_xll.qlIndexFixing(IndexON,D277,TRUE,_xll.ohTrigger(RecalcTrigger,TriggerON)),NA())</f>
        <v>-4.9262241639125293E-3</v>
      </c>
      <c r="H277" s="42">
        <f>_xll.qlCalendarAdvance(Calendar,$H276,B277,"f",FALSE)</f>
        <v>42941</v>
      </c>
      <c r="I277" s="139">
        <f>_xll.qlInterestRateIndexValueDate(Index1M,$H277)</f>
        <v>42943</v>
      </c>
      <c r="J277" s="144">
        <f>IFERROR(_xll.qlIndexFixing(Index1M,$H277,TRUE,_xll.ohTrigger(RecalcTrigger,Trigger1M)),NA())</f>
        <v>-5.0661222325421029E-3</v>
      </c>
      <c r="K277" s="44">
        <f>IFERROR(_xll.qlIndexFixing(Index3M,H277,TRUE,_xll.ohTrigger(RecalcTrigger,Trigger3M)),NA())</f>
        <v>-3.6767833540255045E-3</v>
      </c>
      <c r="L277" s="44">
        <f>IFERROR(_xll.qlIndexFixing(Index6M,$H277,TRUE,_xll.ohTrigger(RecalcTrigger,Trigger6M)),NA())</f>
        <v>-2.2533200369618234E-3</v>
      </c>
      <c r="M277" s="145">
        <f>IFERROR(_xll.qlIndexFixing(Index1Y,$H277,TRUE,_xll.ohTrigger(RecalcTrigger,Trigger1Y)),NA())</f>
        <v>-7.446670469443338E-4</v>
      </c>
      <c r="N277" s="144">
        <f>IFERROR(_xll.qlIndexFixing(ONIndex1M,I277,TRUE,_xll.ohTrigger(RecalcTrigger,Trigger1M)),NA())</f>
        <v>-5.0443444841574703E-3</v>
      </c>
      <c r="O277" s="44">
        <f>IFERROR(_xll.qlIndexFixing(ONIndex3M,I277,TRUE,_xll.ohTrigger(RecalcTrigger,Trigger3M)),NA())</f>
        <v>-3.7064998782598835E-3</v>
      </c>
      <c r="P277" s="44">
        <f>IFERROR(_xll.qlIndexFixing(ONIndex6M,I277,TRUE,_xll.ohTrigger(RecalcTrigger,Trigger6M)),NA())</f>
        <v>-2.1692061725664402E-3</v>
      </c>
      <c r="Q277" s="145">
        <f>IFERROR(_xll.qlIndexFixing(ONIndex1Y,I277,TRUE,_xll.ohTrigger(RecalcTrigger,Trigger1Y)),NA())</f>
        <v>-4.2746072257848766E-4</v>
      </c>
    </row>
    <row r="278" spans="2:17" x14ac:dyDescent="0.2">
      <c r="B278" s="39" t="s">
        <v>17</v>
      </c>
      <c r="D278" s="42">
        <f>_xll.qlCalendarAdvance(Calendar,$D277,B278,"f",FALSE)</f>
        <v>42942</v>
      </c>
      <c r="E278" s="139">
        <f>_xll.qlInterestRateIndexValueDate(IndexON,D278)</f>
        <v>42942</v>
      </c>
      <c r="F278" s="155">
        <f>IFERROR(_xll.qlIndexFixing(IndexON,D278,TRUE,_xll.ohTrigger(RecalcTrigger,TriggerON)),NA())</f>
        <v>-4.9271853284205136E-3</v>
      </c>
      <c r="H278" s="42">
        <f>_xll.qlCalendarAdvance(Calendar,$H277,B278,"f",FALSE)</f>
        <v>42942</v>
      </c>
      <c r="I278" s="139">
        <f>_xll.qlInterestRateIndexValueDate(Index1M,$H278)</f>
        <v>42944</v>
      </c>
      <c r="J278" s="144">
        <f>IFERROR(_xll.qlIndexFixing(Index1M,$H278,TRUE,_xll.ohTrigger(RecalcTrigger,Trigger1M)),NA())</f>
        <v>-5.0671629553874246E-3</v>
      </c>
      <c r="K278" s="44">
        <f>IFERROR(_xll.qlIndexFixing(Index3M,H278,TRUE,_xll.ohTrigger(RecalcTrigger,Trigger3M)),NA())</f>
        <v>-3.6793213385980729E-3</v>
      </c>
      <c r="L278" s="44">
        <f>IFERROR(_xll.qlIndexFixing(Index6M,$H278,TRUE,_xll.ohTrigger(RecalcTrigger,Trigger6M)),NA())</f>
        <v>-2.2536783315193158E-3</v>
      </c>
      <c r="M278" s="145">
        <f>IFERROR(_xll.qlIndexFixing(Index1Y,$H278,TRUE,_xll.ohTrigger(RecalcTrigger,Trigger1Y)),NA())</f>
        <v>-7.4149440035900288E-4</v>
      </c>
      <c r="N278" s="144">
        <f>IFERROR(_xll.qlIndexFixing(ONIndex1M,I278,TRUE,_xll.ohTrigger(RecalcTrigger,Trigger1M)),NA())</f>
        <v>-5.0463982981963085E-3</v>
      </c>
      <c r="O278" s="44">
        <f>IFERROR(_xll.qlIndexFixing(ONIndex3M,I278,TRUE,_xll.ohTrigger(RecalcTrigger,Trigger3M)),NA())</f>
        <v>-3.7082464045834485E-3</v>
      </c>
      <c r="P278" s="44">
        <f>IFERROR(_xll.qlIndexFixing(ONIndex6M,I278,TRUE,_xll.ohTrigger(RecalcTrigger,Trigger6M)),NA())</f>
        <v>-2.163762331668373E-3</v>
      </c>
      <c r="Q278" s="145">
        <f>IFERROR(_xll.qlIndexFixing(ONIndex1Y,I278,TRUE,_xll.ohTrigger(RecalcTrigger,Trigger1Y)),NA())</f>
        <v>-4.6852089064408631E-4</v>
      </c>
    </row>
    <row r="279" spans="2:17" x14ac:dyDescent="0.2">
      <c r="B279" s="39" t="s">
        <v>17</v>
      </c>
      <c r="D279" s="42">
        <f>_xll.qlCalendarAdvance(Calendar,$D278,B279,"f",FALSE)</f>
        <v>42943</v>
      </c>
      <c r="E279" s="139">
        <f>_xll.qlInterestRateIndexValueDate(IndexON,D279)</f>
        <v>42943</v>
      </c>
      <c r="F279" s="155">
        <f>IFERROR(_xll.qlIndexFixing(IndexON,D279,TRUE,_xll.ohTrigger(RecalcTrigger,TriggerON)),NA())</f>
        <v>-4.9281578571980234E-3</v>
      </c>
      <c r="H279" s="42">
        <f>_xll.qlCalendarAdvance(Calendar,$H278,B279,"f",FALSE)</f>
        <v>42943</v>
      </c>
      <c r="I279" s="139">
        <f>_xll.qlInterestRateIndexValueDate(Index1M,$H279)</f>
        <v>42947</v>
      </c>
      <c r="J279" s="144">
        <f>IFERROR(_xll.qlIndexFixing(Index1M,$H279,TRUE,_xll.ohTrigger(RecalcTrigger,Trigger1M)),NA())</f>
        <v>-5.0730440804621028E-3</v>
      </c>
      <c r="K279" s="44">
        <f>IFERROR(_xll.qlIndexFixing(Index3M,H279,TRUE,_xll.ohTrigger(RecalcTrigger,Trigger3M)),NA())</f>
        <v>-3.6796778164074535E-3</v>
      </c>
      <c r="L279" s="44">
        <f>IFERROR(_xll.qlIndexFixing(Index6M,$H279,TRUE,_xll.ohTrigger(RecalcTrigger,Trigger6M)),NA())</f>
        <v>-2.25525895722749E-3</v>
      </c>
      <c r="M279" s="145">
        <f>IFERROR(_xll.qlIndexFixing(Index1Y,$H279,TRUE,_xll.ohTrigger(RecalcTrigger,Trigger1Y)),NA())</f>
        <v>-7.4323219652634633E-4</v>
      </c>
      <c r="N279" s="144">
        <f>IFERROR(_xll.qlIndexFixing(ONIndex1M,I279,TRUE,_xll.ohTrigger(RecalcTrigger,Trigger1M)),NA())</f>
        <v>-5.0484449281018584E-3</v>
      </c>
      <c r="O279" s="44">
        <f>IFERROR(_xll.qlIndexFixing(ONIndex3M,I279,TRUE,_xll.ohTrigger(RecalcTrigger,Trigger3M)),NA())</f>
        <v>-3.709703448748769E-3</v>
      </c>
      <c r="P279" s="44">
        <f>IFERROR(_xll.qlIndexFixing(ONIndex6M,I279,TRUE,_xll.ohTrigger(RecalcTrigger,Trigger6M)),NA())</f>
        <v>-2.1581755762900556E-3</v>
      </c>
      <c r="Q279" s="145">
        <f>IFERROR(_xll.qlIndexFixing(ONIndex1Y,I279,TRUE,_xll.ohTrigger(RecalcTrigger,Trigger1Y)),NA())</f>
        <v>-5.117685790745341E-4</v>
      </c>
    </row>
    <row r="280" spans="2:17" x14ac:dyDescent="0.2">
      <c r="B280" s="39" t="s">
        <v>17</v>
      </c>
      <c r="D280" s="42">
        <f>_xll.qlCalendarAdvance(Calendar,$D279,B280,"f",FALSE)</f>
        <v>42944</v>
      </c>
      <c r="E280" s="139">
        <f>_xll.qlInterestRateIndexValueDate(IndexON,D280)</f>
        <v>42944</v>
      </c>
      <c r="F280" s="155">
        <f>IFERROR(_xll.qlIndexFixing(IndexON,D280,TRUE,_xll.ohTrigger(RecalcTrigger,TriggerON)),NA())</f>
        <v>-4.9301033373483349E-3</v>
      </c>
      <c r="H280" s="42">
        <f>_xll.qlCalendarAdvance(Calendar,$H279,B280,"f",FALSE)</f>
        <v>42944</v>
      </c>
      <c r="I280" s="139">
        <f>_xll.qlInterestRateIndexValueDate(Index1M,$H280)</f>
        <v>42948</v>
      </c>
      <c r="J280" s="144">
        <f>IFERROR(_xll.qlIndexFixing(Index1M,$H280,TRUE,_xll.ohTrigger(RecalcTrigger,Trigger1M)),NA())</f>
        <v>-5.0749902691974332E-3</v>
      </c>
      <c r="K280" s="44">
        <f>IFERROR(_xll.qlIndexFixing(Index3M,H280,TRUE,_xll.ohTrigger(RecalcTrigger,Trigger3M)),NA())</f>
        <v>-3.6804470556280359E-3</v>
      </c>
      <c r="L280" s="44">
        <f>IFERROR(_xll.qlIndexFixing(Index6M,$H280,TRUE,_xll.ohTrigger(RecalcTrigger,Trigger6M)),NA())</f>
        <v>-2.2558770646234085E-3</v>
      </c>
      <c r="M280" s="145">
        <f>IFERROR(_xll.qlIndexFixing(Index1Y,$H280,TRUE,_xll.ohTrigger(RecalcTrigger,Trigger1Y)),NA())</f>
        <v>-7.4263892096057592E-4</v>
      </c>
      <c r="N280" s="144">
        <f>IFERROR(_xll.qlIndexFixing(ONIndex1M,I280,TRUE,_xll.ohTrigger(RecalcTrigger,Trigger1M)),NA())</f>
        <v>-5.0504843803489408E-3</v>
      </c>
      <c r="O280" s="44">
        <f>IFERROR(_xll.qlIndexFixing(ONIndex3M,I280,TRUE,_xll.ohTrigger(RecalcTrigger,Trigger3M)),NA())</f>
        <v>-3.7108681090369799E-3</v>
      </c>
      <c r="P280" s="44">
        <f>IFERROR(_xll.qlIndexFixing(ONIndex6M,I280,TRUE,_xll.ohTrigger(RecalcTrigger,Trigger6M)),NA())</f>
        <v>-2.1524449571908022E-3</v>
      </c>
      <c r="Q280" s="145">
        <f>IFERROR(_xll.qlIndexFixing(ONIndex1Y,I280,TRUE,_xll.ohTrigger(RecalcTrigger,Trigger1Y)),NA())</f>
        <v>-5.5722279038938893E-4</v>
      </c>
    </row>
    <row r="281" spans="2:17" x14ac:dyDescent="0.2">
      <c r="B281" s="39" t="s">
        <v>17</v>
      </c>
      <c r="D281" s="42">
        <f>_xll.qlCalendarAdvance(Calendar,$D280,B281,"f",FALSE)</f>
        <v>42947</v>
      </c>
      <c r="E281" s="139">
        <f>_xll.qlInterestRateIndexValueDate(IndexON,D281)</f>
        <v>42947</v>
      </c>
      <c r="F281" s="155">
        <f>IFERROR(_xll.qlIndexFixing(IndexON,D281,TRUE,_xll.ohTrigger(RecalcTrigger,TriggerON)),NA())</f>
        <v>-4.9322536532603323E-3</v>
      </c>
      <c r="H281" s="42">
        <f>_xll.qlCalendarAdvance(Calendar,$H280,B281,"f",FALSE)</f>
        <v>42947</v>
      </c>
      <c r="I281" s="139">
        <f>_xll.qlInterestRateIndexValueDate(Index1M,$H281)</f>
        <v>42949</v>
      </c>
      <c r="J281" s="144">
        <f>IFERROR(_xll.qlIndexFixing(Index1M,$H281,TRUE,_xll.ohTrigger(RecalcTrigger,Trigger1M)),NA())</f>
        <v>-5.0787520472943149E-3</v>
      </c>
      <c r="K281" s="44">
        <f>IFERROR(_xll.qlIndexFixing(Index3M,H281,TRUE,_xll.ohTrigger(RecalcTrigger,Trigger3M)),NA())</f>
        <v>-3.6812396316815194E-3</v>
      </c>
      <c r="L281" s="44">
        <f>IFERROR(_xll.qlIndexFixing(Index6M,$H281,TRUE,_xll.ohTrigger(RecalcTrigger,Trigger6M)),NA())</f>
        <v>-2.2565120880400852E-3</v>
      </c>
      <c r="M281" s="145">
        <f>IFERROR(_xll.qlIndexFixing(Index1Y,$H281,TRUE,_xll.ohTrigger(RecalcTrigger,Trigger1Y)),NA())</f>
        <v>-7.4193999576362504E-4</v>
      </c>
      <c r="N281" s="144">
        <f>IFERROR(_xll.qlIndexFixing(ONIndex1M,I281,TRUE,_xll.ohTrigger(RecalcTrigger,Trigger1M)),NA())</f>
        <v>-5.0544684252828986E-3</v>
      </c>
      <c r="O281" s="44">
        <f>IFERROR(_xll.qlIndexFixing(ONIndex3M,I281,TRUE,_xll.ohTrigger(RecalcTrigger,Trigger3M)),NA())</f>
        <v>-3.7121700292219728E-3</v>
      </c>
      <c r="P281" s="44">
        <f>IFERROR(_xll.qlIndexFixing(ONIndex6M,I281,TRUE,_xll.ohTrigger(RecalcTrigger,Trigger6M)),NA())</f>
        <v>-2.1404867003260719E-3</v>
      </c>
      <c r="Q281" s="145">
        <f>IFERROR(_xll.qlIndexFixing(ONIndex1Y,I281,TRUE,_xll.ohTrigger(RecalcTrigger,Trigger1Y)),NA())</f>
        <v>-6.5558011171695796E-4</v>
      </c>
    </row>
    <row r="282" spans="2:17" x14ac:dyDescent="0.2">
      <c r="B282" s="39" t="s">
        <v>17</v>
      </c>
      <c r="D282" s="42">
        <f>_xll.qlCalendarAdvance(Calendar,$D281,B282,"f",FALSE)</f>
        <v>42948</v>
      </c>
      <c r="E282" s="139">
        <f>_xll.qlInterestRateIndexValueDate(IndexON,D282)</f>
        <v>42948</v>
      </c>
      <c r="F282" s="155">
        <f>IFERROR(_xll.qlIndexFixing(IndexON,D282,TRUE,_xll.ohTrigger(RecalcTrigger,TriggerON)),NA())</f>
        <v>-4.9333308815269206E-3</v>
      </c>
      <c r="H282" s="42">
        <f>_xll.qlCalendarAdvance(Calendar,$H281,B282,"f",FALSE)</f>
        <v>42948</v>
      </c>
      <c r="I282" s="139">
        <f>_xll.qlInterestRateIndexValueDate(Index1M,$H282)</f>
        <v>42950</v>
      </c>
      <c r="J282" s="144">
        <f>IFERROR(_xll.qlIndexFixing(Index1M,$H282,TRUE,_xll.ohTrigger(RecalcTrigger,Trigger1M)),NA())</f>
        <v>-5.0797703807162198E-3</v>
      </c>
      <c r="K282" s="44">
        <f>IFERROR(_xll.qlIndexFixing(Index3M,H282,TRUE,_xll.ohTrigger(RecalcTrigger,Trigger3M)),NA())</f>
        <v>-3.6820581333531768E-3</v>
      </c>
      <c r="L282" s="44">
        <f>IFERROR(_xll.qlIndexFixing(Index6M,$H282,TRUE,_xll.ohTrigger(RecalcTrigger,Trigger6M)),NA())</f>
        <v>-2.2573361219163108E-3</v>
      </c>
      <c r="M282" s="145">
        <f>IFERROR(_xll.qlIndexFixing(Index1Y,$H282,TRUE,_xll.ohTrigger(RecalcTrigger,Trigger1Y)),NA())</f>
        <v>-7.4112941709762834E-4</v>
      </c>
      <c r="N282" s="144">
        <f>IFERROR(_xll.qlIndexFixing(ONIndex1M,I282,TRUE,_xll.ohTrigger(RecalcTrigger,Trigger1M)),NA())</f>
        <v>-5.0585705458461305E-3</v>
      </c>
      <c r="O282" s="44">
        <f>IFERROR(_xll.qlIndexFixing(ONIndex3M,I282,TRUE,_xll.ohTrigger(RecalcTrigger,Trigger3M)),NA())</f>
        <v>-3.7125741254051547E-3</v>
      </c>
      <c r="P282" s="44">
        <f>IFERROR(_xll.qlIndexFixing(ONIndex6M,I282,TRUE,_xll.ohTrigger(RecalcTrigger,Trigger6M)),NA())</f>
        <v>-2.1281568339581725E-3</v>
      </c>
      <c r="Q282" s="145">
        <f>IFERROR(_xll.qlIndexFixing(ONIndex1Y,I282,TRUE,_xll.ohTrigger(RecalcTrigger,Trigger1Y)),NA())</f>
        <v>-7.6073932837150693E-4</v>
      </c>
    </row>
    <row r="283" spans="2:17" x14ac:dyDescent="0.2">
      <c r="B283" s="39" t="s">
        <v>17</v>
      </c>
      <c r="D283" s="42">
        <f>_xll.qlCalendarAdvance(Calendar,$D282,B283,"f",FALSE)</f>
        <v>42949</v>
      </c>
      <c r="E283" s="139">
        <f>_xll.qlInterestRateIndexValueDate(IndexON,D283)</f>
        <v>42949</v>
      </c>
      <c r="F283" s="155">
        <f>IFERROR(_xll.qlIndexFixing(IndexON,D283,TRUE,_xll.ohTrigger(RecalcTrigger,TriggerON)),NA())</f>
        <v>-4.9344301651510492E-3</v>
      </c>
      <c r="H283" s="42">
        <f>_xll.qlCalendarAdvance(Calendar,$H282,B283,"f",FALSE)</f>
        <v>42949</v>
      </c>
      <c r="I283" s="139">
        <f>_xll.qlInterestRateIndexValueDate(Index1M,$H283)</f>
        <v>42951</v>
      </c>
      <c r="J283" s="144">
        <f>IFERROR(_xll.qlIndexFixing(Index1M,$H283,TRUE,_xll.ohTrigger(RecalcTrigger,Trigger1M)),NA())</f>
        <v>-5.0807863693843351E-3</v>
      </c>
      <c r="K283" s="44">
        <f>IFERROR(_xll.qlIndexFixing(Index3M,H283,TRUE,_xll.ohTrigger(RecalcTrigger,Trigger3M)),NA())</f>
        <v>-3.6852021278583132E-3</v>
      </c>
      <c r="L283" s="44">
        <f>IFERROR(_xll.qlIndexFixing(Index6M,$H283,TRUE,_xll.ohTrigger(RecalcTrigger,Trigger6M)),NA())</f>
        <v>-2.2579166012996373E-3</v>
      </c>
      <c r="M283" s="145">
        <f>IFERROR(_xll.qlIndexFixing(Index1Y,$H283,TRUE,_xll.ohTrigger(RecalcTrigger,Trigger1Y)),NA())</f>
        <v>-7.3737525196855731E-4</v>
      </c>
      <c r="N283" s="144">
        <f>IFERROR(_xll.qlIndexFixing(ONIndex1M,I283,TRUE,_xll.ohTrigger(RecalcTrigger,Trigger1M)),NA())</f>
        <v>-5.0605742095610751E-3</v>
      </c>
      <c r="O283" s="44">
        <f>IFERROR(_xll.qlIndexFixing(ONIndex3M,I283,TRUE,_xll.ohTrigger(RecalcTrigger,Trigger3M)),NA())</f>
        <v>-3.712409416478657E-3</v>
      </c>
      <c r="P283" s="44">
        <f>IFERROR(_xll.qlIndexFixing(ONIndex6M,I283,TRUE,_xll.ohTrigger(RecalcTrigger,Trigger6M)),NA())</f>
        <v>-2.1222463472581055E-3</v>
      </c>
      <c r="Q283" s="145">
        <f>IFERROR(_xll.qlIndexFixing(ONIndex1Y,I283,TRUE,_xll.ohTrigger(RecalcTrigger,Trigger1Y)),NA())</f>
        <v>-8.1302270232175289E-4</v>
      </c>
    </row>
    <row r="284" spans="2:17" x14ac:dyDescent="0.2">
      <c r="B284" s="39" t="s">
        <v>17</v>
      </c>
      <c r="D284" s="42">
        <f>_xll.qlCalendarAdvance(Calendar,$D283,B284,"f",FALSE)</f>
        <v>42950</v>
      </c>
      <c r="E284" s="139">
        <f>_xll.qlInterestRateIndexValueDate(IndexON,D284)</f>
        <v>42950</v>
      </c>
      <c r="F284" s="155">
        <f>IFERROR(_xll.qlIndexFixing(IndexON,D284,TRUE,_xll.ohTrigger(RecalcTrigger,TriggerON)),NA())</f>
        <v>-4.9355518758753547E-3</v>
      </c>
      <c r="H284" s="42">
        <f>_xll.qlCalendarAdvance(Calendar,$H283,B284,"f",FALSE)</f>
        <v>42950</v>
      </c>
      <c r="I284" s="139">
        <f>_xll.qlInterestRateIndexValueDate(Index1M,$H284)</f>
        <v>42954</v>
      </c>
      <c r="J284" s="144">
        <f>IFERROR(_xll.qlIndexFixing(Index1M,$H284,TRUE,_xll.ohTrigger(RecalcTrigger,Trigger1M)),NA())</f>
        <v>-5.0865189097983087E-3</v>
      </c>
      <c r="K284" s="44">
        <f>IFERROR(_xll.qlIndexFixing(Index3M,H284,TRUE,_xll.ohTrigger(RecalcTrigger,Trigger3M)),NA())</f>
        <v>-3.6856440738259988E-3</v>
      </c>
      <c r="L284" s="44">
        <f>IFERROR(_xll.qlIndexFixing(Index6M,$H284,TRUE,_xll.ohTrigger(RecalcTrigger,Trigger6M)),NA())</f>
        <v>-2.2599999991115721E-3</v>
      </c>
      <c r="M284" s="145">
        <f>IFERROR(_xll.qlIndexFixing(Index1Y,$H284,TRUE,_xll.ohTrigger(RecalcTrigger,Trigger1Y)),NA())</f>
        <v>-7.366486581830389E-4</v>
      </c>
      <c r="N284" s="144">
        <f>IFERROR(_xll.qlIndexFixing(ONIndex1M,I284,TRUE,_xll.ohTrigger(RecalcTrigger,Trigger1M)),NA())</f>
        <v>-5.0625707353857408E-3</v>
      </c>
      <c r="O284" s="44">
        <f>IFERROR(_xll.qlIndexFixing(ONIndex3M,I284,TRUE,_xll.ohTrigger(RecalcTrigger,Trigger3M)),NA())</f>
        <v>-3.7121126019057371E-3</v>
      </c>
      <c r="P284" s="44">
        <f>IFERROR(_xll.qlIndexFixing(ONIndex6M,I284,TRUE,_xll.ohTrigger(RecalcTrigger,Trigger6M)),NA())</f>
        <v>-2.1167450617509687E-3</v>
      </c>
      <c r="Q284" s="145">
        <f>IFERROR(_xll.qlIndexFixing(ONIndex1Y,I284,TRUE,_xll.ohTrigger(RecalcTrigger,Trigger1Y)),NA())</f>
        <v>-8.6309701461839694E-4</v>
      </c>
    </row>
    <row r="285" spans="2:17" x14ac:dyDescent="0.2">
      <c r="B285" s="39" t="s">
        <v>17</v>
      </c>
      <c r="D285" s="42">
        <f>_xll.qlCalendarAdvance(Calendar,$D284,B285,"f",FALSE)</f>
        <v>42951</v>
      </c>
      <c r="E285" s="139">
        <f>_xll.qlInterestRateIndexValueDate(IndexON,D285)</f>
        <v>42951</v>
      </c>
      <c r="F285" s="155">
        <f>IFERROR(_xll.qlIndexFixing(IndexON,D285,TRUE,_xll.ohTrigger(RecalcTrigger,TriggerON)),NA())</f>
        <v>-4.9378041842151887E-3</v>
      </c>
      <c r="H285" s="42">
        <f>_xll.qlCalendarAdvance(Calendar,$H284,B285,"f",FALSE)</f>
        <v>42951</v>
      </c>
      <c r="I285" s="139">
        <f>_xll.qlInterestRateIndexValueDate(Index1M,$H285)</f>
        <v>42955</v>
      </c>
      <c r="J285" s="144">
        <f>IFERROR(_xll.qlIndexFixing(Index1M,$H285,TRUE,_xll.ohTrigger(RecalcTrigger,Trigger1M)),NA())</f>
        <v>-5.0884156631578461E-3</v>
      </c>
      <c r="K285" s="44">
        <f>IFERROR(_xll.qlIndexFixing(Index3M,H285,TRUE,_xll.ohTrigger(RecalcTrigger,Trigger3M)),NA())</f>
        <v>-3.6866316196406874E-3</v>
      </c>
      <c r="L285" s="44">
        <f>IFERROR(_xll.qlIndexFixing(Index6M,$H285,TRUE,_xll.ohTrigger(RecalcTrigger,Trigger6M)),NA())</f>
        <v>-2.2607731904258068E-3</v>
      </c>
      <c r="M285" s="145">
        <f>IFERROR(_xll.qlIndexFixing(Index1Y,$H285,TRUE,_xll.ohTrigger(RecalcTrigger,Trigger1Y)),NA())</f>
        <v>-7.3518996288599384E-4</v>
      </c>
      <c r="N285" s="144">
        <f>IFERROR(_xll.qlIndexFixing(ONIndex1M,I285,TRUE,_xll.ohTrigger(RecalcTrigger,Trigger1M)),NA())</f>
        <v>-5.0645601300747245E-3</v>
      </c>
      <c r="O285" s="44">
        <f>IFERROR(_xll.qlIndexFixing(ONIndex3M,I285,TRUE,_xll.ohTrigger(RecalcTrigger,Trigger3M)),NA())</f>
        <v>-3.7116825393601616E-3</v>
      </c>
      <c r="P285" s="44">
        <f>IFERROR(_xll.qlIndexFixing(ONIndex6M,I285,TRUE,_xll.ohTrigger(RecalcTrigger,Trigger6M)),NA())</f>
        <v>-2.1116575607305066E-3</v>
      </c>
      <c r="Q285" s="145">
        <f>IFERROR(_xll.qlIndexFixing(ONIndex1Y,I285,TRUE,_xll.ohTrigger(RecalcTrigger,Trigger1Y)),NA())</f>
        <v>-9.1093642193396107E-4</v>
      </c>
    </row>
    <row r="286" spans="2:17" x14ac:dyDescent="0.2">
      <c r="B286" s="39" t="s">
        <v>17</v>
      </c>
      <c r="D286" s="42">
        <f>_xll.qlCalendarAdvance(Calendar,$D285,B286,"f",FALSE)</f>
        <v>42954</v>
      </c>
      <c r="E286" s="139">
        <f>_xll.qlInterestRateIndexValueDate(IndexON,D286)</f>
        <v>42954</v>
      </c>
      <c r="F286" s="155">
        <f>IFERROR(_xll.qlIndexFixing(IndexON,D286,TRUE,_xll.ohTrigger(RecalcTrigger,TriggerON)),NA())</f>
        <v>-4.9402704257062169E-3</v>
      </c>
      <c r="H286" s="42">
        <f>_xll.qlCalendarAdvance(Calendar,$H285,B286,"f",FALSE)</f>
        <v>42954</v>
      </c>
      <c r="I286" s="139">
        <f>_xll.qlInterestRateIndexValueDate(Index1M,$H286)</f>
        <v>42956</v>
      </c>
      <c r="J286" s="144">
        <f>IFERROR(_xll.qlIndexFixing(Index1M,$H286,TRUE,_xll.ohTrigger(RecalcTrigger,Trigger1M)),NA())</f>
        <v>-5.092078580655998E-3</v>
      </c>
      <c r="K286" s="44">
        <f>IFERROR(_xll.qlIndexFixing(Index3M,H286,TRUE,_xll.ohTrigger(RecalcTrigger,Trigger3M)),NA())</f>
        <v>-3.6876592528283627E-3</v>
      </c>
      <c r="L286" s="44">
        <f>IFERROR(_xll.qlIndexFixing(Index6M,$H286,TRUE,_xll.ohTrigger(RecalcTrigger,Trigger6M)),NA())</f>
        <v>-2.2615740935502792E-3</v>
      </c>
      <c r="M286" s="145">
        <f>IFERROR(_xll.qlIndexFixing(Index1Y,$H286,TRUE,_xll.ohTrigger(RecalcTrigger,Trigger1Y)),NA())</f>
        <v>-7.335947793568351E-4</v>
      </c>
      <c r="N286" s="144">
        <f>IFERROR(_xll.qlIndexFixing(ONIndex1M,I286,TRUE,_xll.ohTrigger(RecalcTrigger,Trigger1M)),NA())</f>
        <v>-5.0684438215498062E-3</v>
      </c>
      <c r="O286" s="44">
        <f>IFERROR(_xll.qlIndexFixing(ONIndex3M,I286,TRUE,_xll.ohTrigger(RecalcTrigger,Trigger3M)),NA())</f>
        <v>-3.7103343006528178E-3</v>
      </c>
      <c r="P286" s="44">
        <f>IFERROR(_xll.qlIndexFixing(ONIndex6M,I286,TRUE,_xll.ohTrigger(RecalcTrigger,Trigger6M)),NA())</f>
        <v>-2.1028724716609659E-3</v>
      </c>
      <c r="Q286" s="145">
        <f>IFERROR(_xll.qlIndexFixing(ONIndex1Y,I286,TRUE,_xll.ohTrigger(RecalcTrigger,Trigger1Y)),NA())</f>
        <v>-9.9903356748587413E-4</v>
      </c>
    </row>
    <row r="287" spans="2:17" x14ac:dyDescent="0.2">
      <c r="B287" s="39" t="s">
        <v>17</v>
      </c>
      <c r="D287" s="42">
        <f>_xll.qlCalendarAdvance(Calendar,$D286,B287,"f",FALSE)</f>
        <v>42955</v>
      </c>
      <c r="E287" s="139">
        <f>_xll.qlInterestRateIndexValueDate(IndexON,D287)</f>
        <v>42955</v>
      </c>
      <c r="F287" s="155">
        <f>IFERROR(_xll.qlIndexFixing(IndexON,D287,TRUE,_xll.ohTrigger(RecalcTrigger,TriggerON)),NA())</f>
        <v>-4.9415098489902221E-3</v>
      </c>
      <c r="H287" s="42">
        <f>_xll.qlCalendarAdvance(Calendar,$H286,B287,"f",FALSE)</f>
        <v>42955</v>
      </c>
      <c r="I287" s="139">
        <f>_xll.qlInterestRateIndexValueDate(Index1M,$H287)</f>
        <v>42957</v>
      </c>
      <c r="J287" s="144">
        <f>IFERROR(_xll.qlIndexFixing(Index1M,$H287,TRUE,_xll.ohTrigger(RecalcTrigger,Trigger1M)),NA())</f>
        <v>-5.0930723231512598E-3</v>
      </c>
      <c r="K287" s="44">
        <f>IFERROR(_xll.qlIndexFixing(Index3M,H287,TRUE,_xll.ohTrigger(RecalcTrigger,Trigger3M)),NA())</f>
        <v>-3.6887278129517911E-3</v>
      </c>
      <c r="L287" s="44">
        <f>IFERROR(_xll.qlIndexFixing(Index6M,$H287,TRUE,_xll.ohTrigger(RecalcTrigger,Trigger6M)),NA())</f>
        <v>-2.2624457877070069E-3</v>
      </c>
      <c r="M287" s="145">
        <f>IFERROR(_xll.qlIndexFixing(Index1Y,$H287,TRUE,_xll.ohTrigger(RecalcTrigger,Trigger1Y)),NA())</f>
        <v>-7.3186913781342192E-4</v>
      </c>
      <c r="N287" s="144">
        <f>IFERROR(_xll.qlIndexFixing(ONIndex1M,I287,TRUE,_xll.ohTrigger(RecalcTrigger,Trigger1M)),NA())</f>
        <v>-5.0724465293683352E-3</v>
      </c>
      <c r="O287" s="44">
        <f>IFERROR(_xll.qlIndexFixing(ONIndex3M,I287,TRUE,_xll.ohTrigger(RecalcTrigger,Trigger3M)),NA())</f>
        <v>-3.7086069596492521E-3</v>
      </c>
      <c r="P287" s="44">
        <f>IFERROR(_xll.qlIndexFixing(ONIndex6M,I287,TRUE,_xll.ohTrigger(RecalcTrigger,Trigger6M)),NA())</f>
        <v>-2.0955370622743885E-3</v>
      </c>
      <c r="Q287" s="145">
        <f>IFERROR(_xll.qlIndexFixing(ONIndex1Y,I287,TRUE,_xll.ohTrigger(RecalcTrigger,Trigger1Y)),NA())</f>
        <v>-1.0794281404313821E-3</v>
      </c>
    </row>
    <row r="288" spans="2:17" x14ac:dyDescent="0.2">
      <c r="B288" s="39" t="s">
        <v>17</v>
      </c>
      <c r="D288" s="42">
        <f>_xll.qlCalendarAdvance(Calendar,$D287,B288,"f",FALSE)</f>
        <v>42956</v>
      </c>
      <c r="E288" s="139">
        <f>_xll.qlInterestRateIndexValueDate(IndexON,D288)</f>
        <v>42956</v>
      </c>
      <c r="F288" s="155">
        <f>IFERROR(_xll.qlIndexFixing(IndexON,D288,TRUE,_xll.ohTrigger(RecalcTrigger,TriggerON)),NA())</f>
        <v>-4.9427739300700324E-3</v>
      </c>
      <c r="H288" s="42">
        <f>_xll.qlCalendarAdvance(Calendar,$H287,B288,"f",FALSE)</f>
        <v>42956</v>
      </c>
      <c r="I288" s="139">
        <f>_xll.qlInterestRateIndexValueDate(Index1M,$H288)</f>
        <v>42958</v>
      </c>
      <c r="J288" s="144">
        <f>IFERROR(_xll.qlIndexFixing(Index1M,$H288,TRUE,_xll.ohTrigger(RecalcTrigger,Trigger1M)),NA())</f>
        <v>-5.0940637357378025E-3</v>
      </c>
      <c r="K288" s="44">
        <f>IFERROR(_xll.qlIndexFixing(Index3M,H288,TRUE,_xll.ohTrigger(RecalcTrigger,Trigger3M)),NA())</f>
        <v>-3.6925079783309924E-3</v>
      </c>
      <c r="L288" s="44">
        <f>IFERROR(_xll.qlIndexFixing(Index6M,$H288,TRUE,_xll.ohTrigger(RecalcTrigger,Trigger6M)),NA())</f>
        <v>-2.263274134926321E-3</v>
      </c>
      <c r="M288" s="145">
        <f>IFERROR(_xll.qlIndexFixing(Index1Y,$H288,TRUE,_xll.ohTrigger(RecalcTrigger,Trigger1Y)),NA())</f>
        <v>-7.2734122744481369E-4</v>
      </c>
      <c r="N288" s="144">
        <f>IFERROR(_xll.qlIndexFixing(ONIndex1M,I288,TRUE,_xll.ohTrigger(RecalcTrigger,Trigger1M)),NA())</f>
        <v>-5.0744003675795568E-3</v>
      </c>
      <c r="O288" s="44">
        <f>IFERROR(_xll.qlIndexFixing(ONIndex3M,I288,TRUE,_xll.ohTrigger(RecalcTrigger,Trigger3M)),NA())</f>
        <v>-3.7074935203085246E-3</v>
      </c>
      <c r="P288" s="44">
        <f>IFERROR(_xll.qlIndexFixing(ONIndex6M,I288,TRUE,_xll.ohTrigger(RecalcTrigger,Trigger6M)),NA())</f>
        <v>-2.0925872296961856E-3</v>
      </c>
      <c r="Q288" s="145">
        <f>IFERROR(_xll.qlIndexFixing(ONIndex1Y,I288,TRUE,_xll.ohTrigger(RecalcTrigger,Trigger1Y)),NA())</f>
        <v>-1.1157053763266589E-3</v>
      </c>
    </row>
    <row r="289" spans="2:17" x14ac:dyDescent="0.2">
      <c r="B289" s="39" t="s">
        <v>17</v>
      </c>
      <c r="D289" s="42">
        <f>_xll.qlCalendarAdvance(Calendar,$D288,B289,"f",FALSE)</f>
        <v>42957</v>
      </c>
      <c r="E289" s="139">
        <f>_xll.qlInterestRateIndexValueDate(IndexON,D289)</f>
        <v>42957</v>
      </c>
      <c r="F289" s="155">
        <f>IFERROR(_xll.qlIndexFixing(IndexON,D289,TRUE,_xll.ohTrigger(RecalcTrigger,TriggerON)),NA())</f>
        <v>-4.9440630408481567E-3</v>
      </c>
      <c r="H289" s="42">
        <f>_xll.qlCalendarAdvance(Calendar,$H288,B289,"f",FALSE)</f>
        <v>42957</v>
      </c>
      <c r="I289" s="139">
        <f>_xll.qlInterestRateIndexValueDate(Index1M,$H289)</f>
        <v>42961</v>
      </c>
      <c r="J289" s="144">
        <f>IFERROR(_xll.qlIndexFixing(Index1M,$H289,TRUE,_xll.ohTrigger(RecalcTrigger,Trigger1M)),NA())</f>
        <v>-5.0996486663370819E-3</v>
      </c>
      <c r="K289" s="44">
        <f>IFERROR(_xll.qlIndexFixing(Index3M,H289,TRUE,_xll.ohTrigger(RecalcTrigger,Trigger3M)),NA())</f>
        <v>-3.6934283472796507E-3</v>
      </c>
      <c r="L289" s="44">
        <f>IFERROR(_xll.qlIndexFixing(Index6M,$H289,TRUE,_xll.ohTrigger(RecalcTrigger,Trigger6M)),NA())</f>
        <v>-2.2659719669961302E-3</v>
      </c>
      <c r="M289" s="145">
        <f>IFERROR(_xll.qlIndexFixing(Index1Y,$H289,TRUE,_xll.ohTrigger(RecalcTrigger,Trigger1Y)),NA())</f>
        <v>-7.2378506220460411E-4</v>
      </c>
      <c r="N289" s="144">
        <f>IFERROR(_xll.qlIndexFixing(ONIndex1M,I289,TRUE,_xll.ohTrigger(RecalcTrigger,Trigger1M)),NA())</f>
        <v>-5.0763471143833172E-3</v>
      </c>
      <c r="O289" s="44">
        <f>IFERROR(_xll.qlIndexFixing(ONIndex3M,I289,TRUE,_xll.ohTrigger(RecalcTrigger,Trigger3M)),NA())</f>
        <v>-3.7062399781184752E-3</v>
      </c>
      <c r="P289" s="44">
        <f>IFERROR(_xll.qlIndexFixing(ONIndex6M,I289,TRUE,_xll.ohTrigger(RecalcTrigger,Trigger6M)),NA())</f>
        <v>-2.0900786801680837E-3</v>
      </c>
      <c r="Q289" s="145">
        <f>IFERROR(_xll.qlIndexFixing(ONIndex1Y,I289,TRUE,_xll.ohTrigger(RecalcTrigger,Trigger1Y)),NA())</f>
        <v>-1.1495926481952523E-3</v>
      </c>
    </row>
    <row r="290" spans="2:17" x14ac:dyDescent="0.2">
      <c r="B290" s="39" t="s">
        <v>17</v>
      </c>
      <c r="D290" s="42">
        <f>_xll.qlCalendarAdvance(Calendar,$D289,B290,"f",FALSE)</f>
        <v>42958</v>
      </c>
      <c r="E290" s="139">
        <f>_xll.qlInterestRateIndexValueDate(IndexON,D290)</f>
        <v>42958</v>
      </c>
      <c r="F290" s="155">
        <f>IFERROR(_xll.qlIndexFixing(IndexON,D290,TRUE,_xll.ohTrigger(RecalcTrigger,TriggerON)),NA())</f>
        <v>-4.9466585816038133E-3</v>
      </c>
      <c r="H290" s="42">
        <f>_xll.qlCalendarAdvance(Calendar,$H289,B290,"f",FALSE)</f>
        <v>42958</v>
      </c>
      <c r="I290" s="139">
        <f>_xll.qlInterestRateIndexValueDate(Index1M,$H290)</f>
        <v>42962</v>
      </c>
      <c r="J290" s="144">
        <f>IFERROR(_xll.qlIndexFixing(Index1M,$H290,TRUE,_xll.ohTrigger(RecalcTrigger,Trigger1M)),NA())</f>
        <v>-5.1014963092660586E-3</v>
      </c>
      <c r="K290" s="44">
        <f>IFERROR(_xll.qlIndexFixing(Index3M,H290,TRUE,_xll.ohTrigger(RecalcTrigger,Trigger3M)),NA())</f>
        <v>-3.694714368743753E-3</v>
      </c>
      <c r="L290" s="44">
        <f>IFERROR(_xll.qlIndexFixing(Index6M,$H290,TRUE,_xll.ohTrigger(RecalcTrigger,Trigger6M)),NA())</f>
        <v>-2.2669255579881695E-3</v>
      </c>
      <c r="M290" s="145">
        <f>IFERROR(_xll.qlIndexFixing(Index1Y,$H290,TRUE,_xll.ohTrigger(RecalcTrigger,Trigger1Y)),NA())</f>
        <v>-7.215000503259342E-4</v>
      </c>
      <c r="N290" s="144">
        <f>IFERROR(_xll.qlIndexFixing(ONIndex1M,I290,TRUE,_xll.ohTrigger(RecalcTrigger,Trigger1M)),NA())</f>
        <v>-5.0782867762944051E-3</v>
      </c>
      <c r="O290" s="44">
        <f>IFERROR(_xll.qlIndexFixing(ONIndex3M,I290,TRUE,_xll.ohTrigger(RecalcTrigger,Trigger3M)),NA())</f>
        <v>-3.7048451908727742E-3</v>
      </c>
      <c r="P290" s="44">
        <f>IFERROR(_xll.qlIndexFixing(ONIndex6M,I290,TRUE,_xll.ohTrigger(RecalcTrigger,Trigger6M)),NA())</f>
        <v>-2.0880159967440193E-3</v>
      </c>
      <c r="Q290" s="145">
        <f>IFERROR(_xll.qlIndexFixing(ONIndex1Y,I290,TRUE,_xll.ohTrigger(RecalcTrigger,Trigger1Y)),NA())</f>
        <v>-1.1810641129494925E-3</v>
      </c>
    </row>
    <row r="291" spans="2:17" x14ac:dyDescent="0.2">
      <c r="B291" s="39" t="s">
        <v>17</v>
      </c>
      <c r="D291" s="42">
        <f>_xll.qlCalendarAdvance(Calendar,$D290,B291,"f",FALSE)</f>
        <v>42961</v>
      </c>
      <c r="E291" s="139">
        <f>_xll.qlInterestRateIndexValueDate(IndexON,D291)</f>
        <v>42961</v>
      </c>
      <c r="F291" s="155">
        <f>IFERROR(_xll.qlIndexFixing(IndexON,D291,TRUE,_xll.ohTrigger(RecalcTrigger,TriggerON)),NA())</f>
        <v>-4.9494772170755041E-3</v>
      </c>
      <c r="H291" s="42">
        <f>_xll.qlCalendarAdvance(Calendar,$H290,B291,"f",FALSE)</f>
        <v>42961</v>
      </c>
      <c r="I291" s="139">
        <f>_xll.qlInterestRateIndexValueDate(Index1M,$H291)</f>
        <v>42963</v>
      </c>
      <c r="J291" s="144">
        <f>IFERROR(_xll.qlIndexFixing(Index1M,$H291,TRUE,_xll.ohTrigger(RecalcTrigger,Trigger1M)),NA())</f>
        <v>-5.1050610248314469E-3</v>
      </c>
      <c r="K291" s="44">
        <f>IFERROR(_xll.qlIndexFixing(Index3M,H291,TRUE,_xll.ohTrigger(RecalcTrigger,Trigger3M)),NA())</f>
        <v>-3.6960464944521907E-3</v>
      </c>
      <c r="L291" s="44">
        <f>IFERROR(_xll.qlIndexFixing(Index6M,$H291,TRUE,_xll.ohTrigger(RecalcTrigger,Trigger6M)),NA())</f>
        <v>-2.2679022055303566E-3</v>
      </c>
      <c r="M291" s="145">
        <f>IFERROR(_xll.qlIndexFixing(Index1Y,$H291,TRUE,_xll.ohTrigger(RecalcTrigger,Trigger1Y)),NA())</f>
        <v>-7.1912224173590808E-4</v>
      </c>
      <c r="N291" s="144">
        <f>IFERROR(_xll.qlIndexFixing(ONIndex1M,I291,TRUE,_xll.ohTrigger(RecalcTrigger,Trigger1M)),NA())</f>
        <v>-5.082070773010372E-3</v>
      </c>
      <c r="O291" s="44">
        <f>IFERROR(_xll.qlIndexFixing(ONIndex3M,I291,TRUE,_xll.ohTrigger(RecalcTrigger,Trigger3M)),NA())</f>
        <v>-3.7015410267704496E-3</v>
      </c>
      <c r="P291" s="44">
        <f>IFERROR(_xll.qlIndexFixing(ONIndex6M,I291,TRUE,_xll.ohTrigger(RecalcTrigger,Trigger6M)),NA())</f>
        <v>-2.0853876855086995E-3</v>
      </c>
      <c r="Q291" s="145">
        <f>IFERROR(_xll.qlIndexFixing(ONIndex1Y,I291,TRUE,_xll.ohTrigger(RecalcTrigger,Trigger1Y)),NA())</f>
        <v>-1.2358208925400405E-3</v>
      </c>
    </row>
    <row r="292" spans="2:17" x14ac:dyDescent="0.2">
      <c r="B292" s="39" t="s">
        <v>17</v>
      </c>
      <c r="D292" s="42">
        <f>_xll.qlCalendarAdvance(Calendar,$D291,B292,"f",FALSE)</f>
        <v>42962</v>
      </c>
      <c r="E292" s="139">
        <f>_xll.qlInterestRateIndexValueDate(IndexON,D292)</f>
        <v>42962</v>
      </c>
      <c r="F292" s="155">
        <f>IFERROR(_xll.qlIndexFixing(IndexON,D292,TRUE,_xll.ohTrigger(RecalcTrigger,TriggerON)),NA())</f>
        <v>-4.950897053284109E-3</v>
      </c>
      <c r="H292" s="42">
        <f>_xll.qlCalendarAdvance(Calendar,$H291,B292,"f",FALSE)</f>
        <v>42962</v>
      </c>
      <c r="I292" s="139">
        <f>_xll.qlInterestRateIndexValueDate(Index1M,$H292)</f>
        <v>42964</v>
      </c>
      <c r="J292" s="144">
        <f>IFERROR(_xll.qlIndexFixing(Index1M,$H292,TRUE,_xll.ohTrigger(RecalcTrigger,Trigger1M)),NA())</f>
        <v>-5.1060303344839519E-3</v>
      </c>
      <c r="K292" s="44">
        <f>IFERROR(_xll.qlIndexFixing(Index3M,H292,TRUE,_xll.ohTrigger(RecalcTrigger,Trigger3M)),NA())</f>
        <v>-3.6974256106108551E-3</v>
      </c>
      <c r="L292" s="44">
        <f>IFERROR(_xll.qlIndexFixing(Index6M,$H292,TRUE,_xll.ohTrigger(RecalcTrigger,Trigger6M)),NA())</f>
        <v>-2.2689612644762984E-3</v>
      </c>
      <c r="M292" s="145">
        <f>IFERROR(_xll.qlIndexFixing(Index1Y,$H292,TRUE,_xll.ohTrigger(RecalcTrigger,Trigger1Y)),NA())</f>
        <v>-7.1665816005846822E-4</v>
      </c>
      <c r="N292" s="144">
        <f>IFERROR(_xll.qlIndexFixing(ONIndex1M,I292,TRUE,_xll.ohTrigger(RecalcTrigger,Trigger1M)),NA())</f>
        <v>-5.0859747091847041E-3</v>
      </c>
      <c r="O292" s="44">
        <f>IFERROR(_xll.qlIndexFixing(ONIndex3M,I292,TRUE,_xll.ohTrigger(RecalcTrigger,Trigger3M)),NA())</f>
        <v>-3.6978307413315648E-3</v>
      </c>
      <c r="P292" s="44">
        <f>IFERROR(_xll.qlIndexFixing(ONIndex6M,I292,TRUE,_xll.ohTrigger(RecalcTrigger,Trigger6M)),NA())</f>
        <v>-2.0843155862459994E-3</v>
      </c>
      <c r="Q292" s="145">
        <f>IFERROR(_xll.qlIndexFixing(ONIndex1Y,I292,TRUE,_xll.ohTrigger(RecalcTrigger,Trigger1Y)),NA())</f>
        <v>-1.2822750308361108E-3</v>
      </c>
    </row>
    <row r="293" spans="2:17" x14ac:dyDescent="0.2">
      <c r="B293" s="39" t="s">
        <v>17</v>
      </c>
      <c r="D293" s="42">
        <f>_xll.qlCalendarAdvance(Calendar,$D292,B293,"f",FALSE)</f>
        <v>42963</v>
      </c>
      <c r="E293" s="139">
        <f>_xll.qlInterestRateIndexValueDate(IndexON,D293)</f>
        <v>42963</v>
      </c>
      <c r="F293" s="155">
        <f>IFERROR(_xll.qlIndexFixing(IndexON,D293,TRUE,_xll.ohTrigger(RecalcTrigger,TriggerON)),NA())</f>
        <v>-4.9523441500465282E-3</v>
      </c>
      <c r="H293" s="42">
        <f>_xll.qlCalendarAdvance(Calendar,$H292,B293,"f",FALSE)</f>
        <v>42963</v>
      </c>
      <c r="I293" s="139">
        <f>_xll.qlInterestRateIndexValueDate(Index1M,$H293)</f>
        <v>42965</v>
      </c>
      <c r="J293" s="144">
        <f>IFERROR(_xll.qlIndexFixing(Index1M,$H293,TRUE,_xll.ohTrigger(RecalcTrigger,Trigger1M)),NA())</f>
        <v>-5.1069973290773429E-3</v>
      </c>
      <c r="K293" s="44">
        <f>IFERROR(_xll.qlIndexFixing(Index3M,H293,TRUE,_xll.ohTrigger(RecalcTrigger,Trigger3M)),NA())</f>
        <v>-3.7017919943363275E-3</v>
      </c>
      <c r="L293" s="44">
        <f>IFERROR(_xll.qlIndexFixing(Index6M,$H293,TRUE,_xll.ohTrigger(RecalcTrigger,Trigger6M)),NA())</f>
        <v>-2.2699525128299842E-3</v>
      </c>
      <c r="M293" s="145">
        <f>IFERROR(_xll.qlIndexFixing(Index1Y,$H293,TRUE,_xll.ohTrigger(RecalcTrigger,Trigger1Y)),NA())</f>
        <v>-7.1161391247326724E-4</v>
      </c>
      <c r="N293" s="144">
        <f>IFERROR(_xll.qlIndexFixing(ONIndex1M,I293,TRUE,_xll.ohTrigger(RecalcTrigger,Trigger1M)),NA())</f>
        <v>-5.0878790467923096E-3</v>
      </c>
      <c r="O293" s="44">
        <f>IFERROR(_xll.qlIndexFixing(ONIndex3M,I293,TRUE,_xll.ohTrigger(RecalcTrigger,Trigger3M)),NA())</f>
        <v>-3.6957125915959566E-3</v>
      </c>
      <c r="P293" s="44">
        <f>IFERROR(_xll.qlIndexFixing(ONIndex6M,I293,TRUE,_xll.ohTrigger(RecalcTrigger,Trigger6M)),NA())</f>
        <v>-2.084550979950528E-3</v>
      </c>
      <c r="Q293" s="145">
        <f>IFERROR(_xll.qlIndexFixing(ONIndex1Y,I293,TRUE,_xll.ohTrigger(RecalcTrigger,Trigger1Y)),NA())</f>
        <v>-1.3012798078682053E-3</v>
      </c>
    </row>
    <row r="294" spans="2:17" x14ac:dyDescent="0.2">
      <c r="B294" s="39" t="s">
        <v>17</v>
      </c>
      <c r="D294" s="42">
        <f>_xll.qlCalendarAdvance(Calendar,$D293,B294,"f",FALSE)</f>
        <v>42964</v>
      </c>
      <c r="E294" s="139">
        <f>_xll.qlInterestRateIndexValueDate(IndexON,D294)</f>
        <v>42964</v>
      </c>
      <c r="F294" s="155">
        <f>IFERROR(_xll.qlIndexFixing(IndexON,D294,TRUE,_xll.ohTrigger(RecalcTrigger,TriggerON)),NA())</f>
        <v>-4.9538188791453663E-3</v>
      </c>
      <c r="H294" s="42">
        <f>_xll.qlCalendarAdvance(Calendar,$H293,B294,"f",FALSE)</f>
        <v>42964</v>
      </c>
      <c r="I294" s="139">
        <f>_xll.qlInterestRateIndexValueDate(Index1M,$H294)</f>
        <v>42968</v>
      </c>
      <c r="J294" s="144">
        <f>IFERROR(_xll.qlIndexFixing(Index1M,$H294,TRUE,_xll.ohTrigger(RecalcTrigger,Trigger1M)),NA())</f>
        <v>-5.1124356246847313E-3</v>
      </c>
      <c r="K294" s="44">
        <f>IFERROR(_xll.qlIndexFixing(Index3M,H294,TRUE,_xll.ohTrigger(RecalcTrigger,Trigger3M)),NA())</f>
        <v>-3.7034299370734044E-3</v>
      </c>
      <c r="L294" s="44">
        <f>IFERROR(_xll.qlIndexFixing(Index6M,$H294,TRUE,_xll.ohTrigger(RecalcTrigger,Trigger6M)),NA())</f>
        <v>-2.2731056228260929E-3</v>
      </c>
      <c r="M294" s="145">
        <f>IFERROR(_xll.qlIndexFixing(Index1Y,$H294,TRUE,_xll.ohTrigger(RecalcTrigger,Trigger1Y)),NA())</f>
        <v>-7.0607204313633746E-4</v>
      </c>
      <c r="N294" s="144">
        <f>IFERROR(_xll.qlIndexFixing(ONIndex1M,I294,TRUE,_xll.ohTrigger(RecalcTrigger,Trigger1M)),NA())</f>
        <v>-5.0897763394353035E-3</v>
      </c>
      <c r="O294" s="44">
        <f>IFERROR(_xll.qlIndexFixing(ONIndex3M,I294,TRUE,_xll.ohTrigger(RecalcTrigger,Trigger3M)),NA())</f>
        <v>-3.6934463419679986E-3</v>
      </c>
      <c r="P294" s="44">
        <f>IFERROR(_xll.qlIndexFixing(ONIndex6M,I294,TRUE,_xll.ohTrigger(RecalcTrigger,Trigger6M)),NA())</f>
        <v>-2.0852597383225202E-3</v>
      </c>
      <c r="Q294" s="145">
        <f>IFERROR(_xll.qlIndexFixing(ONIndex1Y,I294,TRUE,_xll.ohTrigger(RecalcTrigger,Trigger1Y)),NA())</f>
        <v>-1.3177137168618458E-3</v>
      </c>
    </row>
    <row r="295" spans="2:17" x14ac:dyDescent="0.2">
      <c r="B295" s="39" t="s">
        <v>17</v>
      </c>
      <c r="D295" s="42">
        <f>_xll.qlCalendarAdvance(Calendar,$D294,B295,"f",FALSE)</f>
        <v>42965</v>
      </c>
      <c r="E295" s="139">
        <f>_xll.qlInterestRateIndexValueDate(IndexON,D295)</f>
        <v>42965</v>
      </c>
      <c r="F295" s="155">
        <f>IFERROR(_xll.qlIndexFixing(IndexON,D295,TRUE,_xll.ohTrigger(RecalcTrigger,TriggerON)),NA())</f>
        <v>-4.9567940527728283E-3</v>
      </c>
      <c r="H295" s="42">
        <f>_xll.qlCalendarAdvance(Calendar,$H294,B295,"f",FALSE)</f>
        <v>42965</v>
      </c>
      <c r="I295" s="139">
        <f>_xll.qlInterestRateIndexValueDate(Index1M,$H295)</f>
        <v>42969</v>
      </c>
      <c r="J295" s="144">
        <f>IFERROR(_xll.qlIndexFixing(Index1M,$H295,TRUE,_xll.ohTrigger(RecalcTrigger,Trigger1M)),NA())</f>
        <v>-5.1142344821219323E-3</v>
      </c>
      <c r="K295" s="44">
        <f>IFERROR(_xll.qlIndexFixing(Index3M,H295,TRUE,_xll.ohTrigger(RecalcTrigger,Trigger3M)),NA())</f>
        <v>-3.7050575317745926E-3</v>
      </c>
      <c r="L295" s="44">
        <f>IFERROR(_xll.qlIndexFixing(Index6M,$H295,TRUE,_xll.ohTrigger(RecalcTrigger,Trigger6M)),NA())</f>
        <v>-2.2742050170858523E-3</v>
      </c>
      <c r="M295" s="145">
        <f>IFERROR(_xll.qlIndexFixing(Index1Y,$H295,TRUE,_xll.ohTrigger(RecalcTrigger,Trigger1Y)),NA())</f>
        <v>-7.0327691865411249E-4</v>
      </c>
      <c r="N295" s="144">
        <f>IFERROR(_xll.qlIndexFixing(ONIndex1M,I295,TRUE,_xll.ohTrigger(RecalcTrigger,Trigger1M)),NA())</f>
        <v>-5.0916665936684424E-3</v>
      </c>
      <c r="O295" s="44">
        <f>IFERROR(_xll.qlIndexFixing(ONIndex3M,I295,TRUE,_xll.ohTrigger(RecalcTrigger,Trigger3M)),NA())</f>
        <v>-3.6910308502013933E-3</v>
      </c>
      <c r="P295" s="44">
        <f>IFERROR(_xll.qlIndexFixing(ONIndex6M,I295,TRUE,_xll.ohTrigger(RecalcTrigger,Trigger6M)),NA())</f>
        <v>-2.0864464444958486E-3</v>
      </c>
      <c r="Q295" s="145">
        <f>IFERROR(_xll.qlIndexFixing(ONIndex1Y,I295,TRUE,_xll.ohTrigger(RecalcTrigger,Trigger1Y)),NA())</f>
        <v>-1.3315509142097781E-3</v>
      </c>
    </row>
    <row r="296" spans="2:17" x14ac:dyDescent="0.2">
      <c r="B296" s="39" t="s">
        <v>17</v>
      </c>
      <c r="D296" s="42">
        <f>_xll.qlCalendarAdvance(Calendar,$D295,B296,"f",FALSE)</f>
        <v>42968</v>
      </c>
      <c r="E296" s="139">
        <f>_xll.qlInterestRateIndexValueDate(IndexON,D296)</f>
        <v>42968</v>
      </c>
      <c r="F296" s="155">
        <f>IFERROR(_xll.qlIndexFixing(IndexON,D296,TRUE,_xll.ohTrigger(RecalcTrigger,TriggerON)),NA())</f>
        <v>-4.9600015541173548E-3</v>
      </c>
      <c r="H296" s="42">
        <f>_xll.qlCalendarAdvance(Calendar,$H295,B296,"f",FALSE)</f>
        <v>42968</v>
      </c>
      <c r="I296" s="139">
        <f>_xll.qlInterestRateIndexValueDate(Index1M,$H296)</f>
        <v>42970</v>
      </c>
      <c r="J296" s="144">
        <f>IFERROR(_xll.qlIndexFixing(Index1M,$H296,TRUE,_xll.ohTrigger(RecalcTrigger,Trigger1M)),NA())</f>
        <v>-5.1177016544181409E-3</v>
      </c>
      <c r="K296" s="44">
        <f>IFERROR(_xll.qlIndexFixing(Index3M,H296,TRUE,_xll.ohTrigger(RecalcTrigger,Trigger3M)),NA())</f>
        <v>-3.7067375740824737E-3</v>
      </c>
      <c r="L296" s="44">
        <f>IFERROR(_xll.qlIndexFixing(Index6M,$H296,TRUE,_xll.ohTrigger(RecalcTrigger,Trigger6M)),NA())</f>
        <v>-2.275322142780411E-3</v>
      </c>
      <c r="M296" s="145">
        <f>IFERROR(_xll.qlIndexFixing(Index1Y,$H296,TRUE,_xll.ohTrigger(RecalcTrigger,Trigger1Y)),NA())</f>
        <v>-7.0043614387596054E-4</v>
      </c>
      <c r="N296" s="144">
        <f>IFERROR(_xll.qlIndexFixing(ONIndex1M,I296,TRUE,_xll.ohTrigger(RecalcTrigger,Trigger1M)),NA())</f>
        <v>-5.0953515540852479E-3</v>
      </c>
      <c r="O296" s="44">
        <f>IFERROR(_xll.qlIndexFixing(ONIndex3M,I296,TRUE,_xll.ohTrigger(RecalcTrigger,Trigger3M)),NA())</f>
        <v>-3.6856589459199895E-3</v>
      </c>
      <c r="P296" s="44">
        <f>IFERROR(_xll.qlIndexFixing(ONIndex6M,I296,TRUE,_xll.ohTrigger(RecalcTrigger,Trigger6M)),NA())</f>
        <v>-2.0904237930796654E-3</v>
      </c>
      <c r="Q296" s="145">
        <f>IFERROR(_xll.qlIndexFixing(ONIndex1Y,I296,TRUE,_xll.ohTrigger(RecalcTrigger,Trigger1Y)),NA())</f>
        <v>-1.3504353190096907E-3</v>
      </c>
    </row>
    <row r="297" spans="2:17" x14ac:dyDescent="0.2">
      <c r="B297" s="39" t="s">
        <v>17</v>
      </c>
      <c r="D297" s="42">
        <f>_xll.qlCalendarAdvance(Calendar,$D296,B297,"f",FALSE)</f>
        <v>42969</v>
      </c>
      <c r="E297" s="139">
        <f>_xll.qlInterestRateIndexValueDate(IndexON,D297)</f>
        <v>42969</v>
      </c>
      <c r="F297" s="155">
        <f>IFERROR(_xll.qlIndexFixing(IndexON,D297,TRUE,_xll.ohTrigger(RecalcTrigger,TriggerON)),NA())</f>
        <v>-4.9616200215174544E-3</v>
      </c>
      <c r="H297" s="42">
        <f>_xll.qlCalendarAdvance(Calendar,$H296,B297,"f",FALSE)</f>
        <v>42969</v>
      </c>
      <c r="I297" s="139">
        <f>_xll.qlInterestRateIndexValueDate(Index1M,$H297)</f>
        <v>42971</v>
      </c>
      <c r="J297" s="144">
        <f>IFERROR(_xll.qlIndexFixing(Index1M,$H297,TRUE,_xll.ohTrigger(RecalcTrigger,Trigger1M)),NA())</f>
        <v>-5.1186466893073101E-3</v>
      </c>
      <c r="K297" s="44">
        <f>IFERROR(_xll.qlIndexFixing(Index3M,H297,TRUE,_xll.ohTrigger(RecalcTrigger,Trigger3M)),NA())</f>
        <v>-3.7084709968412837E-3</v>
      </c>
      <c r="L297" s="44">
        <f>IFERROR(_xll.qlIndexFixing(Index6M,$H297,TRUE,_xll.ohTrigger(RecalcTrigger,Trigger6M)),NA())</f>
        <v>-2.2766864415648606E-3</v>
      </c>
      <c r="M297" s="145">
        <f>IFERROR(_xll.qlIndexFixing(Index1Y,$H297,TRUE,_xll.ohTrigger(RecalcTrigger,Trigger1Y)),NA())</f>
        <v>-6.9755673616030199E-4</v>
      </c>
      <c r="N297" s="144">
        <f>IFERROR(_xll.qlIndexFixing(ONIndex1M,I297,TRUE,_xll.ohTrigger(RecalcTrigger,Trigger1M)),NA())</f>
        <v>-5.099157359715889E-3</v>
      </c>
      <c r="O297" s="44">
        <f>IFERROR(_xll.qlIndexFixing(ONIndex3M,I297,TRUE,_xll.ohTrigger(RecalcTrigger,Trigger3M)),NA())</f>
        <v>-3.6798536113069602E-3</v>
      </c>
      <c r="P297" s="44">
        <f>IFERROR(_xll.qlIndexFixing(ONIndex6M,I297,TRUE,_xll.ohTrigger(RecalcTrigger,Trigger6M)),NA())</f>
        <v>-2.0960644091605474E-3</v>
      </c>
      <c r="Q297" s="145">
        <f>IFERROR(_xll.qlIndexFixing(ONIndex1Y,I297,TRUE,_xll.ohTrigger(RecalcTrigger,Trigger1Y)),NA())</f>
        <v>-1.3604157122815153E-3</v>
      </c>
    </row>
    <row r="298" spans="2:17" x14ac:dyDescent="0.2">
      <c r="B298" s="39" t="s">
        <v>17</v>
      </c>
      <c r="D298" s="42">
        <f>_xll.qlCalendarAdvance(Calendar,$D297,B298,"f",FALSE)</f>
        <v>42970</v>
      </c>
      <c r="E298" s="139">
        <f>_xll.qlInterestRateIndexValueDate(IndexON,D298)</f>
        <v>42970</v>
      </c>
      <c r="F298" s="155">
        <f>IFERROR(_xll.qlIndexFixing(IndexON,D298,TRUE,_xll.ohTrigger(RecalcTrigger,TriggerON)),NA())</f>
        <v>-4.9632683520695053E-3</v>
      </c>
      <c r="H298" s="42">
        <f>_xll.qlCalendarAdvance(Calendar,$H297,B298,"f",FALSE)</f>
        <v>42970</v>
      </c>
      <c r="I298" s="139">
        <f>_xll.qlInterestRateIndexValueDate(Index1M,$H298)</f>
        <v>42972</v>
      </c>
      <c r="J298" s="144">
        <f>IFERROR(_xll.qlIndexFixing(Index1M,$H298,TRUE,_xll.ohTrigger(RecalcTrigger,Trigger1M)),NA())</f>
        <v>-5.1195894239796126E-3</v>
      </c>
      <c r="K298" s="44">
        <f>IFERROR(_xll.qlIndexFixing(Index3M,H298,TRUE,_xll.ohTrigger(RecalcTrigger,Trigger3M)),NA())</f>
        <v>-3.7133538884341942E-3</v>
      </c>
      <c r="L298" s="44">
        <f>IFERROR(_xll.qlIndexFixing(Index6M,$H298,TRUE,_xll.ohTrigger(RecalcTrigger,Trigger6M)),NA())</f>
        <v>-2.2777279668660735E-3</v>
      </c>
      <c r="M298" s="145">
        <f>IFERROR(_xll.qlIndexFixing(Index1Y,$H298,TRUE,_xll.ohTrigger(RecalcTrigger,Trigger1Y)),NA())</f>
        <v>-6.9234022268458719E-4</v>
      </c>
      <c r="N298" s="144">
        <f>IFERROR(_xll.qlIndexFixing(ONIndex1M,I298,TRUE,_xll.ohTrigger(RecalcTrigger,Trigger1M)),NA())</f>
        <v>-5.1010125216599533E-3</v>
      </c>
      <c r="O298" s="44">
        <f>IFERROR(_xll.qlIndexFixing(ONIndex3M,I298,TRUE,_xll.ohTrigger(RecalcTrigger,Trigger3M)),NA())</f>
        <v>-3.6766747714755965E-3</v>
      </c>
      <c r="P298" s="44">
        <f>IFERROR(_xll.qlIndexFixing(ONIndex6M,I298,TRUE,_xll.ohTrigger(RecalcTrigger,Trigger6M)),NA())</f>
        <v>-2.0997096006691862E-3</v>
      </c>
      <c r="Q298" s="145">
        <f>IFERROR(_xll.qlIndexFixing(ONIndex1Y,I298,TRUE,_xll.ohTrigger(RecalcTrigger,Trigger1Y)),NA())</f>
        <v>-1.3608816949739477E-3</v>
      </c>
    </row>
    <row r="299" spans="2:17" x14ac:dyDescent="0.2">
      <c r="B299" s="39" t="s">
        <v>17</v>
      </c>
      <c r="D299" s="42">
        <f>_xll.qlCalendarAdvance(Calendar,$D298,B299,"f",FALSE)</f>
        <v>42971</v>
      </c>
      <c r="E299" s="139">
        <f>_xll.qlInterestRateIndexValueDate(IndexON,D299)</f>
        <v>42971</v>
      </c>
      <c r="F299" s="155">
        <f>IFERROR(_xll.qlIndexFixing(IndexON,D299,TRUE,_xll.ohTrigger(RecalcTrigger,TriggerON)),NA())</f>
        <v>-4.9649469174761762E-3</v>
      </c>
      <c r="H299" s="42">
        <f>_xll.qlCalendarAdvance(Calendar,$H298,B299,"f",FALSE)</f>
        <v>42971</v>
      </c>
      <c r="I299" s="139">
        <f>_xll.qlInterestRateIndexValueDate(Index1M,$H299)</f>
        <v>42975</v>
      </c>
      <c r="J299" s="144">
        <f>IFERROR(_xll.qlIndexFixing(Index1M,$H299,TRUE,_xll.ohTrigger(RecalcTrigger,Trigger1M)),NA())</f>
        <v>-5.1248820594140465E-3</v>
      </c>
      <c r="K299" s="44">
        <f>IFERROR(_xll.qlIndexFixing(Index3M,H299,TRUE,_xll.ohTrigger(RecalcTrigger,Trigger3M)),NA())</f>
        <v>-3.7159573824283878E-3</v>
      </c>
      <c r="L299" s="44">
        <f>IFERROR(_xll.qlIndexFixing(Index6M,$H299,TRUE,_xll.ohTrigger(RecalcTrigger,Trigger6M)),NA())</f>
        <v>-2.2811447249844042E-3</v>
      </c>
      <c r="M299" s="145">
        <f>IFERROR(_xll.qlIndexFixing(Index1Y,$H299,TRUE,_xll.ohTrigger(RecalcTrigger,Trigger1Y)),NA())</f>
        <v>-6.8579559251490748E-4</v>
      </c>
      <c r="N299" s="144">
        <f>IFERROR(_xll.qlIndexFixing(ONIndex1M,I299,TRUE,_xll.ohTrigger(RecalcTrigger,Trigger1M)),NA())</f>
        <v>-5.1028606850422875E-3</v>
      </c>
      <c r="O299" s="44">
        <f>IFERROR(_xll.qlIndexFixing(ONIndex3M,I299,TRUE,_xll.ohTrigger(RecalcTrigger,Trigger3M)),NA())</f>
        <v>-3.6733398345889512E-3</v>
      </c>
      <c r="P299" s="44">
        <f>IFERROR(_xll.qlIndexFixing(ONIndex6M,I299,TRUE,_xll.ohTrigger(RecalcTrigger,Trigger6M)),NA())</f>
        <v>-2.1038602384626515E-3</v>
      </c>
      <c r="Q299" s="145">
        <f>IFERROR(_xll.qlIndexFixing(ONIndex1Y,I299,TRUE,_xll.ohTrigger(RecalcTrigger,Trigger1Y)),NA())</f>
        <v>-1.3585959030981698E-3</v>
      </c>
    </row>
    <row r="300" spans="2:17" x14ac:dyDescent="0.2">
      <c r="B300" s="39" t="s">
        <v>17</v>
      </c>
      <c r="D300" s="42">
        <f>_xll.qlCalendarAdvance(Calendar,$D299,B300,"f",FALSE)</f>
        <v>42972</v>
      </c>
      <c r="E300" s="139">
        <f>_xll.qlInterestRateIndexValueDate(IndexON,D300)</f>
        <v>42972</v>
      </c>
      <c r="F300" s="155">
        <f>IFERROR(_xll.qlIndexFixing(IndexON,D300,TRUE,_xll.ohTrigger(RecalcTrigger,TriggerON)),NA())</f>
        <v>-4.9683381208609489E-3</v>
      </c>
      <c r="H300" s="42">
        <f>_xll.qlCalendarAdvance(Calendar,$H299,B300,"f",FALSE)</f>
        <v>42972</v>
      </c>
      <c r="I300" s="139">
        <f>_xll.qlInterestRateIndexValueDate(Index1M,$H300)</f>
        <v>42976</v>
      </c>
      <c r="J300" s="144">
        <f>IFERROR(_xll.qlIndexFixing(Index1M,$H300,TRUE,_xll.ohTrigger(RecalcTrigger,Trigger1M)),NA())</f>
        <v>-5.126632456296968E-3</v>
      </c>
      <c r="K300" s="44">
        <f>IFERROR(_xll.qlIndexFixing(Index3M,H300,TRUE,_xll.ohTrigger(RecalcTrigger,Trigger3M)),NA())</f>
        <v>-3.7179719332680124E-3</v>
      </c>
      <c r="L300" s="44">
        <f>IFERROR(_xll.qlIndexFixing(Index6M,$H300,TRUE,_xll.ohTrigger(RecalcTrigger,Trigger6M)),NA())</f>
        <v>-2.2821693805360169E-3</v>
      </c>
      <c r="M300" s="145">
        <f>IFERROR(_xll.qlIndexFixing(Index1Y,$H300,TRUE,_xll.ohTrigger(RecalcTrigger,Trigger1Y)),NA())</f>
        <v>-6.828307499557204E-4</v>
      </c>
      <c r="N300" s="144">
        <f>IFERROR(_xll.qlIndexFixing(ONIndex1M,I300,TRUE,_xll.ohTrigger(RecalcTrigger,Trigger1M)),NA())</f>
        <v>-5.1047018564176483E-3</v>
      </c>
      <c r="O300" s="44">
        <f>IFERROR(_xll.qlIndexFixing(ONIndex3M,I300,TRUE,_xll.ohTrigger(RecalcTrigger,Trigger3M)),NA())</f>
        <v>-3.6698476584007267E-3</v>
      </c>
      <c r="P300" s="44">
        <f>IFERROR(_xll.qlIndexFixing(ONIndex6M,I300,TRUE,_xll.ohTrigger(RecalcTrigger,Trigger6M)),NA())</f>
        <v>-2.1085209057147836E-3</v>
      </c>
      <c r="Q300" s="145">
        <f>IFERROR(_xll.qlIndexFixing(ONIndex1Y,I300,TRUE,_xll.ohTrigger(RecalcTrigger,Trigger1Y)),NA())</f>
        <v>-1.3535324925673109E-3</v>
      </c>
    </row>
    <row r="301" spans="2:17" x14ac:dyDescent="0.2">
      <c r="B301" s="39" t="s">
        <v>17</v>
      </c>
      <c r="D301" s="42">
        <f>_xll.qlCalendarAdvance(Calendar,$D300,B301,"f",FALSE)</f>
        <v>42975</v>
      </c>
      <c r="E301" s="139">
        <f>_xll.qlInterestRateIndexValueDate(IndexON,D301)</f>
        <v>42975</v>
      </c>
      <c r="F301" s="155">
        <f>IFERROR(_xll.qlIndexFixing(IndexON,D301,TRUE,_xll.ohTrigger(RecalcTrigger,TriggerON)),NA())</f>
        <v>-4.9719709637807696E-3</v>
      </c>
      <c r="H301" s="42">
        <f>_xll.qlCalendarAdvance(Calendar,$H300,B301,"f",FALSE)</f>
        <v>42975</v>
      </c>
      <c r="I301" s="139">
        <f>_xll.qlInterestRateIndexValueDate(Index1M,$H301)</f>
        <v>42977</v>
      </c>
      <c r="J301" s="144">
        <f>IFERROR(_xll.qlIndexFixing(Index1M,$H301,TRUE,_xll.ohTrigger(RecalcTrigger,Trigger1M)),NA())</f>
        <v>-5.1275591089616768E-3</v>
      </c>
      <c r="K301" s="44">
        <f>IFERROR(_xll.qlIndexFixing(Index3M,H301,TRUE,_xll.ohTrigger(RecalcTrigger,Trigger3M)),NA())</f>
        <v>-3.7200456015220791E-3</v>
      </c>
      <c r="L301" s="44">
        <f>IFERROR(_xll.qlIndexFixing(Index6M,$H301,TRUE,_xll.ohTrigger(RecalcTrigger,Trigger6M)),NA())</f>
        <v>-2.2831852235377223E-3</v>
      </c>
      <c r="M301" s="145">
        <f>IFERROR(_xll.qlIndexFixing(Index1Y,$H301,TRUE,_xll.ohTrigger(RecalcTrigger,Trigger1Y)),NA())</f>
        <v>-6.7987086032884414E-4</v>
      </c>
      <c r="N301" s="144">
        <f>IFERROR(_xll.qlIndexFixing(ONIndex1M,I301,TRUE,_xll.ohTrigger(RecalcTrigger,Trigger1M)),NA())</f>
        <v>-5.1082884392483763E-3</v>
      </c>
      <c r="O301" s="44">
        <f>IFERROR(_xll.qlIndexFixing(ONIndex3M,I301,TRUE,_xll.ohTrigger(RecalcTrigger,Trigger3M)),NA())</f>
        <v>-3.6622962049781549E-3</v>
      </c>
      <c r="P301" s="44">
        <f>IFERROR(_xll.qlIndexFixing(ONIndex6M,I301,TRUE,_xll.ohTrigger(RecalcTrigger,Trigger6M)),NA())</f>
        <v>-2.119552774240141E-3</v>
      </c>
      <c r="Q301" s="145">
        <f>IFERROR(_xll.qlIndexFixing(ONIndex1Y,I301,TRUE,_xll.ohTrigger(RecalcTrigger,Trigger1Y)),NA())</f>
        <v>-1.334012779001803E-3</v>
      </c>
    </row>
    <row r="302" spans="2:17" x14ac:dyDescent="0.2">
      <c r="B302" s="39" t="s">
        <v>17</v>
      </c>
      <c r="D302" s="42">
        <f>_xll.qlCalendarAdvance(Calendar,$D301,B302,"f",FALSE)</f>
        <v>42976</v>
      </c>
      <c r="E302" s="139">
        <f>_xll.qlInterestRateIndexValueDate(IndexON,D302)</f>
        <v>42976</v>
      </c>
      <c r="F302" s="155">
        <f>IFERROR(_xll.qlIndexFixing(IndexON,D302,TRUE,_xll.ohTrigger(RecalcTrigger,TriggerON)),NA())</f>
        <v>-4.973806280519355E-3</v>
      </c>
      <c r="H302" s="42">
        <f>_xll.qlCalendarAdvance(Calendar,$H301,B302,"f",FALSE)</f>
        <v>42976</v>
      </c>
      <c r="I302" s="139">
        <f>_xll.qlInterestRateIndexValueDate(Index1M,$H302)</f>
        <v>42978</v>
      </c>
      <c r="J302" s="144">
        <f>IFERROR(_xll.qlIndexFixing(Index1M,$H302,TRUE,_xll.ohTrigger(RecalcTrigger,Trigger1M)),NA())</f>
        <v>-5.1284834730191574E-3</v>
      </c>
      <c r="K302" s="44">
        <f>IFERROR(_xll.qlIndexFixing(Index3M,H302,TRUE,_xll.ohTrigger(RecalcTrigger,Trigger3M)),NA())</f>
        <v>-3.7205968156425709E-3</v>
      </c>
      <c r="L302" s="44">
        <f>IFERROR(_xll.qlIndexFixing(Index6M,$H302,TRUE,_xll.ohTrigger(RecalcTrigger,Trigger6M)),NA())</f>
        <v>-2.2841893182424179E-3</v>
      </c>
      <c r="M302" s="145">
        <f>IFERROR(_xll.qlIndexFixing(Index1Y,$H302,TRUE,_xll.ohTrigger(RecalcTrigger,Trigger1Y)),NA())</f>
        <v>-6.7692343492099468E-4</v>
      </c>
      <c r="N302" s="144">
        <f>IFERROR(_xll.qlIndexFixing(ONIndex1M,I302,TRUE,_xll.ohTrigger(RecalcTrigger,Trigger1M)),NA())</f>
        <v>-5.1119967554225099E-3</v>
      </c>
      <c r="O302" s="44">
        <f>IFERROR(_xll.qlIndexFixing(ONIndex3M,I302,TRUE,_xll.ohTrigger(RecalcTrigger,Trigger3M)),NA())</f>
        <v>-3.6542837104303061E-3</v>
      </c>
      <c r="P302" s="44">
        <f>IFERROR(_xll.qlIndexFixing(ONIndex6M,I302,TRUE,_xll.ohTrigger(RecalcTrigger,Trigger6M)),NA())</f>
        <v>-2.1323555299490593E-3</v>
      </c>
      <c r="Q302" s="145">
        <f>IFERROR(_xll.qlIndexFixing(ONIndex1Y,I302,TRUE,_xll.ohTrigger(RecalcTrigger,Trigger1Y)),NA())</f>
        <v>-1.3049857814362298E-3</v>
      </c>
    </row>
    <row r="303" spans="2:17" x14ac:dyDescent="0.2">
      <c r="B303" s="39" t="s">
        <v>17</v>
      </c>
      <c r="D303" s="42">
        <f>_xll.qlCalendarAdvance(Calendar,$D302,B303,"f",FALSE)</f>
        <v>42977</v>
      </c>
      <c r="E303" s="139">
        <f>_xll.qlInterestRateIndexValueDate(IndexON,D303)</f>
        <v>42977</v>
      </c>
      <c r="F303" s="155">
        <f>IFERROR(_xll.qlIndexFixing(IndexON,D303,TRUE,_xll.ohTrigger(RecalcTrigger,TriggerON)),NA())</f>
        <v>-4.9756740629680607E-3</v>
      </c>
      <c r="H303" s="42">
        <f>_xll.qlCalendarAdvance(Calendar,$H302,B303,"f",FALSE)</f>
        <v>42977</v>
      </c>
      <c r="I303" s="139">
        <f>_xll.qlInterestRateIndexValueDate(Index1M,$H303)</f>
        <v>42979</v>
      </c>
      <c r="J303" s="144">
        <f>IFERROR(_xll.qlIndexFixing(Index1M,$H303,TRUE,_xll.ohTrigger(RecalcTrigger,Trigger1M)),NA())</f>
        <v>-5.1318422950070866E-3</v>
      </c>
      <c r="K303" s="44">
        <f>IFERROR(_xll.qlIndexFixing(Index3M,H303,TRUE,_xll.ohTrigger(RecalcTrigger,Trigger3M)),NA())</f>
        <v>-3.7227923906083624E-3</v>
      </c>
      <c r="L303" s="44">
        <f>IFERROR(_xll.qlIndexFixing(Index6M,$H303,TRUE,_xll.ohTrigger(RecalcTrigger,Trigger6M)),NA())</f>
        <v>-2.2853464976992049E-3</v>
      </c>
      <c r="M303" s="145">
        <f>IFERROR(_xll.qlIndexFixing(Index1Y,$H303,TRUE,_xll.ohTrigger(RecalcTrigger,Trigger1Y)),NA())</f>
        <v>-6.7188974392391678E-4</v>
      </c>
      <c r="N303" s="144">
        <f>IFERROR(_xll.qlIndexFixing(ONIndex1M,I303,TRUE,_xll.ohTrigger(RecalcTrigger,Trigger1M)),NA())</f>
        <v>-5.1138030665232037E-3</v>
      </c>
      <c r="O303" s="44">
        <f>IFERROR(_xll.qlIndexFixing(ONIndex3M,I303,TRUE,_xll.ohTrigger(RecalcTrigger,Trigger3M)),NA())</f>
        <v>-3.6500604145972559E-3</v>
      </c>
      <c r="P303" s="44">
        <f>IFERROR(_xll.qlIndexFixing(ONIndex6M,I303,TRUE,_xll.ohTrigger(RecalcTrigger,Trigger6M)),NA())</f>
        <v>-2.1395174371363623E-3</v>
      </c>
      <c r="Q303" s="145">
        <f>IFERROR(_xll.qlIndexFixing(ONIndex1Y,I303,TRUE,_xll.ohTrigger(RecalcTrigger,Trigger1Y)),NA())</f>
        <v>-1.2861783660111925E-3</v>
      </c>
    </row>
    <row r="304" spans="2:17" x14ac:dyDescent="0.2">
      <c r="B304" s="39" t="s">
        <v>17</v>
      </c>
      <c r="D304" s="42">
        <f>_xll.qlCalendarAdvance(Calendar,$D303,B304,"f",FALSE)</f>
        <v>42978</v>
      </c>
      <c r="E304" s="139">
        <f>_xll.qlInterestRateIndexValueDate(IndexON,D304)</f>
        <v>42978</v>
      </c>
      <c r="F304" s="155">
        <f>IFERROR(_xll.qlIndexFixing(IndexON,D304,TRUE,_xll.ohTrigger(RecalcTrigger,TriggerON)),NA())</f>
        <v>-4.9775746827496192E-3</v>
      </c>
      <c r="H304" s="42">
        <f>_xll.qlCalendarAdvance(Calendar,$H303,B304,"f",FALSE)</f>
        <v>42978</v>
      </c>
      <c r="I304" s="139">
        <f>_xll.qlInterestRateIndexValueDate(Index1M,$H304)</f>
        <v>42982</v>
      </c>
      <c r="J304" s="144">
        <f>IFERROR(_xll.qlIndexFixing(Index1M,$H304,TRUE,_xll.ohTrigger(RecalcTrigger,Trigger1M)),NA())</f>
        <v>-5.1361906232210153E-3</v>
      </c>
      <c r="K304" s="44">
        <f>IFERROR(_xll.qlIndexFixing(Index3M,H304,TRUE,_xll.ohTrigger(RecalcTrigger,Trigger3M)),NA())</f>
        <v>-3.7297641494234528E-3</v>
      </c>
      <c r="L304" s="44">
        <f>IFERROR(_xll.qlIndexFixing(Index6M,$H304,TRUE,_xll.ohTrigger(RecalcTrigger,Trigger6M)),NA())</f>
        <v>-2.2891203319631071E-3</v>
      </c>
      <c r="M304" s="145">
        <f>IFERROR(_xll.qlIndexFixing(Index1Y,$H304,TRUE,_xll.ohTrigger(RecalcTrigger,Trigger1Y)),NA())</f>
        <v>-6.6541107104750661E-4</v>
      </c>
      <c r="N304" s="144">
        <f>IFERROR(_xll.qlIndexFixing(ONIndex1M,I304,TRUE,_xll.ohTrigger(RecalcTrigger,Trigger1M)),NA())</f>
        <v>-5.1156024256648891E-3</v>
      </c>
      <c r="O304" s="44">
        <f>IFERROR(_xll.qlIndexFixing(ONIndex3M,I304,TRUE,_xll.ohTrigger(RecalcTrigger,Trigger3M)),NA())</f>
        <v>-3.6460354453193844E-3</v>
      </c>
      <c r="P304" s="44">
        <f>IFERROR(_xll.qlIndexFixing(ONIndex6M,I304,TRUE,_xll.ohTrigger(RecalcTrigger,Trigger6M)),NA())</f>
        <v>-2.1466264073488617E-3</v>
      </c>
      <c r="Q304" s="145">
        <f>IFERROR(_xll.qlIndexFixing(ONIndex1Y,I304,TRUE,_xll.ohTrigger(RecalcTrigger,Trigger1Y)),NA())</f>
        <v>-1.2671069596770224E-3</v>
      </c>
    </row>
    <row r="305" spans="2:17" x14ac:dyDescent="0.2">
      <c r="B305" s="39" t="s">
        <v>17</v>
      </c>
      <c r="D305" s="42">
        <f>_xll.qlCalendarAdvance(Calendar,$D304,B305,"f",FALSE)</f>
        <v>42979</v>
      </c>
      <c r="E305" s="139">
        <f>_xll.qlInterestRateIndexValueDate(IndexON,D305)</f>
        <v>42979</v>
      </c>
      <c r="F305" s="155">
        <f>IFERROR(_xll.qlIndexFixing(IndexON,D305,TRUE,_xll.ohTrigger(RecalcTrigger,TriggerON)),NA())</f>
        <v>-4.9814183089402775E-3</v>
      </c>
      <c r="H305" s="42">
        <f>_xll.qlCalendarAdvance(Calendar,$H304,B305,"f",FALSE)</f>
        <v>42979</v>
      </c>
      <c r="I305" s="139">
        <f>_xll.qlInterestRateIndexValueDate(Index1M,$H305)</f>
        <v>42983</v>
      </c>
      <c r="J305" s="144">
        <f>IFERROR(_xll.qlIndexFixing(Index1M,$H305,TRUE,_xll.ohTrigger(RecalcTrigger,Trigger1M)),NA())</f>
        <v>-5.1378963194586014E-3</v>
      </c>
      <c r="K305" s="44">
        <f>IFERROR(_xll.qlIndexFixing(Index3M,H305,TRUE,_xll.ohTrigger(RecalcTrigger,Trigger3M)),NA())</f>
        <v>-3.7322198236307298E-3</v>
      </c>
      <c r="L305" s="44">
        <f>IFERROR(_xll.qlIndexFixing(Index6M,$H305,TRUE,_xll.ohTrigger(RecalcTrigger,Trigger6M)),NA())</f>
        <v>-2.2899999999918827E-3</v>
      </c>
      <c r="M305" s="145">
        <f>IFERROR(_xll.qlIndexFixing(Index1Y,$H305,TRUE,_xll.ohTrigger(RecalcTrigger,Trigger1Y)),NA())</f>
        <v>-6.6264110585976502E-4</v>
      </c>
      <c r="N305" s="144">
        <f>IFERROR(_xll.qlIndexFixing(ONIndex1M,I305,TRUE,_xll.ohTrigger(RecalcTrigger,Trigger1M)),NA())</f>
        <v>-5.1173948391625146E-3</v>
      </c>
      <c r="O305" s="44">
        <f>IFERROR(_xll.qlIndexFixing(ONIndex3M,I305,TRUE,_xll.ohTrigger(RecalcTrigger,Trigger3M)),NA())</f>
        <v>-3.6422835862959246E-3</v>
      </c>
      <c r="P305" s="44">
        <f>IFERROR(_xll.qlIndexFixing(ONIndex6M,I305,TRUE,_xll.ohTrigger(RecalcTrigger,Trigger6M)),NA())</f>
        <v>-2.1535633232705464E-3</v>
      </c>
      <c r="Q305" s="145">
        <f>IFERROR(_xll.qlIndexFixing(ONIndex1Y,I305,TRUE,_xll.ohTrigger(RecalcTrigger,Trigger1Y)),NA())</f>
        <v>-1.2483048027256416E-3</v>
      </c>
    </row>
    <row r="306" spans="2:17" x14ac:dyDescent="0.2">
      <c r="B306" s="39" t="s">
        <v>17</v>
      </c>
      <c r="D306" s="42">
        <f>_xll.qlCalendarAdvance(Calendar,$D305,B306,"f",FALSE)</f>
        <v>42982</v>
      </c>
      <c r="E306" s="139">
        <f>_xll.qlInterestRateIndexValueDate(IndexON,D306)</f>
        <v>42982</v>
      </c>
      <c r="F306" s="155">
        <f>IFERROR(_xll.qlIndexFixing(IndexON,D306,TRUE,_xll.ohTrigger(RecalcTrigger,TriggerON)),NA())</f>
        <v>-4.9855129728548775E-3</v>
      </c>
      <c r="H306" s="42">
        <f>_xll.qlCalendarAdvance(Calendar,$H305,B306,"f",FALSE)</f>
        <v>42982</v>
      </c>
      <c r="I306" s="139">
        <f>_xll.qlInterestRateIndexValueDate(Index1M,$H306)</f>
        <v>42984</v>
      </c>
      <c r="J306" s="144">
        <f>IFERROR(_xll.qlIndexFixing(Index1M,$H306,TRUE,_xll.ohTrigger(RecalcTrigger,Trigger1M)),NA())</f>
        <v>-5.1395951622983382E-3</v>
      </c>
      <c r="K306" s="44">
        <f>IFERROR(_xll.qlIndexFixing(Index3M,H306,TRUE,_xll.ohTrigger(RecalcTrigger,Trigger3M)),NA())</f>
        <v>-3.7347423041325686E-3</v>
      </c>
      <c r="L306" s="44">
        <f>IFERROR(_xll.qlIndexFixing(Index6M,$H306,TRUE,_xll.ohTrigger(RecalcTrigger,Trigger6M)),NA())</f>
        <v>-2.29116445127093E-3</v>
      </c>
      <c r="M306" s="145">
        <f>IFERROR(_xll.qlIndexFixing(Index1Y,$H306,TRUE,_xll.ohTrigger(RecalcTrigger,Trigger1Y)),NA())</f>
        <v>-6.5992869860808452E-4</v>
      </c>
      <c r="N306" s="144">
        <f>IFERROR(_xll.qlIndexFixing(ONIndex1M,I306,TRUE,_xll.ohTrigger(RecalcTrigger,Trigger1M)),NA())</f>
        <v>-5.1208837029736998E-3</v>
      </c>
      <c r="O306" s="44">
        <f>IFERROR(_xll.qlIndexFixing(ONIndex3M,I306,TRUE,_xll.ohTrigger(RecalcTrigger,Trigger3M)),NA())</f>
        <v>-3.6356680527216412E-3</v>
      </c>
      <c r="P306" s="44">
        <f>IFERROR(_xll.qlIndexFixing(ONIndex6M,I306,TRUE,_xll.ohTrigger(RecalcTrigger,Trigger6M)),NA())</f>
        <v>-2.1668405266073165E-3</v>
      </c>
      <c r="Q306" s="145">
        <f>IFERROR(_xll.qlIndexFixing(ONIndex1Y,I306,TRUE,_xll.ohTrigger(RecalcTrigger,Trigger1Y)),NA())</f>
        <v>-1.21161377761414E-3</v>
      </c>
    </row>
    <row r="307" spans="2:17" x14ac:dyDescent="0.2">
      <c r="B307" s="39" t="s">
        <v>17</v>
      </c>
      <c r="D307" s="42">
        <f>_xll.qlCalendarAdvance(Calendar,$D306,B307,"f",FALSE)</f>
        <v>42983</v>
      </c>
      <c r="E307" s="139">
        <f>_xll.qlInterestRateIndexValueDate(IndexON,D307)</f>
        <v>42983</v>
      </c>
      <c r="F307" s="155">
        <f>IFERROR(_xll.qlIndexFixing(IndexON,D307,TRUE,_xll.ohTrigger(RecalcTrigger,TriggerON)),NA())</f>
        <v>-4.9875833570789396E-3</v>
      </c>
      <c r="H307" s="42">
        <f>_xll.qlCalendarAdvance(Calendar,$H306,B307,"f",FALSE)</f>
        <v>42983</v>
      </c>
      <c r="I307" s="139">
        <f>_xll.qlInterestRateIndexValueDate(Index1M,$H307)</f>
        <v>42985</v>
      </c>
      <c r="J307" s="144">
        <f>IFERROR(_xll.qlIndexFixing(Index1M,$H307,TRUE,_xll.ohTrigger(RecalcTrigger,Trigger1M)),NA())</f>
        <v>-5.1428635276119794E-3</v>
      </c>
      <c r="K307" s="44">
        <f>IFERROR(_xll.qlIndexFixing(Index3M,H307,TRUE,_xll.ohTrigger(RecalcTrigger,Trigger3M)),NA())</f>
        <v>-3.7373286551981907E-3</v>
      </c>
      <c r="L307" s="44">
        <f>IFERROR(_xll.qlIndexFixing(Index6M,$H307,TRUE,_xll.ohTrigger(RecalcTrigger,Trigger6M)),NA())</f>
        <v>-2.2923272092280306E-3</v>
      </c>
      <c r="M307" s="145">
        <f>IFERROR(_xll.qlIndexFixing(Index1Y,$H307,TRUE,_xll.ohTrigger(RecalcTrigger,Trigger1Y)),NA())</f>
        <v>-6.572745478690043E-4</v>
      </c>
      <c r="N307" s="144">
        <f>IFERROR(_xll.qlIndexFixing(ONIndex1M,I307,TRUE,_xll.ohTrigger(RecalcTrigger,Trigger1M)),NA())</f>
        <v>-5.1244951706852504E-3</v>
      </c>
      <c r="O307" s="44">
        <f>IFERROR(_xll.qlIndexFixing(ONIndex3M,I307,TRUE,_xll.ohTrigger(RecalcTrigger,Trigger3M)),NA())</f>
        <v>-3.6300653911203185E-3</v>
      </c>
      <c r="P307" s="44">
        <f>IFERROR(_xll.qlIndexFixing(ONIndex6M,I307,TRUE,_xll.ohTrigger(RecalcTrigger,Trigger6M)),NA())</f>
        <v>-2.1795501572352549E-3</v>
      </c>
      <c r="Q307" s="145">
        <f>IFERROR(_xll.qlIndexFixing(ONIndex1Y,I307,TRUE,_xll.ohTrigger(RecalcTrigger,Trigger1Y)),NA())</f>
        <v>-1.1758681434548279E-3</v>
      </c>
    </row>
    <row r="308" spans="2:17" x14ac:dyDescent="0.2">
      <c r="B308" s="39" t="s">
        <v>17</v>
      </c>
      <c r="D308" s="42">
        <f>_xll.qlCalendarAdvance(Calendar,$D307,B308,"f",FALSE)</f>
        <v>42984</v>
      </c>
      <c r="E308" s="139">
        <f>_xll.qlInterestRateIndexValueDate(IndexON,D308)</f>
        <v>42984</v>
      </c>
      <c r="F308" s="155">
        <f>IFERROR(_xll.qlIndexFixing(IndexON,D308,TRUE,_xll.ohTrigger(RecalcTrigger,TriggerON)),NA())</f>
        <v>-4.989688809491355E-3</v>
      </c>
      <c r="H308" s="42">
        <f>_xll.qlCalendarAdvance(Calendar,$H307,B308,"f",FALSE)</f>
        <v>42984</v>
      </c>
      <c r="I308" s="139">
        <f>_xll.qlInterestRateIndexValueDate(Index1M,$H308)</f>
        <v>42986</v>
      </c>
      <c r="J308" s="144">
        <f>IFERROR(_xll.qlIndexFixing(Index1M,$H308,TRUE,_xll.ohTrigger(RecalcTrigger,Trigger1M)),NA())</f>
        <v>-5.1437582166564836E-3</v>
      </c>
      <c r="K308" s="44">
        <f>IFERROR(_xll.qlIndexFixing(Index3M,H308,TRUE,_xll.ohTrigger(RecalcTrigger,Trigger3M)),NA())</f>
        <v>-3.7399751142659049E-3</v>
      </c>
      <c r="L308" s="44">
        <f>IFERROR(_xll.qlIndexFixing(Index6M,$H308,TRUE,_xll.ohTrigger(RecalcTrigger,Trigger6M)),NA())</f>
        <v>-2.293487180550341E-3</v>
      </c>
      <c r="M308" s="145">
        <f>IFERROR(_xll.qlIndexFixing(Index1Y,$H308,TRUE,_xll.ohTrigger(RecalcTrigger,Trigger1Y)),NA())</f>
        <v>-6.5276126432003956E-4</v>
      </c>
      <c r="N308" s="144">
        <f>IFERROR(_xll.qlIndexFixing(ONIndex1M,I308,TRUE,_xll.ohTrigger(RecalcTrigger,Trigger1M)),NA())</f>
        <v>-5.1262529560425207E-3</v>
      </c>
      <c r="O308" s="44">
        <f>IFERROR(_xll.qlIndexFixing(ONIndex3M,I308,TRUE,_xll.ohTrigger(RecalcTrigger,Trigger3M)),NA())</f>
        <v>-3.6277226874492641E-3</v>
      </c>
      <c r="P308" s="44">
        <f>IFERROR(_xll.qlIndexFixing(ONIndex6M,I308,TRUE,_xll.ohTrigger(RecalcTrigger,Trigger6M)),NA())</f>
        <v>-2.1855965869521654E-3</v>
      </c>
      <c r="Q308" s="145">
        <f>IFERROR(_xll.qlIndexFixing(ONIndex1Y,I308,TRUE,_xll.ohTrigger(RecalcTrigger,Trigger1Y)),NA())</f>
        <v>-1.1584718402168903E-3</v>
      </c>
    </row>
    <row r="309" spans="2:17" x14ac:dyDescent="0.2">
      <c r="B309" s="39" t="s">
        <v>17</v>
      </c>
      <c r="D309" s="42">
        <f>_xll.qlCalendarAdvance(Calendar,$D308,B309,"f",FALSE)</f>
        <v>42985</v>
      </c>
      <c r="E309" s="139">
        <f>_xll.qlInterestRateIndexValueDate(IndexON,D309)</f>
        <v>42985</v>
      </c>
      <c r="F309" s="155">
        <f>IFERROR(_xll.qlIndexFixing(IndexON,D309,TRUE,_xll.ohTrigger(RecalcTrigger,TriggerON)),NA())</f>
        <v>-4.9918297019146962E-3</v>
      </c>
      <c r="H309" s="42">
        <f>_xll.qlCalendarAdvance(Calendar,$H308,B309,"f",FALSE)</f>
        <v>42985</v>
      </c>
      <c r="I309" s="139">
        <f>_xll.qlInterestRateIndexValueDate(Index1M,$H309)</f>
        <v>42989</v>
      </c>
      <c r="J309" s="144">
        <f>IFERROR(_xll.qlIndexFixing(Index1M,$H309,TRUE,_xll.ohTrigger(RecalcTrigger,Trigger1M)),NA())</f>
        <v>-5.1479868076063084E-3</v>
      </c>
      <c r="K309" s="44">
        <f>IFERROR(_xll.qlIndexFixing(Index3M,H309,TRUE,_xll.ohTrigger(RecalcTrigger,Trigger3M)),NA())</f>
        <v>-3.7482369482195795E-3</v>
      </c>
      <c r="L309" s="44">
        <f>IFERROR(_xll.qlIndexFixing(Index6M,$H309,TRUE,_xll.ohTrigger(RecalcTrigger,Trigger6M)),NA())</f>
        <v>-2.2974121331634876E-3</v>
      </c>
      <c r="M309" s="145">
        <f>IFERROR(_xll.qlIndexFixing(Index1Y,$H309,TRUE,_xll.ohTrigger(RecalcTrigger,Trigger1Y)),NA())</f>
        <v>-6.4722510891107967E-4</v>
      </c>
      <c r="N309" s="144">
        <f>IFERROR(_xll.qlIndexFixing(ONIndex1M,I309,TRUE,_xll.ohTrigger(RecalcTrigger,Trigger1M)),NA())</f>
        <v>-5.128003835683792E-3</v>
      </c>
      <c r="O309" s="44">
        <f>IFERROR(_xll.qlIndexFixing(ONIndex3M,I309,TRUE,_xll.ohTrigger(RecalcTrigger,Trigger3M)),NA())</f>
        <v>-3.6256705357207153E-3</v>
      </c>
      <c r="P309" s="44">
        <f>IFERROR(_xll.qlIndexFixing(ONIndex6M,I309,TRUE,_xll.ohTrigger(RecalcTrigger,Trigger6M)),NA())</f>
        <v>-2.1914588766858145E-3</v>
      </c>
      <c r="Q309" s="145">
        <f>IFERROR(_xll.qlIndexFixing(ONIndex1Y,I309,TRUE,_xll.ohTrigger(RecalcTrigger,Trigger1Y)),NA())</f>
        <v>-1.1413686293293424E-3</v>
      </c>
    </row>
    <row r="310" spans="2:17" x14ac:dyDescent="0.2">
      <c r="B310" s="39" t="s">
        <v>17</v>
      </c>
      <c r="D310" s="42">
        <f>_xll.qlCalendarAdvance(Calendar,$D309,B310,"f",FALSE)</f>
        <v>42986</v>
      </c>
      <c r="E310" s="139">
        <f>_xll.qlInterestRateIndexValueDate(IndexON,D310)</f>
        <v>42986</v>
      </c>
      <c r="F310" s="155">
        <f>IFERROR(_xll.qlIndexFixing(IndexON,D310,TRUE,_xll.ohTrigger(RecalcTrigger,TriggerON)),NA())</f>
        <v>-4.9961621399097211E-3</v>
      </c>
      <c r="H310" s="42">
        <f>_xll.qlCalendarAdvance(Calendar,$H309,B310,"f",FALSE)</f>
        <v>42986</v>
      </c>
      <c r="I310" s="139">
        <f>_xll.qlInterestRateIndexValueDate(Index1M,$H310)</f>
        <v>42990</v>
      </c>
      <c r="J310" s="144">
        <f>IFERROR(_xll.qlIndexFixing(Index1M,$H310,TRUE,_xll.ohTrigger(RecalcTrigger,Trigger1M)),NA())</f>
        <v>-5.1496446693062303E-3</v>
      </c>
      <c r="K310" s="44">
        <f>IFERROR(_xll.qlIndexFixing(Index3M,H310,TRUE,_xll.ohTrigger(RecalcTrigger,Trigger3M)),NA())</f>
        <v>-3.7510854594860021E-3</v>
      </c>
      <c r="L310" s="44">
        <f>IFERROR(_xll.qlIndexFixing(Index6M,$H310,TRUE,_xll.ohTrigger(RecalcTrigger,Trigger6M)),NA())</f>
        <v>-2.2980772175640197E-3</v>
      </c>
      <c r="M310" s="145">
        <f>IFERROR(_xll.qlIndexFixing(Index1Y,$H310,TRUE,_xll.ohTrigger(RecalcTrigger,Trigger1Y)),NA())</f>
        <v>-6.4485059208703671E-4</v>
      </c>
      <c r="N310" s="144">
        <f>IFERROR(_xll.qlIndexFixing(ONIndex1M,I310,TRUE,_xll.ohTrigger(RecalcTrigger,Trigger1M)),NA())</f>
        <v>-5.1297478162437571E-3</v>
      </c>
      <c r="O310" s="44">
        <f>IFERROR(_xll.qlIndexFixing(ONIndex3M,I310,TRUE,_xll.ohTrigger(RecalcTrigger,Trigger3M)),NA())</f>
        <v>-3.623911842809413E-3</v>
      </c>
      <c r="P310" s="44">
        <f>IFERROR(_xll.qlIndexFixing(ONIndex6M,I310,TRUE,_xll.ohTrigger(RecalcTrigger,Trigger6M)),NA())</f>
        <v>-2.1971350121674504E-3</v>
      </c>
      <c r="Q310" s="145">
        <f>IFERROR(_xll.qlIndexFixing(ONIndex1Y,I310,TRUE,_xll.ohTrigger(RecalcTrigger,Trigger1Y)),NA())</f>
        <v>-1.1245624846933922E-3</v>
      </c>
    </row>
    <row r="311" spans="2:17" x14ac:dyDescent="0.2">
      <c r="B311" s="39" t="s">
        <v>17</v>
      </c>
      <c r="D311" s="42">
        <f>_xll.qlCalendarAdvance(Calendar,$D310,B311,"f",FALSE)</f>
        <v>42989</v>
      </c>
      <c r="E311" s="139">
        <f>_xll.qlInterestRateIndexValueDate(IndexON,D311)</f>
        <v>42989</v>
      </c>
      <c r="F311" s="155">
        <f>IFERROR(_xll.qlIndexFixing(IndexON,D311,TRUE,_xll.ohTrigger(RecalcTrigger,TriggerON)),NA())</f>
        <v>-5.0007551082487112E-3</v>
      </c>
      <c r="H311" s="42">
        <f>_xll.qlCalendarAdvance(Calendar,$H310,B311,"f",FALSE)</f>
        <v>42989</v>
      </c>
      <c r="I311" s="139">
        <f>_xll.qlInterestRateIndexValueDate(Index1M,$H311)</f>
        <v>42991</v>
      </c>
      <c r="J311" s="144">
        <f>IFERROR(_xll.qlIndexFixing(Index1M,$H311,TRUE,_xll.ohTrigger(RecalcTrigger,Trigger1M)),NA())</f>
        <v>-5.1512957240258395E-3</v>
      </c>
      <c r="K311" s="44">
        <f>IFERROR(_xll.qlIndexFixing(Index3M,H311,TRUE,_xll.ohTrigger(RecalcTrigger,Trigger3M)),NA())</f>
        <v>-3.7539747003018284E-3</v>
      </c>
      <c r="L311" s="44">
        <f>IFERROR(_xll.qlIndexFixing(Index6M,$H311,TRUE,_xll.ohTrigger(RecalcTrigger,Trigger6M)),NA())</f>
        <v>-2.2992067403531324E-3</v>
      </c>
      <c r="M311" s="145">
        <f>IFERROR(_xll.qlIndexFixing(Index1Y,$H311,TRUE,_xll.ohTrigger(RecalcTrigger,Trigger1Y)),NA())</f>
        <v>-6.4252959407582713E-4</v>
      </c>
      <c r="N311" s="144">
        <f>IFERROR(_xll.qlIndexFixing(ONIndex1M,I311,TRUE,_xll.ohTrigger(RecalcTrigger,Trigger1M)),NA())</f>
        <v>-5.1331396197085155E-3</v>
      </c>
      <c r="O311" s="44">
        <f>IFERROR(_xll.qlIndexFixing(ONIndex3M,I311,TRUE,_xll.ohTrigger(RecalcTrigger,Trigger3M)),NA())</f>
        <v>-3.6213507592375294E-3</v>
      </c>
      <c r="P311" s="44">
        <f>IFERROR(_xll.qlIndexFixing(ONIndex6M,I311,TRUE,_xll.ohTrigger(RecalcTrigger,Trigger6M)),NA())</f>
        <v>-2.2078431568317569E-3</v>
      </c>
      <c r="Q311" s="145">
        <f>IFERROR(_xll.qlIndexFixing(ONIndex1Y,I311,TRUE,_xll.ohTrigger(RecalcTrigger,Trigger1Y)),NA())</f>
        <v>-1.0919569734690882E-3</v>
      </c>
    </row>
    <row r="312" spans="2:17" x14ac:dyDescent="0.2">
      <c r="B312" s="39" t="s">
        <v>17</v>
      </c>
      <c r="D312" s="42">
        <f>_xll.qlCalendarAdvance(Calendar,$D311,B312,"f",FALSE)</f>
        <v>42990</v>
      </c>
      <c r="E312" s="139">
        <f>_xll.qlInterestRateIndexValueDate(IndexON,D312)</f>
        <v>42990</v>
      </c>
      <c r="F312" s="155">
        <f>IFERROR(_xll.qlIndexFixing(IndexON,D312,TRUE,_xll.ohTrigger(RecalcTrigger,TriggerON)),NA())</f>
        <v>-5.003078778025305E-3</v>
      </c>
      <c r="H312" s="42">
        <f>_xll.qlCalendarAdvance(Calendar,$H311,B312,"f",FALSE)</f>
        <v>42990</v>
      </c>
      <c r="I312" s="139">
        <f>_xll.qlInterestRateIndexValueDate(Index1M,$H312)</f>
        <v>42992</v>
      </c>
      <c r="J312" s="144">
        <f>IFERROR(_xll.qlIndexFixing(Index1M,$H312,TRUE,_xll.ohTrigger(RecalcTrigger,Trigger1M)),NA())</f>
        <v>-5.1544685600744822E-3</v>
      </c>
      <c r="K312" s="44">
        <f>IFERROR(_xll.qlIndexFixing(Index3M,H312,TRUE,_xll.ohTrigger(RecalcTrigger,Trigger3M)),NA())</f>
        <v>-3.756900681851626E-3</v>
      </c>
      <c r="L312" s="44">
        <f>IFERROR(_xll.qlIndexFixing(Index6M,$H312,TRUE,_xll.ohTrigger(RecalcTrigger,Trigger6M)),NA())</f>
        <v>-2.3003268472330876E-3</v>
      </c>
      <c r="M312" s="145">
        <f>IFERROR(_xll.qlIndexFixing(Index1Y,$H312,TRUE,_xll.ohTrigger(RecalcTrigger,Trigger1Y)),NA())</f>
        <v>-6.4026128614146712E-4</v>
      </c>
      <c r="N312" s="144">
        <f>IFERROR(_xll.qlIndexFixing(ONIndex1M,I312,TRUE,_xll.ohTrigger(RecalcTrigger,Trigger1M)),NA())</f>
        <v>-5.1366548799647305E-3</v>
      </c>
      <c r="O312" s="44">
        <f>IFERROR(_xll.qlIndexFixing(ONIndex3M,I312,TRUE,_xll.ohTrigger(RecalcTrigger,Trigger3M)),NA())</f>
        <v>-3.6198697993494733E-3</v>
      </c>
      <c r="P312" s="44">
        <f>IFERROR(_xll.qlIndexFixing(ONIndex6M,I312,TRUE,_xll.ohTrigger(RecalcTrigger,Trigger6M)),NA())</f>
        <v>-2.2179377257591781E-3</v>
      </c>
      <c r="Q312" s="145">
        <f>IFERROR(_xll.qlIndexFixing(ONIndex1Y,I312,TRUE,_xll.ohTrigger(RecalcTrigger,Trigger1Y)),NA())</f>
        <v>-1.060388045530658E-3</v>
      </c>
    </row>
    <row r="313" spans="2:17" x14ac:dyDescent="0.2">
      <c r="B313" s="39" t="s">
        <v>17</v>
      </c>
      <c r="D313" s="42">
        <f>_xll.qlCalendarAdvance(Calendar,$D312,B313,"f",FALSE)</f>
        <v>42991</v>
      </c>
      <c r="E313" s="139">
        <f>_xll.qlInterestRateIndexValueDate(IndexON,D313)</f>
        <v>42991</v>
      </c>
      <c r="F313" s="155">
        <f>IFERROR(_xll.qlIndexFixing(IndexON,D313,TRUE,_xll.ohTrigger(RecalcTrigger,TriggerON)),NA())</f>
        <v>-5.0054401185084529E-3</v>
      </c>
      <c r="H313" s="42">
        <f>_xll.qlCalendarAdvance(Calendar,$H312,B313,"f",FALSE)</f>
        <v>42991</v>
      </c>
      <c r="I313" s="139">
        <f>_xll.qlInterestRateIndexValueDate(Index1M,$H313)</f>
        <v>42993</v>
      </c>
      <c r="J313" s="144">
        <f>IFERROR(_xll.qlIndexFixing(Index1M,$H313,TRUE,_xll.ohTrigger(RecalcTrigger,Trigger1M)),NA())</f>
        <v>-5.1553394634000268E-3</v>
      </c>
      <c r="K313" s="44">
        <f>IFERROR(_xll.qlIndexFixing(Index3M,H313,TRUE,_xll.ohTrigger(RecalcTrigger,Trigger3M)),NA())</f>
        <v>-3.759859377613862E-3</v>
      </c>
      <c r="L313" s="44">
        <f>IFERROR(_xll.qlIndexFixing(Index6M,$H313,TRUE,_xll.ohTrigger(RecalcTrigger,Trigger6M)),NA())</f>
        <v>-2.301436421758386E-3</v>
      </c>
      <c r="M313" s="145">
        <f>IFERROR(_xll.qlIndexFixing(Index1Y,$H313,TRUE,_xll.ohTrigger(RecalcTrigger,Trigger1Y)),NA())</f>
        <v>-6.3630074977985942E-4</v>
      </c>
      <c r="N313" s="144">
        <f>IFERROR(_xll.qlIndexFixing(ONIndex1M,I313,TRUE,_xll.ohTrigger(RecalcTrigger,Trigger1M)),NA())</f>
        <v>-5.1383644643987481E-3</v>
      </c>
      <c r="O313" s="44">
        <f>IFERROR(_xll.qlIndexFixing(ONIndex3M,I313,TRUE,_xll.ohTrigger(RecalcTrigger,Trigger3M)),NA())</f>
        <v>-3.6196220052042705E-3</v>
      </c>
      <c r="P313" s="44">
        <f>IFERROR(_xll.qlIndexFixing(ONIndex6M,I313,TRUE,_xll.ohTrigger(RecalcTrigger,Trigger6M)),NA())</f>
        <v>-2.2226528757096631E-3</v>
      </c>
      <c r="Q313" s="145">
        <f>IFERROR(_xll.qlIndexFixing(ONIndex1Y,I313,TRUE,_xll.ohTrigger(RecalcTrigger,Trigger1Y)),NA())</f>
        <v>-1.0451268399913616E-3</v>
      </c>
    </row>
    <row r="314" spans="2:17" x14ac:dyDescent="0.2">
      <c r="B314" s="39" t="s">
        <v>17</v>
      </c>
      <c r="D314" s="42">
        <f>_xll.qlCalendarAdvance(Calendar,$D313,B314,"f",FALSE)</f>
        <v>42992</v>
      </c>
      <c r="E314" s="139">
        <f>_xll.qlInterestRateIndexValueDate(IndexON,D314)</f>
        <v>42992</v>
      </c>
      <c r="F314" s="155">
        <f>IFERROR(_xll.qlIndexFixing(IndexON,D314,TRUE,_xll.ohTrigger(RecalcTrigger,TriggerON)),NA())</f>
        <v>-5.0078395016805999E-3</v>
      </c>
      <c r="H314" s="42">
        <f>_xll.qlCalendarAdvance(Calendar,$H313,B314,"f",FALSE)</f>
        <v>42992</v>
      </c>
      <c r="I314" s="139">
        <f>_xll.qlInterestRateIndexValueDate(Index1M,$H314)</f>
        <v>42996</v>
      </c>
      <c r="J314" s="144">
        <f>IFERROR(_xll.qlIndexFixing(Index1M,$H314,TRUE,_xll.ohTrigger(RecalcTrigger,Trigger1M)),NA())</f>
        <v>-5.1594491249855601E-3</v>
      </c>
      <c r="K314" s="44">
        <f>IFERROR(_xll.qlIndexFixing(Index3M,H314,TRUE,_xll.ohTrigger(RecalcTrigger,Trigger3M)),NA())</f>
        <v>-3.7688909193437335E-3</v>
      </c>
      <c r="L314" s="44">
        <f>IFERROR(_xll.qlIndexFixing(Index6M,$H314,TRUE,_xll.ohTrigger(RecalcTrigger,Trigger6M)),NA())</f>
        <v>-2.3052503559690247E-3</v>
      </c>
      <c r="M314" s="145">
        <f>IFERROR(_xll.qlIndexFixing(Index1Y,$H314,TRUE,_xll.ohTrigger(RecalcTrigger,Trigger1Y)),NA())</f>
        <v>-6.3169798930786433E-4</v>
      </c>
      <c r="N314" s="144">
        <f>IFERROR(_xll.qlIndexFixing(ONIndex1M,I314,TRUE,_xll.ohTrigger(RecalcTrigger,Trigger1M)),NA())</f>
        <v>-5.1400671896795203E-3</v>
      </c>
      <c r="O314" s="44">
        <f>IFERROR(_xll.qlIndexFixing(ONIndex3M,I314,TRUE,_xll.ohTrigger(RecalcTrigger,Trigger3M)),NA())</f>
        <v>-3.6196851116843121E-3</v>
      </c>
      <c r="P314" s="44">
        <f>IFERROR(_xll.qlIndexFixing(ONIndex6M,I314,TRUE,_xll.ohTrigger(RecalcTrigger,Trigger6M)),NA())</f>
        <v>-2.2271697858755601E-3</v>
      </c>
      <c r="Q314" s="145">
        <f>IFERROR(_xll.qlIndexFixing(ONIndex1Y,I314,TRUE,_xll.ohTrigger(RecalcTrigger,Trigger1Y)),NA())</f>
        <v>-1.0301865438311353E-3</v>
      </c>
    </row>
    <row r="315" spans="2:17" x14ac:dyDescent="0.2">
      <c r="B315" s="39" t="s">
        <v>17</v>
      </c>
      <c r="D315" s="42">
        <f>_xll.qlCalendarAdvance(Calendar,$D314,B315,"f",FALSE)</f>
        <v>42993</v>
      </c>
      <c r="E315" s="139">
        <f>_xll.qlInterestRateIndexValueDate(IndexON,D315)</f>
        <v>42993</v>
      </c>
      <c r="F315" s="155">
        <f>IFERROR(_xll.qlIndexFixing(IndexON,D315,TRUE,_xll.ohTrigger(RecalcTrigger,TriggerON)),NA())</f>
        <v>-5.0126971365882511E-3</v>
      </c>
      <c r="H315" s="42">
        <f>_xll.qlCalendarAdvance(Calendar,$H314,B315,"f",FALSE)</f>
        <v>42993</v>
      </c>
      <c r="I315" s="139">
        <f>_xll.qlInterestRateIndexValueDate(Index1M,$H315)</f>
        <v>42997</v>
      </c>
      <c r="J315" s="144">
        <f>IFERROR(_xll.qlIndexFixing(Index1M,$H315,TRUE,_xll.ohTrigger(RecalcTrigger,Trigger1M)),NA())</f>
        <v>-5.1610594770705731E-3</v>
      </c>
      <c r="K315" s="44">
        <f>IFERROR(_xll.qlIndexFixing(Index3M,H315,TRUE,_xll.ohTrigger(RecalcTrigger,Trigger3M)),NA())</f>
        <v>-3.7719394525963829E-3</v>
      </c>
      <c r="L315" s="44">
        <f>IFERROR(_xll.qlIndexFixing(Index6M,$H315,TRUE,_xll.ohTrigger(RecalcTrigger,Trigger6M)),NA())</f>
        <v>-2.3057469517551964E-3</v>
      </c>
      <c r="M315" s="145">
        <f>IFERROR(_xll.qlIndexFixing(Index1Y,$H315,TRUE,_xll.ohTrigger(RecalcTrigger,Trigger1Y)),NA())</f>
        <v>-6.296803095739989E-4</v>
      </c>
      <c r="N315" s="144">
        <f>IFERROR(_xll.qlIndexFixing(ONIndex1M,I315,TRUE,_xll.ohTrigger(RecalcTrigger,Trigger1M)),NA())</f>
        <v>-5.1417630620420596E-3</v>
      </c>
      <c r="O315" s="44">
        <f>IFERROR(_xll.qlIndexFixing(ONIndex3M,I315,TRUE,_xll.ohTrigger(RecalcTrigger,Trigger3M)),NA())</f>
        <v>-3.620062025744275E-3</v>
      </c>
      <c r="P315" s="44">
        <f>IFERROR(_xll.qlIndexFixing(ONIndex6M,I315,TRUE,_xll.ohTrigger(RecalcTrigger,Trigger6M)),NA())</f>
        <v>-2.2314864417483093E-3</v>
      </c>
      <c r="Q315" s="145">
        <f>IFERROR(_xll.qlIndexFixing(ONIndex1Y,I315,TRUE,_xll.ohTrigger(RecalcTrigger,Trigger1Y)),NA())</f>
        <v>-1.0155711309511872E-3</v>
      </c>
    </row>
    <row r="316" spans="2:17" x14ac:dyDescent="0.2">
      <c r="B316" s="39" t="s">
        <v>17</v>
      </c>
      <c r="D316" s="42">
        <f>_xll.qlCalendarAdvance(Calendar,$D315,B316,"f",FALSE)</f>
        <v>42996</v>
      </c>
      <c r="E316" s="139">
        <f>_xll.qlInterestRateIndexValueDate(IndexON,D316)</f>
        <v>42996</v>
      </c>
      <c r="F316" s="155">
        <f>IFERROR(_xll.qlIndexFixing(IndexON,D316,TRUE,_xll.ohTrigger(RecalcTrigger,TriggerON)),NA())</f>
        <v>-5.0178248966314953E-3</v>
      </c>
      <c r="H316" s="42">
        <f>_xll.qlCalendarAdvance(Calendar,$H315,B316,"f",FALSE)</f>
        <v>42996</v>
      </c>
      <c r="I316" s="139">
        <f>_xll.qlInterestRateIndexValueDate(Index1M,$H316)</f>
        <v>42998</v>
      </c>
      <c r="J316" s="144">
        <f>IFERROR(_xll.qlIndexFixing(Index1M,$H316,TRUE,_xll.ohTrigger(RecalcTrigger,Trigger1M)),NA())</f>
        <v>-5.1626630685888131E-3</v>
      </c>
      <c r="K316" s="44">
        <f>IFERROR(_xll.qlIndexFixing(Index3M,H316,TRUE,_xll.ohTrigger(RecalcTrigger,Trigger3M)),NA())</f>
        <v>-3.7750000018556837E-3</v>
      </c>
      <c r="L316" s="44">
        <f>IFERROR(_xll.qlIndexFixing(Index6M,$H316,TRUE,_xll.ohTrigger(RecalcTrigger,Trigger6M)),NA())</f>
        <v>-2.3067870021718146E-3</v>
      </c>
      <c r="M316" s="145">
        <f>IFERROR(_xll.qlIndexFixing(Index1Y,$H316,TRUE,_xll.ohTrigger(RecalcTrigger,Trigger1Y)),NA())</f>
        <v>-6.2771011281757393E-4</v>
      </c>
      <c r="N316" s="144">
        <f>IFERROR(_xll.qlIndexFixing(ONIndex1M,I316,TRUE,_xll.ohTrigger(RecalcTrigger,Trigger1M)),NA())</f>
        <v>-5.1450584638734753E-3</v>
      </c>
      <c r="O316" s="44">
        <f>IFERROR(_xll.qlIndexFixing(ONIndex3M,I316,TRUE,_xll.ohTrigger(RecalcTrigger,Trigger3M)),NA())</f>
        <v>-3.6218399749721186E-3</v>
      </c>
      <c r="P316" s="44">
        <f>IFERROR(_xll.qlIndexFixing(ONIndex6M,I316,TRUE,_xll.ohTrigger(RecalcTrigger,Trigger6M)),NA())</f>
        <v>-2.2394282376758667E-3</v>
      </c>
      <c r="Q316" s="145">
        <f>IFERROR(_xll.qlIndexFixing(ONIndex1Y,I316,TRUE,_xll.ohTrigger(RecalcTrigger,Trigger1Y)),NA())</f>
        <v>-9.8744041057141629E-4</v>
      </c>
    </row>
    <row r="317" spans="2:17" x14ac:dyDescent="0.2">
      <c r="B317" s="39" t="s">
        <v>17</v>
      </c>
      <c r="D317" s="42">
        <f>_xll.qlCalendarAdvance(Calendar,$D316,B317,"f",FALSE)</f>
        <v>42997</v>
      </c>
      <c r="E317" s="139">
        <f>_xll.qlInterestRateIndexValueDate(IndexON,D317)</f>
        <v>42997</v>
      </c>
      <c r="F317" s="155">
        <f>IFERROR(_xll.qlIndexFixing(IndexON,D317,TRUE,_xll.ohTrigger(RecalcTrigger,TriggerON)),NA())</f>
        <v>-5.0204200700276758E-3</v>
      </c>
      <c r="H317" s="42">
        <f>_xll.qlCalendarAdvance(Calendar,$H316,B317,"f",FALSE)</f>
        <v>42997</v>
      </c>
      <c r="I317" s="139">
        <f>_xll.qlInterestRateIndexValueDate(Index1M,$H317)</f>
        <v>42999</v>
      </c>
      <c r="J317" s="144">
        <f>IFERROR(_xll.qlIndexFixing(Index1M,$H317,TRUE,_xll.ohTrigger(RecalcTrigger,Trigger1M)),NA())</f>
        <v>-5.1657410340050225E-3</v>
      </c>
      <c r="K317" s="44">
        <f>IFERROR(_xll.qlIndexFixing(Index3M,H317,TRUE,_xll.ohTrigger(RecalcTrigger,Trigger3M)),NA())</f>
        <v>-3.7780684289491938E-3</v>
      </c>
      <c r="L317" s="44">
        <f>IFERROR(_xll.qlIndexFixing(Index6M,$H317,TRUE,_xll.ohTrigger(RecalcTrigger,Trigger6M)),NA())</f>
        <v>-2.3078097521650187E-3</v>
      </c>
      <c r="M317" s="145">
        <f>IFERROR(_xll.qlIndexFixing(Index1Y,$H317,TRUE,_xll.ohTrigger(RecalcTrigger,Trigger1Y)),NA())</f>
        <v>-6.2578649207739817E-4</v>
      </c>
      <c r="N317" s="144">
        <f>IFERROR(_xll.qlIndexFixing(ONIndex1M,I317,TRUE,_xll.ohTrigger(RecalcTrigger,Trigger1M)),NA())</f>
        <v>-5.148478157801506E-3</v>
      </c>
      <c r="O317" s="44">
        <f>IFERROR(_xll.qlIndexFixing(ONIndex3M,I317,TRUE,_xll.ohTrigger(RecalcTrigger,Trigger3M)),NA())</f>
        <v>-3.6247658963173279E-3</v>
      </c>
      <c r="P317" s="44">
        <f>IFERROR(_xll.qlIndexFixing(ONIndex6M,I317,TRUE,_xll.ohTrigger(RecalcTrigger,Trigger6M)),NA())</f>
        <v>-2.2467102384515769E-3</v>
      </c>
      <c r="Q317" s="145">
        <f>IFERROR(_xll.qlIndexFixing(ONIndex1Y,I317,TRUE,_xll.ohTrigger(RecalcTrigger,Trigger1Y)),NA())</f>
        <v>-9.6043778965881899E-4</v>
      </c>
    </row>
    <row r="318" spans="2:17" x14ac:dyDescent="0.2">
      <c r="B318" s="39" t="s">
        <v>17</v>
      </c>
      <c r="D318" s="42">
        <f>_xll.qlCalendarAdvance(Calendar,$D317,B318,"f",FALSE)</f>
        <v>42998</v>
      </c>
      <c r="E318" s="139">
        <f>_xll.qlInterestRateIndexValueDate(IndexON,D318)</f>
        <v>42998</v>
      </c>
      <c r="F318" s="155">
        <f>IFERROR(_xll.qlIndexFixing(IndexON,D318,TRUE,_xll.ohTrigger(RecalcTrigger,TriggerON)),NA())</f>
        <v>-5.0230555167285473E-3</v>
      </c>
      <c r="H318" s="42">
        <f>_xll.qlCalendarAdvance(Calendar,$H317,B318,"f",FALSE)</f>
        <v>42998</v>
      </c>
      <c r="I318" s="139">
        <f>_xll.qlInterestRateIndexValueDate(Index1M,$H318)</f>
        <v>43000</v>
      </c>
      <c r="J318" s="144">
        <f>IFERROR(_xll.qlIndexFixing(Index1M,$H318,TRUE,_xll.ohTrigger(RecalcTrigger,Trigger1M)),NA())</f>
        <v>-5.166588309673841E-3</v>
      </c>
      <c r="K318" s="44">
        <f>IFERROR(_xll.qlIndexFixing(Index3M,H318,TRUE,_xll.ohTrigger(RecalcTrigger,Trigger3M)),NA())</f>
        <v>-3.7811410180606871E-3</v>
      </c>
      <c r="L318" s="44">
        <f>IFERROR(_xll.qlIndexFixing(Index6M,$H318,TRUE,_xll.ohTrigger(RecalcTrigger,Trigger6M)),NA())</f>
        <v>-2.3088140621573155E-3</v>
      </c>
      <c r="M318" s="145">
        <f>IFERROR(_xll.qlIndexFixing(Index1Y,$H318,TRUE,_xll.ohTrigger(RecalcTrigger,Trigger1Y)),NA())</f>
        <v>-6.2232069980388974E-4</v>
      </c>
      <c r="N318" s="144">
        <f>IFERROR(_xll.qlIndexFixing(ONIndex1M,I318,TRUE,_xll.ohTrigger(RecalcTrigger,Trigger1M)),NA())</f>
        <v>-5.1501398662923137E-3</v>
      </c>
      <c r="O318" s="44">
        <f>IFERROR(_xll.qlIndexFixing(ONIndex3M,I318,TRUE,_xll.ohTrigger(RecalcTrigger,Trigger3M)),NA())</f>
        <v>-3.6267554522373402E-3</v>
      </c>
      <c r="P318" s="44">
        <f>IFERROR(_xll.qlIndexFixing(ONIndex6M,I318,TRUE,_xll.ohTrigger(RecalcTrigger,Trigger6M)),NA())</f>
        <v>-2.2499954095867025E-3</v>
      </c>
      <c r="Q318" s="145">
        <f>IFERROR(_xll.qlIndexFixing(ONIndex1Y,I318,TRUE,_xll.ohTrigger(RecalcTrigger,Trigger1Y)),NA())</f>
        <v>-9.4750640113883122E-4</v>
      </c>
    </row>
    <row r="319" spans="2:17" x14ac:dyDescent="0.2">
      <c r="B319" s="39" t="s">
        <v>17</v>
      </c>
      <c r="D319" s="42">
        <f>_xll.qlCalendarAdvance(Calendar,$D318,B319,"f",FALSE)</f>
        <v>42999</v>
      </c>
      <c r="E319" s="139">
        <f>_xll.qlInterestRateIndexValueDate(IndexON,D319)</f>
        <v>42999</v>
      </c>
      <c r="F319" s="155">
        <f>IFERROR(_xll.qlIndexFixing(IndexON,D319,TRUE,_xll.ohTrigger(RecalcTrigger,TriggerON)),NA())</f>
        <v>-5.0257316087565229E-3</v>
      </c>
      <c r="H319" s="42">
        <f>_xll.qlCalendarAdvance(Calendar,$H318,B319,"f",FALSE)</f>
        <v>42999</v>
      </c>
      <c r="I319" s="139">
        <f>_xll.qlInterestRateIndexValueDate(Index1M,$H319)</f>
        <v>43003</v>
      </c>
      <c r="J319" s="144">
        <f>IFERROR(_xll.qlIndexFixing(Index1M,$H319,TRUE,_xll.ohTrigger(RecalcTrigger,Trigger1M)),NA())</f>
        <v>-5.1705798497900801E-3</v>
      </c>
      <c r="K319" s="44">
        <f>IFERROR(_xll.qlIndexFixing(Index3M,H319,TRUE,_xll.ohTrigger(RecalcTrigger,Trigger3M)),NA())</f>
        <v>-3.7926923557407921E-3</v>
      </c>
      <c r="L319" s="44">
        <f>IFERROR(_xll.qlIndexFixing(Index6M,$H319,TRUE,_xll.ohTrigger(RecalcTrigger,Trigger6M)),NA())</f>
        <v>-2.3122474778944084E-3</v>
      </c>
      <c r="M319" s="145">
        <f>IFERROR(_xll.qlIndexFixing(Index1Y,$H319,TRUE,_xll.ohTrigger(RecalcTrigger,Trigger1Y)),NA())</f>
        <v>-6.1853923897685445E-4</v>
      </c>
      <c r="N319" s="144">
        <f>IFERROR(_xll.qlIndexFixing(ONIndex1M,I319,TRUE,_xll.ohTrigger(RecalcTrigger,Trigger1M)),NA())</f>
        <v>-5.1517947619128535E-3</v>
      </c>
      <c r="O319" s="44">
        <f>IFERROR(_xll.qlIndexFixing(ONIndex3M,I319,TRUE,_xll.ohTrigger(RecalcTrigger,Trigger3M)),NA())</f>
        <v>-3.6290762575053037E-3</v>
      </c>
      <c r="P319" s="44">
        <f>IFERROR(_xll.qlIndexFixing(ONIndex6M,I319,TRUE,_xll.ohTrigger(RecalcTrigger,Trigger6M)),NA())</f>
        <v>-2.2530682409360736E-3</v>
      </c>
      <c r="Q319" s="145">
        <f>IFERROR(_xll.qlIndexFixing(ONIndex1Y,I319,TRUE,_xll.ohTrigger(RecalcTrigger,Trigger1Y)),NA())</f>
        <v>-9.3492373926640227E-4</v>
      </c>
    </row>
    <row r="320" spans="2:17" x14ac:dyDescent="0.2">
      <c r="B320" s="39" t="s">
        <v>17</v>
      </c>
      <c r="D320" s="42">
        <f>_xll.qlCalendarAdvance(Calendar,$D319,B320,"f",FALSE)</f>
        <v>43000</v>
      </c>
      <c r="E320" s="139">
        <f>_xll.qlInterestRateIndexValueDate(IndexON,D320)</f>
        <v>43000</v>
      </c>
      <c r="F320" s="155">
        <f>IFERROR(_xll.qlIndexFixing(IndexON,D320,TRUE,_xll.ohTrigger(RecalcTrigger,TriggerON)),NA())</f>
        <v>-5.0311508216882572E-3</v>
      </c>
      <c r="H320" s="42">
        <f>_xll.qlCalendarAdvance(Calendar,$H319,B320,"f",FALSE)</f>
        <v>43000</v>
      </c>
      <c r="I320" s="139">
        <f>_xll.qlInterestRateIndexValueDate(Index1M,$H320)</f>
        <v>43004</v>
      </c>
      <c r="J320" s="144">
        <f>IFERROR(_xll.qlIndexFixing(Index1M,$H320,TRUE,_xll.ohTrigger(RecalcTrigger,Trigger1M)),NA())</f>
        <v>-5.1721430171642879E-3</v>
      </c>
      <c r="K320" s="44">
        <f>IFERROR(_xll.qlIndexFixing(Index3M,H320,TRUE,_xll.ohTrigger(RecalcTrigger,Trigger3M)),NA())</f>
        <v>-3.7945558499450169E-3</v>
      </c>
      <c r="L320" s="44">
        <f>IFERROR(_xll.qlIndexFixing(Index6M,$H320,TRUE,_xll.ohTrigger(RecalcTrigger,Trigger6M)),NA())</f>
        <v>-2.3126239948568091E-3</v>
      </c>
      <c r="M320" s="145">
        <f>IFERROR(_xll.qlIndexFixing(Index1Y,$H320,TRUE,_xll.ohTrigger(RecalcTrigger,Trigger1Y)),NA())</f>
        <v>-6.168345028266935E-4</v>
      </c>
      <c r="N320" s="144">
        <f>IFERROR(_xll.qlIndexFixing(ONIndex1M,I320,TRUE,_xll.ohTrigger(RecalcTrigger,Trigger1M)),NA())</f>
        <v>-5.153442851177914E-3</v>
      </c>
      <c r="O320" s="44">
        <f>IFERROR(_xll.qlIndexFixing(ONIndex3M,I320,TRUE,_xll.ohTrigger(RecalcTrigger,Trigger3M)),NA())</f>
        <v>-3.6317312189160234E-3</v>
      </c>
      <c r="P320" s="44">
        <f>IFERROR(_xll.qlIndexFixing(ONIndex6M,I320,TRUE,_xll.ohTrigger(RecalcTrigger,Trigger6M)),NA())</f>
        <v>-2.2559267181110343E-3</v>
      </c>
      <c r="Q320" s="145">
        <f>IFERROR(_xll.qlIndexFixing(ONIndex1Y,I320,TRUE,_xll.ohTrigger(RecalcTrigger,Trigger1Y)),NA())</f>
        <v>-9.2269377746312387E-4</v>
      </c>
    </row>
    <row r="321" spans="2:17" x14ac:dyDescent="0.2">
      <c r="B321" s="39" t="s">
        <v>17</v>
      </c>
      <c r="D321" s="42">
        <f>_xll.qlCalendarAdvance(Calendar,$D320,B321,"f",FALSE)</f>
        <v>43003</v>
      </c>
      <c r="E321" s="139">
        <f>_xll.qlInterestRateIndexValueDate(IndexON,D321)</f>
        <v>43003</v>
      </c>
      <c r="F321" s="155">
        <f>IFERROR(_xll.qlIndexFixing(IndexON,D321,TRUE,_xll.ohTrigger(RecalcTrigger,TriggerON)),NA())</f>
        <v>-5.0368498648323268E-3</v>
      </c>
      <c r="H321" s="42">
        <f>_xll.qlCalendarAdvance(Calendar,$H320,B321,"f",FALSE)</f>
        <v>43003</v>
      </c>
      <c r="I321" s="139">
        <f>_xll.qlInterestRateIndexValueDate(Index1M,$H321)</f>
        <v>43005</v>
      </c>
      <c r="J321" s="144">
        <f>IFERROR(_xll.qlIndexFixing(Index1M,$H321,TRUE,_xll.ohTrigger(RecalcTrigger,Trigger1M)),NA())</f>
        <v>-5.1736994703945882E-3</v>
      </c>
      <c r="K321" s="44">
        <f>IFERROR(_xll.qlIndexFixing(Index3M,H321,TRUE,_xll.ohTrigger(RecalcTrigger,Trigger3M)),NA())</f>
        <v>-3.7964380568936782E-3</v>
      </c>
      <c r="L321" s="44">
        <f>IFERROR(_xll.qlIndexFixing(Index6M,$H321,TRUE,_xll.ohTrigger(RecalcTrigger,Trigger6M)),NA())</f>
        <v>-2.313518895479586E-3</v>
      </c>
      <c r="M321" s="145">
        <f>IFERROR(_xll.qlIndexFixing(Index1Y,$H321,TRUE,_xll.ohTrigger(RecalcTrigger,Trigger1Y)),NA())</f>
        <v>-6.1517066628680628E-4</v>
      </c>
      <c r="N321" s="144">
        <f>IFERROR(_xll.qlIndexFixing(ONIndex1M,I321,TRUE,_xll.ohTrigger(RecalcTrigger,Trigger1M)),NA())</f>
        <v>-5.1566425099558444E-3</v>
      </c>
      <c r="O321" s="44">
        <f>IFERROR(_xll.qlIndexFixing(ONIndex3M,I321,TRUE,_xll.ohTrigger(RecalcTrigger,Trigger3M)),NA())</f>
        <v>-3.6381327629175786E-3</v>
      </c>
      <c r="P321" s="44">
        <f>IFERROR(_xll.qlIndexFixing(ONIndex6M,I321,TRUE,_xll.ohTrigger(RecalcTrigger,Trigger6M)),NA())</f>
        <v>-2.2609048885202654E-3</v>
      </c>
      <c r="Q321" s="145">
        <f>IFERROR(_xll.qlIndexFixing(ONIndex1Y,I321,TRUE,_xll.ohTrigger(RecalcTrigger,Trigger1Y)),NA())</f>
        <v>-8.9942714429636084E-4</v>
      </c>
    </row>
    <row r="322" spans="2:17" x14ac:dyDescent="0.2">
      <c r="B322" s="39" t="s">
        <v>17</v>
      </c>
      <c r="D322" s="42">
        <f>_xll.qlCalendarAdvance(Calendar,$D321,B322,"f",FALSE)</f>
        <v>43004</v>
      </c>
      <c r="E322" s="139">
        <f>_xll.qlInterestRateIndexValueDate(IndexON,D322)</f>
        <v>43004</v>
      </c>
      <c r="F322" s="155">
        <f>IFERROR(_xll.qlIndexFixing(IndexON,D322,TRUE,_xll.ohTrigger(RecalcTrigger,TriggerON)),NA())</f>
        <v>-5.0397347599151487E-3</v>
      </c>
      <c r="H322" s="42">
        <f>_xll.qlCalendarAdvance(Calendar,$H321,B322,"f",FALSE)</f>
        <v>43004</v>
      </c>
      <c r="I322" s="139">
        <f>_xll.qlInterestRateIndexValueDate(Index1M,$H322)</f>
        <v>43006</v>
      </c>
      <c r="J322" s="144">
        <f>IFERROR(_xll.qlIndexFixing(Index1M,$H322,TRUE,_xll.ohTrigger(RecalcTrigger,Trigger1M)),NA())</f>
        <v>-5.1766832237992721E-3</v>
      </c>
      <c r="K322" s="44">
        <f>IFERROR(_xll.qlIndexFixing(Index3M,H322,TRUE,_xll.ohTrigger(RecalcTrigger,Trigger3M)),NA())</f>
        <v>-3.7994581601249137E-3</v>
      </c>
      <c r="L322" s="44">
        <f>IFERROR(_xll.qlIndexFixing(Index6M,$H322,TRUE,_xll.ohTrigger(RecalcTrigger,Trigger6M)),NA())</f>
        <v>-2.3143884492171089E-3</v>
      </c>
      <c r="M322" s="145">
        <f>IFERROR(_xll.qlIndexFixing(Index1Y,$H322,TRUE,_xll.ohTrigger(RecalcTrigger,Trigger1Y)),NA())</f>
        <v>-6.1354674418546799E-4</v>
      </c>
      <c r="N322" s="144">
        <f>IFERROR(_xll.qlIndexFixing(ONIndex1M,I322,TRUE,_xll.ohTrigger(RecalcTrigger,Trigger1M)),NA())</f>
        <v>-5.1599672784963246E-3</v>
      </c>
      <c r="O322" s="44">
        <f>IFERROR(_xll.qlIndexFixing(ONIndex3M,I322,TRUE,_xll.ohTrigger(RecalcTrigger,Trigger3M)),NA())</f>
        <v>-3.6457507649201304E-3</v>
      </c>
      <c r="P322" s="44">
        <f>IFERROR(_xll.qlIndexFixing(ONIndex6M,I322,TRUE,_xll.ohTrigger(RecalcTrigger,Trigger6M)),NA())</f>
        <v>-2.2651768012105222E-3</v>
      </c>
      <c r="Q322" s="145">
        <f>IFERROR(_xll.qlIndexFixing(ONIndex1Y,I322,TRUE,_xll.ohTrigger(RecalcTrigger,Trigger1Y)),NA())</f>
        <v>-8.7738041148366364E-4</v>
      </c>
    </row>
    <row r="323" spans="2:17" x14ac:dyDescent="0.2">
      <c r="B323" s="39" t="s">
        <v>17</v>
      </c>
      <c r="D323" s="42">
        <f>_xll.qlCalendarAdvance(Calendar,$D322,B323,"f",FALSE)</f>
        <v>43005</v>
      </c>
      <c r="E323" s="139">
        <f>_xll.qlInterestRateIndexValueDate(IndexON,D323)</f>
        <v>43005</v>
      </c>
      <c r="F323" s="155">
        <f>IFERROR(_xll.qlIndexFixing(IndexON,D323,TRUE,_xll.ohTrigger(RecalcTrigger,TriggerON)),NA())</f>
        <v>-5.0426625309007989E-3</v>
      </c>
      <c r="H323" s="42">
        <f>_xll.qlCalendarAdvance(Calendar,$H322,B323,"f",FALSE)</f>
        <v>43005</v>
      </c>
      <c r="I323" s="139">
        <f>_xll.qlInterestRateIndexValueDate(Index1M,$H323)</f>
        <v>43007</v>
      </c>
      <c r="J323" s="144">
        <f>IFERROR(_xll.qlIndexFixing(Index1M,$H323,TRUE,_xll.ohTrigger(RecalcTrigger,Trigger1M)),NA())</f>
        <v>-5.1782195644164974E-3</v>
      </c>
      <c r="K323" s="44">
        <f>IFERROR(_xll.qlIndexFixing(Index3M,H323,TRUE,_xll.ohTrigger(RecalcTrigger,Trigger3M)),NA())</f>
        <v>-3.8024563021852456E-3</v>
      </c>
      <c r="L323" s="44">
        <f>IFERROR(_xll.qlIndexFixing(Index6M,$H323,TRUE,_xll.ohTrigger(RecalcTrigger,Trigger6M)),NA())</f>
        <v>-2.3152314933541501E-3</v>
      </c>
      <c r="M323" s="145">
        <f>IFERROR(_xll.qlIndexFixing(Index1Y,$H323,TRUE,_xll.ohTrigger(RecalcTrigger,Trigger1Y)),NA())</f>
        <v>-6.1269900951996703E-4</v>
      </c>
      <c r="N323" s="144">
        <f>IFERROR(_xll.qlIndexFixing(ONIndex1M,I323,TRUE,_xll.ohTrigger(RecalcTrigger,Trigger1M)),NA())</f>
        <v>-5.1615814359440293E-3</v>
      </c>
      <c r="O323" s="44">
        <f>IFERROR(_xll.qlIndexFixing(ONIndex3M,I323,TRUE,_xll.ohTrigger(RecalcTrigger,Trigger3M)),NA())</f>
        <v>-3.650120111085009E-3</v>
      </c>
      <c r="P323" s="44">
        <f>IFERROR(_xll.qlIndexFixing(ONIndex6M,I323,TRUE,_xll.ohTrigger(RecalcTrigger,Trigger6M)),NA())</f>
        <v>-2.2669332941216425E-3</v>
      </c>
      <c r="Q323" s="145">
        <f>IFERROR(_xll.qlIndexFixing(ONIndex1Y,I323,TRUE,_xll.ohTrigger(RecalcTrigger,Trigger1Y)),NA())</f>
        <v>-8.6697355934362008E-4</v>
      </c>
    </row>
    <row r="324" spans="2:17" x14ac:dyDescent="0.2">
      <c r="B324" s="39" t="s">
        <v>17</v>
      </c>
      <c r="D324" s="42">
        <f>_xll.qlCalendarAdvance(Calendar,$D323,B324,"f",FALSE)</f>
        <v>43006</v>
      </c>
      <c r="E324" s="139">
        <f>_xll.qlInterestRateIndexValueDate(IndexON,D324)</f>
        <v>43006</v>
      </c>
      <c r="F324" s="155">
        <f>IFERROR(_xll.qlIndexFixing(IndexON,D324,TRUE,_xll.ohTrigger(RecalcTrigger,TriggerON)),NA())</f>
        <v>-5.04563354981169E-3</v>
      </c>
      <c r="H324" s="42">
        <f>_xll.qlCalendarAdvance(Calendar,$H323,B324,"f",FALSE)</f>
        <v>43006</v>
      </c>
      <c r="I324" s="139">
        <f>_xll.qlInterestRateIndexValueDate(Index1M,$H324)</f>
        <v>43010</v>
      </c>
      <c r="J324" s="144">
        <f>IFERROR(_xll.qlIndexFixing(Index1M,$H324,TRUE,_xll.ohTrigger(RecalcTrigger,Trigger1M)),NA())</f>
        <v>-5.1820859859902906E-3</v>
      </c>
      <c r="K324" s="44">
        <f>IFERROR(_xll.qlIndexFixing(Index3M,H324,TRUE,_xll.ohTrigger(RecalcTrigger,Trigger3M)),NA())</f>
        <v>-3.7774904114396476E-3</v>
      </c>
      <c r="L324" s="44">
        <f>IFERROR(_xll.qlIndexFixing(Index6M,$H324,TRUE,_xll.ohTrigger(RecalcTrigger,Trigger6M)),NA())</f>
        <v>-2.3184004679014875E-3</v>
      </c>
      <c r="M324" s="145">
        <f>IFERROR(_xll.qlIndexFixing(Index1Y,$H324,TRUE,_xll.ohTrigger(RecalcTrigger,Trigger1Y)),NA())</f>
        <v>-6.0743010574511986E-4</v>
      </c>
      <c r="N324" s="144">
        <f>IFERROR(_xll.qlIndexFixing(ONIndex1M,I324,TRUE,_xll.ohTrigger(RecalcTrigger,Trigger1M)),NA())</f>
        <v>-5.1631888269643156E-3</v>
      </c>
      <c r="O324" s="44">
        <f>IFERROR(_xll.qlIndexFixing(ONIndex3M,I324,TRUE,_xll.ohTrigger(RecalcTrigger,Trigger3M)),NA())</f>
        <v>-3.6548410553205457E-3</v>
      </c>
      <c r="P324" s="44">
        <f>IFERROR(_xll.qlIndexFixing(ONIndex6M,I324,TRUE,_xll.ohTrigger(RecalcTrigger,Trigger6M)),NA())</f>
        <v>-2.2684633473657456E-3</v>
      </c>
      <c r="Q324" s="145">
        <f>IFERROR(_xll.qlIndexFixing(ONIndex1Y,I324,TRUE,_xll.ohTrigger(RecalcTrigger,Trigger1Y)),NA())</f>
        <v>-8.5694325087981582E-4</v>
      </c>
    </row>
    <row r="325" spans="2:17" x14ac:dyDescent="0.2">
      <c r="B325" s="39" t="s">
        <v>17</v>
      </c>
      <c r="D325" s="42">
        <f>_xll.qlCalendarAdvance(Calendar,$D324,B325,"f",FALSE)</f>
        <v>43007</v>
      </c>
      <c r="E325" s="139">
        <f>_xll.qlInterestRateIndexValueDate(IndexON,D325)</f>
        <v>43007</v>
      </c>
      <c r="F325" s="155">
        <f>IFERROR(_xll.qlIndexFixing(IndexON,D325,TRUE,_xll.ohTrigger(RecalcTrigger,TriggerON)),NA())</f>
        <v>-5.0516507176556757E-3</v>
      </c>
      <c r="H325" s="42">
        <f>_xll.qlCalendarAdvance(Calendar,$H324,B325,"f",FALSE)</f>
        <v>43007</v>
      </c>
      <c r="I325" s="139">
        <f>_xll.qlInterestRateIndexValueDate(Index1M,$H325)</f>
        <v>43011</v>
      </c>
      <c r="J325" s="144">
        <f>IFERROR(_xll.qlIndexFixing(Index1M,$H325,TRUE,_xll.ohTrigger(RecalcTrigger,Trigger1M)),NA())</f>
        <v>-5.1835989539399246E-3</v>
      </c>
      <c r="K325" s="44">
        <f>IFERROR(_xll.qlIndexFixing(Index3M,H325,TRUE,_xll.ohTrigger(RecalcTrigger,Trigger3M)),NA())</f>
        <v>-3.780336850753031E-3</v>
      </c>
      <c r="L325" s="44">
        <f>IFERROR(_xll.qlIndexFixing(Index6M,$H325,TRUE,_xll.ohTrigger(RecalcTrigger,Trigger6M)),NA())</f>
        <v>-2.3187074953039837E-3</v>
      </c>
      <c r="M325" s="145">
        <f>IFERROR(_xll.qlIndexFixing(Index1Y,$H325,TRUE,_xll.ohTrigger(RecalcTrigger,Trigger1Y)),NA())</f>
        <v>-6.0599058727488621E-4</v>
      </c>
      <c r="N325" s="144">
        <f>IFERROR(_xll.qlIndexFixing(ONIndex1M,I325,TRUE,_xll.ohTrigger(RecalcTrigger,Trigger1M)),NA())</f>
        <v>-5.1647894580320042E-3</v>
      </c>
      <c r="O325" s="44">
        <f>IFERROR(_xll.qlIndexFixing(ONIndex3M,I325,TRUE,_xll.ohTrigger(RecalcTrigger,Trigger3M)),NA())</f>
        <v>-3.6598509422258729E-3</v>
      </c>
      <c r="P325" s="44">
        <f>IFERROR(_xll.qlIndexFixing(ONIndex6M,I325,TRUE,_xll.ohTrigger(RecalcTrigger,Trigger6M)),NA())</f>
        <v>-2.2697956399619912E-3</v>
      </c>
      <c r="Q325" s="145">
        <f>IFERROR(_xll.qlIndexFixing(ONIndex1Y,I325,TRUE,_xll.ohTrigger(RecalcTrigger,Trigger1Y)),NA())</f>
        <v>-8.4738552586838267E-4</v>
      </c>
    </row>
    <row r="326" spans="2:17" x14ac:dyDescent="0.2">
      <c r="B326" s="39" t="s">
        <v>17</v>
      </c>
      <c r="D326" s="42">
        <f>_xll.qlCalendarAdvance(Calendar,$D325,B326,"f",FALSE)</f>
        <v>43010</v>
      </c>
      <c r="E326" s="139">
        <f>_xll.qlInterestRateIndexValueDate(IndexON,D326)</f>
        <v>43010</v>
      </c>
      <c r="F326" s="155">
        <f>IFERROR(_xll.qlIndexFixing(IndexON,D326,TRUE,_xll.ohTrigger(RecalcTrigger,TriggerON)),NA())</f>
        <v>-5.057957539360558E-3</v>
      </c>
      <c r="H326" s="42">
        <f>_xll.qlCalendarAdvance(Calendar,$H325,B326,"f",FALSE)</f>
        <v>43010</v>
      </c>
      <c r="I326" s="139">
        <f>_xll.qlInterestRateIndexValueDate(Index1M,$H326)</f>
        <v>43012</v>
      </c>
      <c r="J326" s="144">
        <f>IFERROR(_xll.qlIndexFixing(Index1M,$H326,TRUE,_xll.ohTrigger(RecalcTrigger,Trigger1M)),NA())</f>
        <v>-5.1864946981257506E-3</v>
      </c>
      <c r="K326" s="44">
        <f>IFERROR(_xll.qlIndexFixing(Index3M,H326,TRUE,_xll.ohTrigger(RecalcTrigger,Trigger3M)),NA())</f>
        <v>-3.7831419818347969E-3</v>
      </c>
      <c r="L326" s="44">
        <f>IFERROR(_xll.qlIndexFixing(Index6M,$H326,TRUE,_xll.ohTrigger(RecalcTrigger,Trigger6M)),NA())</f>
        <v>-2.3193716495909355E-3</v>
      </c>
      <c r="M326" s="145">
        <f>IFERROR(_xll.qlIndexFixing(Index1Y,$H326,TRUE,_xll.ohTrigger(RecalcTrigger,Trigger1Y)),NA())</f>
        <v>-6.0458483762373613E-4</v>
      </c>
      <c r="N326" s="144">
        <f>IFERROR(_xll.qlIndexFixing(ONIndex1M,I326,TRUE,_xll.ohTrigger(RecalcTrigger,Trigger1M)),NA())</f>
        <v>-5.1678940323496292E-3</v>
      </c>
      <c r="O326" s="44">
        <f>IFERROR(_xll.qlIndexFixing(ONIndex3M,I326,TRUE,_xll.ohTrigger(RecalcTrigger,Trigger3M)),NA())</f>
        <v>-3.669840247635392E-3</v>
      </c>
      <c r="P326" s="44">
        <f>IFERROR(_xll.qlIndexFixing(ONIndex6M,I326,TRUE,_xll.ohTrigger(RecalcTrigger,Trigger6M)),NA())</f>
        <v>-2.2722310669553991E-3</v>
      </c>
      <c r="Q326" s="145">
        <f>IFERROR(_xll.qlIndexFixing(ONIndex1Y,I326,TRUE,_xll.ohTrigger(RecalcTrigger,Trigger1Y)),NA())</f>
        <v>-8.3122647470457167E-4</v>
      </c>
    </row>
    <row r="327" spans="2:17" x14ac:dyDescent="0.2">
      <c r="B327" s="39" t="s">
        <v>17</v>
      </c>
      <c r="D327" s="42">
        <f>_xll.qlCalendarAdvance(Calendar,$D326,B327,"f",FALSE)</f>
        <v>43011</v>
      </c>
      <c r="E327" s="139">
        <f>_xll.qlInterestRateIndexValueDate(IndexON,D327)</f>
        <v>43011</v>
      </c>
      <c r="F327" s="155">
        <f>IFERROR(_xll.qlIndexFixing(IndexON,D327,TRUE,_xll.ohTrigger(RecalcTrigger,TriggerON)),NA())</f>
        <v>-5.0611503741571084E-3</v>
      </c>
      <c r="H327" s="42">
        <f>_xll.qlCalendarAdvance(Calendar,$H326,B327,"f",FALSE)</f>
        <v>43011</v>
      </c>
      <c r="I327" s="139">
        <f>_xll.qlInterestRateIndexValueDate(Index1M,$H327)</f>
        <v>43013</v>
      </c>
      <c r="J327" s="144">
        <f>IFERROR(_xll.qlIndexFixing(Index1M,$H327,TRUE,_xll.ohTrigger(RecalcTrigger,Trigger1M)),NA())</f>
        <v>-5.1872974038104369E-3</v>
      </c>
      <c r="K327" s="44">
        <f>IFERROR(_xll.qlIndexFixing(Index3M,H327,TRUE,_xll.ohTrigger(RecalcTrigger,Trigger3M)),NA())</f>
        <v>-3.7859018229026496E-3</v>
      </c>
      <c r="L327" s="44">
        <f>IFERROR(_xll.qlIndexFixing(Index6M,$H327,TRUE,_xll.ohTrigger(RecalcTrigger,Trigger6M)),NA())</f>
        <v>-2.3200000000019789E-3</v>
      </c>
      <c r="M327" s="145">
        <f>IFERROR(_xll.qlIndexFixing(Index1Y,$H327,TRUE,_xll.ohTrigger(RecalcTrigger,Trigger1Y)),NA())</f>
        <v>-6.0321179342517873E-4</v>
      </c>
      <c r="N327" s="144">
        <f>IFERROR(_xll.qlIndexFixing(ONIndex1M,I327,TRUE,_xll.ohTrigger(RecalcTrigger,Trigger1M)),NA())</f>
        <v>-5.1711245165897424E-3</v>
      </c>
      <c r="O327" s="44">
        <f>IFERROR(_xll.qlIndexFixing(ONIndex3M,I327,TRUE,_xll.ohTrigger(RecalcTrigger,Trigger3M)),NA())</f>
        <v>-3.6797781232511539E-3</v>
      </c>
      <c r="P327" s="44">
        <f>IFERROR(_xll.qlIndexFixing(ONIndex6M,I327,TRUE,_xll.ohTrigger(RecalcTrigger,Trigger6M)),NA())</f>
        <v>-2.2745394505863104E-3</v>
      </c>
      <c r="Q327" s="145">
        <f>IFERROR(_xll.qlIndexFixing(ONIndex1Y,I327,TRUE,_xll.ohTrigger(RecalcTrigger,Trigger1Y)),NA())</f>
        <v>-8.1825689987713446E-4</v>
      </c>
    </row>
    <row r="328" spans="2:17" x14ac:dyDescent="0.2">
      <c r="B328" s="39" t="s">
        <v>17</v>
      </c>
      <c r="D328" s="42">
        <f>_xll.qlCalendarAdvance(Calendar,$D327,B328,"f",FALSE)</f>
        <v>43012</v>
      </c>
      <c r="E328" s="139">
        <f>_xll.qlInterestRateIndexValueDate(IndexON,D328)</f>
        <v>43012</v>
      </c>
      <c r="F328" s="155">
        <f>IFERROR(_xll.qlIndexFixing(IndexON,D328,TRUE,_xll.ohTrigger(RecalcTrigger,TriggerON)),NA())</f>
        <v>-5.0643886876544641E-3</v>
      </c>
      <c r="H328" s="42">
        <f>_xll.qlCalendarAdvance(Calendar,$H327,B328,"f",FALSE)</f>
        <v>43012</v>
      </c>
      <c r="I328" s="139">
        <f>_xll.qlInterestRateIndexValueDate(Index1M,$H328)</f>
        <v>43014</v>
      </c>
      <c r="J328" s="144">
        <f>IFERROR(_xll.qlIndexFixing(Index1M,$H328,TRUE,_xll.ohTrigger(RecalcTrigger,Trigger1M)),NA())</f>
        <v>-5.1880978983363038E-3</v>
      </c>
      <c r="K328" s="44">
        <f>IFERROR(_xll.qlIndexFixing(Index3M,H328,TRUE,_xll.ohTrigger(RecalcTrigger,Trigger3M)),NA())</f>
        <v>-3.7911210966298258E-3</v>
      </c>
      <c r="L328" s="44">
        <f>IFERROR(_xll.qlIndexFixing(Index6M,$H328,TRUE,_xll.ohTrigger(RecalcTrigger,Trigger6M)),NA())</f>
        <v>-2.3205918243741253E-3</v>
      </c>
      <c r="M328" s="145">
        <f>IFERROR(_xll.qlIndexFixing(Index1Y,$H328,TRUE,_xll.ohTrigger(RecalcTrigger,Trigger1Y)),NA())</f>
        <v>-6.0055197893896977E-4</v>
      </c>
      <c r="N328" s="144">
        <f>IFERROR(_xll.qlIndexFixing(ONIndex1M,I328,TRUE,_xll.ohTrigger(RecalcTrigger,Trigger1M)),NA())</f>
        <v>-5.1726914479743868E-3</v>
      </c>
      <c r="O328" s="44">
        <f>IFERROR(_xll.qlIndexFixing(ONIndex3M,I328,TRUE,_xll.ohTrigger(RecalcTrigger,Trigger3M)),NA())</f>
        <v>-3.6846639081078436E-3</v>
      </c>
      <c r="P328" s="44">
        <f>IFERROR(_xll.qlIndexFixing(ONIndex6M,I328,TRUE,_xll.ohTrigger(RecalcTrigger,Trigger6M)),NA())</f>
        <v>-2.275607593040796E-3</v>
      </c>
      <c r="Q328" s="145">
        <f>IFERROR(_xll.qlIndexFixing(ONIndex1Y,I328,TRUE,_xll.ohTrigger(RecalcTrigger,Trigger1Y)),NA())</f>
        <v>-8.1338596765956339E-4</v>
      </c>
    </row>
    <row r="329" spans="2:17" x14ac:dyDescent="0.2">
      <c r="B329" s="39" t="s">
        <v>17</v>
      </c>
      <c r="D329" s="42">
        <f>_xll.qlCalendarAdvance(Calendar,$D328,B329,"f",FALSE)</f>
        <v>43013</v>
      </c>
      <c r="E329" s="139">
        <f>_xll.qlInterestRateIndexValueDate(IndexON,D329)</f>
        <v>43013</v>
      </c>
      <c r="F329" s="155">
        <f>IFERROR(_xll.qlIndexFixing(IndexON,D329,TRUE,_xll.ohTrigger(RecalcTrigger,TriggerON)),NA())</f>
        <v>-5.067661496478415E-3</v>
      </c>
      <c r="H329" s="42">
        <f>_xll.qlCalendarAdvance(Calendar,$H328,B329,"f",FALSE)</f>
        <v>43013</v>
      </c>
      <c r="I329" s="139">
        <f>_xll.qlInterestRateIndexValueDate(Index1M,$H329)</f>
        <v>43017</v>
      </c>
      <c r="J329" s="144">
        <f>IFERROR(_xll.qlIndexFixing(Index1M,$H329,TRUE,_xll.ohTrigger(RecalcTrigger,Trigger1M)),NA())</f>
        <v>-5.1925370428012258E-3</v>
      </c>
      <c r="K329" s="44">
        <f>IFERROR(_xll.qlIndexFixing(Index3M,H329,TRUE,_xll.ohTrigger(RecalcTrigger,Trigger3M)),NA())</f>
        <v>-3.7964533871758391E-3</v>
      </c>
      <c r="L329" s="44">
        <f>IFERROR(_xll.qlIndexFixing(Index6M,$H329,TRUE,_xll.ohTrigger(RecalcTrigger,Trigger6M)),NA())</f>
        <v>-2.3221617384265088E-3</v>
      </c>
      <c r="M329" s="145">
        <f>IFERROR(_xll.qlIndexFixing(Index1Y,$H329,TRUE,_xll.ohTrigger(RecalcTrigger,Trigger1Y)),NA())</f>
        <v>-5.9800877386280643E-4</v>
      </c>
      <c r="N329" s="144">
        <f>IFERROR(_xll.qlIndexFixing(ONIndex1M,I329,TRUE,_xll.ohTrigger(RecalcTrigger,Trigger1M)),NA())</f>
        <v>-5.1742516591746224E-3</v>
      </c>
      <c r="O329" s="44">
        <f>IFERROR(_xll.qlIndexFixing(ONIndex3M,I329,TRUE,_xll.ohTrigger(RecalcTrigger,Trigger3M)),NA())</f>
        <v>-3.6895102317702211E-3</v>
      </c>
      <c r="P329" s="44">
        <f>IFERROR(_xll.qlIndexFixing(ONIndex6M,I329,TRUE,_xll.ohTrigger(RecalcTrigger,Trigger6M)),NA())</f>
        <v>-2.2766277997199325E-3</v>
      </c>
      <c r="Q329" s="145">
        <f>IFERROR(_xll.qlIndexFixing(ONIndex1Y,I329,TRUE,_xll.ohTrigger(RecalcTrigger,Trigger1Y)),NA())</f>
        <v>-8.0949712173428168E-4</v>
      </c>
    </row>
    <row r="330" spans="2:17" x14ac:dyDescent="0.2">
      <c r="B330" s="39" t="s">
        <v>17</v>
      </c>
      <c r="D330" s="42">
        <f>_xll.qlCalendarAdvance(Calendar,$D329,B330,"f",FALSE)</f>
        <v>43014</v>
      </c>
      <c r="E330" s="139">
        <f>_xll.qlInterestRateIndexValueDate(IndexON,D330)</f>
        <v>43014</v>
      </c>
      <c r="F330" s="155">
        <f>IFERROR(_xll.qlIndexFixing(IndexON,D330,TRUE,_xll.ohTrigger(RecalcTrigger,TriggerON)),NA())</f>
        <v>-5.0740843255869805E-3</v>
      </c>
      <c r="H330" s="42">
        <f>_xll.qlCalendarAdvance(Calendar,$H329,B330,"f",FALSE)</f>
        <v>43014</v>
      </c>
      <c r="I330" s="139">
        <f>_xll.qlInterestRateIndexValueDate(Index1M,$H330)</f>
        <v>43018</v>
      </c>
      <c r="J330" s="144">
        <f>IFERROR(_xll.qlIndexFixing(Index1M,$H330,TRUE,_xll.ohTrigger(RecalcTrigger,Trigger1M)),NA())</f>
        <v>-5.1940034996939182E-3</v>
      </c>
      <c r="K330" s="44">
        <f>IFERROR(_xll.qlIndexFixing(Index3M,H330,TRUE,_xll.ohTrigger(RecalcTrigger,Trigger3M)),NA())</f>
        <v>-3.7989698316473358E-3</v>
      </c>
      <c r="L330" s="44">
        <f>IFERROR(_xll.qlIndexFixing(Index6M,$H330,TRUE,_xll.ohTrigger(RecalcTrigger,Trigger6M)),NA())</f>
        <v>-2.3226220557182654E-3</v>
      </c>
      <c r="M330" s="145">
        <f>IFERROR(_xll.qlIndexFixing(Index1Y,$H330,TRUE,_xll.ohTrigger(RecalcTrigger,Trigger1Y)),NA())</f>
        <v>-5.9676736883165131E-4</v>
      </c>
      <c r="N330" s="144">
        <f>IFERROR(_xll.qlIndexFixing(ONIndex1M,I330,TRUE,_xll.ohTrigger(RecalcTrigger,Trigger1M)),NA())</f>
        <v>-5.1758051570249819E-3</v>
      </c>
      <c r="O330" s="44">
        <f>IFERROR(_xll.qlIndexFixing(ONIndex3M,I330,TRUE,_xll.ohTrigger(RecalcTrigger,Trigger3M)),NA())</f>
        <v>-3.6943165653413601E-3</v>
      </c>
      <c r="P330" s="44">
        <f>IFERROR(_xll.qlIndexFixing(ONIndex6M,I330,TRUE,_xll.ohTrigger(RecalcTrigger,Trigger6M)),NA())</f>
        <v>-2.2775996646684504E-3</v>
      </c>
      <c r="Q330" s="145">
        <f>IFERROR(_xll.qlIndexFixing(ONIndex1Y,I330,TRUE,_xll.ohTrigger(RecalcTrigger,Trigger1Y)),NA())</f>
        <v>-8.0659916042336022E-4</v>
      </c>
    </row>
    <row r="331" spans="2:17" x14ac:dyDescent="0.2">
      <c r="B331" s="39" t="s">
        <v>17</v>
      </c>
      <c r="D331" s="42">
        <f>_xll.qlCalendarAdvance(Calendar,$D330,B331,"f",FALSE)</f>
        <v>43017</v>
      </c>
      <c r="E331" s="139">
        <f>_xll.qlInterestRateIndexValueDate(IndexON,D331)</f>
        <v>43017</v>
      </c>
      <c r="F331" s="155">
        <f>IFERROR(_xll.qlIndexFixing(IndexON,D331,TRUE,_xll.ohTrigger(RecalcTrigger,TriggerON)),NA())</f>
        <v>-5.0805752217275568E-3</v>
      </c>
      <c r="H331" s="42">
        <f>_xll.qlCalendarAdvance(Calendar,$H330,B331,"f",FALSE)</f>
        <v>43017</v>
      </c>
      <c r="I331" s="139">
        <f>_xll.qlInterestRateIndexValueDate(Index1M,$H331)</f>
        <v>43019</v>
      </c>
      <c r="J331" s="144">
        <f>IFERROR(_xll.qlIndexFixing(Index1M,$H331,TRUE,_xll.ohTrigger(RecalcTrigger,Trigger1M)),NA())</f>
        <v>-5.1968063109972011E-3</v>
      </c>
      <c r="K331" s="44">
        <f>IFERROR(_xll.qlIndexFixing(Index3M,H331,TRUE,_xll.ohTrigger(RecalcTrigger,Trigger3M)),NA())</f>
        <v>-3.80143820019559E-3</v>
      </c>
      <c r="L331" s="44">
        <f>IFERROR(_xll.qlIndexFixing(Index6M,$H331,TRUE,_xll.ohTrigger(RecalcTrigger,Trigger6M)),NA())</f>
        <v>-2.3230536751606503E-3</v>
      </c>
      <c r="M331" s="145">
        <f>IFERROR(_xll.qlIndexFixing(Index1Y,$H331,TRUE,_xll.ohTrigger(RecalcTrigger,Trigger1Y)),NA())</f>
        <v>-5.9554434222245853E-4</v>
      </c>
      <c r="N331" s="144">
        <f>IFERROR(_xll.qlIndexFixing(ONIndex1M,I331,TRUE,_xll.ohTrigger(RecalcTrigger,Trigger1M)),NA())</f>
        <v>-5.1788153055021269E-3</v>
      </c>
      <c r="O331" s="44">
        <f>IFERROR(_xll.qlIndexFixing(ONIndex3M,I331,TRUE,_xll.ohTrigger(RecalcTrigger,Trigger3M)),NA())</f>
        <v>-3.703755184081281E-3</v>
      </c>
      <c r="P331" s="44">
        <f>IFERROR(_xll.qlIndexFixing(ONIndex6M,I331,TRUE,_xll.ohTrigger(RecalcTrigger,Trigger6M)),NA())</f>
        <v>-2.2793657938580125E-3</v>
      </c>
      <c r="Q331" s="145">
        <f>IFERROR(_xll.qlIndexFixing(ONIndex1Y,I331,TRUE,_xll.ohTrigger(RecalcTrigger,Trigger1Y)),NA())</f>
        <v>-8.0414838157683022E-4</v>
      </c>
    </row>
    <row r="332" spans="2:17" x14ac:dyDescent="0.2">
      <c r="B332" s="39" t="s">
        <v>17</v>
      </c>
      <c r="D332" s="42">
        <f>_xll.qlCalendarAdvance(Calendar,$D331,B332,"f",FALSE)</f>
        <v>43018</v>
      </c>
      <c r="E332" s="139">
        <f>_xll.qlInterestRateIndexValueDate(IndexON,D332)</f>
        <v>43018</v>
      </c>
      <c r="F332" s="155">
        <f>IFERROR(_xll.qlIndexFixing(IndexON,D332,TRUE,_xll.ohTrigger(RecalcTrigger,TriggerON)),NA())</f>
        <v>-5.0837468792641616E-3</v>
      </c>
      <c r="H332" s="42">
        <f>_xll.qlCalendarAdvance(Calendar,$H331,B332,"f",FALSE)</f>
        <v>43018</v>
      </c>
      <c r="I332" s="139">
        <f>_xll.qlInterestRateIndexValueDate(Index1M,$H332)</f>
        <v>43020</v>
      </c>
      <c r="J332" s="144">
        <f>IFERROR(_xll.qlIndexFixing(Index1M,$H332,TRUE,_xll.ohTrigger(RecalcTrigger,Trigger1M)),NA())</f>
        <v>-5.1975858483592485E-3</v>
      </c>
      <c r="K332" s="44">
        <f>IFERROR(_xll.qlIndexFixing(Index3M,H332,TRUE,_xll.ohTrigger(RecalcTrigger,Trigger3M)),NA())</f>
        <v>-3.8038587530893645E-3</v>
      </c>
      <c r="L332" s="44">
        <f>IFERROR(_xll.qlIndexFixing(Index6M,$H332,TRUE,_xll.ohTrigger(RecalcTrigger,Trigger6M)),NA())</f>
        <v>-2.3234582920823761E-3</v>
      </c>
      <c r="M332" s="145">
        <f>IFERROR(_xll.qlIndexFixing(Index1Y,$H332,TRUE,_xll.ohTrigger(RecalcTrigger,Trigger1Y)),NA())</f>
        <v>-5.943369706012567E-4</v>
      </c>
      <c r="N332" s="144">
        <f>IFERROR(_xll.qlIndexFixing(ONIndex1M,I332,TRUE,_xll.ohTrigger(RecalcTrigger,Trigger1M)),NA())</f>
        <v>-5.181952146542379E-3</v>
      </c>
      <c r="O332" s="44">
        <f>IFERROR(_xll.qlIndexFixing(ONIndex3M,I332,TRUE,_xll.ohTrigger(RecalcTrigger,Trigger3M)),NA())</f>
        <v>-3.7131314282090599E-3</v>
      </c>
      <c r="P332" s="44">
        <f>IFERROR(_xll.qlIndexFixing(ONIndex6M,I332,TRUE,_xll.ohTrigger(RecalcTrigger,Trigger6M)),NA())</f>
        <v>-2.280995589210022E-3</v>
      </c>
      <c r="Q332" s="145">
        <f>IFERROR(_xll.qlIndexFixing(ONIndex1Y,I332,TRUE,_xll.ohTrigger(RecalcTrigger,Trigger1Y)),NA())</f>
        <v>-8.0509212664559016E-4</v>
      </c>
    </row>
    <row r="333" spans="2:17" x14ac:dyDescent="0.2">
      <c r="B333" s="39" t="s">
        <v>17</v>
      </c>
      <c r="D333" s="42">
        <f>_xll.qlCalendarAdvance(Calendar,$D332,B333,"f",FALSE)</f>
        <v>43019</v>
      </c>
      <c r="E333" s="139">
        <f>_xll.qlInterestRateIndexValueDate(IndexON,D333)</f>
        <v>43019</v>
      </c>
      <c r="F333" s="155">
        <f>IFERROR(_xll.qlIndexFixing(IndexON,D333,TRUE,_xll.ohTrigger(RecalcTrigger,TriggerON)),NA())</f>
        <v>-5.086895391155366E-3</v>
      </c>
      <c r="H333" s="42">
        <f>_xll.qlCalendarAdvance(Calendar,$H332,B333,"f",FALSE)</f>
        <v>43019</v>
      </c>
      <c r="I333" s="139">
        <f>_xll.qlInterestRateIndexValueDate(Index1M,$H333)</f>
        <v>43021</v>
      </c>
      <c r="J333" s="144">
        <f>IFERROR(_xll.qlIndexFixing(Index1M,$H333,TRUE,_xll.ohTrigger(RecalcTrigger,Trigger1M)),NA())</f>
        <v>-5.1983631894038061E-3</v>
      </c>
      <c r="K333" s="44">
        <f>IFERROR(_xll.qlIndexFixing(Index3M,H333,TRUE,_xll.ohTrigger(RecalcTrigger,Trigger3M)),NA())</f>
        <v>-3.8084316180231571E-3</v>
      </c>
      <c r="L333" s="44">
        <f>IFERROR(_xll.qlIndexFixing(Index6M,$H333,TRUE,_xll.ohTrigger(RecalcTrigger,Trigger6M)),NA())</f>
        <v>-2.3238376136932009E-3</v>
      </c>
      <c r="M333" s="145">
        <f>IFERROR(_xll.qlIndexFixing(Index1Y,$H333,TRUE,_xll.ohTrigger(RecalcTrigger,Trigger1Y)),NA())</f>
        <v>-5.9194190578621081E-4</v>
      </c>
      <c r="N333" s="144">
        <f>IFERROR(_xll.qlIndexFixing(ONIndex1M,I333,TRUE,_xll.ohTrigger(RecalcTrigger,Trigger1M)),NA())</f>
        <v>-5.183472176604198E-3</v>
      </c>
      <c r="O333" s="44">
        <f>IFERROR(_xll.qlIndexFixing(ONIndex3M,I333,TRUE,_xll.ohTrigger(RecalcTrigger,Trigger3M)),NA())</f>
        <v>-3.7177298831458927E-3</v>
      </c>
      <c r="P333" s="44">
        <f>IFERROR(_xll.qlIndexFixing(ONIndex6M,I333,TRUE,_xll.ohTrigger(RecalcTrigger,Trigger6M)),NA())</f>
        <v>-2.281719657095671E-3</v>
      </c>
      <c r="Q333" s="145">
        <f>IFERROR(_xll.qlIndexFixing(ONIndex1Y,I333,TRUE,_xll.ohTrigger(RecalcTrigger,Trigger1Y)),NA())</f>
        <v>-8.0728056247814095E-4</v>
      </c>
    </row>
    <row r="334" spans="2:17" x14ac:dyDescent="0.2">
      <c r="B334" s="39" t="s">
        <v>17</v>
      </c>
      <c r="D334" s="42">
        <f>_xll.qlCalendarAdvance(Calendar,$D333,B334,"f",FALSE)</f>
        <v>43020</v>
      </c>
      <c r="E334" s="139">
        <f>_xll.qlInterestRateIndexValueDate(IndexON,D334)</f>
        <v>43020</v>
      </c>
      <c r="F334" s="155">
        <f>IFERROR(_xll.qlIndexFixing(IndexON,D334,TRUE,_xll.ohTrigger(RecalcTrigger,TriggerON)),NA())</f>
        <v>-5.0900205393755726E-3</v>
      </c>
      <c r="H334" s="42">
        <f>_xll.qlCalendarAdvance(Calendar,$H333,B334,"f",FALSE)</f>
        <v>43020</v>
      </c>
      <c r="I334" s="139">
        <f>_xll.qlInterestRateIndexValueDate(Index1M,$H334)</f>
        <v>43024</v>
      </c>
      <c r="J334" s="144">
        <f>IFERROR(_xll.qlIndexFixing(Index1M,$H334,TRUE,_xll.ohTrigger(RecalcTrigger,Trigger1M)),NA())</f>
        <v>-5.202663496911313E-3</v>
      </c>
      <c r="K334" s="44">
        <f>IFERROR(_xll.qlIndexFixing(Index3M,H334,TRUE,_xll.ohTrigger(RecalcTrigger,Trigger3M)),NA())</f>
        <v>-3.813068191684134E-3</v>
      </c>
      <c r="L334" s="44">
        <f>IFERROR(_xll.qlIndexFixing(Index6M,$H334,TRUE,_xll.ohTrigger(RecalcTrigger,Trigger6M)),NA())</f>
        <v>-2.3248410569539917E-3</v>
      </c>
      <c r="M334" s="145">
        <f>IFERROR(_xll.qlIndexFixing(Index1Y,$H334,TRUE,_xll.ohTrigger(RecalcTrigger,Trigger1Y)),NA())</f>
        <v>-5.8960871186624806E-4</v>
      </c>
      <c r="N334" s="144">
        <f>IFERROR(_xll.qlIndexFixing(ONIndex1M,I334,TRUE,_xll.ohTrigger(RecalcTrigger,Trigger1M)),NA())</f>
        <v>-5.1849855331242978E-3</v>
      </c>
      <c r="O334" s="44">
        <f>IFERROR(_xll.qlIndexFixing(ONIndex3M,I334,TRUE,_xll.ohTrigger(RecalcTrigger,Trigger3M)),NA())</f>
        <v>-3.7222851762885867E-3</v>
      </c>
      <c r="P334" s="44">
        <f>IFERROR(_xll.qlIndexFixing(ONIndex6M,I334,TRUE,_xll.ohTrigger(RecalcTrigger,Trigger6M)),NA())</f>
        <v>-2.2823929479187655E-3</v>
      </c>
      <c r="Q334" s="145">
        <f>IFERROR(_xll.qlIndexFixing(ONIndex1Y,I334,TRUE,_xll.ohTrigger(RecalcTrigger,Trigger1Y)),NA())</f>
        <v>-8.1051267241782909E-4</v>
      </c>
    </row>
    <row r="335" spans="2:17" x14ac:dyDescent="0.2">
      <c r="B335" s="39" t="s">
        <v>17</v>
      </c>
      <c r="D335" s="42">
        <f>_xll.qlCalendarAdvance(Calendar,$D334,B335,"f",FALSE)</f>
        <v>43021</v>
      </c>
      <c r="E335" s="139">
        <f>_xll.qlInterestRateIndexValueDate(IndexON,D335)</f>
        <v>43021</v>
      </c>
      <c r="F335" s="155">
        <f>IFERROR(_xll.qlIndexFixing(IndexON,D335,TRUE,_xll.ohTrigger(RecalcTrigger,TriggerON)),NA())</f>
        <v>-5.096119724559145E-3</v>
      </c>
      <c r="H335" s="42">
        <f>_xll.qlCalendarAdvance(Calendar,$H334,B335,"f",FALSE)</f>
        <v>43021</v>
      </c>
      <c r="I335" s="139">
        <f>_xll.qlInterestRateIndexValueDate(Index1M,$H335)</f>
        <v>43025</v>
      </c>
      <c r="J335" s="144">
        <f>IFERROR(_xll.qlIndexFixing(Index1M,$H335,TRUE,_xll.ohTrigger(RecalcTrigger,Trigger1M)),NA())</f>
        <v>-5.2040837676420133E-3</v>
      </c>
      <c r="K335" s="44">
        <f>IFERROR(_xll.qlIndexFixing(Index3M,H335,TRUE,_xll.ohTrigger(RecalcTrigger,Trigger3M)),NA())</f>
        <v>-3.8152537485274642E-3</v>
      </c>
      <c r="L335" s="44">
        <f>IFERROR(_xll.qlIndexFixing(Index6M,$H335,TRUE,_xll.ohTrigger(RecalcTrigger,Trigger6M)),NA())</f>
        <v>-2.3251365070230171E-3</v>
      </c>
      <c r="M335" s="145">
        <f>IFERROR(_xll.qlIndexFixing(Index1Y,$H335,TRUE,_xll.ohTrigger(RecalcTrigger,Trigger1Y)),NA())</f>
        <v>-5.8843791022912832E-4</v>
      </c>
      <c r="N335" s="144">
        <f>IFERROR(_xll.qlIndexFixing(ONIndex1M,I335,TRUE,_xll.ohTrigger(RecalcTrigger,Trigger1M)),NA())</f>
        <v>-5.1864922224975629E-3</v>
      </c>
      <c r="O335" s="44">
        <f>IFERROR(_xll.qlIndexFixing(ONIndex3M,I335,TRUE,_xll.ohTrigger(RecalcTrigger,Trigger3M)),NA())</f>
        <v>-3.7267967793797041E-3</v>
      </c>
      <c r="P335" s="44">
        <f>IFERROR(_xll.qlIndexFixing(ONIndex6M,I335,TRUE,_xll.ohTrigger(RecalcTrigger,Trigger6M)),NA())</f>
        <v>-2.2830150556440998E-3</v>
      </c>
      <c r="Q335" s="145">
        <f>IFERROR(_xll.qlIndexFixing(ONIndex1Y,I335,TRUE,_xll.ohTrigger(RecalcTrigger,Trigger1Y)),NA())</f>
        <v>-8.1479725482669352E-4</v>
      </c>
    </row>
    <row r="336" spans="2:17" x14ac:dyDescent="0.2">
      <c r="B336" s="39" t="s">
        <v>17</v>
      </c>
      <c r="D336" s="42">
        <f>_xll.qlCalendarAdvance(Calendar,$D335,B336,"f",FALSE)</f>
        <v>43024</v>
      </c>
      <c r="E336" s="139">
        <f>_xll.qlInterestRateIndexValueDate(IndexON,D336)</f>
        <v>43024</v>
      </c>
      <c r="F336" s="155">
        <f>IFERROR(_xll.qlIndexFixing(IndexON,D336,TRUE,_xll.ohTrigger(RecalcTrigger,TriggerON)),NA())</f>
        <v>-5.1022831335956198E-3</v>
      </c>
      <c r="H336" s="42">
        <f>_xll.qlCalendarAdvance(Calendar,$H335,B336,"f",FALSE)</f>
        <v>43024</v>
      </c>
      <c r="I336" s="139">
        <f>_xll.qlInterestRateIndexValueDate(Index1M,$H336)</f>
        <v>43026</v>
      </c>
      <c r="J336" s="144">
        <f>IFERROR(_xll.qlIndexFixing(Index1M,$H336,TRUE,_xll.ohTrigger(RecalcTrigger,Trigger1M)),NA())</f>
        <v>-5.2067943046305784E-3</v>
      </c>
      <c r="K336" s="44">
        <f>IFERROR(_xll.qlIndexFixing(Index3M,H336,TRUE,_xll.ohTrigger(RecalcTrigger,Trigger3M)),NA())</f>
        <v>-3.8173931582459767E-3</v>
      </c>
      <c r="L336" s="44">
        <f>IFERROR(_xll.qlIndexFixing(Index6M,$H336,TRUE,_xll.ohTrigger(RecalcTrigger,Trigger6M)),NA())</f>
        <v>-2.3254153760396872E-3</v>
      </c>
      <c r="M336" s="145">
        <f>IFERROR(_xll.qlIndexFixing(Index1Y,$H336,TRUE,_xll.ohTrigger(RecalcTrigger,Trigger1Y)),NA())</f>
        <v>-5.872659109111499E-4</v>
      </c>
      <c r="N336" s="144">
        <f>IFERROR(_xll.qlIndexFixing(ONIndex1M,I336,TRUE,_xll.ohTrigger(RecalcTrigger,Trigger1M)),NA())</f>
        <v>-5.1894086039006027E-3</v>
      </c>
      <c r="O336" s="44">
        <f>IFERROR(_xll.qlIndexFixing(ONIndex3M,I336,TRUE,_xll.ohTrigger(RecalcTrigger,Trigger3M)),NA())</f>
        <v>-3.7356329440729752E-3</v>
      </c>
      <c r="P336" s="44">
        <f>IFERROR(_xll.qlIndexFixing(ONIndex6M,I336,TRUE,_xll.ohTrigger(RecalcTrigger,Trigger6M)),NA())</f>
        <v>-2.2840721400108066E-3</v>
      </c>
      <c r="Q336" s="145">
        <f>IFERROR(_xll.qlIndexFixing(ONIndex1Y,I336,TRUE,_xll.ohTrigger(RecalcTrigger,Trigger1Y)),NA())</f>
        <v>-8.2691675264534581E-4</v>
      </c>
    </row>
    <row r="337" spans="2:17" x14ac:dyDescent="0.2">
      <c r="B337" s="39" t="s">
        <v>17</v>
      </c>
      <c r="D337" s="42">
        <f>_xll.qlCalendarAdvance(Calendar,$D336,B337,"f",FALSE)</f>
        <v>43025</v>
      </c>
      <c r="E337" s="139">
        <f>_xll.qlInterestRateIndexValueDate(IndexON,D337)</f>
        <v>43025</v>
      </c>
      <c r="F337" s="155">
        <f>IFERROR(_xll.qlIndexFixing(IndexON,D337,TRUE,_xll.ohTrigger(RecalcTrigger,TriggerON)),NA())</f>
        <v>-5.1052881921975768E-3</v>
      </c>
      <c r="H337" s="42">
        <f>_xll.qlCalendarAdvance(Calendar,$H336,B337,"f",FALSE)</f>
        <v>43025</v>
      </c>
      <c r="I337" s="139">
        <f>_xll.qlInterestRateIndexValueDate(Index1M,$H337)</f>
        <v>43027</v>
      </c>
      <c r="J337" s="144">
        <f>IFERROR(_xll.qlIndexFixing(Index1M,$H337,TRUE,_xll.ohTrigger(RecalcTrigger,Trigger1M)),NA())</f>
        <v>-5.2075508317277197E-3</v>
      </c>
      <c r="K337" s="44">
        <f>IFERROR(_xll.qlIndexFixing(Index3M,H337,TRUE,_xll.ohTrigger(RecalcTrigger,Trigger3M)),NA())</f>
        <v>-3.8194867167481877E-3</v>
      </c>
      <c r="L337" s="44">
        <f>IFERROR(_xll.qlIndexFixing(Index6M,$H337,TRUE,_xll.ohTrigger(RecalcTrigger,Trigger6M)),NA())</f>
        <v>-2.3256794424984964E-3</v>
      </c>
      <c r="M337" s="145">
        <f>IFERROR(_xll.qlIndexFixing(Index1Y,$H337,TRUE,_xll.ohTrigger(RecalcTrigger,Trigger1Y)),NA())</f>
        <v>-5.8608981979065824E-4</v>
      </c>
      <c r="N337" s="144">
        <f>IFERROR(_xll.qlIndexFixing(ONIndex1M,I337,TRUE,_xll.ohTrigger(RecalcTrigger,Trigger1M)),NA())</f>
        <v>-5.1924524427349183E-3</v>
      </c>
      <c r="O337" s="44">
        <f>IFERROR(_xll.qlIndexFixing(ONIndex3M,I337,TRUE,_xll.ohTrigger(RecalcTrigger,Trigger3M)),NA())</f>
        <v>-3.7443957176463982E-3</v>
      </c>
      <c r="P337" s="44">
        <f>IFERROR(_xll.qlIndexFixing(ONIndex6M,I337,TRUE,_xll.ohTrigger(RecalcTrigger,Trigger6M)),NA())</f>
        <v>-2.284983538980434E-3</v>
      </c>
      <c r="Q337" s="145">
        <f>IFERROR(_xll.qlIndexFixing(ONIndex1Y,I337,TRUE,_xll.ohTrigger(RecalcTrigger,Trigger1Y)),NA())</f>
        <v>-8.4263627271763397E-4</v>
      </c>
    </row>
    <row r="338" spans="2:17" x14ac:dyDescent="0.2">
      <c r="B338" s="39" t="s">
        <v>17</v>
      </c>
      <c r="D338" s="42">
        <f>_xll.qlCalendarAdvance(Calendar,$D337,B338,"f",FALSE)</f>
        <v>43026</v>
      </c>
      <c r="E338" s="139">
        <f>_xll.qlInterestRateIndexValueDate(IndexON,D338)</f>
        <v>43026</v>
      </c>
      <c r="F338" s="155">
        <f>IFERROR(_xll.qlIndexFixing(IndexON,D338,TRUE,_xll.ohTrigger(RecalcTrigger,TriggerON)),NA())</f>
        <v>-5.1082685785752702E-3</v>
      </c>
      <c r="H338" s="42">
        <f>_xll.qlCalendarAdvance(Calendar,$H337,B338,"f",FALSE)</f>
        <v>43026</v>
      </c>
      <c r="I338" s="139">
        <f>_xll.qlInterestRateIndexValueDate(Index1M,$H338)</f>
        <v>43028</v>
      </c>
      <c r="J338" s="144">
        <f>IFERROR(_xll.qlIndexFixing(Index1M,$H338,TRUE,_xll.ohTrigger(RecalcTrigger,Trigger1M)),NA())</f>
        <v>-5.2083051773541269E-3</v>
      </c>
      <c r="K338" s="44">
        <f>IFERROR(_xll.qlIndexFixing(Index3M,H338,TRUE,_xll.ohTrigger(RecalcTrigger,Trigger3M)),NA())</f>
        <v>-3.8234593816107269E-3</v>
      </c>
      <c r="L338" s="44">
        <f>IFERROR(_xll.qlIndexFixing(Index6M,$H338,TRUE,_xll.ohTrigger(RecalcTrigger,Trigger6M)),NA())</f>
        <v>-2.3259304967776203E-3</v>
      </c>
      <c r="M338" s="145">
        <f>IFERROR(_xll.qlIndexFixing(Index1Y,$H338,TRUE,_xll.ohTrigger(RecalcTrigger,Trigger1Y)),NA())</f>
        <v>-5.8381753152186269E-4</v>
      </c>
      <c r="N338" s="144">
        <f>IFERROR(_xll.qlIndexFixing(ONIndex1M,I338,TRUE,_xll.ohTrigger(RecalcTrigger,Trigger1M)),NA())</f>
        <v>-5.1939258965338908E-3</v>
      </c>
      <c r="O338" s="44">
        <f>IFERROR(_xll.qlIndexFixing(ONIndex3M,I338,TRUE,_xll.ohTrigger(RecalcTrigger,Trigger3M)),NA())</f>
        <v>-3.7486809406228616E-3</v>
      </c>
      <c r="P338" s="44">
        <f>IFERROR(_xll.qlIndexFixing(ONIndex6M,I338,TRUE,_xll.ohTrigger(RecalcTrigger,Trigger6M)),NA())</f>
        <v>-2.2853436434866481E-3</v>
      </c>
      <c r="Q338" s="145">
        <f>IFERROR(_xll.qlIndexFixing(ONIndex1Y,I338,TRUE,_xll.ohTrigger(RecalcTrigger,Trigger1Y)),NA())</f>
        <v>-8.5231519022510582E-4</v>
      </c>
    </row>
    <row r="339" spans="2:17" x14ac:dyDescent="0.2">
      <c r="B339" s="39" t="s">
        <v>17</v>
      </c>
      <c r="D339" s="42">
        <f>_xll.qlCalendarAdvance(Calendar,$D338,B339,"f",FALSE)</f>
        <v>43027</v>
      </c>
      <c r="E339" s="139">
        <f>_xll.qlInterestRateIndexValueDate(IndexON,D339)</f>
        <v>43027</v>
      </c>
      <c r="F339" s="155">
        <f>IFERROR(_xll.qlIndexFixing(IndexON,D339,TRUE,_xll.ohTrigger(RecalcTrigger,TriggerON)),NA())</f>
        <v>-5.1112240747430704E-3</v>
      </c>
      <c r="H339" s="42">
        <f>_xll.qlCalendarAdvance(Calendar,$H338,B339,"f",FALSE)</f>
        <v>43027</v>
      </c>
      <c r="I339" s="139">
        <f>_xll.qlInterestRateIndexValueDate(Index1M,$H339)</f>
        <v>43031</v>
      </c>
      <c r="J339" s="144">
        <f>IFERROR(_xll.qlIndexFixing(Index1M,$H339,TRUE,_xll.ohTrigger(RecalcTrigger,Trigger1M)),NA())</f>
        <v>-5.2124676225826219E-3</v>
      </c>
      <c r="K339" s="44">
        <f>IFERROR(_xll.qlIndexFixing(Index3M,H339,TRUE,_xll.ohTrigger(RecalcTrigger,Trigger3M)),NA())</f>
        <v>-3.8274085349691545E-3</v>
      </c>
      <c r="L339" s="44">
        <f>IFERROR(_xll.qlIndexFixing(Index6M,$H339,TRUE,_xll.ohTrigger(RecalcTrigger,Trigger6M)),NA())</f>
        <v>-2.3266236685382702E-3</v>
      </c>
      <c r="M339" s="145">
        <f>IFERROR(_xll.qlIndexFixing(Index1Y,$H339,TRUE,_xll.ohTrigger(RecalcTrigger,Trigger1Y)),NA())</f>
        <v>-5.8128580140296142E-4</v>
      </c>
      <c r="N339" s="144">
        <f>IFERROR(_xll.qlIndexFixing(ONIndex1M,I339,TRUE,_xll.ohTrigger(RecalcTrigger,Trigger1M)),NA())</f>
        <v>-5.1953927229941854E-3</v>
      </c>
      <c r="O339" s="44">
        <f>IFERROR(_xll.qlIndexFixing(ONIndex3M,I339,TRUE,_xll.ohTrigger(RecalcTrigger,Trigger3M)),NA())</f>
        <v>-3.7529193019247842E-3</v>
      </c>
      <c r="P339" s="44">
        <f>IFERROR(_xll.qlIndexFixing(ONIndex6M,I339,TRUE,_xll.ohTrigger(RecalcTrigger,Trigger6M)),NA())</f>
        <v>-2.285650129643102E-3</v>
      </c>
      <c r="Q339" s="145">
        <f>IFERROR(_xll.qlIndexFixing(ONIndex1Y,I339,TRUE,_xll.ohTrigger(RecalcTrigger,Trigger1Y)),NA())</f>
        <v>-8.6309936945472288E-4</v>
      </c>
    </row>
    <row r="340" spans="2:17" x14ac:dyDescent="0.2">
      <c r="B340" s="39" t="s">
        <v>17</v>
      </c>
      <c r="D340" s="42">
        <f>_xll.qlCalendarAdvance(Calendar,$D339,B340,"f",FALSE)</f>
        <v>43028</v>
      </c>
      <c r="E340" s="139">
        <f>_xll.qlInterestRateIndexValueDate(IndexON,D340)</f>
        <v>43028</v>
      </c>
      <c r="F340" s="155">
        <f>IFERROR(_xll.qlIndexFixing(IndexON,D340,TRUE,_xll.ohTrigger(RecalcTrigger,TriggerON)),NA())</f>
        <v>-5.1169782759385996E-3</v>
      </c>
      <c r="H340" s="42">
        <f>_xll.qlCalendarAdvance(Calendar,$H339,B340,"f",FALSE)</f>
        <v>43028</v>
      </c>
      <c r="I340" s="139">
        <f>_xll.qlInterestRateIndexValueDate(Index1M,$H340)</f>
        <v>43032</v>
      </c>
      <c r="J340" s="144">
        <f>IFERROR(_xll.qlIndexFixing(Index1M,$H340,TRUE,_xll.ohTrigger(RecalcTrigger,Trigger1M)),NA())</f>
        <v>-5.2138420320462803E-3</v>
      </c>
      <c r="K340" s="44">
        <f>IFERROR(_xll.qlIndexFixing(Index3M,H340,TRUE,_xll.ohTrigger(RecalcTrigger,Trigger3M)),NA())</f>
        <v>-3.8292774542228584E-3</v>
      </c>
      <c r="L340" s="44">
        <f>IFERROR(_xll.qlIndexFixing(Index6M,$H340,TRUE,_xll.ohTrigger(RecalcTrigger,Trigger6M)),NA())</f>
        <v>-2.3268408155098829E-3</v>
      </c>
      <c r="M340" s="145">
        <f>IFERROR(_xll.qlIndexFixing(Index1Y,$H340,TRUE,_xll.ohTrigger(RecalcTrigger,Trigger1Y)),NA())</f>
        <v>-5.8004498599057103E-4</v>
      </c>
      <c r="N340" s="144">
        <f>IFERROR(_xll.qlIndexFixing(ONIndex1M,I340,TRUE,_xll.ohTrigger(RecalcTrigger,Trigger1M)),NA())</f>
        <v>-5.1968529290702392E-3</v>
      </c>
      <c r="O340" s="44">
        <f>IFERROR(_xll.qlIndexFixing(ONIndex3M,I340,TRUE,_xll.ohTrigger(RecalcTrigger,Trigger3M)),NA())</f>
        <v>-3.7571102727351757E-3</v>
      </c>
      <c r="P340" s="44">
        <f>IFERROR(_xll.qlIndexFixing(ONIndex6M,I340,TRUE,_xll.ohTrigger(RecalcTrigger,Trigger6M)),NA())</f>
        <v>-2.2859025914145903E-3</v>
      </c>
      <c r="Q340" s="145">
        <f>IFERROR(_xll.qlIndexFixing(ONIndex1Y,I340,TRUE,_xll.ohTrigger(RecalcTrigger,Trigger1Y)),NA())</f>
        <v>-8.7499760832887574E-4</v>
      </c>
    </row>
    <row r="341" spans="2:17" x14ac:dyDescent="0.2">
      <c r="B341" s="39" t="s">
        <v>17</v>
      </c>
      <c r="D341" s="42">
        <f>_xll.qlCalendarAdvance(Calendar,$D340,B341,"f",FALSE)</f>
        <v>43031</v>
      </c>
      <c r="E341" s="139">
        <f>_xll.qlInterestRateIndexValueDate(IndexON,D341)</f>
        <v>43031</v>
      </c>
      <c r="F341" s="155">
        <f>IFERROR(_xll.qlIndexFixing(IndexON,D341,TRUE,_xll.ohTrigger(RecalcTrigger,TriggerON)),NA())</f>
        <v>-5.1227927960839637E-3</v>
      </c>
      <c r="H341" s="42">
        <f>_xll.qlCalendarAdvance(Calendar,$H340,B341,"f",FALSE)</f>
        <v>43031</v>
      </c>
      <c r="I341" s="139">
        <f>_xll.qlInterestRateIndexValueDate(Index1M,$H341)</f>
        <v>43033</v>
      </c>
      <c r="J341" s="144">
        <f>IFERROR(_xll.qlIndexFixing(Index1M,$H341,TRUE,_xll.ohTrigger(RecalcTrigger,Trigger1M)),NA())</f>
        <v>-5.2164609532612261E-3</v>
      </c>
      <c r="K341" s="44">
        <f>IFERROR(_xll.qlIndexFixing(Index3M,H341,TRUE,_xll.ohTrigger(RecalcTrigger,Trigger3M)),NA())</f>
        <v>-3.8311024046379918E-3</v>
      </c>
      <c r="L341" s="44">
        <f>IFERROR(_xll.qlIndexFixing(Index6M,$H341,TRUE,_xll.ohTrigger(RecalcTrigger,Trigger6M)),NA())</f>
        <v>-2.3270540804178142E-3</v>
      </c>
      <c r="M341" s="145">
        <f>IFERROR(_xll.qlIndexFixing(Index1Y,$H341,TRUE,_xll.ohTrigger(RecalcTrigger,Trigger1Y)),NA())</f>
        <v>-5.787822019663743E-4</v>
      </c>
      <c r="N341" s="144">
        <f>IFERROR(_xll.qlIndexFixing(ONIndex1M,I341,TRUE,_xll.ohTrigger(RecalcTrigger,Trigger1M)),NA())</f>
        <v>-5.1996762019124176E-3</v>
      </c>
      <c r="O341" s="44">
        <f>IFERROR(_xll.qlIndexFixing(ONIndex3M,I341,TRUE,_xll.ohTrigger(RecalcTrigger,Trigger3M)),NA())</f>
        <v>-3.7652922208808448E-3</v>
      </c>
      <c r="P341" s="44">
        <f>IFERROR(_xll.qlIndexFixing(ONIndex6M,I341,TRUE,_xll.ohTrigger(RecalcTrigger,Trigger6M)),NA())</f>
        <v>-2.2862108859644792E-3</v>
      </c>
      <c r="Q341" s="145">
        <f>IFERROR(_xll.qlIndexFixing(ONIndex1Y,I341,TRUE,_xll.ohTrigger(RecalcTrigger,Trigger1Y)),NA())</f>
        <v>-9.0254934676625709E-4</v>
      </c>
    </row>
    <row r="342" spans="2:17" x14ac:dyDescent="0.2">
      <c r="B342" s="39" t="s">
        <v>17</v>
      </c>
      <c r="D342" s="42">
        <f>_xll.qlCalendarAdvance(Calendar,$D341,B342,"f",FALSE)</f>
        <v>43032</v>
      </c>
      <c r="E342" s="139">
        <f>_xll.qlInterestRateIndexValueDate(IndexON,D342)</f>
        <v>43032</v>
      </c>
      <c r="F342" s="155">
        <f>IFERROR(_xll.qlIndexFixing(IndexON,D342,TRUE,_xll.ohTrigger(RecalcTrigger,TriggerON)),NA())</f>
        <v>-5.125620570218814E-3</v>
      </c>
      <c r="H342" s="42">
        <f>_xll.qlCalendarAdvance(Calendar,$H341,B342,"f",FALSE)</f>
        <v>43032</v>
      </c>
      <c r="I342" s="139">
        <f>_xll.qlInterestRateIndexValueDate(Index1M,$H342)</f>
        <v>43034</v>
      </c>
      <c r="J342" s="144">
        <f>IFERROR(_xll.qlIndexFixing(Index1M,$H342,TRUE,_xll.ohTrigger(RecalcTrigger,Trigger1M)),NA())</f>
        <v>-5.2171946281653891E-3</v>
      </c>
      <c r="K342" s="44">
        <f>IFERROR(_xll.qlIndexFixing(Index3M,H342,TRUE,_xll.ohTrigger(RecalcTrigger,Trigger3M)),NA())</f>
        <v>-3.8328837177623878E-3</v>
      </c>
      <c r="L342" s="44">
        <f>IFERROR(_xll.qlIndexFixing(Index6M,$H342,TRUE,_xll.ohTrigger(RecalcTrigger,Trigger6M)),NA())</f>
        <v>-2.3272653249304656E-3</v>
      </c>
      <c r="M342" s="145">
        <f>IFERROR(_xll.qlIndexFixing(Index1Y,$H342,TRUE,_xll.ohTrigger(RecalcTrigger,Trigger1Y)),NA())</f>
        <v>-5.7749438450920715E-4</v>
      </c>
      <c r="N342" s="144">
        <f>IFERROR(_xll.qlIndexFixing(ONIndex1M,I342,TRUE,_xll.ohTrigger(RecalcTrigger,Trigger1M)),NA())</f>
        <v>-5.2026276795480442E-3</v>
      </c>
      <c r="O342" s="44">
        <f>IFERROR(_xll.qlIndexFixing(ONIndex3M,I342,TRUE,_xll.ohTrigger(RecalcTrigger,Trigger3M)),NA())</f>
        <v>-3.7733896797975675E-3</v>
      </c>
      <c r="P342" s="44">
        <f>IFERROR(_xll.qlIndexFixing(ONIndex6M,I342,TRUE,_xll.ohTrigger(RecalcTrigger,Trigger6M)),NA())</f>
        <v>-2.2863640786230377E-3</v>
      </c>
      <c r="Q342" s="145">
        <f>IFERROR(_xll.qlIndexFixing(ONIndex1Y,I342,TRUE,_xll.ohTrigger(RecalcTrigger,Trigger1Y)),NA())</f>
        <v>-9.3390712415430954E-4</v>
      </c>
    </row>
    <row r="343" spans="2:17" x14ac:dyDescent="0.2">
      <c r="B343" s="39" t="s">
        <v>17</v>
      </c>
      <c r="D343" s="42">
        <f>_xll.qlCalendarAdvance(Calendar,$D342,B343,"f",FALSE)</f>
        <v>43033</v>
      </c>
      <c r="E343" s="139">
        <f>_xll.qlInterestRateIndexValueDate(IndexON,D343)</f>
        <v>43033</v>
      </c>
      <c r="F343" s="155">
        <f>IFERROR(_xll.qlIndexFixing(IndexON,D343,TRUE,_xll.ohTrigger(RecalcTrigger,TriggerON)),NA())</f>
        <v>-5.1284221457104096E-3</v>
      </c>
      <c r="H343" s="42">
        <f>_xll.qlCalendarAdvance(Calendar,$H342,B343,"f",FALSE)</f>
        <v>43033</v>
      </c>
      <c r="I343" s="139">
        <f>_xll.qlInterestRateIndexValueDate(Index1M,$H343)</f>
        <v>43035</v>
      </c>
      <c r="J343" s="144">
        <f>IFERROR(_xll.qlIndexFixing(Index1M,$H343,TRUE,_xll.ohTrigger(RecalcTrigger,Trigger1M)),NA())</f>
        <v>-5.2179261364364432E-3</v>
      </c>
      <c r="K343" s="44">
        <f>IFERROR(_xll.qlIndexFixing(Index3M,H343,TRUE,_xll.ohTrigger(RecalcTrigger,Trigger3M)),NA())</f>
        <v>-3.8363015795515373E-3</v>
      </c>
      <c r="L343" s="44">
        <f>IFERROR(_xll.qlIndexFixing(Index6M,$H343,TRUE,_xll.ohTrigger(RecalcTrigger,Trigger6M)),NA())</f>
        <v>-2.3274764226007987E-3</v>
      </c>
      <c r="M343" s="145">
        <f>IFERROR(_xll.qlIndexFixing(Index1Y,$H343,TRUE,_xll.ohTrigger(RecalcTrigger,Trigger1Y)),NA())</f>
        <v>-5.7519971114084975E-4</v>
      </c>
      <c r="N343" s="144">
        <f>IFERROR(_xll.qlIndexFixing(ONIndex1M,I343,TRUE,_xll.ohTrigger(RecalcTrigger,Trigger1M)),NA())</f>
        <v>-5.2040548819443089E-3</v>
      </c>
      <c r="O343" s="44">
        <f>IFERROR(_xll.qlIndexFixing(ONIndex3M,I343,TRUE,_xll.ohTrigger(RecalcTrigger,Trigger3M)),NA())</f>
        <v>-3.7773357693327014E-3</v>
      </c>
      <c r="P343" s="44">
        <f>IFERROR(_xll.qlIndexFixing(ONIndex6M,I343,TRUE,_xll.ohTrigger(RecalcTrigger,Trigger6M)),NA())</f>
        <v>-2.2863403308592822E-3</v>
      </c>
      <c r="Q343" s="145">
        <f>IFERROR(_xll.qlIndexFixing(ONIndex1Y,I343,TRUE,_xll.ohTrigger(RecalcTrigger,Trigger1Y)),NA())</f>
        <v>-9.5150763380402736E-4</v>
      </c>
    </row>
    <row r="344" spans="2:17" x14ac:dyDescent="0.2">
      <c r="B344" s="39" t="s">
        <v>17</v>
      </c>
      <c r="D344" s="42">
        <f>_xll.qlCalendarAdvance(Calendar,$D343,B344,"f",FALSE)</f>
        <v>43034</v>
      </c>
      <c r="E344" s="139">
        <f>_xll.qlInterestRateIndexValueDate(IndexON,D344)</f>
        <v>43034</v>
      </c>
      <c r="F344" s="155">
        <f>IFERROR(_xll.qlIndexFixing(IndexON,D344,TRUE,_xll.ohTrigger(RecalcTrigger,TriggerON)),NA())</f>
        <v>-5.1311973044132486E-3</v>
      </c>
      <c r="H344" s="42">
        <f>_xll.qlCalendarAdvance(Calendar,$H343,B344,"f",FALSE)</f>
        <v>43034</v>
      </c>
      <c r="I344" s="139">
        <f>_xll.qlInterestRateIndexValueDate(Index1M,$H344)</f>
        <v>43038</v>
      </c>
      <c r="J344" s="144">
        <f>IFERROR(_xll.qlIndexFixing(Index1M,$H344,TRUE,_xll.ohTrigger(RecalcTrigger,Trigger1M)),NA())</f>
        <v>-5.2219516940553035E-3</v>
      </c>
      <c r="K344" s="44">
        <f>IFERROR(_xll.qlIndexFixing(Index3M,H344,TRUE,_xll.ohTrigger(RecalcTrigger,Trigger3M)),NA())</f>
        <v>-3.8395794065662265E-3</v>
      </c>
      <c r="L344" s="44">
        <f>IFERROR(_xll.qlIndexFixing(Index6M,$H344,TRUE,_xll.ohTrigger(RecalcTrigger,Trigger6M)),NA())</f>
        <v>-2.3281277483031817E-3</v>
      </c>
      <c r="M344" s="145">
        <f>IFERROR(_xll.qlIndexFixing(Index1Y,$H344,TRUE,_xll.ohTrigger(RecalcTrigger,Trigger1Y)),NA())</f>
        <v>-5.7203063034262636E-4</v>
      </c>
      <c r="N344" s="144">
        <f>IFERROR(_xll.qlIndexFixing(ONIndex1M,I344,TRUE,_xll.ohTrigger(RecalcTrigger,Trigger1M)),NA())</f>
        <v>-5.2054755035646494E-3</v>
      </c>
      <c r="O344" s="44">
        <f>IFERROR(_xll.qlIndexFixing(ONIndex3M,I344,TRUE,_xll.ohTrigger(RecalcTrigger,Trigger3M)),NA())</f>
        <v>-3.7812312969531803E-3</v>
      </c>
      <c r="P344" s="44">
        <f>IFERROR(_xll.qlIndexFixing(ONIndex6M,I344,TRUE,_xll.ohTrigger(RecalcTrigger,Trigger6M)),NA())</f>
        <v>-2.2862601234585611E-3</v>
      </c>
      <c r="Q344" s="145">
        <f>IFERROR(_xll.qlIndexFixing(ONIndex1Y,I344,TRUE,_xll.ohTrigger(RecalcTrigger,Trigger1Y)),NA())</f>
        <v>-9.7027499183166555E-4</v>
      </c>
    </row>
    <row r="345" spans="2:17" x14ac:dyDescent="0.2">
      <c r="B345" s="39" t="s">
        <v>17</v>
      </c>
      <c r="D345" s="42">
        <f>_xll.qlCalendarAdvance(Calendar,$D344,B345,"f",FALSE)</f>
        <v>43035</v>
      </c>
      <c r="E345" s="139">
        <f>_xll.qlInterestRateIndexValueDate(IndexON,D345)</f>
        <v>43035</v>
      </c>
      <c r="F345" s="155">
        <f>IFERROR(_xll.qlIndexFixing(IndexON,D345,TRUE,_xll.ohTrigger(RecalcTrigger,TriggerON)),NA())</f>
        <v>-5.1365851838758303E-3</v>
      </c>
      <c r="H345" s="42">
        <f>_xll.qlCalendarAdvance(Calendar,$H344,B345,"f",FALSE)</f>
        <v>43035</v>
      </c>
      <c r="I345" s="139">
        <f>_xll.qlInterestRateIndexValueDate(Index1M,$H345)</f>
        <v>43039</v>
      </c>
      <c r="J345" s="144">
        <f>IFERROR(_xll.qlIndexFixing(Index1M,$H345,TRUE,_xll.ohTrigger(RecalcTrigger,Trigger1M)),NA())</f>
        <v>-5.2226713045770978E-3</v>
      </c>
      <c r="K345" s="44">
        <f>IFERROR(_xll.qlIndexFixing(Index3M,H345,TRUE,_xll.ohTrigger(RecalcTrigger,Trigger3M)),NA())</f>
        <v>-3.8411476847014085E-3</v>
      </c>
      <c r="L345" s="44">
        <f>IFERROR(_xll.qlIndexFixing(Index6M,$H345,TRUE,_xll.ohTrigger(RecalcTrigger,Trigger6M)),NA())</f>
        <v>-2.3283732743347185E-3</v>
      </c>
      <c r="M345" s="145">
        <f>IFERROR(_xll.qlIndexFixing(Index1Y,$H345,TRUE,_xll.ohTrigger(RecalcTrigger,Trigger1Y)),NA())</f>
        <v>-5.7057081979445688E-4</v>
      </c>
      <c r="N345" s="144">
        <f>IFERROR(_xll.qlIndexFixing(ONIndex1M,I345,TRUE,_xll.ohTrigger(RecalcTrigger,Trigger1M)),NA())</f>
        <v>-5.2068895510837265E-3</v>
      </c>
      <c r="O345" s="44">
        <f>IFERROR(_xll.qlIndexFixing(ONIndex3M,I345,TRUE,_xll.ohTrigger(RecalcTrigger,Trigger3M)),NA())</f>
        <v>-3.7850757339219498E-3</v>
      </c>
      <c r="P345" s="44">
        <f>IFERROR(_xll.qlIndexFixing(ONIndex6M,I345,TRUE,_xll.ohTrigger(RecalcTrigger,Trigger6M)),NA())</f>
        <v>-2.2861230506654451E-3</v>
      </c>
      <c r="Q345" s="145">
        <f>IFERROR(_xll.qlIndexFixing(ONIndex1Y,I345,TRUE,_xll.ohTrigger(RecalcTrigger,Trigger1Y)),NA())</f>
        <v>-9.9021799647935893E-4</v>
      </c>
    </row>
    <row r="346" spans="2:17" x14ac:dyDescent="0.2">
      <c r="B346" s="39" t="s">
        <v>17</v>
      </c>
      <c r="D346" s="42">
        <f>_xll.qlCalendarAdvance(Calendar,$D345,B346,"f",FALSE)</f>
        <v>43038</v>
      </c>
      <c r="E346" s="139">
        <f>_xll.qlInterestRateIndexValueDate(IndexON,D346)</f>
        <v>43038</v>
      </c>
      <c r="F346" s="155">
        <f>IFERROR(_xll.qlIndexFixing(IndexON,D346,TRUE,_xll.ohTrigger(RecalcTrigger,TriggerON)),NA())</f>
        <v>-5.1420294109449927E-3</v>
      </c>
      <c r="H346" s="42">
        <f>_xll.qlCalendarAdvance(Calendar,$H345,B346,"f",FALSE)</f>
        <v>43038</v>
      </c>
      <c r="I346" s="139">
        <f>_xll.qlInterestRateIndexValueDate(Index1M,$H346)</f>
        <v>43040</v>
      </c>
      <c r="J346" s="144">
        <f>IFERROR(_xll.qlIndexFixing(Index1M,$H346,TRUE,_xll.ohTrigger(RecalcTrigger,Trigger1M)),NA())</f>
        <v>-5.223996939889286E-3</v>
      </c>
      <c r="K346" s="44">
        <f>IFERROR(_xll.qlIndexFixing(Index3M,H346,TRUE,_xll.ohTrigger(RecalcTrigger,Trigger3M)),NA())</f>
        <v>-3.842674421775564E-3</v>
      </c>
      <c r="L346" s="44">
        <f>IFERROR(_xll.qlIndexFixing(Index6M,$H346,TRUE,_xll.ohTrigger(RecalcTrigger,Trigger6M)),NA())</f>
        <v>-2.3285961143669166E-3</v>
      </c>
      <c r="M346" s="145">
        <f>IFERROR(_xll.qlIndexFixing(Index1Y,$H346,TRUE,_xll.ohTrigger(RecalcTrigger,Trigger1Y)),NA())</f>
        <v>-5.6906707470009467E-4</v>
      </c>
      <c r="N346" s="144">
        <f>IFERROR(_xll.qlIndexFixing(ONIndex1M,I346,TRUE,_xll.ohTrigger(RecalcTrigger,Trigger1M)),NA())</f>
        <v>-5.2096203739715463E-3</v>
      </c>
      <c r="O346" s="44">
        <f>IFERROR(_xll.qlIndexFixing(ONIndex3M,I346,TRUE,_xll.ohTrigger(RecalcTrigger,Trigger3M)),NA())</f>
        <v>-3.7925517078285509E-3</v>
      </c>
      <c r="P346" s="44">
        <f>IFERROR(_xll.qlIndexFixing(ONIndex6M,I346,TRUE,_xll.ohTrigger(RecalcTrigger,Trigger6M)),NA())</f>
        <v>-2.2856428120965333E-3</v>
      </c>
      <c r="Q346" s="145">
        <f>IFERROR(_xll.qlIndexFixing(ONIndex1Y,I346,TRUE,_xll.ohTrigger(RecalcTrigger,Trigger1Y)),NA())</f>
        <v>-1.0340638479089392E-3</v>
      </c>
    </row>
    <row r="347" spans="2:17" x14ac:dyDescent="0.2">
      <c r="B347" s="39" t="s">
        <v>17</v>
      </c>
      <c r="D347" s="42">
        <f>_xll.qlCalendarAdvance(Calendar,$D346,B347,"f",FALSE)</f>
        <v>43039</v>
      </c>
      <c r="E347" s="139">
        <f>_xll.qlInterestRateIndexValueDate(IndexON,D347)</f>
        <v>43039</v>
      </c>
      <c r="F347" s="155">
        <f>IFERROR(_xll.qlIndexFixing(IndexON,D347,TRUE,_xll.ohTrigger(RecalcTrigger,TriggerON)),NA())</f>
        <v>-5.1446692152401496E-3</v>
      </c>
      <c r="H347" s="42">
        <f>_xll.qlCalendarAdvance(Calendar,$H346,B347,"f",FALSE)</f>
        <v>43039</v>
      </c>
      <c r="I347" s="139">
        <f>_xll.qlInterestRateIndexValueDate(Index1M,$H347)</f>
        <v>43041</v>
      </c>
      <c r="J347" s="144">
        <f>IFERROR(_xll.qlIndexFixing(Index1M,$H347,TRUE,_xll.ohTrigger(RecalcTrigger,Trigger1M)),NA())</f>
        <v>-5.2265195118805785E-3</v>
      </c>
      <c r="K347" s="44">
        <f>IFERROR(_xll.qlIndexFixing(Index3M,H347,TRUE,_xll.ohTrigger(RecalcTrigger,Trigger3M)),NA())</f>
        <v>-3.8441599849819265E-3</v>
      </c>
      <c r="L347" s="44">
        <f>IFERROR(_xll.qlIndexFixing(Index6M,$H347,TRUE,_xll.ohTrigger(RecalcTrigger,Trigger6M)),NA())</f>
        <v>-2.3288448047163097E-3</v>
      </c>
      <c r="M347" s="145">
        <f>IFERROR(_xll.qlIndexFixing(Index1Y,$H347,TRUE,_xll.ohTrigger(RecalcTrigger,Trigger1Y)),NA())</f>
        <v>-5.6751615949714618E-4</v>
      </c>
      <c r="N347" s="144">
        <f>IFERROR(_xll.qlIndexFixing(ONIndex1M,I347,TRUE,_xll.ohTrigger(RecalcTrigger,Trigger1M)),NA())</f>
        <v>-5.2124801314823443E-3</v>
      </c>
      <c r="O347" s="44">
        <f>IFERROR(_xll.qlIndexFixing(ONIndex3M,I347,TRUE,_xll.ohTrigger(RecalcTrigger,Trigger3M)),NA())</f>
        <v>-3.7999320029769024E-3</v>
      </c>
      <c r="P347" s="44">
        <f>IFERROR(_xll.qlIndexFixing(ONIndex6M,I347,TRUE,_xll.ohTrigger(RecalcTrigger,Trigger6M)),NA())</f>
        <v>-2.2850458548928643E-3</v>
      </c>
      <c r="Q347" s="145">
        <f>IFERROR(_xll.qlIndexFixing(ONIndex1Y,I347,TRUE,_xll.ohTrigger(RecalcTrigger,Trigger1Y)),NA())</f>
        <v>-1.0814928971569771E-3</v>
      </c>
    </row>
    <row r="348" spans="2:17" x14ac:dyDescent="0.2">
      <c r="B348" s="39" t="s">
        <v>17</v>
      </c>
      <c r="D348" s="42">
        <f>_xll.qlCalendarAdvance(Calendar,$D347,B348,"f",FALSE)</f>
        <v>43040</v>
      </c>
      <c r="E348" s="139">
        <f>_xll.qlInterestRateIndexValueDate(IndexON,D348)</f>
        <v>43040</v>
      </c>
      <c r="F348" s="155">
        <f>IFERROR(_xll.qlIndexFixing(IndexON,D348,TRUE,_xll.ohTrigger(RecalcTrigger,TriggerON)),NA())</f>
        <v>-5.1472812941133483E-3</v>
      </c>
      <c r="H348" s="42">
        <f>_xll.qlCalendarAdvance(Calendar,$H347,B348,"f",FALSE)</f>
        <v>43040</v>
      </c>
      <c r="I348" s="139">
        <f>_xll.qlInterestRateIndexValueDate(Index1M,$H348)</f>
        <v>43042</v>
      </c>
      <c r="J348" s="144">
        <f>IFERROR(_xll.qlIndexFixing(Index1M,$H348,TRUE,_xll.ohTrigger(RecalcTrigger,Trigger1M)),NA())</f>
        <v>-5.2272283408689871E-3</v>
      </c>
      <c r="K348" s="44">
        <f>IFERROR(_xll.qlIndexFixing(Index3M,H348,TRUE,_xll.ohTrigger(RecalcTrigger,Trigger3M)),NA())</f>
        <v>-3.8470673685977357E-3</v>
      </c>
      <c r="L348" s="44">
        <f>IFERROR(_xll.qlIndexFixing(Index6M,$H348,TRUE,_xll.ohTrigger(RecalcTrigger,Trigger6M)),NA())</f>
        <v>-2.3290971718048625E-3</v>
      </c>
      <c r="M348" s="145">
        <f>IFERROR(_xll.qlIndexFixing(Index1Y,$H348,TRUE,_xll.ohTrigger(RecalcTrigger,Trigger1Y)),NA())</f>
        <v>-5.6505106929765595E-4</v>
      </c>
      <c r="N348" s="144">
        <f>IFERROR(_xll.qlIndexFixing(ONIndex1M,I348,TRUE,_xll.ohTrigger(RecalcTrigger,Trigger1M)),NA())</f>
        <v>-5.2138614074959122E-3</v>
      </c>
      <c r="O348" s="44">
        <f>IFERROR(_xll.qlIndexFixing(ONIndex3M,I348,TRUE,_xll.ohTrigger(RecalcTrigger,Trigger3M)),NA())</f>
        <v>-3.8035130575897469E-3</v>
      </c>
      <c r="P348" s="44">
        <f>IFERROR(_xll.qlIndexFixing(ONIndex6M,I348,TRUE,_xll.ohTrigger(RecalcTrigger,Trigger6M)),NA())</f>
        <v>-2.2849063581187323E-3</v>
      </c>
      <c r="Q348" s="145">
        <f>IFERROR(_xll.qlIndexFixing(ONIndex1Y,I348,TRUE,_xll.ohTrigger(RecalcTrigger,Trigger1Y)),NA())</f>
        <v>-1.10486182886671E-3</v>
      </c>
    </row>
    <row r="349" spans="2:17" x14ac:dyDescent="0.2">
      <c r="B349" s="39" t="s">
        <v>17</v>
      </c>
      <c r="D349" s="42">
        <f>_xll.qlCalendarAdvance(Calendar,$D348,B349,"f",FALSE)</f>
        <v>43041</v>
      </c>
      <c r="E349" s="139">
        <f>_xll.qlInterestRateIndexValueDate(IndexON,D349)</f>
        <v>43041</v>
      </c>
      <c r="F349" s="155">
        <f>IFERROR(_xll.qlIndexFixing(IndexON,D349,TRUE,_xll.ohTrigger(RecalcTrigger,TriggerON)),NA())</f>
        <v>-5.1498654300985436E-3</v>
      </c>
      <c r="H349" s="42">
        <f>_xll.qlCalendarAdvance(Calendar,$H348,B349,"f",FALSE)</f>
        <v>43041</v>
      </c>
      <c r="I349" s="139">
        <f>_xll.qlInterestRateIndexValueDate(Index1M,$H349)</f>
        <v>43045</v>
      </c>
      <c r="J349" s="144">
        <f>IFERROR(_xll.qlIndexFixing(Index1M,$H349,TRUE,_xll.ohTrigger(RecalcTrigger,Trigger1M)),NA())</f>
        <v>-5.2305281172988494E-3</v>
      </c>
      <c r="K349" s="44">
        <f>IFERROR(_xll.qlIndexFixing(Index3M,H349,TRUE,_xll.ohTrigger(RecalcTrigger,Trigger3M)),NA())</f>
        <v>-3.8496980211958887E-3</v>
      </c>
      <c r="L349" s="44">
        <f>IFERROR(_xll.qlIndexFixing(Index6M,$H349,TRUE,_xll.ohTrigger(RecalcTrigger,Trigger6M)),NA())</f>
        <v>-2.3300000000078419E-3</v>
      </c>
      <c r="M349" s="145">
        <f>IFERROR(_xll.qlIndexFixing(Index1Y,$H349,TRUE,_xll.ohTrigger(RecalcTrigger,Trigger1Y)),NA())</f>
        <v>-5.6077523238628568E-4</v>
      </c>
      <c r="N349" s="144">
        <f>IFERROR(_xll.qlIndexFixing(ONIndex1M,I349,TRUE,_xll.ohTrigger(RecalcTrigger,Trigger1M)),NA())</f>
        <v>-5.2152361490565013E-3</v>
      </c>
      <c r="O349" s="44">
        <f>IFERROR(_xll.qlIndexFixing(ONIndex3M,I349,TRUE,_xll.ohTrigger(RecalcTrigger,Trigger3M)),NA())</f>
        <v>-3.8070398498479818E-3</v>
      </c>
      <c r="P349" s="44">
        <f>IFERROR(_xll.qlIndexFixing(ONIndex6M,I349,TRUE,_xll.ohTrigger(RecalcTrigger,Trigger6M)),NA())</f>
        <v>-2.2849977020111822E-3</v>
      </c>
      <c r="Q349" s="145">
        <f>IFERROR(_xll.qlIndexFixing(ONIndex1Y,I349,TRUE,_xll.ohTrigger(RecalcTrigger,Trigger1Y)),NA())</f>
        <v>-1.1268556337240554E-3</v>
      </c>
    </row>
    <row r="350" spans="2:17" x14ac:dyDescent="0.2">
      <c r="B350" s="39" t="s">
        <v>17</v>
      </c>
      <c r="D350" s="42">
        <f>_xll.qlCalendarAdvance(Calendar,$D349,B350,"f",FALSE)</f>
        <v>43042</v>
      </c>
      <c r="E350" s="139">
        <f>_xll.qlInterestRateIndexValueDate(IndexON,D350)</f>
        <v>43042</v>
      </c>
      <c r="F350" s="155">
        <f>IFERROR(_xll.qlIndexFixing(IndexON,D350,TRUE,_xll.ohTrigger(RecalcTrigger,TriggerON)),NA())</f>
        <v>-5.1548656526811953E-3</v>
      </c>
      <c r="H350" s="42">
        <f>_xll.qlCalendarAdvance(Calendar,$H349,B350,"f",FALSE)</f>
        <v>43042</v>
      </c>
      <c r="I350" s="139">
        <f>_xll.qlInterestRateIndexValueDate(Index1M,$H350)</f>
        <v>43046</v>
      </c>
      <c r="J350" s="144">
        <f>IFERROR(_xll.qlIndexFixing(Index1M,$H350,TRUE,_xll.ohTrigger(RecalcTrigger,Trigger1M)),NA())</f>
        <v>-5.231814999365092E-3</v>
      </c>
      <c r="K350" s="44">
        <f>IFERROR(_xll.qlIndexFixing(Index3M,H350,TRUE,_xll.ohTrigger(RecalcTrigger,Trigger3M)),NA())</f>
        <v>-3.8509834011726933E-3</v>
      </c>
      <c r="L350" s="44">
        <f>IFERROR(_xll.qlIndexFixing(Index6M,$H350,TRUE,_xll.ohTrigger(RecalcTrigger,Trigger6M)),NA())</f>
        <v>-2.3302631564451931E-3</v>
      </c>
      <c r="M350" s="145">
        <f>IFERROR(_xll.qlIndexFixing(Index1Y,$H350,TRUE,_xll.ohTrigger(RecalcTrigger,Trigger1Y)),NA())</f>
        <v>-5.5894025538459646E-4</v>
      </c>
      <c r="N350" s="144">
        <f>IFERROR(_xll.qlIndexFixing(ONIndex1M,I350,TRUE,_xll.ohTrigger(RecalcTrigger,Trigger1M)),NA())</f>
        <v>-5.2166043628787406E-3</v>
      </c>
      <c r="O350" s="44">
        <f>IFERROR(_xll.qlIndexFixing(ONIndex3M,I350,TRUE,_xll.ohTrigger(RecalcTrigger,Trigger3M)),NA())</f>
        <v>-3.8105118511744251E-3</v>
      </c>
      <c r="P350" s="44">
        <f>IFERROR(_xll.qlIndexFixing(ONIndex6M,I350,TRUE,_xll.ohTrigger(RecalcTrigger,Trigger6M)),NA())</f>
        <v>-2.2853218248597429E-3</v>
      </c>
      <c r="Q350" s="145">
        <f>IFERROR(_xll.qlIndexFixing(ONIndex1Y,I350,TRUE,_xll.ohTrigger(RecalcTrigger,Trigger1Y)),NA())</f>
        <v>-1.1474620716400707E-3</v>
      </c>
    </row>
    <row r="351" spans="2:17" x14ac:dyDescent="0.2">
      <c r="B351" s="39" t="s">
        <v>17</v>
      </c>
      <c r="D351" s="42">
        <f>_xll.qlCalendarAdvance(Calendar,$D350,B351,"f",FALSE)</f>
        <v>43045</v>
      </c>
      <c r="E351" s="139">
        <f>_xll.qlInterestRateIndexValueDate(IndexON,D351)</f>
        <v>43045</v>
      </c>
      <c r="F351" s="155">
        <f>IFERROR(_xll.qlIndexFixing(IndexON,D351,TRUE,_xll.ohTrigger(RecalcTrigger,TriggerON)),NA())</f>
        <v>-5.1599181799710792E-3</v>
      </c>
      <c r="H351" s="42">
        <f>_xll.qlCalendarAdvance(Calendar,$H350,B351,"f",FALSE)</f>
        <v>43045</v>
      </c>
      <c r="I351" s="139">
        <f>_xll.qlInterestRateIndexValueDate(Index1M,$H351)</f>
        <v>43047</v>
      </c>
      <c r="J351" s="144">
        <f>IFERROR(_xll.qlIndexFixing(Index1M,$H351,TRUE,_xll.ohTrigger(RecalcTrigger,Trigger1M)),NA())</f>
        <v>-5.2330954457620038E-3</v>
      </c>
      <c r="K351" s="44">
        <f>IFERROR(_xll.qlIndexFixing(Index3M,H351,TRUE,_xll.ohTrigger(RecalcTrigger,Trigger3M)),NA())</f>
        <v>-3.8522299173694772E-3</v>
      </c>
      <c r="L351" s="44">
        <f>IFERROR(_xll.qlIndexFixing(Index6M,$H351,TRUE,_xll.ohTrigger(RecalcTrigger,Trigger6M)),NA())</f>
        <v>-2.3306016579339108E-3</v>
      </c>
      <c r="M351" s="145">
        <f>IFERROR(_xll.qlIndexFixing(Index1Y,$H351,TRUE,_xll.ohTrigger(RecalcTrigger,Trigger1Y)),NA())</f>
        <v>-5.5704525871608159E-4</v>
      </c>
      <c r="N351" s="144">
        <f>IFERROR(_xll.qlIndexFixing(ONIndex1M,I351,TRUE,_xll.ohTrigger(RecalcTrigger,Trigger1M)),NA())</f>
        <v>-5.2192433945386085E-3</v>
      </c>
      <c r="O351" s="44">
        <f>IFERROR(_xll.qlIndexFixing(ONIndex3M,I351,TRUE,_xll.ohTrigger(RecalcTrigger,Trigger3M)),NA())</f>
        <v>-3.8172300983463359E-3</v>
      </c>
      <c r="P351" s="44">
        <f>IFERROR(_xll.qlIndexFixing(ONIndex6M,I351,TRUE,_xll.ohTrigger(RecalcTrigger,Trigger6M)),NA())</f>
        <v>-2.2867411686622319E-3</v>
      </c>
      <c r="Q351" s="145">
        <f>IFERROR(_xll.qlIndexFixing(ONIndex1Y,I351,TRUE,_xll.ohTrigger(RecalcTrigger,Trigger1Y)),NA())</f>
        <v>-1.1839852950190632E-3</v>
      </c>
    </row>
    <row r="352" spans="2:17" x14ac:dyDescent="0.2">
      <c r="B352" s="39" t="s">
        <v>17</v>
      </c>
      <c r="D352" s="42">
        <f>_xll.qlCalendarAdvance(Calendar,$D351,B352,"f",FALSE)</f>
        <v>43046</v>
      </c>
      <c r="E352" s="139">
        <f>_xll.qlInterestRateIndexValueDate(IndexON,D352)</f>
        <v>43046</v>
      </c>
      <c r="F352" s="155">
        <f>IFERROR(_xll.qlIndexFixing(IndexON,D352,TRUE,_xll.ohTrigger(RecalcTrigger,TriggerON)),NA())</f>
        <v>-5.1623593286942437E-3</v>
      </c>
      <c r="H352" s="42">
        <f>_xll.qlCalendarAdvance(Calendar,$H351,B352,"f",FALSE)</f>
        <v>43046</v>
      </c>
      <c r="I352" s="139">
        <f>_xll.qlInterestRateIndexValueDate(Index1M,$H352)</f>
        <v>43048</v>
      </c>
      <c r="J352" s="144">
        <f>IFERROR(_xll.qlIndexFixing(Index1M,$H352,TRUE,_xll.ohTrigger(RecalcTrigger,Trigger1M)),NA())</f>
        <v>-5.2355277570478864E-3</v>
      </c>
      <c r="K352" s="44">
        <f>IFERROR(_xll.qlIndexFixing(Index3M,H352,TRUE,_xll.ohTrigger(RecalcTrigger,Trigger3M)),NA())</f>
        <v>-3.8534379726257416E-3</v>
      </c>
      <c r="L352" s="44">
        <f>IFERROR(_xll.qlIndexFixing(Index6M,$H352,TRUE,_xll.ohTrigger(RecalcTrigger,Trigger6M)),NA())</f>
        <v>-2.3309582786370446E-3</v>
      </c>
      <c r="M352" s="145">
        <f>IFERROR(_xll.qlIndexFixing(Index1Y,$H352,TRUE,_xll.ohTrigger(RecalcTrigger,Trigger1Y)),NA())</f>
        <v>-5.5509396508901976E-4</v>
      </c>
      <c r="N352" s="144">
        <f>IFERROR(_xll.qlIndexFixing(ONIndex1M,I352,TRUE,_xll.ohTrigger(RecalcTrigger,Trigger1M)),NA())</f>
        <v>-5.2220120730384068E-3</v>
      </c>
      <c r="O352" s="44">
        <f>IFERROR(_xll.qlIndexFixing(ONIndex3M,I352,TRUE,_xll.ohTrigger(RecalcTrigger,Trigger3M)),NA())</f>
        <v>-3.8238413758184819E-3</v>
      </c>
      <c r="P352" s="44">
        <f>IFERROR(_xll.qlIndexFixing(ONIndex6M,I352,TRUE,_xll.ohTrigger(RecalcTrigger,Trigger6M)),NA())</f>
        <v>-2.2889848810381253E-3</v>
      </c>
      <c r="Q352" s="145">
        <f>IFERROR(_xll.qlIndexFixing(ONIndex1Y,I352,TRUE,_xll.ohTrigger(RecalcTrigger,Trigger1Y)),NA())</f>
        <v>-1.2157693448777707E-3</v>
      </c>
    </row>
    <row r="353" spans="2:17" x14ac:dyDescent="0.2">
      <c r="B353" s="39" t="s">
        <v>17</v>
      </c>
      <c r="D353" s="42">
        <f>_xll.qlCalendarAdvance(Calendar,$D352,B353,"f",FALSE)</f>
        <v>43047</v>
      </c>
      <c r="E353" s="139">
        <f>_xll.qlInterestRateIndexValueDate(IndexON,D353)</f>
        <v>43047</v>
      </c>
      <c r="F353" s="155">
        <f>IFERROR(_xll.qlIndexFixing(IndexON,D353,TRUE,_xll.ohTrigger(RecalcTrigger,TriggerON)),NA())</f>
        <v>-5.164771225856235E-3</v>
      </c>
      <c r="H353" s="42">
        <f>_xll.qlCalendarAdvance(Calendar,$H352,B353,"f",FALSE)</f>
        <v>43047</v>
      </c>
      <c r="I353" s="139">
        <f>_xll.qlInterestRateIndexValueDate(Index1M,$H353)</f>
        <v>43049</v>
      </c>
      <c r="J353" s="144">
        <f>IFERROR(_xll.qlIndexFixing(Index1M,$H353,TRUE,_xll.ohTrigger(RecalcTrigger,Trigger1M)),NA())</f>
        <v>-5.2362140648313134E-3</v>
      </c>
      <c r="K353" s="44">
        <f>IFERROR(_xll.qlIndexFixing(Index3M,H353,TRUE,_xll.ohTrigger(RecalcTrigger,Trigger3M)),NA())</f>
        <v>-3.855877870507052E-3</v>
      </c>
      <c r="L353" s="44">
        <f>IFERROR(_xll.qlIndexFixing(Index6M,$H353,TRUE,_xll.ohTrigger(RecalcTrigger,Trigger6M)),NA())</f>
        <v>-2.331331023963362E-3</v>
      </c>
      <c r="M353" s="145">
        <f>IFERROR(_xll.qlIndexFixing(Index1Y,$H353,TRUE,_xll.ohTrigger(RecalcTrigger,Trigger1Y)),NA())</f>
        <v>-5.5235130997447206E-4</v>
      </c>
      <c r="N353" s="144">
        <f>IFERROR(_xll.qlIndexFixing(ONIndex1M,I353,TRUE,_xll.ohTrigger(RecalcTrigger,Trigger1M)),NA())</f>
        <v>-5.2233477475294166E-3</v>
      </c>
      <c r="O353" s="44">
        <f>IFERROR(_xll.qlIndexFixing(ONIndex3M,I353,TRUE,_xll.ohTrigger(RecalcTrigger,Trigger3M)),NA())</f>
        <v>-3.8270314936283967E-3</v>
      </c>
      <c r="P353" s="44">
        <f>IFERROR(_xll.qlIndexFixing(ONIndex6M,I353,TRUE,_xll.ohTrigger(RecalcTrigger,Trigger6M)),NA())</f>
        <v>-2.2905019796448656E-3</v>
      </c>
      <c r="Q353" s="145">
        <f>IFERROR(_xll.qlIndexFixing(ONIndex1Y,I353,TRUE,_xll.ohTrigger(RecalcTrigger,Trigger1Y)),NA())</f>
        <v>-1.229255341397284E-3</v>
      </c>
    </row>
    <row r="354" spans="2:17" x14ac:dyDescent="0.2">
      <c r="B354" s="39" t="s">
        <v>17</v>
      </c>
      <c r="D354" s="42">
        <f>_xll.qlCalendarAdvance(Calendar,$D353,B354,"f",FALSE)</f>
        <v>43048</v>
      </c>
      <c r="E354" s="139">
        <f>_xll.qlInterestRateIndexValueDate(IndexON,D354)</f>
        <v>43048</v>
      </c>
      <c r="F354" s="155">
        <f>IFERROR(_xll.qlIndexFixing(IndexON,D354,TRUE,_xll.ohTrigger(RecalcTrigger,TriggerON)),NA())</f>
        <v>-5.1671536532715834E-3</v>
      </c>
      <c r="H354" s="42">
        <f>_xll.qlCalendarAdvance(Calendar,$H353,B354,"f",FALSE)</f>
        <v>43048</v>
      </c>
      <c r="I354" s="139">
        <f>_xll.qlInterestRateIndexValueDate(Index1M,$H354)</f>
        <v>43052</v>
      </c>
      <c r="J354" s="144">
        <f>IFERROR(_xll.qlIndexFixing(Index1M,$H354,TRUE,_xll.ohTrigger(RecalcTrigger,Trigger1M)),NA())</f>
        <v>-5.2394013747782964E-3</v>
      </c>
      <c r="K354" s="44">
        <f>IFERROR(_xll.qlIndexFixing(Index3M,H354,TRUE,_xll.ohTrigger(RecalcTrigger,Trigger3M)),NA())</f>
        <v>-3.8578938192061463E-3</v>
      </c>
      <c r="L354" s="44">
        <f>IFERROR(_xll.qlIndexFixing(Index6M,$H354,TRUE,_xll.ohTrigger(RecalcTrigger,Trigger6M)),NA())</f>
        <v>-2.3326865450197902E-3</v>
      </c>
      <c r="M354" s="145">
        <f>IFERROR(_xll.qlIndexFixing(Index1Y,$H354,TRUE,_xll.ohTrigger(RecalcTrigger,Trigger1Y)),NA())</f>
        <v>-5.4680143919062459E-4</v>
      </c>
      <c r="N354" s="144">
        <f>IFERROR(_xll.qlIndexFixing(ONIndex1M,I354,TRUE,_xll.ohTrigger(RecalcTrigger,Trigger1M)),NA())</f>
        <v>-5.2246769339703292E-3</v>
      </c>
      <c r="O354" s="44">
        <f>IFERROR(_xll.qlIndexFixing(ONIndex3M,I354,TRUE,_xll.ohTrigger(RecalcTrigger,Trigger3M)),NA())</f>
        <v>-3.8301636490434277E-3</v>
      </c>
      <c r="P354" s="44">
        <f>IFERROR(_xll.qlIndexFixing(ONIndex6M,I354,TRUE,_xll.ohTrigger(RecalcTrigger,Trigger6M)),NA())</f>
        <v>-2.2922634894229077E-3</v>
      </c>
      <c r="Q354" s="145">
        <f>IFERROR(_xll.qlIndexFixing(ONIndex1Y,I354,TRUE,_xll.ohTrigger(RecalcTrigger,Trigger1Y)),NA())</f>
        <v>-1.2412805283235073E-3</v>
      </c>
    </row>
    <row r="355" spans="2:17" x14ac:dyDescent="0.2">
      <c r="B355" s="39" t="s">
        <v>17</v>
      </c>
      <c r="D355" s="42">
        <f>_xll.qlCalendarAdvance(Calendar,$D354,B355,"f",FALSE)</f>
        <v>43049</v>
      </c>
      <c r="E355" s="139">
        <f>_xll.qlInterestRateIndexValueDate(IndexON,D355)</f>
        <v>43049</v>
      </c>
      <c r="F355" s="155">
        <f>IFERROR(_xll.qlIndexFixing(IndexON,D355,TRUE,_xll.ohTrigger(RecalcTrigger,TriggerON)),NA())</f>
        <v>-5.1717448866117621E-3</v>
      </c>
      <c r="H355" s="42">
        <f>_xll.qlCalendarAdvance(Calendar,$H354,B355,"f",FALSE)</f>
        <v>43049</v>
      </c>
      <c r="I355" s="139">
        <f>_xll.qlInterestRateIndexValueDate(Index1M,$H355)</f>
        <v>43053</v>
      </c>
      <c r="J355" s="144">
        <f>IFERROR(_xll.qlIndexFixing(Index1M,$H355,TRUE,_xll.ohTrigger(RecalcTrigger,Trigger1M)),NA())</f>
        <v>-5.2406433463998425E-3</v>
      </c>
      <c r="K355" s="44">
        <f>IFERROR(_xll.qlIndexFixing(Index3M,H355,TRUE,_xll.ohTrigger(RecalcTrigger,Trigger3M)),NA())</f>
        <v>-3.8589157905397921E-3</v>
      </c>
      <c r="L355" s="44">
        <f>IFERROR(_xll.qlIndexFixing(Index6M,$H355,TRUE,_xll.ohTrigger(RecalcTrigger,Trigger6M)),NA())</f>
        <v>-2.3329428242073527E-3</v>
      </c>
      <c r="M355" s="145">
        <f>IFERROR(_xll.qlIndexFixing(Index1Y,$H355,TRUE,_xll.ohTrigger(RecalcTrigger,Trigger1Y)),NA())</f>
        <v>-5.4462566546078269E-4</v>
      </c>
      <c r="N355" s="144">
        <f>IFERROR(_xll.qlIndexFixing(ONIndex1M,I355,TRUE,_xll.ohTrigger(RecalcTrigger,Trigger1M)),NA())</f>
        <v>-5.2259996389958374E-3</v>
      </c>
      <c r="O355" s="44">
        <f>IFERROR(_xll.qlIndexFixing(ONIndex3M,I355,TRUE,_xll.ohTrigger(RecalcTrigger,Trigger3M)),NA())</f>
        <v>-3.8332373132066166E-3</v>
      </c>
      <c r="P355" s="44">
        <f>IFERROR(_xll.qlIndexFixing(ONIndex6M,I355,TRUE,_xll.ohTrigger(RecalcTrigger,Trigger6M)),NA())</f>
        <v>-2.2942713491813649E-3</v>
      </c>
      <c r="Q355" s="145">
        <f>IFERROR(_xll.qlIndexFixing(ONIndex1Y,I355,TRUE,_xll.ohTrigger(RecalcTrigger,Trigger1Y)),NA())</f>
        <v>-1.251832665167818E-3</v>
      </c>
    </row>
    <row r="356" spans="2:17" x14ac:dyDescent="0.2">
      <c r="B356" s="39" t="s">
        <v>17</v>
      </c>
      <c r="D356" s="42">
        <f>_xll.qlCalendarAdvance(Calendar,$D355,B356,"f",FALSE)</f>
        <v>43052</v>
      </c>
      <c r="E356" s="139">
        <f>_xll.qlInterestRateIndexValueDate(IndexON,D356)</f>
        <v>43052</v>
      </c>
      <c r="F356" s="155">
        <f>IFERROR(_xll.qlIndexFixing(IndexON,D356,TRUE,_xll.ohTrigger(RecalcTrigger,TriggerON)),NA())</f>
        <v>-5.1763843045948832E-3</v>
      </c>
      <c r="H356" s="42">
        <f>_xll.qlCalendarAdvance(Calendar,$H355,B356,"f",FALSE)</f>
        <v>43052</v>
      </c>
      <c r="I356" s="139">
        <f>_xll.qlInterestRateIndexValueDate(Index1M,$H356)</f>
        <v>43054</v>
      </c>
      <c r="J356" s="144">
        <f>IFERROR(_xll.qlIndexFixing(Index1M,$H356,TRUE,_xll.ohTrigger(RecalcTrigger,Trigger1M)),NA())</f>
        <v>-5.241878928762933E-3</v>
      </c>
      <c r="K356" s="44">
        <f>IFERROR(_xll.qlIndexFixing(Index3M,H356,TRUE,_xll.ohTrigger(RecalcTrigger,Trigger3M)),NA())</f>
        <v>-3.8599018248922216E-3</v>
      </c>
      <c r="L356" s="44">
        <f>IFERROR(_xll.qlIndexFixing(Index6M,$H356,TRUE,_xll.ohTrigger(RecalcTrigger,Trigger6M)),NA())</f>
        <v>-2.3333657383188184E-3</v>
      </c>
      <c r="M356" s="145">
        <f>IFERROR(_xll.qlIndexFixing(Index1Y,$H356,TRUE,_xll.ohTrigger(RecalcTrigger,Trigger1Y)),NA())</f>
        <v>-5.424166294945782E-4</v>
      </c>
      <c r="N356" s="144">
        <f>IFERROR(_xll.qlIndexFixing(ONIndex1M,I356,TRUE,_xll.ohTrigger(RecalcTrigger,Trigger1M)),NA())</f>
        <v>-5.2285475379809654E-3</v>
      </c>
      <c r="O356" s="44">
        <f>IFERROR(_xll.qlIndexFixing(ONIndex3M,I356,TRUE,_xll.ohTrigger(RecalcTrigger,Trigger3M)),NA())</f>
        <v>-3.8391460856912474E-3</v>
      </c>
      <c r="P356" s="44">
        <f>IFERROR(_xll.qlIndexFixing(ONIndex6M,I356,TRUE,_xll.ohTrigger(RecalcTrigger,Trigger6M)),NA())</f>
        <v>-2.2991032449448667E-3</v>
      </c>
      <c r="Q356" s="145">
        <f>IFERROR(_xll.qlIndexFixing(ONIndex1Y,I356,TRUE,_xll.ohTrigger(RecalcTrigger,Trigger1Y)),NA())</f>
        <v>-1.2679611035526506E-3</v>
      </c>
    </row>
    <row r="357" spans="2:17" x14ac:dyDescent="0.2">
      <c r="B357" s="39" t="s">
        <v>17</v>
      </c>
      <c r="D357" s="42">
        <f>_xll.qlCalendarAdvance(Calendar,$D356,B357,"f",FALSE)</f>
        <v>43053</v>
      </c>
      <c r="E357" s="139">
        <f>_xll.qlInterestRateIndexValueDate(IndexON,D357)</f>
        <v>43053</v>
      </c>
      <c r="F357" s="155">
        <f>IFERROR(_xll.qlIndexFixing(IndexON,D357,TRUE,_xll.ohTrigger(RecalcTrigger,TriggerON)),NA())</f>
        <v>-5.1786161125333408E-3</v>
      </c>
      <c r="H357" s="42">
        <f>_xll.qlCalendarAdvance(Calendar,$H356,B357,"f",FALSE)</f>
        <v>43053</v>
      </c>
      <c r="I357" s="139">
        <f>_xll.qlInterestRateIndexValueDate(Index1M,$H357)</f>
        <v>43055</v>
      </c>
      <c r="J357" s="144">
        <f>IFERROR(_xll.qlIndexFixing(Index1M,$H357,TRUE,_xll.ohTrigger(RecalcTrigger,Trigger1M)),NA())</f>
        <v>-5.2442216378094375E-3</v>
      </c>
      <c r="K357" s="44">
        <f>IFERROR(_xll.qlIndexFixing(Index3M,H357,TRUE,_xll.ohTrigger(RecalcTrigger,Trigger3M)),NA())</f>
        <v>-3.8608523607457272E-3</v>
      </c>
      <c r="L357" s="44">
        <f>IFERROR(_xll.qlIndexFixing(Index6M,$H357,TRUE,_xll.ohTrigger(RecalcTrigger,Trigger6M)),NA())</f>
        <v>-2.3337924882324574E-3</v>
      </c>
      <c r="M357" s="145">
        <f>IFERROR(_xll.qlIndexFixing(Index1Y,$H357,TRUE,_xll.ohTrigger(RecalcTrigger,Trigger1Y)),NA())</f>
        <v>-5.4017828684460893E-4</v>
      </c>
      <c r="N357" s="144">
        <f>IFERROR(_xll.qlIndexFixing(ONIndex1M,I357,TRUE,_xll.ohTrigger(RecalcTrigger,Trigger1M)),NA())</f>
        <v>-5.2312257785969152E-3</v>
      </c>
      <c r="O357" s="44">
        <f>IFERROR(_xll.qlIndexFixing(ONIndex3M,I357,TRUE,_xll.ohTrigger(RecalcTrigger,Trigger3M)),NA())</f>
        <v>-3.8449364866766089E-3</v>
      </c>
      <c r="P357" s="44">
        <f>IFERROR(_xll.qlIndexFixing(ONIndex6M,I357,TRUE,_xll.ohTrigger(RecalcTrigger,Trigger6M)),NA())</f>
        <v>-2.3048050600449344E-3</v>
      </c>
      <c r="Q357" s="145">
        <f>IFERROR(_xll.qlIndexFixing(ONIndex1Y,I357,TRUE,_xll.ohTrigger(RecalcTrigger,Trigger1Y)),NA())</f>
        <v>-1.2790659015138317E-3</v>
      </c>
    </row>
    <row r="358" spans="2:17" x14ac:dyDescent="0.2">
      <c r="B358" s="39" t="s">
        <v>17</v>
      </c>
      <c r="D358" s="42">
        <f>_xll.qlCalendarAdvance(Calendar,$D357,B358,"f",FALSE)</f>
        <v>43054</v>
      </c>
      <c r="E358" s="139">
        <f>_xll.qlInterestRateIndexValueDate(IndexON,D358)</f>
        <v>43054</v>
      </c>
      <c r="F358" s="155">
        <f>IFERROR(_xll.qlIndexFixing(IndexON,D358,TRUE,_xll.ohTrigger(RecalcTrigger,TriggerON)),NA())</f>
        <v>-5.1808171422917937E-3</v>
      </c>
      <c r="H358" s="42">
        <f>_xll.qlCalendarAdvance(Calendar,$H357,B358,"f",FALSE)</f>
        <v>43054</v>
      </c>
      <c r="I358" s="139">
        <f>_xll.qlInterestRateIndexValueDate(Index1M,$H358)</f>
        <v>43056</v>
      </c>
      <c r="J358" s="144">
        <f>IFERROR(_xll.qlIndexFixing(Index1M,$H358,TRUE,_xll.ohTrigger(RecalcTrigger,Trigger1M)),NA())</f>
        <v>-5.2448855824733225E-3</v>
      </c>
      <c r="K358" s="44">
        <f>IFERROR(_xll.qlIndexFixing(Index3M,H358,TRUE,_xll.ohTrigger(RecalcTrigger,Trigger3M)),NA())</f>
        <v>-3.8628661724990293E-3</v>
      </c>
      <c r="L358" s="44">
        <f>IFERROR(_xll.qlIndexFixing(Index6M,$H358,TRUE,_xll.ohTrigger(RecalcTrigger,Trigger6M)),NA())</f>
        <v>-2.3342209722667885E-3</v>
      </c>
      <c r="M358" s="145">
        <f>IFERROR(_xll.qlIndexFixing(Index1Y,$H358,TRUE,_xll.ohTrigger(RecalcTrigger,Trigger1Y)),NA())</f>
        <v>-5.3730932961574575E-4</v>
      </c>
      <c r="N358" s="144">
        <f>IFERROR(_xll.qlIndexFixing(ONIndex1M,I358,TRUE,_xll.ohTrigger(RecalcTrigger,Trigger1M)),NA())</f>
        <v>-5.2325161763455696E-3</v>
      </c>
      <c r="O358" s="44">
        <f>IFERROR(_xll.qlIndexFixing(ONIndex3M,I358,TRUE,_xll.ohTrigger(RecalcTrigger,Trigger3M)),NA())</f>
        <v>-3.8477097661226978E-3</v>
      </c>
      <c r="P358" s="44">
        <f>IFERROR(_xll.qlIndexFixing(ONIndex6M,I358,TRUE,_xll.ohTrigger(RecalcTrigger,Trigger6M)),NA())</f>
        <v>-2.3080737492442438E-3</v>
      </c>
      <c r="Q358" s="145">
        <f>IFERROR(_xll.qlIndexFixing(ONIndex1Y,I358,TRUE,_xll.ohTrigger(RecalcTrigger,Trigger1Y)),NA())</f>
        <v>-1.2820691801396222E-3</v>
      </c>
    </row>
    <row r="359" spans="2:17" x14ac:dyDescent="0.2">
      <c r="B359" s="39" t="s">
        <v>17</v>
      </c>
      <c r="D359" s="42">
        <f>_xll.qlCalendarAdvance(Calendar,$D358,B359,"f",FALSE)</f>
        <v>43055</v>
      </c>
      <c r="E359" s="139">
        <f>_xll.qlInterestRateIndexValueDate(IndexON,D359)</f>
        <v>43055</v>
      </c>
      <c r="F359" s="155">
        <f>IFERROR(_xll.qlIndexFixing(IndexON,D359,TRUE,_xll.ohTrigger(RecalcTrigger,TriggerON)),NA())</f>
        <v>-5.1829871758446444E-3</v>
      </c>
      <c r="H359" s="42">
        <f>_xll.qlCalendarAdvance(Calendar,$H358,B359,"f",FALSE)</f>
        <v>43055</v>
      </c>
      <c r="I359" s="139">
        <f>_xll.qlInterestRateIndexValueDate(Index1M,$H359)</f>
        <v>43059</v>
      </c>
      <c r="J359" s="144">
        <f>IFERROR(_xll.qlIndexFixing(Index1M,$H359,TRUE,_xll.ohTrigger(RecalcTrigger,Trigger1M)),NA())</f>
        <v>-5.2479612337759107E-3</v>
      </c>
      <c r="K359" s="44">
        <f>IFERROR(_xll.qlIndexFixing(Index3M,H359,TRUE,_xll.ohTrigger(RecalcTrigger,Trigger3M)),NA())</f>
        <v>-3.8643084670681623E-3</v>
      </c>
      <c r="L359" s="44">
        <f>IFERROR(_xll.qlIndexFixing(Index6M,$H359,TRUE,_xll.ohTrigger(RecalcTrigger,Trigger6M)),NA())</f>
        <v>-2.3357239031931163E-3</v>
      </c>
      <c r="M359" s="145">
        <f>IFERROR(_xll.qlIndexFixing(Index1Y,$H359,TRUE,_xll.ohTrigger(RecalcTrigger,Trigger1Y)),NA())</f>
        <v>-5.3101212497869978E-4</v>
      </c>
      <c r="N359" s="144">
        <f>IFERROR(_xll.qlIndexFixing(ONIndex1M,I359,TRUE,_xll.ohTrigger(RecalcTrigger,Trigger1M)),NA())</f>
        <v>-5.2338001326868167E-3</v>
      </c>
      <c r="O359" s="44">
        <f>IFERROR(_xll.qlIndexFixing(ONIndex3M,I359,TRUE,_xll.ohTrigger(RecalcTrigger,Trigger3M)),NA())</f>
        <v>-3.8504213828938205E-3</v>
      </c>
      <c r="P359" s="44">
        <f>IFERROR(_xll.qlIndexFixing(ONIndex6M,I359,TRUE,_xll.ohTrigger(RecalcTrigger,Trigger6M)),NA())</f>
        <v>-2.3116004203593832E-3</v>
      </c>
      <c r="Q359" s="145">
        <f>IFERROR(_xll.qlIndexFixing(ONIndex1Y,I359,TRUE,_xll.ohTrigger(RecalcTrigger,Trigger1Y)),NA())</f>
        <v>-1.2835259654320197E-3</v>
      </c>
    </row>
    <row r="360" spans="2:17" x14ac:dyDescent="0.2">
      <c r="B360" s="39" t="s">
        <v>17</v>
      </c>
      <c r="D360" s="42">
        <f>_xll.qlCalendarAdvance(Calendar,$D359,B360,"f",FALSE)</f>
        <v>43056</v>
      </c>
      <c r="E360" s="139">
        <f>_xll.qlInterestRateIndexValueDate(IndexON,D360)</f>
        <v>43056</v>
      </c>
      <c r="F360" s="155">
        <f>IFERROR(_xll.qlIndexFixing(IndexON,D360,TRUE,_xll.ohTrigger(RecalcTrigger,TriggerON)),NA())</f>
        <v>-5.1871480898979527E-3</v>
      </c>
      <c r="H360" s="42">
        <f>_xll.qlCalendarAdvance(Calendar,$H359,B360,"f",FALSE)</f>
        <v>43056</v>
      </c>
      <c r="I360" s="139">
        <f>_xll.qlInterestRateIndexValueDate(Index1M,$H360)</f>
        <v>43060</v>
      </c>
      <c r="J360" s="144">
        <f>IFERROR(_xll.qlIndexFixing(Index1M,$H360,TRUE,_xll.ohTrigger(RecalcTrigger,Trigger1M)),NA())</f>
        <v>-5.2491586198288864E-3</v>
      </c>
      <c r="K360" s="44">
        <f>IFERROR(_xll.qlIndexFixing(Index3M,H360,TRUE,_xll.ohTrigger(RecalcTrigger,Trigger3M)),NA())</f>
        <v>-3.8650882659080105E-3</v>
      </c>
      <c r="L360" s="44">
        <f>IFERROR(_xll.qlIndexFixing(Index6M,$H360,TRUE,_xll.ohTrigger(RecalcTrigger,Trigger6M)),NA())</f>
        <v>-2.3359096805767722E-3</v>
      </c>
      <c r="M360" s="145">
        <f>IFERROR(_xll.qlIndexFixing(Index1Y,$H360,TRUE,_xll.ohTrigger(RecalcTrigger,Trigger1Y)),NA())</f>
        <v>-5.2868774673725755E-4</v>
      </c>
      <c r="N360" s="144">
        <f>IFERROR(_xll.qlIndexFixing(ONIndex1M,I360,TRUE,_xll.ohTrigger(RecalcTrigger,Trigger1M)),NA())</f>
        <v>-5.2350776539356048E-3</v>
      </c>
      <c r="O360" s="44">
        <f>IFERROR(_xll.qlIndexFixing(ONIndex3M,I360,TRUE,_xll.ohTrigger(RecalcTrigger,Trigger3M)),NA())</f>
        <v>-3.8530708082928911E-3</v>
      </c>
      <c r="P360" s="44">
        <f>IFERROR(_xll.qlIndexFixing(ONIndex6M,I360,TRUE,_xll.ohTrigger(RecalcTrigger,Trigger6M)),NA())</f>
        <v>-2.3153870120395936E-3</v>
      </c>
      <c r="Q360" s="145">
        <f>IFERROR(_xll.qlIndexFixing(ONIndex1Y,I360,TRUE,_xll.ohTrigger(RecalcTrigger,Trigger1Y)),NA())</f>
        <v>-1.2834240167824973E-3</v>
      </c>
    </row>
    <row r="361" spans="2:17" x14ac:dyDescent="0.2">
      <c r="B361" s="39" t="s">
        <v>17</v>
      </c>
      <c r="D361" s="42">
        <f>_xll.qlCalendarAdvance(Calendar,$D360,B361,"f",FALSE)</f>
        <v>43059</v>
      </c>
      <c r="E361" s="139">
        <f>_xll.qlInterestRateIndexValueDate(IndexON,D361)</f>
        <v>43059</v>
      </c>
      <c r="F361" s="155">
        <f>IFERROR(_xll.qlIndexFixing(IndexON,D361,TRUE,_xll.ohTrigger(RecalcTrigger,TriggerON)),NA())</f>
        <v>-5.1913529867686492E-3</v>
      </c>
      <c r="H361" s="42">
        <f>_xll.qlCalendarAdvance(Calendar,$H360,B361,"f",FALSE)</f>
        <v>43059</v>
      </c>
      <c r="I361" s="139">
        <f>_xll.qlInterestRateIndexValueDate(Index1M,$H361)</f>
        <v>43061</v>
      </c>
      <c r="J361" s="144">
        <f>IFERROR(_xll.qlIndexFixing(Index1M,$H361,TRUE,_xll.ohTrigger(RecalcTrigger,Trigger1M)),NA())</f>
        <v>-5.2503496630356139E-3</v>
      </c>
      <c r="K361" s="44">
        <f>IFERROR(_xll.qlIndexFixing(Index3M,H361,TRUE,_xll.ohTrigger(RecalcTrigger,Trigger3M)),NA())</f>
        <v>-3.8658353040906283E-3</v>
      </c>
      <c r="L361" s="44">
        <f>IFERROR(_xll.qlIndexFixing(Index6M,$H361,TRUE,_xll.ohTrigger(RecalcTrigger,Trigger6M)),NA())</f>
        <v>-2.3363147745771051E-3</v>
      </c>
      <c r="M361" s="145">
        <f>IFERROR(_xll.qlIndexFixing(Index1Y,$H361,TRUE,_xll.ohTrigger(RecalcTrigger,Trigger1Y)),NA())</f>
        <v>-5.2635849386788115E-4</v>
      </c>
      <c r="N361" s="144">
        <f>IFERROR(_xll.qlIndexFixing(ONIndex1M,I361,TRUE,_xll.ohTrigger(RecalcTrigger,Trigger1M)),NA())</f>
        <v>-5.2375350787592367E-3</v>
      </c>
      <c r="O361" s="44">
        <f>IFERROR(_xll.qlIndexFixing(ONIndex3M,I361,TRUE,_xll.ohTrigger(RecalcTrigger,Trigger3M)),NA())</f>
        <v>-3.8581183632269145E-3</v>
      </c>
      <c r="P361" s="44">
        <f>IFERROR(_xll.qlIndexFixing(ONIndex6M,I361,TRUE,_xll.ohTrigger(RecalcTrigger,Trigger6M)),NA())</f>
        <v>-2.3238212902887412E-3</v>
      </c>
      <c r="Q361" s="145">
        <f>IFERROR(_xll.qlIndexFixing(ONIndex1Y,I361,TRUE,_xll.ohTrigger(RecalcTrigger,Trigger1Y)),NA())</f>
        <v>-1.2779585999300735E-3</v>
      </c>
    </row>
    <row r="362" spans="2:17" x14ac:dyDescent="0.2">
      <c r="B362" s="39" t="s">
        <v>17</v>
      </c>
      <c r="D362" s="42">
        <f>_xll.qlCalendarAdvance(Calendar,$D361,B362,"f",FALSE)</f>
        <v>43060</v>
      </c>
      <c r="E362" s="139">
        <f>_xll.qlInterestRateIndexValueDate(IndexON,D362)</f>
        <v>43060</v>
      </c>
      <c r="F362" s="155">
        <f>IFERROR(_xll.qlIndexFixing(IndexON,D362,TRUE,_xll.ohTrigger(RecalcTrigger,TriggerON)),NA())</f>
        <v>-5.1933647683499728E-3</v>
      </c>
      <c r="H362" s="42">
        <f>_xll.qlCalendarAdvance(Calendar,$H361,B362,"f",FALSE)</f>
        <v>43060</v>
      </c>
      <c r="I362" s="139">
        <f>_xll.qlInterestRateIndexValueDate(Index1M,$H362)</f>
        <v>43062</v>
      </c>
      <c r="J362" s="144">
        <f>IFERROR(_xll.qlIndexFixing(Index1M,$H362,TRUE,_xll.ohTrigger(RecalcTrigger,Trigger1M)),NA())</f>
        <v>-5.2536640617672397E-3</v>
      </c>
      <c r="K362" s="44">
        <f>IFERROR(_xll.qlIndexFixing(Index3M,H362,TRUE,_xll.ohTrigger(RecalcTrigger,Trigger3M)),NA())</f>
        <v>-3.8665500557437094E-3</v>
      </c>
      <c r="L362" s="44">
        <f>IFERROR(_xll.qlIndexFixing(Index6M,$H362,TRUE,_xll.ohTrigger(RecalcTrigger,Trigger6M)),NA())</f>
        <v>-2.3367086713548418E-3</v>
      </c>
      <c r="M362" s="145">
        <f>IFERROR(_xll.qlIndexFixing(Index1Y,$H362,TRUE,_xll.ohTrigger(RecalcTrigger,Trigger1Y)),NA())</f>
        <v>-5.2402855484698558E-4</v>
      </c>
      <c r="N362" s="144">
        <f>IFERROR(_xll.qlIndexFixing(ONIndex1M,I362,TRUE,_xll.ohTrigger(RecalcTrigger,Trigger1M)),NA())</f>
        <v>-5.2401235225785214E-3</v>
      </c>
      <c r="O362" s="44">
        <f>IFERROR(_xll.qlIndexFixing(ONIndex3M,I362,TRUE,_xll.ohTrigger(RecalcTrigger,Trigger3M)),NA())</f>
        <v>-3.8630360239855221E-3</v>
      </c>
      <c r="P362" s="44">
        <f>IFERROR(_xll.qlIndexFixing(ONIndex6M,I362,TRUE,_xll.ohTrigger(RecalcTrigger,Trigger6M)),NA())</f>
        <v>-2.3331713583552016E-3</v>
      </c>
      <c r="Q362" s="145">
        <f>IFERROR(_xll.qlIndexFixing(ONIndex1Y,I362,TRUE,_xll.ohTrigger(RecalcTrigger,Trigger1Y)),NA())</f>
        <v>-1.2671840700351211E-3</v>
      </c>
    </row>
    <row r="363" spans="2:17" x14ac:dyDescent="0.2">
      <c r="B363" s="39" t="s">
        <v>17</v>
      </c>
      <c r="D363" s="42">
        <f>_xll.qlCalendarAdvance(Calendar,$D362,B363,"f",FALSE)</f>
        <v>43061</v>
      </c>
      <c r="E363" s="139">
        <f>_xll.qlInterestRateIndexValueDate(IndexON,D363)</f>
        <v>43061</v>
      </c>
      <c r="F363" s="155">
        <f>IFERROR(_xll.qlIndexFixing(IndexON,D363,TRUE,_xll.ohTrigger(RecalcTrigger,TriggerON)),NA())</f>
        <v>-5.1953442452123966E-3</v>
      </c>
      <c r="H363" s="42">
        <f>_xll.qlCalendarAdvance(Calendar,$H362,B363,"f",FALSE)</f>
        <v>43061</v>
      </c>
      <c r="I363" s="139">
        <f>_xll.qlInterestRateIndexValueDate(Index1M,$H363)</f>
        <v>43063</v>
      </c>
      <c r="J363" s="144">
        <f>IFERROR(_xll.qlIndexFixing(Index1M,$H363,TRUE,_xll.ohTrigger(RecalcTrigger,Trigger1M)),NA())</f>
        <v>-5.2543036937127956E-3</v>
      </c>
      <c r="K363" s="44">
        <f>IFERROR(_xll.qlIndexFixing(Index3M,H363,TRUE,_xll.ohTrigger(RecalcTrigger,Trigger3M)),NA())</f>
        <v>-3.8681773277852369E-3</v>
      </c>
      <c r="L363" s="44">
        <f>IFERROR(_xll.qlIndexFixing(Index6M,$H363,TRUE,_xll.ohTrigger(RecalcTrigger,Trigger6M)),NA())</f>
        <v>-2.3370891621433314E-3</v>
      </c>
      <c r="M363" s="145">
        <f>IFERROR(_xll.qlIndexFixing(Index1Y,$H363,TRUE,_xll.ohTrigger(RecalcTrigger,Trigger1Y)),NA())</f>
        <v>-5.2123162404406809E-4</v>
      </c>
      <c r="N363" s="144">
        <f>IFERROR(_xll.qlIndexFixing(ONIndex1M,I363,TRUE,_xll.ohTrigger(RecalcTrigger,Trigger1M)),NA())</f>
        <v>-5.2413689686447995E-3</v>
      </c>
      <c r="O363" s="44">
        <f>IFERROR(_xll.qlIndexFixing(ONIndex3M,I363,TRUE,_xll.ohTrigger(RecalcTrigger,Trigger3M)),NA())</f>
        <v>-3.8653665633869849E-3</v>
      </c>
      <c r="P363" s="44">
        <f>IFERROR(_xll.qlIndexFixing(ONIndex6M,I363,TRUE,_xll.ohTrigger(RecalcTrigger,Trigger6M)),NA())</f>
        <v>-2.338286633238873E-3</v>
      </c>
      <c r="Q363" s="145">
        <f>IFERROR(_xll.qlIndexFixing(ONIndex1Y,I363,TRUE,_xll.ohTrigger(RecalcTrigger,Trigger1Y)),NA())</f>
        <v>-1.2591048418286732E-3</v>
      </c>
    </row>
    <row r="364" spans="2:17" x14ac:dyDescent="0.2">
      <c r="B364" s="39" t="s">
        <v>17</v>
      </c>
      <c r="D364" s="42">
        <f>_xll.qlCalendarAdvance(Calendar,$D363,B364,"f",FALSE)</f>
        <v>43062</v>
      </c>
      <c r="E364" s="139">
        <f>_xll.qlInterestRateIndexValueDate(IndexON,D364)</f>
        <v>43062</v>
      </c>
      <c r="F364" s="155">
        <f>IFERROR(_xll.qlIndexFixing(IndexON,D364,TRUE,_xll.ohTrigger(RecalcTrigger,TriggerON)),NA())</f>
        <v>-5.1972911994502269E-3</v>
      </c>
      <c r="H364" s="42">
        <f>_xll.qlCalendarAdvance(Calendar,$H363,B364,"f",FALSE)</f>
        <v>43062</v>
      </c>
      <c r="I364" s="139">
        <f>_xll.qlInterestRateIndexValueDate(Index1M,$H364)</f>
        <v>43066</v>
      </c>
      <c r="J364" s="144">
        <f>IFERROR(_xll.qlIndexFixing(Index1M,$H364,TRUE,_xll.ohTrigger(RecalcTrigger,Trigger1M)),NA())</f>
        <v>-5.2562099684085872E-3</v>
      </c>
      <c r="K364" s="44">
        <f>IFERROR(_xll.qlIndexFixing(Index3M,H364,TRUE,_xll.ohTrigger(RecalcTrigger,Trigger3M)),NA())</f>
        <v>-3.8690958579192998E-3</v>
      </c>
      <c r="L364" s="44">
        <f>IFERROR(_xll.qlIndexFixing(Index6M,$H364,TRUE,_xll.ohTrigger(RecalcTrigger,Trigger6M)),NA())</f>
        <v>-2.3383883758512302E-3</v>
      </c>
      <c r="M364" s="145">
        <f>IFERROR(_xll.qlIndexFixing(Index1Y,$H364,TRUE,_xll.ohTrigger(RecalcTrigger,Trigger1Y)),NA())</f>
        <v>-5.1478687151364048E-4</v>
      </c>
      <c r="N364" s="144">
        <f>IFERROR(_xll.qlIndexFixing(ONIndex1M,I364,TRUE,_xll.ohTrigger(RecalcTrigger,Trigger1M)),NA())</f>
        <v>-5.2426080196266156E-3</v>
      </c>
      <c r="O364" s="44">
        <f>IFERROR(_xll.qlIndexFixing(ONIndex3M,I364,TRUE,_xll.ohTrigger(RecalcTrigger,Trigger3M)),NA())</f>
        <v>-3.8676317398733673E-3</v>
      </c>
      <c r="P364" s="44">
        <f>IFERROR(_xll.qlIndexFixing(ONIndex6M,I364,TRUE,_xll.ohTrigger(RecalcTrigger,Trigger6M)),NA())</f>
        <v>-2.3436734606230303E-3</v>
      </c>
      <c r="Q364" s="145">
        <f>IFERROR(_xll.qlIndexFixing(ONIndex1Y,I364,TRUE,_xll.ohTrigger(RecalcTrigger,Trigger1Y)),NA())</f>
        <v>-1.2493934356694325E-3</v>
      </c>
    </row>
    <row r="365" spans="2:17" x14ac:dyDescent="0.2">
      <c r="B365" s="39" t="s">
        <v>17</v>
      </c>
      <c r="D365" s="42">
        <f>_xll.qlCalendarAdvance(Calendar,$D364,B365,"f",FALSE)</f>
        <v>43063</v>
      </c>
      <c r="E365" s="139">
        <f>_xll.qlInterestRateIndexValueDate(IndexON,D365)</f>
        <v>43063</v>
      </c>
      <c r="F365" s="155">
        <f>IFERROR(_xll.qlIndexFixing(IndexON,D365,TRUE,_xll.ohTrigger(RecalcTrigger,TriggerON)),NA())</f>
        <v>-5.2010004667835119E-3</v>
      </c>
      <c r="H365" s="42">
        <f>_xll.qlCalendarAdvance(Calendar,$H364,B365,"f",FALSE)</f>
        <v>43063</v>
      </c>
      <c r="I365" s="139">
        <f>_xll.qlInterestRateIndexValueDate(Index1M,$H365)</f>
        <v>43067</v>
      </c>
      <c r="J365" s="144">
        <f>IFERROR(_xll.qlIndexFixing(Index1M,$H365,TRUE,_xll.ohTrigger(RecalcTrigger,Trigger1M)),NA())</f>
        <v>-5.2573630937637894E-3</v>
      </c>
      <c r="K365" s="44">
        <f>IFERROR(_xll.qlIndexFixing(Index3M,H365,TRUE,_xll.ohTrigger(RecalcTrigger,Trigger3M)),NA())</f>
        <v>-3.869656467127486E-3</v>
      </c>
      <c r="L365" s="44">
        <f>IFERROR(_xll.qlIndexFixing(Index6M,$H365,TRUE,_xll.ohTrigger(RecalcTrigger,Trigger6M)),NA())</f>
        <v>-2.3384323546062217E-3</v>
      </c>
      <c r="M365" s="145">
        <f>IFERROR(_xll.qlIndexFixing(Index1Y,$H365,TRUE,_xll.ohTrigger(RecalcTrigger,Trigger1Y)),NA())</f>
        <v>-5.1251749362222609E-4</v>
      </c>
      <c r="N365" s="144">
        <f>IFERROR(_xll.qlIndexFixing(ONIndex1M,I365,TRUE,_xll.ohTrigger(RecalcTrigger,Trigger1M)),NA())</f>
        <v>-5.2438406820387584E-3</v>
      </c>
      <c r="O365" s="44">
        <f>IFERROR(_xll.qlIndexFixing(ONIndex3M,I365,TRUE,_xll.ohTrigger(RecalcTrigger,Trigger3M)),NA())</f>
        <v>-3.8698310247475831E-3</v>
      </c>
      <c r="P365" s="44">
        <f>IFERROR(_xll.qlIndexFixing(ONIndex6M,I365,TRUE,_xll.ohTrigger(RecalcTrigger,Trigger6M)),NA())</f>
        <v>-2.3493337793567548E-3</v>
      </c>
      <c r="Q365" s="145">
        <f>IFERROR(_xll.qlIndexFixing(ONIndex1Y,I365,TRUE,_xll.ohTrigger(RecalcTrigger,Trigger1Y)),NA())</f>
        <v>-1.238037610669096E-3</v>
      </c>
    </row>
    <row r="366" spans="2:17" x14ac:dyDescent="0.2">
      <c r="B366" s="39" t="s">
        <v>17</v>
      </c>
      <c r="D366" s="42">
        <f>_xll.qlCalendarAdvance(Calendar,$D365,B366,"f",FALSE)</f>
        <v>43066</v>
      </c>
      <c r="E366" s="139">
        <f>_xll.qlInterestRateIndexValueDate(IndexON,D366)</f>
        <v>43066</v>
      </c>
      <c r="F366" s="155">
        <f>IFERROR(_xll.qlIndexFixing(IndexON,D366,TRUE,_xll.ohTrigger(RecalcTrigger,TriggerON)),NA())</f>
        <v>-5.2047494280049733E-3</v>
      </c>
      <c r="H366" s="42">
        <f>_xll.qlCalendarAdvance(Calendar,$H365,B366,"f",FALSE)</f>
        <v>43066</v>
      </c>
      <c r="I366" s="139">
        <f>_xll.qlInterestRateIndexValueDate(Index1M,$H366)</f>
        <v>43068</v>
      </c>
      <c r="J366" s="144">
        <f>IFERROR(_xll.qlIndexFixing(Index1M,$H366,TRUE,_xll.ohTrigger(RecalcTrigger,Trigger1M)),NA())</f>
        <v>-5.2585099226796217E-3</v>
      </c>
      <c r="K366" s="44">
        <f>IFERROR(_xll.qlIndexFixing(Index3M,H366,TRUE,_xll.ohTrigger(RecalcTrigger,Trigger3M)),NA())</f>
        <v>-3.8697451588810784E-3</v>
      </c>
      <c r="L366" s="44">
        <f>IFERROR(_xll.qlIndexFixing(Index6M,$H366,TRUE,_xll.ohTrigger(RecalcTrigger,Trigger6M)),NA())</f>
        <v>-2.3387121484848951E-3</v>
      </c>
      <c r="M366" s="145">
        <f>IFERROR(_xll.qlIndexFixing(Index1Y,$H366,TRUE,_xll.ohTrigger(RecalcTrigger,Trigger1Y)),NA())</f>
        <v>-5.1027325928402372E-4</v>
      </c>
      <c r="N366" s="144">
        <f>IFERROR(_xll.qlIndexFixing(ONIndex1M,I366,TRUE,_xll.ohTrigger(RecalcTrigger,Trigger1M)),NA())</f>
        <v>-5.246208291267429E-3</v>
      </c>
      <c r="O366" s="44">
        <f>IFERROR(_xll.qlIndexFixing(ONIndex3M,I366,TRUE,_xll.ohTrigger(RecalcTrigger,Trigger3M)),NA())</f>
        <v>-3.8739656241704168E-3</v>
      </c>
      <c r="P366" s="44">
        <f>IFERROR(_xll.qlIndexFixing(ONIndex6M,I366,TRUE,_xll.ohTrigger(RecalcTrigger,Trigger6M)),NA())</f>
        <v>-2.3615602562143678E-3</v>
      </c>
      <c r="Q366" s="145">
        <f>IFERROR(_xll.qlIndexFixing(ONIndex1Y,I366,TRUE,_xll.ohTrigger(RecalcTrigger,Trigger1Y)),NA())</f>
        <v>-1.2097792956744513E-3</v>
      </c>
    </row>
    <row r="367" spans="2:17" x14ac:dyDescent="0.2">
      <c r="B367" s="39" t="s">
        <v>17</v>
      </c>
      <c r="D367" s="42">
        <f>_xll.qlCalendarAdvance(Calendar,$D366,B367,"f",FALSE)</f>
        <v>43067</v>
      </c>
      <c r="E367" s="139">
        <f>_xll.qlInterestRateIndexValueDate(IndexON,D367)</f>
        <v>43067</v>
      </c>
      <c r="F367" s="155">
        <f>IFERROR(_xll.qlIndexFixing(IndexON,D367,TRUE,_xll.ohTrigger(RecalcTrigger,TriggerON)),NA())</f>
        <v>-5.2065304977766402E-3</v>
      </c>
      <c r="H367" s="42">
        <f>_xll.qlCalendarAdvance(Calendar,$H366,B367,"f",FALSE)</f>
        <v>43067</v>
      </c>
      <c r="I367" s="139">
        <f>_xll.qlInterestRateIndexValueDate(Index1M,$H367)</f>
        <v>43069</v>
      </c>
      <c r="J367" s="144">
        <f>IFERROR(_xll.qlIndexFixing(Index1M,$H367,TRUE,_xll.ohTrigger(RecalcTrigger,Trigger1M)),NA())</f>
        <v>-5.2591348518934702E-3</v>
      </c>
      <c r="K367" s="44">
        <f>IFERROR(_xll.qlIndexFixing(Index3M,H367,TRUE,_xll.ohTrigger(RecalcTrigger,Trigger3M)),NA())</f>
        <v>-3.8698102163170489E-3</v>
      </c>
      <c r="L367" s="44">
        <f>IFERROR(_xll.qlIndexFixing(Index6M,$H367,TRUE,_xll.ohTrigger(RecalcTrigger,Trigger6M)),NA())</f>
        <v>-2.339229042683421E-3</v>
      </c>
      <c r="M367" s="145">
        <f>IFERROR(_xll.qlIndexFixing(Index1Y,$H367,TRUE,_xll.ohTrigger(RecalcTrigger,Trigger1Y)),NA())</f>
        <v>-5.0805858992226092E-4</v>
      </c>
      <c r="N367" s="144">
        <f>IFERROR(_xll.qlIndexFixing(ONIndex1M,I367,TRUE,_xll.ohTrigger(RecalcTrigger,Trigger1M)),NA())</f>
        <v>-5.2487075793239413E-3</v>
      </c>
      <c r="O367" s="44">
        <f>IFERROR(_xll.qlIndexFixing(ONIndex3M,I367,TRUE,_xll.ohTrigger(RecalcTrigger,Trigger3M)),NA())</f>
        <v>-3.8779586760195883E-3</v>
      </c>
      <c r="P367" s="44">
        <f>IFERROR(_xll.qlIndexFixing(ONIndex6M,I367,TRUE,_xll.ohTrigger(RecalcTrigger,Trigger6M)),NA())</f>
        <v>-2.374748740812116E-3</v>
      </c>
      <c r="Q367" s="145">
        <f>IFERROR(_xll.qlIndexFixing(ONIndex1Y,I367,TRUE,_xll.ohTrigger(RecalcTrigger,Trigger1Y)),NA())</f>
        <v>-1.1759253071286224E-3</v>
      </c>
    </row>
    <row r="368" spans="2:17" x14ac:dyDescent="0.2">
      <c r="B368" s="39" t="s">
        <v>17</v>
      </c>
      <c r="D368" s="42">
        <f>_xll.qlCalendarAdvance(Calendar,$D367,B368,"f",FALSE)</f>
        <v>43068</v>
      </c>
      <c r="E368" s="139">
        <f>_xll.qlInterestRateIndexValueDate(IndexON,D368)</f>
        <v>43068</v>
      </c>
      <c r="F368" s="155">
        <f>IFERROR(_xll.qlIndexFixing(IndexON,D368,TRUE,_xll.ohTrigger(RecalcTrigger,TriggerON)),NA())</f>
        <v>-5.208277736410416E-3</v>
      </c>
      <c r="H368" s="42">
        <f>_xll.qlCalendarAdvance(Calendar,$H367,B368,"f",FALSE)</f>
        <v>43068</v>
      </c>
      <c r="I368" s="139">
        <f>_xll.qlInterestRateIndexValueDate(Index1M,$H368)</f>
        <v>43070</v>
      </c>
      <c r="J368" s="144">
        <f>IFERROR(_xll.qlIndexFixing(Index1M,$H368,TRUE,_xll.ohTrigger(RecalcTrigger,Trigger1M)),NA())</f>
        <v>-5.2618033831877686E-3</v>
      </c>
      <c r="K368" s="44">
        <f>IFERROR(_xll.qlIndexFixing(Index3M,H368,TRUE,_xll.ohTrigger(RecalcTrigger,Trigger3M)),NA())</f>
        <v>-3.8703037508289739E-3</v>
      </c>
      <c r="L368" s="44">
        <f>IFERROR(_xll.qlIndexFixing(Index6M,$H368,TRUE,_xll.ohTrigger(RecalcTrigger,Trigger6M)),NA())</f>
        <v>-2.3394524541314439E-3</v>
      </c>
      <c r="M368" s="145">
        <f>IFERROR(_xll.qlIndexFixing(Index1Y,$H368,TRUE,_xll.ohTrigger(RecalcTrigger,Trigger1Y)),NA())</f>
        <v>-5.0553546639229749E-4</v>
      </c>
      <c r="N368" s="144">
        <f>IFERROR(_xll.qlIndexFixing(ONIndex1M,I368,TRUE,_xll.ohTrigger(RecalcTrigger,Trigger1M)),NA())</f>
        <v>-5.2499083986878858E-3</v>
      </c>
      <c r="O368" s="44">
        <f>IFERROR(_xll.qlIndexFixing(ONIndex3M,I368,TRUE,_xll.ohTrigger(RecalcTrigger,Trigger3M)),NA())</f>
        <v>-3.8798205737355929E-3</v>
      </c>
      <c r="P368" s="44">
        <f>IFERROR(_xll.qlIndexFixing(ONIndex6M,I368,TRUE,_xll.ohTrigger(RecalcTrigger,Trigger6M)),NA())</f>
        <v>-2.3816948950239336E-3</v>
      </c>
      <c r="Q368" s="145">
        <f>IFERROR(_xll.qlIndexFixing(ONIndex1Y,I368,TRUE,_xll.ohTrigger(RecalcTrigger,Trigger1Y)),NA())</f>
        <v>-1.1565538339430859E-3</v>
      </c>
    </row>
    <row r="369" spans="2:17" x14ac:dyDescent="0.2">
      <c r="B369" s="39" t="s">
        <v>17</v>
      </c>
      <c r="D369" s="42">
        <f>_xll.qlCalendarAdvance(Calendar,$D368,B369,"f",FALSE)</f>
        <v>43069</v>
      </c>
      <c r="E369" s="139">
        <f>_xll.qlInterestRateIndexValueDate(IndexON,D369)</f>
        <v>43069</v>
      </c>
      <c r="F369" s="155">
        <f>IFERROR(_xll.qlIndexFixing(IndexON,D369,TRUE,_xll.ohTrigger(RecalcTrigger,TriggerON)),NA())</f>
        <v>-5.209990925760799E-3</v>
      </c>
      <c r="H369" s="42">
        <f>_xll.qlCalendarAdvance(Calendar,$H368,B369,"f",FALSE)</f>
        <v>43069</v>
      </c>
      <c r="I369" s="139">
        <f>_xll.qlInterestRateIndexValueDate(Index1M,$H369)</f>
        <v>43073</v>
      </c>
      <c r="J369" s="144">
        <f>IFERROR(_xll.qlIndexFixing(Index1M,$H369,TRUE,_xll.ohTrigger(RecalcTrigger,Trigger1M)),NA())</f>
        <v>-5.264650834322729E-3</v>
      </c>
      <c r="K369" s="44">
        <f>IFERROR(_xll.qlIndexFixing(Index3M,H369,TRUE,_xll.ohTrigger(RecalcTrigger,Trigger3M)),NA())</f>
        <v>-3.8720275129534077E-3</v>
      </c>
      <c r="L369" s="44">
        <f>IFERROR(_xll.qlIndexFixing(Index6M,$H369,TRUE,_xll.ohTrigger(RecalcTrigger,Trigger6M)),NA())</f>
        <v>-2.3399197352120863E-3</v>
      </c>
      <c r="M369" s="145">
        <f>IFERROR(_xll.qlIndexFixing(Index1Y,$H369,TRUE,_xll.ohTrigger(RecalcTrigger,Trigger1Y)),NA())</f>
        <v>-4.9958515537295678E-4</v>
      </c>
      <c r="N369" s="144">
        <f>IFERROR(_xll.qlIndexFixing(ONIndex1M,I369,TRUE,_xll.ohTrigger(RecalcTrigger,Trigger1M)),NA())</f>
        <v>-5.2511028692503459E-3</v>
      </c>
      <c r="O369" s="44">
        <f>IFERROR(_xll.qlIndexFixing(ONIndex3M,I369,TRUE,_xll.ohTrigger(RecalcTrigger,Trigger3M)),NA())</f>
        <v>-3.8816134082964027E-3</v>
      </c>
      <c r="P369" s="44">
        <f>IFERROR(_xll.qlIndexFixing(ONIndex6M,I369,TRUE,_xll.ohTrigger(RecalcTrigger,Trigger6M)),NA())</f>
        <v>-2.388370960084707E-3</v>
      </c>
      <c r="Q369" s="145">
        <f>IFERROR(_xll.qlIndexFixing(ONIndex1Y,I369,TRUE,_xll.ohTrigger(RecalcTrigger,Trigger1Y)),NA())</f>
        <v>-1.1374207991465823E-3</v>
      </c>
    </row>
    <row r="370" spans="2:17" x14ac:dyDescent="0.2">
      <c r="B370" s="39" t="s">
        <v>17</v>
      </c>
      <c r="D370" s="42">
        <f>_xll.qlCalendarAdvance(Calendar,$D369,B370,"f",FALSE)</f>
        <v>43070</v>
      </c>
      <c r="E370" s="139">
        <f>_xll.qlInterestRateIndexValueDate(IndexON,D370)</f>
        <v>43070</v>
      </c>
      <c r="F370" s="155">
        <f>IFERROR(_xll.qlIndexFixing(IndexON,D370,TRUE,_xll.ohTrigger(RecalcTrigger,TriggerON)),NA())</f>
        <v>-5.213227221445571E-3</v>
      </c>
      <c r="H370" s="42">
        <f>_xll.qlCalendarAdvance(Calendar,$H369,B370,"f",FALSE)</f>
        <v>43070</v>
      </c>
      <c r="I370" s="139">
        <f>_xll.qlInterestRateIndexValueDate(Index1M,$H370)</f>
        <v>43074</v>
      </c>
      <c r="J370" s="144">
        <f>IFERROR(_xll.qlIndexFixing(Index1M,$H370,TRUE,_xll.ohTrigger(RecalcTrigger,Trigger1M)),NA())</f>
        <v>-5.2657568986725157E-3</v>
      </c>
      <c r="K370" s="44">
        <f>IFERROR(_xll.qlIndexFixing(Index3M,H370,TRUE,_xll.ohTrigger(RecalcTrigger,Trigger3M)),NA())</f>
        <v>-3.8720033207773064E-3</v>
      </c>
      <c r="L370" s="44">
        <f>IFERROR(_xll.qlIndexFixing(Index6M,$H370,TRUE,_xll.ohTrigger(RecalcTrigger,Trigger6M)),NA())</f>
        <v>-2.3400000000005287E-3</v>
      </c>
      <c r="M370" s="145">
        <f>IFERROR(_xll.qlIndexFixing(Index1Y,$H370,TRUE,_xll.ohTrigger(RecalcTrigger,Trigger1Y)),NA())</f>
        <v>-4.9758579688771926E-4</v>
      </c>
      <c r="N370" s="144">
        <f>IFERROR(_xll.qlIndexFixing(ONIndex1M,I370,TRUE,_xll.ohTrigger(RecalcTrigger,Trigger1M)),NA())</f>
        <v>-5.2522909978058863E-3</v>
      </c>
      <c r="O370" s="44">
        <f>IFERROR(_xll.qlIndexFixing(ONIndex3M,I370,TRUE,_xll.ohTrigger(RecalcTrigger,Trigger3M)),NA())</f>
        <v>-3.8833366510049316E-3</v>
      </c>
      <c r="P370" s="44">
        <f>IFERROR(_xll.qlIndexFixing(ONIndex6M,I370,TRUE,_xll.ohTrigger(RecalcTrigger,Trigger6M)),NA())</f>
        <v>-2.3946634813087897E-3</v>
      </c>
      <c r="Q370" s="145">
        <f>IFERROR(_xll.qlIndexFixing(ONIndex1Y,I370,TRUE,_xll.ohTrigger(RecalcTrigger,Trigger1Y)),NA())</f>
        <v>-1.1189205544104297E-3</v>
      </c>
    </row>
    <row r="371" spans="2:17" x14ac:dyDescent="0.2">
      <c r="B371" s="39" t="s">
        <v>17</v>
      </c>
      <c r="D371" s="42">
        <f>_xll.qlCalendarAdvance(Calendar,$D370,B371,"f",FALSE)</f>
        <v>43073</v>
      </c>
      <c r="E371" s="139">
        <f>_xll.qlInterestRateIndexValueDate(IndexON,D371)</f>
        <v>43073</v>
      </c>
      <c r="F371" s="155">
        <f>IFERROR(_xll.qlIndexFixing(IndexON,D371,TRUE,_xll.ohTrigger(RecalcTrigger,TriggerON)),NA())</f>
        <v>-5.2164988302161319E-3</v>
      </c>
      <c r="H371" s="42">
        <f>_xll.qlCalendarAdvance(Calendar,$H370,B371,"f",FALSE)</f>
        <v>43073</v>
      </c>
      <c r="I371" s="139">
        <f>_xll.qlInterestRateIndexValueDate(Index1M,$H371)</f>
        <v>43075</v>
      </c>
      <c r="J371" s="144">
        <f>IFERROR(_xll.qlIndexFixing(Index1M,$H371,TRUE,_xll.ohTrigger(RecalcTrigger,Trigger1M)),NA())</f>
        <v>-5.2678399531764187E-3</v>
      </c>
      <c r="K371" s="44">
        <f>IFERROR(_xll.qlIndexFixing(Index3M,H371,TRUE,_xll.ohTrigger(RecalcTrigger,Trigger3M)),NA())</f>
        <v>-3.8723623005822994E-3</v>
      </c>
      <c r="L371" s="44">
        <f>IFERROR(_xll.qlIndexFixing(Index6M,$H371,TRUE,_xll.ohTrigger(RecalcTrigger,Trigger6M)),NA())</f>
        <v>-2.3400392928692674E-3</v>
      </c>
      <c r="M371" s="145">
        <f>IFERROR(_xll.qlIndexFixing(Index1Y,$H371,TRUE,_xll.ohTrigger(RecalcTrigger,Trigger1Y)),NA())</f>
        <v>-4.956421625651905E-4</v>
      </c>
      <c r="N371" s="144">
        <f>IFERROR(_xll.qlIndexFixing(ONIndex1M,I371,TRUE,_xll.ohTrigger(RecalcTrigger,Trigger1M)),NA())</f>
        <v>-5.2545694498995488E-3</v>
      </c>
      <c r="O371" s="44">
        <f>IFERROR(_xll.qlIndexFixing(ONIndex3M,I371,TRUE,_xll.ohTrigger(RecalcTrigger,Trigger3M)),NA())</f>
        <v>-3.8865065615922845E-3</v>
      </c>
      <c r="P371" s="44">
        <f>IFERROR(_xll.qlIndexFixing(ONIndex6M,I371,TRUE,_xll.ohTrigger(RecalcTrigger,Trigger6M)),NA())</f>
        <v>-2.4059380621910265E-3</v>
      </c>
      <c r="Q371" s="145">
        <f>IFERROR(_xll.qlIndexFixing(ONIndex1Y,I371,TRUE,_xll.ohTrigger(RecalcTrigger,Trigger1Y)),NA())</f>
        <v>-1.0840550849389174E-3</v>
      </c>
    </row>
    <row r="372" spans="2:17" x14ac:dyDescent="0.2">
      <c r="B372" s="39" t="s">
        <v>17</v>
      </c>
      <c r="D372" s="42">
        <f>_xll.qlCalendarAdvance(Calendar,$D371,B372,"f",FALSE)</f>
        <v>43074</v>
      </c>
      <c r="E372" s="139">
        <f>_xll.qlInterestRateIndexValueDate(IndexON,D372)</f>
        <v>43074</v>
      </c>
      <c r="F372" s="155">
        <f>IFERROR(_xll.qlIndexFixing(IndexON,D372,TRUE,_xll.ohTrigger(RecalcTrigger,TriggerON)),NA())</f>
        <v>-5.2180385025657472E-3</v>
      </c>
      <c r="H372" s="42">
        <f>_xll.qlCalendarAdvance(Calendar,$H371,B372,"f",FALSE)</f>
        <v>43074</v>
      </c>
      <c r="I372" s="139">
        <f>_xll.qlInterestRateIndexValueDate(Index1M,$H372)</f>
        <v>43076</v>
      </c>
      <c r="J372" s="144">
        <f>IFERROR(_xll.qlIndexFixing(Index1M,$H372,TRUE,_xll.ohTrigger(RecalcTrigger,Trigger1M)),NA())</f>
        <v>-5.2684398346036776E-3</v>
      </c>
      <c r="K372" s="44">
        <f>IFERROR(_xll.qlIndexFixing(Index3M,H372,TRUE,_xll.ohTrigger(RecalcTrigger,Trigger3M)),NA())</f>
        <v>-3.8726960252755127E-3</v>
      </c>
      <c r="L372" s="44">
        <f>IFERROR(_xll.qlIndexFixing(Index6M,$H372,TRUE,_xll.ohTrigger(RecalcTrigger,Trigger6M)),NA())</f>
        <v>-2.3400389064058788E-3</v>
      </c>
      <c r="M372" s="145">
        <f>IFERROR(_xll.qlIndexFixing(Index1Y,$H372,TRUE,_xll.ohTrigger(RecalcTrigger,Trigger1Y)),NA())</f>
        <v>-4.9375354966219183E-4</v>
      </c>
      <c r="N372" s="144">
        <f>IFERROR(_xll.qlIndexFixing(ONIndex1M,I372,TRUE,_xll.ohTrigger(RecalcTrigger,Trigger1M)),NA())</f>
        <v>-5.2569802234136986E-3</v>
      </c>
      <c r="O372" s="44">
        <f>IFERROR(_xll.qlIndexFixing(ONIndex3M,I372,TRUE,_xll.ohTrigger(RecalcTrigger,Trigger3M)),NA())</f>
        <v>-3.8895231312130463E-3</v>
      </c>
      <c r="P372" s="44">
        <f>IFERROR(_xll.qlIndexFixing(ONIndex6M,I372,TRUE,_xll.ohTrigger(RecalcTrigger,Trigger6M)),NA())</f>
        <v>-2.4159345176810731E-3</v>
      </c>
      <c r="Q372" s="145">
        <f>IFERROR(_xll.qlIndexFixing(ONIndex1Y,I372,TRUE,_xll.ohTrigger(RecalcTrigger,Trigger1Y)),NA())</f>
        <v>-1.0513634119702076E-3</v>
      </c>
    </row>
    <row r="373" spans="2:17" x14ac:dyDescent="0.2">
      <c r="B373" s="39" t="s">
        <v>17</v>
      </c>
      <c r="D373" s="42">
        <f>_xll.qlCalendarAdvance(Calendar,$D372,B373,"f",FALSE)</f>
        <v>43075</v>
      </c>
      <c r="E373" s="139">
        <f>_xll.qlInterestRateIndexValueDate(IndexON,D373)</f>
        <v>43075</v>
      </c>
      <c r="F373" s="155">
        <f>IFERROR(_xll.qlIndexFixing(IndexON,D373,TRUE,_xll.ohTrigger(RecalcTrigger,TriggerON)),NA())</f>
        <v>-5.2195428173984482E-3</v>
      </c>
      <c r="H373" s="42">
        <f>_xll.qlCalendarAdvance(Calendar,$H372,B373,"f",FALSE)</f>
        <v>43075</v>
      </c>
      <c r="I373" s="139">
        <f>_xll.qlInterestRateIndexValueDate(Index1M,$H373)</f>
        <v>43077</v>
      </c>
      <c r="J373" s="144">
        <f>IFERROR(_xll.qlIndexFixing(Index1M,$H373,TRUE,_xll.ohTrigger(RecalcTrigger,Trigger1M)),NA())</f>
        <v>-5.2690376384865248E-3</v>
      </c>
      <c r="K373" s="44">
        <f>IFERROR(_xll.qlIndexFixing(Index3M,H373,TRUE,_xll.ohTrigger(RecalcTrigger,Trigger3M)),NA())</f>
        <v>-3.8730050589443898E-3</v>
      </c>
      <c r="L373" s="44">
        <f>IFERROR(_xll.qlIndexFixing(Index6M,$H373,TRUE,_xll.ohTrigger(RecalcTrigger,Trigger6M)),NA())</f>
        <v>-2.3400008839196203E-3</v>
      </c>
      <c r="M373" s="145">
        <f>IFERROR(_xll.qlIndexFixing(Index1Y,$H373,TRUE,_xll.ohTrigger(RecalcTrigger,Trigger1Y)),NA())</f>
        <v>-4.9168879977866669E-4</v>
      </c>
      <c r="N373" s="144">
        <f>IFERROR(_xll.qlIndexFixing(ONIndex1M,I373,TRUE,_xll.ohTrigger(RecalcTrigger,Trigger1M)),NA())</f>
        <v>-5.2581367408954804E-3</v>
      </c>
      <c r="O373" s="44">
        <f>IFERROR(_xll.qlIndexFixing(ONIndex3M,I373,TRUE,_xll.ohTrigger(RecalcTrigger,Trigger3M)),NA())</f>
        <v>-3.8908904855627924E-3</v>
      </c>
      <c r="P373" s="44">
        <f>IFERROR(_xll.qlIndexFixing(ONIndex6M,I373,TRUE,_xll.ohTrigger(RecalcTrigger,Trigger6M)),NA())</f>
        <v>-2.420261612523511E-3</v>
      </c>
      <c r="Q373" s="145">
        <f>IFERROR(_xll.qlIndexFixing(ONIndex1Y,I373,TRUE,_xll.ohTrigger(RecalcTrigger,Trigger1Y)),NA())</f>
        <v>-1.0361140697412452E-3</v>
      </c>
    </row>
    <row r="374" spans="2:17" x14ac:dyDescent="0.2">
      <c r="B374" s="39" t="s">
        <v>17</v>
      </c>
      <c r="D374" s="42">
        <f>_xll.qlCalendarAdvance(Calendar,$D373,B374,"f",FALSE)</f>
        <v>43076</v>
      </c>
      <c r="E374" s="139">
        <f>_xll.qlInterestRateIndexValueDate(IndexON,D374)</f>
        <v>43076</v>
      </c>
      <c r="F374" s="155">
        <f>IFERROR(_xll.qlIndexFixing(IndexON,D374,TRUE,_xll.ohTrigger(RecalcTrigger,TriggerON)),NA())</f>
        <v>-5.2210115565287651E-3</v>
      </c>
      <c r="H374" s="42">
        <f>_xll.qlCalendarAdvance(Calendar,$H373,B374,"f",FALSE)</f>
        <v>43076</v>
      </c>
      <c r="I374" s="139">
        <f>_xll.qlInterestRateIndexValueDate(Index1M,$H374)</f>
        <v>43080</v>
      </c>
      <c r="J374" s="144">
        <f>IFERROR(_xll.qlIndexFixing(Index1M,$H374,TRUE,_xll.ohTrigger(RecalcTrigger,Trigger1M)),NA())</f>
        <v>-5.2722623376819369E-3</v>
      </c>
      <c r="K374" s="44">
        <f>IFERROR(_xll.qlIndexFixing(Index3M,H374,TRUE,_xll.ohTrigger(RecalcTrigger,Trigger3M)),NA())</f>
        <v>-3.8741348724556936E-3</v>
      </c>
      <c r="L374" s="44">
        <f>IFERROR(_xll.qlIndexFixing(Index6M,$H374,TRUE,_xll.ohTrigger(RecalcTrigger,Trigger6M)),NA())</f>
        <v>-2.3396816926194164E-3</v>
      </c>
      <c r="M374" s="145">
        <f>IFERROR(_xll.qlIndexFixing(Index1Y,$H374,TRUE,_xll.ohTrigger(RecalcTrigger,Trigger1Y)),NA())</f>
        <v>-4.8671341127661563E-4</v>
      </c>
      <c r="N374" s="144">
        <f>IFERROR(_xll.qlIndexFixing(ONIndex1M,I374,TRUE,_xll.ohTrigger(RecalcTrigger,Trigger1M)),NA())</f>
        <v>-5.2592869560585953E-3</v>
      </c>
      <c r="O374" s="44">
        <f>IFERROR(_xll.qlIndexFixing(ONIndex3M,I374,TRUE,_xll.ohTrigger(RecalcTrigger,Trigger3M)),NA())</f>
        <v>-3.8921850764772614E-3</v>
      </c>
      <c r="P374" s="44">
        <f>IFERROR(_xll.qlIndexFixing(ONIndex6M,I374,TRUE,_xll.ohTrigger(RecalcTrigger,Trigger6M)),NA())</f>
        <v>-2.4241860807538984E-3</v>
      </c>
      <c r="Q374" s="145">
        <f>IFERROR(_xll.qlIndexFixing(ONIndex1Y,I374,TRUE,_xll.ohTrigger(RecalcTrigger,Trigger1Y)),NA())</f>
        <v>-1.0215322982709552E-3</v>
      </c>
    </row>
    <row r="375" spans="2:17" x14ac:dyDescent="0.2">
      <c r="B375" s="39" t="s">
        <v>17</v>
      </c>
      <c r="D375" s="42">
        <f>_xll.qlCalendarAdvance(Calendar,$D374,B375,"f",FALSE)</f>
        <v>43077</v>
      </c>
      <c r="E375" s="139">
        <f>_xll.qlInterestRateIndexValueDate(IndexON,D375)</f>
        <v>43077</v>
      </c>
      <c r="F375" s="155">
        <f>IFERROR(_xll.qlIndexFixing(IndexON,D375,TRUE,_xll.ohTrigger(RecalcTrigger,TriggerON)),NA())</f>
        <v>-5.2237535580745842E-3</v>
      </c>
      <c r="H375" s="42">
        <f>_xll.qlCalendarAdvance(Calendar,$H374,B375,"f",FALSE)</f>
        <v>43077</v>
      </c>
      <c r="I375" s="139">
        <f>_xll.qlInterestRateIndexValueDate(Index1M,$H375)</f>
        <v>43081</v>
      </c>
      <c r="J375" s="144">
        <f>IFERROR(_xll.qlIndexFixing(Index1M,$H375,TRUE,_xll.ohTrigger(RecalcTrigger,Trigger1M)),NA())</f>
        <v>-5.2733248148823502E-3</v>
      </c>
      <c r="K375" s="44">
        <f>IFERROR(_xll.qlIndexFixing(Index3M,H375,TRUE,_xll.ohTrigger(RecalcTrigger,Trigger3M)),NA())</f>
        <v>-3.8740057474555556E-3</v>
      </c>
      <c r="L375" s="44">
        <f>IFERROR(_xll.qlIndexFixing(Index6M,$H375,TRUE,_xll.ohTrigger(RecalcTrigger,Trigger6M)),NA())</f>
        <v>-2.3395139047393426E-3</v>
      </c>
      <c r="M375" s="145">
        <f>IFERROR(_xll.qlIndexFixing(Index1Y,$H375,TRUE,_xll.ohTrigger(RecalcTrigger,Trigger1Y)),NA())</f>
        <v>-4.8507283821729507E-4</v>
      </c>
      <c r="N375" s="144">
        <f>IFERROR(_xll.qlIndexFixing(ONIndex1M,I375,TRUE,_xll.ohTrigger(RecalcTrigger,Trigger1M)),NA())</f>
        <v>-5.260430875537736E-3</v>
      </c>
      <c r="O375" s="44">
        <f>IFERROR(_xll.qlIndexFixing(ONIndex3M,I375,TRUE,_xll.ohTrigger(RecalcTrigger,Trigger3M)),NA())</f>
        <v>-3.8934063752993353E-3</v>
      </c>
      <c r="P375" s="44">
        <f>IFERROR(_xll.qlIndexFixing(ONIndex6M,I375,TRUE,_xll.ohTrigger(RecalcTrigger,Trigger6M)),NA())</f>
        <v>-2.4277047421161768E-3</v>
      </c>
      <c r="Q375" s="145">
        <f>IFERROR(_xll.qlIndexFixing(ONIndex1Y,I375,TRUE,_xll.ohTrigger(RecalcTrigger,Trigger1Y)),NA())</f>
        <v>-1.0076238946421512E-3</v>
      </c>
    </row>
    <row r="376" spans="2:17" x14ac:dyDescent="0.2">
      <c r="B376" s="39" t="s">
        <v>17</v>
      </c>
      <c r="D376" s="42">
        <f>_xll.qlCalendarAdvance(Calendar,$D375,B376,"f",FALSE)</f>
        <v>43080</v>
      </c>
      <c r="E376" s="139">
        <f>_xll.qlInterestRateIndexValueDate(IndexON,D376)</f>
        <v>43080</v>
      </c>
      <c r="F376" s="155">
        <f>IFERROR(_xll.qlIndexFixing(IndexON,D376,TRUE,_xll.ohTrigger(RecalcTrigger,TriggerON)),NA())</f>
        <v>-5.226526394754849E-3</v>
      </c>
      <c r="H376" s="42">
        <f>_xll.qlCalendarAdvance(Calendar,$H375,B376,"f",FALSE)</f>
        <v>43080</v>
      </c>
      <c r="I376" s="139">
        <f>_xll.qlInterestRateIndexValueDate(Index1M,$H376)</f>
        <v>43082</v>
      </c>
      <c r="J376" s="144">
        <f>IFERROR(_xll.qlIndexFixing(Index1M,$H376,TRUE,_xll.ohTrigger(RecalcTrigger,Trigger1M)),NA())</f>
        <v>-5.2753208626343806E-3</v>
      </c>
      <c r="K376" s="44">
        <f>IFERROR(_xll.qlIndexFixing(Index3M,H376,TRUE,_xll.ohTrigger(RecalcTrigger,Trigger3M)),NA())</f>
        <v>-3.8741999696112472E-3</v>
      </c>
      <c r="L376" s="44">
        <f>IFERROR(_xll.qlIndexFixing(Index6M,$H376,TRUE,_xll.ohTrigger(RecalcTrigger,Trigger6M)),NA())</f>
        <v>-2.3393189565885336E-3</v>
      </c>
      <c r="M376" s="145">
        <f>IFERROR(_xll.qlIndexFixing(Index1Y,$H376,TRUE,_xll.ohTrigger(RecalcTrigger,Trigger1Y)),NA())</f>
        <v>-4.8347634645844737E-4</v>
      </c>
      <c r="N376" s="144">
        <f>IFERROR(_xll.qlIndexFixing(ONIndex1M,I376,TRUE,_xll.ohTrigger(RecalcTrigger,Trigger1M)),NA())</f>
        <v>-5.2626208291028931E-3</v>
      </c>
      <c r="O376" s="44">
        <f>IFERROR(_xll.qlIndexFixing(ONIndex3M,I376,TRUE,_xll.ohTrigger(RecalcTrigger,Trigger3M)),NA())</f>
        <v>-3.8955598683765302E-3</v>
      </c>
      <c r="P376" s="44">
        <f>IFERROR(_xll.qlIndexFixing(ONIndex6M,I376,TRUE,_xll.ohTrigger(RecalcTrigger,Trigger6M)),NA())</f>
        <v>-2.4333570244916558E-3</v>
      </c>
      <c r="Q376" s="145">
        <f>IFERROR(_xll.qlIndexFixing(ONIndex1Y,I376,TRUE,_xll.ohTrigger(RecalcTrigger,Trigger1Y)),NA())</f>
        <v>-9.8207795176108448E-4</v>
      </c>
    </row>
    <row r="377" spans="2:17" x14ac:dyDescent="0.2">
      <c r="B377" s="39" t="s">
        <v>17</v>
      </c>
      <c r="D377" s="42">
        <f>_xll.qlCalendarAdvance(Calendar,$D376,B377,"f",FALSE)</f>
        <v>43081</v>
      </c>
      <c r="E377" s="139">
        <f>_xll.qlInterestRateIndexValueDate(IndexON,D377)</f>
        <v>43081</v>
      </c>
      <c r="F377" s="155">
        <f>IFERROR(_xll.qlIndexFixing(IndexON,D377,TRUE,_xll.ohTrigger(RecalcTrigger,TriggerON)),NA())</f>
        <v>-5.227813984469698E-3</v>
      </c>
      <c r="H377" s="42">
        <f>_xll.qlCalendarAdvance(Calendar,$H376,B377,"f",FALSE)</f>
        <v>43081</v>
      </c>
      <c r="I377" s="139">
        <f>_xll.qlInterestRateIndexValueDate(Index1M,$H377)</f>
        <v>43083</v>
      </c>
      <c r="J377" s="144">
        <f>IFERROR(_xll.qlIndexFixing(Index1M,$H377,TRUE,_xll.ohTrigger(RecalcTrigger,Trigger1M)),NA())</f>
        <v>-5.275898998512718E-3</v>
      </c>
      <c r="K377" s="44">
        <f>IFERROR(_xll.qlIndexFixing(Index3M,H377,TRUE,_xll.ohTrigger(RecalcTrigger,Trigger3M)),NA())</f>
        <v>-3.8743729946255634E-3</v>
      </c>
      <c r="L377" s="44">
        <f>IFERROR(_xll.qlIndexFixing(Index6M,$H377,TRUE,_xll.ohTrigger(RecalcTrigger,Trigger6M)),NA())</f>
        <v>-2.3390989951607801E-3</v>
      </c>
      <c r="M377" s="145">
        <f>IFERROR(_xll.qlIndexFixing(Index1Y,$H377,TRUE,_xll.ohTrigger(RecalcTrigger,Trigger1Y)),NA())</f>
        <v>-4.8192205604207503E-4</v>
      </c>
      <c r="N377" s="144">
        <f>IFERROR(_xll.qlIndexFixing(ONIndex1M,I377,TRUE,_xll.ohTrigger(RecalcTrigger,Trigger1M)),NA())</f>
        <v>-5.2649437292284773E-3</v>
      </c>
      <c r="O377" s="44">
        <f>IFERROR(_xll.qlIndexFixing(ONIndex3M,I377,TRUE,_xll.ohTrigger(RecalcTrigger,Trigger3M)),NA())</f>
        <v>-3.8975480776803906E-3</v>
      </c>
      <c r="P377" s="44">
        <f>IFERROR(_xll.qlIndexFixing(ONIndex6M,I377,TRUE,_xll.ohTrigger(RecalcTrigger,Trigger6M)),NA())</f>
        <v>-2.4376577086071549E-3</v>
      </c>
      <c r="Q377" s="145">
        <f>IFERROR(_xll.qlIndexFixing(ONIndex1Y,I377,TRUE,_xll.ohTrigger(RecalcTrigger,Trigger1Y)),NA())</f>
        <v>-9.5883989404299541E-4</v>
      </c>
    </row>
    <row r="378" spans="2:17" x14ac:dyDescent="0.2">
      <c r="B378" s="39" t="s">
        <v>17</v>
      </c>
      <c r="D378" s="42">
        <f>_xll.qlCalendarAdvance(Calendar,$D377,B378,"f",FALSE)</f>
        <v>43082</v>
      </c>
      <c r="E378" s="139">
        <f>_xll.qlInterestRateIndexValueDate(IndexON,D378)</f>
        <v>43082</v>
      </c>
      <c r="F378" s="155">
        <f>IFERROR(_xll.qlIndexFixing(IndexON,D378,TRUE,_xll.ohTrigger(RecalcTrigger,TriggerON)),NA())</f>
        <v>-5.2290646899688653E-3</v>
      </c>
      <c r="H378" s="42">
        <f>_xll.qlCalendarAdvance(Calendar,$H377,B378,"f",FALSE)</f>
        <v>43082</v>
      </c>
      <c r="I378" s="139">
        <f>_xll.qlInterestRateIndexValueDate(Index1M,$H378)</f>
        <v>43084</v>
      </c>
      <c r="J378" s="144">
        <f>IFERROR(_xll.qlIndexFixing(Index1M,$H378,TRUE,_xll.ohTrigger(RecalcTrigger,Trigger1M)),NA())</f>
        <v>-5.2764750717003385E-3</v>
      </c>
      <c r="K378" s="44">
        <f>IFERROR(_xll.qlIndexFixing(Index3M,H378,TRUE,_xll.ohTrigger(RecalcTrigger,Trigger3M)),NA())</f>
        <v>-3.8745254230385662E-3</v>
      </c>
      <c r="L378" s="44">
        <f>IFERROR(_xll.qlIndexFixing(Index6M,$H378,TRUE,_xll.ohTrigger(RecalcTrigger,Trigger6M)),NA())</f>
        <v>-2.338856184729678E-3</v>
      </c>
      <c r="M378" s="145">
        <f>IFERROR(_xll.qlIndexFixing(Index1Y,$H378,TRUE,_xll.ohTrigger(RecalcTrigger,Trigger1Y)),NA())</f>
        <v>-4.8027345662171448E-4</v>
      </c>
      <c r="N378" s="144">
        <f>IFERROR(_xll.qlIndexFixing(ONIndex1M,I378,TRUE,_xll.ohTrigger(RecalcTrigger,Trigger1M)),NA())</f>
        <v>-5.2660562697282032E-3</v>
      </c>
      <c r="O378" s="44">
        <f>IFERROR(_xll.qlIndexFixing(ONIndex3M,I378,TRUE,_xll.ohTrigger(RecalcTrigger,Trigger3M)),NA())</f>
        <v>-3.8983949871029822E-3</v>
      </c>
      <c r="P378" s="44">
        <f>IFERROR(_xll.qlIndexFixing(ONIndex6M,I378,TRUE,_xll.ohTrigger(RecalcTrigger,Trigger6M)),NA())</f>
        <v>-2.4390996283107924E-3</v>
      </c>
      <c r="Q378" s="145">
        <f>IFERROR(_xll.qlIndexFixing(ONIndex1Y,I378,TRUE,_xll.ohTrigger(RecalcTrigger,Trigger1Y)),NA())</f>
        <v>-9.4838528138740941E-4</v>
      </c>
    </row>
    <row r="379" spans="2:17" x14ac:dyDescent="0.2">
      <c r="B379" s="39" t="s">
        <v>17</v>
      </c>
      <c r="D379" s="42">
        <f>_xll.qlCalendarAdvance(Calendar,$D378,B379,"f",FALSE)</f>
        <v>43083</v>
      </c>
      <c r="E379" s="139">
        <f>_xll.qlInterestRateIndexValueDate(IndexON,D379)</f>
        <v>43083</v>
      </c>
      <c r="F379" s="155">
        <f>IFERROR(_xll.qlIndexFixing(IndexON,D379,TRUE,_xll.ohTrigger(RecalcTrigger,TriggerON)),NA())</f>
        <v>-5.2302782933066894E-3</v>
      </c>
      <c r="H379" s="42">
        <f>_xll.qlCalendarAdvance(Calendar,$H378,B379,"f",FALSE)</f>
        <v>43083</v>
      </c>
      <c r="I379" s="139">
        <f>_xll.qlInterestRateIndexValueDate(Index1M,$H379)</f>
        <v>43087</v>
      </c>
      <c r="J379" s="144">
        <f>IFERROR(_xll.qlIndexFixing(Index1M,$H379,TRUE,_xll.ohTrigger(RecalcTrigger,Trigger1M)),NA())</f>
        <v>-5.279569705570788E-3</v>
      </c>
      <c r="K379" s="44">
        <f>IFERROR(_xll.qlIndexFixing(Index3M,H379,TRUE,_xll.ohTrigger(RecalcTrigger,Trigger3M)),NA())</f>
        <v>-3.8751482979429586E-3</v>
      </c>
      <c r="L379" s="44">
        <f>IFERROR(_xll.qlIndexFixing(Index6M,$H379,TRUE,_xll.ohTrigger(RecalcTrigger,Trigger6M)),NA())</f>
        <v>-2.3380125614077089E-3</v>
      </c>
      <c r="M379" s="145">
        <f>IFERROR(_xll.qlIndexFixing(Index1Y,$H379,TRUE,_xll.ohTrigger(RecalcTrigger,Trigger1Y)),NA())</f>
        <v>-4.7608874266650604E-4</v>
      </c>
      <c r="N379" s="144">
        <f>IFERROR(_xll.qlIndexFixing(ONIndex1M,I379,TRUE,_xll.ohTrigger(RecalcTrigger,Trigger1M)),NA())</f>
        <v>-5.2671625544320477E-3</v>
      </c>
      <c r="O379" s="44">
        <f>IFERROR(_xll.qlIndexFixing(ONIndex3M,I379,TRUE,_xll.ohTrigger(RecalcTrigger,Trigger3M)),NA())</f>
        <v>-3.8991758698214696E-3</v>
      </c>
      <c r="P379" s="44">
        <f>IFERROR(_xll.qlIndexFixing(ONIndex6M,I379,TRUE,_xll.ohTrigger(RecalcTrigger,Trigger6M)),NA())</f>
        <v>-2.4401166585308331E-3</v>
      </c>
      <c r="Q379" s="145">
        <f>IFERROR(_xll.qlIndexFixing(ONIndex1Y,I379,TRUE,_xll.ohTrigger(RecalcTrigger,Trigger1Y)),NA())</f>
        <v>-9.3863881735156696E-4</v>
      </c>
    </row>
    <row r="380" spans="2:17" x14ac:dyDescent="0.2">
      <c r="B380" s="39" t="s">
        <v>17</v>
      </c>
      <c r="D380" s="42">
        <f>_xll.qlCalendarAdvance(Calendar,$D379,B380,"f",FALSE)</f>
        <v>43084</v>
      </c>
      <c r="E380" s="139">
        <f>_xll.qlInterestRateIndexValueDate(IndexON,D380)</f>
        <v>43084</v>
      </c>
      <c r="F380" s="155">
        <f>IFERROR(_xll.qlIndexFixing(IndexON,D380,TRUE,_xll.ohTrigger(RecalcTrigger,TriggerON)),NA())</f>
        <v>-5.2325046808210374E-3</v>
      </c>
      <c r="H380" s="42">
        <f>_xll.qlCalendarAdvance(Calendar,$H379,B380,"f",FALSE)</f>
        <v>43084</v>
      </c>
      <c r="I380" s="139">
        <f>_xll.qlInterestRateIndexValueDate(Index1M,$H380)</f>
        <v>43088</v>
      </c>
      <c r="J380" s="144">
        <f>IFERROR(_xll.qlIndexFixing(Index1M,$H380,TRUE,_xll.ohTrigger(RecalcTrigger,Trigger1M)),NA())</f>
        <v>-5.2805889204780992E-3</v>
      </c>
      <c r="K380" s="44">
        <f>IFERROR(_xll.qlIndexFixing(Index3M,H380,TRUE,_xll.ohTrigger(RecalcTrigger,Trigger3M)),NA())</f>
        <v>-3.8749413636409713E-3</v>
      </c>
      <c r="L380" s="44">
        <f>IFERROR(_xll.qlIndexFixing(Index6M,$H380,TRUE,_xll.ohTrigger(RecalcTrigger,Trigger6M)),NA())</f>
        <v>-2.3377003433637631E-3</v>
      </c>
      <c r="M380" s="145">
        <f>IFERROR(_xll.qlIndexFixing(Index1Y,$H380,TRUE,_xll.ohTrigger(RecalcTrigger,Trigger1Y)),NA())</f>
        <v>-4.7471669362839585E-4</v>
      </c>
      <c r="N380" s="144">
        <f>IFERROR(_xll.qlIndexFixing(ONIndex1M,I380,TRUE,_xll.ohTrigger(RecalcTrigger,Trigger1M)),NA())</f>
        <v>-5.2682625897748636E-3</v>
      </c>
      <c r="O380" s="44">
        <f>IFERROR(_xll.qlIndexFixing(ONIndex3M,I380,TRUE,_xll.ohTrigger(RecalcTrigger,Trigger3M)),NA())</f>
        <v>-3.8999321024579814E-3</v>
      </c>
      <c r="P380" s="44">
        <f>IFERROR(_xll.qlIndexFixing(ONIndex6M,I380,TRUE,_xll.ohTrigger(RecalcTrigger,Trigger6M)),NA())</f>
        <v>-2.4407056184916343E-3</v>
      </c>
      <c r="Q380" s="145">
        <f>IFERROR(_xll.qlIndexFixing(ONIndex1Y,I380,TRUE,_xll.ohTrigger(RecalcTrigger,Trigger1Y)),NA())</f>
        <v>-9.2960629857863353E-4</v>
      </c>
    </row>
    <row r="381" spans="2:17" x14ac:dyDescent="0.2">
      <c r="B381" s="39" t="s">
        <v>17</v>
      </c>
      <c r="D381" s="42">
        <f>_xll.qlCalendarAdvance(Calendar,$D380,B381,"f",FALSE)</f>
        <v>43087</v>
      </c>
      <c r="E381" s="139">
        <f>_xll.qlInterestRateIndexValueDate(IndexON,D381)</f>
        <v>43087</v>
      </c>
      <c r="F381" s="155">
        <f>IFERROR(_xll.qlIndexFixing(IndexON,D381,TRUE,_xll.ohTrigger(RecalcTrigger,TriggerON)),NA())</f>
        <v>-5.234757323493433E-3</v>
      </c>
      <c r="H381" s="42">
        <f>_xll.qlCalendarAdvance(Calendar,$H380,B381,"f",FALSE)</f>
        <v>43087</v>
      </c>
      <c r="I381" s="139">
        <f>_xll.qlInterestRateIndexValueDate(Index1M,$H381)</f>
        <v>43089</v>
      </c>
      <c r="J381" s="144">
        <f>IFERROR(_xll.qlIndexFixing(Index1M,$H381,TRUE,_xll.ohTrigger(RecalcTrigger,Trigger1M)),NA())</f>
        <v>-5.2824986197781828E-3</v>
      </c>
      <c r="K381" s="44">
        <f>IFERROR(_xll.qlIndexFixing(Index3M,H381,TRUE,_xll.ohTrigger(RecalcTrigger,Trigger3M)),NA())</f>
        <v>-3.8749999993297202E-3</v>
      </c>
      <c r="L381" s="44">
        <f>IFERROR(_xll.qlIndexFixing(Index6M,$H381,TRUE,_xll.ohTrigger(RecalcTrigger,Trigger6M)),NA())</f>
        <v>-2.3373763569289399E-3</v>
      </c>
      <c r="M381" s="145">
        <f>IFERROR(_xll.qlIndexFixing(Index1Y,$H381,TRUE,_xll.ohTrigger(RecalcTrigger,Trigger1Y)),NA())</f>
        <v>-4.7337522661563609E-4</v>
      </c>
      <c r="N381" s="144">
        <f>IFERROR(_xll.qlIndexFixing(ONIndex1M,I381,TRUE,_xll.ohTrigger(RecalcTrigger,Trigger1M)),NA())</f>
        <v>-5.2713646632289723E-3</v>
      </c>
      <c r="O381" s="44">
        <f>IFERROR(_xll.qlIndexFixing(ONIndex3M,I381,TRUE,_xll.ohTrigger(RecalcTrigger,Trigger3M)),NA())</f>
        <v>-3.9020156130700201E-3</v>
      </c>
      <c r="P381" s="44">
        <f>IFERROR(_xll.qlIndexFixing(ONIndex6M,I381,TRUE,_xll.ohTrigger(RecalcTrigger,Trigger6M)),NA())</f>
        <v>-2.4393984219885922E-3</v>
      </c>
      <c r="Q381" s="145">
        <f>IFERROR(_xll.qlIndexFixing(ONIndex1Y,I381,TRUE,_xll.ohTrigger(RecalcTrigger,Trigger1Y)),NA())</f>
        <v>-9.0758293908255183E-4</v>
      </c>
    </row>
    <row r="382" spans="2:17" x14ac:dyDescent="0.2">
      <c r="B382" s="39" t="s">
        <v>17</v>
      </c>
      <c r="D382" s="42">
        <f>_xll.qlCalendarAdvance(Calendar,$D381,B382,"f",FALSE)</f>
        <v>43088</v>
      </c>
      <c r="E382" s="139">
        <f>_xll.qlInterestRateIndexValueDate(IndexON,D382)</f>
        <v>43088</v>
      </c>
      <c r="F382" s="155">
        <f>IFERROR(_xll.qlIndexFixing(IndexON,D382,TRUE,_xll.ohTrigger(RecalcTrigger,TriggerON)),NA())</f>
        <v>-5.2357821449211528E-3</v>
      </c>
      <c r="H382" s="42">
        <f>_xll.qlCalendarAdvance(Calendar,$H381,B382,"f",FALSE)</f>
        <v>43088</v>
      </c>
      <c r="I382" s="139">
        <f>_xll.qlInterestRateIndexValueDate(Index1M,$H382)</f>
        <v>43090</v>
      </c>
      <c r="J382" s="144">
        <f>IFERROR(_xll.qlIndexFixing(Index1M,$H382,TRUE,_xll.ohTrigger(RecalcTrigger,Trigger1M)),NA())</f>
        <v>-5.2830551682382654E-3</v>
      </c>
      <c r="K382" s="44">
        <f>IFERROR(_xll.qlIndexFixing(Index3M,H382,TRUE,_xll.ohTrigger(RecalcTrigger,Trigger3M)),NA())</f>
        <v>-3.8750416787363129E-3</v>
      </c>
      <c r="L382" s="44">
        <f>IFERROR(_xll.qlIndexFixing(Index6M,$H382,TRUE,_xll.ohTrigger(RecalcTrigger,Trigger6M)),NA())</f>
        <v>-2.3370428700730072E-3</v>
      </c>
      <c r="M382" s="145">
        <f>IFERROR(_xll.qlIndexFixing(Index1Y,$H382,TRUE,_xll.ohTrigger(RecalcTrigger,Trigger1Y)),NA())</f>
        <v>-4.7206234848635613E-4</v>
      </c>
      <c r="N382" s="144">
        <f>IFERROR(_xll.qlIndexFixing(ONIndex1M,I382,TRUE,_xll.ohTrigger(RecalcTrigger,Trigger1M)),NA())</f>
        <v>-5.2747319387513869E-3</v>
      </c>
      <c r="O382" s="44">
        <f>IFERROR(_xll.qlIndexFixing(ONIndex3M,I382,TRUE,_xll.ohTrigger(RecalcTrigger,Trigger3M)),NA())</f>
        <v>-3.9041668731920609E-3</v>
      </c>
      <c r="P382" s="44">
        <f>IFERROR(_xll.qlIndexFixing(ONIndex6M,I382,TRUE,_xll.ohTrigger(RecalcTrigger,Trigger6M)),NA())</f>
        <v>-2.4350718022381201E-3</v>
      </c>
      <c r="Q382" s="145">
        <f>IFERROR(_xll.qlIndexFixing(ONIndex1Y,I382,TRUE,_xll.ohTrigger(RecalcTrigger,Trigger1Y)),NA())</f>
        <v>-8.9072865923078837E-4</v>
      </c>
    </row>
    <row r="383" spans="2:17" x14ac:dyDescent="0.2">
      <c r="B383" s="39" t="s">
        <v>17</v>
      </c>
      <c r="D383" s="42">
        <f>_xll.qlCalendarAdvance(Calendar,$D382,B383,"f",FALSE)</f>
        <v>43089</v>
      </c>
      <c r="E383" s="139">
        <f>_xll.qlInterestRateIndexValueDate(IndexON,D383)</f>
        <v>43089</v>
      </c>
      <c r="F383" s="155">
        <f>IFERROR(_xll.qlIndexFixing(IndexON,D383,TRUE,_xll.ohTrigger(RecalcTrigger,TriggerON)),NA())</f>
        <v>-5.2367685557141996E-3</v>
      </c>
      <c r="H383" s="42">
        <f>_xll.qlCalendarAdvance(Calendar,$H382,B383,"f",FALSE)</f>
        <v>43089</v>
      </c>
      <c r="I383" s="139">
        <f>_xll.qlInterestRateIndexValueDate(Index1M,$H383)</f>
        <v>43091</v>
      </c>
      <c r="J383" s="144">
        <f>IFERROR(_xll.qlIndexFixing(Index1M,$H383,TRUE,_xll.ohTrigger(RecalcTrigger,Trigger1M)),NA())</f>
        <v>-5.2836096688637212E-3</v>
      </c>
      <c r="K383" s="44">
        <f>IFERROR(_xll.qlIndexFixing(Index3M,H383,TRUE,_xll.ohTrigger(RecalcTrigger,Trigger3M)),NA())</f>
        <v>-3.875066676456651E-3</v>
      </c>
      <c r="L383" s="44">
        <f>IFERROR(_xll.qlIndexFixing(Index6M,$H383,TRUE,_xll.ohTrigger(RecalcTrigger,Trigger6M)),NA())</f>
        <v>-2.3367021680514672E-3</v>
      </c>
      <c r="M383" s="145">
        <f>IFERROR(_xll.qlIndexFixing(Index1Y,$H383,TRUE,_xll.ohTrigger(RecalcTrigger,Trigger1Y)),NA())</f>
        <v>-4.707207849341442E-4</v>
      </c>
      <c r="N383" s="144">
        <f>IFERROR(_xll.qlIndexFixing(ONIndex1M,I383,TRUE,_xll.ohTrigger(RecalcTrigger,Trigger1M)),NA())</f>
        <v>-5.2757884148579848E-3</v>
      </c>
      <c r="O383" s="44">
        <f>IFERROR(_xll.qlIndexFixing(ONIndex3M,I383,TRUE,_xll.ohTrigger(RecalcTrigger,Trigger3M)),NA())</f>
        <v>-3.9048216752046727E-3</v>
      </c>
      <c r="P383" s="44">
        <f>IFERROR(_xll.qlIndexFixing(ONIndex6M,I383,TRUE,_xll.ohTrigger(RecalcTrigger,Trigger6M)),NA())</f>
        <v>-2.4325752191778349E-3</v>
      </c>
      <c r="Q383" s="145">
        <f>IFERROR(_xll.qlIndexFixing(ONIndex1Y,I383,TRUE,_xll.ohTrigger(RecalcTrigger,Trigger1Y)),NA())</f>
        <v>-8.8685606810301465E-4</v>
      </c>
    </row>
    <row r="384" spans="2:17" x14ac:dyDescent="0.2">
      <c r="B384" s="39" t="s">
        <v>17</v>
      </c>
      <c r="D384" s="42">
        <f>_xll.qlCalendarAdvance(Calendar,$D383,B384,"f",FALSE)</f>
        <v>43090</v>
      </c>
      <c r="E384" s="139">
        <f>_xll.qlInterestRateIndexValueDate(IndexON,D384)</f>
        <v>43090</v>
      </c>
      <c r="F384" s="155">
        <f>IFERROR(_xll.qlIndexFixing(IndexON,D384,TRUE,_xll.ohTrigger(RecalcTrigger,TriggerON)),NA())</f>
        <v>-5.237716337846976E-3</v>
      </c>
      <c r="H384" s="42">
        <f>_xll.qlCalendarAdvance(Calendar,$H383,B384,"f",FALSE)</f>
        <v>43090</v>
      </c>
      <c r="I384" s="139">
        <f>_xll.qlInterestRateIndexValueDate(Index1M,$H384)</f>
        <v>43096</v>
      </c>
      <c r="J384" s="144">
        <f>IFERROR(_xll.qlIndexFixing(Index1M,$H384,TRUE,_xll.ohTrigger(RecalcTrigger,Trigger1M)),NA())</f>
        <v>-5.2893754985391698E-3</v>
      </c>
      <c r="K384" s="44">
        <f>IFERROR(_xll.qlIndexFixing(Index3M,H384,TRUE,_xll.ohTrigger(RecalcTrigger,Trigger3M)),NA())</f>
        <v>-3.874948649811305E-3</v>
      </c>
      <c r="L384" s="44">
        <f>IFERROR(_xll.qlIndexFixing(Index6M,$H384,TRUE,_xll.ohTrigger(RecalcTrigger,Trigger6M)),NA())</f>
        <v>-2.3349716241685479E-3</v>
      </c>
      <c r="M384" s="145">
        <f>IFERROR(_xll.qlIndexFixing(Index1Y,$H384,TRUE,_xll.ohTrigger(RecalcTrigger,Trigger1Y)),NA())</f>
        <v>-4.6467179334971188E-4</v>
      </c>
      <c r="N384" s="144">
        <f>IFERROR(_xll.qlIndexFixing(ONIndex1M,I384,TRUE,_xll.ohTrigger(RecalcTrigger,Trigger1M)),NA())</f>
        <v>-5.2782825606778605E-3</v>
      </c>
      <c r="O384" s="44">
        <f>IFERROR(_xll.qlIndexFixing(ONIndex3M,I384,TRUE,_xll.ohTrigger(RecalcTrigger,Trigger3M)),NA())</f>
        <v>-3.1053488715759858E-3</v>
      </c>
      <c r="P384" s="44">
        <f>IFERROR(_xll.qlIndexFixing(ONIndex6M,I384,TRUE,_xll.ohTrigger(RecalcTrigger,Trigger6M)),NA())</f>
        <v>-1.6230442282461066E-3</v>
      </c>
      <c r="Q384" s="145">
        <f>IFERROR(_xll.qlIndexFixing(ONIndex1Y,I384,TRUE,_xll.ohTrigger(RecalcTrigger,Trigger1Y)),NA())</f>
        <v>-8.8099469189861779E-4</v>
      </c>
    </row>
    <row r="385" spans="2:17" x14ac:dyDescent="0.2">
      <c r="B385" s="39" t="s">
        <v>17</v>
      </c>
      <c r="D385" s="42">
        <f>_xll.qlCalendarAdvance(Calendar,$D384,B385,"f",FALSE)</f>
        <v>43091</v>
      </c>
      <c r="E385" s="139">
        <f>_xll.qlInterestRateIndexValueDate(IndexON,D385)</f>
        <v>43091</v>
      </c>
      <c r="F385" s="155">
        <f>IFERROR(_xll.qlIndexFixing(IndexON,D385,TRUE,_xll.ohTrigger(RecalcTrigger,TriggerON)),NA())</f>
        <v>-5.2401336737464277E-3</v>
      </c>
      <c r="H385" s="42">
        <f>_xll.qlCalendarAdvance(Calendar,$H384,B385,"f",FALSE)</f>
        <v>43091</v>
      </c>
      <c r="I385" s="139">
        <f>_xll.qlInterestRateIndexValueDate(Index1M,$H385)</f>
        <v>43097</v>
      </c>
      <c r="J385" s="144">
        <f>IFERROR(_xll.qlIndexFixing(Index1M,$H385,TRUE,_xll.ohTrigger(RecalcTrigger,Trigger1M)),NA())</f>
        <v>-5.2899106177288491E-3</v>
      </c>
      <c r="K385" s="44">
        <f>IFERROR(_xll.qlIndexFixing(Index3M,H385,TRUE,_xll.ohTrigger(RecalcTrigger,Trigger3M)),NA())</f>
        <v>-3.8748779069295303E-3</v>
      </c>
      <c r="L385" s="44">
        <f>IFERROR(_xll.qlIndexFixing(Index6M,$H385,TRUE,_xll.ohTrigger(RecalcTrigger,Trigger6M)),NA())</f>
        <v>-2.3346365893497588E-3</v>
      </c>
      <c r="M385" s="145">
        <f>IFERROR(_xll.qlIndexFixing(Index1Y,$H385,TRUE,_xll.ohTrigger(RecalcTrigger,Trigger1Y)),NA())</f>
        <v>-4.6350187146814814E-4</v>
      </c>
      <c r="N385" s="144">
        <f>IFERROR(_xll.qlIndexFixing(ONIndex1M,I385,TRUE,_xll.ohTrigger(RecalcTrigger,Trigger1M)),NA())</f>
        <v>-5.2809779850315763E-3</v>
      </c>
      <c r="O385" s="44">
        <f>IFERROR(_xll.qlIndexFixing(ONIndex3M,I385,TRUE,_xll.ohTrigger(RecalcTrigger,Trigger3M)),NA())</f>
        <v>-3.9078735722597457E-3</v>
      </c>
      <c r="P385" s="44">
        <f>IFERROR(_xll.qlIndexFixing(ONIndex6M,I385,TRUE,_xll.ohTrigger(RecalcTrigger,Trigger6M)),NA())</f>
        <v>-2.4132259896791908E-3</v>
      </c>
      <c r="Q385" s="145">
        <f>IFERROR(_xll.qlIndexFixing(ONIndex1Y,I385,TRUE,_xll.ohTrigger(RecalcTrigger,Trigger1Y)),NA())</f>
        <v>-8.7901384091537693E-4</v>
      </c>
    </row>
    <row r="386" spans="2:17" x14ac:dyDescent="0.2">
      <c r="B386" s="39" t="s">
        <v>17</v>
      </c>
      <c r="D386" s="42">
        <f>_xll.qlCalendarAdvance(Calendar,$D385,B386,"f",FALSE)</f>
        <v>43096</v>
      </c>
      <c r="E386" s="139">
        <f>_xll.qlInterestRateIndexValueDate(IndexON,D386)</f>
        <v>43096</v>
      </c>
      <c r="F386" s="155">
        <f>IFERROR(_xll.qlIndexFixing(IndexON,D386,TRUE,_xll.ohTrigger(RecalcTrigger,TriggerON)),NA())</f>
        <v>-5.2425796162669513E-3</v>
      </c>
      <c r="H386" s="42">
        <f>_xll.qlCalendarAdvance(Calendar,$H385,B386,"f",FALSE)</f>
        <v>43096</v>
      </c>
      <c r="I386" s="139">
        <f>_xll.qlInterestRateIndexValueDate(Index1M,$H386)</f>
        <v>43098</v>
      </c>
      <c r="J386" s="144">
        <f>IFERROR(_xll.qlIndexFixing(Index1M,$H386,TRUE,_xll.ohTrigger(RecalcTrigger,Trigger1M)),NA())</f>
        <v>-5.2912853758815071E-3</v>
      </c>
      <c r="K386" s="44">
        <f>IFERROR(_xll.qlIndexFixing(Index3M,H386,TRUE,_xll.ohTrigger(RecalcTrigger,Trigger3M)),NA())</f>
        <v>-3.8747919478545612E-3</v>
      </c>
      <c r="L386" s="44">
        <f>IFERROR(_xll.qlIndexFixing(Index6M,$H386,TRUE,_xll.ohTrigger(RecalcTrigger,Trigger6M)),NA())</f>
        <v>-2.3343108200782003E-3</v>
      </c>
      <c r="M386" s="145">
        <f>IFERROR(_xll.qlIndexFixing(Index1Y,$H386,TRUE,_xll.ohTrigger(RecalcTrigger,Trigger1Y)),NA())</f>
        <v>-4.6235618949191459E-4</v>
      </c>
      <c r="N386" s="144">
        <f>IFERROR(_xll.qlIndexFixing(ONIndex1M,I386,TRUE,_xll.ohTrigger(RecalcTrigger,Trigger1M)),NA())</f>
        <v>-5.2819973834372647E-3</v>
      </c>
      <c r="O386" s="44">
        <f>IFERROR(_xll.qlIndexFixing(ONIndex3M,I386,TRUE,_xll.ohTrigger(RecalcTrigger,Trigger3M)),NA())</f>
        <v>-3.9084391123944684E-3</v>
      </c>
      <c r="P386" s="44">
        <f>IFERROR(_xll.qlIndexFixing(ONIndex6M,I386,TRUE,_xll.ohTrigger(RecalcTrigger,Trigger6M)),NA())</f>
        <v>-2.4079606177407342E-3</v>
      </c>
      <c r="Q386" s="145">
        <f>IFERROR(_xll.qlIndexFixing(ONIndex1Y,I386,TRUE,_xll.ohTrigger(RecalcTrigger,Trigger1Y)),NA())</f>
        <v>-8.7979011855754408E-4</v>
      </c>
    </row>
    <row r="387" spans="2:17" x14ac:dyDescent="0.2">
      <c r="B387" s="39" t="s">
        <v>17</v>
      </c>
      <c r="D387" s="42">
        <f>_xll.qlCalendarAdvance(Calendar,$D386,B387,"f",FALSE)</f>
        <v>43097</v>
      </c>
      <c r="E387" s="139">
        <f>_xll.qlInterestRateIndexValueDate(IndexON,D387)</f>
        <v>43097</v>
      </c>
      <c r="F387" s="155">
        <f>IFERROR(_xll.qlIndexFixing(IndexON,D387,TRUE,_xll.ohTrigger(RecalcTrigger,TriggerON)),NA())</f>
        <v>-5.2432508915822851E-3</v>
      </c>
      <c r="H387" s="42">
        <f>_xll.qlCalendarAdvance(Calendar,$H386,B387,"f",FALSE)</f>
        <v>43097</v>
      </c>
      <c r="I387" s="139">
        <f>_xll.qlInterestRateIndexValueDate(Index1M,$H387)</f>
        <v>43102</v>
      </c>
      <c r="J387" s="144">
        <f>IFERROR(_xll.qlIndexFixing(Index1M,$H387,TRUE,_xll.ohTrigger(RecalcTrigger,Trigger1M)),NA())</f>
        <v>-5.2942147957023601E-3</v>
      </c>
      <c r="K387" s="44">
        <f>IFERROR(_xll.qlIndexFixing(Index3M,H387,TRUE,_xll.ohTrigger(RecalcTrigger,Trigger3M)),NA())</f>
        <v>-3.9096449283470506E-3</v>
      </c>
      <c r="L387" s="44">
        <f>IFERROR(_xll.qlIndexFixing(Index6M,$H387,TRUE,_xll.ohTrigger(RecalcTrigger,Trigger6M)),NA())</f>
        <v>-2.3506425407614196E-3</v>
      </c>
      <c r="M387" s="145">
        <f>IFERROR(_xll.qlIndexFixing(Index1Y,$H387,TRUE,_xll.ohTrigger(RecalcTrigger,Trigger1Y)),NA())</f>
        <v>-4.5779017360311796E-4</v>
      </c>
      <c r="N387" s="144">
        <f>IFERROR(_xll.qlIndexFixing(ONIndex1M,I387,TRUE,_xll.ohTrigger(RecalcTrigger,Trigger1M)),NA())</f>
        <v>-5.2830106253676234E-3</v>
      </c>
      <c r="O387" s="44">
        <f>IFERROR(_xll.qlIndexFixing(ONIndex3M,I387,TRUE,_xll.ohTrigger(RecalcTrigger,Trigger3M)),NA())</f>
        <v>-3.9089895673560804E-3</v>
      </c>
      <c r="P387" s="44">
        <f>IFERROR(_xll.qlIndexFixing(ONIndex6M,I387,TRUE,_xll.ohTrigger(RecalcTrigger,Trigger6M)),NA())</f>
        <v>-2.4022226492004251E-3</v>
      </c>
      <c r="Q387" s="145">
        <f>IFERROR(_xll.qlIndexFixing(ONIndex1Y,I387,TRUE,_xll.ohTrigger(RecalcTrigger,Trigger1Y)),NA())</f>
        <v>-8.8136149602568992E-4</v>
      </c>
    </row>
    <row r="388" spans="2:17" x14ac:dyDescent="0.2">
      <c r="B388" s="39" t="s">
        <v>17</v>
      </c>
      <c r="D388" s="42">
        <f>_xll.qlCalendarAdvance(Calendar,$D387,B388,"f",FALSE)</f>
        <v>43098</v>
      </c>
      <c r="E388" s="139">
        <f>_xll.qlInterestRateIndexValueDate(IndexON,D388)</f>
        <v>43098</v>
      </c>
      <c r="F388" s="155">
        <f>IFERROR(_xll.qlIndexFixing(IndexON,D388,TRUE,_xll.ohTrigger(RecalcTrigger,TriggerON)),NA())</f>
        <v>-4.443651332557419E-3</v>
      </c>
      <c r="H388" s="42">
        <f>_xll.qlCalendarAdvance(Calendar,$H387,B388,"f",FALSE)</f>
        <v>43098</v>
      </c>
      <c r="I388" s="139">
        <f>_xll.qlInterestRateIndexValueDate(Index1M,$H388)</f>
        <v>43103</v>
      </c>
      <c r="J388" s="144">
        <f>IFERROR(_xll.qlIndexFixing(Index1M,$H388,TRUE,_xll.ohTrigger(RecalcTrigger,Trigger1M)),NA())</f>
        <v>-5.2959537728305217E-3</v>
      </c>
      <c r="K388" s="44">
        <f>IFERROR(_xll.qlIndexFixing(Index3M,H388,TRUE,_xll.ohTrigger(RecalcTrigger,Trigger3M)),NA())</f>
        <v>-3.9097070507505549E-3</v>
      </c>
      <c r="L388" s="44">
        <f>IFERROR(_xll.qlIndexFixing(Index6M,$H388,TRUE,_xll.ohTrigger(RecalcTrigger,Trigger6M)),NA())</f>
        <v>-2.3504032479449185E-3</v>
      </c>
      <c r="M388" s="145">
        <f>IFERROR(_xll.qlIndexFixing(Index1Y,$H388,TRUE,_xll.ohTrigger(RecalcTrigger,Trigger1Y)),NA())</f>
        <v>-4.5666021962768963E-4</v>
      </c>
      <c r="N388" s="144">
        <f>IFERROR(_xll.qlIndexFixing(ONIndex1M,I388,TRUE,_xll.ohTrigger(RecalcTrigger,Trigger1M)),NA())</f>
        <v>-5.2849390340004021E-3</v>
      </c>
      <c r="O388" s="44">
        <f>IFERROR(_xll.qlIndexFixing(ONIndex3M,I388,TRUE,_xll.ohTrigger(RecalcTrigger,Trigger3M)),NA())</f>
        <v>-3.9099974273781868E-3</v>
      </c>
      <c r="P388" s="44">
        <f>IFERROR(_xll.qlIndexFixing(ONIndex6M,I388,TRUE,_xll.ohTrigger(RecalcTrigger,Trigger6M)),NA())</f>
        <v>-2.390051680873917E-3</v>
      </c>
      <c r="Q388" s="145">
        <f>IFERROR(_xll.qlIndexFixing(ONIndex1Y,I388,TRUE,_xll.ohTrigger(RecalcTrigger,Trigger1Y)),NA())</f>
        <v>-8.8547862066690186E-4</v>
      </c>
    </row>
    <row r="389" spans="2:17" x14ac:dyDescent="0.2">
      <c r="B389" s="39" t="s">
        <v>17</v>
      </c>
      <c r="D389" s="42">
        <f>_xll.qlCalendarAdvance(Calendar,$D388,B389,"f",FALSE)</f>
        <v>43102</v>
      </c>
      <c r="E389" s="139">
        <f>_xll.qlInterestRateIndexValueDate(IndexON,D389)</f>
        <v>43102</v>
      </c>
      <c r="F389" s="155">
        <f>IFERROR(_xll.qlIndexFixing(IndexON,D389,TRUE,_xll.ohTrigger(RecalcTrigger,TriggerON)),NA())</f>
        <v>-5.2459973083962552E-3</v>
      </c>
      <c r="H389" s="42">
        <f>_xll.qlCalendarAdvance(Calendar,$H388,B389,"f",FALSE)</f>
        <v>43102</v>
      </c>
      <c r="I389" s="139">
        <f>_xll.qlInterestRateIndexValueDate(Index1M,$H389)</f>
        <v>43104</v>
      </c>
      <c r="J389" s="144">
        <f>IFERROR(_xll.qlIndexFixing(Index1M,$H389,TRUE,_xll.ohTrigger(RecalcTrigger,Trigger1M)),NA())</f>
        <v>-5.2964676209092676E-3</v>
      </c>
      <c r="K389" s="44">
        <f>IFERROR(_xll.qlIndexFixing(Index3M,H389,TRUE,_xll.ohTrigger(RecalcTrigger,Trigger3M)),NA())</f>
        <v>-3.9095343921489167E-3</v>
      </c>
      <c r="L389" s="44">
        <f>IFERROR(_xll.qlIndexFixing(Index6M,$H389,TRUE,_xll.ohTrigger(RecalcTrigger,Trigger6M)),NA())</f>
        <v>-2.3501882205748652E-3</v>
      </c>
      <c r="M389" s="145">
        <f>IFERROR(_xll.qlIndexFixing(Index1Y,$H389,TRUE,_xll.ohTrigger(RecalcTrigger,Trigger1Y)),NA())</f>
        <v>-4.5552925318226301E-4</v>
      </c>
      <c r="N389" s="144">
        <f>IFERROR(_xll.qlIndexFixing(ONIndex1M,I389,TRUE,_xll.ohTrigger(RecalcTrigger,Trigger1M)),NA())</f>
        <v>-5.2870021612694273E-3</v>
      </c>
      <c r="O389" s="44">
        <f>IFERROR(_xll.qlIndexFixing(ONIndex3M,I389,TRUE,_xll.ohTrigger(RecalcTrigger,Trigger3M)),NA())</f>
        <v>-3.9110393433849922E-3</v>
      </c>
      <c r="P389" s="44">
        <f>IFERROR(_xll.qlIndexFixing(ONIndex6M,I389,TRUE,_xll.ohTrigger(RecalcTrigger,Trigger6M)),NA())</f>
        <v>-2.3782425323082279E-3</v>
      </c>
      <c r="Q389" s="145">
        <f>IFERROR(_xll.qlIndexFixing(ONIndex1Y,I389,TRUE,_xll.ohTrigger(RecalcTrigger,Trigger1Y)),NA())</f>
        <v>-8.8869173032524174E-4</v>
      </c>
    </row>
    <row r="390" spans="2:17" x14ac:dyDescent="0.2">
      <c r="B390" s="39" t="s">
        <v>17</v>
      </c>
      <c r="D390" s="42">
        <f>_xll.qlCalendarAdvance(Calendar,$D389,B390,"f",FALSE)</f>
        <v>43103</v>
      </c>
      <c r="E390" s="139">
        <f>_xll.qlInterestRateIndexValueDate(IndexON,D390)</f>
        <v>43103</v>
      </c>
      <c r="F390" s="155">
        <f>IFERROR(_xll.qlIndexFixing(IndexON,D390,TRUE,_xll.ohTrigger(RecalcTrigger,TriggerON)),NA())</f>
        <v>-5.2464230732196526E-3</v>
      </c>
      <c r="H390" s="42">
        <f>_xll.qlCalendarAdvance(Calendar,$H389,B390,"f",FALSE)</f>
        <v>43103</v>
      </c>
      <c r="I390" s="139">
        <f>_xll.qlInterestRateIndexValueDate(Index1M,$H390)</f>
        <v>43105</v>
      </c>
      <c r="J390" s="144">
        <f>IFERROR(_xll.qlIndexFixing(Index1M,$H390,TRUE,_xll.ohTrigger(RecalcTrigger,Trigger1M)),NA())</f>
        <v>-5.296979450870383E-3</v>
      </c>
      <c r="K390" s="44">
        <f>IFERROR(_xll.qlIndexFixing(Index3M,H390,TRUE,_xll.ohTrigger(RecalcTrigger,Trigger3M)),NA())</f>
        <v>-3.9093480651613E-3</v>
      </c>
      <c r="L390" s="44">
        <f>IFERROR(_xll.qlIndexFixing(Index6M,$H390,TRUE,_xll.ohTrigger(RecalcTrigger,Trigger6M)),NA())</f>
        <v>-2.3500000000004902E-3</v>
      </c>
      <c r="M390" s="145">
        <f>IFERROR(_xll.qlIndexFixing(Index1Y,$H390,TRUE,_xll.ohTrigger(RecalcTrigger,Trigger1Y)),NA())</f>
        <v>-4.5446647150279476E-4</v>
      </c>
      <c r="N390" s="144">
        <f>IFERROR(_xll.qlIndexFixing(ONIndex1M,I390,TRUE,_xll.ohTrigger(RecalcTrigger,Trigger1M)),NA())</f>
        <v>-5.2879847203834984E-3</v>
      </c>
      <c r="O390" s="44">
        <f>IFERROR(_xll.qlIndexFixing(ONIndex3M,I390,TRUE,_xll.ohTrigger(RecalcTrigger,Trigger3M)),NA())</f>
        <v>-3.911513478955797E-3</v>
      </c>
      <c r="P390" s="44">
        <f>IFERROR(_xll.qlIndexFixing(ONIndex6M,I390,TRUE,_xll.ohTrigger(RecalcTrigger,Trigger6M)),NA())</f>
        <v>-2.3725484331160729E-3</v>
      </c>
      <c r="Q390" s="145">
        <f>IFERROR(_xll.qlIndexFixing(ONIndex1Y,I390,TRUE,_xll.ohTrigger(RecalcTrigger,Trigger1Y)),NA())</f>
        <v>-8.8974302477673461E-4</v>
      </c>
    </row>
    <row r="391" spans="2:17" x14ac:dyDescent="0.2">
      <c r="B391" s="39" t="s">
        <v>17</v>
      </c>
      <c r="D391" s="42">
        <f>_xll.qlCalendarAdvance(Calendar,$D390,B391,"f",FALSE)</f>
        <v>43104</v>
      </c>
      <c r="E391" s="139">
        <f>_xll.qlInterestRateIndexValueDate(IndexON,D391)</f>
        <v>43104</v>
      </c>
      <c r="F391" s="155">
        <f>IFERROR(_xll.qlIndexFixing(IndexON,D391,TRUE,_xll.ohTrigger(RecalcTrigger,TriggerON)),NA())</f>
        <v>-5.2468071564648611E-3</v>
      </c>
      <c r="H391" s="42">
        <f>_xll.qlCalendarAdvance(Calendar,$H390,B391,"f",FALSE)</f>
        <v>43104</v>
      </c>
      <c r="I391" s="139">
        <f>_xll.qlInterestRateIndexValueDate(Index1M,$H391)</f>
        <v>43108</v>
      </c>
      <c r="J391" s="144">
        <f>IFERROR(_xll.qlIndexFixing(Index1M,$H391,TRUE,_xll.ohTrigger(RecalcTrigger,Trigger1M)),NA())</f>
        <v>-5.2996897360756802E-3</v>
      </c>
      <c r="K391" s="44">
        <f>IFERROR(_xll.qlIndexFixing(Index3M,H391,TRUE,_xll.ohTrigger(RecalcTrigger,Trigger3M)),NA())</f>
        <v>-3.9084568869727611E-3</v>
      </c>
      <c r="L391" s="44">
        <f>IFERROR(_xll.qlIndexFixing(Index6M,$H391,TRUE,_xll.ohTrigger(RecalcTrigger,Trigger6M)),NA())</f>
        <v>-2.3496733808735528E-3</v>
      </c>
      <c r="M391" s="145">
        <f>IFERROR(_xll.qlIndexFixing(Index1Y,$H391,TRUE,_xll.ohTrigger(RecalcTrigger,Trigger1Y)),NA())</f>
        <v>-4.5096429694152127E-4</v>
      </c>
      <c r="N391" s="144">
        <f>IFERROR(_xll.qlIndexFixing(ONIndex1M,I391,TRUE,_xll.ohTrigger(RecalcTrigger,Trigger1M)),NA())</f>
        <v>-5.2889611629902689E-3</v>
      </c>
      <c r="O391" s="44">
        <f>IFERROR(_xll.qlIndexFixing(ONIndex3M,I391,TRUE,_xll.ohTrigger(RecalcTrigger,Trigger3M)),NA())</f>
        <v>-3.911972171999345E-3</v>
      </c>
      <c r="P391" s="44">
        <f>IFERROR(_xll.qlIndexFixing(ONIndex6M,I391,TRUE,_xll.ohTrigger(RecalcTrigger,Trigger6M)),NA())</f>
        <v>-2.3669872177878304E-3</v>
      </c>
      <c r="Q391" s="145">
        <f>IFERROR(_xll.qlIndexFixing(ONIndex1Y,I391,TRUE,_xll.ohTrigger(RecalcTrigger,Trigger1Y)),NA())</f>
        <v>-8.9045817283750495E-4</v>
      </c>
    </row>
    <row r="392" spans="2:17" x14ac:dyDescent="0.2">
      <c r="B392" s="39" t="s">
        <v>17</v>
      </c>
      <c r="D392" s="42">
        <f>_xll.qlCalendarAdvance(Calendar,$D391,B392,"f",FALSE)</f>
        <v>43105</v>
      </c>
      <c r="E392" s="139">
        <f>_xll.qlInterestRateIndexValueDate(IndexON,D392)</f>
        <v>43105</v>
      </c>
      <c r="F392" s="155">
        <f>IFERROR(_xll.qlIndexFixing(IndexON,D392,TRUE,_xll.ohTrigger(RecalcTrigger,TriggerON)),NA())</f>
        <v>-5.2474207174135756E-3</v>
      </c>
      <c r="H392" s="42">
        <f>_xll.qlCalendarAdvance(Calendar,$H391,B392,"f",FALSE)</f>
        <v>43105</v>
      </c>
      <c r="I392" s="139">
        <f>_xll.qlInterestRateIndexValueDate(Index1M,$H392)</f>
        <v>43109</v>
      </c>
      <c r="J392" s="144">
        <f>IFERROR(_xll.qlIndexFixing(Index1M,$H392,TRUE,_xll.ohTrigger(RecalcTrigger,Trigger1M)),NA())</f>
        <v>-5.3005811132000513E-3</v>
      </c>
      <c r="K392" s="44">
        <f>IFERROR(_xll.qlIndexFixing(Index3M,H392,TRUE,_xll.ohTrigger(RecalcTrigger,Trigger3M)),NA())</f>
        <v>-3.9084706546304027E-3</v>
      </c>
      <c r="L392" s="44">
        <f>IFERROR(_xll.qlIndexFixing(Index6M,$H392,TRUE,_xll.ohTrigger(RecalcTrigger,Trigger6M)),NA())</f>
        <v>-2.3495310617986293E-3</v>
      </c>
      <c r="M392" s="145">
        <f>IFERROR(_xll.qlIndexFixing(Index1Y,$H392,TRUE,_xll.ohTrigger(RecalcTrigger,Trigger1Y)),NA())</f>
        <v>-4.4981364085888633E-4</v>
      </c>
      <c r="N392" s="144">
        <f>IFERROR(_xll.qlIndexFixing(ONIndex1M,I392,TRUE,_xll.ohTrigger(RecalcTrigger,Trigger1M)),NA())</f>
        <v>-5.2899314955245913E-3</v>
      </c>
      <c r="O392" s="44">
        <f>IFERROR(_xll.qlIndexFixing(ONIndex3M,I392,TRUE,_xll.ohTrigger(RecalcTrigger,Trigger3M)),NA())</f>
        <v>-3.9124153632830172E-3</v>
      </c>
      <c r="P392" s="44">
        <f>IFERROR(_xll.qlIndexFixing(ONIndex6M,I392,TRUE,_xll.ohTrigger(RecalcTrigger,Trigger6M)),NA())</f>
        <v>-2.3615601121829144E-3</v>
      </c>
      <c r="Q392" s="145">
        <f>IFERROR(_xll.qlIndexFixing(ONIndex1Y,I392,TRUE,_xll.ohTrigger(RecalcTrigger,Trigger1Y)),NA())</f>
        <v>-8.9083474493101278E-4</v>
      </c>
    </row>
    <row r="393" spans="2:17" x14ac:dyDescent="0.2">
      <c r="B393" s="39" t="s">
        <v>17</v>
      </c>
      <c r="D393" s="42">
        <f>_xll.qlCalendarAdvance(Calendar,$D392,B393,"f",FALSE)</f>
        <v>43108</v>
      </c>
      <c r="E393" s="139">
        <f>_xll.qlInterestRateIndexValueDate(IndexON,D393)</f>
        <v>43108</v>
      </c>
      <c r="F393" s="155">
        <f>IFERROR(_xll.qlIndexFixing(IndexON,D393,TRUE,_xll.ohTrigger(RecalcTrigger,TriggerON)),NA())</f>
        <v>-5.2481776345159048E-3</v>
      </c>
      <c r="H393" s="42">
        <f>_xll.qlCalendarAdvance(Calendar,$H392,B393,"f",FALSE)</f>
        <v>43108</v>
      </c>
      <c r="I393" s="139">
        <f>_xll.qlInterestRateIndexValueDate(Index1M,$H393)</f>
        <v>43110</v>
      </c>
      <c r="J393" s="144">
        <f>IFERROR(_xll.qlIndexFixing(Index1M,$H393,TRUE,_xll.ohTrigger(RecalcTrigger,Trigger1M)),NA())</f>
        <v>-5.3022357165242381E-3</v>
      </c>
      <c r="K393" s="44">
        <f>IFERROR(_xll.qlIndexFixing(Index3M,H393,TRUE,_xll.ohTrigger(RecalcTrigger,Trigger3M)),NA())</f>
        <v>-3.9082194363455613E-3</v>
      </c>
      <c r="L393" s="44">
        <f>IFERROR(_xll.qlIndexFixing(Index6M,$H393,TRUE,_xll.ohTrigger(RecalcTrigger,Trigger6M)),NA())</f>
        <v>-2.3494815855783814E-3</v>
      </c>
      <c r="M393" s="145">
        <f>IFERROR(_xll.qlIndexFixing(Index1Y,$H393,TRUE,_xll.ohTrigger(RecalcTrigger,Trigger1Y)),NA())</f>
        <v>-4.4866086540253379E-4</v>
      </c>
      <c r="N393" s="144">
        <f>IFERROR(_xll.qlIndexFixing(ONIndex1M,I393,TRUE,_xll.ohTrigger(RecalcTrigger,Trigger1M)),NA())</f>
        <v>-5.291774039402064E-3</v>
      </c>
      <c r="O393" s="44">
        <f>IFERROR(_xll.qlIndexFixing(ONIndex3M,I393,TRUE,_xll.ohTrigger(RecalcTrigger,Trigger3M)),NA())</f>
        <v>-3.9132072375824833E-3</v>
      </c>
      <c r="P393" s="44">
        <f>IFERROR(_xll.qlIndexFixing(ONIndex6M,I393,TRUE,_xll.ohTrigger(RecalcTrigger,Trigger6M)),NA())</f>
        <v>-2.3511437053524986E-3</v>
      </c>
      <c r="Q393" s="145">
        <f>IFERROR(_xll.qlIndexFixing(ONIndex1Y,I393,TRUE,_xll.ohTrigger(RecalcTrigger,Trigger1Y)),NA())</f>
        <v>-8.9044495481083175E-4</v>
      </c>
    </row>
    <row r="394" spans="2:17" x14ac:dyDescent="0.2">
      <c r="B394" s="39" t="s">
        <v>17</v>
      </c>
      <c r="D394" s="42">
        <f>_xll.qlCalendarAdvance(Calendar,$D393,B394,"f",FALSE)</f>
        <v>43109</v>
      </c>
      <c r="E394" s="139">
        <f>_xll.qlInterestRateIndexValueDate(IndexON,D394)</f>
        <v>43109</v>
      </c>
      <c r="F394" s="155">
        <f>IFERROR(_xll.qlIndexFixing(IndexON,D394,TRUE,_xll.ohTrigger(RecalcTrigger,TriggerON)),NA())</f>
        <v>-5.2485166494120605E-3</v>
      </c>
      <c r="H394" s="42">
        <f>_xll.qlCalendarAdvance(Calendar,$H393,B394,"f",FALSE)</f>
        <v>43109</v>
      </c>
      <c r="I394" s="139">
        <f>_xll.qlInterestRateIndexValueDate(Index1M,$H394)</f>
        <v>43111</v>
      </c>
      <c r="J394" s="144">
        <f>IFERROR(_xll.qlIndexFixing(Index1M,$H394,TRUE,_xll.ohTrigger(RecalcTrigger,Trigger1M)),NA())</f>
        <v>-5.3027284516693474E-3</v>
      </c>
      <c r="K394" s="44">
        <f>IFERROR(_xll.qlIndexFixing(Index3M,H394,TRUE,_xll.ohTrigger(RecalcTrigger,Trigger3M)),NA())</f>
        <v>-3.9079559416701493E-3</v>
      </c>
      <c r="L394" s="44">
        <f>IFERROR(_xll.qlIndexFixing(Index6M,$H394,TRUE,_xll.ohTrigger(RecalcTrigger,Trigger6M)),NA())</f>
        <v>-2.3494576776298326E-3</v>
      </c>
      <c r="M394" s="145">
        <f>IFERROR(_xll.qlIndexFixing(Index1Y,$H394,TRUE,_xll.ohTrigger(RecalcTrigger,Trigger1Y)),NA())</f>
        <v>-4.4750683116658014E-4</v>
      </c>
      <c r="N394" s="144">
        <f>IFERROR(_xll.qlIndexFixing(ONIndex1M,I394,TRUE,_xll.ohTrigger(RecalcTrigger,Trigger1M)),NA())</f>
        <v>-5.2937518581508414E-3</v>
      </c>
      <c r="O394" s="44">
        <f>IFERROR(_xll.qlIndexFixing(ONIndex3M,I394,TRUE,_xll.ohTrigger(RecalcTrigger,Trigger3M)),NA())</f>
        <v>-3.9140319184127748E-3</v>
      </c>
      <c r="P394" s="44">
        <f>IFERROR(_xll.qlIndexFixing(ONIndex6M,I394,TRUE,_xll.ohTrigger(RecalcTrigger,Trigger6M)),NA())</f>
        <v>-2.3412172975501022E-3</v>
      </c>
      <c r="Q394" s="145">
        <f>IFERROR(_xll.qlIndexFixing(ONIndex1Y,I394,TRUE,_xll.ohTrigger(RecalcTrigger,Trigger1Y)),NA())</f>
        <v>-8.8890669165397895E-4</v>
      </c>
    </row>
    <row r="395" spans="2:17" x14ac:dyDescent="0.2">
      <c r="B395" s="39" t="s">
        <v>17</v>
      </c>
      <c r="D395" s="42">
        <f>_xll.qlCalendarAdvance(Calendar,$D394,B395,"f",FALSE)</f>
        <v>43110</v>
      </c>
      <c r="E395" s="139">
        <f>_xll.qlInterestRateIndexValueDate(IndexON,D395)</f>
        <v>43110</v>
      </c>
      <c r="F395" s="155">
        <f>IFERROR(_xll.qlIndexFixing(IndexON,D395,TRUE,_xll.ohTrigger(RecalcTrigger,TriggerON)),NA())</f>
        <v>-5.2488550631091258E-3</v>
      </c>
      <c r="H395" s="42">
        <f>_xll.qlCalendarAdvance(Calendar,$H394,B395,"f",FALSE)</f>
        <v>43110</v>
      </c>
      <c r="I395" s="139">
        <f>_xll.qlInterestRateIndexValueDate(Index1M,$H395)</f>
        <v>43112</v>
      </c>
      <c r="J395" s="144">
        <f>IFERROR(_xll.qlIndexFixing(Index1M,$H395,TRUE,_xll.ohTrigger(RecalcTrigger,Trigger1M)),NA())</f>
        <v>-5.3032191835570537E-3</v>
      </c>
      <c r="K395" s="44">
        <f>IFERROR(_xll.qlIndexFixing(Index3M,H395,TRUE,_xll.ohTrigger(RecalcTrigger,Trigger3M)),NA())</f>
        <v>-3.9076804084716699E-3</v>
      </c>
      <c r="L395" s="44">
        <f>IFERROR(_xll.qlIndexFixing(Index6M,$H395,TRUE,_xll.ohTrigger(RecalcTrigger,Trigger6M)),NA())</f>
        <v>-2.3494585585439585E-3</v>
      </c>
      <c r="M395" s="145">
        <f>IFERROR(_xll.qlIndexFixing(Index1Y,$H395,TRUE,_xll.ohTrigger(RecalcTrigger,Trigger1Y)),NA())</f>
        <v>-4.4647785768721501E-4</v>
      </c>
      <c r="N395" s="144">
        <f>IFERROR(_xll.qlIndexFixing(ONIndex1M,I395,TRUE,_xll.ohTrigger(RecalcTrigger,Trigger1M)),NA())</f>
        <v>-5.294691740123092E-3</v>
      </c>
      <c r="O395" s="44">
        <f>IFERROR(_xll.qlIndexFixing(ONIndex3M,I395,TRUE,_xll.ohTrigger(RecalcTrigger,Trigger3M)),NA())</f>
        <v>-3.9143967070121022E-3</v>
      </c>
      <c r="P395" s="44">
        <f>IFERROR(_xll.qlIndexFixing(ONIndex6M,I395,TRUE,_xll.ohTrigger(RecalcTrigger,Trigger6M)),NA())</f>
        <v>-2.3364791241364813E-3</v>
      </c>
      <c r="Q395" s="145">
        <f>IFERROR(_xll.qlIndexFixing(ONIndex1Y,I395,TRUE,_xll.ohTrigger(RecalcTrigger,Trigger1Y)),NA())</f>
        <v>-8.8755394681783173E-4</v>
      </c>
    </row>
    <row r="396" spans="2:17" x14ac:dyDescent="0.2">
      <c r="B396" s="39" t="s">
        <v>17</v>
      </c>
      <c r="D396" s="42">
        <f>_xll.qlCalendarAdvance(Calendar,$D395,B396,"f",FALSE)</f>
        <v>43111</v>
      </c>
      <c r="E396" s="139">
        <f>_xll.qlInterestRateIndexValueDate(IndexON,D396)</f>
        <v>43111</v>
      </c>
      <c r="F396" s="155">
        <f>IFERROR(_xll.qlIndexFixing(IndexON,D396,TRUE,_xll.ohTrigger(RecalcTrigger,TriggerON)),NA())</f>
        <v>-5.2491929545839255E-3</v>
      </c>
      <c r="H396" s="42">
        <f>_xll.qlCalendarAdvance(Calendar,$H395,B396,"f",FALSE)</f>
        <v>43111</v>
      </c>
      <c r="I396" s="139">
        <f>_xll.qlInterestRateIndexValueDate(Index1M,$H396)</f>
        <v>43115</v>
      </c>
      <c r="J396" s="144">
        <f>IFERROR(_xll.qlIndexFixing(Index1M,$H396,TRUE,_xll.ohTrigger(RecalcTrigger,Trigger1M)),NA())</f>
        <v>-5.3058033015991827E-3</v>
      </c>
      <c r="K396" s="44">
        <f>IFERROR(_xll.qlIndexFixing(Index3M,H396,TRUE,_xll.ohTrigger(RecalcTrigger,Trigger3M)),NA())</f>
        <v>-3.9065038791684919E-3</v>
      </c>
      <c r="L396" s="44">
        <f>IFERROR(_xll.qlIndexFixing(Index6M,$H396,TRUE,_xll.ohTrigger(RecalcTrigger,Trigger6M)),NA())</f>
        <v>-2.3496323720857588E-3</v>
      </c>
      <c r="M396" s="145">
        <f>IFERROR(_xll.qlIndexFixing(Index1Y,$H396,TRUE,_xll.ohTrigger(RecalcTrigger,Trigger1Y)),NA())</f>
        <v>-4.428955414950477E-4</v>
      </c>
      <c r="N396" s="144">
        <f>IFERROR(_xll.qlIndexFixing(ONIndex1M,I396,TRUE,_xll.ohTrigger(RecalcTrigger,Trigger1M)),NA())</f>
        <v>-5.2956255517910833E-3</v>
      </c>
      <c r="O396" s="44">
        <f>IFERROR(_xll.qlIndexFixing(ONIndex3M,I396,TRUE,_xll.ohTrigger(RecalcTrigger,Trigger3M)),NA())</f>
        <v>-3.9147456368171518E-3</v>
      </c>
      <c r="P396" s="44">
        <f>IFERROR(_xll.qlIndexFixing(ONIndex6M,I396,TRUE,_xll.ohTrigger(RecalcTrigger,Trigger6M)),NA())</f>
        <v>-2.3318824143236938E-3</v>
      </c>
      <c r="Q396" s="145">
        <f>IFERROR(_xll.qlIndexFixing(ONIndex1Y,I396,TRUE,_xll.ohTrigger(RecalcTrigger,Trigger1Y)),NA())</f>
        <v>-8.8584805099323205E-4</v>
      </c>
    </row>
    <row r="397" spans="2:17" x14ac:dyDescent="0.2">
      <c r="B397" s="39" t="s">
        <v>17</v>
      </c>
      <c r="D397" s="42">
        <f>_xll.qlCalendarAdvance(Calendar,$D396,B397,"f",FALSE)</f>
        <v>43112</v>
      </c>
      <c r="E397" s="139">
        <f>_xll.qlInterestRateIndexValueDate(IndexON,D397)</f>
        <v>43112</v>
      </c>
      <c r="F397" s="155">
        <f>IFERROR(_xll.qlIndexFixing(IndexON,D397,TRUE,_xll.ohTrigger(RecalcTrigger,TriggerON)),NA())</f>
        <v>-5.2497908328241749E-3</v>
      </c>
      <c r="H397" s="42">
        <f>_xll.qlCalendarAdvance(Calendar,$H396,B397,"f",FALSE)</f>
        <v>43112</v>
      </c>
      <c r="I397" s="139">
        <f>_xll.qlInterestRateIndexValueDate(Index1M,$H397)</f>
        <v>43116</v>
      </c>
      <c r="J397" s="144">
        <f>IFERROR(_xll.qlIndexFixing(Index1M,$H397,TRUE,_xll.ohTrigger(RecalcTrigger,Trigger1M)),NA())</f>
        <v>-5.3066527158155659E-3</v>
      </c>
      <c r="K397" s="44">
        <f>IFERROR(_xll.qlIndexFixing(Index3M,H397,TRUE,_xll.ohTrigger(RecalcTrigger,Trigger3M)),NA())</f>
        <v>-3.9064627065652502E-3</v>
      </c>
      <c r="L397" s="44">
        <f>IFERROR(_xll.qlIndexFixing(Index6M,$H397,TRUE,_xll.ohTrigger(RecalcTrigger,Trigger6M)),NA())</f>
        <v>-2.3496941451673172E-3</v>
      </c>
      <c r="M397" s="145">
        <f>IFERROR(_xll.qlIndexFixing(Index1Y,$H397,TRUE,_xll.ohTrigger(RecalcTrigger,Trigger1Y)),NA())</f>
        <v>-4.4174834545879915E-4</v>
      </c>
      <c r="N397" s="144">
        <f>IFERROR(_xll.qlIndexFixing(ONIndex1M,I397,TRUE,_xll.ohTrigger(RecalcTrigger,Trigger1M)),NA())</f>
        <v>-5.2965532999094123E-3</v>
      </c>
      <c r="O397" s="44">
        <f>IFERROR(_xll.qlIndexFixing(ONIndex3M,I397,TRUE,_xll.ohTrigger(RecalcTrigger,Trigger3M)),NA())</f>
        <v>-3.9150786477959443E-3</v>
      </c>
      <c r="P397" s="44">
        <f>IFERROR(_xll.qlIndexFixing(ONIndex6M,I397,TRUE,_xll.ohTrigger(RecalcTrigger,Trigger6M)),NA())</f>
        <v>-2.3274283933316653E-3</v>
      </c>
      <c r="Q397" s="145">
        <f>IFERROR(_xll.qlIndexFixing(ONIndex1Y,I397,TRUE,_xll.ohTrigger(RecalcTrigger,Trigger1Y)),NA())</f>
        <v>-8.8378657496335222E-4</v>
      </c>
    </row>
    <row r="398" spans="2:17" x14ac:dyDescent="0.2">
      <c r="B398" s="39" t="s">
        <v>17</v>
      </c>
      <c r="D398" s="42">
        <f>_xll.qlCalendarAdvance(Calendar,$D397,B398,"f",FALSE)</f>
        <v>43115</v>
      </c>
      <c r="E398" s="139">
        <f>_xll.qlInterestRateIndexValueDate(IndexON,D398)</f>
        <v>43115</v>
      </c>
      <c r="F398" s="155">
        <f>IFERROR(_xll.qlIndexFixing(IndexON,D398,TRUE,_xll.ohTrigger(RecalcTrigger,TriggerON)),NA())</f>
        <v>-5.2505408753988903E-3</v>
      </c>
      <c r="H398" s="42">
        <f>_xll.qlCalendarAdvance(Calendar,$H397,B398,"f",FALSE)</f>
        <v>43115</v>
      </c>
      <c r="I398" s="139">
        <f>_xll.qlInterestRateIndexValueDate(Index1M,$H398)</f>
        <v>43117</v>
      </c>
      <c r="J398" s="144">
        <f>IFERROR(_xll.qlIndexFixing(Index1M,$H398,TRUE,_xll.ohTrigger(RecalcTrigger,Trigger1M)),NA())</f>
        <v>-5.3082236034680949E-3</v>
      </c>
      <c r="K398" s="44">
        <f>IFERROR(_xll.qlIndexFixing(Index3M,H398,TRUE,_xll.ohTrigger(RecalcTrigger,Trigger3M)),NA())</f>
        <v>-3.9061306075156565E-3</v>
      </c>
      <c r="L398" s="44">
        <f>IFERROR(_xll.qlIndexFixing(Index6M,$H398,TRUE,_xll.ohTrigger(RecalcTrigger,Trigger6M)),NA())</f>
        <v>-2.3498070417670102E-3</v>
      </c>
      <c r="M398" s="145">
        <f>IFERROR(_xll.qlIndexFixing(Index1Y,$H398,TRUE,_xll.ohTrigger(RecalcTrigger,Trigger1Y)),NA())</f>
        <v>-4.4060518811894159E-4</v>
      </c>
      <c r="N398" s="144">
        <f>IFERROR(_xll.qlIndexFixing(ONIndex1M,I398,TRUE,_xll.ohTrigger(RecalcTrigger,Trigger1M)),NA())</f>
        <v>-5.2983106373316602E-3</v>
      </c>
      <c r="O398" s="44">
        <f>IFERROR(_xll.qlIndexFixing(ONIndex3M,I398,TRUE,_xll.ohTrigger(RecalcTrigger,Trigger3M)),NA())</f>
        <v>-3.9156487199587531E-3</v>
      </c>
      <c r="P398" s="44">
        <f>IFERROR(_xll.qlIndexFixing(ONIndex6M,I398,TRUE,_xll.ohTrigger(RecalcTrigger,Trigger6M)),NA())</f>
        <v>-2.3189871719164756E-3</v>
      </c>
      <c r="Q398" s="145">
        <f>IFERROR(_xll.qlIndexFixing(ONIndex1Y,I398,TRUE,_xll.ohTrigger(RecalcTrigger,Trigger1Y)),NA())</f>
        <v>-8.7846406563674151E-4</v>
      </c>
    </row>
    <row r="399" spans="2:17" x14ac:dyDescent="0.2">
      <c r="B399" s="39" t="s">
        <v>17</v>
      </c>
      <c r="D399" s="42">
        <f>_xll.qlCalendarAdvance(Calendar,$D398,B399,"f",FALSE)</f>
        <v>43116</v>
      </c>
      <c r="E399" s="139">
        <f>_xll.qlInterestRateIndexValueDate(IndexON,D399)</f>
        <v>43116</v>
      </c>
      <c r="F399" s="155">
        <f>IFERROR(_xll.qlIndexFixing(IndexON,D399,TRUE,_xll.ohTrigger(RecalcTrigger,TriggerON)),NA())</f>
        <v>-5.2508773387360819E-3</v>
      </c>
      <c r="H399" s="42">
        <f>_xll.qlCalendarAdvance(Calendar,$H398,B399,"f",FALSE)</f>
        <v>43116</v>
      </c>
      <c r="I399" s="139">
        <f>_xll.qlInterestRateIndexValueDate(Index1M,$H399)</f>
        <v>43118</v>
      </c>
      <c r="J399" s="144">
        <f>IFERROR(_xll.qlIndexFixing(Index1M,$H399,TRUE,_xll.ohTrigger(RecalcTrigger,Trigger1M)),NA())</f>
        <v>-5.3086953838701878E-3</v>
      </c>
      <c r="K399" s="44">
        <f>IFERROR(_xll.qlIndexFixing(Index3M,H399,TRUE,_xll.ohTrigger(RecalcTrigger,Trigger3M)),NA())</f>
        <v>-3.905787932390048E-3</v>
      </c>
      <c r="L399" s="44">
        <f>IFERROR(_xll.qlIndexFixing(Index6M,$H399,TRUE,_xll.ohTrigger(RecalcTrigger,Trigger6M)),NA())</f>
        <v>-2.3499399082722119E-3</v>
      </c>
      <c r="M399" s="145">
        <f>IFERROR(_xll.qlIndexFixing(Index1Y,$H399,TRUE,_xll.ohTrigger(RecalcTrigger,Trigger1Y)),NA())</f>
        <v>-4.3946697470698126E-4</v>
      </c>
      <c r="N399" s="144">
        <f>IFERROR(_xll.qlIndexFixing(ONIndex1M,I399,TRUE,_xll.ohTrigger(RecalcTrigger,Trigger1M)),NA())</f>
        <v>-5.3002037889005038E-3</v>
      </c>
      <c r="O399" s="44">
        <f>IFERROR(_xll.qlIndexFixing(ONIndex3M,I399,TRUE,_xll.ohTrigger(RecalcTrigger,Trigger3M)),NA())</f>
        <v>-3.9162503159584361E-3</v>
      </c>
      <c r="P399" s="44">
        <f>IFERROR(_xll.qlIndexFixing(ONIndex6M,I399,TRUE,_xll.ohTrigger(RecalcTrigger,Trigger6M)),NA())</f>
        <v>-2.3110637135204115E-3</v>
      </c>
      <c r="Q399" s="145">
        <f>IFERROR(_xll.qlIndexFixing(ONIndex1Y,I399,TRUE,_xll.ohTrigger(RecalcTrigger,Trigger1Y)),NA())</f>
        <v>-8.7193628405479728E-4</v>
      </c>
    </row>
    <row r="400" spans="2:17" x14ac:dyDescent="0.2">
      <c r="B400" s="39" t="s">
        <v>17</v>
      </c>
      <c r="D400" s="42">
        <f>_xll.qlCalendarAdvance(Calendar,$D399,B400,"f",FALSE)</f>
        <v>43117</v>
      </c>
      <c r="E400" s="139">
        <f>_xll.qlInterestRateIndexValueDate(IndexON,D400)</f>
        <v>43117</v>
      </c>
      <c r="F400" s="155">
        <f>IFERROR(_xll.qlIndexFixing(IndexON,D400,TRUE,_xll.ohTrigger(RecalcTrigger,TriggerON)),NA())</f>
        <v>-5.251213752952566E-3</v>
      </c>
      <c r="H400" s="42">
        <f>_xll.qlCalendarAdvance(Calendar,$H399,B400,"f",FALSE)</f>
        <v>43117</v>
      </c>
      <c r="I400" s="139">
        <f>_xll.qlInterestRateIndexValueDate(Index1M,$H400)</f>
        <v>43119</v>
      </c>
      <c r="J400" s="144">
        <f>IFERROR(_xll.qlIndexFixing(Index1M,$H400,TRUE,_xll.ohTrigger(RecalcTrigger,Trigger1M)),NA())</f>
        <v>-5.3091651758762105E-3</v>
      </c>
      <c r="K400" s="44">
        <f>IFERROR(_xll.qlIndexFixing(Index3M,H400,TRUE,_xll.ohTrigger(RecalcTrigger,Trigger3M)),NA())</f>
        <v>-3.9054349308003111E-3</v>
      </c>
      <c r="L400" s="44">
        <f>IFERROR(_xll.qlIndexFixing(Index6M,$H400,TRUE,_xll.ohTrigger(RecalcTrigger,Trigger6M)),NA())</f>
        <v>-2.3500919177744349E-3</v>
      </c>
      <c r="M400" s="145">
        <f>IFERROR(_xll.qlIndexFixing(Index1Y,$H400,TRUE,_xll.ohTrigger(RecalcTrigger,Trigger1Y)),NA())</f>
        <v>-4.3850801699071634E-4</v>
      </c>
      <c r="N400" s="144">
        <f>IFERROR(_xll.qlIndexFixing(ONIndex1M,I400,TRUE,_xll.ohTrigger(RecalcTrigger,Trigger1M)),NA())</f>
        <v>-5.3011013186310407E-3</v>
      </c>
      <c r="O400" s="44">
        <f>IFERROR(_xll.qlIndexFixing(ONIndex3M,I400,TRUE,_xll.ohTrigger(RecalcTrigger,Trigger3M)),NA())</f>
        <v>-3.9165028412790903E-3</v>
      </c>
      <c r="P400" s="44">
        <f>IFERROR(_xll.qlIndexFixing(ONIndex6M,I400,TRUE,_xll.ohTrigger(RecalcTrigger,Trigger6M)),NA())</f>
        <v>-2.3073415227248262E-3</v>
      </c>
      <c r="Q400" s="145">
        <f>IFERROR(_xll.qlIndexFixing(ONIndex1Y,I400,TRUE,_xll.ohTrigger(RecalcTrigger,Trigger1Y)),NA())</f>
        <v>-8.6806046866616526E-4</v>
      </c>
    </row>
    <row r="401" spans="2:17" x14ac:dyDescent="0.2">
      <c r="B401" s="39" t="s">
        <v>17</v>
      </c>
      <c r="D401" s="42">
        <f>_xll.qlCalendarAdvance(Calendar,$D400,B401,"f",FALSE)</f>
        <v>43118</v>
      </c>
      <c r="E401" s="139">
        <f>_xll.qlInterestRateIndexValueDate(IndexON,D401)</f>
        <v>43118</v>
      </c>
      <c r="F401" s="155">
        <f>IFERROR(_xll.qlIndexFixing(IndexON,D401,TRUE,_xll.ohTrigger(RecalcTrigger,TriggerON)),NA())</f>
        <v>-5.2515501971850398E-3</v>
      </c>
      <c r="H401" s="42">
        <f>_xll.qlCalendarAdvance(Calendar,$H400,B401,"f",FALSE)</f>
        <v>43118</v>
      </c>
      <c r="I401" s="139">
        <f>_xll.qlInterestRateIndexValueDate(Index1M,$H401)</f>
        <v>43122</v>
      </c>
      <c r="J401" s="144">
        <f>IFERROR(_xll.qlIndexFixing(Index1M,$H401,TRUE,_xll.ohTrigger(RecalcTrigger,Trigger1M)),NA())</f>
        <v>-5.3116241012685439E-3</v>
      </c>
      <c r="K401" s="44">
        <f>IFERROR(_xll.qlIndexFixing(Index3M,H401,TRUE,_xll.ohTrigger(RecalcTrigger,Trigger3M)),NA())</f>
        <v>-3.9040181549209567E-3</v>
      </c>
      <c r="L401" s="44">
        <f>IFERROR(_xll.qlIndexFixing(Index6M,$H401,TRUE,_xll.ohTrigger(RecalcTrigger,Trigger6M)),NA())</f>
        <v>-2.3506408600299017E-3</v>
      </c>
      <c r="M401" s="145">
        <f>IFERROR(_xll.qlIndexFixing(Index1Y,$H401,TRUE,_xll.ohTrigger(RecalcTrigger,Trigger1Y)),NA())</f>
        <v>-4.3498188815200878E-4</v>
      </c>
      <c r="N401" s="144">
        <f>IFERROR(_xll.qlIndexFixing(ONIndex1M,I401,TRUE,_xll.ohTrigger(RecalcTrigger,Trigger1M)),NA())</f>
        <v>-5.3019928243003278E-3</v>
      </c>
      <c r="O401" s="44">
        <f>IFERROR(_xll.qlIndexFixing(ONIndex3M,I401,TRUE,_xll.ohTrigger(RecalcTrigger,Trigger3M)),NA())</f>
        <v>-3.9167390910987976E-3</v>
      </c>
      <c r="P401" s="44">
        <f>IFERROR(_xll.qlIndexFixing(ONIndex6M,I401,TRUE,_xll.ohTrigger(RecalcTrigger,Trigger6M)),NA())</f>
        <v>-2.3037693747474108E-3</v>
      </c>
      <c r="Q401" s="145">
        <f>IFERROR(_xll.qlIndexFixing(ONIndex1Y,I401,TRUE,_xll.ohTrigger(RecalcTrigger,Trigger1Y)),NA())</f>
        <v>-8.6381449769135088E-4</v>
      </c>
    </row>
    <row r="402" spans="2:17" x14ac:dyDescent="0.2">
      <c r="B402" s="39" t="s">
        <v>17</v>
      </c>
      <c r="D402" s="42">
        <f>_xll.qlCalendarAdvance(Calendar,$D401,B402,"f",FALSE)</f>
        <v>43119</v>
      </c>
      <c r="E402" s="139">
        <f>_xll.qlInterestRateIndexValueDate(IndexON,D402)</f>
        <v>43119</v>
      </c>
      <c r="F402" s="155">
        <f>IFERROR(_xll.qlIndexFixing(IndexON,D402,TRUE,_xll.ohTrigger(RecalcTrigger,TriggerON)),NA())</f>
        <v>-5.2521469522970321E-3</v>
      </c>
      <c r="H402" s="42">
        <f>_xll.qlCalendarAdvance(Calendar,$H401,B402,"f",FALSE)</f>
        <v>43119</v>
      </c>
      <c r="I402" s="139">
        <f>_xll.qlInterestRateIndexValueDate(Index1M,$H402)</f>
        <v>43123</v>
      </c>
      <c r="J402" s="144">
        <f>IFERROR(_xll.qlIndexFixing(Index1M,$H402,TRUE,_xll.ohTrigger(RecalcTrigger,Trigger1M)),NA())</f>
        <v>-5.3124318774112932E-3</v>
      </c>
      <c r="K402" s="44">
        <f>IFERROR(_xll.qlIndexFixing(Index3M,H402,TRUE,_xll.ohTrigger(RecalcTrigger,Trigger3M)),NA())</f>
        <v>-3.903924710760176E-3</v>
      </c>
      <c r="L402" s="44">
        <f>IFERROR(_xll.qlIndexFixing(Index6M,$H402,TRUE,_xll.ohTrigger(RecalcTrigger,Trigger6M)),NA())</f>
        <v>-2.3508746100229069E-3</v>
      </c>
      <c r="M402" s="145">
        <f>IFERROR(_xll.qlIndexFixing(Index1Y,$H402,TRUE,_xll.ohTrigger(RecalcTrigger,Trigger1Y)),NA())</f>
        <v>-4.3388219603677624E-4</v>
      </c>
      <c r="N402" s="144">
        <f>IFERROR(_xll.qlIndexFixing(ONIndex1M,I402,TRUE,_xll.ohTrigger(RecalcTrigger,Trigger1M)),NA())</f>
        <v>-5.3028783129027701E-3</v>
      </c>
      <c r="O402" s="44">
        <f>IFERROR(_xll.qlIndexFixing(ONIndex3M,I402,TRUE,_xll.ohTrigger(RecalcTrigger,Trigger3M)),NA())</f>
        <v>-3.9169590055454506E-3</v>
      </c>
      <c r="P402" s="44">
        <f>IFERROR(_xll.qlIndexFixing(ONIndex6M,I402,TRUE,_xll.ohTrigger(RecalcTrigger,Trigger6M)),NA())</f>
        <v>-2.3003484953676434E-3</v>
      </c>
      <c r="Q402" s="145">
        <f>IFERROR(_xll.qlIndexFixing(ONIndex1Y,I402,TRUE,_xll.ohTrigger(RecalcTrigger,Trigger1Y)),NA())</f>
        <v>-8.5919594207339856E-4</v>
      </c>
    </row>
    <row r="403" spans="2:17" x14ac:dyDescent="0.2">
      <c r="B403" s="39" t="s">
        <v>17</v>
      </c>
      <c r="D403" s="42">
        <f>_xll.qlCalendarAdvance(Calendar,$D402,B403,"f",FALSE)</f>
        <v>43122</v>
      </c>
      <c r="E403" s="139">
        <f>_xll.qlInterestRateIndexValueDate(IndexON,D403)</f>
        <v>43122</v>
      </c>
      <c r="F403" s="155">
        <f>IFERROR(_xll.qlIndexFixing(IndexON,D403,TRUE,_xll.ohTrigger(RecalcTrigger,TriggerON)),NA())</f>
        <v>-5.2528978497345946E-3</v>
      </c>
      <c r="H403" s="42">
        <f>_xll.qlCalendarAdvance(Calendar,$H402,B403,"f",FALSE)</f>
        <v>43122</v>
      </c>
      <c r="I403" s="139">
        <f>_xll.qlInterestRateIndexValueDate(Index1M,$H403)</f>
        <v>43124</v>
      </c>
      <c r="J403" s="144">
        <f>IFERROR(_xll.qlIndexFixing(Index1M,$H403,TRUE,_xll.ohTrigger(RecalcTrigger,Trigger1M)),NA())</f>
        <v>-5.3139197074795908E-3</v>
      </c>
      <c r="K403" s="44">
        <f>IFERROR(_xll.qlIndexFixing(Index3M,H403,TRUE,_xll.ohTrigger(RecalcTrigger,Trigger3M)),NA())</f>
        <v>-3.9035238797460181E-3</v>
      </c>
      <c r="L403" s="44">
        <f>IFERROR(_xll.qlIndexFixing(Index6M,$H403,TRUE,_xll.ohTrigger(RecalcTrigger,Trigger6M)),NA())</f>
        <v>-2.3511096933401393E-3</v>
      </c>
      <c r="M403" s="145">
        <f>IFERROR(_xll.qlIndexFixing(Index1Y,$H403,TRUE,_xll.ohTrigger(RecalcTrigger,Trigger1Y)),NA())</f>
        <v>-4.3279301314878556E-4</v>
      </c>
      <c r="N403" s="144">
        <f>IFERROR(_xll.qlIndexFixing(ONIndex1M,I403,TRUE,_xll.ohTrigger(RecalcTrigger,Trigger1M)),NA())</f>
        <v>-5.3045511021698744E-3</v>
      </c>
      <c r="O403" s="44">
        <f>IFERROR(_xll.qlIndexFixing(ONIndex3M,I403,TRUE,_xll.ohTrigger(RecalcTrigger,Trigger3M)),NA())</f>
        <v>-3.9173014596238787E-3</v>
      </c>
      <c r="P403" s="44">
        <f>IFERROR(_xll.qlIndexFixing(ONIndex6M,I403,TRUE,_xll.ohTrigger(RecalcTrigger,Trigger6M)),NA())</f>
        <v>-2.2940024755513377E-3</v>
      </c>
      <c r="Q403" s="145">
        <f>IFERROR(_xll.qlIndexFixing(ONIndex1Y,I403,TRUE,_xll.ohTrigger(RecalcTrigger,Trigger1Y)),NA())</f>
        <v>-8.4870273479698E-4</v>
      </c>
    </row>
    <row r="404" spans="2:17" x14ac:dyDescent="0.2">
      <c r="B404" s="39" t="s">
        <v>17</v>
      </c>
      <c r="D404" s="42">
        <f>_xll.qlCalendarAdvance(Calendar,$D403,B404,"f",FALSE)</f>
        <v>43123</v>
      </c>
      <c r="E404" s="139">
        <f>_xll.qlInterestRateIndexValueDate(IndexON,D404)</f>
        <v>43123</v>
      </c>
      <c r="F404" s="155">
        <f>IFERROR(_xll.qlIndexFixing(IndexON,D404,TRUE,_xll.ohTrigger(RecalcTrigger,TriggerON)),NA())</f>
        <v>-5.2532356262213753E-3</v>
      </c>
      <c r="H404" s="42">
        <f>_xll.qlCalendarAdvance(Calendar,$H403,B404,"f",FALSE)</f>
        <v>43123</v>
      </c>
      <c r="I404" s="139">
        <f>_xll.qlInterestRateIndexValueDate(Index1M,$H404)</f>
        <v>43125</v>
      </c>
      <c r="J404" s="144">
        <f>IFERROR(_xll.qlIndexFixing(Index1M,$H404,TRUE,_xll.ohTrigger(RecalcTrigger,Trigger1M)),NA())</f>
        <v>-5.3143706913429123E-3</v>
      </c>
      <c r="K404" s="44">
        <f>IFERROR(_xll.qlIndexFixing(Index3M,H404,TRUE,_xll.ohTrigger(RecalcTrigger,Trigger3M)),NA())</f>
        <v>-3.9031142551677611E-3</v>
      </c>
      <c r="L404" s="44">
        <f>IFERROR(_xll.qlIndexFixing(Index6M,$H404,TRUE,_xll.ohTrigger(RecalcTrigger,Trigger6M)),NA())</f>
        <v>-2.3513588156880831E-3</v>
      </c>
      <c r="M404" s="145">
        <f>IFERROR(_xll.qlIndexFixing(Index1Y,$H404,TRUE,_xll.ohTrigger(RecalcTrigger,Trigger1Y)),NA())</f>
        <v>-4.3171528935704212E-4</v>
      </c>
      <c r="N404" s="144">
        <f>IFERROR(_xll.qlIndexFixing(ONIndex1M,I404,TRUE,_xll.ohTrigger(RecalcTrigger,Trigger1M)),NA())</f>
        <v>-5.3063602280190025E-3</v>
      </c>
      <c r="O404" s="44">
        <f>IFERROR(_xll.qlIndexFixing(ONIndex3M,I404,TRUE,_xll.ohTrigger(RecalcTrigger,Trigger3M)),NA())</f>
        <v>-3.9176741206725652E-3</v>
      </c>
      <c r="P404" s="44">
        <f>IFERROR(_xll.qlIndexFixing(ONIndex6M,I404,TRUE,_xll.ohTrigger(RecalcTrigger,Trigger6M)),NA())</f>
        <v>-2.2882021768566574E-3</v>
      </c>
      <c r="Q404" s="145">
        <f>IFERROR(_xll.qlIndexFixing(ONIndex1Y,I404,TRUE,_xll.ohTrigger(RecalcTrigger,Trigger1Y)),NA())</f>
        <v>-8.3694728775451921E-4</v>
      </c>
    </row>
    <row r="405" spans="2:17" x14ac:dyDescent="0.2">
      <c r="B405" s="39" t="s">
        <v>17</v>
      </c>
      <c r="D405" s="42">
        <f>_xll.qlCalendarAdvance(Calendar,$D404,B405,"f",FALSE)</f>
        <v>43124</v>
      </c>
      <c r="E405" s="139">
        <f>_xll.qlInterestRateIndexValueDate(IndexON,D405)</f>
        <v>43124</v>
      </c>
      <c r="F405" s="155">
        <f>IFERROR(_xll.qlIndexFixing(IndexON,D405,TRUE,_xll.ohTrigger(RecalcTrigger,TriggerON)),NA())</f>
        <v>-5.2535739059456077E-3</v>
      </c>
      <c r="H405" s="42">
        <f>_xll.qlCalendarAdvance(Calendar,$H404,B405,"f",FALSE)</f>
        <v>43124</v>
      </c>
      <c r="I405" s="139">
        <f>_xll.qlInterestRateIndexValueDate(Index1M,$H405)</f>
        <v>43126</v>
      </c>
      <c r="J405" s="144">
        <f>IFERROR(_xll.qlIndexFixing(Index1M,$H405,TRUE,_xll.ohTrigger(RecalcTrigger,Trigger1M)),NA())</f>
        <v>-5.3148197016786389E-3</v>
      </c>
      <c r="K405" s="44">
        <f>IFERROR(_xll.qlIndexFixing(Index3M,H405,TRUE,_xll.ohTrigger(RecalcTrigger,Trigger3M)),NA())</f>
        <v>-3.9026960983830072E-3</v>
      </c>
      <c r="L405" s="44">
        <f>IFERROR(_xll.qlIndexFixing(Index6M,$H405,TRUE,_xll.ohTrigger(RecalcTrigger,Trigger6M)),NA())</f>
        <v>-2.3516211026565811E-3</v>
      </c>
      <c r="M405" s="145">
        <f>IFERROR(_xll.qlIndexFixing(Index1Y,$H405,TRUE,_xll.ohTrigger(RecalcTrigger,Trigger1Y)),NA())</f>
        <v>-4.3086338458437869E-4</v>
      </c>
      <c r="N405" s="144">
        <f>IFERROR(_xll.qlIndexFixing(ONIndex1M,I405,TRUE,_xll.ohTrigger(RecalcTrigger,Trigger1M)),NA())</f>
        <v>-5.3072157302080925E-3</v>
      </c>
      <c r="O405" s="44">
        <f>IFERROR(_xll.qlIndexFixing(ONIndex3M,I405,TRUE,_xll.ohTrigger(RecalcTrigger,Trigger3M)),NA())</f>
        <v>-3.9178114663274144E-3</v>
      </c>
      <c r="P405" s="44">
        <f>IFERROR(_xll.qlIndexFixing(ONIndex6M,I405,TRUE,_xll.ohTrigger(RecalcTrigger,Trigger6M)),NA())</f>
        <v>-2.2855560251189289E-3</v>
      </c>
      <c r="Q405" s="145">
        <f>IFERROR(_xll.qlIndexFixing(ONIndex1Y,I405,TRUE,_xll.ohTrigger(RecalcTrigger,Trigger1Y)),NA())</f>
        <v>-8.3042937014887741E-4</v>
      </c>
    </row>
    <row r="406" spans="2:17" x14ac:dyDescent="0.2">
      <c r="B406" s="39" t="s">
        <v>17</v>
      </c>
      <c r="D406" s="42">
        <f>_xll.qlCalendarAdvance(Calendar,$D405,B406,"f",FALSE)</f>
        <v>43125</v>
      </c>
      <c r="E406" s="139">
        <f>_xll.qlInterestRateIndexValueDate(IndexON,D406)</f>
        <v>43125</v>
      </c>
      <c r="F406" s="155">
        <f>IFERROR(_xll.qlIndexFixing(IndexON,D406,TRUE,_xll.ohTrigger(RecalcTrigger,TriggerON)),NA())</f>
        <v>-5.2539127674444686E-3</v>
      </c>
      <c r="H406" s="42">
        <f>_xll.qlCalendarAdvance(Calendar,$H405,B406,"f",FALSE)</f>
        <v>43125</v>
      </c>
      <c r="I406" s="139">
        <f>_xll.qlInterestRateIndexValueDate(Index1M,$H406)</f>
        <v>43129</v>
      </c>
      <c r="J406" s="144">
        <f>IFERROR(_xll.qlIndexFixing(Index1M,$H406,TRUE,_xll.ohTrigger(RecalcTrigger,Trigger1M)),NA())</f>
        <v>-5.3168231980893488E-3</v>
      </c>
      <c r="K406" s="44">
        <f>IFERROR(_xll.qlIndexFixing(Index3M,H406,TRUE,_xll.ohTrigger(RecalcTrigger,Trigger3M)),NA())</f>
        <v>-3.9010853034217143E-3</v>
      </c>
      <c r="L406" s="44">
        <f>IFERROR(_xll.qlIndexFixing(Index6M,$H406,TRUE,_xll.ohTrigger(RecalcTrigger,Trigger6M)),NA())</f>
        <v>-2.3524144525175019E-3</v>
      </c>
      <c r="M406" s="145">
        <f>IFERROR(_xll.qlIndexFixing(Index1Y,$H406,TRUE,_xll.ohTrigger(RecalcTrigger,Trigger1Y)),NA())</f>
        <v>-4.2753820568773148E-4</v>
      </c>
      <c r="N406" s="144">
        <f>IFERROR(_xll.qlIndexFixing(ONIndex1M,I406,TRUE,_xll.ohTrigger(RecalcTrigger,Trigger1M)),NA())</f>
        <v>-5.3080652548986862E-3</v>
      </c>
      <c r="O406" s="44">
        <f>IFERROR(_xll.qlIndexFixing(ONIndex3M,I406,TRUE,_xll.ohTrigger(RecalcTrigger,Trigger3M)),NA())</f>
        <v>-3.9179321194549033E-3</v>
      </c>
      <c r="P406" s="44">
        <f>IFERROR(_xll.qlIndexFixing(ONIndex6M,I406,TRUE,_xll.ohTrigger(RecalcTrigger,Trigger6M)),NA())</f>
        <v>-2.2830684958163872E-3</v>
      </c>
      <c r="Q406" s="145">
        <f>IFERROR(_xll.qlIndexFixing(ONIndex1Y,I406,TRUE,_xll.ohTrigger(RecalcTrigger,Trigger1Y)),NA())</f>
        <v>-8.235242924392594E-4</v>
      </c>
    </row>
    <row r="407" spans="2:17" x14ac:dyDescent="0.2">
      <c r="B407" s="39" t="s">
        <v>17</v>
      </c>
      <c r="D407" s="42">
        <f>_xll.qlCalendarAdvance(Calendar,$D406,B407,"f",FALSE)</f>
        <v>43126</v>
      </c>
      <c r="E407" s="139">
        <f>_xll.qlInterestRateIndexValueDate(IndexON,D407)</f>
        <v>43126</v>
      </c>
      <c r="F407" s="155">
        <f>IFERROR(_xll.qlIndexFixing(IndexON,D407,TRUE,_xll.ohTrigger(RecalcTrigger,TriggerON)),NA())</f>
        <v>-5.2545161289252462E-3</v>
      </c>
      <c r="H407" s="42">
        <f>_xll.qlCalendarAdvance(Calendar,$H406,B407,"f",FALSE)</f>
        <v>43126</v>
      </c>
      <c r="I407" s="139">
        <f>_xll.qlInterestRateIndexValueDate(Index1M,$H407)</f>
        <v>43130</v>
      </c>
      <c r="J407" s="144">
        <f>IFERROR(_xll.qlIndexFixing(Index1M,$H407,TRUE,_xll.ohTrigger(RecalcTrigger,Trigger1M)),NA())</f>
        <v>-5.3172623660196457E-3</v>
      </c>
      <c r="K407" s="44">
        <f>IFERROR(_xll.qlIndexFixing(Index3M,H407,TRUE,_xll.ohTrigger(RecalcTrigger,Trigger3M)),NA())</f>
        <v>-3.9009434349663863E-3</v>
      </c>
      <c r="L407" s="44">
        <f>IFERROR(_xll.qlIndexFixing(Index6M,$H407,TRUE,_xll.ohTrigger(RecalcTrigger,Trigger6M)),NA())</f>
        <v>-2.3527841710431537E-3</v>
      </c>
      <c r="M407" s="145">
        <f>IFERROR(_xll.qlIndexFixing(Index1Y,$H407,TRUE,_xll.ohTrigger(RecalcTrigger,Trigger1Y)),NA())</f>
        <v>-4.2653224857275372E-4</v>
      </c>
      <c r="N407" s="144">
        <f>IFERROR(_xll.qlIndexFixing(ONIndex1M,I407,TRUE,_xll.ohTrigger(RecalcTrigger,Trigger1M)),NA())</f>
        <v>-5.3089088089253167E-3</v>
      </c>
      <c r="O407" s="44">
        <f>IFERROR(_xll.qlIndexFixing(ONIndex3M,I407,TRUE,_xll.ohTrigger(RecalcTrigger,Trigger3M)),NA())</f>
        <v>-3.9180360209822851E-3</v>
      </c>
      <c r="P407" s="44">
        <f>IFERROR(_xll.qlIndexFixing(ONIndex6M,I407,TRUE,_xll.ohTrigger(RecalcTrigger,Trigger6M)),NA())</f>
        <v>-2.2807408146885422E-3</v>
      </c>
      <c r="Q407" s="145">
        <f>IFERROR(_xll.qlIndexFixing(ONIndex1Y,I407,TRUE,_xll.ohTrigger(RecalcTrigger,Trigger1Y)),NA())</f>
        <v>-8.1622962552874156E-4</v>
      </c>
    </row>
    <row r="408" spans="2:17" x14ac:dyDescent="0.2">
      <c r="B408" s="39" t="s">
        <v>17</v>
      </c>
      <c r="D408" s="42">
        <f>_xll.qlCalendarAdvance(Calendar,$D407,B408,"f",FALSE)</f>
        <v>43129</v>
      </c>
      <c r="E408" s="139">
        <f>_xll.qlInterestRateIndexValueDate(IndexON,D408)</f>
        <v>43129</v>
      </c>
      <c r="F408" s="155">
        <f>IFERROR(_xll.qlIndexFixing(IndexON,D408,TRUE,_xll.ohTrigger(RecalcTrigger,TriggerON)),NA())</f>
        <v>-5.2552756112422827E-3</v>
      </c>
      <c r="H408" s="42">
        <f>_xll.qlCalendarAdvance(Calendar,$H407,B408,"f",FALSE)</f>
        <v>43129</v>
      </c>
      <c r="I408" s="139">
        <f>_xll.qlInterestRateIndexValueDate(Index1M,$H408)</f>
        <v>43131</v>
      </c>
      <c r="J408" s="144">
        <f>IFERROR(_xll.qlIndexFixing(Index1M,$H408,TRUE,_xll.ohTrigger(RecalcTrigger,Trigger1M)),NA())</f>
        <v>-5.317699569383454E-3</v>
      </c>
      <c r="K408" s="44">
        <f>IFERROR(_xll.qlIndexFixing(Index3M,H408,TRUE,_xll.ohTrigger(RecalcTrigger,Trigger3M)),NA())</f>
        <v>-3.9007963581483658E-3</v>
      </c>
      <c r="L408" s="44">
        <f>IFERROR(_xll.qlIndexFixing(Index6M,$H408,TRUE,_xll.ohTrigger(RecalcTrigger,Trigger6M)),NA())</f>
        <v>-2.3530989274746805E-3</v>
      </c>
      <c r="M408" s="145">
        <f>IFERROR(_xll.qlIndexFixing(Index1Y,$H408,TRUE,_xll.ohTrigger(RecalcTrigger,Trigger1Y)),NA())</f>
        <v>-4.255435836658798E-4</v>
      </c>
      <c r="N408" s="144">
        <f>IFERROR(_xll.qlIndexFixing(ONIndex1M,I408,TRUE,_xll.ohTrigger(RecalcTrigger,Trigger1M)),NA())</f>
        <v>-5.3104977083640037E-3</v>
      </c>
      <c r="O408" s="44">
        <f>IFERROR(_xll.qlIndexFixing(ONIndex3M,I408,TRUE,_xll.ohTrigger(RecalcTrigger,Trigger3M)),NA())</f>
        <v>-3.9181450416148067E-3</v>
      </c>
      <c r="P408" s="44">
        <f>IFERROR(_xll.qlIndexFixing(ONIndex6M,I408,TRUE,_xll.ohTrigger(RecalcTrigger,Trigger6M)),NA())</f>
        <v>-2.2766100103366327E-3</v>
      </c>
      <c r="Q408" s="145">
        <f>IFERROR(_xll.qlIndexFixing(ONIndex1Y,I408,TRUE,_xll.ohTrigger(RecalcTrigger,Trigger1Y)),NA())</f>
        <v>-8.0032773527083378E-4</v>
      </c>
    </row>
    <row r="409" spans="2:17" x14ac:dyDescent="0.2">
      <c r="B409" s="39" t="s">
        <v>17</v>
      </c>
      <c r="D409" s="42">
        <f>_xll.qlCalendarAdvance(Calendar,$D408,B409,"f",FALSE)</f>
        <v>43130</v>
      </c>
      <c r="E409" s="139">
        <f>_xll.qlInterestRateIndexValueDate(IndexON,D409)</f>
        <v>43130</v>
      </c>
      <c r="F409" s="155">
        <f>IFERROR(_xll.qlIndexFixing(IndexON,D409,TRUE,_xll.ohTrigger(RecalcTrigger,TriggerON)),NA())</f>
        <v>-5.2556185658669818E-3</v>
      </c>
      <c r="H409" s="42">
        <f>_xll.qlCalendarAdvance(Calendar,$H408,B409,"f",FALSE)</f>
        <v>43130</v>
      </c>
      <c r="I409" s="139">
        <f>_xll.qlInterestRateIndexValueDate(Index1M,$H409)</f>
        <v>43132</v>
      </c>
      <c r="J409" s="144">
        <f>IFERROR(_xll.qlIndexFixing(Index1M,$H409,TRUE,_xll.ohTrigger(RecalcTrigger,Trigger1M)),NA())</f>
        <v>-5.3184630787277733E-3</v>
      </c>
      <c r="K409" s="44">
        <f>IFERROR(_xll.qlIndexFixing(Index3M,H409,TRUE,_xll.ohTrigger(RecalcTrigger,Trigger3M)),NA())</f>
        <v>-3.9000228285326344E-3</v>
      </c>
      <c r="L409" s="44">
        <f>IFERROR(_xll.qlIndexFixing(Index6M,$H409,TRUE,_xll.ohTrigger(RecalcTrigger,Trigger6M)),NA())</f>
        <v>-2.3534214595747134E-3</v>
      </c>
      <c r="M409" s="145">
        <f>IFERROR(_xll.qlIndexFixing(Index1Y,$H409,TRUE,_xll.ohTrigger(RecalcTrigger,Trigger1Y)),NA())</f>
        <v>-4.245732054692341E-4</v>
      </c>
      <c r="N409" s="144">
        <f>IFERROR(_xll.qlIndexFixing(ONIndex1M,I409,TRUE,_xll.ohTrigger(RecalcTrigger,Trigger1M)),NA())</f>
        <v>-5.3122234498470533E-3</v>
      </c>
      <c r="O409" s="44">
        <f>IFERROR(_xll.qlIndexFixing(ONIndex3M,I409,TRUE,_xll.ohTrigger(RecalcTrigger,Trigger3M)),NA())</f>
        <v>-3.918282917285687E-3</v>
      </c>
      <c r="P409" s="44">
        <f>IFERROR(_xll.qlIndexFixing(ONIndex6M,I409,TRUE,_xll.ohTrigger(RecalcTrigger,Trigger6M)),NA())</f>
        <v>-2.2730733963882699E-3</v>
      </c>
      <c r="Q409" s="145">
        <f>IFERROR(_xll.qlIndexFixing(ONIndex1Y,I409,TRUE,_xll.ohTrigger(RecalcTrigger,Trigger1Y)),NA())</f>
        <v>-7.8322667119934408E-4</v>
      </c>
    </row>
    <row r="410" spans="2:17" x14ac:dyDescent="0.2">
      <c r="B410" s="39" t="s">
        <v>17</v>
      </c>
      <c r="D410" s="42">
        <f>_xll.qlCalendarAdvance(Calendar,$D409,B410,"f",FALSE)</f>
        <v>43131</v>
      </c>
      <c r="E410" s="139">
        <f>_xll.qlInterestRateIndexValueDate(IndexON,D410)</f>
        <v>43131</v>
      </c>
      <c r="F410" s="155">
        <f>IFERROR(_xll.qlIndexFixing(IndexON,D410,TRUE,_xll.ohTrigger(RecalcTrigger,TriggerON)),NA())</f>
        <v>-5.2559625756876116E-3</v>
      </c>
      <c r="H410" s="42">
        <f>_xll.qlCalendarAdvance(Calendar,$H409,B410,"f",FALSE)</f>
        <v>43131</v>
      </c>
      <c r="I410" s="139">
        <f>_xll.qlInterestRateIndexValueDate(Index1M,$H410)</f>
        <v>43133</v>
      </c>
      <c r="J410" s="144">
        <f>IFERROR(_xll.qlIndexFixing(Index1M,$H410,TRUE,_xll.ohTrigger(RecalcTrigger,Trigger1M)),NA())</f>
        <v>-5.3192207157566019E-3</v>
      </c>
      <c r="K410" s="44">
        <f>IFERROR(_xll.qlIndexFixing(Index3M,H410,TRUE,_xll.ohTrigger(RecalcTrigger,Trigger3M)),NA())</f>
        <v>-3.8998628770101351E-3</v>
      </c>
      <c r="L410" s="44">
        <f>IFERROR(_xll.qlIndexFixing(Index6M,$H410,TRUE,_xll.ohTrigger(RecalcTrigger,Trigger6M)),NA())</f>
        <v>-2.3537508454360622E-3</v>
      </c>
      <c r="M410" s="145">
        <f>IFERROR(_xll.qlIndexFixing(Index1Y,$H410,TRUE,_xll.ohTrigger(RecalcTrigger,Trigger1Y)),NA())</f>
        <v>-4.2386562255492314E-4</v>
      </c>
      <c r="N410" s="144">
        <f>IFERROR(_xll.qlIndexFixing(ONIndex1M,I410,TRUE,_xll.ohTrigger(RecalcTrigger,Trigger1M)),NA())</f>
        <v>-5.313037249394803E-3</v>
      </c>
      <c r="O410" s="44">
        <f>IFERROR(_xll.qlIndexFixing(ONIndex3M,I410,TRUE,_xll.ohTrigger(RecalcTrigger,Trigger3M)),NA())</f>
        <v>-3.9183021665678552E-3</v>
      </c>
      <c r="P410" s="44">
        <f>IFERROR(_xll.qlIndexFixing(ONIndex6M,I410,TRUE,_xll.ohTrigger(RecalcTrigger,Trigger6M)),NA())</f>
        <v>-2.2716854944748732E-3</v>
      </c>
      <c r="Q410" s="145">
        <f>IFERROR(_xll.qlIndexFixing(ONIndex1Y,I410,TRUE,_xll.ohTrigger(RecalcTrigger,Trigger1Y)),NA())</f>
        <v>-7.7467042101098116E-4</v>
      </c>
    </row>
    <row r="411" spans="2:17" x14ac:dyDescent="0.2">
      <c r="B411" s="39" t="s">
        <v>17</v>
      </c>
      <c r="D411" s="42">
        <f>_xll.qlCalendarAdvance(Calendar,$D410,B411,"f",FALSE)</f>
        <v>43132</v>
      </c>
      <c r="E411" s="139">
        <f>_xll.qlInterestRateIndexValueDate(IndexON,D411)</f>
        <v>43132</v>
      </c>
      <c r="F411" s="155">
        <f>IFERROR(_xll.qlIndexFixing(IndexON,D411,TRUE,_xll.ohTrigger(RecalcTrigger,TriggerON)),NA())</f>
        <v>-5.256307719521125E-3</v>
      </c>
      <c r="H411" s="42">
        <f>_xll.qlCalendarAdvance(Calendar,$H410,B411,"f",FALSE)</f>
        <v>43132</v>
      </c>
      <c r="I411" s="139">
        <f>_xll.qlInterestRateIndexValueDate(Index1M,$H411)</f>
        <v>43136</v>
      </c>
      <c r="J411" s="144">
        <f>IFERROR(_xll.qlIndexFixing(Index1M,$H411,TRUE,_xll.ohTrigger(RecalcTrigger,Trigger1M)),NA())</f>
        <v>-5.321458459238545E-3</v>
      </c>
      <c r="K411" s="44">
        <f>IFERROR(_xll.qlIndexFixing(Index3M,H411,TRUE,_xll.ohTrigger(RecalcTrigger,Trigger3M)),NA())</f>
        <v>-3.8977948973088626E-3</v>
      </c>
      <c r="L411" s="44">
        <f>IFERROR(_xll.qlIndexFixing(Index6M,$H411,TRUE,_xll.ohTrigger(RecalcTrigger,Trigger6M)),NA())</f>
        <v>-2.3546525547873893E-3</v>
      </c>
      <c r="M411" s="145">
        <f>IFERROR(_xll.qlIndexFixing(Index1Y,$H411,TRUE,_xll.ohTrigger(RecalcTrigger,Trigger1Y)),NA())</f>
        <v>-4.2089467295765049E-4</v>
      </c>
      <c r="N411" s="144">
        <f>IFERROR(_xll.qlIndexFixing(ONIndex1M,I411,TRUE,_xll.ohTrigger(RecalcTrigger,Trigger1M)),NA())</f>
        <v>-5.3138451180867463E-3</v>
      </c>
      <c r="O411" s="44">
        <f>IFERROR(_xll.qlIndexFixing(ONIndex3M,I411,TRUE,_xll.ohTrigger(RecalcTrigger,Trigger3M)),NA())</f>
        <v>-3.918304306735898E-3</v>
      </c>
      <c r="P411" s="44">
        <f>IFERROR(_xll.qlIndexFixing(ONIndex6M,I411,TRUE,_xll.ohTrigger(RecalcTrigger,Trigger6M)),NA())</f>
        <v>-2.2705877182849221E-3</v>
      </c>
      <c r="Q411" s="145">
        <f>IFERROR(_xll.qlIndexFixing(ONIndex1Y,I411,TRUE,_xll.ohTrigger(RecalcTrigger,Trigger1Y)),NA())</f>
        <v>-7.6643735893888731E-4</v>
      </c>
    </row>
    <row r="412" spans="2:17" x14ac:dyDescent="0.2">
      <c r="B412" s="39" t="s">
        <v>17</v>
      </c>
      <c r="D412" s="42">
        <f>_xll.qlCalendarAdvance(Calendar,$D411,B412,"f",FALSE)</f>
        <v>43133</v>
      </c>
      <c r="E412" s="139">
        <f>_xll.qlInterestRateIndexValueDate(IndexON,D412)</f>
        <v>43133</v>
      </c>
      <c r="F412" s="155">
        <f>IFERROR(_xll.qlIndexFixing(IndexON,D412,TRUE,_xll.ohTrigger(RecalcTrigger,TriggerON)),NA())</f>
        <v>-5.2569254156553669E-3</v>
      </c>
      <c r="H412" s="42">
        <f>_xll.qlCalendarAdvance(Calendar,$H411,B412,"f",FALSE)</f>
        <v>43133</v>
      </c>
      <c r="I412" s="139">
        <f>_xll.qlInterestRateIndexValueDate(Index1M,$H412)</f>
        <v>43137</v>
      </c>
      <c r="J412" s="144">
        <f>IFERROR(_xll.qlIndexFixing(Index1M,$H412,TRUE,_xll.ohTrigger(RecalcTrigger,Trigger1M)),NA())</f>
        <v>-5.3221926732952406E-3</v>
      </c>
      <c r="K412" s="44">
        <f>IFERROR(_xll.qlIndexFixing(Index3M,H412,TRUE,_xll.ohTrigger(RecalcTrigger,Trigger3M)),NA())</f>
        <v>-3.8976096746909938E-3</v>
      </c>
      <c r="L412" s="44">
        <f>IFERROR(_xll.qlIndexFixing(Index6M,$H412,TRUE,_xll.ohTrigger(RecalcTrigger,Trigger6M)),NA())</f>
        <v>-2.3551181388040913E-3</v>
      </c>
      <c r="M412" s="145">
        <f>IFERROR(_xll.qlIndexFixing(Index1Y,$H412,TRUE,_xll.ohTrigger(RecalcTrigger,Trigger1Y)),NA())</f>
        <v>-4.2003053982591504E-4</v>
      </c>
      <c r="N412" s="144">
        <f>IFERROR(_xll.qlIndexFixing(ONIndex1M,I412,TRUE,_xll.ohTrigger(RecalcTrigger,Trigger1M)),NA())</f>
        <v>-5.3146470623577358E-3</v>
      </c>
      <c r="O412" s="44">
        <f>IFERROR(_xll.qlIndexFixing(ONIndex3M,I412,TRUE,_xll.ohTrigger(RecalcTrigger,Trigger3M)),NA())</f>
        <v>-3.9182892785971646E-3</v>
      </c>
      <c r="P412" s="44">
        <f>IFERROR(_xll.qlIndexFixing(ONIndex6M,I412,TRUE,_xll.ohTrigger(RecalcTrigger,Trigger6M)),NA())</f>
        <v>-2.2697821319273004E-3</v>
      </c>
      <c r="Q412" s="145">
        <f>IFERROR(_xll.qlIndexFixing(ONIndex1Y,I412,TRUE,_xll.ohTrigger(RecalcTrigger,Trigger1Y)),NA())</f>
        <v>-7.5853002079462328E-4</v>
      </c>
    </row>
    <row r="413" spans="2:17" x14ac:dyDescent="0.2">
      <c r="B413" s="39" t="s">
        <v>17</v>
      </c>
      <c r="D413" s="42">
        <f>_xll.qlCalendarAdvance(Calendar,$D412,B413,"f",FALSE)</f>
        <v>43136</v>
      </c>
      <c r="E413" s="139">
        <f>_xll.qlInterestRateIndexValueDate(IndexON,D413)</f>
        <v>43136</v>
      </c>
      <c r="F413" s="155">
        <f>IFERROR(_xll.qlIndexFixing(IndexON,D413,TRUE,_xll.ohTrigger(RecalcTrigger,TriggerON)),NA())</f>
        <v>-5.2577012138010915E-3</v>
      </c>
      <c r="H413" s="42">
        <f>_xll.qlCalendarAdvance(Calendar,$H412,B413,"f",FALSE)</f>
        <v>43136</v>
      </c>
      <c r="I413" s="139">
        <f>_xll.qlInterestRateIndexValueDate(Index1M,$H413)</f>
        <v>43138</v>
      </c>
      <c r="J413" s="144">
        <f>IFERROR(_xll.qlIndexFixing(Index1M,$H413,TRUE,_xll.ohTrigger(RecalcTrigger,Trigger1M)),NA())</f>
        <v>-5.3229210481856425E-3</v>
      </c>
      <c r="K413" s="44">
        <f>IFERROR(_xll.qlIndexFixing(Index3M,H413,TRUE,_xll.ohTrigger(RecalcTrigger,Trigger3M)),NA())</f>
        <v>-3.897419594970526E-3</v>
      </c>
      <c r="L413" s="44">
        <f>IFERROR(_xll.qlIndexFixing(Index6M,$H413,TRUE,_xll.ohTrigger(RecalcTrigger,Trigger6M)),NA())</f>
        <v>-2.3554669412217586E-3</v>
      </c>
      <c r="M413" s="145">
        <f>IFERROR(_xll.qlIndexFixing(Index1Y,$H413,TRUE,_xll.ohTrigger(RecalcTrigger,Trigger1Y)),NA())</f>
        <v>-4.1918881485564295E-4</v>
      </c>
      <c r="N413" s="144">
        <f>IFERROR(_xll.qlIndexFixing(ONIndex1M,I413,TRUE,_xll.ohTrigger(RecalcTrigger,Trigger1M)),NA())</f>
        <v>-5.3161527302414413E-3</v>
      </c>
      <c r="O413" s="44">
        <f>IFERROR(_xll.qlIndexFixing(ONIndex3M,I413,TRUE,_xll.ohTrigger(RecalcTrigger,Trigger3M)),NA())</f>
        <v>-3.9181590509818065E-3</v>
      </c>
      <c r="P413" s="44">
        <f>IFERROR(_xll.qlIndexFixing(ONIndex6M,I413,TRUE,_xll.ohTrigger(RecalcTrigger,Trigger6M)),NA())</f>
        <v>-2.2691409470354529E-3</v>
      </c>
      <c r="Q413" s="145">
        <f>IFERROR(_xll.qlIndexFixing(ONIndex1Y,I413,TRUE,_xll.ohTrigger(RecalcTrigger,Trigger1Y)),NA())</f>
        <v>-7.4381223226005488E-4</v>
      </c>
    </row>
    <row r="414" spans="2:17" x14ac:dyDescent="0.2">
      <c r="B414" s="39" t="s">
        <v>17</v>
      </c>
      <c r="D414" s="42">
        <f>_xll.qlCalendarAdvance(Calendar,$D413,B414,"f",FALSE)</f>
        <v>43137</v>
      </c>
      <c r="E414" s="139">
        <f>_xll.qlInterestRateIndexValueDate(IndexON,D414)</f>
        <v>43137</v>
      </c>
      <c r="F414" s="155">
        <f>IFERROR(_xll.qlIndexFixing(IndexON,D414,TRUE,_xll.ohTrigger(RecalcTrigger,TriggerON)),NA())</f>
        <v>-5.2580532111923262E-3</v>
      </c>
      <c r="H414" s="42">
        <f>_xll.qlCalendarAdvance(Calendar,$H413,B414,"f",FALSE)</f>
        <v>43137</v>
      </c>
      <c r="I414" s="139">
        <f>_xll.qlInterestRateIndexValueDate(Index1M,$H414)</f>
        <v>43139</v>
      </c>
      <c r="J414" s="144">
        <f>IFERROR(_xll.qlIndexFixing(Index1M,$H414,TRUE,_xll.ohTrigger(RecalcTrigger,Trigger1M)),NA())</f>
        <v>-5.3236435905344515E-3</v>
      </c>
      <c r="K414" s="44">
        <f>IFERROR(_xll.qlIndexFixing(Index3M,H414,TRUE,_xll.ohTrigger(RecalcTrigger,Trigger3M)),NA())</f>
        <v>-3.8969144055804295E-3</v>
      </c>
      <c r="L414" s="44">
        <f>IFERROR(_xll.qlIndexFixing(Index6M,$H414,TRUE,_xll.ohTrigger(RecalcTrigger,Trigger6M)),NA())</f>
        <v>-2.3558155710517361E-3</v>
      </c>
      <c r="M414" s="145">
        <f>IFERROR(_xll.qlIndexFixing(Index1Y,$H414,TRUE,_xll.ohTrigger(RecalcTrigger,Trigger1Y)),NA())</f>
        <v>-4.1836854526268132E-4</v>
      </c>
      <c r="N414" s="144">
        <f>IFERROR(_xll.qlIndexFixing(ONIndex1M,I414,TRUE,_xll.ohTrigger(RecalcTrigger,Trigger1M)),NA())</f>
        <v>-5.3177957286454358E-3</v>
      </c>
      <c r="O414" s="44">
        <f>IFERROR(_xll.qlIndexFixing(ONIndex3M,I414,TRUE,_xll.ohTrigger(RecalcTrigger,Trigger3M)),NA())</f>
        <v>-3.9180562901686145E-3</v>
      </c>
      <c r="P414" s="44">
        <f>IFERROR(_xll.qlIndexFixing(ONIndex6M,I414,TRUE,_xll.ohTrigger(RecalcTrigger,Trigger6M)),NA())</f>
        <v>-2.2695229819857943E-3</v>
      </c>
      <c r="Q414" s="145">
        <f>IFERROR(_xll.qlIndexFixing(ONIndex1Y,I414,TRUE,_xll.ohTrigger(RecalcTrigger,Trigger1Y)),NA())</f>
        <v>-7.3020862024986144E-4</v>
      </c>
    </row>
    <row r="415" spans="2:17" x14ac:dyDescent="0.2">
      <c r="B415" s="39" t="s">
        <v>17</v>
      </c>
      <c r="D415" s="42">
        <f>_xll.qlCalendarAdvance(Calendar,$D414,B415,"f",FALSE)</f>
        <v>43138</v>
      </c>
      <c r="E415" s="139">
        <f>_xll.qlInterestRateIndexValueDate(IndexON,D415)</f>
        <v>43138</v>
      </c>
      <c r="F415" s="155">
        <f>IFERROR(_xll.qlIndexFixing(IndexON,D415,TRUE,_xll.ohTrigger(RecalcTrigger,TriggerON)),NA())</f>
        <v>-5.2584068161776187E-3</v>
      </c>
      <c r="H415" s="42">
        <f>_xll.qlCalendarAdvance(Calendar,$H414,B415,"f",FALSE)</f>
        <v>43138</v>
      </c>
      <c r="I415" s="139">
        <f>_xll.qlInterestRateIndexValueDate(Index1M,$H415)</f>
        <v>43140</v>
      </c>
      <c r="J415" s="144">
        <f>IFERROR(_xll.qlIndexFixing(Index1M,$H415,TRUE,_xll.ohTrigger(RecalcTrigger,Trigger1M)),NA())</f>
        <v>-5.3243603069735058E-3</v>
      </c>
      <c r="K415" s="44">
        <f>IFERROR(_xll.qlIndexFixing(Index3M,H415,TRUE,_xll.ohTrigger(RecalcTrigger,Trigger3M)),NA())</f>
        <v>-3.8964043709402898E-3</v>
      </c>
      <c r="L415" s="44">
        <f>IFERROR(_xll.qlIndexFixing(Index6M,$H415,TRUE,_xll.ohTrigger(RecalcTrigger,Trigger6M)),NA())</f>
        <v>-2.3561623759304731E-3</v>
      </c>
      <c r="M415" s="145">
        <f>IFERROR(_xll.qlIndexFixing(Index1Y,$H415,TRUE,_xll.ohTrigger(RecalcTrigger,Trigger1Y)),NA())</f>
        <v>-4.1783055982449276E-4</v>
      </c>
      <c r="N415" s="144">
        <f>IFERROR(_xll.qlIndexFixing(ONIndex1M,I415,TRUE,_xll.ohTrigger(RecalcTrigger,Trigger1M)),NA())</f>
        <v>-5.3185681506917604E-3</v>
      </c>
      <c r="O415" s="44">
        <f>IFERROR(_xll.qlIndexFixing(ONIndex3M,I415,TRUE,_xll.ohTrigger(RecalcTrigger,Trigger3M)),NA())</f>
        <v>-3.9179545265710658E-3</v>
      </c>
      <c r="P415" s="44">
        <f>IFERROR(_xll.qlIndexFixing(ONIndex6M,I415,TRUE,_xll.ohTrigger(RecalcTrigger,Trigger6M)),NA())</f>
        <v>-2.2702093170146043E-3</v>
      </c>
      <c r="Q415" s="145">
        <f>IFERROR(_xll.qlIndexFixing(ONIndex1Y,I415,TRUE,_xll.ohTrigger(RecalcTrigger,Trigger1Y)),NA())</f>
        <v>-7.2396793656004377E-4</v>
      </c>
    </row>
    <row r="416" spans="2:17" x14ac:dyDescent="0.2">
      <c r="B416" s="39" t="s">
        <v>17</v>
      </c>
      <c r="D416" s="42">
        <f>_xll.qlCalendarAdvance(Calendar,$D415,B416,"f",FALSE)</f>
        <v>43139</v>
      </c>
      <c r="E416" s="139">
        <f>_xll.qlInterestRateIndexValueDate(IndexON,D416)</f>
        <v>43139</v>
      </c>
      <c r="F416" s="155">
        <f>IFERROR(_xll.qlIndexFixing(IndexON,D416,TRUE,_xll.ohTrigger(RecalcTrigger,TriggerON)),NA())</f>
        <v>-5.2587621070943058E-3</v>
      </c>
      <c r="H416" s="42">
        <f>_xll.qlCalendarAdvance(Calendar,$H415,B416,"f",FALSE)</f>
        <v>43139</v>
      </c>
      <c r="I416" s="139">
        <f>_xll.qlInterestRateIndexValueDate(Index1M,$H416)</f>
        <v>43143</v>
      </c>
      <c r="J416" s="144">
        <f>IFERROR(_xll.qlIndexFixing(Index1M,$H416,TRUE,_xll.ohTrigger(RecalcTrigger,Trigger1M)),NA())</f>
        <v>-5.3264755671148366E-3</v>
      </c>
      <c r="K416" s="44">
        <f>IFERROR(_xll.qlIndexFixing(Index3M,H416,TRUE,_xll.ohTrigger(RecalcTrigger,Trigger3M)),NA())</f>
        <v>-3.8942404927597121E-3</v>
      </c>
      <c r="L416" s="44">
        <f>IFERROR(_xll.qlIndexFixing(Index6M,$H416,TRUE,_xll.ohTrigger(RecalcTrigger,Trigger6M)),NA())</f>
        <v>-2.3569997398958627E-3</v>
      </c>
      <c r="M416" s="145">
        <f>IFERROR(_xll.qlIndexFixing(Index1Y,$H416,TRUE,_xll.ohTrigger(RecalcTrigger,Trigger1Y)),NA())</f>
        <v>-4.152827120008868E-4</v>
      </c>
      <c r="N416" s="144">
        <f>IFERROR(_xll.qlIndexFixing(ONIndex1M,I416,TRUE,_xll.ohTrigger(RecalcTrigger,Trigger1M)),NA())</f>
        <v>-5.3193346881652559E-3</v>
      </c>
      <c r="O416" s="44">
        <f>IFERROR(_xll.qlIndexFixing(ONIndex3M,I416,TRUE,_xll.ohTrigger(RecalcTrigger,Trigger3M)),NA())</f>
        <v>-3.9178352373925307E-3</v>
      </c>
      <c r="P416" s="44">
        <f>IFERROR(_xll.qlIndexFixing(ONIndex6M,I416,TRUE,_xll.ohTrigger(RecalcTrigger,Trigger6M)),NA())</f>
        <v>-2.2712002301261691E-3</v>
      </c>
      <c r="Q416" s="145">
        <f>IFERROR(_xll.qlIndexFixing(ONIndex1Y,I416,TRUE,_xll.ohTrigger(RecalcTrigger,Trigger1Y)),NA())</f>
        <v>-7.180681908280917E-4</v>
      </c>
    </row>
    <row r="417" spans="2:17" x14ac:dyDescent="0.2">
      <c r="B417" s="39" t="s">
        <v>17</v>
      </c>
      <c r="D417" s="42">
        <f>_xll.qlCalendarAdvance(Calendar,$D416,B417,"f",FALSE)</f>
        <v>43140</v>
      </c>
      <c r="E417" s="139">
        <f>_xll.qlInterestRateIndexValueDate(IndexON,D417)</f>
        <v>43140</v>
      </c>
      <c r="F417" s="155">
        <f>IFERROR(_xll.qlIndexFixing(IndexON,D417,TRUE,_xll.ohTrigger(RecalcTrigger,TriggerON)),NA())</f>
        <v>-5.2594018655671704E-3</v>
      </c>
      <c r="H417" s="42">
        <f>_xll.qlCalendarAdvance(Calendar,$H416,B417,"f",FALSE)</f>
        <v>43140</v>
      </c>
      <c r="I417" s="139">
        <f>_xll.qlInterestRateIndexValueDate(Index1M,$H417)</f>
        <v>43144</v>
      </c>
      <c r="J417" s="144">
        <f>IFERROR(_xll.qlIndexFixing(Index1M,$H417,TRUE,_xll.ohTrigger(RecalcTrigger,Trigger1M)),NA())</f>
        <v>-5.3271690462047029E-3</v>
      </c>
      <c r="K417" s="44">
        <f>IFERROR(_xll.qlIndexFixing(Index3M,H417,TRUE,_xll.ohTrigger(RecalcTrigger,Trigger3M)),NA())</f>
        <v>-3.8940182532960499E-3</v>
      </c>
      <c r="L417" s="44">
        <f>IFERROR(_xll.qlIndexFixing(Index6M,$H417,TRUE,_xll.ohTrigger(RecalcTrigger,Trigger6M)),NA())</f>
        <v>-2.3574978991111376E-3</v>
      </c>
      <c r="M417" s="145">
        <f>IFERROR(_xll.qlIndexFixing(Index1Y,$H417,TRUE,_xll.ohTrigger(RecalcTrigger,Trigger1Y)),NA())</f>
        <v>-4.1455517455098542E-4</v>
      </c>
      <c r="N417" s="144">
        <f>IFERROR(_xll.qlIndexFixing(ONIndex1M,I417,TRUE,_xll.ohTrigger(RecalcTrigger,Trigger1M)),NA())</f>
        <v>-5.3200953476606472E-3</v>
      </c>
      <c r="O417" s="44">
        <f>IFERROR(_xll.qlIndexFixing(ONIndex3M,I417,TRUE,_xll.ohTrigger(RecalcTrigger,Trigger3M)),NA())</f>
        <v>-3.9176983631206141E-3</v>
      </c>
      <c r="P417" s="44">
        <f>IFERROR(_xll.qlIndexFixing(ONIndex6M,I417,TRUE,_xll.ohTrigger(RecalcTrigger,Trigger6M)),NA())</f>
        <v>-2.2724977863886053E-3</v>
      </c>
      <c r="Q417" s="145">
        <f>IFERROR(_xll.qlIndexFixing(ONIndex1Y,I417,TRUE,_xll.ohTrigger(RecalcTrigger,Trigger1Y)),NA())</f>
        <v>-7.1251191870569386E-4</v>
      </c>
    </row>
    <row r="418" spans="2:17" x14ac:dyDescent="0.2">
      <c r="B418" s="39" t="s">
        <v>17</v>
      </c>
      <c r="D418" s="42">
        <f>_xll.qlCalendarAdvance(Calendar,$D417,B418,"f",FALSE)</f>
        <v>43143</v>
      </c>
      <c r="E418" s="139">
        <f>_xll.qlInterestRateIndexValueDate(IndexON,D418)</f>
        <v>43143</v>
      </c>
      <c r="F418" s="155">
        <f>IFERROR(_xll.qlIndexFixing(IndexON,D418,TRUE,_xll.ohTrigger(RecalcTrigger,TriggerON)),NA())</f>
        <v>-5.2602017110503496E-3</v>
      </c>
      <c r="H418" s="42">
        <f>_xll.qlCalendarAdvance(Calendar,$H417,B418,"f",FALSE)</f>
        <v>43143</v>
      </c>
      <c r="I418" s="139">
        <f>_xll.qlInterestRateIndexValueDate(Index1M,$H418)</f>
        <v>43145</v>
      </c>
      <c r="J418" s="144">
        <f>IFERROR(_xll.qlIndexFixing(Index1M,$H418,TRUE,_xll.ohTrigger(RecalcTrigger,Trigger1M)),NA())</f>
        <v>-5.3278567325254489E-3</v>
      </c>
      <c r="K418" s="44">
        <f>IFERROR(_xll.qlIndexFixing(Index3M,H418,TRUE,_xll.ohTrigger(RecalcTrigger,Trigger3M)),NA())</f>
        <v>-3.8937916833463766E-3</v>
      </c>
      <c r="L418" s="44">
        <f>IFERROR(_xll.qlIndexFixing(Index6M,$H418,TRUE,_xll.ohTrigger(RecalcTrigger,Trigger6M)),NA())</f>
        <v>-2.3578103942392542E-3</v>
      </c>
      <c r="M418" s="145">
        <f>IFERROR(_xll.qlIndexFixing(Index1Y,$H418,TRUE,_xll.ohTrigger(RecalcTrigger,Trigger1Y)),NA())</f>
        <v>-4.1384322398508672E-4</v>
      </c>
      <c r="N418" s="144">
        <f>IFERROR(_xll.qlIndexFixing(ONIndex1M,I418,TRUE,_xll.ohTrigger(RecalcTrigger,Trigger1M)),NA())</f>
        <v>-5.3215184422095163E-3</v>
      </c>
      <c r="O418" s="44">
        <f>IFERROR(_xll.qlIndexFixing(ONIndex3M,I418,TRUE,_xll.ohTrigger(RecalcTrigger,Trigger3M)),NA())</f>
        <v>-3.9173230726952113E-3</v>
      </c>
      <c r="P418" s="44">
        <f>IFERROR(_xll.qlIndexFixing(ONIndex6M,I418,TRUE,_xll.ohTrigger(RecalcTrigger,Trigger6M)),NA())</f>
        <v>-2.2761109750435438E-3</v>
      </c>
      <c r="Q418" s="145">
        <f>IFERROR(_xll.qlIndexFixing(ONIndex1Y,I418,TRUE,_xll.ohTrigger(RecalcTrigger,Trigger1Y)),NA())</f>
        <v>-7.0255559384779787E-4</v>
      </c>
    </row>
    <row r="419" spans="2:17" x14ac:dyDescent="0.2">
      <c r="B419" s="39" t="s">
        <v>17</v>
      </c>
      <c r="D419" s="42">
        <f>_xll.qlCalendarAdvance(Calendar,$D418,B419,"f",FALSE)</f>
        <v>43144</v>
      </c>
      <c r="E419" s="139">
        <f>_xll.qlInterestRateIndexValueDate(IndexON,D419)</f>
        <v>43144</v>
      </c>
      <c r="F419" s="155">
        <f>IFERROR(_xll.qlIndexFixing(IndexON,D419,TRUE,_xll.ohTrigger(RecalcTrigger,TriggerON)),NA())</f>
        <v>-5.2605666163163534E-3</v>
      </c>
      <c r="H419" s="42">
        <f>_xll.qlCalendarAdvance(Calendar,$H418,B419,"f",FALSE)</f>
        <v>43144</v>
      </c>
      <c r="I419" s="139">
        <f>_xll.qlInterestRateIndexValueDate(Index1M,$H419)</f>
        <v>43146</v>
      </c>
      <c r="J419" s="144">
        <f>IFERROR(_xll.qlIndexFixing(Index1M,$H419,TRUE,_xll.ohTrigger(RecalcTrigger,Trigger1M)),NA())</f>
        <v>-5.3285386327131933E-3</v>
      </c>
      <c r="K419" s="44">
        <f>IFERROR(_xll.qlIndexFixing(Index3M,H419,TRUE,_xll.ohTrigger(RecalcTrigger,Trigger3M)),NA())</f>
        <v>-3.8932586995643237E-3</v>
      </c>
      <c r="L419" s="44">
        <f>IFERROR(_xll.qlIndexFixing(Index6M,$H419,TRUE,_xll.ohTrigger(RecalcTrigger,Trigger6M)),NA())</f>
        <v>-2.3581109105160901E-3</v>
      </c>
      <c r="M419" s="145">
        <f>IFERROR(_xll.qlIndexFixing(Index1Y,$H419,TRUE,_xll.ohTrigger(RecalcTrigger,Trigger1Y)),NA())</f>
        <v>-4.1314585692334572E-4</v>
      </c>
      <c r="N419" s="144">
        <f>IFERROR(_xll.qlIndexFixing(ONIndex1M,I419,TRUE,_xll.ohTrigger(RecalcTrigger,Trigger1M)),NA())</f>
        <v>-5.323079339034642E-3</v>
      </c>
      <c r="O419" s="44">
        <f>IFERROR(_xll.qlIndexFixing(ONIndex3M,I419,TRUE,_xll.ohTrigger(RecalcTrigger,Trigger3M)),NA())</f>
        <v>-3.9169738239719365E-3</v>
      </c>
      <c r="P419" s="44">
        <f>IFERROR(_xll.qlIndexFixing(ONIndex6M,I419,TRUE,_xll.ohTrigger(RecalcTrigger,Trigger6M)),NA())</f>
        <v>-2.2807957361958842E-3</v>
      </c>
      <c r="Q419" s="145">
        <f>IFERROR(_xll.qlIndexFixing(ONIndex1Y,I419,TRUE,_xll.ohTrigger(RecalcTrigger,Trigger1Y)),NA())</f>
        <v>-6.9377227994493751E-4</v>
      </c>
    </row>
    <row r="420" spans="2:17" x14ac:dyDescent="0.2">
      <c r="B420" s="39" t="s">
        <v>17</v>
      </c>
      <c r="D420" s="42">
        <f>_xll.qlCalendarAdvance(Calendar,$D419,B420,"f",FALSE)</f>
        <v>43145</v>
      </c>
      <c r="E420" s="139">
        <f>_xll.qlInterestRateIndexValueDate(IndexON,D420)</f>
        <v>43145</v>
      </c>
      <c r="F420" s="155">
        <f>IFERROR(_xll.qlIndexFixing(IndexON,D420,TRUE,_xll.ohTrigger(RecalcTrigger,TriggerON)),NA())</f>
        <v>-5.2609336809750218E-3</v>
      </c>
      <c r="H420" s="42">
        <f>_xll.qlCalendarAdvance(Calendar,$H419,B420,"f",FALSE)</f>
        <v>43145</v>
      </c>
      <c r="I420" s="139">
        <f>_xll.qlInterestRateIndexValueDate(Index1M,$H420)</f>
        <v>43147</v>
      </c>
      <c r="J420" s="144">
        <f>IFERROR(_xll.qlIndexFixing(Index1M,$H420,TRUE,_xll.ohTrigger(RecalcTrigger,Trigger1M)),NA())</f>
        <v>-5.3292147533969192E-3</v>
      </c>
      <c r="K420" s="44">
        <f>IFERROR(_xll.qlIndexFixing(Index3M,H420,TRUE,_xll.ohTrigger(RecalcTrigger,Trigger3M)),NA())</f>
        <v>-3.8927229271482284E-3</v>
      </c>
      <c r="L420" s="44">
        <f>IFERROR(_xll.qlIndexFixing(Index6M,$H420,TRUE,_xll.ohTrigger(RecalcTrigger,Trigger6M)),NA())</f>
        <v>-2.3583977156727306E-3</v>
      </c>
      <c r="M420" s="145">
        <f>IFERROR(_xll.qlIndexFixing(Index1Y,$H420,TRUE,_xll.ohTrigger(RecalcTrigger,Trigger1Y)),NA())</f>
        <v>-4.1273027081908183E-4</v>
      </c>
      <c r="N420" s="144">
        <f>IFERROR(_xll.qlIndexFixing(ONIndex1M,I420,TRUE,_xll.ohTrigger(RecalcTrigger,Trigger1M)),NA())</f>
        <v>-5.3238107084796482E-3</v>
      </c>
      <c r="O420" s="44">
        <f>IFERROR(_xll.qlIndexFixing(ONIndex3M,I420,TRUE,_xll.ohTrigger(RecalcTrigger,Trigger3M)),NA())</f>
        <v>-3.9167481309876351E-3</v>
      </c>
      <c r="P420" s="44">
        <f>IFERROR(_xll.qlIndexFixing(ONIndex6M,I420,TRUE,_xll.ohTrigger(RecalcTrigger,Trigger6M)),NA())</f>
        <v>-2.2836574783191566E-3</v>
      </c>
      <c r="Q420" s="145">
        <f>IFERROR(_xll.qlIndexFixing(ONIndex1Y,I420,TRUE,_xll.ohTrigger(RecalcTrigger,Trigger1Y)),NA())</f>
        <v>-6.8997141096538428E-4</v>
      </c>
    </row>
    <row r="421" spans="2:17" x14ac:dyDescent="0.2">
      <c r="B421" s="39" t="s">
        <v>17</v>
      </c>
      <c r="D421" s="42">
        <f>_xll.qlCalendarAdvance(Calendar,$D420,B421,"f",FALSE)</f>
        <v>43146</v>
      </c>
      <c r="E421" s="139">
        <f>_xll.qlInterestRateIndexValueDate(IndexON,D421)</f>
        <v>43146</v>
      </c>
      <c r="F421" s="155">
        <f>IFERROR(_xll.qlIndexFixing(IndexON,D421,TRUE,_xll.ohTrigger(RecalcTrigger,TriggerON)),NA())</f>
        <v>-5.261302984043148E-3</v>
      </c>
      <c r="H421" s="42">
        <f>_xll.qlCalendarAdvance(Calendar,$H420,B421,"f",FALSE)</f>
        <v>43146</v>
      </c>
      <c r="I421" s="139">
        <f>_xll.qlInterestRateIndexValueDate(Index1M,$H421)</f>
        <v>43150</v>
      </c>
      <c r="J421" s="144">
        <f>IFERROR(_xll.qlIndexFixing(Index1M,$H421,TRUE,_xll.ohTrigger(RecalcTrigger,Trigger1M)),NA())</f>
        <v>-5.3312085046966894E-3</v>
      </c>
      <c r="K421" s="44">
        <f>IFERROR(_xll.qlIndexFixing(Index3M,H421,TRUE,_xll.ohTrigger(RecalcTrigger,Trigger3M)),NA())</f>
        <v>-3.8905196295918052E-3</v>
      </c>
      <c r="L421" s="44">
        <f>IFERROR(_xll.qlIndexFixing(Index6M,$H421,TRUE,_xll.ohTrigger(RecalcTrigger,Trigger6M)),NA())</f>
        <v>-2.3589261724199142E-3</v>
      </c>
      <c r="M421" s="145">
        <f>IFERROR(_xll.qlIndexFixing(Index1Y,$H421,TRUE,_xll.ohTrigger(RecalcTrigger,Trigger1Y)),NA())</f>
        <v>-4.104819031763258E-4</v>
      </c>
      <c r="N421" s="144">
        <f>IFERROR(_xll.qlIndexFixing(ONIndex1M,I421,TRUE,_xll.ohTrigger(RecalcTrigger,Trigger1M)),NA())</f>
        <v>-5.3245362396348028E-3</v>
      </c>
      <c r="O421" s="44">
        <f>IFERROR(_xll.qlIndexFixing(ONIndex3M,I421,TRUE,_xll.ohTrigger(RecalcTrigger,Trigger3M)),NA())</f>
        <v>-3.9165044959954542E-3</v>
      </c>
      <c r="P421" s="44">
        <f>IFERROR(_xll.qlIndexFixing(ONIndex6M,I421,TRUE,_xll.ohTrigger(RecalcTrigger,Trigger6M)),NA())</f>
        <v>-2.2868382515639496E-3</v>
      </c>
      <c r="Q421" s="145">
        <f>IFERROR(_xll.qlIndexFixing(ONIndex1Y,I421,TRUE,_xll.ohTrigger(RecalcTrigger,Trigger1Y)),NA())</f>
        <v>-6.8652922970535712E-4</v>
      </c>
    </row>
    <row r="422" spans="2:17" x14ac:dyDescent="0.2">
      <c r="B422" s="39" t="s">
        <v>17</v>
      </c>
      <c r="D422" s="42">
        <f>_xll.qlCalendarAdvance(Calendar,$D421,B422,"f",FALSE)</f>
        <v>43147</v>
      </c>
      <c r="E422" s="139">
        <f>_xll.qlInterestRateIndexValueDate(IndexON,D422)</f>
        <v>43147</v>
      </c>
      <c r="F422" s="155">
        <f>IFERROR(_xll.qlIndexFixing(IndexON,D422,TRUE,_xll.ohTrigger(RecalcTrigger,TriggerON)),NA())</f>
        <v>-5.2619725316338517E-3</v>
      </c>
      <c r="H422" s="42">
        <f>_xll.qlCalendarAdvance(Calendar,$H421,B422,"f",FALSE)</f>
        <v>43147</v>
      </c>
      <c r="I422" s="139">
        <f>_xll.qlInterestRateIndexValueDate(Index1M,$H422)</f>
        <v>43151</v>
      </c>
      <c r="J422" s="144">
        <f>IFERROR(_xll.qlIndexFixing(Index1M,$H422,TRUE,_xll.ohTrigger(RecalcTrigger,Trigger1M)),NA())</f>
        <v>-5.3318615736470355E-3</v>
      </c>
      <c r="K422" s="44">
        <f>IFERROR(_xll.qlIndexFixing(Index3M,H422,TRUE,_xll.ohTrigger(RecalcTrigger,Trigger3M)),NA())</f>
        <v>-3.8902680220931352E-3</v>
      </c>
      <c r="L422" s="44">
        <f>IFERROR(_xll.qlIndexFixing(Index6M,$H422,TRUE,_xll.ohTrigger(RecalcTrigger,Trigger6M)),NA())</f>
        <v>-2.3593727801979845E-3</v>
      </c>
      <c r="M422" s="145">
        <f>IFERROR(_xll.qlIndexFixing(Index1Y,$H422,TRUE,_xll.ohTrigger(RecalcTrigger,Trigger1Y)),NA())</f>
        <v>-4.0984214999044671E-4</v>
      </c>
      <c r="N422" s="144">
        <f>IFERROR(_xll.qlIndexFixing(ONIndex1M,I422,TRUE,_xll.ohTrigger(RecalcTrigger,Trigger1M)),NA())</f>
        <v>-5.3252559392946708E-3</v>
      </c>
      <c r="O422" s="44">
        <f>IFERROR(_xll.qlIndexFixing(ONIndex3M,I422,TRUE,_xll.ohTrigger(RecalcTrigger,Trigger3M)),NA())</f>
        <v>-3.9162428590433507E-3</v>
      </c>
      <c r="P422" s="44">
        <f>IFERROR(_xll.qlIndexFixing(ONIndex6M,I422,TRUE,_xll.ohTrigger(RecalcTrigger,Trigger6M)),NA())</f>
        <v>-2.2903401209584118E-3</v>
      </c>
      <c r="Q422" s="145">
        <f>IFERROR(_xll.qlIndexFixing(ONIndex1Y,I422,TRUE,_xll.ohTrigger(RecalcTrigger,Trigger1Y)),NA())</f>
        <v>-6.8344827177657663E-4</v>
      </c>
    </row>
    <row r="423" spans="2:17" x14ac:dyDescent="0.2">
      <c r="B423" s="39" t="s">
        <v>17</v>
      </c>
      <c r="D423" s="42">
        <f>_xll.qlCalendarAdvance(Calendar,$D422,B423,"f",FALSE)</f>
        <v>43150</v>
      </c>
      <c r="E423" s="139">
        <f>_xll.qlInterestRateIndexValueDate(IndexON,D423)</f>
        <v>43150</v>
      </c>
      <c r="F423" s="155">
        <f>IFERROR(_xll.qlIndexFixing(IndexON,D423,TRUE,_xll.ohTrigger(RecalcTrigger,TriggerON)),NA())</f>
        <v>-5.2628041570290662E-3</v>
      </c>
      <c r="H423" s="42">
        <f>_xll.qlCalendarAdvance(Calendar,$H422,B423,"f",FALSE)</f>
        <v>43150</v>
      </c>
      <c r="I423" s="139">
        <f>_xll.qlInterestRateIndexValueDate(Index1M,$H423)</f>
        <v>43152</v>
      </c>
      <c r="J423" s="144">
        <f>IFERROR(_xll.qlIndexFixing(Index1M,$H423,TRUE,_xll.ohTrigger(RecalcTrigger,Trigger1M)),NA())</f>
        <v>-5.3325088962339973E-3</v>
      </c>
      <c r="K423" s="44">
        <f>IFERROR(_xll.qlIndexFixing(Index3M,H423,TRUE,_xll.ohTrigger(RecalcTrigger,Trigger3M)),NA())</f>
        <v>-3.8900128155591519E-3</v>
      </c>
      <c r="L423" s="44">
        <f>IFERROR(_xll.qlIndexFixing(Index6M,$H423,TRUE,_xll.ohTrigger(RecalcTrigger,Trigger6M)),NA())</f>
        <v>-2.3595646461944454E-3</v>
      </c>
      <c r="M423" s="145">
        <f>IFERROR(_xll.qlIndexFixing(Index1Y,$H423,TRUE,_xll.ohTrigger(RecalcTrigger,Trigger1Y)),NA())</f>
        <v>-4.0921080826086619E-4</v>
      </c>
      <c r="N423" s="144">
        <f>IFERROR(_xll.qlIndexFixing(ONIndex1M,I423,TRUE,_xll.ohTrigger(RecalcTrigger,Trigger1M)),NA())</f>
        <v>-5.3265971186089445E-3</v>
      </c>
      <c r="O423" s="44">
        <f>IFERROR(_xll.qlIndexFixing(ONIndex3M,I423,TRUE,_xll.ohTrigger(RecalcTrigger,Trigger3M)),NA())</f>
        <v>-3.9156166918319357E-3</v>
      </c>
      <c r="P423" s="44">
        <f>IFERROR(_xll.qlIndexFixing(ONIndex6M,I423,TRUE,_xll.ohTrigger(RecalcTrigger,Trigger6M)),NA())</f>
        <v>-2.2984098289136057E-3</v>
      </c>
      <c r="Q423" s="145">
        <f>IFERROR(_xll.qlIndexFixing(ONIndex1Y,I423,TRUE,_xll.ohTrigger(RecalcTrigger,Trigger1Y)),NA())</f>
        <v>-6.785018332378101E-4</v>
      </c>
    </row>
    <row r="424" spans="2:17" x14ac:dyDescent="0.2">
      <c r="B424" s="39" t="s">
        <v>17</v>
      </c>
      <c r="D424" s="42">
        <f>_xll.qlCalendarAdvance(Calendar,$D423,B424,"f",FALSE)</f>
        <v>43151</v>
      </c>
      <c r="E424" s="139">
        <f>_xll.qlInterestRateIndexValueDate(IndexON,D424)</f>
        <v>43151</v>
      </c>
      <c r="F424" s="155">
        <f>IFERROR(_xll.qlIndexFixing(IndexON,D424,TRUE,_xll.ohTrigger(RecalcTrigger,TriggerON)),NA())</f>
        <v>-5.2631858347984561E-3</v>
      </c>
      <c r="H424" s="42">
        <f>_xll.qlCalendarAdvance(Calendar,$H423,B424,"f",FALSE)</f>
        <v>43151</v>
      </c>
      <c r="I424" s="139">
        <f>_xll.qlInterestRateIndexValueDate(Index1M,$H424)</f>
        <v>43153</v>
      </c>
      <c r="J424" s="144">
        <f>IFERROR(_xll.qlIndexFixing(Index1M,$H424,TRUE,_xll.ohTrigger(RecalcTrigger,Trigger1M)),NA())</f>
        <v>-5.3331504790936936E-3</v>
      </c>
      <c r="K424" s="44">
        <f>IFERROR(_xll.qlIndexFixing(Index3M,H424,TRUE,_xll.ohTrigger(RecalcTrigger,Trigger3M)),NA())</f>
        <v>-3.889466683081484E-3</v>
      </c>
      <c r="L424" s="44">
        <f>IFERROR(_xll.qlIndexFixing(Index6M,$H424,TRUE,_xll.ohTrigger(RecalcTrigger,Trigger6M)),NA())</f>
        <v>-2.3597321677393686E-3</v>
      </c>
      <c r="M424" s="145">
        <f>IFERROR(_xll.qlIndexFixing(Index1Y,$H424,TRUE,_xll.ohTrigger(RecalcTrigger,Trigger1Y)),NA())</f>
        <v>-4.0858682401883641E-4</v>
      </c>
      <c r="N424" s="144">
        <f>IFERROR(_xll.qlIndexFixing(ONIndex1M,I424,TRUE,_xll.ohTrigger(RecalcTrigger,Trigger1M)),NA())</f>
        <v>-5.3280765554752918E-3</v>
      </c>
      <c r="O424" s="44">
        <f>IFERROR(_xll.qlIndexFixing(ONIndex3M,I424,TRUE,_xll.ohTrigger(RecalcTrigger,Trigger3M)),NA())</f>
        <v>-3.915015103106434E-3</v>
      </c>
      <c r="P424" s="44">
        <f>IFERROR(_xll.qlIndexFixing(ONIndex6M,I424,TRUE,_xll.ohTrigger(RecalcTrigger,Trigger6M)),NA())</f>
        <v>-2.3075998522426033E-3</v>
      </c>
      <c r="Q424" s="145">
        <f>IFERROR(_xll.qlIndexFixing(ONIndex1Y,I424,TRUE,_xll.ohTrigger(RecalcTrigger,Trigger1Y)),NA())</f>
        <v>-6.7478738680737393E-4</v>
      </c>
    </row>
    <row r="425" spans="2:17" x14ac:dyDescent="0.2">
      <c r="B425" s="39" t="s">
        <v>17</v>
      </c>
      <c r="D425" s="42">
        <f>_xll.qlCalendarAdvance(Calendar,$D424,B425,"f",FALSE)</f>
        <v>43152</v>
      </c>
      <c r="E425" s="139">
        <f>_xll.qlInterestRateIndexValueDate(IndexON,D425)</f>
        <v>43152</v>
      </c>
      <c r="F425" s="155">
        <f>IFERROR(_xll.qlIndexFixing(IndexON,D425,TRUE,_xll.ohTrigger(RecalcTrigger,TriggerON)),NA())</f>
        <v>-5.2635702241987659E-3</v>
      </c>
      <c r="H425" s="42">
        <f>_xll.qlCalendarAdvance(Calendar,$H424,B425,"f",FALSE)</f>
        <v>43152</v>
      </c>
      <c r="I425" s="139">
        <f>_xll.qlInterestRateIndexValueDate(Index1M,$H425)</f>
        <v>43154</v>
      </c>
      <c r="J425" s="144">
        <f>IFERROR(_xll.qlIndexFixing(Index1M,$H425,TRUE,_xll.ohTrigger(RecalcTrigger,Trigger1M)),NA())</f>
        <v>-5.3337863288479715E-3</v>
      </c>
      <c r="K425" s="44">
        <f>IFERROR(_xll.qlIndexFixing(Index3M,H425,TRUE,_xll.ohTrigger(RecalcTrigger,Trigger3M)),NA())</f>
        <v>-3.8889199017179267E-3</v>
      </c>
      <c r="L425" s="44">
        <f>IFERROR(_xll.qlIndexFixing(Index6M,$H425,TRUE,_xll.ohTrigger(RecalcTrigger,Trigger6M)),NA())</f>
        <v>-2.3598735326547226E-3</v>
      </c>
      <c r="M425" s="145">
        <f>IFERROR(_xll.qlIndexFixing(Index1Y,$H425,TRUE,_xll.ohTrigger(RecalcTrigger,Trigger1Y)),NA())</f>
        <v>-4.0823352542352872E-4</v>
      </c>
      <c r="N425" s="144">
        <f>IFERROR(_xll.qlIndexFixing(ONIndex1M,I425,TRUE,_xll.ohTrigger(RecalcTrigger,Trigger1M)),NA())</f>
        <v>-5.3287671970592143E-3</v>
      </c>
      <c r="O425" s="44">
        <f>IFERROR(_xll.qlIndexFixing(ONIndex3M,I425,TRUE,_xll.ohTrigger(RecalcTrigger,Trigger3M)),NA())</f>
        <v>-3.9146625644281841E-3</v>
      </c>
      <c r="P425" s="44">
        <f>IFERROR(_xll.qlIndexFixing(ONIndex6M,I425,TRUE,_xll.ohTrigger(RecalcTrigger,Trigger6M)),NA())</f>
        <v>-2.3127381718923701E-3</v>
      </c>
      <c r="Q425" s="145">
        <f>IFERROR(_xll.qlIndexFixing(ONIndex1Y,I425,TRUE,_xll.ohTrigger(RecalcTrigger,Trigger1Y)),NA())</f>
        <v>-6.7355058050999617E-4</v>
      </c>
    </row>
    <row r="426" spans="2:17" x14ac:dyDescent="0.2">
      <c r="B426" s="39" t="s">
        <v>17</v>
      </c>
      <c r="D426" s="42">
        <f>_xll.qlCalendarAdvance(Calendar,$D425,B426,"f",FALSE)</f>
        <v>43153</v>
      </c>
      <c r="E426" s="139">
        <f>_xll.qlInterestRateIndexValueDate(IndexON,D426)</f>
        <v>43153</v>
      </c>
      <c r="F426" s="155">
        <f>IFERROR(_xll.qlIndexFixing(IndexON,D426,TRUE,_xll.ohTrigger(RecalcTrigger,TriggerON)),NA())</f>
        <v>-5.2639574041268844E-3</v>
      </c>
      <c r="H426" s="42">
        <f>_xll.qlCalendarAdvance(Calendar,$H425,B426,"f",FALSE)</f>
        <v>43153</v>
      </c>
      <c r="I426" s="139">
        <f>_xll.qlInterestRateIndexValueDate(Index1M,$H426)</f>
        <v>43157</v>
      </c>
      <c r="J426" s="144">
        <f>IFERROR(_xll.qlIndexFixing(Index1M,$H426,TRUE,_xll.ohTrigger(RecalcTrigger,Trigger1M)),NA())</f>
        <v>-5.3356595457909606E-3</v>
      </c>
      <c r="K426" s="44">
        <f>IFERROR(_xll.qlIndexFixing(Index3M,H426,TRUE,_xll.ohTrigger(RecalcTrigger,Trigger3M)),NA())</f>
        <v>-3.8867338313226456E-3</v>
      </c>
      <c r="L426" s="44">
        <f>IFERROR(_xll.qlIndexFixing(Index6M,$H426,TRUE,_xll.ohTrigger(RecalcTrigger,Trigger6M)),NA())</f>
        <v>-2.3598370511027241E-3</v>
      </c>
      <c r="M426" s="145">
        <f>IFERROR(_xll.qlIndexFixing(Index1Y,$H426,TRUE,_xll.ohTrigger(RecalcTrigger,Trigger1Y)),NA())</f>
        <v>-4.061431296066424E-4</v>
      </c>
      <c r="N426" s="144">
        <f>IFERROR(_xll.qlIndexFixing(ONIndex1M,I426,TRUE,_xll.ohTrigger(RecalcTrigger,Trigger1M)),NA())</f>
        <v>-5.3294520468760709E-3</v>
      </c>
      <c r="O426" s="44">
        <f>IFERROR(_xll.qlIndexFixing(ONIndex3M,I426,TRUE,_xll.ohTrigger(RecalcTrigger,Trigger3M)),NA())</f>
        <v>-3.9142916669154815E-3</v>
      </c>
      <c r="P426" s="44">
        <f>IFERROR(_xll.qlIndexFixing(ONIndex6M,I426,TRUE,_xll.ohTrigger(RecalcTrigger,Trigger6M)),NA())</f>
        <v>-2.3182099759022634E-3</v>
      </c>
      <c r="Q426" s="145">
        <f>IFERROR(_xll.qlIndexFixing(ONIndex1Y,I426,TRUE,_xll.ohTrigger(RecalcTrigger,Trigger1Y)),NA())</f>
        <v>-6.7269021157390085E-4</v>
      </c>
    </row>
    <row r="427" spans="2:17" x14ac:dyDescent="0.2">
      <c r="B427" s="39" t="s">
        <v>17</v>
      </c>
      <c r="D427" s="42">
        <f>_xll.qlCalendarAdvance(Calendar,$D426,B427,"f",FALSE)</f>
        <v>43154</v>
      </c>
      <c r="E427" s="139">
        <f>_xll.qlInterestRateIndexValueDate(IndexON,D427)</f>
        <v>43154</v>
      </c>
      <c r="F427" s="155">
        <f>IFERROR(_xll.qlIndexFixing(IndexON,D427,TRUE,_xll.ohTrigger(RecalcTrigger,TriggerON)),NA())</f>
        <v>-5.2646644668952192E-3</v>
      </c>
      <c r="H427" s="42">
        <f>_xll.qlCalendarAdvance(Calendar,$H426,B427,"f",FALSE)</f>
        <v>43154</v>
      </c>
      <c r="I427" s="139">
        <f>_xll.qlInterestRateIndexValueDate(Index1M,$H427)</f>
        <v>43158</v>
      </c>
      <c r="J427" s="144">
        <f>IFERROR(_xll.qlIndexFixing(Index1M,$H427,TRUE,_xll.ohTrigger(RecalcTrigger,Trigger1M)),NA())</f>
        <v>-5.3362725294319492E-3</v>
      </c>
      <c r="K427" s="44">
        <f>IFERROR(_xll.qlIndexFixing(Index3M,H427,TRUE,_xll.ohTrigger(RecalcTrigger,Trigger3M)),NA())</f>
        <v>-3.8864618604055323E-3</v>
      </c>
      <c r="L427" s="44">
        <f>IFERROR(_xll.qlIndexFixing(Index6M,$H427,TRUE,_xll.ohTrigger(RecalcTrigger,Trigger6M)),NA())</f>
        <v>-2.3601407829128892E-3</v>
      </c>
      <c r="M427" s="145">
        <f>IFERROR(_xll.qlIndexFixing(Index1Y,$H427,TRUE,_xll.ohTrigger(RecalcTrigger,Trigger1Y)),NA())</f>
        <v>-4.0553987033013718E-4</v>
      </c>
      <c r="N427" s="144">
        <f>IFERROR(_xll.qlIndexFixing(ONIndex1M,I427,TRUE,_xll.ohTrigger(RecalcTrigger,Trigger1M)),NA())</f>
        <v>-5.3301311116404904E-3</v>
      </c>
      <c r="O427" s="44">
        <f>IFERROR(_xll.qlIndexFixing(ONIndex3M,I427,TRUE,_xll.ohTrigger(RecalcTrigger,Trigger3M)),NA())</f>
        <v>-3.9139023509759951E-3</v>
      </c>
      <c r="P427" s="44">
        <f>IFERROR(_xll.qlIndexFixing(ONIndex6M,I427,TRUE,_xll.ohTrigger(RecalcTrigger,Trigger6M)),NA())</f>
        <v>-2.3240173285810073E-3</v>
      </c>
      <c r="Q427" s="145">
        <f>IFERROR(_xll.qlIndexFixing(ONIndex1Y,I427,TRUE,_xll.ohTrigger(RecalcTrigger,Trigger1Y)),NA())</f>
        <v>-6.7220881581064873E-4</v>
      </c>
    </row>
    <row r="428" spans="2:17" x14ac:dyDescent="0.2">
      <c r="B428" s="39" t="s">
        <v>17</v>
      </c>
      <c r="D428" s="42">
        <f>_xll.qlCalendarAdvance(Calendar,$D427,B428,"f",FALSE)</f>
        <v>43157</v>
      </c>
      <c r="E428" s="139">
        <f>_xll.qlInterestRateIndexValueDate(IndexON,D428)</f>
        <v>43157</v>
      </c>
      <c r="F428" s="155">
        <f>IFERROR(_xll.qlIndexFixing(IndexON,D428,TRUE,_xll.ohTrigger(RecalcTrigger,TriggerON)),NA())</f>
        <v>-5.2655356054565061E-3</v>
      </c>
      <c r="H428" s="42">
        <f>_xll.qlCalendarAdvance(Calendar,$H427,B428,"f",FALSE)</f>
        <v>43157</v>
      </c>
      <c r="I428" s="139">
        <f>_xll.qlInterestRateIndexValueDate(Index1M,$H428)</f>
        <v>43159</v>
      </c>
      <c r="J428" s="144">
        <f>IFERROR(_xll.qlIndexFixing(Index1M,$H428,TRUE,_xll.ohTrigger(RecalcTrigger,Trigger1M)),NA())</f>
        <v>-5.3371282375481374E-3</v>
      </c>
      <c r="K428" s="44">
        <f>IFERROR(_xll.qlIndexFixing(Index3M,H428,TRUE,_xll.ohTrigger(RecalcTrigger,Trigger3M)),NA())</f>
        <v>-3.8853928002992376E-3</v>
      </c>
      <c r="L428" s="44">
        <f>IFERROR(_xll.qlIndexFixing(Index6M,$H428,TRUE,_xll.ohTrigger(RecalcTrigger,Trigger6M)),NA())</f>
        <v>-2.3592141243604313E-3</v>
      </c>
      <c r="M428" s="145">
        <f>IFERROR(_xll.qlIndexFixing(Index1Y,$H428,TRUE,_xll.ohTrigger(RecalcTrigger,Trigger1Y)),NA())</f>
        <v>-4.0493749296636658E-4</v>
      </c>
      <c r="N428" s="144">
        <f>IFERROR(_xll.qlIndexFixing(ONIndex1M,I428,TRUE,_xll.ohTrigger(RecalcTrigger,Trigger1M)),NA())</f>
        <v>-5.3313910338470549E-3</v>
      </c>
      <c r="O428" s="44">
        <f>IFERROR(_xll.qlIndexFixing(ONIndex3M,I428,TRUE,_xll.ohTrigger(RecalcTrigger,Trigger3M)),NA())</f>
        <v>-3.9130194933356677E-3</v>
      </c>
      <c r="P428" s="44">
        <f>IFERROR(_xll.qlIndexFixing(ONIndex6M,I428,TRUE,_xll.ohTrigger(RecalcTrigger,Trigger6M)),NA())</f>
        <v>-2.3367456857759095E-3</v>
      </c>
      <c r="Q428" s="145">
        <f>IFERROR(_xll.qlIndexFixing(ONIndex1Y,I428,TRUE,_xll.ohTrigger(RecalcTrigger,Trigger1Y)),NA())</f>
        <v>-6.7252068921774821E-4</v>
      </c>
    </row>
    <row r="429" spans="2:17" x14ac:dyDescent="0.2">
      <c r="B429" s="39" t="s">
        <v>17</v>
      </c>
      <c r="D429" s="42">
        <f>_xll.qlCalendarAdvance(Calendar,$D428,B429,"f",FALSE)</f>
        <v>43158</v>
      </c>
      <c r="E429" s="139">
        <f>_xll.qlInterestRateIndexValueDate(IndexON,D429)</f>
        <v>43158</v>
      </c>
      <c r="F429" s="155">
        <f>IFERROR(_xll.qlIndexFixing(IndexON,D429,TRUE,_xll.ohTrigger(RecalcTrigger,TriggerON)),NA())</f>
        <v>-5.2659379205977075E-3</v>
      </c>
      <c r="H429" s="42">
        <f>_xll.qlCalendarAdvance(Calendar,$H428,B429,"f",FALSE)</f>
        <v>43158</v>
      </c>
      <c r="I429" s="139">
        <f>_xll.qlInterestRateIndexValueDate(Index1M,$H429)</f>
        <v>43160</v>
      </c>
      <c r="J429" s="144">
        <f>IFERROR(_xll.qlIndexFixing(Index1M,$H429,TRUE,_xll.ohTrigger(RecalcTrigger,Trigger1M)),NA())</f>
        <v>-5.3386904919589485E-3</v>
      </c>
      <c r="K429" s="44">
        <f>IFERROR(_xll.qlIndexFixing(Index3M,H429,TRUE,_xll.ohTrigger(RecalcTrigger,Trigger3M)),NA())</f>
        <v>-3.8848587302984048E-3</v>
      </c>
      <c r="L429" s="44">
        <f>IFERROR(_xll.qlIndexFixing(Index6M,$H429,TRUE,_xll.ohTrigger(RecalcTrigger,Trigger6M)),NA())</f>
        <v>-2.3585008285919419E-3</v>
      </c>
      <c r="M429" s="145">
        <f>IFERROR(_xll.qlIndexFixing(Index1Y,$H429,TRUE,_xll.ohTrigger(RecalcTrigger,Trigger1Y)),NA())</f>
        <v>-4.0433489295943177E-4</v>
      </c>
      <c r="N429" s="144">
        <f>IFERROR(_xll.qlIndexFixing(ONIndex1M,I429,TRUE,_xll.ohTrigger(RecalcTrigger,Trigger1M)),NA())</f>
        <v>-5.3327896522681328E-3</v>
      </c>
      <c r="O429" s="44">
        <f>IFERROR(_xll.qlIndexFixing(ONIndex3M,I429,TRUE,_xll.ohTrigger(RecalcTrigger,Trigger3M)),NA())</f>
        <v>-3.9121597123026319E-3</v>
      </c>
      <c r="P429" s="44">
        <f>IFERROR(_xll.qlIndexFixing(ONIndex6M,I429,TRUE,_xll.ohTrigger(RecalcTrigger,Trigger6M)),NA())</f>
        <v>-2.3505248117094979E-3</v>
      </c>
      <c r="Q429" s="145">
        <f>IFERROR(_xll.qlIndexFixing(ONIndex1Y,I429,TRUE,_xll.ohTrigger(RecalcTrigger,Trigger1Y)),NA())</f>
        <v>-6.734834045651894E-4</v>
      </c>
    </row>
    <row r="430" spans="2:17" x14ac:dyDescent="0.2">
      <c r="B430" s="39" t="s">
        <v>17</v>
      </c>
      <c r="D430" s="42">
        <f>_xll.qlCalendarAdvance(Calendar,$D429,B430,"f",FALSE)</f>
        <v>43159</v>
      </c>
      <c r="E430" s="139">
        <f>_xll.qlInterestRateIndexValueDate(IndexON,D430)</f>
        <v>43159</v>
      </c>
      <c r="F430" s="155">
        <f>IFERROR(_xll.qlIndexFixing(IndexON,D430,TRUE,_xll.ohTrigger(RecalcTrigger,TriggerON)),NA())</f>
        <v>-5.2663434994082436E-3</v>
      </c>
      <c r="H430" s="42">
        <f>_xll.qlCalendarAdvance(Calendar,$H429,B430,"f",FALSE)</f>
        <v>43159</v>
      </c>
      <c r="I430" s="139">
        <f>_xll.qlInterestRateIndexValueDate(Index1M,$H430)</f>
        <v>43161</v>
      </c>
      <c r="J430" s="144">
        <f>IFERROR(_xll.qlIndexFixing(Index1M,$H430,TRUE,_xll.ohTrigger(RecalcTrigger,Trigger1M)),NA())</f>
        <v>-5.3390370219472127E-3</v>
      </c>
      <c r="K430" s="44">
        <f>IFERROR(_xll.qlIndexFixing(Index3M,H430,TRUE,_xll.ohTrigger(RecalcTrigger,Trigger3M)),NA())</f>
        <v>-3.8838244604254483E-3</v>
      </c>
      <c r="L430" s="44">
        <f>IFERROR(_xll.qlIndexFixing(Index6M,$H430,TRUE,_xll.ohTrigger(RecalcTrigger,Trigger6M)),NA())</f>
        <v>-2.3587024527376215E-3</v>
      </c>
      <c r="M430" s="145">
        <f>IFERROR(_xll.qlIndexFixing(Index1Y,$H430,TRUE,_xll.ohTrigger(RecalcTrigger,Trigger1Y)),NA())</f>
        <v>-4.0398305776677743E-4</v>
      </c>
      <c r="N430" s="144">
        <f>IFERROR(_xll.qlIndexFixing(ONIndex1M,I430,TRUE,_xll.ohTrigger(RecalcTrigger,Trigger1M)),NA())</f>
        <v>-5.3334398909710146E-3</v>
      </c>
      <c r="O430" s="44">
        <f>IFERROR(_xll.qlIndexFixing(ONIndex3M,I430,TRUE,_xll.ohTrigger(RecalcTrigger,Trigger3M)),NA())</f>
        <v>-3.9116774115033337E-3</v>
      </c>
      <c r="P430" s="44">
        <f>IFERROR(_xll.qlIndexFixing(ONIndex6M,I430,TRUE,_xll.ohTrigger(RecalcTrigger,Trigger6M)),NA())</f>
        <v>-2.3573270585552919E-3</v>
      </c>
      <c r="Q430" s="145">
        <f>IFERROR(_xll.qlIndexFixing(ONIndex1Y,I430,TRUE,_xll.ohTrigger(RecalcTrigger,Trigger1Y)),NA())</f>
        <v>-6.7327042201359433E-4</v>
      </c>
    </row>
    <row r="431" spans="2:17" x14ac:dyDescent="0.2">
      <c r="B431" s="39" t="s">
        <v>17</v>
      </c>
      <c r="D431" s="42">
        <f>_xll.qlCalendarAdvance(Calendar,$D430,B431,"f",FALSE)</f>
        <v>43160</v>
      </c>
      <c r="E431" s="139">
        <f>_xll.qlInterestRateIndexValueDate(IndexON,D431)</f>
        <v>43160</v>
      </c>
      <c r="F431" s="155">
        <f>IFERROR(_xll.qlIndexFixing(IndexON,D431,TRUE,_xll.ohTrigger(RecalcTrigger,TriggerON)),NA())</f>
        <v>-5.2667524210248118E-3</v>
      </c>
      <c r="H431" s="42">
        <f>_xll.qlCalendarAdvance(Calendar,$H430,B431,"f",FALSE)</f>
        <v>43160</v>
      </c>
      <c r="I431" s="139">
        <f>_xll.qlInterestRateIndexValueDate(Index1M,$H431)</f>
        <v>43164</v>
      </c>
      <c r="J431" s="144">
        <f>IFERROR(_xll.qlIndexFixing(Index1M,$H431,TRUE,_xll.ohTrigger(RecalcTrigger,Trigger1M)),NA())</f>
        <v>-5.3405281496104124E-3</v>
      </c>
      <c r="K431" s="44">
        <f>IFERROR(_xll.qlIndexFixing(Index3M,H431,TRUE,_xll.ohTrigger(RecalcTrigger,Trigger3M)),NA())</f>
        <v>-3.8827442748972001E-3</v>
      </c>
      <c r="L431" s="44">
        <f>IFERROR(_xll.qlIndexFixing(Index6M,$H431,TRUE,_xll.ohTrigger(RecalcTrigger,Trigger6M)),NA())</f>
        <v>-2.3584364323287889E-3</v>
      </c>
      <c r="M431" s="145">
        <f>IFERROR(_xll.qlIndexFixing(Index1Y,$H431,TRUE,_xll.ohTrigger(RecalcTrigger,Trigger1Y)),NA())</f>
        <v>-4.018999224507004E-4</v>
      </c>
      <c r="N431" s="144">
        <f>IFERROR(_xll.qlIndexFixing(ONIndex1M,I431,TRUE,_xll.ohTrigger(RecalcTrigger,Trigger1M)),NA())</f>
        <v>-5.3340843843896479E-3</v>
      </c>
      <c r="O431" s="44">
        <f>IFERROR(_xll.qlIndexFixing(ONIndex3M,I431,TRUE,_xll.ohTrigger(RecalcTrigger,Trigger3M)),NA())</f>
        <v>-3.9111763348431694E-3</v>
      </c>
      <c r="P431" s="44">
        <f>IFERROR(_xll.qlIndexFixing(ONIndex6M,I431,TRUE,_xll.ohTrigger(RecalcTrigger,Trigger6M)),NA())</f>
        <v>-2.36375913386766E-3</v>
      </c>
      <c r="Q431" s="145">
        <f>IFERROR(_xll.qlIndexFixing(ONIndex1Y,I431,TRUE,_xll.ohTrigger(RecalcTrigger,Trigger1Y)),NA())</f>
        <v>-6.7287290751227857E-4</v>
      </c>
    </row>
    <row r="432" spans="2:17" x14ac:dyDescent="0.2">
      <c r="B432" s="39" t="s">
        <v>17</v>
      </c>
      <c r="D432" s="42">
        <f>_xll.qlCalendarAdvance(Calendar,$D431,B432,"f",FALSE)</f>
        <v>43161</v>
      </c>
      <c r="E432" s="139">
        <f>_xll.qlInterestRateIndexValueDate(IndexON,D432)</f>
        <v>43161</v>
      </c>
      <c r="F432" s="155">
        <f>IFERROR(_xll.qlIndexFixing(IndexON,D432,TRUE,_xll.ohTrigger(RecalcTrigger,TriggerON)),NA())</f>
        <v>-5.2675047243777584E-3</v>
      </c>
      <c r="H432" s="42">
        <f>_xll.qlCalendarAdvance(Calendar,$H431,B432,"f",FALSE)</f>
        <v>43161</v>
      </c>
      <c r="I432" s="139">
        <f>_xll.qlInterestRateIndexValueDate(Index1M,$H432)</f>
        <v>43165</v>
      </c>
      <c r="J432" s="144">
        <f>IFERROR(_xll.qlIndexFixing(Index1M,$H432,TRUE,_xll.ohTrigger(RecalcTrigger,Trigger1M)),NA())</f>
        <v>-5.3410929186625822E-3</v>
      </c>
      <c r="K432" s="44">
        <f>IFERROR(_xll.qlIndexFixing(Index3M,H432,TRUE,_xll.ohTrigger(RecalcTrigger,Trigger3M)),NA())</f>
        <v>-3.8822227131959813E-3</v>
      </c>
      <c r="L432" s="44">
        <f>IFERROR(_xll.qlIndexFixing(Index6M,$H432,TRUE,_xll.ohTrigger(RecalcTrigger,Trigger6M)),NA())</f>
        <v>-2.3581505320238367E-3</v>
      </c>
      <c r="M432" s="145">
        <f>IFERROR(_xll.qlIndexFixing(Index1Y,$H432,TRUE,_xll.ohTrigger(RecalcTrigger,Trigger1Y)),NA())</f>
        <v>-4.0128114141398927E-4</v>
      </c>
      <c r="N432" s="144">
        <f>IFERROR(_xll.qlIndexFixing(ONIndex1M,I432,TRUE,_xll.ohTrigger(RecalcTrigger,Trigger1M)),NA())</f>
        <v>-5.3347231390787897E-3</v>
      </c>
      <c r="O432" s="44">
        <f>IFERROR(_xll.qlIndexFixing(ONIndex3M,I432,TRUE,_xll.ohTrigger(RecalcTrigger,Trigger3M)),NA())</f>
        <v>-3.9106564234492325E-3</v>
      </c>
      <c r="P432" s="44">
        <f>IFERROR(_xll.qlIndexFixing(ONIndex6M,I432,TRUE,_xll.ohTrigger(RecalcTrigger,Trigger6M)),NA())</f>
        <v>-2.3698184238174491E-3</v>
      </c>
      <c r="Q432" s="145">
        <f>IFERROR(_xll.qlIndexFixing(ONIndex1Y,I432,TRUE,_xll.ohTrigger(RecalcTrigger,Trigger1Y)),NA())</f>
        <v>-6.7228966166066328E-4</v>
      </c>
    </row>
    <row r="433" spans="2:17" x14ac:dyDescent="0.2">
      <c r="B433" s="39" t="s">
        <v>17</v>
      </c>
      <c r="D433" s="42">
        <f>_xll.qlCalendarAdvance(Calendar,$D432,B433,"f",FALSE)</f>
        <v>43164</v>
      </c>
      <c r="E433" s="139">
        <f>_xll.qlInterestRateIndexValueDate(IndexON,D433)</f>
        <v>43164</v>
      </c>
      <c r="F433" s="155">
        <f>IFERROR(_xll.qlIndexFixing(IndexON,D433,TRUE,_xll.ohTrigger(RecalcTrigger,TriggerON)),NA())</f>
        <v>-5.2684231100119661E-3</v>
      </c>
      <c r="H433" s="42">
        <f>_xll.qlCalendarAdvance(Calendar,$H432,B433,"f",FALSE)</f>
        <v>43164</v>
      </c>
      <c r="I433" s="139">
        <f>_xll.qlInterestRateIndexValueDate(Index1M,$H433)</f>
        <v>43166</v>
      </c>
      <c r="J433" s="144">
        <f>IFERROR(_xll.qlIndexFixing(Index1M,$H433,TRUE,_xll.ohTrigger(RecalcTrigger,Trigger1M)),NA())</f>
        <v>-5.3420962203067713E-3</v>
      </c>
      <c r="K433" s="44">
        <f>IFERROR(_xll.qlIndexFixing(Index3M,H433,TRUE,_xll.ohTrigger(RecalcTrigger,Trigger3M)),NA())</f>
        <v>-3.8817046164947881E-3</v>
      </c>
      <c r="L433" s="44">
        <f>IFERROR(_xll.qlIndexFixing(Index6M,$H433,TRUE,_xll.ohTrigger(RecalcTrigger,Trigger6M)),NA())</f>
        <v>-2.3578203899468995E-3</v>
      </c>
      <c r="M433" s="145">
        <f>IFERROR(_xll.qlIndexFixing(Index1Y,$H433,TRUE,_xll.ohTrigger(RecalcTrigger,Trigger1Y)),NA())</f>
        <v>-4.0065991703454453E-4</v>
      </c>
      <c r="N433" s="144">
        <f>IFERROR(_xll.qlIndexFixing(ONIndex1M,I433,TRUE,_xll.ohTrigger(RecalcTrigger,Trigger1M)),NA())</f>
        <v>-5.3359024623045315E-3</v>
      </c>
      <c r="O433" s="44">
        <f>IFERROR(_xll.qlIndexFixing(ONIndex3M,I433,TRUE,_xll.ohTrigger(RecalcTrigger,Trigger3M)),NA())</f>
        <v>-3.9095110620435136E-3</v>
      </c>
      <c r="P433" s="44">
        <f>IFERROR(_xll.qlIndexFixing(ONIndex6M,I433,TRUE,_xll.ohTrigger(RecalcTrigger,Trigger6M)),NA())</f>
        <v>-2.3806655753411121E-3</v>
      </c>
      <c r="Q433" s="145">
        <f>IFERROR(_xll.qlIndexFixing(ONIndex1Y,I433,TRUE,_xll.ohTrigger(RecalcTrigger,Trigger1Y)),NA())</f>
        <v>-6.7049681923947446E-4</v>
      </c>
    </row>
    <row r="434" spans="2:17" x14ac:dyDescent="0.2">
      <c r="B434" s="39" t="s">
        <v>17</v>
      </c>
      <c r="D434" s="42">
        <f>_xll.qlCalendarAdvance(Calendar,$D433,B434,"f",FALSE)</f>
        <v>43165</v>
      </c>
      <c r="E434" s="139">
        <f>_xll.qlInterestRateIndexValueDate(IndexON,D434)</f>
        <v>43165</v>
      </c>
      <c r="F434" s="155">
        <f>IFERROR(_xll.qlIndexFixing(IndexON,D434,TRUE,_xll.ohTrigger(RecalcTrigger,TriggerON)),NA())</f>
        <v>-5.2688499273534362E-3</v>
      </c>
      <c r="H434" s="42">
        <f>_xll.qlCalendarAdvance(Calendar,$H433,B434,"f",FALSE)</f>
        <v>43165</v>
      </c>
      <c r="I434" s="139">
        <f>_xll.qlInterestRateIndexValueDate(Index1M,$H434)</f>
        <v>43167</v>
      </c>
      <c r="J434" s="144">
        <f>IFERROR(_xll.qlIndexFixing(Index1M,$H434,TRUE,_xll.ohTrigger(RecalcTrigger,Trigger1M)),NA())</f>
        <v>-5.3424257483729309E-3</v>
      </c>
      <c r="K434" s="44">
        <f>IFERROR(_xll.qlIndexFixing(Index3M,H434,TRUE,_xll.ohTrigger(RecalcTrigger,Trigger3M)),NA())</f>
        <v>-3.8811903097410814E-3</v>
      </c>
      <c r="L434" s="44">
        <f>IFERROR(_xll.qlIndexFixing(Index6M,$H434,TRUE,_xll.ohTrigger(RecalcTrigger,Trigger6M)),NA())</f>
        <v>-2.3567263260818485E-3</v>
      </c>
      <c r="M434" s="145">
        <f>IFERROR(_xll.qlIndexFixing(Index1Y,$H434,TRUE,_xll.ohTrigger(RecalcTrigger,Trigger1Y)),NA())</f>
        <v>-4.0003667906832299E-4</v>
      </c>
      <c r="N434" s="144">
        <f>IFERROR(_xll.qlIndexFixing(ONIndex1M,I434,TRUE,_xll.ohTrigger(RecalcTrigger,Trigger1M)),NA())</f>
        <v>-5.337220903833817E-3</v>
      </c>
      <c r="O434" s="44">
        <f>IFERROR(_xll.qlIndexFixing(ONIndex3M,I434,TRUE,_xll.ohTrigger(RecalcTrigger,Trigger3M)),NA())</f>
        <v>-3.9083872362910554E-3</v>
      </c>
      <c r="P434" s="44">
        <f>IFERROR(_xll.qlIndexFixing(ONIndex6M,I434,TRUE,_xll.ohTrigger(RecalcTrigger,Trigger6M)),NA())</f>
        <v>-2.3902754610816146E-3</v>
      </c>
      <c r="Q434" s="145">
        <f>IFERROR(_xll.qlIndexFixing(ONIndex1Y,I434,TRUE,_xll.ohTrigger(RecalcTrigger,Trigger1Y)),NA())</f>
        <v>-6.6807537498103642E-4</v>
      </c>
    </row>
    <row r="435" spans="2:17" x14ac:dyDescent="0.2">
      <c r="B435" s="39" t="s">
        <v>17</v>
      </c>
      <c r="D435" s="42">
        <f>_xll.qlCalendarAdvance(Calendar,$D434,B435,"f",FALSE)</f>
        <v>43166</v>
      </c>
      <c r="E435" s="139">
        <f>_xll.qlInterestRateIndexValueDate(IndexON,D435)</f>
        <v>43166</v>
      </c>
      <c r="F435" s="155">
        <f>IFERROR(_xll.qlIndexFixing(IndexON,D435,TRUE,_xll.ohTrigger(RecalcTrigger,TriggerON)),NA())</f>
        <v>-5.2692805607224003E-3</v>
      </c>
      <c r="H435" s="42">
        <f>_xll.qlCalendarAdvance(Calendar,$H434,B435,"f",FALSE)</f>
        <v>43166</v>
      </c>
      <c r="I435" s="139">
        <f>_xll.qlInterestRateIndexValueDate(Index1M,$H435)</f>
        <v>43168</v>
      </c>
      <c r="J435" s="144">
        <f>IFERROR(_xll.qlIndexFixing(Index1M,$H435,TRUE,_xll.ohTrigger(RecalcTrigger,Trigger1M)),NA())</f>
        <v>-5.3427533921683729E-3</v>
      </c>
      <c r="K435" s="44">
        <f>IFERROR(_xll.qlIndexFixing(Index3M,H435,TRUE,_xll.ohTrigger(RecalcTrigger,Trigger3M)),NA())</f>
        <v>-3.8802322888848001E-3</v>
      </c>
      <c r="L435" s="44">
        <f>IFERROR(_xll.qlIndexFixing(Index6M,$H435,TRUE,_xll.ohTrigger(RecalcTrigger,Trigger6M)),NA())</f>
        <v>-2.3566710715485235E-3</v>
      </c>
      <c r="M435" s="145">
        <f>IFERROR(_xll.qlIndexFixing(Index1Y,$H435,TRUE,_xll.ohTrigger(RecalcTrigger,Trigger1Y)),NA())</f>
        <v>-3.9964483714458705E-4</v>
      </c>
      <c r="N435" s="144">
        <f>IFERROR(_xll.qlIndexFixing(ONIndex1M,I435,TRUE,_xll.ohTrigger(RecalcTrigger,Trigger1M)),NA())</f>
        <v>-5.3378310645557647E-3</v>
      </c>
      <c r="O435" s="44">
        <f>IFERROR(_xll.qlIndexFixing(ONIndex3M,I435,TRUE,_xll.ohTrigger(RecalcTrigger,Trigger3M)),NA())</f>
        <v>-3.9077722563840567E-3</v>
      </c>
      <c r="P435" s="44">
        <f>IFERROR(_xll.qlIndexFixing(ONIndex6M,I435,TRUE,_xll.ohTrigger(RecalcTrigger,Trigger6M)),NA())</f>
        <v>-2.3944316222967998E-3</v>
      </c>
      <c r="Q435" s="145">
        <f>IFERROR(_xll.qlIndexFixing(ONIndex1Y,I435,TRUE,_xll.ohTrigger(RecalcTrigger,Trigger1Y)),NA())</f>
        <v>-6.6654548001032765E-4</v>
      </c>
    </row>
    <row r="436" spans="2:17" x14ac:dyDescent="0.2">
      <c r="B436" s="39" t="s">
        <v>17</v>
      </c>
      <c r="D436" s="42">
        <f>_xll.qlCalendarAdvance(Calendar,$D435,B436,"f",FALSE)</f>
        <v>43167</v>
      </c>
      <c r="E436" s="139">
        <f>_xll.qlInterestRateIndexValueDate(IndexON,D436)</f>
        <v>43167</v>
      </c>
      <c r="F436" s="155">
        <f>IFERROR(_xll.qlIndexFixing(IndexON,D436,TRUE,_xll.ohTrigger(RecalcTrigger,TriggerON)),NA())</f>
        <v>-5.2697150886160671E-3</v>
      </c>
      <c r="H436" s="42">
        <f>_xll.qlCalendarAdvance(Calendar,$H435,B436,"f",FALSE)</f>
        <v>43167</v>
      </c>
      <c r="I436" s="139">
        <f>_xll.qlInterestRateIndexValueDate(Index1M,$H436)</f>
        <v>43171</v>
      </c>
      <c r="J436" s="144">
        <f>IFERROR(_xll.qlIndexFixing(Index1M,$H436,TRUE,_xll.ohTrigger(RecalcTrigger,Trigger1M)),NA())</f>
        <v>-5.3443632544054381E-3</v>
      </c>
      <c r="K436" s="44">
        <f>IFERROR(_xll.qlIndexFixing(Index3M,H436,TRUE,_xll.ohTrigger(RecalcTrigger,Trigger3M)),NA())</f>
        <v>-3.8791775384792461E-3</v>
      </c>
      <c r="L436" s="44">
        <f>IFERROR(_xll.qlIndexFixing(Index6M,$H436,TRUE,_xll.ohTrigger(RecalcTrigger,Trigger6M)),NA())</f>
        <v>-2.3555754781943213E-3</v>
      </c>
      <c r="M436" s="145">
        <f>IFERROR(_xll.qlIndexFixing(Index1Y,$H436,TRUE,_xll.ohTrigger(RecalcTrigger,Trigger1Y)),NA())</f>
        <v>-3.9753229168690323E-4</v>
      </c>
      <c r="N436" s="144">
        <f>IFERROR(_xll.qlIndexFixing(ONIndex1M,I436,TRUE,_xll.ohTrigger(RecalcTrigger,Trigger1M)),NA())</f>
        <v>-5.3384355264762817E-3</v>
      </c>
      <c r="O436" s="44">
        <f>IFERROR(_xll.qlIndexFixing(ONIndex3M,I436,TRUE,_xll.ohTrigger(RecalcTrigger,Trigger3M)),NA())</f>
        <v>-3.9071380845889792E-3</v>
      </c>
      <c r="P436" s="44">
        <f>IFERROR(_xll.qlIndexFixing(ONIndex6M,I436,TRUE,_xll.ohTrigger(RecalcTrigger,Trigger6M)),NA())</f>
        <v>-2.3981993170929528E-3</v>
      </c>
      <c r="Q436" s="145">
        <f>IFERROR(_xll.qlIndexFixing(ONIndex1Y,I436,TRUE,_xll.ohTrigger(RecalcTrigger,Trigger1Y)),NA())</f>
        <v>-6.6482265692613396E-4</v>
      </c>
    </row>
    <row r="437" spans="2:17" x14ac:dyDescent="0.2">
      <c r="B437" s="39" t="s">
        <v>17</v>
      </c>
      <c r="D437" s="42">
        <f>_xll.qlCalendarAdvance(Calendar,$D436,B437,"f",FALSE)</f>
        <v>43168</v>
      </c>
      <c r="E437" s="139">
        <f>_xll.qlInterestRateIndexValueDate(IndexON,D437)</f>
        <v>43168</v>
      </c>
      <c r="F437" s="155">
        <f>IFERROR(_xll.qlIndexFixing(IndexON,D437,TRUE,_xll.ohTrigger(RecalcTrigger,TriggerON)),NA())</f>
        <v>-5.2705203570413417E-3</v>
      </c>
      <c r="H437" s="42">
        <f>_xll.qlCalendarAdvance(Calendar,$H436,B437,"f",FALSE)</f>
        <v>43168</v>
      </c>
      <c r="I437" s="139">
        <f>_xll.qlInterestRateIndexValueDate(Index1M,$H437)</f>
        <v>43172</v>
      </c>
      <c r="J437" s="144">
        <f>IFERROR(_xll.qlIndexFixing(Index1M,$H437,TRUE,_xll.ohTrigger(RecalcTrigger,Trigger1M)),NA())</f>
        <v>-5.3448886591329053E-3</v>
      </c>
      <c r="K437" s="44">
        <f>IFERROR(_xll.qlIndexFixing(Index3M,H437,TRUE,_xll.ohTrigger(RecalcTrigger,Trigger3M)),NA())</f>
        <v>-3.8786871130394225E-3</v>
      </c>
      <c r="L437" s="44">
        <f>IFERROR(_xll.qlIndexFixing(Index6M,$H437,TRUE,_xll.ohTrigger(RecalcTrigger,Trigger6M)),NA())</f>
        <v>-2.3550217389248836E-3</v>
      </c>
      <c r="M437" s="145">
        <f>IFERROR(_xll.qlIndexFixing(Index1Y,$H437,TRUE,_xll.ohTrigger(RecalcTrigger,Trigger1Y)),NA())</f>
        <v>-3.9690553735397709E-4</v>
      </c>
      <c r="N437" s="144">
        <f>IFERROR(_xll.qlIndexFixing(ONIndex1M,I437,TRUE,_xll.ohTrigger(RecalcTrigger,Trigger1M)),NA())</f>
        <v>-5.3390342961501247E-3</v>
      </c>
      <c r="O437" s="44">
        <f>IFERROR(_xll.qlIndexFixing(ONIndex3M,I437,TRUE,_xll.ohTrigger(RecalcTrigger,Trigger3M)),NA())</f>
        <v>-3.9064846609537796E-3</v>
      </c>
      <c r="P437" s="44">
        <f>IFERROR(_xll.qlIndexFixing(ONIndex6M,I437,TRUE,_xll.ohTrigger(RecalcTrigger,Trigger6M)),NA())</f>
        <v>-2.4015759321205365E-3</v>
      </c>
      <c r="Q437" s="145">
        <f>IFERROR(_xll.qlIndexFixing(ONIndex1Y,I437,TRUE,_xll.ohTrigger(RecalcTrigger,Trigger1Y)),NA())</f>
        <v>-6.6290570584826014E-4</v>
      </c>
    </row>
    <row r="438" spans="2:17" x14ac:dyDescent="0.2">
      <c r="B438" s="39" t="s">
        <v>17</v>
      </c>
      <c r="D438" s="42">
        <f>_xll.qlCalendarAdvance(Calendar,$D437,B438,"f",FALSE)</f>
        <v>43171</v>
      </c>
      <c r="E438" s="139">
        <f>_xll.qlInterestRateIndexValueDate(IndexON,D438)</f>
        <v>43171</v>
      </c>
      <c r="F438" s="155">
        <f>IFERROR(_xll.qlIndexFixing(IndexON,D438,TRUE,_xll.ohTrigger(RecalcTrigger,TriggerON)),NA())</f>
        <v>-5.271493724654519E-3</v>
      </c>
      <c r="H438" s="42">
        <f>_xll.qlCalendarAdvance(Calendar,$H437,B438,"f",FALSE)</f>
        <v>43171</v>
      </c>
      <c r="I438" s="139">
        <f>_xll.qlInterestRateIndexValueDate(Index1M,$H438)</f>
        <v>43173</v>
      </c>
      <c r="J438" s="144">
        <f>IFERROR(_xll.qlIndexFixing(Index1M,$H438,TRUE,_xll.ohTrigger(RecalcTrigger,Trigger1M)),NA())</f>
        <v>-5.3458135083998704E-3</v>
      </c>
      <c r="K438" s="44">
        <f>IFERROR(_xll.qlIndexFixing(Index3M,H438,TRUE,_xll.ohTrigger(RecalcTrigger,Trigger3M)),NA())</f>
        <v>-3.8782024616690822E-3</v>
      </c>
      <c r="L438" s="44">
        <f>IFERROR(_xll.qlIndexFixing(Index6M,$H438,TRUE,_xll.ohTrigger(RecalcTrigger,Trigger6M)),NA())</f>
        <v>-2.3544378412381603E-3</v>
      </c>
      <c r="M438" s="145">
        <f>IFERROR(_xll.qlIndexFixing(Index1Y,$H438,TRUE,_xll.ohTrigger(RecalcTrigger,Trigger1Y)),NA())</f>
        <v>-3.9627941110493718E-4</v>
      </c>
      <c r="N438" s="144">
        <f>IFERROR(_xll.qlIndexFixing(ONIndex1M,I438,TRUE,_xll.ohTrigger(RecalcTrigger,Trigger1M)),NA())</f>
        <v>-5.3401336783753806E-3</v>
      </c>
      <c r="O438" s="44">
        <f>IFERROR(_xll.qlIndexFixing(ONIndex3M,I438,TRUE,_xll.ohTrigger(RecalcTrigger,Trigger3M)),NA())</f>
        <v>-3.9050709830856789E-3</v>
      </c>
      <c r="P438" s="44">
        <f>IFERROR(_xll.qlIndexFixing(ONIndex6M,I438,TRUE,_xll.ohTrigger(RecalcTrigger,Trigger6M)),NA())</f>
        <v>-2.4069964016870671E-3</v>
      </c>
      <c r="Q438" s="145">
        <f>IFERROR(_xll.qlIndexFixing(ONIndex1Y,I438,TRUE,_xll.ohTrigger(RecalcTrigger,Trigger1Y)),NA())</f>
        <v>-6.584175097534839E-4</v>
      </c>
    </row>
    <row r="439" spans="2:17" x14ac:dyDescent="0.2">
      <c r="B439" s="39" t="s">
        <v>17</v>
      </c>
      <c r="D439" s="42">
        <f>_xll.qlCalendarAdvance(Calendar,$D438,B439,"f",FALSE)</f>
        <v>43172</v>
      </c>
      <c r="E439" s="139">
        <f>_xll.qlInterestRateIndexValueDate(IndexON,D439)</f>
        <v>43172</v>
      </c>
      <c r="F439" s="155">
        <f>IFERROR(_xll.qlIndexFixing(IndexON,D439,TRUE,_xll.ohTrigger(RecalcTrigger,TriggerON)),NA())</f>
        <v>-5.2719489091446192E-3</v>
      </c>
      <c r="H439" s="42">
        <f>_xll.qlCalendarAdvance(Calendar,$H438,B439,"f",FALSE)</f>
        <v>43172</v>
      </c>
      <c r="I439" s="139">
        <f>_xll.qlInterestRateIndexValueDate(Index1M,$H439)</f>
        <v>43174</v>
      </c>
      <c r="J439" s="144">
        <f>IFERROR(_xll.qlIndexFixing(Index1M,$H439,TRUE,_xll.ohTrigger(RecalcTrigger,Trigger1M)),NA())</f>
        <v>-5.3461233479319692E-3</v>
      </c>
      <c r="K439" s="44">
        <f>IFERROR(_xll.qlIndexFixing(Index3M,H439,TRUE,_xll.ohTrigger(RecalcTrigger,Trigger3M)),NA())</f>
        <v>-3.8777239207999771E-3</v>
      </c>
      <c r="L439" s="44">
        <f>IFERROR(_xll.qlIndexFixing(Index6M,$H439,TRUE,_xll.ohTrigger(RecalcTrigger,Trigger6M)),NA())</f>
        <v>-2.3530382550118025E-3</v>
      </c>
      <c r="M439" s="145">
        <f>IFERROR(_xll.qlIndexFixing(Index1Y,$H439,TRUE,_xll.ohTrigger(RecalcTrigger,Trigger1Y)),NA())</f>
        <v>-3.9565436374005734E-4</v>
      </c>
      <c r="N439" s="144">
        <f>IFERROR(_xll.qlIndexFixing(ONIndex1M,I439,TRUE,_xll.ohTrigger(RecalcTrigger,Trigger1M)),NA())</f>
        <v>-5.341372584553028E-3</v>
      </c>
      <c r="O439" s="44">
        <f>IFERROR(_xll.qlIndexFixing(ONIndex3M,I439,TRUE,_xll.ohTrigger(RecalcTrigger,Trigger3M)),NA())</f>
        <v>-3.903677259042837E-3</v>
      </c>
      <c r="P439" s="44">
        <f>IFERROR(_xll.qlIndexFixing(ONIndex6M,I439,TRUE,_xll.ohTrigger(RecalcTrigger,Trigger6M)),NA())</f>
        <v>-2.4111193239173545E-3</v>
      </c>
      <c r="Q439" s="145">
        <f>IFERROR(_xll.qlIndexFixing(ONIndex1Y,I439,TRUE,_xll.ohTrigger(RecalcTrigger,Trigger1Y)),NA())</f>
        <v>-6.5327263470749131E-4</v>
      </c>
    </row>
    <row r="440" spans="2:17" x14ac:dyDescent="0.2">
      <c r="B440" s="39" t="s">
        <v>17</v>
      </c>
      <c r="D440" s="42">
        <f>_xll.qlCalendarAdvance(Calendar,$D439,B440,"f",FALSE)</f>
        <v>43173</v>
      </c>
      <c r="E440" s="139">
        <f>_xll.qlInterestRateIndexValueDate(IndexON,D440)</f>
        <v>43173</v>
      </c>
      <c r="F440" s="155">
        <f>IFERROR(_xll.qlIndexFixing(IndexON,D440,TRUE,_xll.ohTrigger(RecalcTrigger,TriggerON)),NA())</f>
        <v>-5.2724084615807243E-3</v>
      </c>
      <c r="H440" s="42">
        <f>_xll.qlCalendarAdvance(Calendar,$H439,B440,"f",FALSE)</f>
        <v>43173</v>
      </c>
      <c r="I440" s="139">
        <f>_xll.qlInterestRateIndexValueDate(Index1M,$H440)</f>
        <v>43175</v>
      </c>
      <c r="J440" s="144">
        <f>IFERROR(_xll.qlIndexFixing(Index1M,$H440,TRUE,_xll.ohTrigger(RecalcTrigger,Trigger1M)),NA())</f>
        <v>-5.346431318078008E-3</v>
      </c>
      <c r="K440" s="44">
        <f>IFERROR(_xll.qlIndexFixing(Index3M,H440,TRUE,_xll.ohTrigger(RecalcTrigger,Trigger3M)),NA())</f>
        <v>-3.8768655317861574E-3</v>
      </c>
      <c r="L440" s="44">
        <f>IFERROR(_xll.qlIndexFixing(Index6M,$H440,TRUE,_xll.ohTrigger(RecalcTrigger,Trigger6M)),NA())</f>
        <v>-2.3527915847663238E-3</v>
      </c>
      <c r="M440" s="145">
        <f>IFERROR(_xll.qlIndexFixing(Index1Y,$H440,TRUE,_xll.ohTrigger(RecalcTrigger,Trigger1Y)),NA())</f>
        <v>-3.9523757669295744E-4</v>
      </c>
      <c r="N440" s="144">
        <f>IFERROR(_xll.qlIndexFixing(ONIndex1M,I440,TRUE,_xll.ohTrigger(RecalcTrigger,Trigger1M)),NA())</f>
        <v>-5.3419429923140527E-3</v>
      </c>
      <c r="O440" s="44">
        <f>IFERROR(_xll.qlIndexFixing(ONIndex3M,I440,TRUE,_xll.ohTrigger(RecalcTrigger,Trigger3M)),NA())</f>
        <v>-3.902930613177702E-3</v>
      </c>
      <c r="P440" s="44">
        <f>IFERROR(_xll.qlIndexFixing(ONIndex6M,I440,TRUE,_xll.ohTrigger(RecalcTrigger,Trigger6M)),NA())</f>
        <v>-2.4125013371811832E-3</v>
      </c>
      <c r="Q440" s="145">
        <f>IFERROR(_xll.qlIndexFixing(ONIndex1Y,I440,TRUE,_xll.ohTrigger(RecalcTrigger,Trigger1Y)),NA())</f>
        <v>-6.50367052612566E-4</v>
      </c>
    </row>
    <row r="441" spans="2:17" x14ac:dyDescent="0.2">
      <c r="B441" s="39" t="s">
        <v>17</v>
      </c>
      <c r="D441" s="42">
        <f>_xll.qlCalendarAdvance(Calendar,$D440,B441,"f",FALSE)</f>
        <v>43174</v>
      </c>
      <c r="E441" s="139">
        <f>_xll.qlInterestRateIndexValueDate(IndexON,D441)</f>
        <v>43174</v>
      </c>
      <c r="F441" s="155">
        <f>IFERROR(_xll.qlIndexFixing(IndexON,D441,TRUE,_xll.ohTrigger(RecalcTrigger,TriggerON)),NA())</f>
        <v>-5.2728724607797872E-3</v>
      </c>
      <c r="H441" s="42">
        <f>_xll.qlCalendarAdvance(Calendar,$H440,B441,"f",FALSE)</f>
        <v>43174</v>
      </c>
      <c r="I441" s="139">
        <f>_xll.qlInterestRateIndexValueDate(Index1M,$H441)</f>
        <v>43178</v>
      </c>
      <c r="J441" s="144">
        <f>IFERROR(_xll.qlIndexFixing(Index1M,$H441,TRUE,_xll.ohTrigger(RecalcTrigger,Trigger1M)),NA())</f>
        <v>-5.3479237833609803E-3</v>
      </c>
      <c r="K441" s="44">
        <f>IFERROR(_xll.qlIndexFixing(Index3M,H441,TRUE,_xll.ohTrigger(RecalcTrigger,Trigger3M)),NA())</f>
        <v>-3.8758776483932798E-3</v>
      </c>
      <c r="L441" s="44">
        <f>IFERROR(_xll.qlIndexFixing(Index6M,$H441,TRUE,_xll.ohTrigger(RecalcTrigger,Trigger6M)),NA())</f>
        <v>-2.3511388723427094E-3</v>
      </c>
      <c r="M441" s="145">
        <f>IFERROR(_xll.qlIndexFixing(Index1Y,$H441,TRUE,_xll.ohTrigger(RecalcTrigger,Trigger1Y)),NA())</f>
        <v>-3.9317408435412789E-4</v>
      </c>
      <c r="N441" s="144">
        <f>IFERROR(_xll.qlIndexFixing(ONIndex1M,I441,TRUE,_xll.ohTrigger(RecalcTrigger,Trigger1M)),NA())</f>
        <v>-5.3425077476765281E-3</v>
      </c>
      <c r="O441" s="44">
        <f>IFERROR(_xll.qlIndexFixing(ONIndex3M,I441,TRUE,_xll.ohTrigger(RecalcTrigger,Trigger3M)),NA())</f>
        <v>-3.9021840545228059E-3</v>
      </c>
      <c r="P441" s="44">
        <f>IFERROR(_xll.qlIndexFixing(ONIndex6M,I441,TRUE,_xll.ohTrigger(RecalcTrigger,Trigger6M)),NA())</f>
        <v>-2.4134765895800214E-3</v>
      </c>
      <c r="Q441" s="145">
        <f>IFERROR(_xll.qlIndexFixing(ONIndex1Y,I441,TRUE,_xll.ohTrigger(RecalcTrigger,Trigger1Y)),NA())</f>
        <v>-6.472601458007432E-4</v>
      </c>
    </row>
    <row r="442" spans="2:17" x14ac:dyDescent="0.2">
      <c r="B442" s="39" t="s">
        <v>17</v>
      </c>
      <c r="D442" s="42">
        <f>_xll.qlCalendarAdvance(Calendar,$D441,B442,"f",FALSE)</f>
        <v>43175</v>
      </c>
      <c r="E442" s="139">
        <f>_xll.qlInterestRateIndexValueDate(IndexON,D442)</f>
        <v>43175</v>
      </c>
      <c r="F442" s="155">
        <f>IFERROR(_xll.qlIndexFixing(IndexON,D442,TRUE,_xll.ohTrigger(RecalcTrigger,TriggerON)),NA())</f>
        <v>-5.2737384179257774E-3</v>
      </c>
      <c r="H442" s="42">
        <f>_xll.qlCalendarAdvance(Calendar,$H441,B442,"f",FALSE)</f>
        <v>43175</v>
      </c>
      <c r="I442" s="139">
        <f>_xll.qlInterestRateIndexValueDate(Index1M,$H442)</f>
        <v>43179</v>
      </c>
      <c r="J442" s="144">
        <f>IFERROR(_xll.qlIndexFixing(Index1M,$H442,TRUE,_xll.ohTrigger(RecalcTrigger,Trigger1M)),NA())</f>
        <v>-5.3484101485748899E-3</v>
      </c>
      <c r="K442" s="44">
        <f>IFERROR(_xll.qlIndexFixing(Index3M,H442,TRUE,_xll.ohTrigger(RecalcTrigger,Trigger3M)),NA())</f>
        <v>-3.8754347639359111E-3</v>
      </c>
      <c r="L442" s="44">
        <f>IFERROR(_xll.qlIndexFixing(Index6M,$H442,TRUE,_xll.ohTrigger(RecalcTrigger,Trigger6M)),NA())</f>
        <v>-2.350417959969868E-3</v>
      </c>
      <c r="M442" s="145">
        <f>IFERROR(_xll.qlIndexFixing(Index1Y,$H442,TRUE,_xll.ohTrigger(RecalcTrigger,Trigger1Y)),NA())</f>
        <v>-3.925612986385878E-4</v>
      </c>
      <c r="N442" s="144">
        <f>IFERROR(_xll.qlIndexFixing(ONIndex1M,I442,TRUE,_xll.ohTrigger(RecalcTrigger,Trigger1M)),NA())</f>
        <v>-5.343066857075307E-3</v>
      </c>
      <c r="O442" s="44">
        <f>IFERROR(_xll.qlIndexFixing(ONIndex3M,I442,TRUE,_xll.ohTrigger(RecalcTrigger,Trigger3M)),NA())</f>
        <v>-3.9014415910720857E-3</v>
      </c>
      <c r="P442" s="44">
        <f>IFERROR(_xll.qlIndexFixing(ONIndex6M,I442,TRUE,_xll.ohTrigger(RecalcTrigger,Trigger6M)),NA())</f>
        <v>-2.4140424674845562E-3</v>
      </c>
      <c r="Q442" s="145">
        <f>IFERROR(_xll.qlIndexFixing(ONIndex1Y,I442,TRUE,_xll.ohTrigger(RecalcTrigger,Trigger1Y)),NA())</f>
        <v>-6.4395071491141209E-4</v>
      </c>
    </row>
    <row r="443" spans="2:17" x14ac:dyDescent="0.2">
      <c r="B443" s="39" t="s">
        <v>17</v>
      </c>
      <c r="D443" s="42">
        <f>_xll.qlCalendarAdvance(Calendar,$D442,B443,"f",FALSE)</f>
        <v>43178</v>
      </c>
      <c r="E443" s="139">
        <f>_xll.qlInterestRateIndexValueDate(IndexON,D443)</f>
        <v>43178</v>
      </c>
      <c r="F443" s="155">
        <f>IFERROR(_xll.qlIndexFixing(IndexON,D443,TRUE,_xll.ohTrigger(RecalcTrigger,TriggerON)),NA())</f>
        <v>-5.2747745031833659E-3</v>
      </c>
      <c r="H443" s="42">
        <f>_xll.qlCalendarAdvance(Calendar,$H442,B443,"f",FALSE)</f>
        <v>43178</v>
      </c>
      <c r="I443" s="139">
        <f>_xll.qlInterestRateIndexValueDate(Index1M,$H443)</f>
        <v>43180</v>
      </c>
      <c r="J443" s="144">
        <f>IFERROR(_xll.qlIndexFixing(Index1M,$H443,TRUE,_xll.ohTrigger(RecalcTrigger,Trigger1M)),NA())</f>
        <v>-5.3492572031353033E-3</v>
      </c>
      <c r="K443" s="44">
        <f>IFERROR(_xll.qlIndexFixing(Index3M,H443,TRUE,_xll.ohTrigger(RecalcTrigger,Trigger3M)),NA())</f>
        <v>-3.8750000003668524E-3</v>
      </c>
      <c r="L443" s="44">
        <f>IFERROR(_xll.qlIndexFixing(Index6M,$H443,TRUE,_xll.ohTrigger(RecalcTrigger,Trigger6M)),NA())</f>
        <v>-2.3496816666809203E-3</v>
      </c>
      <c r="M443" s="145">
        <f>IFERROR(_xll.qlIndexFixing(Index1Y,$H443,TRUE,_xll.ohTrigger(RecalcTrigger,Trigger1Y)),NA())</f>
        <v>-3.9195235974322516E-4</v>
      </c>
      <c r="N443" s="144">
        <f>IFERROR(_xll.qlIndexFixing(ONIndex1M,I443,TRUE,_xll.ohTrigger(RecalcTrigger,Trigger1M)),NA())</f>
        <v>-5.3440869563470272E-3</v>
      </c>
      <c r="O443" s="44">
        <f>IFERROR(_xll.qlIndexFixing(ONIndex3M,I443,TRUE,_xll.ohTrigger(RecalcTrigger,Trigger3M)),NA())</f>
        <v>-3.8999285239338377E-3</v>
      </c>
      <c r="P443" s="44">
        <f>IFERROR(_xll.qlIndexFixing(ONIndex6M,I443,TRUE,_xll.ohTrigger(RecalcTrigger,Trigger6M)),NA())</f>
        <v>-2.4137803898449661E-3</v>
      </c>
      <c r="Q443" s="145">
        <f>IFERROR(_xll.qlIndexFixing(ONIndex1Y,I443,TRUE,_xll.ohTrigger(RecalcTrigger,Trigger1Y)),NA())</f>
        <v>-6.3664964919940559E-4</v>
      </c>
    </row>
    <row r="444" spans="2:17" x14ac:dyDescent="0.2">
      <c r="B444" s="39" t="s">
        <v>17</v>
      </c>
      <c r="D444" s="42">
        <f>_xll.qlCalendarAdvance(Calendar,$D443,B444,"f",FALSE)</f>
        <v>43179</v>
      </c>
      <c r="E444" s="139">
        <f>_xll.qlInterestRateIndexValueDate(IndexON,D444)</f>
        <v>43179</v>
      </c>
      <c r="F444" s="155">
        <f>IFERROR(_xll.qlIndexFixing(IndexON,D444,TRUE,_xll.ohTrigger(RecalcTrigger,TriggerON)),NA())</f>
        <v>-5.2752619195306494E-3</v>
      </c>
      <c r="H444" s="42">
        <f>_xll.qlCalendarAdvance(Calendar,$H443,B444,"f",FALSE)</f>
        <v>43179</v>
      </c>
      <c r="I444" s="139">
        <f>_xll.qlInterestRateIndexValueDate(Index1M,$H444)</f>
        <v>43181</v>
      </c>
      <c r="J444" s="144">
        <f>IFERROR(_xll.qlIndexFixing(Index1M,$H444,TRUE,_xll.ohTrigger(RecalcTrigger,Trigger1M)),NA())</f>
        <v>-5.349547512503855E-3</v>
      </c>
      <c r="K444" s="44">
        <f>IFERROR(_xll.qlIndexFixing(Index3M,H444,TRUE,_xll.ohTrigger(RecalcTrigger,Trigger3M)),NA())</f>
        <v>-3.8745734546042285E-3</v>
      </c>
      <c r="L444" s="44">
        <f>IFERROR(_xll.qlIndexFixing(Index6M,$H444,TRUE,_xll.ohTrigger(RecalcTrigger,Trigger6M)),NA())</f>
        <v>-2.3480884071937257E-3</v>
      </c>
      <c r="M444" s="145">
        <f>IFERROR(_xll.qlIndexFixing(Index1Y,$H444,TRUE,_xll.ohTrigger(RecalcTrigger,Trigger1Y)),NA())</f>
        <v>-3.9134773951230226E-4</v>
      </c>
      <c r="N444" s="144">
        <f>IFERROR(_xll.qlIndexFixing(ONIndex1M,I444,TRUE,_xll.ohTrigger(RecalcTrigger,Trigger1M)),NA())</f>
        <v>-5.3452469690462578E-3</v>
      </c>
      <c r="O444" s="44">
        <f>IFERROR(_xll.qlIndexFixing(ONIndex3M,I444,TRUE,_xll.ohTrigger(RecalcTrigger,Trigger3M)),NA())</f>
        <v>-3.8985145221248629E-3</v>
      </c>
      <c r="P444" s="44">
        <f>IFERROR(_xll.qlIndexFixing(ONIndex6M,I444,TRUE,_xll.ohTrigger(RecalcTrigger,Trigger6M)),NA())</f>
        <v>-2.4121599645310354E-3</v>
      </c>
      <c r="Q444" s="145">
        <f>IFERROR(_xll.qlIndexFixing(ONIndex1Y,I444,TRUE,_xll.ohTrigger(RecalcTrigger,Trigger1Y)),NA())</f>
        <v>-6.2866375972969735E-4</v>
      </c>
    </row>
    <row r="445" spans="2:17" x14ac:dyDescent="0.2">
      <c r="B445" s="39" t="s">
        <v>17</v>
      </c>
      <c r="D445" s="42">
        <f>_xll.qlCalendarAdvance(Calendar,$D444,B445,"f",FALSE)</f>
        <v>43180</v>
      </c>
      <c r="E445" s="139">
        <f>_xll.qlInterestRateIndexValueDate(IndexON,D445)</f>
        <v>43180</v>
      </c>
      <c r="F445" s="155">
        <f>IFERROR(_xll.qlIndexFixing(IndexON,D445,TRUE,_xll.ohTrigger(RecalcTrigger,TriggerON)),NA())</f>
        <v>-5.2757542559822568E-3</v>
      </c>
      <c r="H445" s="42">
        <f>_xll.qlCalendarAdvance(Calendar,$H444,B445,"f",FALSE)</f>
        <v>43180</v>
      </c>
      <c r="I445" s="139">
        <f>_xll.qlInterestRateIndexValueDate(Index1M,$H445)</f>
        <v>43182</v>
      </c>
      <c r="J445" s="144">
        <f>IFERROR(_xll.qlIndexFixing(Index1M,$H445,TRUE,_xll.ohTrigger(RecalcTrigger,Trigger1M)),NA())</f>
        <v>-5.3498359673811377E-3</v>
      </c>
      <c r="K445" s="44">
        <f>IFERROR(_xll.qlIndexFixing(Index3M,H445,TRUE,_xll.ohTrigger(RecalcTrigger,Trigger3M)),NA())</f>
        <v>-3.8738337784858337E-3</v>
      </c>
      <c r="L445" s="44">
        <f>IFERROR(_xll.qlIndexFixing(Index6M,$H445,TRUE,_xll.ohTrigger(RecalcTrigger,Trigger6M)),NA())</f>
        <v>-2.3477476419889285E-3</v>
      </c>
      <c r="M445" s="145">
        <f>IFERROR(_xll.qlIndexFixing(Index1Y,$H445,TRUE,_xll.ohTrigger(RecalcTrigger,Trigger1Y)),NA())</f>
        <v>-3.9092020109630921E-4</v>
      </c>
      <c r="N445" s="144">
        <f>IFERROR(_xll.qlIndexFixing(ONIndex1M,I445,TRUE,_xll.ohTrigger(RecalcTrigger,Trigger1M)),NA())</f>
        <v>-5.3457779485865942E-3</v>
      </c>
      <c r="O445" s="44">
        <f>IFERROR(_xll.qlIndexFixing(ONIndex3M,I445,TRUE,_xll.ohTrigger(RecalcTrigger,Trigger3M)),NA())</f>
        <v>-3.8977939091555669E-3</v>
      </c>
      <c r="P445" s="44">
        <f>IFERROR(_xll.qlIndexFixing(ONIndex6M,I445,TRUE,_xll.ohTrigger(RecalcTrigger,Trigger6M)),NA())</f>
        <v>-2.4106397674028557E-3</v>
      </c>
      <c r="Q445" s="145">
        <f>IFERROR(_xll.qlIndexFixing(ONIndex1Y,I445,TRUE,_xll.ohTrigger(RecalcTrigger,Trigger1Y)),NA())</f>
        <v>-6.2432371564558053E-4</v>
      </c>
    </row>
    <row r="446" spans="2:17" x14ac:dyDescent="0.2">
      <c r="B446" s="39" t="s">
        <v>17</v>
      </c>
      <c r="D446" s="42">
        <f>_xll.qlCalendarAdvance(Calendar,$D445,B446,"f",FALSE)</f>
        <v>43181</v>
      </c>
      <c r="E446" s="139">
        <f>_xll.qlInterestRateIndexValueDate(IndexON,D446)</f>
        <v>43181</v>
      </c>
      <c r="F446" s="155">
        <f>IFERROR(_xll.qlIndexFixing(IndexON,D446,TRUE,_xll.ohTrigger(RecalcTrigger,TriggerON)),NA())</f>
        <v>-5.276251591235237E-3</v>
      </c>
      <c r="H446" s="42">
        <f>_xll.qlCalendarAdvance(Calendar,$H445,B446,"f",FALSE)</f>
        <v>43181</v>
      </c>
      <c r="I446" s="139">
        <f>_xll.qlInterestRateIndexValueDate(Index1M,$H446)</f>
        <v>43185</v>
      </c>
      <c r="J446" s="144">
        <f>IFERROR(_xll.qlIndexFixing(Index1M,$H446,TRUE,_xll.ohTrigger(RecalcTrigger,Trigger1M)),NA())</f>
        <v>-5.3512120101331393E-3</v>
      </c>
      <c r="K446" s="44">
        <f>IFERROR(_xll.qlIndexFixing(Index3M,H446,TRUE,_xll.ohTrigger(RecalcTrigger,Trigger3M)),NA())</f>
        <v>-3.8729471708313624E-3</v>
      </c>
      <c r="L446" s="44">
        <f>IFERROR(_xll.qlIndexFixing(Index6M,$H446,TRUE,_xll.ohTrigger(RecalcTrigger,Trigger6M)),NA())</f>
        <v>-2.3458458533711117E-3</v>
      </c>
      <c r="M446" s="145">
        <f>IFERROR(_xll.qlIndexFixing(Index1Y,$H446,TRUE,_xll.ohTrigger(RecalcTrigger,Trigger1Y)),NA())</f>
        <v>-3.8898198734805173E-4</v>
      </c>
      <c r="N446" s="144">
        <f>IFERROR(_xll.qlIndexFixing(ONIndex1M,I446,TRUE,_xll.ohTrigger(RecalcTrigger,Trigger1M)),NA())</f>
        <v>-5.3463033222911349E-3</v>
      </c>
      <c r="O446" s="44">
        <f>IFERROR(_xll.qlIndexFixing(ONIndex3M,I446,TRUE,_xll.ohTrigger(RecalcTrigger,Trigger3M)),NA())</f>
        <v>-3.8970779408709078E-3</v>
      </c>
      <c r="P446" s="44">
        <f>IFERROR(_xll.qlIndexFixing(ONIndex6M,I446,TRUE,_xll.ohTrigger(RecalcTrigger,Trigger6M)),NA())</f>
        <v>-2.4086945148438232E-3</v>
      </c>
      <c r="Q446" s="145">
        <f>IFERROR(_xll.qlIndexFixing(ONIndex1Y,I446,TRUE,_xll.ohTrigger(RecalcTrigger,Trigger1Y)),NA())</f>
        <v>-6.1977395048096184E-4</v>
      </c>
    </row>
    <row r="447" spans="2:17" x14ac:dyDescent="0.2">
      <c r="B447" s="39" t="s">
        <v>17</v>
      </c>
      <c r="D447" s="42">
        <f>_xll.qlCalendarAdvance(Calendar,$D446,B447,"f",FALSE)</f>
        <v>43182</v>
      </c>
      <c r="E447" s="139">
        <f>_xll.qlInterestRateIndexValueDate(IndexON,D447)</f>
        <v>43182</v>
      </c>
      <c r="F447" s="155">
        <f>IFERROR(_xll.qlIndexFixing(IndexON,D447,TRUE,_xll.ohTrigger(RecalcTrigger,TriggerON)),NA())</f>
        <v>-5.277185960017583E-3</v>
      </c>
      <c r="H447" s="42">
        <f>_xll.qlCalendarAdvance(Calendar,$H446,B447,"f",FALSE)</f>
        <v>43182</v>
      </c>
      <c r="I447" s="139">
        <f>_xll.qlInterestRateIndexValueDate(Index1M,$H447)</f>
        <v>43186</v>
      </c>
      <c r="J447" s="144">
        <f>IFERROR(_xll.qlIndexFixing(Index1M,$H447,TRUE,_xll.ohTrigger(RecalcTrigger,Trigger1M)),NA())</f>
        <v>-5.3516596606356121E-3</v>
      </c>
      <c r="K447" s="44">
        <f>IFERROR(_xll.qlIndexFixing(Index3M,H447,TRUE,_xll.ohTrigger(RecalcTrigger,Trigger3M)),NA())</f>
        <v>-3.8725599015903391E-3</v>
      </c>
      <c r="L447" s="44">
        <f>IFERROR(_xll.qlIndexFixing(Index6M,$H447,TRUE,_xll.ohTrigger(RecalcTrigger,Trigger6M)),NA())</f>
        <v>-2.3450632930721582E-3</v>
      </c>
      <c r="M447" s="145">
        <f>IFERROR(_xll.qlIndexFixing(Index1Y,$H447,TRUE,_xll.ohTrigger(RecalcTrigger,Trigger1Y)),NA())</f>
        <v>-3.8840614333054095E-4</v>
      </c>
      <c r="N447" s="144">
        <f>IFERROR(_xll.qlIndexFixing(ONIndex1M,I447,TRUE,_xll.ohTrigger(RecalcTrigger,Trigger1M)),NA())</f>
        <v>-5.3476814102948467E-3</v>
      </c>
      <c r="O447" s="44">
        <f>IFERROR(_xll.qlIndexFixing(ONIndex3M,I447,TRUE,_xll.ohTrigger(RecalcTrigger,Trigger3M)),NA())</f>
        <v>-3.8948795519040402E-3</v>
      </c>
      <c r="P447" s="44">
        <f>IFERROR(_xll.qlIndexFixing(ONIndex6M,I447,TRUE,_xll.ohTrigger(RecalcTrigger,Trigger6M)),NA())</f>
        <v>-2.3998147826542748E-3</v>
      </c>
      <c r="Q447" s="145">
        <f>IFERROR(_xll.qlIndexFixing(ONIndex1Y,I447,TRUE,_xll.ohTrigger(RecalcTrigger,Trigger1Y)),NA())</f>
        <v>-6.0463778323338602E-4</v>
      </c>
    </row>
    <row r="448" spans="2:17" x14ac:dyDescent="0.2">
      <c r="B448" s="39" t="s">
        <v>17</v>
      </c>
      <c r="D448" s="42">
        <f>_xll.qlCalendarAdvance(Calendar,$D447,B448,"f",FALSE)</f>
        <v>43185</v>
      </c>
      <c r="E448" s="139">
        <f>_xll.qlInterestRateIndexValueDate(IndexON,D448)</f>
        <v>43185</v>
      </c>
      <c r="F448" s="155">
        <f>IFERROR(_xll.qlIndexFixing(IndexON,D448,TRUE,_xll.ohTrigger(RecalcTrigger,TriggerON)),NA())</f>
        <v>-5.2782924993177716E-3</v>
      </c>
      <c r="H448" s="42">
        <f>_xll.qlCalendarAdvance(Calendar,$H447,B448,"f",FALSE)</f>
        <v>43185</v>
      </c>
      <c r="I448" s="139">
        <f>_xll.qlInterestRateIndexValueDate(Index1M,$H448)</f>
        <v>43187</v>
      </c>
      <c r="J448" s="144">
        <f>IFERROR(_xll.qlIndexFixing(Index1M,$H448,TRUE,_xll.ohTrigger(RecalcTrigger,Trigger1M)),NA())</f>
        <v>-5.3524295780980266E-3</v>
      </c>
      <c r="K448" s="44">
        <f>IFERROR(_xll.qlIndexFixing(Index3M,H448,TRUE,_xll.ohTrigger(RecalcTrigger,Trigger3M)),NA())</f>
        <v>-3.8721800794353071E-3</v>
      </c>
      <c r="L448" s="44">
        <f>IFERROR(_xll.qlIndexFixing(Index6M,$H448,TRUE,_xll.ohTrigger(RecalcTrigger,Trigger6M)),NA())</f>
        <v>-2.3442808235940344E-3</v>
      </c>
      <c r="M448" s="145">
        <f>IFERROR(_xll.qlIndexFixing(Index1Y,$H448,TRUE,_xll.ohTrigger(RecalcTrigger,Trigger1Y)),NA())</f>
        <v>-3.8783751217752764E-4</v>
      </c>
      <c r="N448" s="144">
        <f>IFERROR(_xll.qlIndexFixing(ONIndex1M,I448,TRUE,_xll.ohTrigger(RecalcTrigger,Trigger1M)),NA())</f>
        <v>-5.3493382079539131E-3</v>
      </c>
      <c r="O448" s="44">
        <f>IFERROR(_xll.qlIndexFixing(ONIndex3M,I448,TRUE,_xll.ohTrigger(RecalcTrigger,Trigger3M)),NA())</f>
        <v>-3.8928848037533825E-3</v>
      </c>
      <c r="P448" s="44">
        <f>IFERROR(_xll.qlIndexFixing(ONIndex6M,I448,TRUE,_xll.ohTrigger(RecalcTrigger,Trigger6M)),NA())</f>
        <v>-2.3879504737989166E-3</v>
      </c>
      <c r="Q448" s="145">
        <f>IFERROR(_xll.qlIndexFixing(ONIndex1Y,I448,TRUE,_xll.ohTrigger(RecalcTrigger,Trigger1Y)),NA())</f>
        <v>-5.880040444949941E-4</v>
      </c>
    </row>
    <row r="449" spans="2:17" x14ac:dyDescent="0.2">
      <c r="B449" s="39" t="s">
        <v>17</v>
      </c>
      <c r="D449" s="42">
        <f>_xll.qlCalendarAdvance(Calendar,$D448,B449,"f",FALSE)</f>
        <v>43186</v>
      </c>
      <c r="E449" s="139">
        <f>_xll.qlInterestRateIndexValueDate(IndexON,D449)</f>
        <v>43186</v>
      </c>
      <c r="F449" s="155">
        <f>IFERROR(_xll.qlIndexFixing(IndexON,D449,TRUE,_xll.ohTrigger(RecalcTrigger,TriggerON)),NA())</f>
        <v>-5.2788160123506955E-3</v>
      </c>
      <c r="H449" s="42">
        <f>_xll.qlCalendarAdvance(Calendar,$H448,B449,"f",FALSE)</f>
        <v>43186</v>
      </c>
      <c r="I449" s="139">
        <f>_xll.qlInterestRateIndexValueDate(Index1M,$H449)</f>
        <v>43188</v>
      </c>
      <c r="J449" s="144">
        <f>IFERROR(_xll.qlIndexFixing(Index1M,$H449,TRUE,_xll.ohTrigger(RecalcTrigger,Trigger1M)),NA())</f>
        <v>-5.3527005157036345E-3</v>
      </c>
      <c r="K449" s="44">
        <f>IFERROR(_xll.qlIndexFixing(Index3M,H449,TRUE,_xll.ohTrigger(RecalcTrigger,Trigger3M)),NA())</f>
        <v>-3.8718075653922167E-3</v>
      </c>
      <c r="L449" s="44">
        <f>IFERROR(_xll.qlIndexFixing(Index6M,$H449,TRUE,_xll.ohTrigger(RecalcTrigger,Trigger6M)),NA())</f>
        <v>-2.3439445191164952E-3</v>
      </c>
      <c r="M449" s="145">
        <f>IFERROR(_xll.qlIndexFixing(Index1Y,$H449,TRUE,_xll.ohTrigger(RecalcTrigger,Trigger1Y)),NA())</f>
        <v>-3.8727658677748157E-4</v>
      </c>
      <c r="N449" s="144">
        <f>IFERROR(_xll.qlIndexFixing(ONIndex1M,I449,TRUE,_xll.ohTrigger(RecalcTrigger,Trigger1M)),NA())</f>
        <v>-5.3498245247407539E-3</v>
      </c>
      <c r="O449" s="44">
        <f>IFERROR(_xll.qlIndexFixing(ONIndex3M,I449,TRUE,_xll.ohTrigger(RecalcTrigger,Trigger3M)),NA())</f>
        <v>-3.8922039145283804E-3</v>
      </c>
      <c r="P449" s="44">
        <f>IFERROR(_xll.qlIndexFixing(ONIndex6M,I449,TRUE,_xll.ohTrigger(RecalcTrigger,Trigger6M)),NA())</f>
        <v>-2.3829566531219371E-3</v>
      </c>
      <c r="Q449" s="145">
        <f>IFERROR(_xll.qlIndexFixing(ONIndex1Y,I449,TRUE,_xll.ohTrigger(RecalcTrigger,Trigger1Y)),NA())</f>
        <v>-5.8195264571292427E-4</v>
      </c>
    </row>
    <row r="450" spans="2:17" x14ac:dyDescent="0.2">
      <c r="B450" s="39" t="s">
        <v>17</v>
      </c>
      <c r="D450" s="42">
        <f>_xll.qlCalendarAdvance(Calendar,$D449,B450,"f",FALSE)</f>
        <v>43187</v>
      </c>
      <c r="E450" s="139">
        <f>_xll.qlInterestRateIndexValueDate(IndexON,D450)</f>
        <v>43187</v>
      </c>
      <c r="F450" s="155">
        <f>IFERROR(_xll.qlIndexFixing(IndexON,D450,TRUE,_xll.ohTrigger(RecalcTrigger,TriggerON)),NA())</f>
        <v>-5.2793449976462625E-3</v>
      </c>
      <c r="H450" s="42">
        <f>_xll.qlCalendarAdvance(Calendar,$H449,B450,"f",FALSE)</f>
        <v>43187</v>
      </c>
      <c r="I450" s="139">
        <f>_xll.qlInterestRateIndexValueDate(Index1M,$H450)</f>
        <v>43193</v>
      </c>
      <c r="J450" s="144">
        <f>IFERROR(_xll.qlIndexFixing(Index1M,$H450,TRUE,_xll.ohTrigger(RecalcTrigger,Trigger1M)),NA())</f>
        <v>-5.3544892274008937E-3</v>
      </c>
      <c r="K450" s="44">
        <f>IFERROR(_xll.qlIndexFixing(Index3M,H450,TRUE,_xll.ohTrigger(RecalcTrigger,Trigger3M)),NA())</f>
        <v>-3.8701748646193228E-3</v>
      </c>
      <c r="L450" s="44">
        <f>IFERROR(_xll.qlIndexFixing(Index6M,$H450,TRUE,_xll.ohTrigger(RecalcTrigger,Trigger6M)),NA())</f>
        <v>-2.3401807960527934E-3</v>
      </c>
      <c r="M450" s="145">
        <f>IFERROR(_xll.qlIndexFixing(Index1Y,$H450,TRUE,_xll.ohTrigger(RecalcTrigger,Trigger1Y)),NA())</f>
        <v>-3.8460500760020188E-4</v>
      </c>
      <c r="N450" s="144">
        <f>IFERROR(_xll.qlIndexFixing(ONIndex1M,I450,TRUE,_xll.ohTrigger(RecalcTrigger,Trigger1M)),NA())</f>
        <v>-5.3503052886094693E-3</v>
      </c>
      <c r="O450" s="44">
        <f>IFERROR(_xll.qlIndexFixing(ONIndex3M,I450,TRUE,_xll.ohTrigger(RecalcTrigger,Trigger3M)),NA())</f>
        <v>-3.891528403001665E-3</v>
      </c>
      <c r="P450" s="44">
        <f>IFERROR(_xll.qlIndexFixing(ONIndex6M,I450,TRUE,_xll.ohTrigger(RecalcTrigger,Trigger6M)),NA())</f>
        <v>-2.3776334783409681E-3</v>
      </c>
      <c r="Q450" s="145">
        <f>IFERROR(_xll.qlIndexFixing(ONIndex1Y,I450,TRUE,_xll.ohTrigger(RecalcTrigger,Trigger1Y)),NA())</f>
        <v>-5.735520321481502E-4</v>
      </c>
    </row>
    <row r="451" spans="2:17" x14ac:dyDescent="0.2">
      <c r="B451" s="39" t="s">
        <v>17</v>
      </c>
      <c r="D451" s="42">
        <f>_xll.qlCalendarAdvance(Calendar,$D450,B451,"f",FALSE)</f>
        <v>43188</v>
      </c>
      <c r="E451" s="139">
        <f>_xll.qlInterestRateIndexValueDate(IndexON,D451)</f>
        <v>43188</v>
      </c>
      <c r="F451" s="155">
        <f>IFERROR(_xll.qlIndexFixing(IndexON,D451,TRUE,_xll.ohTrigger(RecalcTrigger,TriggerON)),NA())</f>
        <v>-5.280816428055779E-3</v>
      </c>
      <c r="H451" s="42">
        <f>_xll.qlCalendarAdvance(Calendar,$H450,B451,"f",FALSE)</f>
        <v>43188</v>
      </c>
      <c r="I451" s="139">
        <f>_xll.qlInterestRateIndexValueDate(Index1M,$H451)</f>
        <v>43194</v>
      </c>
      <c r="J451" s="144">
        <f>IFERROR(_xll.qlIndexFixing(Index1M,$H451,TRUE,_xll.ohTrigger(RecalcTrigger,Trigger1M)),NA())</f>
        <v>-5.3548957474904846E-3</v>
      </c>
      <c r="K451" s="44">
        <f>IFERROR(_xll.qlIndexFixing(Index3M,H451,TRUE,_xll.ohTrigger(RecalcTrigger,Trigger3M)),NA())</f>
        <v>-3.8698405770577348E-3</v>
      </c>
      <c r="L451" s="44">
        <f>IFERROR(_xll.qlIndexFixing(Index6M,$H451,TRUE,_xll.ohTrigger(RecalcTrigger,Trigger6M)),NA())</f>
        <v>-2.3394677944916131E-3</v>
      </c>
      <c r="M451" s="145">
        <f>IFERROR(_xll.qlIndexFixing(Index1Y,$H451,TRUE,_xll.ohTrigger(RecalcTrigger,Trigger1Y)),NA())</f>
        <v>-3.8410083571908135E-4</v>
      </c>
      <c r="N451" s="144">
        <f>IFERROR(_xll.qlIndexFixing(ONIndex1M,I451,TRUE,_xll.ohTrigger(RecalcTrigger,Trigger1M)),NA())</f>
        <v>-5.3511687956886433E-3</v>
      </c>
      <c r="O451" s="44">
        <f>IFERROR(_xll.qlIndexFixing(ONIndex3M,I451,TRUE,_xll.ohTrigger(RecalcTrigger,Trigger3M)),NA())</f>
        <v>-3.8901537256297303E-3</v>
      </c>
      <c r="P451" s="44">
        <f>IFERROR(_xll.qlIndexFixing(ONIndex6M,I451,TRUE,_xll.ohTrigger(RecalcTrigger,Trigger6M)),NA())</f>
        <v>-2.3675825813063156E-3</v>
      </c>
      <c r="Q451" s="145">
        <f>IFERROR(_xll.qlIndexFixing(ONIndex1Y,I451,TRUE,_xll.ohTrigger(RecalcTrigger,Trigger1Y)),NA())</f>
        <v>-5.5374634990723592E-4</v>
      </c>
    </row>
    <row r="452" spans="2:17" x14ac:dyDescent="0.2">
      <c r="B452" s="39" t="s">
        <v>17</v>
      </c>
      <c r="D452" s="42">
        <f>_xll.qlCalendarAdvance(Calendar,$D451,B452,"f",FALSE)</f>
        <v>43193</v>
      </c>
      <c r="E452" s="139">
        <f>_xll.qlInterestRateIndexValueDate(IndexON,D452)</f>
        <v>43193</v>
      </c>
      <c r="F452" s="155">
        <f>IFERROR(_xll.qlIndexFixing(IndexON,D452,TRUE,_xll.ohTrigger(RecalcTrigger,TriggerON)),NA())</f>
        <v>-5.2826382414838946E-3</v>
      </c>
      <c r="H452" s="42">
        <f>_xll.qlCalendarAdvance(Calendar,$H451,B452,"f",FALSE)</f>
        <v>43193</v>
      </c>
      <c r="I452" s="139">
        <f>_xll.qlInterestRateIndexValueDate(Index1M,$H452)</f>
        <v>43195</v>
      </c>
      <c r="J452" s="144">
        <f>IFERROR(_xll.qlIndexFixing(Index1M,$H452,TRUE,_xll.ohTrigger(RecalcTrigger,Trigger1M)),NA())</f>
        <v>-5.3555846311188759E-3</v>
      </c>
      <c r="K452" s="44">
        <f>IFERROR(_xll.qlIndexFixing(Index3M,H452,TRUE,_xll.ohTrigger(RecalcTrigger,Trigger3M)),NA())</f>
        <v>-3.8695127505779265E-3</v>
      </c>
      <c r="L452" s="44">
        <f>IFERROR(_xll.qlIndexFixing(Index6M,$H452,TRUE,_xll.ohTrigger(RecalcTrigger,Trigger6M)),NA())</f>
        <v>-2.3387735585387354E-3</v>
      </c>
      <c r="M452" s="145">
        <f>IFERROR(_xll.qlIndexFixing(Index1Y,$H452,TRUE,_xll.ohTrigger(RecalcTrigger,Trigger1Y)),NA())</f>
        <v>-3.8360790398102366E-4</v>
      </c>
      <c r="N452" s="144">
        <f>IFERROR(_xll.qlIndexFixing(ONIndex1M,I452,TRUE,_xll.ohTrigger(RecalcTrigger,Trigger1M)),NA())</f>
        <v>-5.3521729463579248E-3</v>
      </c>
      <c r="O452" s="44">
        <f>IFERROR(_xll.qlIndexFixing(ONIndex3M,I452,TRUE,_xll.ohTrigger(RecalcTrigger,Trigger3M)),NA())</f>
        <v>-3.8888819653326578E-3</v>
      </c>
      <c r="P452" s="44">
        <f>IFERROR(_xll.qlIndexFixing(ONIndex6M,I452,TRUE,_xll.ohTrigger(RecalcTrigger,Trigger6M)),NA())</f>
        <v>-2.358415136902714E-3</v>
      </c>
      <c r="Q452" s="145">
        <f>IFERROR(_xll.qlIndexFixing(ONIndex1Y,I452,TRUE,_xll.ohTrigger(RecalcTrigger,Trigger1Y)),NA())</f>
        <v>-5.3571076974456844E-4</v>
      </c>
    </row>
    <row r="453" spans="2:17" x14ac:dyDescent="0.2">
      <c r="B453" s="39" t="s">
        <v>17</v>
      </c>
      <c r="D453" s="42">
        <f>_xll.qlCalendarAdvance(Calendar,$D452,B453,"f",FALSE)</f>
        <v>43194</v>
      </c>
      <c r="E453" s="139">
        <f>_xll.qlInterestRateIndexValueDate(IndexON,D453)</f>
        <v>43194</v>
      </c>
      <c r="F453" s="155">
        <f>IFERROR(_xll.qlIndexFixing(IndexON,D453,TRUE,_xll.ohTrigger(RecalcTrigger,TriggerON)),NA())</f>
        <v>-5.2832077404518785E-3</v>
      </c>
      <c r="H453" s="42">
        <f>_xll.qlCalendarAdvance(Calendar,$H452,B453,"f",FALSE)</f>
        <v>43194</v>
      </c>
      <c r="I453" s="139">
        <f>_xll.qlInterestRateIndexValueDate(Index1M,$H453)</f>
        <v>43196</v>
      </c>
      <c r="J453" s="144">
        <f>IFERROR(_xll.qlIndexFixing(Index1M,$H453,TRUE,_xll.ohTrigger(RecalcTrigger,Trigger1M)),NA())</f>
        <v>-5.355834530685279E-3</v>
      </c>
      <c r="K453" s="44">
        <f>IFERROR(_xll.qlIndexFixing(Index3M,H453,TRUE,_xll.ohTrigger(RecalcTrigger,Trigger3M)),NA())</f>
        <v>-3.8691912348803445E-3</v>
      </c>
      <c r="L453" s="44">
        <f>IFERROR(_xll.qlIndexFixing(Index6M,$H453,TRUE,_xll.ohTrigger(RecalcTrigger,Trigger6M)),NA())</f>
        <v>-2.3371382790269351E-3</v>
      </c>
      <c r="M453" s="145">
        <f>IFERROR(_xll.qlIndexFixing(Index1Y,$H453,TRUE,_xll.ohTrigger(RecalcTrigger,Trigger1Y)),NA())</f>
        <v>-3.8320705997660983E-4</v>
      </c>
      <c r="N453" s="144">
        <f>IFERROR(_xll.qlIndexFixing(ONIndex1M,I453,TRUE,_xll.ohTrigger(RecalcTrigger,Trigger1M)),NA())</f>
        <v>-5.3526260445568852E-3</v>
      </c>
      <c r="O453" s="44">
        <f>IFERROR(_xll.qlIndexFixing(ONIndex3M,I453,TRUE,_xll.ohTrigger(RecalcTrigger,Trigger3M)),NA())</f>
        <v>-3.8882347161184327E-3</v>
      </c>
      <c r="P453" s="44">
        <f>IFERROR(_xll.qlIndexFixing(ONIndex6M,I453,TRUE,_xll.ohTrigger(RecalcTrigger,Trigger6M)),NA())</f>
        <v>-2.3542541829613128E-3</v>
      </c>
      <c r="Q453" s="145">
        <f>IFERROR(_xll.qlIndexFixing(ONIndex1Y,I453,TRUE,_xll.ohTrigger(RecalcTrigger,Trigger1Y)),NA())</f>
        <v>-5.2758568985566967E-4</v>
      </c>
    </row>
    <row r="454" spans="2:17" x14ac:dyDescent="0.2">
      <c r="B454" s="39" t="s">
        <v>17</v>
      </c>
      <c r="D454" s="42">
        <f>_xll.qlCalendarAdvance(Calendar,$D453,B454,"f",FALSE)</f>
        <v>43195</v>
      </c>
      <c r="E454" s="139">
        <f>_xll.qlInterestRateIndexValueDate(IndexON,D454)</f>
        <v>43195</v>
      </c>
      <c r="F454" s="155">
        <f>IFERROR(_xll.qlIndexFixing(IndexON,D454,TRUE,_xll.ohTrigger(RecalcTrigger,TriggerON)),NA())</f>
        <v>-5.2837812766703962E-3</v>
      </c>
      <c r="H454" s="42">
        <f>_xll.qlCalendarAdvance(Calendar,$H453,B454,"f",FALSE)</f>
        <v>43195</v>
      </c>
      <c r="I454" s="139">
        <f>_xll.qlInterestRateIndexValueDate(Index1M,$H454)</f>
        <v>43199</v>
      </c>
      <c r="J454" s="144">
        <f>IFERROR(_xll.qlIndexFixing(Index1M,$H454,TRUE,_xll.ohTrigger(RecalcTrigger,Trigger1M)),NA())</f>
        <v>-5.3568466626372491E-3</v>
      </c>
      <c r="K454" s="44">
        <f>IFERROR(_xll.qlIndexFixing(Index3M,H454,TRUE,_xll.ohTrigger(RecalcTrigger,Trigger3M)),NA())</f>
        <v>-3.8682630306253484E-3</v>
      </c>
      <c r="L454" s="44">
        <f>IFERROR(_xll.qlIndexFixing(Index6M,$H454,TRUE,_xll.ohTrigger(RecalcTrigger,Trigger6M)),NA())</f>
        <v>-2.3361914264974359E-3</v>
      </c>
      <c r="M454" s="145">
        <f>IFERROR(_xll.qlIndexFixing(Index1Y,$H454,TRUE,_xll.ohTrigger(RecalcTrigger,Trigger1Y)),NA())</f>
        <v>-3.8183591513254821E-4</v>
      </c>
      <c r="N454" s="144">
        <f>IFERROR(_xll.qlIndexFixing(ONIndex1M,I454,TRUE,_xll.ohTrigger(RecalcTrigger,Trigger1M)),NA())</f>
        <v>-5.353073629645877E-3</v>
      </c>
      <c r="O454" s="44">
        <f>IFERROR(_xll.qlIndexFixing(ONIndex3M,I454,TRUE,_xll.ohTrigger(RecalcTrigger,Trigger3M)),NA())</f>
        <v>-3.8875933940829555E-3</v>
      </c>
      <c r="P454" s="44">
        <f>IFERROR(_xll.qlIndexFixing(ONIndex6M,I454,TRUE,_xll.ohTrigger(RecalcTrigger,Trigger6M)),NA())</f>
        <v>-2.3503542004643663E-3</v>
      </c>
      <c r="Q454" s="145">
        <f>IFERROR(_xll.qlIndexFixing(ONIndex1Y,I454,TRUE,_xll.ohTrigger(RecalcTrigger,Trigger1Y)),NA())</f>
        <v>-5.2000185345679739E-4</v>
      </c>
    </row>
    <row r="455" spans="2:17" x14ac:dyDescent="0.2">
      <c r="B455" s="39" t="s">
        <v>17</v>
      </c>
      <c r="D455" s="42">
        <f>_xll.qlCalendarAdvance(Calendar,$D454,B455,"f",FALSE)</f>
        <v>43196</v>
      </c>
      <c r="E455" s="139">
        <f>_xll.qlInterestRateIndexValueDate(IndexON,D455)</f>
        <v>43196</v>
      </c>
      <c r="F455" s="155">
        <f>IFERROR(_xll.qlIndexFixing(IndexON,D455,TRUE,_xll.ohTrigger(RecalcTrigger,TriggerON)),NA())</f>
        <v>-5.2848341133548971E-3</v>
      </c>
      <c r="H455" s="42">
        <f>_xll.qlCalendarAdvance(Calendar,$H454,B455,"f",FALSE)</f>
        <v>43196</v>
      </c>
      <c r="I455" s="139">
        <f>_xll.qlInterestRateIndexValueDate(Index1M,$H455)</f>
        <v>43200</v>
      </c>
      <c r="J455" s="144">
        <f>IFERROR(_xll.qlIndexFixing(Index1M,$H455,TRUE,_xll.ohTrigger(RecalcTrigger,Trigger1M)),NA())</f>
        <v>-5.3572205550063146E-3</v>
      </c>
      <c r="K455" s="44">
        <f>IFERROR(_xll.qlIndexFixing(Index3M,H455,TRUE,_xll.ohTrigger(RecalcTrigger,Trigger3M)),NA())</f>
        <v>-3.8679652299216912E-3</v>
      </c>
      <c r="L455" s="44">
        <f>IFERROR(_xll.qlIndexFixing(Index6M,$H455,TRUE,_xll.ohTrigger(RecalcTrigger,Trigger6M)),NA())</f>
        <v>-2.3355880729052118E-3</v>
      </c>
      <c r="M455" s="145">
        <f>IFERROR(_xll.qlIndexFixing(Index1Y,$H455,TRUE,_xll.ohTrigger(RecalcTrigger,Trigger1Y)),NA())</f>
        <v>-3.8144170037844767E-4</v>
      </c>
      <c r="N455" s="144">
        <f>IFERROR(_xll.qlIndexFixing(ONIndex1M,I455,TRUE,_xll.ohTrigger(RecalcTrigger,Trigger1M)),NA())</f>
        <v>-5.3535157079398488E-3</v>
      </c>
      <c r="O455" s="44">
        <f>IFERROR(_xll.qlIndexFixing(ONIndex3M,I455,TRUE,_xll.ohTrigger(RecalcTrigger,Trigger3M)),NA())</f>
        <v>-3.8869580909528523E-3</v>
      </c>
      <c r="P455" s="44">
        <f>IFERROR(_xll.qlIndexFixing(ONIndex6M,I455,TRUE,_xll.ohTrigger(RecalcTrigger,Trigger6M)),NA())</f>
        <v>-2.3467169488045059E-3</v>
      </c>
      <c r="Q455" s="145">
        <f>IFERROR(_xll.qlIndexFixing(ONIndex1Y,I455,TRUE,_xll.ohTrigger(RecalcTrigger,Trigger1Y)),NA())</f>
        <v>-5.1296283532842324E-4</v>
      </c>
    </row>
    <row r="456" spans="2:17" x14ac:dyDescent="0.2">
      <c r="B456" s="39" t="s">
        <v>17</v>
      </c>
      <c r="D456" s="42">
        <f>_xll.qlCalendarAdvance(Calendar,$D455,B456,"f",FALSE)</f>
        <v>43199</v>
      </c>
      <c r="E456" s="139">
        <f>_xll.qlInterestRateIndexValueDate(IndexON,D456)</f>
        <v>43199</v>
      </c>
      <c r="F456" s="155">
        <f>IFERROR(_xll.qlIndexFixing(IndexON,D456,TRUE,_xll.ohTrigger(RecalcTrigger,TriggerON)),NA())</f>
        <v>-5.286021356272208E-3</v>
      </c>
      <c r="H456" s="42">
        <f>_xll.qlCalendarAdvance(Calendar,$H455,B456,"f",FALSE)</f>
        <v>43199</v>
      </c>
      <c r="I456" s="139">
        <f>_xll.qlInterestRateIndexValueDate(Index1M,$H456)</f>
        <v>43201</v>
      </c>
      <c r="J456" s="144">
        <f>IFERROR(_xll.qlIndexFixing(Index1M,$H456,TRUE,_xll.ohTrigger(RecalcTrigger,Trigger1M)),NA())</f>
        <v>-5.3575890326253983E-3</v>
      </c>
      <c r="K456" s="44">
        <f>IFERROR(_xll.qlIndexFixing(Index3M,H456,TRUE,_xll.ohTrigger(RecalcTrigger,Trigger3M)),NA())</f>
        <v>-3.8676729696520795E-3</v>
      </c>
      <c r="L456" s="44">
        <f>IFERROR(_xll.qlIndexFixing(Index6M,$H456,TRUE,_xll.ohTrigger(RecalcTrigger,Trigger6M)),NA())</f>
        <v>-2.3349986941897621E-3</v>
      </c>
      <c r="M456" s="145">
        <f>IFERROR(_xll.qlIndexFixing(Index1Y,$H456,TRUE,_xll.ohTrigger(RecalcTrigger,Trigger1Y)),NA())</f>
        <v>-3.810638985315448E-4</v>
      </c>
      <c r="N456" s="144">
        <f>IFERROR(_xll.qlIndexFixing(ONIndex1M,I456,TRUE,_xll.ohTrigger(RecalcTrigger,Trigger1M)),NA())</f>
        <v>-5.3543019057400443E-3</v>
      </c>
      <c r="O456" s="44">
        <f>IFERROR(_xll.qlIndexFixing(ONIndex3M,I456,TRUE,_xll.ohTrigger(RecalcTrigger,Trigger3M)),NA())</f>
        <v>-3.8856660650532504E-3</v>
      </c>
      <c r="P456" s="44">
        <f>IFERROR(_xll.qlIndexFixing(ONIndex6M,I456,TRUE,_xll.ohTrigger(RecalcTrigger,Trigger6M)),NA())</f>
        <v>-2.3403117965026254E-3</v>
      </c>
      <c r="Q456" s="145">
        <f>IFERROR(_xll.qlIndexFixing(ONIndex1Y,I456,TRUE,_xll.ohTrigger(RecalcTrigger,Trigger1Y)),NA())</f>
        <v>-5.0071803660678427E-4</v>
      </c>
    </row>
    <row r="457" spans="2:17" x14ac:dyDescent="0.2">
      <c r="B457" s="39" t="s">
        <v>17</v>
      </c>
      <c r="D457" s="42">
        <f>_xll.qlCalendarAdvance(Calendar,$D456,B457,"f",FALSE)</f>
        <v>43200</v>
      </c>
      <c r="E457" s="139">
        <f>_xll.qlInterestRateIndexValueDate(IndexON,D457)</f>
        <v>43200</v>
      </c>
      <c r="F457" s="155">
        <f>IFERROR(_xll.qlIndexFixing(IndexON,D457,TRUE,_xll.ohTrigger(RecalcTrigger,TriggerON)),NA())</f>
        <v>-5.2865658097944745E-3</v>
      </c>
      <c r="H457" s="42">
        <f>_xll.qlCalendarAdvance(Calendar,$H456,B457,"f",FALSE)</f>
        <v>43200</v>
      </c>
      <c r="I457" s="139">
        <f>_xll.qlInterestRateIndexValueDate(Index1M,$H457)</f>
        <v>43202</v>
      </c>
      <c r="J457" s="144">
        <f>IFERROR(_xll.qlIndexFixing(Index1M,$H457,TRUE,_xll.ohTrigger(RecalcTrigger,Trigger1M)),NA())</f>
        <v>-5.3582021323071716E-3</v>
      </c>
      <c r="K457" s="44">
        <f>IFERROR(_xll.qlIndexFixing(Index3M,H457,TRUE,_xll.ohTrigger(RecalcTrigger,Trigger3M)),NA())</f>
        <v>-3.8673860919810105E-3</v>
      </c>
      <c r="L457" s="44">
        <f>IFERROR(_xll.qlIndexFixing(Index6M,$H457,TRUE,_xll.ohTrigger(RecalcTrigger,Trigger6M)),NA())</f>
        <v>-2.3344218250602481E-3</v>
      </c>
      <c r="M457" s="145">
        <f>IFERROR(_xll.qlIndexFixing(Index1Y,$H457,TRUE,_xll.ohTrigger(RecalcTrigger,Trigger1Y)),NA())</f>
        <v>-3.8070094192704719E-4</v>
      </c>
      <c r="N457" s="144">
        <f>IFERROR(_xll.qlIndexFixing(ONIndex1M,I457,TRUE,_xll.ohTrigger(RecalcTrigger,Trigger1M)),NA())</f>
        <v>-5.3552290881775377E-3</v>
      </c>
      <c r="O457" s="44">
        <f>IFERROR(_xll.qlIndexFixing(ONIndex3M,I457,TRUE,_xll.ohTrigger(RecalcTrigger,Trigger3M)),NA())</f>
        <v>-3.8844788993408486E-3</v>
      </c>
      <c r="P457" s="44">
        <f>IFERROR(_xll.qlIndexFixing(ONIndex6M,I457,TRUE,_xll.ohTrigger(RecalcTrigger,Trigger6M)),NA())</f>
        <v>-2.3348304351511473E-3</v>
      </c>
      <c r="Q457" s="145">
        <f>IFERROR(_xll.qlIndexFixing(ONIndex1Y,I457,TRUE,_xll.ohTrigger(RecalcTrigger,Trigger1Y)),NA())</f>
        <v>-4.903264377320582E-4</v>
      </c>
    </row>
    <row r="458" spans="2:17" x14ac:dyDescent="0.2">
      <c r="B458" s="39" t="s">
        <v>17</v>
      </c>
      <c r="D458" s="42">
        <f>_xll.qlCalendarAdvance(Calendar,$D457,B458,"f",FALSE)</f>
        <v>43201</v>
      </c>
      <c r="E458" s="139">
        <f>_xll.qlInterestRateIndexValueDate(IndexON,D458)</f>
        <v>43201</v>
      </c>
      <c r="F458" s="155">
        <f>IFERROR(_xll.qlIndexFixing(IndexON,D458,TRUE,_xll.ohTrigger(RecalcTrigger,TriggerON)),NA())</f>
        <v>-5.2871040406143877E-3</v>
      </c>
      <c r="H458" s="42">
        <f>_xll.qlCalendarAdvance(Calendar,$H457,B458,"f",FALSE)</f>
        <v>43201</v>
      </c>
      <c r="I458" s="139">
        <f>_xll.qlInterestRateIndexValueDate(Index1M,$H458)</f>
        <v>43203</v>
      </c>
      <c r="J458" s="144">
        <f>IFERROR(_xll.qlIndexFixing(Index1M,$H458,TRUE,_xll.ohTrigger(RecalcTrigger,Trigger1M)),NA())</f>
        <v>-5.3584329918850374E-3</v>
      </c>
      <c r="K458" s="44">
        <f>IFERROR(_xll.qlIndexFixing(Index3M,H458,TRUE,_xll.ohTrigger(RecalcTrigger,Trigger3M)),NA())</f>
        <v>-3.8671044378111334E-3</v>
      </c>
      <c r="L458" s="44">
        <f>IFERROR(_xll.qlIndexFixing(Index6M,$H458,TRUE,_xll.ohTrigger(RecalcTrigger,Trigger6M)),NA())</f>
        <v>-2.3328190985591663E-3</v>
      </c>
      <c r="M458" s="145">
        <f>IFERROR(_xll.qlIndexFixing(Index1Y,$H458,TRUE,_xll.ohTrigger(RecalcTrigger,Trigger1Y)),NA())</f>
        <v>-3.8035901275032497E-4</v>
      </c>
      <c r="N458" s="144">
        <f>IFERROR(_xll.qlIndexFixing(ONIndex1M,I458,TRUE,_xll.ohTrigger(RecalcTrigger,Trigger1M)),NA())</f>
        <v>-5.3556437329760342E-3</v>
      </c>
      <c r="O458" s="44">
        <f>IFERROR(_xll.qlIndexFixing(ONIndex3M,I458,TRUE,_xll.ohTrigger(RecalcTrigger,Trigger3M)),NA())</f>
        <v>-3.883875064758513E-3</v>
      </c>
      <c r="P458" s="44">
        <f>IFERROR(_xll.qlIndexFixing(ONIndex6M,I458,TRUE,_xll.ohTrigger(RecalcTrigger,Trigger6M)),NA())</f>
        <v>-2.3325332270074384E-3</v>
      </c>
      <c r="Q458" s="145">
        <f>IFERROR(_xll.qlIndexFixing(ONIndex1Y,I458,TRUE,_xll.ohTrigger(RecalcTrigger,Trigger1Y)),NA())</f>
        <v>-4.8606513030513554E-4</v>
      </c>
    </row>
    <row r="459" spans="2:17" x14ac:dyDescent="0.2">
      <c r="B459" s="39" t="s">
        <v>17</v>
      </c>
      <c r="D459" s="42">
        <f>_xll.qlCalendarAdvance(Calendar,$D458,B459,"f",FALSE)</f>
        <v>43202</v>
      </c>
      <c r="E459" s="139">
        <f>_xll.qlInterestRateIndexValueDate(IndexON,D459)</f>
        <v>43202</v>
      </c>
      <c r="F459" s="155">
        <f>IFERROR(_xll.qlIndexFixing(IndexON,D459,TRUE,_xll.ohTrigger(RecalcTrigger,TriggerON)),NA())</f>
        <v>-5.2876360505704767E-3</v>
      </c>
      <c r="H459" s="42">
        <f>_xll.qlCalendarAdvance(Calendar,$H458,B459,"f",FALSE)</f>
        <v>43202</v>
      </c>
      <c r="I459" s="139">
        <f>_xll.qlInterestRateIndexValueDate(Index1M,$H459)</f>
        <v>43206</v>
      </c>
      <c r="J459" s="144">
        <f>IFERROR(_xll.qlIndexFixing(Index1M,$H459,TRUE,_xll.ohTrigger(RecalcTrigger,Trigger1M)),NA())</f>
        <v>-5.3593504314042306E-3</v>
      </c>
      <c r="K459" s="44">
        <f>IFERROR(_xll.qlIndexFixing(Index3M,H459,TRUE,_xll.ohTrigger(RecalcTrigger,Trigger3M)),NA())</f>
        <v>-3.8662892065264567E-3</v>
      </c>
      <c r="L459" s="44">
        <f>IFERROR(_xll.qlIndexFixing(Index6M,$H459,TRUE,_xll.ohTrigger(RecalcTrigger,Trigger6M)),NA())</f>
        <v>-2.3322098016420418E-3</v>
      </c>
      <c r="M459" s="145">
        <f>IFERROR(_xll.qlIndexFixing(Index1Y,$H459,TRUE,_xll.ohTrigger(RecalcTrigger,Trigger1Y)),NA())</f>
        <v>-3.7936586208978833E-4</v>
      </c>
      <c r="N459" s="144">
        <f>IFERROR(_xll.qlIndexFixing(ONIndex1M,I459,TRUE,_xll.ohTrigger(RecalcTrigger,Trigger1M)),NA())</f>
        <v>-5.3560529111074118E-3</v>
      </c>
      <c r="O459" s="44">
        <f>IFERROR(_xll.qlIndexFixing(ONIndex3M,I459,TRUE,_xll.ohTrigger(RecalcTrigger,Trigger3M)),NA())</f>
        <v>-3.8832777983621725E-3</v>
      </c>
      <c r="P459" s="44">
        <f>IFERROR(_xll.qlIndexFixing(ONIndex6M,I459,TRUE,_xll.ohTrigger(RecalcTrigger,Trigger6M)),NA())</f>
        <v>-2.3305093055769888E-3</v>
      </c>
      <c r="Q459" s="145">
        <f>IFERROR(_xll.qlIndexFixing(ONIndex1Y,I459,TRUE,_xll.ohTrigger(RecalcTrigger,Trigger1Y)),NA())</f>
        <v>-4.8237008883234012E-4</v>
      </c>
    </row>
    <row r="460" spans="2:17" x14ac:dyDescent="0.2">
      <c r="B460" s="39" t="s">
        <v>17</v>
      </c>
      <c r="D460" s="42">
        <f>_xll.qlCalendarAdvance(Calendar,$D459,B460,"f",FALSE)</f>
        <v>43203</v>
      </c>
      <c r="E460" s="139">
        <f>_xll.qlInterestRateIndexValueDate(IndexON,D460)</f>
        <v>43203</v>
      </c>
      <c r="F460" s="155">
        <f>IFERROR(_xll.qlIndexFixing(IndexON,D460,TRUE,_xll.ohTrigger(RecalcTrigger,TriggerON)),NA())</f>
        <v>-5.2886016493047805E-3</v>
      </c>
      <c r="H460" s="42">
        <f>_xll.qlCalendarAdvance(Calendar,$H459,B460,"f",FALSE)</f>
        <v>43203</v>
      </c>
      <c r="I460" s="139">
        <f>_xll.qlInterestRateIndexValueDate(Index1M,$H460)</f>
        <v>43207</v>
      </c>
      <c r="J460" s="144">
        <f>IFERROR(_xll.qlIndexFixing(Index1M,$H460,TRUE,_xll.ohTrigger(RecalcTrigger,Trigger1M)),NA())</f>
        <v>-5.3596865597027588E-3</v>
      </c>
      <c r="K460" s="44">
        <f>IFERROR(_xll.qlIndexFixing(Index3M,H460,TRUE,_xll.ohTrigger(RecalcTrigger,Trigger3M)),NA())</f>
        <v>-3.8660268302980207E-3</v>
      </c>
      <c r="L460" s="44">
        <f>IFERROR(_xll.qlIndexFixing(Index6M,$H460,TRUE,_xll.ohTrigger(RecalcTrigger,Trigger6M)),NA())</f>
        <v>-2.3316731641480374E-3</v>
      </c>
      <c r="M460" s="145">
        <f>IFERROR(_xll.qlIndexFixing(Index1Y,$H460,TRUE,_xll.ohTrigger(RecalcTrigger,Trigger1Y)),NA())</f>
        <v>-3.7905326418540474E-4</v>
      </c>
      <c r="N460" s="144">
        <f>IFERROR(_xll.qlIndexFixing(ONIndex1M,I460,TRUE,_xll.ohTrigger(RecalcTrigger,Trigger1M)),NA())</f>
        <v>-5.3564566289665549E-3</v>
      </c>
      <c r="O460" s="44">
        <f>IFERROR(_xll.qlIndexFixing(ONIndex3M,I460,TRUE,_xll.ohTrigger(RecalcTrigger,Trigger3M)),NA())</f>
        <v>-3.8826871923181017E-3</v>
      </c>
      <c r="P460" s="44">
        <f>IFERROR(_xll.qlIndexFixing(ONIndex6M,I460,TRUE,_xll.ohTrigger(RecalcTrigger,Trigger6M)),NA())</f>
        <v>-2.3287604302923981E-3</v>
      </c>
      <c r="Q460" s="145">
        <f>IFERROR(_xll.qlIndexFixing(ONIndex1Y,I460,TRUE,_xll.ohTrigger(RecalcTrigger,Trigger1Y)),NA())</f>
        <v>-4.792448880142075E-4</v>
      </c>
    </row>
    <row r="461" spans="2:17" x14ac:dyDescent="0.2">
      <c r="B461" s="39" t="s">
        <v>17</v>
      </c>
      <c r="D461" s="42">
        <f>_xll.qlCalendarAdvance(Calendar,$D460,B461,"f",FALSE)</f>
        <v>43206</v>
      </c>
      <c r="E461" s="139">
        <f>_xll.qlInterestRateIndexValueDate(IndexON,D461)</f>
        <v>43206</v>
      </c>
      <c r="F461" s="155">
        <f>IFERROR(_xll.qlIndexFixing(IndexON,D461,TRUE,_xll.ohTrigger(RecalcTrigger,TriggerON)),NA())</f>
        <v>-5.2897019195263795E-3</v>
      </c>
      <c r="H461" s="42">
        <f>_xll.qlCalendarAdvance(Calendar,$H460,B461,"f",FALSE)</f>
        <v>43206</v>
      </c>
      <c r="I461" s="139">
        <f>_xll.qlInterestRateIndexValueDate(Index1M,$H461)</f>
        <v>43208</v>
      </c>
      <c r="J461" s="144">
        <f>IFERROR(_xll.qlIndexFixing(Index1M,$H461,TRUE,_xll.ohTrigger(RecalcTrigger,Trigger1M)),NA())</f>
        <v>-5.3600173196461931E-3</v>
      </c>
      <c r="K461" s="44">
        <f>IFERROR(_xll.qlIndexFixing(Index3M,H461,TRUE,_xll.ohTrigger(RecalcTrigger,Trigger3M)),NA())</f>
        <v>-3.8657688632542505E-3</v>
      </c>
      <c r="L461" s="44">
        <f>IFERROR(_xll.qlIndexFixing(Index6M,$H461,TRUE,_xll.ohTrigger(RecalcTrigger,Trigger6M)),NA())</f>
        <v>-2.3311400423383882E-3</v>
      </c>
      <c r="M461" s="145">
        <f>IFERROR(_xll.qlIndexFixing(Index1Y,$H461,TRUE,_xll.ohTrigger(RecalcTrigger,Trigger1Y)),NA())</f>
        <v>-3.7874589401488344E-4</v>
      </c>
      <c r="N461" s="144">
        <f>IFERROR(_xll.qlIndexFixing(ONIndex1M,I461,TRUE,_xll.ohTrigger(RecalcTrigger,Trigger1M)),NA())</f>
        <v>-5.3571661752016553E-3</v>
      </c>
      <c r="O461" s="44">
        <f>IFERROR(_xll.qlIndexFixing(ONIndex3M,I461,TRUE,_xll.ohTrigger(RecalcTrigger,Trigger3M)),NA())</f>
        <v>-3.8814867875691661E-3</v>
      </c>
      <c r="P461" s="44">
        <f>IFERROR(_xll.qlIndexFixing(ONIndex6M,I461,TRUE,_xll.ohTrigger(RecalcTrigger,Trigger6M)),NA())</f>
        <v>-2.3261732659030088E-3</v>
      </c>
      <c r="Q461" s="145">
        <f>IFERROR(_xll.qlIndexFixing(ONIndex1Y,I461,TRUE,_xll.ohTrigger(RecalcTrigger,Trigger1Y)),NA())</f>
        <v>-4.749112019641899E-4</v>
      </c>
    </row>
    <row r="462" spans="2:17" x14ac:dyDescent="0.2">
      <c r="B462" s="39" t="s">
        <v>17</v>
      </c>
      <c r="D462" s="42">
        <f>_xll.qlCalendarAdvance(Calendar,$D461,B462,"f",FALSE)</f>
        <v>43207</v>
      </c>
      <c r="E462" s="139">
        <f>_xll.qlInterestRateIndexValueDate(IndexON,D462)</f>
        <v>43207</v>
      </c>
      <c r="F462" s="155">
        <f>IFERROR(_xll.qlIndexFixing(IndexON,D462,TRUE,_xll.ohTrigger(RecalcTrigger,TriggerON)),NA())</f>
        <v>-5.2902028533807766E-3</v>
      </c>
      <c r="H462" s="42">
        <f>_xll.qlCalendarAdvance(Calendar,$H461,B462,"f",FALSE)</f>
        <v>43207</v>
      </c>
      <c r="I462" s="139">
        <f>_xll.qlInterestRateIndexValueDate(Index1M,$H462)</f>
        <v>43209</v>
      </c>
      <c r="J462" s="144">
        <f>IFERROR(_xll.qlIndexFixing(Index1M,$H462,TRUE,_xll.ohTrigger(RecalcTrigger,Trigger1M)),NA())</f>
        <v>-5.3605552928211175E-3</v>
      </c>
      <c r="K462" s="44">
        <f>IFERROR(_xll.qlIndexFixing(Index3M,H462,TRUE,_xll.ohTrigger(RecalcTrigger,Trigger3M)),NA())</f>
        <v>-3.8655151387666765E-3</v>
      </c>
      <c r="L462" s="44">
        <f>IFERROR(_xll.qlIndexFixing(Index6M,$H462,TRUE,_xll.ohTrigger(RecalcTrigger,Trigger6M)),NA())</f>
        <v>-2.330608903541182E-3</v>
      </c>
      <c r="M462" s="145">
        <f>IFERROR(_xll.qlIndexFixing(Index1Y,$H462,TRUE,_xll.ohTrigger(RecalcTrigger,Trigger1Y)),NA())</f>
        <v>-3.7829841384502786E-4</v>
      </c>
      <c r="N462" s="144">
        <f>IFERROR(_xll.qlIndexFixing(ONIndex1M,I462,TRUE,_xll.ohTrigger(RecalcTrigger,Trigger1M)),NA())</f>
        <v>-5.3580170312539366E-3</v>
      </c>
      <c r="O462" s="44">
        <f>IFERROR(_xll.qlIndexFixing(ONIndex3M,I462,TRUE,_xll.ohTrigger(RecalcTrigger,Trigger3M)),NA())</f>
        <v>-3.8803932001618691E-3</v>
      </c>
      <c r="P462" s="44">
        <f>IFERROR(_xll.qlIndexFixing(ONIndex6M,I462,TRUE,_xll.ohTrigger(RecalcTrigger,Trigger6M)),NA())</f>
        <v>-2.3245505771862796E-3</v>
      </c>
      <c r="Q462" s="145">
        <f>IFERROR(_xll.qlIndexFixing(ONIndex1Y,I462,TRUE,_xll.ohTrigger(RecalcTrigger,Trigger1Y)),NA())</f>
        <v>-4.7251398398007183E-4</v>
      </c>
    </row>
    <row r="463" spans="2:17" x14ac:dyDescent="0.2">
      <c r="B463" s="39" t="s">
        <v>17</v>
      </c>
      <c r="D463" s="42">
        <f>_xll.qlCalendarAdvance(Calendar,$D462,B463,"f",FALSE)</f>
        <v>43208</v>
      </c>
      <c r="E463" s="139">
        <f>_xll.qlInterestRateIndexValueDate(IndexON,D463)</f>
        <v>43208</v>
      </c>
      <c r="F463" s="155">
        <f>IFERROR(_xll.qlIndexFixing(IndexON,D463,TRUE,_xll.ohTrigger(RecalcTrigger,TriggerON)),NA())</f>
        <v>-5.2906975779221099E-3</v>
      </c>
      <c r="H463" s="42">
        <f>_xll.qlCalendarAdvance(Calendar,$H462,B463,"f",FALSE)</f>
        <v>43208</v>
      </c>
      <c r="I463" s="139">
        <f>_xll.qlInterestRateIndexValueDate(Index1M,$H463)</f>
        <v>43210</v>
      </c>
      <c r="J463" s="144">
        <f>IFERROR(_xll.qlIndexFixing(Index1M,$H463,TRUE,_xll.ohTrigger(RecalcTrigger,Trigger1M)),NA())</f>
        <v>-5.3607672708886767E-3</v>
      </c>
      <c r="K463" s="44">
        <f>IFERROR(_xll.qlIndexFixing(Index3M,H463,TRUE,_xll.ohTrigger(RecalcTrigger,Trigger3M)),NA())</f>
        <v>-3.8652654889458605E-3</v>
      </c>
      <c r="L463" s="44">
        <f>IFERROR(_xll.qlIndexFixing(Index6M,$H463,TRUE,_xll.ohTrigger(RecalcTrigger,Trigger6M)),NA())</f>
        <v>-2.3289569690065665E-3</v>
      </c>
      <c r="M463" s="145">
        <f>IFERROR(_xll.qlIndexFixing(Index1Y,$H463,TRUE,_xll.ohTrigger(RecalcTrigger,Trigger1Y)),NA())</f>
        <v>-3.7802460601386569E-4</v>
      </c>
      <c r="N463" s="144">
        <f>IFERROR(_xll.qlIndexFixing(ONIndex1M,I463,TRUE,_xll.ohTrigger(RecalcTrigger,Trigger1M)),NA())</f>
        <v>-5.3583935476719802E-3</v>
      </c>
      <c r="O463" s="44">
        <f>IFERROR(_xll.qlIndexFixing(ONIndex3M,I463,TRUE,_xll.ohTrigger(RecalcTrigger,Trigger3M)),NA())</f>
        <v>-3.8798372683412907E-3</v>
      </c>
      <c r="P463" s="44">
        <f>IFERROR(_xll.qlIndexFixing(ONIndex6M,I463,TRUE,_xll.ohTrigger(RecalcTrigger,Trigger6M)),NA())</f>
        <v>-2.3242033228410008E-3</v>
      </c>
      <c r="Q463" s="145">
        <f>IFERROR(_xll.qlIndexFixing(ONIndex1Y,I463,TRUE,_xll.ohTrigger(RecalcTrigger,Trigger1Y)),NA())</f>
        <v>-4.7229160582418217E-4</v>
      </c>
    </row>
    <row r="464" spans="2:17" x14ac:dyDescent="0.2">
      <c r="B464" s="39" t="s">
        <v>17</v>
      </c>
      <c r="D464" s="42">
        <f>_xll.qlCalendarAdvance(Calendar,$D463,B464,"f",FALSE)</f>
        <v>43209</v>
      </c>
      <c r="E464" s="139">
        <f>_xll.qlInterestRateIndexValueDate(IndexON,D464)</f>
        <v>43209</v>
      </c>
      <c r="F464" s="155">
        <f>IFERROR(_xll.qlIndexFixing(IndexON,D464,TRUE,_xll.ohTrigger(RecalcTrigger,TriggerON)),NA())</f>
        <v>-5.2911860944293565E-3</v>
      </c>
      <c r="H464" s="42">
        <f>_xll.qlCalendarAdvance(Calendar,$H463,B464,"f",FALSE)</f>
        <v>43209</v>
      </c>
      <c r="I464" s="139">
        <f>_xll.qlInterestRateIndexValueDate(Index1M,$H464)</f>
        <v>43213</v>
      </c>
      <c r="J464" s="144">
        <f>IFERROR(_xll.qlIndexFixing(Index1M,$H464,TRUE,_xll.ohTrigger(RecalcTrigger,Trigger1M)),NA())</f>
        <v>-5.3615908260540301E-3</v>
      </c>
      <c r="K464" s="44">
        <f>IFERROR(_xll.qlIndexFixing(Index3M,H464,TRUE,_xll.ohTrigger(RecalcTrigger,Trigger3M)),NA())</f>
        <v>-3.8645392897615574E-3</v>
      </c>
      <c r="L464" s="44">
        <f>IFERROR(_xll.qlIndexFixing(Index6M,$H464,TRUE,_xll.ohTrigger(RecalcTrigger,Trigger6M)),NA())</f>
        <v>-2.3284731880678566E-3</v>
      </c>
      <c r="M464" s="145">
        <f>IFERROR(_xll.qlIndexFixing(Index1Y,$H464,TRUE,_xll.ohTrigger(RecalcTrigger,Trigger1Y)),NA())</f>
        <v>-3.7722977075003257E-4</v>
      </c>
      <c r="N464" s="144">
        <f>IFERROR(_xll.qlIndexFixing(ONIndex1M,I464,TRUE,_xll.ohTrigger(RecalcTrigger,Trigger1M)),NA())</f>
        <v>-5.3587646438257863E-3</v>
      </c>
      <c r="O464" s="44">
        <f>IFERROR(_xll.qlIndexFixing(ONIndex3M,I464,TRUE,_xll.ohTrigger(RecalcTrigger,Trigger3M)),NA())</f>
        <v>-3.8792885463534432E-3</v>
      </c>
      <c r="P464" s="44">
        <f>IFERROR(_xll.qlIndexFixing(ONIndex6M,I464,TRUE,_xll.ohTrigger(RecalcTrigger,Trigger6M)),NA())</f>
        <v>-2.3241416703978501E-3</v>
      </c>
      <c r="Q464" s="145">
        <f>IFERROR(_xll.qlIndexFixing(ONIndex1Y,I464,TRUE,_xll.ohTrigger(RecalcTrigger,Trigger1Y)),NA())</f>
        <v>-4.726605159666164E-4</v>
      </c>
    </row>
    <row r="465" spans="2:17" x14ac:dyDescent="0.2">
      <c r="B465" s="39" t="s">
        <v>17</v>
      </c>
      <c r="D465" s="42">
        <f>_xll.qlCalendarAdvance(Calendar,$D464,B465,"f",FALSE)</f>
        <v>43210</v>
      </c>
      <c r="E465" s="139">
        <f>_xll.qlInterestRateIndexValueDate(IndexON,D465)</f>
        <v>43210</v>
      </c>
      <c r="F465" s="155">
        <f>IFERROR(_xll.qlIndexFixing(IndexON,D465,TRUE,_xll.ohTrigger(RecalcTrigger,TriggerON)),NA())</f>
        <v>-5.292064649031758E-3</v>
      </c>
      <c r="H465" s="42">
        <f>_xll.qlCalendarAdvance(Calendar,$H464,B465,"f",FALSE)</f>
        <v>43210</v>
      </c>
      <c r="I465" s="139">
        <f>_xll.qlInterestRateIndexValueDate(Index1M,$H465)</f>
        <v>43214</v>
      </c>
      <c r="J465" s="144">
        <f>IFERROR(_xll.qlIndexFixing(Index1M,$H465,TRUE,_xll.ohTrigger(RecalcTrigger,Trigger1M)),NA())</f>
        <v>-5.3618895150728818E-3</v>
      </c>
      <c r="K465" s="44">
        <f>IFERROR(_xll.qlIndexFixing(Index3M,H465,TRUE,_xll.ohTrigger(RecalcTrigger,Trigger3M)),NA())</f>
        <v>-3.8643042346046806E-3</v>
      </c>
      <c r="L465" s="44">
        <f>IFERROR(_xll.qlIndexFixing(Index6M,$H465,TRUE,_xll.ohTrigger(RecalcTrigger,Trigger6M)),NA())</f>
        <v>-2.3279286373014104E-3</v>
      </c>
      <c r="M465" s="145">
        <f>IFERROR(_xll.qlIndexFixing(Index1Y,$H465,TRUE,_xll.ohTrigger(RecalcTrigger,Trigger1Y)),NA())</f>
        <v>-3.7691901292737979E-4</v>
      </c>
      <c r="N465" s="144">
        <f>IFERROR(_xll.qlIndexFixing(ONIndex1M,I465,TRUE,_xll.ohTrigger(RecalcTrigger,Trigger1M)),NA())</f>
        <v>-5.3591303259903356E-3</v>
      </c>
      <c r="O465" s="44">
        <f>IFERROR(_xll.qlIndexFixing(ONIndex3M,I465,TRUE,_xll.ohTrigger(RecalcTrigger,Trigger3M)),NA())</f>
        <v>-3.8787471253254324E-3</v>
      </c>
      <c r="P465" s="44">
        <f>IFERROR(_xll.qlIndexFixing(ONIndex6M,I465,TRUE,_xll.ohTrigger(RecalcTrigger,Trigger6M)),NA())</f>
        <v>-2.3243673796891073E-3</v>
      </c>
      <c r="Q465" s="145">
        <f>IFERROR(_xll.qlIndexFixing(ONIndex1Y,I465,TRUE,_xll.ohTrigger(RecalcTrigger,Trigger1Y)),NA())</f>
        <v>-4.7362428926778222E-4</v>
      </c>
    </row>
    <row r="466" spans="2:17" x14ac:dyDescent="0.2">
      <c r="B466" s="39" t="s">
        <v>17</v>
      </c>
      <c r="D466" s="42">
        <f>_xll.qlCalendarAdvance(Calendar,$D465,B466,"f",FALSE)</f>
        <v>43213</v>
      </c>
      <c r="E466" s="139">
        <f>_xll.qlInterestRateIndexValueDate(IndexON,D466)</f>
        <v>43213</v>
      </c>
      <c r="F466" s="155">
        <f>IFERROR(_xll.qlIndexFixing(IndexON,D466,TRUE,_xll.ohTrigger(RecalcTrigger,TriggerON)),NA())</f>
        <v>-5.2930781226034895E-3</v>
      </c>
      <c r="H466" s="42">
        <f>_xll.qlCalendarAdvance(Calendar,$H465,B466,"f",FALSE)</f>
        <v>43213</v>
      </c>
      <c r="I466" s="139">
        <f>_xll.qlInterestRateIndexValueDate(Index1M,$H466)</f>
        <v>43215</v>
      </c>
      <c r="J466" s="144">
        <f>IFERROR(_xll.qlIndexFixing(Index1M,$H466,TRUE,_xll.ohTrigger(RecalcTrigger,Trigger1M)),NA())</f>
        <v>-5.3621828821421857E-3</v>
      </c>
      <c r="K466" s="44">
        <f>IFERROR(_xll.qlIndexFixing(Index3M,H466,TRUE,_xll.ohTrigger(RecalcTrigger,Trigger3M)),NA())</f>
        <v>-3.8640723958327638E-3</v>
      </c>
      <c r="L466" s="44">
        <f>IFERROR(_xll.qlIndexFixing(Index6M,$H466,TRUE,_xll.ohTrigger(RecalcTrigger,Trigger6M)),NA())</f>
        <v>-2.3273766713519609E-3</v>
      </c>
      <c r="M466" s="145">
        <f>IFERROR(_xll.qlIndexFixing(Index1Y,$H466,TRUE,_xll.ohTrigger(RecalcTrigger,Trigger1Y)),NA())</f>
        <v>-3.7660180415174975E-4</v>
      </c>
      <c r="N466" s="144">
        <f>IFERROR(_xll.qlIndexFixing(ONIndex1M,I466,TRUE,_xll.ohTrigger(RecalcTrigger,Trigger1M)),NA())</f>
        <v>-5.3597638784141921E-3</v>
      </c>
      <c r="O466" s="44">
        <f>IFERROR(_xll.qlIndexFixing(ONIndex3M,I466,TRUE,_xll.ohTrigger(RecalcTrigger,Trigger3M)),NA())</f>
        <v>-3.8776473113255605E-3</v>
      </c>
      <c r="P466" s="44">
        <f>IFERROR(_xll.qlIndexFixing(ONIndex6M,I466,TRUE,_xll.ohTrigger(RecalcTrigger,Trigger6M)),NA())</f>
        <v>-2.3257704409163082E-3</v>
      </c>
      <c r="Q466" s="145">
        <f>IFERROR(_xll.qlIndexFixing(ONIndex1Y,I466,TRUE,_xll.ohTrigger(RecalcTrigger,Trigger1Y)),NA())</f>
        <v>-4.7755195175636089E-4</v>
      </c>
    </row>
    <row r="467" spans="2:17" x14ac:dyDescent="0.2">
      <c r="B467" s="39" t="s">
        <v>17</v>
      </c>
      <c r="D467" s="42">
        <f>_xll.qlCalendarAdvance(Calendar,$D466,B467,"f",FALSE)</f>
        <v>43214</v>
      </c>
      <c r="E467" s="139">
        <f>_xll.qlInterestRateIndexValueDate(IndexON,D467)</f>
        <v>43214</v>
      </c>
      <c r="F467" s="155">
        <f>IFERROR(_xll.qlIndexFixing(IndexON,D467,TRUE,_xll.ohTrigger(RecalcTrigger,TriggerON)),NA())</f>
        <v>-5.2935356293559721E-3</v>
      </c>
      <c r="H467" s="42">
        <f>_xll.qlCalendarAdvance(Calendar,$H466,B467,"f",FALSE)</f>
        <v>43214</v>
      </c>
      <c r="I467" s="139">
        <f>_xll.qlInterestRateIndexValueDate(Index1M,$H467)</f>
        <v>43216</v>
      </c>
      <c r="J467" s="144">
        <f>IFERROR(_xll.qlIndexFixing(Index1M,$H467,TRUE,_xll.ohTrigger(RecalcTrigger,Trigger1M)),NA())</f>
        <v>-5.362646386177089E-3</v>
      </c>
      <c r="K467" s="44">
        <f>IFERROR(_xll.qlIndexFixing(Index3M,H467,TRUE,_xll.ohTrigger(RecalcTrigger,Trigger3M)),NA())</f>
        <v>-3.8638435980151492E-3</v>
      </c>
      <c r="L467" s="44">
        <f>IFERROR(_xll.qlIndexFixing(Index6M,$H467,TRUE,_xll.ohTrigger(RecalcTrigger,Trigger6M)),NA())</f>
        <v>-2.326815690165648E-3</v>
      </c>
      <c r="M467" s="145">
        <f>IFERROR(_xll.qlIndexFixing(Index1Y,$H467,TRUE,_xll.ohTrigger(RecalcTrigger,Trigger1Y)),NA())</f>
        <v>-3.7627643575311511E-4</v>
      </c>
      <c r="N467" s="144">
        <f>IFERROR(_xll.qlIndexFixing(ONIndex1M,I467,TRUE,_xll.ohTrigger(RecalcTrigger,Trigger1M)),NA())</f>
        <v>-5.3606684937435034E-3</v>
      </c>
      <c r="O467" s="44">
        <f>IFERROR(_xll.qlIndexFixing(ONIndex3M,I467,TRUE,_xll.ohTrigger(RecalcTrigger,Trigger3M)),NA())</f>
        <v>-3.8763836460931067E-3</v>
      </c>
      <c r="P467" s="44">
        <f>IFERROR(_xll.qlIndexFixing(ONIndex6M,I467,TRUE,_xll.ohTrigger(RecalcTrigger,Trigger6M)),NA())</f>
        <v>-2.3290159385269682E-3</v>
      </c>
      <c r="Q467" s="145">
        <f>IFERROR(_xll.qlIndexFixing(ONIndex1Y,I467,TRUE,_xll.ohTrigger(RecalcTrigger,Trigger1Y)),NA())</f>
        <v>-4.8549503007810912E-4</v>
      </c>
    </row>
    <row r="468" spans="2:17" x14ac:dyDescent="0.2">
      <c r="B468" s="39" t="s">
        <v>17</v>
      </c>
      <c r="D468" s="42">
        <f>_xll.qlCalendarAdvance(Calendar,$D467,B468,"f",FALSE)</f>
        <v>43215</v>
      </c>
      <c r="E468" s="139">
        <f>_xll.qlInterestRateIndexValueDate(IndexON,D468)</f>
        <v>43215</v>
      </c>
      <c r="F468" s="155">
        <f>IFERROR(_xll.qlIndexFixing(IndexON,D468,TRUE,_xll.ohTrigger(RecalcTrigger,TriggerON)),NA())</f>
        <v>-5.2939869396650963E-3</v>
      </c>
      <c r="H468" s="42">
        <f>_xll.qlCalendarAdvance(Calendar,$H467,B468,"f",FALSE)</f>
        <v>43215</v>
      </c>
      <c r="I468" s="139">
        <f>_xll.qlInterestRateIndexValueDate(Index1M,$H468)</f>
        <v>43217</v>
      </c>
      <c r="J468" s="144">
        <f>IFERROR(_xll.qlIndexFixing(Index1M,$H468,TRUE,_xll.ohTrigger(RecalcTrigger,Trigger1M)),NA())</f>
        <v>-5.3628396412414197E-3</v>
      </c>
      <c r="K468" s="44">
        <f>IFERROR(_xll.qlIndexFixing(Index3M,H468,TRUE,_xll.ohTrigger(RecalcTrigger,Trigger3M)),NA())</f>
        <v>-3.8636176644768973E-3</v>
      </c>
      <c r="L468" s="44">
        <f>IFERROR(_xll.qlIndexFixing(Index6M,$H468,TRUE,_xll.ohTrigger(RecalcTrigger,Trigger6M)),NA())</f>
        <v>-2.3250351240842364E-3</v>
      </c>
      <c r="M468" s="145">
        <f>IFERROR(_xll.qlIndexFixing(Index1Y,$H468,TRUE,_xll.ohTrigger(RecalcTrigger,Trigger1Y)),NA())</f>
        <v>-3.7578374248326213E-4</v>
      </c>
      <c r="N468" s="144">
        <f>IFERROR(_xll.qlIndexFixing(ONIndex1M,I468,TRUE,_xll.ohTrigger(RecalcTrigger,Trigger1M)),NA())</f>
        <v>-5.3612111019418762E-3</v>
      </c>
      <c r="O468" s="44">
        <f>IFERROR(_xll.qlIndexFixing(ONIndex3M,I468,TRUE,_xll.ohTrigger(RecalcTrigger,Trigger3M)),NA())</f>
        <v>-3.875657056364723E-3</v>
      </c>
      <c r="P468" s="44">
        <f>IFERROR(_xll.qlIndexFixing(ONIndex6M,I468,TRUE,_xll.ohTrigger(RecalcTrigger,Trigger6M)),NA())</f>
        <v>-2.3318547504525E-3</v>
      </c>
      <c r="Q468" s="145">
        <f>IFERROR(_xll.qlIndexFixing(ONIndex1Y,I468,TRUE,_xll.ohTrigger(RecalcTrigger,Trigger1Y)),NA())</f>
        <v>-4.9209922880599777E-4</v>
      </c>
    </row>
    <row r="469" spans="2:17" x14ac:dyDescent="0.2">
      <c r="B469" s="39" t="s">
        <v>17</v>
      </c>
      <c r="D469" s="42">
        <f>_xll.qlCalendarAdvance(Calendar,$D468,B469,"f",FALSE)</f>
        <v>43216</v>
      </c>
      <c r="E469" s="139">
        <f>_xll.qlInterestRateIndexValueDate(IndexON,D469)</f>
        <v>43216</v>
      </c>
      <c r="F469" s="155">
        <f>IFERROR(_xll.qlIndexFixing(IndexON,D469,TRUE,_xll.ohTrigger(RecalcTrigger,TriggerON)),NA())</f>
        <v>-5.2944320556491675E-3</v>
      </c>
      <c r="H469" s="42">
        <f>_xll.qlCalendarAdvance(Calendar,$H468,B469,"f",FALSE)</f>
        <v>43216</v>
      </c>
      <c r="I469" s="139">
        <f>_xll.qlInterestRateIndexValueDate(Index1M,$H469)</f>
        <v>43220</v>
      </c>
      <c r="J469" s="144">
        <f>IFERROR(_xll.qlIndexFixing(Index1M,$H469,TRUE,_xll.ohTrigger(RecalcTrigger,Trigger1M)),NA())</f>
        <v>-5.3636481872612338E-3</v>
      </c>
      <c r="K469" s="44">
        <f>IFERROR(_xll.qlIndexFixing(Index3M,H469,TRUE,_xll.ohTrigger(RecalcTrigger,Trigger3M)),NA())</f>
        <v>-3.8628491266526951E-3</v>
      </c>
      <c r="L469" s="44">
        <f>IFERROR(_xll.qlIndexFixing(Index6M,$H469,TRUE,_xll.ohTrigger(RecalcTrigger,Trigger6M)),NA())</f>
        <v>-2.3238276293716231E-3</v>
      </c>
      <c r="M469" s="145">
        <f>IFERROR(_xll.qlIndexFixing(Index1Y,$H469,TRUE,_xll.ohTrigger(RecalcTrigger,Trigger1Y)),NA())</f>
        <v>-3.7485883999507501E-4</v>
      </c>
      <c r="N469" s="144">
        <f>IFERROR(_xll.qlIndexFixing(ONIndex1M,I469,TRUE,_xll.ohTrigger(RecalcTrigger,Trigger1M)),NA())</f>
        <v>-5.3615390735517465E-3</v>
      </c>
      <c r="O469" s="44">
        <f>IFERROR(_xll.qlIndexFixing(ONIndex3M,I469,TRUE,_xll.ohTrigger(RecalcTrigger,Trigger3M)),NA())</f>
        <v>-3.8751693090022243E-3</v>
      </c>
      <c r="P469" s="44">
        <f>IFERROR(_xll.qlIndexFixing(ONIndex6M,I469,TRUE,_xll.ohTrigger(RecalcTrigger,Trigger6M)),NA())</f>
        <v>-2.3341412520405669E-3</v>
      </c>
      <c r="Q469" s="145">
        <f>IFERROR(_xll.qlIndexFixing(ONIndex1Y,I469,TRUE,_xll.ohTrigger(RecalcTrigger,Trigger1Y)),NA())</f>
        <v>-4.9732713159666986E-4</v>
      </c>
    </row>
    <row r="470" spans="2:17" x14ac:dyDescent="0.2">
      <c r="B470" s="39" t="s">
        <v>17</v>
      </c>
      <c r="D470" s="42">
        <f>_xll.qlCalendarAdvance(Calendar,$D469,B470,"f",FALSE)</f>
        <v>43217</v>
      </c>
      <c r="E470" s="139">
        <f>_xll.qlInterestRateIndexValueDate(IndexON,D470)</f>
        <v>43217</v>
      </c>
      <c r="F470" s="155">
        <f>IFERROR(_xll.qlIndexFixing(IndexON,D470,TRUE,_xll.ohTrigger(RecalcTrigger,TriggerON)),NA())</f>
        <v>-5.2952237597247986E-3</v>
      </c>
      <c r="H470" s="42">
        <f>_xll.qlCalendarAdvance(Calendar,$H469,B470,"f",FALSE)</f>
        <v>43217</v>
      </c>
      <c r="I470" s="139">
        <f>_xll.qlInterestRateIndexValueDate(Index1M,$H470)</f>
        <v>43222</v>
      </c>
      <c r="J470" s="144">
        <f>IFERROR(_xll.qlIndexFixing(Index1M,$H470,TRUE,_xll.ohTrigger(RecalcTrigger,Trigger1M)),NA())</f>
        <v>-5.364301230217563E-3</v>
      </c>
      <c r="K470" s="44">
        <f>IFERROR(_xll.qlIndexFixing(Index3M,H470,TRUE,_xll.ohTrigger(RecalcTrigger,Trigger3M)),NA())</f>
        <v>-3.8624160852264991E-3</v>
      </c>
      <c r="L470" s="44">
        <f>IFERROR(_xll.qlIndexFixing(Index6M,$H470,TRUE,_xll.ohTrigger(RecalcTrigger,Trigger6M)),NA())</f>
        <v>-2.3225358480922875E-3</v>
      </c>
      <c r="M470" s="145">
        <f>IFERROR(_xll.qlIndexFixing(Index1Y,$H470,TRUE,_xll.ohTrigger(RecalcTrigger,Trigger1Y)),NA())</f>
        <v>-3.7405591863969956E-4</v>
      </c>
      <c r="N470" s="144">
        <f>IFERROR(_xll.qlIndexFixing(ONIndex1M,I470,TRUE,_xll.ohTrigger(RecalcTrigger,Trigger1M)),NA())</f>
        <v>-5.3620972897849839E-3</v>
      </c>
      <c r="O470" s="44">
        <f>IFERROR(_xll.qlIndexFixing(ONIndex3M,I470,TRUE,_xll.ohTrigger(RecalcTrigger,Trigger3M)),NA())</f>
        <v>-3.8741790544838395E-3</v>
      </c>
      <c r="P470" s="44">
        <f>IFERROR(_xll.qlIndexFixing(ONIndex6M,I470,TRUE,_xll.ohTrigger(RecalcTrigger,Trigger6M)),NA())</f>
        <v>-2.33970676848827E-3</v>
      </c>
      <c r="Q470" s="145">
        <f>IFERROR(_xll.qlIndexFixing(ONIndex1Y,I470,TRUE,_xll.ohTrigger(RecalcTrigger,Trigger1Y)),NA())</f>
        <v>-5.0986637198935369E-4</v>
      </c>
    </row>
    <row r="471" spans="2:17" x14ac:dyDescent="0.2">
      <c r="B471" s="39" t="s">
        <v>17</v>
      </c>
      <c r="D471" s="42">
        <f>_xll.qlCalendarAdvance(Calendar,$D470,B471,"f",FALSE)</f>
        <v>43220</v>
      </c>
      <c r="E471" s="139">
        <f>_xll.qlInterestRateIndexValueDate(IndexON,D471)</f>
        <v>43220</v>
      </c>
      <c r="F471" s="155">
        <f>IFERROR(_xll.qlIndexFixing(IndexON,D471,TRUE,_xll.ohTrigger(RecalcTrigger,TriggerON)),NA())</f>
        <v>-5.2963187383192611E-3</v>
      </c>
      <c r="H471" s="42">
        <f>_xll.qlCalendarAdvance(Calendar,$H470,B471,"f",FALSE)</f>
        <v>43220</v>
      </c>
      <c r="I471" s="139">
        <f>_xll.qlInterestRateIndexValueDate(Index1M,$H471)</f>
        <v>43223</v>
      </c>
      <c r="J471" s="144">
        <f>IFERROR(_xll.qlIndexFixing(Index1M,$H471,TRUE,_xll.ohTrigger(RecalcTrigger,Trigger1M)),NA())</f>
        <v>-5.3644776858852161E-3</v>
      </c>
      <c r="K471" s="44">
        <f>IFERROR(_xll.qlIndexFixing(Index3M,H471,TRUE,_xll.ohTrigger(RecalcTrigger,Trigger3M)),NA())</f>
        <v>-3.8622021476223452E-3</v>
      </c>
      <c r="L471" s="44">
        <f>IFERROR(_xll.qlIndexFixing(Index6M,$H471,TRUE,_xll.ohTrigger(RecalcTrigger,Trigger6M)),NA())</f>
        <v>-2.3205722356453482E-3</v>
      </c>
      <c r="M471" s="145">
        <f>IFERROR(_xll.qlIndexFixing(Index1Y,$H471,TRUE,_xll.ohTrigger(RecalcTrigger,Trigger1Y)),NA())</f>
        <v>-3.7362474403748546E-4</v>
      </c>
      <c r="N471" s="144">
        <f>IFERROR(_xll.qlIndexFixing(ONIndex1M,I471,TRUE,_xll.ohTrigger(RecalcTrigger,Trigger1M)),NA())</f>
        <v>-5.3627974190195715E-3</v>
      </c>
      <c r="O471" s="44">
        <f>IFERROR(_xll.qlIndexFixing(ONIndex3M,I471,TRUE,_xll.ohTrigger(RecalcTrigger,Trigger3M)),NA())</f>
        <v>-3.8732995770729417E-3</v>
      </c>
      <c r="P471" s="44">
        <f>IFERROR(_xll.qlIndexFixing(ONIndex6M,I471,TRUE,_xll.ohTrigger(RecalcTrigger,Trigger6M)),NA())</f>
        <v>-2.3462466052404096E-3</v>
      </c>
      <c r="Q471" s="145">
        <f>IFERROR(_xll.qlIndexFixing(ONIndex1Y,I471,TRUE,_xll.ohTrigger(RecalcTrigger,Trigger1Y)),NA())</f>
        <v>-5.2369435352250804E-4</v>
      </c>
    </row>
    <row r="472" spans="2:17" x14ac:dyDescent="0.2">
      <c r="B472" s="39" t="s">
        <v>17</v>
      </c>
      <c r="D472" s="42">
        <f>_xll.qlCalendarAdvance(Calendar,$D471,B472,"f",FALSE)</f>
        <v>43222</v>
      </c>
      <c r="E472" s="139">
        <f>_xll.qlInterestRateIndexValueDate(IndexON,D472)</f>
        <v>43222</v>
      </c>
      <c r="F472" s="155">
        <f>IFERROR(_xll.qlIndexFixing(IndexON,D472,TRUE,_xll.ohTrigger(RecalcTrigger,TriggerON)),NA())</f>
        <v>-5.2969727734453187E-3</v>
      </c>
      <c r="H472" s="42">
        <f>_xll.qlCalendarAdvance(Calendar,$H471,B472,"f",FALSE)</f>
        <v>43222</v>
      </c>
      <c r="I472" s="139">
        <f>_xll.qlInterestRateIndexValueDate(Index1M,$H472)</f>
        <v>43224</v>
      </c>
      <c r="J472" s="144">
        <f>IFERROR(_xll.qlIndexFixing(Index1M,$H472,TRUE,_xll.ohTrigger(RecalcTrigger,Trigger1M)),NA())</f>
        <v>-5.3646523764794641E-3</v>
      </c>
      <c r="K472" s="44">
        <f>IFERROR(_xll.qlIndexFixing(Index3M,H472,TRUE,_xll.ohTrigger(RecalcTrigger,Trigger3M)),NA())</f>
        <v>-3.8617608213675531E-3</v>
      </c>
      <c r="L472" s="44">
        <f>IFERROR(_xll.qlIndexFixing(Index6M,$H472,TRUE,_xll.ohTrigger(RecalcTrigger,Trigger6M)),NA())</f>
        <v>-2.320513935186592E-3</v>
      </c>
      <c r="M472" s="145">
        <f>IFERROR(_xll.qlIndexFixing(Index1Y,$H472,TRUE,_xll.ohTrigger(RecalcTrigger,Trigger1Y)),NA())</f>
        <v>-3.7292130127189986E-4</v>
      </c>
      <c r="N472" s="144">
        <f>IFERROR(_xll.qlIndexFixing(ONIndex1M,I472,TRUE,_xll.ohTrigger(RecalcTrigger,Trigger1M)),NA())</f>
        <v>-5.3630986532970937E-3</v>
      </c>
      <c r="O472" s="44">
        <f>IFERROR(_xll.qlIndexFixing(ONIndex3M,I472,TRUE,_xll.ohTrigger(RecalcTrigger,Trigger3M)),NA())</f>
        <v>-3.8728529161247138E-3</v>
      </c>
      <c r="P472" s="44">
        <f>IFERROR(_xll.qlIndexFixing(ONIndex6M,I472,TRUE,_xll.ohTrigger(RecalcTrigger,Trigger6M)),NA())</f>
        <v>-2.3496213639528918E-3</v>
      </c>
      <c r="Q472" s="145">
        <f>IFERROR(_xll.qlIndexFixing(ONIndex1Y,I472,TRUE,_xll.ohTrigger(RecalcTrigger,Trigger1Y)),NA())</f>
        <v>-5.2951312394799999E-4</v>
      </c>
    </row>
    <row r="473" spans="2:17" x14ac:dyDescent="0.2">
      <c r="B473" s="39" t="s">
        <v>17</v>
      </c>
      <c r="D473" s="42">
        <f>_xll.qlCalendarAdvance(Calendar,$D472,B473,"f",FALSE)</f>
        <v>43223</v>
      </c>
      <c r="E473" s="139">
        <f>_xll.qlInterestRateIndexValueDate(IndexON,D473)</f>
        <v>43223</v>
      </c>
      <c r="F473" s="155">
        <f>IFERROR(_xll.qlIndexFixing(IndexON,D473,TRUE,_xll.ohTrigger(RecalcTrigger,TriggerON)),NA())</f>
        <v>-5.2973745811124573E-3</v>
      </c>
      <c r="H473" s="42">
        <f>_xll.qlCalendarAdvance(Calendar,$H472,B473,"f",FALSE)</f>
        <v>43223</v>
      </c>
      <c r="I473" s="139">
        <f>_xll.qlInterestRateIndexValueDate(Index1M,$H473)</f>
        <v>43227</v>
      </c>
      <c r="J473" s="144">
        <f>IFERROR(_xll.qlIndexFixing(Index1M,$H473,TRUE,_xll.ohTrigger(RecalcTrigger,Trigger1M)),NA())</f>
        <v>-5.3653503462762625E-3</v>
      </c>
      <c r="K473" s="44">
        <f>IFERROR(_xll.qlIndexFixing(Index3M,H473,TRUE,_xll.ohTrigger(RecalcTrigger,Trigger3M)),NA())</f>
        <v>-3.8613593169970536E-3</v>
      </c>
      <c r="L473" s="44">
        <f>IFERROR(_xll.qlIndexFixing(Index6M,$H473,TRUE,_xll.ohTrigger(RecalcTrigger,Trigger6M)),NA())</f>
        <v>-2.3189197771845793E-3</v>
      </c>
      <c r="M473" s="145">
        <f>IFERROR(_xll.qlIndexFixing(Index1Y,$H473,TRUE,_xll.ohTrigger(RecalcTrigger,Trigger1Y)),NA())</f>
        <v>-3.7166008603878688E-4</v>
      </c>
      <c r="N473" s="144">
        <f>IFERROR(_xll.qlIndexFixing(ONIndex1M,I473,TRUE,_xll.ohTrigger(RecalcTrigger,Trigger1M)),NA())</f>
        <v>-5.3633945600362054E-3</v>
      </c>
      <c r="O473" s="44">
        <f>IFERROR(_xll.qlIndexFixing(ONIndex3M,I473,TRUE,_xll.ohTrigger(RecalcTrigger,Trigger3M)),NA())</f>
        <v>-3.8724147474233916E-3</v>
      </c>
      <c r="P473" s="44">
        <f>IFERROR(_xll.qlIndexFixing(ONIndex6M,I473,TRUE,_xll.ohTrigger(RecalcTrigger,Trigger6M)),NA())</f>
        <v>-2.352867460984065E-3</v>
      </c>
      <c r="Q473" s="145">
        <f>IFERROR(_xll.qlIndexFixing(ONIndex1Y,I473,TRUE,_xll.ohTrigger(RecalcTrigger,Trigger1Y)),NA())</f>
        <v>-5.3456795570117066E-4</v>
      </c>
    </row>
    <row r="474" spans="2:17" x14ac:dyDescent="0.2">
      <c r="B474" s="39" t="s">
        <v>17</v>
      </c>
      <c r="D474" s="42">
        <f>_xll.qlCalendarAdvance(Calendar,$D473,B474,"f",FALSE)</f>
        <v>43224</v>
      </c>
      <c r="E474" s="139">
        <f>_xll.qlInterestRateIndexValueDate(IndexON,D474)</f>
        <v>43224</v>
      </c>
      <c r="F474" s="155">
        <f>IFERROR(_xll.qlIndexFixing(IndexON,D474,TRUE,_xll.ohTrigger(RecalcTrigger,TriggerON)),NA())</f>
        <v>-5.2980796283996767E-3</v>
      </c>
      <c r="H474" s="42">
        <f>_xll.qlCalendarAdvance(Calendar,$H473,B474,"f",FALSE)</f>
        <v>43224</v>
      </c>
      <c r="I474" s="139">
        <f>_xll.qlInterestRateIndexValueDate(Index1M,$H474)</f>
        <v>43228</v>
      </c>
      <c r="J474" s="144">
        <f>IFERROR(_xll.qlIndexFixing(Index1M,$H474,TRUE,_xll.ohTrigger(RecalcTrigger,Trigger1M)),NA())</f>
        <v>-5.3655725292540849E-3</v>
      </c>
      <c r="K474" s="44">
        <f>IFERROR(_xll.qlIndexFixing(Index3M,H474,TRUE,_xll.ohTrigger(RecalcTrigger,Trigger3M)),NA())</f>
        <v>-3.8611509052313823E-3</v>
      </c>
      <c r="L474" s="44">
        <f>IFERROR(_xll.qlIndexFixing(Index6M,$H474,TRUE,_xll.ohTrigger(RecalcTrigger,Trigger6M)),NA())</f>
        <v>-2.3181172020310696E-3</v>
      </c>
      <c r="M474" s="145">
        <f>IFERROR(_xll.qlIndexFixing(Index1Y,$H474,TRUE,_xll.ohTrigger(RecalcTrigger,Trigger1Y)),NA())</f>
        <v>-3.7110209075264579E-4</v>
      </c>
      <c r="N474" s="144">
        <f>IFERROR(_xll.qlIndexFixing(ONIndex1M,I474,TRUE,_xll.ohTrigger(RecalcTrigger,Trigger1M)),NA())</f>
        <v>-5.3636851459515356E-3</v>
      </c>
      <c r="O474" s="44">
        <f>IFERROR(_xll.qlIndexFixing(ONIndex3M,I474,TRUE,_xll.ohTrigger(RecalcTrigger,Trigger3M)),NA())</f>
        <v>-3.8719851622959212E-3</v>
      </c>
      <c r="P474" s="44">
        <f>IFERROR(_xll.qlIndexFixing(ONIndex6M,I474,TRUE,_xll.ohTrigger(RecalcTrigger,Trigger6M)),NA())</f>
        <v>-2.3559840625608786E-3</v>
      </c>
      <c r="Q474" s="145">
        <f>IFERROR(_xll.qlIndexFixing(ONIndex1Y,I474,TRUE,_xll.ohTrigger(RecalcTrigger,Trigger1Y)),NA())</f>
        <v>-5.38854151299617E-4</v>
      </c>
    </row>
    <row r="475" spans="2:17" x14ac:dyDescent="0.2">
      <c r="B475" s="39" t="s">
        <v>17</v>
      </c>
      <c r="D475" s="42">
        <f>_xll.qlCalendarAdvance(Calendar,$D474,B475,"f",FALSE)</f>
        <v>43227</v>
      </c>
      <c r="E475" s="139">
        <f>_xll.qlInterestRateIndexValueDate(IndexON,D475)</f>
        <v>43227</v>
      </c>
      <c r="F475" s="155">
        <f>IFERROR(_xll.qlIndexFixing(IndexON,D475,TRUE,_xll.ohTrigger(RecalcTrigger,TriggerON)),NA())</f>
        <v>-5.2989200368358524E-3</v>
      </c>
      <c r="H475" s="42">
        <f>_xll.qlCalendarAdvance(Calendar,$H474,B475,"f",FALSE)</f>
        <v>43227</v>
      </c>
      <c r="I475" s="139">
        <f>_xll.qlInterestRateIndexValueDate(Index1M,$H475)</f>
        <v>43229</v>
      </c>
      <c r="J475" s="144">
        <f>IFERROR(_xll.qlIndexFixing(Index1M,$H475,TRUE,_xll.ohTrigger(RecalcTrigger,Trigger1M)),NA())</f>
        <v>-5.3658934305733652E-3</v>
      </c>
      <c r="K475" s="44">
        <f>IFERROR(_xll.qlIndexFixing(Index3M,H475,TRUE,_xll.ohTrigger(RecalcTrigger,Trigger3M)),NA())</f>
        <v>-3.8609430338495355E-3</v>
      </c>
      <c r="L475" s="44">
        <f>IFERROR(_xll.qlIndexFixing(Index6M,$H475,TRUE,_xll.ohTrigger(RecalcTrigger,Trigger6M)),NA())</f>
        <v>-2.3172864301237153E-3</v>
      </c>
      <c r="M475" s="145">
        <f>IFERROR(_xll.qlIndexFixing(Index1Y,$H475,TRUE,_xll.ohTrigger(RecalcTrigger,Trigger1Y)),NA())</f>
        <v>-3.7051982352434982E-4</v>
      </c>
      <c r="N475" s="144">
        <f>IFERROR(_xll.qlIndexFixing(ONIndex1M,I475,TRUE,_xll.ohTrigger(RecalcTrigger,Trigger1M)),NA())</f>
        <v>-5.3641686836014557E-3</v>
      </c>
      <c r="O475" s="44">
        <f>IFERROR(_xll.qlIndexFixing(ONIndex3M,I475,TRUE,_xll.ohTrigger(RecalcTrigger,Trigger3M)),NA())</f>
        <v>-3.8711134350588594E-3</v>
      </c>
      <c r="P475" s="44">
        <f>IFERROR(_xll.qlIndexFixing(ONIndex6M,I475,TRUE,_xll.ohTrigger(RecalcTrigger,Trigger6M)),NA())</f>
        <v>-2.3617659507824129E-3</v>
      </c>
      <c r="Q475" s="145">
        <f>IFERROR(_xll.qlIndexFixing(ONIndex1Y,I475,TRUE,_xll.ohTrigger(RecalcTrigger,Trigger1Y)),NA())</f>
        <v>-5.4484010938882221E-4</v>
      </c>
    </row>
    <row r="476" spans="2:17" x14ac:dyDescent="0.2">
      <c r="B476" s="39" t="s">
        <v>17</v>
      </c>
      <c r="D476" s="42">
        <f>_xll.qlCalendarAdvance(Calendar,$D475,B476,"f",FALSE)</f>
        <v>43228</v>
      </c>
      <c r="E476" s="139">
        <f>_xll.qlInterestRateIndexValueDate(IndexON,D476)</f>
        <v>43228</v>
      </c>
      <c r="F476" s="155">
        <f>IFERROR(_xll.qlIndexFixing(IndexON,D476,TRUE,_xll.ohTrigger(RecalcTrigger,TriggerON)),NA())</f>
        <v>-5.2992909664029142E-3</v>
      </c>
      <c r="H476" s="42">
        <f>_xll.qlCalendarAdvance(Calendar,$H475,B476,"f",FALSE)</f>
        <v>43228</v>
      </c>
      <c r="I476" s="139">
        <f>_xll.qlInterestRateIndexValueDate(Index1M,$H476)</f>
        <v>43230</v>
      </c>
      <c r="J476" s="144">
        <f>IFERROR(_xll.qlIndexFixing(Index1M,$H476,TRUE,_xll.ohTrigger(RecalcTrigger,Trigger1M)),NA())</f>
        <v>-5.366051465419408E-3</v>
      </c>
      <c r="K476" s="44">
        <f>IFERROR(_xll.qlIndexFixing(Index3M,H476,TRUE,_xll.ohTrigger(RecalcTrigger,Trigger3M)),NA())</f>
        <v>-3.8607355116922508E-3</v>
      </c>
      <c r="L476" s="44">
        <f>IFERROR(_xll.qlIndexFixing(Index6M,$H476,TRUE,_xll.ohTrigger(RecalcTrigger,Trigger6M)),NA())</f>
        <v>-2.3150621613566807E-3</v>
      </c>
      <c r="M476" s="145">
        <f>IFERROR(_xll.qlIndexFixing(Index1Y,$H476,TRUE,_xll.ohTrigger(RecalcTrigger,Trigger1Y)),NA())</f>
        <v>-3.6991528328215496E-4</v>
      </c>
      <c r="N476" s="144">
        <f>IFERROR(_xll.qlIndexFixing(ONIndex1M,I476,TRUE,_xll.ohTrigger(RecalcTrigger,Trigger1M)),NA())</f>
        <v>-5.3647944125101432E-3</v>
      </c>
      <c r="O476" s="44">
        <f>IFERROR(_xll.qlIndexFixing(ONIndex3M,I476,TRUE,_xll.ohTrigger(RecalcTrigger,Trigger3M)),NA())</f>
        <v>-3.8703544904983289E-3</v>
      </c>
      <c r="P476" s="44">
        <f>IFERROR(_xll.qlIndexFixing(ONIndex6M,I476,TRUE,_xll.ohTrigger(RecalcTrigger,Trigger6M)),NA())</f>
        <v>-2.3671388381441005E-3</v>
      </c>
      <c r="Q476" s="145">
        <f>IFERROR(_xll.qlIndexFixing(ONIndex1Y,I476,TRUE,_xll.ohTrigger(RecalcTrigger,Trigger1Y)),NA())</f>
        <v>-5.4821862053966441E-4</v>
      </c>
    </row>
    <row r="477" spans="2:17" x14ac:dyDescent="0.2">
      <c r="B477" s="39" t="s">
        <v>17</v>
      </c>
      <c r="D477" s="42">
        <f>_xll.qlCalendarAdvance(Calendar,$D476,B477,"f",FALSE)</f>
        <v>43229</v>
      </c>
      <c r="E477" s="139">
        <f>_xll.qlInterestRateIndexValueDate(IndexON,D477)</f>
        <v>43229</v>
      </c>
      <c r="F477" s="155">
        <f>IFERROR(_xll.qlIndexFixing(IndexON,D477,TRUE,_xll.ohTrigger(RecalcTrigger,TriggerON)),NA())</f>
        <v>-5.2996557261453248E-3</v>
      </c>
      <c r="H477" s="42">
        <f>_xll.qlCalendarAdvance(Calendar,$H476,B477,"f",FALSE)</f>
        <v>43229</v>
      </c>
      <c r="I477" s="139">
        <f>_xll.qlInterestRateIndexValueDate(Index1M,$H477)</f>
        <v>43231</v>
      </c>
      <c r="J477" s="144">
        <f>IFERROR(_xll.qlIndexFixing(Index1M,$H477,TRUE,_xll.ohTrigger(RecalcTrigger,Trigger1M)),NA())</f>
        <v>-5.3662077501080664E-3</v>
      </c>
      <c r="K477" s="44">
        <f>IFERROR(_xll.qlIndexFixing(Index3M,H477,TRUE,_xll.ohTrigger(RecalcTrigger,Trigger3M)),NA())</f>
        <v>-3.860270669551569E-3</v>
      </c>
      <c r="L477" s="44">
        <f>IFERROR(_xll.qlIndexFixing(Index6M,$H477,TRUE,_xll.ohTrigger(RecalcTrigger,Trigger6M)),NA())</f>
        <v>-2.3148561112354103E-3</v>
      </c>
      <c r="M477" s="145">
        <f>IFERROR(_xll.qlIndexFixing(Index1Y,$H477,TRUE,_xll.ohTrigger(RecalcTrigger,Trigger1Y)),NA())</f>
        <v>-3.689448399111664E-4</v>
      </c>
      <c r="N477" s="144">
        <f>IFERROR(_xll.qlIndexFixing(ONIndex1M,I477,TRUE,_xll.ohTrigger(RecalcTrigger,Trigger1M)),NA())</f>
        <v>-5.3650584930275969E-3</v>
      </c>
      <c r="O477" s="44">
        <f>IFERROR(_xll.qlIndexFixing(ONIndex3M,I477,TRUE,_xll.ohTrigger(RecalcTrigger,Trigger3M)),NA())</f>
        <v>-3.8699691977006623E-3</v>
      </c>
      <c r="P477" s="44">
        <f>IFERROR(_xll.qlIndexFixing(ONIndex6M,I477,TRUE,_xll.ohTrigger(RecalcTrigger,Trigger6M)),NA())</f>
        <v>-2.3695954550539966E-3</v>
      </c>
      <c r="Q477" s="145">
        <f>IFERROR(_xll.qlIndexFixing(ONIndex1Y,I477,TRUE,_xll.ohTrigger(RecalcTrigger,Trigger1Y)),NA())</f>
        <v>-5.4859117180949823E-4</v>
      </c>
    </row>
    <row r="478" spans="2:17" x14ac:dyDescent="0.2">
      <c r="B478" s="39" t="s">
        <v>17</v>
      </c>
      <c r="D478" s="42">
        <f>_xll.qlCalendarAdvance(Calendar,$D477,B478,"f",FALSE)</f>
        <v>43230</v>
      </c>
      <c r="E478" s="139">
        <f>_xll.qlInterestRateIndexValueDate(IndexON,D478)</f>
        <v>43230</v>
      </c>
      <c r="F478" s="155">
        <f>IFERROR(_xll.qlIndexFixing(IndexON,D478,TRUE,_xll.ohTrigger(RecalcTrigger,TriggerON)),NA())</f>
        <v>-5.3000143179815495E-3</v>
      </c>
      <c r="H478" s="42">
        <f>_xll.qlCalendarAdvance(Calendar,$H477,B478,"f",FALSE)</f>
        <v>43230</v>
      </c>
      <c r="I478" s="139">
        <f>_xll.qlInterestRateIndexValueDate(Index1M,$H478)</f>
        <v>43234</v>
      </c>
      <c r="J478" s="144">
        <f>IFERROR(_xll.qlIndexFixing(Index1M,$H478,TRUE,_xll.ohTrigger(RecalcTrigger,Trigger1M)),NA())</f>
        <v>-5.3667961180482414E-3</v>
      </c>
      <c r="K478" s="44">
        <f>IFERROR(_xll.qlIndexFixing(Index3M,H478,TRUE,_xll.ohTrigger(RecalcTrigger,Trigger3M)),NA())</f>
        <v>-3.8599050486109046E-3</v>
      </c>
      <c r="L478" s="44">
        <f>IFERROR(_xll.qlIndexFixing(Index6M,$H478,TRUE,_xll.ohTrigger(RecalcTrigger,Trigger6M)),NA())</f>
        <v>-2.3127327743647282E-3</v>
      </c>
      <c r="M478" s="145">
        <f>IFERROR(_xll.qlIndexFixing(Index1Y,$H478,TRUE,_xll.ohTrigger(RecalcTrigger,Trigger1Y)),NA())</f>
        <v>-3.6731481135789248E-4</v>
      </c>
      <c r="N478" s="144">
        <f>IFERROR(_xll.qlIndexFixing(ONIndex1M,I478,TRUE,_xll.ohTrigger(RecalcTrigger,Trigger1M)),NA())</f>
        <v>-5.3653172926093617E-3</v>
      </c>
      <c r="O478" s="44">
        <f>IFERROR(_xll.qlIndexFixing(ONIndex3M,I478,TRUE,_xll.ohTrigger(RecalcTrigger,Trigger3M)),NA())</f>
        <v>-3.8695930382770527E-3</v>
      </c>
      <c r="P478" s="44">
        <f>IFERROR(_xll.qlIndexFixing(ONIndex6M,I478,TRUE,_xll.ohTrigger(RecalcTrigger,Trigger6M)),NA())</f>
        <v>-2.3719175735914533E-3</v>
      </c>
      <c r="Q478" s="145">
        <f>IFERROR(_xll.qlIndexFixing(ONIndex1Y,I478,TRUE,_xll.ohTrigger(RecalcTrigger,Trigger1Y)),NA())</f>
        <v>-5.481669016704771E-4</v>
      </c>
    </row>
    <row r="479" spans="2:17" x14ac:dyDescent="0.2">
      <c r="B479" s="39" t="s">
        <v>17</v>
      </c>
      <c r="D479" s="42">
        <f>_xll.qlCalendarAdvance(Calendar,$D478,B479,"f",FALSE)</f>
        <v>43231</v>
      </c>
      <c r="E479" s="139">
        <f>_xll.qlInterestRateIndexValueDate(IndexON,D479)</f>
        <v>43231</v>
      </c>
      <c r="F479" s="155">
        <f>IFERROR(_xll.qlIndexFixing(IndexON,D479,TRUE,_xll.ohTrigger(RecalcTrigger,TriggerON)),NA())</f>
        <v>-5.3006329022720067E-3</v>
      </c>
      <c r="H479" s="42">
        <f>_xll.qlCalendarAdvance(Calendar,$H478,B479,"f",FALSE)</f>
        <v>43231</v>
      </c>
      <c r="I479" s="139">
        <f>_xll.qlInterestRateIndexValueDate(Index1M,$H479)</f>
        <v>43235</v>
      </c>
      <c r="J479" s="144">
        <f>IFERROR(_xll.qlIndexFixing(Index1M,$H479,TRUE,_xll.ohTrigger(RecalcTrigger,Trigger1M)),NA())</f>
        <v>-5.3669818598637183E-3</v>
      </c>
      <c r="K479" s="44">
        <f>IFERROR(_xll.qlIndexFixing(Index3M,H479,TRUE,_xll.ohTrigger(RecalcTrigger,Trigger3M)),NA())</f>
        <v>-3.8596963616822975E-3</v>
      </c>
      <c r="L479" s="44">
        <f>IFERROR(_xll.qlIndexFixing(Index6M,$H479,TRUE,_xll.ohTrigger(RecalcTrigger,Trigger6M)),NA())</f>
        <v>-2.3117467780507843E-3</v>
      </c>
      <c r="M479" s="145">
        <f>IFERROR(_xll.qlIndexFixing(Index1Y,$H479,TRUE,_xll.ohTrigger(RecalcTrigger,Trigger1Y)),NA())</f>
        <v>-3.6662933059379625E-4</v>
      </c>
      <c r="N479" s="144">
        <f>IFERROR(_xll.qlIndexFixing(ONIndex1M,I479,TRUE,_xll.ohTrigger(RecalcTrigger,Trigger1M)),NA())</f>
        <v>-5.3655708175304184E-3</v>
      </c>
      <c r="O479" s="44">
        <f>IFERROR(_xll.qlIndexFixing(ONIndex3M,I479,TRUE,_xll.ohTrigger(RecalcTrigger,Trigger3M)),NA())</f>
        <v>-3.8692261036343822E-3</v>
      </c>
      <c r="P479" s="44">
        <f>IFERROR(_xll.qlIndexFixing(ONIndex6M,I479,TRUE,_xll.ohTrigger(RecalcTrigger,Trigger6M)),NA())</f>
        <v>-2.374104360023388E-3</v>
      </c>
      <c r="Q479" s="145">
        <f>IFERROR(_xll.qlIndexFixing(ONIndex1Y,I479,TRUE,_xll.ohTrigger(RecalcTrigger,Trigger1Y)),NA())</f>
        <v>-5.4694111252029387E-4</v>
      </c>
    </row>
    <row r="480" spans="2:17" x14ac:dyDescent="0.2">
      <c r="B480" s="39" t="s">
        <v>17</v>
      </c>
      <c r="D480" s="42">
        <f>_xll.qlCalendarAdvance(Calendar,$D479,B480,"f",FALSE)</f>
        <v>43234</v>
      </c>
      <c r="E480" s="139">
        <f>_xll.qlInterestRateIndexValueDate(IndexON,D480)</f>
        <v>43234</v>
      </c>
      <c r="F480" s="155">
        <f>IFERROR(_xll.qlIndexFixing(IndexON,D480,TRUE,_xll.ohTrigger(RecalcTrigger,TriggerON)),NA())</f>
        <v>-5.3013870421958487E-3</v>
      </c>
      <c r="H480" s="42">
        <f>_xll.qlCalendarAdvance(Calendar,$H479,B480,"f",FALSE)</f>
        <v>43234</v>
      </c>
      <c r="I480" s="139">
        <f>_xll.qlInterestRateIndexValueDate(Index1M,$H480)</f>
        <v>43236</v>
      </c>
      <c r="J480" s="144">
        <f>IFERROR(_xll.qlIndexFixing(Index1M,$H480,TRUE,_xll.ohTrigger(RecalcTrigger,Trigger1M)),NA())</f>
        <v>-5.3672302256407341E-3</v>
      </c>
      <c r="K480" s="44">
        <f>IFERROR(_xll.qlIndexFixing(Index3M,H480,TRUE,_xll.ohTrigger(RecalcTrigger,Trigger3M)),NA())</f>
        <v>-3.8594868509213833E-3</v>
      </c>
      <c r="L480" s="44">
        <f>IFERROR(_xll.qlIndexFixing(Index6M,$H480,TRUE,_xll.ohTrigger(RecalcTrigger,Trigger6M)),NA())</f>
        <v>-2.3107372790674647E-3</v>
      </c>
      <c r="M480" s="145">
        <f>IFERROR(_xll.qlIndexFixing(Index1Y,$H480,TRUE,_xll.ohTrigger(RecalcTrigger,Trigger1Y)),NA())</f>
        <v>-3.6593383476508679E-4</v>
      </c>
      <c r="N480" s="144">
        <f>IFERROR(_xll.qlIndexFixing(ONIndex1M,I480,TRUE,_xll.ohTrigger(RecalcTrigger,Trigger1M)),NA())</f>
        <v>-5.3659803342842594E-3</v>
      </c>
      <c r="O480" s="44">
        <f>IFERROR(_xll.qlIndexFixing(ONIndex3M,I480,TRUE,_xll.ohTrigger(RecalcTrigger,Trigger3M)),NA())</f>
        <v>-3.8684818712786395E-3</v>
      </c>
      <c r="P480" s="44">
        <f>IFERROR(_xll.qlIndexFixing(ONIndex6M,I480,TRUE,_xll.ohTrigger(RecalcTrigger,Trigger6M)),NA())</f>
        <v>-2.3780069478096522E-3</v>
      </c>
      <c r="Q480" s="145">
        <f>IFERROR(_xll.qlIndexFixing(ONIndex1Y,I480,TRUE,_xll.ohTrigger(RecalcTrigger,Trigger1Y)),NA())</f>
        <v>-5.4179350059690989E-4</v>
      </c>
    </row>
    <row r="481" spans="2:17" x14ac:dyDescent="0.2">
      <c r="B481" s="39" t="s">
        <v>17</v>
      </c>
      <c r="D481" s="42">
        <f>_xll.qlCalendarAdvance(Calendar,$D480,B481,"f",FALSE)</f>
        <v>43235</v>
      </c>
      <c r="E481" s="139">
        <f>_xll.qlInterestRateIndexValueDate(IndexON,D481)</f>
        <v>43235</v>
      </c>
      <c r="F481" s="155">
        <f>IFERROR(_xll.qlIndexFixing(IndexON,D481,TRUE,_xll.ohTrigger(RecalcTrigger,TriggerON)),NA())</f>
        <v>-5.3017148219192123E-3</v>
      </c>
      <c r="H481" s="42">
        <f>_xll.qlCalendarAdvance(Calendar,$H480,B481,"f",FALSE)</f>
        <v>43235</v>
      </c>
      <c r="I481" s="139">
        <f>_xll.qlInterestRateIndexValueDate(Index1M,$H481)</f>
        <v>43237</v>
      </c>
      <c r="J481" s="144">
        <f>IFERROR(_xll.qlIndexFixing(Index1M,$H481,TRUE,_xll.ohTrigger(RecalcTrigger,Trigger1M)),NA())</f>
        <v>-5.3673699982510759E-3</v>
      </c>
      <c r="K481" s="44">
        <f>IFERROR(_xll.qlIndexFixing(Index3M,H481,TRUE,_xll.ohTrigger(RecalcTrigger,Trigger3M)),NA())</f>
        <v>-3.8592763164710751E-3</v>
      </c>
      <c r="L481" s="44">
        <f>IFERROR(_xll.qlIndexFixing(Index6M,$H481,TRUE,_xll.ohTrigger(RecalcTrigger,Trigger6M)),NA())</f>
        <v>-2.3082708668952625E-3</v>
      </c>
      <c r="M481" s="145">
        <f>IFERROR(_xll.qlIndexFixing(Index1Y,$H481,TRUE,_xll.ohTrigger(RecalcTrigger,Trigger1Y)),NA())</f>
        <v>-3.6523041092985207E-4</v>
      </c>
      <c r="N481" s="144">
        <f>IFERROR(_xll.qlIndexFixing(ONIndex1M,I481,TRUE,_xll.ohTrigger(RecalcTrigger,Trigger1M)),NA())</f>
        <v>-5.3665323049001401E-3</v>
      </c>
      <c r="O481" s="44">
        <f>IFERROR(_xll.qlIndexFixing(ONIndex3M,I481,TRUE,_xll.ohTrigger(RecalcTrigger,Trigger3M)),NA())</f>
        <v>-3.8678524457269603E-3</v>
      </c>
      <c r="P481" s="44">
        <f>IFERROR(_xll.qlIndexFixing(ONIndex6M,I481,TRUE,_xll.ohTrigger(RecalcTrigger,Trigger6M)),NA())</f>
        <v>-2.3814815064771011E-3</v>
      </c>
      <c r="Q481" s="145">
        <f>IFERROR(_xll.qlIndexFixing(ONIndex1Y,I481,TRUE,_xll.ohTrigger(RecalcTrigger,Trigger1Y)),NA())</f>
        <v>-5.3392881348202081E-4</v>
      </c>
    </row>
    <row r="482" spans="2:17" x14ac:dyDescent="0.2">
      <c r="B482" s="39" t="s">
        <v>17</v>
      </c>
      <c r="D482" s="42">
        <f>_xll.qlCalendarAdvance(Calendar,$D481,B482,"f",FALSE)</f>
        <v>43236</v>
      </c>
      <c r="E482" s="139">
        <f>_xll.qlInterestRateIndexValueDate(IndexON,D482)</f>
        <v>43236</v>
      </c>
      <c r="F482" s="155">
        <f>IFERROR(_xll.qlIndexFixing(IndexON,D482,TRUE,_xll.ohTrigger(RecalcTrigger,TriggerON)),NA())</f>
        <v>-5.3020364450473423E-3</v>
      </c>
      <c r="H482" s="42">
        <f>_xll.qlCalendarAdvance(Calendar,$H481,B482,"f",FALSE)</f>
        <v>43236</v>
      </c>
      <c r="I482" s="139">
        <f>_xll.qlInterestRateIndexValueDate(Index1M,$H482)</f>
        <v>43238</v>
      </c>
      <c r="J482" s="144">
        <f>IFERROR(_xll.qlIndexFixing(Index1M,$H482,TRUE,_xll.ohTrigger(RecalcTrigger,Trigger1M)),NA())</f>
        <v>-5.367508035628612E-3</v>
      </c>
      <c r="K482" s="44">
        <f>IFERROR(_xll.qlIndexFixing(Index3M,H482,TRUE,_xll.ohTrigger(RecalcTrigger,Trigger3M)),NA())</f>
        <v>-3.8587689400601706E-3</v>
      </c>
      <c r="L482" s="44">
        <f>IFERROR(_xll.qlIndexFixing(Index6M,$H482,TRUE,_xll.ohTrigger(RecalcTrigger,Trigger6M)),NA())</f>
        <v>-2.3079302303622763E-3</v>
      </c>
      <c r="M482" s="145">
        <f>IFERROR(_xll.qlIndexFixing(Index1Y,$H482,TRUE,_xll.ohTrigger(RecalcTrigger,Trigger1Y)),NA())</f>
        <v>-3.6407561191662506E-4</v>
      </c>
      <c r="N482" s="144">
        <f>IFERROR(_xll.qlIndexFixing(ONIndex1M,I482,TRUE,_xll.ohTrigger(RecalcTrigger,Trigger1M)),NA())</f>
        <v>-5.3667595567175042E-3</v>
      </c>
      <c r="O482" s="44">
        <f>IFERROR(_xll.qlIndexFixing(ONIndex3M,I482,TRUE,_xll.ohTrigger(RecalcTrigger,Trigger3M)),NA())</f>
        <v>-3.8675330094894989E-3</v>
      </c>
      <c r="P482" s="44">
        <f>IFERROR(_xll.qlIndexFixing(ONIndex6M,I482,TRUE,_xll.ohTrigger(RecalcTrigger,Trigger6M)),NA())</f>
        <v>-2.3829791241469778E-3</v>
      </c>
      <c r="Q482" s="145">
        <f>IFERROR(_xll.qlIndexFixing(ONIndex1Y,I482,TRUE,_xll.ohTrigger(RecalcTrigger,Trigger1Y)),NA())</f>
        <v>-5.2862496532135594E-4</v>
      </c>
    </row>
    <row r="483" spans="2:17" x14ac:dyDescent="0.2">
      <c r="B483" s="39" t="s">
        <v>17</v>
      </c>
      <c r="D483" s="42">
        <f>_xll.qlCalendarAdvance(Calendar,$D482,B483,"f",FALSE)</f>
        <v>43237</v>
      </c>
      <c r="E483" s="139">
        <f>_xll.qlInterestRateIndexValueDate(IndexON,D483)</f>
        <v>43237</v>
      </c>
      <c r="F483" s="155">
        <f>IFERROR(_xll.qlIndexFixing(IndexON,D483,TRUE,_xll.ohTrigger(RecalcTrigger,TriggerON)),NA())</f>
        <v>-5.3023519132588959E-3</v>
      </c>
      <c r="H483" s="42">
        <f>_xll.qlCalendarAdvance(Calendar,$H482,B483,"f",FALSE)</f>
        <v>43237</v>
      </c>
      <c r="I483" s="139">
        <f>_xll.qlInterestRateIndexValueDate(Index1M,$H483)</f>
        <v>43241</v>
      </c>
      <c r="J483" s="144">
        <f>IFERROR(_xll.qlIndexFixing(Index1M,$H483,TRUE,_xll.ohTrigger(RecalcTrigger,Trigger1M)),NA())</f>
        <v>-5.3679877760527727E-3</v>
      </c>
      <c r="K483" s="44">
        <f>IFERROR(_xll.qlIndexFixing(Index3M,H483,TRUE,_xll.ohTrigger(RecalcTrigger,Trigger3M)),NA())</f>
        <v>-3.8584199011272159E-3</v>
      </c>
      <c r="L483" s="44">
        <f>IFERROR(_xll.qlIndexFixing(Index6M,$H483,TRUE,_xll.ohTrigger(RecalcTrigger,Trigger6M)),NA())</f>
        <v>-2.3053615029262719E-3</v>
      </c>
      <c r="M483" s="145">
        <f>IFERROR(_xll.qlIndexFixing(Index1Y,$H483,TRUE,_xll.ohTrigger(RecalcTrigger,Trigger1Y)),NA())</f>
        <v>-3.6237961738681389E-4</v>
      </c>
      <c r="N483" s="144">
        <f>IFERROR(_xll.qlIndexFixing(ONIndex1M,I483,TRUE,_xll.ohTrigger(RecalcTrigger,Trigger1M)),NA())</f>
        <v>-5.3669815738421889E-3</v>
      </c>
      <c r="O483" s="44">
        <f>IFERROR(_xll.qlIndexFixing(ONIndex3M,I483,TRUE,_xll.ohTrigger(RecalcTrigger,Trigger3M)),NA())</f>
        <v>-3.8672233475134377E-3</v>
      </c>
      <c r="P483" s="44">
        <f>IFERROR(_xll.qlIndexFixing(ONIndex6M,I483,TRUE,_xll.ohTrigger(RecalcTrigger,Trigger6M)),NA())</f>
        <v>-2.3843364066733486E-3</v>
      </c>
      <c r="Q483" s="145">
        <f>IFERROR(_xll.qlIndexFixing(ONIndex1Y,I483,TRUE,_xll.ohTrigger(RecalcTrigger,Trigger1Y)),NA())</f>
        <v>-5.2249141261562215E-4</v>
      </c>
    </row>
    <row r="484" spans="2:17" x14ac:dyDescent="0.2">
      <c r="B484" s="39" t="s">
        <v>17</v>
      </c>
      <c r="D484" s="42">
        <f>_xll.qlCalendarAdvance(Calendar,$D483,B484,"f",FALSE)</f>
        <v>43238</v>
      </c>
      <c r="E484" s="139">
        <f>_xll.qlInterestRateIndexValueDate(IndexON,D484)</f>
        <v>43238</v>
      </c>
      <c r="F484" s="155">
        <f>IFERROR(_xll.qlIndexFixing(IndexON,D484,TRUE,_xll.ohTrigger(RecalcTrigger,TriggerON)),NA())</f>
        <v>-5.3028842285440803E-3</v>
      </c>
      <c r="H484" s="42">
        <f>_xll.qlCalendarAdvance(Calendar,$H483,B484,"f",FALSE)</f>
        <v>43238</v>
      </c>
      <c r="I484" s="139">
        <f>_xll.qlInterestRateIndexValueDate(Index1M,$H484)</f>
        <v>43242</v>
      </c>
      <c r="J484" s="144">
        <f>IFERROR(_xll.qlIndexFixing(Index1M,$H484,TRUE,_xll.ohTrigger(RecalcTrigger,Trigger1M)),NA())</f>
        <v>-5.3681374014938419E-3</v>
      </c>
      <c r="K484" s="44">
        <f>IFERROR(_xll.qlIndexFixing(Index3M,H484,TRUE,_xll.ohTrigger(RecalcTrigger,Trigger3M)),NA())</f>
        <v>-3.8582012068710332E-3</v>
      </c>
      <c r="L484" s="44">
        <f>IFERROR(_xll.qlIndexFixing(Index6M,$H484,TRUE,_xll.ohTrigger(RecalcTrigger,Trigger6M)),NA())</f>
        <v>-2.3042256062936486E-3</v>
      </c>
      <c r="M484" s="145">
        <f>IFERROR(_xll.qlIndexFixing(Index1Y,$H484,TRUE,_xll.ohTrigger(RecalcTrigger,Trigger1Y)),NA())</f>
        <v>-3.6166830009265157E-4</v>
      </c>
      <c r="N484" s="144">
        <f>IFERROR(_xll.qlIndexFixing(ONIndex1M,I484,TRUE,_xll.ohTrigger(RecalcTrigger,Trigger1M)),NA())</f>
        <v>-5.3671983629088871E-3</v>
      </c>
      <c r="O484" s="44">
        <f>IFERROR(_xll.qlIndexFixing(ONIndex3M,I484,TRUE,_xll.ohTrigger(RecalcTrigger,Trigger3M)),NA())</f>
        <v>-3.8669235518451472E-3</v>
      </c>
      <c r="P484" s="44">
        <f>IFERROR(_xll.qlIndexFixing(ONIndex6M,I484,TRUE,_xll.ohTrigger(RecalcTrigger,Trigger6M)),NA())</f>
        <v>-2.3855525202431949E-3</v>
      </c>
      <c r="Q484" s="145">
        <f>IFERROR(_xll.qlIndexFixing(ONIndex1Y,I484,TRUE,_xll.ohTrigger(RecalcTrigger,Trigger1Y)),NA())</f>
        <v>-5.1552345768257624E-4</v>
      </c>
    </row>
    <row r="485" spans="2:17" x14ac:dyDescent="0.2">
      <c r="B485" s="39" t="s">
        <v>17</v>
      </c>
      <c r="D485" s="42">
        <f>_xll.qlCalendarAdvance(Calendar,$D484,B485,"f",FALSE)</f>
        <v>43241</v>
      </c>
      <c r="E485" s="139">
        <f>_xll.qlInterestRateIndexValueDate(IndexON,D485)</f>
        <v>43241</v>
      </c>
      <c r="F485" s="155">
        <f>IFERROR(_xll.qlIndexFixing(IndexON,D485,TRUE,_xll.ohTrigger(RecalcTrigger,TriggerON)),NA())</f>
        <v>-5.3035522757882703E-3</v>
      </c>
      <c r="H485" s="42">
        <f>_xll.qlCalendarAdvance(Calendar,$H484,B485,"f",FALSE)</f>
        <v>43241</v>
      </c>
      <c r="I485" s="139">
        <f>_xll.qlInterestRateIndexValueDate(Index1M,$H485)</f>
        <v>43243</v>
      </c>
      <c r="J485" s="144">
        <f>IFERROR(_xll.qlIndexFixing(Index1M,$H485,TRUE,_xll.ohTrigger(RecalcTrigger,Trigger1M)),NA())</f>
        <v>-5.3683138888290091E-3</v>
      </c>
      <c r="K485" s="44">
        <f>IFERROR(_xll.qlIndexFixing(Index3M,H485,TRUE,_xll.ohTrigger(RecalcTrigger,Trigger3M)),NA())</f>
        <v>-3.8579802636820718E-3</v>
      </c>
      <c r="L485" s="44">
        <f>IFERROR(_xll.qlIndexFixing(Index6M,$H485,TRUE,_xll.ohTrigger(RecalcTrigger,Trigger6M)),NA())</f>
        <v>-2.3030711218330097E-3</v>
      </c>
      <c r="M485" s="145">
        <f>IFERROR(_xll.qlIndexFixing(Index1Y,$H485,TRUE,_xll.ohTrigger(RecalcTrigger,Trigger1Y)),NA())</f>
        <v>-3.6096184156305804E-4</v>
      </c>
      <c r="N485" s="144">
        <f>IFERROR(_xll.qlIndexFixing(ONIndex1M,I485,TRUE,_xll.ohTrigger(RecalcTrigger,Trigger1M)),NA())</f>
        <v>-5.3675345161474652E-3</v>
      </c>
      <c r="O485" s="44">
        <f>IFERROR(_xll.qlIndexFixing(ONIndex3M,I485,TRUE,_xll.ohTrigger(RecalcTrigger,Trigger3M)),NA())</f>
        <v>-3.8663157811580362E-3</v>
      </c>
      <c r="P485" s="44">
        <f>IFERROR(_xll.qlIndexFixing(ONIndex6M,I485,TRUE,_xll.ohTrigger(RecalcTrigger,Trigger6M)),NA())</f>
        <v>-2.3874941807555672E-3</v>
      </c>
      <c r="Q485" s="145">
        <f>IFERROR(_xll.qlIndexFixing(ONIndex1Y,I485,TRUE,_xll.ohTrigger(RecalcTrigger,Trigger1Y)),NA())</f>
        <v>-4.9878202821318496E-4</v>
      </c>
    </row>
    <row r="486" spans="2:17" x14ac:dyDescent="0.2">
      <c r="B486" s="39" t="s">
        <v>17</v>
      </c>
      <c r="D486" s="42">
        <f>_xll.qlCalendarAdvance(Calendar,$D485,B486,"f",FALSE)</f>
        <v>43242</v>
      </c>
      <c r="E486" s="139">
        <f>_xll.qlInterestRateIndexValueDate(IndexON,D486)</f>
        <v>43242</v>
      </c>
      <c r="F486" s="155">
        <f>IFERROR(_xll.qlIndexFixing(IndexON,D486,TRUE,_xll.ohTrigger(RecalcTrigger,TriggerON)),NA())</f>
        <v>-5.3038369981939226E-3</v>
      </c>
      <c r="H486" s="42">
        <f>_xll.qlCalendarAdvance(Calendar,$H485,B486,"f",FALSE)</f>
        <v>43242</v>
      </c>
      <c r="I486" s="139">
        <f>_xll.qlInterestRateIndexValueDate(Index1M,$H486)</f>
        <v>43244</v>
      </c>
      <c r="J486" s="144">
        <f>IFERROR(_xll.qlIndexFixing(Index1M,$H486,TRUE,_xll.ohTrigger(RecalcTrigger,Trigger1M)),NA())</f>
        <v>-5.3684355578241527E-3</v>
      </c>
      <c r="K486" s="44">
        <f>IFERROR(_xll.qlIndexFixing(Index3M,H486,TRUE,_xll.ohTrigger(RecalcTrigger,Trigger3M)),NA())</f>
        <v>-3.8577568630058525E-3</v>
      </c>
      <c r="L486" s="44">
        <f>IFERROR(_xll.qlIndexFixing(Index6M,$H486,TRUE,_xll.ohTrigger(RecalcTrigger,Trigger6M)),NA())</f>
        <v>-2.3004041604603935E-3</v>
      </c>
      <c r="M486" s="145">
        <f>IFERROR(_xll.qlIndexFixing(Index1Y,$H486,TRUE,_xll.ohTrigger(RecalcTrigger,Trigger1Y)),NA())</f>
        <v>-3.6026241699701312E-4</v>
      </c>
      <c r="N486" s="144">
        <f>IFERROR(_xll.qlIndexFixing(ONIndex1M,I486,TRUE,_xll.ohTrigger(RecalcTrigger,Trigger1M)),NA())</f>
        <v>-5.368013370650182E-3</v>
      </c>
      <c r="O486" s="44">
        <f>IFERROR(_xll.qlIndexFixing(ONIndex3M,I486,TRUE,_xll.ohTrigger(RecalcTrigger,Trigger3M)),NA())</f>
        <v>-3.8658248615464075E-3</v>
      </c>
      <c r="P486" s="44">
        <f>IFERROR(_xll.qlIndexFixing(ONIndex6M,I486,TRUE,_xll.ohTrigger(RecalcTrigger,Trigger6M)),NA())</f>
        <v>-2.3889886072581135E-3</v>
      </c>
      <c r="Q486" s="145">
        <f>IFERROR(_xll.qlIndexFixing(ONIndex1Y,I486,TRUE,_xll.ohTrigger(RecalcTrigger,Trigger1Y)),NA())</f>
        <v>-4.7921366395087261E-4</v>
      </c>
    </row>
    <row r="487" spans="2:17" x14ac:dyDescent="0.2">
      <c r="B487" s="39" t="s">
        <v>17</v>
      </c>
      <c r="D487" s="42">
        <f>_xll.qlCalendarAdvance(Calendar,$D486,B487,"f",FALSE)</f>
        <v>43243</v>
      </c>
      <c r="E487" s="139">
        <f>_xll.qlInterestRateIndexValueDate(IndexON,D487)</f>
        <v>43243</v>
      </c>
      <c r="F487" s="155">
        <f>IFERROR(_xll.qlIndexFixing(IndexON,D487,TRUE,_xll.ohTrigger(RecalcTrigger,TriggerON)),NA())</f>
        <v>-5.3041155771538229E-3</v>
      </c>
      <c r="H487" s="42">
        <f>_xll.qlCalendarAdvance(Calendar,$H486,B487,"f",FALSE)</f>
        <v>43243</v>
      </c>
      <c r="I487" s="139">
        <f>_xll.qlInterestRateIndexValueDate(Index1M,$H487)</f>
        <v>43245</v>
      </c>
      <c r="J487" s="144">
        <f>IFERROR(_xll.qlIndexFixing(Index1M,$H487,TRUE,_xll.ohTrigger(RecalcTrigger,Trigger1M)),NA())</f>
        <v>-5.368555506510257E-3</v>
      </c>
      <c r="K487" s="44">
        <f>IFERROR(_xll.qlIndexFixing(Index3M,H487,TRUE,_xll.ohTrigger(RecalcTrigger,Trigger3M)),NA())</f>
        <v>-3.8571887922424718E-3</v>
      </c>
      <c r="L487" s="44">
        <f>IFERROR(_xll.qlIndexFixing(Index6M,$H487,TRUE,_xll.ohTrigger(RecalcTrigger,Trigger6M)),NA())</f>
        <v>-2.2999591398153037E-3</v>
      </c>
      <c r="M487" s="145">
        <f>IFERROR(_xll.qlIndexFixing(Index1Y,$H487,TRUE,_xll.ohTrigger(RecalcTrigger,Trigger1Y)),NA())</f>
        <v>-3.5901836699090431E-4</v>
      </c>
      <c r="N487" s="144">
        <f>IFERROR(_xll.qlIndexFixing(ONIndex1M,I487,TRUE,_xll.ohTrigger(RecalcTrigger,Trigger1M)),NA())</f>
        <v>-5.3682041185876272E-3</v>
      </c>
      <c r="O487" s="44">
        <f>IFERROR(_xll.qlIndexFixing(ONIndex3M,I487,TRUE,_xll.ohTrigger(RecalcTrigger,Trigger3M)),NA())</f>
        <v>-3.865575769999019E-3</v>
      </c>
      <c r="P487" s="44">
        <f>IFERROR(_xll.qlIndexFixing(ONIndex6M,I487,TRUE,_xll.ohTrigger(RecalcTrigger,Trigger6M)),NA())</f>
        <v>-2.3894863682505374E-3</v>
      </c>
      <c r="Q487" s="145">
        <f>IFERROR(_xll.qlIndexFixing(ONIndex1Y,I487,TRUE,_xll.ohTrigger(RecalcTrigger,Trigger1Y)),NA())</f>
        <v>-4.6800323404649902E-4</v>
      </c>
    </row>
    <row r="488" spans="2:17" x14ac:dyDescent="0.2">
      <c r="B488" s="39" t="s">
        <v>17</v>
      </c>
      <c r="D488" s="42">
        <f>_xll.qlCalendarAdvance(Calendar,$D487,B488,"f",FALSE)</f>
        <v>43244</v>
      </c>
      <c r="E488" s="139">
        <f>_xll.qlInterestRateIndexValueDate(IndexON,D488)</f>
        <v>43244</v>
      </c>
      <c r="F488" s="155">
        <f>IFERROR(_xll.qlIndexFixing(IndexON,D488,TRUE,_xll.ohTrigger(RecalcTrigger,TriggerON)),NA())</f>
        <v>-5.3043880143066602E-3</v>
      </c>
      <c r="H488" s="42">
        <f>_xll.qlCalendarAdvance(Calendar,$H487,B488,"f",FALSE)</f>
        <v>43244</v>
      </c>
      <c r="I488" s="139">
        <f>_xll.qlInterestRateIndexValueDate(Index1M,$H488)</f>
        <v>43248</v>
      </c>
      <c r="J488" s="144">
        <f>IFERROR(_xll.qlIndexFixing(Index1M,$H488,TRUE,_xll.ohTrigger(RecalcTrigger,Trigger1M)),NA())</f>
        <v>-5.3689275937615901E-3</v>
      </c>
      <c r="K488" s="44">
        <f>IFERROR(_xll.qlIndexFixing(Index3M,H488,TRUE,_xll.ohTrigger(RecalcTrigger,Trigger3M)),NA())</f>
        <v>-3.8568344708127924E-3</v>
      </c>
      <c r="L488" s="44">
        <f>IFERROR(_xll.qlIndexFixing(Index6M,$H488,TRUE,_xll.ohTrigger(RecalcTrigger,Trigger6M)),NA())</f>
        <v>-2.2970452448245471E-3</v>
      </c>
      <c r="M488" s="145">
        <f>IFERROR(_xll.qlIndexFixing(Index1Y,$H488,TRUE,_xll.ohTrigger(RecalcTrigger,Trigger1Y)),NA())</f>
        <v>-3.5757900306628221E-4</v>
      </c>
      <c r="N488" s="144">
        <f>IFERROR(_xll.qlIndexFixing(ONIndex1M,I488,TRUE,_xll.ohTrigger(RecalcTrigger,Trigger1M)),NA())</f>
        <v>-5.3683896783551788E-3</v>
      </c>
      <c r="O488" s="44">
        <f>IFERROR(_xll.qlIndexFixing(ONIndex3M,I488,TRUE,_xll.ohTrigger(RecalcTrigger,Trigger3M)),NA())</f>
        <v>-3.8653370942798304E-3</v>
      </c>
      <c r="P488" s="44">
        <f>IFERROR(_xll.qlIndexFixing(ONIndex6M,I488,TRUE,_xll.ohTrigger(RecalcTrigger,Trigger6M)),NA())</f>
        <v>-2.3898379570086448E-3</v>
      </c>
      <c r="Q488" s="145">
        <f>IFERROR(_xll.qlIndexFixing(ONIndex1Y,I488,TRUE,_xll.ohTrigger(RecalcTrigger,Trigger1Y)),NA())</f>
        <v>-4.5593021598122618E-4</v>
      </c>
    </row>
    <row r="489" spans="2:17" x14ac:dyDescent="0.2">
      <c r="B489" s="39" t="s">
        <v>17</v>
      </c>
      <c r="D489" s="42">
        <f>_xll.qlCalendarAdvance(Calendar,$D488,B489,"f",FALSE)</f>
        <v>43245</v>
      </c>
      <c r="E489" s="139">
        <f>_xll.qlInterestRateIndexValueDate(IndexON,D489)</f>
        <v>43245</v>
      </c>
      <c r="F489" s="155">
        <f>IFERROR(_xll.qlIndexFixing(IndexON,D489,TRUE,_xll.ohTrigger(RecalcTrigger,TriggerON)),NA())</f>
        <v>-5.3048342541783811E-3</v>
      </c>
      <c r="H489" s="42">
        <f>_xll.qlCalendarAdvance(Calendar,$H488,B489,"f",FALSE)</f>
        <v>43245</v>
      </c>
      <c r="I489" s="139">
        <f>_xll.qlInterestRateIndexValueDate(Index1M,$H489)</f>
        <v>43249</v>
      </c>
      <c r="J489" s="144">
        <f>IFERROR(_xll.qlIndexFixing(Index1M,$H489,TRUE,_xll.ohTrigger(RecalcTrigger,Trigger1M)),NA())</f>
        <v>-5.3690414276058767E-3</v>
      </c>
      <c r="K489" s="44">
        <f>IFERROR(_xll.qlIndexFixing(Index3M,H489,TRUE,_xll.ohTrigger(RecalcTrigger,Trigger3M)),NA())</f>
        <v>-3.856595610866622E-3</v>
      </c>
      <c r="L489" s="44">
        <f>IFERROR(_xll.qlIndexFixing(Index6M,$H489,TRUE,_xll.ohTrigger(RecalcTrigger,Trigger6M)),NA())</f>
        <v>-2.2957945141107669E-3</v>
      </c>
      <c r="M489" s="145">
        <f>IFERROR(_xll.qlIndexFixing(Index1Y,$H489,TRUE,_xll.ohTrigger(RecalcTrigger,Trigger1Y)),NA())</f>
        <v>-3.5694781701381672E-4</v>
      </c>
      <c r="N489" s="144">
        <f>IFERROR(_xll.qlIndexFixing(ONIndex1M,I489,TRUE,_xll.ohTrigger(RecalcTrigger,Trigger1M)),NA())</f>
        <v>-5.3685700563876892E-3</v>
      </c>
      <c r="O489" s="44">
        <f>IFERROR(_xll.qlIndexFixing(ONIndex3M,I489,TRUE,_xll.ohTrigger(RecalcTrigger,Trigger3M)),NA())</f>
        <v>-3.8651089258756599E-3</v>
      </c>
      <c r="P489" s="44">
        <f>IFERROR(_xll.qlIndexFixing(ONIndex6M,I489,TRUE,_xll.ohTrigger(RecalcTrigger,Trigger6M)),NA())</f>
        <v>-2.3900425401190972E-3</v>
      </c>
      <c r="Q489" s="145">
        <f>IFERROR(_xll.qlIndexFixing(ONIndex1Y,I489,TRUE,_xll.ohTrigger(RecalcTrigger,Trigger1Y)),NA())</f>
        <v>-4.429899124724912E-4</v>
      </c>
    </row>
    <row r="490" spans="2:17" x14ac:dyDescent="0.2">
      <c r="B490" s="39" t="s">
        <v>17</v>
      </c>
      <c r="D490" s="42">
        <f>_xll.qlCalendarAdvance(Calendar,$D489,B490,"f",FALSE)</f>
        <v>43248</v>
      </c>
      <c r="E490" s="139">
        <f>_xll.qlInterestRateIndexValueDate(IndexON,D490)</f>
        <v>43248</v>
      </c>
      <c r="F490" s="155">
        <f>IFERROR(_xll.qlIndexFixing(IndexON,D490,TRUE,_xll.ohTrigger(RecalcTrigger,TriggerON)),NA())</f>
        <v>-5.3054163850152491E-3</v>
      </c>
      <c r="H490" s="42">
        <f>_xll.qlCalendarAdvance(Calendar,$H489,B490,"f",FALSE)</f>
        <v>43248</v>
      </c>
      <c r="I490" s="139">
        <f>_xll.qlInterestRateIndexValueDate(Index1M,$H490)</f>
        <v>43250</v>
      </c>
      <c r="J490" s="144">
        <f>IFERROR(_xll.qlIndexFixing(Index1M,$H490,TRUE,_xll.ohTrigger(RecalcTrigger,Trigger1M)),NA())</f>
        <v>-5.3691494009346918E-3</v>
      </c>
      <c r="K490" s="44">
        <f>IFERROR(_xll.qlIndexFixing(Index3M,H490,TRUE,_xll.ohTrigger(RecalcTrigger,Trigger3M)),NA())</f>
        <v>-3.8563530160037286E-3</v>
      </c>
      <c r="L490" s="44">
        <f>IFERROR(_xll.qlIndexFixing(Index6M,$H490,TRUE,_xll.ohTrigger(RecalcTrigger,Trigger6M)),NA())</f>
        <v>-2.2945303311971976E-3</v>
      </c>
      <c r="M490" s="145">
        <f>IFERROR(_xll.qlIndexFixing(Index1Y,$H490,TRUE,_xll.ohTrigger(RecalcTrigger,Trigger1Y)),NA())</f>
        <v>-3.5633698053937394E-4</v>
      </c>
      <c r="N490" s="144">
        <f>IFERROR(_xll.qlIndexFixing(ONIndex1M,I490,TRUE,_xll.ohTrigger(RecalcTrigger,Trigger1M)),NA())</f>
        <v>-5.3688335035451118E-3</v>
      </c>
      <c r="O490" s="44">
        <f>IFERROR(_xll.qlIndexFixing(ONIndex3M,I490,TRUE,_xll.ohTrigger(RecalcTrigger,Trigger3M)),NA())</f>
        <v>-3.8646465827785192E-3</v>
      </c>
      <c r="P490" s="44">
        <f>IFERROR(_xll.qlIndexFixing(ONIndex6M,I490,TRUE,_xll.ohTrigger(RecalcTrigger,Trigger6M)),NA())</f>
        <v>-2.3899416512218608E-3</v>
      </c>
      <c r="Q490" s="145">
        <f>IFERROR(_xll.qlIndexFixing(ONIndex1Y,I490,TRUE,_xll.ohTrigger(RecalcTrigger,Trigger1Y)),NA())</f>
        <v>-4.141943888136268E-4</v>
      </c>
    </row>
    <row r="491" spans="2:17" x14ac:dyDescent="0.2">
      <c r="B491" s="39" t="s">
        <v>17</v>
      </c>
      <c r="D491" s="42">
        <f>_xll.qlCalendarAdvance(Calendar,$D490,B491,"f",FALSE)</f>
        <v>43249</v>
      </c>
      <c r="E491" s="139">
        <f>_xll.qlInterestRateIndexValueDate(IndexON,D491)</f>
        <v>43249</v>
      </c>
      <c r="F491" s="155">
        <f>IFERROR(_xll.qlIndexFixing(IndexON,D491,TRUE,_xll.ohTrigger(RecalcTrigger,TriggerON)),NA())</f>
        <v>-5.3056581423893689E-3</v>
      </c>
      <c r="H491" s="42">
        <f>_xll.qlCalendarAdvance(Calendar,$H490,B491,"f",FALSE)</f>
        <v>43249</v>
      </c>
      <c r="I491" s="139">
        <f>_xll.qlInterestRateIndexValueDate(Index1M,$H491)</f>
        <v>43251</v>
      </c>
      <c r="J491" s="144">
        <f>IFERROR(_xll.qlIndexFixing(Index1M,$H491,TRUE,_xll.ohTrigger(RecalcTrigger,Trigger1M)),NA())</f>
        <v>-5.369255665643953E-3</v>
      </c>
      <c r="K491" s="44">
        <f>IFERROR(_xll.qlIndexFixing(Index3M,H491,TRUE,_xll.ohTrigger(RecalcTrigger,Trigger3M)),NA())</f>
        <v>-3.8561064689692014E-3</v>
      </c>
      <c r="L491" s="44">
        <f>IFERROR(_xll.qlIndexFixing(Index6M,$H491,TRUE,_xll.ohTrigger(RecalcTrigger,Trigger6M)),NA())</f>
        <v>-2.2940247532414132E-3</v>
      </c>
      <c r="M491" s="145">
        <f>IFERROR(_xll.qlIndexFixing(Index1Y,$H491,TRUE,_xll.ohTrigger(RecalcTrigger,Trigger1Y)),NA())</f>
        <v>-3.5574875697975944E-4</v>
      </c>
      <c r="N491" s="144">
        <f>IFERROR(_xll.qlIndexFixing(ONIndex1M,I491,TRUE,_xll.ohTrigger(RecalcTrigger,Trigger1M)),NA())</f>
        <v>-5.3692398841009847E-3</v>
      </c>
      <c r="O491" s="44">
        <f>IFERROR(_xll.qlIndexFixing(ONIndex3M,I491,TRUE,_xll.ohTrigger(RecalcTrigger,Trigger3M)),NA())</f>
        <v>-3.8643031565044339E-3</v>
      </c>
      <c r="P491" s="44">
        <f>IFERROR(_xll.qlIndexFixing(ONIndex6M,I491,TRUE,_xll.ohTrigger(RecalcTrigger,Trigger6M)),NA())</f>
        <v>-2.3893741371860955E-3</v>
      </c>
      <c r="Q491" s="145">
        <f>IFERROR(_xll.qlIndexFixing(ONIndex1Y,I491,TRUE,_xll.ohTrigger(RecalcTrigger,Trigger1Y)),NA())</f>
        <v>-3.8246188927892888E-4</v>
      </c>
    </row>
    <row r="492" spans="2:17" x14ac:dyDescent="0.2">
      <c r="B492" s="39" t="s">
        <v>17</v>
      </c>
      <c r="D492" s="42">
        <f>_xll.qlCalendarAdvance(Calendar,$D491,B492,"f",FALSE)</f>
        <v>43250</v>
      </c>
      <c r="E492" s="139">
        <f>_xll.qlInterestRateIndexValueDate(IndexON,D492)</f>
        <v>43250</v>
      </c>
      <c r="F492" s="155">
        <f>IFERROR(_xll.qlIndexFixing(IndexON,D492,TRUE,_xll.ohTrigger(RecalcTrigger,TriggerON)),NA())</f>
        <v>-5.3058937695471542E-3</v>
      </c>
      <c r="H492" s="42">
        <f>_xll.qlCalendarAdvance(Calendar,$H491,B492,"f",FALSE)</f>
        <v>43250</v>
      </c>
      <c r="I492" s="139">
        <f>_xll.qlInterestRateIndexValueDate(Index1M,$H492)</f>
        <v>43252</v>
      </c>
      <c r="J492" s="144">
        <f>IFERROR(_xll.qlIndexFixing(Index1M,$H492,TRUE,_xll.ohTrigger(RecalcTrigger,Trigger1M)),NA())</f>
        <v>-5.3693524362131316E-3</v>
      </c>
      <c r="K492" s="44">
        <f>IFERROR(_xll.qlIndexFixing(Index3M,H492,TRUE,_xll.ohTrigger(RecalcTrigger,Trigger3M)),NA())</f>
        <v>-3.8554604655942908E-3</v>
      </c>
      <c r="L492" s="44">
        <f>IFERROR(_xll.qlIndexFixing(Index6M,$H492,TRUE,_xll.ohTrigger(RecalcTrigger,Trigger6M)),NA())</f>
        <v>-2.2911869674955231E-3</v>
      </c>
      <c r="M492" s="145">
        <f>IFERROR(_xll.qlIndexFixing(Index1Y,$H492,TRUE,_xll.ohTrigger(RecalcTrigger,Trigger1Y)),NA())</f>
        <v>-3.5451064509368175E-4</v>
      </c>
      <c r="N492" s="144">
        <f>IFERROR(_xll.qlIndexFixing(ONIndex1M,I492,TRUE,_xll.ohTrigger(RecalcTrigger,Trigger1M)),NA())</f>
        <v>-5.3693944532584581E-3</v>
      </c>
      <c r="O492" s="44">
        <f>IFERROR(_xll.qlIndexFixing(ONIndex3M,I492,TRUE,_xll.ohTrigger(RecalcTrigger,Trigger3M)),NA())</f>
        <v>-3.8641288983365385E-3</v>
      </c>
      <c r="P492" s="44">
        <f>IFERROR(_xll.qlIndexFixing(ONIndex6M,I492,TRUE,_xll.ohTrigger(RecalcTrigger,Trigger6M)),NA())</f>
        <v>-2.3888546197570193E-3</v>
      </c>
      <c r="Q492" s="145">
        <f>IFERROR(_xll.qlIndexFixing(ONIndex1Y,I492,TRUE,_xll.ohTrigger(RecalcTrigger,Trigger1Y)),NA())</f>
        <v>-3.6536492019845213E-4</v>
      </c>
    </row>
    <row r="493" spans="2:17" x14ac:dyDescent="0.2">
      <c r="B493" s="39" t="s">
        <v>17</v>
      </c>
      <c r="D493" s="42">
        <f>_xll.qlCalendarAdvance(Calendar,$D492,B493,"f",FALSE)</f>
        <v>43251</v>
      </c>
      <c r="E493" s="139">
        <f>_xll.qlInterestRateIndexValueDate(IndexON,D493)</f>
        <v>43251</v>
      </c>
      <c r="F493" s="155">
        <f>IFERROR(_xll.qlIndexFixing(IndexON,D493,TRUE,_xll.ohTrigger(RecalcTrigger,TriggerON)),NA())</f>
        <v>-5.3061232682871662E-3</v>
      </c>
      <c r="H493" s="42">
        <f>_xll.qlCalendarAdvance(Calendar,$H492,B493,"f",FALSE)</f>
        <v>43251</v>
      </c>
      <c r="I493" s="139">
        <f>_xll.qlInterestRateIndexValueDate(Index1M,$H493)</f>
        <v>43255</v>
      </c>
      <c r="J493" s="144">
        <f>IFERROR(_xll.qlIndexFixing(Index1M,$H493,TRUE,_xll.ohTrigger(RecalcTrigger,Trigger1M)),NA())</f>
        <v>-5.3696296561942525E-3</v>
      </c>
      <c r="K493" s="44">
        <f>IFERROR(_xll.qlIndexFixing(Index3M,H493,TRUE,_xll.ohTrigger(RecalcTrigger,Trigger3M)),NA())</f>
        <v>-3.8550763705422091E-3</v>
      </c>
      <c r="L493" s="44">
        <f>IFERROR(_xll.qlIndexFixing(Index6M,$H493,TRUE,_xll.ohTrigger(RecalcTrigger,Trigger6M)),NA())</f>
        <v>-2.2888206746016992E-3</v>
      </c>
      <c r="M493" s="145">
        <f>IFERROR(_xll.qlIndexFixing(Index1Y,$H493,TRUE,_xll.ohTrigger(RecalcTrigger,Trigger1Y)),NA())</f>
        <v>-3.5366769923916093E-4</v>
      </c>
      <c r="N493" s="144">
        <f>IFERROR(_xll.qlIndexFixing(ONIndex1M,I493,TRUE,_xll.ohTrigger(RecalcTrigger,Trigger1M)),NA())</f>
        <v>-5.3695438803691431E-3</v>
      </c>
      <c r="O493" s="44">
        <f>IFERROR(_xll.qlIndexFixing(ONIndex3M,I493,TRUE,_xll.ohTrigger(RecalcTrigger,Trigger3M)),NA())</f>
        <v>-3.8639656970040903E-3</v>
      </c>
      <c r="P493" s="44">
        <f>IFERROR(_xll.qlIndexFixing(ONIndex6M,I493,TRUE,_xll.ohTrigger(RecalcTrigger,Trigger6M)),NA())</f>
        <v>-2.3883005409341962E-3</v>
      </c>
      <c r="Q493" s="145">
        <f>IFERROR(_xll.qlIndexFixing(ONIndex1Y,I493,TRUE,_xll.ohTrigger(RecalcTrigger,Trigger1Y)),NA())</f>
        <v>-3.4862647165123661E-4</v>
      </c>
    </row>
    <row r="494" spans="2:17" x14ac:dyDescent="0.2">
      <c r="B494" s="39" t="s">
        <v>17</v>
      </c>
      <c r="D494" s="42">
        <f>_xll.qlCalendarAdvance(Calendar,$D493,B494,"f",FALSE)</f>
        <v>43252</v>
      </c>
      <c r="E494" s="139">
        <f>_xll.qlInterestRateIndexValueDate(IndexON,D494)</f>
        <v>43252</v>
      </c>
      <c r="F494" s="155">
        <f>IFERROR(_xll.qlIndexFixing(IndexON,D494,TRUE,_xll.ohTrigger(RecalcTrigger,TriggerON)),NA())</f>
        <v>-5.3064836263505555E-3</v>
      </c>
      <c r="H494" s="42">
        <f>_xll.qlCalendarAdvance(Calendar,$H493,B494,"f",FALSE)</f>
        <v>43252</v>
      </c>
      <c r="I494" s="139">
        <f>_xll.qlInterestRateIndexValueDate(Index1M,$H494)</f>
        <v>43256</v>
      </c>
      <c r="J494" s="144">
        <f>IFERROR(_xll.qlIndexFixing(Index1M,$H494,TRUE,_xll.ohTrigger(RecalcTrigger,Trigger1M)),NA())</f>
        <v>-5.3697105301537817E-3</v>
      </c>
      <c r="K494" s="44">
        <f>IFERROR(_xll.qlIndexFixing(Index3M,H494,TRUE,_xll.ohTrigger(RecalcTrigger,Trigger3M)),NA())</f>
        <v>-3.8548067603467358E-3</v>
      </c>
      <c r="L494" s="44">
        <f>IFERROR(_xll.qlIndexFixing(Index6M,$H494,TRUE,_xll.ohTrigger(RecalcTrigger,Trigger6M)),NA())</f>
        <v>-2.2874955121570048E-3</v>
      </c>
      <c r="M494" s="145">
        <f>IFERROR(_xll.qlIndexFixing(Index1Y,$H494,TRUE,_xll.ohTrigger(RecalcTrigger,Trigger1Y)),NA())</f>
        <v>-3.5322693091408962E-4</v>
      </c>
      <c r="N494" s="144">
        <f>IFERROR(_xll.qlIndexFixing(ONIndex1M,I494,TRUE,_xll.ohTrigger(RecalcTrigger,Trigger1M)),NA())</f>
        <v>-5.3696881723475087E-3</v>
      </c>
      <c r="O494" s="44">
        <f>IFERROR(_xll.qlIndexFixing(ONIndex3M,I494,TRUE,_xll.ohTrigger(RecalcTrigger,Trigger3M)),NA())</f>
        <v>-3.8638136441937476E-3</v>
      </c>
      <c r="P494" s="44">
        <f>IFERROR(_xll.qlIndexFixing(ONIndex6M,I494,TRUE,_xll.ohTrigger(RecalcTrigger,Trigger6M)),NA())</f>
        <v>-2.3877352385692774E-3</v>
      </c>
      <c r="Q494" s="145">
        <f>IFERROR(_xll.qlIndexFixing(ONIndex1Y,I494,TRUE,_xll.ohTrigger(RecalcTrigger,Trigger1Y)),NA())</f>
        <v>-3.3249992655193239E-4</v>
      </c>
    </row>
    <row r="495" spans="2:17" x14ac:dyDescent="0.2">
      <c r="B495" s="39" t="s">
        <v>17</v>
      </c>
      <c r="D495" s="42">
        <f>_xll.qlCalendarAdvance(Calendar,$D494,B495,"f",FALSE)</f>
        <v>43255</v>
      </c>
      <c r="E495" s="139">
        <f>_xll.qlInterestRateIndexValueDate(IndexON,D495)</f>
        <v>43255</v>
      </c>
      <c r="F495" s="155">
        <f>IFERROR(_xll.qlIndexFixing(IndexON,D495,TRUE,_xll.ohTrigger(RecalcTrigger,TriggerON)),NA())</f>
        <v>-5.3069800167993009E-3</v>
      </c>
      <c r="H495" s="42">
        <f>_xll.qlCalendarAdvance(Calendar,$H494,B495,"f",FALSE)</f>
        <v>43255</v>
      </c>
      <c r="I495" s="139">
        <f>_xll.qlInterestRateIndexValueDate(Index1M,$H495)</f>
        <v>43257</v>
      </c>
      <c r="J495" s="144">
        <f>IFERROR(_xll.qlIndexFixing(Index1M,$H495,TRUE,_xll.ohTrigger(RecalcTrigger,Trigger1M)),NA())</f>
        <v>-5.3697863494459597E-3</v>
      </c>
      <c r="K495" s="44">
        <f>IFERROR(_xll.qlIndexFixing(Index3M,H495,TRUE,_xll.ohTrigger(RecalcTrigger,Trigger3M)),NA())</f>
        <v>-3.8545318683632116E-3</v>
      </c>
      <c r="L495" s="44">
        <f>IFERROR(_xll.qlIndexFixing(Index6M,$H495,TRUE,_xll.ohTrigger(RecalcTrigger,Trigger6M)),NA())</f>
        <v>-2.2861621238986188E-3</v>
      </c>
      <c r="M495" s="145">
        <f>IFERROR(_xll.qlIndexFixing(Index1Y,$H495,TRUE,_xll.ohTrigger(RecalcTrigger,Trigger1Y)),NA())</f>
        <v>-3.5282193457274961E-4</v>
      </c>
      <c r="N495" s="144">
        <f>IFERROR(_xll.qlIndexFixing(ONIndex1M,I495,TRUE,_xll.ohTrigger(RecalcTrigger,Trigger1M)),NA())</f>
        <v>-5.3698795708179148E-3</v>
      </c>
      <c r="O495" s="44">
        <f>IFERROR(_xll.qlIndexFixing(ONIndex3M,I495,TRUE,_xll.ohTrigger(RecalcTrigger,Trigger3M)),NA())</f>
        <v>-3.8635056943681079E-3</v>
      </c>
      <c r="P495" s="44">
        <f>IFERROR(_xll.qlIndexFixing(ONIndex6M,I495,TRUE,_xll.ohTrigger(RecalcTrigger,Trigger6M)),NA())</f>
        <v>-2.3865512436005432E-3</v>
      </c>
      <c r="Q495" s="145">
        <f>IFERROR(_xll.qlIndexFixing(ONIndex1Y,I495,TRUE,_xll.ohTrigger(RecalcTrigger,Trigger1Y)),NA())</f>
        <v>-3.0230560837285481E-4</v>
      </c>
    </row>
    <row r="496" spans="2:17" x14ac:dyDescent="0.2">
      <c r="B496" s="39" t="s">
        <v>17</v>
      </c>
      <c r="D496" s="42">
        <f>_xll.qlCalendarAdvance(Calendar,$D495,B496,"f",FALSE)</f>
        <v>43256</v>
      </c>
      <c r="E496" s="139">
        <f>_xll.qlInterestRateIndexValueDate(IndexON,D496)</f>
        <v>43256</v>
      </c>
      <c r="F496" s="155">
        <f>IFERROR(_xll.qlIndexFixing(IndexON,D496,TRUE,_xll.ohTrigger(RecalcTrigger,TriggerON)),NA())</f>
        <v>-5.3071789015879389E-3</v>
      </c>
      <c r="H496" s="42">
        <f>_xll.qlCalendarAdvance(Calendar,$H495,B496,"f",FALSE)</f>
        <v>43256</v>
      </c>
      <c r="I496" s="139">
        <f>_xll.qlInterestRateIndexValueDate(Index1M,$H496)</f>
        <v>43258</v>
      </c>
      <c r="J496" s="144">
        <f>IFERROR(_xll.qlIndexFixing(Index1M,$H496,TRUE,_xll.ohTrigger(RecalcTrigger,Trigger1M)),NA())</f>
        <v>-5.3698161820341095E-3</v>
      </c>
      <c r="K496" s="44">
        <f>IFERROR(_xll.qlIndexFixing(Index3M,H496,TRUE,_xll.ohTrigger(RecalcTrigger,Trigger3M)),NA())</f>
        <v>-3.8542514686367305E-3</v>
      </c>
      <c r="L496" s="44">
        <f>IFERROR(_xll.qlIndexFixing(Index6M,$H496,TRUE,_xll.ohTrigger(RecalcTrigger,Trigger6M)),NA())</f>
        <v>-2.2848206563174482E-3</v>
      </c>
      <c r="M496" s="145">
        <f>IFERROR(_xll.qlIndexFixing(Index1Y,$H496,TRUE,_xll.ohTrigger(RecalcTrigger,Trigger1Y)),NA())</f>
        <v>-3.5245162729475747E-4</v>
      </c>
      <c r="N496" s="144">
        <f>IFERROR(_xll.qlIndexFixing(ONIndex1M,I496,TRUE,_xll.ohTrigger(RecalcTrigger,Trigger1M)),NA())</f>
        <v>-5.3702141199130082E-3</v>
      </c>
      <c r="O496" s="44">
        <f>IFERROR(_xll.qlIndexFixing(ONIndex3M,I496,TRUE,_xll.ohTrigger(RecalcTrigger,Trigger3M)),NA())</f>
        <v>-3.8633187494685473E-3</v>
      </c>
      <c r="P496" s="44">
        <f>IFERROR(_xll.qlIndexFixing(ONIndex6M,I496,TRUE,_xll.ohTrigger(RecalcTrigger,Trigger6M)),NA())</f>
        <v>-2.3853611651514228E-3</v>
      </c>
      <c r="Q496" s="145">
        <f>IFERROR(_xll.qlIndexFixing(ONIndex1Y,I496,TRUE,_xll.ohTrigger(RecalcTrigger,Trigger1Y)),NA())</f>
        <v>-2.7419017076812935E-4</v>
      </c>
    </row>
    <row r="497" spans="2:17" x14ac:dyDescent="0.2">
      <c r="B497" s="39" t="s">
        <v>17</v>
      </c>
      <c r="D497" s="42">
        <f>_xll.qlCalendarAdvance(Calendar,$D496,B497,"f",FALSE)</f>
        <v>43257</v>
      </c>
      <c r="E497" s="139">
        <f>_xll.qlInterestRateIndexValueDate(IndexON,D497)</f>
        <v>43257</v>
      </c>
      <c r="F497" s="155">
        <f>IFERROR(_xll.qlIndexFixing(IndexON,D497,TRUE,_xll.ohTrigger(RecalcTrigger,TriggerON)),NA())</f>
        <v>-5.3073716695895001E-3</v>
      </c>
      <c r="H497" s="42">
        <f>_xll.qlCalendarAdvance(Calendar,$H496,B497,"f",FALSE)</f>
        <v>43257</v>
      </c>
      <c r="I497" s="139">
        <f>_xll.qlInterestRateIndexValueDate(Index1M,$H497)</f>
        <v>43259</v>
      </c>
      <c r="J497" s="144">
        <f>IFERROR(_xll.qlIndexFixing(Index1M,$H497,TRUE,_xll.ohTrigger(RecalcTrigger,Trigger1M)),NA())</f>
        <v>-5.369900407743218E-3</v>
      </c>
      <c r="K497" s="44">
        <f>IFERROR(_xll.qlIndexFixing(Index3M,H497,TRUE,_xll.ohTrigger(RecalcTrigger,Trigger3M)),NA())</f>
        <v>-3.8535112797466698E-3</v>
      </c>
      <c r="L497" s="44">
        <f>IFERROR(_xll.qlIndexFixing(Index6M,$H497,TRUE,_xll.ohTrigger(RecalcTrigger,Trigger6M)),NA())</f>
        <v>-2.2818651757805569E-3</v>
      </c>
      <c r="M497" s="145">
        <f>IFERROR(_xll.qlIndexFixing(Index1Y,$H497,TRUE,_xll.ohTrigger(RecalcTrigger,Trigger1Y)),NA())</f>
        <v>-3.5130159758966053E-4</v>
      </c>
      <c r="N497" s="144">
        <f>IFERROR(_xll.qlIndexFixing(ONIndex1M,I497,TRUE,_xll.ohTrigger(RecalcTrigger,Trigger1M)),NA())</f>
        <v>-5.3703328349108403E-3</v>
      </c>
      <c r="O497" s="44">
        <f>IFERROR(_xll.qlIndexFixing(ONIndex3M,I497,TRUE,_xll.ohTrigger(RecalcTrigger,Trigger3M)),NA())</f>
        <v>-3.8632238131297569E-3</v>
      </c>
      <c r="P497" s="44">
        <f>IFERROR(_xll.qlIndexFixing(ONIndex6M,I497,TRUE,_xll.ohTrigger(RecalcTrigger,Trigger6M)),NA())</f>
        <v>-2.3847392734133166E-3</v>
      </c>
      <c r="Q497" s="145">
        <f>IFERROR(_xll.qlIndexFixing(ONIndex1Y,I497,TRUE,_xll.ohTrigger(RecalcTrigger,Trigger1Y)),NA())</f>
        <v>-2.6118118539919521E-4</v>
      </c>
    </row>
    <row r="498" spans="2:17" x14ac:dyDescent="0.2">
      <c r="B498" s="39" t="s">
        <v>17</v>
      </c>
      <c r="D498" s="42">
        <f>_xll.qlCalendarAdvance(Calendar,$D497,B498,"f",FALSE)</f>
        <v>43258</v>
      </c>
      <c r="E498" s="139">
        <f>_xll.qlInterestRateIndexValueDate(IndexON,D498)</f>
        <v>43258</v>
      </c>
      <c r="F498" s="155">
        <f>IFERROR(_xll.qlIndexFixing(IndexON,D498,TRUE,_xll.ohTrigger(RecalcTrigger,TriggerON)),NA())</f>
        <v>-5.3075583220829614E-3</v>
      </c>
      <c r="H498" s="42">
        <f>_xll.qlCalendarAdvance(Calendar,$H497,B498,"f",FALSE)</f>
        <v>43258</v>
      </c>
      <c r="I498" s="139">
        <f>_xll.qlInterestRateIndexValueDate(Index1M,$H498)</f>
        <v>43262</v>
      </c>
      <c r="J498" s="144">
        <f>IFERROR(_xll.qlIndexFixing(Index1M,$H498,TRUE,_xll.ohTrigger(RecalcTrigger,Trigger1M)),NA())</f>
        <v>-5.3700876765159222E-3</v>
      </c>
      <c r="K498" s="44">
        <f>IFERROR(_xll.qlIndexFixing(Index3M,H498,TRUE,_xll.ohTrigger(RecalcTrigger,Trigger3M)),NA())</f>
        <v>-3.8530702297743537E-3</v>
      </c>
      <c r="L498" s="44">
        <f>IFERROR(_xll.qlIndexFixing(Index6M,$H498,TRUE,_xll.ohTrigger(RecalcTrigger,Trigger6M)),NA())</f>
        <v>-2.2793743767642017E-3</v>
      </c>
      <c r="M498" s="145">
        <f>IFERROR(_xll.qlIndexFixing(Index1Y,$H498,TRUE,_xll.ohTrigger(RecalcTrigger,Trigger1Y)),NA())</f>
        <v>-3.5128158241010658E-4</v>
      </c>
      <c r="N498" s="144">
        <f>IFERROR(_xll.qlIndexFixing(ONIndex1M,I498,TRUE,_xll.ohTrigger(RecalcTrigger,Trigger1M)),NA())</f>
        <v>-5.3704464545045738E-3</v>
      </c>
      <c r="O498" s="44">
        <f>IFERROR(_xll.qlIndexFixing(ONIndex3M,I498,TRUE,_xll.ohTrigger(RecalcTrigger,Trigger3M)),NA())</f>
        <v>-3.863140574433821E-3</v>
      </c>
      <c r="P498" s="44">
        <f>IFERROR(_xll.qlIndexFixing(ONIndex6M,I498,TRUE,_xll.ohTrigger(RecalcTrigger,Trigger6M)),NA())</f>
        <v>-2.3841059695239863E-3</v>
      </c>
      <c r="Q498" s="145">
        <f>IFERROR(_xll.qlIndexFixing(ONIndex1Y,I498,TRUE,_xll.ohTrigger(RecalcTrigger,Trigger1Y)),NA())</f>
        <v>-2.4880732046650422E-4</v>
      </c>
    </row>
    <row r="499" spans="2:17" x14ac:dyDescent="0.2">
      <c r="B499" s="39" t="s">
        <v>17</v>
      </c>
      <c r="D499" s="42">
        <f>_xll.qlCalendarAdvance(Calendar,$D498,B499,"f",FALSE)</f>
        <v>43259</v>
      </c>
      <c r="E499" s="139">
        <f>_xll.qlInterestRateIndexValueDate(IndexON,D499)</f>
        <v>43259</v>
      </c>
      <c r="F499" s="155">
        <f>IFERROR(_xll.qlIndexFixing(IndexON,D499,TRUE,_xll.ohTrigger(RecalcTrigger,TriggerON)),NA())</f>
        <v>-5.3078329922495726E-3</v>
      </c>
      <c r="H499" s="42">
        <f>_xll.qlCalendarAdvance(Calendar,$H498,B499,"f",FALSE)</f>
        <v>43259</v>
      </c>
      <c r="I499" s="139">
        <f>_xll.qlInterestRateIndexValueDate(Index1M,$H499)</f>
        <v>43263</v>
      </c>
      <c r="J499" s="144">
        <f>IFERROR(_xll.qlIndexFixing(Index1M,$H499,TRUE,_xll.ohTrigger(RecalcTrigger,Trigger1M)),NA())</f>
        <v>-5.3701319598595809E-3</v>
      </c>
      <c r="K499" s="44">
        <f>IFERROR(_xll.qlIndexFixing(Index3M,H499,TRUE,_xll.ohTrigger(RecalcTrigger,Trigger3M)),NA())</f>
        <v>-3.8527588585651031E-3</v>
      </c>
      <c r="L499" s="44">
        <f>IFERROR(_xll.qlIndexFixing(Index6M,$H499,TRUE,_xll.ohTrigger(RecalcTrigger,Trigger6M)),NA())</f>
        <v>-2.2779928018784499E-3</v>
      </c>
      <c r="M499" s="145">
        <f>IFERROR(_xll.qlIndexFixing(Index1Y,$H499,TRUE,_xll.ohTrigger(RecalcTrigger,Trigger1Y)),NA())</f>
        <v>-3.5105784542325131E-4</v>
      </c>
      <c r="N499" s="144">
        <f>IFERROR(_xll.qlIndexFixing(ONIndex1M,I499,TRUE,_xll.ohTrigger(RecalcTrigger,Trigger1M)),NA())</f>
        <v>-5.3705549851690293E-3</v>
      </c>
      <c r="O499" s="44">
        <f>IFERROR(_xll.qlIndexFixing(ONIndex3M,I499,TRUE,_xll.ohTrigger(RecalcTrigger,Trigger3M)),NA())</f>
        <v>-3.8630691258667582E-3</v>
      </c>
      <c r="P499" s="44">
        <f>IFERROR(_xll.qlIndexFixing(ONIndex6M,I499,TRUE,_xll.ohTrigger(RecalcTrigger,Trigger6M)),NA())</f>
        <v>-2.3834612217488171E-3</v>
      </c>
      <c r="Q499" s="145">
        <f>IFERROR(_xll.qlIndexFixing(ONIndex1Y,I499,TRUE,_xll.ohTrigger(RecalcTrigger,Trigger1Y)),NA())</f>
        <v>-2.3707244547477302E-4</v>
      </c>
    </row>
    <row r="500" spans="2:17" x14ac:dyDescent="0.2">
      <c r="B500" s="39" t="s">
        <v>17</v>
      </c>
      <c r="D500" s="42">
        <f>_xll.qlCalendarAdvance(Calendar,$D499,B500,"f",FALSE)</f>
        <v>43262</v>
      </c>
      <c r="E500" s="139">
        <f>_xll.qlInterestRateIndexValueDate(IndexON,D500)</f>
        <v>43262</v>
      </c>
      <c r="F500" s="155">
        <f>IFERROR(_xll.qlIndexFixing(IndexON,D500,TRUE,_xll.ohTrigger(RecalcTrigger,TriggerON)),NA())</f>
        <v>-5.3082438182228131E-3</v>
      </c>
      <c r="H500" s="42">
        <f>_xll.qlCalendarAdvance(Calendar,$H499,B500,"f",FALSE)</f>
        <v>43262</v>
      </c>
      <c r="I500" s="139">
        <f>_xll.qlInterestRateIndexValueDate(Index1M,$H500)</f>
        <v>43264</v>
      </c>
      <c r="J500" s="144">
        <f>IFERROR(_xll.qlIndexFixing(Index1M,$H500,TRUE,_xll.ohTrigger(RecalcTrigger,Trigger1M)),NA())</f>
        <v>-5.3701707714148839E-3</v>
      </c>
      <c r="K500" s="44">
        <f>IFERROR(_xll.qlIndexFixing(Index3M,H500,TRUE,_xll.ohTrigger(RecalcTrigger,Trigger3M)),NA())</f>
        <v>-3.8524405978030106E-3</v>
      </c>
      <c r="L500" s="44">
        <f>IFERROR(_xll.qlIndexFixing(Index6M,$H500,TRUE,_xll.ohTrigger(RecalcTrigger,Trigger6M)),NA())</f>
        <v>-2.2766032644431717E-3</v>
      </c>
      <c r="M500" s="145">
        <f>IFERROR(_xll.qlIndexFixing(Index1Y,$H500,TRUE,_xll.ohTrigger(RecalcTrigger,Trigger1Y)),NA())</f>
        <v>-3.5085797131628738E-4</v>
      </c>
      <c r="N500" s="144">
        <f>IFERROR(_xll.qlIndexFixing(ONIndex1M,I500,TRUE,_xll.ohTrigger(RecalcTrigger,Trigger1M)),NA())</f>
        <v>-5.3706749923332353E-3</v>
      </c>
      <c r="O500" s="44">
        <f>IFERROR(_xll.qlIndexFixing(ONIndex3M,I500,TRUE,_xll.ohTrigger(RecalcTrigger,Trigger3M)),NA())</f>
        <v>-3.8629245338483997E-3</v>
      </c>
      <c r="P500" s="44">
        <f>IFERROR(_xll.qlIndexFixing(ONIndex6M,I500,TRUE,_xll.ohTrigger(RecalcTrigger,Trigger6M)),NA())</f>
        <v>-2.3821176608995742E-3</v>
      </c>
      <c r="Q500" s="145">
        <f>IFERROR(_xll.qlIndexFixing(ONIndex1Y,I500,TRUE,_xll.ohTrigger(RecalcTrigger,Trigger1Y)),NA())</f>
        <v>-2.1575188008160495E-4</v>
      </c>
    </row>
    <row r="501" spans="2:17" x14ac:dyDescent="0.2">
      <c r="B501" s="39" t="s">
        <v>17</v>
      </c>
      <c r="D501" s="42">
        <f>_xll.qlCalendarAdvance(Calendar,$D500,B501,"f",FALSE)</f>
        <v>43263</v>
      </c>
      <c r="E501" s="139">
        <f>_xll.qlInterestRateIndexValueDate(IndexON,D501)</f>
        <v>43263</v>
      </c>
      <c r="F501" s="155">
        <f>IFERROR(_xll.qlIndexFixing(IndexON,D501,TRUE,_xll.ohTrigger(RecalcTrigger,TriggerON)),NA())</f>
        <v>-5.3083999230318923E-3</v>
      </c>
      <c r="H501" s="42">
        <f>_xll.qlCalendarAdvance(Calendar,$H500,B501,"f",FALSE)</f>
        <v>43263</v>
      </c>
      <c r="I501" s="139">
        <f>_xll.qlInterestRateIndexValueDate(Index1M,$H501)</f>
        <v>43265</v>
      </c>
      <c r="J501" s="144">
        <f>IFERROR(_xll.qlIndexFixing(Index1M,$H501,TRUE,_xll.ohTrigger(RecalcTrigger,Trigger1M)),NA())</f>
        <v>-5.3701230884781181E-3</v>
      </c>
      <c r="K501" s="44">
        <f>IFERROR(_xll.qlIndexFixing(Index3M,H501,TRUE,_xll.ohTrigger(RecalcTrigger,Trigger3M)),NA())</f>
        <v>-3.8521152128453374E-3</v>
      </c>
      <c r="L501" s="44">
        <f>IFERROR(_xll.qlIndexFixing(Index6M,$H501,TRUE,_xll.ohTrigger(RecalcTrigger,Trigger6M)),NA())</f>
        <v>-2.2752057844439093E-3</v>
      </c>
      <c r="M501" s="145">
        <f>IFERROR(_xll.qlIndexFixing(Index1Y,$H501,TRUE,_xll.ohTrigger(RecalcTrigger,Trigger1Y)),NA())</f>
        <v>-3.5068011764028155E-4</v>
      </c>
      <c r="N501" s="144">
        <f>IFERROR(_xll.qlIndexFixing(ONIndex1M,I501,TRUE,_xll.ohTrigger(RecalcTrigger,Trigger1M)),NA())</f>
        <v>-5.3709383521471921E-3</v>
      </c>
      <c r="O501" s="44">
        <f>IFERROR(_xll.qlIndexFixing(ONIndex3M,I501,TRUE,_xll.ohTrigger(RecalcTrigger,Trigger3M)),NA())</f>
        <v>-3.8629030593462232E-3</v>
      </c>
      <c r="P501" s="44">
        <f>IFERROR(_xll.qlIndexFixing(ONIndex6M,I501,TRUE,_xll.ohTrigger(RecalcTrigger,Trigger6M)),NA())</f>
        <v>-2.3807671650510898E-3</v>
      </c>
      <c r="Q501" s="145">
        <f>IFERROR(_xll.qlIndexFixing(ONIndex1Y,I501,TRUE,_xll.ohTrigger(RecalcTrigger,Trigger1Y)),NA())</f>
        <v>-1.9660023417245043E-4</v>
      </c>
    </row>
    <row r="502" spans="2:17" x14ac:dyDescent="0.2">
      <c r="B502" s="39" t="s">
        <v>17</v>
      </c>
      <c r="D502" s="42">
        <f>_xll.qlCalendarAdvance(Calendar,$D501,B502,"f",FALSE)</f>
        <v>43264</v>
      </c>
      <c r="E502" s="139">
        <f>_xll.qlInterestRateIndexValueDate(IndexON,D502)</f>
        <v>43264</v>
      </c>
      <c r="F502" s="155">
        <f>IFERROR(_xll.qlIndexFixing(IndexON,D502,TRUE,_xll.ohTrigger(RecalcTrigger,TriggerON)),NA())</f>
        <v>-5.3085499241234402E-3</v>
      </c>
      <c r="H502" s="42">
        <f>_xll.qlCalendarAdvance(Calendar,$H501,B502,"f",FALSE)</f>
        <v>43264</v>
      </c>
      <c r="I502" s="139">
        <f>_xll.qlInterestRateIndexValueDate(Index1M,$H502)</f>
        <v>43266</v>
      </c>
      <c r="J502" s="144">
        <f>IFERROR(_xll.qlIndexFixing(Index1M,$H502,TRUE,_xll.ohTrigger(RecalcTrigger,Trigger1M)),NA())</f>
        <v>-5.3701892699290019E-3</v>
      </c>
      <c r="K502" s="44">
        <f>IFERROR(_xll.qlIndexFixing(Index3M,H502,TRUE,_xll.ohTrigger(RecalcTrigger,Trigger3M)),NA())</f>
        <v>-3.8512656344101763E-3</v>
      </c>
      <c r="L502" s="44">
        <f>IFERROR(_xll.qlIndexFixing(Index6M,$H502,TRUE,_xll.ohTrigger(RecalcTrigger,Trigger6M)),NA())</f>
        <v>-2.2721415347038048E-3</v>
      </c>
      <c r="M502" s="145">
        <f>IFERROR(_xll.qlIndexFixing(Index1Y,$H502,TRUE,_xll.ohTrigger(RecalcTrigger,Trigger1Y)),NA())</f>
        <v>-3.4955392928824814E-4</v>
      </c>
      <c r="N502" s="144">
        <f>IFERROR(_xll.qlIndexFixing(ONIndex1M,I502,TRUE,_xll.ohTrigger(RecalcTrigger,Trigger1M)),NA())</f>
        <v>-5.371021538165266E-3</v>
      </c>
      <c r="O502" s="44">
        <f>IFERROR(_xll.qlIndexFixing(ONIndex3M,I502,TRUE,_xll.ohTrigger(RecalcTrigger,Trigger3M)),NA())</f>
        <v>-3.8628919328465017E-3</v>
      </c>
      <c r="P502" s="44">
        <f>IFERROR(_xll.qlIndexFixing(ONIndex6M,I502,TRUE,_xll.ohTrigger(RecalcTrigger,Trigger6M)),NA())</f>
        <v>-2.3800647270233455E-3</v>
      </c>
      <c r="Q502" s="145">
        <f>IFERROR(_xll.qlIndexFixing(ONIndex1Y,I502,TRUE,_xll.ohTrigger(RecalcTrigger,Trigger1Y)),NA())</f>
        <v>-1.8811835101661956E-4</v>
      </c>
    </row>
    <row r="503" spans="2:17" x14ac:dyDescent="0.2">
      <c r="B503" s="39" t="s">
        <v>17</v>
      </c>
      <c r="D503" s="42">
        <f>_xll.qlCalendarAdvance(Calendar,$D502,B503,"f",FALSE)</f>
        <v>43265</v>
      </c>
      <c r="E503" s="139">
        <f>_xll.qlInterestRateIndexValueDate(IndexON,D503)</f>
        <v>43265</v>
      </c>
      <c r="F503" s="155">
        <f>IFERROR(_xll.qlIndexFixing(IndexON,D503,TRUE,_xll.ohTrigger(RecalcTrigger,TriggerON)),NA())</f>
        <v>-5.3086938230162417E-3</v>
      </c>
      <c r="H503" s="42">
        <f>_xll.qlCalendarAdvance(Calendar,$H502,B503,"f",FALSE)</f>
        <v>43265</v>
      </c>
      <c r="I503" s="139">
        <f>_xll.qlInterestRateIndexValueDate(Index1M,$H503)</f>
        <v>43269</v>
      </c>
      <c r="J503" s="144">
        <f>IFERROR(_xll.qlIndexFixing(Index1M,$H503,TRUE,_xll.ohTrigger(RecalcTrigger,Trigger1M)),NA())</f>
        <v>-5.3702805476096849E-3</v>
      </c>
      <c r="K503" s="44">
        <f>IFERROR(_xll.qlIndexFixing(Index3M,H503,TRUE,_xll.ohTrigger(RecalcTrigger,Trigger3M)),NA())</f>
        <v>-3.8507376945046377E-3</v>
      </c>
      <c r="L503" s="44">
        <f>IFERROR(_xll.qlIndexFixing(Index6M,$H503,TRUE,_xll.ohTrigger(RecalcTrigger,Trigger6M)),NA())</f>
        <v>-2.269536843795418E-3</v>
      </c>
      <c r="M503" s="145">
        <f>IFERROR(_xll.qlIndexFixing(Index1Y,$H503,TRUE,_xll.ohTrigger(RecalcTrigger,Trigger1Y)),NA())</f>
        <v>-3.5015167748793282E-4</v>
      </c>
      <c r="N503" s="144">
        <f>IFERROR(_xll.qlIndexFixing(ONIndex1M,I503,TRUE,_xll.ohTrigger(RecalcTrigger,Trigger1M)),NA())</f>
        <v>-5.3710996749822826E-3</v>
      </c>
      <c r="O503" s="44">
        <f>IFERROR(_xll.qlIndexFixing(ONIndex3M,I503,TRUE,_xll.ohTrigger(RecalcTrigger,Trigger3M)),NA())</f>
        <v>-3.8628931457562743E-3</v>
      </c>
      <c r="P503" s="44">
        <f>IFERROR(_xll.qlIndexFixing(ONIndex6M,I503,TRUE,_xll.ohTrigger(RecalcTrigger,Trigger6M)),NA())</f>
        <v>-2.37935065658057E-3</v>
      </c>
      <c r="Q503" s="145">
        <f>IFERROR(_xll.qlIndexFixing(ONIndex1Y,I503,TRUE,_xll.ohTrigger(RecalcTrigger,Trigger1Y)),NA())</f>
        <v>-1.802986744703361E-4</v>
      </c>
    </row>
    <row r="504" spans="2:17" x14ac:dyDescent="0.2">
      <c r="B504" s="39" t="s">
        <v>17</v>
      </c>
      <c r="D504" s="42">
        <f>_xll.qlCalendarAdvance(Calendar,$D503,B504,"f",FALSE)</f>
        <v>43266</v>
      </c>
      <c r="E504" s="139">
        <f>_xll.qlInterestRateIndexValueDate(IndexON,D504)</f>
        <v>43266</v>
      </c>
      <c r="F504" s="155">
        <f>IFERROR(_xll.qlIndexFixing(IndexON,D504,TRUE,_xll.ohTrigger(RecalcTrigger,TriggerON)),NA())</f>
        <v>-5.3088829988912067E-3</v>
      </c>
      <c r="H504" s="42">
        <f>_xll.qlCalendarAdvance(Calendar,$H503,B504,"f",FALSE)</f>
        <v>43266</v>
      </c>
      <c r="I504" s="139">
        <f>_xll.qlInterestRateIndexValueDate(Index1M,$H504)</f>
        <v>43270</v>
      </c>
      <c r="J504" s="144">
        <f>IFERROR(_xll.qlIndexFixing(Index1M,$H504,TRUE,_xll.ohTrigger(RecalcTrigger,Trigger1M)),NA())</f>
        <v>-5.3702852004797741E-3</v>
      </c>
      <c r="K504" s="44">
        <f>IFERROR(_xll.qlIndexFixing(Index3M,H504,TRUE,_xll.ohTrigger(RecalcTrigger,Trigger3M)),NA())</f>
        <v>-3.8503731252967719E-3</v>
      </c>
      <c r="L504" s="44">
        <f>IFERROR(_xll.qlIndexFixing(Index6M,$H504,TRUE,_xll.ohTrigger(RecalcTrigger,Trigger6M)),NA())</f>
        <v>-2.268099956025994E-3</v>
      </c>
      <c r="M504" s="145">
        <f>IFERROR(_xll.qlIndexFixing(Index1Y,$H504,TRUE,_xll.ohTrigger(RecalcTrigger,Trigger1Y)),NA())</f>
        <v>-3.5005590845369567E-4</v>
      </c>
      <c r="N504" s="144">
        <f>IFERROR(_xll.qlIndexFixing(ONIndex1M,I504,TRUE,_xll.ohTrigger(RecalcTrigger,Trigger1M)),NA())</f>
        <v>-5.3711727694727429E-3</v>
      </c>
      <c r="O504" s="44">
        <f>IFERROR(_xll.qlIndexFixing(ONIndex3M,I504,TRUE,_xll.ohTrigger(RecalcTrigger,Trigger3M)),NA())</f>
        <v>-3.8629033709769445E-3</v>
      </c>
      <c r="P504" s="44">
        <f>IFERROR(_xll.qlIndexFixing(ONIndex6M,I504,TRUE,_xll.ohTrigger(RecalcTrigger,Trigger6M)),NA())</f>
        <v>-2.3786249223478606E-3</v>
      </c>
      <c r="Q504" s="145">
        <f>IFERROR(_xll.qlIndexFixing(ONIndex1Y,I504,TRUE,_xll.ohTrigger(RecalcTrigger,Trigger1Y)),NA())</f>
        <v>-1.7314507427812487E-4</v>
      </c>
    </row>
    <row r="505" spans="2:17" x14ac:dyDescent="0.2">
      <c r="B505" s="39" t="s">
        <v>17</v>
      </c>
      <c r="D505" s="42">
        <f>_xll.qlCalendarAdvance(Calendar,$D504,B505,"f",FALSE)</f>
        <v>43269</v>
      </c>
      <c r="E505" s="139">
        <f>_xll.qlInterestRateIndexValueDate(IndexON,D505)</f>
        <v>43269</v>
      </c>
      <c r="F505" s="155">
        <f>IFERROR(_xll.qlIndexFixing(IndexON,D505,TRUE,_xll.ohTrigger(RecalcTrigger,TriggerON)),NA())</f>
        <v>-5.3092084366079817E-3</v>
      </c>
      <c r="H505" s="42">
        <f>_xll.qlCalendarAdvance(Calendar,$H504,B505,"f",FALSE)</f>
        <v>43269</v>
      </c>
      <c r="I505" s="139">
        <f>_xll.qlInterestRateIndexValueDate(Index1M,$H505)</f>
        <v>43271</v>
      </c>
      <c r="J505" s="144">
        <f>IFERROR(_xll.qlIndexFixing(Index1M,$H505,TRUE,_xll.ohTrigger(RecalcTrigger,Trigger1M)),NA())</f>
        <v>-5.3702839355036502E-3</v>
      </c>
      <c r="K505" s="44">
        <f>IFERROR(_xll.qlIndexFixing(Index3M,H505,TRUE,_xll.ohTrigger(RecalcTrigger,Trigger3M)),NA())</f>
        <v>-3.8499999978921463E-3</v>
      </c>
      <c r="L505" s="44">
        <f>IFERROR(_xll.qlIndexFixing(Index6M,$H505,TRUE,_xll.ohTrigger(RecalcTrigger,Trigger6M)),NA())</f>
        <v>-2.2666552487615732E-3</v>
      </c>
      <c r="M505" s="145">
        <f>IFERROR(_xll.qlIndexFixing(Index1Y,$H505,TRUE,_xll.ohTrigger(RecalcTrigger,Trigger1Y)),NA())</f>
        <v>-3.4997087669179003E-4</v>
      </c>
      <c r="N505" s="144">
        <f>IFERROR(_xll.qlIndexFixing(ONIndex1M,I505,TRUE,_xll.ohTrigger(RecalcTrigger,Trigger1M)),NA())</f>
        <v>-5.3712220423918211E-3</v>
      </c>
      <c r="O505" s="44">
        <f>IFERROR(_xll.qlIndexFixing(ONIndex3M,I505,TRUE,_xll.ohTrigger(RecalcTrigger,Trigger3M)),NA())</f>
        <v>-3.8628624300462988E-3</v>
      </c>
      <c r="P505" s="44">
        <f>IFERROR(_xll.qlIndexFixing(ONIndex6M,I505,TRUE,_xll.ohTrigger(RecalcTrigger,Trigger6M)),NA())</f>
        <v>-2.3771187201981903E-3</v>
      </c>
      <c r="Q505" s="145">
        <f>IFERROR(_xll.qlIndexFixing(ONIndex1Y,I505,TRUE,_xll.ohTrigger(RecalcTrigger,Trigger1Y)),NA())</f>
        <v>-1.6107740308246576E-4</v>
      </c>
    </row>
    <row r="506" spans="2:17" x14ac:dyDescent="0.2">
      <c r="B506" s="39" t="s">
        <v>17</v>
      </c>
      <c r="D506" s="42">
        <f>_xll.qlCalendarAdvance(Calendar,$D505,B506,"f",FALSE)</f>
        <v>43270</v>
      </c>
      <c r="E506" s="139">
        <f>_xll.qlInterestRateIndexValueDate(IndexON,D506)</f>
        <v>43270</v>
      </c>
      <c r="F506" s="155">
        <f>IFERROR(_xll.qlIndexFixing(IndexON,D506,TRUE,_xll.ohTrigger(RecalcTrigger,TriggerON)),NA())</f>
        <v>-5.3093218538036169E-3</v>
      </c>
      <c r="H506" s="42">
        <f>_xll.qlCalendarAdvance(Calendar,$H505,B506,"f",FALSE)</f>
        <v>43270</v>
      </c>
      <c r="I506" s="139">
        <f>_xll.qlInterestRateIndexValueDate(Index1M,$H506)</f>
        <v>43272</v>
      </c>
      <c r="J506" s="144">
        <f>IFERROR(_xll.qlIndexFixing(Index1M,$H506,TRUE,_xll.ohTrigger(RecalcTrigger,Trigger1M)),NA())</f>
        <v>-5.3701514201089096E-3</v>
      </c>
      <c r="K506" s="44">
        <f>IFERROR(_xll.qlIndexFixing(Index3M,H506,TRUE,_xll.ohTrigger(RecalcTrigger,Trigger3M)),NA())</f>
        <v>-3.849618067492231E-3</v>
      </c>
      <c r="L506" s="44">
        <f>IFERROR(_xll.qlIndexFixing(Index6M,$H506,TRUE,_xll.ohTrigger(RecalcTrigger,Trigger6M)),NA())</f>
        <v>-2.2652027430371327E-3</v>
      </c>
      <c r="M506" s="145">
        <f>IFERROR(_xll.qlIndexFixing(Index1Y,$H506,TRUE,_xll.ohTrigger(RecalcTrigger,Trigger1Y)),NA())</f>
        <v>-3.4989466360028107E-4</v>
      </c>
      <c r="N506" s="144">
        <f>IFERROR(_xll.qlIndexFixing(ONIndex1M,I506,TRUE,_xll.ohTrigger(RecalcTrigger,Trigger1M)),NA())</f>
        <v>-5.3714148555039642E-3</v>
      </c>
      <c r="O506" s="44">
        <f>IFERROR(_xll.qlIndexFixing(ONIndex3M,I506,TRUE,_xll.ohTrigger(RecalcTrigger,Trigger3M)),NA())</f>
        <v>-3.8628775154592176E-3</v>
      </c>
      <c r="P506" s="44">
        <f>IFERROR(_xll.qlIndexFixing(ONIndex6M,I506,TRUE,_xll.ohTrigger(RecalcTrigger,Trigger6M)),NA())</f>
        <v>-2.3756047170220285E-3</v>
      </c>
      <c r="Q506" s="145">
        <f>IFERROR(_xll.qlIndexFixing(ONIndex1Y,I506,TRUE,_xll.ohTrigger(RecalcTrigger,Trigger1Y)),NA())</f>
        <v>-1.5126882466631741E-4</v>
      </c>
    </row>
    <row r="507" spans="2:17" x14ac:dyDescent="0.2">
      <c r="B507" s="39" t="s">
        <v>17</v>
      </c>
      <c r="D507" s="42">
        <f>_xll.qlCalendarAdvance(Calendar,$D506,B507,"f",FALSE)</f>
        <v>43271</v>
      </c>
      <c r="E507" s="139">
        <f>_xll.qlInterestRateIndexValueDate(IndexON,D507)</f>
        <v>43271</v>
      </c>
      <c r="F507" s="155">
        <f>IFERROR(_xll.qlIndexFixing(IndexON,D507,TRUE,_xll.ohTrigger(RecalcTrigger,TriggerON)),NA())</f>
        <v>-5.3094291804312022E-3</v>
      </c>
      <c r="H507" s="42">
        <f>_xll.qlCalendarAdvance(Calendar,$H506,B507,"f",FALSE)</f>
        <v>43271</v>
      </c>
      <c r="I507" s="139">
        <f>_xll.qlInterestRateIndexValueDate(Index1M,$H507)</f>
        <v>43273</v>
      </c>
      <c r="J507" s="144">
        <f>IFERROR(_xll.qlIndexFixing(Index1M,$H507,TRUE,_xll.ohTrigger(RecalcTrigger,Trigger1M)),NA())</f>
        <v>-5.3701985963125389E-3</v>
      </c>
      <c r="K507" s="44">
        <f>IFERROR(_xll.qlIndexFixing(Index3M,H507,TRUE,_xll.ohTrigger(RecalcTrigger,Trigger3M)),NA())</f>
        <v>-3.8486449547369054E-3</v>
      </c>
      <c r="L507" s="44">
        <f>IFERROR(_xll.qlIndexFixing(Index6M,$H507,TRUE,_xll.ohTrigger(RecalcTrigger,Trigger6M)),NA())</f>
        <v>-2.2620308000756775E-3</v>
      </c>
      <c r="M507" s="145">
        <f>IFERROR(_xll.qlIndexFixing(Index1Y,$H507,TRUE,_xll.ohTrigger(RecalcTrigger,Trigger1Y)),NA())</f>
        <v>-3.4868595672314575E-4</v>
      </c>
      <c r="N507" s="144">
        <f>IFERROR(_xll.qlIndexFixing(ONIndex1M,I507,TRUE,_xll.ohTrigger(RecalcTrigger,Trigger1M)),NA())</f>
        <v>-5.3714628372425466E-3</v>
      </c>
      <c r="O507" s="44">
        <f>IFERROR(_xll.qlIndexFixing(ONIndex3M,I507,TRUE,_xll.ohTrigger(RecalcTrigger,Trigger3M)),NA())</f>
        <v>-3.8628508395577299E-3</v>
      </c>
      <c r="P507" s="44">
        <f>IFERROR(_xll.qlIndexFixing(ONIndex6M,I507,TRUE,_xll.ohTrigger(RecalcTrigger,Trigger6M)),NA())</f>
        <v>-2.3748201914175482E-3</v>
      </c>
      <c r="Q507" s="145">
        <f>IFERROR(_xll.qlIndexFixing(ONIndex1Y,I507,TRUE,_xll.ohTrigger(RecalcTrigger,Trigger1Y)),NA())</f>
        <v>-1.4750364745630407E-4</v>
      </c>
    </row>
    <row r="508" spans="2:17" x14ac:dyDescent="0.2">
      <c r="B508" s="39" t="s">
        <v>17</v>
      </c>
      <c r="D508" s="42">
        <f>_xll.qlCalendarAdvance(Calendar,$D507,B508,"f",FALSE)</f>
        <v>43272</v>
      </c>
      <c r="E508" s="139">
        <f>_xll.qlInterestRateIndexValueDate(IndexON,D508)</f>
        <v>43272</v>
      </c>
      <c r="F508" s="155">
        <f>IFERROR(_xll.qlIndexFixing(IndexON,D508,TRUE,_xll.ohTrigger(RecalcTrigger,TriggerON)),NA())</f>
        <v>-5.3095304181693947E-3</v>
      </c>
      <c r="H508" s="42">
        <f>_xll.qlCalendarAdvance(Calendar,$H507,B508,"f",FALSE)</f>
        <v>43272</v>
      </c>
      <c r="I508" s="139">
        <f>_xll.qlInterestRateIndexValueDate(Index1M,$H508)</f>
        <v>43276</v>
      </c>
      <c r="J508" s="144">
        <f>IFERROR(_xll.qlIndexFixing(Index1M,$H508,TRUE,_xll.ohTrigger(RecalcTrigger,Trigger1M)),NA())</f>
        <v>-5.3701865489355072E-3</v>
      </c>
      <c r="K508" s="44">
        <f>IFERROR(_xll.qlIndexFixing(Index3M,H508,TRUE,_xll.ohTrigger(RecalcTrigger,Trigger3M)),NA())</f>
        <v>-3.8479996311577163E-3</v>
      </c>
      <c r="L508" s="44">
        <f>IFERROR(_xll.qlIndexFixing(Index6M,$H508,TRUE,_xll.ohTrigger(RecalcTrigger,Trigger6M)),NA())</f>
        <v>-2.2575808698600155E-3</v>
      </c>
      <c r="M508" s="145">
        <f>IFERROR(_xll.qlIndexFixing(Index1Y,$H508,TRUE,_xll.ohTrigger(RecalcTrigger,Trigger1Y)),NA())</f>
        <v>-3.4963924517469311E-4</v>
      </c>
      <c r="N508" s="144">
        <f>IFERROR(_xll.qlIndexFixing(ONIndex1M,I508,TRUE,_xll.ohTrigger(RecalcTrigger,Trigger1M)),NA())</f>
        <v>-5.3715058163028573E-3</v>
      </c>
      <c r="O508" s="44">
        <f>IFERROR(_xll.qlIndexFixing(ONIndex3M,I508,TRUE,_xll.ohTrigger(RecalcTrigger,Trigger3M)),NA())</f>
        <v>-3.8628160331999339E-3</v>
      </c>
      <c r="P508" s="44">
        <f>IFERROR(_xll.qlIndexFixing(ONIndex6M,I508,TRUE,_xll.ohTrigger(RecalcTrigger,Trigger6M)),NA())</f>
        <v>-2.3740238130542934E-3</v>
      </c>
      <c r="Q508" s="145">
        <f>IFERROR(_xll.qlIndexFixing(ONIndex1Y,I508,TRUE,_xll.ohTrigger(RecalcTrigger,Trigger1Y)),NA())</f>
        <v>-1.4442776310907846E-4</v>
      </c>
    </row>
    <row r="509" spans="2:17" x14ac:dyDescent="0.2">
      <c r="B509" s="39" t="s">
        <v>17</v>
      </c>
      <c r="D509" s="42">
        <f>_xll.qlCalendarAdvance(Calendar,$D508,B509,"f",FALSE)</f>
        <v>43273</v>
      </c>
      <c r="E509" s="139">
        <f>_xll.qlInterestRateIndexValueDate(IndexON,D509)</f>
        <v>43273</v>
      </c>
      <c r="F509" s="155">
        <f>IFERROR(_xll.qlIndexFixing(IndexON,D509,TRUE,_xll.ohTrigger(RecalcTrigger,TriggerON)),NA())</f>
        <v>-5.3096342934511043E-3</v>
      </c>
      <c r="H509" s="42">
        <f>_xll.qlCalendarAdvance(Calendar,$H508,B509,"f",FALSE)</f>
        <v>43273</v>
      </c>
      <c r="I509" s="139">
        <f>_xll.qlInterestRateIndexValueDate(Index1M,$H509)</f>
        <v>43277</v>
      </c>
      <c r="J509" s="144">
        <f>IFERROR(_xll.qlIndexFixing(Index1M,$H509,TRUE,_xll.ohTrigger(RecalcTrigger,Trigger1M)),NA())</f>
        <v>-5.3701483953645379E-3</v>
      </c>
      <c r="K509" s="44">
        <f>IFERROR(_xll.qlIndexFixing(Index3M,H509,TRUE,_xll.ohTrigger(RecalcTrigger,Trigger3M)),NA())</f>
        <v>-3.8475721483824513E-3</v>
      </c>
      <c r="L509" s="44">
        <f>IFERROR(_xll.qlIndexFixing(Index6M,$H509,TRUE,_xll.ohTrigger(RecalcTrigger,Trigger6M)),NA())</f>
        <v>-2.2569543293286748E-3</v>
      </c>
      <c r="M509" s="145">
        <f>IFERROR(_xll.qlIndexFixing(Index1Y,$H509,TRUE,_xll.ohTrigger(RecalcTrigger,Trigger1Y)),NA())</f>
        <v>-3.4957796568208958E-4</v>
      </c>
      <c r="N509" s="144">
        <f>IFERROR(_xll.qlIndexFixing(ONIndex1M,I509,TRUE,_xll.ohTrigger(RecalcTrigger,Trigger1M)),NA())</f>
        <v>-5.3715437994394932E-3</v>
      </c>
      <c r="O509" s="44">
        <f>IFERROR(_xll.qlIndexFixing(ONIndex3M,I509,TRUE,_xll.ohTrigger(RecalcTrigger,Trigger3M)),NA())</f>
        <v>-3.8627730732843091E-3</v>
      </c>
      <c r="P509" s="44">
        <f>IFERROR(_xll.qlIndexFixing(ONIndex6M,I509,TRUE,_xll.ohTrigger(RecalcTrigger,Trigger6M)),NA())</f>
        <v>-2.3732155508771058E-3</v>
      </c>
      <c r="Q509" s="145">
        <f>IFERROR(_xll.qlIndexFixing(ONIndex1Y,I509,TRUE,_xll.ohTrigger(RecalcTrigger,Trigger1Y)),NA())</f>
        <v>-1.4204504116932526E-4</v>
      </c>
    </row>
    <row r="510" spans="2:17" x14ac:dyDescent="0.2">
      <c r="B510" s="39" t="s">
        <v>17</v>
      </c>
      <c r="D510" s="42">
        <f>_xll.qlCalendarAdvance(Calendar,$D509,B510,"f",FALSE)</f>
        <v>43276</v>
      </c>
      <c r="E510" s="139">
        <f>_xll.qlInterestRateIndexValueDate(IndexON,D510)</f>
        <v>43276</v>
      </c>
      <c r="F510" s="155">
        <f>IFERROR(_xll.qlIndexFixing(IndexON,D510,TRUE,_xll.ohTrigger(RecalcTrigger,TriggerON)),NA())</f>
        <v>-5.3098745189572583E-3</v>
      </c>
      <c r="H510" s="42">
        <f>_xll.qlCalendarAdvance(Calendar,$H509,B510,"f",FALSE)</f>
        <v>43276</v>
      </c>
      <c r="I510" s="139">
        <f>_xll.qlInterestRateIndexValueDate(Index1M,$H510)</f>
        <v>43278</v>
      </c>
      <c r="J510" s="144">
        <f>IFERROR(_xll.qlIndexFixing(Index1M,$H510,TRUE,_xll.ohTrigger(RecalcTrigger,Trigger1M)),NA())</f>
        <v>-5.3701038600357798E-3</v>
      </c>
      <c r="K510" s="44">
        <f>IFERROR(_xll.qlIndexFixing(Index3M,H510,TRUE,_xll.ohTrigger(RecalcTrigger,Trigger3M)),NA())</f>
        <v>-3.8471354527814662E-3</v>
      </c>
      <c r="L510" s="44">
        <f>IFERROR(_xll.qlIndexFixing(Index6M,$H510,TRUE,_xll.ohTrigger(RecalcTrigger,Trigger6M)),NA())</f>
        <v>-2.2563251379307935E-3</v>
      </c>
      <c r="M510" s="145">
        <f>IFERROR(_xll.qlIndexFixing(Index1Y,$H510,TRUE,_xll.ohTrigger(RecalcTrigger,Trigger1Y)),NA())</f>
        <v>-3.495137648141252E-4</v>
      </c>
      <c r="N510" s="144">
        <f>IFERROR(_xll.qlIndexFixing(ONIndex1M,I510,TRUE,_xll.ohTrigger(RecalcTrigger,Trigger1M)),NA())</f>
        <v>-5.371522995374356E-3</v>
      </c>
      <c r="O510" s="44">
        <f>IFERROR(_xll.qlIndexFixing(ONIndex3M,I510,TRUE,_xll.ohTrigger(RecalcTrigger,Trigger3M)),NA())</f>
        <v>-3.8626184172496636E-3</v>
      </c>
      <c r="P510" s="44">
        <f>IFERROR(_xll.qlIndexFixing(ONIndex6M,I510,TRUE,_xll.ohTrigger(RecalcTrigger,Trigger6M)),NA())</f>
        <v>-2.3715436323668015E-3</v>
      </c>
      <c r="Q510" s="145">
        <f>IFERROR(_xll.qlIndexFixing(ONIndex1Y,I510,TRUE,_xll.ohTrigger(RecalcTrigger,Trigger1Y)),NA())</f>
        <v>-1.3960943160196138E-4</v>
      </c>
    </row>
    <row r="511" spans="2:17" x14ac:dyDescent="0.2">
      <c r="B511" s="39" t="s">
        <v>17</v>
      </c>
      <c r="D511" s="42">
        <f>_xll.qlCalendarAdvance(Calendar,$D510,B511,"f",FALSE)</f>
        <v>43277</v>
      </c>
      <c r="E511" s="139">
        <f>_xll.qlInterestRateIndexValueDate(IndexON,D511)</f>
        <v>43277</v>
      </c>
      <c r="F511" s="155">
        <f>IFERROR(_xll.qlIndexFixing(IndexON,D511,TRUE,_xll.ohTrigger(RecalcTrigger,TriggerON)),NA())</f>
        <v>-5.3099453409455322E-3</v>
      </c>
      <c r="H511" s="42">
        <f>_xll.qlCalendarAdvance(Calendar,$H510,B511,"f",FALSE)</f>
        <v>43277</v>
      </c>
      <c r="I511" s="139">
        <f>_xll.qlInterestRateIndexValueDate(Index1M,$H511)</f>
        <v>43279</v>
      </c>
      <c r="J511" s="144">
        <f>IFERROR(_xll.qlIndexFixing(Index1M,$H511,TRUE,_xll.ohTrigger(RecalcTrigger,Trigger1M)),NA())</f>
        <v>-5.3698803601694156E-3</v>
      </c>
      <c r="K511" s="44">
        <f>IFERROR(_xll.qlIndexFixing(Index3M,H511,TRUE,_xll.ohTrigger(RecalcTrigger,Trigger3M)),NA())</f>
        <v>-3.8466895126071138E-3</v>
      </c>
      <c r="L511" s="44">
        <f>IFERROR(_xll.qlIndexFixing(Index6M,$H511,TRUE,_xll.ohTrigger(RecalcTrigger,Trigger6M)),NA())</f>
        <v>-2.2548186445847662E-3</v>
      </c>
      <c r="M511" s="145">
        <f>IFERROR(_xll.qlIndexFixing(Index1Y,$H511,TRUE,_xll.ohTrigger(RecalcTrigger,Trigger1Y)),NA())</f>
        <v>-3.4944464782495213E-4</v>
      </c>
      <c r="N511" s="144">
        <f>IFERROR(_xll.qlIndexFixing(ONIndex1M,I511,TRUE,_xll.ohTrigger(RecalcTrigger,Trigger1M)),NA())</f>
        <v>-5.3716459042041365E-3</v>
      </c>
      <c r="O511" s="44">
        <f>IFERROR(_xll.qlIndexFixing(ONIndex3M,I511,TRUE,_xll.ohTrigger(RecalcTrigger,Trigger3M)),NA())</f>
        <v>-3.8625192446861689E-3</v>
      </c>
      <c r="P511" s="44">
        <f>IFERROR(_xll.qlIndexFixing(ONIndex6M,I511,TRUE,_xll.ohTrigger(RecalcTrigger,Trigger6M)),NA())</f>
        <v>-2.369863031694841E-3</v>
      </c>
      <c r="Q511" s="145">
        <f>IFERROR(_xll.qlIndexFixing(ONIndex1Y,I511,TRUE,_xll.ohTrigger(RecalcTrigger,Trigger1Y)),NA())</f>
        <v>-1.3952316586074431E-4</v>
      </c>
    </row>
    <row r="512" spans="2:17" x14ac:dyDescent="0.2">
      <c r="B512" s="39" t="s">
        <v>17</v>
      </c>
      <c r="D512" s="42">
        <f>_xll.qlCalendarAdvance(Calendar,$D511,B512,"f",FALSE)</f>
        <v>43278</v>
      </c>
      <c r="E512" s="139">
        <f>_xll.qlInterestRateIndexValueDate(IndexON,D512)</f>
        <v>43278</v>
      </c>
      <c r="F512" s="155">
        <f>IFERROR(_xll.qlIndexFixing(IndexON,D512,TRUE,_xll.ohTrigger(RecalcTrigger,TriggerON)),NA())</f>
        <v>-5.3100100856351418E-3</v>
      </c>
      <c r="H512" s="42">
        <f>_xll.qlCalendarAdvance(Calendar,$H511,B512,"f",FALSE)</f>
        <v>43278</v>
      </c>
      <c r="I512" s="139">
        <f>_xll.qlInterestRateIndexValueDate(Index1M,$H512)</f>
        <v>43280</v>
      </c>
      <c r="J512" s="144">
        <f>IFERROR(_xll.qlIndexFixing(Index1M,$H512,TRUE,_xll.ohTrigger(RecalcTrigger,Trigger1M)),NA())</f>
        <v>-5.3698159457993277E-3</v>
      </c>
      <c r="K512" s="44">
        <f>IFERROR(_xll.qlIndexFixing(Index3M,H512,TRUE,_xll.ohTrigger(RecalcTrigger,Trigger3M)),NA())</f>
        <v>-3.8465540434196644E-3</v>
      </c>
      <c r="L512" s="44">
        <f>IFERROR(_xll.qlIndexFixing(Index6M,$H512,TRUE,_xll.ohTrigger(RecalcTrigger,Trigger6M)),NA())</f>
        <v>-2.251540043333449E-3</v>
      </c>
      <c r="M512" s="145">
        <f>IFERROR(_xll.qlIndexFixing(Index1Y,$H512,TRUE,_xll.ohTrigger(RecalcTrigger,Trigger1Y)),NA())</f>
        <v>-3.5001456506924763E-4</v>
      </c>
      <c r="N512" s="144">
        <f>IFERROR(_xll.qlIndexFixing(ONIndex1M,I512,TRUE,_xll.ohTrigger(RecalcTrigger,Trigger1M)),NA())</f>
        <v>-5.3716590066832381E-3</v>
      </c>
      <c r="O512" s="44">
        <f>IFERROR(_xll.qlIndexFixing(ONIndex3M,I512,TRUE,_xll.ohTrigger(RecalcTrigger,Trigger3M)),NA())</f>
        <v>-3.862435175934209E-3</v>
      </c>
      <c r="P512" s="44">
        <f>IFERROR(_xll.qlIndexFixing(ONIndex6M,I512,TRUE,_xll.ohTrigger(RecalcTrigger,Trigger6M)),NA())</f>
        <v>-2.3689948771066227E-3</v>
      </c>
      <c r="Q512" s="145">
        <f>IFERROR(_xll.qlIndexFixing(ONIndex1Y,I512,TRUE,_xll.ohTrigger(RecalcTrigger,Trigger1Y)),NA())</f>
        <v>-1.4066429721015794E-4</v>
      </c>
    </row>
    <row r="513" spans="2:17" x14ac:dyDescent="0.2">
      <c r="B513" s="39" t="s">
        <v>17</v>
      </c>
      <c r="D513" s="42">
        <f>_xll.qlCalendarAdvance(Calendar,$D512,B513,"f",FALSE)</f>
        <v>43279</v>
      </c>
      <c r="E513" s="139">
        <f>_xll.qlInterestRateIndexValueDate(IndexON,D513)</f>
        <v>43279</v>
      </c>
      <c r="F513" s="155">
        <f>IFERROR(_xll.qlIndexFixing(IndexON,D513,TRUE,_xll.ohTrigger(RecalcTrigger,TriggerON)),NA())</f>
        <v>-5.3100687545848402E-3</v>
      </c>
      <c r="H513" s="42">
        <f>_xll.qlCalendarAdvance(Calendar,$H512,B513,"f",FALSE)</f>
        <v>43279</v>
      </c>
      <c r="I513" s="139">
        <f>_xll.qlInterestRateIndexValueDate(Index1M,$H513)</f>
        <v>43283</v>
      </c>
      <c r="J513" s="144">
        <f>IFERROR(_xll.qlIndexFixing(Index1M,$H513,TRUE,_xll.ohTrigger(RecalcTrigger,Trigger1M)),NA())</f>
        <v>-5.3696840841145309E-3</v>
      </c>
      <c r="K513" s="44">
        <f>IFERROR(_xll.qlIndexFixing(Index3M,H513,TRUE,_xll.ohTrigger(RecalcTrigger,Trigger3M)),NA())</f>
        <v>-3.8448126697021097E-3</v>
      </c>
      <c r="L513" s="44">
        <f>IFERROR(_xll.qlIndexFixing(Index6M,$H513,TRUE,_xll.ohTrigger(RecalcTrigger,Trigger6M)),NA())</f>
        <v>-2.2478243412118412E-3</v>
      </c>
      <c r="M513" s="145">
        <f>IFERROR(_xll.qlIndexFixing(Index1Y,$H513,TRUE,_xll.ohTrigger(RecalcTrigger,Trigger1Y)),NA())</f>
        <v>-3.4907874300453654E-4</v>
      </c>
      <c r="N513" s="144">
        <f>IFERROR(_xll.qlIndexFixing(ONIndex1M,I513,TRUE,_xll.ohTrigger(RecalcTrigger,Trigger1M)),NA())</f>
        <v>-5.3716671528469817E-3</v>
      </c>
      <c r="O513" s="44">
        <f>IFERROR(_xll.qlIndexFixing(ONIndex3M,I513,TRUE,_xll.ohTrigger(RecalcTrigger,Trigger3M)),NA())</f>
        <v>-3.8623428169737295E-3</v>
      </c>
      <c r="P513" s="44">
        <f>IFERROR(_xll.qlIndexFixing(ONIndex6M,I513,TRUE,_xll.ohTrigger(RecalcTrigger,Trigger6M)),NA())</f>
        <v>-2.3681146497755989E-3</v>
      </c>
      <c r="Q513" s="145">
        <f>IFERROR(_xll.qlIndexFixing(ONIndex1Y,I513,TRUE,_xll.ohTrigger(RecalcTrigger,Trigger1Y)),NA())</f>
        <v>-1.4252180767559963E-4</v>
      </c>
    </row>
    <row r="514" spans="2:17" x14ac:dyDescent="0.2">
      <c r="B514" s="39" t="s">
        <v>17</v>
      </c>
      <c r="D514" s="42">
        <f>_xll.qlCalendarAdvance(Calendar,$D513,B514,"f",FALSE)</f>
        <v>43280</v>
      </c>
      <c r="E514" s="139">
        <f>_xll.qlInterestRateIndexValueDate(IndexON,D514)</f>
        <v>43280</v>
      </c>
      <c r="F514" s="155">
        <f>IFERROR(_xll.qlIndexFixing(IndexON,D514,TRUE,_xll.ohTrigger(RecalcTrigger,TriggerON)),NA())</f>
        <v>-5.3100875229983302E-3</v>
      </c>
      <c r="H514" s="42">
        <f>_xll.qlCalendarAdvance(Calendar,$H513,B514,"f",FALSE)</f>
        <v>43280</v>
      </c>
      <c r="I514" s="139">
        <f>_xll.qlInterestRateIndexValueDate(Index1M,$H514)</f>
        <v>43284</v>
      </c>
      <c r="J514" s="144">
        <f>IFERROR(_xll.qlIndexFixing(Index1M,$H514,TRUE,_xll.ohTrigger(RecalcTrigger,Trigger1M)),NA())</f>
        <v>-5.3695963228672294E-3</v>
      </c>
      <c r="K514" s="44">
        <f>IFERROR(_xll.qlIndexFixing(Index3M,H514,TRUE,_xll.ohTrigger(RecalcTrigger,Trigger3M)),NA())</f>
        <v>-3.8443200289265452E-3</v>
      </c>
      <c r="L514" s="44">
        <f>IFERROR(_xll.qlIndexFixing(Index6M,$H514,TRUE,_xll.ohTrigger(RecalcTrigger,Trigger6M)),NA())</f>
        <v>-2.2462761695507538E-3</v>
      </c>
      <c r="M514" s="145">
        <f>IFERROR(_xll.qlIndexFixing(Index1Y,$H514,TRUE,_xll.ohTrigger(RecalcTrigger,Trigger1Y)),NA())</f>
        <v>-3.4895474348725224E-4</v>
      </c>
      <c r="N514" s="144">
        <f>IFERROR(_xll.qlIndexFixing(ONIndex1M,I514,TRUE,_xll.ohTrigger(RecalcTrigger,Trigger1M)),NA())</f>
        <v>-5.3716700163164433E-3</v>
      </c>
      <c r="O514" s="44">
        <f>IFERROR(_xll.qlIndexFixing(ONIndex3M,I514,TRUE,_xll.ohTrigger(RecalcTrigger,Trigger3M)),NA())</f>
        <v>-3.8622421451028899E-3</v>
      </c>
      <c r="P514" s="44">
        <f>IFERROR(_xll.qlIndexFixing(ONIndex6M,I514,TRUE,_xll.ohTrigger(RecalcTrigger,Trigger6M)),NA())</f>
        <v>-2.3672231547777756E-3</v>
      </c>
      <c r="Q514" s="145">
        <f>IFERROR(_xll.qlIndexFixing(ONIndex1Y,I514,TRUE,_xll.ohTrigger(RecalcTrigger,Trigger1Y)),NA())</f>
        <v>-1.4497859872619756E-4</v>
      </c>
    </row>
    <row r="515" spans="2:17" x14ac:dyDescent="0.2">
      <c r="B515" s="39" t="s">
        <v>17</v>
      </c>
      <c r="D515" s="42">
        <f>_xll.qlCalendarAdvance(Calendar,$D514,B515,"f",FALSE)</f>
        <v>43283</v>
      </c>
      <c r="E515" s="139">
        <f>_xll.qlInterestRateIndexValueDate(IndexON,D515)</f>
        <v>43283</v>
      </c>
      <c r="F515" s="155">
        <f>IFERROR(_xll.qlIndexFixing(IndexON,D515,TRUE,_xll.ohTrigger(RecalcTrigger,TriggerON)),NA())</f>
        <v>-5.3102427123929985E-3</v>
      </c>
      <c r="H515" s="42">
        <f>_xll.qlCalendarAdvance(Calendar,$H514,B515,"f",FALSE)</f>
        <v>43283</v>
      </c>
      <c r="I515" s="139">
        <f>_xll.qlInterestRateIndexValueDate(Index1M,$H515)</f>
        <v>43285</v>
      </c>
      <c r="J515" s="144">
        <f>IFERROR(_xll.qlIndexFixing(Index1M,$H515,TRUE,_xll.ohTrigger(RecalcTrigger,Trigger1M)),NA())</f>
        <v>-5.3692826697753823E-3</v>
      </c>
      <c r="K515" s="44">
        <f>IFERROR(_xll.qlIndexFixing(Index3M,H515,TRUE,_xll.ohTrigger(RecalcTrigger,Trigger3M)),NA())</f>
        <v>-3.8438179521815834E-3</v>
      </c>
      <c r="L515" s="44">
        <f>IFERROR(_xll.qlIndexFixing(Index6M,$H515,TRUE,_xll.ohTrigger(RecalcTrigger,Trigger6M)),NA())</f>
        <v>-2.2447204848725019E-3</v>
      </c>
      <c r="M515" s="145">
        <f>IFERROR(_xll.qlIndexFixing(Index1Y,$H515,TRUE,_xll.ohTrigger(RecalcTrigger,Trigger1Y)),NA())</f>
        <v>-3.4881363093185809E-4</v>
      </c>
      <c r="N515" s="144">
        <f>IFERROR(_xll.qlIndexFixing(ONIndex1M,I515,TRUE,_xll.ohTrigger(RecalcTrigger,Trigger1M)),NA())</f>
        <v>-5.3715730991887867E-3</v>
      </c>
      <c r="O515" s="44">
        <f>IFERROR(_xll.qlIndexFixing(ONIndex3M,I515,TRUE,_xll.ohTrigger(RecalcTrigger,Trigger3M)),NA())</f>
        <v>-3.8619715458532156E-3</v>
      </c>
      <c r="P515" s="44">
        <f>IFERROR(_xll.qlIndexFixing(ONIndex6M,I515,TRUE,_xll.ohTrigger(RecalcTrigger,Trigger6M)),NA())</f>
        <v>-2.36539924987067E-3</v>
      </c>
      <c r="Q515" s="145">
        <f>IFERROR(_xll.qlIndexFixing(ONIndex1Y,I515,TRUE,_xll.ohTrigger(RecalcTrigger,Trigger1Y)),NA())</f>
        <v>-1.50124286668607E-4</v>
      </c>
    </row>
    <row r="516" spans="2:17" x14ac:dyDescent="0.2">
      <c r="B516" s="39" t="s">
        <v>17</v>
      </c>
      <c r="D516" s="42">
        <f>_xll.qlCalendarAdvance(Calendar,$D515,B516,"f",FALSE)</f>
        <v>43284</v>
      </c>
      <c r="E516" s="139">
        <f>_xll.qlInterestRateIndexValueDate(IndexON,D516)</f>
        <v>43284</v>
      </c>
      <c r="F516" s="155">
        <f>IFERROR(_xll.qlIndexFixing(IndexON,D516,TRUE,_xll.ohTrigger(RecalcTrigger,TriggerON)),NA())</f>
        <v>-5.310271031739866E-3</v>
      </c>
      <c r="H516" s="42">
        <f>_xll.qlCalendarAdvance(Calendar,$H515,B516,"f",FALSE)</f>
        <v>43284</v>
      </c>
      <c r="I516" s="139">
        <f>_xll.qlInterestRateIndexValueDate(Index1M,$H516)</f>
        <v>43286</v>
      </c>
      <c r="J516" s="144">
        <f>IFERROR(_xll.qlIndexFixing(Index1M,$H516,TRUE,_xll.ohTrigger(RecalcTrigger,Trigger1M)),NA())</f>
        <v>-5.3692882714276302E-3</v>
      </c>
      <c r="K516" s="44">
        <f>IFERROR(_xll.qlIndexFixing(Index3M,H516,TRUE,_xll.ohTrigger(RecalcTrigger,Trigger3M)),NA())</f>
        <v>-3.843306407415906E-3</v>
      </c>
      <c r="L516" s="44">
        <f>IFERROR(_xll.qlIndexFixing(Index6M,$H516,TRUE,_xll.ohTrigger(RecalcTrigger,Trigger6M)),NA())</f>
        <v>-2.2413423901246699E-3</v>
      </c>
      <c r="M516" s="145">
        <f>IFERROR(_xll.qlIndexFixing(Index1Y,$H516,TRUE,_xll.ohTrigger(RecalcTrigger,Trigger1Y)),NA())</f>
        <v>-3.4865333444322744E-4</v>
      </c>
      <c r="N516" s="144">
        <f>IFERROR(_xll.qlIndexFixing(ONIndex1M,I516,TRUE,_xll.ohTrigger(RecalcTrigger,Trigger1M)),NA())</f>
        <v>-5.3716133062398086E-3</v>
      </c>
      <c r="O516" s="44">
        <f>IFERROR(_xll.qlIndexFixing(ONIndex3M,I516,TRUE,_xll.ohTrigger(RecalcTrigger,Trigger3M)),NA())</f>
        <v>-3.8617558698428311E-3</v>
      </c>
      <c r="P516" s="44">
        <f>IFERROR(_xll.qlIndexFixing(ONIndex6M,I516,TRUE,_xll.ohTrigger(RecalcTrigger,Trigger6M)),NA())</f>
        <v>-2.3635827051560199E-3</v>
      </c>
      <c r="Q516" s="145">
        <f>IFERROR(_xll.qlIndexFixing(ONIndex1Y,I516,TRUE,_xll.ohTrigger(RecalcTrigger,Trigger1Y)),NA())</f>
        <v>-1.5526048402936254E-4</v>
      </c>
    </row>
    <row r="517" spans="2:17" x14ac:dyDescent="0.2">
      <c r="B517" s="39" t="s">
        <v>17</v>
      </c>
      <c r="D517" s="42">
        <f>_xll.qlCalendarAdvance(Calendar,$D516,B517,"f",FALSE)</f>
        <v>43285</v>
      </c>
      <c r="E517" s="139">
        <f>_xll.qlInterestRateIndexValueDate(IndexON,D517)</f>
        <v>43285</v>
      </c>
      <c r="F517" s="155">
        <f>IFERROR(_xll.qlIndexFixing(IndexON,D517,TRUE,_xll.ohTrigger(RecalcTrigger,TriggerON)),NA())</f>
        <v>-5.3102932867776786E-3</v>
      </c>
      <c r="H517" s="42">
        <f>_xll.qlCalendarAdvance(Calendar,$H516,B517,"f",FALSE)</f>
        <v>43285</v>
      </c>
      <c r="I517" s="139">
        <f>_xll.qlInterestRateIndexValueDate(Index1M,$H517)</f>
        <v>43287</v>
      </c>
      <c r="J517" s="144">
        <f>IFERROR(_xll.qlIndexFixing(Index1M,$H517,TRUE,_xll.ohTrigger(RecalcTrigger,Trigger1M)),NA())</f>
        <v>-5.3692915577869598E-3</v>
      </c>
      <c r="K517" s="44">
        <f>IFERROR(_xll.qlIndexFixing(Index3M,H517,TRUE,_xll.ohTrigger(RecalcTrigger,Trigger3M)),NA())</f>
        <v>-3.842066717039789E-3</v>
      </c>
      <c r="L517" s="44">
        <f>IFERROR(_xll.qlIndexFixing(Index6M,$H517,TRUE,_xll.ohTrigger(RecalcTrigger,Trigger6M)),NA())</f>
        <v>-2.2406766873971275E-3</v>
      </c>
      <c r="M517" s="145">
        <f>IFERROR(_xll.qlIndexFixing(Index1Y,$H517,TRUE,_xll.ohTrigger(RecalcTrigger,Trigger1Y)),NA())</f>
        <v>-3.4695999765810374E-4</v>
      </c>
      <c r="N517" s="144">
        <f>IFERROR(_xll.qlIndexFixing(ONIndex1M,I517,TRUE,_xll.ohTrigger(RecalcTrigger,Trigger1M)),NA())</f>
        <v>-5.3715817340149741E-3</v>
      </c>
      <c r="O517" s="44">
        <f>IFERROR(_xll.qlIndexFixing(ONIndex3M,I517,TRUE,_xll.ohTrigger(RecalcTrigger,Trigger3M)),NA())</f>
        <v>-3.8616132901747591E-3</v>
      </c>
      <c r="P517" s="44">
        <f>IFERROR(_xll.qlIndexFixing(ONIndex6M,I517,TRUE,_xll.ohTrigger(RecalcTrigger,Trigger6M)),NA())</f>
        <v>-2.362654789811458E-3</v>
      </c>
      <c r="Q517" s="145">
        <f>IFERROR(_xll.qlIndexFixing(ONIndex1Y,I517,TRUE,_xll.ohTrigger(RecalcTrigger,Trigger1Y)),NA())</f>
        <v>-1.5782348803838886E-4</v>
      </c>
    </row>
    <row r="518" spans="2:17" x14ac:dyDescent="0.2">
      <c r="B518" s="39" t="s">
        <v>17</v>
      </c>
      <c r="D518" s="42">
        <f>_xll.qlCalendarAdvance(Calendar,$D517,B518,"f",FALSE)</f>
        <v>43286</v>
      </c>
      <c r="E518" s="139">
        <f>_xll.qlInterestRateIndexValueDate(IndexON,D518)</f>
        <v>43286</v>
      </c>
      <c r="F518" s="155">
        <f>IFERROR(_xll.qlIndexFixing(IndexON,D518,TRUE,_xll.ohTrigger(RecalcTrigger,TriggerON)),NA())</f>
        <v>-5.3103093223905162E-3</v>
      </c>
      <c r="H518" s="42">
        <f>_xll.qlCalendarAdvance(Calendar,$H517,B518,"f",FALSE)</f>
        <v>43286</v>
      </c>
      <c r="I518" s="139">
        <f>_xll.qlInterestRateIndexValueDate(Index1M,$H518)</f>
        <v>43290</v>
      </c>
      <c r="J518" s="144">
        <f>IFERROR(_xll.qlIndexFixing(Index1M,$H518,TRUE,_xll.ohTrigger(RecalcTrigger,Trigger1M)),NA())</f>
        <v>-5.3689237811777929E-3</v>
      </c>
      <c r="K518" s="44">
        <f>IFERROR(_xll.qlIndexFixing(Index3M,H518,TRUE,_xll.ohTrigger(RecalcTrigger,Trigger3M)),NA())</f>
        <v>-3.8411649056578081E-3</v>
      </c>
      <c r="L518" s="44">
        <f>IFERROR(_xll.qlIndexFixing(Index6M,$H518,TRUE,_xll.ohTrigger(RecalcTrigger,Trigger6M)),NA())</f>
        <v>-2.2368298841071118E-3</v>
      </c>
      <c r="M518" s="145">
        <f>IFERROR(_xll.qlIndexFixing(Index1Y,$H518,TRUE,_xll.ohTrigger(RecalcTrigger,Trigger1Y)),NA())</f>
        <v>-3.4780084346591061E-4</v>
      </c>
      <c r="N518" s="144">
        <f>IFERROR(_xll.qlIndexFixing(ONIndex1M,I518,TRUE,_xll.ohTrigger(RecalcTrigger,Trigger1M)),NA())</f>
        <v>-5.3715431952428006E-3</v>
      </c>
      <c r="O518" s="44">
        <f>IFERROR(_xll.qlIndexFixing(ONIndex3M,I518,TRUE,_xll.ohTrigger(RecalcTrigger,Trigger3M)),NA())</f>
        <v>-3.8614622605059878E-3</v>
      </c>
      <c r="P518" s="44">
        <f>IFERROR(_xll.qlIndexFixing(ONIndex6M,I518,TRUE,_xll.ohTrigger(RecalcTrigger,Trigger6M)),NA())</f>
        <v>-2.3617197451697436E-3</v>
      </c>
      <c r="Q518" s="145">
        <f>IFERROR(_xll.qlIndexFixing(ONIndex1Y,I518,TRUE,_xll.ohTrigger(RecalcTrigger,Trigger1Y)),NA())</f>
        <v>-1.6038330115986099E-4</v>
      </c>
    </row>
    <row r="519" spans="2:17" x14ac:dyDescent="0.2">
      <c r="B519" s="39" t="s">
        <v>17</v>
      </c>
      <c r="D519" s="42">
        <f>_xll.qlCalendarAdvance(Calendar,$D518,B519,"f",FALSE)</f>
        <v>43287</v>
      </c>
      <c r="E519" s="139">
        <f>_xll.qlInterestRateIndexValueDate(IndexON,D519)</f>
        <v>43287</v>
      </c>
      <c r="F519" s="155">
        <f>IFERROR(_xll.qlIndexFixing(IndexON,D519,TRUE,_xll.ohTrigger(RecalcTrigger,TriggerON)),NA())</f>
        <v>-5.3102400229709801E-3</v>
      </c>
      <c r="H519" s="42">
        <f>_xll.qlCalendarAdvance(Calendar,$H518,B519,"f",FALSE)</f>
        <v>43287</v>
      </c>
      <c r="I519" s="139">
        <f>_xll.qlInterestRateIndexValueDate(Index1M,$H519)</f>
        <v>43291</v>
      </c>
      <c r="J519" s="144">
        <f>IFERROR(_xll.qlIndexFixing(Index1M,$H519,TRUE,_xll.ohTrigger(RecalcTrigger,Trigger1M)),NA())</f>
        <v>-5.3687871472903629E-3</v>
      </c>
      <c r="K519" s="44">
        <f>IFERROR(_xll.qlIndexFixing(Index3M,H519,TRUE,_xll.ohTrigger(RecalcTrigger,Trigger3M)),NA())</f>
        <v>-3.8406055385386624E-3</v>
      </c>
      <c r="L519" s="44">
        <f>IFERROR(_xll.qlIndexFixing(Index6M,$H519,TRUE,_xll.ohTrigger(RecalcTrigger,Trigger6M)),NA())</f>
        <v>-2.2352293303091355E-3</v>
      </c>
      <c r="M519" s="145">
        <f>IFERROR(_xll.qlIndexFixing(Index1Y,$H519,TRUE,_xll.ohTrigger(RecalcTrigger,Trigger1Y)),NA())</f>
        <v>-3.475345277457491E-4</v>
      </c>
      <c r="N519" s="144">
        <f>IFERROR(_xll.qlIndexFixing(ONIndex1M,I519,TRUE,_xll.ohTrigger(RecalcTrigger,Trigger1M)),NA())</f>
        <v>-5.3714976854468688E-3</v>
      </c>
      <c r="O519" s="44">
        <f>IFERROR(_xll.qlIndexFixing(ONIndex3M,I519,TRUE,_xll.ohTrigger(RecalcTrigger,Trigger3M)),NA())</f>
        <v>-3.8613027578948689E-3</v>
      </c>
      <c r="P519" s="44">
        <f>IFERROR(_xll.qlIndexFixing(ONIndex6M,I519,TRUE,_xll.ohTrigger(RecalcTrigger,Trigger6M)),NA())</f>
        <v>-2.3607775673539777E-3</v>
      </c>
      <c r="Q519" s="145">
        <f>IFERROR(_xll.qlIndexFixing(ONIndex1Y,I519,TRUE,_xll.ohTrigger(RecalcTrigger,Trigger1Y)),NA())</f>
        <v>-1.6293982063597667E-4</v>
      </c>
    </row>
    <row r="520" spans="2:17" x14ac:dyDescent="0.2">
      <c r="B520" s="39" t="s">
        <v>17</v>
      </c>
      <c r="D520" s="42">
        <f>_xll.qlCalendarAdvance(Calendar,$D519,B520,"f",FALSE)</f>
        <v>43290</v>
      </c>
      <c r="E520" s="139">
        <f>_xll.qlInterestRateIndexValueDate(IndexON,D520)</f>
        <v>43290</v>
      </c>
      <c r="F520" s="155">
        <f>IFERROR(_xll.qlIndexFixing(IndexON,D520,TRUE,_xll.ohTrigger(RecalcTrigger,TriggerON)),NA())</f>
        <v>-5.3103040180335626E-3</v>
      </c>
      <c r="H520" s="42">
        <f>_xll.qlCalendarAdvance(Calendar,$H519,B520,"f",FALSE)</f>
        <v>43290</v>
      </c>
      <c r="I520" s="139">
        <f>_xll.qlInterestRateIndexValueDate(Index1M,$H520)</f>
        <v>43292</v>
      </c>
      <c r="J520" s="144">
        <f>IFERROR(_xll.qlIndexFixing(Index1M,$H520,TRUE,_xll.ohTrigger(RecalcTrigger,Trigger1M)),NA())</f>
        <v>-5.3683751944610947E-3</v>
      </c>
      <c r="K520" s="44">
        <f>IFERROR(_xll.qlIndexFixing(Index3M,H520,TRUE,_xll.ohTrigger(RecalcTrigger,Trigger3M)),NA())</f>
        <v>-3.8400365101972601E-3</v>
      </c>
      <c r="L520" s="44">
        <f>IFERROR(_xll.qlIndexFixing(Index6M,$H520,TRUE,_xll.ohTrigger(RecalcTrigger,Trigger6M)),NA())</f>
        <v>-2.233621289593769E-3</v>
      </c>
      <c r="M520" s="145">
        <f>IFERROR(_xll.qlIndexFixing(Index1Y,$H520,TRUE,_xll.ohTrigger(RecalcTrigger,Trigger1Y)),NA())</f>
        <v>-3.4724692803315613E-4</v>
      </c>
      <c r="N520" s="144">
        <f>IFERROR(_xll.qlIndexFixing(ONIndex1M,I520,TRUE,_xll.ohTrigger(RecalcTrigger,Trigger1M)),NA())</f>
        <v>-5.3713032651669934E-3</v>
      </c>
      <c r="O520" s="44">
        <f>IFERROR(_xll.qlIndexFixing(ONIndex3M,I520,TRUE,_xll.ohTrigger(RecalcTrigger,Trigger3M)),NA())</f>
        <v>-3.8609139878786891E-3</v>
      </c>
      <c r="P520" s="44">
        <f>IFERROR(_xll.qlIndexFixing(ONIndex6M,I520,TRUE,_xll.ohTrigger(RecalcTrigger,Trigger6M)),NA())</f>
        <v>-2.3588539585350787E-3</v>
      </c>
      <c r="Q520" s="145">
        <f>IFERROR(_xll.qlIndexFixing(ONIndex1Y,I520,TRUE,_xll.ohTrigger(RecalcTrigger,Trigger1Y)),NA())</f>
        <v>-1.6804129293390702E-4</v>
      </c>
    </row>
    <row r="521" spans="2:17" x14ac:dyDescent="0.2">
      <c r="B521" s="39" t="s">
        <v>17</v>
      </c>
      <c r="D521" s="42">
        <f>_xll.qlCalendarAdvance(Calendar,$D520,B521,"f",FALSE)</f>
        <v>43291</v>
      </c>
      <c r="E521" s="139">
        <f>_xll.qlInterestRateIndexValueDate(IndexON,D521)</f>
        <v>43291</v>
      </c>
      <c r="F521" s="155">
        <f>IFERROR(_xll.qlIndexFixing(IndexON,D521,TRUE,_xll.ohTrigger(RecalcTrigger,TriggerON)),NA())</f>
        <v>-5.3102851572806031E-3</v>
      </c>
      <c r="H521" s="42">
        <f>_xll.qlCalendarAdvance(Calendar,$H520,B521,"f",FALSE)</f>
        <v>43291</v>
      </c>
      <c r="I521" s="139">
        <f>_xll.qlInterestRateIndexValueDate(Index1M,$H521)</f>
        <v>43293</v>
      </c>
      <c r="J521" s="144">
        <f>IFERROR(_xll.qlIndexFixing(Index1M,$H521,TRUE,_xll.ohTrigger(RecalcTrigger,Trigger1M)),NA())</f>
        <v>-5.3683562954300046E-3</v>
      </c>
      <c r="K521" s="44">
        <f>IFERROR(_xll.qlIndexFixing(Index3M,H521,TRUE,_xll.ohTrigger(RecalcTrigger,Trigger3M)),NA())</f>
        <v>-3.8394577882803495E-3</v>
      </c>
      <c r="L521" s="44">
        <f>IFERROR(_xll.qlIndexFixing(Index6M,$H521,TRUE,_xll.ohTrigger(RecalcTrigger,Trigger6M)),NA())</f>
        <v>-2.2301377355895113E-3</v>
      </c>
      <c r="M521" s="145">
        <f>IFERROR(_xll.qlIndexFixing(Index1Y,$H521,TRUE,_xll.ohTrigger(RecalcTrigger,Trigger1Y)),NA())</f>
        <v>-3.4693804154624727E-4</v>
      </c>
      <c r="N521" s="144">
        <f>IFERROR(_xll.qlIndexFixing(ONIndex1M,I521,TRUE,_xll.ohTrigger(RecalcTrigger,Trigger1M)),NA())</f>
        <v>-5.3712458522925388E-3</v>
      </c>
      <c r="O521" s="44">
        <f>IFERROR(_xll.qlIndexFixing(ONIndex3M,I521,TRUE,_xll.ohTrigger(RecalcTrigger,Trigger3M)),NA())</f>
        <v>-3.8605795630708428E-3</v>
      </c>
      <c r="P521" s="44">
        <f>IFERROR(_xll.qlIndexFixing(ONIndex6M,I521,TRUE,_xll.ohTrigger(RecalcTrigger,Trigger6M)),NA())</f>
        <v>-2.3569374449339264E-3</v>
      </c>
      <c r="Q521" s="145">
        <f>IFERROR(_xll.qlIndexFixing(ONIndex1Y,I521,TRUE,_xll.ohTrigger(RecalcTrigger,Trigger1Y)),NA())</f>
        <v>-1.7313092271820096E-4</v>
      </c>
    </row>
    <row r="522" spans="2:17" x14ac:dyDescent="0.2">
      <c r="B522" s="39" t="s">
        <v>42</v>
      </c>
      <c r="D522" s="42">
        <f>_xll.qlCalendarAdvance(Calendar,$D521,B522,"f",FALSE)</f>
        <v>43298</v>
      </c>
      <c r="E522" s="139">
        <f>_xll.qlInterestRateIndexValueDate(IndexON,D522)</f>
        <v>43298</v>
      </c>
      <c r="F522" s="155">
        <f>IFERROR(_xll.qlIndexFixing(IndexON,D522,TRUE,_xll.ohTrigger(RecalcTrigger,TriggerON)),NA())</f>
        <v>-5.3099563823533202E-3</v>
      </c>
      <c r="H522" s="42">
        <f>_xll.qlCalendarAdvance(Calendar,$H521,B522,"f",FALSE)</f>
        <v>43298</v>
      </c>
      <c r="I522" s="139">
        <f>_xll.qlInterestRateIndexValueDate(Index1M,$H522)</f>
        <v>43300</v>
      </c>
      <c r="J522" s="144">
        <f>IFERROR(_xll.qlIndexFixing(Index1M,$H522,TRUE,_xll.ohTrigger(RecalcTrigger,Trigger1M)),NA())</f>
        <v>-5.367079423864024E-3</v>
      </c>
      <c r="K522" s="44">
        <f>IFERROR(_xll.qlIndexFixing(Index3M,H522,TRUE,_xll.ohTrigger(RecalcTrigger,Trigger3M)),NA())</f>
        <v>-3.8351325882183315E-3</v>
      </c>
      <c r="L522" s="44">
        <f>IFERROR(_xll.qlIndexFixing(Index6M,$H522,TRUE,_xll.ohTrigger(RecalcTrigger,Trigger6M)),NA())</f>
        <v>-2.2185656374749188E-3</v>
      </c>
      <c r="M522" s="145">
        <f>IFERROR(_xll.qlIndexFixing(Index1Y,$H522,TRUE,_xll.ohTrigger(RecalcTrigger,Trigger1Y)),NA())</f>
        <v>-3.4417964729000628E-4</v>
      </c>
      <c r="N522" s="144">
        <f>IFERROR(_xll.qlIndexFixing(ONIndex1M,I522,TRUE,_xll.ohTrigger(RecalcTrigger,Trigger1M)),NA())</f>
        <v>-5.3705357714983748E-3</v>
      </c>
      <c r="O522" s="44">
        <f>IFERROR(_xll.qlIndexFixing(ONIndex3M,I522,TRUE,_xll.ohTrigger(RecalcTrigger,Trigger3M)),NA())</f>
        <v>-3.8589824959922581E-3</v>
      </c>
      <c r="P522" s="44">
        <f>IFERROR(_xll.qlIndexFixing(ONIndex6M,I522,TRUE,_xll.ohTrigger(RecalcTrigger,Trigger6M)),NA())</f>
        <v>-2.3499416824046548E-3</v>
      </c>
      <c r="Q522" s="145">
        <f>IFERROR(_xll.qlIndexFixing(ONIndex1Y,I522,TRUE,_xll.ohTrigger(RecalcTrigger,Trigger1Y)),NA())</f>
        <v>-1.9081496063222403E-4</v>
      </c>
    </row>
    <row r="523" spans="2:17" x14ac:dyDescent="0.2">
      <c r="B523" s="39" t="s">
        <v>42</v>
      </c>
      <c r="D523" s="42">
        <f>_xll.qlCalendarAdvance(Calendar,$D522,B523,"f",FALSE)</f>
        <v>43305</v>
      </c>
      <c r="E523" s="139">
        <f>_xll.qlInterestRateIndexValueDate(IndexON,D523)</f>
        <v>43305</v>
      </c>
      <c r="F523" s="155">
        <f>IFERROR(_xll.qlIndexFixing(IndexON,D523,TRUE,_xll.ohTrigger(RecalcTrigger,TriggerON)),NA())</f>
        <v>-5.3092825001632704E-3</v>
      </c>
      <c r="H523" s="42">
        <f>_xll.qlCalendarAdvance(Calendar,$H522,B523,"f",FALSE)</f>
        <v>43305</v>
      </c>
      <c r="I523" s="139">
        <f>_xll.qlInterestRateIndexValueDate(Index1M,$H523)</f>
        <v>43307</v>
      </c>
      <c r="J523" s="144">
        <f>IFERROR(_xll.qlIndexFixing(Index1M,$H523,TRUE,_xll.ohTrigger(RecalcTrigger,Trigger1M)),NA())</f>
        <v>-5.3654561792865207E-3</v>
      </c>
      <c r="K523" s="44">
        <f>IFERROR(_xll.qlIndexFixing(Index3M,H523,TRUE,_xll.ohTrigger(RecalcTrigger,Trigger3M)),NA())</f>
        <v>-3.8303196368934559E-3</v>
      </c>
      <c r="L523" s="44">
        <f>IFERROR(_xll.qlIndexFixing(Index6M,$H523,TRUE,_xll.ohTrigger(RecalcTrigger,Trigger6M)),NA())</f>
        <v>-2.2066247227179384E-3</v>
      </c>
      <c r="M523" s="145">
        <f>IFERROR(_xll.qlIndexFixing(Index1Y,$H523,TRUE,_xll.ohTrigger(RecalcTrigger,Trigger1Y)),NA())</f>
        <v>-3.4037780558948075E-4</v>
      </c>
      <c r="N523" s="144">
        <f>IFERROR(_xll.qlIndexFixing(ONIndex1M,I523,TRUE,_xll.ohTrigger(RecalcTrigger,Trigger1M)),NA())</f>
        <v>-5.3694815859994804E-3</v>
      </c>
      <c r="O523" s="44">
        <f>IFERROR(_xll.qlIndexFixing(ONIndex3M,I523,TRUE,_xll.ohTrigger(RecalcTrigger,Trigger3M)),NA())</f>
        <v>-3.8569568405888432E-3</v>
      </c>
      <c r="P523" s="44">
        <f>IFERROR(_xll.qlIndexFixing(ONIndex6M,I523,TRUE,_xll.ohTrigger(RecalcTrigger,Trigger6M)),NA())</f>
        <v>-2.3425940493826403E-3</v>
      </c>
      <c r="Q523" s="145">
        <f>IFERROR(_xll.qlIndexFixing(ONIndex1Y,I523,TRUE,_xll.ohTrigger(RecalcTrigger,Trigger1Y)),NA())</f>
        <v>-2.0827755915941992E-4</v>
      </c>
    </row>
    <row r="524" spans="2:17" x14ac:dyDescent="0.2">
      <c r="B524" s="39" t="s">
        <v>42</v>
      </c>
      <c r="D524" s="42">
        <f>_xll.qlCalendarAdvance(Calendar,$D523,B524,"f",FALSE)</f>
        <v>43312</v>
      </c>
      <c r="E524" s="139">
        <f>_xll.qlInterestRateIndexValueDate(IndexON,D524)</f>
        <v>43312</v>
      </c>
      <c r="F524" s="155">
        <f>IFERROR(_xll.qlIndexFixing(IndexON,D524,TRUE,_xll.ohTrigger(RecalcTrigger,TriggerON)),NA())</f>
        <v>-5.3082623990796662E-3</v>
      </c>
      <c r="H524" s="42">
        <f>_xll.qlCalendarAdvance(Calendar,$H523,B524,"f",FALSE)</f>
        <v>43312</v>
      </c>
      <c r="I524" s="139">
        <f>_xll.qlInterestRateIndexValueDate(Index1M,$H524)</f>
        <v>43314</v>
      </c>
      <c r="J524" s="144">
        <f>IFERROR(_xll.qlIndexFixing(Index1M,$H524,TRUE,_xll.ohTrigger(RecalcTrigger,Trigger1M)),NA())</f>
        <v>-5.3634850842218529E-3</v>
      </c>
      <c r="K524" s="44">
        <f>IFERROR(_xll.qlIndexFixing(Index3M,H524,TRUE,_xll.ohTrigger(RecalcTrigger,Trigger3M)),NA())</f>
        <v>-3.8250076606037519E-3</v>
      </c>
      <c r="L524" s="44">
        <f>IFERROR(_xll.qlIndexFixing(Index6M,$H524,TRUE,_xll.ohTrigger(RecalcTrigger,Trigger6M)),NA())</f>
        <v>-2.1943136180145192E-3</v>
      </c>
      <c r="M524" s="145">
        <f>IFERROR(_xll.qlIndexFixing(Index1Y,$H524,TRUE,_xll.ohTrigger(RecalcTrigger,Trigger1Y)),NA())</f>
        <v>-3.3553302130909501E-4</v>
      </c>
      <c r="N524" s="144">
        <f>IFERROR(_xll.qlIndexFixing(ONIndex1M,I524,TRUE,_xll.ohTrigger(RecalcTrigger,Trigger1M)),NA())</f>
        <v>-5.3680818174584033E-3</v>
      </c>
      <c r="O524" s="44">
        <f>IFERROR(_xll.qlIndexFixing(ONIndex3M,I524,TRUE,_xll.ohTrigger(RecalcTrigger,Trigger3M)),NA())</f>
        <v>-3.8544947686025566E-3</v>
      </c>
      <c r="P524" s="44">
        <f>IFERROR(_xll.qlIndexFixing(ONIndex6M,I524,TRUE,_xll.ohTrigger(RecalcTrigger,Trigger6M)),NA())</f>
        <v>-2.334893177922126E-3</v>
      </c>
      <c r="Q524" s="145">
        <f>IFERROR(_xll.qlIndexFixing(ONIndex1Y,I524,TRUE,_xll.ohTrigger(RecalcTrigger,Trigger1Y)),NA())</f>
        <v>-2.2548367972774486E-4</v>
      </c>
    </row>
    <row r="525" spans="2:17" x14ac:dyDescent="0.2">
      <c r="B525" s="39" t="s">
        <v>42</v>
      </c>
      <c r="D525" s="42">
        <f>_xll.qlCalendarAdvance(Calendar,$D524,B525,"f",FALSE)</f>
        <v>43319</v>
      </c>
      <c r="E525" s="139">
        <f>_xll.qlInterestRateIndexValueDate(IndexON,D525)</f>
        <v>43319</v>
      </c>
      <c r="F525" s="155">
        <f>IFERROR(_xll.qlIndexFixing(IndexON,D525,TRUE,_xll.ohTrigger(RecalcTrigger,TriggerON)),NA())</f>
        <v>-5.306894967032072E-3</v>
      </c>
      <c r="H525" s="42">
        <f>_xll.qlCalendarAdvance(Calendar,$H524,B525,"f",FALSE)</f>
        <v>43319</v>
      </c>
      <c r="I525" s="139">
        <f>_xll.qlInterestRateIndexValueDate(Index1M,$H525)</f>
        <v>43321</v>
      </c>
      <c r="J525" s="144">
        <f>IFERROR(_xll.qlIndexFixing(Index1M,$H525,TRUE,_xll.ohTrigger(RecalcTrigger,Trigger1M)),NA())</f>
        <v>-5.3611646611693986E-3</v>
      </c>
      <c r="K525" s="44">
        <f>IFERROR(_xll.qlIndexFixing(Index3M,H525,TRUE,_xll.ohTrigger(RecalcTrigger,Trigger3M)),NA())</f>
        <v>-3.81918528226212E-3</v>
      </c>
      <c r="L525" s="44">
        <f>IFERROR(_xll.qlIndexFixing(Index6M,$H525,TRUE,_xll.ohTrigger(RecalcTrigger,Trigger6M)),NA())</f>
        <v>-2.1816309498115614E-3</v>
      </c>
      <c r="M525" s="145">
        <f>IFERROR(_xll.qlIndexFixing(Index1Y,$H525,TRUE,_xll.ohTrigger(RecalcTrigger,Trigger1Y)),NA())</f>
        <v>-3.2964665028429295E-4</v>
      </c>
      <c r="N525" s="144">
        <f>IFERROR(_xll.qlIndexFixing(ONIndex1M,I525,TRUE,_xll.ohTrigger(RecalcTrigger,Trigger1M)),NA())</f>
        <v>-5.3663349881771794E-3</v>
      </c>
      <c r="O525" s="44">
        <f>IFERROR(_xll.qlIndexFixing(ONIndex3M,I525,TRUE,_xll.ohTrigger(RecalcTrigger,Trigger3M)),NA())</f>
        <v>-3.8515884517753562E-3</v>
      </c>
      <c r="P525" s="44">
        <f>IFERROR(_xll.qlIndexFixing(ONIndex6M,I525,TRUE,_xll.ohTrigger(RecalcTrigger,Trigger6M)),NA())</f>
        <v>-2.3268376999974194E-3</v>
      </c>
      <c r="Q525" s="145">
        <f>IFERROR(_xll.qlIndexFixing(ONIndex1Y,I525,TRUE,_xll.ohTrigger(RecalcTrigger,Trigger1Y)),NA())</f>
        <v>-2.4239828404493124E-4</v>
      </c>
    </row>
    <row r="526" spans="2:17" x14ac:dyDescent="0.2">
      <c r="B526" s="39" t="s">
        <v>42</v>
      </c>
      <c r="D526" s="42">
        <f>_xll.qlCalendarAdvance(Calendar,$D525,B526,"f",FALSE)</f>
        <v>43326</v>
      </c>
      <c r="E526" s="139">
        <f>_xll.qlInterestRateIndexValueDate(IndexON,D526)</f>
        <v>43326</v>
      </c>
      <c r="F526" s="155">
        <f>IFERROR(_xll.qlIndexFixing(IndexON,D526,TRUE,_xll.ohTrigger(RecalcTrigger,TriggerON)),NA())</f>
        <v>-5.3051790921898601E-3</v>
      </c>
      <c r="H526" s="42">
        <f>_xll.qlCalendarAdvance(Calendar,$H525,B526,"f",FALSE)</f>
        <v>43326</v>
      </c>
      <c r="I526" s="139">
        <f>_xll.qlInterestRateIndexValueDate(Index1M,$H526)</f>
        <v>43328</v>
      </c>
      <c r="J526" s="144">
        <f>IFERROR(_xll.qlIndexFixing(Index1M,$H526,TRUE,_xll.ohTrigger(RecalcTrigger,Trigger1M)),NA())</f>
        <v>-5.358493432583572E-3</v>
      </c>
      <c r="K526" s="44">
        <f>IFERROR(_xll.qlIndexFixing(Index3M,H526,TRUE,_xll.ohTrigger(RecalcTrigger,Trigger3M)),NA())</f>
        <v>-3.8128410213811308E-3</v>
      </c>
      <c r="L526" s="44">
        <f>IFERROR(_xll.qlIndexFixing(Index6M,$H526,TRUE,_xll.ohTrigger(RecalcTrigger,Trigger6M)),NA())</f>
        <v>-2.1685753443077779E-3</v>
      </c>
      <c r="M526" s="145">
        <f>IFERROR(_xll.qlIndexFixing(Index1Y,$H526,TRUE,_xll.ohTrigger(RecalcTrigger,Trigger1Y)),NA())</f>
        <v>-3.2272089935646915E-4</v>
      </c>
      <c r="N526" s="144">
        <f>IFERROR(_xll.qlIndexFixing(ONIndex1M,I526,TRUE,_xll.ohTrigger(RecalcTrigger,Trigger1M)),NA())</f>
        <v>-5.3642396200581643E-3</v>
      </c>
      <c r="O526" s="44">
        <f>IFERROR(_xll.qlIndexFixing(ONIndex3M,I526,TRUE,_xll.ohTrigger(RecalcTrigger,Trigger3M)),NA())</f>
        <v>-3.8482300622089127E-3</v>
      </c>
      <c r="P526" s="44">
        <f>IFERROR(_xll.qlIndexFixing(ONIndex6M,I526,TRUE,_xll.ohTrigger(RecalcTrigger,Trigger6M)),NA())</f>
        <v>-2.3184262475028916E-3</v>
      </c>
      <c r="Q526" s="145">
        <f>IFERROR(_xll.qlIndexFixing(ONIndex1Y,I526,TRUE,_xll.ohTrigger(RecalcTrigger,Trigger1Y)),NA())</f>
        <v>-2.5898633333909515E-4</v>
      </c>
    </row>
    <row r="527" spans="2:17" x14ac:dyDescent="0.2">
      <c r="B527" s="39" t="s">
        <v>42</v>
      </c>
      <c r="D527" s="42">
        <f>_xll.qlCalendarAdvance(Calendar,$D526,B527,"f",FALSE)</f>
        <v>43333</v>
      </c>
      <c r="E527" s="139">
        <f>_xll.qlInterestRateIndexValueDate(IndexON,D527)</f>
        <v>43333</v>
      </c>
      <c r="F527" s="155">
        <f>IFERROR(_xll.qlIndexFixing(IndexON,D527,TRUE,_xll.ohTrigger(RecalcTrigger,TriggerON)),NA())</f>
        <v>-5.303113662802339E-3</v>
      </c>
      <c r="H527" s="42">
        <f>_xll.qlCalendarAdvance(Calendar,$H526,B527,"f",FALSE)</f>
        <v>43333</v>
      </c>
      <c r="I527" s="139">
        <f>_xll.qlInterestRateIndexValueDate(Index1M,$H527)</f>
        <v>43335</v>
      </c>
      <c r="J527" s="144">
        <f>IFERROR(_xll.qlIndexFixing(Index1M,$H527,TRUE,_xll.ohTrigger(RecalcTrigger,Trigger1M)),NA())</f>
        <v>-5.3554699208963052E-3</v>
      </c>
      <c r="K527" s="44">
        <f>IFERROR(_xll.qlIndexFixing(Index3M,H527,TRUE,_xll.ohTrigger(RecalcTrigger,Trigger3M)),NA())</f>
        <v>-3.8059632940569475E-3</v>
      </c>
      <c r="L527" s="44">
        <f>IFERROR(_xll.qlIndexFixing(Index6M,$H527,TRUE,_xll.ohTrigger(RecalcTrigger,Trigger6M)),NA())</f>
        <v>-2.1551454274491796E-3</v>
      </c>
      <c r="M527" s="145">
        <f>IFERROR(_xll.qlIndexFixing(Index1Y,$H527,TRUE,_xll.ohTrigger(RecalcTrigger,Trigger1Y)),NA())</f>
        <v>-3.1475882642224444E-4</v>
      </c>
      <c r="N527" s="144">
        <f>IFERROR(_xll.qlIndexFixing(ONIndex1M,I527,TRUE,_xll.ohTrigger(RecalcTrigger,Trigger1M)),NA())</f>
        <v>-5.3617942350836501E-3</v>
      </c>
      <c r="O527" s="44">
        <f>IFERROR(_xll.qlIndexFixing(ONIndex3M,I527,TRUE,_xll.ohTrigger(RecalcTrigger,Trigger3M)),NA())</f>
        <v>-3.8444117714453441E-3</v>
      </c>
      <c r="P527" s="44">
        <f>IFERROR(_xll.qlIndexFixing(ONIndex6M,I527,TRUE,_xll.ohTrigger(RecalcTrigger,Trigger6M)),NA())</f>
        <v>-2.3096574524128499E-3</v>
      </c>
      <c r="Q527" s="145">
        <f>IFERROR(_xll.qlIndexFixing(ONIndex1Y,I527,TRUE,_xll.ohTrigger(RecalcTrigger,Trigger1Y)),NA())</f>
        <v>-2.7521278939790506E-4</v>
      </c>
    </row>
    <row r="528" spans="2:17" x14ac:dyDescent="0.2">
      <c r="B528" s="39" t="s">
        <v>42</v>
      </c>
      <c r="D528" s="42">
        <f>_xll.qlCalendarAdvance(Calendar,$D527,B528,"f",FALSE)</f>
        <v>43340</v>
      </c>
      <c r="E528" s="139">
        <f>_xll.qlInterestRateIndexValueDate(IndexON,D528)</f>
        <v>43340</v>
      </c>
      <c r="F528" s="155">
        <f>IFERROR(_xll.qlIndexFixing(IndexON,D528,TRUE,_xll.ohTrigger(RecalcTrigger,TriggerON)),NA())</f>
        <v>-5.300697566839041E-3</v>
      </c>
      <c r="H528" s="42">
        <f>_xll.qlCalendarAdvance(Calendar,$H527,B528,"f",FALSE)</f>
        <v>43340</v>
      </c>
      <c r="I528" s="139">
        <f>_xll.qlInterestRateIndexValueDate(Index1M,$H528)</f>
        <v>43342</v>
      </c>
      <c r="J528" s="144">
        <f>IFERROR(_xll.qlIndexFixing(Index1M,$H528,TRUE,_xll.ohTrigger(RecalcTrigger,Trigger1M)),NA())</f>
        <v>-5.3530208451656415E-3</v>
      </c>
      <c r="K528" s="44">
        <f>IFERROR(_xll.qlIndexFixing(Index3M,H528,TRUE,_xll.ohTrigger(RecalcTrigger,Trigger3M)),NA())</f>
        <v>-3.7985404129632461E-3</v>
      </c>
      <c r="L528" s="44">
        <f>IFERROR(_xll.qlIndexFixing(Index6M,$H528,TRUE,_xll.ohTrigger(RecalcTrigger,Trigger6M)),NA())</f>
        <v>-2.1458196380493635E-3</v>
      </c>
      <c r="M528" s="145">
        <f>IFERROR(_xll.qlIndexFixing(Index1Y,$H528,TRUE,_xll.ohTrigger(RecalcTrigger,Trigger1Y)),NA())</f>
        <v>-3.0576434049642926E-4</v>
      </c>
      <c r="N528" s="144">
        <f>IFERROR(_xll.qlIndexFixing(ONIndex1M,I528,TRUE,_xll.ohTrigger(RecalcTrigger,Trigger1M)),NA())</f>
        <v>-5.3589973551559922E-3</v>
      </c>
      <c r="O528" s="44">
        <f>IFERROR(_xll.qlIndexFixing(ONIndex3M,I528,TRUE,_xll.ohTrigger(RecalcTrigger,Trigger3M)),NA())</f>
        <v>-3.8401257513864806E-3</v>
      </c>
      <c r="P528" s="44">
        <f>IFERROR(_xll.qlIndexFixing(ONIndex6M,I528,TRUE,_xll.ohTrigger(RecalcTrigger,Trigger6M)),NA())</f>
        <v>-2.3005299467415696E-3</v>
      </c>
      <c r="Q528" s="145">
        <f>IFERROR(_xll.qlIndexFixing(ONIndex1Y,I528,TRUE,_xll.ohTrigger(RecalcTrigger,Trigger1Y)),NA())</f>
        <v>-2.9104261340950899E-4</v>
      </c>
    </row>
    <row r="529" spans="2:17" x14ac:dyDescent="0.2">
      <c r="B529" s="39" t="s">
        <v>42</v>
      </c>
      <c r="D529" s="42">
        <f>_xll.qlCalendarAdvance(Calendar,$D528,B529,"f",FALSE)</f>
        <v>43347</v>
      </c>
      <c r="E529" s="139">
        <f>_xll.qlInterestRateIndexValueDate(IndexON,D529)</f>
        <v>43347</v>
      </c>
      <c r="F529" s="155">
        <f>IFERROR(_xll.qlIndexFixing(IndexON,D529,TRUE,_xll.ohTrigger(RecalcTrigger,TriggerON)),NA())</f>
        <v>-5.2979296923894026E-3</v>
      </c>
      <c r="H529" s="42">
        <f>_xll.qlCalendarAdvance(Calendar,$H528,B529,"f",FALSE)</f>
        <v>43347</v>
      </c>
      <c r="I529" s="139">
        <f>_xll.qlInterestRateIndexValueDate(Index1M,$H529)</f>
        <v>43349</v>
      </c>
      <c r="J529" s="144">
        <f>IFERROR(_xll.qlIndexFixing(Index1M,$H529,TRUE,_xll.ohTrigger(RecalcTrigger,Trigger1M)),NA())</f>
        <v>-5.3483601377365964E-3</v>
      </c>
      <c r="K529" s="44">
        <f>IFERROR(_xll.qlIndexFixing(Index3M,H529,TRUE,_xll.ohTrigger(RecalcTrigger,Trigger3M)),NA())</f>
        <v>-3.7912581860401152E-3</v>
      </c>
      <c r="L529" s="44">
        <f>IFERROR(_xll.qlIndexFixing(Index6M,$H529,TRUE,_xll.ohTrigger(RecalcTrigger,Trigger6M)),NA())</f>
        <v>-2.1328869433396994E-3</v>
      </c>
      <c r="M529" s="145">
        <f>IFERROR(_xll.qlIndexFixing(Index1Y,$H529,TRUE,_xll.ohTrigger(RecalcTrigger,Trigger1Y)),NA())</f>
        <v>-2.9574220178626569E-4</v>
      </c>
      <c r="N529" s="144">
        <f>IFERROR(_xll.qlIndexFixing(ONIndex1M,I529,TRUE,_xll.ohTrigger(RecalcTrigger,Trigger1M)),NA())</f>
        <v>-5.3558475024173546E-3</v>
      </c>
      <c r="O529" s="44">
        <f>IFERROR(_xll.qlIndexFixing(ONIndex3M,I529,TRUE,_xll.ohTrigger(RecalcTrigger,Trigger3M)),NA())</f>
        <v>-3.8353641738142485E-3</v>
      </c>
      <c r="P529" s="44">
        <f>IFERROR(_xll.qlIndexFixing(ONIndex6M,I529,TRUE,_xll.ohTrigger(RecalcTrigger,Trigger6M)),NA())</f>
        <v>-2.291042362463358E-3</v>
      </c>
      <c r="Q529" s="145">
        <f>IFERROR(_xll.qlIndexFixing(ONIndex1Y,I529,TRUE,_xll.ohTrigger(RecalcTrigger,Trigger1Y)),NA())</f>
        <v>-3.0644076712160739E-4</v>
      </c>
    </row>
    <row r="530" spans="2:17" x14ac:dyDescent="0.2">
      <c r="B530" s="39" t="s">
        <v>42</v>
      </c>
      <c r="D530" s="42">
        <f>_xll.qlCalendarAdvance(Calendar,$D529,B530,"f",FALSE)</f>
        <v>43354</v>
      </c>
      <c r="E530" s="139">
        <f>_xll.qlInterestRateIndexValueDate(IndexON,D530)</f>
        <v>43354</v>
      </c>
      <c r="F530" s="155">
        <f>IFERROR(_xll.qlIndexFixing(IndexON,D530,TRUE,_xll.ohTrigger(RecalcTrigger,TriggerON)),NA())</f>
        <v>-5.2948089277027321E-3</v>
      </c>
      <c r="H530" s="42">
        <f>_xll.qlCalendarAdvance(Calendar,$H529,B530,"f",FALSE)</f>
        <v>43354</v>
      </c>
      <c r="I530" s="139">
        <f>_xll.qlInterestRateIndexValueDate(Index1M,$H530)</f>
        <v>43356</v>
      </c>
      <c r="J530" s="144">
        <f>IFERROR(_xll.qlIndexFixing(Index1M,$H530,TRUE,_xll.ohTrigger(RecalcTrigger,Trigger1M)),NA())</f>
        <v>-5.3442709109419173E-3</v>
      </c>
      <c r="K530" s="44">
        <f>IFERROR(_xll.qlIndexFixing(Index3M,H530,TRUE,_xll.ohTrigger(RecalcTrigger,Trigger3M)),NA())</f>
        <v>-3.7827521678566816E-3</v>
      </c>
      <c r="L530" s="44">
        <f>IFERROR(_xll.qlIndexFixing(Index6M,$H530,TRUE,_xll.ohTrigger(RecalcTrigger,Trigger6M)),NA())</f>
        <v>-2.1184628693717588E-3</v>
      </c>
      <c r="M530" s="145">
        <f>IFERROR(_xll.qlIndexFixing(Index1Y,$H530,TRUE,_xll.ohTrigger(RecalcTrigger,Trigger1Y)),NA())</f>
        <v>-2.8469802178110915E-4</v>
      </c>
      <c r="N530" s="144">
        <f>IFERROR(_xll.qlIndexFixing(ONIndex1M,I530,TRUE,_xll.ohTrigger(RecalcTrigger,Trigger1M)),NA())</f>
        <v>-5.3523431988100612E-3</v>
      </c>
      <c r="O530" s="44">
        <f>IFERROR(_xll.qlIndexFixing(ONIndex3M,I530,TRUE,_xll.ohTrigger(RecalcTrigger,Trigger3M)),NA())</f>
        <v>-3.8301192105905102E-3</v>
      </c>
      <c r="P530" s="44">
        <f>IFERROR(_xll.qlIndexFixing(ONIndex6M,I530,TRUE,_xll.ohTrigger(RecalcTrigger,Trigger6M)),NA())</f>
        <v>-2.2811933314725863E-3</v>
      </c>
      <c r="Q530" s="145">
        <f>IFERROR(_xll.qlIndexFixing(ONIndex1Y,I530,TRUE,_xll.ohTrigger(RecalcTrigger,Trigger1Y)),NA())</f>
        <v>-3.2137221192218846E-4</v>
      </c>
    </row>
    <row r="531" spans="2:17" x14ac:dyDescent="0.2">
      <c r="B531" s="39" t="s">
        <v>42</v>
      </c>
      <c r="D531" s="42">
        <f>_xll.qlCalendarAdvance(Calendar,$D530,B531,"f",FALSE)</f>
        <v>43361</v>
      </c>
      <c r="E531" s="139">
        <f>_xll.qlInterestRateIndexValueDate(IndexON,D531)</f>
        <v>43361</v>
      </c>
      <c r="F531" s="155">
        <f>IFERROR(_xll.qlIndexFixing(IndexON,D531,TRUE,_xll.ohTrigger(RecalcTrigger,TriggerON)),NA())</f>
        <v>-5.29133416078853E-3</v>
      </c>
      <c r="H531" s="42">
        <f>_xll.qlCalendarAdvance(Calendar,$H530,B531,"f",FALSE)</f>
        <v>43361</v>
      </c>
      <c r="I531" s="139">
        <f>_xll.qlInterestRateIndexValueDate(Index1M,$H531)</f>
        <v>43363</v>
      </c>
      <c r="J531" s="144">
        <f>IFERROR(_xll.qlIndexFixing(Index1M,$H531,TRUE,_xll.ohTrigger(RecalcTrigger,Trigger1M)),NA())</f>
        <v>-5.3398234903950792E-3</v>
      </c>
      <c r="K531" s="44">
        <f>IFERROR(_xll.qlIndexFixing(Index3M,H531,TRUE,_xll.ohTrigger(RecalcTrigger,Trigger3M)),NA())</f>
        <v>-3.7736660230807692E-3</v>
      </c>
      <c r="L531" s="44">
        <f>IFERROR(_xll.qlIndexFixing(Index6M,$H531,TRUE,_xll.ohTrigger(RecalcTrigger,Trigger6M)),NA())</f>
        <v>-2.1036594683419021E-3</v>
      </c>
      <c r="M531" s="145">
        <f>IFERROR(_xll.qlIndexFixing(Index1Y,$H531,TRUE,_xll.ohTrigger(RecalcTrigger,Trigger1Y)),NA())</f>
        <v>-2.7263826335415518E-4</v>
      </c>
      <c r="N531" s="144">
        <f>IFERROR(_xll.qlIndexFixing(ONIndex1M,I531,TRUE,_xll.ohTrigger(RecalcTrigger,Trigger1M)),NA())</f>
        <v>-5.3484829661165634E-3</v>
      </c>
      <c r="O531" s="44">
        <f>IFERROR(_xll.qlIndexFixing(ONIndex3M,I531,TRUE,_xll.ohTrigger(RecalcTrigger,Trigger3M)),NA())</f>
        <v>-3.8243748591559878E-3</v>
      </c>
      <c r="P531" s="44">
        <f>IFERROR(_xll.qlIndexFixing(ONIndex6M,I531,TRUE,_xll.ohTrigger(RecalcTrigger,Trigger6M)),NA())</f>
        <v>-2.2709814856636257E-3</v>
      </c>
      <c r="Q531" s="145">
        <f>IFERROR(_xll.qlIndexFixing(ONIndex1Y,I531,TRUE,_xll.ohTrigger(RecalcTrigger,Trigger1Y)),NA())</f>
        <v>-3.3580190947901656E-4</v>
      </c>
    </row>
    <row r="532" spans="2:17" x14ac:dyDescent="0.2">
      <c r="B532" s="39" t="s">
        <v>42</v>
      </c>
      <c r="D532" s="42">
        <f>_xll.qlCalendarAdvance(Calendar,$D531,B532,"f",FALSE)</f>
        <v>43368</v>
      </c>
      <c r="E532" s="139">
        <f>_xll.qlInterestRateIndexValueDate(IndexON,D532)</f>
        <v>43368</v>
      </c>
      <c r="F532" s="155">
        <f>IFERROR(_xll.qlIndexFixing(IndexON,D532,TRUE,_xll.ohTrigger(RecalcTrigger,TriggerON)),NA())</f>
        <v>-5.2875042797362326E-3</v>
      </c>
      <c r="H532" s="42">
        <f>_xll.qlCalendarAdvance(Calendar,$H531,B532,"f",FALSE)</f>
        <v>43368</v>
      </c>
      <c r="I532" s="139">
        <f>_xll.qlInterestRateIndexValueDate(Index1M,$H532)</f>
        <v>43370</v>
      </c>
      <c r="J532" s="144">
        <f>IFERROR(_xll.qlIndexFixing(Index1M,$H532,TRUE,_xll.ohTrigger(RecalcTrigger,Trigger1M)),NA())</f>
        <v>-5.335016398348158E-3</v>
      </c>
      <c r="K532" s="44">
        <f>IFERROR(_xll.qlIndexFixing(Index3M,H532,TRUE,_xll.ohTrigger(RecalcTrigger,Trigger3M)),NA())</f>
        <v>-3.7640025283409758E-3</v>
      </c>
      <c r="L532" s="44">
        <f>IFERROR(_xll.qlIndexFixing(Index6M,$H532,TRUE,_xll.ohTrigger(RecalcTrigger,Trigger6M)),NA())</f>
        <v>-2.0884753651871932E-3</v>
      </c>
      <c r="M532" s="145">
        <f>IFERROR(_xll.qlIndexFixing(Index1Y,$H532,TRUE,_xll.ohTrigger(RecalcTrigger,Trigger1Y)),NA())</f>
        <v>-2.5957024087719686E-4</v>
      </c>
      <c r="N532" s="144">
        <f>IFERROR(_xll.qlIndexFixing(ONIndex1M,I532,TRUE,_xll.ohTrigger(RecalcTrigger,Trigger1M)),NA())</f>
        <v>-5.3442653265989293E-3</v>
      </c>
      <c r="O532" s="44">
        <f>IFERROR(_xll.qlIndexFixing(ONIndex3M,I532,TRUE,_xll.ohTrigger(RecalcTrigger,Trigger3M)),NA())</f>
        <v>-3.8180940053988977E-3</v>
      </c>
      <c r="P532" s="44">
        <f>IFERROR(_xll.qlIndexFixing(ONIndex6M,I532,TRUE,_xll.ohTrigger(RecalcTrigger,Trigger6M)),NA())</f>
        <v>-2.2604054572505916E-3</v>
      </c>
      <c r="Q532" s="145">
        <f>IFERROR(_xll.qlIndexFixing(ONIndex1Y,I532,TRUE,_xll.ohTrigger(RecalcTrigger,Trigger1Y)),NA())</f>
        <v>-3.4969482118007988E-4</v>
      </c>
    </row>
    <row r="533" spans="2:17" x14ac:dyDescent="0.2">
      <c r="B533" s="39" t="s">
        <v>42</v>
      </c>
      <c r="D533" s="42">
        <f>_xll.qlCalendarAdvance(Calendar,$D532,B533,"f",FALSE)</f>
        <v>43375</v>
      </c>
      <c r="E533" s="139">
        <f>_xll.qlInterestRateIndexValueDate(IndexON,D533)</f>
        <v>43375</v>
      </c>
      <c r="F533" s="155">
        <f>IFERROR(_xll.qlIndexFixing(IndexON,D533,TRUE,_xll.ohTrigger(RecalcTrigger,TriggerON)),NA())</f>
        <v>-5.2833181727551803E-3</v>
      </c>
      <c r="H533" s="42">
        <f>_xll.qlCalendarAdvance(Calendar,$H532,B533,"f",FALSE)</f>
        <v>43375</v>
      </c>
      <c r="I533" s="139">
        <f>_xll.qlInterestRateIndexValueDate(Index1M,$H533)</f>
        <v>43377</v>
      </c>
      <c r="J533" s="144">
        <f>IFERROR(_xll.qlIndexFixing(Index1M,$H533,TRUE,_xll.ohTrigger(RecalcTrigger,Trigger1M)),NA())</f>
        <v>-5.3298481570057676E-3</v>
      </c>
      <c r="K533" s="44">
        <f>IFERROR(_xll.qlIndexFixing(Index3M,H533,TRUE,_xll.ohTrigger(RecalcTrigger,Trigger3M)),NA())</f>
        <v>-3.7529520990011436E-3</v>
      </c>
      <c r="L533" s="44">
        <f>IFERROR(_xll.qlIndexFixing(Index6M,$H533,TRUE,_xll.ohTrigger(RecalcTrigger,Trigger6M)),NA())</f>
        <v>-2.0716583416054771E-3</v>
      </c>
      <c r="M533" s="145">
        <f>IFERROR(_xll.qlIndexFixing(Index1Y,$H533,TRUE,_xll.ohTrigger(RecalcTrigger,Trigger1Y)),NA())</f>
        <v>-2.4550212034797533E-4</v>
      </c>
      <c r="N533" s="144">
        <f>IFERROR(_xll.qlIndexFixing(ONIndex1M,I533,TRUE,_xll.ohTrigger(RecalcTrigger,Trigger1M)),NA())</f>
        <v>-5.3396888020396105E-3</v>
      </c>
      <c r="O533" s="44">
        <f>IFERROR(_xll.qlIndexFixing(ONIndex3M,I533,TRUE,_xll.ohTrigger(RecalcTrigger,Trigger3M)),NA())</f>
        <v>-3.8112649479993266E-3</v>
      </c>
      <c r="P533" s="44">
        <f>IFERROR(_xll.qlIndexFixing(ONIndex6M,I533,TRUE,_xll.ohTrigger(RecalcTrigger,Trigger6M)),NA())</f>
        <v>-2.2494638778880471E-3</v>
      </c>
      <c r="Q533" s="145">
        <f>IFERROR(_xll.qlIndexFixing(ONIndex1Y,I533,TRUE,_xll.ohTrigger(RecalcTrigger,Trigger1Y)),NA())</f>
        <v>-3.630159085332707E-4</v>
      </c>
    </row>
    <row r="534" spans="2:17" x14ac:dyDescent="0.2">
      <c r="B534" s="39" t="s">
        <v>42</v>
      </c>
      <c r="D534" s="42">
        <f>_xll.qlCalendarAdvance(Calendar,$D533,B534,"f",FALSE)</f>
        <v>43382</v>
      </c>
      <c r="E534" s="139">
        <f>_xll.qlInterestRateIndexValueDate(IndexON,D534)</f>
        <v>43382</v>
      </c>
      <c r="F534" s="155">
        <f>IFERROR(_xll.qlIndexFixing(IndexON,D534,TRUE,_xll.ohTrigger(RecalcTrigger,TriggerON)),NA())</f>
        <v>-5.2787747279348096E-3</v>
      </c>
      <c r="H534" s="42">
        <f>_xll.qlCalendarAdvance(Calendar,$H533,B534,"f",FALSE)</f>
        <v>43382</v>
      </c>
      <c r="I534" s="139">
        <f>_xll.qlInterestRateIndexValueDate(Index1M,$H534)</f>
        <v>43384</v>
      </c>
      <c r="J534" s="144">
        <f>IFERROR(_xll.qlIndexFixing(Index1M,$H534,TRUE,_xll.ohTrigger(RecalcTrigger,Trigger1M)),NA())</f>
        <v>-5.324317288548791E-3</v>
      </c>
      <c r="K534" s="44">
        <f>IFERROR(_xll.qlIndexFixing(Index3M,H534,TRUE,_xll.ohTrigger(RecalcTrigger,Trigger3M)),NA())</f>
        <v>-3.7422473076421515E-3</v>
      </c>
      <c r="L534" s="44">
        <f>IFERROR(_xll.qlIndexFixing(Index6M,$H534,TRUE,_xll.ohTrigger(RecalcTrigger,Trigger6M)),NA())</f>
        <v>-2.0556809346677736E-3</v>
      </c>
      <c r="M534" s="145">
        <f>IFERROR(_xll.qlIndexFixing(Index1Y,$H534,TRUE,_xll.ohTrigger(RecalcTrigger,Trigger1Y)),NA())</f>
        <v>-2.3044291953056018E-4</v>
      </c>
      <c r="N534" s="144">
        <f>IFERROR(_xll.qlIndexFixing(ONIndex1M,I534,TRUE,_xll.ohTrigger(RecalcTrigger,Trigger1M)),NA())</f>
        <v>-5.3347519145408029E-3</v>
      </c>
      <c r="O534" s="44">
        <f>IFERROR(_xll.qlIndexFixing(ONIndex3M,I534,TRUE,_xll.ohTrigger(RecalcTrigger,Trigger3M)),NA())</f>
        <v>-3.8038785017446841E-3</v>
      </c>
      <c r="P534" s="44">
        <f>IFERROR(_xll.qlIndexFixing(ONIndex6M,I534,TRUE,_xll.ohTrigger(RecalcTrigger,Trigger6M)),NA())</f>
        <v>-2.2381553795502995E-3</v>
      </c>
      <c r="Q534" s="145">
        <f>IFERROR(_xll.qlIndexFixing(ONIndex1Y,I534,TRUE,_xll.ohTrigger(RecalcTrigger,Trigger1Y)),NA())</f>
        <v>-3.757301332063534E-4</v>
      </c>
    </row>
    <row r="535" spans="2:17" x14ac:dyDescent="0.2">
      <c r="B535" s="39" t="s">
        <v>42</v>
      </c>
      <c r="D535" s="42">
        <f>_xll.qlCalendarAdvance(Calendar,$D534,B535,"f",FALSE)</f>
        <v>43389</v>
      </c>
      <c r="E535" s="139">
        <f>_xll.qlInterestRateIndexValueDate(IndexON,D535)</f>
        <v>43389</v>
      </c>
      <c r="F535" s="155">
        <f>IFERROR(_xll.qlIndexFixing(IndexON,D535,TRUE,_xll.ohTrigger(RecalcTrigger,TriggerON)),NA())</f>
        <v>-5.2738728333645568E-3</v>
      </c>
      <c r="H535" s="42">
        <f>_xll.qlCalendarAdvance(Calendar,$H534,B535,"f",FALSE)</f>
        <v>43389</v>
      </c>
      <c r="I535" s="139">
        <f>_xll.qlInterestRateIndexValueDate(Index1M,$H535)</f>
        <v>43391</v>
      </c>
      <c r="J535" s="144">
        <f>IFERROR(_xll.qlIndexFixing(Index1M,$H535,TRUE,_xll.ohTrigger(RecalcTrigger,Trigger1M)),NA())</f>
        <v>-5.3184223151094001E-3</v>
      </c>
      <c r="K535" s="44">
        <f>IFERROR(_xll.qlIndexFixing(Index3M,H535,TRUE,_xll.ohTrigger(RecalcTrigger,Trigger3M)),NA())</f>
        <v>-3.7311194182739231E-3</v>
      </c>
      <c r="L535" s="44">
        <f>IFERROR(_xll.qlIndexFixing(Index6M,$H535,TRUE,_xll.ohTrigger(RecalcTrigger,Trigger6M)),NA())</f>
        <v>-2.0393186019992196E-3</v>
      </c>
      <c r="M535" s="145">
        <f>IFERROR(_xll.qlIndexFixing(Index1Y,$H535,TRUE,_xll.ohTrigger(RecalcTrigger,Trigger1Y)),NA())</f>
        <v>-2.1440250810657142E-4</v>
      </c>
      <c r="N535" s="144">
        <f>IFERROR(_xll.qlIndexFixing(ONIndex1M,I535,TRUE,_xll.ohTrigger(RecalcTrigger,Trigger1M)),NA())</f>
        <v>-5.3294531860847982E-3</v>
      </c>
      <c r="O535" s="44">
        <f>IFERROR(_xll.qlIndexFixing(ONIndex3M,I535,TRUE,_xll.ohTrigger(RecalcTrigger,Trigger3M)),NA())</f>
        <v>-3.795925481782092E-3</v>
      </c>
      <c r="P535" s="44">
        <f>IFERROR(_xll.qlIndexFixing(ONIndex6M,I535,TRUE,_xll.ohTrigger(RecalcTrigger,Trigger6M)),NA())</f>
        <v>-2.2264785944914323E-3</v>
      </c>
      <c r="Q535" s="145">
        <f>IFERROR(_xll.qlIndexFixing(ONIndex1Y,I535,TRUE,_xll.ohTrigger(RecalcTrigger,Trigger1Y)),NA())</f>
        <v>-3.8780245666725222E-4</v>
      </c>
    </row>
    <row r="536" spans="2:17" x14ac:dyDescent="0.2">
      <c r="B536" s="39" t="s">
        <v>42</v>
      </c>
      <c r="D536" s="42">
        <f>_xll.qlCalendarAdvance(Calendar,$D535,B536,"f",FALSE)</f>
        <v>43396</v>
      </c>
      <c r="E536" s="139">
        <f>_xll.qlInterestRateIndexValueDate(IndexON,D536)</f>
        <v>43396</v>
      </c>
      <c r="F536" s="155">
        <f>IFERROR(_xll.qlIndexFixing(IndexON,D536,TRUE,_xll.ohTrigger(RecalcTrigger,TriggerON)),NA())</f>
        <v>-5.2686113772137944E-3</v>
      </c>
      <c r="H536" s="42">
        <f>_xll.qlCalendarAdvance(Calendar,$H535,B536,"f",FALSE)</f>
        <v>43396</v>
      </c>
      <c r="I536" s="139">
        <f>_xll.qlInterestRateIndexValueDate(Index1M,$H536)</f>
        <v>43398</v>
      </c>
      <c r="J536" s="144">
        <f>IFERROR(_xll.qlIndexFixing(Index1M,$H536,TRUE,_xll.ohTrigger(RecalcTrigger,Trigger1M)),NA())</f>
        <v>-5.3121617587860437E-3</v>
      </c>
      <c r="K536" s="44">
        <f>IFERROR(_xll.qlIndexFixing(Index3M,H536,TRUE,_xll.ohTrigger(RecalcTrigger,Trigger3M)),NA())</f>
        <v>-3.7196230951547955E-3</v>
      </c>
      <c r="L536" s="44">
        <f>IFERROR(_xll.qlIndexFixing(Index6M,$H536,TRUE,_xll.ohTrigger(RecalcTrigger,Trigger6M)),NA())</f>
        <v>-2.022569967415155E-3</v>
      </c>
      <c r="M536" s="145">
        <f>IFERROR(_xll.qlIndexFixing(Index1Y,$H536,TRUE,_xll.ohTrigger(RecalcTrigger,Trigger1Y)),NA())</f>
        <v>-1.9739160784041686E-4</v>
      </c>
      <c r="N536" s="144">
        <f>IFERROR(_xll.qlIndexFixing(ONIndex1M,I536,TRUE,_xll.ohTrigger(RecalcTrigger,Trigger1M)),NA())</f>
        <v>-5.3237911385739523E-3</v>
      </c>
      <c r="O536" s="44">
        <f>IFERROR(_xll.qlIndexFixing(ONIndex3M,I536,TRUE,_xll.ohTrigger(RecalcTrigger,Trigger3M)),NA())</f>
        <v>-3.7873967029788957E-3</v>
      </c>
      <c r="P536" s="44">
        <f>IFERROR(_xll.qlIndexFixing(ONIndex6M,I536,TRUE,_xll.ohTrigger(RecalcTrigger,Trigger6M)),NA())</f>
        <v>-2.2144321543260403E-3</v>
      </c>
      <c r="Q536" s="145">
        <f>IFERROR(_xll.qlIndexFixing(ONIndex1Y,I536,TRUE,_xll.ohTrigger(RecalcTrigger,Trigger1Y)),NA())</f>
        <v>-3.9919784042385942E-4</v>
      </c>
    </row>
    <row r="537" spans="2:17" x14ac:dyDescent="0.2">
      <c r="B537" s="39" t="s">
        <v>42</v>
      </c>
      <c r="D537" s="42">
        <f>_xll.qlCalendarAdvance(Calendar,$D536,B537,"f",FALSE)</f>
        <v>43403</v>
      </c>
      <c r="E537" s="139">
        <f>_xll.qlInterestRateIndexValueDate(IndexON,D537)</f>
        <v>43403</v>
      </c>
      <c r="F537" s="155">
        <f>IFERROR(_xll.qlIndexFixing(IndexON,D537,TRUE,_xll.ohTrigger(RecalcTrigger,TriggerON)),NA())</f>
        <v>-5.2629892473321505E-3</v>
      </c>
      <c r="H537" s="42">
        <f>_xll.qlCalendarAdvance(Calendar,$H536,B537,"f",FALSE)</f>
        <v>43403</v>
      </c>
      <c r="I537" s="139">
        <f>_xll.qlInterestRateIndexValueDate(Index1M,$H537)</f>
        <v>43405</v>
      </c>
      <c r="J537" s="144">
        <f>IFERROR(_xll.qlIndexFixing(Index1M,$H537,TRUE,_xll.ohTrigger(RecalcTrigger,Trigger1M)),NA())</f>
        <v>-5.3055341416359536E-3</v>
      </c>
      <c r="K537" s="44">
        <f>IFERROR(_xll.qlIndexFixing(Index3M,H537,TRUE,_xll.ohTrigger(RecalcTrigger,Trigger3M)),NA())</f>
        <v>-3.7078147853587397E-3</v>
      </c>
      <c r="L537" s="44">
        <f>IFERROR(_xll.qlIndexFixing(Index6M,$H537,TRUE,_xll.ohTrigger(RecalcTrigger,Trigger6M)),NA())</f>
        <v>-2.0054336544577307E-3</v>
      </c>
      <c r="M537" s="145">
        <f>IFERROR(_xll.qlIndexFixing(Index1Y,$H537,TRUE,_xll.ohTrigger(RecalcTrigger,Trigger1Y)),NA())</f>
        <v>-1.7942179275515148E-4</v>
      </c>
      <c r="N537" s="144">
        <f>IFERROR(_xll.qlIndexFixing(ONIndex1M,I537,TRUE,_xll.ohTrigger(RecalcTrigger,Trigger1M)),NA())</f>
        <v>-5.3177642940704928E-3</v>
      </c>
      <c r="O537" s="44">
        <f>IFERROR(_xll.qlIndexFixing(ONIndex3M,I537,TRUE,_xll.ohTrigger(RecalcTrigger,Trigger3M)),NA())</f>
        <v>-3.7782829807220253E-3</v>
      </c>
      <c r="P537" s="44">
        <f>IFERROR(_xll.qlIndexFixing(ONIndex6M,I537,TRUE,_xll.ohTrigger(RecalcTrigger,Trigger6M)),NA())</f>
        <v>-2.2020146911483351E-3</v>
      </c>
      <c r="Q537" s="145">
        <f>IFERROR(_xll.qlIndexFixing(ONIndex1Y,I537,TRUE,_xll.ohTrigger(RecalcTrigger,Trigger1Y)),NA())</f>
        <v>-4.0988124598406728E-4</v>
      </c>
    </row>
    <row r="538" spans="2:17" x14ac:dyDescent="0.2">
      <c r="B538" s="39" t="s">
        <v>42</v>
      </c>
      <c r="D538" s="42">
        <f>_xll.qlCalendarAdvance(Calendar,$D537,B538,"f",FALSE)</f>
        <v>43410</v>
      </c>
      <c r="E538" s="139">
        <f>_xll.qlInterestRateIndexValueDate(IndexON,D538)</f>
        <v>43410</v>
      </c>
      <c r="F538" s="155">
        <f>IFERROR(_xll.qlIndexFixing(IndexON,D538,TRUE,_xll.ohTrigger(RecalcTrigger,TriggerON)),NA())</f>
        <v>-5.2570053320488697E-3</v>
      </c>
      <c r="H538" s="42">
        <f>_xll.qlCalendarAdvance(Calendar,$H537,B538,"f",FALSE)</f>
        <v>43410</v>
      </c>
      <c r="I538" s="139">
        <f>_xll.qlInterestRateIndexValueDate(Index1M,$H538)</f>
        <v>43412</v>
      </c>
      <c r="J538" s="144">
        <f>IFERROR(_xll.qlIndexFixing(Index1M,$H538,TRUE,_xll.ohTrigger(RecalcTrigger,Trigger1M)),NA())</f>
        <v>-5.2985379856813897E-3</v>
      </c>
      <c r="K538" s="44">
        <f>IFERROR(_xll.qlIndexFixing(Index3M,H538,TRUE,_xll.ohTrigger(RecalcTrigger,Trigger3M)),NA())</f>
        <v>-3.6957527188626839E-3</v>
      </c>
      <c r="L538" s="44">
        <f>IFERROR(_xll.qlIndexFixing(Index6M,$H538,TRUE,_xll.ohTrigger(RecalcTrigger,Trigger6M)),NA())</f>
        <v>-1.9892989649450961E-3</v>
      </c>
      <c r="M538" s="145">
        <f>IFERROR(_xll.qlIndexFixing(Index1Y,$H538,TRUE,_xll.ohTrigger(RecalcTrigger,Trigger1Y)),NA())</f>
        <v>-1.6050548931742552E-4</v>
      </c>
      <c r="N538" s="144">
        <f>IFERROR(_xll.qlIndexFixing(ONIndex1M,I538,TRUE,_xll.ohTrigger(RecalcTrigger,Trigger1M)),NA())</f>
        <v>-5.3113711743568714E-3</v>
      </c>
      <c r="O538" s="44">
        <f>IFERROR(_xll.qlIndexFixing(ONIndex3M,I538,TRUE,_xll.ohTrigger(RecalcTrigger,Trigger3M)),NA())</f>
        <v>-3.7685751295590819E-3</v>
      </c>
      <c r="P538" s="44">
        <f>IFERROR(_xll.qlIndexFixing(ONIndex6M,I538,TRUE,_xll.ohTrigger(RecalcTrigger,Trigger6M)),NA())</f>
        <v>-2.1892248368926559E-3</v>
      </c>
      <c r="Q538" s="145">
        <f>IFERROR(_xll.qlIndexFixing(ONIndex1Y,I538,TRUE,_xll.ohTrigger(RecalcTrigger,Trigger1Y)),NA())</f>
        <v>-4.1981763497567215E-4</v>
      </c>
    </row>
    <row r="539" spans="2:17" x14ac:dyDescent="0.2">
      <c r="B539" s="39" t="s">
        <v>42</v>
      </c>
      <c r="D539" s="42">
        <f>_xll.qlCalendarAdvance(Calendar,$D538,B539,"f",FALSE)</f>
        <v>43417</v>
      </c>
      <c r="E539" s="139">
        <f>_xll.qlInterestRateIndexValueDate(IndexON,D539)</f>
        <v>43417</v>
      </c>
      <c r="F539" s="155">
        <f>IFERROR(_xll.qlIndexFixing(IndexON,D539,TRUE,_xll.ohTrigger(RecalcTrigger,TriggerON)),NA())</f>
        <v>-5.2506585195732924E-3</v>
      </c>
      <c r="H539" s="42">
        <f>_xll.qlCalendarAdvance(Calendar,$H538,B539,"f",FALSE)</f>
        <v>43417</v>
      </c>
      <c r="I539" s="139">
        <f>_xll.qlInterestRateIndexValueDate(Index1M,$H539)</f>
        <v>43419</v>
      </c>
      <c r="J539" s="144">
        <f>IFERROR(_xll.qlIndexFixing(Index1M,$H539,TRUE,_xll.ohTrigger(RecalcTrigger,Trigger1M)),NA())</f>
        <v>-5.2911718128996477E-3</v>
      </c>
      <c r="K539" s="44">
        <f>IFERROR(_xll.qlIndexFixing(Index3M,H539,TRUE,_xll.ohTrigger(RecalcTrigger,Trigger3M)),NA())</f>
        <v>-3.6834969086068964E-3</v>
      </c>
      <c r="L539" s="44">
        <f>IFERROR(_xll.qlIndexFixing(Index6M,$H539,TRUE,_xll.ohTrigger(RecalcTrigger,Trigger6M)),NA())</f>
        <v>-1.9714114229436794E-3</v>
      </c>
      <c r="M539" s="145">
        <f>IFERROR(_xll.qlIndexFixing(Index1Y,$H539,TRUE,_xll.ohTrigger(RecalcTrigger,Trigger1Y)),NA())</f>
        <v>-1.40655976638529E-4</v>
      </c>
      <c r="N539" s="144">
        <f>IFERROR(_xll.qlIndexFixing(ONIndex1M,I539,TRUE,_xll.ohTrigger(RecalcTrigger,Trigger1M)),NA())</f>
        <v>-5.3046103016551882E-3</v>
      </c>
      <c r="O539" s="44">
        <f>IFERROR(_xll.qlIndexFixing(ONIndex3M,I539,TRUE,_xll.ohTrigger(RecalcTrigger,Trigger3M)),NA())</f>
        <v>-3.7582639645572513E-3</v>
      </c>
      <c r="P539" s="44">
        <f>IFERROR(_xll.qlIndexFixing(ONIndex6M,I539,TRUE,_xll.ohTrigger(RecalcTrigger,Trigger6M)),NA())</f>
        <v>-2.1760612235333099E-3</v>
      </c>
      <c r="Q539" s="145">
        <f>IFERROR(_xll.qlIndexFixing(ONIndex1Y,I539,TRUE,_xll.ohTrigger(RecalcTrigger,Trigger1Y)),NA())</f>
        <v>-4.289719689065663E-4</v>
      </c>
    </row>
    <row r="540" spans="2:17" x14ac:dyDescent="0.2">
      <c r="B540" s="39" t="s">
        <v>42</v>
      </c>
      <c r="D540" s="42">
        <f>_xll.qlCalendarAdvance(Calendar,$D539,B540,"f",FALSE)</f>
        <v>43424</v>
      </c>
      <c r="E540" s="139">
        <f>_xll.qlInterestRateIndexValueDate(IndexON,D540)</f>
        <v>43424</v>
      </c>
      <c r="F540" s="155">
        <f>IFERROR(_xll.qlIndexFixing(IndexON,D540,TRUE,_xll.ohTrigger(RecalcTrigger,TriggerON)),NA())</f>
        <v>-5.243947697755047E-3</v>
      </c>
      <c r="H540" s="42">
        <f>_xll.qlCalendarAdvance(Calendar,$H539,B540,"f",FALSE)</f>
        <v>43424</v>
      </c>
      <c r="I540" s="139">
        <f>_xll.qlInterestRateIndexValueDate(Index1M,$H540)</f>
        <v>43426</v>
      </c>
      <c r="J540" s="144">
        <f>IFERROR(_xll.qlIndexFixing(Index1M,$H540,TRUE,_xll.ohTrigger(RecalcTrigger,Trigger1M)),NA())</f>
        <v>-5.2834341452330513E-3</v>
      </c>
      <c r="K540" s="44">
        <f>IFERROR(_xll.qlIndexFixing(Index3M,H540,TRUE,_xll.ohTrigger(RecalcTrigger,Trigger3M)),NA())</f>
        <v>-3.6711091505688435E-3</v>
      </c>
      <c r="L540" s="44">
        <f>IFERROR(_xll.qlIndexFixing(Index6M,$H540,TRUE,_xll.ohTrigger(RecalcTrigger,Trigger6M)),NA())</f>
        <v>-1.9531321687198252E-3</v>
      </c>
      <c r="M540" s="145">
        <f>IFERROR(_xll.qlIndexFixing(Index1Y,$H540,TRUE,_xll.ohTrigger(RecalcTrigger,Trigger1Y)),NA())</f>
        <v>-1.1988738668123995E-4</v>
      </c>
      <c r="N540" s="144">
        <f>IFERROR(_xll.qlIndexFixing(ONIndex1M,I540,TRUE,_xll.ohTrigger(RecalcTrigger,Trigger1M)),NA())</f>
        <v>-5.2974801978278308E-3</v>
      </c>
      <c r="O540" s="44">
        <f>IFERROR(_xll.qlIndexFixing(ONIndex3M,I540,TRUE,_xll.ohTrigger(RecalcTrigger,Trigger3M)),NA())</f>
        <v>-3.7473403009435913E-3</v>
      </c>
      <c r="P540" s="44">
        <f>IFERROR(_xll.qlIndexFixing(ONIndex6M,I540,TRUE,_xll.ohTrigger(RecalcTrigger,Trigger6M)),NA())</f>
        <v>-2.1625224830046363E-3</v>
      </c>
      <c r="Q540" s="145">
        <f>IFERROR(_xll.qlIndexFixing(ONIndex1Y,I540,TRUE,_xll.ohTrigger(RecalcTrigger,Trigger1Y)),NA())</f>
        <v>-4.3730920920470595E-4</v>
      </c>
    </row>
    <row r="541" spans="2:17" x14ac:dyDescent="0.2">
      <c r="B541" s="39" t="s">
        <v>42</v>
      </c>
      <c r="D541" s="42">
        <f>_xll.qlCalendarAdvance(Calendar,$D540,B541,"f",FALSE)</f>
        <v>43431</v>
      </c>
      <c r="E541" s="139">
        <f>_xll.qlInterestRateIndexValueDate(IndexON,D541)</f>
        <v>43431</v>
      </c>
      <c r="F541" s="155">
        <f>IFERROR(_xll.qlIndexFixing(IndexON,D541,TRUE,_xll.ohTrigger(RecalcTrigger,TriggerON)),NA())</f>
        <v>-5.2368717549233779E-3</v>
      </c>
      <c r="H541" s="42">
        <f>_xll.qlCalendarAdvance(Calendar,$H540,B541,"f",FALSE)</f>
        <v>43431</v>
      </c>
      <c r="I541" s="139">
        <f>_xll.qlInterestRateIndexValueDate(Index1M,$H541)</f>
        <v>43433</v>
      </c>
      <c r="J541" s="144">
        <f>IFERROR(_xll.qlIndexFixing(Index1M,$H541,TRUE,_xll.ohTrigger(RecalcTrigger,Trigger1M)),NA())</f>
        <v>-5.2753235045764624E-3</v>
      </c>
      <c r="K541" s="44">
        <f>IFERROR(_xll.qlIndexFixing(Index3M,H541,TRUE,_xll.ohTrigger(RecalcTrigger,Trigger3M)),NA())</f>
        <v>-3.6595527942571418E-3</v>
      </c>
      <c r="L541" s="44">
        <f>IFERROR(_xll.qlIndexFixing(Index6M,$H541,TRUE,_xll.ohTrigger(RecalcTrigger,Trigger6M)),NA())</f>
        <v>-1.9344598247740933E-3</v>
      </c>
      <c r="M541" s="145">
        <f>IFERROR(_xll.qlIndexFixing(Index1Y,$H541,TRUE,_xll.ohTrigger(RecalcTrigger,Trigger1Y)),NA())</f>
        <v>-9.8214704479484465E-5</v>
      </c>
      <c r="N541" s="144">
        <f>IFERROR(_xll.qlIndexFixing(ONIndex1M,I541,TRUE,_xll.ohTrigger(RecalcTrigger,Trigger1M)),NA())</f>
        <v>-5.2899793848171228E-3</v>
      </c>
      <c r="O541" s="44">
        <f>IFERROR(_xll.qlIndexFixing(ONIndex3M,I541,TRUE,_xll.ohTrigger(RecalcTrigger,Trigger3M)),NA())</f>
        <v>-3.7357949535854473E-3</v>
      </c>
      <c r="P541" s="44">
        <f>IFERROR(_xll.qlIndexFixing(ONIndex6M,I541,TRUE,_xll.ohTrigger(RecalcTrigger,Trigger6M)),NA())</f>
        <v>-2.1486072471610385E-3</v>
      </c>
      <c r="Q541" s="145">
        <f>IFERROR(_xll.qlIndexFixing(ONIndex1Y,I541,TRUE,_xll.ohTrigger(RecalcTrigger,Trigger1Y)),NA())</f>
        <v>-4.4479431757782351E-4</v>
      </c>
    </row>
    <row r="542" spans="2:17" x14ac:dyDescent="0.2">
      <c r="B542" s="39" t="s">
        <v>42</v>
      </c>
      <c r="D542" s="42">
        <f>_xll.qlCalendarAdvance(Calendar,$D541,B542,"f",FALSE)</f>
        <v>43438</v>
      </c>
      <c r="E542" s="139">
        <f>_xll.qlInterestRateIndexValueDate(IndexON,D542)</f>
        <v>43438</v>
      </c>
      <c r="F542" s="155">
        <f>IFERROR(_xll.qlIndexFixing(IndexON,D542,TRUE,_xll.ohTrigger(RecalcTrigger,TriggerON)),NA())</f>
        <v>-5.2294295788479772E-3</v>
      </c>
      <c r="H542" s="42">
        <f>_xll.qlCalendarAdvance(Calendar,$H541,B542,"f",FALSE)</f>
        <v>43438</v>
      </c>
      <c r="I542" s="139">
        <f>_xll.qlInterestRateIndexValueDate(Index1M,$H542)</f>
        <v>43440</v>
      </c>
      <c r="J542" s="144">
        <f>IFERROR(_xll.qlIndexFixing(Index1M,$H542,TRUE,_xll.ohTrigger(RecalcTrigger,Trigger1M)),NA())</f>
        <v>-5.2668384127910195E-3</v>
      </c>
      <c r="K542" s="44">
        <f>IFERROR(_xll.qlIndexFixing(Index3M,H542,TRUE,_xll.ohTrigger(RecalcTrigger,Trigger3M)),NA())</f>
        <v>-3.6479708794705523E-3</v>
      </c>
      <c r="L542" s="44">
        <f>IFERROR(_xll.qlIndexFixing(Index6M,$H542,TRUE,_xll.ohTrigger(RecalcTrigger,Trigger6M)),NA())</f>
        <v>-1.9138887186895606E-3</v>
      </c>
      <c r="M542" s="145">
        <f>IFERROR(_xll.qlIndexFixing(Index1Y,$H542,TRUE,_xll.ohTrigger(RecalcTrigger,Trigger1Y)),NA())</f>
        <v>-7.5653768366537553E-5</v>
      </c>
      <c r="N542" s="144">
        <f>IFERROR(_xll.qlIndexFixing(ONIndex1M,I542,TRUE,_xll.ohTrigger(RecalcTrigger,Trigger1M)),NA())</f>
        <v>-5.2821063847252603E-3</v>
      </c>
      <c r="O542" s="44">
        <f>IFERROR(_xll.qlIndexFixing(ONIndex3M,I542,TRUE,_xll.ohTrigger(RecalcTrigger,Trigger3M)),NA())</f>
        <v>-3.7236187374301011E-3</v>
      </c>
      <c r="P542" s="44">
        <f>IFERROR(_xll.qlIndexFixing(ONIndex6M,I542,TRUE,_xll.ohTrigger(RecalcTrigger,Trigger6M)),NA())</f>
        <v>-2.1343141480167915E-3</v>
      </c>
      <c r="Q542" s="145">
        <f>IFERROR(_xll.qlIndexFixing(ONIndex1Y,I542,TRUE,_xll.ohTrigger(RecalcTrigger,Trigger1Y)),NA())</f>
        <v>-4.5139225533397109E-4</v>
      </c>
    </row>
    <row r="543" spans="2:17" x14ac:dyDescent="0.2">
      <c r="B543" s="39" t="s">
        <v>42</v>
      </c>
      <c r="D543" s="42">
        <f>_xll.qlCalendarAdvance(Calendar,$D542,B543,"f",FALSE)</f>
        <v>43445</v>
      </c>
      <c r="E543" s="139">
        <f>_xll.qlInterestRateIndexValueDate(IndexON,D543)</f>
        <v>43445</v>
      </c>
      <c r="F543" s="155">
        <f>IFERROR(_xll.qlIndexFixing(IndexON,D543,TRUE,_xll.ohTrigger(RecalcTrigger,TriggerON)),NA())</f>
        <v>-5.2216200580179617E-3</v>
      </c>
      <c r="H543" s="42">
        <f>_xll.qlCalendarAdvance(Calendar,$H542,B543,"f",FALSE)</f>
        <v>43445</v>
      </c>
      <c r="I543" s="139">
        <f>_xll.qlInterestRateIndexValueDate(Index1M,$H543)</f>
        <v>43447</v>
      </c>
      <c r="J543" s="144">
        <f>IFERROR(_xll.qlIndexFixing(Index1M,$H543,TRUE,_xll.ohTrigger(RecalcTrigger,Trigger1M)),NA())</f>
        <v>-5.2579773916903993E-3</v>
      </c>
      <c r="K543" s="44">
        <f>IFERROR(_xll.qlIndexFixing(Index3M,H543,TRUE,_xll.ohTrigger(RecalcTrigger,Trigger3M)),NA())</f>
        <v>-3.6355477025469263E-3</v>
      </c>
      <c r="L543" s="44">
        <f>IFERROR(_xll.qlIndexFixing(Index6M,$H543,TRUE,_xll.ohTrigger(RecalcTrigger,Trigger6M)),NA())</f>
        <v>-1.8943974143109238E-3</v>
      </c>
      <c r="M543" s="145">
        <f>IFERROR(_xll.qlIndexFixing(Index1Y,$H543,TRUE,_xll.ohTrigger(RecalcTrigger,Trigger1Y)),NA())</f>
        <v>-5.222127021373641E-5</v>
      </c>
      <c r="N543" s="144">
        <f>IFERROR(_xll.qlIndexFixing(ONIndex1M,I543,TRUE,_xll.ohTrigger(RecalcTrigger,Trigger1M)),NA())</f>
        <v>-5.2738597192547587E-3</v>
      </c>
      <c r="O543" s="44">
        <f>IFERROR(_xll.qlIndexFixing(ONIndex3M,I543,TRUE,_xll.ohTrigger(RecalcTrigger,Trigger3M)),NA())</f>
        <v>-3.7108024675047702E-3</v>
      </c>
      <c r="P543" s="44">
        <f>IFERROR(_xll.qlIndexFixing(ONIndex6M,I543,TRUE,_xll.ohTrigger(RecalcTrigger,Trigger6M)),NA())</f>
        <v>-2.1196418175062348E-3</v>
      </c>
      <c r="Q543" s="145">
        <f>IFERROR(_xll.qlIndexFixing(ONIndex1Y,I543,TRUE,_xll.ohTrigger(RecalcTrigger,Trigger1Y)),NA())</f>
        <v>-4.5706798418088113E-4</v>
      </c>
    </row>
    <row r="544" spans="2:17" x14ac:dyDescent="0.2">
      <c r="B544" s="39" t="s">
        <v>42</v>
      </c>
      <c r="D544" s="42">
        <f>_xll.qlCalendarAdvance(Calendar,$D543,B544,"f",FALSE)</f>
        <v>43452</v>
      </c>
      <c r="E544" s="139">
        <f>_xll.qlInterestRateIndexValueDate(IndexON,D544)</f>
        <v>43452</v>
      </c>
      <c r="F544" s="155">
        <f>IFERROR(_xll.qlIndexFixing(IndexON,D544,TRUE,_xll.ohTrigger(RecalcTrigger,TriggerON)),NA())</f>
        <v>-5.2134420803229276E-3</v>
      </c>
      <c r="H544" s="42">
        <f>_xll.qlCalendarAdvance(Calendar,$H543,B544,"f",FALSE)</f>
        <v>43452</v>
      </c>
      <c r="I544" s="139">
        <f>_xll.qlInterestRateIndexValueDate(Index1M,$H544)</f>
        <v>43454</v>
      </c>
      <c r="J544" s="144">
        <f>IFERROR(_xll.qlIndexFixing(Index1M,$H544,TRUE,_xll.ohTrigger(RecalcTrigger,Trigger1M)),NA())</f>
        <v>-5.2487389630458126E-3</v>
      </c>
      <c r="K544" s="44">
        <f>IFERROR(_xll.qlIndexFixing(Index3M,H544,TRUE,_xll.ohTrigger(RecalcTrigger,Trigger3M)),NA())</f>
        <v>-3.6232544236023401E-3</v>
      </c>
      <c r="L544" s="44">
        <f>IFERROR(_xll.qlIndexFixing(Index6M,$H544,TRUE,_xll.ohTrigger(RecalcTrigger,Trigger6M)),NA())</f>
        <v>-1.8745087885097113E-3</v>
      </c>
      <c r="M544" s="145">
        <f>IFERROR(_xll.qlIndexFixing(Index1Y,$H544,TRUE,_xll.ohTrigger(RecalcTrigger,Trigger1Y)),NA())</f>
        <v>-2.7934755676311108E-5</v>
      </c>
      <c r="N544" s="144">
        <f>IFERROR(_xll.qlIndexFixing(ONIndex1M,I544,TRUE,_xll.ohTrigger(RecalcTrigger,Trigger1M)),NA())</f>
        <v>-5.2638959799544693E-3</v>
      </c>
      <c r="O544" s="44">
        <f>IFERROR(_xll.qlIndexFixing(ONIndex3M,I544,TRUE,_xll.ohTrigger(RecalcTrigger,Trigger3M)),NA())</f>
        <v>-3.6956502227125654E-3</v>
      </c>
      <c r="P544" s="44">
        <f>IFERROR(_xll.qlIndexFixing(ONIndex6M,I544,TRUE,_xll.ohTrigger(RecalcTrigger,Trigger6M)),NA())</f>
        <v>-2.1023924420848772E-3</v>
      </c>
      <c r="Q544" s="145">
        <f>IFERROR(_xll.qlIndexFixing(ONIndex1Y,I544,TRUE,_xll.ohTrigger(RecalcTrigger,Trigger1Y)),NA())</f>
        <v>-4.6237297048445924E-4</v>
      </c>
    </row>
    <row r="545" spans="2:17" x14ac:dyDescent="0.2">
      <c r="B545" s="39" t="s">
        <v>42</v>
      </c>
      <c r="D545" s="42">
        <f>_xll.qlCalendarAdvance(Calendar,$D544,B545,"f",FALSE)</f>
        <v>43461</v>
      </c>
      <c r="E545" s="139">
        <f>_xll.qlInterestRateIndexValueDate(IndexON,D545)</f>
        <v>43461</v>
      </c>
      <c r="F545" s="155">
        <f>IFERROR(_xll.qlIndexFixing(IndexON,D545,TRUE,_xll.ohTrigger(RecalcTrigger,TriggerON)),NA())</f>
        <v>-5.2023843421977745E-3</v>
      </c>
      <c r="H545" s="42">
        <f>_xll.qlCalendarAdvance(Calendar,$H544,B545,"f",FALSE)</f>
        <v>43461</v>
      </c>
      <c r="I545" s="139">
        <f>_xll.qlInterestRateIndexValueDate(Index1M,$H545)</f>
        <v>43465</v>
      </c>
      <c r="J545" s="144">
        <f>IFERROR(_xll.qlIndexFixing(Index1M,$H545,TRUE,_xll.ohTrigger(RecalcTrigger,Trigger1M)),NA())</f>
        <v>-5.2342289201207631E-3</v>
      </c>
      <c r="K545" s="44">
        <f>IFERROR(_xll.qlIndexFixing(Index3M,H545,TRUE,_xll.ohTrigger(RecalcTrigger,Trigger3M)),NA())</f>
        <v>-3.60595424524682E-3</v>
      </c>
      <c r="L545" s="44">
        <f>IFERROR(_xll.qlIndexFixing(Index6M,$H545,TRUE,_xll.ohTrigger(RecalcTrigger,Trigger6M)),NA())</f>
        <v>-1.8472620206802593E-3</v>
      </c>
      <c r="M545" s="145">
        <f>IFERROR(_xll.qlIndexFixing(Index1Y,$H545,TRUE,_xll.ohTrigger(RecalcTrigger,Trigger1Y)),NA())</f>
        <v>1.1910679480506167E-5</v>
      </c>
      <c r="N545" s="144">
        <f>IFERROR(_xll.qlIndexFixing(ONIndex1M,I545,TRUE,_xll.ohTrigger(RecalcTrigger,Trigger1M)),NA())</f>
        <v>-5.2522673523203167E-3</v>
      </c>
      <c r="O545" s="44">
        <f>IFERROR(_xll.qlIndexFixing(ONIndex3M,I545,TRUE,_xll.ohTrigger(RecalcTrigger,Trigger3M)),NA())</f>
        <v>-3.6788405877219432E-3</v>
      </c>
      <c r="P545" s="44">
        <f>IFERROR(_xll.qlIndexFixing(ONIndex6M,I545,TRUE,_xll.ohTrigger(RecalcTrigger,Trigger6M)),NA())</f>
        <v>-2.0824217663051314E-3</v>
      </c>
      <c r="Q545" s="145">
        <f>IFERROR(_xll.qlIndexFixing(ONIndex1Y,I545,TRUE,_xll.ohTrigger(RecalcTrigger,Trigger1Y)),NA())</f>
        <v>-4.6679715792752319E-4</v>
      </c>
    </row>
    <row r="546" spans="2:17" x14ac:dyDescent="0.2">
      <c r="B546" s="39" t="s">
        <v>42</v>
      </c>
      <c r="D546" s="42">
        <f>_xll.qlCalendarAdvance(Calendar,$D545,B546,"f",FALSE)</f>
        <v>43468</v>
      </c>
      <c r="E546" s="139">
        <f>_xll.qlInterestRateIndexValueDate(IndexON,D546)</f>
        <v>43468</v>
      </c>
      <c r="F546" s="155">
        <f>IFERROR(_xll.qlIndexFixing(IndexON,D546,TRUE,_xll.ohTrigger(RecalcTrigger,TriggerON)),NA())</f>
        <v>-5.1933600021225601E-3</v>
      </c>
      <c r="H546" s="42">
        <f>_xll.qlCalendarAdvance(Calendar,$H545,B546,"f",FALSE)</f>
        <v>43468</v>
      </c>
      <c r="I546" s="139">
        <f>_xll.qlInterestRateIndexValueDate(Index1M,$H546)</f>
        <v>43472</v>
      </c>
      <c r="J546" s="144">
        <f>IFERROR(_xll.qlIndexFixing(Index1M,$H546,TRUE,_xll.ohTrigger(RecalcTrigger,Trigger1M)),NA())</f>
        <v>-5.2240404362370995E-3</v>
      </c>
      <c r="K546" s="44">
        <f>IFERROR(_xll.qlIndexFixing(Index3M,H546,TRUE,_xll.ohTrigger(RecalcTrigger,Trigger3M)),NA())</f>
        <v>-3.5914211583865097E-3</v>
      </c>
      <c r="L546" s="44">
        <f>IFERROR(_xll.qlIndexFixing(Index6M,$H546,TRUE,_xll.ohTrigger(RecalcTrigger,Trigger6M)),NA())</f>
        <v>-1.8215325866771477E-3</v>
      </c>
      <c r="M546" s="145">
        <f>IFERROR(_xll.qlIndexFixing(Index1Y,$H546,TRUE,_xll.ohTrigger(RecalcTrigger,Trigger1Y)),NA())</f>
        <v>3.8306692851189035E-5</v>
      </c>
      <c r="N546" s="144">
        <f>IFERROR(_xll.qlIndexFixing(ONIndex1M,I546,TRUE,_xll.ohTrigger(RecalcTrigger,Trigger1M)),NA())</f>
        <v>-5.2441142896153536E-3</v>
      </c>
      <c r="O546" s="44">
        <f>IFERROR(_xll.qlIndexFixing(ONIndex3M,I546,TRUE,_xll.ohTrigger(RecalcTrigger,Trigger3M)),NA())</f>
        <v>-3.6677282747321627E-3</v>
      </c>
      <c r="P546" s="44">
        <f>IFERROR(_xll.qlIndexFixing(ONIndex6M,I546,TRUE,_xll.ohTrigger(RecalcTrigger,Trigger6M)),NA())</f>
        <v>-2.0687456619361555E-3</v>
      </c>
      <c r="Q546" s="145">
        <f>IFERROR(_xll.qlIndexFixing(ONIndex1Y,I546,TRUE,_xll.ohTrigger(RecalcTrigger,Trigger1Y)),NA())</f>
        <v>-4.6878904246483444E-4</v>
      </c>
    </row>
    <row r="547" spans="2:17" x14ac:dyDescent="0.2">
      <c r="B547" s="39" t="s">
        <v>42</v>
      </c>
      <c r="D547" s="42">
        <f>_xll.qlCalendarAdvance(Calendar,$D546,B547,"f",FALSE)</f>
        <v>43475</v>
      </c>
      <c r="E547" s="139">
        <f>_xll.qlInterestRateIndexValueDate(IndexON,D547)</f>
        <v>43475</v>
      </c>
      <c r="F547" s="155">
        <f>IFERROR(_xll.qlIndexFixing(IndexON,D547,TRUE,_xll.ohTrigger(RecalcTrigger,TriggerON)),NA())</f>
        <v>-5.1839635517447746E-3</v>
      </c>
      <c r="H547" s="42">
        <f>_xll.qlCalendarAdvance(Calendar,$H546,B547,"f",FALSE)</f>
        <v>43475</v>
      </c>
      <c r="I547" s="139">
        <f>_xll.qlInterestRateIndexValueDate(Index1M,$H547)</f>
        <v>43479</v>
      </c>
      <c r="J547" s="144">
        <f>IFERROR(_xll.qlIndexFixing(Index1M,$H547,TRUE,_xll.ohTrigger(RecalcTrigger,Trigger1M)),NA())</f>
        <v>-5.2134693654248476E-3</v>
      </c>
      <c r="K547" s="44">
        <f>IFERROR(_xll.qlIndexFixing(Index3M,H547,TRUE,_xll.ohTrigger(RecalcTrigger,Trigger3M)),NA())</f>
        <v>-3.5794330408996725E-3</v>
      </c>
      <c r="L547" s="44">
        <f>IFERROR(_xll.qlIndexFixing(Index6M,$H547,TRUE,_xll.ohTrigger(RecalcTrigger,Trigger6M)),NA())</f>
        <v>-1.800215941852904E-3</v>
      </c>
      <c r="M547" s="145">
        <f>IFERROR(_xll.qlIndexFixing(Index1Y,$H547,TRUE,_xll.ohTrigger(RecalcTrigger,Trigger1Y)),NA())</f>
        <v>6.5487085938119175E-5</v>
      </c>
      <c r="N547" s="144">
        <f>IFERROR(_xll.qlIndexFixing(ONIndex1M,I547,TRUE,_xll.ohTrigger(RecalcTrigger,Trigger1M)),NA())</f>
        <v>-5.2342494609414203E-3</v>
      </c>
      <c r="O547" s="44">
        <f>IFERROR(_xll.qlIndexFixing(ONIndex3M,I547,TRUE,_xll.ohTrigger(RecalcTrigger,Trigger3M)),NA())</f>
        <v>-3.6548979938944015E-3</v>
      </c>
      <c r="P547" s="44">
        <f>IFERROR(_xll.qlIndexFixing(ONIndex6M,I547,TRUE,_xll.ohTrigger(RecalcTrigger,Trigger6M)),NA())</f>
        <v>-2.0524325588278103E-3</v>
      </c>
      <c r="Q547" s="145">
        <f>IFERROR(_xll.qlIndexFixing(ONIndex1Y,I547,TRUE,_xll.ohTrigger(RecalcTrigger,Trigger1Y)),NA())</f>
        <v>-4.7011558262255448E-4</v>
      </c>
    </row>
    <row r="548" spans="2:17" x14ac:dyDescent="0.2">
      <c r="B548" s="39" t="s">
        <v>42</v>
      </c>
      <c r="D548" s="42">
        <f>_xll.qlCalendarAdvance(Calendar,$D547,B548,"f",FALSE)</f>
        <v>43482</v>
      </c>
      <c r="E548" s="139">
        <f>_xll.qlInterestRateIndexValueDate(IndexON,D548)</f>
        <v>43482</v>
      </c>
      <c r="F548" s="155">
        <f>IFERROR(_xll.qlIndexFixing(IndexON,D548,TRUE,_xll.ohTrigger(RecalcTrigger,TriggerON)),NA())</f>
        <v>-5.1741938792337905E-3</v>
      </c>
      <c r="H548" s="42">
        <f>_xll.qlCalendarAdvance(Calendar,$H547,B548,"f",FALSE)</f>
        <v>43482</v>
      </c>
      <c r="I548" s="139">
        <f>_xll.qlInterestRateIndexValueDate(Index1M,$H548)</f>
        <v>43486</v>
      </c>
      <c r="J548" s="144">
        <f>IFERROR(_xll.qlIndexFixing(Index1M,$H548,TRUE,_xll.ohTrigger(RecalcTrigger,Trigger1M)),NA())</f>
        <v>-5.2025142292743522E-3</v>
      </c>
      <c r="K548" s="44">
        <f>IFERROR(_xll.qlIndexFixing(Index3M,H548,TRUE,_xll.ohTrigger(RecalcTrigger,Trigger3M)),NA())</f>
        <v>-3.5664694351910738E-3</v>
      </c>
      <c r="L548" s="44">
        <f>IFERROR(_xll.qlIndexFixing(Index6M,$H548,TRUE,_xll.ohTrigger(RecalcTrigger,Trigger6M)),NA())</f>
        <v>-1.7785025184004653E-3</v>
      </c>
      <c r="M548" s="145">
        <f>IFERROR(_xll.qlIndexFixing(Index1Y,$H548,TRUE,_xll.ohTrigger(RecalcTrigger,Trigger1Y)),NA())</f>
        <v>9.3430406709036449E-5</v>
      </c>
      <c r="N548" s="144">
        <f>IFERROR(_xll.qlIndexFixing(ONIndex1M,I548,TRUE,_xll.ohTrigger(RecalcTrigger,Trigger1M)),NA())</f>
        <v>-5.2240031546180177E-3</v>
      </c>
      <c r="O548" s="44">
        <f>IFERROR(_xll.qlIndexFixing(ONIndex3M,I548,TRUE,_xll.ohTrigger(RecalcTrigger,Trigger3M)),NA())</f>
        <v>-3.6422256938450914E-3</v>
      </c>
      <c r="P548" s="44">
        <f>IFERROR(_xll.qlIndexFixing(ONIndex6M,I548,TRUE,_xll.ohTrigger(RecalcTrigger,Trigger6M)),NA())</f>
        <v>-2.0357329930176249E-3</v>
      </c>
      <c r="Q548" s="145">
        <f>IFERROR(_xll.qlIndexFixing(ONIndex1Y,I548,TRUE,_xll.ohTrigger(RecalcTrigger,Trigger1Y)),NA())</f>
        <v>-4.7033471029855889E-4</v>
      </c>
    </row>
    <row r="549" spans="2:17" x14ac:dyDescent="0.2">
      <c r="B549" s="39" t="s">
        <v>42</v>
      </c>
      <c r="D549" s="42">
        <f>_xll.qlCalendarAdvance(Calendar,$D548,B549,"f",FALSE)</f>
        <v>43489</v>
      </c>
      <c r="E549" s="139">
        <f>_xll.qlInterestRateIndexValueDate(IndexON,D549)</f>
        <v>43489</v>
      </c>
      <c r="F549" s="155">
        <f>IFERROR(_xll.qlIndexFixing(IndexON,D549,TRUE,_xll.ohTrigger(RecalcTrigger,TriggerON)),NA())</f>
        <v>-5.1640498727989481E-3</v>
      </c>
      <c r="H549" s="42">
        <f>_xll.qlCalendarAdvance(Calendar,$H548,B549,"f",FALSE)</f>
        <v>43489</v>
      </c>
      <c r="I549" s="139">
        <f>_xll.qlInterestRateIndexValueDate(Index1M,$H549)</f>
        <v>43493</v>
      </c>
      <c r="J549" s="144">
        <f>IFERROR(_xll.qlIndexFixing(Index1M,$H549,TRUE,_xll.ohTrigger(RecalcTrigger,Trigger1M)),NA())</f>
        <v>-5.1911735493282594E-3</v>
      </c>
      <c r="K549" s="44">
        <f>IFERROR(_xll.qlIndexFixing(Index3M,H549,TRUE,_xll.ohTrigger(RecalcTrigger,Trigger3M)),NA())</f>
        <v>-3.5551503861252567E-3</v>
      </c>
      <c r="L549" s="44">
        <f>IFERROR(_xll.qlIndexFixing(Index6M,$H549,TRUE,_xll.ohTrigger(RecalcTrigger,Trigger6M)),NA())</f>
        <v>-1.756395869020383E-3</v>
      </c>
      <c r="M549" s="145">
        <f>IFERROR(_xll.qlIndexFixing(Index1Y,$H549,TRUE,_xll.ohTrigger(RecalcTrigger,Trigger1Y)),NA())</f>
        <v>1.2211434783338275E-4</v>
      </c>
      <c r="N549" s="144">
        <f>IFERROR(_xll.qlIndexFixing(ONIndex1M,I549,TRUE,_xll.ohTrigger(RecalcTrigger,Trigger1M)),NA())</f>
        <v>-5.2133738925475015E-3</v>
      </c>
      <c r="O549" s="44">
        <f>IFERROR(_xll.qlIndexFixing(ONIndex3M,I549,TRUE,_xll.ohTrigger(RecalcTrigger,Trigger3M)),NA())</f>
        <v>-3.629725636336012E-3</v>
      </c>
      <c r="P549" s="44">
        <f>IFERROR(_xll.qlIndexFixing(ONIndex6M,I549,TRUE,_xll.ohTrigger(RecalcTrigger,Trigger6M)),NA())</f>
        <v>-2.0186455965598427E-3</v>
      </c>
      <c r="Q549" s="145">
        <f>IFERROR(_xll.qlIndexFixing(ONIndex1Y,I549,TRUE,_xll.ohTrigger(RecalcTrigger,Trigger1Y)),NA())</f>
        <v>-4.6941138704070795E-4</v>
      </c>
    </row>
    <row r="550" spans="2:17" x14ac:dyDescent="0.2">
      <c r="B550" s="39" t="s">
        <v>42</v>
      </c>
      <c r="D550" s="42">
        <f>_xll.qlCalendarAdvance(Calendar,$D549,B550,"f",FALSE)</f>
        <v>43496</v>
      </c>
      <c r="E550" s="139">
        <f>_xll.qlInterestRateIndexValueDate(IndexON,D550)</f>
        <v>43496</v>
      </c>
      <c r="F550" s="155">
        <f>IFERROR(_xll.qlIndexFixing(IndexON,D550,TRUE,_xll.ohTrigger(RecalcTrigger,TriggerON)),NA())</f>
        <v>-5.1535304202898757E-3</v>
      </c>
      <c r="H550" s="42">
        <f>_xll.qlCalendarAdvance(Calendar,$H549,B550,"f",FALSE)</f>
        <v>43496</v>
      </c>
      <c r="I550" s="139">
        <f>_xll.qlInterestRateIndexValueDate(Index1M,$H550)</f>
        <v>43500</v>
      </c>
      <c r="J550" s="144">
        <f>IFERROR(_xll.qlIndexFixing(Index1M,$H550,TRUE,_xll.ohTrigger(RecalcTrigger,Trigger1M)),NA())</f>
        <v>-5.1821619134576457E-3</v>
      </c>
      <c r="K550" s="44">
        <f>IFERROR(_xll.qlIndexFixing(Index3M,H550,TRUE,_xll.ohTrigger(RecalcTrigger,Trigger3M)),NA())</f>
        <v>-3.5427040294722469E-3</v>
      </c>
      <c r="L550" s="44">
        <f>IFERROR(_xll.qlIndexFixing(Index6M,$H550,TRUE,_xll.ohTrigger(RecalcTrigger,Trigger6M)),NA())</f>
        <v>-1.7338996665399737E-3</v>
      </c>
      <c r="M550" s="145">
        <f>IFERROR(_xll.qlIndexFixing(Index1Y,$H550,TRUE,_xll.ohTrigger(RecalcTrigger,Trigger1Y)),NA())</f>
        <v>1.5151574639256124E-4</v>
      </c>
      <c r="N550" s="144">
        <f>IFERROR(_xll.qlIndexFixing(ONIndex1M,I550,TRUE,_xll.ohTrigger(RecalcTrigger,Trigger1M)),NA())</f>
        <v>-5.2023601966721955E-3</v>
      </c>
      <c r="O550" s="44">
        <f>IFERROR(_xll.qlIndexFixing(ONIndex3M,I550,TRUE,_xll.ohTrigger(RecalcTrigger,Trigger3M)),NA())</f>
        <v>-3.6174120825593903E-3</v>
      </c>
      <c r="P550" s="44">
        <f>IFERROR(_xll.qlIndexFixing(ONIndex6M,I550,TRUE,_xll.ohTrigger(RecalcTrigger,Trigger6M)),NA())</f>
        <v>-2.0011690015087069E-3</v>
      </c>
      <c r="Q550" s="145">
        <f>IFERROR(_xll.qlIndexFixing(ONIndex1Y,I550,TRUE,_xll.ohTrigger(RecalcTrigger,Trigger1Y)),NA())</f>
        <v>-4.6731057435689394E-4</v>
      </c>
    </row>
    <row r="551" spans="2:17" x14ac:dyDescent="0.2">
      <c r="B551" s="39" t="s">
        <v>42</v>
      </c>
      <c r="D551" s="42">
        <f>_xll.qlCalendarAdvance(Calendar,$D550,B551,"f",FALSE)</f>
        <v>43503</v>
      </c>
      <c r="E551" s="139">
        <f>_xll.qlInterestRateIndexValueDate(IndexON,D551)</f>
        <v>43503</v>
      </c>
      <c r="F551" s="155">
        <f>IFERROR(_xll.qlIndexFixing(IndexON,D551,TRUE,_xll.ohTrigger(RecalcTrigger,TriggerON)),NA())</f>
        <v>-5.1426344099958499E-3</v>
      </c>
      <c r="H551" s="42">
        <f>_xll.qlCalendarAdvance(Calendar,$H550,B551,"f",FALSE)</f>
        <v>43503</v>
      </c>
      <c r="I551" s="139">
        <f>_xll.qlInterestRateIndexValueDate(Index1M,$H551)</f>
        <v>43507</v>
      </c>
      <c r="J551" s="144">
        <f>IFERROR(_xll.qlIndexFixing(Index1M,$H551,TRUE,_xll.ohTrigger(RecalcTrigger,Trigger1M)),NA())</f>
        <v>-5.1701287883213331E-3</v>
      </c>
      <c r="K551" s="44">
        <f>IFERROR(_xll.qlIndexFixing(Index3M,H551,TRUE,_xll.ohTrigger(RecalcTrigger,Trigger3M)),NA())</f>
        <v>-3.5299493589019833E-3</v>
      </c>
      <c r="L551" s="44">
        <f>IFERROR(_xll.qlIndexFixing(Index6M,$H551,TRUE,_xll.ohTrigger(RecalcTrigger,Trigger6M)),NA())</f>
        <v>-1.7110177039234224E-3</v>
      </c>
      <c r="M551" s="145">
        <f>IFERROR(_xll.qlIndexFixing(Index1Y,$H551,TRUE,_xll.ohTrigger(RecalcTrigger,Trigger1Y)),NA())</f>
        <v>1.8161058358493937E-4</v>
      </c>
      <c r="N551" s="144">
        <f>IFERROR(_xll.qlIndexFixing(ONIndex1M,I551,TRUE,_xll.ohTrigger(RecalcTrigger,Trigger1M)),NA())</f>
        <v>-5.1909605890942956E-3</v>
      </c>
      <c r="O551" s="44">
        <f>IFERROR(_xll.qlIndexFixing(ONIndex3M,I551,TRUE,_xll.ohTrigger(RecalcTrigger,Trigger3M)),NA())</f>
        <v>-3.6052992941071338E-3</v>
      </c>
      <c r="P551" s="44">
        <f>IFERROR(_xll.qlIndexFixing(ONIndex6M,I551,TRUE,_xll.ohTrigger(RecalcTrigger,Trigger6M)),NA())</f>
        <v>-1.9833018395987168E-3</v>
      </c>
      <c r="Q551" s="145">
        <f>IFERROR(_xll.qlIndexFixing(ONIndex1Y,I551,TRUE,_xll.ohTrigger(RecalcTrigger,Trigger1Y)),NA())</f>
        <v>-4.6399723355516898E-4</v>
      </c>
    </row>
    <row r="552" spans="2:17" x14ac:dyDescent="0.2">
      <c r="B552" s="39" t="s">
        <v>42</v>
      </c>
      <c r="D552" s="42">
        <f>_xll.qlCalendarAdvance(Calendar,$D551,B552,"f",FALSE)</f>
        <v>43510</v>
      </c>
      <c r="E552" s="139">
        <f>_xll.qlInterestRateIndexValueDate(IndexON,D552)</f>
        <v>43510</v>
      </c>
      <c r="F552" s="155">
        <f>IFERROR(_xll.qlIndexFixing(IndexON,D552,TRUE,_xll.ohTrigger(RecalcTrigger,TriggerON)),NA())</f>
        <v>-5.1313607297664987E-3</v>
      </c>
      <c r="H552" s="42">
        <f>_xll.qlCalendarAdvance(Calendar,$H551,B552,"f",FALSE)</f>
        <v>43510</v>
      </c>
      <c r="I552" s="139">
        <f>_xll.qlInterestRateIndexValueDate(Index1M,$H552)</f>
        <v>43514</v>
      </c>
      <c r="J552" s="144">
        <f>IFERROR(_xll.qlIndexFixing(Index1M,$H552,TRUE,_xll.ohTrigger(RecalcTrigger,Trigger1M)),NA())</f>
        <v>-5.1577059850595386E-3</v>
      </c>
      <c r="K552" s="44">
        <f>IFERROR(_xll.qlIndexFixing(Index3M,H552,TRUE,_xll.ohTrigger(RecalcTrigger,Trigger3M)),NA())</f>
        <v>-3.5168048423573164E-3</v>
      </c>
      <c r="L552" s="44">
        <f>IFERROR(_xll.qlIndexFixing(Index6M,$H552,TRUE,_xll.ohTrigger(RecalcTrigger,Trigger6M)),NA())</f>
        <v>-1.6877538942957175E-3</v>
      </c>
      <c r="M552" s="145">
        <f>IFERROR(_xll.qlIndexFixing(Index1Y,$H552,TRUE,_xll.ohTrigger(RecalcTrigger,Trigger1Y)),NA())</f>
        <v>2.1237398442428194E-4</v>
      </c>
      <c r="N552" s="144">
        <f>IFERROR(_xll.qlIndexFixing(ONIndex1M,I552,TRUE,_xll.ohTrigger(RecalcTrigger,Trigger1M)),NA())</f>
        <v>-5.1791735915962533E-3</v>
      </c>
      <c r="O552" s="44">
        <f>IFERROR(_xll.qlIndexFixing(ONIndex3M,I552,TRUE,_xll.ohTrigger(RecalcTrigger,Trigger3M)),NA())</f>
        <v>-3.5934015325711499E-3</v>
      </c>
      <c r="P552" s="44">
        <f>IFERROR(_xll.qlIndexFixing(ONIndex6M,I552,TRUE,_xll.ohTrigger(RecalcTrigger,Trigger6M)),NA())</f>
        <v>-1.9650427428441475E-3</v>
      </c>
      <c r="Q552" s="145">
        <f>IFERROR(_xll.qlIndexFixing(ONIndex1Y,I552,TRUE,_xll.ohTrigger(RecalcTrigger,Trigger1Y)),NA())</f>
        <v>-4.5943632606348928E-4</v>
      </c>
    </row>
    <row r="553" spans="2:17" x14ac:dyDescent="0.2">
      <c r="B553" s="39" t="s">
        <v>42</v>
      </c>
      <c r="D553" s="42">
        <f>_xll.qlCalendarAdvance(Calendar,$D552,B553,"f",FALSE)</f>
        <v>43517</v>
      </c>
      <c r="E553" s="139">
        <f>_xll.qlInterestRateIndexValueDate(IndexON,D553)</f>
        <v>43517</v>
      </c>
      <c r="F553" s="155">
        <f>IFERROR(_xll.qlIndexFixing(IndexON,D553,TRUE,_xll.ohTrigger(RecalcTrigger,TriggerON)),NA())</f>
        <v>-5.1197082679310668E-3</v>
      </c>
      <c r="H553" s="42">
        <f>_xll.qlCalendarAdvance(Calendar,$H552,B553,"f",FALSE)</f>
        <v>43517</v>
      </c>
      <c r="I553" s="139">
        <f>_xll.qlInterestRateIndexValueDate(Index1M,$H553)</f>
        <v>43521</v>
      </c>
      <c r="J553" s="144">
        <f>IFERROR(_xll.qlIndexFixing(Index1M,$H553,TRUE,_xll.ohTrigger(RecalcTrigger,Trigger1M)),NA())</f>
        <v>-5.1448920251149855E-3</v>
      </c>
      <c r="K553" s="44">
        <f>IFERROR(_xll.qlIndexFixing(Index3M,H553,TRUE,_xll.ohTrigger(RecalcTrigger,Trigger3M)),NA())</f>
        <v>-3.5031866986549361E-3</v>
      </c>
      <c r="L553" s="44">
        <f>IFERROR(_xll.qlIndexFixing(Index6M,$H553,TRUE,_xll.ohTrigger(RecalcTrigger,Trigger6M)),NA())</f>
        <v>-1.664112270947484E-3</v>
      </c>
      <c r="M553" s="145">
        <f>IFERROR(_xll.qlIndexFixing(Index1Y,$H553,TRUE,_xll.ohTrigger(RecalcTrigger,Trigger1Y)),NA())</f>
        <v>2.4378021744059307E-4</v>
      </c>
      <c r="N553" s="144">
        <f>IFERROR(_xll.qlIndexFixing(ONIndex1M,I553,TRUE,_xll.ohTrigger(RecalcTrigger,Trigger1M)),NA())</f>
        <v>-5.1669977262402966E-3</v>
      </c>
      <c r="O553" s="44">
        <f>IFERROR(_xll.qlIndexFixing(ONIndex3M,I553,TRUE,_xll.ohTrigger(RecalcTrigger,Trigger3M)),NA())</f>
        <v>-3.58173305946341E-3</v>
      </c>
      <c r="P553" s="44">
        <f>IFERROR(_xll.qlIndexFixing(ONIndex6M,I553,TRUE,_xll.ohTrigger(RecalcTrigger,Trigger6M)),NA())</f>
        <v>-1.9463903430194662E-3</v>
      </c>
      <c r="Q553" s="145">
        <f>IFERROR(_xll.qlIndexFixing(ONIndex1Y,I553,TRUE,_xll.ohTrigger(RecalcTrigger,Trigger1Y)),NA())</f>
        <v>-4.5359281354961922E-4</v>
      </c>
    </row>
    <row r="554" spans="2:17" x14ac:dyDescent="0.2">
      <c r="B554" s="39" t="s">
        <v>42</v>
      </c>
      <c r="D554" s="42">
        <f>_xll.qlCalendarAdvance(Calendar,$D553,B554,"f",FALSE)</f>
        <v>43524</v>
      </c>
      <c r="E554" s="139">
        <f>_xll.qlInterestRateIndexValueDate(IndexON,D554)</f>
        <v>43524</v>
      </c>
      <c r="F554" s="155">
        <f>IFERROR(_xll.qlIndexFixing(IndexON,D554,TRUE,_xll.ohTrigger(RecalcTrigger,TriggerON)),NA())</f>
        <v>-5.1076759124590865E-3</v>
      </c>
      <c r="H554" s="42">
        <f>_xll.qlCalendarAdvance(Calendar,$H553,B554,"f",FALSE)</f>
        <v>43524</v>
      </c>
      <c r="I554" s="139">
        <f>_xll.qlInterestRateIndexValueDate(Index1M,$H554)</f>
        <v>43528</v>
      </c>
      <c r="J554" s="144">
        <f>IFERROR(_xll.qlIndexFixing(Index1M,$H554,TRUE,_xll.ohTrigger(RecalcTrigger,Trigger1M)),NA())</f>
        <v>-5.1286352436922507E-3</v>
      </c>
      <c r="K554" s="44">
        <f>IFERROR(_xll.qlIndexFixing(Index3M,H554,TRUE,_xll.ohTrigger(RecalcTrigger,Trigger3M)),NA())</f>
        <v>-3.4878399113504109E-3</v>
      </c>
      <c r="L554" s="44">
        <f>IFERROR(_xll.qlIndexFixing(Index6M,$H554,TRUE,_xll.ohTrigger(RecalcTrigger,Trigger6M)),NA())</f>
        <v>-1.6363923297408735E-3</v>
      </c>
      <c r="M554" s="145">
        <f>IFERROR(_xll.qlIndexFixing(Index1Y,$H554,TRUE,_xll.ohTrigger(RecalcTrigger,Trigger1Y)),NA())</f>
        <v>2.7843378821529774E-4</v>
      </c>
      <c r="N554" s="144">
        <f>IFERROR(_xll.qlIndexFixing(ONIndex1M,I554,TRUE,_xll.ohTrigger(RecalcTrigger,Trigger1M)),NA())</f>
        <v>-5.1544315149287812E-3</v>
      </c>
      <c r="O554" s="44">
        <f>IFERROR(_xll.qlIndexFixing(ONIndex3M,I554,TRUE,_xll.ohTrigger(RecalcTrigger,Trigger3M)),NA())</f>
        <v>-3.5703081359761413E-3</v>
      </c>
      <c r="P554" s="44">
        <f>IFERROR(_xll.qlIndexFixing(ONIndex6M,I554,TRUE,_xll.ohTrigger(RecalcTrigger,Trigger6M)),NA())</f>
        <v>-1.9273432723387884E-3</v>
      </c>
      <c r="Q554" s="145">
        <f>IFERROR(_xll.qlIndexFixing(ONIndex1Y,I554,TRUE,_xll.ohTrigger(RecalcTrigger,Trigger1Y)),NA())</f>
        <v>-4.4643165720170686E-4</v>
      </c>
    </row>
    <row r="555" spans="2:17" x14ac:dyDescent="0.2">
      <c r="B555" s="39" t="s">
        <v>42</v>
      </c>
      <c r="D555" s="42">
        <f>_xll.qlCalendarAdvance(Calendar,$D554,B555,"f",FALSE)</f>
        <v>43531</v>
      </c>
      <c r="E555" s="139">
        <f>_xll.qlInterestRateIndexValueDate(IndexON,D555)</f>
        <v>43531</v>
      </c>
      <c r="F555" s="155">
        <f>IFERROR(_xll.qlIndexFixing(IndexON,D555,TRUE,_xll.ohTrigger(RecalcTrigger,TriggerON)),NA())</f>
        <v>-5.0952625515199301E-3</v>
      </c>
      <c r="H555" s="42">
        <f>_xll.qlCalendarAdvance(Calendar,$H554,B555,"f",FALSE)</f>
        <v>43531</v>
      </c>
      <c r="I555" s="139">
        <f>_xll.qlInterestRateIndexValueDate(Index1M,$H555)</f>
        <v>43535</v>
      </c>
      <c r="J555" s="144">
        <f>IFERROR(_xll.qlIndexFixing(Index1M,$H555,TRUE,_xll.ohTrigger(RecalcTrigger,Trigger1M)),NA())</f>
        <v>-5.1149502509454988E-3</v>
      </c>
      <c r="K555" s="44">
        <f>IFERROR(_xll.qlIndexFixing(Index3M,H555,TRUE,_xll.ohTrigger(RecalcTrigger,Trigger3M)),NA())</f>
        <v>-3.4729545633071105E-3</v>
      </c>
      <c r="L555" s="44">
        <f>IFERROR(_xll.qlIndexFixing(Index6M,$H555,TRUE,_xll.ohTrigger(RecalcTrigger,Trigger6M)),NA())</f>
        <v>-1.6119591292432598E-3</v>
      </c>
      <c r="M555" s="145">
        <f>IFERROR(_xll.qlIndexFixing(Index1Y,$H555,TRUE,_xll.ohTrigger(RecalcTrigger,Trigger1Y)),NA())</f>
        <v>3.1105972449818609E-4</v>
      </c>
      <c r="N555" s="144">
        <f>IFERROR(_xll.qlIndexFixing(ONIndex1M,I555,TRUE,_xll.ohTrigger(RecalcTrigger,Trigger1M)),NA())</f>
        <v>-5.1414734798038708E-3</v>
      </c>
      <c r="O555" s="44">
        <f>IFERROR(_xll.qlIndexFixing(ONIndex3M,I555,TRUE,_xll.ohTrigger(RecalcTrigger,Trigger3M)),NA())</f>
        <v>-3.5591410240209953E-3</v>
      </c>
      <c r="P555" s="44">
        <f>IFERROR(_xll.qlIndexFixing(ONIndex6M,I555,TRUE,_xll.ohTrigger(RecalcTrigger,Trigger6M)),NA())</f>
        <v>-1.9079001625765812E-3</v>
      </c>
      <c r="Q555" s="145">
        <f>IFERROR(_xll.qlIndexFixing(ONIndex1Y,I555,TRUE,_xll.ohTrigger(RecalcTrigger,Trigger1Y)),NA())</f>
        <v>-4.3791781836777233E-4</v>
      </c>
    </row>
    <row r="556" spans="2:17" x14ac:dyDescent="0.2">
      <c r="B556" s="39" t="s">
        <v>42</v>
      </c>
      <c r="D556" s="42">
        <f>_xll.qlCalendarAdvance(Calendar,$D555,B556,"f",FALSE)</f>
        <v>43538</v>
      </c>
      <c r="E556" s="139">
        <f>_xll.qlInterestRateIndexValueDate(IndexON,D556)</f>
        <v>43538</v>
      </c>
      <c r="F556" s="155">
        <f>IFERROR(_xll.qlIndexFixing(IndexON,D556,TRUE,_xll.ohTrigger(RecalcTrigger,TriggerON)),NA())</f>
        <v>-5.0824670731630661E-3</v>
      </c>
      <c r="H556" s="42">
        <f>_xll.qlCalendarAdvance(Calendar,$H555,B556,"f",FALSE)</f>
        <v>43538</v>
      </c>
      <c r="I556" s="139">
        <f>_xll.qlInterestRateIndexValueDate(Index1M,$H556)</f>
        <v>43542</v>
      </c>
      <c r="J556" s="144">
        <f>IFERROR(_xll.qlIndexFixing(Index1M,$H556,TRUE,_xll.ohTrigger(RecalcTrigger,Trigger1M)),NA())</f>
        <v>-5.1008693639626439E-3</v>
      </c>
      <c r="K556" s="44">
        <f>IFERROR(_xll.qlIndexFixing(Index3M,H556,TRUE,_xll.ohTrigger(RecalcTrigger,Trigger3M)),NA())</f>
        <v>-3.4573287182414147E-3</v>
      </c>
      <c r="L556" s="44">
        <f>IFERROR(_xll.qlIndexFixing(Index6M,$H556,TRUE,_xll.ohTrigger(RecalcTrigger,Trigger6M)),NA())</f>
        <v>-1.5871618525599249E-3</v>
      </c>
      <c r="M556" s="145">
        <f>IFERROR(_xll.qlIndexFixing(Index1Y,$H556,TRUE,_xll.ohTrigger(RecalcTrigger,Trigger1Y)),NA())</f>
        <v>3.4424428951341775E-4</v>
      </c>
      <c r="N556" s="144">
        <f>IFERROR(_xll.qlIndexFixing(ONIndex1M,I556,TRUE,_xll.ohTrigger(RecalcTrigger,Trigger1M)),NA())</f>
        <v>-5.1281221424881451E-3</v>
      </c>
      <c r="O556" s="44">
        <f>IFERROR(_xll.qlIndexFixing(ONIndex3M,I556,TRUE,_xll.ohTrigger(RecalcTrigger,Trigger3M)),NA())</f>
        <v>-3.548221383669059E-3</v>
      </c>
      <c r="P556" s="44">
        <f>IFERROR(_xll.qlIndexFixing(ONIndex6M,I556,TRUE,_xll.ohTrigger(RecalcTrigger,Trigger6M)),NA())</f>
        <v>-1.8880596457071519E-3</v>
      </c>
      <c r="Q556" s="145">
        <f>IFERROR(_xll.qlIndexFixing(ONIndex1Y,I556,TRUE,_xll.ohTrigger(RecalcTrigger,Trigger1Y)),NA())</f>
        <v>-4.2801625867561199E-4</v>
      </c>
    </row>
    <row r="557" spans="2:17" x14ac:dyDescent="0.2">
      <c r="B557" s="39" t="s">
        <v>42</v>
      </c>
      <c r="D557" s="42">
        <f>_xll.qlCalendarAdvance(Calendar,$D556,B557,"f",FALSE)</f>
        <v>43545</v>
      </c>
      <c r="E557" s="139">
        <f>_xll.qlInterestRateIndexValueDate(IndexON,D557)</f>
        <v>43545</v>
      </c>
      <c r="F557" s="155">
        <f>IFERROR(_xll.qlIndexFixing(IndexON,D557,TRUE,_xll.ohTrigger(RecalcTrigger,TriggerON)),NA())</f>
        <v>-5.0692883652780907E-3</v>
      </c>
      <c r="H557" s="42">
        <f>_xll.qlCalendarAdvance(Calendar,$H556,B557,"f",FALSE)</f>
        <v>43545</v>
      </c>
      <c r="I557" s="139">
        <f>_xll.qlInterestRateIndexValueDate(Index1M,$H557)</f>
        <v>43549</v>
      </c>
      <c r="J557" s="144">
        <f>IFERROR(_xll.qlIndexFixing(Index1M,$H557,TRUE,_xll.ohTrigger(RecalcTrigger,Trigger1M)),NA())</f>
        <v>-5.0863911039214591E-3</v>
      </c>
      <c r="K557" s="44">
        <f>IFERROR(_xll.qlIndexFixing(Index3M,H557,TRUE,_xll.ohTrigger(RecalcTrigger,Trigger3M)),NA())</f>
        <v>-3.4408787196272684E-3</v>
      </c>
      <c r="L557" s="44">
        <f>IFERROR(_xll.qlIndexFixing(Index6M,$H557,TRUE,_xll.ohTrigger(RecalcTrigger,Trigger6M)),NA())</f>
        <v>-1.5620049835404651E-3</v>
      </c>
      <c r="M557" s="145">
        <f>IFERROR(_xll.qlIndexFixing(Index1Y,$H557,TRUE,_xll.ohTrigger(RecalcTrigger,Trigger1Y)),NA())</f>
        <v>3.7795837647865312E-4</v>
      </c>
      <c r="N557" s="144">
        <f>IFERROR(_xll.qlIndexFixing(ONIndex1M,I557,TRUE,_xll.ohTrigger(RecalcTrigger,Trigger1M)),NA())</f>
        <v>-5.114376025123768E-3</v>
      </c>
      <c r="O557" s="44">
        <f>IFERROR(_xll.qlIndexFixing(ONIndex3M,I557,TRUE,_xll.ohTrigger(RecalcTrigger,Trigger3M)),NA())</f>
        <v>-3.536867529612131E-3</v>
      </c>
      <c r="P557" s="44">
        <f>IFERROR(_xll.qlIndexFixing(ONIndex6M,I557,TRUE,_xll.ohTrigger(RecalcTrigger,Trigger6M)),NA())</f>
        <v>-1.8678203535849036E-3</v>
      </c>
      <c r="Q557" s="145">
        <f>IFERROR(_xll.qlIndexFixing(ONIndex1Y,I557,TRUE,_xll.ohTrigger(RecalcTrigger,Trigger1Y)),NA())</f>
        <v>-4.1669193923343784E-4</v>
      </c>
    </row>
    <row r="558" spans="2:17" x14ac:dyDescent="0.2">
      <c r="B558" s="39" t="s">
        <v>42</v>
      </c>
      <c r="D558" s="42">
        <f>_xll.qlCalendarAdvance(Calendar,$D557,B558,"f",FALSE)</f>
        <v>43552</v>
      </c>
      <c r="E558" s="139">
        <f>_xll.qlInterestRateIndexValueDate(IndexON,D558)</f>
        <v>43552</v>
      </c>
      <c r="F558" s="155">
        <f>IFERROR(_xll.qlIndexFixing(IndexON,D558,TRUE,_xll.ohTrigger(RecalcTrigger,TriggerON)),NA())</f>
        <v>-5.0557253163141525E-3</v>
      </c>
      <c r="H558" s="42">
        <f>_xll.qlCalendarAdvance(Calendar,$H557,B558,"f",FALSE)</f>
        <v>43552</v>
      </c>
      <c r="I558" s="139">
        <f>_xll.qlInterestRateIndexValueDate(Index1M,$H558)</f>
        <v>43556</v>
      </c>
      <c r="J558" s="144">
        <f>IFERROR(_xll.qlIndexFixing(Index1M,$H558,TRUE,_xll.ohTrigger(RecalcTrigger,Trigger1M)),NA())</f>
        <v>-5.0715139919558835E-3</v>
      </c>
      <c r="K558" s="44">
        <f>IFERROR(_xll.qlIndexFixing(Index3M,H558,TRUE,_xll.ohTrigger(RecalcTrigger,Trigger3M)),NA())</f>
        <v>-3.4249874820833351E-3</v>
      </c>
      <c r="L558" s="44">
        <f>IFERROR(_xll.qlIndexFixing(Index6M,$H558,TRUE,_xll.ohTrigger(RecalcTrigger,Trigger6M)),NA())</f>
        <v>-1.5384408461554088E-3</v>
      </c>
      <c r="M558" s="145">
        <f>IFERROR(_xll.qlIndexFixing(Index1Y,$H558,TRUE,_xll.ohTrigger(RecalcTrigger,Trigger1Y)),NA())</f>
        <v>4.1217202292138911E-4</v>
      </c>
      <c r="N558" s="144">
        <f>IFERROR(_xll.qlIndexFixing(ONIndex1M,I558,TRUE,_xll.ohTrigger(RecalcTrigger,Trigger1M)),NA())</f>
        <v>-5.1002336495731271E-3</v>
      </c>
      <c r="O558" s="44">
        <f>IFERROR(_xll.qlIndexFixing(ONIndex3M,I558,TRUE,_xll.ohTrigger(RecalcTrigger,Trigger3M)),NA())</f>
        <v>-3.5247477331656896E-3</v>
      </c>
      <c r="P558" s="44">
        <f>IFERROR(_xll.qlIndexFixing(ONIndex6M,I558,TRUE,_xll.ohTrigger(RecalcTrigger,Trigger6M)),NA())</f>
        <v>-1.8471809181042076E-3</v>
      </c>
      <c r="Q558" s="145">
        <f>IFERROR(_xll.qlIndexFixing(ONIndex1Y,I558,TRUE,_xll.ohTrigger(RecalcTrigger,Trigger1Y)),NA())</f>
        <v>-4.0390982150917409E-4</v>
      </c>
    </row>
    <row r="559" spans="2:17" x14ac:dyDescent="0.2">
      <c r="B559" s="39" t="s">
        <v>42</v>
      </c>
      <c r="D559" s="42">
        <f>_xll.qlCalendarAdvance(Calendar,$D558,B559,"f",FALSE)</f>
        <v>43559</v>
      </c>
      <c r="E559" s="139">
        <f>_xll.qlInterestRateIndexValueDate(IndexON,D559)</f>
        <v>43559</v>
      </c>
      <c r="F559" s="155">
        <f>IFERROR(_xll.qlIndexFixing(IndexON,D559,TRUE,_xll.ohTrigger(RecalcTrigger,TriggerON)),NA())</f>
        <v>-5.0417768139210395E-3</v>
      </c>
      <c r="H559" s="42">
        <f>_xll.qlCalendarAdvance(Calendar,$H558,B559,"f",FALSE)</f>
        <v>43559</v>
      </c>
      <c r="I559" s="139">
        <f>_xll.qlInterestRateIndexValueDate(Index1M,$H559)</f>
        <v>43563</v>
      </c>
      <c r="J559" s="144">
        <f>IFERROR(_xll.qlIndexFixing(Index1M,$H559,TRUE,_xll.ohTrigger(RecalcTrigger,Trigger1M)),NA())</f>
        <v>-5.0573974673104871E-3</v>
      </c>
      <c r="K559" s="44">
        <f>IFERROR(_xll.qlIndexFixing(Index3M,H559,TRUE,_xll.ohTrigger(RecalcTrigger,Trigger3M)),NA())</f>
        <v>-3.4068714118420363E-3</v>
      </c>
      <c r="L559" s="44">
        <f>IFERROR(_xll.qlIndexFixing(Index6M,$H559,TRUE,_xll.ohTrigger(RecalcTrigger,Trigger6M)),NA())</f>
        <v>-1.5126012289044925E-3</v>
      </c>
      <c r="M559" s="145">
        <f>IFERROR(_xll.qlIndexFixing(Index1Y,$H559,TRUE,_xll.ohTrigger(RecalcTrigger,Trigger1Y)),NA())</f>
        <v>4.4685441037843452E-4</v>
      </c>
      <c r="N559" s="144">
        <f>IFERROR(_xll.qlIndexFixing(ONIndex1M,I559,TRUE,_xll.ohTrigger(RecalcTrigger,Trigger1M)),NA())</f>
        <v>-5.0856935379384183E-3</v>
      </c>
      <c r="O559" s="44">
        <f>IFERROR(_xll.qlIndexFixing(ONIndex3M,I559,TRUE,_xll.ohTrigger(RecalcTrigger,Trigger3M)),NA())</f>
        <v>-3.5118470067585505E-3</v>
      </c>
      <c r="P559" s="44">
        <f>IFERROR(_xll.qlIndexFixing(ONIndex6M,I559,TRUE,_xll.ohTrigger(RecalcTrigger,Trigger6M)),NA())</f>
        <v>-1.8261399709995629E-3</v>
      </c>
      <c r="Q559" s="145">
        <f>IFERROR(_xll.qlIndexFixing(ONIndex1Y,I559,TRUE,_xll.ohTrigger(RecalcTrigger,Trigger1Y)),NA())</f>
        <v>-3.8963486677090486E-4</v>
      </c>
    </row>
    <row r="560" spans="2:17" x14ac:dyDescent="0.2">
      <c r="B560" s="39" t="s">
        <v>42</v>
      </c>
      <c r="D560" s="42">
        <f>_xll.qlCalendarAdvance(Calendar,$D559,B560,"f",FALSE)</f>
        <v>43566</v>
      </c>
      <c r="E560" s="139">
        <f>_xll.qlInterestRateIndexValueDate(IndexON,D560)</f>
        <v>43566</v>
      </c>
      <c r="F560" s="155">
        <f>IFERROR(_xll.qlIndexFixing(IndexON,D560,TRUE,_xll.ohTrigger(RecalcTrigger,TriggerON)),NA())</f>
        <v>-5.0274417465878685E-3</v>
      </c>
      <c r="H560" s="42">
        <f>_xll.qlCalendarAdvance(Calendar,$H559,B560,"f",FALSE)</f>
        <v>43566</v>
      </c>
      <c r="I560" s="139">
        <f>_xll.qlInterestRateIndexValueDate(Index1M,$H560)</f>
        <v>43570</v>
      </c>
      <c r="J560" s="144">
        <f>IFERROR(_xll.qlIndexFixing(Index1M,$H560,TRUE,_xll.ohTrigger(RecalcTrigger,Trigger1M)),NA())</f>
        <v>-5.0417468215298022E-3</v>
      </c>
      <c r="K560" s="44">
        <f>IFERROR(_xll.qlIndexFixing(Index3M,H560,TRUE,_xll.ohTrigger(RecalcTrigger,Trigger3M)),NA())</f>
        <v>-3.3878907112193791E-3</v>
      </c>
      <c r="L560" s="44">
        <f>IFERROR(_xll.qlIndexFixing(Index6M,$H560,TRUE,_xll.ohTrigger(RecalcTrigger,Trigger6M)),NA())</f>
        <v>-1.4864157922668975E-3</v>
      </c>
      <c r="M560" s="145">
        <f>IFERROR(_xll.qlIndexFixing(Index1Y,$H560,TRUE,_xll.ohTrigger(RecalcTrigger,Trigger1Y)),NA())</f>
        <v>4.8197386409385643E-4</v>
      </c>
      <c r="N560" s="144">
        <f>IFERROR(_xll.qlIndexFixing(ONIndex1M,I560,TRUE,_xll.ohTrigger(RecalcTrigger,Trigger1M)),NA())</f>
        <v>-5.0707542120420612E-3</v>
      </c>
      <c r="O560" s="44">
        <f>IFERROR(_xll.qlIndexFixing(ONIndex3M,I560,TRUE,_xll.ohTrigger(RecalcTrigger,Trigger3M)),NA())</f>
        <v>-3.4981503628594979E-3</v>
      </c>
      <c r="P560" s="44">
        <f>IFERROR(_xll.qlIndexFixing(ONIndex6M,I560,TRUE,_xll.ohTrigger(RecalcTrigger,Trigger6M)),NA())</f>
        <v>-1.8046961446049892E-3</v>
      </c>
      <c r="Q560" s="145">
        <f>IFERROR(_xll.qlIndexFixing(ONIndex1Y,I560,TRUE,_xll.ohTrigger(RecalcTrigger,Trigger1Y)),NA())</f>
        <v>-3.738320363666503E-4</v>
      </c>
    </row>
    <row r="561" spans="2:17" x14ac:dyDescent="0.2">
      <c r="B561" s="39" t="s">
        <v>42</v>
      </c>
      <c r="D561" s="42">
        <f>_xll.qlCalendarAdvance(Calendar,$D560,B561,"f",FALSE)</f>
        <v>43573</v>
      </c>
      <c r="E561" s="139">
        <f>_xll.qlInterestRateIndexValueDate(IndexON,D561)</f>
        <v>43573</v>
      </c>
      <c r="F561" s="155">
        <f>IFERROR(_xll.qlIndexFixing(IndexON,D561,TRUE,_xll.ohTrigger(RecalcTrigger,TriggerON)),NA())</f>
        <v>-5.0082938451154746E-3</v>
      </c>
      <c r="H561" s="42">
        <f>_xll.qlCalendarAdvance(Calendar,$H560,B561,"f",FALSE)</f>
        <v>43573</v>
      </c>
      <c r="I561" s="139">
        <f>_xll.qlInterestRateIndexValueDate(Index1M,$H561)</f>
        <v>43579</v>
      </c>
      <c r="J561" s="144">
        <f>IFERROR(_xll.qlIndexFixing(Index1M,$H561,TRUE,_xll.ohTrigger(RecalcTrigger,Trigger1M)),NA())</f>
        <v>-5.021031915998897E-3</v>
      </c>
      <c r="K561" s="44">
        <f>IFERROR(_xll.qlIndexFixing(Index3M,H561,TRUE,_xll.ohTrigger(RecalcTrigger,Trigger3M)),NA())</f>
        <v>-3.3622708102428404E-3</v>
      </c>
      <c r="L561" s="44">
        <f>IFERROR(_xll.qlIndexFixing(Index6M,$H561,TRUE,_xll.ohTrigger(RecalcTrigger,Trigger6M)),NA())</f>
        <v>-1.4522486834964564E-3</v>
      </c>
      <c r="M561" s="145">
        <f>IFERROR(_xll.qlIndexFixing(Index1Y,$H561,TRUE,_xll.ohTrigger(RecalcTrigger,Trigger1Y)),NA())</f>
        <v>5.2771721510756157E-4</v>
      </c>
      <c r="N561" s="144">
        <f>IFERROR(_xll.qlIndexFixing(ONIndex1M,I561,TRUE,_xll.ohTrigger(RecalcTrigger,Trigger1M)),NA())</f>
        <v>-5.0486433291174748E-3</v>
      </c>
      <c r="O561" s="44">
        <f>IFERROR(_xll.qlIndexFixing(ONIndex3M,I561,TRUE,_xll.ohTrigger(RecalcTrigger,Trigger3M)),NA())</f>
        <v>-3.4771340958394958E-3</v>
      </c>
      <c r="P561" s="44">
        <f>IFERROR(_xll.qlIndexFixing(ONIndex6M,I561,TRUE,_xll.ohTrigger(RecalcTrigger,Trigger6M)),NA())</f>
        <v>-1.7733490231996996E-3</v>
      </c>
      <c r="Q561" s="145">
        <f>IFERROR(_xll.qlIndexFixing(ONIndex1Y,I561,TRUE,_xll.ohTrigger(RecalcTrigger,Trigger1Y)),NA())</f>
        <v>-3.4852539321228448E-4</v>
      </c>
    </row>
    <row r="562" spans="2:17" x14ac:dyDescent="0.2">
      <c r="B562" s="39" t="s">
        <v>42</v>
      </c>
      <c r="D562" s="42">
        <f>_xll.qlCalendarAdvance(Calendar,$D561,B562,"f",FALSE)</f>
        <v>43580</v>
      </c>
      <c r="E562" s="139">
        <f>_xll.qlInterestRateIndexValueDate(IndexON,D562)</f>
        <v>43580</v>
      </c>
      <c r="F562" s="155">
        <f>IFERROR(_xll.qlIndexFixing(IndexON,D562,TRUE,_xll.ohTrigger(RecalcTrigger,TriggerON)),NA())</f>
        <v>-4.997607468419929E-3</v>
      </c>
      <c r="H562" s="42">
        <f>_xll.qlCalendarAdvance(Calendar,$H561,B562,"f",FALSE)</f>
        <v>43580</v>
      </c>
      <c r="I562" s="139">
        <f>_xll.qlInterestRateIndexValueDate(Index1M,$H562)</f>
        <v>43584</v>
      </c>
      <c r="J562" s="144">
        <f>IFERROR(_xll.qlIndexFixing(Index1M,$H562,TRUE,_xll.ohTrigger(RecalcTrigger,Trigger1M)),NA())</f>
        <v>-5.0092344865602101E-3</v>
      </c>
      <c r="K562" s="44">
        <f>IFERROR(_xll.qlIndexFixing(Index3M,H562,TRUE,_xll.ohTrigger(RecalcTrigger,Trigger3M)),NA())</f>
        <v>-3.3474723477487449E-3</v>
      </c>
      <c r="L562" s="44">
        <f>IFERROR(_xll.qlIndexFixing(Index6M,$H562,TRUE,_xll.ohTrigger(RecalcTrigger,Trigger6M)),NA())</f>
        <v>-1.4330274899204414E-3</v>
      </c>
      <c r="M562" s="145">
        <f>IFERROR(_xll.qlIndexFixing(Index1Y,$H562,TRUE,_xll.ohTrigger(RecalcTrigger,Trigger1Y)),NA())</f>
        <v>5.5339298804964719E-4</v>
      </c>
      <c r="N562" s="144">
        <f>IFERROR(_xll.qlIndexFixing(ONIndex1M,I562,TRUE,_xll.ohTrigger(RecalcTrigger,Trigger1M)),NA())</f>
        <v>-5.0373902047651242E-3</v>
      </c>
      <c r="O562" s="44">
        <f>IFERROR(_xll.qlIndexFixing(ONIndex3M,I562,TRUE,_xll.ohTrigger(RecalcTrigger,Trigger3M)),NA())</f>
        <v>-3.4660505878614245E-3</v>
      </c>
      <c r="P562" s="44">
        <f>IFERROR(_xll.qlIndexFixing(ONIndex6M,I562,TRUE,_xll.ohTrigger(RecalcTrigger,Trigger6M)),NA())</f>
        <v>-1.7573820910898874E-3</v>
      </c>
      <c r="Q562" s="145">
        <f>IFERROR(_xll.qlIndexFixing(ONIndex1Y,I562,TRUE,_xll.ohTrigger(RecalcTrigger,Trigger1Y)),NA())</f>
        <v>-3.3466100550771927E-4</v>
      </c>
    </row>
    <row r="563" spans="2:17" x14ac:dyDescent="0.2">
      <c r="B563" s="39" t="s">
        <v>42</v>
      </c>
      <c r="D563" s="42">
        <f>_xll.qlCalendarAdvance(Calendar,$D562,B563,"f",FALSE)</f>
        <v>43587</v>
      </c>
      <c r="E563" s="139">
        <f>_xll.qlInterestRateIndexValueDate(IndexON,D563)</f>
        <v>43587</v>
      </c>
      <c r="F563" s="155">
        <f>IFERROR(_xll.qlIndexFixing(IndexON,D563,TRUE,_xll.ohTrigger(RecalcTrigger,TriggerON)),NA())</f>
        <v>-4.9821060340438095E-3</v>
      </c>
      <c r="H563" s="42">
        <f>_xll.qlCalendarAdvance(Calendar,$H562,B563,"f",FALSE)</f>
        <v>43587</v>
      </c>
      <c r="I563" s="139">
        <f>_xll.qlInterestRateIndexValueDate(Index1M,$H563)</f>
        <v>43591</v>
      </c>
      <c r="J563" s="144">
        <f>IFERROR(_xll.qlIndexFixing(Index1M,$H563,TRUE,_xll.ohTrigger(RecalcTrigger,Trigger1M)),NA())</f>
        <v>-4.9910938894005517E-3</v>
      </c>
      <c r="K563" s="44">
        <f>IFERROR(_xll.qlIndexFixing(Index3M,H563,TRUE,_xll.ohTrigger(RecalcTrigger,Trigger3M)),NA())</f>
        <v>-3.3244202933269615E-3</v>
      </c>
      <c r="L563" s="44">
        <f>IFERROR(_xll.qlIndexFixing(Index6M,$H563,TRUE,_xll.ohTrigger(RecalcTrigger,Trigger6M)),NA())</f>
        <v>-1.403778414325596E-3</v>
      </c>
      <c r="M563" s="145">
        <f>IFERROR(_xll.qlIndexFixing(Index1Y,$H563,TRUE,_xll.ohTrigger(RecalcTrigger,Trigger1Y)),NA())</f>
        <v>5.8962502468135698E-4</v>
      </c>
      <c r="N563" s="144">
        <f>IFERROR(_xll.qlIndexFixing(ONIndex1M,I563,TRUE,_xll.ohTrigger(RecalcTrigger,Trigger1M)),NA())</f>
        <v>-5.0235261682862742E-3</v>
      </c>
      <c r="O563" s="44">
        <f>IFERROR(_xll.qlIndexFixing(ONIndex3M,I563,TRUE,_xll.ohTrigger(RecalcTrigger,Trigger3M)),NA())</f>
        <v>-3.45213505225761E-3</v>
      </c>
      <c r="P563" s="44">
        <f>IFERROR(_xll.qlIndexFixing(ONIndex6M,I563,TRUE,_xll.ohTrigger(RecalcTrigger,Trigger6M)),NA())</f>
        <v>-1.7379337073863965E-3</v>
      </c>
      <c r="Q563" s="145">
        <f>IFERROR(_xll.qlIndexFixing(ONIndex1Y,I563,TRUE,_xll.ohTrigger(RecalcTrigger,Trigger1Y)),NA())</f>
        <v>-3.1690590339916724E-4</v>
      </c>
    </row>
    <row r="564" spans="2:17" x14ac:dyDescent="0.2">
      <c r="B564" s="39" t="s">
        <v>42</v>
      </c>
      <c r="D564" s="42">
        <f>_xll.qlCalendarAdvance(Calendar,$D563,B564,"f",FALSE)</f>
        <v>43594</v>
      </c>
      <c r="E564" s="139">
        <f>_xll.qlInterestRateIndexValueDate(IndexON,D564)</f>
        <v>43594</v>
      </c>
      <c r="F564" s="155">
        <f>IFERROR(_xll.qlIndexFixing(IndexON,D564,TRUE,_xll.ohTrigger(RecalcTrigger,TriggerON)),NA())</f>
        <v>-4.9662135868056012E-3</v>
      </c>
      <c r="H564" s="42">
        <f>_xll.qlCalendarAdvance(Calendar,$H563,B564,"f",FALSE)</f>
        <v>43594</v>
      </c>
      <c r="I564" s="139">
        <f>_xll.qlInterestRateIndexValueDate(Index1M,$H564)</f>
        <v>43598</v>
      </c>
      <c r="J564" s="144">
        <f>IFERROR(_xll.qlIndexFixing(Index1M,$H564,TRUE,_xll.ohTrigger(RecalcTrigger,Trigger1M)),NA())</f>
        <v>-4.9737926068752023E-3</v>
      </c>
      <c r="K564" s="44">
        <f>IFERROR(_xll.qlIndexFixing(Index3M,H564,TRUE,_xll.ohTrigger(RecalcTrigger,Trigger3M)),NA())</f>
        <v>-3.3022977113575987E-3</v>
      </c>
      <c r="L564" s="44">
        <f>IFERROR(_xll.qlIndexFixing(Index6M,$H564,TRUE,_xll.ohTrigger(RecalcTrigger,Trigger6M)),NA())</f>
        <v>-1.3762399396860284E-3</v>
      </c>
      <c r="M564" s="145">
        <f>IFERROR(_xll.qlIndexFixing(Index1Y,$H564,TRUE,_xll.ohTrigger(RecalcTrigger,Trigger1Y)),NA())</f>
        <v>6.2615885979064182E-4</v>
      </c>
      <c r="N564" s="144">
        <f>IFERROR(_xll.qlIndexFixing(ONIndex1M,I564,TRUE,_xll.ohTrigger(RecalcTrigger,Trigger1M)),NA())</f>
        <v>-5.0069752049264338E-3</v>
      </c>
      <c r="O564" s="44">
        <f>IFERROR(_xll.qlIndexFixing(ONIndex3M,I564,TRUE,_xll.ohTrigger(RecalcTrigger,Trigger3M)),NA())</f>
        <v>-3.4351048638781023E-3</v>
      </c>
      <c r="P564" s="44">
        <f>IFERROR(_xll.qlIndexFixing(ONIndex6M,I564,TRUE,_xll.ohTrigger(RecalcTrigger,Trigger6M)),NA())</f>
        <v>-1.714864682096362E-3</v>
      </c>
      <c r="Q564" s="145">
        <f>IFERROR(_xll.qlIndexFixing(ONIndex1Y,I564,TRUE,_xll.ohTrigger(RecalcTrigger,Trigger1Y)),NA())</f>
        <v>-2.9464118249222793E-4</v>
      </c>
    </row>
    <row r="565" spans="2:17" x14ac:dyDescent="0.2">
      <c r="B565" s="39" t="s">
        <v>42</v>
      </c>
      <c r="D565" s="42">
        <f>_xll.qlCalendarAdvance(Calendar,$D564,B565,"f",FALSE)</f>
        <v>43601</v>
      </c>
      <c r="E565" s="139">
        <f>_xll.qlInterestRateIndexValueDate(IndexON,D565)</f>
        <v>43601</v>
      </c>
      <c r="F565" s="155">
        <f>IFERROR(_xll.qlIndexFixing(IndexON,D565,TRUE,_xll.ohTrigger(RecalcTrigger,TriggerON)),NA())</f>
        <v>-4.9499290147547725E-3</v>
      </c>
      <c r="H565" s="42">
        <f>_xll.qlCalendarAdvance(Calendar,$H564,B565,"f",FALSE)</f>
        <v>43601</v>
      </c>
      <c r="I565" s="139">
        <f>_xll.qlInterestRateIndexValueDate(Index1M,$H565)</f>
        <v>43605</v>
      </c>
      <c r="J565" s="144">
        <f>IFERROR(_xll.qlIndexFixing(Index1M,$H565,TRUE,_xll.ohTrigger(RecalcTrigger,Trigger1M)),NA())</f>
        <v>-4.9560821189551232E-3</v>
      </c>
      <c r="K565" s="44">
        <f>IFERROR(_xll.qlIndexFixing(Index3M,H565,TRUE,_xll.ohTrigger(RecalcTrigger,Trigger3M)),NA())</f>
        <v>-3.2795004924010916E-3</v>
      </c>
      <c r="L565" s="44">
        <f>IFERROR(_xll.qlIndexFixing(Index6M,$H565,TRUE,_xll.ohTrigger(RecalcTrigger,Trigger6M)),NA())</f>
        <v>-1.3483820266937349E-3</v>
      </c>
      <c r="M565" s="145">
        <f>IFERROR(_xll.qlIndexFixing(Index1Y,$H565,TRUE,_xll.ohTrigger(RecalcTrigger,Trigger1Y)),NA())</f>
        <v>6.6295853283519801E-4</v>
      </c>
      <c r="N565" s="144">
        <f>IFERROR(_xll.qlIndexFixing(ONIndex1M,I565,TRUE,_xll.ohTrigger(RecalcTrigger,Trigger1M)),NA())</f>
        <v>-4.9900176369366278E-3</v>
      </c>
      <c r="O565" s="44">
        <f>IFERROR(_xll.qlIndexFixing(ONIndex3M,I565,TRUE,_xll.ohTrigger(RecalcTrigger,Trigger3M)),NA())</f>
        <v>-3.4172038208302169E-3</v>
      </c>
      <c r="P565" s="44">
        <f>IFERROR(_xll.qlIndexFixing(ONIndex6M,I565,TRUE,_xll.ohTrigger(RecalcTrigger,Trigger6M)),NA())</f>
        <v>-1.6913859367884143E-3</v>
      </c>
      <c r="Q565" s="145">
        <f>IFERROR(_xll.qlIndexFixing(ONIndex1Y,I565,TRUE,_xll.ohTrigger(RecalcTrigger,Trigger1Y)),NA())</f>
        <v>-2.7067339201991558E-4</v>
      </c>
    </row>
    <row r="566" spans="2:17" x14ac:dyDescent="0.2">
      <c r="B566" s="39" t="s">
        <v>42</v>
      </c>
      <c r="D566" s="42">
        <f>_xll.qlCalendarAdvance(Calendar,$D565,B566,"f",FALSE)</f>
        <v>43608</v>
      </c>
      <c r="E566" s="139">
        <f>_xll.qlInterestRateIndexValueDate(IndexON,D566)</f>
        <v>43608</v>
      </c>
      <c r="F566" s="155">
        <f>IFERROR(_xll.qlIndexFixing(IndexON,D566,TRUE,_xll.ohTrigger(RecalcTrigger,TriggerON)),NA())</f>
        <v>-4.9332512059407918E-3</v>
      </c>
      <c r="H566" s="42">
        <f>_xll.qlCalendarAdvance(Calendar,$H565,B566,"f",FALSE)</f>
        <v>43608</v>
      </c>
      <c r="I566" s="139">
        <f>_xll.qlInterestRateIndexValueDate(Index1M,$H566)</f>
        <v>43612</v>
      </c>
      <c r="J566" s="144">
        <f>IFERROR(_xll.qlIndexFixing(Index1M,$H566,TRUE,_xll.ohTrigger(RecalcTrigger,Trigger1M)),NA())</f>
        <v>-4.9379609463629679E-3</v>
      </c>
      <c r="K566" s="44">
        <f>IFERROR(_xll.qlIndexFixing(Index3M,H566,TRUE,_xll.ohTrigger(RecalcTrigger,Trigger3M)),NA())</f>
        <v>-3.2560695080722287E-3</v>
      </c>
      <c r="L566" s="44">
        <f>IFERROR(_xll.qlIndexFixing(Index6M,$H566,TRUE,_xll.ohTrigger(RecalcTrigger,Trigger6M)),NA())</f>
        <v>-1.3202102302465614E-3</v>
      </c>
      <c r="M566" s="145">
        <f>IFERROR(_xll.qlIndexFixing(Index1Y,$H566,TRUE,_xll.ohTrigger(RecalcTrigger,Trigger1Y)),NA())</f>
        <v>6.9998722529586335E-4</v>
      </c>
      <c r="N566" s="144">
        <f>IFERROR(_xll.qlIndexFixing(ONIndex1M,I566,TRUE,_xll.ohTrigger(RecalcTrigger,Trigger1M)),NA())</f>
        <v>-4.9726519863391161E-3</v>
      </c>
      <c r="O566" s="44">
        <f>IFERROR(_xll.qlIndexFixing(ONIndex3M,I566,TRUE,_xll.ohTrigger(RecalcTrigger,Trigger3M)),NA())</f>
        <v>-3.3984169355827376E-3</v>
      </c>
      <c r="P566" s="44">
        <f>IFERROR(_xll.qlIndexFixing(ONIndex6M,I566,TRUE,_xll.ohTrigger(RecalcTrigger,Trigger6M)),NA())</f>
        <v>-1.6674961033968927E-3</v>
      </c>
      <c r="Q566" s="145">
        <f>IFERROR(_xll.qlIndexFixing(ONIndex1Y,I566,TRUE,_xll.ohTrigger(RecalcTrigger,Trigger1Y)),NA())</f>
        <v>-2.4496749289060205E-4</v>
      </c>
    </row>
    <row r="567" spans="2:17" x14ac:dyDescent="0.2">
      <c r="B567" s="39" t="s">
        <v>42</v>
      </c>
      <c r="D567" s="42">
        <f>_xll.qlCalendarAdvance(Calendar,$D566,B567,"f",FALSE)</f>
        <v>43615</v>
      </c>
      <c r="E567" s="139">
        <f>_xll.qlInterestRateIndexValueDate(IndexON,D567)</f>
        <v>43615</v>
      </c>
      <c r="F567" s="155">
        <f>IFERROR(_xll.qlIndexFixing(IndexON,D567,TRUE,_xll.ohTrigger(RecalcTrigger,TriggerON)),NA())</f>
        <v>-4.9161790486129675E-3</v>
      </c>
      <c r="H567" s="42">
        <f>_xll.qlCalendarAdvance(Calendar,$H566,B567,"f",FALSE)</f>
        <v>43615</v>
      </c>
      <c r="I567" s="139">
        <f>_xll.qlInterestRateIndexValueDate(Index1M,$H567)</f>
        <v>43619</v>
      </c>
      <c r="J567" s="144">
        <f>IFERROR(_xll.qlIndexFixing(Index1M,$H567,TRUE,_xll.ohTrigger(RecalcTrigger,Trigger1M)),NA())</f>
        <v>-4.9208202043753424E-3</v>
      </c>
      <c r="K567" s="44">
        <f>IFERROR(_xll.qlIndexFixing(Index3M,H567,TRUE,_xll.ohTrigger(RecalcTrigger,Trigger3M)),NA())</f>
        <v>-3.2320468670484241E-3</v>
      </c>
      <c r="L567" s="44">
        <f>IFERROR(_xll.qlIndexFixing(Index6M,$H567,TRUE,_xll.ohTrigger(RecalcTrigger,Trigger6M)),NA())</f>
        <v>-1.2938679696874057E-3</v>
      </c>
      <c r="M567" s="145">
        <f>IFERROR(_xll.qlIndexFixing(Index1Y,$H567,TRUE,_xll.ohTrigger(RecalcTrigger,Trigger1Y)),NA())</f>
        <v>7.372072604265431E-4</v>
      </c>
      <c r="N567" s="144">
        <f>IFERROR(_xll.qlIndexFixing(ONIndex1M,I567,TRUE,_xll.ohTrigger(RecalcTrigger,Trigger1M)),NA())</f>
        <v>-4.9548767750762224E-3</v>
      </c>
      <c r="O567" s="44">
        <f>IFERROR(_xll.qlIndexFixing(ONIndex3M,I567,TRUE,_xll.ohTrigger(RecalcTrigger,Trigger3M)),NA())</f>
        <v>-3.3787292205245123E-3</v>
      </c>
      <c r="P567" s="44">
        <f>IFERROR(_xll.qlIndexFixing(ONIndex6M,I567,TRUE,_xll.ohTrigger(RecalcTrigger,Trigger6M)),NA())</f>
        <v>-1.6431938138961044E-3</v>
      </c>
      <c r="Q567" s="145">
        <f>IFERROR(_xll.qlIndexFixing(ONIndex1Y,I567,TRUE,_xll.ohTrigger(RecalcTrigger,Trigger1Y)),NA())</f>
        <v>-2.174884462124993E-4</v>
      </c>
    </row>
    <row r="568" spans="2:17" x14ac:dyDescent="0.2">
      <c r="B568" s="39" t="s">
        <v>42</v>
      </c>
      <c r="D568" s="42">
        <f>_xll.qlCalendarAdvance(Calendar,$D567,B568,"f",FALSE)</f>
        <v>43622</v>
      </c>
      <c r="E568" s="139">
        <f>_xll.qlInterestRateIndexValueDate(IndexON,D568)</f>
        <v>43622</v>
      </c>
      <c r="F568" s="155">
        <f>IFERROR(_xll.qlIndexFixing(IndexON,D568,TRUE,_xll.ohTrigger(RecalcTrigger,TriggerON)),NA())</f>
        <v>-4.8987114305409918E-3</v>
      </c>
      <c r="H568" s="42">
        <f>_xll.qlCalendarAdvance(Calendar,$H567,B568,"f",FALSE)</f>
        <v>43622</v>
      </c>
      <c r="I568" s="139">
        <f>_xll.qlInterestRateIndexValueDate(Index1M,$H568)</f>
        <v>43626</v>
      </c>
      <c r="J568" s="144">
        <f>IFERROR(_xll.qlIndexFixing(Index1M,$H568,TRUE,_xll.ohTrigger(RecalcTrigger,Trigger1M)),NA())</f>
        <v>-4.9019026117322895E-3</v>
      </c>
      <c r="K568" s="44">
        <f>IFERROR(_xll.qlIndexFixing(Index3M,H568,TRUE,_xll.ohTrigger(RecalcTrigger,Trigger3M)),NA())</f>
        <v>-3.2074759151652947E-3</v>
      </c>
      <c r="L568" s="44">
        <f>IFERROR(_xll.qlIndexFixing(Index6M,$H568,TRUE,_xll.ohTrigger(RecalcTrigger,Trigger6M)),NA())</f>
        <v>-1.2651052159857808E-3</v>
      </c>
      <c r="M568" s="145">
        <f>IFERROR(_xll.qlIndexFixing(Index1Y,$H568,TRUE,_xll.ohTrigger(RecalcTrigger,Trigger1Y)),NA())</f>
        <v>7.7458010301374703E-4</v>
      </c>
      <c r="N568" s="144">
        <f>IFERROR(_xll.qlIndexFixing(ONIndex1M,I568,TRUE,_xll.ohTrigger(RecalcTrigger,Trigger1M)),NA())</f>
        <v>-4.9366905251702065E-3</v>
      </c>
      <c r="O568" s="44">
        <f>IFERROR(_xll.qlIndexFixing(ONIndex3M,I568,TRUE,_xll.ohTrigger(RecalcTrigger,Trigger3M)),NA())</f>
        <v>-3.3581256880843569E-3</v>
      </c>
      <c r="P568" s="44">
        <f>IFERROR(_xll.qlIndexFixing(ONIndex6M,I568,TRUE,_xll.ohTrigger(RecalcTrigger,Trigger6M)),NA())</f>
        <v>-1.6184777001004846E-3</v>
      </c>
      <c r="Q568" s="145">
        <f>IFERROR(_xll.qlIndexFixing(ONIndex1Y,I568,TRUE,_xll.ohTrigger(RecalcTrigger,Trigger1Y)),NA())</f>
        <v>-1.8820121325369144E-4</v>
      </c>
    </row>
    <row r="569" spans="2:17" x14ac:dyDescent="0.2">
      <c r="B569" s="39" t="s">
        <v>42</v>
      </c>
      <c r="D569" s="42">
        <f>_xll.qlCalendarAdvance(Calendar,$D568,B569,"f",FALSE)</f>
        <v>43629</v>
      </c>
      <c r="E569" s="139">
        <f>_xll.qlInterestRateIndexValueDate(IndexON,D569)</f>
        <v>43629</v>
      </c>
      <c r="F569" s="155">
        <f>IFERROR(_xll.qlIndexFixing(IndexON,D569,TRUE,_xll.ohTrigger(RecalcTrigger,TriggerON)),NA())</f>
        <v>-4.8808472400541092E-3</v>
      </c>
      <c r="H569" s="42">
        <f>_xll.qlCalendarAdvance(Calendar,$H568,B569,"f",FALSE)</f>
        <v>43629</v>
      </c>
      <c r="I569" s="139">
        <f>_xll.qlInterestRateIndexValueDate(Index1M,$H569)</f>
        <v>43633</v>
      </c>
      <c r="J569" s="144">
        <f>IFERROR(_xll.qlIndexFixing(Index1M,$H569,TRUE,_xll.ohTrigger(RecalcTrigger,Trigger1M)),NA())</f>
        <v>-4.8825696847996092E-3</v>
      </c>
      <c r="K569" s="44">
        <f>IFERROR(_xll.qlIndexFixing(Index3M,H569,TRUE,_xll.ohTrigger(RecalcTrigger,Trigger3M)),NA())</f>
        <v>-3.1824012355239641E-3</v>
      </c>
      <c r="L569" s="44">
        <f>IFERROR(_xll.qlIndexFixing(Index6M,$H569,TRUE,_xll.ohTrigger(RecalcTrigger,Trigger6M)),NA())</f>
        <v>-1.2360457481257762E-3</v>
      </c>
      <c r="M569" s="145">
        <f>IFERROR(_xll.qlIndexFixing(Index1Y,$H569,TRUE,_xll.ohTrigger(RecalcTrigger,Trigger1Y)),NA())</f>
        <v>8.1206635914639141E-4</v>
      </c>
      <c r="N569" s="144">
        <f>IFERROR(_xll.qlIndexFixing(ONIndex1M,I569,TRUE,_xll.ohTrigger(RecalcTrigger,Trigger1M)),NA())</f>
        <v>-4.9180917583635519E-3</v>
      </c>
      <c r="O569" s="44">
        <f>IFERROR(_xll.qlIndexFixing(ONIndex3M,I569,TRUE,_xll.ohTrigger(RecalcTrigger,Trigger3M)),NA())</f>
        <v>-3.3365913506511191E-3</v>
      </c>
      <c r="P569" s="44">
        <f>IFERROR(_xll.qlIndexFixing(ONIndex6M,I569,TRUE,_xll.ohTrigger(RecalcTrigger,Trigger6M)),NA())</f>
        <v>-1.5933463940243087E-3</v>
      </c>
      <c r="Q569" s="145">
        <f>IFERROR(_xll.qlIndexFixing(ONIndex1Y,I569,TRUE,_xll.ohTrigger(RecalcTrigger,Trigger1Y)),NA())</f>
        <v>-1.5707075476267818E-4</v>
      </c>
    </row>
    <row r="570" spans="2:17" x14ac:dyDescent="0.2">
      <c r="B570" s="39" t="s">
        <v>42</v>
      </c>
      <c r="D570" s="42">
        <f>_xll.qlCalendarAdvance(Calendar,$D569,B570,"f",FALSE)</f>
        <v>43636</v>
      </c>
      <c r="E570" s="139">
        <f>_xll.qlInterestRateIndexValueDate(IndexON,D570)</f>
        <v>43636</v>
      </c>
      <c r="F570" s="155">
        <f>IFERROR(_xll.qlIndexFixing(IndexON,D570,TRUE,_xll.ohTrigger(RecalcTrigger,TriggerON)),NA())</f>
        <v>-4.8625853651618201E-3</v>
      </c>
      <c r="H570" s="42">
        <f>_xll.qlCalendarAdvance(Calendar,$H569,B570,"f",FALSE)</f>
        <v>43636</v>
      </c>
      <c r="I570" s="139">
        <f>_xll.qlInterestRateIndexValueDate(Index1M,$H570)</f>
        <v>43640</v>
      </c>
      <c r="J570" s="144">
        <f>IFERROR(_xll.qlIndexFixing(Index1M,$H570,TRUE,_xll.ohTrigger(RecalcTrigger,Trigger1M)),NA())</f>
        <v>-4.8628195024740251E-3</v>
      </c>
      <c r="K570" s="44">
        <f>IFERROR(_xll.qlIndexFixing(Index3M,H570,TRUE,_xll.ohTrigger(RecalcTrigger,Trigger3M)),NA())</f>
        <v>-3.156868648584033E-3</v>
      </c>
      <c r="L570" s="44">
        <f>IFERROR(_xll.qlIndexFixing(Index6M,$H570,TRUE,_xll.ohTrigger(RecalcTrigger,Trigger6M)),NA())</f>
        <v>-1.2066956209774396E-3</v>
      </c>
      <c r="M570" s="145">
        <f>IFERROR(_xll.qlIndexFixing(Index1Y,$H570,TRUE,_xll.ohTrigger(RecalcTrigger,Trigger1Y)),NA())</f>
        <v>8.4962577600263521E-4</v>
      </c>
      <c r="N570" s="144">
        <f>IFERROR(_xll.qlIndexFixing(ONIndex1M,I570,TRUE,_xll.ohTrigger(RecalcTrigger,Trigger1M)),NA())</f>
        <v>-4.8990789967184867E-3</v>
      </c>
      <c r="O570" s="44">
        <f>IFERROR(_xll.qlIndexFixing(ONIndex3M,I570,TRUE,_xll.ohTrigger(RecalcTrigger,Trigger3M)),NA())</f>
        <v>-3.3141112209733592E-3</v>
      </c>
      <c r="P570" s="44">
        <f>IFERROR(_xll.qlIndexFixing(ONIndex6M,I570,TRUE,_xll.ohTrigger(RecalcTrigger,Trigger6M)),NA())</f>
        <v>-1.5677985272821715E-3</v>
      </c>
      <c r="Q570" s="145">
        <f>IFERROR(_xll.qlIndexFixing(ONIndex1Y,I570,TRUE,_xll.ohTrigger(RecalcTrigger,Trigger1Y)),NA())</f>
        <v>-1.2406203176773545E-4</v>
      </c>
    </row>
    <row r="571" spans="2:17" x14ac:dyDescent="0.2">
      <c r="B571" s="39" t="s">
        <v>42</v>
      </c>
      <c r="D571" s="42">
        <f>_xll.qlCalendarAdvance(Calendar,$D570,B571,"f",FALSE)</f>
        <v>43643</v>
      </c>
      <c r="E571" s="139">
        <f>_xll.qlInterestRateIndexValueDate(IndexON,D571)</f>
        <v>43643</v>
      </c>
      <c r="F571" s="155">
        <f>IFERROR(_xll.qlIndexFixing(IndexON,D571,TRUE,_xll.ohTrigger(RecalcTrigger,TriggerON)),NA())</f>
        <v>-4.8439246937137526E-3</v>
      </c>
      <c r="H571" s="42">
        <f>_xll.qlCalendarAdvance(Calendar,$H570,B571,"f",FALSE)</f>
        <v>43643</v>
      </c>
      <c r="I571" s="139">
        <f>_xll.qlInterestRateIndexValueDate(Index1M,$H571)</f>
        <v>43647</v>
      </c>
      <c r="J571" s="144">
        <f>IFERROR(_xll.qlIndexFixing(Index1M,$H571,TRUE,_xll.ohTrigger(RecalcTrigger,Trigger1M)),NA())</f>
        <v>-4.8411389572309716E-3</v>
      </c>
      <c r="K571" s="44">
        <f>IFERROR(_xll.qlIndexFixing(Index3M,H571,TRUE,_xll.ohTrigger(RecalcTrigger,Trigger3M)),NA())</f>
        <v>-3.1309252122652363E-3</v>
      </c>
      <c r="L571" s="44">
        <f>IFERROR(_xll.qlIndexFixing(Index6M,$H571,TRUE,_xll.ohTrigger(RecalcTrigger,Trigger6M)),NA())</f>
        <v>-1.1726287207124522E-3</v>
      </c>
      <c r="M571" s="145">
        <f>IFERROR(_xll.qlIndexFixing(Index1Y,$H571,TRUE,_xll.ohTrigger(RecalcTrigger,Trigger1Y)),NA())</f>
        <v>8.8721724164720164E-4</v>
      </c>
      <c r="N571" s="144">
        <f>IFERROR(_xll.qlIndexFixing(ONIndex1M,I571,TRUE,_xll.ohTrigger(RecalcTrigger,Trigger1M)),NA())</f>
        <v>-4.8796507621373664E-3</v>
      </c>
      <c r="O571" s="44">
        <f>IFERROR(_xll.qlIndexFixing(ONIndex3M,I571,TRUE,_xll.ohTrigger(RecalcTrigger,Trigger3M)),NA())</f>
        <v>-3.2906703112800528E-3</v>
      </c>
      <c r="P571" s="44">
        <f>IFERROR(_xll.qlIndexFixing(ONIndex6M,I571,TRUE,_xll.ohTrigger(RecalcTrigger,Trigger6M)),NA())</f>
        <v>-1.5418327322480607E-3</v>
      </c>
      <c r="Q571" s="145">
        <f>IFERROR(_xll.qlIndexFixing(ONIndex1Y,I571,TRUE,_xll.ohTrigger(RecalcTrigger,Trigger1Y)),NA())</f>
        <v>-8.914000525717114E-5</v>
      </c>
    </row>
    <row r="572" spans="2:17" x14ac:dyDescent="0.2">
      <c r="B572" s="39" t="s">
        <v>42</v>
      </c>
      <c r="D572" s="42">
        <f>_xll.qlCalendarAdvance(Calendar,$D571,B572,"f",FALSE)</f>
        <v>43650</v>
      </c>
      <c r="E572" s="139">
        <f>_xll.qlInterestRateIndexValueDate(IndexON,D572)</f>
        <v>43650</v>
      </c>
      <c r="F572" s="155">
        <f>IFERROR(_xll.qlIndexFixing(IndexON,D572,TRUE,_xll.ohTrigger(RecalcTrigger,TriggerON)),NA())</f>
        <v>-4.8248641140391513E-3</v>
      </c>
      <c r="H572" s="42">
        <f>_xll.qlCalendarAdvance(Calendar,$H571,B572,"f",FALSE)</f>
        <v>43650</v>
      </c>
      <c r="I572" s="139">
        <f>_xll.qlInterestRateIndexValueDate(Index1M,$H572)</f>
        <v>43654</v>
      </c>
      <c r="J572" s="144">
        <f>IFERROR(_xll.qlIndexFixing(Index1M,$H572,TRUE,_xll.ohTrigger(RecalcTrigger,Trigger1M)),NA())</f>
        <v>-4.8205184985330007E-3</v>
      </c>
      <c r="K572" s="44">
        <f>IFERROR(_xll.qlIndexFixing(Index3M,H572,TRUE,_xll.ohTrigger(RecalcTrigger,Trigger3M)),NA())</f>
        <v>-3.1046185859201253E-3</v>
      </c>
      <c r="L572" s="44">
        <f>IFERROR(_xll.qlIndexFixing(Index6M,$H572,TRUE,_xll.ohTrigger(RecalcTrigger,Trigger6M)),NA())</f>
        <v>-1.1449139197586158E-3</v>
      </c>
      <c r="M572" s="145">
        <f>IFERROR(_xll.qlIndexFixing(Index1Y,$H572,TRUE,_xll.ohTrigger(RecalcTrigger,Trigger1Y)),NA())</f>
        <v>9.2479926008962184E-4</v>
      </c>
      <c r="N572" s="144">
        <f>IFERROR(_xll.qlIndexFixing(ONIndex1M,I572,TRUE,_xll.ohTrigger(RecalcTrigger,Trigger1M)),NA())</f>
        <v>-4.8598050020220995E-3</v>
      </c>
      <c r="O572" s="44">
        <f>IFERROR(_xll.qlIndexFixing(ONIndex3M,I572,TRUE,_xll.ohTrigger(RecalcTrigger,Trigger3M)),NA())</f>
        <v>-3.2664518181091395E-3</v>
      </c>
      <c r="P572" s="44">
        <f>IFERROR(_xll.qlIndexFixing(ONIndex6M,I572,TRUE,_xll.ohTrigger(RecalcTrigger,Trigger6M)),NA())</f>
        <v>-1.5154857588051129E-3</v>
      </c>
      <c r="Q572" s="145">
        <f>IFERROR(_xll.qlIndexFixing(ONIndex1Y,I572,TRUE,_xll.ohTrigger(RecalcTrigger,Trigger1Y)),NA())</f>
        <v>-5.2812637223453862E-5</v>
      </c>
    </row>
    <row r="573" spans="2:17" x14ac:dyDescent="0.2">
      <c r="B573" s="39" t="s">
        <v>42</v>
      </c>
      <c r="D573" s="42">
        <f>_xll.qlCalendarAdvance(Calendar,$D572,B573,"f",FALSE)</f>
        <v>43657</v>
      </c>
      <c r="E573" s="139">
        <f>_xll.qlInterestRateIndexValueDate(IndexON,D573)</f>
        <v>43657</v>
      </c>
      <c r="F573" s="155">
        <f>IFERROR(_xll.qlIndexFixing(IndexON,D573,TRUE,_xll.ohTrigger(RecalcTrigger,TriggerON)),NA())</f>
        <v>-4.8054234416472497E-3</v>
      </c>
      <c r="H573" s="42">
        <f>_xll.qlCalendarAdvance(Calendar,$H572,B573,"f",FALSE)</f>
        <v>43657</v>
      </c>
      <c r="I573" s="139">
        <f>_xll.qlInterestRateIndexValueDate(Index1M,$H573)</f>
        <v>43661</v>
      </c>
      <c r="J573" s="144">
        <f>IFERROR(_xll.qlIndexFixing(Index1M,$H573,TRUE,_xll.ohTrigger(RecalcTrigger,Trigger1M)),NA())</f>
        <v>-4.7994750443048151E-3</v>
      </c>
      <c r="K573" s="44">
        <f>IFERROR(_xll.qlIndexFixing(Index3M,H573,TRUE,_xll.ohTrigger(RecalcTrigger,Trigger3M)),NA())</f>
        <v>-3.0779765008072937E-3</v>
      </c>
      <c r="L573" s="44">
        <f>IFERROR(_xll.qlIndexFixing(Index6M,$H573,TRUE,_xll.ohTrigger(RecalcTrigger,Trigger6M)),NA())</f>
        <v>-1.1147082626289627E-3</v>
      </c>
      <c r="M573" s="145">
        <f>IFERROR(_xll.qlIndexFixing(Index1Y,$H573,TRUE,_xll.ohTrigger(RecalcTrigger,Trigger1Y)),NA())</f>
        <v>9.6234726443209016E-4</v>
      </c>
      <c r="N573" s="144">
        <f>IFERROR(_xll.qlIndexFixing(ONIndex1M,I573,TRUE,_xll.ohTrigger(RecalcTrigger,Trigger1M)),NA())</f>
        <v>-4.8395389761246577E-3</v>
      </c>
      <c r="O573" s="44">
        <f>IFERROR(_xll.qlIndexFixing(ONIndex3M,I573,TRUE,_xll.ohTrigger(RecalcTrigger,Trigger3M)),NA())</f>
        <v>-3.2418762388175537E-3</v>
      </c>
      <c r="P573" s="44">
        <f>IFERROR(_xll.qlIndexFixing(ONIndex6M,I573,TRUE,_xll.ohTrigger(RecalcTrigger,Trigger6M)),NA())</f>
        <v>-1.4888399993662205E-3</v>
      </c>
      <c r="Q573" s="145">
        <f>IFERROR(_xll.qlIndexFixing(ONIndex1Y,I573,TRUE,_xll.ohTrigger(RecalcTrigger,Trigger1Y)),NA())</f>
        <v>-1.62380664514572E-5</v>
      </c>
    </row>
    <row r="574" spans="2:17" x14ac:dyDescent="0.2">
      <c r="B574" s="39" t="s">
        <v>42</v>
      </c>
      <c r="D574" s="42">
        <f>_xll.qlCalendarAdvance(Calendar,$D573,B574,"f",FALSE)</f>
        <v>43664</v>
      </c>
      <c r="E574" s="139">
        <f>_xll.qlInterestRateIndexValueDate(IndexON,D574)</f>
        <v>43664</v>
      </c>
      <c r="F574" s="155">
        <f>IFERROR(_xll.qlIndexFixing(IndexON,D574,TRUE,_xll.ohTrigger(RecalcTrigger,TriggerON)),NA())</f>
        <v>-4.7856296770198981E-3</v>
      </c>
      <c r="H574" s="42">
        <f>_xll.qlCalendarAdvance(Calendar,$H573,B574,"f",FALSE)</f>
        <v>43664</v>
      </c>
      <c r="I574" s="139">
        <f>_xll.qlInterestRateIndexValueDate(Index1M,$H574)</f>
        <v>43668</v>
      </c>
      <c r="J574" s="144">
        <f>IFERROR(_xll.qlIndexFixing(Index1M,$H574,TRUE,_xll.ohTrigger(RecalcTrigger,Trigger1M)),NA())</f>
        <v>-4.7780070548142017E-3</v>
      </c>
      <c r="K574" s="44">
        <f>IFERROR(_xll.qlIndexFixing(Index3M,H574,TRUE,_xll.ohTrigger(RecalcTrigger,Trigger3M)),NA())</f>
        <v>-3.0510017230688394E-3</v>
      </c>
      <c r="L574" s="44">
        <f>IFERROR(_xll.qlIndexFixing(Index6M,$H574,TRUE,_xll.ohTrigger(RecalcTrigger,Trigger6M)),NA())</f>
        <v>-1.0842306740380476E-3</v>
      </c>
      <c r="M574" s="145">
        <f>IFERROR(_xll.qlIndexFixing(Index1Y,$H574,TRUE,_xll.ohTrigger(RecalcTrigger,Trigger1Y)),NA())</f>
        <v>9.9985960884577813E-4</v>
      </c>
      <c r="N574" s="144">
        <f>IFERROR(_xll.qlIndexFixing(ONIndex1M,I574,TRUE,_xll.ohTrigger(RecalcTrigger,Trigger1M)),NA())</f>
        <v>-4.8188511152202906E-3</v>
      </c>
      <c r="O574" s="44">
        <f>IFERROR(_xll.qlIndexFixing(ONIndex3M,I574,TRUE,_xll.ohTrigger(RecalcTrigger,Trigger3M)),NA())</f>
        <v>-3.2169599624953804E-3</v>
      </c>
      <c r="P574" s="44">
        <f>IFERROR(_xll.qlIndexFixing(ONIndex6M,I574,TRUE,_xll.ohTrigger(RecalcTrigger,Trigger6M)),NA())</f>
        <v>-1.4619001207583082E-3</v>
      </c>
      <c r="Q574" s="145">
        <f>IFERROR(_xll.qlIndexFixing(ONIndex1Y,I574,TRUE,_xll.ohTrigger(RecalcTrigger,Trigger1Y)),NA())</f>
        <v>2.0532777877946273E-5</v>
      </c>
    </row>
    <row r="575" spans="2:17" x14ac:dyDescent="0.2">
      <c r="B575" s="39" t="s">
        <v>42</v>
      </c>
      <c r="D575" s="42">
        <f>_xll.qlCalendarAdvance(Calendar,$D574,B575,"f",FALSE)</f>
        <v>43671</v>
      </c>
      <c r="E575" s="139">
        <f>_xll.qlInterestRateIndexValueDate(IndexON,D575)</f>
        <v>43671</v>
      </c>
      <c r="F575" s="155">
        <f>IFERROR(_xll.qlIndexFixing(IndexON,D575,TRUE,_xll.ohTrigger(RecalcTrigger,TriggerON)),NA())</f>
        <v>-4.7654830958965277E-3</v>
      </c>
      <c r="H575" s="42">
        <f>_xll.qlCalendarAdvance(Calendar,$H574,B575,"f",FALSE)</f>
        <v>43671</v>
      </c>
      <c r="I575" s="139">
        <f>_xll.qlInterestRateIndexValueDate(Index1M,$H575)</f>
        <v>43675</v>
      </c>
      <c r="J575" s="144">
        <f>IFERROR(_xll.qlIndexFixing(Index1M,$H575,TRUE,_xll.ohTrigger(RecalcTrigger,Trigger1M)),NA())</f>
        <v>-4.7561130031651307E-3</v>
      </c>
      <c r="K575" s="44">
        <f>IFERROR(_xll.qlIndexFixing(Index3M,H575,TRUE,_xll.ohTrigger(RecalcTrigger,Trigger3M)),NA())</f>
        <v>-3.0236955205879524E-3</v>
      </c>
      <c r="L575" s="44">
        <f>IFERROR(_xll.qlIndexFixing(Index6M,$H575,TRUE,_xll.ohTrigger(RecalcTrigger,Trigger6M)),NA())</f>
        <v>-1.0534829003474048E-3</v>
      </c>
      <c r="M575" s="145">
        <f>IFERROR(_xll.qlIndexFixing(Index1Y,$H575,TRUE,_xll.ohTrigger(RecalcTrigger,Trigger1Y)),NA())</f>
        <v>1.0373364258351849E-3</v>
      </c>
      <c r="N575" s="144">
        <f>IFERROR(_xll.qlIndexFixing(ONIndex1M,I575,TRUE,_xll.ohTrigger(RecalcTrigger,Trigger1M)),NA())</f>
        <v>-4.7977398943288563E-3</v>
      </c>
      <c r="O575" s="44">
        <f>IFERROR(_xll.qlIndexFixing(ONIndex3M,I575,TRUE,_xll.ohTrigger(RecalcTrigger,Trigger3M)),NA())</f>
        <v>-3.1917042646822935E-3</v>
      </c>
      <c r="P575" s="44">
        <f>IFERROR(_xll.qlIndexFixing(ONIndex6M,I575,TRUE,_xll.ohTrigger(RecalcTrigger,Trigger6M)),NA())</f>
        <v>-1.4346678829335602E-3</v>
      </c>
      <c r="Q575" s="145">
        <f>IFERROR(_xll.qlIndexFixing(ONIndex1Y,I575,TRUE,_xll.ohTrigger(RecalcTrigger,Trigger1Y)),NA())</f>
        <v>5.7490375340307764E-5</v>
      </c>
    </row>
    <row r="576" spans="2:17" x14ac:dyDescent="0.2">
      <c r="B576" s="39" t="s">
        <v>42</v>
      </c>
      <c r="D576" s="42">
        <f>_xll.qlCalendarAdvance(Calendar,$D575,B576,"f",FALSE)</f>
        <v>43678</v>
      </c>
      <c r="E576" s="139">
        <f>_xll.qlInterestRateIndexValueDate(IndexON,D576)</f>
        <v>43678</v>
      </c>
      <c r="F576" s="155">
        <f>IFERROR(_xll.qlIndexFixing(IndexON,D576,TRUE,_xll.ohTrigger(RecalcTrigger,TriggerON)),NA())</f>
        <v>-4.7449838113466924E-3</v>
      </c>
      <c r="H576" s="42">
        <f>_xll.qlCalendarAdvance(Calendar,$H575,B576,"f",FALSE)</f>
        <v>43678</v>
      </c>
      <c r="I576" s="139">
        <f>_xll.qlInterestRateIndexValueDate(Index1M,$H576)</f>
        <v>43682</v>
      </c>
      <c r="J576" s="144">
        <f>IFERROR(_xll.qlIndexFixing(Index1M,$H576,TRUE,_xll.ohTrigger(RecalcTrigger,Trigger1M)),NA())</f>
        <v>-4.7337913623945295E-3</v>
      </c>
      <c r="K576" s="44">
        <f>IFERROR(_xll.qlIndexFixing(Index3M,H576,TRUE,_xll.ohTrigger(RecalcTrigger,Trigger3M)),NA())</f>
        <v>-2.9960591612004689E-3</v>
      </c>
      <c r="L576" s="44">
        <f>IFERROR(_xll.qlIndexFixing(Index6M,$H576,TRUE,_xll.ohTrigger(RecalcTrigger,Trigger6M)),NA())</f>
        <v>-1.022466687917264E-3</v>
      </c>
      <c r="M576" s="145">
        <f>IFERROR(_xll.qlIndexFixing(Index1Y,$H576,TRUE,_xll.ohTrigger(RecalcTrigger,Trigger1Y)),NA())</f>
        <v>1.0747780269576477E-3</v>
      </c>
      <c r="N576" s="144">
        <f>IFERROR(_xll.qlIndexFixing(ONIndex1M,I576,TRUE,_xll.ohTrigger(RecalcTrigger,Trigger1M)),NA())</f>
        <v>-4.7762037880705321E-3</v>
      </c>
      <c r="O576" s="44">
        <f>IFERROR(_xll.qlIndexFixing(ONIndex3M,I576,TRUE,_xll.ohTrigger(RecalcTrigger,Trigger3M)),NA())</f>
        <v>-3.166110421117807E-3</v>
      </c>
      <c r="P576" s="44">
        <f>IFERROR(_xll.qlIndexFixing(ONIndex6M,I576,TRUE,_xll.ohTrigger(RecalcTrigger,Trigger6M)),NA())</f>
        <v>-1.4071450458041923E-3</v>
      </c>
      <c r="Q576" s="145">
        <f>IFERROR(_xll.qlIndexFixing(ONIndex1Y,I576,TRUE,_xll.ohTrigger(RecalcTrigger,Trigger1Y)),NA())</f>
        <v>9.4625205431242421E-5</v>
      </c>
    </row>
    <row r="577" spans="2:17" x14ac:dyDescent="0.2">
      <c r="B577" s="39" t="s">
        <v>42</v>
      </c>
      <c r="D577" s="42">
        <f>_xll.qlCalendarAdvance(Calendar,$D576,B577,"f",FALSE)</f>
        <v>43685</v>
      </c>
      <c r="E577" s="139">
        <f>_xll.qlInterestRateIndexValueDate(IndexON,D577)</f>
        <v>43685</v>
      </c>
      <c r="F577" s="155">
        <f>IFERROR(_xll.qlIndexFixing(IndexON,D577,TRUE,_xll.ohTrigger(RecalcTrigger,TriggerON)),NA())</f>
        <v>-4.7241319355606493E-3</v>
      </c>
      <c r="H577" s="42">
        <f>_xll.qlCalendarAdvance(Calendar,$H576,B577,"f",FALSE)</f>
        <v>43685</v>
      </c>
      <c r="I577" s="139">
        <f>_xll.qlInterestRateIndexValueDate(Index1M,$H577)</f>
        <v>43689</v>
      </c>
      <c r="J577" s="144">
        <f>IFERROR(_xll.qlIndexFixing(Index1M,$H577,TRUE,_xll.ohTrigger(RecalcTrigger,Trigger1M)),NA())</f>
        <v>-4.7110406054890457E-3</v>
      </c>
      <c r="K577" s="44">
        <f>IFERROR(_xll.qlIndexFixing(Index3M,H577,TRUE,_xll.ohTrigger(RecalcTrigger,Trigger3M)),NA())</f>
        <v>-2.968093912697044E-3</v>
      </c>
      <c r="L577" s="44">
        <f>IFERROR(_xll.qlIndexFixing(Index6M,$H577,TRUE,_xll.ohTrigger(RecalcTrigger,Trigger6M)),NA())</f>
        <v>-9.9118378311002786E-4</v>
      </c>
      <c r="M577" s="145">
        <f>IFERROR(_xll.qlIndexFixing(Index1Y,$H577,TRUE,_xll.ohTrigger(RecalcTrigger,Trigger1Y)),NA())</f>
        <v>1.1121849028587238E-3</v>
      </c>
      <c r="N577" s="144">
        <f>IFERROR(_xll.qlIndexFixing(ONIndex1M,I577,TRUE,_xll.ohTrigger(RecalcTrigger,Trigger1M)),NA())</f>
        <v>-4.7542412712653359E-3</v>
      </c>
      <c r="O577" s="44">
        <f>IFERROR(_xll.qlIndexFixing(ONIndex3M,I577,TRUE,_xll.ohTrigger(RecalcTrigger,Trigger3M)),NA())</f>
        <v>-3.1401797075814031E-3</v>
      </c>
      <c r="P577" s="44">
        <f>IFERROR(_xll.qlIndexFixing(ONIndex6M,I577,TRUE,_xll.ohTrigger(RecalcTrigger,Trigger6M)),NA())</f>
        <v>-1.3793333693223886E-3</v>
      </c>
      <c r="Q577" s="145">
        <f>IFERROR(_xll.qlIndexFixing(ONIndex1Y,I577,TRUE,_xll.ohTrigger(RecalcTrigger,Trigger1Y)),NA())</f>
        <v>1.3192774792614159E-4</v>
      </c>
    </row>
    <row r="578" spans="2:17" x14ac:dyDescent="0.2">
      <c r="B578" s="39" t="s">
        <v>42</v>
      </c>
      <c r="D578" s="42">
        <f>_xll.qlCalendarAdvance(Calendar,$D577,B578,"f",FALSE)</f>
        <v>43692</v>
      </c>
      <c r="E578" s="139">
        <f>_xll.qlInterestRateIndexValueDate(IndexON,D578)</f>
        <v>43692</v>
      </c>
      <c r="F578" s="155">
        <f>IFERROR(_xll.qlIndexFixing(IndexON,D578,TRUE,_xll.ohTrigger(RecalcTrigger,TriggerON)),NA())</f>
        <v>-4.7029275816079519E-3</v>
      </c>
      <c r="H578" s="42">
        <f>_xll.qlCalendarAdvance(Calendar,$H577,B578,"f",FALSE)</f>
        <v>43692</v>
      </c>
      <c r="I578" s="139">
        <f>_xll.qlInterestRateIndexValueDate(Index1M,$H578)</f>
        <v>43696</v>
      </c>
      <c r="J578" s="144">
        <f>IFERROR(_xll.qlIndexFixing(Index1M,$H578,TRUE,_xll.ohTrigger(RecalcTrigger,Trigger1M)),NA())</f>
        <v>-4.6878592053721481E-3</v>
      </c>
      <c r="K578" s="44">
        <f>IFERROR(_xll.qlIndexFixing(Index3M,H578,TRUE,_xll.ohTrigger(RecalcTrigger,Trigger3M)),NA())</f>
        <v>-2.9398010428148972E-3</v>
      </c>
      <c r="L578" s="44">
        <f>IFERROR(_xll.qlIndexFixing(Index6M,$H578,TRUE,_xll.ohTrigger(RecalcTrigger,Trigger6M)),NA())</f>
        <v>-9.5963593228766473E-4</v>
      </c>
      <c r="M578" s="145">
        <f>IFERROR(_xll.qlIndexFixing(Index1Y,$H578,TRUE,_xll.ohTrigger(RecalcTrigger,Trigger1Y)),NA())</f>
        <v>1.149557723305387E-3</v>
      </c>
      <c r="N578" s="144">
        <f>IFERROR(_xll.qlIndexFixing(ONIndex1M,I578,TRUE,_xll.ohTrigger(RecalcTrigger,Trigger1M)),NA())</f>
        <v>-4.7318508186533492E-3</v>
      </c>
      <c r="O578" s="44">
        <f>IFERROR(_xll.qlIndexFixing(ONIndex3M,I578,TRUE,_xll.ohTrigger(RecalcTrigger,Trigger3M)),NA())</f>
        <v>-3.1139133995328194E-3</v>
      </c>
      <c r="P578" s="44">
        <f>IFERROR(_xll.qlIndexFixing(ONIndex6M,I578,TRUE,_xll.ohTrigger(RecalcTrigger,Trigger6M)),NA())</f>
        <v>-1.3512346135602371E-3</v>
      </c>
      <c r="Q578" s="145">
        <f>IFERROR(_xll.qlIndexFixing(ONIndex1Y,I578,TRUE,_xll.ohTrigger(RecalcTrigger,Trigger1Y)),NA())</f>
        <v>1.6938848220071634E-4</v>
      </c>
    </row>
    <row r="579" spans="2:17" x14ac:dyDescent="0.2">
      <c r="B579" s="39" t="s">
        <v>42</v>
      </c>
      <c r="D579" s="42">
        <f>_xll.qlCalendarAdvance(Calendar,$D578,B579,"f",FALSE)</f>
        <v>43699</v>
      </c>
      <c r="E579" s="139">
        <f>_xll.qlInterestRateIndexValueDate(IndexON,D579)</f>
        <v>43699</v>
      </c>
      <c r="F579" s="155">
        <f>IFERROR(_xll.qlIndexFixing(IndexON,D579,TRUE,_xll.ohTrigger(RecalcTrigger,TriggerON)),NA())</f>
        <v>-4.6813708619186656E-3</v>
      </c>
      <c r="H579" s="42">
        <f>_xll.qlCalendarAdvance(Calendar,$H578,B579,"f",FALSE)</f>
        <v>43699</v>
      </c>
      <c r="I579" s="139">
        <f>_xll.qlInterestRateIndexValueDate(Index1M,$H579)</f>
        <v>43703</v>
      </c>
      <c r="J579" s="144">
        <f>IFERROR(_xll.qlIndexFixing(Index1M,$H579,TRUE,_xll.ohTrigger(RecalcTrigger,Trigger1M)),NA())</f>
        <v>-4.6642456349054208E-3</v>
      </c>
      <c r="K579" s="44">
        <f>IFERROR(_xll.qlIndexFixing(Index3M,H579,TRUE,_xll.ohTrigger(RecalcTrigger,Trigger3M)),NA())</f>
        <v>-2.9111818192495424E-3</v>
      </c>
      <c r="L579" s="44">
        <f>IFERROR(_xll.qlIndexFixing(Index6M,$H579,TRUE,_xll.ohTrigger(RecalcTrigger,Trigger6M)),NA())</f>
        <v>-9.2782488182017954E-4</v>
      </c>
      <c r="M579" s="145">
        <f>IFERROR(_xll.qlIndexFixing(Index1Y,$H579,TRUE,_xll.ohTrigger(RecalcTrigger,Trigger1Y)),NA())</f>
        <v>1.1868973372200998E-3</v>
      </c>
      <c r="N579" s="144">
        <f>IFERROR(_xll.qlIndexFixing(ONIndex1M,I579,TRUE,_xll.ohTrigger(RecalcTrigger,Trigger1M)),NA())</f>
        <v>-4.7090309050146217E-3</v>
      </c>
      <c r="O579" s="44">
        <f>IFERROR(_xll.qlIndexFixing(ONIndex3M,I579,TRUE,_xll.ohTrigger(RecalcTrigger,Trigger3M)),NA())</f>
        <v>-3.0873127727515381E-3</v>
      </c>
      <c r="P579" s="44">
        <f>IFERROR(_xll.qlIndexFixing(ONIndex6M,I579,TRUE,_xll.ohTrigger(RecalcTrigger,Trigger6M)),NA())</f>
        <v>-1.3228505381901456E-3</v>
      </c>
      <c r="Q579" s="145">
        <f>IFERROR(_xll.qlIndexFixing(ONIndex1Y,I579,TRUE,_xll.ohTrigger(RecalcTrigger,Trigger1Y)),NA())</f>
        <v>2.069978878704859E-4</v>
      </c>
    </row>
    <row r="580" spans="2:17" x14ac:dyDescent="0.2">
      <c r="B580" s="39" t="s">
        <v>42</v>
      </c>
      <c r="D580" s="42">
        <f>_xll.qlCalendarAdvance(Calendar,$D579,B580,"f",FALSE)</f>
        <v>43706</v>
      </c>
      <c r="E580" s="139">
        <f>_xll.qlInterestRateIndexValueDate(IndexON,D580)</f>
        <v>43706</v>
      </c>
      <c r="F580" s="155">
        <f>IFERROR(_xll.qlIndexFixing(IndexON,D580,TRUE,_xll.ohTrigger(RecalcTrigger,TriggerON)),NA())</f>
        <v>-4.6594618893625039E-3</v>
      </c>
      <c r="H580" s="42">
        <f>_xll.qlCalendarAdvance(Calendar,$H579,B580,"f",FALSE)</f>
        <v>43706</v>
      </c>
      <c r="I580" s="139">
        <f>_xll.qlInterestRateIndexValueDate(Index1M,$H580)</f>
        <v>43710</v>
      </c>
      <c r="J580" s="144">
        <f>IFERROR(_xll.qlIndexFixing(Index1M,$H580,TRUE,_xll.ohTrigger(RecalcTrigger,Trigger1M)),NA())</f>
        <v>-4.641982942953593E-3</v>
      </c>
      <c r="K580" s="44">
        <f>IFERROR(_xll.qlIndexFixing(Index3M,H580,TRUE,_xll.ohTrigger(RecalcTrigger,Trigger3M)),NA())</f>
        <v>-2.8843776425959188E-3</v>
      </c>
      <c r="L580" s="44">
        <f>IFERROR(_xll.qlIndexFixing(Index6M,$H580,TRUE,_xll.ohTrigger(RecalcTrigger,Trigger6M)),NA())</f>
        <v>-9.0051383865620636E-4</v>
      </c>
      <c r="M580" s="145">
        <f>IFERROR(_xll.qlIndexFixing(Index1Y,$H580,TRUE,_xll.ohTrigger(RecalcTrigger,Trigger1Y)),NA())</f>
        <v>1.2242047727146657E-3</v>
      </c>
      <c r="N580" s="144">
        <f>IFERROR(_xll.qlIndexFixing(ONIndex1M,I580,TRUE,_xll.ohTrigger(RecalcTrigger,Trigger1M)),NA())</f>
        <v>-4.6857800051691711E-3</v>
      </c>
      <c r="O580" s="44">
        <f>IFERROR(_xll.qlIndexFixing(ONIndex3M,I580,TRUE,_xll.ohTrigger(RecalcTrigger,Trigger3M)),NA())</f>
        <v>-3.0603791029371052E-3</v>
      </c>
      <c r="P580" s="44">
        <f>IFERROR(_xll.qlIndexFixing(ONIndex6M,I580,TRUE,_xll.ohTrigger(RecalcTrigger,Trigger6M)),NA())</f>
        <v>-1.2941829032042662E-3</v>
      </c>
      <c r="Q580" s="145">
        <f>IFERROR(_xll.qlIndexFixing(ONIndex1Y,I580,TRUE,_xll.ohTrigger(RecalcTrigger,Trigger1Y)),NA())</f>
        <v>2.4474644447103344E-4</v>
      </c>
    </row>
    <row r="581" spans="2:17" x14ac:dyDescent="0.2">
      <c r="B581" s="39" t="s">
        <v>42</v>
      </c>
      <c r="D581" s="42">
        <f>_xll.qlCalendarAdvance(Calendar,$D580,B581,"f",FALSE)</f>
        <v>43713</v>
      </c>
      <c r="E581" s="139">
        <f>_xll.qlInterestRateIndexValueDate(IndexON,D581)</f>
        <v>43713</v>
      </c>
      <c r="F581" s="155">
        <f>IFERROR(_xll.qlIndexFixing(IndexON,D581,TRUE,_xll.ohTrigger(RecalcTrigger,TriggerON)),NA())</f>
        <v>-4.6372007763695322E-3</v>
      </c>
      <c r="H581" s="42">
        <f>_xll.qlCalendarAdvance(Calendar,$H580,B581,"f",FALSE)</f>
        <v>43713</v>
      </c>
      <c r="I581" s="139">
        <f>_xll.qlInterestRateIndexValueDate(Index1M,$H581)</f>
        <v>43717</v>
      </c>
      <c r="J581" s="144">
        <f>IFERROR(_xll.qlIndexFixing(Index1M,$H581,TRUE,_xll.ohTrigger(RecalcTrigger,Trigger1M)),NA())</f>
        <v>-4.6175313528915574E-3</v>
      </c>
      <c r="K581" s="44">
        <f>IFERROR(_xll.qlIndexFixing(Index3M,H581,TRUE,_xll.ohTrigger(RecalcTrigger,Trigger3M)),NA())</f>
        <v>-2.8551321712110903E-3</v>
      </c>
      <c r="L581" s="44">
        <f>IFERROR(_xll.qlIndexFixing(Index6M,$H581,TRUE,_xll.ohTrigger(RecalcTrigger,Trigger6M)),NA())</f>
        <v>-8.6821737102342586E-4</v>
      </c>
      <c r="M581" s="145">
        <f>IFERROR(_xll.qlIndexFixing(Index1Y,$H581,TRUE,_xll.ohTrigger(RecalcTrigger,Trigger1Y)),NA())</f>
        <v>1.2614812371234262E-3</v>
      </c>
      <c r="N581" s="144">
        <f>IFERROR(_xll.qlIndexFixing(ONIndex1M,I581,TRUE,_xll.ohTrigger(RecalcTrigger,Trigger1M)),NA())</f>
        <v>-4.6620965938970471E-3</v>
      </c>
      <c r="O581" s="44">
        <f>IFERROR(_xll.qlIndexFixing(ONIndex3M,I581,TRUE,_xll.ohTrigger(RecalcTrigger,Trigger3M)),NA())</f>
        <v>-3.0331136657091307E-3</v>
      </c>
      <c r="P581" s="44">
        <f>IFERROR(_xll.qlIndexFixing(ONIndex6M,I581,TRUE,_xll.ohTrigger(RecalcTrigger,Trigger6M)),NA())</f>
        <v>-1.2652334687146549E-3</v>
      </c>
      <c r="Q581" s="145">
        <f>IFERROR(_xll.qlIndexFixing(ONIndex1Y,I581,TRUE,_xll.ohTrigger(RecalcTrigger,Trigger1Y)),NA())</f>
        <v>2.8262463169781427E-4</v>
      </c>
    </row>
    <row r="582" spans="2:17" x14ac:dyDescent="0.2">
      <c r="B582" s="39" t="s">
        <v>42</v>
      </c>
      <c r="D582" s="42">
        <f>_xll.qlCalendarAdvance(Calendar,$D581,B582,"f",FALSE)</f>
        <v>43720</v>
      </c>
      <c r="E582" s="139">
        <f>_xll.qlInterestRateIndexValueDate(IndexON,D582)</f>
        <v>43720</v>
      </c>
      <c r="F582" s="155">
        <f>IFERROR(_xll.qlIndexFixing(IndexON,D582,TRUE,_xll.ohTrigger(RecalcTrigger,TriggerON)),NA())</f>
        <v>-4.6145876357694959E-3</v>
      </c>
      <c r="H582" s="42">
        <f>_xll.qlCalendarAdvance(Calendar,$H581,B582,"f",FALSE)</f>
        <v>43720</v>
      </c>
      <c r="I582" s="139">
        <f>_xll.qlInterestRateIndexValueDate(Index1M,$H582)</f>
        <v>43724</v>
      </c>
      <c r="J582" s="144">
        <f>IFERROR(_xll.qlIndexFixing(Index1M,$H582,TRUE,_xll.ohTrigger(RecalcTrigger,Trigger1M)),NA())</f>
        <v>-4.5926431158935799E-3</v>
      </c>
      <c r="K582" s="44">
        <f>IFERROR(_xll.qlIndexFixing(Index3M,H582,TRUE,_xll.ohTrigger(RecalcTrigger,Trigger3M)),NA())</f>
        <v>-2.8255640582732265E-3</v>
      </c>
      <c r="L582" s="44">
        <f>IFERROR(_xll.qlIndexFixing(Index6M,$H582,TRUE,_xll.ohTrigger(RecalcTrigger,Trigger6M)),NA())</f>
        <v>-8.3566269800544059E-4</v>
      </c>
      <c r="M582" s="145">
        <f>IFERROR(_xll.qlIndexFixing(Index1Y,$H582,TRUE,_xll.ohTrigger(RecalcTrigger,Trigger1Y)),NA())</f>
        <v>1.2987281170373328E-3</v>
      </c>
      <c r="N582" s="144">
        <f>IFERROR(_xll.qlIndexFixing(ONIndex1M,I582,TRUE,_xll.ohTrigger(RecalcTrigger,Trigger1M)),NA())</f>
        <v>-4.6379791458583952E-3</v>
      </c>
      <c r="O582" s="44">
        <f>IFERROR(_xll.qlIndexFixing(ONIndex3M,I582,TRUE,_xll.ohTrigger(RecalcTrigger,Trigger3M)),NA())</f>
        <v>-3.0055177366872243E-3</v>
      </c>
      <c r="P582" s="44">
        <f>IFERROR(_xll.qlIndexFixing(ONIndex6M,I582,TRUE,_xll.ohTrigger(RecalcTrigger,Trigger6M)),NA())</f>
        <v>-1.2360039944336876E-3</v>
      </c>
      <c r="Q582" s="145">
        <f>IFERROR(_xll.qlIndexFixing(ONIndex1Y,I582,TRUE,_xll.ohTrigger(RecalcTrigger,Trigger1Y)),NA())</f>
        <v>3.2062292900647549E-4</v>
      </c>
    </row>
    <row r="583" spans="2:17" x14ac:dyDescent="0.2">
      <c r="B583" s="39" t="s">
        <v>42</v>
      </c>
      <c r="D583" s="42">
        <f>_xll.qlCalendarAdvance(Calendar,$D582,B583,"f",FALSE)</f>
        <v>43727</v>
      </c>
      <c r="E583" s="139">
        <f>_xll.qlInterestRateIndexValueDate(IndexON,D583)</f>
        <v>43727</v>
      </c>
      <c r="F583" s="155">
        <f>IFERROR(_xll.qlIndexFixing(IndexON,D583,TRUE,_xll.ohTrigger(RecalcTrigger,TriggerON)),NA())</f>
        <v>-4.5916225801923005E-3</v>
      </c>
      <c r="H583" s="42">
        <f>_xll.qlCalendarAdvance(Calendar,$H582,B583,"f",FALSE)</f>
        <v>43727</v>
      </c>
      <c r="I583" s="139">
        <f>_xll.qlInterestRateIndexValueDate(Index1M,$H583)</f>
        <v>43731</v>
      </c>
      <c r="J583" s="144">
        <f>IFERROR(_xll.qlIndexFixing(Index1M,$H583,TRUE,_xll.ohTrigger(RecalcTrigger,Trigger1M)),NA())</f>
        <v>-4.5673167046587082E-3</v>
      </c>
      <c r="K583" s="44">
        <f>IFERROR(_xll.qlIndexFixing(Index3M,H583,TRUE,_xll.ohTrigger(RecalcTrigger,Trigger3M)),NA())</f>
        <v>-2.7956745713982305E-3</v>
      </c>
      <c r="L583" s="44">
        <f>IFERROR(_xll.qlIndexFixing(Index6M,$H583,TRUE,_xll.ohTrigger(RecalcTrigger,Trigger6M)),NA())</f>
        <v>-8.028515661609722E-4</v>
      </c>
      <c r="M583" s="145">
        <f>IFERROR(_xll.qlIndexFixing(Index1Y,$H583,TRUE,_xll.ohTrigger(RecalcTrigger,Trigger1Y)),NA())</f>
        <v>1.3359469783369255E-3</v>
      </c>
      <c r="N583" s="144">
        <f>IFERROR(_xll.qlIndexFixing(ONIndex1M,I583,TRUE,_xll.ohTrigger(RecalcTrigger,Trigger1M)),NA())</f>
        <v>-4.6134261358732331E-3</v>
      </c>
      <c r="O583" s="44">
        <f>IFERROR(_xll.qlIndexFixing(ONIndex3M,I583,TRUE,_xll.ohTrigger(RecalcTrigger,Trigger3M)),NA())</f>
        <v>-2.9775925916508683E-3</v>
      </c>
      <c r="P583" s="44">
        <f>IFERROR(_xll.qlIndexFixing(ONIndex6M,I583,TRUE,_xll.ohTrigger(RecalcTrigger,Trigger6M)),NA())</f>
        <v>-1.2064962405533564E-3</v>
      </c>
      <c r="Q583" s="145">
        <f>IFERROR(_xll.qlIndexFixing(ONIndex1Y,I583,TRUE,_xll.ohTrigger(RecalcTrigger,Trigger1Y)),NA())</f>
        <v>3.5873181585266423E-4</v>
      </c>
    </row>
    <row r="584" spans="2:17" x14ac:dyDescent="0.2">
      <c r="B584" s="39" t="s">
        <v>42</v>
      </c>
      <c r="D584" s="42">
        <f>_xll.qlCalendarAdvance(Calendar,$D583,B584,"f",FALSE)</f>
        <v>43734</v>
      </c>
      <c r="E584" s="139">
        <f>_xll.qlInterestRateIndexValueDate(IndexON,D584)</f>
        <v>43734</v>
      </c>
      <c r="F584" s="155">
        <f>IFERROR(_xll.qlIndexFixing(IndexON,D584,TRUE,_xll.ohTrigger(RecalcTrigger,TriggerON)),NA())</f>
        <v>-4.5683057224277235E-3</v>
      </c>
      <c r="H584" s="42">
        <f>_xll.qlCalendarAdvance(Calendar,$H583,B584,"f",FALSE)</f>
        <v>43734</v>
      </c>
      <c r="I584" s="139">
        <f>_xll.qlInterestRateIndexValueDate(Index1M,$H584)</f>
        <v>43738</v>
      </c>
      <c r="J584" s="144">
        <f>IFERROR(_xll.qlIndexFixing(Index1M,$H584,TRUE,_xll.ohTrigger(RecalcTrigger,Trigger1M)),NA())</f>
        <v>-4.5396417733424609E-3</v>
      </c>
      <c r="K584" s="44">
        <f>IFERROR(_xll.qlIndexFixing(Index3M,H584,TRUE,_xll.ohTrigger(RecalcTrigger,Trigger3M)),NA())</f>
        <v>-2.7632347624809272E-3</v>
      </c>
      <c r="L584" s="44">
        <f>IFERROR(_xll.qlIndexFixing(Index6M,$H584,TRUE,_xll.ohTrigger(RecalcTrigger,Trigger6M)),NA())</f>
        <v>-7.6733505552589829E-4</v>
      </c>
      <c r="M584" s="145">
        <f>IFERROR(_xll.qlIndexFixing(Index1Y,$H584,TRUE,_xll.ohTrigger(RecalcTrigger,Trigger1Y)),NA())</f>
        <v>1.3731395662255307E-3</v>
      </c>
      <c r="N584" s="144">
        <f>IFERROR(_xll.qlIndexFixing(ONIndex1M,I584,TRUE,_xll.ohTrigger(RecalcTrigger,Trigger1M)),NA())</f>
        <v>-4.5884360387216105E-3</v>
      </c>
      <c r="O584" s="44">
        <f>IFERROR(_xll.qlIndexFixing(ONIndex3M,I584,TRUE,_xll.ohTrigger(RecalcTrigger,Trigger3M)),NA())</f>
        <v>-2.9493395062596406E-3</v>
      </c>
      <c r="P584" s="44">
        <f>IFERROR(_xll.qlIndexFixing(ONIndex6M,I584,TRUE,_xll.ohTrigger(RecalcTrigger,Trigger6M)),NA())</f>
        <v>-1.1767119668260051E-3</v>
      </c>
      <c r="Q584" s="145">
        <f>IFERROR(_xll.qlIndexFixing(ONIndex1Y,I584,TRUE,_xll.ohTrigger(RecalcTrigger,Trigger1Y)),NA())</f>
        <v>3.9694177177196366E-4</v>
      </c>
    </row>
    <row r="585" spans="2:17" x14ac:dyDescent="0.2">
      <c r="B585" s="39" t="s">
        <v>42</v>
      </c>
      <c r="D585" s="42">
        <f>_xll.qlCalendarAdvance(Calendar,$D584,B585,"f",FALSE)</f>
        <v>43741</v>
      </c>
      <c r="E585" s="139">
        <f>_xll.qlInterestRateIndexValueDate(IndexON,D585)</f>
        <v>43741</v>
      </c>
      <c r="F585" s="155">
        <f>IFERROR(_xll.qlIndexFixing(IndexON,D585,TRUE,_xll.ohTrigger(RecalcTrigger,TriggerON)),NA())</f>
        <v>-4.544637174825894E-3</v>
      </c>
      <c r="H585" s="42">
        <f>_xll.qlCalendarAdvance(Calendar,$H584,B585,"f",FALSE)</f>
        <v>43741</v>
      </c>
      <c r="I585" s="139">
        <f>_xll.qlInterestRateIndexValueDate(Index1M,$H585)</f>
        <v>43745</v>
      </c>
      <c r="J585" s="144">
        <f>IFERROR(_xll.qlIndexFixing(Index1M,$H585,TRUE,_xll.ohTrigger(RecalcTrigger,Trigger1M)),NA())</f>
        <v>-4.513403107504978E-3</v>
      </c>
      <c r="K585" s="44">
        <f>IFERROR(_xll.qlIndexFixing(Index3M,H585,TRUE,_xll.ohTrigger(RecalcTrigger,Trigger3M)),NA())</f>
        <v>-2.7326840360044819E-3</v>
      </c>
      <c r="L585" s="44">
        <f>IFERROR(_xll.qlIndexFixing(Index6M,$H585,TRUE,_xll.ohTrigger(RecalcTrigger,Trigger6M)),NA())</f>
        <v>-7.3399885789709747E-4</v>
      </c>
      <c r="M585" s="145">
        <f>IFERROR(_xll.qlIndexFixing(Index1Y,$H585,TRUE,_xll.ohTrigger(RecalcTrigger,Trigger1Y)),NA())</f>
        <v>1.410307805263331E-3</v>
      </c>
      <c r="N585" s="144">
        <f>IFERROR(_xll.qlIndexFixing(ONIndex1M,I585,TRUE,_xll.ohTrigger(RecalcTrigger,Trigger1M)),NA())</f>
        <v>-4.563007329063673E-3</v>
      </c>
      <c r="O585" s="44">
        <f>IFERROR(_xll.qlIndexFixing(ONIndex3M,I585,TRUE,_xll.ohTrigger(RecalcTrigger,Trigger3M)),NA())</f>
        <v>-2.9207597560931831E-3</v>
      </c>
      <c r="P585" s="44">
        <f>IFERROR(_xll.qlIndexFixing(ONIndex6M,I585,TRUE,_xll.ohTrigger(RecalcTrigger,Trigger6M)),NA())</f>
        <v>-1.1466529332437858E-3</v>
      </c>
      <c r="Q585" s="145">
        <f>IFERROR(_xll.qlIndexFixing(ONIndex1Y,I585,TRUE,_xll.ohTrigger(RecalcTrigger,Trigger1Y)),NA())</f>
        <v>4.3524327653976513E-4</v>
      </c>
    </row>
    <row r="586" spans="2:17" x14ac:dyDescent="0.2">
      <c r="B586" s="39" t="s">
        <v>42</v>
      </c>
      <c r="D586" s="42">
        <f>_xll.qlCalendarAdvance(Calendar,$D585,B586,"f",FALSE)</f>
        <v>43748</v>
      </c>
      <c r="E586" s="139">
        <f>_xll.qlInterestRateIndexValueDate(IndexON,D586)</f>
        <v>43748</v>
      </c>
      <c r="F586" s="155">
        <f>IFERROR(_xll.qlIndexFixing(IndexON,D586,TRUE,_xll.ohTrigger(RecalcTrigger,TriggerON)),NA())</f>
        <v>-4.5206170504163978E-3</v>
      </c>
      <c r="H586" s="42">
        <f>_xll.qlCalendarAdvance(Calendar,$H585,B586,"f",FALSE)</f>
        <v>43748</v>
      </c>
      <c r="I586" s="139">
        <f>_xll.qlInterestRateIndexValueDate(Index1M,$H586)</f>
        <v>43752</v>
      </c>
      <c r="J586" s="144">
        <f>IFERROR(_xll.qlIndexFixing(Index1M,$H586,TRUE,_xll.ohTrigger(RecalcTrigger,Trigger1M)),NA())</f>
        <v>-4.4867215796456023E-3</v>
      </c>
      <c r="K586" s="44">
        <f>IFERROR(_xll.qlIndexFixing(Index3M,H586,TRUE,_xll.ohTrigger(RecalcTrigger,Trigger3M)),NA())</f>
        <v>-2.7018158285248106E-3</v>
      </c>
      <c r="L586" s="44">
        <f>IFERROR(_xll.qlIndexFixing(Index6M,$H586,TRUE,_xll.ohTrigger(RecalcTrigger,Trigger6M)),NA())</f>
        <v>-7.0041156339516663E-4</v>
      </c>
      <c r="M586" s="145">
        <f>IFERROR(_xll.qlIndexFixing(Index1Y,$H586,TRUE,_xll.ohTrigger(RecalcTrigger,Trigger1Y)),NA())</f>
        <v>1.4474537994003467E-3</v>
      </c>
      <c r="N586" s="144">
        <f>IFERROR(_xll.qlIndexFixing(ONIndex1M,I586,TRUE,_xll.ohTrigger(RecalcTrigger,Trigger1M)),NA())</f>
        <v>-4.5371384817993743E-3</v>
      </c>
      <c r="O586" s="44">
        <f>IFERROR(_xll.qlIndexFixing(ONIndex3M,I586,TRUE,_xll.ohTrigger(RecalcTrigger,Trigger3M)),NA())</f>
        <v>-2.8918546168110737E-3</v>
      </c>
      <c r="P586" s="44">
        <f>IFERROR(_xll.qlIndexFixing(ONIndex6M,I586,TRUE,_xll.ohTrigger(RecalcTrigger,Trigger6M)),NA())</f>
        <v>-1.1163208996789464E-3</v>
      </c>
      <c r="Q586" s="145">
        <f>IFERROR(_xll.qlIndexFixing(ONIndex1Y,I586,TRUE,_xll.ohTrigger(RecalcTrigger,Trigger1Y)),NA())</f>
        <v>4.7362680953177971E-4</v>
      </c>
    </row>
    <row r="587" spans="2:17" x14ac:dyDescent="0.2">
      <c r="B587" s="39" t="s">
        <v>42</v>
      </c>
      <c r="D587" s="42">
        <f>_xll.qlCalendarAdvance(Calendar,$D586,B587,"f",FALSE)</f>
        <v>43755</v>
      </c>
      <c r="E587" s="139">
        <f>_xll.qlInterestRateIndexValueDate(IndexON,D587)</f>
        <v>43755</v>
      </c>
      <c r="F587" s="155">
        <f>IFERROR(_xll.qlIndexFixing(IndexON,D587,TRUE,_xll.ohTrigger(RecalcTrigger,TriggerON)),NA())</f>
        <v>-4.4962454616293002E-3</v>
      </c>
      <c r="H587" s="42">
        <f>_xll.qlCalendarAdvance(Calendar,$H586,B587,"f",FALSE)</f>
        <v>43755</v>
      </c>
      <c r="I587" s="139">
        <f>_xll.qlInterestRateIndexValueDate(Index1M,$H587)</f>
        <v>43759</v>
      </c>
      <c r="J587" s="144">
        <f>IFERROR(_xll.qlIndexFixing(Index1M,$H587,TRUE,_xll.ohTrigger(RecalcTrigger,Trigger1M)),NA())</f>
        <v>-4.4595956621205149E-3</v>
      </c>
      <c r="K587" s="44">
        <f>IFERROR(_xll.qlIndexFixing(Index3M,H587,TRUE,_xll.ohTrigger(RecalcTrigger,Trigger3M)),NA())</f>
        <v>-2.6706314074098625E-3</v>
      </c>
      <c r="L587" s="44">
        <f>IFERROR(_xll.qlIndexFixing(Index6M,$H587,TRUE,_xll.ohTrigger(RecalcTrigger,Trigger6M)),NA())</f>
        <v>-6.6657491858824189E-4</v>
      </c>
      <c r="M587" s="145">
        <f>IFERROR(_xll.qlIndexFixing(Index1Y,$H587,TRUE,_xll.ohTrigger(RecalcTrigger,Trigger1Y)),NA())</f>
        <v>1.4845798320096311E-3</v>
      </c>
      <c r="N587" s="144">
        <f>IFERROR(_xll.qlIndexFixing(ONIndex1M,I587,TRUE,_xll.ohTrigger(RecalcTrigger,Trigger1M)),NA())</f>
        <v>-4.510827971668796E-3</v>
      </c>
      <c r="O587" s="44">
        <f>IFERROR(_xll.qlIndexFixing(ONIndex3M,I587,TRUE,_xll.ohTrigger(RecalcTrigger,Trigger3M)),NA())</f>
        <v>-2.8626253640728905E-3</v>
      </c>
      <c r="P587" s="44">
        <f>IFERROR(_xll.qlIndexFixing(ONIndex6M,I587,TRUE,_xll.ohTrigger(RecalcTrigger,Trigger6M)),NA())</f>
        <v>-1.0857176263234791E-3</v>
      </c>
      <c r="Q587" s="145">
        <f>IFERROR(_xll.qlIndexFixing(ONIndex1Y,I587,TRUE,_xll.ohTrigger(RecalcTrigger,Trigger1Y)),NA())</f>
        <v>5.1208285028359057E-4</v>
      </c>
    </row>
    <row r="588" spans="2:17" x14ac:dyDescent="0.2">
      <c r="B588" s="39" t="s">
        <v>42</v>
      </c>
      <c r="D588" s="42">
        <f>_xll.qlCalendarAdvance(Calendar,$D587,B588,"f",FALSE)</f>
        <v>43762</v>
      </c>
      <c r="E588" s="139">
        <f>_xll.qlInterestRateIndexValueDate(IndexON,D588)</f>
        <v>43762</v>
      </c>
      <c r="F588" s="155">
        <f>IFERROR(_xll.qlIndexFixing(IndexON,D588,TRUE,_xll.ohTrigger(RecalcTrigger,TriggerON)),NA())</f>
        <v>-4.4715225211344745E-3</v>
      </c>
      <c r="H588" s="42">
        <f>_xll.qlCalendarAdvance(Calendar,$H587,B588,"f",FALSE)</f>
        <v>43762</v>
      </c>
      <c r="I588" s="139">
        <f>_xll.qlInterestRateIndexValueDate(Index1M,$H588)</f>
        <v>43766</v>
      </c>
      <c r="J588" s="144">
        <f>IFERROR(_xll.qlIndexFixing(Index1M,$H588,TRUE,_xll.ohTrigger(RecalcTrigger,Trigger1M)),NA())</f>
        <v>-4.4320238272330384E-3</v>
      </c>
      <c r="K588" s="44">
        <f>IFERROR(_xll.qlIndexFixing(Index3M,H588,TRUE,_xll.ohTrigger(RecalcTrigger,Trigger3M)),NA())</f>
        <v>-2.639132039990227E-3</v>
      </c>
      <c r="L588" s="44">
        <f>IFERROR(_xll.qlIndexFixing(Index6M,$H588,TRUE,_xll.ohTrigger(RecalcTrigger,Trigger6M)),NA())</f>
        <v>-6.3249067006848354E-4</v>
      </c>
      <c r="M588" s="145">
        <f>IFERROR(_xll.qlIndexFixing(Index1Y,$H588,TRUE,_xll.ohTrigger(RecalcTrigger,Trigger1Y)),NA())</f>
        <v>1.5216883659209058E-3</v>
      </c>
      <c r="N588" s="144">
        <f>IFERROR(_xll.qlIndexFixing(ONIndex1M,I588,TRUE,_xll.ohTrigger(RecalcTrigger,Trigger1M)),NA())</f>
        <v>-4.4840742734120198E-3</v>
      </c>
      <c r="O588" s="44">
        <f>IFERROR(_xll.qlIndexFixing(ONIndex3M,I588,TRUE,_xll.ohTrigger(RecalcTrigger,Trigger3M)),NA())</f>
        <v>-2.8330732736581155E-3</v>
      </c>
      <c r="P588" s="44">
        <f>IFERROR(_xll.qlIndexFixing(ONIndex6M,I588,TRUE,_xll.ohTrigger(RecalcTrigger,Trigger6M)),NA())</f>
        <v>-1.0548448726499515E-3</v>
      </c>
      <c r="Q588" s="145">
        <f>IFERROR(_xll.qlIndexFixing(ONIndex1Y,I588,TRUE,_xll.ohTrigger(RecalcTrigger,Trigger1Y)),NA())</f>
        <v>5.5060187825084483E-4</v>
      </c>
    </row>
    <row r="589" spans="2:17" x14ac:dyDescent="0.2">
      <c r="B589" s="39" t="s">
        <v>42</v>
      </c>
      <c r="D589" s="42">
        <f>_xll.qlCalendarAdvance(Calendar,$D588,B589,"f",FALSE)</f>
        <v>43769</v>
      </c>
      <c r="E589" s="139">
        <f>_xll.qlInterestRateIndexValueDate(IndexON,D589)</f>
        <v>43769</v>
      </c>
      <c r="F589" s="155">
        <f>IFERROR(_xll.qlIndexFixing(IndexON,D589,TRUE,_xll.ohTrigger(RecalcTrigger,TriggerON)),NA())</f>
        <v>-4.4464483416817302E-3</v>
      </c>
      <c r="H589" s="42">
        <f>_xll.qlCalendarAdvance(Calendar,$H588,B589,"f",FALSE)</f>
        <v>43769</v>
      </c>
      <c r="I589" s="139">
        <f>_xll.qlInterestRateIndexValueDate(Index1M,$H589)</f>
        <v>43773</v>
      </c>
      <c r="J589" s="144">
        <f>IFERROR(_xll.qlIndexFixing(Index1M,$H589,TRUE,_xll.ohTrigger(RecalcTrigger,Trigger1M)),NA())</f>
        <v>-4.4060710413464932E-3</v>
      </c>
      <c r="K589" s="44">
        <f>IFERROR(_xll.qlIndexFixing(Index3M,H589,TRUE,_xll.ohTrigger(RecalcTrigger,Trigger3M)),NA())</f>
        <v>-2.6073189935626054E-3</v>
      </c>
      <c r="L589" s="44">
        <f>IFERROR(_xll.qlIndexFixing(Index6M,$H589,TRUE,_xll.ohTrigger(RecalcTrigger,Trigger6M)),NA())</f>
        <v>-6.0069694941024959E-4</v>
      </c>
      <c r="M589" s="145">
        <f>IFERROR(_xll.qlIndexFixing(Index1Y,$H589,TRUE,_xll.ohTrigger(RecalcTrigger,Trigger1Y)),NA())</f>
        <v>1.5587820434528842E-3</v>
      </c>
      <c r="N589" s="144">
        <f>IFERROR(_xll.qlIndexFixing(ONIndex1M,I589,TRUE,_xll.ohTrigger(RecalcTrigger,Trigger1M)),NA())</f>
        <v>-4.4568758615692872E-3</v>
      </c>
      <c r="O589" s="44">
        <f>IFERROR(_xll.qlIndexFixing(ONIndex3M,I589,TRUE,_xll.ohTrigger(RecalcTrigger,Trigger3M)),NA())</f>
        <v>-2.8031996211463905E-3</v>
      </c>
      <c r="P589" s="44">
        <f>IFERROR(_xll.qlIndexFixing(ONIndex6M,I589,TRUE,_xll.ohTrigger(RecalcTrigger,Trigger6M)),NA())</f>
        <v>-1.0237043989702599E-3</v>
      </c>
      <c r="Q589" s="145">
        <f>IFERROR(_xll.qlIndexFixing(ONIndex1Y,I589,TRUE,_xll.ohTrigger(RecalcTrigger,Trigger1Y)),NA())</f>
        <v>5.8917437320893384E-4</v>
      </c>
    </row>
    <row r="590" spans="2:17" x14ac:dyDescent="0.2">
      <c r="B590" s="39" t="s">
        <v>42</v>
      </c>
      <c r="D590" s="42">
        <f>_xll.qlCalendarAdvance(Calendar,$D589,B590,"f",FALSE)</f>
        <v>43776</v>
      </c>
      <c r="E590" s="139">
        <f>_xll.qlInterestRateIndexValueDate(IndexON,D590)</f>
        <v>43776</v>
      </c>
      <c r="F590" s="155">
        <f>IFERROR(_xll.qlIndexFixing(IndexON,D590,TRUE,_xll.ohTrigger(RecalcTrigger,TriggerON)),NA())</f>
        <v>-4.4210230360608449E-3</v>
      </c>
      <c r="H590" s="42">
        <f>_xll.qlCalendarAdvance(Calendar,$H589,B590,"f",FALSE)</f>
        <v>43776</v>
      </c>
      <c r="I590" s="139">
        <f>_xll.qlInterestRateIndexValueDate(Index1M,$H590)</f>
        <v>43780</v>
      </c>
      <c r="J590" s="144">
        <f>IFERROR(_xll.qlIndexFixing(Index1M,$H590,TRUE,_xll.ohTrigger(RecalcTrigger,Trigger1M)),NA())</f>
        <v>-4.3776346406896316E-3</v>
      </c>
      <c r="K590" s="44">
        <f>IFERROR(_xll.qlIndexFixing(Index3M,H590,TRUE,_xll.ohTrigger(RecalcTrigger,Trigger3M)),NA())</f>
        <v>-2.5751935353889458E-3</v>
      </c>
      <c r="L590" s="44">
        <f>IFERROR(_xll.qlIndexFixing(Index6M,$H590,TRUE,_xll.ohTrigger(RecalcTrigger,Trigger6M)),NA())</f>
        <v>-5.6613951110656279E-4</v>
      </c>
      <c r="M590" s="145">
        <f>IFERROR(_xll.qlIndexFixing(Index1Y,$H590,TRUE,_xll.ohTrigger(RecalcTrigger,Trigger1Y)),NA())</f>
        <v>1.59586368644778E-3</v>
      </c>
      <c r="N590" s="144">
        <f>IFERROR(_xll.qlIndexFixing(ONIndex1M,I590,TRUE,_xll.ohTrigger(RecalcTrigger,Trigger1M)),NA())</f>
        <v>-4.42923121128036E-3</v>
      </c>
      <c r="O590" s="44">
        <f>IFERROR(_xll.qlIndexFixing(ONIndex3M,I590,TRUE,_xll.ohTrigger(RecalcTrigger,Trigger3M)),NA())</f>
        <v>-2.7730056822772298E-3</v>
      </c>
      <c r="P590" s="44">
        <f>IFERROR(_xll.qlIndexFixing(ONIndex6M,I590,TRUE,_xll.ohTrigger(RecalcTrigger,Trigger6M)),NA())</f>
        <v>-9.9229796507671608E-4</v>
      </c>
      <c r="Q590" s="145">
        <f>IFERROR(_xll.qlIndexFixing(ONIndex1Y,I590,TRUE,_xll.ohTrigger(RecalcTrigger,Trigger1Y)),NA())</f>
        <v>6.2779081437369655E-4</v>
      </c>
    </row>
    <row r="591" spans="2:17" x14ac:dyDescent="0.2">
      <c r="B591" s="39" t="s">
        <v>42</v>
      </c>
      <c r="D591" s="42">
        <f>_xll.qlCalendarAdvance(Calendar,$D590,B591,"f",FALSE)</f>
        <v>43783</v>
      </c>
      <c r="E591" s="139">
        <f>_xll.qlInterestRateIndexValueDate(IndexON,D591)</f>
        <v>43783</v>
      </c>
      <c r="F591" s="155">
        <f>IFERROR(_xll.qlIndexFixing(IndexON,D591,TRUE,_xll.ohTrigger(RecalcTrigger,TriggerON)),NA())</f>
        <v>-4.3952467165819797E-3</v>
      </c>
      <c r="H591" s="42">
        <f>_xll.qlCalendarAdvance(Calendar,$H590,B591,"f",FALSE)</f>
        <v>43783</v>
      </c>
      <c r="I591" s="139">
        <f>_xll.qlInterestRateIndexValueDate(Index1M,$H591)</f>
        <v>43787</v>
      </c>
      <c r="J591" s="144">
        <f>IFERROR(_xll.qlIndexFixing(Index1M,$H591,TRUE,_xll.ohTrigger(RecalcTrigger,Trigger1M)),NA())</f>
        <v>-4.3487478451167405E-3</v>
      </c>
      <c r="K591" s="44">
        <f>IFERROR(_xll.qlIndexFixing(Index3M,H591,TRUE,_xll.ohTrigger(RecalcTrigger,Trigger3M)),NA())</f>
        <v>-2.542756932698613E-3</v>
      </c>
      <c r="L591" s="44">
        <f>IFERROR(_xll.qlIndexFixing(Index6M,$H591,TRUE,_xll.ohTrigger(RecalcTrigger,Trigger6M)),NA())</f>
        <v>-5.313395872316931E-4</v>
      </c>
      <c r="M591" s="145">
        <f>IFERROR(_xll.qlIndexFixing(Index1Y,$H591,TRUE,_xll.ohTrigger(RecalcTrigger,Trigger1Y)),NA())</f>
        <v>1.6329362963040672E-3</v>
      </c>
      <c r="N591" s="144">
        <f>IFERROR(_xll.qlIndexFixing(ONIndex1M,I591,TRUE,_xll.ohTrigger(RecalcTrigger,Trigger1M)),NA())</f>
        <v>-4.4011387969655758E-3</v>
      </c>
      <c r="O591" s="44">
        <f>IFERROR(_xll.qlIndexFixing(ONIndex3M,I591,TRUE,_xll.ohTrigger(RecalcTrigger,Trigger3M)),NA())</f>
        <v>-2.742492732630275E-3</v>
      </c>
      <c r="P591" s="44">
        <f>IFERROR(_xll.qlIndexFixing(ONIndex6M,I591,TRUE,_xll.ohTrigger(RecalcTrigger,Trigger6M)),NA())</f>
        <v>-9.6062733108137621E-4</v>
      </c>
      <c r="Q591" s="145">
        <f>IFERROR(_xll.qlIndexFixing(ONIndex1Y,I591,TRUE,_xll.ohTrigger(RecalcTrigger,Trigger1Y)),NA())</f>
        <v>6.664416815205243E-4</v>
      </c>
    </row>
    <row r="592" spans="2:17" x14ac:dyDescent="0.2">
      <c r="B592" s="39" t="s">
        <v>42</v>
      </c>
      <c r="D592" s="42">
        <f>_xll.qlCalendarAdvance(Calendar,$D591,B592,"f",FALSE)</f>
        <v>43790</v>
      </c>
      <c r="E592" s="139">
        <f>_xll.qlInterestRateIndexValueDate(IndexON,D592)</f>
        <v>43790</v>
      </c>
      <c r="F592" s="155">
        <f>IFERROR(_xll.qlIndexFixing(IndexON,D592,TRUE,_xll.ohTrigger(RecalcTrigger,TriggerON)),NA())</f>
        <v>-4.3691194960748803E-3</v>
      </c>
      <c r="H592" s="42">
        <f>_xll.qlCalendarAdvance(Calendar,$H591,B592,"f",FALSE)</f>
        <v>43790</v>
      </c>
      <c r="I592" s="139">
        <f>_xll.qlInterestRateIndexValueDate(Index1M,$H592)</f>
        <v>43794</v>
      </c>
      <c r="J592" s="144">
        <f>IFERROR(_xll.qlIndexFixing(Index1M,$H592,TRUE,_xll.ohTrigger(RecalcTrigger,Trigger1M)),NA())</f>
        <v>-4.3150813433361079E-3</v>
      </c>
      <c r="K592" s="44">
        <f>IFERROR(_xll.qlIndexFixing(Index3M,H592,TRUE,_xll.ohTrigger(RecalcTrigger,Trigger3M)),NA())</f>
        <v>-2.510010452688389E-3</v>
      </c>
      <c r="L592" s="44">
        <f>IFERROR(_xll.qlIndexFixing(Index6M,$H592,TRUE,_xll.ohTrigger(RecalcTrigger,Trigger6M)),NA())</f>
        <v>-4.9629892457406872E-4</v>
      </c>
      <c r="M592" s="145">
        <f>IFERROR(_xll.qlIndexFixing(Index1Y,$H592,TRUE,_xll.ohTrigger(RecalcTrigger,Trigger1Y)),NA())</f>
        <v>1.6700030540098959E-3</v>
      </c>
      <c r="N592" s="144">
        <f>IFERROR(_xll.qlIndexFixing(ONIndex1M,I592,TRUE,_xll.ohTrigger(RecalcTrigger,Trigger1M)),NA())</f>
        <v>-4.3725970935648562E-3</v>
      </c>
      <c r="O592" s="44">
        <f>IFERROR(_xll.qlIndexFixing(ONIndex3M,I592,TRUE,_xll.ohTrigger(RecalcTrigger,Trigger3M)),NA())</f>
        <v>-2.7116620479050724E-3</v>
      </c>
      <c r="P592" s="44">
        <f>IFERROR(_xll.qlIndexFixing(ONIndex6M,I592,TRUE,_xll.ohTrigger(RecalcTrigger,Trigger6M)),NA())</f>
        <v>-9.2869425669661609E-4</v>
      </c>
      <c r="Q592" s="145">
        <f>IFERROR(_xll.qlIndexFixing(ONIndex1Y,I592,TRUE,_xll.ohTrigger(RecalcTrigger,Trigger1Y)),NA())</f>
        <v>7.0511745402512815E-4</v>
      </c>
    </row>
    <row r="593" spans="2:17" x14ac:dyDescent="0.2">
      <c r="B593" s="39" t="s">
        <v>42</v>
      </c>
      <c r="D593" s="42">
        <f>_xll.qlCalendarAdvance(Calendar,$D592,B593,"f",FALSE)</f>
        <v>43797</v>
      </c>
      <c r="E593" s="139">
        <f>_xll.qlInterestRateIndexValueDate(IndexON,D593)</f>
        <v>43797</v>
      </c>
      <c r="F593" s="155">
        <f>IFERROR(_xll.qlIndexFixing(IndexON,D593,TRUE,_xll.ohTrigger(RecalcTrigger,TriggerON)),NA())</f>
        <v>-4.3426414874492281E-3</v>
      </c>
      <c r="H593" s="42">
        <f>_xll.qlCalendarAdvance(Calendar,$H592,B593,"f",FALSE)</f>
        <v>43797</v>
      </c>
      <c r="I593" s="139">
        <f>_xll.qlInterestRateIndexValueDate(Index1M,$H593)</f>
        <v>43801</v>
      </c>
      <c r="J593" s="144">
        <f>IFERROR(_xll.qlIndexFixing(Index1M,$H593,TRUE,_xll.ohTrigger(RecalcTrigger,Trigger1M)),NA())</f>
        <v>-4.2874224181270234E-3</v>
      </c>
      <c r="K593" s="44">
        <f>IFERROR(_xll.qlIndexFixing(Index3M,H593,TRUE,_xll.ohTrigger(RecalcTrigger,Trigger3M)),NA())</f>
        <v>-2.479382984229915E-3</v>
      </c>
      <c r="L593" s="44">
        <f>IFERROR(_xll.qlIndexFixing(Index6M,$H593,TRUE,_xll.ohTrigger(RecalcTrigger,Trigger6M)),NA())</f>
        <v>-4.5841650462460779E-4</v>
      </c>
      <c r="M593" s="145">
        <f>IFERROR(_xll.qlIndexFixing(Index1Y,$H593,TRUE,_xll.ohTrigger(RecalcTrigger,Trigger1Y)),NA())</f>
        <v>1.7070673201762911E-3</v>
      </c>
      <c r="N593" s="144">
        <f>IFERROR(_xll.qlIndexFixing(ONIndex1M,I593,TRUE,_xll.ohTrigger(RecalcTrigger,Trigger1M)),NA())</f>
        <v>-4.3436045756184427E-3</v>
      </c>
      <c r="O593" s="44">
        <f>IFERROR(_xll.qlIndexFixing(ONIndex3M,I593,TRUE,_xll.ohTrigger(RecalcTrigger,Trigger3M)),NA())</f>
        <v>-2.6805149036812637E-3</v>
      </c>
      <c r="P593" s="44">
        <f>IFERROR(_xll.qlIndexFixing(ONIndex6M,I593,TRUE,_xll.ohTrigger(RecalcTrigger,Trigger6M)),NA())</f>
        <v>-8.9650050187461972E-4</v>
      </c>
      <c r="Q593" s="145">
        <f>IFERROR(_xll.qlIndexFixing(ONIndex1Y,I593,TRUE,_xll.ohTrigger(RecalcTrigger,Trigger1Y)),NA())</f>
        <v>7.4380861118328312E-4</v>
      </c>
    </row>
    <row r="594" spans="2:17" x14ac:dyDescent="0.2">
      <c r="B594" s="39" t="s">
        <v>42</v>
      </c>
      <c r="D594" s="42">
        <f>_xll.qlCalendarAdvance(Calendar,$D593,B594,"f",FALSE)</f>
        <v>43804</v>
      </c>
      <c r="E594" s="139">
        <f>_xll.qlInterestRateIndexValueDate(IndexON,D594)</f>
        <v>43804</v>
      </c>
      <c r="F594" s="155">
        <f>IFERROR(_xll.qlIndexFixing(IndexON,D594,TRUE,_xll.ohTrigger(RecalcTrigger,TriggerON)),NA())</f>
        <v>-4.3158128029352483E-3</v>
      </c>
      <c r="H594" s="42">
        <f>_xll.qlCalendarAdvance(Calendar,$H593,B594,"f",FALSE)</f>
        <v>43804</v>
      </c>
      <c r="I594" s="139">
        <f>_xll.qlInterestRateIndexValueDate(Index1M,$H594)</f>
        <v>43808</v>
      </c>
      <c r="J594" s="144">
        <f>IFERROR(_xll.qlIndexFixing(Index1M,$H594,TRUE,_xll.ohTrigger(RecalcTrigger,Trigger1M)),NA())</f>
        <v>-4.2571429935941534E-3</v>
      </c>
      <c r="K594" s="44">
        <f>IFERROR(_xll.qlIndexFixing(Index3M,H594,TRUE,_xll.ohTrigger(RecalcTrigger,Trigger3M)),NA())</f>
        <v>-2.4460420359582328E-3</v>
      </c>
      <c r="L594" s="44">
        <f>IFERROR(_xll.qlIndexFixing(Index6M,$H594,TRUE,_xll.ohTrigger(RecalcTrigger,Trigger6M)),NA())</f>
        <v>-4.228833140058692E-4</v>
      </c>
      <c r="M594" s="145">
        <f>IFERROR(_xll.qlIndexFixing(Index1Y,$H594,TRUE,_xll.ohTrigger(RecalcTrigger,Trigger1Y)),NA())</f>
        <v>1.744132635071877E-3</v>
      </c>
      <c r="N594" s="144">
        <f>IFERROR(_xll.qlIndexFixing(ONIndex1M,I594,TRUE,_xll.ohTrigger(RecalcTrigger,Trigger1M)),NA())</f>
        <v>-4.3141597181062252E-3</v>
      </c>
      <c r="O594" s="44">
        <f>IFERROR(_xll.qlIndexFixing(ONIndex3M,I594,TRUE,_xll.ohTrigger(RecalcTrigger,Trigger3M)),NA())</f>
        <v>-2.6490525756983629E-3</v>
      </c>
      <c r="P594" s="44">
        <f>IFERROR(_xll.qlIndexFixing(ONIndex6M,I594,TRUE,_xll.ohTrigger(RecalcTrigger,Trigger6M)),NA())</f>
        <v>-8.6404782664750712E-4</v>
      </c>
      <c r="Q594" s="145">
        <f>IFERROR(_xll.qlIndexFixing(ONIndex1Y,I594,TRUE,_xll.ohTrigger(RecalcTrigger,Trigger1Y)),NA())</f>
        <v>7.8250563301018872E-4</v>
      </c>
    </row>
    <row r="595" spans="2:17" x14ac:dyDescent="0.2">
      <c r="B595" s="39" t="s">
        <v>42</v>
      </c>
      <c r="D595" s="42">
        <f>_xll.qlCalendarAdvance(Calendar,$D594,B595,"f",FALSE)</f>
        <v>43811</v>
      </c>
      <c r="E595" s="139">
        <f>_xll.qlInterestRateIndexValueDate(IndexON,D595)</f>
        <v>43811</v>
      </c>
      <c r="F595" s="155">
        <f>IFERROR(_xll.qlIndexFixing(IndexON,D595,TRUE,_xll.ohTrigger(RecalcTrigger,TriggerON)),NA())</f>
        <v>-4.2886335553626864E-3</v>
      </c>
      <c r="H595" s="42">
        <f>_xll.qlCalendarAdvance(Calendar,$H594,B595,"f",FALSE)</f>
        <v>43811</v>
      </c>
      <c r="I595" s="139">
        <f>_xll.qlInterestRateIndexValueDate(Index1M,$H595)</f>
        <v>43815</v>
      </c>
      <c r="J595" s="144">
        <f>IFERROR(_xll.qlIndexFixing(Index1M,$H595,TRUE,_xll.ohTrigger(RecalcTrigger,Trigger1M)),NA())</f>
        <v>-4.2264069559127017E-3</v>
      </c>
      <c r="K595" s="44">
        <f>IFERROR(_xll.qlIndexFixing(Index3M,H595,TRUE,_xll.ohTrigger(RecalcTrigger,Trigger3M)),NA())</f>
        <v>-2.4123949223038336E-3</v>
      </c>
      <c r="L595" s="44">
        <f>IFERROR(_xll.qlIndexFixing(Index6M,$H595,TRUE,_xll.ohTrigger(RecalcTrigger,Trigger6M)),NA())</f>
        <v>-3.8711474673278843E-4</v>
      </c>
      <c r="M595" s="145">
        <f>IFERROR(_xll.qlIndexFixing(Index1Y,$H595,TRUE,_xll.ohTrigger(RecalcTrigger,Trigger1Y)),NA())</f>
        <v>1.7812027186545475E-3</v>
      </c>
      <c r="N595" s="144">
        <f>IFERROR(_xll.qlIndexFixing(ONIndex1M,I595,TRUE,_xll.ohTrigger(RecalcTrigger,Trigger1M)),NA())</f>
        <v>-4.2842609956084132E-3</v>
      </c>
      <c r="O595" s="44">
        <f>IFERROR(_xll.qlIndexFixing(ONIndex3M,I595,TRUE,_xll.ohTrigger(RecalcTrigger,Trigger3M)),NA())</f>
        <v>-2.6172763396159482E-3</v>
      </c>
      <c r="P595" s="44">
        <f>IFERROR(_xll.qlIndexFixing(ONIndex6M,I595,TRUE,_xll.ohTrigger(RecalcTrigger,Trigger6M)),NA())</f>
        <v>-8.3133799084755822E-4</v>
      </c>
      <c r="Q595" s="145">
        <f>IFERROR(_xll.qlIndexFixing(ONIndex1Y,I595,TRUE,_xll.ohTrigger(RecalcTrigger,Trigger1Y)),NA())</f>
        <v>8.2119899856181178E-4</v>
      </c>
    </row>
    <row r="596" spans="2:17" x14ac:dyDescent="0.2">
      <c r="B596" s="39" t="s">
        <v>42</v>
      </c>
      <c r="D596" s="42">
        <f>_xll.qlCalendarAdvance(Calendar,$D595,B596,"f",FALSE)</f>
        <v>43818</v>
      </c>
      <c r="E596" s="139">
        <f>_xll.qlInterestRateIndexValueDate(IndexON,D596)</f>
        <v>43818</v>
      </c>
      <c r="F596" s="155">
        <f>IFERROR(_xll.qlIndexFixing(IndexON,D596,TRUE,_xll.ohTrigger(RecalcTrigger,TriggerON)),NA())</f>
        <v>-4.26110385752132E-3</v>
      </c>
      <c r="H596" s="42">
        <f>_xll.qlCalendarAdvance(Calendar,$H595,B596,"f",FALSE)</f>
        <v>43818</v>
      </c>
      <c r="I596" s="139">
        <f>_xll.qlInterestRateIndexValueDate(Index1M,$H596)</f>
        <v>43822</v>
      </c>
      <c r="J596" s="144">
        <f>IFERROR(_xll.qlIndexFixing(Index1M,$H596,TRUE,_xll.ohTrigger(RecalcTrigger,Trigger1M)),NA())</f>
        <v>-4.1952127768354617E-3</v>
      </c>
      <c r="K596" s="44">
        <f>IFERROR(_xll.qlIndexFixing(Index3M,H596,TRUE,_xll.ohTrigger(RecalcTrigger,Trigger3M)),NA())</f>
        <v>-2.3784429104425331E-3</v>
      </c>
      <c r="L596" s="44">
        <f>IFERROR(_xll.qlIndexFixing(Index6M,$H596,TRUE,_xll.ohTrigger(RecalcTrigger,Trigger6M)),NA())</f>
        <v>-3.511125496816704E-4</v>
      </c>
      <c r="M596" s="145">
        <f>IFERROR(_xll.qlIndexFixing(Index1Y,$H596,TRUE,_xll.ohTrigger(RecalcTrigger,Trigger1Y)),NA())</f>
        <v>1.8182814706068468E-3</v>
      </c>
      <c r="N596" s="144">
        <f>IFERROR(_xll.qlIndexFixing(ONIndex1M,I596,TRUE,_xll.ohTrigger(RecalcTrigger,Trigger1M)),NA())</f>
        <v>-4.24070512624386E-3</v>
      </c>
      <c r="O596" s="44">
        <f>IFERROR(_xll.qlIndexFixing(ONIndex3M,I596,TRUE,_xll.ohTrigger(RecalcTrigger,Trigger3M)),NA())</f>
        <v>-2.5713192309106958E-3</v>
      </c>
      <c r="P596" s="44">
        <f>IFERROR(_xll.qlIndexFixing(ONIndex6M,I596,TRUE,_xll.ohTrigger(RecalcTrigger,Trigger6M)),NA())</f>
        <v>-7.8416362010447216E-4</v>
      </c>
      <c r="Q596" s="145">
        <f>IFERROR(_xll.qlIndexFixing(ONIndex1Y,I596,TRUE,_xll.ohTrigger(RecalcTrigger,Trigger1Y)),NA())</f>
        <v>8.7645197006658293E-4</v>
      </c>
    </row>
    <row r="597" spans="2:17" x14ac:dyDescent="0.2">
      <c r="B597" s="39" t="s">
        <v>42</v>
      </c>
      <c r="D597" s="42">
        <f>_xll.qlCalendarAdvance(Calendar,$D596,B597,"f",FALSE)</f>
        <v>43826</v>
      </c>
      <c r="E597" s="139">
        <f>_xll.qlInterestRateIndexValueDate(IndexON,D597)</f>
        <v>43826</v>
      </c>
      <c r="F597" s="155">
        <f>IFERROR(_xll.qlIndexFixing(IndexON,D597,TRUE,_xll.ohTrigger(RecalcTrigger,TriggerON)),NA())</f>
        <v>-4.2251417937144709E-3</v>
      </c>
      <c r="H597" s="42">
        <f>_xll.qlCalendarAdvance(Calendar,$H596,B597,"f",FALSE)</f>
        <v>43826</v>
      </c>
      <c r="I597" s="139">
        <f>_xll.qlInterestRateIndexValueDate(Index1M,$H597)</f>
        <v>43830</v>
      </c>
      <c r="J597" s="144">
        <f>IFERROR(_xll.qlIndexFixing(Index1M,$H597,TRUE,_xll.ohTrigger(RecalcTrigger,Trigger1M)),NA())</f>
        <v>-4.1589993364729121E-3</v>
      </c>
      <c r="K597" s="44">
        <f>IFERROR(_xll.qlIndexFixing(Index3M,H597,TRUE,_xll.ohTrigger(RecalcTrigger,Trigger3M)),NA())</f>
        <v>-2.3392688919246906E-3</v>
      </c>
      <c r="L597" s="44">
        <f>IFERROR(_xll.qlIndexFixing(Index6M,$H597,TRUE,_xll.ohTrigger(RecalcTrigger,Trigger6M)),NA())</f>
        <v>-3.1235281062866544E-4</v>
      </c>
      <c r="M597" s="145">
        <f>IFERROR(_xll.qlIndexFixing(Index1Y,$H597,TRUE,_xll.ohTrigger(RecalcTrigger,Trigger1Y)),NA())</f>
        <v>1.8606730427931683E-3</v>
      </c>
      <c r="N597" s="144">
        <f>IFERROR(_xll.qlIndexFixing(ONIndex1M,I597,TRUE,_xll.ohTrigger(RecalcTrigger,Trigger1M)),NA())</f>
        <v>-4.209698527728456E-3</v>
      </c>
      <c r="O597" s="44">
        <f>IFERROR(_xll.qlIndexFixing(ONIndex3M,I597,TRUE,_xll.ohTrigger(RecalcTrigger,Trigger3M)),NA())</f>
        <v>-2.538786428005757E-3</v>
      </c>
      <c r="P597" s="44">
        <f>IFERROR(_xll.qlIndexFixing(ONIndex6M,I597,TRUE,_xll.ohTrigger(RecalcTrigger,Trigger6M)),NA())</f>
        <v>-7.5083673289455533E-4</v>
      </c>
      <c r="Q597" s="145">
        <f>IFERROR(_xll.qlIndexFixing(ONIndex1Y,I597,TRUE,_xll.ohTrigger(RecalcTrigger,Trigger1Y)),NA())</f>
        <v>9.1509694768454608E-4</v>
      </c>
    </row>
    <row r="598" spans="2:17" x14ac:dyDescent="0.2">
      <c r="B598" s="39" t="s">
        <v>42</v>
      </c>
      <c r="D598" s="42">
        <f>_xll.qlCalendarAdvance(Calendar,$D597,B598,"f",FALSE)</f>
        <v>43833</v>
      </c>
      <c r="E598" s="139">
        <f>_xll.qlInterestRateIndexValueDate(IndexON,D598)</f>
        <v>43833</v>
      </c>
      <c r="F598" s="155">
        <f>IFERROR(_xll.qlIndexFixing(IndexON,D598,TRUE,_xll.ohTrigger(RecalcTrigger,TriggerON)),NA())</f>
        <v>-4.1968121529478708E-3</v>
      </c>
      <c r="H598" s="42">
        <f>_xll.qlCalendarAdvance(Calendar,$H597,B598,"f",FALSE)</f>
        <v>43833</v>
      </c>
      <c r="I598" s="139">
        <f>_xll.qlInterestRateIndexValueDate(Index1M,$H598)</f>
        <v>43837</v>
      </c>
      <c r="J598" s="144">
        <f>IFERROR(_xll.qlIndexFixing(Index1M,$H598,TRUE,_xll.ohTrigger(RecalcTrigger,Trigger1M)),NA())</f>
        <v>-4.1268182793815248E-3</v>
      </c>
      <c r="K598" s="44">
        <f>IFERROR(_xll.qlIndexFixing(Index3M,H598,TRUE,_xll.ohTrigger(RecalcTrigger,Trigger3M)),NA())</f>
        <v>-2.3046677936576668E-3</v>
      </c>
      <c r="L598" s="44">
        <f>IFERROR(_xll.qlIndexFixing(Index6M,$H598,TRUE,_xll.ohTrigger(RecalcTrigger,Trigger6M)),NA())</f>
        <v>-2.7587164930783175E-4</v>
      </c>
      <c r="M598" s="145">
        <f>IFERROR(_xll.qlIndexFixing(Index1Y,$H598,TRUE,_xll.ohTrigger(RecalcTrigger,Trigger1Y)),NA())</f>
        <v>1.8977843373556042E-3</v>
      </c>
      <c r="N598" s="144">
        <f>IFERROR(_xll.qlIndexFixing(ONIndex1M,I598,TRUE,_xll.ohTrigger(RecalcTrigger,Trigger1M)),NA())</f>
        <v>-4.1873218061327933E-3</v>
      </c>
      <c r="O598" s="44">
        <f>IFERROR(_xll.qlIndexFixing(ONIndex3M,I598,TRUE,_xll.ohTrigger(RecalcTrigger,Trigger3M)),NA())</f>
        <v>-2.5153788001697208E-3</v>
      </c>
      <c r="P598" s="44">
        <f>IFERROR(_xll.qlIndexFixing(ONIndex6M,I598,TRUE,_xll.ohTrigger(RecalcTrigger,Trigger6M)),NA())</f>
        <v>-7.2688112421115392E-4</v>
      </c>
      <c r="Q598" s="145">
        <f>IFERROR(_xll.qlIndexFixing(ONIndex1Y,I598,TRUE,_xll.ohTrigger(RecalcTrigger,Trigger1Y)),NA())</f>
        <v>9.4267666480796208E-4</v>
      </c>
    </row>
    <row r="599" spans="2:17" x14ac:dyDescent="0.2">
      <c r="B599" s="39" t="s">
        <v>42</v>
      </c>
      <c r="D599" s="42">
        <f>_xll.qlCalendarAdvance(Calendar,$D598,B599,"f",FALSE)</f>
        <v>43840</v>
      </c>
      <c r="E599" s="139">
        <f>_xll.qlInterestRateIndexValueDate(IndexON,D599)</f>
        <v>43840</v>
      </c>
      <c r="F599" s="155">
        <f>IFERROR(_xll.qlIndexFixing(IndexON,D599,TRUE,_xll.ohTrigger(RecalcTrigger,TriggerON)),NA())</f>
        <v>-4.1681324355336002E-3</v>
      </c>
      <c r="H599" s="42">
        <f>_xll.qlCalendarAdvance(Calendar,$H598,B599,"f",FALSE)</f>
        <v>43840</v>
      </c>
      <c r="I599" s="139">
        <f>_xll.qlInterestRateIndexValueDate(Index1M,$H599)</f>
        <v>43844</v>
      </c>
      <c r="J599" s="144">
        <f>IFERROR(_xll.qlIndexFixing(Index1M,$H599,TRUE,_xll.ohTrigger(RecalcTrigger,Trigger1M)),NA())</f>
        <v>-4.0941742773819229E-3</v>
      </c>
      <c r="K599" s="44">
        <f>IFERROR(_xll.qlIndexFixing(Index3M,H599,TRUE,_xll.ohTrigger(RecalcTrigger,Trigger3M)),NA())</f>
        <v>-2.2697657795599283E-3</v>
      </c>
      <c r="L599" s="44">
        <f>IFERROR(_xll.qlIndexFixing(Index6M,$H599,TRUE,_xll.ohTrigger(RecalcTrigger,Trigger6M)),NA())</f>
        <v>-2.3916251786575612E-4</v>
      </c>
      <c r="M599" s="145">
        <f>IFERROR(_xll.qlIndexFixing(Index1Y,$H599,TRUE,_xll.ohTrigger(RecalcTrigger,Trigger1Y)),NA())</f>
        <v>1.9349177268548493E-3</v>
      </c>
      <c r="N599" s="144">
        <f>IFERROR(_xll.qlIndexFixing(ONIndex1M,I599,TRUE,_xll.ohTrigger(RecalcTrigger,Trigger1M)),NA())</f>
        <v>-4.1555265372350547E-3</v>
      </c>
      <c r="O599" s="44">
        <f>IFERROR(_xll.qlIndexFixing(ONIndex3M,I599,TRUE,_xll.ohTrigger(RecalcTrigger,Trigger3M)),NA())</f>
        <v>-2.4823156772901811E-3</v>
      </c>
      <c r="P599" s="44">
        <f>IFERROR(_xll.qlIndexFixing(ONIndex6M,I599,TRUE,_xll.ohTrigger(RecalcTrigger,Trigger6M)),NA())</f>
        <v>-6.9312465802884304E-4</v>
      </c>
      <c r="Q599" s="145">
        <f>IFERROR(_xll.qlIndexFixing(ONIndex1Y,I599,TRUE,_xll.ohTrigger(RecalcTrigger,Trigger1Y)),NA())</f>
        <v>9.812534610453838E-4</v>
      </c>
    </row>
    <row r="600" spans="2:17" x14ac:dyDescent="0.2">
      <c r="B600" s="39" t="s">
        <v>42</v>
      </c>
      <c r="D600" s="42">
        <f>_xll.qlCalendarAdvance(Calendar,$D599,B600,"f",FALSE)</f>
        <v>43847</v>
      </c>
      <c r="E600" s="139">
        <f>_xll.qlInterestRateIndexValueDate(IndexON,D600)</f>
        <v>43847</v>
      </c>
      <c r="F600" s="155">
        <f>IFERROR(_xll.qlIndexFixing(IndexON,D600,TRUE,_xll.ohTrigger(RecalcTrigger,TriggerON)),NA())</f>
        <v>-4.1391027539550151E-3</v>
      </c>
      <c r="H600" s="42">
        <f>_xll.qlCalendarAdvance(Calendar,$H599,B600,"f",FALSE)</f>
        <v>43847</v>
      </c>
      <c r="I600" s="139">
        <f>_xll.qlInterestRateIndexValueDate(Index1M,$H600)</f>
        <v>43851</v>
      </c>
      <c r="J600" s="144">
        <f>IFERROR(_xll.qlIndexFixing(Index1M,$H600,TRUE,_xll.ohTrigger(RecalcTrigger,Trigger1M)),NA())</f>
        <v>-4.0610658019303624E-3</v>
      </c>
      <c r="K600" s="44">
        <f>IFERROR(_xll.qlIndexFixing(Index3M,H600,TRUE,_xll.ohTrigger(RecalcTrigger,Trigger3M)),NA())</f>
        <v>-2.2345641167031971E-3</v>
      </c>
      <c r="L600" s="44">
        <f>IFERROR(_xll.qlIndexFixing(Index6M,$H600,TRUE,_xll.ohTrigger(RecalcTrigger,Trigger6M)),NA())</f>
        <v>-2.0222822154023881E-4</v>
      </c>
      <c r="M600" s="145">
        <f>IFERROR(_xll.qlIndexFixing(Index1Y,$H600,TRUE,_xll.ohTrigger(RecalcTrigger,Trigger1Y)),NA())</f>
        <v>1.9720778559091452E-3</v>
      </c>
      <c r="N600" s="144">
        <f>IFERROR(_xll.qlIndexFixing(ONIndex1M,I600,TRUE,_xll.ohTrigger(RecalcTrigger,Trigger1M)),NA())</f>
        <v>-4.1232695592663404E-3</v>
      </c>
      <c r="O600" s="44">
        <f>IFERROR(_xll.qlIndexFixing(ONIndex3M,I600,TRUE,_xll.ohTrigger(RecalcTrigger,Trigger3M)),NA())</f>
        <v>-2.448945206983133E-3</v>
      </c>
      <c r="P600" s="44">
        <f>IFERROR(_xll.qlIndexFixing(ONIndex6M,I600,TRUE,_xll.ohTrigger(RecalcTrigger,Trigger6M)),NA())</f>
        <v>-6.5912008231361341E-4</v>
      </c>
      <c r="Q600" s="145">
        <f>IFERROR(_xll.qlIndexFixing(ONIndex1Y,I600,TRUE,_xll.ohTrigger(RecalcTrigger,Trigger1Y)),NA())</f>
        <v>1.0197776386533519E-3</v>
      </c>
    </row>
    <row r="601" spans="2:17" x14ac:dyDescent="0.2">
      <c r="B601" s="39" t="s">
        <v>42</v>
      </c>
      <c r="D601" s="42">
        <f>_xll.qlCalendarAdvance(Calendar,$D600,B601,"f",FALSE)</f>
        <v>43854</v>
      </c>
      <c r="E601" s="139">
        <f>_xll.qlInterestRateIndexValueDate(IndexON,D601)</f>
        <v>43854</v>
      </c>
      <c r="F601" s="155">
        <f>IFERROR(_xll.qlIndexFixing(IndexON,D601,TRUE,_xll.ohTrigger(RecalcTrigger,TriggerON)),NA())</f>
        <v>-4.1097232208420209E-3</v>
      </c>
      <c r="H601" s="42">
        <f>_xll.qlCalendarAdvance(Calendar,$H600,B601,"f",FALSE)</f>
        <v>43854</v>
      </c>
      <c r="I601" s="139">
        <f>_xll.qlInterestRateIndexValueDate(Index1M,$H601)</f>
        <v>43858</v>
      </c>
      <c r="J601" s="144">
        <f>IFERROR(_xll.qlIndexFixing(Index1M,$H601,TRUE,_xll.ohTrigger(RecalcTrigger,Trigger1M)),NA())</f>
        <v>-4.0274913244173474E-3</v>
      </c>
      <c r="K601" s="44">
        <f>IFERROR(_xll.qlIndexFixing(Index3M,H601,TRUE,_xll.ohTrigger(RecalcTrigger,Trigger3M)),NA())</f>
        <v>-2.1990640721324044E-3</v>
      </c>
      <c r="L601" s="44">
        <f>IFERROR(_xll.qlIndexFixing(Index6M,$H601,TRUE,_xll.ohTrigger(RecalcTrigger,Trigger6M)),NA())</f>
        <v>-1.6507170985717809E-4</v>
      </c>
      <c r="M601" s="145">
        <f>IFERROR(_xll.qlIndexFixing(Index1Y,$H601,TRUE,_xll.ohTrigger(RecalcTrigger,Trigger1Y)),NA())</f>
        <v>2.009269549038511E-3</v>
      </c>
      <c r="N601" s="144">
        <f>IFERROR(_xll.qlIndexFixing(ONIndex1M,I601,TRUE,_xll.ohTrigger(RecalcTrigger,Trigger1M)),NA())</f>
        <v>-4.0905493467269238E-3</v>
      </c>
      <c r="O601" s="44">
        <f>IFERROR(_xll.qlIndexFixing(ONIndex3M,I601,TRUE,_xll.ohTrigger(RecalcTrigger,Trigger3M)),NA())</f>
        <v>-2.4152686647882504E-3</v>
      </c>
      <c r="P601" s="44">
        <f>IFERROR(_xll.qlIndexFixing(ONIndex6M,I601,TRUE,_xll.ohTrigger(RecalcTrigger,Trigger6M)),NA())</f>
        <v>-6.2486915725745718E-4</v>
      </c>
      <c r="Q601" s="145">
        <f>IFERROR(_xll.qlIndexFixing(ONIndex1Y,I601,TRUE,_xll.ohTrigger(RecalcTrigger,Trigger1Y)),NA())</f>
        <v>1.0582396768477054E-3</v>
      </c>
    </row>
    <row r="602" spans="2:17" x14ac:dyDescent="0.2">
      <c r="B602" s="39" t="s">
        <v>42</v>
      </c>
      <c r="D602" s="42">
        <f>_xll.qlCalendarAdvance(Calendar,$D601,B602,"f",FALSE)</f>
        <v>43861</v>
      </c>
      <c r="E602" s="139">
        <f>_xll.qlInterestRateIndexValueDate(IndexON,D602)</f>
        <v>43861</v>
      </c>
      <c r="F602" s="155">
        <f>IFERROR(_xll.qlIndexFixing(IndexON,D602,TRUE,_xll.ohTrigger(RecalcTrigger,TriggerON)),NA())</f>
        <v>-4.079993948491456E-3</v>
      </c>
      <c r="H602" s="42">
        <f>_xll.qlCalendarAdvance(Calendar,$H601,B602,"f",FALSE)</f>
        <v>43861</v>
      </c>
      <c r="I602" s="139">
        <f>_xll.qlInterestRateIndexValueDate(Index1M,$H602)</f>
        <v>43865</v>
      </c>
      <c r="J602" s="144">
        <f>IFERROR(_xll.qlIndexFixing(Index1M,$H602,TRUE,_xll.ohTrigger(RecalcTrigger,Trigger1M)),NA())</f>
        <v>-3.9984333871853723E-3</v>
      </c>
      <c r="K602" s="44">
        <f>IFERROR(_xll.qlIndexFixing(Index3M,H602,TRUE,_xll.ohTrigger(RecalcTrigger,Trigger3M)),NA())</f>
        <v>-2.1658856936985771E-3</v>
      </c>
      <c r="L602" s="44">
        <f>IFERROR(_xll.qlIndexFixing(Index6M,$H602,TRUE,_xll.ohTrigger(RecalcTrigger,Trigger6M)),NA())</f>
        <v>-1.2769595481087293E-4</v>
      </c>
      <c r="M602" s="145">
        <f>IFERROR(_xll.qlIndexFixing(Index1Y,$H602,TRUE,_xll.ohTrigger(RecalcTrigger,Trigger1Y)),NA())</f>
        <v>2.0464978106990305E-3</v>
      </c>
      <c r="N602" s="144">
        <f>IFERROR(_xll.qlIndexFixing(ONIndex1M,I602,TRUE,_xll.ohTrigger(RecalcTrigger,Trigger1M)),NA())</f>
        <v>-4.0573643744767907E-3</v>
      </c>
      <c r="O602" s="44">
        <f>IFERROR(_xll.qlIndexFixing(ONIndex3M,I602,TRUE,_xll.ohTrigger(RecalcTrigger,Trigger3M)),NA())</f>
        <v>-2.3812873261652712E-3</v>
      </c>
      <c r="P602" s="44">
        <f>IFERROR(_xll.qlIndexFixing(ONIndex6M,I602,TRUE,_xll.ohTrigger(RecalcTrigger,Trigger6M)),NA())</f>
        <v>-5.9037364261271819E-4</v>
      </c>
      <c r="Q602" s="145">
        <f>IFERROR(_xll.qlIndexFixing(ONIndex1Y,I602,TRUE,_xll.ohTrigger(RecalcTrigger,Trigger1Y)),NA())</f>
        <v>1.0966300552439634E-3</v>
      </c>
    </row>
    <row r="603" spans="2:17" x14ac:dyDescent="0.2">
      <c r="B603" s="39" t="s">
        <v>42</v>
      </c>
      <c r="D603" s="42">
        <f>_xll.qlCalendarAdvance(Calendar,$D602,B603,"f",FALSE)</f>
        <v>43868</v>
      </c>
      <c r="E603" s="139">
        <f>_xll.qlInterestRateIndexValueDate(IndexON,D603)</f>
        <v>43868</v>
      </c>
      <c r="F603" s="155">
        <f>IFERROR(_xll.qlIndexFixing(IndexON,D603,TRUE,_xll.ohTrigger(RecalcTrigger,TriggerON)),NA())</f>
        <v>-4.0499150494799352E-3</v>
      </c>
      <c r="H603" s="42">
        <f>_xll.qlCalendarAdvance(Calendar,$H602,B603,"f",FALSE)</f>
        <v>43868</v>
      </c>
      <c r="I603" s="139">
        <f>_xll.qlInterestRateIndexValueDate(Index1M,$H603)</f>
        <v>43872</v>
      </c>
      <c r="J603" s="144">
        <f>IFERROR(_xll.qlIndexFixing(Index1M,$H603,TRUE,_xll.ohTrigger(RecalcTrigger,Trigger1M)),NA())</f>
        <v>-3.9639888152803145E-3</v>
      </c>
      <c r="K603" s="44">
        <f>IFERROR(_xll.qlIndexFixing(Index3M,H603,TRUE,_xll.ohTrigger(RecalcTrigger,Trigger3M)),NA())</f>
        <v>-2.129813365606914E-3</v>
      </c>
      <c r="L603" s="44">
        <f>IFERROR(_xll.qlIndexFixing(Index6M,$H603,TRUE,_xll.ohTrigger(RecalcTrigger,Trigger6M)),NA())</f>
        <v>-9.0103950875003384E-5</v>
      </c>
      <c r="M603" s="145">
        <f>IFERROR(_xll.qlIndexFixing(Index1Y,$H603,TRUE,_xll.ohTrigger(RecalcTrigger,Trigger1Y)),NA())</f>
        <v>2.0837678253180177E-3</v>
      </c>
      <c r="N603" s="144">
        <f>IFERROR(_xll.qlIndexFixing(ONIndex1M,I603,TRUE,_xll.ohTrigger(RecalcTrigger,Trigger1M)),NA())</f>
        <v>-4.0237131172560225E-3</v>
      </c>
      <c r="O603" s="44">
        <f>IFERROR(_xll.qlIndexFixing(ONIndex3M,I603,TRUE,_xll.ohTrigger(RecalcTrigger,Trigger3M)),NA())</f>
        <v>-2.3470024670135814E-3</v>
      </c>
      <c r="P603" s="44">
        <f>IFERROR(_xll.qlIndexFixing(ONIndex6M,I603,TRUE,_xll.ohTrigger(RecalcTrigger,Trigger6M)),NA())</f>
        <v>-5.5563529845148452E-4</v>
      </c>
      <c r="Q603" s="145">
        <f>IFERROR(_xll.qlIndexFixing(ONIndex1Y,I603,TRUE,_xll.ohTrigger(RecalcTrigger,Trigger1Y)),NA())</f>
        <v>1.1349392533777092E-3</v>
      </c>
    </row>
    <row r="604" spans="2:17" x14ac:dyDescent="0.2">
      <c r="B604" s="39" t="s">
        <v>42</v>
      </c>
      <c r="D604" s="42">
        <f>_xll.qlCalendarAdvance(Calendar,$D603,B604,"f",FALSE)</f>
        <v>43875</v>
      </c>
      <c r="E604" s="139">
        <f>_xll.qlInterestRateIndexValueDate(IndexON,D604)</f>
        <v>43875</v>
      </c>
      <c r="F604" s="155">
        <f>IFERROR(_xll.qlIndexFixing(IndexON,D604,TRUE,_xll.ohTrigger(RecalcTrigger,TriggerON)),NA())</f>
        <v>-4.0194866362375237E-3</v>
      </c>
      <c r="H604" s="42">
        <f>_xll.qlCalendarAdvance(Calendar,$H603,B604,"f",FALSE)</f>
        <v>43875</v>
      </c>
      <c r="I604" s="139">
        <f>_xll.qlInterestRateIndexValueDate(Index1M,$H604)</f>
        <v>43879</v>
      </c>
      <c r="J604" s="144">
        <f>IFERROR(_xll.qlIndexFixing(Index1M,$H604,TRUE,_xll.ohTrigger(RecalcTrigger,Trigger1M)),NA())</f>
        <v>-3.9290738697620948E-3</v>
      </c>
      <c r="K604" s="44">
        <f>IFERROR(_xll.qlIndexFixing(Index3M,H604,TRUE,_xll.ohTrigger(RecalcTrigger,Trigger3M)),NA())</f>
        <v>-2.0934463682173998E-3</v>
      </c>
      <c r="L604" s="44">
        <f>IFERROR(_xll.qlIndexFixing(Index6M,$H604,TRUE,_xll.ohTrigger(RecalcTrigger,Trigger6M)),NA())</f>
        <v>-5.2298715001312808E-5</v>
      </c>
      <c r="M604" s="145">
        <f>IFERROR(_xll.qlIndexFixing(Index1Y,$H604,TRUE,_xll.ohTrigger(RecalcTrigger,Trigger1Y)),NA())</f>
        <v>2.121084957332018E-3</v>
      </c>
      <c r="N604" s="144">
        <f>IFERROR(_xll.qlIndexFixing(ONIndex1M,I604,TRUE,_xll.ohTrigger(RecalcTrigger,Trigger1M)),NA())</f>
        <v>-3.9895940497247651E-3</v>
      </c>
      <c r="O604" s="44">
        <f>IFERROR(_xll.qlIndexFixing(ONIndex3M,I604,TRUE,_xll.ohTrigger(RecalcTrigger,Trigger3M)),NA())</f>
        <v>-2.3124153631126632E-3</v>
      </c>
      <c r="P604" s="44">
        <f>IFERROR(_xll.qlIndexFixing(ONIndex6M,I604,TRUE,_xll.ohTrigger(RecalcTrigger,Trigger6M)),NA())</f>
        <v>-5.2065588456606804E-4</v>
      </c>
      <c r="Q604" s="145">
        <f>IFERROR(_xll.qlIndexFixing(ONIndex1Y,I604,TRUE,_xll.ohTrigger(RecalcTrigger,Trigger1Y)),NA())</f>
        <v>1.1731577505447177E-3</v>
      </c>
    </row>
    <row r="605" spans="2:17" x14ac:dyDescent="0.2">
      <c r="B605" s="39" t="s">
        <v>42</v>
      </c>
      <c r="D605" s="42">
        <f>_xll.qlCalendarAdvance(Calendar,$D604,B605,"f",FALSE)</f>
        <v>43882</v>
      </c>
      <c r="E605" s="139">
        <f>_xll.qlInterestRateIndexValueDate(IndexON,D605)</f>
        <v>43882</v>
      </c>
      <c r="F605" s="155">
        <f>IFERROR(_xll.qlIndexFixing(IndexON,D605,TRUE,_xll.ohTrigger(RecalcTrigger,TriggerON)),NA())</f>
        <v>-3.9887088212609001E-3</v>
      </c>
      <c r="H605" s="42">
        <f>_xll.qlCalendarAdvance(Calendar,$H604,B605,"f",FALSE)</f>
        <v>43882</v>
      </c>
      <c r="I605" s="139">
        <f>_xll.qlInterestRateIndexValueDate(Index1M,$H605)</f>
        <v>43886</v>
      </c>
      <c r="J605" s="144">
        <f>IFERROR(_xll.qlIndexFixing(Index1M,$H605,TRUE,_xll.ohTrigger(RecalcTrigger,Trigger1M)),NA())</f>
        <v>-3.8936870219776457E-3</v>
      </c>
      <c r="K605" s="44">
        <f>IFERROR(_xll.qlIndexFixing(Index3M,H605,TRUE,_xll.ohTrigger(RecalcTrigger,Trigger3M)),NA())</f>
        <v>-2.0567859685893808E-3</v>
      </c>
      <c r="L605" s="44">
        <f>IFERROR(_xll.qlIndexFixing(Index6M,$H605,TRUE,_xll.ohTrigger(RecalcTrigger,Trigger6M)),NA())</f>
        <v>-1.4283286629490146E-5</v>
      </c>
      <c r="M605" s="145">
        <f>IFERROR(_xll.qlIndexFixing(Index1Y,$H605,TRUE,_xll.ohTrigger(RecalcTrigger,Trigger1Y)),NA())</f>
        <v>2.1584547512206605E-3</v>
      </c>
      <c r="N605" s="144">
        <f>IFERROR(_xll.qlIndexFixing(ONIndex1M,I605,TRUE,_xll.ohTrigger(RecalcTrigger,Trigger1M)),NA())</f>
        <v>-3.9550056466230998E-3</v>
      </c>
      <c r="O605" s="44">
        <f>IFERROR(_xll.qlIndexFixing(ONIndex3M,I605,TRUE,_xll.ohTrigger(RecalcTrigger,Trigger3M)),NA())</f>
        <v>-2.2775272897623822E-3</v>
      </c>
      <c r="P605" s="44">
        <f>IFERROR(_xll.qlIndexFixing(ONIndex6M,I605,TRUE,_xll.ohTrigger(RecalcTrigger,Trigger6M)),NA())</f>
        <v>-4.8543716106852486E-4</v>
      </c>
      <c r="Q605" s="145">
        <f>IFERROR(_xll.qlIndexFixing(ONIndex1Y,I605,TRUE,_xll.ohTrigger(RecalcTrigger,Trigger1Y)),NA())</f>
        <v>1.2112760263605082E-3</v>
      </c>
    </row>
    <row r="606" spans="2:17" x14ac:dyDescent="0.2">
      <c r="B606" s="39" t="s">
        <v>42</v>
      </c>
      <c r="D606" s="42">
        <f>_xll.qlCalendarAdvance(Calendar,$D605,B606,"f",FALSE)</f>
        <v>43889</v>
      </c>
      <c r="E606" s="139">
        <f>_xll.qlInterestRateIndexValueDate(IndexON,D606)</f>
        <v>43889</v>
      </c>
      <c r="F606" s="155">
        <f>IFERROR(_xll.qlIndexFixing(IndexON,D606,TRUE,_xll.ohTrigger(RecalcTrigger,TriggerON)),NA())</f>
        <v>-3.957581716926839E-3</v>
      </c>
      <c r="H606" s="42">
        <f>_xll.qlCalendarAdvance(Calendar,$H605,B606,"f",FALSE)</f>
        <v>43889</v>
      </c>
      <c r="I606" s="139">
        <f>_xll.qlInterestRateIndexValueDate(Index1M,$H606)</f>
        <v>43893</v>
      </c>
      <c r="J606" s="144">
        <f>IFERROR(_xll.qlIndexFixing(Index1M,$H606,TRUE,_xll.ohTrigger(RecalcTrigger,Trigger1M)),NA())</f>
        <v>-3.852575399262963E-3</v>
      </c>
      <c r="K606" s="44">
        <f>IFERROR(_xll.qlIndexFixing(Index3M,H606,TRUE,_xll.ohTrigger(RecalcTrigger,Trigger3M)),NA())</f>
        <v>-2.0144295845281809E-3</v>
      </c>
      <c r="L606" s="44">
        <f>IFERROR(_xll.qlIndexFixing(Index6M,$H606,TRUE,_xll.ohTrigger(RecalcTrigger,Trigger6M)),NA())</f>
        <v>2.9544319278866339E-5</v>
      </c>
      <c r="M606" s="145">
        <f>IFERROR(_xll.qlIndexFixing(Index1Y,$H606,TRUE,_xll.ohTrigger(RecalcTrigger,Trigger1Y)),NA())</f>
        <v>2.1931480912574328E-3</v>
      </c>
      <c r="N606" s="144">
        <f>IFERROR(_xll.qlIndexFixing(ONIndex1M,I606,TRUE,_xll.ohTrigger(RecalcTrigger,Trigger1M)),NA())</f>
        <v>-3.9199463826511405E-3</v>
      </c>
      <c r="O606" s="44">
        <f>IFERROR(_xll.qlIndexFixing(ONIndex3M,I606,TRUE,_xll.ohTrigger(RecalcTrigger,Trigger3M)),NA())</f>
        <v>-2.2423395228221565E-3</v>
      </c>
      <c r="P606" s="44">
        <f>IFERROR(_xll.qlIndexFixing(ONIndex6M,I606,TRUE,_xll.ohTrigger(RecalcTrigger,Trigger6M)),NA())</f>
        <v>-4.4998088763126276E-4</v>
      </c>
      <c r="Q606" s="145">
        <f>IFERROR(_xll.qlIndexFixing(ONIndex1Y,I606,TRUE,_xll.ohTrigger(RecalcTrigger,Trigger1Y)),NA())</f>
        <v>1.2492845601208558E-3</v>
      </c>
    </row>
    <row r="607" spans="2:17" x14ac:dyDescent="0.2">
      <c r="B607" s="39" t="s">
        <v>42</v>
      </c>
      <c r="D607" s="42">
        <f>_xll.qlCalendarAdvance(Calendar,$D606,B607,"f",FALSE)</f>
        <v>43896</v>
      </c>
      <c r="E607" s="139">
        <f>_xll.qlInterestRateIndexValueDate(IndexON,D607)</f>
        <v>43896</v>
      </c>
      <c r="F607" s="155">
        <f>IFERROR(_xll.qlIndexFixing(IndexON,D607,TRUE,_xll.ohTrigger(RecalcTrigger,TriggerON)),NA())</f>
        <v>-3.9261054357986325E-3</v>
      </c>
      <c r="H607" s="42">
        <f>_xll.qlCalendarAdvance(Calendar,$H606,B607,"f",FALSE)</f>
        <v>43896</v>
      </c>
      <c r="I607" s="139">
        <f>_xll.qlInterestRateIndexValueDate(Index1M,$H607)</f>
        <v>43900</v>
      </c>
      <c r="J607" s="144">
        <f>IFERROR(_xll.qlIndexFixing(Index1M,$H607,TRUE,_xll.ohTrigger(RecalcTrigger,Trigger1M)),NA())</f>
        <v>-3.805497019077413E-3</v>
      </c>
      <c r="K607" s="44">
        <f>IFERROR(_xll.qlIndexFixing(Index3M,H607,TRUE,_xll.ohTrigger(RecalcTrigger,Trigger3M)),NA())</f>
        <v>-1.9771455397223142E-3</v>
      </c>
      <c r="L607" s="44">
        <f>IFERROR(_xll.qlIndexFixing(Index6M,$H607,TRUE,_xll.ohTrigger(RecalcTrigger,Trigger6M)),NA())</f>
        <v>6.7997672289343356E-5</v>
      </c>
      <c r="M607" s="145">
        <f>IFERROR(_xll.qlIndexFixing(Index1Y,$H607,TRUE,_xll.ohTrigger(RecalcTrigger,Trigger1Y)),NA())</f>
        <v>2.2306293899218696E-3</v>
      </c>
      <c r="N607" s="144">
        <f>IFERROR(_xll.qlIndexFixing(ONIndex1M,I607,TRUE,_xll.ohTrigger(RecalcTrigger,Trigger1M)),NA())</f>
        <v>-3.8844147325090006E-3</v>
      </c>
      <c r="O607" s="44">
        <f>IFERROR(_xll.qlIndexFixing(ONIndex3M,I607,TRUE,_xll.ohTrigger(RecalcTrigger,Trigger3M)),NA())</f>
        <v>-2.2068533379515642E-3</v>
      </c>
      <c r="P607" s="44">
        <f>IFERROR(_xll.qlIndexFixing(ONIndex6M,I607,TRUE,_xll.ohTrigger(RecalcTrigger,Trigger6M)),NA())</f>
        <v>-4.1428882444627391E-4</v>
      </c>
      <c r="Q607" s="145">
        <f>IFERROR(_xll.qlIndexFixing(ONIndex1Y,I607,TRUE,_xll.ohTrigger(RecalcTrigger,Trigger1Y)),NA())</f>
        <v>1.2871738315212156E-3</v>
      </c>
    </row>
    <row r="608" spans="2:17" x14ac:dyDescent="0.2">
      <c r="B608" s="39" t="s">
        <v>42</v>
      </c>
      <c r="D608" s="42">
        <f>_xll.qlCalendarAdvance(Calendar,$D607,B608,"f",FALSE)</f>
        <v>43903</v>
      </c>
      <c r="E608" s="139">
        <f>_xll.qlInterestRateIndexValueDate(IndexON,D608)</f>
        <v>43903</v>
      </c>
      <c r="F608" s="155">
        <f>IFERROR(_xll.qlIndexFixing(IndexON,D608,TRUE,_xll.ohTrigger(RecalcTrigger,TriggerON)),NA())</f>
        <v>-3.894280090293023E-3</v>
      </c>
      <c r="H608" s="42">
        <f>_xll.qlCalendarAdvance(Calendar,$H607,B608,"f",FALSE)</f>
        <v>43903</v>
      </c>
      <c r="I608" s="139">
        <f>_xll.qlInterestRateIndexValueDate(Index1M,$H608)</f>
        <v>43907</v>
      </c>
      <c r="J608" s="144">
        <f>IFERROR(_xll.qlIndexFixing(Index1M,$H608,TRUE,_xll.ohTrigger(RecalcTrigger,Trigger1M)),NA())</f>
        <v>-3.7792935049450345E-3</v>
      </c>
      <c r="K608" s="44">
        <f>IFERROR(_xll.qlIndexFixing(Index3M,H608,TRUE,_xll.ohTrigger(RecalcTrigger,Trigger3M)),NA())</f>
        <v>-1.9395720701535961E-3</v>
      </c>
      <c r="L608" s="44">
        <f>IFERROR(_xll.qlIndexFixing(Index6M,$H608,TRUE,_xll.ohTrigger(RecalcTrigger,Trigger6M)),NA())</f>
        <v>1.066514609800475E-4</v>
      </c>
      <c r="M608" s="145">
        <f>IFERROR(_xll.qlIndexFixing(Index1Y,$H608,TRUE,_xll.ohTrigger(RecalcTrigger,Trigger1Y)),NA())</f>
        <v>2.2681807089227944E-3</v>
      </c>
      <c r="N608" s="144">
        <f>IFERROR(_xll.qlIndexFixing(ONIndex1M,I608,TRUE,_xll.ohTrigger(RecalcTrigger,Trigger1M)),NA())</f>
        <v>-3.8484091708967938E-3</v>
      </c>
      <c r="O608" s="44">
        <f>IFERROR(_xll.qlIndexFixing(ONIndex3M,I608,TRUE,_xll.ohTrigger(RecalcTrigger,Trigger3M)),NA())</f>
        <v>-2.1710700108501513E-3</v>
      </c>
      <c r="P608" s="44">
        <f>IFERROR(_xll.qlIndexFixing(ONIndex6M,I608,TRUE,_xll.ohTrigger(RecalcTrigger,Trigger6M)),NA())</f>
        <v>-3.7836273138580623E-4</v>
      </c>
      <c r="Q608" s="145">
        <f>IFERROR(_xll.qlIndexFixing(ONIndex1Y,I608,TRUE,_xll.ohTrigger(RecalcTrigger,Trigger1Y)),NA())</f>
        <v>1.3249343197774266E-3</v>
      </c>
    </row>
    <row r="609" spans="2:17" x14ac:dyDescent="0.2">
      <c r="B609" s="39" t="s">
        <v>42</v>
      </c>
      <c r="D609" s="42">
        <f>_xll.qlCalendarAdvance(Calendar,$D608,B609,"f",FALSE)</f>
        <v>43910</v>
      </c>
      <c r="E609" s="139">
        <f>_xll.qlInterestRateIndexValueDate(IndexON,D609)</f>
        <v>43910</v>
      </c>
      <c r="F609" s="155">
        <f>IFERROR(_xll.qlIndexFixing(IndexON,D609,TRUE,_xll.ohTrigger(RecalcTrigger,TriggerON)),NA())</f>
        <v>-3.8621057928267533E-3</v>
      </c>
      <c r="H609" s="42">
        <f>_xll.qlCalendarAdvance(Calendar,$H608,B609,"f",FALSE)</f>
        <v>43910</v>
      </c>
      <c r="I609" s="139">
        <f>_xll.qlInterestRateIndexValueDate(Index1M,$H609)</f>
        <v>43914</v>
      </c>
      <c r="J609" s="144">
        <f>IFERROR(_xll.qlIndexFixing(Index1M,$H609,TRUE,_xll.ohTrigger(RecalcTrigger,Trigger1M)),NA())</f>
        <v>-3.7419359718870644E-3</v>
      </c>
      <c r="K609" s="44">
        <f>IFERROR(_xll.qlIndexFixing(Index3M,H609,TRUE,_xll.ohTrigger(RecalcTrigger,Trigger3M)),NA())</f>
        <v>-1.9017104426234728E-3</v>
      </c>
      <c r="L609" s="44">
        <f>IFERROR(_xll.qlIndexFixing(Index6M,$H609,TRUE,_xll.ohTrigger(RecalcTrigger,Trigger6M)),NA())</f>
        <v>1.4550256470853866E-4</v>
      </c>
      <c r="M609" s="145">
        <f>IFERROR(_xll.qlIndexFixing(Index1Y,$H609,TRUE,_xll.ohTrigger(RecalcTrigger,Trigger1Y)),NA())</f>
        <v>2.3058083307766321E-3</v>
      </c>
      <c r="N609" s="144">
        <f>IFERROR(_xll.qlIndexFixing(ONIndex1M,I609,TRUE,_xll.ohTrigger(RecalcTrigger,Trigger1M)),NA())</f>
        <v>-3.8119281725546017E-3</v>
      </c>
      <c r="O609" s="44">
        <f>IFERROR(_xll.qlIndexFixing(ONIndex3M,I609,TRUE,_xll.ohTrigger(RecalcTrigger,Trigger3M)),NA())</f>
        <v>-2.1349908169776555E-3</v>
      </c>
      <c r="P609" s="44">
        <f>IFERROR(_xll.qlIndexFixing(ONIndex6M,I609,TRUE,_xll.ohTrigger(RecalcTrigger,Trigger6M)),NA())</f>
        <v>-3.4220436844201174E-4</v>
      </c>
      <c r="Q609" s="145">
        <f>IFERROR(_xll.qlIndexFixing(ONIndex1Y,I609,TRUE,_xll.ohTrigger(RecalcTrigger,Trigger1Y)),NA())</f>
        <v>1.362556504345136E-3</v>
      </c>
    </row>
    <row r="610" spans="2:17" x14ac:dyDescent="0.2">
      <c r="B610" s="39" t="s">
        <v>42</v>
      </c>
      <c r="D610" s="42">
        <f>_xll.qlCalendarAdvance(Calendar,$D609,B610,"f",FALSE)</f>
        <v>43917</v>
      </c>
      <c r="E610" s="139">
        <f>_xll.qlInterestRateIndexValueDate(IndexON,D610)</f>
        <v>43917</v>
      </c>
      <c r="F610" s="155">
        <f>IFERROR(_xll.qlIndexFixing(IndexON,D610,TRUE,_xll.ohTrigger(RecalcTrigger,TriggerON)),NA())</f>
        <v>-3.8295826558831791E-3</v>
      </c>
      <c r="H610" s="42">
        <f>_xll.qlCalendarAdvance(Calendar,$H609,B610,"f",FALSE)</f>
        <v>43917</v>
      </c>
      <c r="I610" s="139">
        <f>_xll.qlInterestRateIndexValueDate(Index1M,$H610)</f>
        <v>43921</v>
      </c>
      <c r="J610" s="144">
        <f>IFERROR(_xll.qlIndexFixing(Index1M,$H610,TRUE,_xll.ohTrigger(RecalcTrigger,Trigger1M)),NA())</f>
        <v>-3.7068613222106528E-3</v>
      </c>
      <c r="K610" s="44">
        <f>IFERROR(_xll.qlIndexFixing(Index3M,H610,TRUE,_xll.ohTrigger(RecalcTrigger,Trigger3M)),NA())</f>
        <v>-1.866345546405227E-3</v>
      </c>
      <c r="L610" s="44">
        <f>IFERROR(_xll.qlIndexFixing(Index6M,$H610,TRUE,_xll.ohTrigger(RecalcTrigger,Trigger6M)),NA())</f>
        <v>1.8169274779312721E-4</v>
      </c>
      <c r="M610" s="145">
        <f>IFERROR(_xll.qlIndexFixing(Index1Y,$H610,TRUE,_xll.ohTrigger(RecalcTrigger,Trigger1Y)),NA())</f>
        <v>2.3435187187223127E-3</v>
      </c>
      <c r="N610" s="144">
        <f>IFERROR(_xll.qlIndexFixing(ONIndex1M,I610,TRUE,_xll.ohTrigger(RecalcTrigger,Trigger1M)),NA())</f>
        <v>-3.7749702122225059E-3</v>
      </c>
      <c r="O610" s="44">
        <f>IFERROR(_xll.qlIndexFixing(ONIndex3M,I610,TRUE,_xll.ohTrigger(RecalcTrigger,Trigger3M)),NA())</f>
        <v>-2.098617032233463E-3</v>
      </c>
      <c r="P610" s="44">
        <f>IFERROR(_xll.qlIndexFixing(ONIndex6M,I610,TRUE,_xll.ohTrigger(RecalcTrigger,Trigger6M)),NA())</f>
        <v>-3.0581549532726626E-4</v>
      </c>
      <c r="Q610" s="145">
        <f>IFERROR(_xll.qlIndexFixing(ONIndex1Y,I610,TRUE,_xll.ohTrigger(RecalcTrigger,Trigger1Y)),NA())</f>
        <v>1.4000308647599269E-3</v>
      </c>
    </row>
    <row r="611" spans="2:17" x14ac:dyDescent="0.2">
      <c r="B611" s="39" t="s">
        <v>42</v>
      </c>
      <c r="D611" s="42">
        <f>_xll.qlCalendarAdvance(Calendar,$D610,B611,"f",FALSE)</f>
        <v>43924</v>
      </c>
      <c r="E611" s="139">
        <f>_xll.qlInterestRateIndexValueDate(IndexON,D611)</f>
        <v>43924</v>
      </c>
      <c r="F611" s="155">
        <f>IFERROR(_xll.qlIndexFixing(IndexON,D611,TRUE,_xll.ohTrigger(RecalcTrigger,TriggerON)),NA())</f>
        <v>-3.7967107919190113E-3</v>
      </c>
      <c r="H611" s="42">
        <f>_xll.qlCalendarAdvance(Calendar,$H610,B611,"f",FALSE)</f>
        <v>43924</v>
      </c>
      <c r="I611" s="139">
        <f>_xll.qlInterestRateIndexValueDate(Index1M,$H611)</f>
        <v>43928</v>
      </c>
      <c r="J611" s="144">
        <f>IFERROR(_xll.qlIndexFixing(Index1M,$H611,TRUE,_xll.ohTrigger(RecalcTrigger,Trigger1M)),NA())</f>
        <v>-3.6685768495225979E-3</v>
      </c>
      <c r="K611" s="44">
        <f>IFERROR(_xll.qlIndexFixing(Index3M,H611,TRUE,_xll.ohTrigger(RecalcTrigger,Trigger3M)),NA())</f>
        <v>-1.8279313702065591E-3</v>
      </c>
      <c r="L611" s="44">
        <f>IFERROR(_xll.qlIndexFixing(Index6M,$H611,TRUE,_xll.ohTrigger(RecalcTrigger,Trigger6M)),NA())</f>
        <v>2.2091664722081607E-4</v>
      </c>
      <c r="M611" s="145">
        <f>IFERROR(_xll.qlIndexFixing(Index1Y,$H611,TRUE,_xll.ohTrigger(RecalcTrigger,Trigger1Y)),NA())</f>
        <v>2.3813185167589406E-3</v>
      </c>
      <c r="N611" s="144">
        <f>IFERROR(_xll.qlIndexFixing(ONIndex1M,I611,TRUE,_xll.ohTrigger(RecalcTrigger,Trigger1M)),NA())</f>
        <v>-3.7266625746603665E-3</v>
      </c>
      <c r="O611" s="44">
        <f>IFERROR(_xll.qlIndexFixing(ONIndex3M,I611,TRUE,_xll.ohTrigger(RecalcTrigger,Trigger3M)),NA())</f>
        <v>-2.0513905902204144E-3</v>
      </c>
      <c r="P611" s="44">
        <f>IFERROR(_xll.qlIndexFixing(ONIndex6M,I611,TRUE,_xll.ohTrigger(RecalcTrigger,Trigger6M)),NA())</f>
        <v>-2.5868893126812509E-4</v>
      </c>
      <c r="Q611" s="145">
        <f>IFERROR(_xll.qlIndexFixing(ONIndex1Y,I611,TRUE,_xll.ohTrigger(RecalcTrigger,Trigger1Y)),NA())</f>
        <v>1.4479878395832202E-3</v>
      </c>
    </row>
    <row r="612" spans="2:17" x14ac:dyDescent="0.2">
      <c r="B612" s="39" t="s">
        <v>42</v>
      </c>
      <c r="D612" s="42">
        <f>_xll.qlCalendarAdvance(Calendar,$D611,B612,"f",FALSE)</f>
        <v>43935</v>
      </c>
      <c r="E612" s="139">
        <f>_xll.qlInterestRateIndexValueDate(IndexON,D612)</f>
        <v>43935</v>
      </c>
      <c r="F612" s="155">
        <f>IFERROR(_xll.qlIndexFixing(IndexON,D612,TRUE,_xll.ohTrigger(RecalcTrigger,TriggerON)),NA())</f>
        <v>-3.7491876904249821E-3</v>
      </c>
      <c r="H612" s="42">
        <f>_xll.qlCalendarAdvance(Calendar,$H611,B612,"f",FALSE)</f>
        <v>43935</v>
      </c>
      <c r="I612" s="139">
        <f>_xll.qlInterestRateIndexValueDate(Index1M,$H612)</f>
        <v>43937</v>
      </c>
      <c r="J612" s="144">
        <f>IFERROR(_xll.qlIndexFixing(Index1M,$H612,TRUE,_xll.ohTrigger(RecalcTrigger,Trigger1M)),NA())</f>
        <v>-3.6129596277982567E-3</v>
      </c>
      <c r="K612" s="44">
        <f>IFERROR(_xll.qlIndexFixing(Index3M,H612,TRUE,_xll.ohTrigger(RecalcTrigger,Trigger3M)),NA())</f>
        <v>-1.7781262645818145E-3</v>
      </c>
      <c r="L612" s="44">
        <f>IFERROR(_xll.qlIndexFixing(Index6M,$H612,TRUE,_xll.ohTrigger(RecalcTrigger,Trigger6M)),NA())</f>
        <v>2.7162324780301446E-4</v>
      </c>
      <c r="M612" s="145">
        <f>IFERROR(_xll.qlIndexFixing(Index1Y,$H612,TRUE,_xll.ohTrigger(RecalcTrigger,Trigger1Y)),NA())</f>
        <v>2.4300606393252194E-3</v>
      </c>
      <c r="N612" s="144">
        <f>IFERROR(_xll.qlIndexFixing(ONIndex1M,I612,TRUE,_xll.ohTrigger(RecalcTrigger,Trigger1M)),NA())</f>
        <v>-3.6777346524985433E-3</v>
      </c>
      <c r="O612" s="44">
        <f>IFERROR(_xll.qlIndexFixing(ONIndex3M,I612,TRUE,_xll.ohTrigger(RecalcTrigger,Trigger3M)),NA())</f>
        <v>-2.0037406548789605E-3</v>
      </c>
      <c r="P612" s="44">
        <f>IFERROR(_xll.qlIndexFixing(ONIndex6M,I612,TRUE,_xll.ohTrigger(RecalcTrigger,Trigger6M)),NA())</f>
        <v>-2.111979576024936E-4</v>
      </c>
      <c r="Q612" s="145">
        <f>IFERROR(_xll.qlIndexFixing(ONIndex1Y,I612,TRUE,_xll.ohTrigger(RecalcTrigger,Trigger1Y)),NA())</f>
        <v>1.4956481051253689E-3</v>
      </c>
    </row>
    <row r="613" spans="2:17" x14ac:dyDescent="0.2">
      <c r="B613" s="39" t="s">
        <v>42</v>
      </c>
      <c r="D613" s="42">
        <f>_xll.qlCalendarAdvance(Calendar,$D612,B613,"f",FALSE)</f>
        <v>43942</v>
      </c>
      <c r="E613" s="139">
        <f>_xll.qlInterestRateIndexValueDate(IndexON,D613)</f>
        <v>43942</v>
      </c>
      <c r="F613" s="155">
        <f>IFERROR(_xll.qlIndexFixing(IndexON,D613,TRUE,_xll.ohTrigger(RecalcTrigger,TriggerON)),NA())</f>
        <v>-3.7154686861562425E-3</v>
      </c>
      <c r="H613" s="42">
        <f>_xll.qlCalendarAdvance(Calendar,$H612,B613,"f",FALSE)</f>
        <v>43942</v>
      </c>
      <c r="I613" s="139">
        <f>_xll.qlInterestRateIndexValueDate(Index1M,$H613)</f>
        <v>43944</v>
      </c>
      <c r="J613" s="144">
        <f>IFERROR(_xll.qlIndexFixing(Index1M,$H613,TRUE,_xll.ohTrigger(RecalcTrigger,Trigger1M)),NA())</f>
        <v>-3.5735008251067124E-3</v>
      </c>
      <c r="K613" s="44">
        <f>IFERROR(_xll.qlIndexFixing(Index3M,H613,TRUE,_xll.ohTrigger(RecalcTrigger,Trigger3M)),NA())</f>
        <v>-1.7390729905170893E-3</v>
      </c>
      <c r="L613" s="44">
        <f>IFERROR(_xll.qlIndexFixing(Index6M,$H613,TRUE,_xll.ohTrigger(RecalcTrigger,Trigger6M)),NA())</f>
        <v>3.1127225486548025E-4</v>
      </c>
      <c r="M613" s="145">
        <f>IFERROR(_xll.qlIndexFixing(Index1Y,$H613,TRUE,_xll.ohTrigger(RecalcTrigger,Trigger1Y)),NA())</f>
        <v>2.4680907221468419E-3</v>
      </c>
      <c r="N613" s="144">
        <f>IFERROR(_xll.qlIndexFixing(ONIndex1M,I613,TRUE,_xll.ohTrigger(RecalcTrigger,Trigger1M)),NA())</f>
        <v>-3.6390608047742745E-3</v>
      </c>
      <c r="O613" s="44">
        <f>IFERROR(_xll.qlIndexFixing(ONIndex3M,I613,TRUE,_xll.ohTrigger(RecalcTrigger,Trigger3M)),NA())</f>
        <v>-1.9663251729262754E-3</v>
      </c>
      <c r="P613" s="44">
        <f>IFERROR(_xll.qlIndexFixing(ONIndex6M,I613,TRUE,_xll.ohTrigger(RecalcTrigger,Trigger6M)),NA())</f>
        <v>-1.740002012473596E-4</v>
      </c>
      <c r="Q613" s="145">
        <f>IFERROR(_xll.qlIndexFixing(ONIndex1Y,I613,TRUE,_xll.ohTrigger(RecalcTrigger,Trigger1Y)),NA())</f>
        <v>1.5325168031399272E-3</v>
      </c>
    </row>
    <row r="614" spans="2:17" x14ac:dyDescent="0.2">
      <c r="B614" s="39" t="s">
        <v>42</v>
      </c>
      <c r="D614" s="42">
        <f>_xll.qlCalendarAdvance(Calendar,$D613,B614,"f",FALSE)</f>
        <v>43949</v>
      </c>
      <c r="E614" s="139">
        <f>_xll.qlInterestRateIndexValueDate(IndexON,D614)</f>
        <v>43949</v>
      </c>
      <c r="F614" s="155">
        <f>IFERROR(_xll.qlIndexFixing(IndexON,D614,TRUE,_xll.ohTrigger(RecalcTrigger,TriggerON)),NA())</f>
        <v>-3.6814013395325418E-3</v>
      </c>
      <c r="H614" s="42">
        <f>_xll.qlCalendarAdvance(Calendar,$H613,B614,"f",FALSE)</f>
        <v>43949</v>
      </c>
      <c r="I614" s="139">
        <f>_xll.qlInterestRateIndexValueDate(Index1M,$H614)</f>
        <v>43951</v>
      </c>
      <c r="J614" s="144">
        <f>IFERROR(_xll.qlIndexFixing(Index1M,$H614,TRUE,_xll.ohTrigger(RecalcTrigger,Trigger1M)),NA())</f>
        <v>-3.5422844591446482E-3</v>
      </c>
      <c r="K614" s="44">
        <f>IFERROR(_xll.qlIndexFixing(Index3M,H614,TRUE,_xll.ohTrigger(RecalcTrigger,Trigger3M)),NA())</f>
        <v>-1.6968853586623903E-3</v>
      </c>
      <c r="L614" s="44">
        <f>IFERROR(_xll.qlIndexFixing(Index6M,$H614,TRUE,_xll.ohTrigger(RecalcTrigger,Trigger6M)),NA())</f>
        <v>3.511019337953583E-4</v>
      </c>
      <c r="M614" s="145">
        <f>IFERROR(_xll.qlIndexFixing(Index1Y,$H614,TRUE,_xll.ohTrigger(RecalcTrigger,Trigger1Y)),NA())</f>
        <v>2.5062333185528868E-3</v>
      </c>
      <c r="N614" s="144">
        <f>IFERROR(_xll.qlIndexFixing(ONIndex1M,I614,TRUE,_xll.ohTrigger(RecalcTrigger,Trigger1M)),NA())</f>
        <v>-3.5942694595414437E-3</v>
      </c>
      <c r="O614" s="44">
        <f>IFERROR(_xll.qlIndexFixing(ONIndex3M,I614,TRUE,_xll.ohTrigger(RecalcTrigger,Trigger3M)),NA())</f>
        <v>-1.9232111136435748E-3</v>
      </c>
      <c r="P614" s="44">
        <f>IFERROR(_xll.qlIndexFixing(ONIndex6M,I614,TRUE,_xll.ohTrigger(RecalcTrigger,Trigger6M)),NA())</f>
        <v>-1.3121617684408449E-4</v>
      </c>
      <c r="Q614" s="145">
        <f>IFERROR(_xll.qlIndexFixing(ONIndex1Y,I614,TRUE,_xll.ohTrigger(RecalcTrigger,Trigger1Y)),NA())</f>
        <v>1.5744176006116106E-3</v>
      </c>
    </row>
    <row r="615" spans="2:17" x14ac:dyDescent="0.2">
      <c r="B615" s="39" t="s">
        <v>42</v>
      </c>
      <c r="D615" s="42">
        <f>_xll.qlCalendarAdvance(Calendar,$D614,B615,"f",FALSE)</f>
        <v>43956</v>
      </c>
      <c r="E615" s="139">
        <f>_xll.qlInterestRateIndexValueDate(IndexON,D615)</f>
        <v>43956</v>
      </c>
      <c r="F615" s="155">
        <f>IFERROR(_xll.qlIndexFixing(IndexON,D615,TRUE,_xll.ohTrigger(RecalcTrigger,TriggerON)),NA())</f>
        <v>-3.6469857633036895E-3</v>
      </c>
      <c r="H615" s="42">
        <f>_xll.qlCalendarAdvance(Calendar,$H614,B615,"f",FALSE)</f>
        <v>43956</v>
      </c>
      <c r="I615" s="139">
        <f>_xll.qlInterestRateIndexValueDate(Index1M,$H615)</f>
        <v>43958</v>
      </c>
      <c r="J615" s="144">
        <f>IFERROR(_xll.qlIndexFixing(Index1M,$H615,TRUE,_xll.ohTrigger(RecalcTrigger,Trigger1M)),NA())</f>
        <v>-3.4931224093646962E-3</v>
      </c>
      <c r="K615" s="44">
        <f>IFERROR(_xll.qlIndexFixing(Index3M,H615,TRUE,_xll.ohTrigger(RecalcTrigger,Trigger3M)),NA())</f>
        <v>-1.65728187211785E-3</v>
      </c>
      <c r="L615" s="44">
        <f>IFERROR(_xll.qlIndexFixing(Index6M,$H615,TRUE,_xll.ohTrigger(RecalcTrigger,Trigger6M)),NA())</f>
        <v>3.9986601008711351E-4</v>
      </c>
      <c r="M615" s="145">
        <f>IFERROR(_xll.qlIndexFixing(Index1Y,$H615,TRUE,_xll.ohTrigger(RecalcTrigger,Trigger1Y)),NA())</f>
        <v>2.544495847696864E-3</v>
      </c>
      <c r="N615" s="144">
        <f>IFERROR(_xll.qlIndexFixing(ONIndex1M,I615,TRUE,_xll.ohTrigger(RecalcTrigger,Trigger1M)),NA())</f>
        <v>-3.560259779509245E-3</v>
      </c>
      <c r="O615" s="44">
        <f>IFERROR(_xll.qlIndexFixing(ONIndex3M,I615,TRUE,_xll.ohTrigger(RecalcTrigger,Trigger3M)),NA())</f>
        <v>-1.8906292065512531E-3</v>
      </c>
      <c r="P615" s="44">
        <f>IFERROR(_xll.qlIndexFixing(ONIndex6M,I615,TRUE,_xll.ohTrigger(RecalcTrigger,Trigger6M)),NA())</f>
        <v>-9.8939054908875335E-5</v>
      </c>
      <c r="Q615" s="145">
        <f>IFERROR(_xll.qlIndexFixing(ONIndex1Y,I615,TRUE,_xll.ohTrigger(RecalcTrigger,Trigger1Y)),NA())</f>
        <v>1.6056706381295527E-3</v>
      </c>
    </row>
    <row r="616" spans="2:17" x14ac:dyDescent="0.2">
      <c r="B616" s="39" t="s">
        <v>42</v>
      </c>
      <c r="D616" s="42">
        <f>_xll.qlCalendarAdvance(Calendar,$D615,B616,"f",FALSE)</f>
        <v>43963</v>
      </c>
      <c r="E616" s="139">
        <f>_xll.qlInterestRateIndexValueDate(IndexON,D616)</f>
        <v>43963</v>
      </c>
      <c r="F616" s="155">
        <f>IFERROR(_xll.qlIndexFixing(IndexON,D616,TRUE,_xll.ohTrigger(RecalcTrigger,TriggerON)),NA())</f>
        <v>-3.6122220698597829E-3</v>
      </c>
      <c r="H616" s="42">
        <f>_xll.qlCalendarAdvance(Calendar,$H615,B616,"f",FALSE)</f>
        <v>43963</v>
      </c>
      <c r="I616" s="139">
        <f>_xll.qlInterestRateIndexValueDate(Index1M,$H616)</f>
        <v>43965</v>
      </c>
      <c r="J616" s="144">
        <f>IFERROR(_xll.qlIndexFixing(Index1M,$H616,TRUE,_xll.ohTrigger(RecalcTrigger,Trigger1M)),NA())</f>
        <v>-3.4521997364768409E-3</v>
      </c>
      <c r="K616" s="44">
        <f>IFERROR(_xll.qlIndexFixing(Index3M,H616,TRUE,_xll.ohTrigger(RecalcTrigger,Trigger3M)),NA())</f>
        <v>-1.6174220225281691E-3</v>
      </c>
      <c r="L616" s="44">
        <f>IFERROR(_xll.qlIndexFixing(Index6M,$H616,TRUE,_xll.ohTrigger(RecalcTrigger,Trigger6M)),NA())</f>
        <v>4.4008078477805295E-4</v>
      </c>
      <c r="M616" s="145">
        <f>IFERROR(_xll.qlIndexFixing(Index1Y,$H616,TRUE,_xll.ohTrigger(RecalcTrigger,Trigger1Y)),NA())</f>
        <v>2.5828859097136512E-3</v>
      </c>
      <c r="N616" s="144">
        <f>IFERROR(_xll.qlIndexFixing(ONIndex1M,I616,TRUE,_xll.ohTrigger(RecalcTrigger,Trigger1M)),NA())</f>
        <v>-3.5201295512887754E-3</v>
      </c>
      <c r="O616" s="44">
        <f>IFERROR(_xll.qlIndexFixing(ONIndex3M,I616,TRUE,_xll.ohTrigger(RecalcTrigger,Trigger3M)),NA())</f>
        <v>-1.8523512733681358E-3</v>
      </c>
      <c r="P616" s="44">
        <f>IFERROR(_xll.qlIndexFixing(ONIndex6M,I616,TRUE,_xll.ohTrigger(RecalcTrigger,Trigger6M)),NA())</f>
        <v>-6.1079184789925023E-5</v>
      </c>
      <c r="Q616" s="145">
        <f>IFERROR(_xll.qlIndexFixing(ONIndex1Y,I616,TRUE,_xll.ohTrigger(RecalcTrigger,Trigger1Y)),NA())</f>
        <v>1.6419367339359781E-3</v>
      </c>
    </row>
    <row r="617" spans="2:17" x14ac:dyDescent="0.2">
      <c r="B617" s="39" t="s">
        <v>42</v>
      </c>
      <c r="D617" s="42">
        <f>_xll.qlCalendarAdvance(Calendar,$D616,B617,"f",FALSE)</f>
        <v>43970</v>
      </c>
      <c r="E617" s="139">
        <f>_xll.qlInterestRateIndexValueDate(IndexON,D617)</f>
        <v>43970</v>
      </c>
      <c r="F617" s="155">
        <f>IFERROR(_xll.qlIndexFixing(IndexON,D617,TRUE,_xll.ohTrigger(RecalcTrigger,TriggerON)),NA())</f>
        <v>-3.5771103721904396E-3</v>
      </c>
      <c r="H617" s="42">
        <f>_xll.qlCalendarAdvance(Calendar,$H616,B617,"f",FALSE)</f>
        <v>43970</v>
      </c>
      <c r="I617" s="139">
        <f>_xll.qlInterestRateIndexValueDate(Index1M,$H617)</f>
        <v>43972</v>
      </c>
      <c r="J617" s="144">
        <f>IFERROR(_xll.qlIndexFixing(Index1M,$H617,TRUE,_xll.ohTrigger(RecalcTrigger,Trigger1M)),NA())</f>
        <v>-3.410786046876696E-3</v>
      </c>
      <c r="K617" s="44">
        <f>IFERROR(_xll.qlIndexFixing(Index3M,H617,TRUE,_xll.ohTrigger(RecalcTrigger,Trigger3M)),NA())</f>
        <v>-1.5773122640049409E-3</v>
      </c>
      <c r="L617" s="44">
        <f>IFERROR(_xll.qlIndexFixing(Index6M,$H617,TRUE,_xll.ohTrigger(RecalcTrigger,Trigger6M)),NA())</f>
        <v>4.8046574979963792E-4</v>
      </c>
      <c r="M617" s="145">
        <f>IFERROR(_xll.qlIndexFixing(Index1Y,$H617,TRUE,_xll.ohTrigger(RecalcTrigger,Trigger1Y)),NA())</f>
        <v>2.6214112857643893E-3</v>
      </c>
      <c r="N617" s="144">
        <f>IFERROR(_xll.qlIndexFixing(ONIndex1M,I617,TRUE,_xll.ohTrigger(RecalcTrigger,Trigger1M)),NA())</f>
        <v>-3.4795108122764873E-3</v>
      </c>
      <c r="O617" s="44">
        <f>IFERROR(_xll.qlIndexFixing(ONIndex3M,I617,TRUE,_xll.ohTrigger(RecalcTrigger,Trigger3M)),NA())</f>
        <v>-1.8137884077074062E-3</v>
      </c>
      <c r="P617" s="44">
        <f>IFERROR(_xll.qlIndexFixing(ONIndex6M,I617,TRUE,_xll.ohTrigger(RecalcTrigger,Trigger6M)),NA())</f>
        <v>-2.3002129800886451E-5</v>
      </c>
      <c r="Q617" s="145">
        <f>IFERROR(_xll.qlIndexFixing(ONIndex1Y,I617,TRUE,_xll.ohTrigger(RecalcTrigger,Trigger1Y)),NA())</f>
        <v>1.6779829212509867E-3</v>
      </c>
    </row>
    <row r="618" spans="2:17" x14ac:dyDescent="0.2">
      <c r="B618" s="39" t="s">
        <v>42</v>
      </c>
      <c r="D618" s="42">
        <f>_xll.qlCalendarAdvance(Calendar,$D617,B618,"f",FALSE)</f>
        <v>43977</v>
      </c>
      <c r="E618" s="139">
        <f>_xll.qlInterestRateIndexValueDate(IndexON,D618)</f>
        <v>43977</v>
      </c>
      <c r="F618" s="155">
        <f>IFERROR(_xll.qlIndexFixing(IndexON,D618,TRUE,_xll.ohTrigger(RecalcTrigger,TriggerON)),NA())</f>
        <v>-3.5416507826857568E-3</v>
      </c>
      <c r="H618" s="42">
        <f>_xll.qlCalendarAdvance(Calendar,$H617,B618,"f",FALSE)</f>
        <v>43977</v>
      </c>
      <c r="I618" s="139">
        <f>_xll.qlInterestRateIndexValueDate(Index1M,$H618)</f>
        <v>43979</v>
      </c>
      <c r="J618" s="144">
        <f>IFERROR(_xll.qlIndexFixing(Index1M,$H618,TRUE,_xll.ohTrigger(RecalcTrigger,Trigger1M)),NA())</f>
        <v>-3.3688798104282436E-3</v>
      </c>
      <c r="K618" s="44">
        <f>IFERROR(_xll.qlIndexFixing(Index3M,H618,TRUE,_xll.ohTrigger(RecalcTrigger,Trigger3M)),NA())</f>
        <v>-1.5369591414175947E-3</v>
      </c>
      <c r="L618" s="44">
        <f>IFERROR(_xll.qlIndexFixing(Index6M,$H618,TRUE,_xll.ohTrigger(RecalcTrigger,Trigger6M)),NA())</f>
        <v>5.2101758828121934E-4</v>
      </c>
      <c r="M618" s="145">
        <f>IFERROR(_xll.qlIndexFixing(Index1Y,$H618,TRUE,_xll.ohTrigger(RecalcTrigger,Trigger1Y)),NA())</f>
        <v>2.6600799380809372E-3</v>
      </c>
      <c r="N618" s="144">
        <f>IFERROR(_xll.qlIndexFixing(ONIndex1M,I618,TRUE,_xll.ohTrigger(RecalcTrigger,Trigger1M)),NA())</f>
        <v>-3.4384020371724944E-3</v>
      </c>
      <c r="O618" s="44">
        <f>IFERROR(_xll.qlIndexFixing(ONIndex3M,I618,TRUE,_xll.ohTrigger(RecalcTrigger,Trigger3M)),NA())</f>
        <v>-1.7749418853085785E-3</v>
      </c>
      <c r="P618" s="44">
        <f>IFERROR(_xll.qlIndexFixing(ONIndex6M,I618,TRUE,_xll.ohTrigger(RecalcTrigger,Trigger6M)),NA())</f>
        <v>1.5290349866248221E-5</v>
      </c>
      <c r="Q618" s="145">
        <f>IFERROR(_xll.qlIndexFixing(ONIndex1Y,I618,TRUE,_xll.ohTrigger(RecalcTrigger,Trigger1Y)),NA())</f>
        <v>1.7137996793703536E-3</v>
      </c>
    </row>
    <row r="619" spans="2:17" x14ac:dyDescent="0.2">
      <c r="B619" s="39" t="s">
        <v>42</v>
      </c>
      <c r="D619" s="42">
        <f>_xll.qlCalendarAdvance(Calendar,$D618,B619,"f",FALSE)</f>
        <v>43984</v>
      </c>
      <c r="E619" s="139">
        <f>_xll.qlInterestRateIndexValueDate(IndexON,D619)</f>
        <v>43984</v>
      </c>
      <c r="F619" s="155">
        <f>IFERROR(_xll.qlIndexFixing(IndexON,D619,TRUE,_xll.ohTrigger(RecalcTrigger,TriggerON)),NA())</f>
        <v>-3.50584341397564E-3</v>
      </c>
      <c r="H619" s="42">
        <f>_xll.qlCalendarAdvance(Calendar,$H618,B619,"f",FALSE)</f>
        <v>43984</v>
      </c>
      <c r="I619" s="139">
        <f>_xll.qlInterestRateIndexValueDate(Index1M,$H619)</f>
        <v>43986</v>
      </c>
      <c r="J619" s="144">
        <f>IFERROR(_xll.qlIndexFixing(Index1M,$H619,TRUE,_xll.ohTrigger(RecalcTrigger,Trigger1M)),NA())</f>
        <v>-3.3264794969017908E-3</v>
      </c>
      <c r="K619" s="44">
        <f>IFERROR(_xll.qlIndexFixing(Index3M,H619,TRUE,_xll.ohTrigger(RecalcTrigger,Trigger3M)),NA())</f>
        <v>-1.4963692903999118E-3</v>
      </c>
      <c r="L619" s="44">
        <f>IFERROR(_xll.qlIndexFixing(Index6M,$H619,TRUE,_xll.ohTrigger(RecalcTrigger,Trigger6M)),NA())</f>
        <v>5.5284531640652885E-4</v>
      </c>
      <c r="M619" s="145">
        <f>IFERROR(_xll.qlIndexFixing(Index1Y,$H619,TRUE,_xll.ohTrigger(RecalcTrigger,Trigger1Y)),NA())</f>
        <v>2.698900010013181E-3</v>
      </c>
      <c r="N619" s="144">
        <f>IFERROR(_xll.qlIndexFixing(ONIndex1M,I619,TRUE,_xll.ohTrigger(RecalcTrigger,Trigger1M)),NA())</f>
        <v>-3.3968017005969742E-3</v>
      </c>
      <c r="O619" s="44">
        <f>IFERROR(_xll.qlIndexFixing(ONIndex3M,I619,TRUE,_xll.ohTrigger(RecalcTrigger,Trigger3M)),NA())</f>
        <v>-1.7358129817113266E-3</v>
      </c>
      <c r="P619" s="44">
        <f>IFERROR(_xll.qlIndexFixing(ONIndex6M,I619,TRUE,_xll.ohTrigger(RecalcTrigger,Trigger6M)),NA())</f>
        <v>5.3796494619007262E-5</v>
      </c>
      <c r="Q619" s="145">
        <f>IFERROR(_xll.qlIndexFixing(ONIndex1Y,I619,TRUE,_xll.ohTrigger(RecalcTrigger,Trigger1Y)),NA())</f>
        <v>1.7493774877497259E-3</v>
      </c>
    </row>
    <row r="620" spans="2:17" x14ac:dyDescent="0.2">
      <c r="B620" s="39" t="s">
        <v>42</v>
      </c>
      <c r="D620" s="42">
        <f>_xll.qlCalendarAdvance(Calendar,$D619,B620,"f",FALSE)</f>
        <v>43991</v>
      </c>
      <c r="E620" s="139">
        <f>_xll.qlInterestRateIndexValueDate(IndexON,D620)</f>
        <v>43991</v>
      </c>
      <c r="F620" s="155">
        <f>IFERROR(_xll.qlIndexFixing(IndexON,D620,TRUE,_xll.ohTrigger(RecalcTrigger,TriggerON)),NA())</f>
        <v>-3.4696883787299626E-3</v>
      </c>
      <c r="H620" s="42">
        <f>_xll.qlCalendarAdvance(Calendar,$H619,B620,"f",FALSE)</f>
        <v>43991</v>
      </c>
      <c r="I620" s="139">
        <f>_xll.qlInterestRateIndexValueDate(Index1M,$H620)</f>
        <v>43993</v>
      </c>
      <c r="J620" s="144">
        <f>IFERROR(_xll.qlIndexFixing(Index1M,$H620,TRUE,_xll.ohTrigger(RecalcTrigger,Trigger1M)),NA())</f>
        <v>-3.2835959720818597E-3</v>
      </c>
      <c r="K620" s="44">
        <f>IFERROR(_xll.qlIndexFixing(Index3M,H620,TRUE,_xll.ohTrigger(RecalcTrigger,Trigger3M)),NA())</f>
        <v>-1.455549437365666E-3</v>
      </c>
      <c r="L620" s="44">
        <f>IFERROR(_xll.qlIndexFixing(Index6M,$H620,TRUE,_xll.ohTrigger(RecalcTrigger,Trigger6M)),NA())</f>
        <v>5.9368965843705098E-4</v>
      </c>
      <c r="M620" s="145">
        <f>IFERROR(_xll.qlIndexFixing(Index1Y,$H620,TRUE,_xll.ohTrigger(RecalcTrigger,Trigger1Y)),NA())</f>
        <v>2.7378798260750199E-3</v>
      </c>
      <c r="N620" s="144">
        <f>IFERROR(_xll.qlIndexFixing(ONIndex1M,I620,TRUE,_xll.ohTrigger(RecalcTrigger,Trigger1M)),NA())</f>
        <v>-3.3547082772900083E-3</v>
      </c>
      <c r="O620" s="44">
        <f>IFERROR(_xll.qlIndexFixing(ONIndex3M,I620,TRUE,_xll.ohTrigger(RecalcTrigger,Trigger3M)),NA())</f>
        <v>-1.6964029727750685E-3</v>
      </c>
      <c r="P620" s="44">
        <f>IFERROR(_xll.qlIndexFixing(ONIndex6M,I620,TRUE,_xll.ohTrigger(RecalcTrigger,Trigger6M)),NA())</f>
        <v>9.251454402559034E-5</v>
      </c>
      <c r="Q620" s="145">
        <f>IFERROR(_xll.qlIndexFixing(ONIndex1Y,I620,TRUE,_xll.ohTrigger(RecalcTrigger,Trigger1Y)),NA())</f>
        <v>1.7847068258447507E-3</v>
      </c>
    </row>
    <row r="621" spans="2:17" x14ac:dyDescent="0.2">
      <c r="B621" s="39" t="s">
        <v>42</v>
      </c>
      <c r="D621" s="42">
        <f>_xll.qlCalendarAdvance(Calendar,$D620,B621,"f",FALSE)</f>
        <v>43998</v>
      </c>
      <c r="E621" s="139">
        <f>_xll.qlInterestRateIndexValueDate(IndexON,D621)</f>
        <v>43998</v>
      </c>
      <c r="F621" s="155">
        <f>IFERROR(_xll.qlIndexFixing(IndexON,D621,TRUE,_xll.ohTrigger(RecalcTrigger,TriggerON)),NA())</f>
        <v>-3.433185789618598E-3</v>
      </c>
      <c r="H621" s="42">
        <f>_xll.qlCalendarAdvance(Calendar,$H620,B621,"f",FALSE)</f>
        <v>43998</v>
      </c>
      <c r="I621" s="139">
        <f>_xll.qlInterestRateIndexValueDate(Index1M,$H621)</f>
        <v>44000</v>
      </c>
      <c r="J621" s="144">
        <f>IFERROR(_xll.qlIndexFixing(Index1M,$H621,TRUE,_xll.ohTrigger(RecalcTrigger,Trigger1M)),NA())</f>
        <v>-3.2402901589163868E-3</v>
      </c>
      <c r="K621" s="44">
        <f>IFERROR(_xll.qlIndexFixing(Index3M,H621,TRUE,_xll.ohTrigger(RecalcTrigger,Trigger3M)),NA())</f>
        <v>-1.4145063995094922E-3</v>
      </c>
      <c r="L621" s="44">
        <f>IFERROR(_xll.qlIndexFixing(Index6M,$H621,TRUE,_xll.ohTrigger(RecalcTrigger,Trigger6M)),NA())</f>
        <v>6.3469134020880888E-4</v>
      </c>
      <c r="M621" s="145">
        <f>IFERROR(_xll.qlIndexFixing(Index1Y,$H621,TRUE,_xll.ohTrigger(RecalcTrigger,Trigger1Y)),NA())</f>
        <v>2.7770278919934262E-3</v>
      </c>
      <c r="N621" s="144">
        <f>IFERROR(_xll.qlIndexFixing(ONIndex1M,I621,TRUE,_xll.ohTrigger(RecalcTrigger,Trigger1M)),NA())</f>
        <v>-3.3121202418717743E-3</v>
      </c>
      <c r="O621" s="44">
        <f>IFERROR(_xll.qlIndexFixing(ONIndex3M,I621,TRUE,_xll.ohTrigger(RecalcTrigger,Trigger3M)),NA())</f>
        <v>-1.6567131338796059E-3</v>
      </c>
      <c r="P621" s="44">
        <f>IFERROR(_xll.qlIndexFixing(ONIndex6M,I621,TRUE,_xll.ohTrigger(RecalcTrigger,Trigger6M)),NA())</f>
        <v>1.3144273869336587E-4</v>
      </c>
      <c r="Q621" s="145">
        <f>IFERROR(_xll.qlIndexFixing(ONIndex1Y,I621,TRUE,_xll.ohTrigger(RecalcTrigger,Trigger1Y)),NA())</f>
        <v>1.819778172871267E-3</v>
      </c>
    </row>
    <row r="622" spans="2:17" x14ac:dyDescent="0.2">
      <c r="B622" s="39" t="s">
        <v>42</v>
      </c>
      <c r="D622" s="42">
        <f>_xll.qlCalendarAdvance(Calendar,$D621,B622,"f",FALSE)</f>
        <v>44005</v>
      </c>
      <c r="E622" s="139">
        <f>_xll.qlInterestRateIndexValueDate(IndexON,D622)</f>
        <v>44005</v>
      </c>
      <c r="F622" s="155">
        <f>IFERROR(_xll.qlIndexFixing(IndexON,D622,TRUE,_xll.ohTrigger(RecalcTrigger,TriggerON)),NA())</f>
        <v>-3.3963357592314836E-3</v>
      </c>
      <c r="H622" s="42">
        <f>_xll.qlCalendarAdvance(Calendar,$H621,B622,"f",FALSE)</f>
        <v>44005</v>
      </c>
      <c r="I622" s="139">
        <f>_xll.qlInterestRateIndexValueDate(Index1M,$H622)</f>
        <v>44007</v>
      </c>
      <c r="J622" s="144">
        <f>IFERROR(_xll.qlIndexFixing(Index1M,$H622,TRUE,_xll.ohTrigger(RecalcTrigger,Trigger1M)),NA())</f>
        <v>-3.1966366769484167E-3</v>
      </c>
      <c r="K622" s="44">
        <f>IFERROR(_xll.qlIndexFixing(Index3M,H622,TRUE,_xll.ohTrigger(RecalcTrigger,Trigger3M)),NA())</f>
        <v>-1.3732470848199195E-3</v>
      </c>
      <c r="L622" s="44">
        <f>IFERROR(_xll.qlIndexFixing(Index6M,$H622,TRUE,_xll.ohTrigger(RecalcTrigger,Trigger6M)),NA())</f>
        <v>6.8482656631959011E-4</v>
      </c>
      <c r="M622" s="145">
        <f>IFERROR(_xll.qlIndexFixing(Index1Y,$H622,TRUE,_xll.ohTrigger(RecalcTrigger,Trigger1Y)),NA())</f>
        <v>2.81635289475772E-3</v>
      </c>
      <c r="N622" s="144">
        <f>IFERROR(_xll.qlIndexFixing(ONIndex1M,I622,TRUE,_xll.ohTrigger(RecalcTrigger,Trigger1M)),NA())</f>
        <v>-3.2690360689624498E-3</v>
      </c>
      <c r="O622" s="44">
        <f>IFERROR(_xll.qlIndexFixing(ONIndex3M,I622,TRUE,_xll.ohTrigger(RecalcTrigger,Trigger3M)),NA())</f>
        <v>-1.6167447409642932E-3</v>
      </c>
      <c r="P622" s="44">
        <f>IFERROR(_xll.qlIndexFixing(ONIndex6M,I622,TRUE,_xll.ohTrigger(RecalcTrigger,Trigger6M)),NA())</f>
        <v>1.7057931827046957E-4</v>
      </c>
      <c r="Q622" s="145">
        <f>IFERROR(_xll.qlIndexFixing(ONIndex1Y,I622,TRUE,_xll.ohTrigger(RecalcTrigger,Trigger1Y)),NA())</f>
        <v>1.85458200852473E-3</v>
      </c>
    </row>
    <row r="623" spans="2:17" x14ac:dyDescent="0.2">
      <c r="B623" s="39" t="s">
        <v>42</v>
      </c>
      <c r="D623" s="42">
        <f>_xll.qlCalendarAdvance(Calendar,$D622,B623,"f",FALSE)</f>
        <v>44012</v>
      </c>
      <c r="E623" s="139">
        <f>_xll.qlInterestRateIndexValueDate(IndexON,D623)</f>
        <v>44012</v>
      </c>
      <c r="F623" s="155">
        <f>IFERROR(_xll.qlIndexFixing(IndexON,D623,TRUE,_xll.ohTrigger(RecalcTrigger,TriggerON)),NA())</f>
        <v>-3.3591384001985247E-3</v>
      </c>
      <c r="H623" s="42">
        <f>_xll.qlCalendarAdvance(Calendar,$H622,B623,"f",FALSE)</f>
        <v>44012</v>
      </c>
      <c r="I623" s="139">
        <f>_xll.qlInterestRateIndexValueDate(Index1M,$H623)</f>
        <v>44014</v>
      </c>
      <c r="J623" s="144">
        <f>IFERROR(_xll.qlIndexFixing(Index1M,$H623,TRUE,_xll.ohTrigger(RecalcTrigger,Trigger1M)),NA())</f>
        <v>-3.1527115645335613E-3</v>
      </c>
      <c r="K623" s="44">
        <f>IFERROR(_xll.qlIndexFixing(Index3M,H623,TRUE,_xll.ohTrigger(RecalcTrigger,Trigger3M)),NA())</f>
        <v>-1.3317784920871907E-3</v>
      </c>
      <c r="L623" s="44">
        <f>IFERROR(_xll.qlIndexFixing(Index6M,$H623,TRUE,_xll.ohTrigger(RecalcTrigger,Trigger6M)),NA())</f>
        <v>7.2616224588138657E-4</v>
      </c>
      <c r="M623" s="145">
        <f>IFERROR(_xll.qlIndexFixing(Index1Y,$H623,TRUE,_xll.ohTrigger(RecalcTrigger,Trigger1Y)),NA())</f>
        <v>2.8558637026712525E-3</v>
      </c>
      <c r="N623" s="144">
        <f>IFERROR(_xll.qlIndexFixing(ONIndex1M,I623,TRUE,_xll.ohTrigger(RecalcTrigger,Trigger1M)),NA())</f>
        <v>-3.225455385420517E-3</v>
      </c>
      <c r="O623" s="44">
        <f>IFERROR(_xll.qlIndexFixing(ONIndex3M,I623,TRUE,_xll.ohTrigger(RecalcTrigger,Trigger3M)),NA())</f>
        <v>-1.5764992809197409E-3</v>
      </c>
      <c r="P623" s="44">
        <f>IFERROR(_xll.qlIndexFixing(ONIndex6M,I623,TRUE,_xll.ohTrigger(RecalcTrigger,Trigger6M)),NA())</f>
        <v>2.0992241976713899E-4</v>
      </c>
      <c r="Q623" s="145">
        <f>IFERROR(_xll.qlIndexFixing(ONIndex1Y,I623,TRUE,_xll.ohTrigger(RecalcTrigger,Trigger1Y)),NA())</f>
        <v>1.8891104736518116E-3</v>
      </c>
    </row>
    <row r="624" spans="2:17" x14ac:dyDescent="0.2">
      <c r="B624" s="39" t="s">
        <v>42</v>
      </c>
      <c r="D624" s="42">
        <f>_xll.qlCalendarAdvance(Calendar,$D623,B624,"f",FALSE)</f>
        <v>44019</v>
      </c>
      <c r="E624" s="139">
        <f>_xll.qlInterestRateIndexValueDate(IndexON,D624)</f>
        <v>44019</v>
      </c>
      <c r="F624" s="155">
        <f>IFERROR(_xll.qlIndexFixing(IndexON,D624,TRUE,_xll.ohTrigger(RecalcTrigger,TriggerON)),NA())</f>
        <v>-3.3215937235508974E-3</v>
      </c>
      <c r="H624" s="42">
        <f>_xll.qlCalendarAdvance(Calendar,$H623,B624,"f",FALSE)</f>
        <v>44019</v>
      </c>
      <c r="I624" s="139">
        <f>_xll.qlInterestRateIndexValueDate(Index1M,$H624)</f>
        <v>44021</v>
      </c>
      <c r="J624" s="144">
        <f>IFERROR(_xll.qlIndexFixing(Index1M,$H624,TRUE,_xll.ohTrigger(RecalcTrigger,Trigger1M)),NA())</f>
        <v>-3.1085913057159187E-3</v>
      </c>
      <c r="K624" s="44">
        <f>IFERROR(_xll.qlIndexFixing(Index3M,H624,TRUE,_xll.ohTrigger(RecalcTrigger,Trigger3M)),NA())</f>
        <v>-1.2901076487590603E-3</v>
      </c>
      <c r="L624" s="44">
        <f>IFERROR(_xll.qlIndexFixing(Index6M,$H624,TRUE,_xll.ohTrigger(RecalcTrigger,Trigger6M)),NA())</f>
        <v>7.6764444870509375E-4</v>
      </c>
      <c r="M624" s="145">
        <f>IFERROR(_xll.qlIndexFixing(Index1Y,$H624,TRUE,_xll.ohTrigger(RecalcTrigger,Trigger1Y)),NA())</f>
        <v>2.8955691763122684E-3</v>
      </c>
      <c r="N624" s="144">
        <f>IFERROR(_xll.qlIndexFixing(ONIndex1M,I624,TRUE,_xll.ohTrigger(RecalcTrigger,Trigger1M)),NA())</f>
        <v>-3.1815691142433877E-3</v>
      </c>
      <c r="O624" s="44">
        <f>IFERROR(_xll.qlIndexFixing(ONIndex3M,I624,TRUE,_xll.ohTrigger(RecalcTrigger,Trigger3M)),NA())</f>
        <v>-1.5360133704955814E-3</v>
      </c>
      <c r="P624" s="44">
        <f>IFERROR(_xll.qlIndexFixing(ONIndex6M,I624,TRUE,_xll.ohTrigger(RecalcTrigger,Trigger6M)),NA())</f>
        <v>2.4945305165502418E-4</v>
      </c>
      <c r="Q624" s="145">
        <f>IFERROR(_xll.qlIndexFixing(ONIndex1Y,I624,TRUE,_xll.ohTrigger(RecalcTrigger,Trigger1Y)),NA())</f>
        <v>1.923631637019696E-3</v>
      </c>
    </row>
    <row r="625" spans="2:17" x14ac:dyDescent="0.2">
      <c r="B625" s="39" t="s">
        <v>42</v>
      </c>
      <c r="D625" s="42">
        <f>_xll.qlCalendarAdvance(Calendar,$D624,B625,"f",FALSE)</f>
        <v>44026</v>
      </c>
      <c r="E625" s="139">
        <f>_xll.qlInterestRateIndexValueDate(IndexON,D625)</f>
        <v>44026</v>
      </c>
      <c r="F625" s="155">
        <f>IFERROR(_xll.qlIndexFixing(IndexON,D625,TRUE,_xll.ohTrigger(RecalcTrigger,TriggerON)),NA())</f>
        <v>-3.2836989758511237E-3</v>
      </c>
      <c r="H625" s="42">
        <f>_xll.qlCalendarAdvance(Calendar,$H624,B625,"f",FALSE)</f>
        <v>44026</v>
      </c>
      <c r="I625" s="139">
        <f>_xll.qlInterestRateIndexValueDate(Index1M,$H625)</f>
        <v>44028</v>
      </c>
      <c r="J625" s="144">
        <f>IFERROR(_xll.qlIndexFixing(Index1M,$H625,TRUE,_xll.ohTrigger(RecalcTrigger,Trigger1M)),NA())</f>
        <v>-3.064321481309612E-3</v>
      </c>
      <c r="K625" s="44">
        <f>IFERROR(_xll.qlIndexFixing(Index3M,H625,TRUE,_xll.ohTrigger(RecalcTrigger,Trigger3M)),NA())</f>
        <v>-1.2482396086637537E-3</v>
      </c>
      <c r="L625" s="44">
        <f>IFERROR(_xll.qlIndexFixing(Index6M,$H625,TRUE,_xll.ohTrigger(RecalcTrigger,Trigger6M)),NA())</f>
        <v>8.0927021646465432E-4</v>
      </c>
      <c r="M625" s="145">
        <f>IFERROR(_xll.qlIndexFixing(Index1Y,$H625,TRUE,_xll.ohTrigger(RecalcTrigger,Trigger1Y)),NA())</f>
        <v>2.9354731493302193E-3</v>
      </c>
      <c r="N625" s="144">
        <f>IFERROR(_xll.qlIndexFixing(ONIndex1M,I625,TRUE,_xll.ohTrigger(RecalcTrigger,Trigger1M)),NA())</f>
        <v>-3.1375275577616435E-3</v>
      </c>
      <c r="O625" s="44">
        <f>IFERROR(_xll.qlIndexFixing(ONIndex3M,I625,TRUE,_xll.ohTrigger(RecalcTrigger,Trigger3M)),NA())</f>
        <v>-1.4953161662090153E-3</v>
      </c>
      <c r="P625" s="44">
        <f>IFERROR(_xll.qlIndexFixing(ONIndex6M,I625,TRUE,_xll.ohTrigger(RecalcTrigger,Trigger6M)),NA())</f>
        <v>2.891558592565957E-4</v>
      </c>
      <c r="Q625" s="145">
        <f>IFERROR(_xll.qlIndexFixing(ONIndex1Y,I625,TRUE,_xll.ohTrigger(RecalcTrigger,Trigger1Y)),NA())</f>
        <v>1.9583549751445162E-3</v>
      </c>
    </row>
    <row r="626" spans="2:17" x14ac:dyDescent="0.2">
      <c r="B626" s="39" t="s">
        <v>42</v>
      </c>
      <c r="D626" s="42">
        <f>_xll.qlCalendarAdvance(Calendar,$D625,B626,"f",FALSE)</f>
        <v>44033</v>
      </c>
      <c r="E626" s="139">
        <f>_xll.qlInterestRateIndexValueDate(IndexON,D626)</f>
        <v>44033</v>
      </c>
      <c r="F626" s="155">
        <f>IFERROR(_xll.qlIndexFixing(IndexON,D626,TRUE,_xll.ohTrigger(RecalcTrigger,TriggerON)),NA())</f>
        <v>-3.2454528757241974E-3</v>
      </c>
      <c r="H626" s="42">
        <f>_xll.qlCalendarAdvance(Calendar,$H625,B626,"f",FALSE)</f>
        <v>44033</v>
      </c>
      <c r="I626" s="139">
        <f>_xll.qlInterestRateIndexValueDate(Index1M,$H626)</f>
        <v>44035</v>
      </c>
      <c r="J626" s="144">
        <f>IFERROR(_xll.qlIndexFixing(Index1M,$H626,TRUE,_xll.ohTrigger(RecalcTrigger,Trigger1M)),NA())</f>
        <v>-3.0199093413789402E-3</v>
      </c>
      <c r="K626" s="44">
        <f>IFERROR(_xll.qlIndexFixing(Index3M,H626,TRUE,_xll.ohTrigger(RecalcTrigger,Trigger3M)),NA())</f>
        <v>-1.2061769775503653E-3</v>
      </c>
      <c r="L626" s="44">
        <f>IFERROR(_xll.qlIndexFixing(Index6M,$H626,TRUE,_xll.ohTrigger(RecalcTrigger,Trigger6M)),NA())</f>
        <v>8.5103718150732774E-4</v>
      </c>
      <c r="M626" s="145">
        <f>IFERROR(_xll.qlIndexFixing(Index1Y,$H626,TRUE,_xll.ohTrigger(RecalcTrigger,Trigger1Y)),NA())</f>
        <v>2.9755736532151482E-3</v>
      </c>
      <c r="N626" s="144">
        <f>IFERROR(_xll.qlIndexFixing(ONIndex1M,I626,TRUE,_xll.ohTrigger(RecalcTrigger,Trigger1M)),NA())</f>
        <v>-3.0933356734497153E-3</v>
      </c>
      <c r="O626" s="44">
        <f>IFERROR(_xll.qlIndexFixing(ONIndex3M,I626,TRUE,_xll.ohTrigger(RecalcTrigger,Trigger3M)),NA())</f>
        <v>-1.4544101344071692E-3</v>
      </c>
      <c r="P626" s="44">
        <f>IFERROR(_xll.qlIndexFixing(ONIndex6M,I626,TRUE,_xll.ohTrigger(RecalcTrigger,Trigger6M)),NA())</f>
        <v>3.2902850204408196E-4</v>
      </c>
      <c r="Q626" s="145">
        <f>IFERROR(_xll.qlIndexFixing(ONIndex1Y,I626,TRUE,_xll.ohTrigger(RecalcTrigger,Trigger1Y)),NA())</f>
        <v>1.9932803183220216E-3</v>
      </c>
    </row>
    <row r="627" spans="2:17" x14ac:dyDescent="0.2">
      <c r="B627" s="39" t="s">
        <v>42</v>
      </c>
      <c r="D627" s="42">
        <f>_xll.qlCalendarAdvance(Calendar,$D626,B627,"f",FALSE)</f>
        <v>44040</v>
      </c>
      <c r="E627" s="139">
        <f>_xll.qlInterestRateIndexValueDate(IndexON,D627)</f>
        <v>44040</v>
      </c>
      <c r="F627" s="155">
        <f>IFERROR(_xll.qlIndexFixing(IndexON,D627,TRUE,_xll.ohTrigger(RecalcTrigger,TriggerON)),NA())</f>
        <v>-3.2068554541853089E-3</v>
      </c>
      <c r="H627" s="42">
        <f>_xll.qlCalendarAdvance(Calendar,$H626,B627,"f",FALSE)</f>
        <v>44040</v>
      </c>
      <c r="I627" s="139">
        <f>_xll.qlInterestRateIndexValueDate(Index1M,$H627)</f>
        <v>44042</v>
      </c>
      <c r="J627" s="144">
        <f>IFERROR(_xll.qlIndexFixing(Index1M,$H627,TRUE,_xll.ohTrigger(RecalcTrigger,Trigger1M)),NA())</f>
        <v>-2.975359840380748E-3</v>
      </c>
      <c r="K627" s="44">
        <f>IFERROR(_xll.qlIndexFixing(Index3M,H627,TRUE,_xll.ohTrigger(RecalcTrigger,Trigger3M)),NA())</f>
        <v>-1.1639222146134825E-3</v>
      </c>
      <c r="L627" s="44">
        <f>IFERROR(_xll.qlIndexFixing(Index6M,$H627,TRUE,_xll.ohTrigger(RecalcTrigger,Trigger6M)),NA())</f>
        <v>8.838202265109117E-4</v>
      </c>
      <c r="M627" s="145">
        <f>IFERROR(_xll.qlIndexFixing(Index1Y,$H627,TRUE,_xll.ohTrigger(RecalcTrigger,Trigger1Y)),NA())</f>
        <v>3.0158683680976072E-3</v>
      </c>
      <c r="N627" s="144">
        <f>IFERROR(_xll.qlIndexFixing(ONIndex1M,I627,TRUE,_xll.ohTrigger(RecalcTrigger,Trigger1M)),NA())</f>
        <v>-3.0489984184223218E-3</v>
      </c>
      <c r="O627" s="44">
        <f>IFERROR(_xll.qlIndexFixing(ONIndex3M,I627,TRUE,_xll.ohTrigger(RecalcTrigger,Trigger3M)),NA())</f>
        <v>-1.4132977412772973E-3</v>
      </c>
      <c r="P627" s="44">
        <f>IFERROR(_xll.qlIndexFixing(ONIndex6M,I627,TRUE,_xll.ohTrigger(RecalcTrigger,Trigger6M)),NA())</f>
        <v>3.6906863980945559E-4</v>
      </c>
      <c r="Q627" s="145">
        <f>IFERROR(_xll.qlIndexFixing(ONIndex1Y,I627,TRUE,_xll.ohTrigger(RecalcTrigger,Trigger1Y)),NA())</f>
        <v>2.0284074966081533E-3</v>
      </c>
    </row>
    <row r="628" spans="2:17" x14ac:dyDescent="0.2">
      <c r="B628" s="39" t="s">
        <v>42</v>
      </c>
      <c r="D628" s="42">
        <f>_xll.qlCalendarAdvance(Calendar,$D627,B628,"f",FALSE)</f>
        <v>44047</v>
      </c>
      <c r="E628" s="139">
        <f>_xll.qlInterestRateIndexValueDate(IndexON,D628)</f>
        <v>44047</v>
      </c>
      <c r="F628" s="155">
        <f>IFERROR(_xll.qlIndexFixing(IndexON,D628,TRUE,_xll.ohTrigger(RecalcTrigger,TriggerON)),NA())</f>
        <v>-3.1679067424894569E-3</v>
      </c>
      <c r="H628" s="42">
        <f>_xll.qlCalendarAdvance(Calendar,$H627,B628,"f",FALSE)</f>
        <v>44047</v>
      </c>
      <c r="I628" s="139">
        <f>_xll.qlInterestRateIndexValueDate(Index1M,$H628)</f>
        <v>44049</v>
      </c>
      <c r="J628" s="144">
        <f>IFERROR(_xll.qlIndexFixing(Index1M,$H628,TRUE,_xll.ohTrigger(RecalcTrigger,Trigger1M)),NA())</f>
        <v>-2.9306779328493182E-3</v>
      </c>
      <c r="K628" s="44">
        <f>IFERROR(_xll.qlIndexFixing(Index3M,H628,TRUE,_xll.ohTrigger(RecalcTrigger,Trigger3M)),NA())</f>
        <v>-1.1214777791324071E-3</v>
      </c>
      <c r="L628" s="44">
        <f>IFERROR(_xll.qlIndexFixing(Index6M,$H628,TRUE,_xll.ohTrigger(RecalcTrigger,Trigger6M)),NA())</f>
        <v>9.3498537351722349E-4</v>
      </c>
      <c r="M628" s="145">
        <f>IFERROR(_xll.qlIndexFixing(Index1Y,$H628,TRUE,_xll.ohTrigger(RecalcTrigger,Trigger1Y)),NA())</f>
        <v>3.056354941543514E-3</v>
      </c>
      <c r="N628" s="144">
        <f>IFERROR(_xll.qlIndexFixing(ONIndex1M,I628,TRUE,_xll.ohTrigger(RecalcTrigger,Trigger1M)),NA())</f>
        <v>-3.00452075023383E-3</v>
      </c>
      <c r="O628" s="44">
        <f>IFERROR(_xll.qlIndexFixing(ONIndex3M,I628,TRUE,_xll.ohTrigger(RecalcTrigger,Trigger3M)),NA())</f>
        <v>-1.3719814528068142E-3</v>
      </c>
      <c r="P628" s="44">
        <f>IFERROR(_xll.qlIndexFixing(ONIndex6M,I628,TRUE,_xll.ohTrigger(RecalcTrigger,Trigger6M)),NA())</f>
        <v>4.0927393218481711E-4</v>
      </c>
      <c r="Q628" s="145">
        <f>IFERROR(_xll.qlIndexFixing(ONIndex1Y,I628,TRUE,_xll.ohTrigger(RecalcTrigger,Trigger1Y)),NA())</f>
        <v>2.0637363398989805E-3</v>
      </c>
    </row>
    <row r="629" spans="2:17" x14ac:dyDescent="0.2">
      <c r="B629" s="39" t="s">
        <v>42</v>
      </c>
      <c r="D629" s="42">
        <f>_xll.qlCalendarAdvance(Calendar,$D628,B629,"f",FALSE)</f>
        <v>44054</v>
      </c>
      <c r="E629" s="139">
        <f>_xll.qlInterestRateIndexValueDate(IndexON,D629)</f>
        <v>44054</v>
      </c>
      <c r="F629" s="155">
        <f>IFERROR(_xll.qlIndexFixing(IndexON,D629,TRUE,_xll.ohTrigger(RecalcTrigger,TriggerON)),NA())</f>
        <v>-3.1286067718516719E-3</v>
      </c>
      <c r="H629" s="42">
        <f>_xll.qlCalendarAdvance(Calendar,$H628,B629,"f",FALSE)</f>
        <v>44054</v>
      </c>
      <c r="I629" s="139">
        <f>_xll.qlInterestRateIndexValueDate(Index1M,$H629)</f>
        <v>44056</v>
      </c>
      <c r="J629" s="144">
        <f>IFERROR(_xll.qlIndexFixing(Index1M,$H629,TRUE,_xll.ohTrigger(RecalcTrigger,Trigger1M)),NA())</f>
        <v>-2.8858685733863798E-3</v>
      </c>
      <c r="K629" s="44">
        <f>IFERROR(_xll.qlIndexFixing(Index3M,H629,TRUE,_xll.ohTrigger(RecalcTrigger,Trigger3M)),NA())</f>
        <v>-1.0788461304602952E-3</v>
      </c>
      <c r="L629" s="44">
        <f>IFERROR(_xll.qlIndexFixing(Index6M,$H629,TRUE,_xll.ohTrigger(RecalcTrigger,Trigger6M)),NA())</f>
        <v>9.7716193509164262E-4</v>
      </c>
      <c r="M629" s="145">
        <f>IFERROR(_xll.qlIndexFixing(Index1Y,$H629,TRUE,_xll.ohTrigger(RecalcTrigger,Trigger1Y)),NA())</f>
        <v>3.0970309885429794E-3</v>
      </c>
      <c r="N629" s="144">
        <f>IFERROR(_xll.qlIndexFixing(ONIndex1M,I629,TRUE,_xll.ohTrigger(RecalcTrigger,Trigger1M)),NA())</f>
        <v>-2.9599076262787349E-3</v>
      </c>
      <c r="O629" s="44">
        <f>IFERROR(_xll.qlIndexFixing(ONIndex3M,I629,TRUE,_xll.ohTrigger(RecalcTrigger,Trigger3M)),NA())</f>
        <v>-1.3304637349031978E-3</v>
      </c>
      <c r="P629" s="44">
        <f>IFERROR(_xll.qlIndexFixing(ONIndex6M,I629,TRUE,_xll.ohTrigger(RecalcTrigger,Trigger6M)),NA())</f>
        <v>4.4964203872233099E-4</v>
      </c>
      <c r="Q629" s="145">
        <f>IFERROR(_xll.qlIndexFixing(ONIndex1Y,I629,TRUE,_xll.ohTrigger(RecalcTrigger,Trigger1Y)),NA())</f>
        <v>2.0992666782504443E-3</v>
      </c>
    </row>
    <row r="630" spans="2:17" x14ac:dyDescent="0.2">
      <c r="B630" s="39" t="s">
        <v>42</v>
      </c>
      <c r="D630" s="42">
        <f>_xll.qlCalendarAdvance(Calendar,$D629,B630,"f",FALSE)</f>
        <v>44061</v>
      </c>
      <c r="E630" s="139">
        <f>_xll.qlInterestRateIndexValueDate(IndexON,D630)</f>
        <v>44061</v>
      </c>
      <c r="F630" s="155">
        <f>IFERROR(_xll.qlIndexFixing(IndexON,D630,TRUE,_xll.ohTrigger(RecalcTrigger,TriggerON)),NA())</f>
        <v>-3.0889555734470164E-3</v>
      </c>
      <c r="H630" s="42">
        <f>_xll.qlCalendarAdvance(Calendar,$H629,B630,"f",FALSE)</f>
        <v>44061</v>
      </c>
      <c r="I630" s="139">
        <f>_xll.qlInterestRateIndexValueDate(Index1M,$H630)</f>
        <v>44063</v>
      </c>
      <c r="J630" s="144">
        <f>IFERROR(_xll.qlIndexFixing(Index1M,$H630,TRUE,_xll.ohTrigger(RecalcTrigger,Trigger1M)),NA())</f>
        <v>-2.8409367166686017E-3</v>
      </c>
      <c r="K630" s="44">
        <f>IFERROR(_xll.qlIndexFixing(Index3M,H630,TRUE,_xll.ohTrigger(RecalcTrigger,Trigger3M)),NA())</f>
        <v>-1.0360297280367552E-3</v>
      </c>
      <c r="L630" s="44">
        <f>IFERROR(_xll.qlIndexFixing(Index6M,$H630,TRUE,_xll.ohTrigger(RecalcTrigger,Trigger6M)),NA())</f>
        <v>1.0194703631579811E-3</v>
      </c>
      <c r="M630" s="145">
        <f>IFERROR(_xll.qlIndexFixing(Index1Y,$H630,TRUE,_xll.ohTrigger(RecalcTrigger,Trigger1Y)),NA())</f>
        <v>3.1378940915006751E-3</v>
      </c>
      <c r="N630" s="144">
        <f>IFERROR(_xll.qlIndexFixing(ONIndex1M,I630,TRUE,_xll.ohTrigger(RecalcTrigger,Trigger1M)),NA())</f>
        <v>-2.9151640037516913E-3</v>
      </c>
      <c r="O630" s="44">
        <f>IFERROR(_xll.qlIndexFixing(ONIndex3M,I630,TRUE,_xll.ohTrigger(RecalcTrigger,Trigger3M)),NA())</f>
        <v>-1.2887470540734469E-3</v>
      </c>
      <c r="P630" s="44">
        <f>IFERROR(_xll.qlIndexFixing(ONIndex6M,I630,TRUE,_xll.ohTrigger(RecalcTrigger,Trigger6M)),NA())</f>
        <v>4.9017061889422564E-4</v>
      </c>
      <c r="Q630" s="145">
        <f>IFERROR(_xll.qlIndexFixing(ONIndex1Y,I630,TRUE,_xll.ohTrigger(RecalcTrigger,Trigger1Y)),NA())</f>
        <v>2.1349983417184859E-3</v>
      </c>
    </row>
    <row r="631" spans="2:17" x14ac:dyDescent="0.2">
      <c r="B631" s="39" t="s">
        <v>42</v>
      </c>
      <c r="D631" s="42">
        <f>_xll.qlCalendarAdvance(Calendar,$D630,B631,"f",FALSE)</f>
        <v>44068</v>
      </c>
      <c r="E631" s="139">
        <f>_xll.qlInterestRateIndexValueDate(IndexON,D631)</f>
        <v>44068</v>
      </c>
      <c r="F631" s="155">
        <f>IFERROR(_xll.qlIndexFixing(IndexON,D631,TRUE,_xll.ohTrigger(RecalcTrigger,TriggerON)),NA())</f>
        <v>-3.048953178410585E-3</v>
      </c>
      <c r="H631" s="42">
        <f>_xll.qlCalendarAdvance(Calendar,$H630,B631,"f",FALSE)</f>
        <v>44068</v>
      </c>
      <c r="I631" s="139">
        <f>_xll.qlInterestRateIndexValueDate(Index1M,$H631)</f>
        <v>44070</v>
      </c>
      <c r="J631" s="144">
        <f>IFERROR(_xll.qlIndexFixing(Index1M,$H631,TRUE,_xll.ohTrigger(RecalcTrigger,Trigger1M)),NA())</f>
        <v>-2.7958873174575849E-3</v>
      </c>
      <c r="K631" s="44">
        <f>IFERROR(_xll.qlIndexFixing(Index3M,H631,TRUE,_xll.ohTrigger(RecalcTrigger,Trigger3M)),NA())</f>
        <v>-9.9303103137568407E-4</v>
      </c>
      <c r="L631" s="44">
        <f>IFERROR(_xll.qlIndexFixing(Index6M,$H631,TRUE,_xll.ohTrigger(RecalcTrigger,Trigger6M)),NA())</f>
        <v>1.0526797411026783E-3</v>
      </c>
      <c r="M631" s="145">
        <f>IFERROR(_xll.qlIndexFixing(Index1Y,$H631,TRUE,_xll.ohTrigger(RecalcTrigger,Trigger1Y)),NA())</f>
        <v>3.1789418002218135E-3</v>
      </c>
      <c r="N631" s="144">
        <f>IFERROR(_xll.qlIndexFixing(ONIndex1M,I631,TRUE,_xll.ohTrigger(RecalcTrigger,Trigger1M)),NA())</f>
        <v>-2.8702948402470341E-3</v>
      </c>
      <c r="O631" s="44">
        <f>IFERROR(_xll.qlIndexFixing(ONIndex3M,I631,TRUE,_xll.ohTrigger(RecalcTrigger,Trigger3M)),NA())</f>
        <v>-1.2468338763049758E-3</v>
      </c>
      <c r="P631" s="44">
        <f>IFERROR(_xll.qlIndexFixing(ONIndex6M,I631,TRUE,_xll.ohTrigger(RecalcTrigger,Trigger6M)),NA())</f>
        <v>5.3085733241253763E-4</v>
      </c>
      <c r="Q631" s="145">
        <f>IFERROR(_xll.qlIndexFixing(ONIndex1Y,I631,TRUE,_xll.ohTrigger(RecalcTrigger,Trigger1Y)),NA())</f>
        <v>2.1709311603590464E-3</v>
      </c>
    </row>
    <row r="632" spans="2:17" x14ac:dyDescent="0.2">
      <c r="B632" s="39" t="s">
        <v>42</v>
      </c>
      <c r="D632" s="42">
        <f>_xll.qlCalendarAdvance(Calendar,$D631,B632,"f",FALSE)</f>
        <v>44075</v>
      </c>
      <c r="E632" s="139">
        <f>_xll.qlInterestRateIndexValueDate(IndexON,D632)</f>
        <v>44075</v>
      </c>
      <c r="F632" s="155">
        <f>IFERROR(_xll.qlIndexFixing(IndexON,D632,TRUE,_xll.ohTrigger(RecalcTrigger,TriggerON)),NA())</f>
        <v>-3.0085996179973762E-3</v>
      </c>
      <c r="H632" s="42">
        <f>_xll.qlCalendarAdvance(Calendar,$H631,B632,"f",FALSE)</f>
        <v>44075</v>
      </c>
      <c r="I632" s="139">
        <f>_xll.qlInterestRateIndexValueDate(Index1M,$H632)</f>
        <v>44077</v>
      </c>
      <c r="J632" s="144">
        <f>IFERROR(_xll.qlIndexFixing(Index1M,$H632,TRUE,_xll.ohTrigger(RecalcTrigger,Trigger1M)),NA())</f>
        <v>-2.7507253305761314E-3</v>
      </c>
      <c r="K632" s="44">
        <f>IFERROR(_xll.qlIndexFixing(Index3M,H632,TRUE,_xll.ohTrigger(RecalcTrigger,Trigger3M)),NA())</f>
        <v>-9.5297140841060725E-4</v>
      </c>
      <c r="L632" s="44">
        <f>IFERROR(_xll.qlIndexFixing(Index6M,$H632,TRUE,_xll.ohTrigger(RecalcTrigger,Trigger6M)),NA())</f>
        <v>1.08905427448412E-3</v>
      </c>
      <c r="M632" s="145">
        <f>IFERROR(_xll.qlIndexFixing(Index1Y,$H632,TRUE,_xll.ohTrigger(RecalcTrigger,Trigger1Y)),NA())</f>
        <v>3.2201716319029527E-3</v>
      </c>
      <c r="N632" s="144">
        <f>IFERROR(_xll.qlIndexFixing(ONIndex1M,I632,TRUE,_xll.ohTrigger(RecalcTrigger,Trigger1M)),NA())</f>
        <v>-2.8253050929194501E-3</v>
      </c>
      <c r="O632" s="44">
        <f>IFERROR(_xll.qlIndexFixing(ONIndex3M,I632,TRUE,_xll.ohTrigger(RecalcTrigger,Trigger3M)),NA())</f>
        <v>-1.2047266676651347E-3</v>
      </c>
      <c r="P632" s="44">
        <f>IFERROR(_xll.qlIndexFixing(ONIndex6M,I632,TRUE,_xll.ohTrigger(RecalcTrigger,Trigger6M)),NA())</f>
        <v>5.7169983874949537E-4</v>
      </c>
      <c r="Q632" s="145">
        <f>IFERROR(_xll.qlIndexFixing(ONIndex1Y,I632,TRUE,_xll.ohTrigger(RecalcTrigger,Trigger1Y)),NA())</f>
        <v>2.207064964148131E-3</v>
      </c>
    </row>
    <row r="633" spans="2:17" x14ac:dyDescent="0.2">
      <c r="B633" s="39" t="s">
        <v>42</v>
      </c>
      <c r="D633" s="42">
        <f>_xll.qlCalendarAdvance(Calendar,$D632,B633,"f",FALSE)</f>
        <v>44082</v>
      </c>
      <c r="E633" s="139">
        <f>_xll.qlInterestRateIndexValueDate(IndexON,D633)</f>
        <v>44082</v>
      </c>
      <c r="F633" s="155">
        <f>IFERROR(_xll.qlIndexFixing(IndexON,D633,TRUE,_xll.ohTrigger(RecalcTrigger,TriggerON)),NA())</f>
        <v>-2.9678949235423246E-3</v>
      </c>
      <c r="H633" s="42">
        <f>_xll.qlCalendarAdvance(Calendar,$H632,B633,"f",FALSE)</f>
        <v>44082</v>
      </c>
      <c r="I633" s="139">
        <f>_xll.qlInterestRateIndexValueDate(Index1M,$H633)</f>
        <v>44084</v>
      </c>
      <c r="J633" s="144">
        <f>IFERROR(_xll.qlIndexFixing(Index1M,$H633,TRUE,_xll.ohTrigger(RecalcTrigger,Trigger1M)),NA())</f>
        <v>-2.7054557109294775E-3</v>
      </c>
      <c r="K633" s="44">
        <f>IFERROR(_xll.qlIndexFixing(Index3M,H633,TRUE,_xll.ohTrigger(RecalcTrigger,Trigger3M)),NA())</f>
        <v>-9.0962759471329227E-4</v>
      </c>
      <c r="L633" s="44">
        <f>IFERROR(_xll.qlIndexFixing(Index6M,$H633,TRUE,_xll.ohTrigger(RecalcTrigger,Trigger6M)),NA())</f>
        <v>1.131702967469279E-3</v>
      </c>
      <c r="M633" s="145">
        <f>IFERROR(_xll.qlIndexFixing(Index1Y,$H633,TRUE,_xll.ohTrigger(RecalcTrigger,Trigger1Y)),NA())</f>
        <v>3.2615810711197303E-3</v>
      </c>
      <c r="N633" s="144">
        <f>IFERROR(_xll.qlIndexFixing(ONIndex1M,I633,TRUE,_xll.ohTrigger(RecalcTrigger,Trigger1M)),NA())</f>
        <v>-2.7801997191634342E-3</v>
      </c>
      <c r="O633" s="44">
        <f>IFERROR(_xll.qlIndexFixing(ONIndex3M,I633,TRUE,_xll.ohTrigger(RecalcTrigger,Trigger3M)),NA())</f>
        <v>-1.1624278943411781E-3</v>
      </c>
      <c r="P633" s="44">
        <f>IFERROR(_xll.qlIndexFixing(ONIndex6M,I633,TRUE,_xll.ohTrigger(RecalcTrigger,Trigger6M)),NA())</f>
        <v>6.126957976970715E-4</v>
      </c>
      <c r="Q633" s="145">
        <f>IFERROR(_xll.qlIndexFixing(ONIndex1Y,I633,TRUE,_xll.ohTrigger(RecalcTrigger,Trigger1Y)),NA())</f>
        <v>2.2433995831416809E-3</v>
      </c>
    </row>
    <row r="634" spans="2:17" x14ac:dyDescent="0.2">
      <c r="B634" s="39" t="s">
        <v>42</v>
      </c>
      <c r="D634" s="42">
        <f>_xll.qlCalendarAdvance(Calendar,$D633,B634,"f",FALSE)</f>
        <v>44089</v>
      </c>
      <c r="E634" s="139">
        <f>_xll.qlInterestRateIndexValueDate(IndexON,D634)</f>
        <v>44089</v>
      </c>
      <c r="F634" s="155">
        <f>IFERROR(_xll.qlIndexFixing(IndexON,D634,TRUE,_xll.ohTrigger(RecalcTrigger,TriggerON)),NA())</f>
        <v>-2.9268391261005888E-3</v>
      </c>
      <c r="H634" s="42">
        <f>_xll.qlCalendarAdvance(Calendar,$H633,B634,"f",FALSE)</f>
        <v>44089</v>
      </c>
      <c r="I634" s="139">
        <f>_xll.qlInterestRateIndexValueDate(Index1M,$H634)</f>
        <v>44091</v>
      </c>
      <c r="J634" s="144">
        <f>IFERROR(_xll.qlIndexFixing(Index1M,$H634,TRUE,_xll.ohTrigger(RecalcTrigger,Trigger1M)),NA())</f>
        <v>-2.6600834135077911E-3</v>
      </c>
      <c r="K634" s="44">
        <f>IFERROR(_xll.qlIndexFixing(Index3M,H634,TRUE,_xll.ohTrigger(RecalcTrigger,Trigger3M)),NA())</f>
        <v>-8.6610869492222207E-4</v>
      </c>
      <c r="L634" s="44">
        <f>IFERROR(_xll.qlIndexFixing(Index6M,$H634,TRUE,_xll.ohTrigger(RecalcTrigger,Trigger6M)),NA())</f>
        <v>1.1744749996849795E-3</v>
      </c>
      <c r="M634" s="145">
        <f>IFERROR(_xll.qlIndexFixing(Index1Y,$H634,TRUE,_xll.ohTrigger(RecalcTrigger,Trigger1Y)),NA())</f>
        <v>3.303167569816572E-3</v>
      </c>
      <c r="N634" s="144">
        <f>IFERROR(_xll.qlIndexFixing(ONIndex1M,I634,TRUE,_xll.ohTrigger(RecalcTrigger,Trigger1M)),NA())</f>
        <v>-2.7349836764534174E-3</v>
      </c>
      <c r="O634" s="44">
        <f>IFERROR(_xll.qlIndexFixing(ONIndex3M,I634,TRUE,_xll.ohTrigger(RecalcTrigger,Trigger3M)),NA())</f>
        <v>-1.1199400223205203E-3</v>
      </c>
      <c r="P634" s="44">
        <f>IFERROR(_xll.qlIndexFixing(ONIndex6M,I634,TRUE,_xll.ohTrigger(RecalcTrigger,Trigger6M)),NA())</f>
        <v>6.5384286864755836E-4</v>
      </c>
      <c r="Q634" s="145">
        <f>IFERROR(_xll.qlIndexFixing(ONIndex1Y,I634,TRUE,_xll.ohTrigger(RecalcTrigger,Trigger1Y)),NA())</f>
        <v>2.279934847235765E-3</v>
      </c>
    </row>
    <row r="635" spans="2:17" x14ac:dyDescent="0.2">
      <c r="B635" s="39" t="s">
        <v>42</v>
      </c>
      <c r="D635" s="42">
        <f>_xll.qlCalendarAdvance(Calendar,$D634,B635,"f",FALSE)</f>
        <v>44096</v>
      </c>
      <c r="E635" s="139">
        <f>_xll.qlInterestRateIndexValueDate(IndexON,D635)</f>
        <v>44096</v>
      </c>
      <c r="F635" s="155">
        <f>IFERROR(_xll.qlIndexFixing(IndexON,D635,TRUE,_xll.ohTrigger(RecalcTrigger,TriggerON)),NA())</f>
        <v>-2.8854322568871993E-3</v>
      </c>
      <c r="H635" s="42">
        <f>_xll.qlCalendarAdvance(Calendar,$H634,B635,"f",FALSE)</f>
        <v>44096</v>
      </c>
      <c r="I635" s="139">
        <f>_xll.qlInterestRateIndexValueDate(Index1M,$H635)</f>
        <v>44098</v>
      </c>
      <c r="J635" s="144">
        <f>IFERROR(_xll.qlIndexFixing(Index1M,$H635,TRUE,_xll.ohTrigger(RecalcTrigger,Trigger1M)),NA())</f>
        <v>-2.6146133933649396E-3</v>
      </c>
      <c r="K635" s="44">
        <f>IFERROR(_xll.qlIndexFixing(Index3M,H635,TRUE,_xll.ohTrigger(RecalcTrigger,Trigger3M)),NA())</f>
        <v>-8.2241716895801575E-4</v>
      </c>
      <c r="L635" s="44">
        <f>IFERROR(_xll.qlIndexFixing(Index6M,$H635,TRUE,_xll.ohTrigger(RecalcTrigger,Trigger6M)),NA())</f>
        <v>1.2173680371568821E-3</v>
      </c>
      <c r="M635" s="145">
        <f>IFERROR(_xll.qlIndexFixing(Index1Y,$H635,TRUE,_xll.ohTrigger(RecalcTrigger,Trigger1Y)),NA())</f>
        <v>3.3449285472937689E-3</v>
      </c>
      <c r="N635" s="144">
        <f>IFERROR(_xll.qlIndexFixing(ONIndex1M,I635,TRUE,_xll.ohTrigger(RecalcTrigger,Trigger1M)),NA())</f>
        <v>-2.6896619219840545E-3</v>
      </c>
      <c r="O635" s="44">
        <f>IFERROR(_xll.qlIndexFixing(ONIndex3M,I635,TRUE,_xll.ohTrigger(RecalcTrigger,Trigger3M)),NA())</f>
        <v>-1.0772655179103197E-3</v>
      </c>
      <c r="P635" s="44">
        <f>IFERROR(_xll.qlIndexFixing(ONIndex6M,I635,TRUE,_xll.ohTrigger(RecalcTrigger,Trigger6M)),NA())</f>
        <v>6.9513871131299254E-4</v>
      </c>
      <c r="Q635" s="145">
        <f>IFERROR(_xll.qlIndexFixing(ONIndex1Y,I635,TRUE,_xll.ohTrigger(RecalcTrigger,Trigger1Y)),NA())</f>
        <v>2.3166705867261328E-3</v>
      </c>
    </row>
    <row r="636" spans="2:17" x14ac:dyDescent="0.2">
      <c r="B636" s="39" t="s">
        <v>42</v>
      </c>
      <c r="D636" s="42">
        <f>_xll.qlCalendarAdvance(Calendar,$D635,B636,"f",FALSE)</f>
        <v>44103</v>
      </c>
      <c r="E636" s="139">
        <f>_xll.qlInterestRateIndexValueDate(IndexON,D636)</f>
        <v>44103</v>
      </c>
      <c r="F636" s="155">
        <f>IFERROR(_xll.qlIndexFixing(IndexON,D636,TRUE,_xll.ohTrigger(RecalcTrigger,TriggerON)),NA())</f>
        <v>-2.8436743469972825E-3</v>
      </c>
      <c r="H636" s="42">
        <f>_xll.qlCalendarAdvance(Calendar,$H635,B636,"f",FALSE)</f>
        <v>44103</v>
      </c>
      <c r="I636" s="139">
        <f>_xll.qlInterestRateIndexValueDate(Index1M,$H636)</f>
        <v>44105</v>
      </c>
      <c r="J636" s="144">
        <f>IFERROR(_xll.qlIndexFixing(Index1M,$H636,TRUE,_xll.ohTrigger(RecalcTrigger,Trigger1M)),NA())</f>
        <v>-2.5690506056384732E-3</v>
      </c>
      <c r="K636" s="44">
        <f>IFERROR(_xll.qlIndexFixing(Index3M,H636,TRUE,_xll.ohTrigger(RecalcTrigger,Trigger3M)),NA())</f>
        <v>-7.6588404954437478E-4</v>
      </c>
      <c r="L636" s="44">
        <f>IFERROR(_xll.qlIndexFixing(Index6M,$H636,TRUE,_xll.ohTrigger(RecalcTrigger,Trigger6M)),NA())</f>
        <v>1.263494277497678E-3</v>
      </c>
      <c r="M636" s="145">
        <f>IFERROR(_xll.qlIndexFixing(Index1Y,$H636,TRUE,_xll.ohTrigger(RecalcTrigger,Trigger1Y)),NA())</f>
        <v>3.386861390197404E-3</v>
      </c>
      <c r="N636" s="144">
        <f>IFERROR(_xll.qlIndexFixing(ONIndex1M,I636,TRUE,_xll.ohTrigger(RecalcTrigger,Trigger1M)),NA())</f>
        <v>-2.6442394133496805E-3</v>
      </c>
      <c r="O636" s="44">
        <f>IFERROR(_xll.qlIndexFixing(ONIndex3M,I636,TRUE,_xll.ohTrigger(RecalcTrigger,Trigger3M)),NA())</f>
        <v>-1.0344068471779266E-3</v>
      </c>
      <c r="P636" s="44">
        <f>IFERROR(_xll.qlIndexFixing(ONIndex6M,I636,TRUE,_xll.ohTrigger(RecalcTrigger,Trigger6M)),NA())</f>
        <v>7.365809852455385E-4</v>
      </c>
      <c r="Q636" s="145">
        <f>IFERROR(_xll.qlIndexFixing(ONIndex1Y,I636,TRUE,_xll.ohTrigger(RecalcTrigger,Trigger1Y)),NA())</f>
        <v>2.3536066314289172E-3</v>
      </c>
    </row>
    <row r="637" spans="2:17" x14ac:dyDescent="0.2">
      <c r="B637" s="39" t="s">
        <v>42</v>
      </c>
      <c r="D637" s="42">
        <f>_xll.qlCalendarAdvance(Calendar,$D636,B637,"f",FALSE)</f>
        <v>44110</v>
      </c>
      <c r="E637" s="139">
        <f>_xll.qlInterestRateIndexValueDate(IndexON,D637)</f>
        <v>44110</v>
      </c>
      <c r="F637" s="155">
        <f>IFERROR(_xll.qlIndexFixing(IndexON,D637,TRUE,_xll.ohTrigger(RecalcTrigger,TriggerON)),NA())</f>
        <v>-2.801565427645869E-3</v>
      </c>
      <c r="H637" s="42">
        <f>_xll.qlCalendarAdvance(Calendar,$H636,B637,"f",FALSE)</f>
        <v>44110</v>
      </c>
      <c r="I637" s="139">
        <f>_xll.qlInterestRateIndexValueDate(Index1M,$H637)</f>
        <v>44112</v>
      </c>
      <c r="J637" s="144">
        <f>IFERROR(_xll.qlIndexFixing(Index1M,$H637,TRUE,_xll.ohTrigger(RecalcTrigger,Trigger1M)),NA())</f>
        <v>-2.5234000055446293E-3</v>
      </c>
      <c r="K637" s="44">
        <f>IFERROR(_xll.qlIndexFixing(Index3M,H637,TRUE,_xll.ohTrigger(RecalcTrigger,Trigger3M)),NA())</f>
        <v>-7.3134841600676901E-4</v>
      </c>
      <c r="L637" s="44">
        <f>IFERROR(_xll.qlIndexFixing(Index6M,$H637,TRUE,_xll.ohTrigger(RecalcTrigger,Trigger6M)),NA())</f>
        <v>1.3066299750623142E-3</v>
      </c>
      <c r="M637" s="145">
        <f>IFERROR(_xll.qlIndexFixing(Index1Y,$H637,TRUE,_xll.ohTrigger(RecalcTrigger,Trigger1Y)),NA())</f>
        <v>3.4289634525066504E-3</v>
      </c>
      <c r="N637" s="144">
        <f>IFERROR(_xll.qlIndexFixing(ONIndex1M,I637,TRUE,_xll.ohTrigger(RecalcTrigger,Trigger1M)),NA())</f>
        <v>-2.5987211078648542E-3</v>
      </c>
      <c r="O637" s="44">
        <f>IFERROR(_xll.qlIndexFixing(ONIndex3M,I637,TRUE,_xll.ohTrigger(RecalcTrigger,Trigger3M)),NA())</f>
        <v>-9.9136647623065954E-4</v>
      </c>
      <c r="P637" s="44">
        <f>IFERROR(_xll.qlIndexFixing(ONIndex6M,I637,TRUE,_xll.ohTrigger(RecalcTrigger,Trigger6M)),NA())</f>
        <v>7.7816735007729676E-4</v>
      </c>
      <c r="Q637" s="145">
        <f>IFERROR(_xll.qlIndexFixing(ONIndex1Y,I637,TRUE,_xll.ohTrigger(RecalcTrigger,Trigger1Y)),NA())</f>
        <v>2.3907428115599316E-3</v>
      </c>
    </row>
    <row r="638" spans="2:17" x14ac:dyDescent="0.2">
      <c r="B638" s="39" t="s">
        <v>42</v>
      </c>
      <c r="D638" s="42">
        <f>_xll.qlCalendarAdvance(Calendar,$D637,B638,"f",FALSE)</f>
        <v>44117</v>
      </c>
      <c r="E638" s="139">
        <f>_xll.qlInterestRateIndexValueDate(IndexON,D638)</f>
        <v>44117</v>
      </c>
      <c r="F638" s="155">
        <f>IFERROR(_xll.qlIndexFixing(IndexON,D638,TRUE,_xll.ohTrigger(RecalcTrigger,TriggerON)),NA())</f>
        <v>-2.7591055302877976E-3</v>
      </c>
      <c r="H638" s="42">
        <f>_xll.qlCalendarAdvance(Calendar,$H637,B638,"f",FALSE)</f>
        <v>44117</v>
      </c>
      <c r="I638" s="139">
        <f>_xll.qlInterestRateIndexValueDate(Index1M,$H638)</f>
        <v>44119</v>
      </c>
      <c r="J638" s="144">
        <f>IFERROR(_xll.qlIndexFixing(Index1M,$H638,TRUE,_xll.ohTrigger(RecalcTrigger,Trigger1M)),NA())</f>
        <v>-2.4776665483758342E-3</v>
      </c>
      <c r="K638" s="44">
        <f>IFERROR(_xll.qlIndexFixing(Index3M,H638,TRUE,_xll.ohTrigger(RecalcTrigger,Trigger3M)),NA())</f>
        <v>-6.8714253327328834E-4</v>
      </c>
      <c r="L638" s="44">
        <f>IFERROR(_xll.qlIndexFixing(Index6M,$H638,TRUE,_xll.ohTrigger(RecalcTrigger,Trigger6M)),NA())</f>
        <v>1.3498795136787005E-3</v>
      </c>
      <c r="M638" s="145">
        <f>IFERROR(_xll.qlIndexFixing(Index1Y,$H638,TRUE,_xll.ohTrigger(RecalcTrigger,Trigger1Y)),NA())</f>
        <v>3.4712320555243537E-3</v>
      </c>
      <c r="N638" s="144">
        <f>IFERROR(_xll.qlIndexFixing(ONIndex1M,I638,TRUE,_xll.ohTrigger(RecalcTrigger,Trigger1M)),NA())</f>
        <v>-2.5531119628841026E-3</v>
      </c>
      <c r="O638" s="44">
        <f>IFERROR(_xll.qlIndexFixing(ONIndex3M,I638,TRUE,_xll.ohTrigger(RecalcTrigger,Trigger3M)),NA())</f>
        <v>-9.4814687113586871E-4</v>
      </c>
      <c r="P638" s="44">
        <f>IFERROR(_xll.qlIndexFixing(ONIndex6M,I638,TRUE,_xll.ohTrigger(RecalcTrigger,Trigger6M)),NA())</f>
        <v>8.1989546536043179E-4</v>
      </c>
      <c r="Q638" s="145">
        <f>IFERROR(_xll.qlIndexFixing(ONIndex1Y,I638,TRUE,_xll.ohTrigger(RecalcTrigger,Trigger1Y)),NA())</f>
        <v>2.4280789570951811E-3</v>
      </c>
    </row>
    <row r="639" spans="2:17" x14ac:dyDescent="0.2">
      <c r="B639" s="39" t="s">
        <v>42</v>
      </c>
      <c r="D639" s="42">
        <f>_xll.qlCalendarAdvance(Calendar,$D638,B639,"f",FALSE)</f>
        <v>44124</v>
      </c>
      <c r="E639" s="139">
        <f>_xll.qlInterestRateIndexValueDate(IndexON,D639)</f>
        <v>44124</v>
      </c>
      <c r="F639" s="155">
        <f>IFERROR(_xll.qlIndexFixing(IndexON,D639,TRUE,_xll.ohTrigger(RecalcTrigger,TriggerON)),NA())</f>
        <v>-2.7162946857783865E-3</v>
      </c>
      <c r="H639" s="42">
        <f>_xll.qlCalendarAdvance(Calendar,$H638,B639,"f",FALSE)</f>
        <v>44124</v>
      </c>
      <c r="I639" s="139">
        <f>_xll.qlInterestRateIndexValueDate(Index1M,$H639)</f>
        <v>44126</v>
      </c>
      <c r="J639" s="144">
        <f>IFERROR(_xll.qlIndexFixing(Index1M,$H639,TRUE,_xll.ohTrigger(RecalcTrigger,Trigger1M)),NA())</f>
        <v>-2.4318551895069485E-3</v>
      </c>
      <c r="K639" s="44">
        <f>IFERROR(_xll.qlIndexFixing(Index3M,H639,TRUE,_xll.ohTrigger(RecalcTrigger,Trigger3M)),NA())</f>
        <v>-6.4277403551705613E-4</v>
      </c>
      <c r="L639" s="44">
        <f>IFERROR(_xll.qlIndexFixing(Index6M,$H639,TRUE,_xll.ohTrigger(RecalcTrigger,Trigger6M)),NA())</f>
        <v>1.3932405586631817E-3</v>
      </c>
      <c r="M639" s="145">
        <f>IFERROR(_xll.qlIndexFixing(Index1Y,$H639,TRUE,_xll.ohTrigger(RecalcTrigger,Trigger1Y)),NA())</f>
        <v>3.5136644878630157E-3</v>
      </c>
      <c r="N639" s="144">
        <f>IFERROR(_xll.qlIndexFixing(ONIndex1M,I639,TRUE,_xll.ohTrigger(RecalcTrigger,Trigger1M)),NA())</f>
        <v>-2.5074169357219844E-3</v>
      </c>
      <c r="O639" s="44">
        <f>IFERROR(_xll.qlIndexFixing(ONIndex3M,I639,TRUE,_xll.ohTrigger(RecalcTrigger,Trigger3M)),NA())</f>
        <v>-9.047504981607446E-4</v>
      </c>
      <c r="P639" s="44">
        <f>IFERROR(_xll.qlIndexFixing(ONIndex6M,I639,TRUE,_xll.ohTrigger(RecalcTrigger,Trigger6M)),NA())</f>
        <v>8.617629907270441E-4</v>
      </c>
      <c r="Q639" s="145">
        <f>IFERROR(_xll.qlIndexFixing(ONIndex1Y,I639,TRUE,_xll.ohTrigger(RecalcTrigger,Trigger1Y)),NA())</f>
        <v>2.4656148979307346E-3</v>
      </c>
    </row>
    <row r="640" spans="2:17" x14ac:dyDescent="0.2">
      <c r="B640" s="39" t="s">
        <v>42</v>
      </c>
      <c r="D640" s="42">
        <f>_xll.qlCalendarAdvance(Calendar,$D639,B640,"f",FALSE)</f>
        <v>44131</v>
      </c>
      <c r="E640" s="139">
        <f>_xll.qlInterestRateIndexValueDate(IndexON,D640)</f>
        <v>44131</v>
      </c>
      <c r="F640" s="155">
        <f>IFERROR(_xll.qlIndexFixing(IndexON,D640,TRUE,_xll.ohTrigger(RecalcTrigger,TriggerON)),NA())</f>
        <v>-2.6731329255325065E-3</v>
      </c>
      <c r="H640" s="42">
        <f>_xll.qlCalendarAdvance(Calendar,$H639,B640,"f",FALSE)</f>
        <v>44131</v>
      </c>
      <c r="I640" s="139">
        <f>_xll.qlInterestRateIndexValueDate(Index1M,$H640)</f>
        <v>44133</v>
      </c>
      <c r="J640" s="144">
        <f>IFERROR(_xll.qlIndexFixing(Index1M,$H640,TRUE,_xll.ohTrigger(RecalcTrigger,Trigger1M)),NA())</f>
        <v>-2.3859708843865235E-3</v>
      </c>
      <c r="K640" s="44">
        <f>IFERROR(_xll.qlIndexFixing(Index3M,H640,TRUE,_xll.ohTrigger(RecalcTrigger,Trigger3M)),NA())</f>
        <v>-5.982453830365587E-4</v>
      </c>
      <c r="L640" s="44">
        <f>IFERROR(_xll.qlIndexFixing(Index6M,$H640,TRUE,_xll.ohTrigger(RecalcTrigger,Trigger6M)),NA())</f>
        <v>1.4367107751467568E-3</v>
      </c>
      <c r="M640" s="145">
        <f>IFERROR(_xll.qlIndexFixing(Index1Y,$H640,TRUE,_xll.ohTrigger(RecalcTrigger,Trigger1Y)),NA())</f>
        <v>3.5562580054358155E-3</v>
      </c>
      <c r="N640" s="144">
        <f>IFERROR(_xll.qlIndexFixing(ONIndex1M,I640,TRUE,_xll.ohTrigger(RecalcTrigger,Trigger1M)),NA())</f>
        <v>-2.4616409838529307E-3</v>
      </c>
      <c r="O640" s="44">
        <f>IFERROR(_xll.qlIndexFixing(ONIndex3M,I640,TRUE,_xll.ohTrigger(RecalcTrigger,Trigger3M)),NA())</f>
        <v>-8.6117982329270149E-4</v>
      </c>
      <c r="P640" s="44">
        <f>IFERROR(_xll.qlIndexFixing(ONIndex6M,I640,TRUE,_xll.ohTrigger(RecalcTrigger,Trigger6M)),NA())</f>
        <v>9.0376758548948999E-4</v>
      </c>
      <c r="Q640" s="145">
        <f>IFERROR(_xll.qlIndexFixing(ONIndex1Y,I640,TRUE,_xll.ohTrigger(RecalcTrigger,Trigger1Y)),NA())</f>
        <v>2.5033504642024695E-3</v>
      </c>
    </row>
    <row r="641" spans="2:17" x14ac:dyDescent="0.2">
      <c r="B641" s="39" t="s">
        <v>42</v>
      </c>
      <c r="D641" s="42">
        <f>_xll.qlCalendarAdvance(Calendar,$D640,B641,"f",FALSE)</f>
        <v>44138</v>
      </c>
      <c r="E641" s="139">
        <f>_xll.qlInterestRateIndexValueDate(IndexON,D641)</f>
        <v>44138</v>
      </c>
      <c r="F641" s="155">
        <f>IFERROR(_xll.qlIndexFixing(IndexON,D641,TRUE,_xll.ohTrigger(RecalcTrigger,TriggerON)),NA())</f>
        <v>-2.629620280685252E-3</v>
      </c>
      <c r="H641" s="42">
        <f>_xll.qlCalendarAdvance(Calendar,$H640,B641,"f",FALSE)</f>
        <v>44138</v>
      </c>
      <c r="I641" s="139">
        <f>_xll.qlInterestRateIndexValueDate(Index1M,$H641)</f>
        <v>44140</v>
      </c>
      <c r="J641" s="144">
        <f>IFERROR(_xll.qlIndexFixing(Index1M,$H641,TRUE,_xll.ohTrigger(RecalcTrigger,Trigger1M)),NA())</f>
        <v>-2.3400185885455449E-3</v>
      </c>
      <c r="K641" s="44">
        <f>IFERROR(_xll.qlIndexFixing(Index3M,H641,TRUE,_xll.ohTrigger(RecalcTrigger,Trigger3M)),NA())</f>
        <v>-5.5355903622716202E-4</v>
      </c>
      <c r="L641" s="44">
        <f>IFERROR(_xll.qlIndexFixing(Index6M,$H641,TRUE,_xll.ohTrigger(RecalcTrigger,Trigger6M)),NA())</f>
        <v>1.4771366469460037E-3</v>
      </c>
      <c r="M641" s="145">
        <f>IFERROR(_xll.qlIndexFixing(Index1Y,$H641,TRUE,_xll.ohTrigger(RecalcTrigger,Trigger1Y)),NA())</f>
        <v>3.5990098314434699E-3</v>
      </c>
      <c r="N641" s="144">
        <f>IFERROR(_xll.qlIndexFixing(ONIndex1M,I641,TRUE,_xll.ohTrigger(RecalcTrigger,Trigger1M)),NA())</f>
        <v>-2.4157890646314684E-3</v>
      </c>
      <c r="O641" s="44">
        <f>IFERROR(_xll.qlIndexFixing(ONIndex3M,I641,TRUE,_xll.ohTrigger(RecalcTrigger,Trigger3M)),NA())</f>
        <v>-8.1743731263905772E-4</v>
      </c>
      <c r="P641" s="44">
        <f>IFERROR(_xll.qlIndexFixing(ONIndex6M,I641,TRUE,_xll.ohTrigger(RecalcTrigger,Trigger6M)),NA())</f>
        <v>9.4590690975948633E-4</v>
      </c>
      <c r="Q641" s="145">
        <f>IFERROR(_xll.qlIndexFixing(ONIndex1Y,I641,TRUE,_xll.ohTrigger(RecalcTrigger,Trigger1Y)),NA())</f>
        <v>2.541285485966327E-3</v>
      </c>
    </row>
    <row r="642" spans="2:17" x14ac:dyDescent="0.2">
      <c r="B642" s="39" t="s">
        <v>42</v>
      </c>
      <c r="D642" s="42">
        <f>_xll.qlCalendarAdvance(Calendar,$D641,B642,"f",FALSE)</f>
        <v>44145</v>
      </c>
      <c r="E642" s="139">
        <f>_xll.qlInterestRateIndexValueDate(IndexON,D642)</f>
        <v>44145</v>
      </c>
      <c r="F642" s="155">
        <f>IFERROR(_xll.qlIndexFixing(IndexON,D642,TRUE,_xll.ohTrigger(RecalcTrigger,TriggerON)),NA())</f>
        <v>-2.5857567822917815E-3</v>
      </c>
      <c r="H642" s="42">
        <f>_xll.qlCalendarAdvance(Calendar,$H641,B642,"f",FALSE)</f>
        <v>44145</v>
      </c>
      <c r="I642" s="139">
        <f>_xll.qlInterestRateIndexValueDate(Index1M,$H642)</f>
        <v>44147</v>
      </c>
      <c r="J642" s="144">
        <f>IFERROR(_xll.qlIndexFixing(Index1M,$H642,TRUE,_xll.ohTrigger(RecalcTrigger,Trigger1M)),NA())</f>
        <v>-2.2940032575961833E-3</v>
      </c>
      <c r="K642" s="44">
        <f>IFERROR(_xll.qlIndexFixing(Index3M,H642,TRUE,_xll.ohTrigger(RecalcTrigger,Trigger3M)),NA())</f>
        <v>-5.0871745557459411E-4</v>
      </c>
      <c r="L642" s="44">
        <f>IFERROR(_xll.qlIndexFixing(Index6M,$H642,TRUE,_xll.ohTrigger(RecalcTrigger,Trigger6M)),NA())</f>
        <v>1.5208113546470027E-3</v>
      </c>
      <c r="M642" s="145">
        <f>IFERROR(_xll.qlIndexFixing(Index1Y,$H642,TRUE,_xll.ohTrigger(RecalcTrigger,Trigger1Y)),NA())</f>
        <v>3.6419171563637194E-3</v>
      </c>
      <c r="N642" s="144">
        <f>IFERROR(_xll.qlIndexFixing(ONIndex1M,I642,TRUE,_xll.ohTrigger(RecalcTrigger,Trigger1M)),NA())</f>
        <v>-2.3698661355320283E-3</v>
      </c>
      <c r="O642" s="44">
        <f>IFERROR(_xll.qlIndexFixing(ONIndex3M,I642,TRUE,_xll.ohTrigger(RecalcTrigger,Trigger3M)),NA())</f>
        <v>-7.7352543258690787E-4</v>
      </c>
      <c r="P642" s="44">
        <f>IFERROR(_xll.qlIndexFixing(ONIndex6M,I642,TRUE,_xll.ohTrigger(RecalcTrigger,Trigger6M)),NA())</f>
        <v>9.8817862268951728E-4</v>
      </c>
      <c r="Q642" s="145">
        <f>IFERROR(_xll.qlIndexFixing(ONIndex1Y,I642,TRUE,_xll.ohTrigger(RecalcTrigger,Trigger1Y)),NA())</f>
        <v>2.579419793198312E-3</v>
      </c>
    </row>
    <row r="643" spans="2:17" x14ac:dyDescent="0.2">
      <c r="B643" s="39" t="s">
        <v>42</v>
      </c>
      <c r="D643" s="42">
        <f>_xll.qlCalendarAdvance(Calendar,$D642,B643,"f",FALSE)</f>
        <v>44152</v>
      </c>
      <c r="E643" s="139">
        <f>_xll.qlInterestRateIndexValueDate(IndexON,D643)</f>
        <v>44152</v>
      </c>
      <c r="F643" s="155">
        <f>IFERROR(_xll.qlIndexFixing(IndexON,D643,TRUE,_xll.ohTrigger(RecalcTrigger,TriggerON)),NA())</f>
        <v>-2.5415424616070936E-3</v>
      </c>
      <c r="H643" s="42">
        <f>_xll.qlCalendarAdvance(Calendar,$H642,B643,"f",FALSE)</f>
        <v>44152</v>
      </c>
      <c r="I643" s="139">
        <f>_xll.qlInterestRateIndexValueDate(Index1M,$H643)</f>
        <v>44154</v>
      </c>
      <c r="J643" s="144">
        <f>IFERROR(_xll.qlIndexFixing(Index1M,$H643,TRUE,_xll.ohTrigger(RecalcTrigger,Trigger1M)),NA())</f>
        <v>-2.2479298472243003E-3</v>
      </c>
      <c r="K643" s="44">
        <f>IFERROR(_xll.qlIndexFixing(Index3M,H643,TRUE,_xll.ohTrigger(RecalcTrigger,Trigger3M)),NA())</f>
        <v>-4.637231016623312E-4</v>
      </c>
      <c r="L643" s="44">
        <f>IFERROR(_xll.qlIndexFixing(Index6M,$H643,TRUE,_xll.ohTrigger(RecalcTrigger,Trigger6M)),NA())</f>
        <v>1.5645883892251393E-3</v>
      </c>
      <c r="M643" s="145">
        <f>IFERROR(_xll.qlIndexFixing(Index1Y,$H643,TRUE,_xll.ohTrigger(RecalcTrigger,Trigger1Y)),NA())</f>
        <v>3.6849771379388481E-3</v>
      </c>
      <c r="N643" s="144">
        <f>IFERROR(_xll.qlIndexFixing(ONIndex1M,I643,TRUE,_xll.ohTrigger(RecalcTrigger,Trigger1M)),NA())</f>
        <v>-2.3238771537892333E-3</v>
      </c>
      <c r="O643" s="44">
        <f>IFERROR(_xll.qlIndexFixing(ONIndex3M,I643,TRUE,_xll.ohTrigger(RecalcTrigger,Trigger3M)),NA())</f>
        <v>-7.2944664908369816E-4</v>
      </c>
      <c r="P643" s="44">
        <f>IFERROR(_xll.qlIndexFixing(ONIndex6M,I643,TRUE,_xll.ohTrigger(RecalcTrigger,Trigger6M)),NA())</f>
        <v>1.0305803839916194E-3</v>
      </c>
      <c r="Q643" s="145">
        <f>IFERROR(_xll.qlIndexFixing(ONIndex1Y,I643,TRUE,_xll.ohTrigger(RecalcTrigger,Trigger1Y)),NA())</f>
        <v>2.6177532159543659E-3</v>
      </c>
    </row>
    <row r="644" spans="2:17" x14ac:dyDescent="0.2">
      <c r="B644" s="39" t="s">
        <v>42</v>
      </c>
      <c r="D644" s="42">
        <f>_xll.qlCalendarAdvance(Calendar,$D643,B644,"f",FALSE)</f>
        <v>44159</v>
      </c>
      <c r="E644" s="139">
        <f>_xll.qlInterestRateIndexValueDate(IndexON,D644)</f>
        <v>44159</v>
      </c>
      <c r="F644" s="155">
        <f>IFERROR(_xll.qlIndexFixing(IndexON,D644,TRUE,_xll.ohTrigger(RecalcTrigger,TriggerON)),NA())</f>
        <v>-2.4969773498462189E-3</v>
      </c>
      <c r="H644" s="42">
        <f>_xll.qlCalendarAdvance(Calendar,$H643,B644,"f",FALSE)</f>
        <v>44159</v>
      </c>
      <c r="I644" s="139">
        <f>_xll.qlInterestRateIndexValueDate(Index1M,$H644)</f>
        <v>44161</v>
      </c>
      <c r="J644" s="144">
        <f>IFERROR(_xll.qlIndexFixing(Index1M,$H644,TRUE,_xll.ohTrigger(RecalcTrigger,Trigger1M)),NA())</f>
        <v>-2.2018033132019388E-3</v>
      </c>
      <c r="K644" s="44">
        <f>IFERROR(_xll.qlIndexFixing(Index3M,H644,TRUE,_xll.ohTrigger(RecalcTrigger,Trigger3M)),NA())</f>
        <v>-4.1857843516681845E-4</v>
      </c>
      <c r="L644" s="44">
        <f>IFERROR(_xll.qlIndexFixing(Index6M,$H644,TRUE,_xll.ohTrigger(RecalcTrigger,Trigger6M)),NA())</f>
        <v>1.6084654150393402E-3</v>
      </c>
      <c r="M644" s="145">
        <f>IFERROR(_xll.qlIndexFixing(Index1Y,$H644,TRUE,_xll.ohTrigger(RecalcTrigger,Trigger1Y)),NA())</f>
        <v>3.7281869011658248E-3</v>
      </c>
      <c r="N644" s="144">
        <f>IFERROR(_xll.qlIndexFixing(ONIndex1M,I644,TRUE,_xll.ohTrigger(RecalcTrigger,Trigger1M)),NA())</f>
        <v>-2.2778270769574505E-3</v>
      </c>
      <c r="O644" s="44">
        <f>IFERROR(_xll.qlIndexFixing(ONIndex3M,I644,TRUE,_xll.ohTrigger(RecalcTrigger,Trigger3M)),NA())</f>
        <v>-6.8520342819677893E-4</v>
      </c>
      <c r="P644" s="44">
        <f>IFERROR(_xll.qlIndexFixing(ONIndex6M,I644,TRUE,_xll.ohTrigger(RecalcTrigger,Trigger6M)),NA())</f>
        <v>1.0731098533778294E-3</v>
      </c>
      <c r="Q644" s="145">
        <f>IFERROR(_xll.qlIndexFixing(ONIndex1Y,I644,TRUE,_xll.ohTrigger(RecalcTrigger,Trigger1Y)),NA())</f>
        <v>2.6562855843703659E-3</v>
      </c>
    </row>
    <row r="645" spans="2:17" x14ac:dyDescent="0.2">
      <c r="B645" s="39" t="s">
        <v>42</v>
      </c>
      <c r="D645" s="42">
        <f>_xll.qlCalendarAdvance(Calendar,$D644,B645,"f",FALSE)</f>
        <v>44166</v>
      </c>
      <c r="E645" s="139">
        <f>_xll.qlInterestRateIndexValueDate(IndexON,D645)</f>
        <v>44166</v>
      </c>
      <c r="F645" s="155">
        <f>IFERROR(_xll.qlIndexFixing(IndexON,D645,TRUE,_xll.ohTrigger(RecalcTrigger,TriggerON)),NA())</f>
        <v>-2.4520614782641559E-3</v>
      </c>
      <c r="H645" s="42">
        <f>_xll.qlCalendarAdvance(Calendar,$H644,B645,"f",FALSE)</f>
        <v>44166</v>
      </c>
      <c r="I645" s="139">
        <f>_xll.qlInterestRateIndexValueDate(Index1M,$H645)</f>
        <v>44168</v>
      </c>
      <c r="J645" s="144">
        <f>IFERROR(_xll.qlIndexFixing(Index1M,$H645,TRUE,_xll.ohTrigger(RecalcTrigger,Trigger1M)),NA())</f>
        <v>-2.1556286113848244E-3</v>
      </c>
      <c r="K645" s="44">
        <f>IFERROR(_xll.qlIndexFixing(Index3M,H645,TRUE,_xll.ohTrigger(RecalcTrigger,Trigger3M)),NA())</f>
        <v>-3.7981058434244375E-4</v>
      </c>
      <c r="L645" s="44">
        <f>IFERROR(_xll.qlIndexFixing(Index6M,$H645,TRUE,_xll.ohTrigger(RecalcTrigger,Trigger6M)),NA())</f>
        <v>1.6556176964417041E-3</v>
      </c>
      <c r="M645" s="145">
        <f>IFERROR(_xll.qlIndexFixing(Index1Y,$H645,TRUE,_xll.ohTrigger(RecalcTrigger,Trigger1Y)),NA())</f>
        <v>3.7715435382833858E-3</v>
      </c>
      <c r="N645" s="144">
        <f>IFERROR(_xll.qlIndexFixing(ONIndex1M,I645,TRUE,_xll.ohTrigger(RecalcTrigger,Trigger1M)),NA())</f>
        <v>-2.2317208623512386E-3</v>
      </c>
      <c r="O645" s="44">
        <f>IFERROR(_xll.qlIndexFixing(ONIndex3M,I645,TRUE,_xll.ohTrigger(RecalcTrigger,Trigger3M)),NA())</f>
        <v>-6.4079823623330867E-4</v>
      </c>
      <c r="P645" s="44">
        <f>IFERROR(_xll.qlIndexFixing(ONIndex6M,I645,TRUE,_xll.ohTrigger(RecalcTrigger,Trigger6M)),NA())</f>
        <v>1.1157646901605034E-3</v>
      </c>
      <c r="Q645" s="145">
        <f>IFERROR(_xll.qlIndexFixing(ONIndex1Y,I645,TRUE,_xll.ohTrigger(RecalcTrigger,Trigger1Y)),NA())</f>
        <v>2.6950167282624449E-3</v>
      </c>
    </row>
    <row r="646" spans="2:17" x14ac:dyDescent="0.2">
      <c r="B646" s="39" t="s">
        <v>42</v>
      </c>
      <c r="D646" s="42">
        <f>_xll.qlCalendarAdvance(Calendar,$D645,B646,"f",FALSE)</f>
        <v>44173</v>
      </c>
      <c r="E646" s="139">
        <f>_xll.qlInterestRateIndexValueDate(IndexON,D646)</f>
        <v>44173</v>
      </c>
      <c r="F646" s="155">
        <f>IFERROR(_xll.qlIndexFixing(IndexON,D646,TRUE,_xll.ohTrigger(RecalcTrigger,TriggerON)),NA())</f>
        <v>-2.4067948779560311E-3</v>
      </c>
      <c r="H646" s="42">
        <f>_xll.qlCalendarAdvance(Calendar,$H645,B646,"f",FALSE)</f>
        <v>44173</v>
      </c>
      <c r="I646" s="139">
        <f>_xll.qlInterestRateIndexValueDate(Index1M,$H646)</f>
        <v>44175</v>
      </c>
      <c r="J646" s="144">
        <f>IFERROR(_xll.qlIndexFixing(Index1M,$H646,TRUE,_xll.ohTrigger(RecalcTrigger,Trigger1M)),NA())</f>
        <v>-2.1094106977011251E-3</v>
      </c>
      <c r="K646" s="44">
        <f>IFERROR(_xll.qlIndexFixing(Index3M,H646,TRUE,_xll.ohTrigger(RecalcTrigger,Trigger3M)),NA())</f>
        <v>-3.343924416912003E-4</v>
      </c>
      <c r="L646" s="44">
        <f>IFERROR(_xll.qlIndexFixing(Index6M,$H646,TRUE,_xll.ohTrigger(RecalcTrigger,Trigger6M)),NA())</f>
        <v>1.6996938990845533E-3</v>
      </c>
      <c r="M646" s="145">
        <f>IFERROR(_xll.qlIndexFixing(Index1Y,$H646,TRUE,_xll.ohTrigger(RecalcTrigger,Trigger1Y)),NA())</f>
        <v>3.8150441087613004E-3</v>
      </c>
      <c r="N646" s="144">
        <f>IFERROR(_xll.qlIndexFixing(ONIndex1M,I646,TRUE,_xll.ohTrigger(RecalcTrigger,Trigger1M)),NA())</f>
        <v>-2.1855634673251245E-3</v>
      </c>
      <c r="O646" s="44">
        <f>IFERROR(_xll.qlIndexFixing(ONIndex3M,I646,TRUE,_xll.ohTrigger(RecalcTrigger,Trigger3M)),NA())</f>
        <v>-5.9623353918070165E-4</v>
      </c>
      <c r="P646" s="44">
        <f>IFERROR(_xll.qlIndexFixing(ONIndex6M,I646,TRUE,_xll.ohTrigger(RecalcTrigger,Trigger6M)),NA())</f>
        <v>1.1585425541316141E-3</v>
      </c>
      <c r="Q646" s="145">
        <f>IFERROR(_xll.qlIndexFixing(ONIndex1Y,I646,TRUE,_xll.ohTrigger(RecalcTrigger,Trigger1Y)),NA())</f>
        <v>2.7339464779263523E-3</v>
      </c>
    </row>
    <row r="647" spans="2:17" x14ac:dyDescent="0.2">
      <c r="B647" s="39" t="s">
        <v>42</v>
      </c>
      <c r="D647" s="42">
        <f>_xll.qlCalendarAdvance(Calendar,$D646,B647,"f",FALSE)</f>
        <v>44180</v>
      </c>
      <c r="E647" s="139">
        <f>_xll.qlInterestRateIndexValueDate(IndexON,D647)</f>
        <v>44180</v>
      </c>
      <c r="F647" s="155">
        <f>IFERROR(_xll.qlIndexFixing(IndexON,D647,TRUE,_xll.ohTrigger(RecalcTrigger,TriggerON)),NA())</f>
        <v>-2.361177580016971E-3</v>
      </c>
      <c r="H647" s="42">
        <f>_xll.qlCalendarAdvance(Calendar,$H646,B647,"f",FALSE)</f>
        <v>44180</v>
      </c>
      <c r="I647" s="139">
        <f>_xll.qlInterestRateIndexValueDate(Index1M,$H647)</f>
        <v>44182</v>
      </c>
      <c r="J647" s="144">
        <f>IFERROR(_xll.qlIndexFixing(Index1M,$H647,TRUE,_xll.ohTrigger(RecalcTrigger,Trigger1M)),NA())</f>
        <v>-2.0631545281639407E-3</v>
      </c>
      <c r="K647" s="44">
        <f>IFERROR(_xll.qlIndexFixing(Index3M,H647,TRUE,_xll.ohTrigger(RecalcTrigger,Trigger3M)),NA())</f>
        <v>-2.8883102871102295E-4</v>
      </c>
      <c r="L647" s="44">
        <f>IFERROR(_xll.qlIndexFixing(Index6M,$H647,TRUE,_xll.ohTrigger(RecalcTrigger,Trigger6M)),NA())</f>
        <v>1.7438629238242243E-3</v>
      </c>
      <c r="M647" s="145">
        <f>IFERROR(_xll.qlIndexFixing(Index1Y,$H647,TRUE,_xll.ohTrigger(RecalcTrigger,Trigger1Y)),NA())</f>
        <v>3.8586856392887653E-3</v>
      </c>
      <c r="N647" s="144">
        <f>IFERROR(_xll.qlIndexFixing(ONIndex1M,I647,TRUE,_xll.ohTrigger(RecalcTrigger,Trigger1M)),NA())</f>
        <v>-2.1393598494734434E-3</v>
      </c>
      <c r="O647" s="44">
        <f>IFERROR(_xll.qlIndexFixing(ONIndex3M,I647,TRUE,_xll.ohTrigger(RecalcTrigger,Trigger3M)),NA())</f>
        <v>-5.5151180326618032E-4</v>
      </c>
      <c r="P647" s="44">
        <f>IFERROR(_xll.qlIndexFixing(ONIndex6M,I647,TRUE,_xll.ohTrigger(RecalcTrigger,Trigger6M)),NA())</f>
        <v>1.201441104843326E-3</v>
      </c>
      <c r="Q647" s="145">
        <f>IFERROR(_xll.qlIndexFixing(ONIndex1Y,I647,TRUE,_xll.ohTrigger(RecalcTrigger,Trigger1Y)),NA())</f>
        <v>2.773074663178221E-3</v>
      </c>
    </row>
    <row r="648" spans="2:17" x14ac:dyDescent="0.2">
      <c r="B648" s="39" t="s">
        <v>42</v>
      </c>
      <c r="D648" s="42">
        <f>_xll.qlCalendarAdvance(Calendar,$D647,B648,"f",FALSE)</f>
        <v>44187</v>
      </c>
      <c r="E648" s="139">
        <f>_xll.qlInterestRateIndexValueDate(IndexON,D648)</f>
        <v>44187</v>
      </c>
      <c r="F648" s="155">
        <f>IFERROR(_xll.qlIndexFixing(IndexON,D648,TRUE,_xll.ohTrigger(RecalcTrigger,TriggerON)),NA())</f>
        <v>-2.3152096159417823E-3</v>
      </c>
      <c r="H648" s="42">
        <f>_xll.qlCalendarAdvance(Calendar,$H647,B648,"f",FALSE)</f>
        <v>44187</v>
      </c>
      <c r="I648" s="139">
        <f>_xll.qlInterestRateIndexValueDate(Index1M,$H648)</f>
        <v>44189</v>
      </c>
      <c r="J648" s="144">
        <f>IFERROR(_xll.qlIndexFixing(Index1M,$H648,TRUE,_xll.ohTrigger(RecalcTrigger,Trigger1M)),NA())</f>
        <v>-2.0168650588663073E-3</v>
      </c>
      <c r="K648" s="44">
        <f>IFERROR(_xll.qlIndexFixing(Index3M,H648,TRUE,_xll.ohTrigger(RecalcTrigger,Trigger3M)),NA())</f>
        <v>-2.4312880656651714E-4</v>
      </c>
      <c r="L648" s="44">
        <f>IFERROR(_xll.qlIndexFixing(Index6M,$H648,TRUE,_xll.ohTrigger(RecalcTrigger,Trigger6M)),NA())</f>
        <v>1.7881224342593154E-3</v>
      </c>
      <c r="M648" s="145">
        <f>IFERROR(_xll.qlIndexFixing(Index1Y,$H648,TRUE,_xll.ohTrigger(RecalcTrigger,Trigger1Y)),NA())</f>
        <v>3.9024651237634551E-3</v>
      </c>
      <c r="N648" s="144">
        <f>IFERROR(_xll.qlIndexFixing(ONIndex1M,I648,TRUE,_xll.ohTrigger(RecalcTrigger,Trigger1M)),NA())</f>
        <v>-2.0865054744767519E-3</v>
      </c>
      <c r="O648" s="44">
        <f>IFERROR(_xll.qlIndexFixing(ONIndex3M,I648,TRUE,_xll.ohTrigger(RecalcTrigger,Trigger3M)),NA())</f>
        <v>-5.0021211896567053E-4</v>
      </c>
      <c r="P648" s="44">
        <f>IFERROR(_xll.qlIndexFixing(ONIndex6M,I648,TRUE,_xll.ohTrigger(RecalcTrigger,Trigger6M)),NA())</f>
        <v>1.2506127972411463E-3</v>
      </c>
      <c r="Q648" s="145">
        <f>IFERROR(_xll.qlIndexFixing(ONIndex1Y,I648,TRUE,_xll.ohTrigger(RecalcTrigger,Trigger1Y)),NA())</f>
        <v>2.8180353536289005E-3</v>
      </c>
    </row>
    <row r="649" spans="2:17" x14ac:dyDescent="0.2">
      <c r="B649" s="39" t="s">
        <v>42</v>
      </c>
      <c r="D649" s="42">
        <f>_xll.qlCalendarAdvance(Calendar,$D648,B649,"f",FALSE)</f>
        <v>44194</v>
      </c>
      <c r="E649" s="139">
        <f>_xll.qlInterestRateIndexValueDate(IndexON,D649)</f>
        <v>44194</v>
      </c>
      <c r="F649" s="155">
        <f>IFERROR(_xll.qlIndexFixing(IndexON,D649,TRUE,_xll.ohTrigger(RecalcTrigger,TriggerON)),NA())</f>
        <v>-2.2688910165058473E-3</v>
      </c>
      <c r="H649" s="42">
        <f>_xll.qlCalendarAdvance(Calendar,$H648,B649,"f",FALSE)</f>
        <v>44194</v>
      </c>
      <c r="I649" s="139">
        <f>_xll.qlInterestRateIndexValueDate(Index1M,$H649)</f>
        <v>44196</v>
      </c>
      <c r="J649" s="144">
        <f>IFERROR(_xll.qlIndexFixing(Index1M,$H649,TRUE,_xll.ohTrigger(RecalcTrigger,Trigger1M)),NA())</f>
        <v>-1.9804947481924995E-3</v>
      </c>
      <c r="K649" s="44">
        <f>IFERROR(_xll.qlIndexFixing(Index3M,H649,TRUE,_xll.ohTrigger(RecalcTrigger,Trigger3M)),NA())</f>
        <v>-1.9728823652132021E-4</v>
      </c>
      <c r="L649" s="44">
        <f>IFERROR(_xll.qlIndexFixing(Index6M,$H649,TRUE,_xll.ohTrigger(RecalcTrigger,Trigger6M)),NA())</f>
        <v>1.8292686518423618E-3</v>
      </c>
      <c r="M649" s="145">
        <f>IFERROR(_xll.qlIndexFixing(Index1Y,$H649,TRUE,_xll.ohTrigger(RecalcTrigger,Trigger1Y)),NA())</f>
        <v>3.9463795232794752E-3</v>
      </c>
      <c r="N649" s="144">
        <f>IFERROR(_xll.qlIndexFixing(ONIndex1M,I649,TRUE,_xll.ohTrigger(RecalcTrigger,Trigger1M)),NA())</f>
        <v>-2.0402195006630208E-3</v>
      </c>
      <c r="O649" s="44">
        <f>IFERROR(_xll.qlIndexFixing(ONIndex3M,I649,TRUE,_xll.ohTrigger(RecalcTrigger,Trigger3M)),NA())</f>
        <v>-4.5516217543006832E-4</v>
      </c>
      <c r="P649" s="44">
        <f>IFERROR(_xll.qlIndexFixing(ONIndex6M,I649,TRUE,_xll.ohTrigger(RecalcTrigger,Trigger6M)),NA())</f>
        <v>1.2937620813069373E-3</v>
      </c>
      <c r="Q649" s="145">
        <f>IFERROR(_xll.qlIndexFixing(ONIndex1Y,I649,TRUE,_xll.ohTrigger(RecalcTrigger,Trigger1Y)),NA())</f>
        <v>2.8575881859183028E-3</v>
      </c>
    </row>
    <row r="650" spans="2:17" x14ac:dyDescent="0.2">
      <c r="B650" s="39" t="s">
        <v>42</v>
      </c>
      <c r="D650" s="42">
        <f>_xll.qlCalendarAdvance(Calendar,$D649,B650,"f",FALSE)</f>
        <v>44201</v>
      </c>
      <c r="E650" s="139">
        <f>_xll.qlInterestRateIndexValueDate(IndexON,D650)</f>
        <v>44201</v>
      </c>
      <c r="F650" s="155">
        <f>IFERROR(_xll.qlIndexFixing(IndexON,D650,TRUE,_xll.ohTrigger(RecalcTrigger,TriggerON)),NA())</f>
        <v>-2.2222218131240368E-3</v>
      </c>
      <c r="H650" s="42">
        <f>_xll.qlCalendarAdvance(Calendar,$H649,B650,"f",FALSE)</f>
        <v>44201</v>
      </c>
      <c r="I650" s="139">
        <f>_xll.qlInterestRateIndexValueDate(Index1M,$H650)</f>
        <v>44203</v>
      </c>
      <c r="J650" s="144">
        <f>IFERROR(_xll.qlIndexFixing(Index1M,$H650,TRUE,_xll.ohTrigger(RecalcTrigger,Trigger1M)),NA())</f>
        <v>-1.9242060457727583E-3</v>
      </c>
      <c r="K650" s="44">
        <f>IFERROR(_xll.qlIndexFixing(Index3M,H650,TRUE,_xll.ohTrigger(RecalcTrigger,Trigger3M)),NA())</f>
        <v>-1.5131177993588096E-4</v>
      </c>
      <c r="L650" s="44">
        <f>IFERROR(_xll.qlIndexFixing(Index6M,$H650,TRUE,_xll.ohTrigger(RecalcTrigger,Trigger6M)),NA())</f>
        <v>1.8736965810643169E-3</v>
      </c>
      <c r="M650" s="145">
        <f>IFERROR(_xll.qlIndexFixing(Index1Y,$H650,TRUE,_xll.ohTrigger(RecalcTrigger,Trigger1Y)),NA())</f>
        <v>3.9904257661164139E-3</v>
      </c>
      <c r="N650" s="144">
        <f>IFERROR(_xll.qlIndexFixing(ONIndex1M,I650,TRUE,_xll.ohTrigger(RecalcTrigger,Trigger1M)),NA())</f>
        <v>-2.0005212319507137E-3</v>
      </c>
      <c r="O650" s="44">
        <f>IFERROR(_xll.qlIndexFixing(ONIndex3M,I650,TRUE,_xll.ohTrigger(RecalcTrigger,Trigger3M)),NA())</f>
        <v>-4.1642902350425004E-4</v>
      </c>
      <c r="P650" s="44">
        <f>IFERROR(_xll.qlIndexFixing(ONIndex6M,I650,TRUE,_xll.ohTrigger(RecalcTrigger,Trigger6M)),NA())</f>
        <v>1.3308374729437134E-3</v>
      </c>
      <c r="Q650" s="145">
        <f>IFERROR(_xll.qlIndexFixing(ONIndex1Y,I650,TRUE,_xll.ohTrigger(RecalcTrigger,Trigger1Y)),NA())</f>
        <v>2.8916481334206878E-3</v>
      </c>
    </row>
    <row r="651" spans="2:17" x14ac:dyDescent="0.2">
      <c r="B651" s="39" t="s">
        <v>42</v>
      </c>
      <c r="D651" s="42">
        <f>_xll.qlCalendarAdvance(Calendar,$D650,B651,"f",FALSE)</f>
        <v>44208</v>
      </c>
      <c r="E651" s="139">
        <f>_xll.qlInterestRateIndexValueDate(IndexON,D651)</f>
        <v>44208</v>
      </c>
      <c r="F651" s="155">
        <f>IFERROR(_xll.qlIndexFixing(IndexON,D651,TRUE,_xll.ohTrigger(RecalcTrigger,TriggerON)),NA())</f>
        <v>-2.1752020370113812E-3</v>
      </c>
      <c r="H651" s="42">
        <f>_xll.qlCalendarAdvance(Calendar,$H650,B651,"f",FALSE)</f>
        <v>44208</v>
      </c>
      <c r="I651" s="139">
        <f>_xll.qlInterestRateIndexValueDate(Index1M,$H651)</f>
        <v>44210</v>
      </c>
      <c r="J651" s="144">
        <f>IFERROR(_xll.qlIndexFixing(Index1M,$H651,TRUE,_xll.ohTrigger(RecalcTrigger,Trigger1M)),NA())</f>
        <v>-1.87784641456884E-3</v>
      </c>
      <c r="K651" s="44">
        <f>IFERROR(_xll.qlIndexFixing(Index3M,H651,TRUE,_xll.ohTrigger(RecalcTrigger,Trigger3M)),NA())</f>
        <v>-1.0520189827323279E-4</v>
      </c>
      <c r="L651" s="44">
        <f>IFERROR(_xll.qlIndexFixing(Index6M,$H651,TRUE,_xll.ohTrigger(RecalcTrigger,Trigger6M)),NA())</f>
        <v>1.9182095065031876E-3</v>
      </c>
      <c r="M651" s="145">
        <f>IFERROR(_xll.qlIndexFixing(Index1Y,$H651,TRUE,_xll.ohTrigger(RecalcTrigger,Trigger1Y)),NA())</f>
        <v>4.0346007477281712E-3</v>
      </c>
      <c r="N651" s="144">
        <f>IFERROR(_xll.qlIndexFixing(ONIndex1M,I651,TRUE,_xll.ohTrigger(RecalcTrigger,Trigger1M)),NA())</f>
        <v>-1.9541822962620969E-3</v>
      </c>
      <c r="O651" s="44">
        <f>IFERROR(_xll.qlIndexFixing(ONIndex3M,I651,TRUE,_xll.ohTrigger(RecalcTrigger,Trigger3M)),NA())</f>
        <v>-3.7110379333515908E-4</v>
      </c>
      <c r="P651" s="44">
        <f>IFERROR(_xll.qlIndexFixing(ONIndex6M,I651,TRUE,_xll.ohTrigger(RecalcTrigger,Trigger6M)),NA())</f>
        <v>1.3741953662194106E-3</v>
      </c>
      <c r="Q651" s="145">
        <f>IFERROR(_xll.qlIndexFixing(ONIndex1Y,I651,TRUE,_xll.ohTrigger(RecalcTrigger,Trigger1Y)),NA())</f>
        <v>2.9315683617436861E-3</v>
      </c>
    </row>
    <row r="652" spans="2:17" x14ac:dyDescent="0.2">
      <c r="B652" s="39" t="s">
        <v>42</v>
      </c>
      <c r="D652" s="42">
        <f>_xll.qlCalendarAdvance(Calendar,$D651,B652,"f",FALSE)</f>
        <v>44215</v>
      </c>
      <c r="E652" s="139">
        <f>_xll.qlInterestRateIndexValueDate(IndexON,D652)</f>
        <v>44215</v>
      </c>
      <c r="F652" s="155">
        <f>IFERROR(_xll.qlIndexFixing(IndexON,D652,TRUE,_xll.ohTrigger(RecalcTrigger,TriggerON)),NA())</f>
        <v>-2.1278317191830709E-3</v>
      </c>
      <c r="H652" s="42">
        <f>_xll.qlCalendarAdvance(Calendar,$H651,B652,"f",FALSE)</f>
        <v>44215</v>
      </c>
      <c r="I652" s="139">
        <f>_xll.qlInterestRateIndexValueDate(Index1M,$H652)</f>
        <v>44217</v>
      </c>
      <c r="J652" s="144">
        <f>IFERROR(_xll.qlIndexFixing(Index1M,$H652,TRUE,_xll.ohTrigger(RecalcTrigger,Trigger1M)),NA())</f>
        <v>-1.8314733087972102E-3</v>
      </c>
      <c r="K652" s="44">
        <f>IFERROR(_xll.qlIndexFixing(Index3M,H652,TRUE,_xll.ohTrigger(RecalcTrigger,Trigger3M)),NA())</f>
        <v>-5.8961053092776439E-5</v>
      </c>
      <c r="L652" s="44">
        <f>IFERROR(_xll.qlIndexFixing(Index6M,$H652,TRUE,_xll.ohTrigger(RecalcTrigger,Trigger6M)),NA())</f>
        <v>1.9628088071646128E-3</v>
      </c>
      <c r="M652" s="145">
        <f>IFERROR(_xll.qlIndexFixing(Index1Y,$H652,TRUE,_xll.ohTrigger(RecalcTrigger,Trigger1Y)),NA())</f>
        <v>4.0789013307306957E-3</v>
      </c>
      <c r="N652" s="144">
        <f>IFERROR(_xll.qlIndexFixing(ONIndex1M,I652,TRUE,_xll.ohTrigger(RecalcTrigger,Trigger1M)),NA())</f>
        <v>-1.9078219247603556E-3</v>
      </c>
      <c r="O652" s="44">
        <f>IFERROR(_xll.qlIndexFixing(ONIndex3M,I652,TRUE,_xll.ohTrigger(RecalcTrigger,Trigger3M)),NA())</f>
        <v>-3.2563385504058573E-4</v>
      </c>
      <c r="P652" s="44">
        <f>IFERROR(_xll.qlIndexFixing(ONIndex6M,I652,TRUE,_xll.ohTrigger(RecalcTrigger,Trigger6M)),NA())</f>
        <v>1.4176622440764675E-3</v>
      </c>
      <c r="Q652" s="145">
        <f>IFERROR(_xll.qlIndexFixing(ONIndex1Y,I652,TRUE,_xll.ohTrigger(RecalcTrigger,Trigger1Y)),NA())</f>
        <v>2.9716861759343516E-3</v>
      </c>
    </row>
    <row r="653" spans="2:17" x14ac:dyDescent="0.2">
      <c r="B653" s="39" t="s">
        <v>42</v>
      </c>
      <c r="D653" s="42">
        <f>_xll.qlCalendarAdvance(Calendar,$D652,B653,"f",FALSE)</f>
        <v>44222</v>
      </c>
      <c r="E653" s="139">
        <f>_xll.qlInterestRateIndexValueDate(IndexON,D653)</f>
        <v>44222</v>
      </c>
      <c r="F653" s="155">
        <f>IFERROR(_xll.qlIndexFixing(IndexON,D653,TRUE,_xll.ohTrigger(RecalcTrigger,TriggerON)),NA())</f>
        <v>-2.0801108908141686E-3</v>
      </c>
      <c r="H653" s="42">
        <f>_xll.qlCalendarAdvance(Calendar,$H652,B653,"f",FALSE)</f>
        <v>44222</v>
      </c>
      <c r="I653" s="139">
        <f>_xll.qlInterestRateIndexValueDate(Index1M,$H653)</f>
        <v>44224</v>
      </c>
      <c r="J653" s="144">
        <f>IFERROR(_xll.qlIndexFixing(Index1M,$H653,TRUE,_xll.ohTrigger(RecalcTrigger,Trigger1M)),NA())</f>
        <v>-1.7950451891522578E-3</v>
      </c>
      <c r="K653" s="44">
        <f>IFERROR(_xll.qlIndexFixing(Index3M,H653,TRUE,_xll.ohTrigger(RecalcTrigger,Trigger3M)),NA())</f>
        <v>-1.259170605516502E-5</v>
      </c>
      <c r="L653" s="44">
        <f>IFERROR(_xll.qlIndexFixing(Index6M,$H653,TRUE,_xll.ohTrigger(RecalcTrigger,Trigger6M)),NA())</f>
        <v>2.0074961586571947E-3</v>
      </c>
      <c r="M653" s="145">
        <f>IFERROR(_xll.qlIndexFixing(Index1Y,$H653,TRUE,_xll.ohTrigger(RecalcTrigger,Trigger1Y)),NA())</f>
        <v>4.1233243448927873E-3</v>
      </c>
      <c r="N653" s="144">
        <f>IFERROR(_xll.qlIndexFixing(ONIndex1M,I653,TRUE,_xll.ohTrigger(RecalcTrigger,Trigger1M)),NA())</f>
        <v>-1.8614450746801126E-3</v>
      </c>
      <c r="O653" s="44">
        <f>IFERROR(_xll.qlIndexFixing(ONIndex3M,I653,TRUE,_xll.ohTrigger(RecalcTrigger,Trigger3M)),NA())</f>
        <v>-2.8002167468788031E-4</v>
      </c>
      <c r="P653" s="44">
        <f>IFERROR(_xll.qlIndexFixing(ONIndex6M,I653,TRUE,_xll.ohTrigger(RecalcTrigger,Trigger6M)),NA())</f>
        <v>1.4612357662269204E-3</v>
      </c>
      <c r="Q653" s="145">
        <f>IFERROR(_xll.qlIndexFixing(ONIndex1Y,I653,TRUE,_xll.ohTrigger(RecalcTrigger,Trigger1Y)),NA())</f>
        <v>3.0120014060486255E-3</v>
      </c>
    </row>
    <row r="654" spans="2:17" x14ac:dyDescent="0.2">
      <c r="B654" s="39" t="s">
        <v>42</v>
      </c>
      <c r="D654" s="42">
        <f>_xll.qlCalendarAdvance(Calendar,$D653,B654,"f",FALSE)</f>
        <v>44229</v>
      </c>
      <c r="E654" s="139">
        <f>_xll.qlInterestRateIndexValueDate(IndexON,D654)</f>
        <v>44229</v>
      </c>
      <c r="F654" s="155">
        <f>IFERROR(_xll.qlIndexFixing(IndexON,D654,TRUE,_xll.ohTrigger(RecalcTrigger,TriggerON)),NA())</f>
        <v>-2.0320395833195448E-3</v>
      </c>
      <c r="H654" s="42">
        <f>_xll.qlCalendarAdvance(Calendar,$H653,B654,"f",FALSE)</f>
        <v>44229</v>
      </c>
      <c r="I654" s="139">
        <f>_xll.qlInterestRateIndexValueDate(Index1M,$H654)</f>
        <v>44231</v>
      </c>
      <c r="J654" s="144">
        <f>IFERROR(_xll.qlIndexFixing(Index1M,$H654,TRUE,_xll.ohTrigger(RecalcTrigger,Trigger1M)),NA())</f>
        <v>-1.7519765023818071E-3</v>
      </c>
      <c r="K654" s="44">
        <f>IFERROR(_xll.qlIndexFixing(Index3M,H654,TRUE,_xll.ohTrigger(RecalcTrigger,Trigger3M)),NA())</f>
        <v>3.0559699010436214E-5</v>
      </c>
      <c r="L654" s="44">
        <f>IFERROR(_xll.qlIndexFixing(Index6M,$H654,TRUE,_xll.ohTrigger(RecalcTrigger,Trigger6M)),NA())</f>
        <v>2.0522732966435963E-3</v>
      </c>
      <c r="M654" s="145">
        <f>IFERROR(_xll.qlIndexFixing(Index1Y,$H654,TRUE,_xll.ohTrigger(RecalcTrigger,Trigger1Y)),NA())</f>
        <v>4.1678665871222971E-3</v>
      </c>
      <c r="N654" s="144">
        <f>IFERROR(_xll.qlIndexFixing(ONIndex1M,I654,TRUE,_xll.ohTrigger(RecalcTrigger,Trigger1M)),NA())</f>
        <v>-1.8150567035757348E-3</v>
      </c>
      <c r="O654" s="44">
        <f>IFERROR(_xll.qlIndexFixing(ONIndex3M,I654,TRUE,_xll.ohTrigger(RecalcTrigger,Trigger3M)),NA())</f>
        <v>-2.342697184243292E-4</v>
      </c>
      <c r="P654" s="44">
        <f>IFERROR(_xll.qlIndexFixing(ONIndex6M,I654,TRUE,_xll.ohTrigger(RecalcTrigger,Trigger6M)),NA())</f>
        <v>1.5049135919831258E-3</v>
      </c>
      <c r="Q654" s="145">
        <f>IFERROR(_xll.qlIndexFixing(ONIndex1Y,I654,TRUE,_xll.ohTrigger(RecalcTrigger,Trigger1Y)),NA())</f>
        <v>3.0525138821424491E-3</v>
      </c>
    </row>
    <row r="655" spans="2:17" x14ac:dyDescent="0.2">
      <c r="B655" s="39" t="s">
        <v>42</v>
      </c>
      <c r="D655" s="42">
        <f>_xll.qlCalendarAdvance(Calendar,$D654,B655,"f",FALSE)</f>
        <v>44236</v>
      </c>
      <c r="E655" s="139">
        <f>_xll.qlInterestRateIndexValueDate(IndexON,D655)</f>
        <v>44236</v>
      </c>
      <c r="F655" s="155">
        <f>IFERROR(_xll.qlIndexFixing(IndexON,D655,TRUE,_xll.ohTrigger(RecalcTrigger,TriggerON)),NA())</f>
        <v>-1.983617827594486E-3</v>
      </c>
      <c r="H655" s="42">
        <f>_xll.qlCalendarAdvance(Calendar,$H654,B655,"f",FALSE)</f>
        <v>44236</v>
      </c>
      <c r="I655" s="139">
        <f>_xll.qlInterestRateIndexValueDate(Index1M,$H655)</f>
        <v>44238</v>
      </c>
      <c r="J655" s="144">
        <f>IFERROR(_xll.qlIndexFixing(Index1M,$H655,TRUE,_xll.ohTrigger(RecalcTrigger,Trigger1M)),NA())</f>
        <v>-1.7055899051727458E-3</v>
      </c>
      <c r="K655" s="44">
        <f>IFERROR(_xll.qlIndexFixing(Index3M,H655,TRUE,_xll.ohTrigger(RecalcTrigger,Trigger3M)),NA())</f>
        <v>7.7170287188769329E-5</v>
      </c>
      <c r="L655" s="44">
        <f>IFERROR(_xll.qlIndexFixing(Index6M,$H655,TRUE,_xll.ohTrigger(RecalcTrigger,Trigger6M)),NA())</f>
        <v>2.0971420168449588E-3</v>
      </c>
      <c r="M655" s="145">
        <f>IFERROR(_xll.qlIndexFixing(Index1Y,$H655,TRUE,_xll.ohTrigger(RecalcTrigger,Trigger1Y)),NA())</f>
        <v>4.2125248214571528E-3</v>
      </c>
      <c r="N655" s="144">
        <f>IFERROR(_xll.qlIndexFixing(ONIndex1M,I655,TRUE,_xll.ohTrigger(RecalcTrigger,Trigger1M)),NA())</f>
        <v>-1.7686617688816852E-3</v>
      </c>
      <c r="O655" s="44">
        <f>IFERROR(_xll.qlIndexFixing(ONIndex3M,I655,TRUE,_xll.ohTrigger(RecalcTrigger,Trigger3M)),NA())</f>
        <v>-1.8838045243718682E-4</v>
      </c>
      <c r="P655" s="44">
        <f>IFERROR(_xll.qlIndexFixing(ONIndex6M,I655,TRUE,_xll.ohTrigger(RecalcTrigger,Trigger6M)),NA())</f>
        <v>1.5486933811370562E-3</v>
      </c>
      <c r="Q655" s="145">
        <f>IFERROR(_xll.qlIndexFixing(ONIndex1Y,I655,TRUE,_xll.ohTrigger(RecalcTrigger,Trigger1Y)),NA())</f>
        <v>3.0932234340319553E-3</v>
      </c>
    </row>
    <row r="656" spans="2:17" x14ac:dyDescent="0.2">
      <c r="B656" s="39" t="s">
        <v>42</v>
      </c>
      <c r="D656" s="42">
        <f>_xll.qlCalendarAdvance(Calendar,$D655,B656,"f",FALSE)</f>
        <v>44243</v>
      </c>
      <c r="E656" s="139">
        <f>_xll.qlInterestRateIndexValueDate(IndexON,D656)</f>
        <v>44243</v>
      </c>
      <c r="F656" s="155">
        <f>IFERROR(_xll.qlIndexFixing(IndexON,D656,TRUE,_xll.ohTrigger(RecalcTrigger,TriggerON)),NA())</f>
        <v>-1.9348456549739268E-3</v>
      </c>
      <c r="H656" s="42">
        <f>_xll.qlCalendarAdvance(Calendar,$H655,B656,"f",FALSE)</f>
        <v>44243</v>
      </c>
      <c r="I656" s="139">
        <f>_xll.qlInterestRateIndexValueDate(Index1M,$H656)</f>
        <v>44245</v>
      </c>
      <c r="J656" s="144">
        <f>IFERROR(_xll.qlIndexFixing(Index1M,$H656,TRUE,_xll.ohTrigger(RecalcTrigger,Trigger1M)),NA())</f>
        <v>-1.6592082676591957E-3</v>
      </c>
      <c r="K656" s="44">
        <f>IFERROR(_xll.qlIndexFixing(Index3M,H656,TRUE,_xll.ohTrigger(RecalcTrigger,Trigger3M)),NA())</f>
        <v>1.2390216141168085E-4</v>
      </c>
      <c r="L656" s="44">
        <f>IFERROR(_xll.qlIndexFixing(Index6M,$H656,TRUE,_xll.ohTrigger(RecalcTrigger,Trigger6M)),NA())</f>
        <v>2.1421041750528248E-3</v>
      </c>
      <c r="M656" s="145">
        <f>IFERROR(_xll.qlIndexFixing(Index1Y,$H656,TRUE,_xll.ohTrigger(RecalcTrigger,Trigger1Y)),NA())</f>
        <v>4.2572957790528703E-3</v>
      </c>
      <c r="N656" s="144">
        <f>IFERROR(_xll.qlIndexFixing(ONIndex1M,I656,TRUE,_xll.ohTrigger(RecalcTrigger,Trigger1M)),NA())</f>
        <v>-1.7222652279524908E-3</v>
      </c>
      <c r="O656" s="44">
        <f>IFERROR(_xll.qlIndexFixing(ONIndex3M,I656,TRUE,_xll.ohTrigger(RecalcTrigger,Trigger3M)),NA())</f>
        <v>-1.4235634271386743E-4</v>
      </c>
      <c r="P656" s="44">
        <f>IFERROR(_xll.qlIndexFixing(ONIndex6M,I656,TRUE,_xll.ohTrigger(RecalcTrigger,Trigger6M)),NA())</f>
        <v>1.5925727930810041E-3</v>
      </c>
      <c r="Q656" s="145">
        <f>IFERROR(_xll.qlIndexFixing(ONIndex1Y,I656,TRUE,_xll.ohTrigger(RecalcTrigger,Trigger1Y)),NA())</f>
        <v>3.1341298920928296E-3</v>
      </c>
    </row>
    <row r="657" spans="2:17" x14ac:dyDescent="0.2">
      <c r="B657" s="39" t="s">
        <v>42</v>
      </c>
      <c r="D657" s="42">
        <f>_xll.qlCalendarAdvance(Calendar,$D656,B657,"f",FALSE)</f>
        <v>44250</v>
      </c>
      <c r="E657" s="139">
        <f>_xll.qlInterestRateIndexValueDate(IndexON,D657)</f>
        <v>44250</v>
      </c>
      <c r="F657" s="155">
        <f>IFERROR(_xll.qlIndexFixing(IndexON,D657,TRUE,_xll.ohTrigger(RecalcTrigger,TriggerON)),NA())</f>
        <v>-1.8857230965130256E-3</v>
      </c>
      <c r="H657" s="42">
        <f>_xll.qlCalendarAdvance(Calendar,$H656,B657,"f",FALSE)</f>
        <v>44250</v>
      </c>
      <c r="I657" s="139">
        <f>_xll.qlInterestRateIndexValueDate(Index1M,$H657)</f>
        <v>44252</v>
      </c>
      <c r="J657" s="144">
        <f>IFERROR(_xll.qlIndexFixing(Index1M,$H657,TRUE,_xll.ohTrigger(RecalcTrigger,Trigger1M)),NA())</f>
        <v>-1.6128365467274872E-3</v>
      </c>
      <c r="K657" s="44">
        <f>IFERROR(_xll.qlIndexFixing(Index3M,H657,TRUE,_xll.ohTrigger(RecalcTrigger,Trigger3M)),NA())</f>
        <v>1.7075285956775715E-4</v>
      </c>
      <c r="L657" s="44">
        <f>IFERROR(_xll.qlIndexFixing(Index6M,$H657,TRUE,_xll.ohTrigger(RecalcTrigger,Trigger6M)),NA())</f>
        <v>2.1871616871348793E-3</v>
      </c>
      <c r="M657" s="145">
        <f>IFERROR(_xll.qlIndexFixing(Index1Y,$H657,TRUE,_xll.ohTrigger(RecalcTrigger,Trigger1Y)),NA())</f>
        <v>4.3021761581720471E-3</v>
      </c>
      <c r="N657" s="144">
        <f>IFERROR(_xll.qlIndexFixing(ONIndex1M,I657,TRUE,_xll.ohTrigger(RecalcTrigger,Trigger1M)),NA())</f>
        <v>-1.6758720381426784E-3</v>
      </c>
      <c r="O657" s="44">
        <f>IFERROR(_xll.qlIndexFixing(ONIndex3M,I657,TRUE,_xll.ohTrigger(RecalcTrigger,Trigger3M)),NA())</f>
        <v>-9.6199855561529546E-5</v>
      </c>
      <c r="P657" s="44">
        <f>IFERROR(_xll.qlIndexFixing(ONIndex6M,I657,TRUE,_xll.ohTrigger(RecalcTrigger,Trigger6M)),NA())</f>
        <v>1.636549487606942E-3</v>
      </c>
      <c r="Q657" s="145">
        <f>IFERROR(_xll.qlIndexFixing(ONIndex1Y,I657,TRUE,_xll.ohTrigger(RecalcTrigger,Trigger1Y)),NA())</f>
        <v>3.1752330861412048E-3</v>
      </c>
    </row>
    <row r="658" spans="2:17" x14ac:dyDescent="0.2">
      <c r="B658" s="39" t="s">
        <v>42</v>
      </c>
      <c r="D658" s="42">
        <f>_xll.qlCalendarAdvance(Calendar,$D657,B658,"f",FALSE)</f>
        <v>44257</v>
      </c>
      <c r="E658" s="139">
        <f>_xll.qlInterestRateIndexValueDate(IndexON,D658)</f>
        <v>44257</v>
      </c>
      <c r="F658" s="155">
        <f>IFERROR(_xll.qlIndexFixing(IndexON,D658,TRUE,_xll.ohTrigger(RecalcTrigger,TriggerON)),NA())</f>
        <v>-1.8362501835067491E-3</v>
      </c>
      <c r="H658" s="42">
        <f>_xll.qlCalendarAdvance(Calendar,$H657,B658,"f",FALSE)</f>
        <v>44257</v>
      </c>
      <c r="I658" s="139">
        <f>_xll.qlInterestRateIndexValueDate(Index1M,$H658)</f>
        <v>44259</v>
      </c>
      <c r="J658" s="144">
        <f>IFERROR(_xll.qlIndexFixing(Index1M,$H658,TRUE,_xll.ohTrigger(RecalcTrigger,Trigger1M)),NA())</f>
        <v>-1.5499171933195592E-3</v>
      </c>
      <c r="K658" s="44">
        <f>IFERROR(_xll.qlIndexFixing(Index3M,H658,TRUE,_xll.ohTrigger(RecalcTrigger,Trigger3M)),NA())</f>
        <v>2.2785150317549275E-4</v>
      </c>
      <c r="L658" s="44">
        <f>IFERROR(_xll.qlIndexFixing(Index6M,$H658,TRUE,_xll.ohTrigger(RecalcTrigger,Trigger6M)),NA())</f>
        <v>2.2486442933175137E-3</v>
      </c>
      <c r="M658" s="145">
        <f>IFERROR(_xll.qlIndexFixing(Index1Y,$H658,TRUE,_xll.ohTrigger(RecalcTrigger,Trigger1Y)),NA())</f>
        <v>4.3471626241731879E-3</v>
      </c>
      <c r="N658" s="144">
        <f>IFERROR(_xll.qlIndexFixing(ONIndex1M,I658,TRUE,_xll.ohTrigger(RecalcTrigger,Trigger1M)),NA())</f>
        <v>-1.629487157086551E-3</v>
      </c>
      <c r="O658" s="44">
        <f>IFERROR(_xll.qlIndexFixing(ONIndex3M,I658,TRUE,_xll.ohTrigger(RecalcTrigger,Trigger3M)),NA())</f>
        <v>-4.9913457167427566E-5</v>
      </c>
      <c r="P658" s="44">
        <f>IFERROR(_xll.qlIndexFixing(ONIndex6M,I658,TRUE,_xll.ohTrigger(RecalcTrigger,Trigger6M)),NA())</f>
        <v>1.6806211241071622E-3</v>
      </c>
      <c r="Q658" s="145">
        <f>IFERROR(_xll.qlIndexFixing(ONIndex1Y,I658,TRUE,_xll.ohTrigger(RecalcTrigger,Trigger1Y)),NA())</f>
        <v>3.2165328463129583E-3</v>
      </c>
    </row>
    <row r="659" spans="2:17" x14ac:dyDescent="0.2">
      <c r="B659" s="39" t="s">
        <v>42</v>
      </c>
      <c r="D659" s="42">
        <f>_xll.qlCalendarAdvance(Calendar,$D658,B659,"f",FALSE)</f>
        <v>44264</v>
      </c>
      <c r="E659" s="139">
        <f>_xll.qlInterestRateIndexValueDate(IndexON,D659)</f>
        <v>44264</v>
      </c>
      <c r="F659" s="155">
        <f>IFERROR(_xll.qlIndexFixing(IndexON,D659,TRUE,_xll.ohTrigger(RecalcTrigger,TriggerON)),NA())</f>
        <v>-1.7864269470502236E-3</v>
      </c>
      <c r="H659" s="42">
        <f>_xll.qlCalendarAdvance(Calendar,$H658,B659,"f",FALSE)</f>
        <v>44264</v>
      </c>
      <c r="I659" s="139">
        <f>_xll.qlInterestRateIndexValueDate(Index1M,$H659)</f>
        <v>44266</v>
      </c>
      <c r="J659" s="144">
        <f>IFERROR(_xll.qlIndexFixing(Index1M,$H659,TRUE,_xll.ohTrigger(RecalcTrigger,Trigger1M)),NA())</f>
        <v>-1.5069006368130522E-3</v>
      </c>
      <c r="K659" s="44">
        <f>IFERROR(_xll.qlIndexFixing(Index3M,H659,TRUE,_xll.ohTrigger(RecalcTrigger,Trigger3M)),NA())</f>
        <v>2.7495550957437251E-4</v>
      </c>
      <c r="L659" s="44">
        <f>IFERROR(_xll.qlIndexFixing(Index6M,$H659,TRUE,_xll.ohTrigger(RecalcTrigger,Trigger6M)),NA())</f>
        <v>2.2939412300192509E-3</v>
      </c>
      <c r="M659" s="145">
        <f>IFERROR(_xll.qlIndexFixing(Index1Y,$H659,TRUE,_xll.ohTrigger(RecalcTrigger,Trigger1Y)),NA())</f>
        <v>4.3922518094999764E-3</v>
      </c>
      <c r="N659" s="144">
        <f>IFERROR(_xll.qlIndexFixing(ONIndex1M,I659,TRUE,_xll.ohTrigger(RecalcTrigger,Trigger1M)),NA())</f>
        <v>-1.5831155421386356E-3</v>
      </c>
      <c r="O659" s="44">
        <f>IFERROR(_xll.qlIndexFixing(ONIndex3M,I659,TRUE,_xll.ohTrigger(RecalcTrigger,Trigger3M)),NA())</f>
        <v>-3.4996136388798504E-6</v>
      </c>
      <c r="P659" s="44">
        <f>IFERROR(_xll.qlIndexFixing(ONIndex6M,I659,TRUE,_xll.ohTrigger(RecalcTrigger,Trigger6M)),NA())</f>
        <v>1.7247853620538933E-3</v>
      </c>
      <c r="Q659" s="145">
        <f>IFERROR(_xll.qlIndexFixing(ONIndex1Y,I659,TRUE,_xll.ohTrigger(RecalcTrigger,Trigger1Y)),NA())</f>
        <v>3.2580290025840952E-3</v>
      </c>
    </row>
    <row r="660" spans="2:17" x14ac:dyDescent="0.2">
      <c r="B660" s="39" t="s">
        <v>42</v>
      </c>
      <c r="D660" s="42">
        <f>_xll.qlCalendarAdvance(Calendar,$D659,B660,"f",FALSE)</f>
        <v>44271</v>
      </c>
      <c r="E660" s="139">
        <f>_xll.qlInterestRateIndexValueDate(IndexON,D660)</f>
        <v>44271</v>
      </c>
      <c r="F660" s="155">
        <f>IFERROR(_xll.qlIndexFixing(IndexON,D660,TRUE,_xll.ohTrigger(RecalcTrigger,TriggerON)),NA())</f>
        <v>-1.7362534183584799E-3</v>
      </c>
      <c r="H660" s="42">
        <f>_xll.qlCalendarAdvance(Calendar,$H659,B660,"f",FALSE)</f>
        <v>44271</v>
      </c>
      <c r="I660" s="139">
        <f>_xll.qlInterestRateIndexValueDate(Index1M,$H660)</f>
        <v>44273</v>
      </c>
      <c r="J660" s="144">
        <f>IFERROR(_xll.qlIndexFixing(Index1M,$H660,TRUE,_xll.ohTrigger(RecalcTrigger,Trigger1M)),NA())</f>
        <v>-1.4605981753867958E-3</v>
      </c>
      <c r="K660" s="44">
        <f>IFERROR(_xll.qlIndexFixing(Index3M,H660,TRUE,_xll.ohTrigger(RecalcTrigger,Trigger3M)),NA())</f>
        <v>3.221704440278202E-4</v>
      </c>
      <c r="L660" s="44">
        <f>IFERROR(_xll.qlIndexFixing(Index6M,$H660,TRUE,_xll.ohTrigger(RecalcTrigger,Trigger6M)),NA())</f>
        <v>2.3393408984615214E-3</v>
      </c>
      <c r="M660" s="145">
        <f>IFERROR(_xll.qlIndexFixing(Index1Y,$H660,TRUE,_xll.ohTrigger(RecalcTrigger,Trigger1Y)),NA())</f>
        <v>4.4374403136703249E-3</v>
      </c>
      <c r="N660" s="144">
        <f>IFERROR(_xll.qlIndexFixing(ONIndex1M,I660,TRUE,_xll.ohTrigger(RecalcTrigger,Trigger1M)),NA())</f>
        <v>-1.536762150693427E-3</v>
      </c>
      <c r="O660" s="44">
        <f>IFERROR(_xll.qlIndexFixing(ONIndex3M,I660,TRUE,_xll.ohTrigger(RecalcTrigger,Trigger3M)),NA())</f>
        <v>4.3039209076667362E-5</v>
      </c>
      <c r="P660" s="44">
        <f>IFERROR(_xll.qlIndexFixing(ONIndex6M,I660,TRUE,_xll.ohTrigger(RecalcTrigger,Trigger6M)),NA())</f>
        <v>1.7690398613190439E-3</v>
      </c>
      <c r="Q660" s="145">
        <f>IFERROR(_xll.qlIndexFixing(ONIndex1Y,I660,TRUE,_xll.ohTrigger(RecalcTrigger,Trigger1Y)),NA())</f>
        <v>3.2997213849306206E-3</v>
      </c>
    </row>
    <row r="661" spans="2:17" x14ac:dyDescent="0.2">
      <c r="B661" s="39" t="s">
        <v>42</v>
      </c>
      <c r="D661" s="42">
        <f>_xll.qlCalendarAdvance(Calendar,$D660,B661,"f",FALSE)</f>
        <v>44278</v>
      </c>
      <c r="E661" s="139">
        <f>_xll.qlInterestRateIndexValueDate(IndexON,D661)</f>
        <v>44278</v>
      </c>
      <c r="F661" s="155">
        <f>IFERROR(_xll.qlIndexFixing(IndexON,D661,TRUE,_xll.ohTrigger(RecalcTrigger,TriggerON)),NA())</f>
        <v>-1.6857296285666123E-3</v>
      </c>
      <c r="H661" s="42">
        <f>_xll.qlCalendarAdvance(Calendar,$H660,B661,"f",FALSE)</f>
        <v>44278</v>
      </c>
      <c r="I661" s="139">
        <f>_xll.qlInterestRateIndexValueDate(Index1M,$H661)</f>
        <v>44280</v>
      </c>
      <c r="J661" s="144">
        <f>IFERROR(_xll.qlIndexFixing(Index1M,$H661,TRUE,_xll.ohTrigger(RecalcTrigger,Trigger1M)),NA())</f>
        <v>-1.4143268508398643E-3</v>
      </c>
      <c r="K661" s="44">
        <f>IFERROR(_xll.qlIndexFixing(Index3M,H661,TRUE,_xll.ohTrigger(RecalcTrigger,Trigger3M)),NA())</f>
        <v>3.6949384410557627E-4</v>
      </c>
      <c r="L661" s="44">
        <f>IFERROR(_xll.qlIndexFixing(Index6M,$H661,TRUE,_xll.ohTrigger(RecalcTrigger,Trigger6M)),NA())</f>
        <v>2.3848453761296066E-3</v>
      </c>
      <c r="M661" s="145">
        <f>IFERROR(_xll.qlIndexFixing(Index1Y,$H661,TRUE,_xll.ohTrigger(RecalcTrigger,Trigger1Y)),NA())</f>
        <v>4.482724703264768E-3</v>
      </c>
      <c r="N661" s="144">
        <f>IFERROR(_xll.qlIndexFixing(ONIndex1M,I661,TRUE,_xll.ohTrigger(RecalcTrigger,Trigger1M)),NA())</f>
        <v>-1.4904319401853883E-3</v>
      </c>
      <c r="O661" s="44">
        <f>IFERROR(_xll.qlIndexFixing(ONIndex3M,I661,TRUE,_xll.ohTrigger(RecalcTrigger,Trigger3M)),NA())</f>
        <v>8.9700544512183455E-5</v>
      </c>
      <c r="P661" s="44">
        <f>IFERROR(_xll.qlIndexFixing(ONIndex6M,I661,TRUE,_xll.ohTrigger(RecalcTrigger,Trigger6M)),NA())</f>
        <v>1.8133822812149702E-3</v>
      </c>
      <c r="Q661" s="145">
        <f>IFERROR(_xll.qlIndexFixing(ONIndex1Y,I661,TRUE,_xll.ohTrigger(RecalcTrigger,Trigger1Y)),NA())</f>
        <v>3.3416098235683478E-3</v>
      </c>
    </row>
    <row r="662" spans="2:17" x14ac:dyDescent="0.2">
      <c r="B662" s="39" t="s">
        <v>42</v>
      </c>
      <c r="D662" s="42">
        <f>_xll.qlCalendarAdvance(Calendar,$D661,B662,"f",FALSE)</f>
        <v>44285</v>
      </c>
      <c r="E662" s="139">
        <f>_xll.qlInterestRateIndexValueDate(IndexON,D662)</f>
        <v>44285</v>
      </c>
      <c r="F662" s="155">
        <f>IFERROR(_xll.qlIndexFixing(IndexON,D662,TRUE,_xll.ohTrigger(RecalcTrigger,TriggerON)),NA())</f>
        <v>-1.6348556088896515E-3</v>
      </c>
      <c r="H662" s="42">
        <f>_xll.qlCalendarAdvance(Calendar,$H661,B662,"f",FALSE)</f>
        <v>44285</v>
      </c>
      <c r="I662" s="139">
        <f>_xll.qlInterestRateIndexValueDate(Index1M,$H662)</f>
        <v>44287</v>
      </c>
      <c r="J662" s="144">
        <f>IFERROR(_xll.qlIndexFixing(Index1M,$H662,TRUE,_xll.ohTrigger(RecalcTrigger,Trigger1M)),NA())</f>
        <v>-1.3680916204118765E-3</v>
      </c>
      <c r="K662" s="44">
        <f>IFERROR(_xll.qlIndexFixing(Index3M,H662,TRUE,_xll.ohTrigger(RecalcTrigger,Trigger3M)),NA())</f>
        <v>4.1351568244574324E-4</v>
      </c>
      <c r="L662" s="44">
        <f>IFERROR(_xll.qlIndexFixing(Index6M,$H662,TRUE,_xll.ohTrigger(RecalcTrigger,Trigger6M)),NA())</f>
        <v>2.4205502869331335E-3</v>
      </c>
      <c r="M662" s="145">
        <f>IFERROR(_xll.qlIndexFixing(Index1Y,$H662,TRUE,_xll.ohTrigger(RecalcTrigger,Trigger1Y)),NA())</f>
        <v>4.5281015119172608E-3</v>
      </c>
      <c r="N662" s="144">
        <f>IFERROR(_xll.qlIndexFixing(ONIndex1M,I662,TRUE,_xll.ohTrigger(RecalcTrigger,Trigger1M)),NA())</f>
        <v>-1.4309065666751053E-3</v>
      </c>
      <c r="O662" s="44">
        <f>IFERROR(_xll.qlIndexFixing(ONIndex3M,I662,TRUE,_xll.ohTrigger(RecalcTrigger,Trigger3M)),NA())</f>
        <v>1.4986974021802268E-4</v>
      </c>
      <c r="P662" s="44">
        <f>IFERROR(_xll.qlIndexFixing(ONIndex6M,I662,TRUE,_xll.ohTrigger(RecalcTrigger,Trigger6M)),NA())</f>
        <v>1.870519387141556E-3</v>
      </c>
      <c r="Q662" s="145">
        <f>IFERROR(_xll.qlIndexFixing(ONIndex1Y,I662,TRUE,_xll.ohTrigger(RecalcTrigger,Trigger1Y)),NA())</f>
        <v>3.3957541965534688E-3</v>
      </c>
    </row>
    <row r="663" spans="2:17" x14ac:dyDescent="0.2">
      <c r="B663" s="39" t="s">
        <v>42</v>
      </c>
      <c r="D663" s="42">
        <f>_xll.qlCalendarAdvance(Calendar,$D662,B663,"f",FALSE)</f>
        <v>44292</v>
      </c>
      <c r="E663" s="139">
        <f>_xll.qlInterestRateIndexValueDate(IndexON,D663)</f>
        <v>44292</v>
      </c>
      <c r="F663" s="155">
        <f>IFERROR(_xll.qlIndexFixing(IndexON,D663,TRUE,_xll.ohTrigger(RecalcTrigger,TriggerON)),NA())</f>
        <v>-1.5836313903827559E-3</v>
      </c>
      <c r="H663" s="42">
        <f>_xll.qlCalendarAdvance(Calendar,$H662,B663,"f",FALSE)</f>
        <v>44292</v>
      </c>
      <c r="I663" s="139">
        <f>_xll.qlInterestRateIndexValueDate(Index1M,$H663)</f>
        <v>44294</v>
      </c>
      <c r="J663" s="144">
        <f>IFERROR(_xll.qlIndexFixing(Index1M,$H663,TRUE,_xll.ohTrigger(RecalcTrigger,Trigger1M)),NA())</f>
        <v>-1.3218974414198892E-3</v>
      </c>
      <c r="K663" s="44">
        <f>IFERROR(_xll.qlIndexFixing(Index3M,H663,TRUE,_xll.ohTrigger(RecalcTrigger,Trigger3M)),NA())</f>
        <v>4.6104176942372035E-4</v>
      </c>
      <c r="L663" s="44">
        <f>IFERROR(_xll.qlIndexFixing(Index6M,$H663,TRUE,_xll.ohTrigger(RecalcTrigger,Trigger6M)),NA())</f>
        <v>2.4662424104784511E-3</v>
      </c>
      <c r="M663" s="145">
        <f>IFERROR(_xll.qlIndexFixing(Index1Y,$H663,TRUE,_xll.ohTrigger(RecalcTrigger,Trigger1Y)),NA())</f>
        <v>4.5735672403029197E-3</v>
      </c>
      <c r="N663" s="144">
        <f>IFERROR(_xll.qlIndexFixing(ONIndex1M,I663,TRUE,_xll.ohTrigger(RecalcTrigger,Trigger1M)),NA())</f>
        <v>-1.397860891918512E-3</v>
      </c>
      <c r="O663" s="44">
        <f>IFERROR(_xll.qlIndexFixing(ONIndex3M,I663,TRUE,_xll.ohTrigger(RecalcTrigger,Trigger3M)),NA())</f>
        <v>1.8338088959346521E-4</v>
      </c>
      <c r="P663" s="44">
        <f>IFERROR(_xll.qlIndexFixing(ONIndex6M,I663,TRUE,_xll.ohTrigger(RecalcTrigger,Trigger6M)),NA())</f>
        <v>1.9023215216673606E-3</v>
      </c>
      <c r="Q663" s="145">
        <f>IFERROR(_xll.qlIndexFixing(ONIndex1Y,I663,TRUE,_xll.ohTrigger(RecalcTrigger,Trigger1Y)),NA())</f>
        <v>3.4259741895414919E-3</v>
      </c>
    </row>
    <row r="664" spans="2:17" x14ac:dyDescent="0.2">
      <c r="B664" s="39" t="s">
        <v>42</v>
      </c>
      <c r="D664" s="42">
        <f>_xll.qlCalendarAdvance(Calendar,$D663,B664,"f",FALSE)</f>
        <v>44299</v>
      </c>
      <c r="E664" s="139">
        <f>_xll.qlInterestRateIndexValueDate(IndexON,D664)</f>
        <v>44299</v>
      </c>
      <c r="F664" s="155">
        <f>IFERROR(_xll.qlIndexFixing(IndexON,D664,TRUE,_xll.ohTrigger(RecalcTrigger,TriggerON)),NA())</f>
        <v>-1.5320570043408921E-3</v>
      </c>
      <c r="H664" s="42">
        <f>_xll.qlCalendarAdvance(Calendar,$H663,B664,"f",FALSE)</f>
        <v>44299</v>
      </c>
      <c r="I664" s="139">
        <f>_xll.qlInterestRateIndexValueDate(Index1M,$H664)</f>
        <v>44301</v>
      </c>
      <c r="J664" s="144">
        <f>IFERROR(_xll.qlIndexFixing(Index1M,$H664,TRUE,_xll.ohTrigger(RecalcTrigger,Trigger1M)),NA())</f>
        <v>-1.2757492712608953E-3</v>
      </c>
      <c r="K664" s="44">
        <f>IFERROR(_xll.qlIndexFixing(Index3M,H664,TRUE,_xll.ohTrigger(RecalcTrigger,Trigger3M)),NA())</f>
        <v>5.0867373189556408E-4</v>
      </c>
      <c r="L664" s="44">
        <f>IFERROR(_xll.qlIndexFixing(Index6M,$H664,TRUE,_xll.ohTrigger(RecalcTrigger,Trigger6M)),NA())</f>
        <v>2.5120453675488586E-3</v>
      </c>
      <c r="M664" s="145">
        <f>IFERROR(_xll.qlIndexFixing(Index1Y,$H664,TRUE,_xll.ohTrigger(RecalcTrigger,Trigger1Y)),NA())</f>
        <v>4.6324407830942221E-3</v>
      </c>
      <c r="N664" s="144">
        <f>IFERROR(_xll.qlIndexFixing(ONIndex1M,I664,TRUE,_xll.ohTrigger(RecalcTrigger,Trigger1M)),NA())</f>
        <v>-1.3516299689486644E-3</v>
      </c>
      <c r="O664" s="44">
        <f>IFERROR(_xll.qlIndexFixing(ONIndex3M,I664,TRUE,_xll.ohTrigger(RecalcTrigger,Trigger3M)),NA())</f>
        <v>2.3039496670484994E-4</v>
      </c>
      <c r="P664" s="44">
        <f>IFERROR(_xll.qlIndexFixing(ONIndex6M,I664,TRUE,_xll.ohTrigger(RecalcTrigger,Trigger6M)),NA())</f>
        <v>1.9469136611682814E-3</v>
      </c>
      <c r="Q664" s="145">
        <f>IFERROR(_xll.qlIndexFixing(ONIndex1Y,I664,TRUE,_xll.ohTrigger(RecalcTrigger,Trigger1Y)),NA())</f>
        <v>3.4684497769887912E-3</v>
      </c>
    </row>
    <row r="665" spans="2:17" x14ac:dyDescent="0.2">
      <c r="B665" s="39" t="s">
        <v>42</v>
      </c>
      <c r="D665" s="42">
        <f>_xll.qlCalendarAdvance(Calendar,$D664,B665,"f",FALSE)</f>
        <v>44306</v>
      </c>
      <c r="E665" s="139">
        <f>_xll.qlInterestRateIndexValueDate(IndexON,D665)</f>
        <v>44306</v>
      </c>
      <c r="F665" s="155">
        <f>IFERROR(_xll.qlIndexFixing(IndexON,D665,TRUE,_xll.ohTrigger(RecalcTrigger,TriggerON)),NA())</f>
        <v>-1.4801324817792505E-3</v>
      </c>
      <c r="H665" s="42">
        <f>_xll.qlCalendarAdvance(Calendar,$H664,B665,"f",FALSE)</f>
        <v>44306</v>
      </c>
      <c r="I665" s="139">
        <f>_xll.qlInterestRateIndexValueDate(Index1M,$H665)</f>
        <v>44308</v>
      </c>
      <c r="J665" s="144">
        <f>IFERROR(_xll.qlIndexFixing(Index1M,$H665,TRUE,_xll.ohTrigger(RecalcTrigger,Trigger1M)),NA())</f>
        <v>-1.2296520674130729E-3</v>
      </c>
      <c r="K665" s="44">
        <f>IFERROR(_xll.qlIndexFixing(Index3M,H665,TRUE,_xll.ohTrigger(RecalcTrigger,Trigger3M)),NA())</f>
        <v>5.5641895090649996E-4</v>
      </c>
      <c r="L665" s="44">
        <f>IFERROR(_xll.qlIndexFixing(Index6M,$H665,TRUE,_xll.ohTrigger(RecalcTrigger,Trigger6M)),NA())</f>
        <v>2.5579615202605418E-3</v>
      </c>
      <c r="M665" s="145">
        <f>IFERROR(_xll.qlIndexFixing(Index1Y,$H665,TRUE,_xll.ohTrigger(RecalcTrigger,Trigger1Y)),NA())</f>
        <v>4.6647512941202021E-3</v>
      </c>
      <c r="N665" s="144">
        <f>IFERROR(_xll.qlIndexFixing(ONIndex1M,I665,TRUE,_xll.ohTrigger(RecalcTrigger,Trigger1M)),NA())</f>
        <v>-1.3054420568536784E-3</v>
      </c>
      <c r="O665" s="44">
        <f>IFERROR(_xll.qlIndexFixing(ONIndex3M,I665,TRUE,_xll.ohTrigger(RecalcTrigger,Trigger3M)),NA())</f>
        <v>2.7752169210693012E-4</v>
      </c>
      <c r="P665" s="44">
        <f>IFERROR(_xll.qlIndexFixing(ONIndex6M,I665,TRUE,_xll.ohTrigger(RecalcTrigger,Trigger6M)),NA())</f>
        <v>1.9915843596685079E-3</v>
      </c>
      <c r="Q665" s="145">
        <f>IFERROR(_xll.qlIndexFixing(ONIndex1Y,I665,TRUE,_xll.ohTrigger(RecalcTrigger,Trigger1Y)),NA())</f>
        <v>3.5111207408711209E-3</v>
      </c>
    </row>
    <row r="666" spans="2:17" x14ac:dyDescent="0.2">
      <c r="B666" s="39" t="s">
        <v>42</v>
      </c>
      <c r="D666" s="42">
        <f>_xll.qlCalendarAdvance(Calendar,$D665,B666,"f",FALSE)</f>
        <v>44313</v>
      </c>
      <c r="E666" s="139">
        <f>_xll.qlInterestRateIndexValueDate(IndexON,D666)</f>
        <v>44313</v>
      </c>
      <c r="F666" s="155">
        <f>IFERROR(_xll.qlIndexFixing(IndexON,D666,TRUE,_xll.ohTrigger(RecalcTrigger,TriggerON)),NA())</f>
        <v>-1.4278578539528297E-3</v>
      </c>
      <c r="H666" s="42">
        <f>_xll.qlCalendarAdvance(Calendar,$H665,B666,"f",FALSE)</f>
        <v>44313</v>
      </c>
      <c r="I666" s="139">
        <f>_xll.qlInterestRateIndexValueDate(Index1M,$H666)</f>
        <v>44315</v>
      </c>
      <c r="J666" s="144">
        <f>IFERROR(_xll.qlIndexFixing(Index1M,$H666,TRUE,_xll.ohTrigger(RecalcTrigger,Trigger1M)),NA())</f>
        <v>-1.1836107874370339E-3</v>
      </c>
      <c r="K666" s="44">
        <f>IFERROR(_xll.qlIndexFixing(Index3M,H666,TRUE,_xll.ohTrigger(RecalcTrigger,Trigger3M)),NA())</f>
        <v>6.0428527206376884E-4</v>
      </c>
      <c r="L666" s="44">
        <f>IFERROR(_xll.qlIndexFixing(Index6M,$H666,TRUE,_xll.ohTrigger(RecalcTrigger,Trigger6M)),NA())</f>
        <v>2.6039932902265743E-3</v>
      </c>
      <c r="M666" s="145">
        <f>IFERROR(_xll.qlIndexFixing(Index1Y,$H666,TRUE,_xll.ohTrigger(RecalcTrigger,Trigger1Y)),NA())</f>
        <v>4.710462456016527E-3</v>
      </c>
      <c r="N666" s="144">
        <f>IFERROR(_xll.qlIndexFixing(ONIndex1M,I666,TRUE,_xll.ohTrigger(RecalcTrigger,Trigger1M)),NA())</f>
        <v>-1.2593021127882409E-3</v>
      </c>
      <c r="O666" s="44">
        <f>IFERROR(_xll.qlIndexFixing(ONIndex3M,I666,TRUE,_xll.ohTrigger(RecalcTrigger,Trigger3M)),NA())</f>
        <v>3.2475859961245135E-4</v>
      </c>
      <c r="P666" s="44">
        <f>IFERROR(_xll.qlIndexFixing(ONIndex6M,I666,TRUE,_xll.ohTrigger(RecalcTrigger,Trigger6M)),NA())</f>
        <v>2.0363312766402686E-3</v>
      </c>
      <c r="Q666" s="145">
        <f>IFERROR(_xll.qlIndexFixing(ONIndex1Y,I666,TRUE,_xll.ohTrigger(RecalcTrigger,Trigger1Y)),NA())</f>
        <v>3.5539869110046141E-3</v>
      </c>
    </row>
    <row r="667" spans="2:17" x14ac:dyDescent="0.2">
      <c r="B667" s="39" t="s">
        <v>42</v>
      </c>
      <c r="D667" s="42">
        <f>_xll.qlCalendarAdvance(Calendar,$D666,B667,"f",FALSE)</f>
        <v>44320</v>
      </c>
      <c r="E667" s="139">
        <f>_xll.qlInterestRateIndexValueDate(IndexON,D667)</f>
        <v>44320</v>
      </c>
      <c r="F667" s="155">
        <f>IFERROR(_xll.qlIndexFixing(IndexON,D667,TRUE,_xll.ohTrigger(RecalcTrigger,TriggerON)),NA())</f>
        <v>-1.3752331521565964E-3</v>
      </c>
      <c r="H667" s="42">
        <f>_xll.qlCalendarAdvance(Calendar,$H666,B667,"f",FALSE)</f>
        <v>44320</v>
      </c>
      <c r="I667" s="139">
        <f>_xll.qlInterestRateIndexValueDate(Index1M,$H667)</f>
        <v>44322</v>
      </c>
      <c r="J667" s="144">
        <f>IFERROR(_xll.qlIndexFixing(Index1M,$H667,TRUE,_xll.ohTrigger(RecalcTrigger,Trigger1M)),NA())</f>
        <v>-1.1376303889720774E-3</v>
      </c>
      <c r="K667" s="44">
        <f>IFERROR(_xll.qlIndexFixing(Index3M,H667,TRUE,_xll.ohTrigger(RecalcTrigger,Trigger3M)),NA())</f>
        <v>6.5573455931167146E-4</v>
      </c>
      <c r="L667" s="44">
        <f>IFERROR(_xll.qlIndexFixing(Index6M,$H667,TRUE,_xll.ohTrigger(RecalcTrigger,Trigger6M)),NA())</f>
        <v>2.6601969479100869E-3</v>
      </c>
      <c r="M667" s="145">
        <f>IFERROR(_xll.qlIndexFixing(Index1Y,$H667,TRUE,_xll.ohTrigger(RecalcTrigger,Trigger1Y)),NA())</f>
        <v>4.7562482105543936E-3</v>
      </c>
      <c r="N667" s="144">
        <f>IFERROR(_xll.qlIndexFixing(ONIndex1M,I667,TRUE,_xll.ohTrigger(RecalcTrigger,Trigger1M)),NA())</f>
        <v>-1.213215094546527E-3</v>
      </c>
      <c r="O667" s="44">
        <f>IFERROR(_xll.qlIndexFixing(ONIndex3M,I667,TRUE,_xll.ohTrigger(RecalcTrigger,Trigger3M)),NA())</f>
        <v>3.7210322303415921E-4</v>
      </c>
      <c r="P667" s="44">
        <f>IFERROR(_xll.qlIndexFixing(ONIndex6M,I667,TRUE,_xll.ohTrigger(RecalcTrigger,Trigger6M)),NA())</f>
        <v>2.081152071715664E-3</v>
      </c>
      <c r="Q667" s="145">
        <f>IFERROR(_xll.qlIndexFixing(ONIndex1Y,I667,TRUE,_xll.ohTrigger(RecalcTrigger,Trigger1Y)),NA())</f>
        <v>3.59704811768502E-3</v>
      </c>
    </row>
    <row r="668" spans="2:17" x14ac:dyDescent="0.2">
      <c r="B668" s="39" t="s">
        <v>42</v>
      </c>
      <c r="D668" s="42">
        <f>_xll.qlCalendarAdvance(Calendar,$D667,B668,"f",FALSE)</f>
        <v>44327</v>
      </c>
      <c r="E668" s="139">
        <f>_xll.qlInterestRateIndexValueDate(IndexON,D668)</f>
        <v>44327</v>
      </c>
      <c r="F668" s="155">
        <f>IFERROR(_xll.qlIndexFixing(IndexON,D668,TRUE,_xll.ohTrigger(RecalcTrigger,TriggerON)),NA())</f>
        <v>-1.3222584072858368E-3</v>
      </c>
      <c r="H668" s="42">
        <f>_xll.qlCalendarAdvance(Calendar,$H667,B668,"f",FALSE)</f>
        <v>44327</v>
      </c>
      <c r="I668" s="139">
        <f>_xll.qlInterestRateIndexValueDate(Index1M,$H668)</f>
        <v>44329</v>
      </c>
      <c r="J668" s="144">
        <f>IFERROR(_xll.qlIndexFixing(Index1M,$H668,TRUE,_xll.ohTrigger(RecalcTrigger,Trigger1M)),NA())</f>
        <v>-1.0917158297399365E-3</v>
      </c>
      <c r="K668" s="44">
        <f>IFERROR(_xll.qlIndexFixing(Index3M,H668,TRUE,_xll.ohTrigger(RecalcTrigger,Trigger3M)),NA())</f>
        <v>7.0387936475054772E-4</v>
      </c>
      <c r="L668" s="44">
        <f>IFERROR(_xll.qlIndexFixing(Index6M,$H668,TRUE,_xll.ohTrigger(RecalcTrigger,Trigger6M)),NA())</f>
        <v>2.7064981753110286E-3</v>
      </c>
      <c r="M668" s="145">
        <f>IFERROR(_xll.qlIndexFixing(Index1Y,$H668,TRUE,_xll.ohTrigger(RecalcTrigger,Trigger1Y)),NA())</f>
        <v>4.8021048934607548E-3</v>
      </c>
      <c r="N668" s="144">
        <f>IFERROR(_xll.qlIndexFixing(ONIndex1M,I668,TRUE,_xll.ohTrigger(RecalcTrigger,Trigger1M)),NA())</f>
        <v>-1.1671859592832234E-3</v>
      </c>
      <c r="O668" s="44">
        <f>IFERROR(_xll.qlIndexFixing(ONIndex3M,I668,TRUE,_xll.ohTrigger(RecalcTrigger,Trigger3M)),NA())</f>
        <v>4.1955309626473536E-4</v>
      </c>
      <c r="P668" s="44">
        <f>IFERROR(_xll.qlIndexFixing(ONIndex6M,I668,TRUE,_xll.ohTrigger(RecalcTrigger,Trigger6M)),NA())</f>
        <v>2.1260444044468585E-3</v>
      </c>
      <c r="Q668" s="145">
        <f>IFERROR(_xll.qlIndexFixing(ONIndex1Y,I668,TRUE,_xll.ohTrigger(RecalcTrigger,Trigger1Y)),NA())</f>
        <v>3.6403041908084077E-3</v>
      </c>
    </row>
    <row r="669" spans="2:17" x14ac:dyDescent="0.2">
      <c r="B669" s="39" t="s">
        <v>42</v>
      </c>
      <c r="D669" s="42">
        <f>_xll.qlCalendarAdvance(Calendar,$D668,B669,"f",FALSE)</f>
        <v>44334</v>
      </c>
      <c r="E669" s="139">
        <f>_xll.qlInterestRateIndexValueDate(IndexON,D669)</f>
        <v>44334</v>
      </c>
      <c r="F669" s="155">
        <f>IFERROR(_xll.qlIndexFixing(IndexON,D669,TRUE,_xll.ohTrigger(RecalcTrigger,TriggerON)),NA())</f>
        <v>-1.2689336505955495E-3</v>
      </c>
      <c r="H669" s="42">
        <f>_xll.qlCalendarAdvance(Calendar,$H668,B669,"f",FALSE)</f>
        <v>44334</v>
      </c>
      <c r="I669" s="139">
        <f>_xll.qlInterestRateIndexValueDate(Index1M,$H669)</f>
        <v>44336</v>
      </c>
      <c r="J669" s="144">
        <f>IFERROR(_xll.qlIndexFixing(Index1M,$H669,TRUE,_xll.ohTrigger(RecalcTrigger,Trigger1M)),NA())</f>
        <v>-1.0458720675410316E-3</v>
      </c>
      <c r="K669" s="44">
        <f>IFERROR(_xll.qlIndexFixing(Index3M,H669,TRUE,_xll.ohTrigger(RecalcTrigger,Trigger3M)),NA())</f>
        <v>7.5217048226926687E-4</v>
      </c>
      <c r="L669" s="44">
        <f>IFERROR(_xll.qlIndexFixing(Index6M,$H669,TRUE,_xll.ohTrigger(RecalcTrigger,Trigger6M)),NA())</f>
        <v>2.7529229387316637E-3</v>
      </c>
      <c r="M669" s="145">
        <f>IFERROR(_xll.qlIndexFixing(Index1Y,$H669,TRUE,_xll.ohTrigger(RecalcTrigger,Trigger1Y)),NA())</f>
        <v>4.8480288074415224E-3</v>
      </c>
      <c r="N669" s="144">
        <f>IFERROR(_xll.qlIndexFixing(ONIndex1M,I669,TRUE,_xll.ohTrigger(RecalcTrigger,Trigger1M)),NA())</f>
        <v>-1.1212196647125694E-3</v>
      </c>
      <c r="O669" s="44">
        <f>IFERROR(_xll.qlIndexFixing(ONIndex3M,I669,TRUE,_xll.ohTrigger(RecalcTrigger,Trigger3M)),NA())</f>
        <v>4.6710575311692537E-4</v>
      </c>
      <c r="P669" s="44">
        <f>IFERROR(_xll.qlIndexFixing(ONIndex6M,I669,TRUE,_xll.ohTrigger(RecalcTrigger,Trigger6M)),NA())</f>
        <v>2.1710059344659527E-3</v>
      </c>
      <c r="Q669" s="145">
        <f>IFERROR(_xll.qlIndexFixing(ONIndex1Y,I669,TRUE,_xll.ohTrigger(RecalcTrigger,Trigger1Y)),NA())</f>
        <v>3.6837549604307185E-3</v>
      </c>
    </row>
    <row r="670" spans="2:17" x14ac:dyDescent="0.2">
      <c r="B670" s="39" t="s">
        <v>42</v>
      </c>
      <c r="D670" s="42">
        <f>_xll.qlCalendarAdvance(Calendar,$D669,B670,"f",FALSE)</f>
        <v>44341</v>
      </c>
      <c r="E670" s="139">
        <f>_xll.qlInterestRateIndexValueDate(IndexON,D670)</f>
        <v>44341</v>
      </c>
      <c r="F670" s="155">
        <f>IFERROR(_xll.qlIndexFixing(IndexON,D670,TRUE,_xll.ohTrigger(RecalcTrigger,TriggerON)),NA())</f>
        <v>-1.2152589134206693E-3</v>
      </c>
      <c r="H670" s="42">
        <f>_xll.qlCalendarAdvance(Calendar,$H669,B670,"f",FALSE)</f>
        <v>44341</v>
      </c>
      <c r="I670" s="139">
        <f>_xll.qlInterestRateIndexValueDate(Index1M,$H670)</f>
        <v>44343</v>
      </c>
      <c r="J670" s="144">
        <f>IFERROR(_xll.qlIndexFixing(Index1M,$H670,TRUE,_xll.ohTrigger(RecalcTrigger,Trigger1M)),NA())</f>
        <v>-1.0001040602507227E-3</v>
      </c>
      <c r="K670" s="44">
        <f>IFERROR(_xll.qlIndexFixing(Index3M,H670,TRUE,_xll.ohTrigger(RecalcTrigger,Trigger3M)),NA())</f>
        <v>8.0061627629437191E-4</v>
      </c>
      <c r="L670" s="44">
        <f>IFERROR(_xll.qlIndexFixing(Index6M,$H670,TRUE,_xll.ohTrigger(RecalcTrigger,Trigger6M)),NA())</f>
        <v>2.7994738425080939E-3</v>
      </c>
      <c r="M670" s="145">
        <f>IFERROR(_xll.qlIndexFixing(Index1Y,$H670,TRUE,_xll.ohTrigger(RecalcTrigger,Trigger1Y)),NA())</f>
        <v>4.8940162221728107E-3</v>
      </c>
      <c r="N670" s="144">
        <f>IFERROR(_xll.qlIndexFixing(ONIndex1M,I670,TRUE,_xll.ohTrigger(RecalcTrigger,Trigger1M)),NA())</f>
        <v>-1.0753211680292196E-3</v>
      </c>
      <c r="O670" s="44">
        <f>IFERROR(_xll.qlIndexFixing(ONIndex3M,I670,TRUE,_xll.ohTrigger(RecalcTrigger,Trigger3M)),NA())</f>
        <v>5.1475872732353878E-4</v>
      </c>
      <c r="P670" s="44">
        <f>IFERROR(_xll.qlIndexFixing(ONIndex6M,I670,TRUE,_xll.ohTrigger(RecalcTrigger,Trigger6M)),NA())</f>
        <v>2.2160343211652389E-3</v>
      </c>
      <c r="Q670" s="145">
        <f>IFERROR(_xll.qlIndexFixing(ONIndex1Y,I670,TRUE,_xll.ohTrigger(RecalcTrigger,Trigger1Y)),NA())</f>
        <v>3.7274002566878295E-3</v>
      </c>
    </row>
    <row r="671" spans="2:17" x14ac:dyDescent="0.2">
      <c r="B671" s="39" t="s">
        <v>42</v>
      </c>
      <c r="D671" s="42">
        <f>_xll.qlCalendarAdvance(Calendar,$D670,B671,"f",FALSE)</f>
        <v>44348</v>
      </c>
      <c r="E671" s="139">
        <f>_xll.qlInterestRateIndexValueDate(IndexON,D671)</f>
        <v>44348</v>
      </c>
      <c r="F671" s="155">
        <f>IFERROR(_xll.qlIndexFixing(IndexON,D671,TRUE,_xll.ohTrigger(RecalcTrigger,TriggerON)),NA())</f>
        <v>-1.1612342265765463E-3</v>
      </c>
      <c r="H671" s="42">
        <f>_xll.qlCalendarAdvance(Calendar,$H670,B671,"f",FALSE)</f>
        <v>44348</v>
      </c>
      <c r="I671" s="139">
        <f>_xll.qlInterestRateIndexValueDate(Index1M,$H671)</f>
        <v>44350</v>
      </c>
      <c r="J671" s="144">
        <f>IFERROR(_xll.qlIndexFixing(Index1M,$H671,TRUE,_xll.ohTrigger(RecalcTrigger,Trigger1M)),NA())</f>
        <v>-9.5441676583055135E-4</v>
      </c>
      <c r="K671" s="44">
        <f>IFERROR(_xll.qlIndexFixing(Index3M,H671,TRUE,_xll.ohTrigger(RecalcTrigger,Trigger3M)),NA())</f>
        <v>8.4922526355666141E-4</v>
      </c>
      <c r="L671" s="44">
        <f>IFERROR(_xll.qlIndexFixing(Index6M,$H671,TRUE,_xll.ohTrigger(RecalcTrigger,Trigger6M)),NA())</f>
        <v>2.8359753208089004E-3</v>
      </c>
      <c r="M671" s="145">
        <f>IFERROR(_xll.qlIndexFixing(Index1Y,$H671,TRUE,_xll.ohTrigger(RecalcTrigger,Trigger1Y)),NA())</f>
        <v>4.9400633742895479E-3</v>
      </c>
      <c r="N671" s="144">
        <f>IFERROR(_xll.qlIndexFixing(ONIndex1M,I671,TRUE,_xll.ohTrigger(RecalcTrigger,Trigger1M)),NA())</f>
        <v>-1.0294954269474133E-3</v>
      </c>
      <c r="O671" s="44">
        <f>IFERROR(_xll.qlIndexFixing(ONIndex3M,I671,TRUE,_xll.ohTrigger(RecalcTrigger,Trigger3M)),NA())</f>
        <v>5.6250955293712934E-4</v>
      </c>
      <c r="P671" s="44">
        <f>IFERROR(_xll.qlIndexFixing(ONIndex6M,I671,TRUE,_xll.ohTrigger(RecalcTrigger,Trigger6M)),NA())</f>
        <v>2.2611272242567537E-3</v>
      </c>
      <c r="Q671" s="145">
        <f>IFERROR(_xll.qlIndexFixing(ONIndex1Y,I671,TRUE,_xll.ohTrigger(RecalcTrigger,Trigger1Y)),NA())</f>
        <v>3.7712399095557458E-3</v>
      </c>
    </row>
    <row r="672" spans="2:17" x14ac:dyDescent="0.2">
      <c r="B672" s="39" t="s">
        <v>42</v>
      </c>
      <c r="D672" s="42">
        <f>_xll.qlCalendarAdvance(Calendar,$D671,B672,"f",FALSE)</f>
        <v>44355</v>
      </c>
      <c r="E672" s="139">
        <f>_xll.qlInterestRateIndexValueDate(IndexON,D672)</f>
        <v>44355</v>
      </c>
      <c r="F672" s="155">
        <f>IFERROR(_xll.qlIndexFixing(IndexON,D672,TRUE,_xll.ohTrigger(RecalcTrigger,TriggerON)),NA())</f>
        <v>-1.1068596215579873E-3</v>
      </c>
      <c r="H672" s="42">
        <f>_xll.qlCalendarAdvance(Calendar,$H671,B672,"f",FALSE)</f>
        <v>44355</v>
      </c>
      <c r="I672" s="139">
        <f>_xll.qlInterestRateIndexValueDate(Index1M,$H672)</f>
        <v>44357</v>
      </c>
      <c r="J672" s="144">
        <f>IFERROR(_xll.qlIndexFixing(Index1M,$H672,TRUE,_xll.ohTrigger(RecalcTrigger,Trigger1M)),NA())</f>
        <v>-9.0879869265786395E-4</v>
      </c>
      <c r="K672" s="44">
        <f>IFERROR(_xll.qlIndexFixing(Index3M,H672,TRUE,_xll.ohTrigger(RecalcTrigger,Trigger3M)),NA())</f>
        <v>8.9800611309032174E-4</v>
      </c>
      <c r="L672" s="44">
        <f>IFERROR(_xll.qlIndexFixing(Index6M,$H672,TRUE,_xll.ohTrigger(RecalcTrigger,Trigger6M)),NA())</f>
        <v>2.8827549808015632E-3</v>
      </c>
      <c r="M672" s="145">
        <f>IFERROR(_xll.qlIndexFixing(Index1Y,$H672,TRUE,_xll.ohTrigger(RecalcTrigger,Trigger1Y)),NA())</f>
        <v>4.9861664673762785E-3</v>
      </c>
      <c r="N672" s="144">
        <f>IFERROR(_xll.qlIndexFixing(ONIndex1M,I672,TRUE,_xll.ohTrigger(RecalcTrigger,Trigger1M)),NA())</f>
        <v>-9.8374739886164519E-4</v>
      </c>
      <c r="O672" s="44">
        <f>IFERROR(_xll.qlIndexFixing(ONIndex3M,I672,TRUE,_xll.ohTrigger(RecalcTrigger,Trigger3M)),NA())</f>
        <v>6.1035576361057053E-4</v>
      </c>
      <c r="P672" s="44">
        <f>IFERROR(_xll.qlIndexFixing(ONIndex6M,I672,TRUE,_xll.ohTrigger(RecalcTrigger,Trigger6M)),NA())</f>
        <v>2.3062823032127255E-3</v>
      </c>
      <c r="Q672" s="145">
        <f>IFERROR(_xll.qlIndexFixing(ONIndex1Y,I672,TRUE,_xll.ohTrigger(RecalcTrigger,Trigger1Y)),NA())</f>
        <v>3.8152737490104727E-3</v>
      </c>
    </row>
    <row r="673" spans="2:17" x14ac:dyDescent="0.2">
      <c r="B673" s="39" t="s">
        <v>42</v>
      </c>
      <c r="D673" s="42">
        <f>_xll.qlCalendarAdvance(Calendar,$D672,B673,"f",FALSE)</f>
        <v>44362</v>
      </c>
      <c r="E673" s="139">
        <f>_xll.qlInterestRateIndexValueDate(IndexON,D673)</f>
        <v>44362</v>
      </c>
      <c r="F673" s="155">
        <f>IFERROR(_xll.qlIndexFixing(IndexON,D673,TRUE,_xll.ohTrigger(RecalcTrigger,TriggerON)),NA())</f>
        <v>-1.0521351293402148E-3</v>
      </c>
      <c r="H673" s="42">
        <f>_xll.qlCalendarAdvance(Calendar,$H672,B673,"f",FALSE)</f>
        <v>44362</v>
      </c>
      <c r="I673" s="139">
        <f>_xll.qlInterestRateIndexValueDate(Index1M,$H673)</f>
        <v>44364</v>
      </c>
      <c r="J673" s="144">
        <f>IFERROR(_xll.qlIndexFixing(Index1M,$H673,TRUE,_xll.ohTrigger(RecalcTrigger,Trigger1M)),NA())</f>
        <v>-8.6317204747957121E-4</v>
      </c>
      <c r="K673" s="44">
        <f>IFERROR(_xll.qlIndexFixing(Index3M,H673,TRUE,_xll.ohTrigger(RecalcTrigger,Trigger3M)),NA())</f>
        <v>9.4696764625464794E-4</v>
      </c>
      <c r="L673" s="44">
        <f>IFERROR(_xll.qlIndexFixing(Index6M,$H673,TRUE,_xll.ohTrigger(RecalcTrigger,Trigger6M)),NA())</f>
        <v>2.9296688758435317E-3</v>
      </c>
      <c r="M673" s="145">
        <f>IFERROR(_xll.qlIndexFixing(Index1Y,$H673,TRUE,_xll.ohTrigger(RecalcTrigger,Trigger1Y)),NA())</f>
        <v>5.0323216719575254E-3</v>
      </c>
      <c r="N673" s="144">
        <f>IFERROR(_xll.qlIndexFixing(ONIndex1M,I673,TRUE,_xll.ohTrigger(RecalcTrigger,Trigger1M)),NA())</f>
        <v>-9.3808204112644233E-4</v>
      </c>
      <c r="O673" s="44">
        <f>IFERROR(_xll.qlIndexFixing(ONIndex3M,I673,TRUE,_xll.ohTrigger(RecalcTrigger,Trigger3M)),NA())</f>
        <v>6.58294893236544E-4</v>
      </c>
      <c r="P673" s="44">
        <f>IFERROR(_xll.qlIndexFixing(ONIndex6M,I673,TRUE,_xll.ohTrigger(RecalcTrigger,Trigger6M)),NA())</f>
        <v>2.3514972175053828E-3</v>
      </c>
      <c r="Q673" s="145">
        <f>IFERROR(_xll.qlIndexFixing(ONIndex1Y,I673,TRUE,_xll.ohTrigger(RecalcTrigger,Trigger1Y)),NA())</f>
        <v>3.8595016051878872E-3</v>
      </c>
    </row>
    <row r="674" spans="2:17" x14ac:dyDescent="0.2">
      <c r="B674" s="39" t="s">
        <v>42</v>
      </c>
      <c r="D674" s="42">
        <f>_xll.qlCalendarAdvance(Calendar,$D673,B674,"f",FALSE)</f>
        <v>44369</v>
      </c>
      <c r="E674" s="139">
        <f>_xll.qlInterestRateIndexValueDate(IndexON,D674)</f>
        <v>44369</v>
      </c>
      <c r="F674" s="155">
        <f>IFERROR(_xll.qlIndexFixing(IndexON,D674,TRUE,_xll.ohTrigger(RecalcTrigger,TriggerON)),NA())</f>
        <v>-9.9706078117822727E-4</v>
      </c>
      <c r="H674" s="42">
        <f>_xll.qlCalendarAdvance(Calendar,$H673,B674,"f",FALSE)</f>
        <v>44369</v>
      </c>
      <c r="I674" s="139">
        <f>_xll.qlInterestRateIndexValueDate(Index1M,$H674)</f>
        <v>44371</v>
      </c>
      <c r="J674" s="144">
        <f>IFERROR(_xll.qlIndexFixing(Index1M,$H674,TRUE,_xll.ohTrigger(RecalcTrigger,Trigger1M)),NA())</f>
        <v>-8.1744120394633413E-4</v>
      </c>
      <c r="K674" s="44">
        <f>IFERROR(_xll.qlIndexFixing(Index3M,H674,TRUE,_xll.ohTrigger(RecalcTrigger,Trigger3M)),NA())</f>
        <v>9.9611883674968413E-4</v>
      </c>
      <c r="L674" s="44">
        <f>IFERROR(_xll.qlIndexFixing(Index6M,$H674,TRUE,_xll.ohTrigger(RecalcTrigger,Trigger6M)),NA())</f>
        <v>2.9767199038012336E-3</v>
      </c>
      <c r="M674" s="145">
        <f>IFERROR(_xll.qlIndexFixing(Index1Y,$H674,TRUE,_xll.ohTrigger(RecalcTrigger,Trigger1Y)),NA())</f>
        <v>5.0785251254879381E-3</v>
      </c>
      <c r="N674" s="144">
        <f>IFERROR(_xll.qlIndexFixing(ONIndex1M,I674,TRUE,_xll.ohTrigger(RecalcTrigger,Trigger1M)),NA())</f>
        <v>-8.9250431137610775E-4</v>
      </c>
      <c r="O674" s="44">
        <f>IFERROR(_xll.qlIndexFixing(ONIndex3M,I674,TRUE,_xll.ohTrigger(RecalcTrigger,Trigger3M)),NA())</f>
        <v>7.0632447570773138E-4</v>
      </c>
      <c r="P674" s="44">
        <f>IFERROR(_xll.qlIndexFixing(ONIndex6M,I674,TRUE,_xll.ohTrigger(RecalcTrigger,Trigger6M)),NA())</f>
        <v>2.3967696267668259E-3</v>
      </c>
      <c r="Q674" s="145">
        <f>IFERROR(_xll.qlIndexFixing(ONIndex1Y,I674,TRUE,_xll.ohTrigger(RecalcTrigger,Trigger1Y)),NA())</f>
        <v>3.9039233080639946E-3</v>
      </c>
    </row>
    <row r="675" spans="2:17" x14ac:dyDescent="0.2">
      <c r="B675" s="39" t="s">
        <v>42</v>
      </c>
      <c r="D675" s="42">
        <f>_xll.qlCalendarAdvance(Calendar,$D674,B675,"f",FALSE)</f>
        <v>44376</v>
      </c>
      <c r="E675" s="139">
        <f>_xll.qlInterestRateIndexValueDate(IndexON,D675)</f>
        <v>44376</v>
      </c>
      <c r="F675" s="155">
        <f>IFERROR(_xll.qlIndexFixing(IndexON,D675,TRUE,_xll.ohTrigger(RecalcTrigger,TriggerON)),NA())</f>
        <v>-9.4163660804724714E-4</v>
      </c>
      <c r="H675" s="42">
        <f>_xll.qlCalendarAdvance(Calendar,$H674,B675,"f",FALSE)</f>
        <v>44376</v>
      </c>
      <c r="I675" s="139">
        <f>_xll.qlInterestRateIndexValueDate(Index1M,$H675)</f>
        <v>44378</v>
      </c>
      <c r="J675" s="144">
        <f>IFERROR(_xll.qlIndexFixing(Index1M,$H675,TRUE,_xll.ohTrigger(RecalcTrigger,Trigger1M)),NA())</f>
        <v>-7.7150902647732389E-4</v>
      </c>
      <c r="K675" s="44">
        <f>IFERROR(_xll.qlIndexFixing(Index3M,H675,TRUE,_xll.ohTrigger(RecalcTrigger,Trigger3M)),NA())</f>
        <v>1.0454688106214358E-3</v>
      </c>
      <c r="L675" s="44">
        <f>IFERROR(_xll.qlIndexFixing(Index6M,$H675,TRUE,_xll.ohTrigger(RecalcTrigger,Trigger6M)),NA())</f>
        <v>3.0342157196660393E-3</v>
      </c>
      <c r="M675" s="145">
        <f>IFERROR(_xll.qlIndexFixing(Index1Y,$H675,TRUE,_xll.ohTrigger(RecalcTrigger,Trigger1Y)),NA())</f>
        <v>5.1247729323430895E-3</v>
      </c>
      <c r="N675" s="144">
        <f>IFERROR(_xll.qlIndexFixing(ONIndex1M,I675,TRUE,_xll.ohTrigger(RecalcTrigger,Trigger1M)),NA())</f>
        <v>-8.4701763718886269E-4</v>
      </c>
      <c r="O675" s="44">
        <f>IFERROR(_xll.qlIndexFixing(ONIndex3M,I675,TRUE,_xll.ohTrigger(RecalcTrigger,Trigger3M)),NA())</f>
        <v>7.5444248768263833E-4</v>
      </c>
      <c r="P675" s="44">
        <f>IFERROR(_xll.qlIndexFixing(ONIndex6M,I675,TRUE,_xll.ohTrigger(RecalcTrigger,Trigger6M)),NA())</f>
        <v>2.4420975341143958E-3</v>
      </c>
      <c r="Q675" s="145">
        <f>IFERROR(_xll.qlIndexFixing(ONIndex1Y,I675,TRUE,_xll.ohTrigger(RecalcTrigger,Trigger1Y)),NA())</f>
        <v>3.9485383151127706E-3</v>
      </c>
    </row>
    <row r="676" spans="2:17" x14ac:dyDescent="0.2">
      <c r="B676" s="39" t="s">
        <v>42</v>
      </c>
      <c r="D676" s="42">
        <f>_xll.qlCalendarAdvance(Calendar,$D675,B676,"f",FALSE)</f>
        <v>44383</v>
      </c>
      <c r="E676" s="139">
        <f>_xll.qlInterestRateIndexValueDate(IndexON,D676)</f>
        <v>44383</v>
      </c>
      <c r="F676" s="155">
        <f>IFERROR(_xll.qlIndexFixing(IndexON,D676,TRUE,_xll.ohTrigger(RecalcTrigger,TriggerON)),NA())</f>
        <v>-8.8586800958800893E-4</v>
      </c>
      <c r="H676" s="42">
        <f>_xll.qlCalendarAdvance(Calendar,$H675,B676,"f",FALSE)</f>
        <v>44383</v>
      </c>
      <c r="I676" s="139">
        <f>_xll.qlInterestRateIndexValueDate(Index1M,$H676)</f>
        <v>44385</v>
      </c>
      <c r="J676" s="144">
        <f>IFERROR(_xll.qlIndexFixing(Index1M,$H676,TRUE,_xll.ohTrigger(RecalcTrigger,Trigger1M)),NA())</f>
        <v>-7.2527816227796471E-4</v>
      </c>
      <c r="K676" s="44">
        <f>IFERROR(_xll.qlIndexFixing(Index3M,H676,TRUE,_xll.ohTrigger(RecalcTrigger,Trigger3M)),NA())</f>
        <v>1.0950267161259691E-3</v>
      </c>
      <c r="L676" s="44">
        <f>IFERROR(_xll.qlIndexFixing(Index6M,$H676,TRUE,_xll.ohTrigger(RecalcTrigger,Trigger6M)),NA())</f>
        <v>3.0815813878235935E-3</v>
      </c>
      <c r="M676" s="145">
        <f>IFERROR(_xll.qlIndexFixing(Index1Y,$H676,TRUE,_xll.ohTrigger(RecalcTrigger,Trigger1Y)),NA())</f>
        <v>5.1710611588934481E-3</v>
      </c>
      <c r="N676" s="144">
        <f>IFERROR(_xll.qlIndexFixing(ONIndex1M,I676,TRUE,_xll.ohTrigger(RecalcTrigger,Trigger1M)),NA())</f>
        <v>-8.0137175851202613E-4</v>
      </c>
      <c r="O676" s="44">
        <f>IFERROR(_xll.qlIndexFixing(ONIndex3M,I676,TRUE,_xll.ohTrigger(RecalcTrigger,Trigger3M)),NA())</f>
        <v>8.0272035146933263E-4</v>
      </c>
      <c r="P676" s="44">
        <f>IFERROR(_xll.qlIndexFixing(ONIndex6M,I676,TRUE,_xll.ohTrigger(RecalcTrigger,Trigger6M)),NA())</f>
        <v>2.4875358815990012E-3</v>
      </c>
      <c r="Q676" s="145">
        <f>IFERROR(_xll.qlIndexFixing(ONIndex1Y,I676,TRUE,_xll.ohTrigger(RecalcTrigger,Trigger1Y)),NA())</f>
        <v>3.993284290757515E-3</v>
      </c>
    </row>
    <row r="677" spans="2:17" x14ac:dyDescent="0.2">
      <c r="B677" s="39" t="s">
        <v>42</v>
      </c>
      <c r="D677" s="42">
        <f>_xll.qlCalendarAdvance(Calendar,$D676,B677,"f",FALSE)</f>
        <v>44390</v>
      </c>
      <c r="E677" s="139">
        <f>_xll.qlInterestRateIndexValueDate(IndexON,D677)</f>
        <v>44390</v>
      </c>
      <c r="F677" s="155">
        <f>IFERROR(_xll.qlIndexFixing(IndexON,D677,TRUE,_xll.ohTrigger(RecalcTrigger,TriggerON)),NA())</f>
        <v>-8.2990616838696241E-4</v>
      </c>
      <c r="H677" s="42">
        <f>_xll.qlCalendarAdvance(Calendar,$H676,B677,"f",FALSE)</f>
        <v>44390</v>
      </c>
      <c r="I677" s="139">
        <f>_xll.qlInterestRateIndexValueDate(Index1M,$H677)</f>
        <v>44392</v>
      </c>
      <c r="J677" s="144">
        <f>IFERROR(_xll.qlIndexFixing(Index1M,$H677,TRUE,_xll.ohTrigger(RecalcTrigger,Trigger1M)),NA())</f>
        <v>-6.7869261861031038E-4</v>
      </c>
      <c r="K677" s="44">
        <f>IFERROR(_xll.qlIndexFixing(Index3M,H677,TRUE,_xll.ohTrigger(RecalcTrigger,Trigger3M)),NA())</f>
        <v>1.144797535448383E-3</v>
      </c>
      <c r="L677" s="44">
        <f>IFERROR(_xll.qlIndexFixing(Index6M,$H677,TRUE,_xll.ohTrigger(RecalcTrigger,Trigger6M)),NA())</f>
        <v>3.129091309360712E-3</v>
      </c>
      <c r="M677" s="145">
        <f>IFERROR(_xll.qlIndexFixing(Index1Y,$H677,TRUE,_xll.ohTrigger(RecalcTrigger,Trigger1Y)),NA())</f>
        <v>5.2173856760572793E-3</v>
      </c>
      <c r="N677" s="144">
        <f>IFERROR(_xll.qlIndexFixing(ONIndex1M,I677,TRUE,_xll.ohTrigger(RecalcTrigger,Trigger1M)),NA())</f>
        <v>-7.5537149207605125E-4</v>
      </c>
      <c r="O677" s="44">
        <f>IFERROR(_xll.qlIndexFixing(ONIndex3M,I677,TRUE,_xll.ohTrigger(RecalcTrigger,Trigger3M)),NA())</f>
        <v>8.5121354445050201E-4</v>
      </c>
      <c r="P677" s="44">
        <f>IFERROR(_xll.qlIndexFixing(ONIndex6M,I677,TRUE,_xll.ohTrigger(RecalcTrigger,Trigger6M)),NA())</f>
        <v>2.5331272497997048E-3</v>
      </c>
      <c r="Q677" s="145">
        <f>IFERROR(_xll.qlIndexFixing(ONIndex1Y,I677,TRUE,_xll.ohTrigger(RecalcTrigger,Trigger1Y)),NA())</f>
        <v>4.0381123151700393E-3</v>
      </c>
    </row>
    <row r="678" spans="2:17" x14ac:dyDescent="0.2">
      <c r="B678" s="39" t="s">
        <v>42</v>
      </c>
      <c r="D678" s="42">
        <f>_xll.qlCalendarAdvance(Calendar,$D677,B678,"f",FALSE)</f>
        <v>44397</v>
      </c>
      <c r="E678" s="139">
        <f>_xll.qlInterestRateIndexValueDate(IndexON,D678)</f>
        <v>44397</v>
      </c>
      <c r="F678" s="155">
        <f>IFERROR(_xll.qlIndexFixing(IndexON,D678,TRUE,_xll.ohTrigger(RecalcTrigger,TriggerON)),NA())</f>
        <v>-7.7382398740777347E-4</v>
      </c>
      <c r="H678" s="42">
        <f>_xll.qlCalendarAdvance(Calendar,$H677,B678,"f",FALSE)</f>
        <v>44397</v>
      </c>
      <c r="I678" s="139">
        <f>_xll.qlInterestRateIndexValueDate(Index1M,$H678)</f>
        <v>44399</v>
      </c>
      <c r="J678" s="144">
        <f>IFERROR(_xll.qlIndexFixing(Index1M,$H678,TRUE,_xll.ohTrigger(RecalcTrigger,Trigger1M)),NA())</f>
        <v>-6.3174740493762704E-4</v>
      </c>
      <c r="K678" s="44">
        <f>IFERROR(_xll.qlIndexFixing(Index3M,H678,TRUE,_xll.ohTrigger(RecalcTrigger,Trigger3M)),NA())</f>
        <v>1.1947811132103589E-3</v>
      </c>
      <c r="L678" s="44">
        <f>IFERROR(_xll.qlIndexFixing(Index6M,$H678,TRUE,_xll.ohTrigger(RecalcTrigger,Trigger6M)),NA())</f>
        <v>3.1767448181169344E-3</v>
      </c>
      <c r="M678" s="145">
        <f>IFERROR(_xll.qlIndexFixing(Index1Y,$H678,TRUE,_xll.ohTrigger(RecalcTrigger,Trigger1Y)),NA())</f>
        <v>5.2637421262820188E-3</v>
      </c>
      <c r="N678" s="144">
        <f>IFERROR(_xll.qlIndexFixing(ONIndex1M,I678,TRUE,_xll.ohTrigger(RecalcTrigger,Trigger1M)),NA())</f>
        <v>-7.0901490258901134E-4</v>
      </c>
      <c r="O678" s="44">
        <f>IFERROR(_xll.qlIndexFixing(ONIndex3M,I678,TRUE,_xll.ohTrigger(RecalcTrigger,Trigger3M)),NA())</f>
        <v>8.9992159564289409E-4</v>
      </c>
      <c r="P678" s="44">
        <f>IFERROR(_xll.qlIndexFixing(ONIndex6M,I678,TRUE,_xll.ohTrigger(RecalcTrigger,Trigger6M)),NA())</f>
        <v>2.5788708455909415E-3</v>
      </c>
      <c r="Q678" s="145">
        <f>IFERROR(_xll.qlIndexFixing(ONIndex1Y,I678,TRUE,_xll.ohTrigger(RecalcTrigger,Trigger1Y)),NA())</f>
        <v>4.0830205393493912E-3</v>
      </c>
    </row>
    <row r="679" spans="2:17" x14ac:dyDescent="0.2">
      <c r="B679" s="39" t="s">
        <v>42</v>
      </c>
      <c r="D679" s="42">
        <f>_xll.qlCalendarAdvance(Calendar,$D678,B679,"f",FALSE)</f>
        <v>44404</v>
      </c>
      <c r="E679" s="139">
        <f>_xll.qlInterestRateIndexValueDate(IndexON,D679)</f>
        <v>44404</v>
      </c>
      <c r="F679" s="155">
        <f>IFERROR(_xll.qlIndexFixing(IndexON,D679,TRUE,_xll.ohTrigger(RecalcTrigger,TriggerON)),NA())</f>
        <v>-7.1762494414873146E-4</v>
      </c>
      <c r="H679" s="42">
        <f>_xll.qlCalendarAdvance(Calendar,$H678,B679,"f",FALSE)</f>
        <v>44404</v>
      </c>
      <c r="I679" s="139">
        <f>_xll.qlInterestRateIndexValueDate(Index1M,$H679)</f>
        <v>44406</v>
      </c>
      <c r="J679" s="144">
        <f>IFERROR(_xll.qlIndexFixing(Index1M,$H679,TRUE,_xll.ohTrigger(RecalcTrigger,Trigger1M)),NA())</f>
        <v>-5.8444058158274581E-4</v>
      </c>
      <c r="K679" s="44">
        <f>IFERROR(_xll.qlIndexFixing(Index3M,H679,TRUE,_xll.ohTrigger(RecalcTrigger,Trigger3M)),NA())</f>
        <v>1.2449769867176658E-3</v>
      </c>
      <c r="L679" s="44">
        <f>IFERROR(_xll.qlIndexFixing(Index6M,$H679,TRUE,_xll.ohTrigger(RecalcTrigger,Trigger6M)),NA())</f>
        <v>3.2245411298825739E-3</v>
      </c>
      <c r="M679" s="145">
        <f>IFERROR(_xll.qlIndexFixing(Index1Y,$H679,TRUE,_xll.ohTrigger(RecalcTrigger,Trigger1Y)),NA())</f>
        <v>5.3101261077749826E-3</v>
      </c>
      <c r="N679" s="144">
        <f>IFERROR(_xll.qlIndexFixing(ONIndex1M,I679,TRUE,_xll.ohTrigger(RecalcTrigger,Trigger1M)),NA())</f>
        <v>-6.6230005455913954E-4</v>
      </c>
      <c r="O679" s="44">
        <f>IFERROR(_xll.qlIndexFixing(ONIndex3M,I679,TRUE,_xll.ohTrigger(RecalcTrigger,Trigger3M)),NA())</f>
        <v>9.4884403462280886E-4</v>
      </c>
      <c r="P679" s="44">
        <f>IFERROR(_xll.qlIndexFixing(ONIndex6M,I679,TRUE,_xll.ohTrigger(RecalcTrigger,Trigger6M)),NA())</f>
        <v>2.6247658752076575E-3</v>
      </c>
      <c r="Q679" s="145">
        <f>IFERROR(_xll.qlIndexFixing(ONIndex1Y,I679,TRUE,_xll.ohTrigger(RecalcTrigger,Trigger1Y)),NA())</f>
        <v>4.1280071143745545E-3</v>
      </c>
    </row>
    <row r="680" spans="2:17" x14ac:dyDescent="0.2">
      <c r="B680" s="39" t="s">
        <v>42</v>
      </c>
      <c r="D680" s="42">
        <f>_xll.qlCalendarAdvance(Calendar,$D679,B680,"f",FALSE)</f>
        <v>44411</v>
      </c>
      <c r="E680" s="139">
        <f>_xll.qlInterestRateIndexValueDate(IndexON,D680)</f>
        <v>44411</v>
      </c>
      <c r="F680" s="155">
        <f>IFERROR(_xll.qlIndexFixing(IndexON,D680,TRUE,_xll.ohTrigger(RecalcTrigger,TriggerON)),NA())</f>
        <v>-6.6131251518886103E-4</v>
      </c>
      <c r="H680" s="42">
        <f>_xll.qlCalendarAdvance(Calendar,$H679,B680,"f",FALSE)</f>
        <v>44411</v>
      </c>
      <c r="I680" s="139">
        <f>_xll.qlInterestRateIndexValueDate(Index1M,$H680)</f>
        <v>44413</v>
      </c>
      <c r="J680" s="144">
        <f>IFERROR(_xll.qlIndexFixing(Index1M,$H680,TRUE,_xll.ohTrigger(RecalcTrigger,Trigger1M)),NA())</f>
        <v>-5.3677020881728876E-4</v>
      </c>
      <c r="K680" s="44">
        <f>IFERROR(_xll.qlIndexFixing(Index3M,H680,TRUE,_xll.ohTrigger(RecalcTrigger,Trigger3M)),NA())</f>
        <v>1.2953846932838927E-3</v>
      </c>
      <c r="L680" s="44">
        <f>IFERROR(_xll.qlIndexFixing(Index6M,$H680,TRUE,_xll.ohTrigger(RecalcTrigger,Trigger6M)),NA())</f>
        <v>3.2724794604002409E-3</v>
      </c>
      <c r="M680" s="145">
        <f>IFERROR(_xll.qlIndexFixing(Index1Y,$H680,TRUE,_xll.ohTrigger(RecalcTrigger,Trigger1Y)),NA())</f>
        <v>5.3565331861497234E-3</v>
      </c>
      <c r="N680" s="144">
        <f>IFERROR(_xll.qlIndexFixing(ONIndex1M,I680,TRUE,_xll.ohTrigger(RecalcTrigger,Trigger1M)),NA())</f>
        <v>-6.1522501269450913E-4</v>
      </c>
      <c r="O680" s="44">
        <f>IFERROR(_xll.qlIndexFixing(ONIndex3M,I680,TRUE,_xll.ohTrigger(RecalcTrigger,Trigger3M)),NA())</f>
        <v>9.9798039088661028E-4</v>
      </c>
      <c r="P680" s="44">
        <f>IFERROR(_xll.qlIndexFixing(ONIndex6M,I680,TRUE,_xll.ohTrigger(RecalcTrigger,Trigger6M)),NA())</f>
        <v>2.6708115456841597E-3</v>
      </c>
      <c r="Q680" s="145">
        <f>IFERROR(_xll.qlIndexFixing(ONIndex1Y,I680,TRUE,_xll.ohTrigger(RecalcTrigger,Trigger1Y)),NA())</f>
        <v>4.1730701914044488E-3</v>
      </c>
    </row>
    <row r="681" spans="2:17" x14ac:dyDescent="0.2">
      <c r="B681" s="39" t="s">
        <v>42</v>
      </c>
      <c r="D681" s="42">
        <f>_xll.qlCalendarAdvance(Calendar,$D680,B681,"f",FALSE)</f>
        <v>44418</v>
      </c>
      <c r="E681" s="139">
        <f>_xll.qlInterestRateIndexValueDate(IndexON,D681)</f>
        <v>44418</v>
      </c>
      <c r="F681" s="155">
        <f>IFERROR(_xll.qlIndexFixing(IndexON,D681,TRUE,_xll.ohTrigger(RecalcTrigger,TriggerON)),NA())</f>
        <v>-6.0489017774667531E-4</v>
      </c>
      <c r="H681" s="42">
        <f>_xll.qlCalendarAdvance(Calendar,$H680,B681,"f",FALSE)</f>
        <v>44418</v>
      </c>
      <c r="I681" s="139">
        <f>_xll.qlInterestRateIndexValueDate(Index1M,$H681)</f>
        <v>44420</v>
      </c>
      <c r="J681" s="144">
        <f>IFERROR(_xll.qlIndexFixing(Index1M,$H681,TRUE,_xll.ohTrigger(RecalcTrigger,Trigger1M)),NA())</f>
        <v>-4.8873434682919492E-4</v>
      </c>
      <c r="K681" s="44">
        <f>IFERROR(_xll.qlIndexFixing(Index3M,H681,TRUE,_xll.ohTrigger(RecalcTrigger,Trigger3M)),NA())</f>
        <v>1.3460037702313174E-3</v>
      </c>
      <c r="L681" s="44">
        <f>IFERROR(_xll.qlIndexFixing(Index6M,$H681,TRUE,_xll.ohTrigger(RecalcTrigger,Trigger6M)),NA())</f>
        <v>3.3205590253674198E-3</v>
      </c>
      <c r="M681" s="145">
        <f>IFERROR(_xll.qlIndexFixing(Index1Y,$H681,TRUE,_xll.ohTrigger(RecalcTrigger,Trigger1Y)),NA())</f>
        <v>5.4029588944203366E-3</v>
      </c>
      <c r="N681" s="144">
        <f>IFERROR(_xll.qlIndexFixing(ONIndex1M,I681,TRUE,_xll.ohTrigger(RecalcTrigger,Trigger1M)),NA())</f>
        <v>-5.6778784150335326E-4</v>
      </c>
      <c r="O681" s="44">
        <f>IFERROR(_xll.qlIndexFixing(ONIndex3M,I681,TRUE,_xll.ohTrigger(RecalcTrigger,Trigger3M)),NA())</f>
        <v>1.0473301936109181E-3</v>
      </c>
      <c r="P681" s="44">
        <f>IFERROR(_xll.qlIndexFixing(ONIndex6M,I681,TRUE,_xll.ohTrigger(RecalcTrigger,Trigger6M)),NA())</f>
        <v>2.7170070635751387E-3</v>
      </c>
      <c r="Q681" s="145">
        <f>IFERROR(_xll.qlIndexFixing(ONIndex1Y,I681,TRUE,_xll.ohTrigger(RecalcTrigger,Trigger1Y)),NA())</f>
        <v>4.2182079214381218E-3</v>
      </c>
    </row>
    <row r="682" spans="2:17" x14ac:dyDescent="0.2">
      <c r="B682" s="39" t="s">
        <v>42</v>
      </c>
      <c r="D682" s="42">
        <f>_xll.qlCalendarAdvance(Calendar,$D681,B682,"f",FALSE)</f>
        <v>44425</v>
      </c>
      <c r="E682" s="139">
        <f>_xll.qlInterestRateIndexValueDate(IndexON,D682)</f>
        <v>44425</v>
      </c>
      <c r="F682" s="155">
        <f>IFERROR(_xll.qlIndexFixing(IndexON,D682,TRUE,_xll.ohTrigger(RecalcTrigger,TriggerON)),NA())</f>
        <v>-5.4836140908065545E-4</v>
      </c>
      <c r="H682" s="42">
        <f>_xll.qlCalendarAdvance(Calendar,$H681,B682,"f",FALSE)</f>
        <v>44425</v>
      </c>
      <c r="I682" s="139">
        <f>_xll.qlInterestRateIndexValueDate(Index1M,$H682)</f>
        <v>44427</v>
      </c>
      <c r="J682" s="144">
        <f>IFERROR(_xll.qlIndexFixing(Index1M,$H682,TRUE,_xll.ohTrigger(RecalcTrigger,Trigger1M)),NA())</f>
        <v>-4.4033105575394527E-4</v>
      </c>
      <c r="K682" s="44">
        <f>IFERROR(_xll.qlIndexFixing(Index3M,H682,TRUE,_xll.ohTrigger(RecalcTrigger,Trigger3M)),NA())</f>
        <v>1.3968337548935133E-3</v>
      </c>
      <c r="L682" s="44">
        <f>IFERROR(_xll.qlIndexFixing(Index6M,$H682,TRUE,_xll.ohTrigger(RecalcTrigger,Trigger6M)),NA())</f>
        <v>3.3687790404330321E-3</v>
      </c>
      <c r="M682" s="145">
        <f>IFERROR(_xll.qlIndexFixing(Index1Y,$H682,TRUE,_xll.ohTrigger(RecalcTrigger,Trigger1Y)),NA())</f>
        <v>5.4493987329905106E-3</v>
      </c>
      <c r="N682" s="144">
        <f>IFERROR(_xll.qlIndexFixing(ONIndex1M,I682,TRUE,_xll.ohTrigger(RecalcTrigger,Trigger1M)),NA())</f>
        <v>-5.1998660561380916E-4</v>
      </c>
      <c r="O682" s="44">
        <f>IFERROR(_xll.qlIndexFixing(ONIndex3M,I682,TRUE,_xll.ohTrigger(RecalcTrigger,Trigger3M)),NA())</f>
        <v>1.0968929722920961E-3</v>
      </c>
      <c r="P682" s="44">
        <f>IFERROR(_xll.qlIndexFixing(ONIndex6M,I682,TRUE,_xll.ohTrigger(RecalcTrigger,Trigger6M)),NA())</f>
        <v>2.7633516353553489E-3</v>
      </c>
      <c r="Q682" s="145">
        <f>IFERROR(_xll.qlIndexFixing(ONIndex1Y,I682,TRUE,_xll.ohTrigger(RecalcTrigger,Trigger1Y)),NA())</f>
        <v>4.2634184557144295E-3</v>
      </c>
    </row>
    <row r="683" spans="2:17" x14ac:dyDescent="0.2">
      <c r="B683" s="39" t="s">
        <v>42</v>
      </c>
      <c r="D683" s="42">
        <f>_xll.qlCalendarAdvance(Calendar,$D682,B683,"f",FALSE)</f>
        <v>44432</v>
      </c>
      <c r="E683" s="139">
        <f>_xll.qlInterestRateIndexValueDate(IndexON,D683)</f>
        <v>44432</v>
      </c>
      <c r="F683" s="155">
        <f>IFERROR(_xll.qlIndexFixing(IndexON,D683,TRUE,_xll.ohTrigger(RecalcTrigger,TriggerON)),NA())</f>
        <v>-4.9172968608957035E-4</v>
      </c>
      <c r="H683" s="42">
        <f>_xll.qlCalendarAdvance(Calendar,$H682,B683,"f",FALSE)</f>
        <v>44432</v>
      </c>
      <c r="I683" s="139">
        <f>_xll.qlInterestRateIndexValueDate(Index1M,$H683)</f>
        <v>44434</v>
      </c>
      <c r="J683" s="144">
        <f>IFERROR(_xll.qlIndexFixing(Index1M,$H683,TRUE,_xll.ohTrigger(RecalcTrigger,Trigger1M)),NA())</f>
        <v>-3.9155839564458672E-4</v>
      </c>
      <c r="K683" s="44">
        <f>IFERROR(_xll.qlIndexFixing(Index3M,H683,TRUE,_xll.ohTrigger(RecalcTrigger,Trigger3M)),NA())</f>
        <v>1.4478741846170862E-3</v>
      </c>
      <c r="L683" s="44">
        <f>IFERROR(_xll.qlIndexFixing(Index6M,$H683,TRUE,_xll.ohTrigger(RecalcTrigger,Trigger6M)),NA())</f>
        <v>3.4171387211970054E-3</v>
      </c>
      <c r="M683" s="145">
        <f>IFERROR(_xll.qlIndexFixing(Index1Y,$H683,TRUE,_xll.ohTrigger(RecalcTrigger,Trigger1Y)),NA())</f>
        <v>5.4958481696473936E-3</v>
      </c>
      <c r="N683" s="144">
        <f>IFERROR(_xll.qlIndexFixing(ONIndex1M,I683,TRUE,_xll.ohTrigger(RecalcTrigger,Trigger1M)),NA())</f>
        <v>-4.71819369574078E-4</v>
      </c>
      <c r="O683" s="44">
        <f>IFERROR(_xll.qlIndexFixing(ONIndex3M,I683,TRUE,_xll.ohTrigger(RecalcTrigger,Trigger3M)),NA())</f>
        <v>1.1466682564265085E-3</v>
      </c>
      <c r="P683" s="44">
        <f>IFERROR(_xll.qlIndexFixing(ONIndex6M,I683,TRUE,_xll.ohTrigger(RecalcTrigger,Trigger6M)),NA())</f>
        <v>2.809844467659417E-3</v>
      </c>
      <c r="Q683" s="145">
        <f>IFERROR(_xll.qlIndexFixing(ONIndex1Y,I683,TRUE,_xll.ohTrigger(RecalcTrigger,Trigger1Y)),NA())</f>
        <v>4.3086999450725472E-3</v>
      </c>
    </row>
    <row r="684" spans="2:17" x14ac:dyDescent="0.2">
      <c r="B684" s="39" t="s">
        <v>42</v>
      </c>
      <c r="D684" s="42">
        <f>_xll.qlCalendarAdvance(Calendar,$D683,B684,"f",FALSE)</f>
        <v>44439</v>
      </c>
      <c r="E684" s="139">
        <f>_xll.qlInterestRateIndexValueDate(IndexON,D684)</f>
        <v>44439</v>
      </c>
      <c r="F684" s="155">
        <f>IFERROR(_xll.qlIndexFixing(IndexON,D684,TRUE,_xll.ohTrigger(RecalcTrigger,TriggerON)),NA())</f>
        <v>-4.3499848587202905E-4</v>
      </c>
      <c r="H684" s="42">
        <f>_xll.qlCalendarAdvance(Calendar,$H683,B684,"f",FALSE)</f>
        <v>44439</v>
      </c>
      <c r="I684" s="139">
        <f>_xll.qlInterestRateIndexValueDate(Index1M,$H684)</f>
        <v>44441</v>
      </c>
      <c r="J684" s="144">
        <f>IFERROR(_xll.qlIndexFixing(Index1M,$H684,TRUE,_xll.ohTrigger(RecalcTrigger,Trigger1M)),NA())</f>
        <v>-3.4241442649421416E-4</v>
      </c>
      <c r="K684" s="44">
        <f>IFERROR(_xll.qlIndexFixing(Index3M,H684,TRUE,_xll.ohTrigger(RecalcTrigger,Trigger3M)),NA())</f>
        <v>1.4954212894215677E-3</v>
      </c>
      <c r="L684" s="44">
        <f>IFERROR(_xll.qlIndexFixing(Index6M,$H684,TRUE,_xll.ohTrigger(RecalcTrigger,Trigger6M)),NA())</f>
        <v>3.4480039348821342E-3</v>
      </c>
      <c r="M684" s="145">
        <f>IFERROR(_xll.qlIndexFixing(Index1Y,$H684,TRUE,_xll.ohTrigger(RecalcTrigger,Trigger1Y)),NA())</f>
        <v>5.5423026395523961E-3</v>
      </c>
      <c r="N684" s="144">
        <f>IFERROR(_xll.qlIndexFixing(ONIndex1M,I684,TRUE,_xll.ohTrigger(RecalcTrigger,Trigger1M)),NA())</f>
        <v>-4.2328419797232897E-4</v>
      </c>
      <c r="O684" s="44">
        <f>IFERROR(_xll.qlIndexFixing(ONIndex3M,I684,TRUE,_xll.ohTrigger(RecalcTrigger,Trigger3M)),NA())</f>
        <v>1.196655575430583E-3</v>
      </c>
      <c r="P684" s="44">
        <f>IFERROR(_xll.qlIndexFixing(ONIndex6M,I684,TRUE,_xll.ohTrigger(RecalcTrigger,Trigger6M)),NA())</f>
        <v>2.8564847672019056E-3</v>
      </c>
      <c r="Q684" s="145">
        <f>IFERROR(_xll.qlIndexFixing(ONIndex1Y,I684,TRUE,_xll.ohTrigger(RecalcTrigger,Trigger1Y)),NA())</f>
        <v>4.3540505407513308E-3</v>
      </c>
    </row>
    <row r="685" spans="2:17" x14ac:dyDescent="0.2">
      <c r="B685" s="39" t="s">
        <v>42</v>
      </c>
      <c r="D685" s="42">
        <f>_xll.qlCalendarAdvance(Calendar,$D684,B685,"f",FALSE)</f>
        <v>44446</v>
      </c>
      <c r="E685" s="139">
        <f>_xll.qlInterestRateIndexValueDate(IndexON,D685)</f>
        <v>44446</v>
      </c>
      <c r="F685" s="155">
        <f>IFERROR(_xll.qlIndexFixing(IndexON,D685,TRUE,_xll.ohTrigger(RecalcTrigger,TriggerON)),NA())</f>
        <v>-3.7817128544670453E-4</v>
      </c>
      <c r="H685" s="42">
        <f>_xll.qlCalendarAdvance(Calendar,$H684,B685,"f",FALSE)</f>
        <v>44446</v>
      </c>
      <c r="I685" s="139">
        <f>_xll.qlInterestRateIndexValueDate(Index1M,$H685)</f>
        <v>44448</v>
      </c>
      <c r="J685" s="144">
        <f>IFERROR(_xll.qlIndexFixing(Index1M,$H685,TRUE,_xll.ohTrigger(RecalcTrigger,Trigger1M)),NA())</f>
        <v>-2.9289720821848442E-4</v>
      </c>
      <c r="K685" s="44">
        <f>IFERROR(_xll.qlIndexFixing(Index3M,H685,TRUE,_xll.ohTrigger(RecalcTrigger,Trigger3M)),NA())</f>
        <v>1.5468661264879285E-3</v>
      </c>
      <c r="L685" s="44">
        <f>IFERROR(_xll.qlIndexFixing(Index6M,$H685,TRUE,_xll.ohTrigger(RecalcTrigger,Trigger6M)),NA())</f>
        <v>3.4965902571876661E-3</v>
      </c>
      <c r="M685" s="145">
        <f>IFERROR(_xll.qlIndexFixing(Index1Y,$H685,TRUE,_xll.ohTrigger(RecalcTrigger,Trigger1Y)),NA())</f>
        <v>5.588757545233307E-3</v>
      </c>
      <c r="N685" s="144">
        <f>IFERROR(_xll.qlIndexFixing(ONIndex1M,I685,TRUE,_xll.ohTrigger(RecalcTrigger,Trigger1M)),NA())</f>
        <v>-3.7437915559657142E-4</v>
      </c>
      <c r="O685" s="44">
        <f>IFERROR(_xll.qlIndexFixing(ONIndex3M,I685,TRUE,_xll.ohTrigger(RecalcTrigger,Trigger3M)),NA())</f>
        <v>1.2468544584809393E-3</v>
      </c>
      <c r="P685" s="44">
        <f>IFERROR(_xll.qlIndexFixing(ONIndex6M,I685,TRUE,_xll.ohTrigger(RecalcTrigger,Trigger6M)),NA())</f>
        <v>2.9032717406174413E-3</v>
      </c>
      <c r="Q685" s="145">
        <f>IFERROR(_xll.qlIndexFixing(ONIndex1Y,I685,TRUE,_xll.ohTrigger(RecalcTrigger,Trigger1Y)),NA())</f>
        <v>4.399468393749828E-3</v>
      </c>
    </row>
    <row r="686" spans="2:17" x14ac:dyDescent="0.2">
      <c r="B686" s="39" t="s">
        <v>42</v>
      </c>
      <c r="D686" s="42">
        <f>_xll.qlCalendarAdvance(Calendar,$D685,B686,"f",FALSE)</f>
        <v>44453</v>
      </c>
      <c r="E686" s="139">
        <f>_xll.qlInterestRateIndexValueDate(IndexON,D686)</f>
        <v>44453</v>
      </c>
      <c r="F686" s="155">
        <f>IFERROR(_xll.qlIndexFixing(IndexON,D686,TRUE,_xll.ohTrigger(RecalcTrigger,TriggerON)),NA())</f>
        <v>-3.2125156191220583E-4</v>
      </c>
      <c r="H686" s="42">
        <f>_xll.qlCalendarAdvance(Calendar,$H685,B686,"f",FALSE)</f>
        <v>44453</v>
      </c>
      <c r="I686" s="139">
        <f>_xll.qlInterestRateIndexValueDate(Index1M,$H686)</f>
        <v>44455</v>
      </c>
      <c r="J686" s="144">
        <f>IFERROR(_xll.qlIndexFixing(Index1M,$H686,TRUE,_xll.ohTrigger(RecalcTrigger,Trigger1M)),NA())</f>
        <v>-2.4300480066311025E-4</v>
      </c>
      <c r="K686" s="44">
        <f>IFERROR(_xll.qlIndexFixing(Index3M,H686,TRUE,_xll.ohTrigger(RecalcTrigger,Trigger3M)),NA())</f>
        <v>1.5985200454691475E-3</v>
      </c>
      <c r="L686" s="44">
        <f>IFERROR(_xll.qlIndexFixing(Index6M,$H686,TRUE,_xll.ohTrigger(RecalcTrigger,Trigger6M)),NA())</f>
        <v>3.545314132445652E-3</v>
      </c>
      <c r="M686" s="145">
        <f>IFERROR(_xll.qlIndexFixing(Index1Y,$H686,TRUE,_xll.ohTrigger(RecalcTrigger,Trigger1Y)),NA())</f>
        <v>5.6352082565779421E-3</v>
      </c>
      <c r="N686" s="144">
        <f>IFERROR(_xll.qlIndexFixing(ONIndex1M,I686,TRUE,_xll.ohTrigger(RecalcTrigger,Trigger1M)),NA())</f>
        <v>-3.2510230675519836E-4</v>
      </c>
      <c r="O686" s="44">
        <f>IFERROR(_xll.qlIndexFixing(ONIndex3M,I686,TRUE,_xll.ohTrigger(RecalcTrigger,Trigger3M)),NA())</f>
        <v>1.2972644353936857E-3</v>
      </c>
      <c r="P686" s="44">
        <f>IFERROR(_xll.qlIndexFixing(ONIndex6M,I686,TRUE,_xll.ohTrigger(RecalcTrigger,Trigger6M)),NA())</f>
        <v>2.9502045947005229E-3</v>
      </c>
      <c r="Q686" s="145">
        <f>IFERROR(_xll.qlIndexFixing(ONIndex1Y,I686,TRUE,_xll.ohTrigger(RecalcTrigger,Trigger1Y)),NA())</f>
        <v>4.4449516553068946E-3</v>
      </c>
    </row>
    <row r="687" spans="2:17" x14ac:dyDescent="0.2">
      <c r="B687" s="39" t="s">
        <v>42</v>
      </c>
      <c r="D687" s="42">
        <f>_xll.qlCalendarAdvance(Calendar,$D686,B687,"f",FALSE)</f>
        <v>44460</v>
      </c>
      <c r="E687" s="139">
        <f>_xll.qlInterestRateIndexValueDate(IndexON,D687)</f>
        <v>44460</v>
      </c>
      <c r="F687" s="155">
        <f>IFERROR(_xll.qlIndexFixing(IndexON,D687,TRUE,_xll.ohTrigger(RecalcTrigger,TriggerON)),NA())</f>
        <v>-2.6424279236714199E-4</v>
      </c>
      <c r="H687" s="42">
        <f>_xll.qlCalendarAdvance(Calendar,$H686,B687,"f",FALSE)</f>
        <v>44460</v>
      </c>
      <c r="I687" s="139">
        <f>_xll.qlInterestRateIndexValueDate(Index1M,$H687)</f>
        <v>44462</v>
      </c>
      <c r="J687" s="144">
        <f>IFERROR(_xll.qlIndexFixing(Index1M,$H687,TRUE,_xll.ohTrigger(RecalcTrigger,Trigger1M)),NA())</f>
        <v>-1.927352636088564E-4</v>
      </c>
      <c r="K687" s="44">
        <f>IFERROR(_xll.qlIndexFixing(Index3M,H687,TRUE,_xll.ohTrigger(RecalcTrigger,Trigger3M)),NA())</f>
        <v>1.6503825836540369E-3</v>
      </c>
      <c r="L687" s="44">
        <f>IFERROR(_xll.qlIndexFixing(Index6M,$H687,TRUE,_xll.ohTrigger(RecalcTrigger,Trigger6M)),NA())</f>
        <v>3.5941747758381349E-3</v>
      </c>
      <c r="M687" s="145">
        <f>IFERROR(_xll.qlIndexFixing(Index1Y,$H687,TRUE,_xll.ohTrigger(RecalcTrigger,Trigger1Y)),NA())</f>
        <v>5.6816501108253852E-3</v>
      </c>
      <c r="N687" s="144">
        <f>IFERROR(_xll.qlIndexFixing(ONIndex1M,I687,TRUE,_xll.ohTrigger(RecalcTrigger,Trigger1M)),NA())</f>
        <v>-2.75451716076347E-4</v>
      </c>
      <c r="O687" s="44">
        <f>IFERROR(_xll.qlIndexFixing(ONIndex3M,I687,TRUE,_xll.ohTrigger(RecalcTrigger,Trigger3M)),NA())</f>
        <v>1.3478850351056337E-3</v>
      </c>
      <c r="P687" s="44">
        <f>IFERROR(_xll.qlIndexFixing(ONIndex6M,I687,TRUE,_xll.ohTrigger(RecalcTrigger,Trigger6M)),NA())</f>
        <v>2.9972825356860966E-3</v>
      </c>
      <c r="Q687" s="145">
        <f>IFERROR(_xll.qlIndexFixing(ONIndex1Y,I687,TRUE,_xll.ohTrigger(RecalcTrigger,Trigger1Y)),NA())</f>
        <v>4.4904984762617062E-3</v>
      </c>
    </row>
    <row r="688" spans="2:17" x14ac:dyDescent="0.2">
      <c r="B688" s="39" t="s">
        <v>42</v>
      </c>
      <c r="D688" s="42">
        <f>_xll.qlCalendarAdvance(Calendar,$D687,B688,"f",FALSE)</f>
        <v>44467</v>
      </c>
      <c r="E688" s="139">
        <f>_xll.qlInterestRateIndexValueDate(IndexON,D688)</f>
        <v>44467</v>
      </c>
      <c r="F688" s="155">
        <f>IFERROR(_xll.qlIndexFixing(IndexON,D688,TRUE,_xll.ohTrigger(RecalcTrigger,TriggerON)),NA())</f>
        <v>-2.0714845387015401E-4</v>
      </c>
      <c r="H688" s="42">
        <f>_xll.qlCalendarAdvance(Calendar,$H687,B688,"f",FALSE)</f>
        <v>44467</v>
      </c>
      <c r="I688" s="139">
        <f>_xll.qlInterestRateIndexValueDate(Index1M,$H688)</f>
        <v>44469</v>
      </c>
      <c r="J688" s="144">
        <f>IFERROR(_xll.qlIndexFixing(Index1M,$H688,TRUE,_xll.ohTrigger(RecalcTrigger,Trigger1M)),NA())</f>
        <v>-1.5303122545162751E-4</v>
      </c>
      <c r="K688" s="44">
        <f>IFERROR(_xll.qlIndexFixing(Index3M,H688,TRUE,_xll.ohTrigger(RecalcTrigger,Trigger3M)),NA())</f>
        <v>1.7062168167994562E-3</v>
      </c>
      <c r="L688" s="44">
        <f>IFERROR(_xll.qlIndexFixing(Index6M,$H688,TRUE,_xll.ohTrigger(RecalcTrigger,Trigger6M)),NA())</f>
        <v>3.6467361450101821E-3</v>
      </c>
      <c r="M688" s="145">
        <f>IFERROR(_xll.qlIndexFixing(Index1Y,$H688,TRUE,_xll.ohTrigger(RecalcTrigger,Trigger1Y)),NA())</f>
        <v>5.7280784125598528E-3</v>
      </c>
      <c r="N688" s="144">
        <f>IFERROR(_xll.qlIndexFixing(ONIndex1M,I688,TRUE,_xll.ohTrigger(RecalcTrigger,Trigger1M)),NA())</f>
        <v>-2.2542544818815458E-4</v>
      </c>
      <c r="O688" s="44">
        <f>IFERROR(_xll.qlIndexFixing(ONIndex3M,I688,TRUE,_xll.ohTrigger(RecalcTrigger,Trigger3M)),NA())</f>
        <v>1.3987157872730194E-3</v>
      </c>
      <c r="P688" s="44">
        <f>IFERROR(_xll.qlIndexFixing(ONIndex6M,I688,TRUE,_xll.ohTrigger(RecalcTrigger,Trigger6M)),NA())</f>
        <v>3.0445047705285333E-3</v>
      </c>
      <c r="Q688" s="145">
        <f>IFERROR(_xll.qlIndexFixing(ONIndex1Y,I688,TRUE,_xll.ohTrigger(RecalcTrigger,Trigger1Y)),NA())</f>
        <v>4.5361070078531185E-3</v>
      </c>
    </row>
    <row r="689" spans="2:17" x14ac:dyDescent="0.2">
      <c r="B689" s="39" t="s">
        <v>42</v>
      </c>
      <c r="D689" s="42">
        <f>_xll.qlCalendarAdvance(Calendar,$D688,B689,"f",FALSE)</f>
        <v>44474</v>
      </c>
      <c r="E689" s="139">
        <f>_xll.qlInterestRateIndexValueDate(IndexON,D689)</f>
        <v>44474</v>
      </c>
      <c r="F689" s="155">
        <f>IFERROR(_xll.qlIndexFixing(IndexON,D689,TRUE,_xll.ohTrigger(RecalcTrigger,TriggerON)),NA())</f>
        <v>-1.4997202359978701E-4</v>
      </c>
      <c r="H689" s="42">
        <f>_xll.qlCalendarAdvance(Calendar,$H688,B689,"f",FALSE)</f>
        <v>44474</v>
      </c>
      <c r="I689" s="139">
        <f>_xll.qlInterestRateIndexValueDate(Index1M,$H689)</f>
        <v>44476</v>
      </c>
      <c r="J689" s="144">
        <f>IFERROR(_xll.qlIndexFixing(Index1M,$H689,TRUE,_xll.ohTrigger(RecalcTrigger,Trigger1M)),NA())</f>
        <v>-9.1057039720843225E-5</v>
      </c>
      <c r="K689" s="44">
        <f>IFERROR(_xll.qlIndexFixing(Index3M,H689,TRUE,_xll.ohTrigger(RecalcTrigger,Trigger3M)),NA())</f>
        <v>1.7585102016053249E-3</v>
      </c>
      <c r="L689" s="44">
        <f>IFERROR(_xll.qlIndexFixing(Index6M,$H689,TRUE,_xll.ohTrigger(RecalcTrigger,Trigger6M)),NA())</f>
        <v>3.695877853341344E-3</v>
      </c>
      <c r="M689" s="145">
        <f>IFERROR(_xll.qlIndexFixing(Index1Y,$H689,TRUE,_xll.ohTrigger(RecalcTrigger,Trigger1Y)),NA())</f>
        <v>5.7744884337032525E-3</v>
      </c>
      <c r="N689" s="144">
        <f>IFERROR(_xll.qlIndexFixing(ONIndex1M,I689,TRUE,_xll.ohTrigger(RecalcTrigger,Trigger1M)),NA())</f>
        <v>-1.7502156767879029E-4</v>
      </c>
      <c r="O689" s="44">
        <f>IFERROR(_xll.qlIndexFixing(ONIndex3M,I689,TRUE,_xll.ohTrigger(RecalcTrigger,Trigger3M)),NA())</f>
        <v>1.4497562213122706E-3</v>
      </c>
      <c r="P689" s="44">
        <f>IFERROR(_xll.qlIndexFixing(ONIndex6M,I689,TRUE,_xll.ohTrigger(RecalcTrigger,Trigger6M)),NA())</f>
        <v>3.0918705057825235E-3</v>
      </c>
      <c r="Q689" s="145">
        <f>IFERROR(_xll.qlIndexFixing(ONIndex1Y,I689,TRUE,_xll.ohTrigger(RecalcTrigger,Trigger1Y)),NA())</f>
        <v>4.5817754011601153E-3</v>
      </c>
    </row>
    <row r="690" spans="2:17" x14ac:dyDescent="0.2">
      <c r="B690" s="39" t="s">
        <v>42</v>
      </c>
      <c r="D690" s="42">
        <f>_xll.qlCalendarAdvance(Calendar,$D689,B690,"f",FALSE)</f>
        <v>44481</v>
      </c>
      <c r="E690" s="139">
        <f>_xll.qlInterestRateIndexValueDate(IndexON,D690)</f>
        <v>44481</v>
      </c>
      <c r="F690" s="155">
        <f>IFERROR(_xll.qlIndexFixing(IndexON,D690,TRUE,_xll.ohTrigger(RecalcTrigger,TriggerON)),NA())</f>
        <v>-9.2716978414841833E-5</v>
      </c>
      <c r="H690" s="42">
        <f>_xll.qlCalendarAdvance(Calendar,$H689,B690,"f",FALSE)</f>
        <v>44481</v>
      </c>
      <c r="I690" s="139">
        <f>_xll.qlInterestRateIndexValueDate(Index1M,$H690)</f>
        <v>44483</v>
      </c>
      <c r="J690" s="144">
        <f>IFERROR(_xll.qlIndexFixing(Index1M,$H690,TRUE,_xll.ohTrigger(RecalcTrigger,Trigger1M)),NA())</f>
        <v>-3.9644472080158089E-5</v>
      </c>
      <c r="K690" s="44">
        <f>IFERROR(_xll.qlIndexFixing(Index3M,H690,TRUE,_xll.ohTrigger(RecalcTrigger,Trigger3M)),NA())</f>
        <v>1.8110107931281955E-3</v>
      </c>
      <c r="L690" s="44">
        <f>IFERROR(_xll.qlIndexFixing(Index6M,$H690,TRUE,_xll.ohTrigger(RecalcTrigger,Trigger6M)),NA())</f>
        <v>3.7451539270563802E-3</v>
      </c>
      <c r="M690" s="145">
        <f>IFERROR(_xll.qlIndexFixing(Index1Y,$H690,TRUE,_xll.ohTrigger(RecalcTrigger,Trigger1Y)),NA())</f>
        <v>5.8208754135088284E-3</v>
      </c>
      <c r="N690" s="144">
        <f>IFERROR(_xll.qlIndexFixing(ONIndex1M,I690,TRUE,_xll.ohTrigger(RecalcTrigger,Trigger1M)),NA())</f>
        <v>-1.2423813917639137E-4</v>
      </c>
      <c r="O690" s="44">
        <f>IFERROR(_xll.qlIndexFixing(ONIndex3M,I690,TRUE,_xll.ohTrigger(RecalcTrigger,Trigger3M)),NA())</f>
        <v>1.5010058664799431E-3</v>
      </c>
      <c r="P690" s="44">
        <f>IFERROR(_xll.qlIndexFixing(ONIndex6M,I690,TRUE,_xll.ohTrigger(RecalcTrigger,Trigger6M)),NA())</f>
        <v>3.1393789480027579E-3</v>
      </c>
      <c r="Q690" s="145">
        <f>IFERROR(_xll.qlIndexFixing(ONIndex1Y,I690,TRUE,_xll.ohTrigger(RecalcTrigger,Trigger1Y)),NA())</f>
        <v>4.6275018071817442E-3</v>
      </c>
    </row>
    <row r="691" spans="2:17" x14ac:dyDescent="0.2">
      <c r="B691" s="39" t="s">
        <v>42</v>
      </c>
      <c r="D691" s="42">
        <f>_xll.qlCalendarAdvance(Calendar,$D690,B691,"f",FALSE)</f>
        <v>44488</v>
      </c>
      <c r="E691" s="139">
        <f>_xll.qlInterestRateIndexValueDate(IndexON,D691)</f>
        <v>44488</v>
      </c>
      <c r="F691" s="155">
        <f>IFERROR(_xll.qlIndexFixing(IndexON,D691,TRUE,_xll.ohTrigger(RecalcTrigger,TriggerON)),NA())</f>
        <v>-3.5386795693703732E-5</v>
      </c>
      <c r="H691" s="42">
        <f>_xll.qlCalendarAdvance(Calendar,$H690,B691,"f",FALSE)</f>
        <v>44488</v>
      </c>
      <c r="I691" s="139">
        <f>_xll.qlInterestRateIndexValueDate(Index1M,$H691)</f>
        <v>44490</v>
      </c>
      <c r="J691" s="144">
        <f>IFERROR(_xll.qlIndexFixing(Index1M,$H691,TRUE,_xll.ohTrigger(RecalcTrigger,Trigger1M)),NA())</f>
        <v>1.2152986689495382E-5</v>
      </c>
      <c r="K691" s="44">
        <f>IFERROR(_xll.qlIndexFixing(Index3M,H691,TRUE,_xll.ohTrigger(RecalcTrigger,Trigger3M)),NA())</f>
        <v>1.8637181287781016E-3</v>
      </c>
      <c r="L691" s="44">
        <f>IFERROR(_xll.qlIndexFixing(Index6M,$H691,TRUE,_xll.ohTrigger(RecalcTrigger,Trigger6M)),NA())</f>
        <v>3.7945635811796898E-3</v>
      </c>
      <c r="M691" s="145">
        <f>IFERROR(_xll.qlIndexFixing(Index1Y,$H691,TRUE,_xll.ohTrigger(RecalcTrigger,Trigger1Y)),NA())</f>
        <v>5.8672345585539347E-3</v>
      </c>
      <c r="N691" s="144">
        <f>IFERROR(_xll.qlIndexFixing(ONIndex1M,I691,TRUE,_xll.ohTrigger(RecalcTrigger,Trigger1M)),NA())</f>
        <v>-7.3073227069286872E-5</v>
      </c>
      <c r="O691" s="44">
        <f>IFERROR(_xll.qlIndexFixing(ONIndex3M,I691,TRUE,_xll.ohTrigger(RecalcTrigger,Trigger3M)),NA())</f>
        <v>1.5524642522724008E-3</v>
      </c>
      <c r="P691" s="44">
        <f>IFERROR(_xll.qlIndexFixing(ONIndex6M,I691,TRUE,_xll.ohTrigger(RecalcTrigger,Trigger6M)),NA())</f>
        <v>3.1870293037439268E-3</v>
      </c>
      <c r="Q691" s="145">
        <f>IFERROR(_xll.qlIndexFixing(ONIndex1Y,I691,TRUE,_xll.ohTrigger(RecalcTrigger,Trigger1Y)),NA())</f>
        <v>4.673284377076925E-3</v>
      </c>
    </row>
    <row r="692" spans="2:17" x14ac:dyDescent="0.2">
      <c r="B692" s="39" t="s">
        <v>42</v>
      </c>
      <c r="D692" s="42">
        <f>_xll.qlCalendarAdvance(Calendar,$D691,B692,"f",FALSE)</f>
        <v>44495</v>
      </c>
      <c r="E692" s="139">
        <f>_xll.qlInterestRateIndexValueDate(IndexON,D692)</f>
        <v>44495</v>
      </c>
      <c r="F692" s="155">
        <f>IFERROR(_xll.qlIndexFixing(IndexON,D692,TRUE,_xll.ohTrigger(RecalcTrigger,TriggerON)),NA())</f>
        <v>2.2015047864698545E-5</v>
      </c>
      <c r="H692" s="42">
        <f>_xll.qlCalendarAdvance(Calendar,$H691,B692,"f",FALSE)</f>
        <v>44495</v>
      </c>
      <c r="I692" s="139">
        <f>_xll.qlInterestRateIndexValueDate(Index1M,$H692)</f>
        <v>44497</v>
      </c>
      <c r="J692" s="144">
        <f>IFERROR(_xll.qlIndexFixing(Index1M,$H692,TRUE,_xll.ohTrigger(RecalcTrigger,Trigger1M)),NA())</f>
        <v>6.4337277188297737E-5</v>
      </c>
      <c r="K692" s="44">
        <f>IFERROR(_xll.qlIndexFixing(Index3M,H692,TRUE,_xll.ohTrigger(RecalcTrigger,Trigger3M)),NA())</f>
        <v>1.9166317459728968E-3</v>
      </c>
      <c r="L692" s="44">
        <f>IFERROR(_xll.qlIndexFixing(Index6M,$H692,TRUE,_xll.ohTrigger(RecalcTrigger,Trigger6M)),NA())</f>
        <v>3.8441060306794528E-3</v>
      </c>
      <c r="M692" s="145">
        <f>IFERROR(_xll.qlIndexFixing(Index1Y,$H692,TRUE,_xll.ohTrigger(RecalcTrigger,Trigger1Y)),NA())</f>
        <v>5.9135610427358759E-3</v>
      </c>
      <c r="N692" s="144">
        <f>IFERROR(_xll.qlIndexFixing(ONIndex1M,I692,TRUE,_xll.ohTrigger(RecalcTrigger,Trigger1M)),NA())</f>
        <v>-2.1524896185454168E-5</v>
      </c>
      <c r="O692" s="44">
        <f>IFERROR(_xll.qlIndexFixing(ONIndex3M,I692,TRUE,_xll.ohTrigger(RecalcTrigger,Trigger3M)),NA())</f>
        <v>1.6041309081060717E-3</v>
      </c>
      <c r="P692" s="44">
        <f>IFERROR(_xll.qlIndexFixing(ONIndex6M,I692,TRUE,_xll.ohTrigger(RecalcTrigger,Trigger6M)),NA())</f>
        <v>3.2348207798804651E-3</v>
      </c>
      <c r="Q692" s="145">
        <f>IFERROR(_xll.qlIndexFixing(ONIndex1Y,I692,TRUE,_xll.ohTrigger(RecalcTrigger,Trigger1Y)),NA())</f>
        <v>4.7191212617647693E-3</v>
      </c>
    </row>
    <row r="693" spans="2:17" x14ac:dyDescent="0.2">
      <c r="B693" s="39" t="s">
        <v>42</v>
      </c>
      <c r="D693" s="42">
        <f>_xll.qlCalendarAdvance(Calendar,$D692,B693,"f",FALSE)</f>
        <v>44502</v>
      </c>
      <c r="E693" s="139">
        <f>_xll.qlInterestRateIndexValueDate(IndexON,D693)</f>
        <v>44502</v>
      </c>
      <c r="F693" s="155">
        <f>IFERROR(_xll.qlIndexFixing(IndexON,D693,TRUE,_xll.ohTrigger(RecalcTrigger,TriggerON)),NA())</f>
        <v>7.9485074682139611E-5</v>
      </c>
      <c r="H693" s="42">
        <f>_xll.qlCalendarAdvance(Calendar,$H692,B693,"f",FALSE)</f>
        <v>44502</v>
      </c>
      <c r="I693" s="139">
        <f>_xll.qlInterestRateIndexValueDate(Index1M,$H693)</f>
        <v>44504</v>
      </c>
      <c r="J693" s="144">
        <f>IFERROR(_xll.qlIndexFixing(Index1M,$H693,TRUE,_xll.ohTrigger(RecalcTrigger,Trigger1M)),NA())</f>
        <v>1.1691034007887957E-4</v>
      </c>
      <c r="K693" s="44">
        <f>IFERROR(_xll.qlIndexFixing(Index3M,H693,TRUE,_xll.ohTrigger(RecalcTrigger,Trigger3M)),NA())</f>
        <v>1.9697511821408606E-3</v>
      </c>
      <c r="L693" s="44">
        <f>IFERROR(_xll.qlIndexFixing(Index6M,$H693,TRUE,_xll.ohTrigger(RecalcTrigger,Trigger6M)),NA())</f>
        <v>3.8901668107702153E-3</v>
      </c>
      <c r="M693" s="145">
        <f>IFERROR(_xll.qlIndexFixing(Index1Y,$H693,TRUE,_xll.ohTrigger(RecalcTrigger,Trigger1Y)),NA())</f>
        <v>5.9598500072627096E-3</v>
      </c>
      <c r="N693" s="144">
        <f>IFERROR(_xll.qlIndexFixing(ONIndex1M,I693,TRUE,_xll.ohTrigger(RecalcTrigger,Trigger1M)),NA())</f>
        <v>3.040878900684163E-5</v>
      </c>
      <c r="O693" s="44">
        <f>IFERROR(_xll.qlIndexFixing(ONIndex3M,I693,TRUE,_xll.ohTrigger(RecalcTrigger,Trigger3M)),NA())</f>
        <v>1.6560053636371919E-3</v>
      </c>
      <c r="P693" s="44">
        <f>IFERROR(_xll.qlIndexFixing(ONIndex6M,I693,TRUE,_xll.ohTrigger(RecalcTrigger,Trigger6M)),NA())</f>
        <v>3.2827525829670634E-3</v>
      </c>
      <c r="Q693" s="145">
        <f>IFERROR(_xll.qlIndexFixing(ONIndex1Y,I693,TRUE,_xll.ohTrigger(RecalcTrigger,Trigger1Y)),NA())</f>
        <v>4.7650106124841329E-3</v>
      </c>
    </row>
    <row r="694" spans="2:17" x14ac:dyDescent="0.2">
      <c r="B694" s="39" t="s">
        <v>42</v>
      </c>
      <c r="D694" s="42">
        <f>_xll.qlCalendarAdvance(Calendar,$D693,B694,"f",FALSE)</f>
        <v>44509</v>
      </c>
      <c r="E694" s="139">
        <f>_xll.qlInterestRateIndexValueDate(IndexON,D694)</f>
        <v>44509</v>
      </c>
      <c r="F694" s="155">
        <f>IFERROR(_xll.qlIndexFixing(IndexON,D694,TRUE,_xll.ohTrigger(RecalcTrigger,TriggerON)),NA())</f>
        <v>1.3701980813962678E-4</v>
      </c>
      <c r="H694" s="42">
        <f>_xll.qlCalendarAdvance(Calendar,$H693,B694,"f",FALSE)</f>
        <v>44509</v>
      </c>
      <c r="I694" s="139">
        <f>_xll.qlInterestRateIndexValueDate(Index1M,$H694)</f>
        <v>44511</v>
      </c>
      <c r="J694" s="144">
        <f>IFERROR(_xll.qlIndexFixing(Index1M,$H694,TRUE,_xll.ohTrigger(RecalcTrigger,Trigger1M)),NA())</f>
        <v>1.6987411610880354E-4</v>
      </c>
      <c r="K694" s="44">
        <f>IFERROR(_xll.qlIndexFixing(Index3M,H694,TRUE,_xll.ohTrigger(RecalcTrigger,Trigger3M)),NA())</f>
        <v>2.0230759747163559E-3</v>
      </c>
      <c r="L694" s="44">
        <f>IFERROR(_xll.qlIndexFixing(Index6M,$H694,TRUE,_xll.ohTrigger(RecalcTrigger,Trigger6M)),NA())</f>
        <v>3.9399628519060492E-3</v>
      </c>
      <c r="M694" s="145">
        <f>IFERROR(_xll.qlIndexFixing(Index1Y,$H694,TRUE,_xll.ohTrigger(RecalcTrigger,Trigger1Y)),NA())</f>
        <v>6.0060965606508311E-3</v>
      </c>
      <c r="N694" s="144">
        <f>IFERROR(_xll.qlIndexFixing(ONIndex1M,I694,TRUE,_xll.ohTrigger(RecalcTrigger,Trigger1M)),NA())</f>
        <v>8.2729764159239494E-5</v>
      </c>
      <c r="O694" s="44">
        <f>IFERROR(_xll.qlIndexFixing(ONIndex3M,I694,TRUE,_xll.ohTrigger(RecalcTrigger,Trigger3M)),NA())</f>
        <v>1.7080871478825088E-3</v>
      </c>
      <c r="P694" s="44">
        <f>IFERROR(_xll.qlIndexFixing(ONIndex6M,I694,TRUE,_xll.ohTrigger(RecalcTrigger,Trigger6M)),NA())</f>
        <v>3.3308239195584122E-3</v>
      </c>
      <c r="Q694" s="145">
        <f>IFERROR(_xll.qlIndexFixing(ONIndex1Y,I694,TRUE,_xll.ohTrigger(RecalcTrigger,Trigger1Y)),NA())</f>
        <v>4.8109505802340635E-3</v>
      </c>
    </row>
    <row r="695" spans="2:17" x14ac:dyDescent="0.2">
      <c r="B695" s="39" t="s">
        <v>42</v>
      </c>
      <c r="D695" s="42">
        <f>_xll.qlCalendarAdvance(Calendar,$D694,B695,"f",FALSE)</f>
        <v>44516</v>
      </c>
      <c r="E695" s="139">
        <f>_xll.qlInterestRateIndexValueDate(IndexON,D695)</f>
        <v>44516</v>
      </c>
      <c r="F695" s="155">
        <f>IFERROR(_xll.qlIndexFixing(IndexON,D695,TRUE,_xll.ohTrigger(RecalcTrigger,TriggerON)),NA())</f>
        <v>1.9461577085877479E-4</v>
      </c>
      <c r="H695" s="42">
        <f>_xll.qlCalendarAdvance(Calendar,$H694,B695,"f",FALSE)</f>
        <v>44516</v>
      </c>
      <c r="I695" s="139">
        <f>_xll.qlInterestRateIndexValueDate(Index1M,$H695)</f>
        <v>44518</v>
      </c>
      <c r="J695" s="144">
        <f>IFERROR(_xll.qlIndexFixing(Index1M,$H695,TRUE,_xll.ohTrigger(RecalcTrigger,Trigger1M)),NA())</f>
        <v>2.2323054610307036E-4</v>
      </c>
      <c r="K695" s="44">
        <f>IFERROR(_xll.qlIndexFixing(Index3M,H695,TRUE,_xll.ohTrigger(RecalcTrigger,Trigger3M)),NA())</f>
        <v>2.0766056611389574E-3</v>
      </c>
      <c r="L695" s="44">
        <f>IFERROR(_xll.qlIndexFixing(Index6M,$H695,TRUE,_xll.ohTrigger(RecalcTrigger,Trigger6M)),NA())</f>
        <v>3.9898893807858082E-3</v>
      </c>
      <c r="M695" s="145">
        <f>IFERROR(_xll.qlIndexFixing(Index1Y,$H695,TRUE,_xll.ohTrigger(RecalcTrigger,Trigger1Y)),NA())</f>
        <v>6.0522957787171004E-3</v>
      </c>
      <c r="N695" s="144">
        <f>IFERROR(_xll.qlIndexFixing(ONIndex1M,I695,TRUE,_xll.ohTrigger(RecalcTrigger,Trigger1M)),NA())</f>
        <v>1.3543996444376205E-4</v>
      </c>
      <c r="O695" s="44">
        <f>IFERROR(_xll.qlIndexFixing(ONIndex3M,I695,TRUE,_xll.ohTrigger(RecalcTrigger,Trigger3M)),NA())</f>
        <v>1.7603757902584505E-3</v>
      </c>
      <c r="P695" s="44">
        <f>IFERROR(_xll.qlIndexFixing(ONIndex6M,I695,TRUE,_xll.ohTrigger(RecalcTrigger,Trigger6M)),NA())</f>
        <v>3.379033996289138E-3</v>
      </c>
      <c r="Q695" s="145">
        <f>IFERROR(_xll.qlIndexFixing(ONIndex1Y,I695,TRUE,_xll.ohTrigger(RecalcTrigger,Trigger1Y)),NA())</f>
        <v>4.8569393160935448E-3</v>
      </c>
    </row>
    <row r="696" spans="2:17" x14ac:dyDescent="0.2">
      <c r="B696" s="39" t="s">
        <v>42</v>
      </c>
      <c r="D696" s="42">
        <f>_xll.qlCalendarAdvance(Calendar,$D695,B696,"f",FALSE)</f>
        <v>44523</v>
      </c>
      <c r="E696" s="139">
        <f>_xll.qlInterestRateIndexValueDate(IndexON,D696)</f>
        <v>44523</v>
      </c>
      <c r="F696" s="155">
        <f>IFERROR(_xll.qlIndexFixing(IndexON,D696,TRUE,_xll.ohTrigger(RecalcTrigger,TriggerON)),NA())</f>
        <v>2.5226948594081477E-4</v>
      </c>
      <c r="H696" s="42">
        <f>_xll.qlCalendarAdvance(Calendar,$H695,B696,"f",FALSE)</f>
        <v>44523</v>
      </c>
      <c r="I696" s="139">
        <f>_xll.qlInterestRateIndexValueDate(Index1M,$H696)</f>
        <v>44525</v>
      </c>
      <c r="J696" s="144">
        <f>IFERROR(_xll.qlIndexFixing(Index1M,$H696,TRUE,_xll.ohTrigger(RecalcTrigger,Trigger1M)),NA())</f>
        <v>2.7698157095412679E-4</v>
      </c>
      <c r="K696" s="44">
        <f>IFERROR(_xll.qlIndexFixing(Index3M,H696,TRUE,_xll.ohTrigger(RecalcTrigger,Trigger3M)),NA())</f>
        <v>2.1303397788569288E-3</v>
      </c>
      <c r="L696" s="44">
        <f>IFERROR(_xll.qlIndexFixing(Index6M,$H696,TRUE,_xll.ohTrigger(RecalcTrigger,Trigger6M)),NA())</f>
        <v>4.0399456121225181E-3</v>
      </c>
      <c r="M696" s="145">
        <f>IFERROR(_xll.qlIndexFixing(Index1Y,$H696,TRUE,_xll.ohTrigger(RecalcTrigger,Trigger1Y)),NA())</f>
        <v>6.0984427045753251E-3</v>
      </c>
      <c r="N696" s="144">
        <f>IFERROR(_xll.qlIndexFixing(ONIndex1M,I696,TRUE,_xll.ohTrigger(RecalcTrigger,Trigger1M)),NA())</f>
        <v>1.8854132535217616E-4</v>
      </c>
      <c r="O696" s="44">
        <f>IFERROR(_xll.qlIndexFixing(ONIndex3M,I696,TRUE,_xll.ohTrigger(RecalcTrigger,Trigger3M)),NA())</f>
        <v>1.8128708203413169E-3</v>
      </c>
      <c r="P696" s="44">
        <f>IFERROR(_xll.qlIndexFixing(ONIndex6M,I696,TRUE,_xll.ohTrigger(RecalcTrigger,Trigger6M)),NA())</f>
        <v>3.4273820197938676E-3</v>
      </c>
      <c r="Q696" s="145">
        <f>IFERROR(_xll.qlIndexFixing(ONIndex1Y,I696,TRUE,_xll.ohTrigger(RecalcTrigger,Trigger1Y)),NA())</f>
        <v>4.9029749710616244E-3</v>
      </c>
    </row>
    <row r="697" spans="2:17" x14ac:dyDescent="0.2">
      <c r="B697" s="39" t="s">
        <v>42</v>
      </c>
      <c r="D697" s="42">
        <f>_xll.qlCalendarAdvance(Calendar,$D696,B697,"f",FALSE)</f>
        <v>44530</v>
      </c>
      <c r="E697" s="139">
        <f>_xll.qlInterestRateIndexValueDate(IndexON,D697)</f>
        <v>44530</v>
      </c>
      <c r="F697" s="155">
        <f>IFERROR(_xll.qlIndexFixing(IndexON,D697,TRUE,_xll.ohTrigger(RecalcTrigger,TriggerON)),NA())</f>
        <v>3.0997747608729753E-4</v>
      </c>
      <c r="H697" s="42">
        <f>_xll.qlCalendarAdvance(Calendar,$H696,B697,"f",FALSE)</f>
        <v>44530</v>
      </c>
      <c r="I697" s="139">
        <f>_xll.qlInterestRateIndexValueDate(Index1M,$H697)</f>
        <v>44532</v>
      </c>
      <c r="J697" s="144">
        <f>IFERROR(_xll.qlIndexFixing(Index1M,$H697,TRUE,_xll.ohTrigger(RecalcTrigger,Trigger1M)),NA())</f>
        <v>3.3112913164684565E-4</v>
      </c>
      <c r="K697" s="44">
        <f>IFERROR(_xll.qlIndexFixing(Index3M,H697,TRUE,_xll.ohTrigger(RecalcTrigger,Trigger3M)),NA())</f>
        <v>2.1764840179683276E-3</v>
      </c>
      <c r="L697" s="44">
        <f>IFERROR(_xll.qlIndexFixing(Index6M,$H697,TRUE,_xll.ohTrigger(RecalcTrigger,Trigger6M)),NA())</f>
        <v>4.0937827290215808E-3</v>
      </c>
      <c r="M697" s="145">
        <f>IFERROR(_xll.qlIndexFixing(Index1Y,$H697,TRUE,_xll.ohTrigger(RecalcTrigger,Trigger1Y)),NA())</f>
        <v>6.1445323486303592E-3</v>
      </c>
      <c r="N697" s="144">
        <f>IFERROR(_xll.qlIndexFixing(ONIndex1M,I697,TRUE,_xll.ohTrigger(RecalcTrigger,Trigger1M)),NA())</f>
        <v>2.4203578245618473E-4</v>
      </c>
      <c r="O697" s="44">
        <f>IFERROR(_xll.qlIndexFixing(ONIndex3M,I697,TRUE,_xll.ohTrigger(RecalcTrigger,Trigger3M)),NA())</f>
        <v>1.8655717674675998E-3</v>
      </c>
      <c r="P697" s="44">
        <f>IFERROR(_xll.qlIndexFixing(ONIndex6M,I697,TRUE,_xll.ohTrigger(RecalcTrigger,Trigger6M)),NA())</f>
        <v>3.4758671967072274E-3</v>
      </c>
      <c r="Q697" s="145">
        <f>IFERROR(_xll.qlIndexFixing(ONIndex1Y,I697,TRUE,_xll.ohTrigger(RecalcTrigger,Trigger1Y)),NA())</f>
        <v>4.9490556963771581E-3</v>
      </c>
    </row>
    <row r="698" spans="2:17" x14ac:dyDescent="0.2">
      <c r="B698" s="39" t="s">
        <v>42</v>
      </c>
      <c r="D698" s="42">
        <f>_xll.qlCalendarAdvance(Calendar,$D697,B698,"f",FALSE)</f>
        <v>44537</v>
      </c>
      <c r="E698" s="139">
        <f>_xll.qlInterestRateIndexValueDate(IndexON,D698)</f>
        <v>44537</v>
      </c>
      <c r="F698" s="155">
        <f>IFERROR(_xll.qlIndexFixing(IndexON,D698,TRUE,_xll.ohTrigger(RecalcTrigger,TriggerON)),NA())</f>
        <v>3.6773626423958206E-4</v>
      </c>
      <c r="H698" s="42">
        <f>_xll.qlCalendarAdvance(Calendar,$H697,B698,"f",FALSE)</f>
        <v>44537</v>
      </c>
      <c r="I698" s="139">
        <f>_xll.qlInterestRateIndexValueDate(Index1M,$H698)</f>
        <v>44539</v>
      </c>
      <c r="J698" s="144">
        <f>IFERROR(_xll.qlIndexFixing(Index1M,$H698,TRUE,_xll.ohTrigger(RecalcTrigger,Trigger1M)),NA())</f>
        <v>3.8567516923354583E-4</v>
      </c>
      <c r="K698" s="44">
        <f>IFERROR(_xll.qlIndexFixing(Index3M,H698,TRUE,_xll.ohTrigger(RecalcTrigger,Trigger3M)),NA())</f>
        <v>2.2305960492898791E-3</v>
      </c>
      <c r="L698" s="44">
        <f>IFERROR(_xll.qlIndexFixing(Index6M,$H698,TRUE,_xll.ohTrigger(RecalcTrigger,Trigger6M)),NA())</f>
        <v>4.1441054621432346E-3</v>
      </c>
      <c r="M698" s="145">
        <f>IFERROR(_xll.qlIndexFixing(Index1Y,$H698,TRUE,_xll.ohTrigger(RecalcTrigger,Trigger1Y)),NA())</f>
        <v>6.1905596885737154E-3</v>
      </c>
      <c r="N698" s="144">
        <f>IFERROR(_xll.qlIndexFixing(ONIndex1M,I698,TRUE,_xll.ohTrigger(RecalcTrigger,Trigger1M)),NA())</f>
        <v>2.9592527100774646E-4</v>
      </c>
      <c r="O698" s="44">
        <f>IFERROR(_xll.qlIndexFixing(ONIndex3M,I698,TRUE,_xll.ohTrigger(RecalcTrigger,Trigger3M)),NA())</f>
        <v>1.9184781612135993E-3</v>
      </c>
      <c r="P698" s="44">
        <f>IFERROR(_xll.qlIndexFixing(ONIndex6M,I698,TRUE,_xll.ohTrigger(RecalcTrigger,Trigger6M)),NA())</f>
        <v>3.5244887337437802E-3</v>
      </c>
      <c r="Q698" s="145">
        <f>IFERROR(_xll.qlIndexFixing(ONIndex1Y,I698,TRUE,_xll.ohTrigger(RecalcTrigger,Trigger1Y)),NA())</f>
        <v>4.9951796428793216E-3</v>
      </c>
    </row>
    <row r="699" spans="2:17" x14ac:dyDescent="0.2">
      <c r="B699" s="39" t="s">
        <v>42</v>
      </c>
      <c r="D699" s="42">
        <f>_xll.qlCalendarAdvance(Calendar,$D698,B699,"f",FALSE)</f>
        <v>44544</v>
      </c>
      <c r="E699" s="139">
        <f>_xll.qlInterestRateIndexValueDate(IndexON,D699)</f>
        <v>44544</v>
      </c>
      <c r="F699" s="155">
        <f>IFERROR(_xll.qlIndexFixing(IndexON,D699,TRUE,_xll.ohTrigger(RecalcTrigger,TriggerON)),NA())</f>
        <v>4.2554237341896339E-4</v>
      </c>
      <c r="H699" s="42">
        <f>_xll.qlCalendarAdvance(Calendar,$H698,B699,"f",FALSE)</f>
        <v>44544</v>
      </c>
      <c r="I699" s="139">
        <f>_xll.qlInterestRateIndexValueDate(Index1M,$H699)</f>
        <v>44546</v>
      </c>
      <c r="J699" s="144">
        <f>IFERROR(_xll.qlIndexFixing(Index1M,$H699,TRUE,_xll.ohTrigger(RecalcTrigger,Trigger1M)),NA())</f>
        <v>4.4062162485647427E-4</v>
      </c>
      <c r="K699" s="44">
        <f>IFERROR(_xll.qlIndexFixing(Index3M,H699,TRUE,_xll.ohTrigger(RecalcTrigger,Trigger3M)),NA())</f>
        <v>2.28491117152263E-3</v>
      </c>
      <c r="L699" s="44">
        <f>IFERROR(_xll.qlIndexFixing(Index6M,$H699,TRUE,_xll.ohTrigger(RecalcTrigger,Trigger6M)),NA())</f>
        <v>4.1945554939200221E-3</v>
      </c>
      <c r="M699" s="145">
        <f>IFERROR(_xll.qlIndexFixing(Index1Y,$H699,TRUE,_xll.ohTrigger(RecalcTrigger,Trigger1Y)),NA())</f>
        <v>6.2365196693789683E-3</v>
      </c>
      <c r="N699" s="144">
        <f>IFERROR(_xll.qlIndexFixing(ONIndex1M,I699,TRUE,_xll.ohTrigger(RecalcTrigger,Trigger1M)),NA())</f>
        <v>3.5021172657856425E-4</v>
      </c>
      <c r="O699" s="44">
        <f>IFERROR(_xll.qlIndexFixing(ONIndex3M,I699,TRUE,_xll.ohTrigger(RecalcTrigger,Trigger3M)),NA())</f>
        <v>1.9715895308358711E-3</v>
      </c>
      <c r="P699" s="44">
        <f>IFERROR(_xll.qlIndexFixing(ONIndex6M,I699,TRUE,_xll.ohTrigger(RecalcTrigger,Trigger6M)),NA())</f>
        <v>3.5732458374582166E-3</v>
      </c>
      <c r="Q699" s="145">
        <f>IFERROR(_xll.qlIndexFixing(ONIndex1Y,I699,TRUE,_xll.ohTrigger(RecalcTrigger,Trigger1Y)),NA())</f>
        <v>5.0413449618069706E-3</v>
      </c>
    </row>
    <row r="700" spans="2:17" x14ac:dyDescent="0.2">
      <c r="B700" s="39" t="s">
        <v>42</v>
      </c>
      <c r="D700" s="42">
        <f>_xll.qlCalendarAdvance(Calendar,$D699,B700,"f",FALSE)</f>
        <v>44551</v>
      </c>
      <c r="E700" s="139">
        <f>_xll.qlInterestRateIndexValueDate(IndexON,D700)</f>
        <v>44551</v>
      </c>
      <c r="F700" s="155">
        <f>IFERROR(_xll.qlIndexFixing(IndexON,D700,TRUE,_xll.ohTrigger(RecalcTrigger,TriggerON)),NA())</f>
        <v>4.8339232648686448E-4</v>
      </c>
      <c r="H700" s="42">
        <f>_xll.qlCalendarAdvance(Calendar,$H699,B700,"f",FALSE)</f>
        <v>44551</v>
      </c>
      <c r="I700" s="139">
        <f>_xll.qlInterestRateIndexValueDate(Index1M,$H700)</f>
        <v>44553</v>
      </c>
      <c r="J700" s="144">
        <f>IFERROR(_xll.qlIndexFixing(Index1M,$H700,TRUE,_xll.ohTrigger(RecalcTrigger,Trigger1M)),NA())</f>
        <v>4.9597043972782195E-4</v>
      </c>
      <c r="K700" s="44">
        <f>IFERROR(_xll.qlIndexFixing(Index3M,H700,TRUE,_xll.ohTrigger(RecalcTrigger,Trigger3M)),NA())</f>
        <v>2.3394289219602626E-3</v>
      </c>
      <c r="L700" s="44">
        <f>IFERROR(_xll.qlIndexFixing(Index6M,$H700,TRUE,_xll.ohTrigger(RecalcTrigger,Trigger6M)),NA())</f>
        <v>4.2451320388844273E-3</v>
      </c>
      <c r="M700" s="145">
        <f>IFERROR(_xll.qlIndexFixing(Index1Y,$H700,TRUE,_xll.ohTrigger(RecalcTrigger,Trigger1Y)),NA())</f>
        <v>6.2824072032984712E-3</v>
      </c>
      <c r="N700" s="144">
        <f>IFERROR(_xll.qlIndexFixing(ONIndex1M,I700,TRUE,_xll.ohTrigger(RecalcTrigger,Trigger1M)),NA())</f>
        <v>4.0489708458046891E-4</v>
      </c>
      <c r="O700" s="44">
        <f>IFERROR(_xll.qlIndexFixing(ONIndex3M,I700,TRUE,_xll.ohTrigger(RecalcTrigger,Trigger3M)),NA())</f>
        <v>2.0249054057508431E-3</v>
      </c>
      <c r="P700" s="44">
        <f>IFERROR(_xll.qlIndexFixing(ONIndex6M,I700,TRUE,_xll.ohTrigger(RecalcTrigger,Trigger6M)),NA())</f>
        <v>3.622137714485163E-3</v>
      </c>
      <c r="Q700" s="145">
        <f>IFERROR(_xll.qlIndexFixing(ONIndex1Y,I700,TRUE,_xll.ohTrigger(RecalcTrigger,Trigger1Y)),NA())</f>
        <v>5.0875498042390888E-3</v>
      </c>
    </row>
    <row r="701" spans="2:17" x14ac:dyDescent="0.2">
      <c r="B701" s="39" t="s">
        <v>42</v>
      </c>
      <c r="D701" s="42">
        <f>_xll.qlCalendarAdvance(Calendar,$D700,B701,"f",FALSE)</f>
        <v>44558</v>
      </c>
      <c r="E701" s="139">
        <f>_xll.qlInterestRateIndexValueDate(IndexON,D701)</f>
        <v>44558</v>
      </c>
      <c r="F701" s="155">
        <f>IFERROR(_xll.qlIndexFixing(IndexON,D701,TRUE,_xll.ohTrigger(RecalcTrigger,TriggerON)),NA())</f>
        <v>5.4128264638464429E-4</v>
      </c>
      <c r="H701" s="42">
        <f>_xll.qlCalendarAdvance(Calendar,$H700,B701,"f",FALSE)</f>
        <v>44558</v>
      </c>
      <c r="I701" s="139">
        <f>_xll.qlInterestRateIndexValueDate(Index1M,$H701)</f>
        <v>44560</v>
      </c>
      <c r="J701" s="144">
        <f>IFERROR(_xll.qlIndexFixing(Index1M,$H701,TRUE,_xll.ohTrigger(RecalcTrigger,Trigger1M)),NA())</f>
        <v>5.5172355515220595E-4</v>
      </c>
      <c r="K701" s="44">
        <f>IFERROR(_xll.qlIndexFixing(Index3M,H701,TRUE,_xll.ohTrigger(RecalcTrigger,Trigger3M)),NA())</f>
        <v>2.3941488378982356E-3</v>
      </c>
      <c r="L701" s="44">
        <f>IFERROR(_xll.qlIndexFixing(Index6M,$H701,TRUE,_xll.ohTrigger(RecalcTrigger,Trigger6M)),NA())</f>
        <v>4.2958343115153527E-3</v>
      </c>
      <c r="M701" s="145">
        <f>IFERROR(_xll.qlIndexFixing(Index1Y,$H701,TRUE,_xll.ohTrigger(RecalcTrigger,Trigger1Y)),NA())</f>
        <v>6.3282171698591906E-3</v>
      </c>
      <c r="N701" s="144">
        <f>IFERROR(_xll.qlIndexFixing(ONIndex1M,I701,TRUE,_xll.ohTrigger(RecalcTrigger,Trigger1M)),NA())</f>
        <v>4.599832805052273E-4</v>
      </c>
      <c r="O701" s="44">
        <f>IFERROR(_xll.qlIndexFixing(ONIndex3M,I701,TRUE,_xll.ohTrigger(RecalcTrigger,Trigger3M)),NA())</f>
        <v>2.0784253151351351E-3</v>
      </c>
      <c r="P701" s="44">
        <f>IFERROR(_xll.qlIndexFixing(ONIndex6M,I701,TRUE,_xll.ohTrigger(RecalcTrigger,Trigger6M)),NA())</f>
        <v>3.67116357137931E-3</v>
      </c>
      <c r="Q701" s="145">
        <f>IFERROR(_xll.qlIndexFixing(ONIndex1Y,I701,TRUE,_xll.ohTrigger(RecalcTrigger,Trigger1Y)),NA())</f>
        <v>5.1337923210947878E-3</v>
      </c>
    </row>
    <row r="702" spans="2:17" x14ac:dyDescent="0.2">
      <c r="B702" s="39" t="s">
        <v>42</v>
      </c>
      <c r="D702" s="42">
        <f>_xll.qlCalendarAdvance(Calendar,$D701,B702,"f",FALSE)</f>
        <v>44565</v>
      </c>
      <c r="E702" s="139">
        <f>_xll.qlInterestRateIndexValueDate(IndexON,D702)</f>
        <v>44565</v>
      </c>
      <c r="F702" s="155">
        <f>IFERROR(_xll.qlIndexFixing(IndexON,D702,TRUE,_xll.ohTrigger(RecalcTrigger,TriggerON)),NA())</f>
        <v>5.9920985573391761E-4</v>
      </c>
      <c r="H702" s="42">
        <f>_xll.qlCalendarAdvance(Calendar,$H701,B702,"f",FALSE)</f>
        <v>44565</v>
      </c>
      <c r="I702" s="139">
        <f>_xll.qlInterestRateIndexValueDate(Index1M,$H702)</f>
        <v>44567</v>
      </c>
      <c r="J702" s="144">
        <f>IFERROR(_xll.qlIndexFixing(Index1M,$H702,TRUE,_xll.ohTrigger(RecalcTrigger,Trigger1M)),NA())</f>
        <v>6.0788291250668536E-4</v>
      </c>
      <c r="K702" s="44">
        <f>IFERROR(_xll.qlIndexFixing(Index3M,H702,TRUE,_xll.ohTrigger(RecalcTrigger,Trigger3M)),NA())</f>
        <v>2.4490704566417776E-3</v>
      </c>
      <c r="L702" s="44">
        <f>IFERROR(_xll.qlIndexFixing(Index6M,$H702,TRUE,_xll.ohTrigger(RecalcTrigger,Trigger6M)),NA())</f>
        <v>4.3429627641812969E-3</v>
      </c>
      <c r="M702" s="145">
        <f>IFERROR(_xll.qlIndexFixing(Index1Y,$H702,TRUE,_xll.ohTrigger(RecalcTrigger,Trigger1Y)),NA())</f>
        <v>6.3739444158583316E-3</v>
      </c>
      <c r="N702" s="144">
        <f>IFERROR(_xll.qlIndexFixing(ONIndex1M,I702,TRUE,_xll.ohTrigger(RecalcTrigger,Trigger1M)),NA())</f>
        <v>5.1547224976467021E-4</v>
      </c>
      <c r="O702" s="44">
        <f>IFERROR(_xll.qlIndexFixing(ONIndex3M,I702,TRUE,_xll.ohTrigger(RecalcTrigger,Trigger3M)),NA())</f>
        <v>2.1321487888847912E-3</v>
      </c>
      <c r="P702" s="44">
        <f>IFERROR(_xll.qlIndexFixing(ONIndex6M,I702,TRUE,_xll.ohTrigger(RecalcTrigger,Trigger6M)),NA())</f>
        <v>3.7203226148552204E-3</v>
      </c>
      <c r="Q702" s="145">
        <f>IFERROR(_xll.qlIndexFixing(ONIndex1Y,I702,TRUE,_xll.ohTrigger(RecalcTrigger,Trigger1Y)),NA())</f>
        <v>5.1800706636129235E-3</v>
      </c>
    </row>
    <row r="703" spans="2:17" x14ac:dyDescent="0.2">
      <c r="B703" s="39" t="s">
        <v>42</v>
      </c>
      <c r="D703" s="42">
        <f>_xll.qlCalendarAdvance(Calendar,$D702,B703,"f",FALSE)</f>
        <v>44572</v>
      </c>
      <c r="E703" s="139">
        <f>_xll.qlInterestRateIndexValueDate(IndexON,D703)</f>
        <v>44572</v>
      </c>
      <c r="F703" s="155">
        <f>IFERROR(_xll.qlIndexFixing(IndexON,D703,TRUE,_xll.ohTrigger(RecalcTrigger,TriggerON)),NA())</f>
        <v>6.5717047763591552E-4</v>
      </c>
      <c r="H703" s="42">
        <f>_xll.qlCalendarAdvance(Calendar,$H702,B703,"f",FALSE)</f>
        <v>44572</v>
      </c>
      <c r="I703" s="139">
        <f>_xll.qlInterestRateIndexValueDate(Index1M,$H703)</f>
        <v>44574</v>
      </c>
      <c r="J703" s="144">
        <f>IFERROR(_xll.qlIndexFixing(Index1M,$H703,TRUE,_xll.ohTrigger(RecalcTrigger,Trigger1M)),NA())</f>
        <v>6.6445045325325136E-4</v>
      </c>
      <c r="K703" s="44">
        <f>IFERROR(_xll.qlIndexFixing(Index3M,H703,TRUE,_xll.ohTrigger(RecalcTrigger,Trigger3M)),NA())</f>
        <v>2.5041933154943408E-3</v>
      </c>
      <c r="L703" s="44">
        <f>IFERROR(_xll.qlIndexFixing(Index6M,$H703,TRUE,_xll.ohTrigger(RecalcTrigger,Trigger6M)),NA())</f>
        <v>4.393902557432469E-3</v>
      </c>
      <c r="M703" s="145">
        <f>IFERROR(_xll.qlIndexFixing(Index1Y,$H703,TRUE,_xll.ohTrigger(RecalcTrigger,Trigger1Y)),NA())</f>
        <v>6.4195837553613633E-3</v>
      </c>
      <c r="N703" s="144">
        <f>IFERROR(_xll.qlIndexFixing(ONIndex1M,I703,TRUE,_xll.ohTrigger(RecalcTrigger,Trigger1M)),NA())</f>
        <v>5.713659278505645E-4</v>
      </c>
      <c r="O703" s="44">
        <f>IFERROR(_xll.qlIndexFixing(ONIndex3M,I703,TRUE,_xll.ohTrigger(RecalcTrigger,Trigger3M)),NA())</f>
        <v>2.1860753561764312E-3</v>
      </c>
      <c r="P703" s="44">
        <f>IFERROR(_xll.qlIndexFixing(ONIndex6M,I703,TRUE,_xll.ohTrigger(RecalcTrigger,Trigger6M)),NA())</f>
        <v>3.7696140515475207E-3</v>
      </c>
      <c r="Q703" s="145">
        <f>IFERROR(_xll.qlIndexFixing(ONIndex1Y,I703,TRUE,_xll.ohTrigger(RecalcTrigger,Trigger1Y)),NA())</f>
        <v>5.2263829826326713E-3</v>
      </c>
    </row>
    <row r="704" spans="2:17" x14ac:dyDescent="0.2">
      <c r="B704" s="39" t="s">
        <v>42</v>
      </c>
      <c r="D704" s="42">
        <f>_xll.qlCalendarAdvance(Calendar,$D703,B704,"f",FALSE)</f>
        <v>44579</v>
      </c>
      <c r="E704" s="139">
        <f>_xll.qlInterestRateIndexValueDate(IndexON,D704)</f>
        <v>44579</v>
      </c>
      <c r="F704" s="155">
        <f>IFERROR(_xll.qlIndexFixing(IndexON,D704,TRUE,_xll.ohTrigger(RecalcTrigger,TriggerON)),NA())</f>
        <v>7.1516103527180519E-4</v>
      </c>
      <c r="H704" s="42">
        <f>_xll.qlCalendarAdvance(Calendar,$H703,B704,"f",FALSE)</f>
        <v>44579</v>
      </c>
      <c r="I704" s="139">
        <f>_xll.qlInterestRateIndexValueDate(Index1M,$H704)</f>
        <v>44581</v>
      </c>
      <c r="J704" s="144">
        <f>IFERROR(_xll.qlIndexFixing(Index1M,$H704,TRUE,_xll.ohTrigger(RecalcTrigger,Trigger1M)),NA())</f>
        <v>7.2142811893632919E-4</v>
      </c>
      <c r="K704" s="44">
        <f>IFERROR(_xll.qlIndexFixing(Index3M,H704,TRUE,_xll.ohTrigger(RecalcTrigger,Trigger3M)),NA())</f>
        <v>2.5595169517691474E-3</v>
      </c>
      <c r="L704" s="44">
        <f>IFERROR(_xll.qlIndexFixing(Index6M,$H704,TRUE,_xll.ohTrigger(RecalcTrigger,Trigger6M)),NA())</f>
        <v>4.4449548442539021E-3</v>
      </c>
      <c r="M704" s="145">
        <f>IFERROR(_xll.qlIndexFixing(Index1Y,$H704,TRUE,_xll.ohTrigger(RecalcTrigger,Trigger1Y)),NA())</f>
        <v>6.4651299696987337E-3</v>
      </c>
      <c r="N704" s="144">
        <f>IFERROR(_xll.qlIndexFixing(ONIndex1M,I704,TRUE,_xll.ohTrigger(RecalcTrigger,Trigger1M)),NA())</f>
        <v>6.2766625017474098E-4</v>
      </c>
      <c r="O704" s="44">
        <f>IFERROR(_xll.qlIndexFixing(ONIndex3M,I704,TRUE,_xll.ohTrigger(RecalcTrigger,Trigger3M)),NA())</f>
        <v>2.2402045461866749E-3</v>
      </c>
      <c r="P704" s="44">
        <f>IFERROR(_xll.qlIndexFixing(ONIndex6M,I704,TRUE,_xll.ohTrigger(RecalcTrigger,Trigger6M)),NA())</f>
        <v>3.8190370880908375E-3</v>
      </c>
      <c r="Q704" s="145">
        <f>IFERROR(_xll.qlIndexFixing(ONIndex1Y,I704,TRUE,_xll.ohTrigger(RecalcTrigger,Trigger1Y)),NA())</f>
        <v>5.2727274294728232E-3</v>
      </c>
    </row>
    <row r="705" spans="2:17" x14ac:dyDescent="0.2">
      <c r="B705" s="39" t="s">
        <v>42</v>
      </c>
      <c r="D705" s="42">
        <f>_xll.qlCalendarAdvance(Calendar,$D704,B705,"f",FALSE)</f>
        <v>44586</v>
      </c>
      <c r="E705" s="139">
        <f>_xll.qlInterestRateIndexValueDate(IndexON,D705)</f>
        <v>44586</v>
      </c>
      <c r="F705" s="155">
        <f>IFERROR(_xll.qlIndexFixing(IndexON,D705,TRUE,_xll.ohTrigger(RecalcTrigger,TriggerON)),NA())</f>
        <v>7.7317805094345715E-4</v>
      </c>
      <c r="H705" s="42">
        <f>_xll.qlCalendarAdvance(Calendar,$H704,B705,"f",FALSE)</f>
        <v>44586</v>
      </c>
      <c r="I705" s="139">
        <f>_xll.qlInterestRateIndexValueDate(Index1M,$H705)</f>
        <v>44588</v>
      </c>
      <c r="J705" s="144">
        <f>IFERROR(_xll.qlIndexFixing(Index1M,$H705,TRUE,_xll.ohTrigger(RecalcTrigger,Trigger1M)),NA())</f>
        <v>7.7881785119277014E-4</v>
      </c>
      <c r="K705" s="44">
        <f>IFERROR(_xll.qlIndexFixing(Index3M,H705,TRUE,_xll.ohTrigger(RecalcTrigger,Trigger3M)),NA())</f>
        <v>2.6150409027803079E-3</v>
      </c>
      <c r="L705" s="44">
        <f>IFERROR(_xll.qlIndexFixing(Index6M,$H705,TRUE,_xll.ohTrigger(RecalcTrigger,Trigger6M)),NA())</f>
        <v>4.4961091578672105E-3</v>
      </c>
      <c r="M705" s="145">
        <f>IFERROR(_xll.qlIndexFixing(Index1Y,$H705,TRUE,_xll.ohTrigger(RecalcTrigger,Trigger1Y)),NA())</f>
        <v>6.5105778074630244E-3</v>
      </c>
      <c r="N705" s="144">
        <f>IFERROR(_xll.qlIndexFixing(ONIndex1M,I705,TRUE,_xll.ohTrigger(RecalcTrigger,Trigger1M)),NA())</f>
        <v>6.843751522289665E-4</v>
      </c>
      <c r="O705" s="44">
        <f>IFERROR(_xll.qlIndexFixing(ONIndex3M,I705,TRUE,_xll.ohTrigger(RecalcTrigger,Trigger3M)),NA())</f>
        <v>2.2945358886516942E-3</v>
      </c>
      <c r="P705" s="44">
        <f>IFERROR(_xll.qlIndexFixing(ONIndex6M,I705,TRUE,_xll.ohTrigger(RecalcTrigger,Trigger6M)),NA())</f>
        <v>3.8685909309599253E-3</v>
      </c>
      <c r="Q705" s="145">
        <f>IFERROR(_xll.qlIndexFixing(ONIndex1Y,I705,TRUE,_xll.ohTrigger(RecalcTrigger,Trigger1Y)),NA())</f>
        <v>5.3191021549725548E-3</v>
      </c>
    </row>
    <row r="706" spans="2:17" x14ac:dyDescent="0.2">
      <c r="B706" s="39" t="s">
        <v>42</v>
      </c>
      <c r="D706" s="42">
        <f>_xll.qlCalendarAdvance(Calendar,$D705,B706,"f",FALSE)</f>
        <v>44593</v>
      </c>
      <c r="E706" s="139">
        <f>_xll.qlInterestRateIndexValueDate(IndexON,D706)</f>
        <v>44593</v>
      </c>
      <c r="F706" s="155">
        <f>IFERROR(_xll.qlIndexFixing(IndexON,D706,TRUE,_xll.ohTrigger(RecalcTrigger,TriggerON)),NA())</f>
        <v>8.3121804783203856E-4</v>
      </c>
      <c r="H706" s="42">
        <f>_xll.qlCalendarAdvance(Calendar,$H705,B706,"f",FALSE)</f>
        <v>44593</v>
      </c>
      <c r="I706" s="139">
        <f>_xll.qlInterestRateIndexValueDate(Index1M,$H706)</f>
        <v>44595</v>
      </c>
      <c r="J706" s="144">
        <f>IFERROR(_xll.qlIndexFixing(Index1M,$H706,TRUE,_xll.ohTrigger(RecalcTrigger,Trigger1M)),NA())</f>
        <v>8.1997542931017923E-4</v>
      </c>
      <c r="K706" s="44">
        <f>IFERROR(_xll.qlIndexFixing(Index3M,H706,TRUE,_xll.ohTrigger(RecalcTrigger,Trigger3M)),NA())</f>
        <v>2.6667377055739632E-3</v>
      </c>
      <c r="L706" s="44">
        <f>IFERROR(_xll.qlIndexFixing(Index6M,$H706,TRUE,_xll.ohTrigger(RecalcTrigger,Trigger6M)),NA())</f>
        <v>4.5473549092682483E-3</v>
      </c>
      <c r="M706" s="145">
        <f>IFERROR(_xll.qlIndexFixing(Index1Y,$H706,TRUE,_xll.ohTrigger(RecalcTrigger,Trigger1Y)),NA())</f>
        <v>6.5559219845076361E-3</v>
      </c>
      <c r="N706" s="144">
        <f>IFERROR(_xll.qlIndexFixing(ONIndex1M,I706,TRUE,_xll.ohTrigger(RecalcTrigger,Trigger1M)),NA())</f>
        <v>7.4149456950500792E-4</v>
      </c>
      <c r="O706" s="44">
        <f>IFERROR(_xll.qlIndexFixing(ONIndex3M,I706,TRUE,_xll.ohTrigger(RecalcTrigger,Trigger3M)),NA())</f>
        <v>2.3490689129079811E-3</v>
      </c>
      <c r="P706" s="44">
        <f>IFERROR(_xll.qlIndexFixing(ONIndex6M,I706,TRUE,_xll.ohTrigger(RecalcTrigger,Trigger6M)),NA())</f>
        <v>3.9182747869492829E-3</v>
      </c>
      <c r="Q706" s="145">
        <f>IFERROR(_xll.qlIndexFixing(ONIndex1Y,I706,TRUE,_xll.ohTrigger(RecalcTrigger,Trigger1Y)),NA())</f>
        <v>5.3655053103707218E-3</v>
      </c>
    </row>
    <row r="707" spans="2:17" x14ac:dyDescent="0.2">
      <c r="B707" s="39" t="s">
        <v>42</v>
      </c>
      <c r="D707" s="42">
        <f>_xll.qlCalendarAdvance(Calendar,$D706,B707,"f",FALSE)</f>
        <v>44600</v>
      </c>
      <c r="E707" s="139">
        <f>_xll.qlInterestRateIndexValueDate(IndexON,D707)</f>
        <v>44600</v>
      </c>
      <c r="F707" s="155">
        <f>IFERROR(_xll.qlIndexFixing(IndexON,D707,TRUE,_xll.ohTrigger(RecalcTrigger,TriggerON)),NA())</f>
        <v>8.8927754895884448E-4</v>
      </c>
      <c r="H707" s="42">
        <f>_xll.qlCalendarAdvance(Calendar,$H706,B707,"f",FALSE)</f>
        <v>44600</v>
      </c>
      <c r="I707" s="139">
        <f>_xll.qlInterestRateIndexValueDate(Index1M,$H707)</f>
        <v>44602</v>
      </c>
      <c r="J707" s="144">
        <f>IFERROR(_xll.qlIndexFixing(Index1M,$H707,TRUE,_xll.ohTrigger(RecalcTrigger,Trigger1M)),NA())</f>
        <v>8.7807513540776635E-4</v>
      </c>
      <c r="K707" s="44">
        <f>IFERROR(_xll.qlIndexFixing(Index3M,H707,TRUE,_xll.ohTrigger(RecalcTrigger,Trigger3M)),NA())</f>
        <v>2.7226463241832827E-3</v>
      </c>
      <c r="L707" s="44">
        <f>IFERROR(_xll.qlIndexFixing(Index6M,$H707,TRUE,_xll.ohTrigger(RecalcTrigger,Trigger6M)),NA())</f>
        <v>4.5986813872045769E-3</v>
      </c>
      <c r="M707" s="145">
        <f>IFERROR(_xll.qlIndexFixing(Index1Y,$H707,TRUE,_xll.ohTrigger(RecalcTrigger,Trigger1Y)),NA())</f>
        <v>6.6011571839432832E-3</v>
      </c>
      <c r="N707" s="144">
        <f>IFERROR(_xll.qlIndexFixing(ONIndex1M,I707,TRUE,_xll.ohTrigger(RecalcTrigger,Trigger1M)),NA())</f>
        <v>7.9902643741469603E-4</v>
      </c>
      <c r="O707" s="44">
        <f>IFERROR(_xll.qlIndexFixing(ONIndex3M,I707,TRUE,_xll.ohTrigger(RecalcTrigger,Trigger3M)),NA())</f>
        <v>2.4038031481321553E-3</v>
      </c>
      <c r="P707" s="44">
        <f>IFERROR(_xll.qlIndexFixing(ONIndex6M,I707,TRUE,_xll.ohTrigger(RecalcTrigger,Trigger6M)),NA())</f>
        <v>3.9680878626935367E-3</v>
      </c>
      <c r="Q707" s="145">
        <f>IFERROR(_xll.qlIndexFixing(ONIndex1Y,I707,TRUE,_xll.ohTrigger(RecalcTrigger,Trigger1Y)),NA())</f>
        <v>5.4119350465864358E-3</v>
      </c>
    </row>
    <row r="708" spans="2:17" x14ac:dyDescent="0.2">
      <c r="B708" s="39" t="s">
        <v>42</v>
      </c>
      <c r="D708" s="42">
        <f>_xll.qlCalendarAdvance(Calendar,$D707,B708,"f",FALSE)</f>
        <v>44607</v>
      </c>
      <c r="E708" s="139">
        <f>_xll.qlInterestRateIndexValueDate(IndexON,D708)</f>
        <v>44607</v>
      </c>
      <c r="F708" s="155">
        <f>IFERROR(_xll.qlIndexFixing(IndexON,D708,TRUE,_xll.ohTrigger(RecalcTrigger,TriggerON)),NA())</f>
        <v>9.4735307686555359E-4</v>
      </c>
      <c r="H708" s="42">
        <f>_xll.qlCalendarAdvance(Calendar,$H707,B708,"f",FALSE)</f>
        <v>44607</v>
      </c>
      <c r="I708" s="139">
        <f>_xll.qlInterestRateIndexValueDate(Index1M,$H708)</f>
        <v>44609</v>
      </c>
      <c r="J708" s="144">
        <f>IFERROR(_xll.qlIndexFixing(Index1M,$H708,TRUE,_xll.ohTrigger(RecalcTrigger,Trigger1M)),NA())</f>
        <v>9.3659213678939522E-4</v>
      </c>
      <c r="K708" s="44">
        <f>IFERROR(_xll.qlIndexFixing(Index3M,H708,TRUE,_xll.ohTrigger(RecalcTrigger,Trigger3M)),NA())</f>
        <v>2.7787538923352852E-3</v>
      </c>
      <c r="L708" s="44">
        <f>IFERROR(_xll.qlIndexFixing(Index6M,$H708,TRUE,_xll.ohTrigger(RecalcTrigger,Trigger6M)),NA())</f>
        <v>4.6500777581591282E-3</v>
      </c>
      <c r="M708" s="145">
        <f>IFERROR(_xll.qlIndexFixing(Index1Y,$H708,TRUE,_xll.ohTrigger(RecalcTrigger,Trigger1Y)),NA())</f>
        <v>6.646278056137777E-3</v>
      </c>
      <c r="N708" s="144">
        <f>IFERROR(_xll.qlIndexFixing(ONIndex1M,I708,TRUE,_xll.ohTrigger(RecalcTrigger,Trigger1M)),NA())</f>
        <v>8.5697269144979771E-4</v>
      </c>
      <c r="O708" s="44">
        <f>IFERROR(_xll.qlIndexFixing(ONIndex3M,I708,TRUE,_xll.ohTrigger(RecalcTrigger,Trigger3M)),NA())</f>
        <v>2.4587381239804529E-3</v>
      </c>
      <c r="P708" s="44">
        <f>IFERROR(_xll.qlIndexFixing(ONIndex6M,I708,TRUE,_xll.ohTrigger(RecalcTrigger,Trigger6M)),NA())</f>
        <v>4.0180293646674414E-3</v>
      </c>
      <c r="Q708" s="145">
        <f>IFERROR(_xll.qlIndexFixing(ONIndex1Y,I708,TRUE,_xll.ohTrigger(RecalcTrigger,Trigger1Y)),NA())</f>
        <v>5.4583895146986805E-3</v>
      </c>
    </row>
    <row r="709" spans="2:17" x14ac:dyDescent="0.2">
      <c r="B709" s="39" t="s">
        <v>42</v>
      </c>
      <c r="D709" s="42">
        <f>_xll.qlCalendarAdvance(Calendar,$D708,B709,"f",FALSE)</f>
        <v>44614</v>
      </c>
      <c r="E709" s="139">
        <f>_xll.qlInterestRateIndexValueDate(IndexON,D709)</f>
        <v>44614</v>
      </c>
      <c r="F709" s="155">
        <f>IFERROR(_xll.qlIndexFixing(IndexON,D709,TRUE,_xll.ohTrigger(RecalcTrigger,TriggerON)),NA())</f>
        <v>1.0054411547333331E-3</v>
      </c>
      <c r="H709" s="42">
        <f>_xll.qlCalendarAdvance(Calendar,$H708,B709,"f",FALSE)</f>
        <v>44614</v>
      </c>
      <c r="I709" s="139">
        <f>_xll.qlInterestRateIndexValueDate(Index1M,$H709)</f>
        <v>44616</v>
      </c>
      <c r="J709" s="144">
        <f>IFERROR(_xll.qlIndexFixing(Index1M,$H709,TRUE,_xll.ohTrigger(RecalcTrigger,Trigger1M)),NA())</f>
        <v>9.955283745680507E-4</v>
      </c>
      <c r="K709" s="44">
        <f>IFERROR(_xll.qlIndexFixing(Index3M,H709,TRUE,_xll.ohTrigger(RecalcTrigger,Trigger3M)),NA())</f>
        <v>2.8350599472711504E-3</v>
      </c>
      <c r="L709" s="44">
        <f>IFERROR(_xll.qlIndexFixing(Index6M,$H709,TRUE,_xll.ohTrigger(RecalcTrigger,Trigger6M)),NA())</f>
        <v>4.7015330663281261E-3</v>
      </c>
      <c r="M709" s="145">
        <f>IFERROR(_xll.qlIndexFixing(Index1Y,$H709,TRUE,_xll.ohTrigger(RecalcTrigger,Trigger1Y)),NA())</f>
        <v>6.6912792187147092E-3</v>
      </c>
      <c r="N709" s="144">
        <f>IFERROR(_xll.qlIndexFixing(ONIndex1M,I709,TRUE,_xll.ohTrigger(RecalcTrigger,Trigger1M)),NA())</f>
        <v>9.1533526702214374E-4</v>
      </c>
      <c r="O709" s="44">
        <f>IFERROR(_xll.qlIndexFixing(ONIndex3M,I709,TRUE,_xll.ohTrigger(RecalcTrigger,Trigger3M)),NA())</f>
        <v>2.5138733697094295E-3</v>
      </c>
      <c r="P709" s="44">
        <f>IFERROR(_xll.qlIndexFixing(ONIndex6M,I709,TRUE,_xll.ohTrigger(RecalcTrigger,Trigger6M)),NA())</f>
        <v>4.0680984995855596E-3</v>
      </c>
      <c r="Q709" s="145">
        <f>IFERROR(_xll.qlIndexFixing(ONIndex1Y,I709,TRUE,_xll.ohTrigger(RecalcTrigger,Trigger1Y)),NA())</f>
        <v>5.5048668658663757E-3</v>
      </c>
    </row>
    <row r="710" spans="2:17" x14ac:dyDescent="0.2">
      <c r="B710" s="39" t="s">
        <v>42</v>
      </c>
      <c r="D710" s="42">
        <f>_xll.qlCalendarAdvance(Calendar,$D709,B710,"f",FALSE)</f>
        <v>44621</v>
      </c>
      <c r="E710" s="139">
        <f>_xll.qlInterestRateIndexValueDate(IndexON,D710)</f>
        <v>44621</v>
      </c>
      <c r="F710" s="155">
        <f>IFERROR(_xll.qlIndexFixing(IndexON,D710,TRUE,_xll.ohTrigger(RecalcTrigger,TriggerON)),NA())</f>
        <v>1.0635383051038616E-3</v>
      </c>
      <c r="H710" s="42">
        <f>_xll.qlCalendarAdvance(Calendar,$H709,B710,"f",FALSE)</f>
        <v>44621</v>
      </c>
      <c r="I710" s="139">
        <f>_xll.qlInterestRateIndexValueDate(Index1M,$H710)</f>
        <v>44623</v>
      </c>
      <c r="J710" s="144">
        <f>IFERROR(_xll.qlIndexFixing(Index1M,$H710,TRUE,_xll.ohTrigger(RecalcTrigger,Trigger1M)),NA())</f>
        <v>1.0720154740181953E-3</v>
      </c>
      <c r="K710" s="44">
        <f>IFERROR(_xll.qlIndexFixing(Index3M,H710,TRUE,_xll.ohTrigger(RecalcTrigger,Trigger3M)),NA())</f>
        <v>2.9038236963072907E-3</v>
      </c>
      <c r="L710" s="44">
        <f>IFERROR(_xll.qlIndexFixing(Index6M,$H710,TRUE,_xll.ohTrigger(RecalcTrigger,Trigger6M)),NA())</f>
        <v>4.7716772090823324E-3</v>
      </c>
      <c r="M710" s="145">
        <f>IFERROR(_xll.qlIndexFixing(Index1Y,$H710,TRUE,_xll.ohTrigger(RecalcTrigger,Trigger1Y)),NA())</f>
        <v>6.7361552565517024E-3</v>
      </c>
      <c r="N710" s="144">
        <f>IFERROR(_xll.qlIndexFixing(ONIndex1M,I710,TRUE,_xll.ohTrigger(RecalcTrigger,Trigger1M)),NA())</f>
        <v>9.741160997833731E-4</v>
      </c>
      <c r="O710" s="44">
        <f>IFERROR(_xll.qlIndexFixing(ONIndex3M,I710,TRUE,_xll.ohTrigger(RecalcTrigger,Trigger3M)),NA())</f>
        <v>2.5692084148953853E-3</v>
      </c>
      <c r="P710" s="44">
        <f>IFERROR(_xll.qlIndexFixing(ONIndex6M,I710,TRUE,_xll.ohTrigger(RecalcTrigger,Trigger6M)),NA())</f>
        <v>4.1182944742423899E-3</v>
      </c>
      <c r="Q710" s="145">
        <f>IFERROR(_xll.qlIndexFixing(ONIndex1Y,I710,TRUE,_xll.ohTrigger(RecalcTrigger,Trigger1Y)),NA())</f>
        <v>5.5513652510086331E-3</v>
      </c>
    </row>
    <row r="711" spans="2:17" x14ac:dyDescent="0.2">
      <c r="B711" s="39" t="s">
        <v>42</v>
      </c>
      <c r="D711" s="42">
        <f>_xll.qlCalendarAdvance(Calendar,$D710,B711,"f",FALSE)</f>
        <v>44628</v>
      </c>
      <c r="E711" s="139">
        <f>_xll.qlInterestRateIndexValueDate(IndexON,D711)</f>
        <v>44628</v>
      </c>
      <c r="F711" s="155">
        <f>IFERROR(_xll.qlIndexFixing(IndexON,D711,TRUE,_xll.ohTrigger(RecalcTrigger,TriggerON)),NA())</f>
        <v>1.1216410513181785E-3</v>
      </c>
      <c r="H711" s="42">
        <f>_xll.qlCalendarAdvance(Calendar,$H710,B711,"f",FALSE)</f>
        <v>44628</v>
      </c>
      <c r="I711" s="139">
        <f>_xll.qlInterestRateIndexValueDate(Index1M,$H711)</f>
        <v>44630</v>
      </c>
      <c r="J711" s="144">
        <f>IFERROR(_xll.qlIndexFixing(Index1M,$H711,TRUE,_xll.ohTrigger(RecalcTrigger,Trigger1M)),NA())</f>
        <v>1.1319183847074976E-3</v>
      </c>
      <c r="K711" s="44">
        <f>IFERROR(_xll.qlIndexFixing(Index3M,H711,TRUE,_xll.ohTrigger(RecalcTrigger,Trigger3M)),NA())</f>
        <v>2.9605687807099383E-3</v>
      </c>
      <c r="L711" s="44">
        <f>IFERROR(_xll.qlIndexFixing(Index6M,$H711,TRUE,_xll.ohTrigger(RecalcTrigger,Trigger6M)),NA())</f>
        <v>4.8232082863190525E-3</v>
      </c>
      <c r="M711" s="145">
        <f>IFERROR(_xll.qlIndexFixing(Index1Y,$H711,TRUE,_xll.ohTrigger(RecalcTrigger,Trigger1Y)),NA())</f>
        <v>6.7809007217804092E-3</v>
      </c>
      <c r="N711" s="144">
        <f>IFERROR(_xll.qlIndexFixing(ONIndex1M,I711,TRUE,_xll.ohTrigger(RecalcTrigger,Trigger1M)),NA())</f>
        <v>1.0333171251453166E-3</v>
      </c>
      <c r="O711" s="44">
        <f>IFERROR(_xll.qlIndexFixing(ONIndex3M,I711,TRUE,_xll.ohTrigger(RecalcTrigger,Trigger3M)),NA())</f>
        <v>2.624742788874812E-3</v>
      </c>
      <c r="P711" s="44">
        <f>IFERROR(_xll.qlIndexFixing(ONIndex6M,I711,TRUE,_xll.ohTrigger(RecalcTrigger,Trigger6M)),NA())</f>
        <v>4.1686164948728788E-3</v>
      </c>
      <c r="Q711" s="145">
        <f>IFERROR(_xll.qlIndexFixing(ONIndex1Y,I711,TRUE,_xll.ohTrigger(RecalcTrigger,Trigger1Y)),NA())</f>
        <v>5.5978828213643084E-3</v>
      </c>
    </row>
    <row r="712" spans="2:17" x14ac:dyDescent="0.2">
      <c r="B712" s="39" t="s">
        <v>42</v>
      </c>
      <c r="D712" s="42">
        <f>_xll.qlCalendarAdvance(Calendar,$D711,B712,"f",FALSE)</f>
        <v>44635</v>
      </c>
      <c r="E712" s="139">
        <f>_xll.qlInterestRateIndexValueDate(IndexON,D712)</f>
        <v>44635</v>
      </c>
      <c r="F712" s="155">
        <f>IFERROR(_xll.qlIndexFixing(IndexON,D712,TRUE,_xll.ohTrigger(RecalcTrigger,TriggerON)),NA())</f>
        <v>1.1797459159179624E-3</v>
      </c>
      <c r="H712" s="42">
        <f>_xll.qlCalendarAdvance(Calendar,$H711,B712,"f",FALSE)</f>
        <v>44635</v>
      </c>
      <c r="I712" s="139">
        <f>_xll.qlInterestRateIndexValueDate(Index1M,$H712)</f>
        <v>44637</v>
      </c>
      <c r="J712" s="144">
        <f>IFERROR(_xll.qlIndexFixing(Index1M,$H712,TRUE,_xll.ohTrigger(RecalcTrigger,Trigger1M)),NA())</f>
        <v>1.1965980915293077E-3</v>
      </c>
      <c r="K712" s="44">
        <f>IFERROR(_xll.qlIndexFixing(Index3M,H712,TRUE,_xll.ohTrigger(RecalcTrigger,Trigger3M)),NA())</f>
        <v>3.0175108962370448E-3</v>
      </c>
      <c r="L712" s="44">
        <f>IFERROR(_xll.qlIndexFixing(Index6M,$H712,TRUE,_xll.ohTrigger(RecalcTrigger,Trigger6M)),NA())</f>
        <v>4.8747595285772525E-3</v>
      </c>
      <c r="M712" s="145">
        <f>IFERROR(_xll.qlIndexFixing(Index1Y,$H712,TRUE,_xll.ohTrigger(RecalcTrigger,Trigger1Y)),NA())</f>
        <v>6.8255101337862901E-3</v>
      </c>
      <c r="N712" s="144">
        <f>IFERROR(_xll.qlIndexFixing(ONIndex1M,I712,TRUE,_xll.ohTrigger(RecalcTrigger,Trigger1M)),NA())</f>
        <v>1.092940278439869E-3</v>
      </c>
      <c r="O712" s="44">
        <f>IFERROR(_xll.qlIndexFixing(ONIndex3M,I712,TRUE,_xll.ohTrigger(RecalcTrigger,Trigger3M)),NA())</f>
        <v>2.6804760211440737E-3</v>
      </c>
      <c r="P712" s="44">
        <f>IFERROR(_xll.qlIndexFixing(ONIndex6M,I712,TRUE,_xll.ohTrigger(RecalcTrigger,Trigger6M)),NA())</f>
        <v>4.219063768431397E-3</v>
      </c>
      <c r="Q712" s="145">
        <f>IFERROR(_xll.qlIndexFixing(ONIndex1Y,I712,TRUE,_xll.ohTrigger(RecalcTrigger,Trigger1Y)),NA())</f>
        <v>5.6444177277725771E-3</v>
      </c>
    </row>
    <row r="713" spans="2:17" x14ac:dyDescent="0.2">
      <c r="B713" s="39" t="s">
        <v>42</v>
      </c>
      <c r="D713" s="42">
        <f>_xll.qlCalendarAdvance(Calendar,$D712,B713,"f",FALSE)</f>
        <v>44642</v>
      </c>
      <c r="E713" s="139">
        <f>_xll.qlInterestRateIndexValueDate(IndexON,D713)</f>
        <v>44642</v>
      </c>
      <c r="F713" s="155">
        <f>IFERROR(_xll.qlIndexFixing(IndexON,D713,TRUE,_xll.ohTrigger(RecalcTrigger,TriggerON)),NA())</f>
        <v>1.2378494219245084E-3</v>
      </c>
      <c r="H713" s="42">
        <f>_xll.qlCalendarAdvance(Calendar,$H712,B713,"f",FALSE)</f>
        <v>44642</v>
      </c>
      <c r="I713" s="139">
        <f>_xll.qlInterestRateIndexValueDate(Index1M,$H713)</f>
        <v>44644</v>
      </c>
      <c r="J713" s="144">
        <f>IFERROR(_xll.qlIndexFixing(Index1M,$H713,TRUE,_xll.ohTrigger(RecalcTrigger,Trigger1M)),NA())</f>
        <v>1.2530031295807098E-3</v>
      </c>
      <c r="K713" s="44">
        <f>IFERROR(_xll.qlIndexFixing(Index3M,H713,TRUE,_xll.ohTrigger(RecalcTrigger,Trigger3M)),NA())</f>
        <v>3.07464958040986E-3</v>
      </c>
      <c r="L713" s="44">
        <f>IFERROR(_xll.qlIndexFixing(Index6M,$H713,TRUE,_xll.ohTrigger(RecalcTrigger,Trigger6M)),NA())</f>
        <v>4.9263196915838936E-3</v>
      </c>
      <c r="M713" s="145">
        <f>IFERROR(_xll.qlIndexFixing(Index1Y,$H713,TRUE,_xll.ohTrigger(RecalcTrigger,Trigger1Y)),NA())</f>
        <v>6.8699779792092772E-3</v>
      </c>
      <c r="N713" s="144">
        <f>IFERROR(_xll.qlIndexFixing(ONIndex1M,I713,TRUE,_xll.ohTrigger(RecalcTrigger,Trigger1M)),NA())</f>
        <v>1.1529874952387331E-3</v>
      </c>
      <c r="O713" s="44">
        <f>IFERROR(_xll.qlIndexFixing(ONIndex3M,I713,TRUE,_xll.ohTrigger(RecalcTrigger,Trigger3M)),NA())</f>
        <v>2.7364076407199178E-3</v>
      </c>
      <c r="P713" s="44">
        <f>IFERROR(_xll.qlIndexFixing(ONIndex6M,I713,TRUE,_xll.ohTrigger(RecalcTrigger,Trigger6M)),NA())</f>
        <v>4.2696355015525711E-3</v>
      </c>
      <c r="Q713" s="145">
        <f>IFERROR(_xll.qlIndexFixing(ONIndex1Y,I713,TRUE,_xll.ohTrigger(RecalcTrigger,Trigger1Y)),NA())</f>
        <v>5.6909681213923591E-3</v>
      </c>
    </row>
    <row r="714" spans="2:17" x14ac:dyDescent="0.2">
      <c r="B714" s="39" t="s">
        <v>42</v>
      </c>
      <c r="D714" s="42">
        <f>_xll.qlCalendarAdvance(Calendar,$D713,B714,"f",FALSE)</f>
        <v>44649</v>
      </c>
      <c r="E714" s="139">
        <f>_xll.qlInterestRateIndexValueDate(IndexON,D714)</f>
        <v>44649</v>
      </c>
      <c r="F714" s="155">
        <f>IFERROR(_xll.qlIndexFixing(IndexON,D714,TRUE,_xll.ohTrigger(RecalcTrigger,TriggerON)),NA())</f>
        <v>1.2959480918794952E-3</v>
      </c>
      <c r="H714" s="42">
        <f>_xll.qlCalendarAdvance(Calendar,$H713,B714,"f",FALSE)</f>
        <v>44649</v>
      </c>
      <c r="I714" s="139">
        <f>_xll.qlInterestRateIndexValueDate(Index1M,$H714)</f>
        <v>44651</v>
      </c>
      <c r="J714" s="144">
        <f>IFERROR(_xll.qlIndexFixing(Index1M,$H714,TRUE,_xll.ohTrigger(RecalcTrigger,Trigger1M)),NA())</f>
        <v>1.3009672850729762E-3</v>
      </c>
      <c r="K714" s="44">
        <f>IFERROR(_xll.qlIndexFixing(Index3M,H714,TRUE,_xll.ohTrigger(RecalcTrigger,Trigger3M)),NA())</f>
        <v>3.1278386317520127E-3</v>
      </c>
      <c r="L714" s="44">
        <f>IFERROR(_xll.qlIndexFixing(Index6M,$H714,TRUE,_xll.ohTrigger(RecalcTrigger,Trigger6M)),NA())</f>
        <v>4.9667341198078767E-3</v>
      </c>
      <c r="M714" s="145">
        <f>IFERROR(_xll.qlIndexFixing(Index1Y,$H714,TRUE,_xll.ohTrigger(RecalcTrigger,Trigger1Y)),NA())</f>
        <v>6.9142987119431096E-3</v>
      </c>
      <c r="N714" s="144">
        <f>IFERROR(_xll.qlIndexFixing(ONIndex1M,I714,TRUE,_xll.ohTrigger(RecalcTrigger,Trigger1M)),NA())</f>
        <v>1.213460711193548E-3</v>
      </c>
      <c r="O714" s="44">
        <f>IFERROR(_xll.qlIndexFixing(ONIndex3M,I714,TRUE,_xll.ohTrigger(RecalcTrigger,Trigger3M)),NA())</f>
        <v>2.7925371774184526E-3</v>
      </c>
      <c r="P714" s="44">
        <f>IFERROR(_xll.qlIndexFixing(ONIndex6M,I714,TRUE,_xll.ohTrigger(RecalcTrigger,Trigger6M)),NA())</f>
        <v>4.3203309005512835E-3</v>
      </c>
      <c r="Q714" s="145">
        <f>IFERROR(_xll.qlIndexFixing(ONIndex1Y,I714,TRUE,_xll.ohTrigger(RecalcTrigger,Trigger1Y)),NA())</f>
        <v>5.737532153302638E-3</v>
      </c>
    </row>
    <row r="715" spans="2:17" x14ac:dyDescent="0.2">
      <c r="B715" s="39" t="s">
        <v>42</v>
      </c>
      <c r="D715" s="42">
        <f>_xll.qlCalendarAdvance(Calendar,$D714,B715,"f",FALSE)</f>
        <v>44656</v>
      </c>
      <c r="E715" s="139">
        <f>_xll.qlInterestRateIndexValueDate(IndexON,D715)</f>
        <v>44656</v>
      </c>
      <c r="F715" s="155">
        <f>IFERROR(_xll.qlIndexFixing(IndexON,D715,TRUE,_xll.ohTrigger(RecalcTrigger,TriggerON)),NA())</f>
        <v>1.3540384491239621E-3</v>
      </c>
      <c r="H715" s="42">
        <f>_xll.qlCalendarAdvance(Calendar,$H714,B715,"f",FALSE)</f>
        <v>44656</v>
      </c>
      <c r="I715" s="139">
        <f>_xll.qlInterestRateIndexValueDate(Index1M,$H715)</f>
        <v>44658</v>
      </c>
      <c r="J715" s="144">
        <f>IFERROR(_xll.qlIndexFixing(Index1M,$H715,TRUE,_xll.ohTrigger(RecalcTrigger,Trigger1M)),NA())</f>
        <v>1.3758060550841944E-3</v>
      </c>
      <c r="K715" s="44">
        <f>IFERROR(_xll.qlIndexFixing(Index3M,H715,TRUE,_xll.ohTrigger(RecalcTrigger,Trigger3M)),NA())</f>
        <v>3.1853545664078638E-3</v>
      </c>
      <c r="L715" s="44">
        <f>IFERROR(_xll.qlIndexFixing(Index6M,$H715,TRUE,_xll.ohTrigger(RecalcTrigger,Trigger6M)),NA())</f>
        <v>5.018295058851035E-3</v>
      </c>
      <c r="M715" s="145">
        <f>IFERROR(_xll.qlIndexFixing(Index1Y,$H715,TRUE,_xll.ohTrigger(RecalcTrigger,Trigger1Y)),NA())</f>
        <v>6.9708957836491729E-3</v>
      </c>
      <c r="N715" s="144">
        <f>IFERROR(_xll.qlIndexFixing(ONIndex1M,I715,TRUE,_xll.ohTrigger(RecalcTrigger,Trigger1M)),NA())</f>
        <v>1.2743618615562724E-3</v>
      </c>
      <c r="O715" s="44">
        <f>IFERROR(_xll.qlIndexFixing(ONIndex3M,I715,TRUE,_xll.ohTrigger(RecalcTrigger,Trigger3M)),NA())</f>
        <v>2.8488641604962339E-3</v>
      </c>
      <c r="P715" s="44">
        <f>IFERROR(_xll.qlIndexFixing(ONIndex6M,I715,TRUE,_xll.ohTrigger(RecalcTrigger,Trigger6M)),NA())</f>
        <v>4.371149172222033E-3</v>
      </c>
      <c r="Q715" s="145">
        <f>IFERROR(_xll.qlIndexFixing(ONIndex1Y,I715,TRUE,_xll.ohTrigger(RecalcTrigger,Trigger1Y)),NA())</f>
        <v>5.7841079745024615E-3</v>
      </c>
    </row>
    <row r="716" spans="2:17" x14ac:dyDescent="0.2">
      <c r="B716" s="39" t="s">
        <v>42</v>
      </c>
      <c r="D716" s="42">
        <f>_xll.qlCalendarAdvance(Calendar,$D715,B716,"f",FALSE)</f>
        <v>44663</v>
      </c>
      <c r="E716" s="139">
        <f>_xll.qlInterestRateIndexValueDate(IndexON,D716)</f>
        <v>44663</v>
      </c>
      <c r="F716" s="155">
        <f>IFERROR(_xll.qlIndexFixing(IndexON,D716,TRUE,_xll.ohTrigger(RecalcTrigger,TriggerON)),NA())</f>
        <v>1.4121170162795238E-3</v>
      </c>
      <c r="H716" s="42">
        <f>_xll.qlCalendarAdvance(Calendar,$H715,B716,"f",FALSE)</f>
        <v>44663</v>
      </c>
      <c r="I716" s="139">
        <f>_xll.qlInterestRateIndexValueDate(Index1M,$H716)</f>
        <v>44665</v>
      </c>
      <c r="J716" s="144">
        <f>IFERROR(_xll.qlIndexFixing(Index1M,$H716,TRUE,_xll.ohTrigger(RecalcTrigger,Trigger1M)),NA())</f>
        <v>1.437856691900441E-3</v>
      </c>
      <c r="K716" s="44">
        <f>IFERROR(_xll.qlIndexFixing(Index3M,H716,TRUE,_xll.ohTrigger(RecalcTrigger,Trigger3M)),NA())</f>
        <v>3.2430559668189959E-3</v>
      </c>
      <c r="L716" s="44">
        <f>IFERROR(_xll.qlIndexFixing(Index6M,$H716,TRUE,_xll.ohTrigger(RecalcTrigger,Trigger6M)),NA())</f>
        <v>5.0698330603131782E-3</v>
      </c>
      <c r="M716" s="145">
        <f>IFERROR(_xll.qlIndexFixing(Index1Y,$H716,TRUE,_xll.ohTrigger(RecalcTrigger,Trigger1Y)),NA())</f>
        <v>7.0024764911989371E-3</v>
      </c>
      <c r="N716" s="144">
        <f>IFERROR(_xll.qlIndexFixing(ONIndex1M,I716,TRUE,_xll.ohTrigger(RecalcTrigger,Trigger1M)),NA())</f>
        <v>1.3532952571360113E-3</v>
      </c>
      <c r="O716" s="44">
        <f>IFERROR(_xll.qlIndexFixing(ONIndex3M,I716,TRUE,_xll.ohTrigger(RecalcTrigger,Trigger3M)),NA())</f>
        <v>2.9215739353372072E-3</v>
      </c>
      <c r="P716" s="44">
        <f>IFERROR(_xll.qlIndexFixing(ONIndex6M,I716,TRUE,_xll.ohTrigger(RecalcTrigger,Trigger6M)),NA())</f>
        <v>4.4366662212080854E-3</v>
      </c>
      <c r="Q716" s="145">
        <f>IFERROR(_xll.qlIndexFixing(ONIndex1Y,I716,TRUE,_xll.ohTrigger(RecalcTrigger,Trigger1Y)),NA())</f>
        <v>5.8440055207054087E-3</v>
      </c>
    </row>
    <row r="717" spans="2:17" x14ac:dyDescent="0.2">
      <c r="B717" s="39" t="s">
        <v>42</v>
      </c>
      <c r="D717" s="42">
        <f>_xll.qlCalendarAdvance(Calendar,$D716,B717,"f",FALSE)</f>
        <v>44670</v>
      </c>
      <c r="E717" s="139">
        <f>_xll.qlInterestRateIndexValueDate(IndexON,D717)</f>
        <v>44670</v>
      </c>
      <c r="F717" s="155">
        <f>IFERROR(_xll.qlIndexFixing(IndexON,D717,TRUE,_xll.ohTrigger(RecalcTrigger,TriggerON)),NA())</f>
        <v>1.4701803161276672E-3</v>
      </c>
      <c r="H717" s="42">
        <f>_xll.qlCalendarAdvance(Calendar,$H716,B717,"f",FALSE)</f>
        <v>44670</v>
      </c>
      <c r="I717" s="139">
        <f>_xll.qlInterestRateIndexValueDate(Index1M,$H717)</f>
        <v>44672</v>
      </c>
      <c r="J717" s="144">
        <f>IFERROR(_xll.qlIndexFixing(Index1M,$H717,TRUE,_xll.ohTrigger(RecalcTrigger,Trigger1M)),NA())</f>
        <v>1.5003427016493931E-3</v>
      </c>
      <c r="K717" s="44">
        <f>IFERROR(_xll.qlIndexFixing(Index3M,H717,TRUE,_xll.ohTrigger(RecalcTrigger,Trigger3M)),NA())</f>
        <v>3.3009157952700453E-3</v>
      </c>
      <c r="L717" s="44">
        <f>IFERROR(_xll.qlIndexFixing(Index6M,$H717,TRUE,_xll.ohTrigger(RecalcTrigger,Trigger6M)),NA())</f>
        <v>5.1213362763937514E-3</v>
      </c>
      <c r="M717" s="145">
        <f>IFERROR(_xll.qlIndexFixing(Index1Y,$H717,TRUE,_xll.ohTrigger(RecalcTrigger,Trigger1Y)),NA())</f>
        <v>7.0463222817921407E-3</v>
      </c>
      <c r="N717" s="144">
        <f>IFERROR(_xll.qlIndexFixing(ONIndex1M,I717,TRUE,_xll.ohTrigger(RecalcTrigger,Trigger1M)),NA())</f>
        <v>1.397455707632389E-3</v>
      </c>
      <c r="O717" s="44">
        <f>IFERROR(_xll.qlIndexFixing(ONIndex3M,I717,TRUE,_xll.ohTrigger(RecalcTrigger,Trigger3M)),NA())</f>
        <v>2.9621085834552474E-3</v>
      </c>
      <c r="P717" s="44">
        <f>IFERROR(_xll.qlIndexFixing(ONIndex6M,I717,TRUE,_xll.ohTrigger(RecalcTrigger,Trigger6M)),NA())</f>
        <v>4.4731511604378937E-3</v>
      </c>
      <c r="Q717" s="145">
        <f>IFERROR(_xll.qlIndexFixing(ONIndex1Y,I717,TRUE,_xll.ohTrigger(RecalcTrigger,Trigger1Y)),NA())</f>
        <v>5.8772875890067411E-3</v>
      </c>
    </row>
    <row r="718" spans="2:17" x14ac:dyDescent="0.2">
      <c r="B718" s="39" t="s">
        <v>42</v>
      </c>
      <c r="D718" s="42">
        <f>_xll.qlCalendarAdvance(Calendar,$D717,B718,"f",FALSE)</f>
        <v>44677</v>
      </c>
      <c r="E718" s="139">
        <f>_xll.qlInterestRateIndexValueDate(IndexON,D718)</f>
        <v>44677</v>
      </c>
      <c r="F718" s="155">
        <f>IFERROR(_xll.qlIndexFixing(IndexON,D718,TRUE,_xll.ohTrigger(RecalcTrigger,TriggerON)),NA())</f>
        <v>1.5282248716896873E-3</v>
      </c>
      <c r="H718" s="42">
        <f>_xll.qlCalendarAdvance(Calendar,$H717,B718,"f",FALSE)</f>
        <v>44677</v>
      </c>
      <c r="I718" s="139">
        <f>_xll.qlInterestRateIndexValueDate(Index1M,$H718)</f>
        <v>44679</v>
      </c>
      <c r="J718" s="144">
        <f>IFERROR(_xll.qlIndexFixing(Index1M,$H718,TRUE,_xll.ohTrigger(RecalcTrigger,Trigger1M)),NA())</f>
        <v>1.5632660271244769E-3</v>
      </c>
      <c r="K718" s="44">
        <f>IFERROR(_xll.qlIndexFixing(Index3M,H718,TRUE,_xll.ohTrigger(RecalcTrigger,Trigger3M)),NA())</f>
        <v>3.3589049585777656E-3</v>
      </c>
      <c r="L718" s="44">
        <f>IFERROR(_xll.qlIndexFixing(Index6M,$H718,TRUE,_xll.ohTrigger(RecalcTrigger,Trigger6M)),NA())</f>
        <v>5.1727927381750947E-3</v>
      </c>
      <c r="M718" s="145">
        <f>IFERROR(_xll.qlIndexFixing(Index1Y,$H718,TRUE,_xll.ohTrigger(RecalcTrigger,Trigger1Y)),NA())</f>
        <v>7.0899984478421108E-3</v>
      </c>
      <c r="N718" s="144">
        <f>IFERROR(_xll.qlIndexFixing(ONIndex1M,I718,TRUE,_xll.ohTrigger(RecalcTrigger,Trigger1M)),NA())</f>
        <v>1.459652274409251E-3</v>
      </c>
      <c r="O718" s="44">
        <f>IFERROR(_xll.qlIndexFixing(ONIndex3M,I718,TRUE,_xll.ohTrigger(RecalcTrigger,Trigger3M)),NA())</f>
        <v>3.0190250822492715E-3</v>
      </c>
      <c r="P718" s="44">
        <f>IFERROR(_xll.qlIndexFixing(ONIndex6M,I718,TRUE,_xll.ohTrigger(RecalcTrigger,Trigger6M)),NA())</f>
        <v>4.5243332899325139E-3</v>
      </c>
      <c r="Q718" s="145">
        <f>IFERROR(_xll.qlIndexFixing(ONIndex1Y,I718,TRUE,_xll.ohTrigger(RecalcTrigger,Trigger1Y)),NA())</f>
        <v>5.9238876843892285E-3</v>
      </c>
    </row>
    <row r="719" spans="2:17" x14ac:dyDescent="0.2">
      <c r="B719" s="39" t="s">
        <v>42</v>
      </c>
      <c r="D719" s="42">
        <f>_xll.qlCalendarAdvance(Calendar,$D718,B719,"f",FALSE)</f>
        <v>44684</v>
      </c>
      <c r="E719" s="139">
        <f>_xll.qlInterestRateIndexValueDate(IndexON,D719)</f>
        <v>44684</v>
      </c>
      <c r="F719" s="155">
        <f>IFERROR(_xll.qlIndexFixing(IndexON,D719,TRUE,_xll.ohTrigger(RecalcTrigger,TriggerON)),NA())</f>
        <v>1.586247205587199E-3</v>
      </c>
      <c r="H719" s="42">
        <f>_xll.qlCalendarAdvance(Calendar,$H718,B719,"f",FALSE)</f>
        <v>44684</v>
      </c>
      <c r="I719" s="139">
        <f>_xll.qlInterestRateIndexValueDate(Index1M,$H719)</f>
        <v>44686</v>
      </c>
      <c r="J719" s="144">
        <f>IFERROR(_xll.qlIndexFixing(Index1M,$H719,TRUE,_xll.ohTrigger(RecalcTrigger,Trigger1M)),NA())</f>
        <v>1.6266286112015527E-3</v>
      </c>
      <c r="K719" s="44">
        <f>IFERROR(_xll.qlIndexFixing(Index3M,H719,TRUE,_xll.ohTrigger(RecalcTrigger,Trigger3M)),NA())</f>
        <v>3.4211772728263436E-3</v>
      </c>
      <c r="L719" s="44">
        <f>IFERROR(_xll.qlIndexFixing(Index6M,$H719,TRUE,_xll.ohTrigger(RecalcTrigger,Trigger6M)),NA())</f>
        <v>5.2352233127612507E-3</v>
      </c>
      <c r="M719" s="145">
        <f>IFERROR(_xll.qlIndexFixing(Index1Y,$H719,TRUE,_xll.ohTrigger(RecalcTrigger,Trigger1Y)),NA())</f>
        <v>7.1334992795372646E-3</v>
      </c>
      <c r="N719" s="144">
        <f>IFERROR(_xll.qlIndexFixing(ONIndex1M,I719,TRUE,_xll.ohTrigger(RecalcTrigger,Trigger1M)),NA())</f>
        <v>1.5222845178008981E-3</v>
      </c>
      <c r="O719" s="44">
        <f>IFERROR(_xll.qlIndexFixing(ONIndex3M,I719,TRUE,_xll.ohTrigger(RecalcTrigger,Trigger3M)),NA())</f>
        <v>3.0761371450083175E-3</v>
      </c>
      <c r="P719" s="44">
        <f>IFERROR(_xll.qlIndexFixing(ONIndex6M,I719,TRUE,_xll.ohTrigger(RecalcTrigger,Trigger6M)),NA())</f>
        <v>4.5756351187975497E-3</v>
      </c>
      <c r="Q719" s="145">
        <f>IFERROR(_xll.qlIndexFixing(ONIndex1Y,I719,TRUE,_xll.ohTrigger(RecalcTrigger,Trigger1Y)),NA())</f>
        <v>5.9704921732972593E-3</v>
      </c>
    </row>
    <row r="720" spans="2:17" x14ac:dyDescent="0.2">
      <c r="B720" s="39" t="s">
        <v>42</v>
      </c>
      <c r="D720" s="42">
        <f>_xll.qlCalendarAdvance(Calendar,$D719,B720,"f",FALSE)</f>
        <v>44691</v>
      </c>
      <c r="E720" s="139">
        <f>_xll.qlInterestRateIndexValueDate(IndexON,D720)</f>
        <v>44691</v>
      </c>
      <c r="F720" s="155">
        <f>IFERROR(_xll.qlIndexFixing(IndexON,D720,TRUE,_xll.ohTrigger(RecalcTrigger,TriggerON)),NA())</f>
        <v>1.6442438410813054E-3</v>
      </c>
      <c r="H720" s="42">
        <f>_xll.qlCalendarAdvance(Calendar,$H719,B720,"f",FALSE)</f>
        <v>44691</v>
      </c>
      <c r="I720" s="139">
        <f>_xll.qlInterestRateIndexValueDate(Index1M,$H720)</f>
        <v>44693</v>
      </c>
      <c r="J720" s="144">
        <f>IFERROR(_xll.qlIndexFixing(Index1M,$H720,TRUE,_xll.ohTrigger(RecalcTrigger,Trigger1M)),NA())</f>
        <v>1.6904323968564006E-3</v>
      </c>
      <c r="K720" s="44">
        <f>IFERROR(_xll.qlIndexFixing(Index3M,H720,TRUE,_xll.ohTrigger(RecalcTrigger,Trigger3M)),NA())</f>
        <v>3.4793344242383989E-3</v>
      </c>
      <c r="L720" s="44">
        <f>IFERROR(_xll.qlIndexFixing(Index6M,$H720,TRUE,_xll.ohTrigger(RecalcTrigger,Trigger6M)),NA())</f>
        <v>5.2865210718649842E-3</v>
      </c>
      <c r="M720" s="145">
        <f>IFERROR(_xll.qlIndexFixing(Index1Y,$H720,TRUE,_xll.ohTrigger(RecalcTrigger,Trigger1Y)),NA())</f>
        <v>7.1768190343320954E-3</v>
      </c>
      <c r="N720" s="144">
        <f>IFERROR(_xll.qlIndexFixing(ONIndex1M,I720,TRUE,_xll.ohTrigger(RecalcTrigger,Trigger1M)),NA())</f>
        <v>1.5853543730592889E-3</v>
      </c>
      <c r="O720" s="44">
        <f>IFERROR(_xll.qlIndexFixing(ONIndex3M,I720,TRUE,_xll.ohTrigger(RecalcTrigger,Trigger3M)),NA())</f>
        <v>3.1334443012287494E-3</v>
      </c>
      <c r="P720" s="44">
        <f>IFERROR(_xll.qlIndexFixing(ONIndex6M,I720,TRUE,_xll.ohTrigger(RecalcTrigger,Trigger6M)),NA())</f>
        <v>4.6270558533478834E-3</v>
      </c>
      <c r="Q720" s="145">
        <f>IFERROR(_xll.qlIndexFixing(ONIndex1Y,I720,TRUE,_xll.ohTrigger(RecalcTrigger,Trigger1Y)),NA())</f>
        <v>6.0170992068098172E-3</v>
      </c>
    </row>
    <row r="721" spans="2:17" x14ac:dyDescent="0.2">
      <c r="B721" s="39" t="s">
        <v>42</v>
      </c>
      <c r="D721" s="42">
        <f>_xll.qlCalendarAdvance(Calendar,$D720,B721,"f",FALSE)</f>
        <v>44698</v>
      </c>
      <c r="E721" s="139">
        <f>_xll.qlInterestRateIndexValueDate(IndexON,D721)</f>
        <v>44698</v>
      </c>
      <c r="F721" s="155">
        <f>IFERROR(_xll.qlIndexFixing(IndexON,D721,TRUE,_xll.ohTrigger(RecalcTrigger,TriggerON)),NA())</f>
        <v>1.7022113005538131E-3</v>
      </c>
      <c r="H721" s="42">
        <f>_xll.qlCalendarAdvance(Calendar,$H720,B721,"f",FALSE)</f>
        <v>44698</v>
      </c>
      <c r="I721" s="139">
        <f>_xll.qlInterestRateIndexValueDate(Index1M,$H721)</f>
        <v>44700</v>
      </c>
      <c r="J721" s="144">
        <f>IFERROR(_xll.qlIndexFixing(Index1M,$H721,TRUE,_xll.ohTrigger(RecalcTrigger,Trigger1M)),NA())</f>
        <v>1.754679327167219E-3</v>
      </c>
      <c r="K721" s="44">
        <f>IFERROR(_xll.qlIndexFixing(Index3M,H721,TRUE,_xll.ohTrigger(RecalcTrigger,Trigger3M)),NA())</f>
        <v>3.5375288872234157E-3</v>
      </c>
      <c r="L721" s="44">
        <f>IFERROR(_xll.qlIndexFixing(Index6M,$H721,TRUE,_xll.ohTrigger(RecalcTrigger,Trigger6M)),NA())</f>
        <v>5.3377335073143389E-3</v>
      </c>
      <c r="M721" s="145">
        <f>IFERROR(_xll.qlIndexFixing(Index1Y,$H721,TRUE,_xll.ohTrigger(RecalcTrigger,Trigger1Y)),NA())</f>
        <v>7.2199519369500172E-3</v>
      </c>
      <c r="N721" s="144">
        <f>IFERROR(_xll.qlIndexFixing(ONIndex1M,I721,TRUE,_xll.ohTrigger(RecalcTrigger,Trigger1M)),NA())</f>
        <v>1.6488637758360625E-3</v>
      </c>
      <c r="O721" s="44">
        <f>IFERROR(_xll.qlIndexFixing(ONIndex3M,I721,TRUE,_xll.ohTrigger(RecalcTrigger,Trigger3M)),NA())</f>
        <v>3.190946080167123E-3</v>
      </c>
      <c r="P721" s="44">
        <f>IFERROR(_xll.qlIndexFixing(ONIndex6M,I721,TRUE,_xll.ohTrigger(RecalcTrigger,Trigger6M)),NA())</f>
        <v>4.6785947002181416E-3</v>
      </c>
      <c r="Q721" s="145">
        <f>IFERROR(_xll.qlIndexFixing(ONIndex1Y,I721,TRUE,_xll.ohTrigger(RecalcTrigger,Trigger1Y)),NA())</f>
        <v>6.0637069358460138E-3</v>
      </c>
    </row>
    <row r="722" spans="2:17" x14ac:dyDescent="0.2">
      <c r="B722" s="39" t="s">
        <v>42</v>
      </c>
      <c r="D722" s="42">
        <f>_xll.qlCalendarAdvance(Calendar,$D721,B722,"f",FALSE)</f>
        <v>44705</v>
      </c>
      <c r="E722" s="139">
        <f>_xll.qlInterestRateIndexValueDate(IndexON,D722)</f>
        <v>44705</v>
      </c>
      <c r="F722" s="155">
        <f>IFERROR(_xll.qlIndexFixing(IndexON,D722,TRUE,_xll.ohTrigger(RecalcTrigger,TriggerON)),NA())</f>
        <v>1.7601461071059532E-3</v>
      </c>
      <c r="H722" s="42">
        <f>_xll.qlCalendarAdvance(Calendar,$H721,B722,"f",FALSE)</f>
        <v>44705</v>
      </c>
      <c r="I722" s="139">
        <f>_xll.qlInterestRateIndexValueDate(Index1M,$H722)</f>
        <v>44707</v>
      </c>
      <c r="J722" s="144">
        <f>IFERROR(_xll.qlIndexFixing(Index1M,$H722,TRUE,_xll.ohTrigger(RecalcTrigger,Trigger1M)),NA())</f>
        <v>1.8193713452946403E-3</v>
      </c>
      <c r="K722" s="44">
        <f>IFERROR(_xll.qlIndexFixing(Index3M,H722,TRUE,_xll.ohTrigger(RecalcTrigger,Trigger3M)),NA())</f>
        <v>3.5957304065821786E-3</v>
      </c>
      <c r="L722" s="44">
        <f>IFERROR(_xll.qlIndexFixing(Index6M,$H722,TRUE,_xll.ohTrigger(RecalcTrigger,Trigger6M)),NA())</f>
        <v>5.3888483020806286E-3</v>
      </c>
      <c r="M722" s="145">
        <f>IFERROR(_xll.qlIndexFixing(Index1Y,$H722,TRUE,_xll.ohTrigger(RecalcTrigger,Trigger1Y)),NA())</f>
        <v>7.2628921793877459E-3</v>
      </c>
      <c r="N722" s="144">
        <f>IFERROR(_xll.qlIndexFixing(ONIndex1M,I722,TRUE,_xll.ohTrigger(RecalcTrigger,Trigger1M)),NA())</f>
        <v>1.7128146615430495E-3</v>
      </c>
      <c r="O722" s="44">
        <f>IFERROR(_xll.qlIndexFixing(ONIndex3M,I722,TRUE,_xll.ohTrigger(RecalcTrigger,Trigger3M)),NA())</f>
        <v>3.2486420115596104E-3</v>
      </c>
      <c r="P722" s="44">
        <f>IFERROR(_xll.qlIndexFixing(ONIndex6M,I722,TRUE,_xll.ohTrigger(RecalcTrigger,Trigger6M)),NA())</f>
        <v>4.7302508662827591E-3</v>
      </c>
      <c r="Q722" s="145">
        <f>IFERROR(_xll.qlIndexFixing(ONIndex1Y,I722,TRUE,_xll.ohTrigger(RecalcTrigger,Trigger1Y)),NA())</f>
        <v>6.1103135116447049E-3</v>
      </c>
    </row>
    <row r="723" spans="2:17" x14ac:dyDescent="0.2">
      <c r="B723" s="39" t="s">
        <v>42</v>
      </c>
      <c r="D723" s="42">
        <f>_xll.qlCalendarAdvance(Calendar,$D722,B723,"f",FALSE)</f>
        <v>44712</v>
      </c>
      <c r="E723" s="139">
        <f>_xll.qlInterestRateIndexValueDate(IndexON,D723)</f>
        <v>44712</v>
      </c>
      <c r="F723" s="155">
        <f>IFERROR(_xll.qlIndexFixing(IndexON,D723,TRUE,_xll.ohTrigger(RecalcTrigger,TriggerON)),NA())</f>
        <v>1.8180447836790847E-3</v>
      </c>
      <c r="H723" s="42">
        <f>_xll.qlCalendarAdvance(Calendar,$H722,B723,"f",FALSE)</f>
        <v>44712</v>
      </c>
      <c r="I723" s="139">
        <f>_xll.qlInterestRateIndexValueDate(Index1M,$H723)</f>
        <v>44714</v>
      </c>
      <c r="J723" s="144">
        <f>IFERROR(_xll.qlIndexFixing(Index1M,$H723,TRUE,_xll.ohTrigger(RecalcTrigger,Trigger1M)),NA())</f>
        <v>1.884510394501715E-3</v>
      </c>
      <c r="K723" s="44">
        <f>IFERROR(_xll.qlIndexFixing(Index3M,H723,TRUE,_xll.ohTrigger(RecalcTrigger,Trigger3M)),NA())</f>
        <v>3.6539083714695248E-3</v>
      </c>
      <c r="L723" s="44">
        <f>IFERROR(_xll.qlIndexFixing(Index6M,$H723,TRUE,_xll.ohTrigger(RecalcTrigger,Trigger6M)),NA())</f>
        <v>5.4289463404336661E-3</v>
      </c>
      <c r="M723" s="145">
        <f>IFERROR(_xll.qlIndexFixing(Index1Y,$H723,TRUE,_xll.ohTrigger(RecalcTrigger,Trigger1Y)),NA())</f>
        <v>7.3056339209188036E-3</v>
      </c>
      <c r="N723" s="144">
        <f>IFERROR(_xll.qlIndexFixing(ONIndex1M,I723,TRUE,_xll.ohTrigger(RecalcTrigger,Trigger1M)),NA())</f>
        <v>1.7772089659118251E-3</v>
      </c>
      <c r="O723" s="44">
        <f>IFERROR(_xll.qlIndexFixing(ONIndex3M,I723,TRUE,_xll.ohTrigger(RecalcTrigger,Trigger3M)),NA())</f>
        <v>3.3065316245028953E-3</v>
      </c>
      <c r="P723" s="44">
        <f>IFERROR(_xll.qlIndexFixing(ONIndex6M,I723,TRUE,_xll.ohTrigger(RecalcTrigger,Trigger6M)),NA())</f>
        <v>4.7820235580964265E-3</v>
      </c>
      <c r="Q723" s="145">
        <f>IFERROR(_xll.qlIndexFixing(ONIndex1Y,I723,TRUE,_xll.ohTrigger(RecalcTrigger,Trigger1Y)),NA())</f>
        <v>6.15691708496513E-3</v>
      </c>
    </row>
    <row r="724" spans="2:17" x14ac:dyDescent="0.2">
      <c r="B724" s="39" t="s">
        <v>42</v>
      </c>
      <c r="D724" s="42">
        <f>_xll.qlCalendarAdvance(Calendar,$D723,B724,"f",FALSE)</f>
        <v>44719</v>
      </c>
      <c r="E724" s="139">
        <f>_xll.qlInterestRateIndexValueDate(IndexON,D724)</f>
        <v>44719</v>
      </c>
      <c r="F724" s="155">
        <f>IFERROR(_xll.qlIndexFixing(IndexON,D724,TRUE,_xll.ohTrigger(RecalcTrigger,TriggerON)),NA())</f>
        <v>1.8759038529747585E-3</v>
      </c>
      <c r="H724" s="42">
        <f>_xll.qlCalendarAdvance(Calendar,$H723,B724,"f",FALSE)</f>
        <v>44719</v>
      </c>
      <c r="I724" s="139">
        <f>_xll.qlInterestRateIndexValueDate(Index1M,$H724)</f>
        <v>44721</v>
      </c>
      <c r="J724" s="144">
        <f>IFERROR(_xll.qlIndexFixing(Index1M,$H724,TRUE,_xll.ohTrigger(RecalcTrigger,Trigger1M)),NA())</f>
        <v>1.9500817481135635E-3</v>
      </c>
      <c r="K724" s="44">
        <f>IFERROR(_xll.qlIndexFixing(Index3M,H724,TRUE,_xll.ohTrigger(RecalcTrigger,Trigger3M)),NA())</f>
        <v>3.7120318153700156E-3</v>
      </c>
      <c r="L724" s="44">
        <f>IFERROR(_xll.qlIndexFixing(Index6M,$H724,TRUE,_xll.ohTrigger(RecalcTrigger,Trigger6M)),NA())</f>
        <v>5.4798641448453719E-3</v>
      </c>
      <c r="M724" s="145">
        <f>IFERROR(_xll.qlIndexFixing(Index1Y,$H724,TRUE,_xll.ohTrigger(RecalcTrigger,Trigger1Y)),NA())</f>
        <v>7.3481712880983374E-3</v>
      </c>
      <c r="N724" s="144">
        <f>IFERROR(_xll.qlIndexFixing(ONIndex1M,I724,TRUE,_xll.ohTrigger(RecalcTrigger,Trigger1M)),NA())</f>
        <v>1.842048624274284E-3</v>
      </c>
      <c r="O724" s="44">
        <f>IFERROR(_xll.qlIndexFixing(ONIndex3M,I724,TRUE,_xll.ohTrigger(RecalcTrigger,Trigger3M)),NA())</f>
        <v>3.3646144484933416E-3</v>
      </c>
      <c r="P724" s="44">
        <f>IFERROR(_xll.qlIndexFixing(ONIndex6M,I724,TRUE,_xll.ohTrigger(RecalcTrigger,Trigger6M)),NA())</f>
        <v>4.8339119820539622E-3</v>
      </c>
      <c r="Q724" s="145">
        <f>IFERROR(_xll.qlIndexFixing(ONIndex1Y,I724,TRUE,_xll.ohTrigger(RecalcTrigger,Trigger1Y)),NA())</f>
        <v>6.2035158070461449E-3</v>
      </c>
    </row>
    <row r="725" spans="2:17" x14ac:dyDescent="0.2">
      <c r="B725" s="39" t="s">
        <v>42</v>
      </c>
      <c r="D725" s="42">
        <f>_xll.qlCalendarAdvance(Calendar,$D724,B725,"f",FALSE)</f>
        <v>44726</v>
      </c>
      <c r="E725" s="139">
        <f>_xll.qlInterestRateIndexValueDate(IndexON,D725)</f>
        <v>44726</v>
      </c>
      <c r="F725" s="155">
        <f>IFERROR(_xll.qlIndexFixing(IndexON,D725,TRUE,_xll.ohTrigger(RecalcTrigger,TriggerON)),NA())</f>
        <v>1.9337198378543974E-3</v>
      </c>
      <c r="H725" s="42">
        <f>_xll.qlCalendarAdvance(Calendar,$H724,B725,"f",FALSE)</f>
        <v>44726</v>
      </c>
      <c r="I725" s="139">
        <f>_xll.qlInterestRateIndexValueDate(Index1M,$H725)</f>
        <v>44728</v>
      </c>
      <c r="J725" s="144">
        <f>IFERROR(_xll.qlIndexFixing(Index1M,$H725,TRUE,_xll.ohTrigger(RecalcTrigger,Trigger1M)),NA())</f>
        <v>2.0159672625028047E-3</v>
      </c>
      <c r="K725" s="44">
        <f>IFERROR(_xll.qlIndexFixing(Index3M,H725,TRUE,_xll.ohTrigger(RecalcTrigger,Trigger3M)),NA())</f>
        <v>3.7700694160822958E-3</v>
      </c>
      <c r="L725" s="44">
        <f>IFERROR(_xll.qlIndexFixing(Index6M,$H725,TRUE,_xll.ohTrigger(RecalcTrigger,Trigger6M)),NA())</f>
        <v>5.5306480201636884E-3</v>
      </c>
      <c r="M725" s="145">
        <f>IFERROR(_xll.qlIndexFixing(Index1Y,$H725,TRUE,_xll.ohTrigger(RecalcTrigger,Trigger1Y)),NA())</f>
        <v>7.3904983747688103E-3</v>
      </c>
      <c r="N725" s="144">
        <f>IFERROR(_xll.qlIndexFixing(ONIndex1M,I725,TRUE,_xll.ohTrigger(RecalcTrigger,Trigger1M)),NA())</f>
        <v>1.907335572122193E-3</v>
      </c>
      <c r="O725" s="44">
        <f>IFERROR(_xll.qlIndexFixing(ONIndex3M,I725,TRUE,_xll.ohTrigger(RecalcTrigger,Trigger3M)),NA())</f>
        <v>3.4228900131072493E-3</v>
      </c>
      <c r="P725" s="44">
        <f>IFERROR(_xll.qlIndexFixing(ONIndex6M,I725,TRUE,_xll.ohTrigger(RecalcTrigger,Trigger6M)),NA())</f>
        <v>4.8859153449498649E-3</v>
      </c>
      <c r="Q725" s="145">
        <f>IFERROR(_xll.qlIndexFixing(ONIndex1Y,I725,TRUE,_xll.ohTrigger(RecalcTrigger,Trigger1Y)),NA())</f>
        <v>6.2501078288867973E-3</v>
      </c>
    </row>
    <row r="726" spans="2:17" x14ac:dyDescent="0.2">
      <c r="B726" s="39" t="s">
        <v>42</v>
      </c>
      <c r="D726" s="42">
        <f>_xll.qlCalendarAdvance(Calendar,$D725,B726,"f",FALSE)</f>
        <v>44733</v>
      </c>
      <c r="E726" s="139">
        <f>_xll.qlInterestRateIndexValueDate(IndexON,D726)</f>
        <v>44733</v>
      </c>
      <c r="F726" s="155">
        <f>IFERROR(_xll.qlIndexFixing(IndexON,D726,TRUE,_xll.ohTrigger(RecalcTrigger,TriggerON)),NA())</f>
        <v>1.9914892610195523E-3</v>
      </c>
      <c r="H726" s="42">
        <f>_xll.qlCalendarAdvance(Calendar,$H725,B726,"f",FALSE)</f>
        <v>44733</v>
      </c>
      <c r="I726" s="139">
        <f>_xll.qlInterestRateIndexValueDate(Index1M,$H726)</f>
        <v>44735</v>
      </c>
      <c r="J726" s="144">
        <f>IFERROR(_xll.qlIndexFixing(Index1M,$H726,TRUE,_xll.ohTrigger(RecalcTrigger,Trigger1M)),NA())</f>
        <v>2.0820078119593299E-3</v>
      </c>
      <c r="K726" s="44">
        <f>IFERROR(_xll.qlIndexFixing(Index3M,H726,TRUE,_xll.ohTrigger(RecalcTrigger,Trigger3M)),NA())</f>
        <v>3.8279894956852107E-3</v>
      </c>
      <c r="L726" s="44">
        <f>IFERROR(_xll.qlIndexFixing(Index6M,$H726,TRUE,_xll.ohTrigger(RecalcTrigger,Trigger6M)),NA())</f>
        <v>5.5812850281060393E-3</v>
      </c>
      <c r="M726" s="145">
        <f>IFERROR(_xll.qlIndexFixing(Index1Y,$H726,TRUE,_xll.ohTrigger(RecalcTrigger,Trigger1Y)),NA())</f>
        <v>7.4326092420646051E-3</v>
      </c>
      <c r="N726" s="144">
        <f>IFERROR(_xll.qlIndexFixing(ONIndex1M,I726,TRUE,_xll.ohTrigger(RecalcTrigger,Trigger1M)),NA())</f>
        <v>1.9730717451071911E-3</v>
      </c>
      <c r="O726" s="44">
        <f>IFERROR(_xll.qlIndexFixing(ONIndex3M,I726,TRUE,_xll.ohTrigger(RecalcTrigger,Trigger3M)),NA())</f>
        <v>3.4813578474413021E-3</v>
      </c>
      <c r="P726" s="44">
        <f>IFERROR(_xll.qlIndexFixing(ONIndex6M,I726,TRUE,_xll.ohTrigger(RecalcTrigger,Trigger6M)),NA())</f>
        <v>4.9380328534187612E-3</v>
      </c>
      <c r="Q726" s="145">
        <f>IFERROR(_xll.qlIndexFixing(ONIndex1Y,I726,TRUE,_xll.ohTrigger(RecalcTrigger,Trigger1Y)),NA())</f>
        <v>6.2966913016460069E-3</v>
      </c>
    </row>
    <row r="727" spans="2:17" x14ac:dyDescent="0.2">
      <c r="B727" s="39" t="s">
        <v>42</v>
      </c>
      <c r="D727" s="42">
        <f>_xll.qlCalendarAdvance(Calendar,$D726,B727,"f",FALSE)</f>
        <v>44740</v>
      </c>
      <c r="E727" s="139">
        <f>_xll.qlInterestRateIndexValueDate(IndexON,D727)</f>
        <v>44740</v>
      </c>
      <c r="F727" s="155">
        <f>IFERROR(_xll.qlIndexFixing(IndexON,D727,TRUE,_xll.ohTrigger(RecalcTrigger,TriggerON)),NA())</f>
        <v>2.0492086454115821E-3</v>
      </c>
      <c r="H727" s="42">
        <f>_xll.qlCalendarAdvance(Calendar,$H726,B727,"f",FALSE)</f>
        <v>44740</v>
      </c>
      <c r="I727" s="139">
        <f>_xll.qlInterestRateIndexValueDate(Index1M,$H727)</f>
        <v>44742</v>
      </c>
      <c r="J727" s="144">
        <f>IFERROR(_xll.qlIndexFixing(Index1M,$H727,TRUE,_xll.ohTrigger(RecalcTrigger,Trigger1M)),NA())</f>
        <v>2.1339148486962866E-3</v>
      </c>
      <c r="K727" s="44">
        <f>IFERROR(_xll.qlIndexFixing(Index3M,H727,TRUE,_xll.ohTrigger(RecalcTrigger,Trigger3M)),NA())</f>
        <v>3.8857600205351962E-3</v>
      </c>
      <c r="L727" s="44">
        <f>IFERROR(_xll.qlIndexFixing(Index6M,$H727,TRUE,_xll.ohTrigger(RecalcTrigger,Trigger6M)),NA())</f>
        <v>5.6317621091788285E-3</v>
      </c>
      <c r="M727" s="145">
        <f>IFERROR(_xll.qlIndexFixing(Index1Y,$H727,TRUE,_xll.ohTrigger(RecalcTrigger,Trigger1Y)),NA())</f>
        <v>7.4744979184185895E-3</v>
      </c>
      <c r="N727" s="144">
        <f>IFERROR(_xll.qlIndexFixing(ONIndex1M,I727,TRUE,_xll.ohTrigger(RecalcTrigger,Trigger1M)),NA())</f>
        <v>2.0392590787210452E-3</v>
      </c>
      <c r="O727" s="44">
        <f>IFERROR(_xll.qlIndexFixing(ONIndex3M,I727,TRUE,_xll.ohTrigger(RecalcTrigger,Trigger3M)),NA())</f>
        <v>3.540017481151736E-3</v>
      </c>
      <c r="P727" s="44">
        <f>IFERROR(_xll.qlIndexFixing(ONIndex6M,I727,TRUE,_xll.ohTrigger(RecalcTrigger,Trigger6M)),NA())</f>
        <v>4.9902637140153416E-3</v>
      </c>
      <c r="Q727" s="145">
        <f>IFERROR(_xll.qlIndexFixing(ONIndex1Y,I727,TRUE,_xll.ohTrigger(RecalcTrigger,Trigger1Y)),NA())</f>
        <v>6.3432643760830132E-3</v>
      </c>
    </row>
    <row r="728" spans="2:17" x14ac:dyDescent="0.2">
      <c r="B728" s="39" t="s">
        <v>42</v>
      </c>
      <c r="D728" s="42">
        <f>_xll.qlCalendarAdvance(Calendar,$D727,B728,"f",FALSE)</f>
        <v>44747</v>
      </c>
      <c r="E728" s="139">
        <f>_xll.qlInterestRateIndexValueDate(IndexON,D728)</f>
        <v>44747</v>
      </c>
      <c r="F728" s="155">
        <f>IFERROR(_xll.qlIndexFixing(IndexON,D728,TRUE,_xll.ohTrigger(RecalcTrigger,TriggerON)),NA())</f>
        <v>2.1068743504226717E-3</v>
      </c>
      <c r="H728" s="42">
        <f>_xll.qlCalendarAdvance(Calendar,$H727,B728,"f",FALSE)</f>
        <v>44747</v>
      </c>
      <c r="I728" s="139">
        <f>_xll.qlInterestRateIndexValueDate(Index1M,$H728)</f>
        <v>44749</v>
      </c>
      <c r="J728" s="144">
        <f>IFERROR(_xll.qlIndexFixing(Index1M,$H728,TRUE,_xll.ohTrigger(RecalcTrigger,Trigger1M)),NA())</f>
        <v>2.2139076818430969E-3</v>
      </c>
      <c r="K728" s="44">
        <f>IFERROR(_xll.qlIndexFixing(Index3M,H728,TRUE,_xll.ohTrigger(RecalcTrigger,Trigger3M)),NA())</f>
        <v>3.9433487089714286E-3</v>
      </c>
      <c r="L728" s="44">
        <f>IFERROR(_xll.qlIndexFixing(Index6M,$H728,TRUE,_xll.ohTrigger(RecalcTrigger,Trigger6M)),NA())</f>
        <v>5.6927818714405751E-3</v>
      </c>
      <c r="M728" s="145">
        <f>IFERROR(_xll.qlIndexFixing(Index1Y,$H728,TRUE,_xll.ohTrigger(RecalcTrigger,Trigger1Y)),NA())</f>
        <v>7.5161584371736785E-3</v>
      </c>
      <c r="N728" s="144">
        <f>IFERROR(_xll.qlIndexFixing(ONIndex1M,I728,TRUE,_xll.ohTrigger(RecalcTrigger,Trigger1M)),NA())</f>
        <v>2.1055855315310623E-3</v>
      </c>
      <c r="O728" s="44">
        <f>IFERROR(_xll.qlIndexFixing(ONIndex3M,I728,TRUE,_xll.ohTrigger(RecalcTrigger,Trigger3M)),NA())</f>
        <v>3.5987107681823005E-3</v>
      </c>
      <c r="P728" s="44">
        <f>IFERROR(_xll.qlIndexFixing(ONIndex6M,I728,TRUE,_xll.ohTrigger(RecalcTrigger,Trigger6M)),NA())</f>
        <v>5.0425010513510671E-3</v>
      </c>
      <c r="Q728" s="145">
        <f>IFERROR(_xll.qlIndexFixing(ONIndex1Y,I728,TRUE,_xll.ohTrigger(RecalcTrigger,Trigger1Y)),NA())</f>
        <v>6.3897692875247714E-3</v>
      </c>
    </row>
    <row r="729" spans="2:17" x14ac:dyDescent="0.2">
      <c r="B729" s="39" t="s">
        <v>42</v>
      </c>
      <c r="D729" s="42">
        <f>_xll.qlCalendarAdvance(Calendar,$D728,B729,"f",FALSE)</f>
        <v>44754</v>
      </c>
      <c r="E729" s="139">
        <f>_xll.qlInterestRateIndexValueDate(IndexON,D729)</f>
        <v>44754</v>
      </c>
      <c r="F729" s="155">
        <f>IFERROR(_xll.qlIndexFixing(IndexON,D729,TRUE,_xll.ohTrigger(RecalcTrigger,TriggerON)),NA())</f>
        <v>2.1644556136202198E-3</v>
      </c>
      <c r="H729" s="42">
        <f>_xll.qlCalendarAdvance(Calendar,$H728,B729,"f",FALSE)</f>
        <v>44754</v>
      </c>
      <c r="I729" s="139">
        <f>_xll.qlInterestRateIndexValueDate(Index1M,$H729)</f>
        <v>44756</v>
      </c>
      <c r="J729" s="144">
        <f>IFERROR(_xll.qlIndexFixing(Index1M,$H729,TRUE,_xll.ohTrigger(RecalcTrigger,Trigger1M)),NA())</f>
        <v>2.2794935641456959E-3</v>
      </c>
      <c r="K729" s="44">
        <f>IFERROR(_xll.qlIndexFixing(Index3M,H729,TRUE,_xll.ohTrigger(RecalcTrigger,Trigger3M)),NA())</f>
        <v>4.0007323417699742E-3</v>
      </c>
      <c r="L729" s="44">
        <f>IFERROR(_xll.qlIndexFixing(Index6M,$H729,TRUE,_xll.ohTrigger(RecalcTrigger,Trigger6M)),NA())</f>
        <v>5.7428615341803182E-3</v>
      </c>
      <c r="M729" s="145">
        <f>IFERROR(_xll.qlIndexFixing(Index1Y,$H729,TRUE,_xll.ohTrigger(RecalcTrigger,Trigger1Y)),NA())</f>
        <v>7.5575880853416813E-3</v>
      </c>
      <c r="N729" s="144">
        <f>IFERROR(_xll.qlIndexFixing(ONIndex1M,I729,TRUE,_xll.ohTrigger(RecalcTrigger,Trigger1M)),NA())</f>
        <v>2.1716369169322292E-3</v>
      </c>
      <c r="O729" s="44">
        <f>IFERROR(_xll.qlIndexFixing(ONIndex3M,I729,TRUE,_xll.ohTrigger(RecalcTrigger,Trigger3M)),NA())</f>
        <v>3.6572282663094313E-3</v>
      </c>
      <c r="P729" s="44">
        <f>IFERROR(_xll.qlIndexFixing(ONIndex6M,I729,TRUE,_xll.ohTrigger(RecalcTrigger,Trigger6M)),NA())</f>
        <v>5.0946034786036876E-3</v>
      </c>
      <c r="Q729" s="145">
        <f>IFERROR(_xll.qlIndexFixing(ONIndex1Y,I729,TRUE,_xll.ohTrigger(RecalcTrigger,Trigger1Y)),NA())</f>
        <v>6.4361300800097609E-3</v>
      </c>
    </row>
    <row r="730" spans="2:17" x14ac:dyDescent="0.2">
      <c r="B730" s="39" t="s">
        <v>42</v>
      </c>
      <c r="D730" s="42">
        <f>_xll.qlCalendarAdvance(Calendar,$D729,B730,"f",FALSE)</f>
        <v>44761</v>
      </c>
      <c r="E730" s="139">
        <f>_xll.qlInterestRateIndexValueDate(IndexON,D730)</f>
        <v>44761</v>
      </c>
      <c r="F730" s="155">
        <f>IFERROR(_xll.qlIndexFixing(IndexON,D730,TRUE,_xll.ohTrigger(RecalcTrigger,TriggerON)),NA())</f>
        <v>2.2219276484314321E-3</v>
      </c>
      <c r="H730" s="42">
        <f>_xll.qlCalendarAdvance(Calendar,$H729,B730,"f",FALSE)</f>
        <v>44761</v>
      </c>
      <c r="I730" s="139">
        <f>_xll.qlInterestRateIndexValueDate(Index1M,$H730)</f>
        <v>44763</v>
      </c>
      <c r="J730" s="144">
        <f>IFERROR(_xll.qlIndexFixing(Index1M,$H730,TRUE,_xll.ohTrigger(RecalcTrigger,Trigger1M)),NA())</f>
        <v>2.3447828906059121E-3</v>
      </c>
      <c r="K730" s="44">
        <f>IFERROR(_xll.qlIndexFixing(Index3M,H730,TRUE,_xll.ohTrigger(RecalcTrigger,Trigger3M)),NA())</f>
        <v>4.0579041096238016E-3</v>
      </c>
      <c r="L730" s="44">
        <f>IFERROR(_xll.qlIndexFixing(Index6M,$H730,TRUE,_xll.ohTrigger(RecalcTrigger,Trigger6M)),NA())</f>
        <v>5.7927527046715849E-3</v>
      </c>
      <c r="M730" s="145">
        <f>IFERROR(_xll.qlIndexFixing(Index1Y,$H730,TRUE,_xll.ohTrigger(RecalcTrigger,Trigger1Y)),NA())</f>
        <v>7.5987899616112454E-3</v>
      </c>
      <c r="N730" s="144">
        <f>IFERROR(_xll.qlIndexFixing(ONIndex1M,I730,TRUE,_xll.ohTrigger(RecalcTrigger,Trigger1M)),NA())</f>
        <v>2.2374034568262147E-3</v>
      </c>
      <c r="O730" s="44">
        <f>IFERROR(_xll.qlIndexFixing(ONIndex3M,I730,TRUE,_xll.ohTrigger(RecalcTrigger,Trigger3M)),NA())</f>
        <v>3.715563622774809E-3</v>
      </c>
      <c r="P730" s="44">
        <f>IFERROR(_xll.qlIndexFixing(ONIndex6M,I730,TRUE,_xll.ohTrigger(RecalcTrigger,Trigger6M)),NA())</f>
        <v>5.1465662446936733E-3</v>
      </c>
      <c r="Q730" s="145">
        <f>IFERROR(_xll.qlIndexFixing(ONIndex1Y,I730,TRUE,_xll.ohTrigger(RecalcTrigger,Trigger1Y)),NA())</f>
        <v>6.4823428184457299E-3</v>
      </c>
    </row>
    <row r="731" spans="2:17" x14ac:dyDescent="0.2">
      <c r="B731" s="39" t="s">
        <v>42</v>
      </c>
      <c r="D731" s="42">
        <f>_xll.qlCalendarAdvance(Calendar,$D730,B731,"f",FALSE)</f>
        <v>44768</v>
      </c>
      <c r="E731" s="139">
        <f>_xll.qlInterestRateIndexValueDate(IndexON,D731)</f>
        <v>44768</v>
      </c>
      <c r="F731" s="155">
        <f>IFERROR(_xll.qlIndexFixing(IndexON,D731,TRUE,_xll.ohTrigger(RecalcTrigger,TriggerON)),NA())</f>
        <v>2.2792863642884242E-3</v>
      </c>
      <c r="H731" s="42">
        <f>_xll.qlCalendarAdvance(Calendar,$H730,B731,"f",FALSE)</f>
        <v>44768</v>
      </c>
      <c r="I731" s="139">
        <f>_xll.qlInterestRateIndexValueDate(Index1M,$H731)</f>
        <v>44770</v>
      </c>
      <c r="J731" s="144">
        <f>IFERROR(_xll.qlIndexFixing(Index1M,$H731,TRUE,_xll.ohTrigger(RecalcTrigger,Trigger1M)),NA())</f>
        <v>2.4097683378218604E-3</v>
      </c>
      <c r="K731" s="44">
        <f>IFERROR(_xll.qlIndexFixing(Index3M,H731,TRUE,_xll.ohTrigger(RecalcTrigger,Trigger3M)),NA())</f>
        <v>4.1148588809707788E-3</v>
      </c>
      <c r="L731" s="44">
        <f>IFERROR(_xll.qlIndexFixing(Index6M,$H731,TRUE,_xll.ohTrigger(RecalcTrigger,Trigger6M)),NA())</f>
        <v>5.8424514371738677E-3</v>
      </c>
      <c r="M731" s="145">
        <f>IFERROR(_xll.qlIndexFixing(Index1Y,$H731,TRUE,_xll.ohTrigger(RecalcTrigger,Trigger1Y)),NA())</f>
        <v>7.6397678299457593E-3</v>
      </c>
      <c r="N731" s="144">
        <f>IFERROR(_xll.qlIndexFixing(ONIndex1M,I731,TRUE,_xll.ohTrigger(RecalcTrigger,Trigger1M)),NA())</f>
        <v>2.3028778341060985E-3</v>
      </c>
      <c r="O731" s="44">
        <f>IFERROR(_xll.qlIndexFixing(ONIndex3M,I731,TRUE,_xll.ohTrigger(RecalcTrigger,Trigger3M)),NA())</f>
        <v>3.7737117203917592E-3</v>
      </c>
      <c r="P731" s="44">
        <f>IFERROR(_xll.qlIndexFixing(ONIndex6M,I731,TRUE,_xll.ohTrigger(RecalcTrigger,Trigger6M)),NA())</f>
        <v>5.1983854302761756E-3</v>
      </c>
      <c r="Q731" s="145">
        <f>IFERROR(_xll.qlIndexFixing(ONIndex1Y,I731,TRUE,_xll.ohTrigger(RecalcTrigger,Trigger1Y)),NA())</f>
        <v>6.528404006109767E-3</v>
      </c>
    </row>
    <row r="732" spans="2:17" x14ac:dyDescent="0.2">
      <c r="B732" s="39" t="s">
        <v>42</v>
      </c>
      <c r="D732" s="42">
        <f>_xll.qlCalendarAdvance(Calendar,$D731,B732,"f",FALSE)</f>
        <v>44775</v>
      </c>
      <c r="E732" s="139">
        <f>_xll.qlInterestRateIndexValueDate(IndexON,D732)</f>
        <v>44775</v>
      </c>
      <c r="F732" s="155">
        <f>IFERROR(_xll.qlIndexFixing(IndexON,D732,TRUE,_xll.ohTrigger(RecalcTrigger,TriggerON)),NA())</f>
        <v>2.3365276703035676E-3</v>
      </c>
      <c r="H732" s="42">
        <f>_xll.qlCalendarAdvance(Calendar,$H731,B732,"f",FALSE)</f>
        <v>44775</v>
      </c>
      <c r="I732" s="139">
        <f>_xll.qlInterestRateIndexValueDate(Index1M,$H732)</f>
        <v>44777</v>
      </c>
      <c r="J732" s="144">
        <f>IFERROR(_xll.qlIndexFixing(Index1M,$H732,TRUE,_xll.ohTrigger(RecalcTrigger,Trigger1M)),NA())</f>
        <v>2.4744425822342819E-3</v>
      </c>
      <c r="K732" s="44">
        <f>IFERROR(_xll.qlIndexFixing(Index3M,H732,TRUE,_xll.ohTrigger(RecalcTrigger,Trigger3M)),NA())</f>
        <v>4.1715915239907194E-3</v>
      </c>
      <c r="L732" s="44">
        <f>IFERROR(_xll.qlIndexFixing(Index6M,$H732,TRUE,_xll.ohTrigger(RecalcTrigger,Trigger6M)),NA())</f>
        <v>5.8919537856024157E-3</v>
      </c>
      <c r="M732" s="145">
        <f>IFERROR(_xll.qlIndexFixing(Index1Y,$H732,TRUE,_xll.ohTrigger(RecalcTrigger,Trigger1Y)),NA())</f>
        <v>7.680525533698474E-3</v>
      </c>
      <c r="N732" s="144">
        <f>IFERROR(_xll.qlIndexFixing(ONIndex1M,I732,TRUE,_xll.ohTrigger(RecalcTrigger,Trigger1M)),NA())</f>
        <v>2.3680527320646405E-3</v>
      </c>
      <c r="O732" s="44">
        <f>IFERROR(_xll.qlIndexFixing(ONIndex3M,I732,TRUE,_xll.ohTrigger(RecalcTrigger,Trigger3M)),NA())</f>
        <v>3.8316674419736074E-3</v>
      </c>
      <c r="P732" s="44">
        <f>IFERROR(_xll.qlIndexFixing(ONIndex6M,I732,TRUE,_xll.ohTrigger(RecalcTrigger,Trigger6M)),NA())</f>
        <v>5.2500571160862819E-3</v>
      </c>
      <c r="Q732" s="145">
        <f>IFERROR(_xll.qlIndexFixing(ONIndex1Y,I732,TRUE,_xll.ohTrigger(RecalcTrigger,Trigger1Y)),NA())</f>
        <v>6.5743101463588971E-3</v>
      </c>
    </row>
    <row r="733" spans="2:17" x14ac:dyDescent="0.2">
      <c r="B733" s="39" t="s">
        <v>42</v>
      </c>
      <c r="D733" s="42">
        <f>_xll.qlCalendarAdvance(Calendar,$D732,B733,"f",FALSE)</f>
        <v>44782</v>
      </c>
      <c r="E733" s="139">
        <f>_xll.qlInterestRateIndexValueDate(IndexON,D733)</f>
        <v>44782</v>
      </c>
      <c r="F733" s="155">
        <f>IFERROR(_xll.qlIndexFixing(IndexON,D733,TRUE,_xll.ohTrigger(RecalcTrigger,TriggerON)),NA())</f>
        <v>2.3936474755892334E-3</v>
      </c>
      <c r="H733" s="42">
        <f>_xll.qlCalendarAdvance(Calendar,$H732,B733,"f",FALSE)</f>
        <v>44782</v>
      </c>
      <c r="I733" s="139">
        <f>_xll.qlInterestRateIndexValueDate(Index1M,$H733)</f>
        <v>44784</v>
      </c>
      <c r="J733" s="144">
        <f>IFERROR(_xll.qlIndexFixing(Index1M,$H733,TRUE,_xll.ohTrigger(RecalcTrigger,Trigger1M)),NA())</f>
        <v>2.5387983001440295E-3</v>
      </c>
      <c r="K733" s="44">
        <f>IFERROR(_xll.qlIndexFixing(Index3M,H733,TRUE,_xll.ohTrigger(RecalcTrigger,Trigger3M)),NA())</f>
        <v>4.2280969066027761E-3</v>
      </c>
      <c r="L733" s="44">
        <f>IFERROR(_xll.qlIndexFixing(Index6M,$H733,TRUE,_xll.ohTrigger(RecalcTrigger,Trigger6M)),NA())</f>
        <v>5.9412558035286693E-3</v>
      </c>
      <c r="M733" s="145">
        <f>IFERROR(_xll.qlIndexFixing(Index1Y,$H733,TRUE,_xll.ohTrigger(RecalcTrigger,Trigger1Y)),NA())</f>
        <v>7.7210669956192966E-3</v>
      </c>
      <c r="N733" s="144">
        <f>IFERROR(_xll.qlIndexFixing(ONIndex1M,I733,TRUE,_xll.ohTrigger(RecalcTrigger,Trigger1M)),NA())</f>
        <v>2.4329208336748565E-3</v>
      </c>
      <c r="O733" s="44">
        <f>IFERROR(_xll.qlIndexFixing(ONIndex3M,I733,TRUE,_xll.ohTrigger(RecalcTrigger,Trigger3M)),NA())</f>
        <v>3.8894256707333597E-3</v>
      </c>
      <c r="P733" s="44">
        <f>IFERROR(_xll.qlIndexFixing(ONIndex6M,I733,TRUE,_xll.ohTrigger(RecalcTrigger,Trigger6M)),NA())</f>
        <v>5.3015773822995271E-3</v>
      </c>
      <c r="Q733" s="145">
        <f>IFERROR(_xll.qlIndexFixing(ONIndex1Y,I733,TRUE,_xll.ohTrigger(RecalcTrigger,Trigger1Y)),NA())</f>
        <v>6.620057742470209E-3</v>
      </c>
    </row>
    <row r="734" spans="2:17" x14ac:dyDescent="0.2">
      <c r="B734" s="39" t="s">
        <v>42</v>
      </c>
      <c r="D734" s="42">
        <f>_xll.qlCalendarAdvance(Calendar,$D733,B734,"f",FALSE)</f>
        <v>44789</v>
      </c>
      <c r="E734" s="139">
        <f>_xll.qlInterestRateIndexValueDate(IndexON,D734)</f>
        <v>44789</v>
      </c>
      <c r="F734" s="155">
        <f>IFERROR(_xll.qlIndexFixing(IndexON,D734,TRUE,_xll.ohTrigger(RecalcTrigger,TriggerON)),NA())</f>
        <v>2.4506416895775374E-3</v>
      </c>
      <c r="H734" s="42">
        <f>_xll.qlCalendarAdvance(Calendar,$H733,B734,"f",FALSE)</f>
        <v>44789</v>
      </c>
      <c r="I734" s="139">
        <f>_xll.qlInterestRateIndexValueDate(Index1M,$H734)</f>
        <v>44791</v>
      </c>
      <c r="J734" s="144">
        <f>IFERROR(_xll.qlIndexFixing(Index1M,$H734,TRUE,_xll.ohTrigger(RecalcTrigger,Trigger1M)),NA())</f>
        <v>2.6028281677020759E-3</v>
      </c>
      <c r="K734" s="44">
        <f>IFERROR(_xll.qlIndexFixing(Index3M,H734,TRUE,_xll.ohTrigger(RecalcTrigger,Trigger3M)),NA())</f>
        <v>4.2843698964663106E-3</v>
      </c>
      <c r="L734" s="44">
        <f>IFERROR(_xll.qlIndexFixing(Index6M,$H734,TRUE,_xll.ohTrigger(RecalcTrigger,Trigger6M)),NA())</f>
        <v>5.9903535441862745E-3</v>
      </c>
      <c r="M734" s="145">
        <f>IFERROR(_xll.qlIndexFixing(Index1Y,$H734,TRUE,_xll.ohTrigger(RecalcTrigger,Trigger1Y)),NA())</f>
        <v>7.7613962178620134E-3</v>
      </c>
      <c r="N734" s="144">
        <f>IFERROR(_xll.qlIndexFixing(ONIndex1M,I734,TRUE,_xll.ohTrigger(RecalcTrigger,Trigger1M)),NA())</f>
        <v>2.4974748221495702E-3</v>
      </c>
      <c r="O734" s="44">
        <f>IFERROR(_xll.qlIndexFixing(ONIndex3M,I734,TRUE,_xll.ohTrigger(RecalcTrigger,Trigger3M)),NA())</f>
        <v>3.9469812894044054E-3</v>
      </c>
      <c r="P734" s="44">
        <f>IFERROR(_xll.qlIndexFixing(ONIndex6M,I734,TRUE,_xll.ohTrigger(RecalcTrigger,Trigger6M)),NA())</f>
        <v>5.3529423098108708E-3</v>
      </c>
      <c r="Q734" s="145">
        <f>IFERROR(_xll.qlIndexFixing(ONIndex1Y,I734,TRUE,_xll.ohTrigger(RecalcTrigger,Trigger1Y)),NA())</f>
        <v>6.6656432978007274E-3</v>
      </c>
    </row>
    <row r="735" spans="2:17" x14ac:dyDescent="0.2">
      <c r="B735" s="39" t="s">
        <v>42</v>
      </c>
      <c r="D735" s="42">
        <f>_xll.qlCalendarAdvance(Calendar,$D734,B735,"f",FALSE)</f>
        <v>44796</v>
      </c>
      <c r="E735" s="139">
        <f>_xll.qlInterestRateIndexValueDate(IndexON,D735)</f>
        <v>44796</v>
      </c>
      <c r="F735" s="155">
        <f>IFERROR(_xll.qlIndexFixing(IndexON,D735,TRUE,_xll.ohTrigger(RecalcTrigger,TriggerON)),NA())</f>
        <v>2.5075062212209787E-3</v>
      </c>
      <c r="H735" s="42">
        <f>_xll.qlCalendarAdvance(Calendar,$H734,B735,"f",FALSE)</f>
        <v>44796</v>
      </c>
      <c r="I735" s="139">
        <f>_xll.qlInterestRateIndexValueDate(Index1M,$H735)</f>
        <v>44798</v>
      </c>
      <c r="J735" s="144">
        <f>IFERROR(_xll.qlIndexFixing(Index1M,$H735,TRUE,_xll.ohTrigger(RecalcTrigger,Trigger1M)),NA())</f>
        <v>2.6665248609369918E-3</v>
      </c>
      <c r="K735" s="44">
        <f>IFERROR(_xll.qlIndexFixing(Index3M,H735,TRUE,_xll.ohTrigger(RecalcTrigger,Trigger3M)),NA())</f>
        <v>4.3404053609921844E-3</v>
      </c>
      <c r="L735" s="44">
        <f>IFERROR(_xll.qlIndexFixing(Index6M,$H735,TRUE,_xll.ohTrigger(RecalcTrigger,Trigger6M)),NA())</f>
        <v>6.0392430604762383E-3</v>
      </c>
      <c r="M735" s="145">
        <f>IFERROR(_xll.qlIndexFixing(Index1Y,$H735,TRUE,_xll.ohTrigger(RecalcTrigger,Trigger1Y)),NA())</f>
        <v>7.801517281992393E-3</v>
      </c>
      <c r="N735" s="144">
        <f>IFERROR(_xll.qlIndexFixing(ONIndex1M,I735,TRUE,_xll.ohTrigger(RecalcTrigger,Trigger1M)),NA())</f>
        <v>2.5617073804617974E-3</v>
      </c>
      <c r="O735" s="44">
        <f>IFERROR(_xll.qlIndexFixing(ONIndex3M,I735,TRUE,_xll.ohTrigger(RecalcTrigger,Trigger3M)),NA())</f>
        <v>4.0043291811997506E-3</v>
      </c>
      <c r="P735" s="44">
        <f>IFERROR(_xll.qlIndexFixing(ONIndex6M,I735,TRUE,_xll.ohTrigger(RecalcTrigger,Trigger6M)),NA())</f>
        <v>5.4041479791155922E-3</v>
      </c>
      <c r="Q735" s="145">
        <f>IFERROR(_xll.qlIndexFixing(ONIndex1Y,I735,TRUE,_xll.ohTrigger(RecalcTrigger,Trigger1Y)),NA())</f>
        <v>6.7110633154676691E-3</v>
      </c>
    </row>
    <row r="736" spans="2:17" x14ac:dyDescent="0.2">
      <c r="B736" s="39" t="s">
        <v>42</v>
      </c>
      <c r="D736" s="42">
        <f>_xll.qlCalendarAdvance(Calendar,$D735,B736,"f",FALSE)</f>
        <v>44803</v>
      </c>
      <c r="E736" s="139">
        <f>_xll.qlInterestRateIndexValueDate(IndexON,D736)</f>
        <v>44803</v>
      </c>
      <c r="F736" s="155">
        <f>IFERROR(_xll.qlIndexFixing(IndexON,D736,TRUE,_xll.ohTrigger(RecalcTrigger,TriggerON)),NA())</f>
        <v>2.5642369799516729E-3</v>
      </c>
      <c r="H736" s="42">
        <f>_xll.qlCalendarAdvance(Calendar,$H735,B736,"f",FALSE)</f>
        <v>44803</v>
      </c>
      <c r="I736" s="139">
        <f>_xll.qlInterestRateIndexValueDate(Index1M,$H736)</f>
        <v>44805</v>
      </c>
      <c r="J736" s="144">
        <f>IFERROR(_xll.qlIndexFixing(Index1M,$H736,TRUE,_xll.ohTrigger(RecalcTrigger,Trigger1M)),NA())</f>
        <v>2.7298810557324638E-3</v>
      </c>
      <c r="K736" s="44">
        <f>IFERROR(_xll.qlIndexFixing(Index3M,H736,TRUE,_xll.ohTrigger(RecalcTrigger,Trigger3M)),NA())</f>
        <v>4.3922329648959681E-3</v>
      </c>
      <c r="L736" s="44">
        <f>IFERROR(_xll.qlIndexFixing(Index6M,$H736,TRUE,_xll.ohTrigger(RecalcTrigger,Trigger6M)),NA())</f>
        <v>6.0706415042638502E-3</v>
      </c>
      <c r="M736" s="145">
        <f>IFERROR(_xll.qlIndexFixing(Index1Y,$H736,TRUE,_xll.ohTrigger(RecalcTrigger,Trigger1Y)),NA())</f>
        <v>7.84143434899498E-3</v>
      </c>
      <c r="N736" s="144">
        <f>IFERROR(_xll.qlIndexFixing(ONIndex1M,I736,TRUE,_xll.ohTrigger(RecalcTrigger,Trigger1M)),NA())</f>
        <v>2.6256111918243619E-3</v>
      </c>
      <c r="O736" s="44">
        <f>IFERROR(_xll.qlIndexFixing(ONIndex3M,I736,TRUE,_xll.ohTrigger(RecalcTrigger,Trigger3M)),NA())</f>
        <v>4.0614642290126568E-3</v>
      </c>
      <c r="P736" s="44">
        <f>IFERROR(_xll.qlIndexFixing(ONIndex6M,I736,TRUE,_xll.ohTrigger(RecalcTrigger,Trigger6M)),NA())</f>
        <v>5.4551904707089705E-3</v>
      </c>
      <c r="Q736" s="145">
        <f>IFERROR(_xll.qlIndexFixing(ONIndex1Y,I736,TRUE,_xll.ohTrigger(RecalcTrigger,Trigger1Y)),NA())</f>
        <v>6.756314298987931E-3</v>
      </c>
    </row>
    <row r="737" spans="2:17" x14ac:dyDescent="0.2">
      <c r="B737" s="39" t="s">
        <v>42</v>
      </c>
      <c r="D737" s="42">
        <f>_xll.qlCalendarAdvance(Calendar,$D736,B737,"f",FALSE)</f>
        <v>44810</v>
      </c>
      <c r="E737" s="139">
        <f>_xll.qlInterestRateIndexValueDate(IndexON,D737)</f>
        <v>44810</v>
      </c>
      <c r="F737" s="155">
        <f>IFERROR(_xll.qlIndexFixing(IndexON,D737,TRUE,_xll.ohTrigger(RecalcTrigger,TriggerON)),NA())</f>
        <v>2.6208298748819914E-3</v>
      </c>
      <c r="H737" s="42">
        <f>_xll.qlCalendarAdvance(Calendar,$H736,B737,"f",FALSE)</f>
        <v>44810</v>
      </c>
      <c r="I737" s="139">
        <f>_xll.qlInterestRateIndexValueDate(Index1M,$H737)</f>
        <v>44812</v>
      </c>
      <c r="J737" s="144">
        <f>IFERROR(_xll.qlIndexFixing(Index1M,$H737,TRUE,_xll.ohTrigger(RecalcTrigger,Trigger1M)),NA())</f>
        <v>2.7928894278397842E-3</v>
      </c>
      <c r="K737" s="44">
        <f>IFERROR(_xll.qlIndexFixing(Index3M,H737,TRUE,_xll.ohTrigger(RecalcTrigger,Trigger3M)),NA())</f>
        <v>4.447795965468359E-3</v>
      </c>
      <c r="L737" s="44">
        <f>IFERROR(_xll.qlIndexFixing(Index6M,$H737,TRUE,_xll.ohTrigger(RecalcTrigger,Trigger6M)),NA())</f>
        <v>6.119182408356987E-3</v>
      </c>
      <c r="M737" s="145">
        <f>IFERROR(_xll.qlIndexFixing(Index1Y,$H737,TRUE,_xll.ohTrigger(RecalcTrigger,Trigger1Y)),NA())</f>
        <v>7.881151659280319E-3</v>
      </c>
      <c r="N737" s="144">
        <f>IFERROR(_xll.qlIndexFixing(ONIndex1M,I737,TRUE,_xll.ohTrigger(RecalcTrigger,Trigger1M)),NA())</f>
        <v>2.6891789392902155E-3</v>
      </c>
      <c r="O737" s="44">
        <f>IFERROR(_xll.qlIndexFixing(ONIndex3M,I737,TRUE,_xll.ohTrigger(RecalcTrigger,Trigger3M)),NA())</f>
        <v>4.1183813157363858E-3</v>
      </c>
      <c r="P737" s="44">
        <f>IFERROR(_xll.qlIndexFixing(ONIndex6M,I737,TRUE,_xll.ohTrigger(RecalcTrigger,Trigger6M)),NA())</f>
        <v>5.5060658650862848E-3</v>
      </c>
      <c r="Q737" s="145">
        <f>IFERROR(_xll.qlIndexFixing(ONIndex1Y,I737,TRUE,_xll.ohTrigger(RecalcTrigger,Trigger1Y)),NA())</f>
        <v>6.8013927514787298E-3</v>
      </c>
    </row>
    <row r="738" spans="2:17" x14ac:dyDescent="0.2">
      <c r="B738" s="39" t="s">
        <v>42</v>
      </c>
      <c r="D738" s="42">
        <f>_xll.qlCalendarAdvance(Calendar,$D737,B738,"f",FALSE)</f>
        <v>44817</v>
      </c>
      <c r="E738" s="139">
        <f>_xll.qlInterestRateIndexValueDate(IndexON,D738)</f>
        <v>44817</v>
      </c>
      <c r="F738" s="155">
        <f>IFERROR(_xll.qlIndexFixing(IndexON,D738,TRUE,_xll.ohTrigger(RecalcTrigger,TriggerON)),NA())</f>
        <v>2.6772808152042415E-3</v>
      </c>
      <c r="H738" s="42">
        <f>_xll.qlCalendarAdvance(Calendar,$H737,B738,"f",FALSE)</f>
        <v>44817</v>
      </c>
      <c r="I738" s="139">
        <f>_xll.qlInterestRateIndexValueDate(Index1M,$H738)</f>
        <v>44819</v>
      </c>
      <c r="J738" s="144">
        <f>IFERROR(_xll.qlIndexFixing(Index1M,$H738,TRUE,_xll.ohTrigger(RecalcTrigger,Trigger1M)),NA())</f>
        <v>2.8555426528753536E-3</v>
      </c>
      <c r="K738" s="44">
        <f>IFERROR(_xll.qlIndexFixing(Index3M,H738,TRUE,_xll.ohTrigger(RecalcTrigger,Trigger3M)),NA())</f>
        <v>4.5031064027236762E-3</v>
      </c>
      <c r="L738" s="44">
        <f>IFERROR(_xll.qlIndexFixing(Index6M,$H738,TRUE,_xll.ohTrigger(RecalcTrigger,Trigger6M)),NA())</f>
        <v>6.1675046412275579E-3</v>
      </c>
      <c r="M738" s="145">
        <f>IFERROR(_xll.qlIndexFixing(Index1Y,$H738,TRUE,_xll.ohTrigger(RecalcTrigger,Trigger1Y)),NA())</f>
        <v>7.9206735326921764E-3</v>
      </c>
      <c r="N738" s="144">
        <f>IFERROR(_xll.qlIndexFixing(ONIndex1M,I738,TRUE,_xll.ohTrigger(RecalcTrigger,Trigger1M)),NA())</f>
        <v>2.7524033059922459E-3</v>
      </c>
      <c r="O738" s="44">
        <f>IFERROR(_xll.qlIndexFixing(ONIndex3M,I738,TRUE,_xll.ohTrigger(RecalcTrigger,Trigger3M)),NA())</f>
        <v>4.1750753244240713E-3</v>
      </c>
      <c r="P738" s="44">
        <f>IFERROR(_xll.qlIndexFixing(ONIndex6M,I738,TRUE,_xll.ohTrigger(RecalcTrigger,Trigger6M)),NA())</f>
        <v>5.5567702429026866E-3</v>
      </c>
      <c r="Q738" s="145">
        <f>IFERROR(_xll.qlIndexFixing(ONIndex1Y,I738,TRUE,_xll.ohTrigger(RecalcTrigger,Trigger1Y)),NA())</f>
        <v>6.8462951762970903E-3</v>
      </c>
    </row>
    <row r="739" spans="2:17" x14ac:dyDescent="0.2">
      <c r="B739" s="39" t="s">
        <v>42</v>
      </c>
      <c r="D739" s="42">
        <f>_xll.qlCalendarAdvance(Calendar,$D738,B739,"f",FALSE)</f>
        <v>44824</v>
      </c>
      <c r="E739" s="139">
        <f>_xll.qlInterestRateIndexValueDate(IndexON,D739)</f>
        <v>44824</v>
      </c>
      <c r="F739" s="155">
        <f>IFERROR(_xll.qlIndexFixing(IndexON,D739,TRUE,_xll.ohTrigger(RecalcTrigger,TriggerON)),NA())</f>
        <v>2.7335857101906669E-3</v>
      </c>
      <c r="H739" s="42">
        <f>_xll.qlCalendarAdvance(Calendar,$H738,B739,"f",FALSE)</f>
        <v>44824</v>
      </c>
      <c r="I739" s="139">
        <f>_xll.qlInterestRateIndexValueDate(Index1M,$H739)</f>
        <v>44826</v>
      </c>
      <c r="J739" s="144">
        <f>IFERROR(_xll.qlIndexFixing(Index1M,$H739,TRUE,_xll.ohTrigger(RecalcTrigger,Trigger1M)),NA())</f>
        <v>2.9178334063231781E-3</v>
      </c>
      <c r="K739" s="44">
        <f>IFERROR(_xll.qlIndexFixing(Index3M,H739,TRUE,_xll.ohTrigger(RecalcTrigger,Trigger3M)),NA())</f>
        <v>4.5581591432868772E-3</v>
      </c>
      <c r="L739" s="44">
        <f>IFERROR(_xll.qlIndexFixing(Index6M,$H739,TRUE,_xll.ohTrigger(RecalcTrigger,Trigger6M)),NA())</f>
        <v>6.2156042553698151E-3</v>
      </c>
      <c r="M739" s="145">
        <f>IFERROR(_xll.qlIndexFixing(Index1Y,$H739,TRUE,_xll.ohTrigger(RecalcTrigger,Trigger1Y)),NA())</f>
        <v>7.9600043685147809E-3</v>
      </c>
      <c r="N739" s="144">
        <f>IFERROR(_xll.qlIndexFixing(ONIndex1M,I739,TRUE,_xll.ohTrigger(RecalcTrigger,Trigger1M)),NA())</f>
        <v>2.815276974903469E-3</v>
      </c>
      <c r="O739" s="44">
        <f>IFERROR(_xll.qlIndexFixing(ONIndex3M,I739,TRUE,_xll.ohTrigger(RecalcTrigger,Trigger3M)),NA())</f>
        <v>4.2315411378890389E-3</v>
      </c>
      <c r="P739" s="44">
        <f>IFERROR(_xll.qlIndexFixing(ONIndex6M,I739,TRUE,_xll.ohTrigger(RecalcTrigger,Trigger6M)),NA())</f>
        <v>5.6072996848133272E-3</v>
      </c>
      <c r="Q739" s="145">
        <f>IFERROR(_xll.qlIndexFixing(ONIndex1Y,I739,TRUE,_xll.ohTrigger(RecalcTrigger,Trigger1Y)),NA())</f>
        <v>6.8910180767201012E-3</v>
      </c>
    </row>
    <row r="740" spans="2:17" x14ac:dyDescent="0.2">
      <c r="B740" s="39" t="s">
        <v>42</v>
      </c>
      <c r="D740" s="42">
        <f>_xll.qlCalendarAdvance(Calendar,$D739,B740,"f",FALSE)</f>
        <v>44831</v>
      </c>
      <c r="E740" s="139">
        <f>_xll.qlInterestRateIndexValueDate(IndexON,D740)</f>
        <v>44831</v>
      </c>
      <c r="F740" s="155">
        <f>IFERROR(_xll.qlIndexFixing(IndexON,D740,TRUE,_xll.ohTrigger(RecalcTrigger,TriggerON)),NA())</f>
        <v>2.7897404688737026E-3</v>
      </c>
      <c r="H740" s="42">
        <f>_xll.qlCalendarAdvance(Calendar,$H739,B740,"f",FALSE)</f>
        <v>44831</v>
      </c>
      <c r="I740" s="139">
        <f>_xll.qlInterestRateIndexValueDate(Index1M,$H740)</f>
        <v>44833</v>
      </c>
      <c r="J740" s="144">
        <f>IFERROR(_xll.qlIndexFixing(Index1M,$H740,TRUE,_xll.ohTrigger(RecalcTrigger,Trigger1M)),NA())</f>
        <v>2.979754363544862E-3</v>
      </c>
      <c r="K740" s="44">
        <f>IFERROR(_xll.qlIndexFixing(Index3M,H740,TRUE,_xll.ohTrigger(RecalcTrigger,Trigger3M)),NA())</f>
        <v>4.6129490535439868E-3</v>
      </c>
      <c r="L740" s="44">
        <f>IFERROR(_xll.qlIndexFixing(Index6M,$H740,TRUE,_xll.ohTrigger(RecalcTrigger,Trigger6M)),NA())</f>
        <v>6.263477302976374E-3</v>
      </c>
      <c r="M740" s="145">
        <f>IFERROR(_xll.qlIndexFixing(Index1Y,$H740,TRUE,_xll.ohTrigger(RecalcTrigger,Trigger1Y)),NA())</f>
        <v>7.9991486454800351E-3</v>
      </c>
      <c r="N740" s="144">
        <f>IFERROR(_xll.qlIndexFixing(ONIndex1M,I740,TRUE,_xll.ohTrigger(RecalcTrigger,Trigger1M)),NA())</f>
        <v>2.8777926292367084E-3</v>
      </c>
      <c r="O740" s="44">
        <f>IFERROR(_xll.qlIndexFixing(ONIndex3M,I740,TRUE,_xll.ohTrigger(RecalcTrigger,Trigger3M)),NA())</f>
        <v>4.2877736392643584E-3</v>
      </c>
      <c r="P740" s="44">
        <f>IFERROR(_xll.qlIndexFixing(ONIndex6M,I740,TRUE,_xll.ohTrigger(RecalcTrigger,Trigger6M)),NA())</f>
        <v>5.6576502712335497E-3</v>
      </c>
      <c r="Q740" s="145">
        <f>IFERROR(_xll.qlIndexFixing(ONIndex1Y,I740,TRUE,_xll.ohTrigger(RecalcTrigger,Trigger1Y)),NA())</f>
        <v>6.9355579561047875E-3</v>
      </c>
    </row>
    <row r="741" spans="2:17" x14ac:dyDescent="0.2">
      <c r="B741" s="39" t="s">
        <v>42</v>
      </c>
      <c r="D741" s="42">
        <f>_xll.qlCalendarAdvance(Calendar,$D740,B741,"f",FALSE)</f>
        <v>44838</v>
      </c>
      <c r="E741" s="139">
        <f>_xll.qlInterestRateIndexValueDate(IndexON,D741)</f>
        <v>44838</v>
      </c>
      <c r="F741" s="155">
        <f>IFERROR(_xll.qlIndexFixing(IndexON,D741,TRUE,_xll.ohTrigger(RecalcTrigger,TriggerON)),NA())</f>
        <v>2.8457410007654005E-3</v>
      </c>
      <c r="H741" s="42">
        <f>_xll.qlCalendarAdvance(Calendar,$H740,B741,"f",FALSE)</f>
        <v>44838</v>
      </c>
      <c r="I741" s="139">
        <f>_xll.qlInterestRateIndexValueDate(Index1M,$H741)</f>
        <v>44840</v>
      </c>
      <c r="J741" s="144">
        <f>IFERROR(_xll.qlIndexFixing(Index1M,$H741,TRUE,_xll.ohTrigger(RecalcTrigger,Trigger1M)),NA())</f>
        <v>3.0412981997821054E-3</v>
      </c>
      <c r="K741" s="44">
        <f>IFERROR(_xll.qlIndexFixing(Index3M,H741,TRUE,_xll.ohTrigger(RecalcTrigger,Trigger3M)),NA())</f>
        <v>4.6713426597543442E-3</v>
      </c>
      <c r="L741" s="44">
        <f>IFERROR(_xll.qlIndexFixing(Index6M,$H741,TRUE,_xll.ohTrigger(RecalcTrigger,Trigger6M)),NA())</f>
        <v>6.3144964600349981E-3</v>
      </c>
      <c r="M741" s="145">
        <f>IFERROR(_xll.qlIndexFixing(Index1Y,$H741,TRUE,_xll.ohTrigger(RecalcTrigger,Trigger1Y)),NA())</f>
        <v>8.038110921773662E-3</v>
      </c>
      <c r="N741" s="144">
        <f>IFERROR(_xll.qlIndexFixing(ONIndex1M,I741,TRUE,_xll.ohTrigger(RecalcTrigger,Trigger1M)),NA())</f>
        <v>2.939942951885044E-3</v>
      </c>
      <c r="O741" s="44">
        <f>IFERROR(_xll.qlIndexFixing(ONIndex3M,I741,TRUE,_xll.ohTrigger(RecalcTrigger,Trigger3M)),NA())</f>
        <v>4.3437677112834194E-3</v>
      </c>
      <c r="P741" s="44">
        <f>IFERROR(_xll.qlIndexFixing(ONIndex6M,I741,TRUE,_xll.ohTrigger(RecalcTrigger,Trigger6M)),NA())</f>
        <v>5.7078180825786973E-3</v>
      </c>
      <c r="Q741" s="145">
        <f>IFERROR(_xll.qlIndexFixing(ONIndex1Y,I741,TRUE,_xll.ohTrigger(RecalcTrigger,Trigger1Y)),NA())</f>
        <v>6.9799113176483019E-3</v>
      </c>
    </row>
    <row r="742" spans="2:17" x14ac:dyDescent="0.2">
      <c r="B742" s="39" t="s">
        <v>42</v>
      </c>
      <c r="D742" s="42">
        <f>_xll.qlCalendarAdvance(Calendar,$D741,B742,"f",FALSE)</f>
        <v>44845</v>
      </c>
      <c r="E742" s="139">
        <f>_xll.qlInterestRateIndexValueDate(IndexON,D742)</f>
        <v>44845</v>
      </c>
      <c r="F742" s="155">
        <f>IFERROR(_xll.qlIndexFixing(IndexON,D742,TRUE,_xll.ohTrigger(RecalcTrigger,TriggerON)),NA())</f>
        <v>2.9015832146583875E-3</v>
      </c>
      <c r="H742" s="42">
        <f>_xll.qlCalendarAdvance(Calendar,$H741,B742,"f",FALSE)</f>
        <v>44845</v>
      </c>
      <c r="I742" s="139">
        <f>_xll.qlInterestRateIndexValueDate(Index1M,$H742)</f>
        <v>44847</v>
      </c>
      <c r="J742" s="144">
        <f>IFERROR(_xll.qlIndexFixing(Index1M,$H742,TRUE,_xll.ohTrigger(RecalcTrigger,Trigger1M)),NA())</f>
        <v>3.1024575901442142E-3</v>
      </c>
      <c r="K742" s="44">
        <f>IFERROR(_xll.qlIndexFixing(Index3M,H742,TRUE,_xll.ohTrigger(RecalcTrigger,Trigger3M)),NA())</f>
        <v>4.7255717137086586E-3</v>
      </c>
      <c r="L742" s="44">
        <f>IFERROR(_xll.qlIndexFixing(Index6M,$H742,TRUE,_xll.ohTrigger(RecalcTrigger,Trigger6M)),NA())</f>
        <v>6.3618872491244781E-3</v>
      </c>
      <c r="M742" s="145">
        <f>IFERROR(_xll.qlIndexFixing(Index1Y,$H742,TRUE,_xll.ohTrigger(RecalcTrigger,Trigger1Y)),NA())</f>
        <v>8.0768958350435124E-3</v>
      </c>
      <c r="N742" s="144">
        <f>IFERROR(_xll.qlIndexFixing(ONIndex1M,I742,TRUE,_xll.ohTrigger(RecalcTrigger,Trigger1M)),NA())</f>
        <v>3.0017206261412355E-3</v>
      </c>
      <c r="O742" s="44">
        <f>IFERROR(_xll.qlIndexFixing(ONIndex3M,I742,TRUE,_xll.ohTrigger(RecalcTrigger,Trigger3M)),NA())</f>
        <v>4.3995182371592279E-3</v>
      </c>
      <c r="P742" s="44">
        <f>IFERROR(_xll.qlIndexFixing(ONIndex6M,I742,TRUE,_xll.ohTrigger(RecalcTrigger,Trigger6M)),NA())</f>
        <v>5.7577991998236655E-3</v>
      </c>
      <c r="Q742" s="145">
        <f>IFERROR(_xll.qlIndexFixing(ONIndex1Y,I742,TRUE,_xll.ohTrigger(RecalcTrigger,Trigger1Y)),NA())</f>
        <v>7.0240746647076691E-3</v>
      </c>
    </row>
    <row r="743" spans="2:17" x14ac:dyDescent="0.2">
      <c r="B743" s="39" t="s">
        <v>42</v>
      </c>
      <c r="D743" s="42">
        <f>_xll.qlCalendarAdvance(Calendar,$D742,B743,"f",FALSE)</f>
        <v>44852</v>
      </c>
      <c r="E743" s="139">
        <f>_xll.qlInterestRateIndexValueDate(IndexON,D743)</f>
        <v>44852</v>
      </c>
      <c r="F743" s="155">
        <f>IFERROR(_xll.qlIndexFixing(IndexON,D743,TRUE,_xll.ohTrigger(RecalcTrigger,TriggerON)),NA())</f>
        <v>2.9572630199847794E-3</v>
      </c>
      <c r="H743" s="42">
        <f>_xll.qlCalendarAdvance(Calendar,$H742,B743,"f",FALSE)</f>
        <v>44852</v>
      </c>
      <c r="I743" s="139">
        <f>_xll.qlInterestRateIndexValueDate(Index1M,$H743)</f>
        <v>44854</v>
      </c>
      <c r="J743" s="144">
        <f>IFERROR(_xll.qlIndexFixing(Index1M,$H743,TRUE,_xll.ohTrigger(RecalcTrigger,Trigger1M)),NA())</f>
        <v>3.1632252096205904E-3</v>
      </c>
      <c r="K743" s="44">
        <f>IFERROR(_xll.qlIndexFixing(Index3M,H743,TRUE,_xll.ohTrigger(RecalcTrigger,Trigger3M)),NA())</f>
        <v>4.7795221728487982E-3</v>
      </c>
      <c r="L743" s="44">
        <f>IFERROR(_xll.qlIndexFixing(Index6M,$H743,TRUE,_xll.ohTrigger(RecalcTrigger,Trigger6M)),NA())</f>
        <v>6.4090393463287999E-3</v>
      </c>
      <c r="M743" s="145">
        <f>IFERROR(_xll.qlIndexFixing(Index1Y,$H743,TRUE,_xll.ohTrigger(RecalcTrigger,Trigger1Y)),NA())</f>
        <v>8.1155081024052739E-3</v>
      </c>
      <c r="N743" s="144">
        <f>IFERROR(_xll.qlIndexFixing(ONIndex1M,I743,TRUE,_xll.ohTrigger(RecalcTrigger,Trigger1M)),NA())</f>
        <v>3.0631183349782987E-3</v>
      </c>
      <c r="O743" s="44">
        <f>IFERROR(_xll.qlIndexFixing(ONIndex3M,I743,TRUE,_xll.ohTrigger(RecalcTrigger,Trigger3M)),NA())</f>
        <v>4.4550200996251732E-3</v>
      </c>
      <c r="P743" s="44">
        <f>IFERROR(_xll.qlIndexFixing(ONIndex6M,I743,TRUE,_xll.ohTrigger(RecalcTrigger,Trigger6M)),NA())</f>
        <v>5.8075897031439894E-3</v>
      </c>
      <c r="Q743" s="145">
        <f>IFERROR(_xll.qlIndexFixing(ONIndex1Y,I743,TRUE,_xll.ohTrigger(RecalcTrigger,Trigger1Y)),NA())</f>
        <v>7.0680445004800418E-3</v>
      </c>
    </row>
    <row r="744" spans="2:17" x14ac:dyDescent="0.2">
      <c r="B744" s="39" t="s">
        <v>42</v>
      </c>
      <c r="D744" s="42">
        <f>_xll.qlCalendarAdvance(Calendar,$D743,B744,"f",FALSE)</f>
        <v>44859</v>
      </c>
      <c r="E744" s="139">
        <f>_xll.qlInterestRateIndexValueDate(IndexON,D744)</f>
        <v>44859</v>
      </c>
      <c r="F744" s="155">
        <f>IFERROR(_xll.qlIndexFixing(IndexON,D744,TRUE,_xll.ohTrigger(RecalcTrigger,TriggerON)),NA())</f>
        <v>3.0127763259368834E-3</v>
      </c>
      <c r="H744" s="42">
        <f>_xll.qlCalendarAdvance(Calendar,$H743,B744,"f",FALSE)</f>
        <v>44859</v>
      </c>
      <c r="I744" s="139">
        <f>_xll.qlInterestRateIndexValueDate(Index1M,$H744)</f>
        <v>44861</v>
      </c>
      <c r="J744" s="144">
        <f>IFERROR(_xll.qlIndexFixing(Index1M,$H744,TRUE,_xll.ohTrigger(RecalcTrigger,Trigger1M)),NA())</f>
        <v>3.2235937330882258E-3</v>
      </c>
      <c r="K744" s="44">
        <f>IFERROR(_xll.qlIndexFixing(Index3M,H744,TRUE,_xll.ohTrigger(RecalcTrigger,Trigger3M)),NA())</f>
        <v>4.8331889024438622E-3</v>
      </c>
      <c r="L744" s="44">
        <f>IFERROR(_xll.qlIndexFixing(Index6M,$H744,TRUE,_xll.ohTrigger(RecalcTrigger,Trigger6M)),NA())</f>
        <v>6.4559488024764243E-3</v>
      </c>
      <c r="M744" s="145">
        <f>IFERROR(_xll.qlIndexFixing(Index1Y,$H744,TRUE,_xll.ohTrigger(RecalcTrigger,Trigger1Y)),NA())</f>
        <v>8.1539525204505619E-3</v>
      </c>
      <c r="N744" s="144">
        <f>IFERROR(_xll.qlIndexFixing(ONIndex1M,I744,TRUE,_xll.ohTrigger(RecalcTrigger,Trigger1M)),NA())</f>
        <v>3.1241287614491853E-3</v>
      </c>
      <c r="O744" s="44">
        <f>IFERROR(_xll.qlIndexFixing(ONIndex3M,I744,TRUE,_xll.ohTrigger(RecalcTrigger,Trigger3M)),NA())</f>
        <v>4.5102681816544532E-3</v>
      </c>
      <c r="P744" s="44">
        <f>IFERROR(_xll.qlIndexFixing(ONIndex6M,I744,TRUE,_xll.ohTrigger(RecalcTrigger,Trigger6M)),NA())</f>
        <v>5.8571856731148841E-3</v>
      </c>
      <c r="Q744" s="145">
        <f>IFERROR(_xll.qlIndexFixing(ONIndex1Y,I744,TRUE,_xll.ohTrigger(RecalcTrigger,Trigger1Y)),NA())</f>
        <v>7.1118173283224451E-3</v>
      </c>
    </row>
    <row r="745" spans="2:17" x14ac:dyDescent="0.2">
      <c r="B745" s="39" t="s">
        <v>42</v>
      </c>
      <c r="D745" s="42">
        <f>_xll.qlCalendarAdvance(Calendar,$D744,B745,"f",FALSE)</f>
        <v>44866</v>
      </c>
      <c r="E745" s="139">
        <f>_xll.qlInterestRateIndexValueDate(IndexON,D745)</f>
        <v>44866</v>
      </c>
      <c r="F745" s="155">
        <f>IFERROR(_xll.qlIndexFixing(IndexON,D745,TRUE,_xll.ohTrigger(RecalcTrigger,TriggerON)),NA())</f>
        <v>3.068119041707007E-3</v>
      </c>
      <c r="H745" s="42">
        <f>_xll.qlCalendarAdvance(Calendar,$H744,B745,"f",FALSE)</f>
        <v>44866</v>
      </c>
      <c r="I745" s="139">
        <f>_xll.qlInterestRateIndexValueDate(Index1M,$H745)</f>
        <v>44868</v>
      </c>
      <c r="J745" s="144">
        <f>IFERROR(_xll.qlIndexFixing(Index1M,$H745,TRUE,_xll.ohTrigger(RecalcTrigger,Trigger1M)),NA())</f>
        <v>3.2835558353092043E-3</v>
      </c>
      <c r="K745" s="44">
        <f>IFERROR(_xll.qlIndexFixing(Index3M,H745,TRUE,_xll.ohTrigger(RecalcTrigger,Trigger3M)),NA())</f>
        <v>4.8865667675474685E-3</v>
      </c>
      <c r="L745" s="44">
        <f>IFERROR(_xll.qlIndexFixing(Index6M,$H745,TRUE,_xll.ohTrigger(RecalcTrigger,Trigger6M)),NA())</f>
        <v>6.4993058488205559E-3</v>
      </c>
      <c r="M745" s="145">
        <f>IFERROR(_xll.qlIndexFixing(Index1Y,$H745,TRUE,_xll.ohTrigger(RecalcTrigger,Trigger1Y)),NA())</f>
        <v>8.1922339652532768E-3</v>
      </c>
      <c r="N745" s="144">
        <f>IFERROR(_xll.qlIndexFixing(ONIndex1M,I745,TRUE,_xll.ohTrigger(RecalcTrigger,Trigger1M)),NA())</f>
        <v>3.184744588526911E-3</v>
      </c>
      <c r="O745" s="44">
        <f>IFERROR(_xll.qlIndexFixing(ONIndex3M,I745,TRUE,_xll.ohTrigger(RecalcTrigger,Trigger3M)),NA())</f>
        <v>4.5652573663002016E-3</v>
      </c>
      <c r="P745" s="44">
        <f>IFERROR(_xll.qlIndexFixing(ONIndex6M,I745,TRUE,_xll.ohTrigger(RecalcTrigger,Trigger6M)),NA())</f>
        <v>5.9065831906313093E-3</v>
      </c>
      <c r="Q745" s="145">
        <f>IFERROR(_xll.qlIndexFixing(ONIndex1Y,I745,TRUE,_xll.ohTrigger(RecalcTrigger,Trigger1Y)),NA())</f>
        <v>7.1553896514320314E-3</v>
      </c>
    </row>
    <row r="746" spans="2:17" x14ac:dyDescent="0.2">
      <c r="B746" s="39" t="s">
        <v>42</v>
      </c>
      <c r="D746" s="42">
        <f>_xll.qlCalendarAdvance(Calendar,$D745,B746,"f",FALSE)</f>
        <v>44873</v>
      </c>
      <c r="E746" s="139">
        <f>_xll.qlInterestRateIndexValueDate(IndexON,D746)</f>
        <v>44873</v>
      </c>
      <c r="F746" s="155">
        <f>IFERROR(_xll.qlIndexFixing(IndexON,D746,TRUE,_xll.ohTrigger(RecalcTrigger,TriggerON)),NA())</f>
        <v>3.1232870764075216E-3</v>
      </c>
      <c r="H746" s="42">
        <f>_xll.qlCalendarAdvance(Calendar,$H745,B746,"f",FALSE)</f>
        <v>44873</v>
      </c>
      <c r="I746" s="139">
        <f>_xll.qlInterestRateIndexValueDate(Index1M,$H746)</f>
        <v>44875</v>
      </c>
      <c r="J746" s="144">
        <f>IFERROR(_xll.qlIndexFixing(Index1M,$H746,TRUE,_xll.ohTrigger(RecalcTrigger,Trigger1M)),NA())</f>
        <v>3.3431041909282033E-3</v>
      </c>
      <c r="K746" s="44">
        <f>IFERROR(_xll.qlIndexFixing(Index3M,H746,TRUE,_xll.ohTrigger(RecalcTrigger,Trigger3M)),NA())</f>
        <v>4.9396506329951505E-3</v>
      </c>
      <c r="L746" s="44">
        <f>IFERROR(_xll.qlIndexFixing(Index6M,$H746,TRUE,_xll.ohTrigger(RecalcTrigger,Trigger6M)),NA())</f>
        <v>6.5457365766766308E-3</v>
      </c>
      <c r="M746" s="145">
        <f>IFERROR(_xll.qlIndexFixing(Index1Y,$H746,TRUE,_xll.ohTrigger(RecalcTrigger,Trigger1Y)),NA())</f>
        <v>8.2303573923770499E-3</v>
      </c>
      <c r="N746" s="144">
        <f>IFERROR(_xll.qlIndexFixing(ONIndex1M,I746,TRUE,_xll.ohTrigger(RecalcTrigger,Trigger1M)),NA())</f>
        <v>3.2449584994242997E-3</v>
      </c>
      <c r="O746" s="44">
        <f>IFERROR(_xll.qlIndexFixing(ONIndex3M,I746,TRUE,_xll.ohTrigger(RecalcTrigger,Trigger3M)),NA())</f>
        <v>4.6199825366155522E-3</v>
      </c>
      <c r="P746" s="44">
        <f>IFERROR(_xll.qlIndexFixing(ONIndex6M,I746,TRUE,_xll.ohTrigger(RecalcTrigger,Trigger6M)),NA())</f>
        <v>5.9557783357888638E-3</v>
      </c>
      <c r="Q746" s="145">
        <f>IFERROR(_xll.qlIndexFixing(ONIndex1Y,I746,TRUE,_xll.ohTrigger(RecalcTrigger,Trigger1Y)),NA())</f>
        <v>7.1987579730858897E-3</v>
      </c>
    </row>
    <row r="747" spans="2:17" x14ac:dyDescent="0.2">
      <c r="B747" s="39" t="s">
        <v>42</v>
      </c>
      <c r="D747" s="42">
        <f>_xll.qlCalendarAdvance(Calendar,$D746,B747,"f",FALSE)</f>
        <v>44880</v>
      </c>
      <c r="E747" s="139">
        <f>_xll.qlInterestRateIndexValueDate(IndexON,D747)</f>
        <v>44880</v>
      </c>
      <c r="F747" s="155">
        <f>IFERROR(_xll.qlIndexFixing(IndexON,D747,TRUE,_xll.ohTrigger(RecalcTrigger,TriggerON)),NA())</f>
        <v>3.1782763391507984E-3</v>
      </c>
      <c r="H747" s="42">
        <f>_xll.qlCalendarAdvance(Calendar,$H746,B747,"f",FALSE)</f>
        <v>44880</v>
      </c>
      <c r="I747" s="139">
        <f>_xll.qlInterestRateIndexValueDate(Index1M,$H747)</f>
        <v>44882</v>
      </c>
      <c r="J747" s="144">
        <f>IFERROR(_xll.qlIndexFixing(Index1M,$H747,TRUE,_xll.ohTrigger(RecalcTrigger,Trigger1M)),NA())</f>
        <v>3.4022314744824866E-3</v>
      </c>
      <c r="K747" s="44">
        <f>IFERROR(_xll.qlIndexFixing(Index3M,H747,TRUE,_xll.ohTrigger(RecalcTrigger,Trigger3M)),NA())</f>
        <v>4.99243536341478E-3</v>
      </c>
      <c r="L747" s="44">
        <f>IFERROR(_xll.qlIndexFixing(Index6M,$H747,TRUE,_xll.ohTrigger(RecalcTrigger,Trigger6M)),NA())</f>
        <v>6.5919130951600374E-3</v>
      </c>
      <c r="M747" s="145">
        <f>IFERROR(_xll.qlIndexFixing(Index1Y,$H747,TRUE,_xll.ohTrigger(RecalcTrigger,Trigger1Y)),NA())</f>
        <v>8.2683278368824685E-3</v>
      </c>
      <c r="N747" s="144">
        <f>IFERROR(_xll.qlIndexFixing(ONIndex1M,I747,TRUE,_xll.ohTrigger(RecalcTrigger,Trigger1M)),NA())</f>
        <v>3.3047631771143671E-3</v>
      </c>
      <c r="O747" s="44">
        <f>IFERROR(_xll.qlIndexFixing(ONIndex3M,I747,TRUE,_xll.ohTrigger(RecalcTrigger,Trigger3M)),NA())</f>
        <v>4.6744385750940864E-3</v>
      </c>
      <c r="P747" s="44">
        <f>IFERROR(_xll.qlIndexFixing(ONIndex6M,I747,TRUE,_xll.ohTrigger(RecalcTrigger,Trigger6M)),NA())</f>
        <v>6.0047671894025711E-3</v>
      </c>
      <c r="Q747" s="145">
        <f>IFERROR(_xll.qlIndexFixing(ONIndex1Y,I747,TRUE,_xll.ohTrigger(RecalcTrigger,Trigger1Y)),NA())</f>
        <v>7.2419187967209808E-3</v>
      </c>
    </row>
    <row r="748" spans="2:17" x14ac:dyDescent="0.2">
      <c r="B748" s="39" t="s">
        <v>42</v>
      </c>
      <c r="D748" s="42">
        <f>_xll.qlCalendarAdvance(Calendar,$D747,B748,"f",FALSE)</f>
        <v>44887</v>
      </c>
      <c r="E748" s="139">
        <f>_xll.qlInterestRateIndexValueDate(IndexON,D748)</f>
        <v>44887</v>
      </c>
      <c r="F748" s="155">
        <f>IFERROR(_xll.qlIndexFixing(IndexON,D748,TRUE,_xll.ohTrigger(RecalcTrigger,TriggerON)),NA())</f>
        <v>3.2330827393689532E-3</v>
      </c>
      <c r="H748" s="42">
        <f>_xll.qlCalendarAdvance(Calendar,$H747,B748,"f",FALSE)</f>
        <v>44887</v>
      </c>
      <c r="I748" s="139">
        <f>_xll.qlInterestRateIndexValueDate(Index1M,$H748)</f>
        <v>44889</v>
      </c>
      <c r="J748" s="144">
        <f>IFERROR(_xll.qlIndexFixing(Index1M,$H748,TRUE,_xll.ohTrigger(RecalcTrigger,Trigger1M)),NA())</f>
        <v>3.4650990970468017E-3</v>
      </c>
      <c r="K748" s="44">
        <f>IFERROR(_xll.qlIndexFixing(Index3M,H748,TRUE,_xll.ohTrigger(RecalcTrigger,Trigger3M)),NA())</f>
        <v>5.0449158232204871E-3</v>
      </c>
      <c r="L748" s="44">
        <f>IFERROR(_xll.qlIndexFixing(Index6M,$H748,TRUE,_xll.ohTrigger(RecalcTrigger,Trigger6M)),NA())</f>
        <v>6.6378314541849929E-3</v>
      </c>
      <c r="M748" s="145">
        <f>IFERROR(_xll.qlIndexFixing(Index1Y,$H748,TRUE,_xll.ohTrigger(RecalcTrigger,Trigger1Y)),NA())</f>
        <v>8.30615041333343E-3</v>
      </c>
      <c r="N748" s="144">
        <f>IFERROR(_xll.qlIndexFixing(ONIndex1M,I748,TRUE,_xll.ohTrigger(RecalcTrigger,Trigger1M)),NA())</f>
        <v>3.3641513046500648E-3</v>
      </c>
      <c r="O748" s="44">
        <f>IFERROR(_xll.qlIndexFixing(ONIndex3M,I748,TRUE,_xll.ohTrigger(RecalcTrigger,Trigger3M)),NA())</f>
        <v>4.7286203650287462E-3</v>
      </c>
      <c r="P748" s="44">
        <f>IFERROR(_xll.qlIndexFixing(ONIndex6M,I748,TRUE,_xll.ohTrigger(RecalcTrigger,Trigger6M)),NA())</f>
        <v>6.0535458318877744E-3</v>
      </c>
      <c r="Q748" s="145">
        <f>IFERROR(_xll.qlIndexFixing(ONIndex1Y,I748,TRUE,_xll.ohTrigger(RecalcTrigger,Trigger1Y)),NA())</f>
        <v>7.2848686254545214E-3</v>
      </c>
    </row>
    <row r="749" spans="2:17" x14ac:dyDescent="0.2">
      <c r="B749" s="39" t="s">
        <v>42</v>
      </c>
      <c r="D749" s="42">
        <f>_xll.qlCalendarAdvance(Calendar,$D748,B749,"f",FALSE)</f>
        <v>44894</v>
      </c>
      <c r="E749" s="139">
        <f>_xll.qlInterestRateIndexValueDate(IndexON,D749)</f>
        <v>44894</v>
      </c>
      <c r="F749" s="155">
        <f>IFERROR(_xll.qlIndexFixing(IndexON,D749,TRUE,_xll.ohTrigger(RecalcTrigger,TriggerON)),NA())</f>
        <v>3.287702185934549E-3</v>
      </c>
      <c r="H749" s="42">
        <f>_xll.qlCalendarAdvance(Calendar,$H748,B749,"f",FALSE)</f>
        <v>44894</v>
      </c>
      <c r="I749" s="139">
        <f>_xll.qlInterestRateIndexValueDate(Index1M,$H749)</f>
        <v>44896</v>
      </c>
      <c r="J749" s="144">
        <f>IFERROR(_xll.qlIndexFixing(Index1M,$H749,TRUE,_xll.ohTrigger(RecalcTrigger,Trigger1M)),NA())</f>
        <v>3.519193523016384E-3</v>
      </c>
      <c r="K749" s="44">
        <f>IFERROR(_xll.qlIndexFixing(Index3M,H749,TRUE,_xll.ohTrigger(RecalcTrigger,Trigger3M)),NA())</f>
        <v>5.0896784242215887E-3</v>
      </c>
      <c r="L749" s="44">
        <f>IFERROR(_xll.qlIndexFixing(Index6M,$H749,TRUE,_xll.ohTrigger(RecalcTrigger,Trigger6M)),NA())</f>
        <v>6.6867182268325349E-3</v>
      </c>
      <c r="M749" s="145">
        <f>IFERROR(_xll.qlIndexFixing(Index1Y,$H749,TRUE,_xll.ohTrigger(RecalcTrigger,Trigger1Y)),NA())</f>
        <v>8.3438303158052396E-3</v>
      </c>
      <c r="N749" s="144">
        <f>IFERROR(_xll.qlIndexFixing(ONIndex1M,I749,TRUE,_xll.ohTrigger(RecalcTrigger,Trigger1M)),NA())</f>
        <v>3.4231155651642808E-3</v>
      </c>
      <c r="O749" s="44">
        <f>IFERROR(_xll.qlIndexFixing(ONIndex3M,I749,TRUE,_xll.ohTrigger(RecalcTrigger,Trigger3M)),NA())</f>
        <v>4.782522789232857E-3</v>
      </c>
      <c r="P749" s="44">
        <f>IFERROR(_xll.qlIndexFixing(ONIndex6M,I749,TRUE,_xll.ohTrigger(RecalcTrigger,Trigger6M)),NA())</f>
        <v>6.1021103438996249E-3</v>
      </c>
      <c r="Q749" s="145">
        <f>IFERROR(_xll.qlIndexFixing(ONIndex1Y,I749,TRUE,_xll.ohTrigger(RecalcTrigger,Trigger1Y)),NA())</f>
        <v>7.3276039626435363E-3</v>
      </c>
    </row>
    <row r="750" spans="2:17" x14ac:dyDescent="0.2">
      <c r="B750" s="39" t="s">
        <v>42</v>
      </c>
      <c r="D750" s="42">
        <f>_xll.qlCalendarAdvance(Calendar,$D749,B750,"f",FALSE)</f>
        <v>44901</v>
      </c>
      <c r="E750" s="139">
        <f>_xll.qlInterestRateIndexValueDate(IndexON,D750)</f>
        <v>44901</v>
      </c>
      <c r="F750" s="155">
        <f>IFERROR(_xll.qlIndexFixing(IndexON,D750,TRUE,_xll.ohTrigger(RecalcTrigger,TriggerON)),NA())</f>
        <v>3.3421305883596375E-3</v>
      </c>
      <c r="H750" s="42">
        <f>_xll.qlCalendarAdvance(Calendar,$H749,B750,"f",FALSE)</f>
        <v>44901</v>
      </c>
      <c r="I750" s="139">
        <f>_xll.qlInterestRateIndexValueDate(Index1M,$H750)</f>
        <v>44903</v>
      </c>
      <c r="J750" s="144">
        <f>IFERROR(_xll.qlIndexFixing(Index1M,$H750,TRUE,_xll.ohTrigger(RecalcTrigger,Trigger1M)),NA())</f>
        <v>3.5770136365459448E-3</v>
      </c>
      <c r="K750" s="44">
        <f>IFERROR(_xll.qlIndexFixing(Index3M,H750,TRUE,_xll.ohTrigger(RecalcTrigger,Trigger3M)),NA())</f>
        <v>5.1415802973453495E-3</v>
      </c>
      <c r="L750" s="44">
        <f>IFERROR(_xll.qlIndexFixing(Index6M,$H750,TRUE,_xll.ohTrigger(RecalcTrigger,Trigger6M)),NA())</f>
        <v>6.7320888885261023E-3</v>
      </c>
      <c r="M750" s="145">
        <f>IFERROR(_xll.qlIndexFixing(Index1Y,$H750,TRUE,_xll.ohTrigger(RecalcTrigger,Trigger1Y)),NA())</f>
        <v>8.3813728178920612E-3</v>
      </c>
      <c r="N750" s="144">
        <f>IFERROR(_xll.qlIndexFixing(ONIndex1M,I750,TRUE,_xll.ohTrigger(RecalcTrigger,Trigger1M)),NA())</f>
        <v>3.4816486415500947E-3</v>
      </c>
      <c r="O750" s="44">
        <f>IFERROR(_xll.qlIndexFixing(ONIndex3M,I750,TRUE,_xll.ohTrigger(RecalcTrigger,Trigger3M)),NA())</f>
        <v>4.8361407306796167E-3</v>
      </c>
      <c r="P750" s="44">
        <f>IFERROR(_xll.qlIndexFixing(ONIndex6M,I750,TRUE,_xll.ohTrigger(RecalcTrigger,Trigger6M)),NA())</f>
        <v>6.1504568058534659E-3</v>
      </c>
      <c r="Q750" s="145">
        <f>IFERROR(_xll.qlIndexFixing(ONIndex1Y,I750,TRUE,_xll.ohTrigger(RecalcTrigger,Trigger1Y)),NA())</f>
        <v>7.3701213115651143E-3</v>
      </c>
    </row>
    <row r="751" spans="2:17" x14ac:dyDescent="0.2">
      <c r="B751" s="39" t="s">
        <v>42</v>
      </c>
      <c r="D751" s="42">
        <f>_xll.qlCalendarAdvance(Calendar,$D750,B751,"f",FALSE)</f>
        <v>44908</v>
      </c>
      <c r="E751" s="139">
        <f>_xll.qlInterestRateIndexValueDate(IndexON,D751)</f>
        <v>44908</v>
      </c>
      <c r="F751" s="155">
        <f>IFERROR(_xll.qlIndexFixing(IndexON,D751,TRUE,_xll.ohTrigger(RecalcTrigger,TriggerON)),NA())</f>
        <v>3.3963638554368458E-3</v>
      </c>
      <c r="H751" s="42">
        <f>_xll.qlCalendarAdvance(Calendar,$H750,B751,"f",FALSE)</f>
        <v>44908</v>
      </c>
      <c r="I751" s="139">
        <f>_xll.qlInterestRateIndexValueDate(Index1M,$H751)</f>
        <v>44910</v>
      </c>
      <c r="J751" s="144">
        <f>IFERROR(_xll.qlIndexFixing(Index1M,$H751,TRUE,_xll.ohTrigger(RecalcTrigger,Trigger1M)),NA())</f>
        <v>3.6343833751181776E-3</v>
      </c>
      <c r="K751" s="44">
        <f>IFERROR(_xll.qlIndexFixing(Index3M,H751,TRUE,_xll.ohTrigger(RecalcTrigger,Trigger3M)),NA())</f>
        <v>5.1931632199311295E-3</v>
      </c>
      <c r="L751" s="44">
        <f>IFERROR(_xll.qlIndexFixing(Index6M,$H751,TRUE,_xll.ohTrigger(RecalcTrigger,Trigger6M)),NA())</f>
        <v>6.7771892573059043E-3</v>
      </c>
      <c r="M751" s="145">
        <f>IFERROR(_xll.qlIndexFixing(Index1Y,$H751,TRUE,_xll.ohTrigger(RecalcTrigger,Trigger1Y)),NA())</f>
        <v>8.4187832727139252E-3</v>
      </c>
      <c r="N751" s="144">
        <f>IFERROR(_xll.qlIndexFixing(ONIndex1M,I751,TRUE,_xll.ohTrigger(RecalcTrigger,Trigger1M)),NA())</f>
        <v>3.5397432168604581E-3</v>
      </c>
      <c r="O751" s="44">
        <f>IFERROR(_xll.qlIndexFixing(ONIndex3M,I751,TRUE,_xll.ohTrigger(RecalcTrigger,Trigger3M)),NA())</f>
        <v>4.8894690722622869E-3</v>
      </c>
      <c r="P751" s="44">
        <f>IFERROR(_xll.qlIndexFixing(ONIndex6M,I751,TRUE,_xll.ohTrigger(RecalcTrigger,Trigger6M)),NA())</f>
        <v>6.1985812984044486E-3</v>
      </c>
      <c r="Q751" s="145">
        <f>IFERROR(_xll.qlIndexFixing(ONIndex1Y,I751,TRUE,_xll.ohTrigger(RecalcTrigger,Trigger1Y)),NA())</f>
        <v>7.412417175336472E-3</v>
      </c>
    </row>
    <row r="752" spans="2:17" x14ac:dyDescent="0.2">
      <c r="B752" s="39" t="s">
        <v>42</v>
      </c>
      <c r="D752" s="42">
        <f>_xll.qlCalendarAdvance(Calendar,$D751,B752,"f",FALSE)</f>
        <v>44915</v>
      </c>
      <c r="E752" s="139">
        <f>_xll.qlInterestRateIndexValueDate(IndexON,D752)</f>
        <v>44915</v>
      </c>
      <c r="F752" s="155">
        <f>IFERROR(_xll.qlIndexFixing(IndexON,D752,TRUE,_xll.ohTrigger(RecalcTrigger,TriggerON)),NA())</f>
        <v>3.4503978967581617E-3</v>
      </c>
      <c r="H752" s="42">
        <f>_xll.qlCalendarAdvance(Calendar,$H751,B752,"f",FALSE)</f>
        <v>44915</v>
      </c>
      <c r="I752" s="139">
        <f>_xll.qlInterestRateIndexValueDate(Index1M,$H752)</f>
        <v>44917</v>
      </c>
      <c r="J752" s="144">
        <f>IFERROR(_xll.qlIndexFixing(Index1M,$H752,TRUE,_xll.ohTrigger(RecalcTrigger,Trigger1M)),NA())</f>
        <v>3.6912954127657494E-3</v>
      </c>
      <c r="K752" s="44">
        <f>IFERROR(_xll.qlIndexFixing(Index3M,H752,TRUE,_xll.ohTrigger(RecalcTrigger,Trigger3M)),NA())</f>
        <v>5.2444220560490251E-3</v>
      </c>
      <c r="L752" s="44">
        <f>IFERROR(_xll.qlIndexFixing(Index6M,$H752,TRUE,_xll.ohTrigger(RecalcTrigger,Trigger6M)),NA())</f>
        <v>6.8220153818719948E-3</v>
      </c>
      <c r="M752" s="145">
        <f>IFERROR(_xll.qlIndexFixing(Index1Y,$H752,TRUE,_xll.ohTrigger(RecalcTrigger,Trigger1Y)),NA())</f>
        <v>8.4560671129241729E-3</v>
      </c>
      <c r="N752" s="144">
        <f>IFERROR(_xll.qlIndexFixing(ONIndex1M,I752,TRUE,_xll.ohTrigger(RecalcTrigger,Trigger1M)),NA())</f>
        <v>3.6055906911336422E-3</v>
      </c>
      <c r="O752" s="44">
        <f>IFERROR(_xll.qlIndexFixing(ONIndex3M,I752,TRUE,_xll.ohTrigger(RecalcTrigger,Trigger3M)),NA())</f>
        <v>4.9500545721592459E-3</v>
      </c>
      <c r="P752" s="44">
        <f>IFERROR(_xll.qlIndexFixing(ONIndex6M,I752,TRUE,_xll.ohTrigger(RecalcTrigger,Trigger6M)),NA())</f>
        <v>6.2533038911816163E-3</v>
      </c>
      <c r="Q752" s="145">
        <f>IFERROR(_xll.qlIndexFixing(ONIndex1Y,I752,TRUE,_xll.ohTrigger(RecalcTrigger,Trigger1Y)),NA())</f>
        <v>7.4604796136856777E-3</v>
      </c>
    </row>
    <row r="753" spans="2:17" x14ac:dyDescent="0.2">
      <c r="B753" s="39" t="s">
        <v>42</v>
      </c>
      <c r="D753" s="42">
        <f>_xll.qlCalendarAdvance(Calendar,$D752,B753,"f",FALSE)</f>
        <v>44922</v>
      </c>
      <c r="E753" s="139">
        <f>_xll.qlInterestRateIndexValueDate(IndexON,D753)</f>
        <v>44922</v>
      </c>
      <c r="F753" s="155">
        <f>IFERROR(_xll.qlIndexFixing(IndexON,D753,TRUE,_xll.ohTrigger(RecalcTrigger,TriggerON)),NA())</f>
        <v>3.5042286210362761E-3</v>
      </c>
      <c r="H753" s="42">
        <f>_xll.qlCalendarAdvance(Calendar,$H752,B753,"f",FALSE)</f>
        <v>44922</v>
      </c>
      <c r="I753" s="139">
        <f>_xll.qlInterestRateIndexValueDate(Index1M,$H753)</f>
        <v>44924</v>
      </c>
      <c r="J753" s="144">
        <f>IFERROR(_xll.qlIndexFixing(Index1M,$H753,TRUE,_xll.ohTrigger(RecalcTrigger,Trigger1M)),NA())</f>
        <v>3.7477424234189094E-3</v>
      </c>
      <c r="K753" s="44">
        <f>IFERROR(_xll.qlIndexFixing(Index3M,H753,TRUE,_xll.ohTrigger(RecalcTrigger,Trigger3M)),NA())</f>
        <v>5.2953516695914971E-3</v>
      </c>
      <c r="L753" s="44">
        <f>IFERROR(_xll.qlIndexFixing(Index6M,$H753,TRUE,_xll.ohTrigger(RecalcTrigger,Trigger6M)),NA())</f>
        <v>6.8665633106815439E-3</v>
      </c>
      <c r="M753" s="145">
        <f>IFERROR(_xll.qlIndexFixing(Index1Y,$H753,TRUE,_xll.ohTrigger(RecalcTrigger,Trigger1Y)),NA())</f>
        <v>8.4932298507179958E-3</v>
      </c>
      <c r="N753" s="144">
        <f>IFERROR(_xll.qlIndexFixing(ONIndex1M,I753,TRUE,_xll.ohTrigger(RecalcTrigger,Trigger1M)),NA())</f>
        <v>3.6545875967064489E-3</v>
      </c>
      <c r="O753" s="44">
        <f>IFERROR(_xll.qlIndexFixing(ONIndex3M,I753,TRUE,_xll.ohTrigger(RecalcTrigger,Trigger3M)),NA())</f>
        <v>4.9952364874883415E-3</v>
      </c>
      <c r="P753" s="44">
        <f>IFERROR(_xll.qlIndexFixing(ONIndex6M,I753,TRUE,_xll.ohTrigger(RecalcTrigger,Trigger6M)),NA())</f>
        <v>6.2941486971990201E-3</v>
      </c>
      <c r="Q753" s="145">
        <f>IFERROR(_xll.qlIndexFixing(ONIndex1Y,I753,TRUE,_xll.ohTrigger(RecalcTrigger,Trigger1Y)),NA())</f>
        <v>7.4963304609365622E-3</v>
      </c>
    </row>
    <row r="754" spans="2:17" x14ac:dyDescent="0.2">
      <c r="B754" s="39" t="s">
        <v>42</v>
      </c>
      <c r="D754" s="42">
        <f>_xll.qlCalendarAdvance(Calendar,$D753,B754,"f",FALSE)</f>
        <v>44929</v>
      </c>
      <c r="E754" s="139">
        <f>_xll.qlInterestRateIndexValueDate(IndexON,D754)</f>
        <v>44929</v>
      </c>
      <c r="F754" s="155">
        <f>IFERROR(_xll.qlIndexFixing(IndexON,D754,TRUE,_xll.ohTrigger(RecalcTrigger,TriggerON)),NA())</f>
        <v>3.5578519377832407E-3</v>
      </c>
      <c r="H754" s="42">
        <f>_xll.qlCalendarAdvance(Calendar,$H753,B754,"f",FALSE)</f>
        <v>44929</v>
      </c>
      <c r="I754" s="139">
        <f>_xll.qlInterestRateIndexValueDate(Index1M,$H754)</f>
        <v>44931</v>
      </c>
      <c r="J754" s="144">
        <f>IFERROR(_xll.qlIndexFixing(Index1M,$H754,TRUE,_xll.ohTrigger(RecalcTrigger,Trigger1M)),NA())</f>
        <v>3.8037170809329668E-3</v>
      </c>
      <c r="K754" s="44">
        <f>IFERROR(_xll.qlIndexFixing(Index3M,H754,TRUE,_xll.ohTrigger(RecalcTrigger,Trigger3M)),NA())</f>
        <v>5.3459469242627122E-3</v>
      </c>
      <c r="L754" s="44">
        <f>IFERROR(_xll.qlIndexFixing(Index6M,$H754,TRUE,_xll.ohTrigger(RecalcTrigger,Trigger6M)),NA())</f>
        <v>6.9076990223769117E-3</v>
      </c>
      <c r="M754" s="145">
        <f>IFERROR(_xll.qlIndexFixing(Index1Y,$H754,TRUE,_xll.ohTrigger(RecalcTrigger,Trigger1Y)),NA())</f>
        <v>8.5302770778390106E-3</v>
      </c>
      <c r="N754" s="144">
        <f>IFERROR(_xll.qlIndexFixing(ONIndex1M,I754,TRUE,_xll.ohTrigger(RecalcTrigger,Trigger1M)),NA())</f>
        <v>3.7113227672680438E-3</v>
      </c>
      <c r="O754" s="44">
        <f>IFERROR(_xll.qlIndexFixing(ONIndex3M,I754,TRUE,_xll.ohTrigger(RecalcTrigger,Trigger3M)),NA())</f>
        <v>5.0476653271580574E-3</v>
      </c>
      <c r="P754" s="44">
        <f>IFERROR(_xll.qlIndexFixing(ONIndex6M,I754,TRUE,_xll.ohTrigger(RecalcTrigger,Trigger6M)),NA())</f>
        <v>6.3415837644331674E-3</v>
      </c>
      <c r="Q754" s="145">
        <f>IFERROR(_xll.qlIndexFixing(ONIndex1Y,I754,TRUE,_xll.ohTrigger(RecalcTrigger,Trigger1Y)),NA())</f>
        <v>7.5379408893194721E-3</v>
      </c>
    </row>
    <row r="755" spans="2:17" x14ac:dyDescent="0.2">
      <c r="B755" s="39" t="s">
        <v>42</v>
      </c>
      <c r="D755" s="42">
        <f>_xll.qlCalendarAdvance(Calendar,$D754,B755,"f",FALSE)</f>
        <v>44936</v>
      </c>
      <c r="E755" s="139">
        <f>_xll.qlInterestRateIndexValueDate(IndexON,D755)</f>
        <v>44936</v>
      </c>
      <c r="F755" s="155">
        <f>IFERROR(_xll.qlIndexFixing(IndexON,D755,TRUE,_xll.ohTrigger(RecalcTrigger,TriggerON)),NA())</f>
        <v>3.6112637560314909E-3</v>
      </c>
      <c r="H755" s="42">
        <f>_xll.qlCalendarAdvance(Calendar,$H754,B755,"f",FALSE)</f>
        <v>44936</v>
      </c>
      <c r="I755" s="139">
        <f>_xll.qlInterestRateIndexValueDate(Index1M,$H755)</f>
        <v>44938</v>
      </c>
      <c r="J755" s="144">
        <f>IFERROR(_xll.qlIndexFixing(Index1M,$H755,TRUE,_xll.ohTrigger(RecalcTrigger,Trigger1M)),NA())</f>
        <v>3.8592120590633106E-3</v>
      </c>
      <c r="K755" s="44">
        <f>IFERROR(_xll.qlIndexFixing(Index3M,H755,TRUE,_xll.ohTrigger(RecalcTrigger,Trigger3M)),NA())</f>
        <v>5.3962026836007482E-3</v>
      </c>
      <c r="L755" s="44">
        <f>IFERROR(_xll.qlIndexFixing(Index6M,$H755,TRUE,_xll.ohTrigger(RecalcTrigger,Trigger6M)),NA())</f>
        <v>6.9517017219268406E-3</v>
      </c>
      <c r="M755" s="145">
        <f>IFERROR(_xll.qlIndexFixing(Index1Y,$H755,TRUE,_xll.ohTrigger(RecalcTrigger,Trigger1Y)),NA())</f>
        <v>8.5672144655886736E-3</v>
      </c>
      <c r="N755" s="144">
        <f>IFERROR(_xll.qlIndexFixing(ONIndex1M,I755,TRUE,_xll.ohTrigger(RecalcTrigger,Trigger1M)),NA())</f>
        <v>3.7675901688860591E-3</v>
      </c>
      <c r="O755" s="44">
        <f>IFERROR(_xll.qlIndexFixing(ONIndex3M,I755,TRUE,_xll.ohTrigger(RecalcTrigger,Trigger3M)),NA())</f>
        <v>5.0997840985367304E-3</v>
      </c>
      <c r="P755" s="44">
        <f>IFERROR(_xll.qlIndexFixing(ONIndex6M,I755,TRUE,_xll.ohTrigger(RecalcTrigger,Trigger6M)),NA())</f>
        <v>6.3887811844054454E-3</v>
      </c>
      <c r="Q755" s="145">
        <f>IFERROR(_xll.qlIndexFixing(ONIndex1Y,I755,TRUE,_xll.ohTrigger(RecalcTrigger,Trigger1Y)),NA())</f>
        <v>7.579315845740453E-3</v>
      </c>
    </row>
    <row r="756" spans="2:17" x14ac:dyDescent="0.2">
      <c r="B756" s="39" t="s">
        <v>42</v>
      </c>
      <c r="D756" s="42">
        <f>_xll.qlCalendarAdvance(Calendar,$D755,B756,"f",FALSE)</f>
        <v>44943</v>
      </c>
      <c r="E756" s="139">
        <f>_xll.qlInterestRateIndexValueDate(IndexON,D756)</f>
        <v>44943</v>
      </c>
      <c r="F756" s="155">
        <f>IFERROR(_xll.qlIndexFixing(IndexON,D756,TRUE,_xll.ohTrigger(RecalcTrigger,TriggerON)),NA())</f>
        <v>3.6644599849733339E-3</v>
      </c>
      <c r="H756" s="42">
        <f>_xll.qlCalendarAdvance(Calendar,$H755,B756,"f",FALSE)</f>
        <v>44943</v>
      </c>
      <c r="I756" s="139">
        <f>_xll.qlInterestRateIndexValueDate(Index1M,$H756)</f>
        <v>44945</v>
      </c>
      <c r="J756" s="144">
        <f>IFERROR(_xll.qlIndexFixing(Index1M,$H756,TRUE,_xll.ohTrigger(RecalcTrigger,Trigger1M)),NA())</f>
        <v>3.9142200314928877E-3</v>
      </c>
      <c r="K756" s="44">
        <f>IFERROR(_xll.qlIndexFixing(Index3M,H756,TRUE,_xll.ohTrigger(RecalcTrigger,Trigger3M)),NA())</f>
        <v>5.4461138109616059E-3</v>
      </c>
      <c r="L756" s="44">
        <f>IFERROR(_xll.qlIndexFixing(Index6M,$H756,TRUE,_xll.ohTrigger(RecalcTrigger,Trigger6M)),NA())</f>
        <v>6.9954271816372853E-3</v>
      </c>
      <c r="M756" s="145">
        <f>IFERROR(_xll.qlIndexFixing(Index1Y,$H756,TRUE,_xll.ohTrigger(RecalcTrigger,Trigger1Y)),NA())</f>
        <v>8.6040477648341666E-3</v>
      </c>
      <c r="N756" s="144">
        <f>IFERROR(_xll.qlIndexFixing(ONIndex1M,I756,TRUE,_xll.ohTrigger(RecalcTrigger,Trigger1M)),NA())</f>
        <v>3.8233824846933828E-3</v>
      </c>
      <c r="O756" s="44">
        <f>IFERROR(_xll.qlIndexFixing(ONIndex3M,I756,TRUE,_xll.ohTrigger(RecalcTrigger,Trigger3M)),NA())</f>
        <v>5.1515876847574305E-3</v>
      </c>
      <c r="P756" s="44">
        <f>IFERROR(_xll.qlIndexFixing(ONIndex6M,I756,TRUE,_xll.ohTrigger(RecalcTrigger,Trigger6M)),NA())</f>
        <v>6.4357370374512612E-3</v>
      </c>
      <c r="Q756" s="145">
        <f>IFERROR(_xll.qlIndexFixing(ONIndex1Y,I756,TRUE,_xll.ohTrigger(RecalcTrigger,Trigger1Y)),NA())</f>
        <v>7.6204518334765936E-3</v>
      </c>
    </row>
    <row r="757" spans="2:17" x14ac:dyDescent="0.2">
      <c r="B757" s="39" t="s">
        <v>42</v>
      </c>
      <c r="D757" s="42">
        <f>_xll.qlCalendarAdvance(Calendar,$D756,B757,"f",FALSE)</f>
        <v>44950</v>
      </c>
      <c r="E757" s="139">
        <f>_xll.qlInterestRateIndexValueDate(IndexON,D757)</f>
        <v>44950</v>
      </c>
      <c r="F757" s="155">
        <f>IFERROR(_xll.qlIndexFixing(IndexON,D757,TRUE,_xll.ohTrigger(RecalcTrigger,TriggerON)),NA())</f>
        <v>3.7174365336412052E-3</v>
      </c>
      <c r="H757" s="42">
        <f>_xll.qlCalendarAdvance(Calendar,$H756,B757,"f",FALSE)</f>
        <v>44950</v>
      </c>
      <c r="I757" s="139">
        <f>_xll.qlInterestRateIndexValueDate(Index1M,$H757)</f>
        <v>44952</v>
      </c>
      <c r="J757" s="144">
        <f>IFERROR(_xll.qlIndexFixing(Index1M,$H757,TRUE,_xll.ohTrigger(RecalcTrigger,Trigger1M)),NA())</f>
        <v>3.968733671814717E-3</v>
      </c>
      <c r="K757" s="44">
        <f>IFERROR(_xll.qlIndexFixing(Index3M,H757,TRUE,_xll.ohTrigger(RecalcTrigger,Trigger3M)),NA())</f>
        <v>5.4956751695423023E-3</v>
      </c>
      <c r="L757" s="44">
        <f>IFERROR(_xll.qlIndexFixing(Index6M,$H757,TRUE,_xll.ohTrigger(RecalcTrigger,Trigger6M)),NA())</f>
        <v>7.0388841045964413E-3</v>
      </c>
      <c r="M757" s="145">
        <f>IFERROR(_xll.qlIndexFixing(Index1Y,$H757,TRUE,_xll.ohTrigger(RecalcTrigger,Trigger1Y)),NA())</f>
        <v>8.6407828060156167E-3</v>
      </c>
      <c r="N757" s="144">
        <f>IFERROR(_xll.qlIndexFixing(ONIndex1M,I757,TRUE,_xll.ohTrigger(RecalcTrigger,Trigger1M)),NA())</f>
        <v>3.8786923975830945E-3</v>
      </c>
      <c r="O757" s="44">
        <f>IFERROR(_xll.qlIndexFixing(ONIndex3M,I757,TRUE,_xll.ohTrigger(RecalcTrigger,Trigger3M)),NA())</f>
        <v>5.2030709684736109E-3</v>
      </c>
      <c r="P757" s="44">
        <f>IFERROR(_xll.qlIndexFixing(ONIndex6M,I757,TRUE,_xll.ohTrigger(RecalcTrigger,Trigger6M)),NA())</f>
        <v>6.4824474043856384E-3</v>
      </c>
      <c r="Q757" s="145">
        <f>IFERROR(_xll.qlIndexFixing(ONIndex1Y,I757,TRUE,_xll.ohTrigger(RecalcTrigger,Trigger1Y)),NA())</f>
        <v>7.6613453557250466E-3</v>
      </c>
    </row>
    <row r="758" spans="2:17" x14ac:dyDescent="0.2">
      <c r="B758" s="39" t="s">
        <v>42</v>
      </c>
      <c r="D758" s="42">
        <f>_xll.qlCalendarAdvance(Calendar,$D757,B758,"f",FALSE)</f>
        <v>44957</v>
      </c>
      <c r="E758" s="139">
        <f>_xll.qlInterestRateIndexValueDate(IndexON,D758)</f>
        <v>44957</v>
      </c>
      <c r="F758" s="155">
        <f>IFERROR(_xll.qlIndexFixing(IndexON,D758,TRUE,_xll.ohTrigger(RecalcTrigger,TriggerON)),NA())</f>
        <v>3.7701893114672203E-3</v>
      </c>
      <c r="H758" s="42">
        <f>_xll.qlCalendarAdvance(Calendar,$H757,B758,"f",FALSE)</f>
        <v>44957</v>
      </c>
      <c r="I758" s="139">
        <f>_xll.qlInterestRateIndexValueDate(Index1M,$H758)</f>
        <v>44959</v>
      </c>
      <c r="J758" s="144">
        <f>IFERROR(_xll.qlIndexFixing(Index1M,$H758,TRUE,_xll.ohTrigger(RecalcTrigger,Trigger1M)),NA())</f>
        <v>4.0073795663956146E-3</v>
      </c>
      <c r="K758" s="44">
        <f>IFERROR(_xll.qlIndexFixing(Index3M,H758,TRUE,_xll.ohTrigger(RecalcTrigger,Trigger3M)),NA())</f>
        <v>5.5413909637320683E-3</v>
      </c>
      <c r="L758" s="44">
        <f>IFERROR(_xll.qlIndexFixing(Index6M,$H758,TRUE,_xll.ohTrigger(RecalcTrigger,Trigger6M)),NA())</f>
        <v>7.0820813311511062E-3</v>
      </c>
      <c r="M758" s="145">
        <f>IFERROR(_xll.qlIndexFixing(Index1Y,$H758,TRUE,_xll.ohTrigger(RecalcTrigger,Trigger1Y)),NA())</f>
        <v>8.6774254991561807E-3</v>
      </c>
      <c r="N758" s="144">
        <f>IFERROR(_xll.qlIndexFixing(ONIndex1M,I758,TRUE,_xll.ohTrigger(RecalcTrigger,Trigger1M)),NA())</f>
        <v>3.9335125906880819E-3</v>
      </c>
      <c r="O758" s="44">
        <f>IFERROR(_xll.qlIndexFixing(ONIndex3M,I758,TRUE,_xll.ohTrigger(RecalcTrigger,Trigger3M)),NA())</f>
        <v>5.2542288328183417E-3</v>
      </c>
      <c r="P758" s="44">
        <f>IFERROR(_xll.qlIndexFixing(ONIndex6M,I758,TRUE,_xll.ohTrigger(RecalcTrigger,Trigger6M)),NA())</f>
        <v>6.5289083654640478E-3</v>
      </c>
      <c r="Q758" s="145">
        <f>IFERROR(_xll.qlIndexFixing(ONIndex1Y,I758,TRUE,_xll.ohTrigger(RecalcTrigger,Trigger1Y)),NA())</f>
        <v>7.7019929158428369E-3</v>
      </c>
    </row>
    <row r="759" spans="2:17" x14ac:dyDescent="0.2">
      <c r="B759" s="39" t="s">
        <v>42</v>
      </c>
      <c r="D759" s="42">
        <f>_xll.qlCalendarAdvance(Calendar,$D758,B759,"f",FALSE)</f>
        <v>44964</v>
      </c>
      <c r="E759" s="139">
        <f>_xll.qlInterestRateIndexValueDate(IndexON,D759)</f>
        <v>44964</v>
      </c>
      <c r="F759" s="155">
        <f>IFERROR(_xll.qlIndexFixing(IndexON,D759,TRUE,_xll.ohTrigger(RecalcTrigger,TriggerON)),NA())</f>
        <v>3.8227142273239423E-3</v>
      </c>
      <c r="H759" s="42">
        <f>_xll.qlCalendarAdvance(Calendar,$H758,B759,"f",FALSE)</f>
        <v>44964</v>
      </c>
      <c r="I759" s="139">
        <f>_xll.qlInterestRateIndexValueDate(Index1M,$H759)</f>
        <v>44966</v>
      </c>
      <c r="J759" s="144">
        <f>IFERROR(_xll.qlIndexFixing(Index1M,$H759,TRUE,_xll.ohTrigger(RecalcTrigger,Trigger1M)),NA())</f>
        <v>4.0610278247199538E-3</v>
      </c>
      <c r="K759" s="44">
        <f>IFERROR(_xll.qlIndexFixing(Index3M,H759,TRUE,_xll.ohTrigger(RecalcTrigger,Trigger3M)),NA())</f>
        <v>5.5902632869155268E-3</v>
      </c>
      <c r="L759" s="44">
        <f>IFERROR(_xll.qlIndexFixing(Index6M,$H759,TRUE,_xll.ohTrigger(RecalcTrigger,Trigger6M)),NA())</f>
        <v>7.1250278389097706E-3</v>
      </c>
      <c r="M759" s="145">
        <f>IFERROR(_xll.qlIndexFixing(Index1Y,$H759,TRUE,_xll.ohTrigger(RecalcTrigger,Trigger1Y)),NA())</f>
        <v>8.7139818338708014E-3</v>
      </c>
      <c r="N759" s="144">
        <f>IFERROR(_xll.qlIndexFixing(ONIndex1M,I759,TRUE,_xll.ohTrigger(RecalcTrigger,Trigger1M)),NA())</f>
        <v>3.9878357469813608E-3</v>
      </c>
      <c r="O759" s="44">
        <f>IFERROR(_xll.qlIndexFixing(ONIndex3M,I759,TRUE,_xll.ohTrigger(RecalcTrigger,Trigger3M)),NA())</f>
        <v>5.3050561606049484E-3</v>
      </c>
      <c r="P759" s="44">
        <f>IFERROR(_xll.qlIndexFixing(ONIndex6M,I759,TRUE,_xll.ohTrigger(RecalcTrigger,Trigger6M)),NA())</f>
        <v>6.5751160012617049E-3</v>
      </c>
      <c r="Q759" s="145">
        <f>IFERROR(_xll.qlIndexFixing(ONIndex1Y,I759,TRUE,_xll.ohTrigger(RecalcTrigger,Trigger1Y)),NA())</f>
        <v>7.7423910171070531E-3</v>
      </c>
    </row>
    <row r="760" spans="2:17" x14ac:dyDescent="0.2">
      <c r="B760" s="39" t="s">
        <v>42</v>
      </c>
      <c r="D760" s="42">
        <f>_xll.qlCalendarAdvance(Calendar,$D759,B760,"f",FALSE)</f>
        <v>44971</v>
      </c>
      <c r="E760" s="139">
        <f>_xll.qlInterestRateIndexValueDate(IndexON,D760)</f>
        <v>44971</v>
      </c>
      <c r="F760" s="155">
        <f>IFERROR(_xll.qlIndexFixing(IndexON,D760,TRUE,_xll.ohTrigger(RecalcTrigger,TriggerON)),NA())</f>
        <v>3.8750071906434869E-3</v>
      </c>
      <c r="H760" s="42">
        <f>_xll.qlCalendarAdvance(Calendar,$H759,B760,"f",FALSE)</f>
        <v>44971</v>
      </c>
      <c r="I760" s="139">
        <f>_xll.qlInterestRateIndexValueDate(Index1M,$H760)</f>
        <v>44973</v>
      </c>
      <c r="J760" s="144">
        <f>IFERROR(_xll.qlIndexFixing(Index1M,$H760,TRUE,_xll.ohTrigger(RecalcTrigger,Trigger1M)),NA())</f>
        <v>4.1141618561489424E-3</v>
      </c>
      <c r="K760" s="44">
        <f>IFERROR(_xll.qlIndexFixing(Index3M,H760,TRUE,_xll.ohTrigger(RecalcTrigger,Trigger3M)),NA())</f>
        <v>5.6387707959919715E-3</v>
      </c>
      <c r="L760" s="44">
        <f>IFERROR(_xll.qlIndexFixing(Index6M,$H760,TRUE,_xll.ohTrigger(RecalcTrigger,Trigger6M)),NA())</f>
        <v>7.167732742743944E-3</v>
      </c>
      <c r="M760" s="145">
        <f>IFERROR(_xll.qlIndexFixing(Index1Y,$H760,TRUE,_xll.ohTrigger(RecalcTrigger,Trigger1Y)),NA())</f>
        <v>8.7504578793740871E-3</v>
      </c>
      <c r="N760" s="144">
        <f>IFERROR(_xll.qlIndexFixing(ONIndex1M,I760,TRUE,_xll.ohTrigger(RecalcTrigger,Trigger1M)),NA())</f>
        <v>4.0416545495158829E-3</v>
      </c>
      <c r="O760" s="44">
        <f>IFERROR(_xll.qlIndexFixing(ONIndex3M,I760,TRUE,_xll.ohTrigger(RecalcTrigger,Trigger3M)),NA())</f>
        <v>5.3555478348865648E-3</v>
      </c>
      <c r="P760" s="44">
        <f>IFERROR(_xll.qlIndexFixing(ONIndex6M,I760,TRUE,_xll.ohTrigger(RecalcTrigger,Trigger6M)),NA())</f>
        <v>6.6210663923538249E-3</v>
      </c>
      <c r="Q760" s="145">
        <f>IFERROR(_xll.qlIndexFixing(ONIndex1Y,I760,TRUE,_xll.ohTrigger(RecalcTrigger,Trigger1Y)),NA())</f>
        <v>7.7825361626349121E-3</v>
      </c>
    </row>
    <row r="761" spans="2:17" x14ac:dyDescent="0.2">
      <c r="B761" s="39" t="s">
        <v>42</v>
      </c>
      <c r="D761" s="42">
        <f>_xll.qlCalendarAdvance(Calendar,$D760,B761,"f",FALSE)</f>
        <v>44978</v>
      </c>
      <c r="E761" s="139">
        <f>_xll.qlInterestRateIndexValueDate(IndexON,D761)</f>
        <v>44978</v>
      </c>
      <c r="F761" s="155">
        <f>IFERROR(_xll.qlIndexFixing(IndexON,D761,TRUE,_xll.ohTrigger(RecalcTrigger,TriggerON)),NA())</f>
        <v>3.9270641103783532E-3</v>
      </c>
      <c r="H761" s="42">
        <f>_xll.qlCalendarAdvance(Calendar,$H760,B761,"f",FALSE)</f>
        <v>44978</v>
      </c>
      <c r="I761" s="139">
        <f>_xll.qlInterestRateIndexValueDate(Index1M,$H761)</f>
        <v>44980</v>
      </c>
      <c r="J761" s="144">
        <f>IFERROR(_xll.qlIndexFixing(Index1M,$H761,TRUE,_xll.ohTrigger(RecalcTrigger,Trigger1M)),NA())</f>
        <v>4.1667743352594554E-3</v>
      </c>
      <c r="K761" s="44">
        <f>IFERROR(_xll.qlIndexFixing(Index3M,H761,TRUE,_xll.ohTrigger(RecalcTrigger,Trigger3M)),NA())</f>
        <v>5.6869083537682604E-3</v>
      </c>
      <c r="L761" s="44">
        <f>IFERROR(_xll.qlIndexFixing(Index6M,$H761,TRUE,_xll.ohTrigger(RecalcTrigger,Trigger6M)),NA())</f>
        <v>7.2102052947934534E-3</v>
      </c>
      <c r="M761" s="145">
        <f>IFERROR(_xll.qlIndexFixing(Index1Y,$H761,TRUE,_xll.ohTrigger(RecalcTrigger,Trigger1Y)),NA())</f>
        <v>8.786859784490831E-3</v>
      </c>
      <c r="N761" s="144">
        <f>IFERROR(_xll.qlIndexFixing(ONIndex1M,I761,TRUE,_xll.ohTrigger(RecalcTrigger,Trigger1M)),NA())</f>
        <v>4.0949616811847278E-3</v>
      </c>
      <c r="O761" s="44">
        <f>IFERROR(_xll.qlIndexFixing(ONIndex3M,I761,TRUE,_xll.ohTrigger(RecalcTrigger,Trigger3M)),NA())</f>
        <v>5.4056987383965804E-3</v>
      </c>
      <c r="P761" s="44">
        <f>IFERROR(_xll.qlIndexFixing(ONIndex6M,I761,TRUE,_xll.ohTrigger(RecalcTrigger,Trigger6M)),NA())</f>
        <v>6.6667556192356869E-3</v>
      </c>
      <c r="Q761" s="145">
        <f>IFERROR(_xll.qlIndexFixing(ONIndex1Y,I761,TRUE,_xll.ohTrigger(RecalcTrigger,Trigger1Y)),NA())</f>
        <v>7.8224248558633747E-3</v>
      </c>
    </row>
    <row r="762" spans="2:17" x14ac:dyDescent="0.2">
      <c r="B762" s="39" t="s">
        <v>42</v>
      </c>
      <c r="D762" s="42">
        <f>_xll.qlCalendarAdvance(Calendar,$D761,B762,"f",FALSE)</f>
        <v>44985</v>
      </c>
      <c r="E762" s="139">
        <f>_xll.qlInterestRateIndexValueDate(IndexON,D762)</f>
        <v>44985</v>
      </c>
      <c r="F762" s="155">
        <f>IFERROR(_xll.qlIndexFixing(IndexON,D762,TRUE,_xll.ohTrigger(RecalcTrigger,TriggerON)),NA())</f>
        <v>3.9788808957208488E-3</v>
      </c>
      <c r="H762" s="42">
        <f>_xll.qlCalendarAdvance(Calendar,$H761,B762,"f",FALSE)</f>
        <v>44985</v>
      </c>
      <c r="I762" s="139">
        <f>_xll.qlInterestRateIndexValueDate(Index1M,$H762)</f>
        <v>44987</v>
      </c>
      <c r="J762" s="144">
        <f>IFERROR(_xll.qlIndexFixing(Index1M,$H762,TRUE,_xll.ohTrigger(RecalcTrigger,Trigger1M)),NA())</f>
        <v>4.2336304624449039E-3</v>
      </c>
      <c r="K762" s="44">
        <f>IFERROR(_xll.qlIndexFixing(Index3M,H762,TRUE,_xll.ohTrigger(RecalcTrigger,Trigger3M)),NA())</f>
        <v>5.7448174583531733E-3</v>
      </c>
      <c r="L762" s="44">
        <f>IFERROR(_xll.qlIndexFixing(Index6M,$H762,TRUE,_xll.ohTrigger(RecalcTrigger,Trigger6M)),NA())</f>
        <v>7.267488503347427E-3</v>
      </c>
      <c r="M762" s="145">
        <f>IFERROR(_xll.qlIndexFixing(Index1Y,$H762,TRUE,_xll.ohTrigger(RecalcTrigger,Trigger1Y)),NA())</f>
        <v>8.8312204199148467E-3</v>
      </c>
      <c r="N762" s="144">
        <f>IFERROR(_xll.qlIndexFixing(ONIndex1M,I762,TRUE,_xll.ohTrigger(RecalcTrigger,Trigger1M)),NA())</f>
        <v>4.1477498252007194E-3</v>
      </c>
      <c r="O762" s="44">
        <f>IFERROR(_xll.qlIndexFixing(ONIndex3M,I762,TRUE,_xll.ohTrigger(RecalcTrigger,Trigger3M)),NA())</f>
        <v>5.4555037540282569E-3</v>
      </c>
      <c r="P762" s="44">
        <f>IFERROR(_xll.qlIndexFixing(ONIndex6M,I762,TRUE,_xll.ohTrigger(RecalcTrigger,Trigger6M)),NA())</f>
        <v>6.7121797625624424E-3</v>
      </c>
      <c r="Q762" s="145">
        <f>IFERROR(_xll.qlIndexFixing(ONIndex1Y,I762,TRUE,_xll.ohTrigger(RecalcTrigger,Trigger1Y)),NA())</f>
        <v>7.8620535999096575E-3</v>
      </c>
    </row>
    <row r="763" spans="2:17" x14ac:dyDescent="0.2">
      <c r="B763" s="39" t="s">
        <v>42</v>
      </c>
      <c r="D763" s="42">
        <f>_xll.qlCalendarAdvance(Calendar,$D762,B763,"f",FALSE)</f>
        <v>44992</v>
      </c>
      <c r="E763" s="139">
        <f>_xll.qlInterestRateIndexValueDate(IndexON,D763)</f>
        <v>44992</v>
      </c>
      <c r="F763" s="155">
        <f>IFERROR(_xll.qlIndexFixing(IndexON,D763,TRUE,_xll.ohTrigger(RecalcTrigger,TriggerON)),NA())</f>
        <v>4.030453455863281E-3</v>
      </c>
      <c r="H763" s="42">
        <f>_xll.qlCalendarAdvance(Calendar,$H762,B763,"f",FALSE)</f>
        <v>44992</v>
      </c>
      <c r="I763" s="139">
        <f>_xll.qlInterestRateIndexValueDate(Index1M,$H763)</f>
        <v>44994</v>
      </c>
      <c r="J763" s="144">
        <f>IFERROR(_xll.qlIndexFixing(Index1M,$H763,TRUE,_xll.ohTrigger(RecalcTrigger,Trigger1M)),NA())</f>
        <v>4.2886697876901277E-3</v>
      </c>
      <c r="K763" s="44">
        <f>IFERROR(_xll.qlIndexFixing(Index3M,H763,TRUE,_xll.ohTrigger(RecalcTrigger,Trigger3M)),NA())</f>
        <v>5.792117459880875E-3</v>
      </c>
      <c r="L763" s="44">
        <f>IFERROR(_xll.qlIndexFixing(Index6M,$H763,TRUE,_xll.ohTrigger(RecalcTrigger,Trigger6M)),NA())</f>
        <v>7.3094763315698884E-3</v>
      </c>
      <c r="M763" s="145">
        <f>IFERROR(_xll.qlIndexFixing(Index1Y,$H763,TRUE,_xll.ohTrigger(RecalcTrigger,Trigger1Y)),NA())</f>
        <v>8.8674999559502019E-3</v>
      </c>
      <c r="N763" s="144">
        <f>IFERROR(_xll.qlIndexFixing(ONIndex1M,I763,TRUE,_xll.ohTrigger(RecalcTrigger,Trigger1M)),NA())</f>
        <v>4.2000116642970653E-3</v>
      </c>
      <c r="O763" s="44">
        <f>IFERROR(_xll.qlIndexFixing(ONIndex3M,I763,TRUE,_xll.ohTrigger(RecalcTrigger,Trigger3M)),NA())</f>
        <v>5.5049577648347281E-3</v>
      </c>
      <c r="P763" s="44">
        <f>IFERROR(_xll.qlIndexFixing(ONIndex6M,I763,TRUE,_xll.ohTrigger(RecalcTrigger,Trigger6M)),NA())</f>
        <v>6.7573349025096263E-3</v>
      </c>
      <c r="Q763" s="145">
        <f>IFERROR(_xll.qlIndexFixing(ONIndex1Y,I763,TRUE,_xll.ohTrigger(RecalcTrigger,Trigger1Y)),NA())</f>
        <v>7.9014188982107214E-3</v>
      </c>
    </row>
    <row r="764" spans="2:17" x14ac:dyDescent="0.2">
      <c r="B764" s="39" t="s">
        <v>42</v>
      </c>
      <c r="D764" s="42">
        <f>_xll.qlCalendarAdvance(Calendar,$D763,B764,"f",FALSE)</f>
        <v>44999</v>
      </c>
      <c r="E764" s="139">
        <f>_xll.qlInterestRateIndexValueDate(IndexON,D764)</f>
        <v>44999</v>
      </c>
      <c r="F764" s="155">
        <f>IFERROR(_xll.qlIndexFixing(IndexON,D764,TRUE,_xll.ohTrigger(RecalcTrigger,TriggerON)),NA())</f>
        <v>4.0817776999180211E-3</v>
      </c>
      <c r="H764" s="42">
        <f>_xll.qlCalendarAdvance(Calendar,$H763,B764,"f",FALSE)</f>
        <v>44999</v>
      </c>
      <c r="I764" s="139">
        <f>_xll.qlInterestRateIndexValueDate(Index1M,$H764)</f>
        <v>45001</v>
      </c>
      <c r="J764" s="144">
        <f>IFERROR(_xll.qlIndexFixing(Index1M,$H764,TRUE,_xll.ohTrigger(RecalcTrigger,Trigger1M)),NA())</f>
        <v>4.3358724217362754E-3</v>
      </c>
      <c r="K764" s="44">
        <f>IFERROR(_xll.qlIndexFixing(Index3M,H764,TRUE,_xll.ohTrigger(RecalcTrigger,Trigger3M)),NA())</f>
        <v>5.8390309965484638E-3</v>
      </c>
      <c r="L764" s="44">
        <f>IFERROR(_xll.qlIndexFixing(Index6M,$H764,TRUE,_xll.ohTrigger(RecalcTrigger,Trigger6M)),NA())</f>
        <v>7.3512653645028724E-3</v>
      </c>
      <c r="M764" s="145">
        <f>IFERROR(_xll.qlIndexFixing(Index1Y,$H764,TRUE,_xll.ohTrigger(RecalcTrigger,Trigger1Y)),NA())</f>
        <v>8.9037253021194852E-3</v>
      </c>
      <c r="N764" s="144">
        <f>IFERROR(_xll.qlIndexFixing(ONIndex1M,I764,TRUE,_xll.ohTrigger(RecalcTrigger,Trigger1M)),NA())</f>
        <v>4.2517398817665253E-3</v>
      </c>
      <c r="O764" s="44">
        <f>IFERROR(_xll.qlIndexFixing(ONIndex3M,I764,TRUE,_xll.ohTrigger(RecalcTrigger,Trigger3M)),NA())</f>
        <v>5.5540556534694474E-3</v>
      </c>
      <c r="P764" s="44">
        <f>IFERROR(_xll.qlIndexFixing(ONIndex6M,I764,TRUE,_xll.ohTrigger(RecalcTrigger,Trigger6M)),NA())</f>
        <v>6.8022171199721981E-3</v>
      </c>
      <c r="Q764" s="145">
        <f>IFERROR(_xll.qlIndexFixing(ONIndex1Y,I764,TRUE,_xll.ohTrigger(RecalcTrigger,Trigger1Y)),NA())</f>
        <v>7.9405172538837832E-3</v>
      </c>
    </row>
    <row r="765" spans="2:17" x14ac:dyDescent="0.2">
      <c r="B765" s="39" t="s">
        <v>42</v>
      </c>
      <c r="D765" s="42">
        <f>_xll.qlCalendarAdvance(Calendar,$D764,B765,"f",FALSE)</f>
        <v>45006</v>
      </c>
      <c r="E765" s="139">
        <f>_xll.qlInterestRateIndexValueDate(IndexON,D765)</f>
        <v>45006</v>
      </c>
      <c r="F765" s="155">
        <f>IFERROR(_xll.qlIndexFixing(IndexON,D765,TRUE,_xll.ohTrigger(RecalcTrigger,TriggerON)),NA())</f>
        <v>4.1328495370773766E-3</v>
      </c>
      <c r="H765" s="42">
        <f>_xll.qlCalendarAdvance(Calendar,$H764,B765,"f",FALSE)</f>
        <v>45006</v>
      </c>
      <c r="I765" s="139">
        <f>_xll.qlInterestRateIndexValueDate(Index1M,$H765)</f>
        <v>45008</v>
      </c>
      <c r="J765" s="144">
        <f>IFERROR(_xll.qlIndexFixing(Index1M,$H765,TRUE,_xll.ohTrigger(RecalcTrigger,Trigger1M)),NA())</f>
        <v>4.3861676460865695E-3</v>
      </c>
      <c r="K765" s="44">
        <f>IFERROR(_xll.qlIndexFixing(Index3M,H765,TRUE,_xll.ohTrigger(RecalcTrigger,Trigger3M)),NA())</f>
        <v>5.8855529298880264E-3</v>
      </c>
      <c r="L765" s="44">
        <f>IFERROR(_xll.qlIndexFixing(Index6M,$H765,TRUE,_xll.ohTrigger(RecalcTrigger,Trigger6M)),NA())</f>
        <v>7.3928651296670872E-3</v>
      </c>
      <c r="M765" s="145">
        <f>IFERROR(_xll.qlIndexFixing(Index1Y,$H765,TRUE,_xll.ohTrigger(RecalcTrigger,Trigger1Y)),NA())</f>
        <v>8.9399028782955886E-3</v>
      </c>
      <c r="N765" s="144">
        <f>IFERROR(_xll.qlIndexFixing(ONIndex1M,I765,TRUE,_xll.ohTrigger(RecalcTrigger,Trigger1M)),NA())</f>
        <v>4.302927160422243E-3</v>
      </c>
      <c r="O765" s="44">
        <f>IFERROR(_xll.qlIndexFixing(ONIndex3M,I765,TRUE,_xll.ohTrigger(RecalcTrigger,Trigger3M)),NA())</f>
        <v>5.6027923032253568E-3</v>
      </c>
      <c r="P765" s="44">
        <f>IFERROR(_xll.qlIndexFixing(ONIndex6M,I765,TRUE,_xll.ohTrigger(RecalcTrigger,Trigger6M)),NA())</f>
        <v>6.8468224952056289E-3</v>
      </c>
      <c r="Q765" s="145">
        <f>IFERROR(_xll.qlIndexFixing(ONIndex1Y,I765,TRUE,_xll.ohTrigger(RecalcTrigger,Trigger1Y)),NA())</f>
        <v>7.9793451701259954E-3</v>
      </c>
    </row>
    <row r="766" spans="2:17" x14ac:dyDescent="0.2">
      <c r="B766" s="39" t="s">
        <v>42</v>
      </c>
      <c r="D766" s="42">
        <f>_xll.qlCalendarAdvance(Calendar,$D765,B766,"f",FALSE)</f>
        <v>45013</v>
      </c>
      <c r="E766" s="139">
        <f>_xll.qlInterestRateIndexValueDate(IndexON,D766)</f>
        <v>45013</v>
      </c>
      <c r="F766" s="155">
        <f>IFERROR(_xll.qlIndexFixing(IndexON,D766,TRUE,_xll.ohTrigger(RecalcTrigger,TriggerON)),NA())</f>
        <v>4.1836648763737827E-3</v>
      </c>
      <c r="H766" s="42">
        <f>_xll.qlCalendarAdvance(Calendar,$H765,B766,"f",FALSE)</f>
        <v>45013</v>
      </c>
      <c r="I766" s="139">
        <f>_xll.qlInterestRateIndexValueDate(Index1M,$H766)</f>
        <v>45015</v>
      </c>
      <c r="J766" s="144">
        <f>IFERROR(_xll.qlIndexFixing(Index1M,$H766,TRUE,_xll.ohTrigger(RecalcTrigger,Trigger1M)),NA())</f>
        <v>4.4252991678433032E-3</v>
      </c>
      <c r="K766" s="44">
        <f>IFERROR(_xll.qlIndexFixing(Index3M,H766,TRUE,_xll.ohTrigger(RecalcTrigger,Trigger3M)),NA())</f>
        <v>5.9316781213039271E-3</v>
      </c>
      <c r="L766" s="44">
        <f>IFERROR(_xll.qlIndexFixing(Index6M,$H766,TRUE,_xll.ohTrigger(RecalcTrigger,Trigger6M)),NA())</f>
        <v>7.4253647747544397E-3</v>
      </c>
      <c r="M766" s="145">
        <f>IFERROR(_xll.qlIndexFixing(Index1Y,$H766,TRUE,_xll.ohTrigger(RecalcTrigger,Trigger1Y)),NA())</f>
        <v>8.965291955270847E-3</v>
      </c>
      <c r="N766" s="144">
        <f>IFERROR(_xll.qlIndexFixing(ONIndex1M,I766,TRUE,_xll.ohTrigger(RecalcTrigger,Trigger1M)),NA())</f>
        <v>4.3535661833971062E-3</v>
      </c>
      <c r="O766" s="44">
        <f>IFERROR(_xll.qlIndexFixing(ONIndex3M,I766,TRUE,_xll.ohTrigger(RecalcTrigger,Trigger3M)),NA())</f>
        <v>5.6511625965960377E-3</v>
      </c>
      <c r="P766" s="44">
        <f>IFERROR(_xll.qlIndexFixing(ONIndex6M,I766,TRUE,_xll.ohTrigger(RecalcTrigger,Trigger6M)),NA())</f>
        <v>6.8911471087851339E-3</v>
      </c>
      <c r="Q766" s="145">
        <f>IFERROR(_xll.qlIndexFixing(ONIndex1Y,I766,TRUE,_xll.ohTrigger(RecalcTrigger,Trigger1Y)),NA())</f>
        <v>8.017899150294383E-3</v>
      </c>
    </row>
    <row r="767" spans="2:17" x14ac:dyDescent="0.2">
      <c r="B767" s="39" t="s">
        <v>42</v>
      </c>
      <c r="D767" s="42">
        <f>_xll.qlCalendarAdvance(Calendar,$D766,B767,"f",FALSE)</f>
        <v>45020</v>
      </c>
      <c r="E767" s="139">
        <f>_xll.qlInterestRateIndexValueDate(IndexON,D767)</f>
        <v>45020</v>
      </c>
      <c r="F767" s="155">
        <f>IFERROR(_xll.qlIndexFixing(IndexON,D767,TRUE,_xll.ohTrigger(RecalcTrigger,TriggerON)),NA())</f>
        <v>4.234219627079483E-3</v>
      </c>
      <c r="H767" s="42">
        <f>_xll.qlCalendarAdvance(Calendar,$H766,B767,"f",FALSE)</f>
        <v>45020</v>
      </c>
      <c r="I767" s="139">
        <f>_xll.qlInterestRateIndexValueDate(Index1M,$H767)</f>
        <v>45022</v>
      </c>
      <c r="J767" s="144">
        <f>IFERROR(_xll.qlIndexFixing(Index1M,$H767,TRUE,_xll.ohTrigger(RecalcTrigger,Trigger1M)),NA())</f>
        <v>4.4850699493012569E-3</v>
      </c>
      <c r="K767" s="44">
        <f>IFERROR(_xll.qlIndexFixing(Index3M,H767,TRUE,_xll.ohTrigger(RecalcTrigger,Trigger3M)),NA())</f>
        <v>5.974162755599542E-3</v>
      </c>
      <c r="L767" s="44">
        <f>IFERROR(_xll.qlIndexFixing(Index6M,$H767,TRUE,_xll.ohTrigger(RecalcTrigger,Trigger6M)),NA())</f>
        <v>7.4666329885410164E-3</v>
      </c>
      <c r="M767" s="145">
        <f>IFERROR(_xll.qlIndexFixing(Index1Y,$H767,TRUE,_xll.ohTrigger(RecalcTrigger,Trigger1Y)),NA())</f>
        <v>9.0121407953048412E-3</v>
      </c>
      <c r="N767" s="144">
        <f>IFERROR(_xll.qlIndexFixing(ONIndex1M,I767,TRUE,_xll.ohTrigger(RecalcTrigger,Trigger1M)),NA())</f>
        <v>4.4178561228491731E-3</v>
      </c>
      <c r="O767" s="44">
        <f>IFERROR(_xll.qlIndexFixing(ONIndex3M,I767,TRUE,_xll.ohTrigger(RecalcTrigger,Trigger3M)),NA())</f>
        <v>5.7128064194422734E-3</v>
      </c>
      <c r="P767" s="44">
        <f>IFERROR(_xll.qlIndexFixing(ONIndex6M,I767,TRUE,_xll.ohTrigger(RecalcTrigger,Trigger6M)),NA())</f>
        <v>6.9477170422427292E-3</v>
      </c>
      <c r="Q767" s="145">
        <f>IFERROR(_xll.qlIndexFixing(ONIndex1Y,I767,TRUE,_xll.ohTrigger(RecalcTrigger,Trigger1Y)),NA())</f>
        <v>8.0670604076793495E-3</v>
      </c>
    </row>
    <row r="768" spans="2:17" x14ac:dyDescent="0.2">
      <c r="B768" s="39" t="s">
        <v>42</v>
      </c>
      <c r="D768" s="42">
        <f>_xll.qlCalendarAdvance(Calendar,$D767,B768,"f",FALSE)</f>
        <v>45027</v>
      </c>
      <c r="E768" s="139">
        <f>_xll.qlInterestRateIndexValueDate(IndexON,D768)</f>
        <v>45027</v>
      </c>
      <c r="F768" s="155">
        <f>IFERROR(_xll.qlIndexFixing(IndexON,D768,TRUE,_xll.ohTrigger(RecalcTrigger,TriggerON)),NA())</f>
        <v>4.2845096983068487E-3</v>
      </c>
      <c r="H768" s="42">
        <f>_xll.qlCalendarAdvance(Calendar,$H767,B768,"f",FALSE)</f>
        <v>45027</v>
      </c>
      <c r="I768" s="139">
        <f>_xll.qlInterestRateIndexValueDate(Index1M,$H768)</f>
        <v>45029</v>
      </c>
      <c r="J768" s="144">
        <f>IFERROR(_xll.qlIndexFixing(Index1M,$H768,TRUE,_xll.ohTrigger(RecalcTrigger,Trigger1M)),NA())</f>
        <v>4.5336623740777071E-3</v>
      </c>
      <c r="K768" s="44">
        <f>IFERROR(_xll.qlIndexFixing(Index3M,H768,TRUE,_xll.ohTrigger(RecalcTrigger,Trigger3M)),NA())</f>
        <v>6.019518696743934E-3</v>
      </c>
      <c r="L768" s="44">
        <f>IFERROR(_xll.qlIndexFixing(Index6M,$H768,TRUE,_xll.ohTrigger(RecalcTrigger,Trigger6M)),NA())</f>
        <v>7.5077390293212037E-3</v>
      </c>
      <c r="M768" s="145">
        <f>IFERROR(_xll.qlIndexFixing(Index1Y,$H768,TRUE,_xll.ohTrigger(RecalcTrigger,Trigger1Y)),NA())</f>
        <v>9.0482143710628859E-3</v>
      </c>
      <c r="N768" s="144">
        <f>IFERROR(_xll.qlIndexFixing(ONIndex1M,I768,TRUE,_xll.ohTrigger(RecalcTrigger,Trigger1M)),NA())</f>
        <v>4.4531701940364599E-3</v>
      </c>
      <c r="O768" s="44">
        <f>IFERROR(_xll.qlIndexFixing(ONIndex3M,I768,TRUE,_xll.ohTrigger(RecalcTrigger,Trigger3M)),NA())</f>
        <v>5.746783646474185E-3</v>
      </c>
      <c r="P768" s="44">
        <f>IFERROR(_xll.qlIndexFixing(ONIndex6M,I768,TRUE,_xll.ohTrigger(RecalcTrigger,Trigger6M)),NA())</f>
        <v>6.9789383732032917E-3</v>
      </c>
      <c r="Q768" s="145">
        <f>IFERROR(_xll.qlIndexFixing(ONIndex1Y,I768,TRUE,_xll.ohTrigger(RecalcTrigger,Trigger1Y)),NA())</f>
        <v>8.0941713154381034E-3</v>
      </c>
    </row>
    <row r="769" spans="2:17" x14ac:dyDescent="0.2">
      <c r="B769" s="39" t="s">
        <v>42</v>
      </c>
      <c r="D769" s="42">
        <f>_xll.qlCalendarAdvance(Calendar,$D768,B769,"f",FALSE)</f>
        <v>45034</v>
      </c>
      <c r="E769" s="139">
        <f>_xll.qlInterestRateIndexValueDate(IndexON,D769)</f>
        <v>45034</v>
      </c>
      <c r="F769" s="155">
        <f>IFERROR(_xll.qlIndexFixing(IndexON,D769,TRUE,_xll.ohTrigger(RecalcTrigger,TriggerON)),NA())</f>
        <v>4.3345309991682512E-3</v>
      </c>
      <c r="H769" s="42">
        <f>_xll.qlCalendarAdvance(Calendar,$H768,B769,"f",FALSE)</f>
        <v>45034</v>
      </c>
      <c r="I769" s="139">
        <f>_xll.qlInterestRateIndexValueDate(Index1M,$H769)</f>
        <v>45036</v>
      </c>
      <c r="J769" s="144">
        <f>IFERROR(_xll.qlIndexFixing(Index1M,$H769,TRUE,_xll.ohTrigger(RecalcTrigger,Trigger1M)),NA())</f>
        <v>4.5816725448341589E-3</v>
      </c>
      <c r="K769" s="44">
        <f>IFERROR(_xll.qlIndexFixing(Index3M,H769,TRUE,_xll.ohTrigger(RecalcTrigger,Trigger3M)),NA())</f>
        <v>6.0645107341337238E-3</v>
      </c>
      <c r="L769" s="44">
        <f>IFERROR(_xll.qlIndexFixing(Index6M,$H769,TRUE,_xll.ohTrigger(RecalcTrigger,Trigger6M)),NA())</f>
        <v>7.5486931302955178E-3</v>
      </c>
      <c r="M769" s="145">
        <f>IFERROR(_xll.qlIndexFixing(Index1Y,$H769,TRUE,_xll.ohTrigger(RecalcTrigger,Trigger1Y)),NA())</f>
        <v>9.0842666467018697E-3</v>
      </c>
      <c r="N769" s="144">
        <f>IFERROR(_xll.qlIndexFixing(ONIndex1M,I769,TRUE,_xll.ohTrigger(RecalcTrigger,Trigger1M)),NA())</f>
        <v>4.5021205476469817E-3</v>
      </c>
      <c r="O769" s="44">
        <f>IFERROR(_xll.qlIndexFixing(ONIndex3M,I769,TRUE,_xll.ohTrigger(RecalcTrigger,Trigger3M)),NA())</f>
        <v>5.7940241685283667E-3</v>
      </c>
      <c r="P769" s="44">
        <f>IFERROR(_xll.qlIndexFixing(ONIndex6M,I769,TRUE,_xll.ohTrigger(RecalcTrigger,Trigger6M)),NA())</f>
        <v>7.0223971849525668E-3</v>
      </c>
      <c r="Q769" s="145">
        <f>IFERROR(_xll.qlIndexFixing(ONIndex1Y,I769,TRUE,_xll.ohTrigger(RecalcTrigger,Trigger1Y)),NA())</f>
        <v>8.1318825069676137E-3</v>
      </c>
    </row>
    <row r="770" spans="2:17" x14ac:dyDescent="0.2">
      <c r="B770" s="39" t="s">
        <v>42</v>
      </c>
      <c r="D770" s="42">
        <f>_xll.qlCalendarAdvance(Calendar,$D769,B770,"f",FALSE)</f>
        <v>45041</v>
      </c>
      <c r="E770" s="139">
        <f>_xll.qlInterestRateIndexValueDate(IndexON,D770)</f>
        <v>45041</v>
      </c>
      <c r="F770" s="155">
        <f>IFERROR(_xll.qlIndexFixing(IndexON,D770,TRUE,_xll.ohTrigger(RecalcTrigger,TriggerON)),NA())</f>
        <v>4.3842794386961259E-3</v>
      </c>
      <c r="H770" s="42">
        <f>_xll.qlCalendarAdvance(Calendar,$H769,B770,"f",FALSE)</f>
        <v>45041</v>
      </c>
      <c r="I770" s="139">
        <f>_xll.qlInterestRateIndexValueDate(Index1M,$H770)</f>
        <v>45043</v>
      </c>
      <c r="J770" s="144">
        <f>IFERROR(_xll.qlIndexFixing(Index1M,$H770,TRUE,_xll.ohTrigger(RecalcTrigger,Trigger1M)),NA())</f>
        <v>4.6290931344317165E-3</v>
      </c>
      <c r="K770" s="44">
        <f>IFERROR(_xll.qlIndexFixing(Index3M,H770,TRUE,_xll.ohTrigger(RecalcTrigger,Trigger3M)),NA())</f>
        <v>6.1091760865130415E-3</v>
      </c>
      <c r="L770" s="44">
        <f>IFERROR(_xll.qlIndexFixing(Index6M,$H770,TRUE,_xll.ohTrigger(RecalcTrigger,Trigger6M)),NA())</f>
        <v>7.5895056604867572E-3</v>
      </c>
      <c r="M770" s="145">
        <f>IFERROR(_xll.qlIndexFixing(Index1Y,$H770,TRUE,_xll.ohTrigger(RecalcTrigger,Trigger1Y)),NA())</f>
        <v>9.1203044373454768E-3</v>
      </c>
      <c r="N770" s="144">
        <f>IFERROR(_xll.qlIndexFixing(ONIndex1M,I770,TRUE,_xll.ohTrigger(RecalcTrigger,Trigger1M)),NA())</f>
        <v>4.5573562104106458E-3</v>
      </c>
      <c r="O770" s="44">
        <f>IFERROR(_xll.qlIndexFixing(ONIndex3M,I770,TRUE,_xll.ohTrigger(RecalcTrigger,Trigger3M)),NA())</f>
        <v>5.8475393753543159E-3</v>
      </c>
      <c r="P770" s="44">
        <f>IFERROR(_xll.qlIndexFixing(ONIndex6M,I770,TRUE,_xll.ohTrigger(RecalcTrigger,Trigger6M)),NA())</f>
        <v>7.0717011827969856E-3</v>
      </c>
      <c r="Q770" s="145">
        <f>IFERROR(_xll.qlIndexFixing(ONIndex1Y,I770,TRUE,_xll.ohTrigger(RecalcTrigger,Trigger1Y)),NA())</f>
        <v>8.1746282487138444E-3</v>
      </c>
    </row>
    <row r="771" spans="2:17" x14ac:dyDescent="0.2">
      <c r="B771" s="39" t="s">
        <v>42</v>
      </c>
      <c r="D771" s="42">
        <f>_xll.qlCalendarAdvance(Calendar,$D770,B771,"f",FALSE)</f>
        <v>45048</v>
      </c>
      <c r="E771" s="139">
        <f>_xll.qlInterestRateIndexValueDate(IndexON,D771)</f>
        <v>45048</v>
      </c>
      <c r="F771" s="155">
        <f>IFERROR(_xll.qlIndexFixing(IndexON,D771,TRUE,_xll.ohTrigger(RecalcTrigger,TriggerON)),NA())</f>
        <v>4.4337509263225883E-3</v>
      </c>
      <c r="H771" s="42">
        <f>_xll.qlCalendarAdvance(Calendar,$H770,B771,"f",FALSE)</f>
        <v>45048</v>
      </c>
      <c r="I771" s="139">
        <f>_xll.qlInterestRateIndexValueDate(Index1M,$H771)</f>
        <v>45050</v>
      </c>
      <c r="J771" s="144">
        <f>IFERROR(_xll.qlIndexFixing(Index1M,$H771,TRUE,_xll.ohTrigger(RecalcTrigger,Trigger1M)),NA())</f>
        <v>4.6759168156915165E-3</v>
      </c>
      <c r="K771" s="44">
        <f>IFERROR(_xll.qlIndexFixing(Index3M,H771,TRUE,_xll.ohTrigger(RecalcTrigger,Trigger3M)),NA())</f>
        <v>6.156719376508568E-3</v>
      </c>
      <c r="L771" s="44">
        <f>IFERROR(_xll.qlIndexFixing(Index6M,$H771,TRUE,_xll.ohTrigger(RecalcTrigger,Trigger6M)),NA())</f>
        <v>7.639039477091417E-3</v>
      </c>
      <c r="M771" s="145">
        <f>IFERROR(_xll.qlIndexFixing(Index1Y,$H771,TRUE,_xll.ohTrigger(RecalcTrigger,Trigger1Y)),NA())</f>
        <v>9.1563346372056462E-3</v>
      </c>
      <c r="N771" s="144">
        <f>IFERROR(_xll.qlIndexFixing(ONIndex1M,I771,TRUE,_xll.ohTrigger(RecalcTrigger,Trigger1M)),NA())</f>
        <v>4.5982813668743461E-3</v>
      </c>
      <c r="O771" s="44">
        <f>IFERROR(_xll.qlIndexFixing(ONIndex3M,I771,TRUE,_xll.ohTrigger(RecalcTrigger,Trigger3M)),NA())</f>
        <v>5.8873396216529983E-3</v>
      </c>
      <c r="P771" s="44">
        <f>IFERROR(_xll.qlIndexFixing(ONIndex6M,I771,TRUE,_xll.ohTrigger(RecalcTrigger,Trigger6M)),NA())</f>
        <v>7.1084215703276499E-3</v>
      </c>
      <c r="Q771" s="145">
        <f>IFERROR(_xll.qlIndexFixing(ONIndex1Y,I771,TRUE,_xll.ohTrigger(RecalcTrigger,Trigger1Y)),NA())</f>
        <v>8.2064376239276982E-3</v>
      </c>
    </row>
    <row r="772" spans="2:17" x14ac:dyDescent="0.2">
      <c r="B772" s="39" t="s">
        <v>42</v>
      </c>
      <c r="D772" s="42">
        <f>_xll.qlCalendarAdvance(Calendar,$D771,B772,"f",FALSE)</f>
        <v>45055</v>
      </c>
      <c r="E772" s="139">
        <f>_xll.qlInterestRateIndexValueDate(IndexON,D772)</f>
        <v>45055</v>
      </c>
      <c r="F772" s="155">
        <f>IFERROR(_xll.qlIndexFixing(IndexON,D772,TRUE,_xll.ohTrigger(RecalcTrigger,TriggerON)),NA())</f>
        <v>4.4829413708402654E-3</v>
      </c>
      <c r="H772" s="42">
        <f>_xll.qlCalendarAdvance(Calendar,$H771,B772,"f",FALSE)</f>
        <v>45055</v>
      </c>
      <c r="I772" s="139">
        <f>_xll.qlInterestRateIndexValueDate(Index1M,$H772)</f>
        <v>45057</v>
      </c>
      <c r="J772" s="144">
        <f>IFERROR(_xll.qlIndexFixing(Index1M,$H772,TRUE,_xll.ohTrigger(RecalcTrigger,Trigger1M)),NA())</f>
        <v>4.7221362614197071E-3</v>
      </c>
      <c r="K772" s="44">
        <f>IFERROR(_xll.qlIndexFixing(Index3M,H772,TRUE,_xll.ohTrigger(RecalcTrigger,Trigger3M)),NA())</f>
        <v>6.2008375518615598E-3</v>
      </c>
      <c r="L772" s="44">
        <f>IFERROR(_xll.qlIndexFixing(Index6M,$H772,TRUE,_xll.ohTrigger(RecalcTrigger,Trigger6M)),NA())</f>
        <v>7.6795923642923895E-3</v>
      </c>
      <c r="M772" s="145">
        <f>IFERROR(_xll.qlIndexFixing(Index1Y,$H772,TRUE,_xll.ohTrigger(RecalcTrigger,Trigger1Y)),NA())</f>
        <v>9.1923642195945263E-3</v>
      </c>
      <c r="N772" s="144">
        <f>IFERROR(_xll.qlIndexFixing(ONIndex1M,I772,TRUE,_xll.ohTrigger(RecalcTrigger,Trigger1M)),NA())</f>
        <v>4.6454771981974119E-3</v>
      </c>
      <c r="O772" s="44">
        <f>IFERROR(_xll.qlIndexFixing(ONIndex3M,I772,TRUE,_xll.ohTrigger(RecalcTrigger,Trigger3M)),NA())</f>
        <v>5.9334043185099716E-3</v>
      </c>
      <c r="P772" s="44">
        <f>IFERROR(_xll.qlIndexFixing(ONIndex6M,I772,TRUE,_xll.ohTrigger(RecalcTrigger,Trigger6M)),NA())</f>
        <v>7.1509793049440162E-3</v>
      </c>
      <c r="Q772" s="145">
        <f>IFERROR(_xll.qlIndexFixing(ONIndex1Y,I772,TRUE,_xll.ohTrigger(RecalcTrigger,Trigger1Y)),NA())</f>
        <v>8.2432745559124498E-3</v>
      </c>
    </row>
    <row r="773" spans="2:17" x14ac:dyDescent="0.2">
      <c r="B773" s="39" t="s">
        <v>42</v>
      </c>
      <c r="D773" s="42">
        <f>_xll.qlCalendarAdvance(Calendar,$D772,B773,"f",FALSE)</f>
        <v>45062</v>
      </c>
      <c r="E773" s="139">
        <f>_xll.qlInterestRateIndexValueDate(IndexON,D773)</f>
        <v>45062</v>
      </c>
      <c r="F773" s="155">
        <f>IFERROR(_xll.qlIndexFixing(IndexON,D773,TRUE,_xll.ohTrigger(RecalcTrigger,TriggerON)),NA())</f>
        <v>4.5318466814414649E-3</v>
      </c>
      <c r="H773" s="42">
        <f>_xll.qlCalendarAdvance(Calendar,$H772,B773,"f",FALSE)</f>
        <v>45062</v>
      </c>
      <c r="I773" s="139">
        <f>_xll.qlInterestRateIndexValueDate(Index1M,$H773)</f>
        <v>45064</v>
      </c>
      <c r="J773" s="144">
        <f>IFERROR(_xll.qlIndexFixing(Index1M,$H773,TRUE,_xll.ohTrigger(RecalcTrigger,Trigger1M)),NA())</f>
        <v>4.7677441443874646E-3</v>
      </c>
      <c r="K773" s="44">
        <f>IFERROR(_xll.qlIndexFixing(Index3M,H773,TRUE,_xll.ohTrigger(RecalcTrigger,Trigger3M)),NA())</f>
        <v>6.2447469025908708E-3</v>
      </c>
      <c r="L773" s="44">
        <f>IFERROR(_xll.qlIndexFixing(Index6M,$H773,TRUE,_xll.ohTrigger(RecalcTrigger,Trigger6M)),NA())</f>
        <v>7.7200370151337024E-3</v>
      </c>
      <c r="M773" s="145">
        <f>IFERROR(_xll.qlIndexFixing(Index1Y,$H773,TRUE,_xll.ohTrigger(RecalcTrigger,Trigger1Y)),NA())</f>
        <v>9.2284002369401024E-3</v>
      </c>
      <c r="N773" s="144">
        <f>IFERROR(_xll.qlIndexFixing(ONIndex1M,I773,TRUE,_xll.ohTrigger(RecalcTrigger,Trigger1M)),NA())</f>
        <v>4.6920735548106052E-3</v>
      </c>
      <c r="O773" s="44">
        <f>IFERROR(_xll.qlIndexFixing(ONIndex3M,I773,TRUE,_xll.ohTrigger(RecalcTrigger,Trigger3M)),NA())</f>
        <v>5.9790668393944202E-3</v>
      </c>
      <c r="P773" s="44">
        <f>IFERROR(_xll.qlIndexFixing(ONIndex6M,I773,TRUE,_xll.ohTrigger(RecalcTrigger,Trigger6M)),NA())</f>
        <v>7.1932288414533474E-3</v>
      </c>
      <c r="Q773" s="145">
        <f>IFERROR(_xll.qlIndexFixing(ONIndex1Y,I773,TRUE,_xll.ohTrigger(RecalcTrigger,Trigger1Y)),NA())</f>
        <v>8.2798130746031262E-3</v>
      </c>
    </row>
    <row r="774" spans="2:17" x14ac:dyDescent="0.2">
      <c r="B774" s="39" t="s">
        <v>42</v>
      </c>
      <c r="D774" s="42">
        <f>_xll.qlCalendarAdvance(Calendar,$D773,B774,"f",FALSE)</f>
        <v>45069</v>
      </c>
      <c r="E774" s="139">
        <f>_xll.qlInterestRateIndexValueDate(IndexON,D774)</f>
        <v>45069</v>
      </c>
      <c r="F774" s="155">
        <f>IFERROR(_xll.qlIndexFixing(IndexON,D774,TRUE,_xll.ohTrigger(RecalcTrigger,TriggerON)),NA())</f>
        <v>4.5804627675583021E-3</v>
      </c>
      <c r="H774" s="42">
        <f>_xll.qlCalendarAdvance(Calendar,$H773,B774,"f",FALSE)</f>
        <v>45069</v>
      </c>
      <c r="I774" s="139">
        <f>_xll.qlInterestRateIndexValueDate(Index1M,$H774)</f>
        <v>45071</v>
      </c>
      <c r="J774" s="144">
        <f>IFERROR(_xll.qlIndexFixing(Index1M,$H774,TRUE,_xll.ohTrigger(RecalcTrigger,Trigger1M)),NA())</f>
        <v>4.8127331373484794E-3</v>
      </c>
      <c r="K774" s="44">
        <f>IFERROR(_xll.qlIndexFixing(Index3M,H774,TRUE,_xll.ohTrigger(RecalcTrigger,Trigger3M)),NA())</f>
        <v>6.288486062598667E-3</v>
      </c>
      <c r="L774" s="44">
        <f>IFERROR(_xll.qlIndexFixing(Index6M,$H774,TRUE,_xll.ohTrigger(RecalcTrigger,Trigger6M)),NA())</f>
        <v>7.7603841600400753E-3</v>
      </c>
      <c r="M774" s="145">
        <f>IFERROR(_xll.qlIndexFixing(Index1Y,$H774,TRUE,_xll.ohTrigger(RecalcTrigger,Trigger1Y)),NA())</f>
        <v>9.2644498207994606E-3</v>
      </c>
      <c r="N774" s="144">
        <f>IFERROR(_xll.qlIndexFixing(ONIndex1M,I774,TRUE,_xll.ohTrigger(RecalcTrigger,Trigger1M)),NA())</f>
        <v>4.7380631196869416E-3</v>
      </c>
      <c r="O774" s="44">
        <f>IFERROR(_xll.qlIndexFixing(ONIndex3M,I774,TRUE,_xll.ohTrigger(RecalcTrigger,Trigger3M)),NA())</f>
        <v>6.0243220671996056E-3</v>
      </c>
      <c r="P774" s="44">
        <f>IFERROR(_xll.qlIndexFixing(ONIndex6M,I774,TRUE,_xll.ohTrigger(RecalcTrigger,Trigger6M)),NA())</f>
        <v>7.2351662603509226E-3</v>
      </c>
      <c r="Q774" s="145">
        <f>IFERROR(_xll.qlIndexFixing(ONIndex1Y,I774,TRUE,_xll.ohTrigger(RecalcTrigger,Trigger1Y)),NA())</f>
        <v>8.3160496831169439E-3</v>
      </c>
    </row>
    <row r="775" spans="2:17" x14ac:dyDescent="0.2">
      <c r="B775" s="39" t="s">
        <v>42</v>
      </c>
      <c r="D775" s="42">
        <f>_xll.qlCalendarAdvance(Calendar,$D774,B775,"f",FALSE)</f>
        <v>45076</v>
      </c>
      <c r="E775" s="139">
        <f>_xll.qlInterestRateIndexValueDate(IndexON,D775)</f>
        <v>45076</v>
      </c>
      <c r="F775" s="155">
        <f>IFERROR(_xll.qlIndexFixing(IndexON,D775,TRUE,_xll.ohTrigger(RecalcTrigger,TriggerON)),NA())</f>
        <v>4.6287855381432763E-3</v>
      </c>
      <c r="H775" s="42">
        <f>_xll.qlCalendarAdvance(Calendar,$H774,B775,"f",FALSE)</f>
        <v>45076</v>
      </c>
      <c r="I775" s="139">
        <f>_xll.qlInterestRateIndexValueDate(Index1M,$H775)</f>
        <v>45078</v>
      </c>
      <c r="J775" s="144">
        <f>IFERROR(_xll.qlIndexFixing(Index1M,$H775,TRUE,_xll.ohTrigger(RecalcTrigger,Trigger1M)),NA())</f>
        <v>4.8570959130464497E-3</v>
      </c>
      <c r="K775" s="44">
        <f>IFERROR(_xll.qlIndexFixing(Index3M,H775,TRUE,_xll.ohTrigger(RecalcTrigger,Trigger3M)),NA())</f>
        <v>6.3320941184085303E-3</v>
      </c>
      <c r="L775" s="44">
        <f>IFERROR(_xll.qlIndexFixing(Index6M,$H775,TRUE,_xll.ohTrigger(RecalcTrigger,Trigger6M)),NA())</f>
        <v>7.7918171739797207E-3</v>
      </c>
      <c r="M775" s="145">
        <f>IFERROR(_xll.qlIndexFixing(Index1Y,$H775,TRUE,_xll.ohTrigger(RecalcTrigger,Trigger1Y)),NA())</f>
        <v>9.3005201818737691E-3</v>
      </c>
      <c r="N775" s="144">
        <f>IFERROR(_xll.qlIndexFixing(ONIndex1M,I775,TRUE,_xll.ohTrigger(RecalcTrigger,Trigger1M)),NA())</f>
        <v>4.7834385757195008E-3</v>
      </c>
      <c r="O775" s="44">
        <f>IFERROR(_xll.qlIndexFixing(ONIndex3M,I775,TRUE,_xll.ohTrigger(RecalcTrigger,Trigger3M)),NA())</f>
        <v>6.0691648846589175E-3</v>
      </c>
      <c r="P775" s="44">
        <f>IFERROR(_xll.qlIndexFixing(ONIndex6M,I775,TRUE,_xll.ohTrigger(RecalcTrigger,Trigger6M)),NA())</f>
        <v>7.2767876422119571E-3</v>
      </c>
      <c r="Q775" s="145">
        <f>IFERROR(_xll.qlIndexFixing(ONIndex1Y,I775,TRUE,_xll.ohTrigger(RecalcTrigger,Trigger1Y)),NA())</f>
        <v>8.3519808849707999E-3</v>
      </c>
    </row>
    <row r="776" spans="2:17" x14ac:dyDescent="0.2">
      <c r="B776" s="39" t="s">
        <v>42</v>
      </c>
      <c r="D776" s="42">
        <f>_xll.qlCalendarAdvance(Calendar,$D775,B776,"f",FALSE)</f>
        <v>45083</v>
      </c>
      <c r="E776" s="139">
        <f>_xll.qlInterestRateIndexValueDate(IndexON,D776)</f>
        <v>45083</v>
      </c>
      <c r="F776" s="155">
        <f>IFERROR(_xll.qlIndexFixing(IndexON,D776,TRUE,_xll.ohTrigger(RecalcTrigger,TriggerON)),NA())</f>
        <v>4.6768109021488868E-3</v>
      </c>
      <c r="H776" s="42">
        <f>_xll.qlCalendarAdvance(Calendar,$H775,B776,"f",FALSE)</f>
        <v>45083</v>
      </c>
      <c r="I776" s="139">
        <f>_xll.qlInterestRateIndexValueDate(Index1M,$H776)</f>
        <v>45085</v>
      </c>
      <c r="J776" s="144">
        <f>IFERROR(_xll.qlIndexFixing(Index1M,$H776,TRUE,_xll.ohTrigger(RecalcTrigger,Trigger1M)),NA())</f>
        <v>4.9008347857451562E-3</v>
      </c>
      <c r="K776" s="44">
        <f>IFERROR(_xll.qlIndexFixing(Index3M,H776,TRUE,_xll.ohTrigger(RecalcTrigger,Trigger3M)),NA())</f>
        <v>6.3756106091758889E-3</v>
      </c>
      <c r="L776" s="44">
        <f>IFERROR(_xll.qlIndexFixing(Index6M,$H776,TRUE,_xll.ohTrigger(RecalcTrigger,Trigger6M)),NA())</f>
        <v>7.8320056359146521E-3</v>
      </c>
      <c r="M776" s="145">
        <f>IFERROR(_xll.qlIndexFixing(Index1Y,$H776,TRUE,_xll.ohTrigger(RecalcTrigger,Trigger1Y)),NA())</f>
        <v>9.3366186100252158E-3</v>
      </c>
      <c r="N776" s="144">
        <f>IFERROR(_xll.qlIndexFixing(ONIndex1M,I776,TRUE,_xll.ohTrigger(RecalcTrigger,Trigger1M)),NA())</f>
        <v>4.8281926060411706E-3</v>
      </c>
      <c r="O776" s="44">
        <f>IFERROR(_xll.qlIndexFixing(ONIndex3M,I776,TRUE,_xll.ohTrigger(RecalcTrigger,Trigger3M)),NA())</f>
        <v>6.1135901748254895E-3</v>
      </c>
      <c r="P776" s="44">
        <f>IFERROR(_xll.qlIndexFixing(ONIndex6M,I776,TRUE,_xll.ohTrigger(RecalcTrigger,Trigger6M)),NA())</f>
        <v>7.3180890675317301E-3</v>
      </c>
      <c r="Q776" s="145">
        <f>IFERROR(_xll.qlIndexFixing(ONIndex1Y,I776,TRUE,_xll.ohTrigger(RecalcTrigger,Trigger1Y)),NA())</f>
        <v>8.3876031831220388E-3</v>
      </c>
    </row>
    <row r="777" spans="2:17" x14ac:dyDescent="0.2">
      <c r="B777" s="39" t="s">
        <v>42</v>
      </c>
      <c r="D777" s="42">
        <f>_xll.qlCalendarAdvance(Calendar,$D776,B777,"f",FALSE)</f>
        <v>45090</v>
      </c>
      <c r="E777" s="139">
        <f>_xll.qlInterestRateIndexValueDate(IndexON,D777)</f>
        <v>45090</v>
      </c>
      <c r="F777" s="155">
        <f>IFERROR(_xll.qlIndexFixing(IndexON,D777,TRUE,_xll.ohTrigger(RecalcTrigger,TriggerON)),NA())</f>
        <v>4.7245347688473771E-3</v>
      </c>
      <c r="H777" s="42">
        <f>_xll.qlCalendarAdvance(Calendar,$H776,B777,"f",FALSE)</f>
        <v>45090</v>
      </c>
      <c r="I777" s="139">
        <f>_xll.qlInterestRateIndexValueDate(Index1M,$H777)</f>
        <v>45092</v>
      </c>
      <c r="J777" s="144">
        <f>IFERROR(_xll.qlIndexFixing(Index1M,$H777,TRUE,_xll.ohTrigger(RecalcTrigger,Trigger1M)),NA())</f>
        <v>4.944047153022102E-3</v>
      </c>
      <c r="K777" s="44">
        <f>IFERROR(_xll.qlIndexFixing(Index3M,H777,TRUE,_xll.ohTrigger(RecalcTrigger,Trigger3M)),NA())</f>
        <v>6.419075526695836E-3</v>
      </c>
      <c r="L777" s="44">
        <f>IFERROR(_xll.qlIndexFixing(Index6M,$H777,TRUE,_xll.ohTrigger(RecalcTrigger,Trigger6M)),NA())</f>
        <v>7.8721289138645994E-3</v>
      </c>
      <c r="M777" s="145">
        <f>IFERROR(_xll.qlIndexFixing(Index1Y,$H777,TRUE,_xll.ohTrigger(RecalcTrigger,Trigger1Y)),NA())</f>
        <v>9.3727524742909241E-3</v>
      </c>
      <c r="N777" s="144">
        <f>IFERROR(_xll.qlIndexFixing(ONIndex1M,I777,TRUE,_xll.ohTrigger(RecalcTrigger,Trigger1M)),NA())</f>
        <v>4.8723178934650946E-3</v>
      </c>
      <c r="O777" s="44">
        <f>IFERROR(_xll.qlIndexFixing(ONIndex3M,I777,TRUE,_xll.ohTrigger(RecalcTrigger,Trigger3M)),NA())</f>
        <v>6.1575928205925834E-3</v>
      </c>
      <c r="P777" s="44">
        <f>IFERROR(_xll.qlIndexFixing(ONIndex6M,I777,TRUE,_xll.ohTrigger(RecalcTrigger,Trigger6M)),NA())</f>
        <v>7.3590666166456487E-3</v>
      </c>
      <c r="Q777" s="145">
        <f>IFERROR(_xll.qlIndexFixing(ONIndex1Y,I777,TRUE,_xll.ohTrigger(RecalcTrigger,Trigger1Y)),NA())</f>
        <v>8.4229130810076214E-3</v>
      </c>
    </row>
    <row r="778" spans="2:17" x14ac:dyDescent="0.2">
      <c r="B778" s="39" t="s">
        <v>42</v>
      </c>
      <c r="D778" s="42">
        <f>_xll.qlCalendarAdvance(Calendar,$D777,B778,"f",FALSE)</f>
        <v>45097</v>
      </c>
      <c r="E778" s="139">
        <f>_xll.qlInterestRateIndexValueDate(IndexON,D778)</f>
        <v>45097</v>
      </c>
      <c r="F778" s="155">
        <f>IFERROR(_xll.qlIndexFixing(IndexON,D778,TRUE,_xll.ohTrigger(RecalcTrigger,TriggerON)),NA())</f>
        <v>4.7719530473511185E-3</v>
      </c>
      <c r="H778" s="42">
        <f>_xll.qlCalendarAdvance(Calendar,$H777,B778,"f",FALSE)</f>
        <v>45097</v>
      </c>
      <c r="I778" s="139">
        <f>_xll.qlInterestRateIndexValueDate(Index1M,$H778)</f>
        <v>45099</v>
      </c>
      <c r="J778" s="144">
        <f>IFERROR(_xll.qlIndexFixing(Index1M,$H778,TRUE,_xll.ohTrigger(RecalcTrigger,Trigger1M)),NA())</f>
        <v>4.9868856105633741E-3</v>
      </c>
      <c r="K778" s="44">
        <f>IFERROR(_xll.qlIndexFixing(Index3M,H778,TRUE,_xll.ohTrigger(RecalcTrigger,Trigger3M)),NA())</f>
        <v>6.4625293154326703E-3</v>
      </c>
      <c r="L778" s="44">
        <f>IFERROR(_xll.qlIndexFixing(Index6M,$H778,TRUE,_xll.ohTrigger(RecalcTrigger,Trigger6M)),NA())</f>
        <v>7.9121984637027503E-3</v>
      </c>
      <c r="M778" s="145">
        <f>IFERROR(_xll.qlIndexFixing(Index1Y,$H778,TRUE,_xll.ohTrigger(RecalcTrigger,Trigger1Y)),NA())</f>
        <v>9.4089292229014038E-3</v>
      </c>
      <c r="N778" s="144">
        <f>IFERROR(_xll.qlIndexFixing(ONIndex1M,I778,TRUE,_xll.ohTrigger(RecalcTrigger,Trigger1M)),NA())</f>
        <v>4.9158071211241605E-3</v>
      </c>
      <c r="O778" s="44">
        <f>IFERROR(_xll.qlIndexFixing(ONIndex3M,I778,TRUE,_xll.ohTrigger(RecalcTrigger,Trigger3M)),NA())</f>
        <v>6.2011677046935887E-3</v>
      </c>
      <c r="P778" s="44">
        <f>IFERROR(_xll.qlIndexFixing(ONIndex6M,I778,TRUE,_xll.ohTrigger(RecalcTrigger,Trigger6M)),NA())</f>
        <v>7.3997163703687363E-3</v>
      </c>
      <c r="Q778" s="145">
        <f>IFERROR(_xll.qlIndexFixing(ONIndex1Y,I778,TRUE,_xll.ohTrigger(RecalcTrigger,Trigger1Y)),NA())</f>
        <v>8.4579070818247004E-3</v>
      </c>
    </row>
    <row r="779" spans="2:17" x14ac:dyDescent="0.2">
      <c r="B779" s="39" t="s">
        <v>42</v>
      </c>
      <c r="D779" s="42">
        <f>_xll.qlCalendarAdvance(Calendar,$D778,B779,"f",FALSE)</f>
        <v>45104</v>
      </c>
      <c r="E779" s="139">
        <f>_xll.qlInterestRateIndexValueDate(IndexON,D779)</f>
        <v>45104</v>
      </c>
      <c r="F779" s="155">
        <f>IFERROR(_xll.qlIndexFixing(IndexON,D779,TRUE,_xll.ohTrigger(RecalcTrigger,TriggerON)),NA())</f>
        <v>4.8190616467724823E-3</v>
      </c>
      <c r="H779" s="42">
        <f>_xll.qlCalendarAdvance(Calendar,$H778,B779,"f",FALSE)</f>
        <v>45104</v>
      </c>
      <c r="I779" s="139">
        <f>_xll.qlInterestRateIndexValueDate(Index1M,$H779)</f>
        <v>45106</v>
      </c>
      <c r="J779" s="144">
        <f>IFERROR(_xll.qlIndexFixing(Index1M,$H779,TRUE,_xll.ohTrigger(RecalcTrigger,Trigger1M)),NA())</f>
        <v>5.0295051073476205E-3</v>
      </c>
      <c r="K779" s="44">
        <f>IFERROR(_xll.qlIndexFixing(Index3M,H779,TRUE,_xll.ohTrigger(RecalcTrigger,Trigger3M)),NA())</f>
        <v>6.5060128725277179E-3</v>
      </c>
      <c r="L779" s="44">
        <f>IFERROR(_xll.qlIndexFixing(Index6M,$H779,TRUE,_xll.ohTrigger(RecalcTrigger,Trigger6M)),NA())</f>
        <v>7.9522258771983993E-3</v>
      </c>
      <c r="M779" s="145">
        <f>IFERROR(_xll.qlIndexFixing(Index1Y,$H779,TRUE,_xll.ohTrigger(RecalcTrigger,Trigger1Y)),NA())</f>
        <v>9.4369024750899835E-3</v>
      </c>
      <c r="N779" s="144">
        <f>IFERROR(_xll.qlIndexFixing(ONIndex1M,I779,TRUE,_xll.ohTrigger(RecalcTrigger,Trigger1M)),NA())</f>
        <v>4.9586529719913841E-3</v>
      </c>
      <c r="O779" s="44">
        <f>IFERROR(_xll.qlIndexFixing(ONIndex3M,I779,TRUE,_xll.ohTrigger(RecalcTrigger,Trigger3M)),NA())</f>
        <v>6.2443097101017031E-3</v>
      </c>
      <c r="P779" s="44">
        <f>IFERROR(_xll.qlIndexFixing(ONIndex6M,I779,TRUE,_xll.ohTrigger(RecalcTrigger,Trigger6M)),NA())</f>
        <v>7.4400344089564641E-3</v>
      </c>
      <c r="Q779" s="145">
        <f>IFERROR(_xll.qlIndexFixing(ONIndex1Y,I779,TRUE,_xll.ohTrigger(RecalcTrigger,Trigger1Y)),NA())</f>
        <v>8.4925816888503647E-3</v>
      </c>
    </row>
    <row r="780" spans="2:17" x14ac:dyDescent="0.2">
      <c r="B780" s="39" t="s">
        <v>42</v>
      </c>
      <c r="D780" s="42">
        <f>_xll.qlCalendarAdvance(Calendar,$D779,B780,"f",FALSE)</f>
        <v>45111</v>
      </c>
      <c r="E780" s="139">
        <f>_xll.qlInterestRateIndexValueDate(IndexON,D780)</f>
        <v>45111</v>
      </c>
      <c r="F780" s="155">
        <f>IFERROR(_xll.qlIndexFixing(IndexON,D780,TRUE,_xll.ohTrigger(RecalcTrigger,TriggerON)),NA())</f>
        <v>4.865856476383712E-3</v>
      </c>
      <c r="H780" s="42">
        <f>_xll.qlCalendarAdvance(Calendar,$H779,B780,"f",FALSE)</f>
        <v>45111</v>
      </c>
      <c r="I780" s="139">
        <f>_xll.qlInterestRateIndexValueDate(Index1M,$H780)</f>
        <v>45113</v>
      </c>
      <c r="J780" s="144">
        <f>IFERROR(_xll.qlIndexFixing(Index1M,$H780,TRUE,_xll.ohTrigger(RecalcTrigger,Trigger1M)),NA())</f>
        <v>5.0720622532623993E-3</v>
      </c>
      <c r="K780" s="44">
        <f>IFERROR(_xll.qlIndexFixing(Index3M,H780,TRUE,_xll.ohTrigger(RecalcTrigger,Trigger3M)),NA())</f>
        <v>6.5495675278257424E-3</v>
      </c>
      <c r="L780" s="44">
        <f>IFERROR(_xll.qlIndexFixing(Index6M,$H780,TRUE,_xll.ohTrigger(RecalcTrigger,Trigger6M)),NA())</f>
        <v>8.0010371488687011E-3</v>
      </c>
      <c r="M780" s="145">
        <f>IFERROR(_xll.qlIndexFixing(Index1Y,$H780,TRUE,_xll.ohTrigger(RecalcTrigger,Trigger1Y)),NA())</f>
        <v>9.481441457534056E-3</v>
      </c>
      <c r="N780" s="144">
        <f>IFERROR(_xll.qlIndexFixing(ONIndex1M,I780,TRUE,_xll.ohTrigger(RecalcTrigger,Trigger1M)),NA())</f>
        <v>5.0010728516802772E-3</v>
      </c>
      <c r="O780" s="44">
        <f>IFERROR(_xll.qlIndexFixing(ONIndex3M,I780,TRUE,_xll.ohTrigger(RecalcTrigger,Trigger3M)),NA())</f>
        <v>6.2871813658471609E-3</v>
      </c>
      <c r="P780" s="44">
        <f>IFERROR(_xll.qlIndexFixing(ONIndex6M,I780,TRUE,_xll.ohTrigger(RecalcTrigger,Trigger6M)),NA())</f>
        <v>7.480116392049041E-3</v>
      </c>
      <c r="Q780" s="145">
        <f>IFERROR(_xll.qlIndexFixing(ONIndex1Y,I780,TRUE,_xll.ohTrigger(RecalcTrigger,Trigger1Y)),NA())</f>
        <v>8.5270486616462193E-3</v>
      </c>
    </row>
    <row r="781" spans="2:17" x14ac:dyDescent="0.2">
      <c r="B781" s="39" t="s">
        <v>42</v>
      </c>
      <c r="D781" s="42">
        <f>_xll.qlCalendarAdvance(Calendar,$D780,B781,"f",FALSE)</f>
        <v>45118</v>
      </c>
      <c r="E781" s="139">
        <f>_xll.qlInterestRateIndexValueDate(IndexON,D781)</f>
        <v>45118</v>
      </c>
      <c r="F781" s="155">
        <f>IFERROR(_xll.qlIndexFixing(IndexON,D781,TRUE,_xll.ohTrigger(RecalcTrigger,TriggerON)),NA())</f>
        <v>4.9124731393934695E-3</v>
      </c>
      <c r="H781" s="42">
        <f>_xll.qlCalendarAdvance(Calendar,$H780,B781,"f",FALSE)</f>
        <v>45118</v>
      </c>
      <c r="I781" s="139">
        <f>_xll.qlInterestRateIndexValueDate(Index1M,$H781)</f>
        <v>45120</v>
      </c>
      <c r="J781" s="144">
        <f>IFERROR(_xll.qlIndexFixing(Index1M,$H781,TRUE,_xll.ohTrigger(RecalcTrigger,Trigger1M)),NA())</f>
        <v>5.1146761654113915E-3</v>
      </c>
      <c r="K781" s="44">
        <f>IFERROR(_xll.qlIndexFixing(Index3M,H781,TRUE,_xll.ohTrigger(RecalcTrigger,Trigger3M)),NA())</f>
        <v>6.5932248717292122E-3</v>
      </c>
      <c r="L781" s="44">
        <f>IFERROR(_xll.qlIndexFixing(Index6M,$H781,TRUE,_xll.ohTrigger(RecalcTrigger,Trigger6M)),NA())</f>
        <v>8.0410104157884396E-3</v>
      </c>
      <c r="M781" s="145">
        <f>IFERROR(_xll.qlIndexFixing(Index1Y,$H781,TRUE,_xll.ohTrigger(RecalcTrigger,Trigger1Y)),NA())</f>
        <v>9.5177869104617896E-3</v>
      </c>
      <c r="N781" s="144">
        <f>IFERROR(_xll.qlIndexFixing(ONIndex1M,I781,TRUE,_xll.ohTrigger(RecalcTrigger,Trigger1M)),NA())</f>
        <v>5.0435476683841074E-3</v>
      </c>
      <c r="O781" s="44">
        <f>IFERROR(_xll.qlIndexFixing(ONIndex3M,I781,TRUE,_xll.ohTrigger(RecalcTrigger,Trigger3M)),NA())</f>
        <v>6.3301417774752622E-3</v>
      </c>
      <c r="P781" s="44">
        <f>IFERROR(_xll.qlIndexFixing(ONIndex6M,I781,TRUE,_xll.ohTrigger(RecalcTrigger,Trigger6M)),NA())</f>
        <v>7.5201747424458176E-3</v>
      </c>
      <c r="Q781" s="145">
        <f>IFERROR(_xll.qlIndexFixing(ONIndex1Y,I781,TRUE,_xll.ohTrigger(RecalcTrigger,Trigger1Y)),NA())</f>
        <v>8.5615549057482809E-3</v>
      </c>
    </row>
    <row r="782" spans="2:17" x14ac:dyDescent="0.2">
      <c r="B782" s="39" t="s">
        <v>42</v>
      </c>
      <c r="D782" s="42">
        <f>_xll.qlCalendarAdvance(Calendar,$D781,B782,"f",FALSE)</f>
        <v>45125</v>
      </c>
      <c r="E782" s="139">
        <f>_xll.qlInterestRateIndexValueDate(IndexON,D782)</f>
        <v>45125</v>
      </c>
      <c r="F782" s="155">
        <f>IFERROR(_xll.qlIndexFixing(IndexON,D782,TRUE,_xll.ohTrigger(RecalcTrigger,TriggerON)),NA())</f>
        <v>4.9590923199094306E-3</v>
      </c>
      <c r="H782" s="42">
        <f>_xll.qlCalendarAdvance(Calendar,$H781,B782,"f",FALSE)</f>
        <v>45125</v>
      </c>
      <c r="I782" s="139">
        <f>_xll.qlInterestRateIndexValueDate(Index1M,$H782)</f>
        <v>45127</v>
      </c>
      <c r="J782" s="144">
        <f>IFERROR(_xll.qlIndexFixing(Index1M,$H782,TRUE,_xll.ohTrigger(RecalcTrigger,Trigger1M)),NA())</f>
        <v>5.1573640478078109E-3</v>
      </c>
      <c r="K782" s="44">
        <f>IFERROR(_xll.qlIndexFixing(Index3M,H782,TRUE,_xll.ohTrigger(RecalcTrigger,Trigger3M)),NA())</f>
        <v>6.6369900182499499E-3</v>
      </c>
      <c r="L782" s="44">
        <f>IFERROR(_xll.qlIndexFixing(Index6M,$H782,TRUE,_xll.ohTrigger(RecalcTrigger,Trigger6M)),NA())</f>
        <v>8.0809628811000008E-3</v>
      </c>
      <c r="M782" s="145">
        <f>IFERROR(_xll.qlIndexFixing(Index1Y,$H782,TRUE,_xll.ohTrigger(RecalcTrigger,Trigger1Y)),NA())</f>
        <v>9.5541865402223279E-3</v>
      </c>
      <c r="N782" s="144">
        <f>IFERROR(_xll.qlIndexFixing(ONIndex1M,I782,TRUE,_xll.ohTrigger(RecalcTrigger,Trigger1M)),NA())</f>
        <v>5.0860952581555097E-3</v>
      </c>
      <c r="O782" s="44">
        <f>IFERROR(_xll.qlIndexFixing(ONIndex3M,I782,TRUE,_xll.ohTrigger(RecalcTrigger,Trigger3M)),NA())</f>
        <v>6.3732045922293423E-3</v>
      </c>
      <c r="P782" s="44">
        <f>IFERROR(_xll.qlIndexFixing(ONIndex6M,I782,TRUE,_xll.ohTrigger(RecalcTrigger,Trigger6M)),NA())</f>
        <v>7.5602166864463527E-3</v>
      </c>
      <c r="Q782" s="145">
        <f>IFERROR(_xll.qlIndexFixing(ONIndex1Y,I782,TRUE,_xll.ohTrigger(RecalcTrigger,Trigger1Y)),NA())</f>
        <v>8.596109824994258E-3</v>
      </c>
    </row>
    <row r="783" spans="2:17" x14ac:dyDescent="0.2">
      <c r="B783" s="39" t="s">
        <v>42</v>
      </c>
      <c r="D783" s="42">
        <f>_xll.qlCalendarAdvance(Calendar,$D782,B783,"f",FALSE)</f>
        <v>45132</v>
      </c>
      <c r="E783" s="139">
        <f>_xll.qlInterestRateIndexValueDate(IndexON,D783)</f>
        <v>45132</v>
      </c>
      <c r="F783" s="155">
        <f>IFERROR(_xll.qlIndexFixing(IndexON,D783,TRUE,_xll.ohTrigger(RecalcTrigger,TriggerON)),NA())</f>
        <v>5.0057145479875942E-3</v>
      </c>
      <c r="H783" s="42">
        <f>_xll.qlCalendarAdvance(Calendar,$H782,B783,"f",FALSE)</f>
        <v>45132</v>
      </c>
      <c r="I783" s="139">
        <f>_xll.qlInterestRateIndexValueDate(Index1M,$H783)</f>
        <v>45134</v>
      </c>
      <c r="J783" s="144">
        <f>IFERROR(_xll.qlIndexFixing(Index1M,$H783,TRUE,_xll.ohTrigger(RecalcTrigger,Trigger1M)),NA())</f>
        <v>5.2001265152523679E-3</v>
      </c>
      <c r="K783" s="44">
        <f>IFERROR(_xll.qlIndexFixing(Index3M,H783,TRUE,_xll.ohTrigger(RecalcTrigger,Trigger3M)),NA())</f>
        <v>6.6808637716124679E-3</v>
      </c>
      <c r="L783" s="44">
        <f>IFERROR(_xll.qlIndexFixing(Index6M,$H783,TRUE,_xll.ohTrigger(RecalcTrigger,Trigger6M)),NA())</f>
        <v>8.120894136553175E-3</v>
      </c>
      <c r="M783" s="145">
        <f>IFERROR(_xll.qlIndexFixing(Index1Y,$H783,TRUE,_xll.ohTrigger(RecalcTrigger,Trigger1Y)),NA())</f>
        <v>9.5906330842750985E-3</v>
      </c>
      <c r="N783" s="144">
        <f>IFERROR(_xll.qlIndexFixing(ONIndex1M,I783,TRUE,_xll.ohTrigger(RecalcTrigger,Trigger1M)),NA())</f>
        <v>5.1287162344237913E-3</v>
      </c>
      <c r="O783" s="44">
        <f>IFERROR(_xll.qlIndexFixing(ONIndex3M,I783,TRUE,_xll.ohTrigger(RecalcTrigger,Trigger3M)),NA())</f>
        <v>6.4163706093101069E-3</v>
      </c>
      <c r="P783" s="44">
        <f>IFERROR(_xll.qlIndexFixing(ONIndex6M,I783,TRUE,_xll.ohTrigger(RecalcTrigger,Trigger6M)),NA())</f>
        <v>7.6002418186948972E-3</v>
      </c>
      <c r="Q783" s="145">
        <f>IFERROR(_xll.qlIndexFixing(ONIndex1Y,I783,TRUE,_xll.ohTrigger(RecalcTrigger,Trigger1Y)),NA())</f>
        <v>8.630713989967731E-3</v>
      </c>
    </row>
    <row r="784" spans="2:17" x14ac:dyDescent="0.2">
      <c r="B784" s="39" t="s">
        <v>42</v>
      </c>
      <c r="D784" s="42">
        <f>_xll.qlCalendarAdvance(Calendar,$D783,B784,"f",FALSE)</f>
        <v>45139</v>
      </c>
      <c r="E784" s="139">
        <f>_xll.qlInterestRateIndexValueDate(IndexON,D784)</f>
        <v>45139</v>
      </c>
      <c r="F784" s="155">
        <f>IFERROR(_xll.qlIndexFixing(IndexON,D784,TRUE,_xll.ohTrigger(RecalcTrigger,TriggerON)),NA())</f>
        <v>5.0523392578405435E-3</v>
      </c>
      <c r="H784" s="42">
        <f>_xll.qlCalendarAdvance(Calendar,$H783,B784,"f",FALSE)</f>
        <v>45139</v>
      </c>
      <c r="I784" s="139">
        <f>_xll.qlInterestRateIndexValueDate(Index1M,$H784)</f>
        <v>45141</v>
      </c>
      <c r="J784" s="144">
        <f>IFERROR(_xll.qlIndexFixing(Index1M,$H784,TRUE,_xll.ohTrigger(RecalcTrigger,Trigger1M)),NA())</f>
        <v>5.2429641825682549E-3</v>
      </c>
      <c r="K784" s="44">
        <f>IFERROR(_xll.qlIndexFixing(Index3M,H784,TRUE,_xll.ohTrigger(RecalcTrigger,Trigger3M)),NA())</f>
        <v>6.7248469360847241E-3</v>
      </c>
      <c r="L784" s="44">
        <f>IFERROR(_xll.qlIndexFixing(Index6M,$H784,TRUE,_xll.ohTrigger(RecalcTrigger,Trigger6M)),NA())</f>
        <v>8.1608037738659534E-3</v>
      </c>
      <c r="M784" s="145">
        <f>IFERROR(_xll.qlIndexFixing(Index1Y,$H784,TRUE,_xll.ohTrigger(RecalcTrigger,Trigger1Y)),NA())</f>
        <v>9.627119205203559E-3</v>
      </c>
      <c r="N784" s="144">
        <f>IFERROR(_xll.qlIndexFixing(ONIndex1M,I784,TRUE,_xll.ohTrigger(RecalcTrigger,Trigger1M)),NA())</f>
        <v>5.17141121101794E-3</v>
      </c>
      <c r="O784" s="44">
        <f>IFERROR(_xll.qlIndexFixing(ONIndex3M,I784,TRUE,_xll.ohTrigger(RecalcTrigger,Trigger3M)),NA())</f>
        <v>6.4596406282380059E-3</v>
      </c>
      <c r="P784" s="44">
        <f>IFERROR(_xll.qlIndexFixing(ONIndex6M,I784,TRUE,_xll.ohTrigger(RecalcTrigger,Trigger6M)),NA())</f>
        <v>7.6402497340755104E-3</v>
      </c>
      <c r="Q784" s="145">
        <f>IFERROR(_xll.qlIndexFixing(ONIndex1Y,I784,TRUE,_xll.ohTrigger(RecalcTrigger,Trigger1Y)),NA())</f>
        <v>8.6653679715720244E-3</v>
      </c>
    </row>
    <row r="785" spans="2:17" x14ac:dyDescent="0.2">
      <c r="B785" s="39" t="s">
        <v>42</v>
      </c>
      <c r="D785" s="42">
        <f>_xll.qlCalendarAdvance(Calendar,$D784,B785,"f",FALSE)</f>
        <v>45146</v>
      </c>
      <c r="E785" s="139">
        <f>_xll.qlInterestRateIndexValueDate(IndexON,D785)</f>
        <v>45146</v>
      </c>
      <c r="F785" s="155">
        <f>IFERROR(_xll.qlIndexFixing(IndexON,D785,TRUE,_xll.ohTrigger(RecalcTrigger,TriggerON)),NA())</f>
        <v>5.0989658839206697E-3</v>
      </c>
      <c r="H785" s="42">
        <f>_xll.qlCalendarAdvance(Calendar,$H784,B785,"f",FALSE)</f>
        <v>45146</v>
      </c>
      <c r="I785" s="139">
        <f>_xll.qlInterestRateIndexValueDate(Index1M,$H785)</f>
        <v>45148</v>
      </c>
      <c r="J785" s="144">
        <f>IFERROR(_xll.qlIndexFixing(Index1M,$H785,TRUE,_xll.ohTrigger(RecalcTrigger,Trigger1M)),NA())</f>
        <v>5.2858776645861583E-3</v>
      </c>
      <c r="K785" s="44">
        <f>IFERROR(_xll.qlIndexFixing(Index3M,H785,TRUE,_xll.ohTrigger(RecalcTrigger,Trigger3M)),NA())</f>
        <v>6.7689403159807236E-3</v>
      </c>
      <c r="L785" s="44">
        <f>IFERROR(_xll.qlIndexFixing(Index6M,$H785,TRUE,_xll.ohTrigger(RecalcTrigger,Trigger6M)),NA())</f>
        <v>8.2006913847236639E-3</v>
      </c>
      <c r="M785" s="145">
        <f>IFERROR(_xll.qlIndexFixing(Index1Y,$H785,TRUE,_xll.ohTrigger(RecalcTrigger,Trigger1Y)),NA())</f>
        <v>9.6636374906978115E-3</v>
      </c>
      <c r="N785" s="144">
        <f>IFERROR(_xll.qlIndexFixing(ONIndex1M,I785,TRUE,_xll.ohTrigger(RecalcTrigger,Trigger1M)),NA())</f>
        <v>5.2141808018468794E-3</v>
      </c>
      <c r="O785" s="44">
        <f>IFERROR(_xll.qlIndexFixing(ONIndex3M,I785,TRUE,_xll.ohTrigger(RecalcTrigger,Trigger3M)),NA())</f>
        <v>6.5030154481338087E-3</v>
      </c>
      <c r="P785" s="44">
        <f>IFERROR(_xll.qlIndexFixing(ONIndex6M,I785,TRUE,_xll.ohTrigger(RecalcTrigger,Trigger6M)),NA())</f>
        <v>7.6802400271525073E-3</v>
      </c>
      <c r="Q785" s="145">
        <f>IFERROR(_xll.qlIndexFixing(ONIndex1Y,I785,TRUE,_xll.ohTrigger(RecalcTrigger,Trigger1Y)),NA())</f>
        <v>8.7000723404706548E-3</v>
      </c>
    </row>
    <row r="786" spans="2:17" x14ac:dyDescent="0.2">
      <c r="B786" s="39" t="s">
        <v>42</v>
      </c>
      <c r="D786" s="42">
        <f>_xll.qlCalendarAdvance(Calendar,$D785,B786,"f",FALSE)</f>
        <v>45153</v>
      </c>
      <c r="E786" s="139">
        <f>_xll.qlInterestRateIndexValueDate(IndexON,D786)</f>
        <v>45153</v>
      </c>
      <c r="F786" s="155">
        <f>IFERROR(_xll.qlIndexFixing(IndexON,D786,TRUE,_xll.ohTrigger(RecalcTrigger,TriggerON)),NA())</f>
        <v>5.1455938602806839E-3</v>
      </c>
      <c r="H786" s="42">
        <f>_xll.qlCalendarAdvance(Calendar,$H785,B786,"f",FALSE)</f>
        <v>45153</v>
      </c>
      <c r="I786" s="139">
        <f>_xll.qlInterestRateIndexValueDate(Index1M,$H786)</f>
        <v>45155</v>
      </c>
      <c r="J786" s="144">
        <f>IFERROR(_xll.qlIndexFixing(Index1M,$H786,TRUE,_xll.ohTrigger(RecalcTrigger,Trigger1M)),NA())</f>
        <v>5.3288675761392623E-3</v>
      </c>
      <c r="K786" s="44">
        <f>IFERROR(_xll.qlIndexFixing(Index3M,H786,TRUE,_xll.ohTrigger(RecalcTrigger,Trigger3M)),NA())</f>
        <v>6.8131447156605249E-3</v>
      </c>
      <c r="L786" s="44">
        <f>IFERROR(_xll.qlIndexFixing(Index6M,$H786,TRUE,_xll.ohTrigger(RecalcTrigger,Trigger6M)),NA())</f>
        <v>8.2405565607789714E-3</v>
      </c>
      <c r="M786" s="145">
        <f>IFERROR(_xll.qlIndexFixing(Index1Y,$H786,TRUE,_xll.ohTrigger(RecalcTrigger,Trigger1Y)),NA())</f>
        <v>9.7001804535394049E-3</v>
      </c>
      <c r="N786" s="144">
        <f>IFERROR(_xll.qlIndexFixing(ONIndex1M,I786,TRUE,_xll.ohTrigger(RecalcTrigger,Trigger1M)),NA())</f>
        <v>5.2570256203399168E-3</v>
      </c>
      <c r="O786" s="44">
        <f>IFERROR(_xll.qlIndexFixing(ONIndex3M,I786,TRUE,_xll.ohTrigger(RecalcTrigger,Trigger3M)),NA())</f>
        <v>6.5464958685179653E-3</v>
      </c>
      <c r="P786" s="44">
        <f>IFERROR(_xll.qlIndexFixing(ONIndex6M,I786,TRUE,_xll.ohTrigger(RecalcTrigger,Trigger6M)),NA())</f>
        <v>7.720212292809947E-3</v>
      </c>
      <c r="Q786" s="145">
        <f>IFERROR(_xll.qlIndexFixing(ONIndex1Y,I786,TRUE,_xll.ohTrigger(RecalcTrigger,Trigger1Y)),NA())</f>
        <v>8.7348276674070746E-3</v>
      </c>
    </row>
    <row r="787" spans="2:17" x14ac:dyDescent="0.2">
      <c r="B787" s="39" t="s">
        <v>42</v>
      </c>
      <c r="D787" s="42">
        <f>_xll.qlCalendarAdvance(Calendar,$D786,B787,"f",FALSE)</f>
        <v>45160</v>
      </c>
      <c r="E787" s="139">
        <f>_xll.qlInterestRateIndexValueDate(IndexON,D787)</f>
        <v>45160</v>
      </c>
      <c r="F787" s="155">
        <f>IFERROR(_xll.qlIndexFixing(IndexON,D787,TRUE,_xll.ohTrigger(RecalcTrigger,TriggerON)),NA())</f>
        <v>5.1922226216127854E-3</v>
      </c>
      <c r="H787" s="42">
        <f>_xll.qlCalendarAdvance(Calendar,$H786,B787,"f",FALSE)</f>
        <v>45160</v>
      </c>
      <c r="I787" s="139">
        <f>_xll.qlInterestRateIndexValueDate(Index1M,$H787)</f>
        <v>45162</v>
      </c>
      <c r="J787" s="144">
        <f>IFERROR(_xll.qlIndexFixing(Index1M,$H787,TRUE,_xll.ohTrigger(RecalcTrigger,Trigger1M)),NA())</f>
        <v>5.3719345320907275E-3</v>
      </c>
      <c r="K787" s="44">
        <f>IFERROR(_xll.qlIndexFixing(Index3M,H787,TRUE,_xll.ohTrigger(RecalcTrigger,Trigger3M)),NA())</f>
        <v>6.8574609395284951E-3</v>
      </c>
      <c r="L787" s="44">
        <f>IFERROR(_xll.qlIndexFixing(Index6M,$H787,TRUE,_xll.ohTrigger(RecalcTrigger,Trigger6M)),NA())</f>
        <v>8.2803988936518795E-3</v>
      </c>
      <c r="M787" s="145">
        <f>IFERROR(_xll.qlIndexFixing(Index1Y,$H787,TRUE,_xll.ohTrigger(RecalcTrigger,Trigger1Y)),NA())</f>
        <v>9.7367405315843831E-3</v>
      </c>
      <c r="N787" s="144">
        <f>IFERROR(_xll.qlIndexFixing(ONIndex1M,I787,TRUE,_xll.ohTrigger(RecalcTrigger,Trigger1M)),NA())</f>
        <v>5.299946280405976E-3</v>
      </c>
      <c r="O787" s="44">
        <f>IFERROR(_xll.qlIndexFixing(ONIndex3M,I787,TRUE,_xll.ohTrigger(RecalcTrigger,Trigger3M)),NA())</f>
        <v>6.5900826884313091E-3</v>
      </c>
      <c r="P787" s="44">
        <f>IFERROR(_xll.qlIndexFixing(ONIndex6M,I787,TRUE,_xll.ohTrigger(RecalcTrigger,Trigger6M)),NA())</f>
        <v>7.7601661258519528E-3</v>
      </c>
      <c r="Q787" s="145">
        <f>IFERROR(_xll.qlIndexFixing(ONIndex1Y,I787,TRUE,_xll.ohTrigger(RecalcTrigger,Trigger1Y)),NA())</f>
        <v>8.7696345232846085E-3</v>
      </c>
    </row>
    <row r="788" spans="2:17" x14ac:dyDescent="0.2">
      <c r="B788" s="39" t="s">
        <v>42</v>
      </c>
      <c r="D788" s="42">
        <f>_xll.qlCalendarAdvance(Calendar,$D787,B788,"f",FALSE)</f>
        <v>45167</v>
      </c>
      <c r="E788" s="139">
        <f>_xll.qlInterestRateIndexValueDate(IndexON,D788)</f>
        <v>45167</v>
      </c>
      <c r="F788" s="155">
        <f>IFERROR(_xll.qlIndexFixing(IndexON,D788,TRUE,_xll.ohTrigger(RecalcTrigger,TriggerON)),NA())</f>
        <v>5.238851601809813E-3</v>
      </c>
      <c r="H788" s="42">
        <f>_xll.qlCalendarAdvance(Calendar,$H787,B788,"f",FALSE)</f>
        <v>45167</v>
      </c>
      <c r="I788" s="139">
        <f>_xll.qlInterestRateIndexValueDate(Index1M,$H788)</f>
        <v>45169</v>
      </c>
      <c r="J788" s="144">
        <f>IFERROR(_xll.qlIndexFixing(Index1M,$H788,TRUE,_xll.ohTrigger(RecalcTrigger,Trigger1M)),NA())</f>
        <v>5.4056934295094571E-3</v>
      </c>
      <c r="K788" s="44">
        <f>IFERROR(_xll.qlIndexFixing(Index3M,H788,TRUE,_xll.ohTrigger(RecalcTrigger,Trigger3M)),NA())</f>
        <v>6.8986289254168668E-3</v>
      </c>
      <c r="L788" s="44">
        <f>IFERROR(_xll.qlIndexFixing(Index6M,$H788,TRUE,_xll.ohTrigger(RecalcTrigger,Trigger6M)),NA())</f>
        <v>8.3084909993492578E-3</v>
      </c>
      <c r="M788" s="145">
        <f>IFERROR(_xll.qlIndexFixing(Index1Y,$H788,TRUE,_xll.ohTrigger(RecalcTrigger,Trigger1Y)),NA())</f>
        <v>9.7650006032450123E-3</v>
      </c>
      <c r="N788" s="144">
        <f>IFERROR(_xll.qlIndexFixing(ONIndex1M,I788,TRUE,_xll.ohTrigger(RecalcTrigger,Trigger1M)),NA())</f>
        <v>5.3429433957141725E-3</v>
      </c>
      <c r="O788" s="44">
        <f>IFERROR(_xll.qlIndexFixing(ONIndex3M,I788,TRUE,_xll.ohTrigger(RecalcTrigger,Trigger3M)),NA())</f>
        <v>6.6337767073143539E-3</v>
      </c>
      <c r="P788" s="44">
        <f>IFERROR(_xll.qlIndexFixing(ONIndex6M,I788,TRUE,_xll.ohTrigger(RecalcTrigger,Trigger6M)),NA())</f>
        <v>7.8001011208428395E-3</v>
      </c>
      <c r="Q788" s="145">
        <f>IFERROR(_xll.qlIndexFixing(ONIndex1Y,I788,TRUE,_xll.ohTrigger(RecalcTrigger,Trigger1Y)),NA())</f>
        <v>8.8044934786069007E-3</v>
      </c>
    </row>
    <row r="789" spans="2:17" x14ac:dyDescent="0.2">
      <c r="B789" s="39" t="s">
        <v>42</v>
      </c>
      <c r="D789" s="42">
        <f>_xll.qlCalendarAdvance(Calendar,$D788,B789,"f",FALSE)</f>
        <v>45174</v>
      </c>
      <c r="E789" s="139">
        <f>_xll.qlInterestRateIndexValueDate(IndexON,D789)</f>
        <v>45174</v>
      </c>
      <c r="F789" s="155">
        <f>IFERROR(_xll.qlIndexFixing(IndexON,D789,TRUE,_xll.ohTrigger(RecalcTrigger,TriggerON)),NA())</f>
        <v>5.2854802355639663E-3</v>
      </c>
      <c r="H789" s="42">
        <f>_xll.qlCalendarAdvance(Calendar,$H788,B789,"f",FALSE)</f>
        <v>45174</v>
      </c>
      <c r="I789" s="139">
        <f>_xll.qlInterestRateIndexValueDate(Index1M,$H789)</f>
        <v>45176</v>
      </c>
      <c r="J789" s="144">
        <f>IFERROR(_xll.qlIndexFixing(Index1M,$H789,TRUE,_xll.ohTrigger(RecalcTrigger,Trigger1M)),NA())</f>
        <v>5.4583020366238966E-3</v>
      </c>
      <c r="K789" s="44">
        <f>IFERROR(_xll.qlIndexFixing(Index3M,H789,TRUE,_xll.ohTrigger(RecalcTrigger,Trigger3M)),NA())</f>
        <v>6.9431621018170124E-3</v>
      </c>
      <c r="L789" s="44">
        <f>IFERROR(_xll.qlIndexFixing(Index6M,$H789,TRUE,_xll.ohTrigger(RecalcTrigger,Trigger6M)),NA())</f>
        <v>8.3482900569697739E-3</v>
      </c>
      <c r="M789" s="145">
        <f>IFERROR(_xll.qlIndexFixing(Index1Y,$H789,TRUE,_xll.ohTrigger(RecalcTrigger,Trigger1Y)),NA())</f>
        <v>9.8098814099914621E-3</v>
      </c>
      <c r="N789" s="144">
        <f>IFERROR(_xll.qlIndexFixing(ONIndex1M,I789,TRUE,_xll.ohTrigger(RecalcTrigger,Trigger1M)),NA())</f>
        <v>5.3860175800135579E-3</v>
      </c>
      <c r="O789" s="44">
        <f>IFERROR(_xll.qlIndexFixing(ONIndex3M,I789,TRUE,_xll.ohTrigger(RecalcTrigger,Trigger3M)),NA())</f>
        <v>6.6775787245276774E-3</v>
      </c>
      <c r="P789" s="44">
        <f>IFERROR(_xll.qlIndexFixing(ONIndex6M,I789,TRUE,_xll.ohTrigger(RecalcTrigger,Trigger6M)),NA())</f>
        <v>7.8400168727466024E-3</v>
      </c>
      <c r="Q789" s="145">
        <f>IFERROR(_xll.qlIndexFixing(ONIndex1Y,I789,TRUE,_xll.ohTrigger(RecalcTrigger,Trigger1Y)),NA())</f>
        <v>8.8394051043572119E-3</v>
      </c>
    </row>
    <row r="790" spans="2:17" x14ac:dyDescent="0.2">
      <c r="B790" s="39" t="s">
        <v>42</v>
      </c>
      <c r="D790" s="42">
        <f>_xll.qlCalendarAdvance(Calendar,$D789,B790,"f",FALSE)</f>
        <v>45181</v>
      </c>
      <c r="E790" s="139">
        <f>_xll.qlInterestRateIndexValueDate(IndexON,D790)</f>
        <v>45181</v>
      </c>
      <c r="F790" s="155">
        <f>IFERROR(_xll.qlIndexFixing(IndexON,D790,TRUE,_xll.ohTrigger(RecalcTrigger,TriggerON)),NA())</f>
        <v>5.3321079569279561E-3</v>
      </c>
      <c r="H790" s="42">
        <f>_xll.qlCalendarAdvance(Calendar,$H789,B790,"f",FALSE)</f>
        <v>45181</v>
      </c>
      <c r="I790" s="139">
        <f>_xll.qlInterestRateIndexValueDate(Index1M,$H790)</f>
        <v>45183</v>
      </c>
      <c r="J790" s="144">
        <f>IFERROR(_xll.qlIndexFixing(Index1M,$H790,TRUE,_xll.ohTrigger(RecalcTrigger,Trigger1M)),NA())</f>
        <v>5.5016038149668933E-3</v>
      </c>
      <c r="K790" s="44">
        <f>IFERROR(_xll.qlIndexFixing(Index3M,H790,TRUE,_xll.ohTrigger(RecalcTrigger,Trigger3M)),NA())</f>
        <v>6.9878094507092774E-3</v>
      </c>
      <c r="L790" s="44">
        <f>IFERROR(_xll.qlIndexFixing(Index6M,$H790,TRUE,_xll.ohTrigger(RecalcTrigger,Trigger6M)),NA())</f>
        <v>8.3880651475052703E-3</v>
      </c>
      <c r="M790" s="145">
        <f>IFERROR(_xll.qlIndexFixing(Index1Y,$H790,TRUE,_xll.ohTrigger(RecalcTrigger,Trigger1Y)),NA())</f>
        <v>9.8464467113063003E-3</v>
      </c>
      <c r="N790" s="144">
        <f>IFERROR(_xll.qlIndexFixing(ONIndex1M,I790,TRUE,_xll.ohTrigger(RecalcTrigger,Trigger1M)),NA())</f>
        <v>5.4291694469732477E-3</v>
      </c>
      <c r="O790" s="44">
        <f>IFERROR(_xll.qlIndexFixing(ONIndex3M,I790,TRUE,_xll.ohTrigger(RecalcTrigger,Trigger3M)),NA())</f>
        <v>6.7214895395117935E-3</v>
      </c>
      <c r="P790" s="44">
        <f>IFERROR(_xll.qlIndexFixing(ONIndex6M,I790,TRUE,_xll.ohTrigger(RecalcTrigger,Trigger6M)),NA())</f>
        <v>7.8799129762074926E-3</v>
      </c>
      <c r="Q790" s="145">
        <f>IFERROR(_xll.qlIndexFixing(ONIndex1Y,I790,TRUE,_xll.ohTrigger(RecalcTrigger,Trigger1Y)),NA())</f>
        <v>8.8743699711990587E-3</v>
      </c>
    </row>
    <row r="791" spans="2:17" x14ac:dyDescent="0.2">
      <c r="B791" s="39" t="s">
        <v>42</v>
      </c>
      <c r="D791" s="42">
        <f>_xll.qlCalendarAdvance(Calendar,$D790,B791,"f",FALSE)</f>
        <v>45188</v>
      </c>
      <c r="E791" s="139">
        <f>_xll.qlInterestRateIndexValueDate(IndexON,D791)</f>
        <v>45188</v>
      </c>
      <c r="F791" s="155">
        <f>IFERROR(_xll.qlIndexFixing(IndexON,D791,TRUE,_xll.ohTrigger(RecalcTrigger,TriggerON)),NA())</f>
        <v>5.3787342002742378E-3</v>
      </c>
      <c r="H791" s="42">
        <f>_xll.qlCalendarAdvance(Calendar,$H790,B791,"f",FALSE)</f>
        <v>45188</v>
      </c>
      <c r="I791" s="139">
        <f>_xll.qlInterestRateIndexValueDate(Index1M,$H791)</f>
        <v>45190</v>
      </c>
      <c r="J791" s="144">
        <f>IFERROR(_xll.qlIndexFixing(Index1M,$H791,TRUE,_xll.ohTrigger(RecalcTrigger,Trigger1M)),NA())</f>
        <v>5.5449850972158488E-3</v>
      </c>
      <c r="K791" s="44">
        <f>IFERROR(_xll.qlIndexFixing(Index3M,H791,TRUE,_xll.ohTrigger(RecalcTrigger,Trigger3M)),NA())</f>
        <v>7.0325717766202174E-3</v>
      </c>
      <c r="L791" s="44">
        <f>IFERROR(_xll.qlIndexFixing(Index6M,$H791,TRUE,_xll.ohTrigger(RecalcTrigger,Trigger6M)),NA())</f>
        <v>8.4278158625259725E-3</v>
      </c>
      <c r="M791" s="145">
        <f>IFERROR(_xll.qlIndexFixing(Index1Y,$H791,TRUE,_xll.ohTrigger(RecalcTrigger,Trigger1Y)),NA())</f>
        <v>9.8829981297015434E-3</v>
      </c>
      <c r="N791" s="144">
        <f>IFERROR(_xll.qlIndexFixing(ONIndex1M,I791,TRUE,_xll.ohTrigger(RecalcTrigger,Trigger1M)),NA())</f>
        <v>5.4723996102623573E-3</v>
      </c>
      <c r="O791" s="44">
        <f>IFERROR(_xll.qlIndexFixing(ONIndex3M,I791,TRUE,_xll.ohTrigger(RecalcTrigger,Trigger3M)),NA())</f>
        <v>6.7655099512275996E-3</v>
      </c>
      <c r="P791" s="44">
        <f>IFERROR(_xll.qlIndexFixing(ONIndex6M,I791,TRUE,_xll.ohTrigger(RecalcTrigger,Trigger6M)),NA())</f>
        <v>7.9197890258697612E-3</v>
      </c>
      <c r="Q791" s="145">
        <f>IFERROR(_xll.qlIndexFixing(ONIndex1Y,I791,TRUE,_xll.ohTrigger(RecalcTrigger,Trigger1Y)),NA())</f>
        <v>8.9093886499558295E-3</v>
      </c>
    </row>
    <row r="792" spans="2:17" x14ac:dyDescent="0.2">
      <c r="B792" s="39" t="s">
        <v>42</v>
      </c>
      <c r="D792" s="42">
        <f>_xll.qlCalendarAdvance(Calendar,$D791,B792,"f",FALSE)</f>
        <v>45195</v>
      </c>
      <c r="E792" s="139">
        <f>_xll.qlInterestRateIndexValueDate(IndexON,D792)</f>
        <v>45195</v>
      </c>
      <c r="F792" s="155">
        <f>IFERROR(_xll.qlIndexFixing(IndexON,D792,TRUE,_xll.ohTrigger(RecalcTrigger,TriggerON)),NA())</f>
        <v>5.4253583998953303E-3</v>
      </c>
      <c r="H792" s="42">
        <f>_xll.qlCalendarAdvance(Calendar,$H791,B792,"f",FALSE)</f>
        <v>45195</v>
      </c>
      <c r="I792" s="139">
        <f>_xll.qlInterestRateIndexValueDate(Index1M,$H792)</f>
        <v>45197</v>
      </c>
      <c r="J792" s="144">
        <f>IFERROR(_xll.qlIndexFixing(Index1M,$H792,TRUE,_xll.ohTrigger(RecalcTrigger,Trigger1M)),NA())</f>
        <v>5.5884464982838833E-3</v>
      </c>
      <c r="K792" s="44">
        <f>IFERROR(_xll.qlIndexFixing(Index3M,H792,TRUE,_xll.ohTrigger(RecalcTrigger,Trigger3M)),NA())</f>
        <v>7.0774498841238223E-3</v>
      </c>
      <c r="L792" s="44">
        <f>IFERROR(_xll.qlIndexFixing(Index6M,$H792,TRUE,_xll.ohTrigger(RecalcTrigger,Trigger6M)),NA())</f>
        <v>8.4675417935687267E-3</v>
      </c>
      <c r="M792" s="145">
        <f>IFERROR(_xll.qlIndexFixing(Index1Y,$H792,TRUE,_xll.ohTrigger(RecalcTrigger,Trigger1Y)),NA())</f>
        <v>9.9195277281906857E-3</v>
      </c>
      <c r="N792" s="144">
        <f>IFERROR(_xll.qlIndexFixing(ONIndex1M,I792,TRUE,_xll.ohTrigger(RecalcTrigger,Trigger1M)),NA())</f>
        <v>5.5157086837098745E-3</v>
      </c>
      <c r="O792" s="44">
        <f>IFERROR(_xll.qlIndexFixing(ONIndex3M,I792,TRUE,_xll.ohTrigger(RecalcTrigger,Trigger3M)),NA())</f>
        <v>6.8096407591955455E-3</v>
      </c>
      <c r="P792" s="44">
        <f>IFERROR(_xll.qlIndexFixing(ONIndex6M,I792,TRUE,_xll.ohTrigger(RecalcTrigger,Trigger6M)),NA())</f>
        <v>7.9596446166974033E-3</v>
      </c>
      <c r="Q792" s="145">
        <f>IFERROR(_xll.qlIndexFixing(ONIndex1Y,I792,TRUE,_xll.ohTrigger(RecalcTrigger,Trigger1Y)),NA())</f>
        <v>8.9444617112910407E-3</v>
      </c>
    </row>
    <row r="793" spans="2:17" x14ac:dyDescent="0.2">
      <c r="B793" s="39" t="s">
        <v>42</v>
      </c>
      <c r="D793" s="42">
        <f>_xll.qlCalendarAdvance(Calendar,$D792,B793,"f",FALSE)</f>
        <v>45202</v>
      </c>
      <c r="E793" s="139">
        <f>_xll.qlInterestRateIndexValueDate(IndexON,D793)</f>
        <v>45202</v>
      </c>
      <c r="F793" s="155">
        <f>IFERROR(_xll.qlIndexFixing(IndexON,D793,TRUE,_xll.ohTrigger(RecalcTrigger,TriggerON)),NA())</f>
        <v>5.471979990163689E-3</v>
      </c>
      <c r="H793" s="42">
        <f>_xll.qlCalendarAdvance(Calendar,$H792,B793,"f",FALSE)</f>
        <v>45202</v>
      </c>
      <c r="I793" s="139">
        <f>_xll.qlInterestRateIndexValueDate(Index1M,$H793)</f>
        <v>45204</v>
      </c>
      <c r="J793" s="144">
        <f>IFERROR(_xll.qlIndexFixing(Index1M,$H793,TRUE,_xll.ohTrigger(RecalcTrigger,Trigger1M)),NA())</f>
        <v>5.6319886330816193E-3</v>
      </c>
      <c r="K793" s="44">
        <f>IFERROR(_xll.qlIndexFixing(Index3M,H793,TRUE,_xll.ohTrigger(RecalcTrigger,Trigger3M)),NA())</f>
        <v>7.125751643131408E-3</v>
      </c>
      <c r="L793" s="44">
        <f>IFERROR(_xll.qlIndexFixing(Index6M,$H793,TRUE,_xll.ohTrigger(RecalcTrigger,Trigger6M)),NA())</f>
        <v>8.5101695653262317E-3</v>
      </c>
      <c r="M793" s="145">
        <f>IFERROR(_xll.qlIndexFixing(Index1Y,$H793,TRUE,_xll.ohTrigger(RecalcTrigger,Trigger1Y)),NA())</f>
        <v>9.956027494779399E-3</v>
      </c>
      <c r="N793" s="144">
        <f>IFERROR(_xll.qlIndexFixing(ONIndex1M,I793,TRUE,_xll.ohTrigger(RecalcTrigger,Trigger1M)),NA())</f>
        <v>5.5590972810648509E-3</v>
      </c>
      <c r="O793" s="44">
        <f>IFERROR(_xll.qlIndexFixing(ONIndex3M,I793,TRUE,_xll.ohTrigger(RecalcTrigger,Trigger3M)),NA())</f>
        <v>6.8538827627762089E-3</v>
      </c>
      <c r="P793" s="44">
        <f>IFERROR(_xll.qlIndexFixing(ONIndex6M,I793,TRUE,_xll.ohTrigger(RecalcTrigger,Trigger6M)),NA())</f>
        <v>7.9994793434146061E-3</v>
      </c>
      <c r="Q793" s="145">
        <f>IFERROR(_xll.qlIndexFixing(ONIndex1Y,I793,TRUE,_xll.ohTrigger(RecalcTrigger,Trigger1Y)),NA())</f>
        <v>8.979589725948145E-3</v>
      </c>
    </row>
    <row r="794" spans="2:17" x14ac:dyDescent="0.2">
      <c r="B794" s="39" t="s">
        <v>42</v>
      </c>
      <c r="D794" s="42">
        <f>_xll.qlCalendarAdvance(Calendar,$D793,B794,"f",FALSE)</f>
        <v>45209</v>
      </c>
      <c r="E794" s="139">
        <f>_xll.qlInterestRateIndexValueDate(IndexON,D794)</f>
        <v>45209</v>
      </c>
      <c r="F794" s="155">
        <f>IFERROR(_xll.qlIndexFixing(IndexON,D794,TRUE,_xll.ohTrigger(RecalcTrigger,TriggerON)),NA())</f>
        <v>5.5185984052918968E-3</v>
      </c>
      <c r="H794" s="42">
        <f>_xll.qlCalendarAdvance(Calendar,$H793,B794,"f",FALSE)</f>
        <v>45209</v>
      </c>
      <c r="I794" s="139">
        <f>_xll.qlInterestRateIndexValueDate(Index1M,$H794)</f>
        <v>45211</v>
      </c>
      <c r="J794" s="144">
        <f>IFERROR(_xll.qlIndexFixing(Index1M,$H794,TRUE,_xll.ohTrigger(RecalcTrigger,Trigger1M)),NA())</f>
        <v>5.6756121165421614E-3</v>
      </c>
      <c r="K794" s="44">
        <f>IFERROR(_xll.qlIndexFixing(Index3M,H794,TRUE,_xll.ohTrigger(RecalcTrigger,Trigger3M)),NA())</f>
        <v>7.1708731635149372E-3</v>
      </c>
      <c r="L794" s="44">
        <f>IFERROR(_xll.qlIndexFixing(Index6M,$H794,TRUE,_xll.ohTrigger(RecalcTrigger,Trigger6M)),NA())</f>
        <v>8.5498436701564959E-3</v>
      </c>
      <c r="M794" s="145">
        <f>IFERROR(_xll.qlIndexFixing(Index1Y,$H794,TRUE,_xll.ohTrigger(RecalcTrigger,Trigger1Y)),NA())</f>
        <v>9.992489342454669E-3</v>
      </c>
      <c r="N794" s="144">
        <f>IFERROR(_xll.qlIndexFixing(ONIndex1M,I794,TRUE,_xll.ohTrigger(RecalcTrigger,Trigger1M)),NA())</f>
        <v>5.6025660159164659E-3</v>
      </c>
      <c r="O794" s="44">
        <f>IFERROR(_xll.qlIndexFixing(ONIndex3M,I794,TRUE,_xll.ohTrigger(RecalcTrigger,Trigger3M)),NA())</f>
        <v>6.8982367611702955E-3</v>
      </c>
      <c r="P794" s="44">
        <f>IFERROR(_xll.qlIndexFixing(ONIndex6M,I794,TRUE,_xll.ohTrigger(RecalcTrigger,Trigger6M)),NA())</f>
        <v>8.0392928005856845E-3</v>
      </c>
      <c r="Q794" s="145">
        <f>IFERROR(_xll.qlIndexFixing(ONIndex1Y,I794,TRUE,_xll.ohTrigger(RecalcTrigger,Trigger1Y)),NA())</f>
        <v>9.0147732647505308E-3</v>
      </c>
    </row>
    <row r="795" spans="2:17" x14ac:dyDescent="0.2">
      <c r="B795" s="39" t="s">
        <v>42</v>
      </c>
      <c r="D795" s="42">
        <f>_xll.qlCalendarAdvance(Calendar,$D794,B795,"f",FALSE)</f>
        <v>45216</v>
      </c>
      <c r="E795" s="139">
        <f>_xll.qlInterestRateIndexValueDate(IndexON,D795)</f>
        <v>45216</v>
      </c>
      <c r="F795" s="155">
        <f>IFERROR(_xll.qlIndexFixing(IndexON,D795,TRUE,_xll.ohTrigger(RecalcTrigger,TriggerON)),NA())</f>
        <v>5.5652130797323451E-3</v>
      </c>
      <c r="H795" s="42">
        <f>_xll.qlCalendarAdvance(Calendar,$H794,B795,"f",FALSE)</f>
        <v>45216</v>
      </c>
      <c r="I795" s="139">
        <f>_xll.qlInterestRateIndexValueDate(Index1M,$H795)</f>
        <v>45218</v>
      </c>
      <c r="J795" s="144">
        <f>IFERROR(_xll.qlIndexFixing(Index1M,$H795,TRUE,_xll.ohTrigger(RecalcTrigger,Trigger1M)),NA())</f>
        <v>5.7193175636036098E-3</v>
      </c>
      <c r="K795" s="44">
        <f>IFERROR(_xll.qlIndexFixing(Index3M,H795,TRUE,_xll.ohTrigger(RecalcTrigger,Trigger3M)),NA())</f>
        <v>7.2161129449898201E-3</v>
      </c>
      <c r="L795" s="44">
        <f>IFERROR(_xll.qlIndexFixing(Index6M,$H795,TRUE,_xll.ohTrigger(RecalcTrigger,Trigger6M)),NA())</f>
        <v>8.5894917399769836E-3</v>
      </c>
      <c r="M795" s="145">
        <f>IFERROR(_xll.qlIndexFixing(Index1Y,$H795,TRUE,_xll.ohTrigger(RecalcTrigger,Trigger1Y)),NA())</f>
        <v>1.0028905109172629E-2</v>
      </c>
      <c r="N795" s="144">
        <f>IFERROR(_xll.qlIndexFixing(ONIndex1M,I795,TRUE,_xll.ohTrigger(RecalcTrigger,Trigger1M)),NA())</f>
        <v>5.6461155020937071E-3</v>
      </c>
      <c r="O795" s="44">
        <f>IFERROR(_xll.qlIndexFixing(ONIndex3M,I795,TRUE,_xll.ohTrigger(RecalcTrigger,Trigger3M)),NA())</f>
        <v>6.9427035538183191E-3</v>
      </c>
      <c r="P795" s="44">
        <f>IFERROR(_xll.qlIndexFixing(ONIndex6M,I795,TRUE,_xll.ohTrigger(RecalcTrigger,Trigger6M)),NA())</f>
        <v>8.0790845831746338E-3</v>
      </c>
      <c r="Q795" s="145">
        <f>IFERROR(_xll.qlIndexFixing(ONIndex1Y,I795,TRUE,_xll.ohTrigger(RecalcTrigger,Trigger1Y)),NA())</f>
        <v>9.0500128985215866E-3</v>
      </c>
    </row>
    <row r="796" spans="2:17" x14ac:dyDescent="0.2">
      <c r="B796" s="39" t="s">
        <v>42</v>
      </c>
      <c r="D796" s="42">
        <f>_xll.qlCalendarAdvance(Calendar,$D795,B796,"f",FALSE)</f>
        <v>45223</v>
      </c>
      <c r="E796" s="139">
        <f>_xll.qlInterestRateIndexValueDate(IndexON,D796)</f>
        <v>45223</v>
      </c>
      <c r="F796" s="155">
        <f>IFERROR(_xll.qlIndexFixing(IndexON,D796,TRUE,_xll.ohTrigger(RecalcTrigger,TriggerON)),NA())</f>
        <v>5.6118234476176809E-3</v>
      </c>
      <c r="H796" s="42">
        <f>_xll.qlCalendarAdvance(Calendar,$H795,B796,"f",FALSE)</f>
        <v>45223</v>
      </c>
      <c r="I796" s="139">
        <f>_xll.qlInterestRateIndexValueDate(Index1M,$H796)</f>
        <v>45225</v>
      </c>
      <c r="J796" s="144">
        <f>IFERROR(_xll.qlIndexFixing(Index1M,$H796,TRUE,_xll.ohTrigger(RecalcTrigger,Trigger1M)),NA())</f>
        <v>5.763105589219053E-3</v>
      </c>
      <c r="K796" s="44">
        <f>IFERROR(_xll.qlIndexFixing(Index3M,H796,TRUE,_xll.ohTrigger(RecalcTrigger,Trigger3M)),NA())</f>
        <v>7.2614717923800923E-3</v>
      </c>
      <c r="L796" s="44">
        <f>IFERROR(_xll.qlIndexFixing(Index6M,$H796,TRUE,_xll.ohTrigger(RecalcTrigger,Trigger6M)),NA())</f>
        <v>8.6291133661785917E-3</v>
      </c>
      <c r="M796" s="145">
        <f>IFERROR(_xll.qlIndexFixing(Index1Y,$H796,TRUE,_xll.ohTrigger(RecalcTrigger,Trigger1Y)),NA())</f>
        <v>1.0065266557849872E-2</v>
      </c>
      <c r="N796" s="144">
        <f>IFERROR(_xll.qlIndexFixing(ONIndex1M,I796,TRUE,_xll.ohTrigger(RecalcTrigger,Trigger1M)),NA())</f>
        <v>5.68974635326569E-3</v>
      </c>
      <c r="O796" s="44">
        <f>IFERROR(_xll.qlIndexFixing(ONIndex3M,I796,TRUE,_xll.ohTrigger(RecalcTrigger,Trigger3M)),NA())</f>
        <v>6.9872839399209852E-3</v>
      </c>
      <c r="P796" s="44">
        <f>IFERROR(_xll.qlIndexFixing(ONIndex6M,I796,TRUE,_xll.ohTrigger(RecalcTrigger,Trigger6M)),NA())</f>
        <v>8.1188542857457691E-3</v>
      </c>
      <c r="Q796" s="145">
        <f>IFERROR(_xll.qlIndexFixing(ONIndex1Y,I796,TRUE,_xll.ohTrigger(RecalcTrigger,Trigger1Y)),NA())</f>
        <v>9.085309197924829E-3</v>
      </c>
    </row>
    <row r="797" spans="2:17" x14ac:dyDescent="0.2">
      <c r="B797" s="39" t="s">
        <v>42</v>
      </c>
      <c r="D797" s="42">
        <f>_xll.qlCalendarAdvance(Calendar,$D796,B797,"f",FALSE)</f>
        <v>45230</v>
      </c>
      <c r="E797" s="139">
        <f>_xll.qlInterestRateIndexValueDate(IndexON,D797)</f>
        <v>45230</v>
      </c>
      <c r="F797" s="155">
        <f>IFERROR(_xll.qlIndexFixing(IndexON,D797,TRUE,_xll.ohTrigger(RecalcTrigger,TriggerON)),NA())</f>
        <v>5.6584289431604873E-3</v>
      </c>
      <c r="H797" s="42">
        <f>_xll.qlCalendarAdvance(Calendar,$H796,B797,"f",FALSE)</f>
        <v>45230</v>
      </c>
      <c r="I797" s="139">
        <f>_xll.qlInterestRateIndexValueDate(Index1M,$H797)</f>
        <v>45232</v>
      </c>
      <c r="J797" s="144">
        <f>IFERROR(_xll.qlIndexFixing(Index1M,$H797,TRUE,_xll.ohTrigger(RecalcTrigger,Trigger1M)),NA())</f>
        <v>5.8069768083515716E-3</v>
      </c>
      <c r="K797" s="44">
        <f>IFERROR(_xll.qlIndexFixing(Index3M,H797,TRUE,_xll.ohTrigger(RecalcTrigger,Trigger3M)),NA())</f>
        <v>7.3069505105601796E-3</v>
      </c>
      <c r="L797" s="44">
        <f>IFERROR(_xll.qlIndexFixing(Index6M,$H797,TRUE,_xll.ohTrigger(RecalcTrigger,Trigger6M)),NA())</f>
        <v>8.6657853907235755E-3</v>
      </c>
      <c r="M797" s="145">
        <f>IFERROR(_xll.qlIndexFixing(Index1Y,$H797,TRUE,_xll.ohTrigger(RecalcTrigger,Trigger1Y)),NA())</f>
        <v>1.0101565376353023E-2</v>
      </c>
      <c r="N797" s="144">
        <f>IFERROR(_xll.qlIndexFixing(ONIndex1M,I797,TRUE,_xll.ohTrigger(RecalcTrigger,Trigger1M)),NA())</f>
        <v>5.7334591831814663E-3</v>
      </c>
      <c r="O797" s="44">
        <f>IFERROR(_xll.qlIndexFixing(ONIndex3M,I797,TRUE,_xll.ohTrigger(RecalcTrigger,Trigger3M)),NA())</f>
        <v>7.0319787189188077E-3</v>
      </c>
      <c r="P797" s="44">
        <f>IFERROR(_xll.qlIndexFixing(ONIndex6M,I797,TRUE,_xll.ohTrigger(RecalcTrigger,Trigger6M)),NA())</f>
        <v>8.1586015031831494E-3</v>
      </c>
      <c r="Q797" s="145">
        <f>IFERROR(_xll.qlIndexFixing(ONIndex1Y,I797,TRUE,_xll.ohTrigger(RecalcTrigger,Trigger1Y)),NA())</f>
        <v>9.1206627337037105E-3</v>
      </c>
    </row>
    <row r="798" spans="2:17" x14ac:dyDescent="0.2">
      <c r="B798" s="39" t="s">
        <v>42</v>
      </c>
      <c r="D798" s="42">
        <f>_xll.qlCalendarAdvance(Calendar,$D797,B798,"f",FALSE)</f>
        <v>45237</v>
      </c>
      <c r="E798" s="139">
        <f>_xll.qlInterestRateIndexValueDate(IndexON,D798)</f>
        <v>45237</v>
      </c>
      <c r="F798" s="155">
        <f>IFERROR(_xll.qlIndexFixing(IndexON,D798,TRUE,_xll.ohTrigger(RecalcTrigger,TriggerON)),NA())</f>
        <v>5.7050290010529636E-3</v>
      </c>
      <c r="H798" s="42">
        <f>_xll.qlCalendarAdvance(Calendar,$H797,B798,"f",FALSE)</f>
        <v>45237</v>
      </c>
      <c r="I798" s="139">
        <f>_xll.qlInterestRateIndexValueDate(Index1M,$H798)</f>
        <v>45239</v>
      </c>
      <c r="J798" s="144">
        <f>IFERROR(_xll.qlIndexFixing(Index1M,$H798,TRUE,_xll.ohTrigger(RecalcTrigger,Trigger1M)),NA())</f>
        <v>5.8509318359767359E-3</v>
      </c>
      <c r="K798" s="44">
        <f>IFERROR(_xll.qlIndexFixing(Index3M,H798,TRUE,_xll.ohTrigger(RecalcTrigger,Trigger3M)),NA())</f>
        <v>7.3525499044479548E-3</v>
      </c>
      <c r="L798" s="44">
        <f>IFERROR(_xll.qlIndexFixing(Index6M,$H798,TRUE,_xll.ohTrigger(RecalcTrigger,Trigger6M)),NA())</f>
        <v>8.7053540384226195E-3</v>
      </c>
      <c r="M798" s="145">
        <f>IFERROR(_xll.qlIndexFixing(Index1Y,$H798,TRUE,_xll.ohTrigger(RecalcTrigger,Trigger1Y)),NA())</f>
        <v>1.0137793177490273E-2</v>
      </c>
      <c r="N798" s="144">
        <f>IFERROR(_xll.qlIndexFixing(ONIndex1M,I798,TRUE,_xll.ohTrigger(RecalcTrigger,Trigger1M)),NA())</f>
        <v>5.7772546055900875E-3</v>
      </c>
      <c r="O798" s="44">
        <f>IFERROR(_xll.qlIndexFixing(ONIndex3M,I798,TRUE,_xll.ohTrigger(RecalcTrigger,Trigger3M)),NA())</f>
        <v>7.0767886899325561E-3</v>
      </c>
      <c r="P798" s="44">
        <f>IFERROR(_xll.qlIndexFixing(ONIndex6M,I798,TRUE,_xll.ohTrigger(RecalcTrigger,Trigger6M)),NA())</f>
        <v>8.1983258302109618E-3</v>
      </c>
      <c r="Q798" s="145">
        <f>IFERROR(_xll.qlIndexFixing(ONIndex1Y,I798,TRUE,_xll.ohTrigger(RecalcTrigger,Trigger1Y)),NA())</f>
        <v>9.1560740766816195E-3</v>
      </c>
    </row>
    <row r="799" spans="2:17" x14ac:dyDescent="0.2">
      <c r="B799" s="39" t="s">
        <v>42</v>
      </c>
      <c r="D799" s="42">
        <f>_xll.qlCalendarAdvance(Calendar,$D798,B799,"f",FALSE)</f>
        <v>45244</v>
      </c>
      <c r="E799" s="139">
        <f>_xll.qlInterestRateIndexValueDate(IndexON,D799)</f>
        <v>45244</v>
      </c>
      <c r="F799" s="155">
        <f>IFERROR(_xll.qlIndexFixing(IndexON,D799,TRUE,_xll.ohTrigger(RecalcTrigger,TriggerON)),NA())</f>
        <v>5.7516230552678849E-3</v>
      </c>
      <c r="H799" s="42">
        <f>_xll.qlCalendarAdvance(Calendar,$H798,B799,"f",FALSE)</f>
        <v>45244</v>
      </c>
      <c r="I799" s="139">
        <f>_xll.qlInterestRateIndexValueDate(Index1M,$H799)</f>
        <v>45246</v>
      </c>
      <c r="J799" s="144">
        <f>IFERROR(_xll.qlIndexFixing(Index1M,$H799,TRUE,_xll.ohTrigger(RecalcTrigger,Trigger1M)),NA())</f>
        <v>5.8949712870751125E-3</v>
      </c>
      <c r="K799" s="44">
        <f>IFERROR(_xll.qlIndexFixing(Index3M,H799,TRUE,_xll.ohTrigger(RecalcTrigger,Trigger3M)),NA())</f>
        <v>7.3982707790134208E-3</v>
      </c>
      <c r="L799" s="44">
        <f>IFERROR(_xll.qlIndexFixing(Index6M,$H799,TRUE,_xll.ohTrigger(RecalcTrigger,Trigger6M)),NA())</f>
        <v>8.7448950420241037E-3</v>
      </c>
      <c r="M799" s="145">
        <f>IFERROR(_xll.qlIndexFixing(Index1Y,$H799,TRUE,_xll.ohTrigger(RecalcTrigger,Trigger1Y)),NA())</f>
        <v>1.0173941499003771E-2</v>
      </c>
      <c r="N799" s="144">
        <f>IFERROR(_xll.qlIndexFixing(ONIndex1M,I799,TRUE,_xll.ohTrigger(RecalcTrigger,Trigger1M)),NA())</f>
        <v>5.8211332341606692E-3</v>
      </c>
      <c r="O799" s="44">
        <f>IFERROR(_xll.qlIndexFixing(ONIndex3M,I799,TRUE,_xll.ohTrigger(RecalcTrigger,Trigger3M)),NA())</f>
        <v>7.1217146524826802E-3</v>
      </c>
      <c r="P799" s="44">
        <f>IFERROR(_xll.qlIndexFixing(ONIndex6M,I799,TRUE,_xll.ohTrigger(RecalcTrigger,Trigger6M)),NA())</f>
        <v>8.2380268616333296E-3</v>
      </c>
      <c r="Q799" s="145">
        <f>IFERROR(_xll.qlIndexFixing(ONIndex1Y,I799,TRUE,_xll.ohTrigger(RecalcTrigger,Trigger1Y)),NA())</f>
        <v>9.1915437975220726E-3</v>
      </c>
    </row>
    <row r="800" spans="2:17" x14ac:dyDescent="0.2">
      <c r="B800" s="39" t="s">
        <v>42</v>
      </c>
      <c r="D800" s="42">
        <f>_xll.qlCalendarAdvance(Calendar,$D799,B800,"f",FALSE)</f>
        <v>45251</v>
      </c>
      <c r="E800" s="139">
        <f>_xll.qlInterestRateIndexValueDate(IndexON,D800)</f>
        <v>45251</v>
      </c>
      <c r="F800" s="155">
        <f>IFERROR(_xll.qlIndexFixing(IndexON,D800,TRUE,_xll.ohTrigger(RecalcTrigger,TriggerON)),NA())</f>
        <v>5.7982105403375783E-3</v>
      </c>
      <c r="H800" s="42">
        <f>_xll.qlCalendarAdvance(Calendar,$H799,B800,"f",FALSE)</f>
        <v>45251</v>
      </c>
      <c r="I800" s="139">
        <f>_xll.qlInterestRateIndexValueDate(Index1M,$H800)</f>
        <v>45253</v>
      </c>
      <c r="J800" s="144">
        <f>IFERROR(_xll.qlIndexFixing(Index1M,$H800,TRUE,_xll.ohTrigger(RecalcTrigger,Trigger1M)),NA())</f>
        <v>5.9455140300987584E-3</v>
      </c>
      <c r="K800" s="44">
        <f>IFERROR(_xll.qlIndexFixing(Index3M,H800,TRUE,_xll.ohTrigger(RecalcTrigger,Trigger3M)),NA())</f>
        <v>7.4441139392752388E-3</v>
      </c>
      <c r="L800" s="44">
        <f>IFERROR(_xll.qlIndexFixing(Index6M,$H800,TRUE,_xll.ohTrigger(RecalcTrigger,Trigger6M)),NA())</f>
        <v>8.7844079928145226E-3</v>
      </c>
      <c r="M800" s="145">
        <f>IFERROR(_xll.qlIndexFixing(Index1Y,$H800,TRUE,_xll.ohTrigger(RecalcTrigger,Trigger1Y)),NA())</f>
        <v>1.0210001803562459E-2</v>
      </c>
      <c r="N800" s="144">
        <f>IFERROR(_xll.qlIndexFixing(ONIndex1M,I800,TRUE,_xll.ohTrigger(RecalcTrigger,Trigger1M)),NA())</f>
        <v>5.8650956825623268E-3</v>
      </c>
      <c r="O800" s="44">
        <f>IFERROR(_xll.qlIndexFixing(ONIndex3M,I800,TRUE,_xll.ohTrigger(RecalcTrigger,Trigger3M)),NA())</f>
        <v>7.1667574057698857E-3</v>
      </c>
      <c r="P800" s="44">
        <f>IFERROR(_xll.qlIndexFixing(ONIndex6M,I800,TRUE,_xll.ohTrigger(RecalcTrigger,Trigger6M)),NA())</f>
        <v>8.2777041920145678E-3</v>
      </c>
      <c r="Q800" s="145">
        <f>IFERROR(_xll.qlIndexFixing(ONIndex1Y,I800,TRUE,_xll.ohTrigger(RecalcTrigger,Trigger1Y)),NA())</f>
        <v>9.2270724671283944E-3</v>
      </c>
    </row>
    <row r="801" spans="2:17" x14ac:dyDescent="0.2">
      <c r="B801" s="39" t="s">
        <v>42</v>
      </c>
      <c r="D801" s="42">
        <f>_xll.qlCalendarAdvance(Calendar,$D800,B801,"f",FALSE)</f>
        <v>45258</v>
      </c>
      <c r="E801" s="139">
        <f>_xll.qlInterestRateIndexValueDate(IndexON,D801)</f>
        <v>45258</v>
      </c>
      <c r="F801" s="155">
        <f>IFERROR(_xll.qlIndexFixing(IndexON,D801,TRUE,_xll.ohTrigger(RecalcTrigger,TriggerON)),NA())</f>
        <v>5.844790890314755E-3</v>
      </c>
      <c r="H801" s="42">
        <f>_xll.qlCalendarAdvance(Calendar,$H800,B801,"f",FALSE)</f>
        <v>45258</v>
      </c>
      <c r="I801" s="139">
        <f>_xll.qlInterestRateIndexValueDate(Index1M,$H801)</f>
        <v>45260</v>
      </c>
      <c r="J801" s="144">
        <f>IFERROR(_xll.qlIndexFixing(Index1M,$H801,TRUE,_xll.ohTrigger(RecalcTrigger,Trigger1M)),NA())</f>
        <v>5.9736630346445422E-3</v>
      </c>
      <c r="K801" s="44">
        <f>IFERROR(_xll.qlIndexFixing(Index3M,H801,TRUE,_xll.ohTrigger(RecalcTrigger,Trigger3M)),NA())</f>
        <v>7.4866958011377974E-3</v>
      </c>
      <c r="L801" s="44">
        <f>IFERROR(_xll.qlIndexFixing(Index6M,$H801,TRUE,_xll.ohTrigger(RecalcTrigger,Trigger6M)),NA())</f>
        <v>8.8268105393671664E-3</v>
      </c>
      <c r="M801" s="145">
        <f>IFERROR(_xll.qlIndexFixing(Index1Y,$H801,TRUE,_xll.ohTrigger(RecalcTrigger,Trigger1Y)),NA())</f>
        <v>1.0237981364398381E-2</v>
      </c>
      <c r="N801" s="144">
        <f>IFERROR(_xll.qlIndexFixing(ONIndex1M,I801,TRUE,_xll.ohTrigger(RecalcTrigger,Trigger1M)),NA())</f>
        <v>5.9091425647039841E-3</v>
      </c>
      <c r="O801" s="44">
        <f>IFERROR(_xll.qlIndexFixing(ONIndex3M,I801,TRUE,_xll.ohTrigger(RecalcTrigger,Trigger3M)),NA())</f>
        <v>7.2119177491547504E-3</v>
      </c>
      <c r="P801" s="44">
        <f>IFERROR(_xll.qlIndexFixing(ONIndex6M,I801,TRUE,_xll.ohTrigger(RecalcTrigger,Trigger6M)),NA())</f>
        <v>8.3173574163186714E-3</v>
      </c>
      <c r="Q801" s="145">
        <f>IFERROR(_xll.qlIndexFixing(ONIndex1Y,I801,TRUE,_xll.ohTrigger(RecalcTrigger,Trigger1Y)),NA())</f>
        <v>9.2626606561641012E-3</v>
      </c>
    </row>
    <row r="802" spans="2:17" x14ac:dyDescent="0.2">
      <c r="B802" s="39" t="s">
        <v>42</v>
      </c>
      <c r="D802" s="42">
        <f>_xll.qlCalendarAdvance(Calendar,$D801,B802,"f",FALSE)</f>
        <v>45265</v>
      </c>
      <c r="E802" s="139">
        <f>_xll.qlInterestRateIndexValueDate(IndexON,D802)</f>
        <v>45265</v>
      </c>
      <c r="F802" s="155">
        <f>IFERROR(_xll.qlIndexFixing(IndexON,D802,TRUE,_xll.ohTrigger(RecalcTrigger,TriggerON)),NA())</f>
        <v>5.891363539651806E-3</v>
      </c>
      <c r="H802" s="42">
        <f>_xll.qlCalendarAdvance(Calendar,$H801,B802,"f",FALSE)</f>
        <v>45265</v>
      </c>
      <c r="I802" s="139">
        <f>_xll.qlInterestRateIndexValueDate(Index1M,$H802)</f>
        <v>45267</v>
      </c>
      <c r="J802" s="144">
        <f>IFERROR(_xll.qlIndexFixing(Index1M,$H802,TRUE,_xll.ohTrigger(RecalcTrigger,Trigger1M)),NA())</f>
        <v>6.0276023312799687E-3</v>
      </c>
      <c r="K802" s="44">
        <f>IFERROR(_xll.qlIndexFixing(Index3M,H802,TRUE,_xll.ohTrigger(RecalcTrigger,Trigger3M)),NA())</f>
        <v>7.5327759864439753E-3</v>
      </c>
      <c r="L802" s="44">
        <f>IFERROR(_xll.qlIndexFixing(Index6M,$H802,TRUE,_xll.ohTrigger(RecalcTrigger,Trigger6M)),NA())</f>
        <v>8.866264921293953E-3</v>
      </c>
      <c r="M802" s="145">
        <f>IFERROR(_xll.qlIndexFixing(Index1Y,$H802,TRUE,_xll.ohTrigger(RecalcTrigger,Trigger1Y)),NA())</f>
        <v>1.0281823837086236E-2</v>
      </c>
      <c r="N802" s="144">
        <f>IFERROR(_xll.qlIndexFixing(ONIndex1M,I802,TRUE,_xll.ohTrigger(RecalcTrigger,Trigger1M)),NA())</f>
        <v>5.9532744940948845E-3</v>
      </c>
      <c r="O802" s="44">
        <f>IFERROR(_xll.qlIndexFixing(ONIndex3M,I802,TRUE,_xll.ohTrigger(RecalcTrigger,Trigger3M)),NA())</f>
        <v>7.2571964818379797E-3</v>
      </c>
      <c r="P802" s="44">
        <f>IFERROR(_xll.qlIndexFixing(ONIndex6M,I802,TRUE,_xll.ohTrigger(RecalcTrigger,Trigger6M)),NA())</f>
        <v>8.3569861291099556E-3</v>
      </c>
      <c r="Q802" s="145">
        <f>IFERROR(_xll.qlIndexFixing(ONIndex1Y,I802,TRUE,_xll.ohTrigger(RecalcTrigger,Trigger1Y)),NA())</f>
        <v>9.2983089353726456E-3</v>
      </c>
    </row>
    <row r="803" spans="2:17" x14ac:dyDescent="0.2">
      <c r="B803" s="39" t="s">
        <v>42</v>
      </c>
      <c r="D803" s="42">
        <f>_xll.qlCalendarAdvance(Calendar,$D802,B803,"f",FALSE)</f>
        <v>45272</v>
      </c>
      <c r="E803" s="139">
        <f>_xll.qlInterestRateIndexValueDate(IndexON,D803)</f>
        <v>45272</v>
      </c>
      <c r="F803" s="155">
        <f>IFERROR(_xll.qlIndexFixing(IndexON,D803,TRUE,_xll.ohTrigger(RecalcTrigger,TriggerON)),NA())</f>
        <v>5.9379279227211867E-3</v>
      </c>
      <c r="H803" s="42">
        <f>_xll.qlCalendarAdvance(Calendar,$H802,B803,"f",FALSE)</f>
        <v>45272</v>
      </c>
      <c r="I803" s="139">
        <f>_xll.qlInterestRateIndexValueDate(Index1M,$H803)</f>
        <v>45274</v>
      </c>
      <c r="J803" s="144">
        <f>IFERROR(_xll.qlIndexFixing(Index1M,$H803,TRUE,_xll.ohTrigger(RecalcTrigger,Trigger1M)),NA())</f>
        <v>6.0719856263791172E-3</v>
      </c>
      <c r="K803" s="44">
        <f>IFERROR(_xll.qlIndexFixing(Index3M,H803,TRUE,_xll.ohTrigger(RecalcTrigger,Trigger3M)),NA())</f>
        <v>7.5789808067654287E-3</v>
      </c>
      <c r="L803" s="44">
        <f>IFERROR(_xll.qlIndexFixing(Index6M,$H803,TRUE,_xll.ohTrigger(RecalcTrigger,Trigger6M)),NA())</f>
        <v>8.9056899984553475E-3</v>
      </c>
      <c r="M803" s="145">
        <f>IFERROR(_xll.qlIndexFixing(Index1Y,$H803,TRUE,_xll.ohTrigger(RecalcTrigger,Trigger1Y)),NA())</f>
        <v>1.0317568115970599E-2</v>
      </c>
      <c r="N803" s="144">
        <f>IFERROR(_xll.qlIndexFixing(ONIndex1M,I803,TRUE,_xll.ohTrigger(RecalcTrigger,Trigger1M)),NA())</f>
        <v>5.9974920845640156E-3</v>
      </c>
      <c r="O803" s="44">
        <f>IFERROR(_xll.qlIndexFixing(ONIndex3M,I803,TRUE,_xll.ohTrigger(RecalcTrigger,Trigger3M)),NA())</f>
        <v>7.3025944033400236E-3</v>
      </c>
      <c r="P803" s="44">
        <f>IFERROR(_xll.qlIndexFixing(ONIndex6M,I803,TRUE,_xll.ohTrigger(RecalcTrigger,Trigger6M)),NA())</f>
        <v>8.3965899253524157E-3</v>
      </c>
      <c r="Q803" s="145">
        <f>IFERROR(_xll.qlIndexFixing(ONIndex1Y,I803,TRUE,_xll.ohTrigger(RecalcTrigger,Trigger1Y)),NA())</f>
        <v>9.3340178755774161E-3</v>
      </c>
    </row>
    <row r="804" spans="2:17" x14ac:dyDescent="0.2">
      <c r="B804" s="39" t="s">
        <v>42</v>
      </c>
      <c r="D804" s="42">
        <f>_xll.qlCalendarAdvance(Calendar,$D803,B804,"f",FALSE)</f>
        <v>45279</v>
      </c>
      <c r="E804" s="139">
        <f>_xll.qlInterestRateIndexValueDate(IndexON,D804)</f>
        <v>45279</v>
      </c>
      <c r="F804" s="155">
        <f>IFERROR(_xll.qlIndexFixing(IndexON,D804,TRUE,_xll.ohTrigger(RecalcTrigger,TriggerON)),NA())</f>
        <v>5.9844834736555441E-3</v>
      </c>
      <c r="H804" s="42">
        <f>_xll.qlCalendarAdvance(Calendar,$H803,B804,"f",FALSE)</f>
        <v>45279</v>
      </c>
      <c r="I804" s="139">
        <f>_xll.qlInterestRateIndexValueDate(Index1M,$H804)</f>
        <v>45281</v>
      </c>
      <c r="J804" s="144">
        <f>IFERROR(_xll.qlIndexFixing(Index1M,$H804,TRUE,_xll.ohTrigger(RecalcTrigger,Trigger1M)),NA())</f>
        <v>6.1164564200566485E-3</v>
      </c>
      <c r="K804" s="44">
        <f>IFERROR(_xll.qlIndexFixing(Index3M,H804,TRUE,_xll.ohTrigger(RecalcTrigger,Trigger3M)),NA())</f>
        <v>7.6253110672497536E-3</v>
      </c>
      <c r="L804" s="44">
        <f>IFERROR(_xll.qlIndexFixing(Index6M,$H804,TRUE,_xll.ohTrigger(RecalcTrigger,Trigger6M)),NA())</f>
        <v>8.9450853619902123E-3</v>
      </c>
      <c r="M804" s="145">
        <f>IFERROR(_xll.qlIndexFixing(Index1Y,$H804,TRUE,_xll.ohTrigger(RecalcTrigger,Trigger1Y)),NA())</f>
        <v>1.0353189477728918E-2</v>
      </c>
      <c r="N804" s="144">
        <f>IFERROR(_xll.qlIndexFixing(ONIndex1M,I804,TRUE,_xll.ohTrigger(RecalcTrigger,Trigger1M)),NA())</f>
        <v>6.0544701294862335E-3</v>
      </c>
      <c r="O804" s="44">
        <f>IFERROR(_xll.qlIndexFixing(ONIndex3M,I804,TRUE,_xll.ohTrigger(RecalcTrigger,Trigger3M)),NA())</f>
        <v>7.3611395803663271E-3</v>
      </c>
      <c r="P804" s="44">
        <f>IFERROR(_xll.qlIndexFixing(ONIndex6M,I804,TRUE,_xll.ohTrigger(RecalcTrigger,Trigger6M)),NA())</f>
        <v>8.4474718274041294E-3</v>
      </c>
      <c r="Q804" s="145">
        <f>IFERROR(_xll.qlIndexFixing(ONIndex1Y,I804,TRUE,_xll.ohTrigger(RecalcTrigger,Trigger1Y)),NA())</f>
        <v>9.3800194231086209E-3</v>
      </c>
    </row>
    <row r="805" spans="2:17" x14ac:dyDescent="0.2">
      <c r="B805" s="39" t="s">
        <v>42</v>
      </c>
      <c r="D805" s="42">
        <f>_xll.qlCalendarAdvance(Calendar,$D804,B805,"f",FALSE)</f>
        <v>45287</v>
      </c>
      <c r="E805" s="139">
        <f>_xll.qlInterestRateIndexValueDate(IndexON,D805)</f>
        <v>45287</v>
      </c>
      <c r="F805" s="155">
        <f>IFERROR(_xll.qlIndexFixing(IndexON,D805,TRUE,_xll.ohTrigger(RecalcTrigger,TriggerON)),NA())</f>
        <v>6.0376782770976689E-3</v>
      </c>
      <c r="H805" s="42">
        <f>_xll.qlCalendarAdvance(Calendar,$H804,B805,"f",FALSE)</f>
        <v>45287</v>
      </c>
      <c r="I805" s="139">
        <f>_xll.qlInterestRateIndexValueDate(Index1M,$H805)</f>
        <v>45289</v>
      </c>
      <c r="J805" s="144">
        <f>IFERROR(_xll.qlIndexFixing(Index1M,$H805,TRUE,_xll.ohTrigger(RecalcTrigger,Trigger1M)),NA())</f>
        <v>6.1706329632649224E-3</v>
      </c>
      <c r="K805" s="44">
        <f>IFERROR(_xll.qlIndexFixing(Index3M,H805,TRUE,_xll.ohTrigger(RecalcTrigger,Trigger3M)),NA())</f>
        <v>7.674989506238461E-3</v>
      </c>
      <c r="L805" s="44">
        <f>IFERROR(_xll.qlIndexFixing(Index6M,$H805,TRUE,_xll.ohTrigger(RecalcTrigger,Trigger6M)),NA())</f>
        <v>8.9871589602617628E-3</v>
      </c>
      <c r="M805" s="145">
        <f>IFERROR(_xll.qlIndexFixing(Index1Y,$H805,TRUE,_xll.ohTrigger(RecalcTrigger,Trigger1Y)),NA())</f>
        <v>1.0393737657949353E-2</v>
      </c>
      <c r="N805" s="144">
        <f>IFERROR(_xll.qlIndexFixing(ONIndex1M,I805,TRUE,_xll.ohTrigger(RecalcTrigger,Trigger1M)),NA())</f>
        <v>6.0988858213306685E-3</v>
      </c>
      <c r="O805" s="44">
        <f>IFERROR(_xll.qlIndexFixing(ONIndex3M,I805,TRUE,_xll.ohTrigger(RecalcTrigger,Trigger3M)),NA())</f>
        <v>7.4068129349047496E-3</v>
      </c>
      <c r="P805" s="44">
        <f>IFERROR(_xll.qlIndexFixing(ONIndex6M,I805,TRUE,_xll.ohTrigger(RecalcTrigger,Trigger6M)),NA())</f>
        <v>8.4870171494610958E-3</v>
      </c>
      <c r="Q805" s="145">
        <f>IFERROR(_xll.qlIndexFixing(ONIndex1Y,I805,TRUE,_xll.ohTrigger(RecalcTrigger,Trigger1Y)),NA())</f>
        <v>9.4158691602075351E-3</v>
      </c>
    </row>
    <row r="806" spans="2:17" x14ac:dyDescent="0.2">
      <c r="B806" s="39" t="s">
        <v>42</v>
      </c>
      <c r="D806" s="42">
        <f>_xll.qlCalendarAdvance(Calendar,$D805,B806,"f",FALSE)</f>
        <v>45294</v>
      </c>
      <c r="E806" s="139">
        <f>_xll.qlInterestRateIndexValueDate(IndexON,D806)</f>
        <v>45294</v>
      </c>
      <c r="F806" s="155">
        <f>IFERROR(_xll.qlIndexFixing(IndexON,D806,TRUE,_xll.ohTrigger(RecalcTrigger,TriggerON)),NA())</f>
        <v>6.0842129973348591E-3</v>
      </c>
      <c r="H806" s="42">
        <f>_xll.qlCalendarAdvance(Calendar,$H805,B806,"f",FALSE)</f>
        <v>45294</v>
      </c>
      <c r="I806" s="139">
        <f>_xll.qlInterestRateIndexValueDate(Index1M,$H806)</f>
        <v>45296</v>
      </c>
      <c r="J806" s="144">
        <f>IFERROR(_xll.qlIndexFixing(Index1M,$H806,TRUE,_xll.ohTrigger(RecalcTrigger,Trigger1M)),NA())</f>
        <v>6.2087971813466177E-3</v>
      </c>
      <c r="K806" s="44">
        <f>IFERROR(_xll.qlIndexFixing(Index3M,H806,TRUE,_xll.ohTrigger(RecalcTrigger,Trigger3M)),NA())</f>
        <v>7.7250163417505796E-3</v>
      </c>
      <c r="L806" s="44">
        <f>IFERROR(_xll.qlIndexFixing(Index6M,$H806,TRUE,_xll.ohTrigger(RecalcTrigger,Trigger6M)),NA())</f>
        <v>9.0264906181018595E-3</v>
      </c>
      <c r="M806" s="145">
        <f>IFERROR(_xll.qlIndexFixing(Index1Y,$H806,TRUE,_xll.ohTrigger(RecalcTrigger,Trigger1Y)),NA())</f>
        <v>1.0426487925842848E-2</v>
      </c>
      <c r="N806" s="144">
        <f>IFERROR(_xll.qlIndexFixing(ONIndex1M,I806,TRUE,_xll.ohTrigger(RecalcTrigger,Trigger1M)),NA())</f>
        <v>6.1370261754056799E-3</v>
      </c>
      <c r="O806" s="44">
        <f>IFERROR(_xll.qlIndexFixing(ONIndex3M,I806,TRUE,_xll.ohTrigger(RecalcTrigger,Trigger3M)),NA())</f>
        <v>7.4460584490232407E-3</v>
      </c>
      <c r="P806" s="44">
        <f>IFERROR(_xll.qlIndexFixing(ONIndex6M,I806,TRUE,_xll.ohTrigger(RecalcTrigger,Trigger6M)),NA())</f>
        <v>8.5208922636947904E-3</v>
      </c>
      <c r="Q806" s="145">
        <f>IFERROR(_xll.qlIndexFixing(ONIndex1Y,I806,TRUE,_xll.ohTrigger(RecalcTrigger,Trigger1Y)),NA())</f>
        <v>9.4466472585175154E-3</v>
      </c>
    </row>
    <row r="807" spans="2:17" x14ac:dyDescent="0.2">
      <c r="B807" s="39" t="s">
        <v>42</v>
      </c>
      <c r="D807" s="42">
        <f>_xll.qlCalendarAdvance(Calendar,$D806,B807,"f",FALSE)</f>
        <v>45301</v>
      </c>
      <c r="E807" s="139">
        <f>_xll.qlInterestRateIndexValueDate(IndexON,D807)</f>
        <v>45301</v>
      </c>
      <c r="F807" s="155">
        <f>IFERROR(_xll.qlIndexFixing(IndexON,D807,TRUE,_xll.ohTrigger(RecalcTrigger,TriggerON)),NA())</f>
        <v>6.130737107579165E-3</v>
      </c>
      <c r="H807" s="42">
        <f>_xll.qlCalendarAdvance(Calendar,$H806,B807,"f",FALSE)</f>
        <v>45301</v>
      </c>
      <c r="I807" s="139">
        <f>_xll.qlInterestRateIndexValueDate(Index1M,$H807)</f>
        <v>45303</v>
      </c>
      <c r="J807" s="144">
        <f>IFERROR(_xll.qlIndexFixing(Index1M,$H807,TRUE,_xll.ohTrigger(RecalcTrigger,Trigger1M)),NA())</f>
        <v>6.2535397592344477E-3</v>
      </c>
      <c r="K807" s="44">
        <f>IFERROR(_xll.qlIndexFixing(Index3M,H807,TRUE,_xll.ohTrigger(RecalcTrigger,Trigger3M)),NA())</f>
        <v>7.7717460849639998E-3</v>
      </c>
      <c r="L807" s="44">
        <f>IFERROR(_xll.qlIndexFixing(Index6M,$H807,TRUE,_xll.ohTrigger(RecalcTrigger,Trigger6M)),NA())</f>
        <v>9.0657899408890814E-3</v>
      </c>
      <c r="M807" s="145">
        <f>IFERROR(_xll.qlIndexFixing(Index1Y,$H807,TRUE,_xll.ohTrigger(RecalcTrigger,Trigger1Y)),NA())</f>
        <v>1.0461682825826005E-2</v>
      </c>
      <c r="N807" s="144">
        <f>IFERROR(_xll.qlIndexFixing(ONIndex1M,I807,TRUE,_xll.ohTrigger(RecalcTrigger,Trigger1M)),NA())</f>
        <v>6.1816051855689835E-3</v>
      </c>
      <c r="O807" s="44">
        <f>IFERROR(_xll.qlIndexFixing(ONIndex3M,I807,TRUE,_xll.ohTrigger(RecalcTrigger,Trigger3M)),NA())</f>
        <v>7.491958667689147E-3</v>
      </c>
      <c r="P807" s="44">
        <f>IFERROR(_xll.qlIndexFixing(ONIndex6M,I807,TRUE,_xll.ohTrigger(RecalcTrigger,Trigger6M)),NA())</f>
        <v>8.5603885166030125E-3</v>
      </c>
      <c r="Q807" s="145">
        <f>IFERROR(_xll.qlIndexFixing(ONIndex1Y,I807,TRUE,_xll.ohTrigger(RecalcTrigger,Trigger1Y)),NA())</f>
        <v>9.4826135888315122E-3</v>
      </c>
    </row>
    <row r="808" spans="2:17" x14ac:dyDescent="0.2">
      <c r="B808" s="39" t="s">
        <v>42</v>
      </c>
      <c r="D808" s="42">
        <f>_xll.qlCalendarAdvance(Calendar,$D807,B808,"f",FALSE)</f>
        <v>45308</v>
      </c>
      <c r="E808" s="139">
        <f>_xll.qlInterestRateIndexValueDate(IndexON,D808)</f>
        <v>45308</v>
      </c>
      <c r="F808" s="155">
        <f>IFERROR(_xll.qlIndexFixing(IndexON,D808,TRUE,_xll.ohTrigger(RecalcTrigger,TriggerON)),NA())</f>
        <v>6.1772500422030419E-3</v>
      </c>
      <c r="H808" s="42">
        <f>_xll.qlCalendarAdvance(Calendar,$H807,B808,"f",FALSE)</f>
        <v>45308</v>
      </c>
      <c r="I808" s="139">
        <f>_xll.qlInterestRateIndexValueDate(Index1M,$H808)</f>
        <v>45310</v>
      </c>
      <c r="J808" s="144">
        <f>IFERROR(_xll.qlIndexFixing(Index1M,$H808,TRUE,_xll.ohTrigger(RecalcTrigger,Trigger1M)),NA())</f>
        <v>6.2983723327977052E-3</v>
      </c>
      <c r="K808" s="44">
        <f>IFERROR(_xll.qlIndexFixing(Index3M,H808,TRUE,_xll.ohTrigger(RecalcTrigger,Trigger3M)),NA())</f>
        <v>7.8186046044734191E-3</v>
      </c>
      <c r="L808" s="44">
        <f>IFERROR(_xll.qlIndexFixing(Index6M,$H808,TRUE,_xll.ohTrigger(RecalcTrigger,Trigger6M)),NA())</f>
        <v>9.1050496836390313E-3</v>
      </c>
      <c r="M808" s="145">
        <f>IFERROR(_xll.qlIndexFixing(Index1Y,$H808,TRUE,_xll.ohTrigger(RecalcTrigger,Trigger1Y)),NA())</f>
        <v>1.0496718096868468E-2</v>
      </c>
      <c r="N808" s="144">
        <f>IFERROR(_xll.qlIndexFixing(ONIndex1M,I808,TRUE,_xll.ohTrigger(RecalcTrigger,Trigger1M)),NA())</f>
        <v>6.2262730131656951E-3</v>
      </c>
      <c r="O808" s="44">
        <f>IFERROR(_xll.qlIndexFixing(ONIndex3M,I808,TRUE,_xll.ohTrigger(RecalcTrigger,Trigger3M)),NA())</f>
        <v>7.5379821858057028E-3</v>
      </c>
      <c r="P808" s="44">
        <f>IFERROR(_xll.qlIndexFixing(ONIndex6M,I808,TRUE,_xll.ohTrigger(RecalcTrigger,Trigger6M)),NA())</f>
        <v>8.5998577685497679E-3</v>
      </c>
      <c r="Q808" s="145">
        <f>IFERROR(_xll.qlIndexFixing(ONIndex1Y,I808,TRUE,_xll.ohTrigger(RecalcTrigger,Trigger1Y)),NA())</f>
        <v>9.5186435153138405E-3</v>
      </c>
    </row>
    <row r="809" spans="2:17" x14ac:dyDescent="0.2">
      <c r="B809" s="39" t="s">
        <v>42</v>
      </c>
      <c r="D809" s="42">
        <f>_xll.qlCalendarAdvance(Calendar,$D808,B809,"f",FALSE)</f>
        <v>45315</v>
      </c>
      <c r="E809" s="139">
        <f>_xll.qlInterestRateIndexValueDate(IndexON,D809)</f>
        <v>45315</v>
      </c>
      <c r="F809" s="155">
        <f>IFERROR(_xll.qlIndexFixing(IndexON,D809,TRUE,_xll.ohTrigger(RecalcTrigger,TriggerON)),NA())</f>
        <v>6.2237512353391367E-3</v>
      </c>
      <c r="H809" s="42">
        <f>_xll.qlCalendarAdvance(Calendar,$H808,B809,"f",FALSE)</f>
        <v>45315</v>
      </c>
      <c r="I809" s="139">
        <f>_xll.qlInterestRateIndexValueDate(Index1M,$H809)</f>
        <v>45317</v>
      </c>
      <c r="J809" s="144">
        <f>IFERROR(_xll.qlIndexFixing(Index1M,$H809,TRUE,_xll.ohTrigger(RecalcTrigger,Trigger1M)),NA())</f>
        <v>6.3432955170927841E-3</v>
      </c>
      <c r="K809" s="44">
        <f>IFERROR(_xll.qlIndexFixing(Index3M,H809,TRUE,_xll.ohTrigger(RecalcTrigger,Trigger3M)),NA())</f>
        <v>7.8655927056803E-3</v>
      </c>
      <c r="L809" s="44">
        <f>IFERROR(_xll.qlIndexFixing(Index6M,$H809,TRUE,_xll.ohTrigger(RecalcTrigger,Trigger6M)),NA())</f>
        <v>9.1442611671813633E-3</v>
      </c>
      <c r="M809" s="145">
        <f>IFERROR(_xll.qlIndexFixing(Index1Y,$H809,TRUE,_xll.ohTrigger(RecalcTrigger,Trigger1Y)),NA())</f>
        <v>1.0531584499401565E-2</v>
      </c>
      <c r="N809" s="144">
        <f>IFERROR(_xll.qlIndexFixing(ONIndex1M,I809,TRUE,_xll.ohTrigger(RecalcTrigger,Trigger1M)),NA())</f>
        <v>6.2710302718649302E-3</v>
      </c>
      <c r="O809" s="44">
        <f>IFERROR(_xll.qlIndexFixing(ONIndex3M,I809,TRUE,_xll.ohTrigger(RecalcTrigger,Trigger3M)),NA())</f>
        <v>7.5841298027334858E-3</v>
      </c>
      <c r="P809" s="44">
        <f>IFERROR(_xll.qlIndexFixing(ONIndex6M,I809,TRUE,_xll.ohTrigger(RecalcTrigger,Trigger6M)),NA())</f>
        <v>8.6392996144990519E-3</v>
      </c>
      <c r="Q809" s="145">
        <f>IFERROR(_xll.qlIndexFixing(ONIndex1Y,I809,TRUE,_xll.ohTrigger(RecalcTrigger,Trigger1Y)),NA())</f>
        <v>9.554737609027697E-3</v>
      </c>
    </row>
    <row r="810" spans="2:17" x14ac:dyDescent="0.2">
      <c r="B810" s="39" t="s">
        <v>42</v>
      </c>
      <c r="D810" s="42">
        <f>_xll.qlCalendarAdvance(Calendar,$D809,B810,"f",FALSE)</f>
        <v>45322</v>
      </c>
      <c r="E810" s="139">
        <f>_xll.qlInterestRateIndexValueDate(IndexON,D810)</f>
        <v>45322</v>
      </c>
      <c r="F810" s="155">
        <f>IFERROR(_xll.qlIndexFixing(IndexON,D810,TRUE,_xll.ohTrigger(RecalcTrigger,TriggerON)),NA())</f>
        <v>6.2702401216796488E-3</v>
      </c>
      <c r="H810" s="42">
        <f>_xll.qlCalendarAdvance(Calendar,$H809,B810,"f",FALSE)</f>
        <v>45322</v>
      </c>
      <c r="I810" s="139">
        <f>_xll.qlInterestRateIndexValueDate(Index1M,$H810)</f>
        <v>45324</v>
      </c>
      <c r="J810" s="144">
        <f>IFERROR(_xll.qlIndexFixing(Index1M,$H810,TRUE,_xll.ohTrigger(RecalcTrigger,Trigger1M)),NA())</f>
        <v>6.3883099272044408E-3</v>
      </c>
      <c r="K810" s="44">
        <f>IFERROR(_xll.qlIndexFixing(Index3M,H810,TRUE,_xll.ohTrigger(RecalcTrigger,Trigger3M)),NA())</f>
        <v>7.9092343229465456E-3</v>
      </c>
      <c r="L810" s="44">
        <f>IFERROR(_xll.qlIndexFixing(Index6M,$H810,TRUE,_xll.ohTrigger(RecalcTrigger,Trigger6M)),NA())</f>
        <v>9.183415633539754E-3</v>
      </c>
      <c r="M810" s="145">
        <f>IFERROR(_xll.qlIndexFixing(Index1Y,$H810,TRUE,_xll.ohTrigger(RecalcTrigger,Trigger1Y)),NA())</f>
        <v>1.0566272718561429E-2</v>
      </c>
      <c r="N810" s="144">
        <f>IFERROR(_xll.qlIndexFixing(ONIndex1M,I810,TRUE,_xll.ohTrigger(RecalcTrigger,Trigger1M)),NA())</f>
        <v>6.3158775754956764E-3</v>
      </c>
      <c r="O810" s="44">
        <f>IFERROR(_xll.qlIndexFixing(ONIndex3M,I810,TRUE,_xll.ohTrigger(RecalcTrigger,Trigger3M)),NA())</f>
        <v>7.6304023178330738E-3</v>
      </c>
      <c r="P810" s="44">
        <f>IFERROR(_xll.qlIndexFixing(ONIndex6M,I810,TRUE,_xll.ohTrigger(RecalcTrigger,Trigger6M)),NA())</f>
        <v>8.6787136490951156E-3</v>
      </c>
      <c r="Q810" s="145">
        <f>IFERROR(_xll.qlIndexFixing(ONIndex1Y,I810,TRUE,_xll.ohTrigger(RecalcTrigger,Trigger1Y)),NA())</f>
        <v>9.5908964405566621E-3</v>
      </c>
    </row>
    <row r="811" spans="2:17" x14ac:dyDescent="0.2">
      <c r="B811" s="39" t="s">
        <v>42</v>
      </c>
      <c r="D811" s="42">
        <f>_xll.qlCalendarAdvance(Calendar,$D810,B811,"f",FALSE)</f>
        <v>45329</v>
      </c>
      <c r="E811" s="139">
        <f>_xll.qlInterestRateIndexValueDate(IndexON,D811)</f>
        <v>45329</v>
      </c>
      <c r="F811" s="155">
        <f>IFERROR(_xll.qlIndexFixing(IndexON,D811,TRUE,_xll.ohTrigger(RecalcTrigger,TriggerON)),NA())</f>
        <v>6.3167161350374812E-3</v>
      </c>
      <c r="H811" s="42">
        <f>_xll.qlCalendarAdvance(Calendar,$H810,B811,"f",FALSE)</f>
        <v>45329</v>
      </c>
      <c r="I811" s="139">
        <f>_xll.qlInterestRateIndexValueDate(Index1M,$H811)</f>
        <v>45331</v>
      </c>
      <c r="J811" s="144">
        <f>IFERROR(_xll.qlIndexFixing(Index1M,$H811,TRUE,_xll.ohTrigger(RecalcTrigger,Trigger1M)),NA())</f>
        <v>6.433416178199384E-3</v>
      </c>
      <c r="K811" s="44">
        <f>IFERROR(_xll.qlIndexFixing(Index3M,H811,TRUE,_xll.ohTrigger(RecalcTrigger,Trigger3M)),NA())</f>
        <v>7.9564734429125039E-3</v>
      </c>
      <c r="L811" s="44">
        <f>IFERROR(_xll.qlIndexFixing(Index6M,$H811,TRUE,_xll.ohTrigger(RecalcTrigger,Trigger6M)),NA())</f>
        <v>9.222504245928834E-3</v>
      </c>
      <c r="M811" s="145">
        <f>IFERROR(_xll.qlIndexFixing(Index1Y,$H811,TRUE,_xll.ohTrigger(RecalcTrigger,Trigger1Y)),NA())</f>
        <v>1.0600773364193791E-2</v>
      </c>
      <c r="N811" s="144">
        <f>IFERROR(_xll.qlIndexFixing(ONIndex1M,I811,TRUE,_xll.ohTrigger(RecalcTrigger,Trigger1M)),NA())</f>
        <v>6.3608155376471132E-3</v>
      </c>
      <c r="O811" s="44">
        <f>IFERROR(_xll.qlIndexFixing(ONIndex3M,I811,TRUE,_xll.ohTrigger(RecalcTrigger,Trigger3M)),NA())</f>
        <v>7.6768005306249165E-3</v>
      </c>
      <c r="P811" s="44">
        <f>IFERROR(_xll.qlIndexFixing(ONIndex6M,I811,TRUE,_xll.ohTrigger(RecalcTrigger,Trigger6M)),NA())</f>
        <v>8.718099467222018E-3</v>
      </c>
      <c r="Q811" s="145">
        <f>IFERROR(_xll.qlIndexFixing(ONIndex1Y,I811,TRUE,_xll.ohTrigger(RecalcTrigger,Trigger1Y)),NA())</f>
        <v>9.6271205806441884E-3</v>
      </c>
    </row>
    <row r="812" spans="2:17" x14ac:dyDescent="0.2">
      <c r="B812" s="39" t="s">
        <v>42</v>
      </c>
      <c r="D812" s="42">
        <f>_xll.qlCalendarAdvance(Calendar,$D811,B812,"f",FALSE)</f>
        <v>45336</v>
      </c>
      <c r="E812" s="139">
        <f>_xll.qlInterestRateIndexValueDate(IndexON,D812)</f>
        <v>45336</v>
      </c>
      <c r="F812" s="155">
        <f>IFERROR(_xll.qlIndexFixing(IndexON,D812,TRUE,_xll.ohTrigger(RecalcTrigger,TriggerON)),NA())</f>
        <v>6.363178709944961E-3</v>
      </c>
      <c r="H812" s="42">
        <f>_xll.qlCalendarAdvance(Calendar,$H811,B812,"f",FALSE)</f>
        <v>45336</v>
      </c>
      <c r="I812" s="139">
        <f>_xll.qlInterestRateIndexValueDate(Index1M,$H812)</f>
        <v>45338</v>
      </c>
      <c r="J812" s="144">
        <f>IFERROR(_xll.qlIndexFixing(Index1M,$H812,TRUE,_xll.ohTrigger(RecalcTrigger,Trigger1M)),NA())</f>
        <v>6.4786148851829978E-3</v>
      </c>
      <c r="K812" s="44">
        <f>IFERROR(_xll.qlIndexFixing(Index3M,H812,TRUE,_xll.ohTrigger(RecalcTrigger,Trigger3M)),NA())</f>
        <v>8.0038444944259268E-3</v>
      </c>
      <c r="L812" s="44">
        <f>IFERROR(_xll.qlIndexFixing(Index6M,$H812,TRUE,_xll.ohTrigger(RecalcTrigger,Trigger6M)),NA())</f>
        <v>9.261518088748916E-3</v>
      </c>
      <c r="M812" s="145">
        <f>IFERROR(_xll.qlIndexFixing(Index1Y,$H812,TRUE,_xll.ohTrigger(RecalcTrigger,Trigger1Y)),NA())</f>
        <v>1.0635076970857252E-2</v>
      </c>
      <c r="N812" s="144">
        <f>IFERROR(_xll.qlIndexFixing(ONIndex1M,I812,TRUE,_xll.ohTrigger(RecalcTrigger,Trigger1M)),NA())</f>
        <v>6.4058447720682921E-3</v>
      </c>
      <c r="O812" s="44">
        <f>IFERROR(_xll.qlIndexFixing(ONIndex3M,I812,TRUE,_xll.ohTrigger(RecalcTrigger,Trigger3M)),NA())</f>
        <v>7.7233252401498476E-3</v>
      </c>
      <c r="P812" s="44">
        <f>IFERROR(_xll.qlIndexFixing(ONIndex6M,I812,TRUE,_xll.ohTrigger(RecalcTrigger,Trigger6M)),NA())</f>
        <v>8.7574566634440743E-3</v>
      </c>
      <c r="Q812" s="145">
        <f>IFERROR(_xll.qlIndexFixing(ONIndex1Y,I812,TRUE,_xll.ohTrigger(RecalcTrigger,Trigger1Y)),NA())</f>
        <v>9.6634106001136644E-3</v>
      </c>
    </row>
    <row r="813" spans="2:17" x14ac:dyDescent="0.2">
      <c r="B813" s="39" t="s">
        <v>42</v>
      </c>
      <c r="D813" s="42">
        <f>_xll.qlCalendarAdvance(Calendar,$D812,B813,"f",FALSE)</f>
        <v>45343</v>
      </c>
      <c r="E813" s="139">
        <f>_xll.qlInterestRateIndexValueDate(IndexON,D813)</f>
        <v>45343</v>
      </c>
      <c r="F813" s="155">
        <f>IFERROR(_xll.qlIndexFixing(IndexON,D813,TRUE,_xll.ohTrigger(RecalcTrigger,TriggerON)),NA())</f>
        <v>6.4096272806946075E-3</v>
      </c>
      <c r="H813" s="42">
        <f>_xll.qlCalendarAdvance(Calendar,$H812,B813,"f",FALSE)</f>
        <v>45343</v>
      </c>
      <c r="I813" s="139">
        <f>_xll.qlInterestRateIndexValueDate(Index1M,$H813)</f>
        <v>45345</v>
      </c>
      <c r="J813" s="144">
        <f>IFERROR(_xll.qlIndexFixing(Index1M,$H813,TRUE,_xll.ohTrigger(RecalcTrigger,Trigger1M)),NA())</f>
        <v>6.5239066632580903E-3</v>
      </c>
      <c r="K813" s="44">
        <f>IFERROR(_xll.qlIndexFixing(Index3M,H813,TRUE,_xll.ohTrigger(RecalcTrigger,Trigger3M)),NA())</f>
        <v>8.0513482830193439E-3</v>
      </c>
      <c r="L813" s="44">
        <f>IFERROR(_xll.qlIndexFixing(Index6M,$H813,TRUE,_xll.ohTrigger(RecalcTrigger,Trigger6M)),NA())</f>
        <v>9.300448167579408E-3</v>
      </c>
      <c r="M813" s="145">
        <f>IFERROR(_xll.qlIndexFixing(Index1Y,$H813,TRUE,_xll.ohTrigger(RecalcTrigger,Trigger1Y)),NA())</f>
        <v>1.0669173997829379E-2</v>
      </c>
      <c r="N813" s="144">
        <f>IFERROR(_xll.qlIndexFixing(ONIndex1M,I813,TRUE,_xll.ohTrigger(RecalcTrigger,Trigger1M)),NA())</f>
        <v>6.4509658925082647E-3</v>
      </c>
      <c r="O813" s="44">
        <f>IFERROR(_xll.qlIndexFixing(ONIndex3M,I813,TRUE,_xll.ohTrigger(RecalcTrigger,Trigger3M)),NA())</f>
        <v>7.7699772457684446E-3</v>
      </c>
      <c r="P813" s="44">
        <f>IFERROR(_xll.qlIndexFixing(ONIndex6M,I813,TRUE,_xll.ohTrigger(RecalcTrigger,Trigger6M)),NA())</f>
        <v>8.7967848325654074E-3</v>
      </c>
      <c r="Q813" s="145">
        <f>IFERROR(_xll.qlIndexFixing(ONIndex1Y,I813,TRUE,_xll.ohTrigger(RecalcTrigger,Trigger1Y)),NA())</f>
        <v>9.6997670696286065E-3</v>
      </c>
    </row>
    <row r="814" spans="2:17" x14ac:dyDescent="0.2">
      <c r="B814" s="39" t="s">
        <v>42</v>
      </c>
      <c r="D814" s="42">
        <f>_xll.qlCalendarAdvance(Calendar,$D813,B814,"f",FALSE)</f>
        <v>45350</v>
      </c>
      <c r="E814" s="139">
        <f>_xll.qlInterestRateIndexValueDate(IndexON,D814)</f>
        <v>45350</v>
      </c>
      <c r="F814" s="155">
        <f>IFERROR(_xll.qlIndexFixing(IndexON,D814,TRUE,_xll.ohTrigger(RecalcTrigger,TriggerON)),NA())</f>
        <v>6.4560612816588758E-3</v>
      </c>
      <c r="H814" s="42">
        <f>_xll.qlCalendarAdvance(Calendar,$H813,B814,"f",FALSE)</f>
        <v>45350</v>
      </c>
      <c r="I814" s="139">
        <f>_xll.qlInterestRateIndexValueDate(Index1M,$H814)</f>
        <v>45352</v>
      </c>
      <c r="J814" s="144">
        <f>IFERROR(_xll.qlIndexFixing(Index1M,$H814,TRUE,_xll.ohTrigger(RecalcTrigger,Trigger1M)),NA())</f>
        <v>6.5726025790063813E-3</v>
      </c>
      <c r="K814" s="44">
        <f>IFERROR(_xll.qlIndexFixing(Index3M,H814,TRUE,_xll.ohTrigger(RecalcTrigger,Trigger3M)),NA())</f>
        <v>8.1130701997679314E-3</v>
      </c>
      <c r="L814" s="44">
        <f>IFERROR(_xll.qlIndexFixing(Index6M,$H814,TRUE,_xll.ohTrigger(RecalcTrigger,Trigger6M)),NA())</f>
        <v>9.347876719501557E-3</v>
      </c>
      <c r="M814" s="145">
        <f>IFERROR(_xll.qlIndexFixing(Index1Y,$H814,TRUE,_xll.ohTrigger(RecalcTrigger,Trigger1Y)),NA())</f>
        <v>1.0703054829113013E-2</v>
      </c>
      <c r="N814" s="144">
        <f>IFERROR(_xll.qlIndexFixing(ONIndex1M,I814,TRUE,_xll.ohTrigger(RecalcTrigger,Trigger1M)),NA())</f>
        <v>6.4961795128759547E-3</v>
      </c>
      <c r="O814" s="44">
        <f>IFERROR(_xll.qlIndexFixing(ONIndex3M,I814,TRUE,_xll.ohTrigger(RecalcTrigger,Trigger3M)),NA())</f>
        <v>7.8167573469212215E-3</v>
      </c>
      <c r="P814" s="44">
        <f>IFERROR(_xll.qlIndexFixing(ONIndex6M,I814,TRUE,_xll.ohTrigger(RecalcTrigger,Trigger6M)),NA())</f>
        <v>8.8360835694700768E-3</v>
      </c>
      <c r="Q814" s="145">
        <f>IFERROR(_xll.qlIndexFixing(ONIndex1Y,I814,TRUE,_xll.ohTrigger(RecalcTrigger,Trigger1Y)),NA())</f>
        <v>9.7361905600923393E-3</v>
      </c>
    </row>
    <row r="815" spans="2:17" x14ac:dyDescent="0.2">
      <c r="B815" s="39" t="s">
        <v>42</v>
      </c>
      <c r="D815" s="42">
        <f>_xll.qlCalendarAdvance(Calendar,$D814,B815,"f",FALSE)</f>
        <v>45357</v>
      </c>
      <c r="E815" s="139">
        <f>_xll.qlInterestRateIndexValueDate(IndexON,D815)</f>
        <v>45357</v>
      </c>
      <c r="F815" s="155">
        <f>IFERROR(_xll.qlIndexFixing(IndexON,D815,TRUE,_xll.ohTrigger(RecalcTrigger,TriggerON)),NA())</f>
        <v>6.502480147050349E-3</v>
      </c>
      <c r="H815" s="42">
        <f>_xll.qlCalendarAdvance(Calendar,$H814,B815,"f",FALSE)</f>
        <v>45357</v>
      </c>
      <c r="I815" s="139">
        <f>_xll.qlInterestRateIndexValueDate(Index1M,$H815)</f>
        <v>45359</v>
      </c>
      <c r="J815" s="144">
        <f>IFERROR(_xll.qlIndexFixing(Index1M,$H815,TRUE,_xll.ohTrigger(RecalcTrigger,Trigger1M)),NA())</f>
        <v>6.6147718931635641E-3</v>
      </c>
      <c r="K815" s="44">
        <f>IFERROR(_xll.qlIndexFixing(Index3M,H815,TRUE,_xll.ohTrigger(RecalcTrigger,Trigger3M)),NA())</f>
        <v>8.1608852329918147E-3</v>
      </c>
      <c r="L815" s="44">
        <f>IFERROR(_xll.qlIndexFixing(Index6M,$H815,TRUE,_xll.ohTrigger(RecalcTrigger,Trigger6M)),NA())</f>
        <v>9.3865809115159324E-3</v>
      </c>
      <c r="M815" s="145">
        <f>IFERROR(_xll.qlIndexFixing(Index1Y,$H815,TRUE,_xll.ohTrigger(RecalcTrigger,Trigger1Y)),NA())</f>
        <v>1.0736709773444125E-2</v>
      </c>
      <c r="N815" s="144">
        <f>IFERROR(_xll.qlIndexFixing(ONIndex1M,I815,TRUE,_xll.ohTrigger(RecalcTrigger,Trigger1M)),NA())</f>
        <v>6.5414862465207335E-3</v>
      </c>
      <c r="O815" s="44">
        <f>IFERROR(_xll.qlIndexFixing(ONIndex3M,I815,TRUE,_xll.ohTrigger(RecalcTrigger,Trigger3M)),NA())</f>
        <v>7.8636663428888198E-3</v>
      </c>
      <c r="P815" s="44">
        <f>IFERROR(_xll.qlIndexFixing(ONIndex6M,I815,TRUE,_xll.ohTrigger(RecalcTrigger,Trigger6M)),NA())</f>
        <v>8.8753524687223972E-3</v>
      </c>
      <c r="Q815" s="145">
        <f>IFERROR(_xll.qlIndexFixing(ONIndex1Y,I815,TRUE,_xll.ohTrigger(RecalcTrigger,Trigger1Y)),NA())</f>
        <v>9.7726816422483154E-3</v>
      </c>
    </row>
    <row r="816" spans="2:17" x14ac:dyDescent="0.2">
      <c r="B816" s="39" t="s">
        <v>42</v>
      </c>
      <c r="D816" s="42">
        <f>_xll.qlCalendarAdvance(Calendar,$D815,B816,"f",FALSE)</f>
        <v>45364</v>
      </c>
      <c r="E816" s="139">
        <f>_xll.qlInterestRateIndexValueDate(IndexON,D816)</f>
        <v>45364</v>
      </c>
      <c r="F816" s="155">
        <f>IFERROR(_xll.qlIndexFixing(IndexON,D816,TRUE,_xll.ohTrigger(RecalcTrigger,TriggerON)),NA())</f>
        <v>6.5488833111615463E-3</v>
      </c>
      <c r="H816" s="42">
        <f>_xll.qlCalendarAdvance(Calendar,$H815,B816,"f",FALSE)</f>
        <v>45364</v>
      </c>
      <c r="I816" s="139">
        <f>_xll.qlInterestRateIndexValueDate(Index1M,$H816)</f>
        <v>45366</v>
      </c>
      <c r="J816" s="144">
        <f>IFERROR(_xll.qlIndexFixing(Index1M,$H816,TRUE,_xll.ohTrigger(RecalcTrigger,Trigger1M)),NA())</f>
        <v>6.6603465752666027E-3</v>
      </c>
      <c r="K816" s="44">
        <f>IFERROR(_xll.qlIndexFixing(Index3M,H816,TRUE,_xll.ohTrigger(RecalcTrigger,Trigger3M)),NA())</f>
        <v>8.2088356881081202E-3</v>
      </c>
      <c r="L816" s="44">
        <f>IFERROR(_xll.qlIndexFixing(Index6M,$H816,TRUE,_xll.ohTrigger(RecalcTrigger,Trigger6M)),NA())</f>
        <v>9.4251712979085186E-3</v>
      </c>
      <c r="M816" s="145">
        <f>IFERROR(_xll.qlIndexFixing(Index1Y,$H816,TRUE,_xll.ohTrigger(RecalcTrigger,Trigger1Y)),NA())</f>
        <v>1.0770129064300738E-2</v>
      </c>
      <c r="N816" s="144">
        <f>IFERROR(_xll.qlIndexFixing(ONIndex1M,I816,TRUE,_xll.ohTrigger(RecalcTrigger,Trigger1M)),NA())</f>
        <v>6.5868867074314608E-3</v>
      </c>
      <c r="O816" s="44">
        <f>IFERROR(_xll.qlIndexFixing(ONIndex3M,I816,TRUE,_xll.ohTrigger(RecalcTrigger,Trigger3M)),NA())</f>
        <v>7.9107050329518813E-3</v>
      </c>
      <c r="P816" s="44">
        <f>IFERROR(_xll.qlIndexFixing(ONIndex6M,I816,TRUE,_xll.ohTrigger(RecalcTrigger,Trigger6M)),NA())</f>
        <v>8.914591125206428E-3</v>
      </c>
      <c r="Q816" s="145">
        <f>IFERROR(_xll.qlIndexFixing(ONIndex1Y,I816,TRUE,_xll.ohTrigger(RecalcTrigger,Trigger1Y)),NA())</f>
        <v>9.8092408867600511E-3</v>
      </c>
    </row>
    <row r="817" spans="2:17" x14ac:dyDescent="0.2">
      <c r="B817" s="39" t="s">
        <v>42</v>
      </c>
      <c r="D817" s="42">
        <f>_xll.qlCalendarAdvance(Calendar,$D816,B817,"f",FALSE)</f>
        <v>45371</v>
      </c>
      <c r="E817" s="139">
        <f>_xll.qlInterestRateIndexValueDate(IndexON,D817)</f>
        <v>45371</v>
      </c>
      <c r="F817" s="155">
        <f>IFERROR(_xll.qlIndexFixing(IndexON,D817,TRUE,_xll.ohTrigger(RecalcTrigger,TriggerON)),NA())</f>
        <v>6.5952702083649228E-3</v>
      </c>
      <c r="H817" s="42">
        <f>_xll.qlCalendarAdvance(Calendar,$H816,B817,"f",FALSE)</f>
        <v>45371</v>
      </c>
      <c r="I817" s="139">
        <f>_xll.qlInterestRateIndexValueDate(Index1M,$H817)</f>
        <v>45373</v>
      </c>
      <c r="J817" s="144">
        <f>IFERROR(_xll.qlIndexFixing(Index1M,$H817,TRUE,_xll.ohTrigger(RecalcTrigger,Trigger1M)),NA())</f>
        <v>6.7060167890038583E-3</v>
      </c>
      <c r="K817" s="44">
        <f>IFERROR(_xll.qlIndexFixing(Index3M,H817,TRUE,_xll.ohTrigger(RecalcTrigger,Trigger3M)),NA())</f>
        <v>8.2569223711614417E-3</v>
      </c>
      <c r="L817" s="44">
        <f>IFERROR(_xll.qlIndexFixing(Index6M,$H817,TRUE,_xll.ohTrigger(RecalcTrigger,Trigger6M)),NA())</f>
        <v>9.4636386792484734E-3</v>
      </c>
      <c r="M817" s="145">
        <f>IFERROR(_xll.qlIndexFixing(Index1Y,$H817,TRUE,_xll.ohTrigger(RecalcTrigger,Trigger1Y)),NA())</f>
        <v>1.0803302859912727E-2</v>
      </c>
      <c r="N817" s="144">
        <f>IFERROR(_xll.qlIndexFixing(ONIndex1M,I817,TRUE,_xll.ohTrigger(RecalcTrigger,Trigger1M)),NA())</f>
        <v>6.6323815093571881E-3</v>
      </c>
      <c r="O817" s="44">
        <f>IFERROR(_xll.qlIndexFixing(ONIndex3M,I817,TRUE,_xll.ohTrigger(RecalcTrigger,Trigger3M)),NA())</f>
        <v>7.9578742163111116E-3</v>
      </c>
      <c r="P817" s="44">
        <f>IFERROR(_xll.qlIndexFixing(ONIndex6M,I817,TRUE,_xll.ohTrigger(RecalcTrigger,Trigger6M)),NA())</f>
        <v>8.9537991334864842E-3</v>
      </c>
      <c r="Q817" s="145">
        <f>IFERROR(_xll.qlIndexFixing(ONIndex1Y,I817,TRUE,_xll.ohTrigger(RecalcTrigger,Trigger1Y)),NA())</f>
        <v>9.8458688644509351E-3</v>
      </c>
    </row>
    <row r="818" spans="2:17" x14ac:dyDescent="0.2">
      <c r="B818" s="39" t="s">
        <v>42</v>
      </c>
      <c r="D818" s="42">
        <f>_xll.qlCalendarAdvance(Calendar,$D817,B818,"f",FALSE)</f>
        <v>45378</v>
      </c>
      <c r="E818" s="139">
        <f>_xll.qlInterestRateIndexValueDate(IndexON,D818)</f>
        <v>45378</v>
      </c>
      <c r="F818" s="155">
        <f>IFERROR(_xll.qlIndexFixing(IndexON,D818,TRUE,_xll.ohTrigger(RecalcTrigger,TriggerON)),NA())</f>
        <v>6.6416402728730617E-3</v>
      </c>
      <c r="H818" s="42">
        <f>_xll.qlCalendarAdvance(Calendar,$H817,B818,"f",FALSE)</f>
        <v>45378</v>
      </c>
      <c r="I818" s="139">
        <f>_xll.qlInterestRateIndexValueDate(Index1M,$H818)</f>
        <v>45384</v>
      </c>
      <c r="J818" s="144">
        <f>IFERROR(_xll.qlIndexFixing(Index1M,$H818,TRUE,_xll.ohTrigger(RecalcTrigger,Trigger1M)),NA())</f>
        <v>6.774633819035536E-3</v>
      </c>
      <c r="K818" s="44">
        <f>IFERROR(_xll.qlIndexFixing(Index3M,H818,TRUE,_xll.ohTrigger(RecalcTrigger,Trigger3M)),NA())</f>
        <v>8.3220489337033614E-3</v>
      </c>
      <c r="L818" s="44">
        <f>IFERROR(_xll.qlIndexFixing(Index6M,$H818,TRUE,_xll.ohTrigger(RecalcTrigger,Trigger6M)),NA())</f>
        <v>9.5181986957342014E-3</v>
      </c>
      <c r="M818" s="145">
        <f>IFERROR(_xll.qlIndexFixing(Index1Y,$H818,TRUE,_xll.ohTrigger(RecalcTrigger,Trigger1Y)),NA())</f>
        <v>1.0850302093403293E-2</v>
      </c>
      <c r="N818" s="144">
        <f>IFERROR(_xll.qlIndexFixing(ONIndex1M,I818,TRUE,_xll.ohTrigger(RecalcTrigger,Trigger1M)),NA())</f>
        <v>6.6910144372300806E-3</v>
      </c>
      <c r="O818" s="44">
        <f>IFERROR(_xll.qlIndexFixing(ONIndex3M,I818,TRUE,_xll.ohTrigger(RecalcTrigger,Trigger3M)),NA())</f>
        <v>8.0187133414089118E-3</v>
      </c>
      <c r="P818" s="44">
        <f>IFERROR(_xll.qlIndexFixing(ONIndex6M,I818,TRUE,_xll.ohTrigger(RecalcTrigger,Trigger6M)),NA())</f>
        <v>9.0041637438886823E-3</v>
      </c>
      <c r="Q818" s="145">
        <f>IFERROR(_xll.qlIndexFixing(ONIndex1Y,I818,TRUE,_xll.ohTrigger(RecalcTrigger,Trigger1Y)),NA())</f>
        <v>9.8930638928163006E-3</v>
      </c>
    </row>
    <row r="819" spans="2:17" x14ac:dyDescent="0.2">
      <c r="B819" s="39" t="s">
        <v>42</v>
      </c>
      <c r="D819" s="42">
        <f>_xll.qlCalendarAdvance(Calendar,$D818,B819,"f",FALSE)</f>
        <v>45385</v>
      </c>
      <c r="E819" s="139">
        <f>_xll.qlInterestRateIndexValueDate(IndexON,D819)</f>
        <v>45385</v>
      </c>
      <c r="F819" s="155">
        <f>IFERROR(_xll.qlIndexFixing(IndexON,D819,TRUE,_xll.ohTrigger(RecalcTrigger,TriggerON)),NA())</f>
        <v>6.687992938898546E-3</v>
      </c>
      <c r="H819" s="42">
        <f>_xll.qlCalendarAdvance(Calendar,$H818,B819,"f",FALSE)</f>
        <v>45385</v>
      </c>
      <c r="I819" s="139">
        <f>_xll.qlInterestRateIndexValueDate(Index1M,$H819)</f>
        <v>45387</v>
      </c>
      <c r="J819" s="144">
        <f>IFERROR(_xll.qlIndexFixing(Index1M,$H819,TRUE,_xll.ohTrigger(RecalcTrigger,Trigger1M)),NA())</f>
        <v>6.7976462720552612E-3</v>
      </c>
      <c r="K819" s="44">
        <f>IFERROR(_xll.qlIndexFixing(Index3M,H819,TRUE,_xll.ohTrigger(RecalcTrigger,Trigger3M)),NA())</f>
        <v>8.3427779362055497E-3</v>
      </c>
      <c r="L819" s="44">
        <f>IFERROR(_xll.qlIndexFixing(Index6M,$H819,TRUE,_xll.ohTrigger(RecalcTrigger,Trigger6M)),NA())</f>
        <v>9.5401672411662766E-3</v>
      </c>
      <c r="M819" s="145">
        <f>IFERROR(_xll.qlIndexFixing(Index1Y,$H819,TRUE,_xll.ohTrigger(RecalcTrigger,Trigger1Y)),NA())</f>
        <v>1.0868874222154361E-2</v>
      </c>
      <c r="N819" s="144">
        <f>IFERROR(_xll.qlIndexFixing(ONIndex1M,I819,TRUE,_xll.ohTrigger(RecalcTrigger,Trigger1M)),NA())</f>
        <v>6.7236565908501689E-3</v>
      </c>
      <c r="O819" s="44">
        <f>IFERROR(_xll.qlIndexFixing(ONIndex3M,I819,TRUE,_xll.ohTrigger(RecalcTrigger,Trigger3M)),NA())</f>
        <v>8.0526072610798138E-3</v>
      </c>
      <c r="P819" s="44">
        <f>IFERROR(_xll.qlIndexFixing(ONIndex6M,I819,TRUE,_xll.ohTrigger(RecalcTrigger,Trigger6M)),NA())</f>
        <v>9.0321215849709091E-3</v>
      </c>
      <c r="Q819" s="145">
        <f>IFERROR(_xll.qlIndexFixing(ONIndex1Y,I819,TRUE,_xll.ohTrigger(RecalcTrigger,Trigger1Y)),NA())</f>
        <v>9.9193333024238939E-3</v>
      </c>
    </row>
    <row r="820" spans="2:17" x14ac:dyDescent="0.2">
      <c r="B820" s="39" t="s">
        <v>42</v>
      </c>
      <c r="D820" s="42">
        <f>_xll.qlCalendarAdvance(Calendar,$D819,B820,"f",FALSE)</f>
        <v>45392</v>
      </c>
      <c r="E820" s="139">
        <f>_xll.qlInterestRateIndexValueDate(IndexON,D820)</f>
        <v>45392</v>
      </c>
      <c r="F820" s="155">
        <f>IFERROR(_xll.qlIndexFixing(IndexON,D820,TRUE,_xll.ohTrigger(RecalcTrigger,TriggerON)),NA())</f>
        <v>6.7343276408937669E-3</v>
      </c>
      <c r="H820" s="42">
        <f>_xll.qlCalendarAdvance(Calendar,$H819,B820,"f",FALSE)</f>
        <v>45392</v>
      </c>
      <c r="I820" s="139">
        <f>_xll.qlInterestRateIndexValueDate(Index1M,$H820)</f>
        <v>45394</v>
      </c>
      <c r="J820" s="144">
        <f>IFERROR(_xll.qlIndexFixing(Index1M,$H820,TRUE,_xll.ohTrigger(RecalcTrigger,Trigger1M)),NA())</f>
        <v>6.8436067717426328E-3</v>
      </c>
      <c r="K820" s="44">
        <f>IFERROR(_xll.qlIndexFixing(Index3M,H820,TRUE,_xll.ohTrigger(RecalcTrigger,Trigger3M)),NA())</f>
        <v>8.3912373858471678E-3</v>
      </c>
      <c r="L820" s="44">
        <f>IFERROR(_xll.qlIndexFixing(Index6M,$H820,TRUE,_xll.ohTrigger(RecalcTrigger,Trigger6M)),NA())</f>
        <v>9.5782096349994236E-3</v>
      </c>
      <c r="M820" s="145">
        <f>IFERROR(_xll.qlIndexFixing(Index1Y,$H820,TRUE,_xll.ohTrigger(RecalcTrigger,Trigger1Y)),NA())</f>
        <v>1.0901251729113244E-2</v>
      </c>
      <c r="N820" s="144">
        <f>IFERROR(_xll.qlIndexFixing(ONIndex1M,I820,TRUE,_xll.ohTrigger(RecalcTrigger,Trigger1M)),NA())</f>
        <v>6.7694380979954616E-3</v>
      </c>
      <c r="O820" s="44">
        <f>IFERROR(_xll.qlIndexFixing(ONIndex3M,I820,TRUE,_xll.ohTrigger(RecalcTrigger,Trigger3M)),NA())</f>
        <v>8.1001727209706331E-3</v>
      </c>
      <c r="P820" s="44">
        <f>IFERROR(_xll.qlIndexFixing(ONIndex6M,I820,TRUE,_xll.ohTrigger(RecalcTrigger,Trigger6M)),NA())</f>
        <v>9.0712352176236521E-3</v>
      </c>
      <c r="Q820" s="145">
        <f>IFERROR(_xll.qlIndexFixing(ONIndex1Y,I820,TRUE,_xll.ohTrigger(RecalcTrigger,Trigger1Y)),NA())</f>
        <v>9.9561709042728097E-3</v>
      </c>
    </row>
    <row r="821" spans="2:17" x14ac:dyDescent="0.2">
      <c r="B821" s="39" t="s">
        <v>42</v>
      </c>
      <c r="D821" s="42">
        <f>_xll.qlCalendarAdvance(Calendar,$D820,B821,"f",FALSE)</f>
        <v>45399</v>
      </c>
      <c r="E821" s="139">
        <f>_xll.qlInterestRateIndexValueDate(IndexON,D821)</f>
        <v>45399</v>
      </c>
      <c r="F821" s="155">
        <f>IFERROR(_xll.qlIndexFixing(IndexON,D821,TRUE,_xll.ohTrigger(RecalcTrigger,TriggerON)),NA())</f>
        <v>6.7806438132311797E-3</v>
      </c>
      <c r="H821" s="42">
        <f>_xll.qlCalendarAdvance(Calendar,$H820,B821,"f",FALSE)</f>
        <v>45399</v>
      </c>
      <c r="I821" s="139">
        <f>_xll.qlInterestRateIndexValueDate(Index1M,$H821)</f>
        <v>45401</v>
      </c>
      <c r="J821" s="144">
        <f>IFERROR(_xll.qlIndexFixing(Index1M,$H821,TRUE,_xll.ohTrigger(RecalcTrigger,Trigger1M)),NA())</f>
        <v>6.8896652637951937E-3</v>
      </c>
      <c r="K821" s="44">
        <f>IFERROR(_xll.qlIndexFixing(Index3M,H821,TRUE,_xll.ohTrigger(RecalcTrigger,Trigger3M)),NA())</f>
        <v>8.4397926184457371E-3</v>
      </c>
      <c r="L821" s="44">
        <f>IFERROR(_xll.qlIndexFixing(Index6M,$H821,TRUE,_xll.ohTrigger(RecalcTrigger,Trigger6M)),NA())</f>
        <v>9.6160914502875141E-3</v>
      </c>
      <c r="M821" s="145">
        <f>IFERROR(_xll.qlIndexFixing(Index1Y,$H821,TRUE,_xll.ohTrigger(RecalcTrigger,Trigger1Y)),NA())</f>
        <v>1.0935581629494481E-2</v>
      </c>
      <c r="N821" s="144">
        <f>IFERROR(_xll.qlIndexFixing(ONIndex1M,I821,TRUE,_xll.ohTrigger(RecalcTrigger,Trigger1M)),NA())</f>
        <v>6.8153164010720246E-3</v>
      </c>
      <c r="O821" s="44">
        <f>IFERROR(_xll.qlIndexFixing(ONIndex3M,I821,TRUE,_xll.ohTrigger(RecalcTrigger,Trigger3M)),NA())</f>
        <v>8.1478718717598042E-3</v>
      </c>
      <c r="P821" s="44">
        <f>IFERROR(_xll.qlIndexFixing(ONIndex6M,I821,TRUE,_xll.ohTrigger(RecalcTrigger,Trigger6M)),NA())</f>
        <v>9.110316581129041E-3</v>
      </c>
      <c r="Q821" s="145">
        <f>IFERROR(_xll.qlIndexFixing(ONIndex1Y,I821,TRUE,_xll.ohTrigger(RecalcTrigger,Trigger1Y)),NA())</f>
        <v>9.9930795222746838E-3</v>
      </c>
    </row>
    <row r="822" spans="2:17" x14ac:dyDescent="0.2">
      <c r="B822" s="39" t="s">
        <v>42</v>
      </c>
      <c r="D822" s="42">
        <f>_xll.qlCalendarAdvance(Calendar,$D821,B822,"f",FALSE)</f>
        <v>45406</v>
      </c>
      <c r="E822" s="139">
        <f>_xll.qlInterestRateIndexValueDate(IndexON,D822)</f>
        <v>45406</v>
      </c>
      <c r="F822" s="155">
        <f>IFERROR(_xll.qlIndexFixing(IndexON,D822,TRUE,_xll.ohTrigger(RecalcTrigger,TriggerON)),NA())</f>
        <v>6.8269408899634954E-3</v>
      </c>
      <c r="H822" s="42">
        <f>_xll.qlCalendarAdvance(Calendar,$H821,B822,"f",FALSE)</f>
        <v>45406</v>
      </c>
      <c r="I822" s="139">
        <f>_xll.qlInterestRateIndexValueDate(Index1M,$H822)</f>
        <v>45408</v>
      </c>
      <c r="J822" s="144">
        <f>IFERROR(_xll.qlIndexFixing(Index1M,$H822,TRUE,_xll.ohTrigger(RecalcTrigger,Trigger1M)),NA())</f>
        <v>6.9358223634343671E-3</v>
      </c>
      <c r="K822" s="44">
        <f>IFERROR(_xll.qlIndexFixing(Index3M,H822,TRUE,_xll.ohTrigger(RecalcTrigger,Trigger3M)),NA())</f>
        <v>8.4884005908357416E-3</v>
      </c>
      <c r="L822" s="44">
        <f>IFERROR(_xll.qlIndexFixing(Index6M,$H822,TRUE,_xll.ohTrigger(RecalcTrigger,Trigger6M)),NA())</f>
        <v>9.6538030997123676E-3</v>
      </c>
      <c r="M822" s="145">
        <f>IFERROR(_xll.qlIndexFixing(Index1Y,$H822,TRUE,_xll.ohTrigger(RecalcTrigger,Trigger1Y)),NA())</f>
        <v>1.0965139681549647E-2</v>
      </c>
      <c r="N822" s="144">
        <f>IFERROR(_xll.qlIndexFixing(ONIndex1M,I822,TRUE,_xll.ohTrigger(RecalcTrigger,Trigger1M)),NA())</f>
        <v>6.8646455348098101E-3</v>
      </c>
      <c r="O822" s="44">
        <f>IFERROR(_xll.qlIndexFixing(ONIndex3M,I822,TRUE,_xll.ohTrigger(RecalcTrigger,Trigger3M)),NA())</f>
        <v>8.1992210827230849E-3</v>
      </c>
      <c r="P822" s="44">
        <f>IFERROR(_xll.qlIndexFixing(ONIndex6M,I822,TRUE,_xll.ohTrigger(RecalcTrigger,Trigger6M)),NA())</f>
        <v>9.1522694529055926E-3</v>
      </c>
      <c r="Q822" s="145">
        <f>IFERROR(_xll.qlIndexFixing(ONIndex1Y,I822,TRUE,_xll.ohTrigger(RecalcTrigger,Trigger1Y)),NA())</f>
        <v>1.0032843907978872E-2</v>
      </c>
    </row>
    <row r="823" spans="2:17" x14ac:dyDescent="0.2">
      <c r="B823" s="39" t="s">
        <v>42</v>
      </c>
      <c r="D823" s="42">
        <f>_xll.qlCalendarAdvance(Calendar,$D822,B823,"f",FALSE)</f>
        <v>45414</v>
      </c>
      <c r="E823" s="139">
        <f>_xll.qlInterestRateIndexValueDate(IndexON,D823)</f>
        <v>45414</v>
      </c>
      <c r="F823" s="155">
        <f>IFERROR(_xll.qlIndexFixing(IndexON,D823,TRUE,_xll.ohTrigger(RecalcTrigger,TriggerON)),NA())</f>
        <v>6.8798277269532804E-3</v>
      </c>
      <c r="H823" s="42">
        <f>_xll.qlCalendarAdvance(Calendar,$H822,B823,"f",FALSE)</f>
        <v>45414</v>
      </c>
      <c r="I823" s="139">
        <f>_xll.qlInterestRateIndexValueDate(Index1M,$H823)</f>
        <v>45418</v>
      </c>
      <c r="J823" s="144">
        <f>IFERROR(_xll.qlIndexFixing(Index1M,$H823,TRUE,_xll.ohTrigger(RecalcTrigger,Trigger1M)),NA())</f>
        <v>7.0019333508672312E-3</v>
      </c>
      <c r="K823" s="44">
        <f>IFERROR(_xll.qlIndexFixing(Index3M,H823,TRUE,_xll.ohTrigger(RecalcTrigger,Trigger3M)),NA())</f>
        <v>8.5614153380673911E-3</v>
      </c>
      <c r="L823" s="44">
        <f>IFERROR(_xll.qlIndexFixing(Index6M,$H823,TRUE,_xll.ohTrigger(RecalcTrigger,Trigger6M)),NA())</f>
        <v>9.70462861295825E-3</v>
      </c>
      <c r="M823" s="145">
        <f>IFERROR(_xll.qlIndexFixing(Index1Y,$H823,TRUE,_xll.ohTrigger(RecalcTrigger,Trigger1Y)),NA())</f>
        <v>1.1005677396946006E-2</v>
      </c>
      <c r="N823" s="144">
        <f>IFERROR(_xll.qlIndexFixing(ONIndex1M,I823,TRUE,_xll.ohTrigger(RecalcTrigger,Trigger1M)),NA())</f>
        <v>6.9139558496811304E-3</v>
      </c>
      <c r="O823" s="44">
        <f>IFERROR(_xll.qlIndexFixing(ONIndex3M,I823,TRUE,_xll.ohTrigger(RecalcTrigger,Trigger3M)),NA())</f>
        <v>8.2505382374886693E-3</v>
      </c>
      <c r="P823" s="44">
        <f>IFERROR(_xll.qlIndexFixing(ONIndex6M,I823,TRUE,_xll.ohTrigger(RecalcTrigger,Trigger6M)),NA())</f>
        <v>9.1939518143480115E-3</v>
      </c>
      <c r="Q823" s="145">
        <f>IFERROR(_xll.qlIndexFixing(ONIndex1Y,I823,TRUE,_xll.ohTrigger(RecalcTrigger,Trigger1Y)),NA())</f>
        <v>1.0072411208614795E-2</v>
      </c>
    </row>
    <row r="824" spans="2:17" x14ac:dyDescent="0.2">
      <c r="B824" s="39" t="s">
        <v>42</v>
      </c>
      <c r="D824" s="42">
        <f>_xll.qlCalendarAdvance(Calendar,$D823,B824,"f",FALSE)</f>
        <v>45421</v>
      </c>
      <c r="E824" s="139">
        <f>_xll.qlInterestRateIndexValueDate(IndexON,D824)</f>
        <v>45421</v>
      </c>
      <c r="F824" s="155">
        <f>IFERROR(_xll.qlIndexFixing(IndexON,D824,TRUE,_xll.ohTrigger(RecalcTrigger,TriggerON)),NA())</f>
        <v>6.9260819800209816E-3</v>
      </c>
      <c r="H824" s="42">
        <f>_xll.qlCalendarAdvance(Calendar,$H823,B824,"f",FALSE)</f>
        <v>45421</v>
      </c>
      <c r="I824" s="139">
        <f>_xll.qlInterestRateIndexValueDate(Index1M,$H824)</f>
        <v>45425</v>
      </c>
      <c r="J824" s="144">
        <f>IFERROR(_xll.qlIndexFixing(Index1M,$H824,TRUE,_xll.ohTrigger(RecalcTrigger,Trigger1M)),NA())</f>
        <v>7.0483324874414145E-3</v>
      </c>
      <c r="K824" s="44">
        <f>IFERROR(_xll.qlIndexFixing(Index3M,H824,TRUE,_xll.ohTrigger(RecalcTrigger,Trigger3M)),NA())</f>
        <v>8.6099556304485934E-3</v>
      </c>
      <c r="L824" s="44">
        <f>IFERROR(_xll.qlIndexFixing(Index6M,$H824,TRUE,_xll.ohTrigger(RecalcTrigger,Trigger6M)),NA())</f>
        <v>9.7419036201851703E-3</v>
      </c>
      <c r="M824" s="145">
        <f>IFERROR(_xll.qlIndexFixing(Index1Y,$H824,TRUE,_xll.ohTrigger(RecalcTrigger,Trigger1Y)),NA())</f>
        <v>1.1036768035480701E-2</v>
      </c>
      <c r="N824" s="144">
        <f>IFERROR(_xll.qlIndexFixing(ONIndex1M,I824,TRUE,_xll.ohTrigger(RecalcTrigger,Trigger1M)),NA())</f>
        <v>6.96014236381437E-3</v>
      </c>
      <c r="O824" s="44">
        <f>IFERROR(_xll.qlIndexFixing(ONIndex3M,I824,TRUE,_xll.ohTrigger(RecalcTrigger,Trigger3M)),NA())</f>
        <v>8.2986627629733078E-3</v>
      </c>
      <c r="P824" s="44">
        <f>IFERROR(_xll.qlIndexFixing(ONIndex6M,I824,TRUE,_xll.ohTrigger(RecalcTrigger,Trigger6M)),NA())</f>
        <v>9.2329291224491072E-3</v>
      </c>
      <c r="Q824" s="145">
        <f>IFERROR(_xll.qlIndexFixing(ONIndex1Y,I824,TRUE,_xll.ohTrigger(RecalcTrigger,Trigger1Y)),NA())</f>
        <v>1.0109546736307706E-2</v>
      </c>
    </row>
    <row r="825" spans="2:17" x14ac:dyDescent="0.2">
      <c r="B825" s="39" t="s">
        <v>42</v>
      </c>
      <c r="D825" s="42">
        <f>_xll.qlCalendarAdvance(Calendar,$D824,B825,"f",FALSE)</f>
        <v>45428</v>
      </c>
      <c r="E825" s="139">
        <f>_xll.qlInterestRateIndexValueDate(IndexON,D825)</f>
        <v>45428</v>
      </c>
      <c r="F825" s="155">
        <f>IFERROR(_xll.qlIndexFixing(IndexON,D825,TRUE,_xll.ohTrigger(RecalcTrigger,TriggerON)),NA())</f>
        <v>6.9723153595457887E-3</v>
      </c>
      <c r="H825" s="42">
        <f>_xll.qlCalendarAdvance(Calendar,$H824,B825,"f",FALSE)</f>
        <v>45428</v>
      </c>
      <c r="I825" s="139">
        <f>_xll.qlInterestRateIndexValueDate(Index1M,$H825)</f>
        <v>45432</v>
      </c>
      <c r="J825" s="144">
        <f>IFERROR(_xll.qlIndexFixing(Index1M,$H825,TRUE,_xll.ohTrigger(RecalcTrigger,Trigger1M)),NA())</f>
        <v>7.0948323410013172E-3</v>
      </c>
      <c r="K825" s="44">
        <f>IFERROR(_xll.qlIndexFixing(Index3M,H825,TRUE,_xll.ohTrigger(RecalcTrigger,Trigger3M)),NA())</f>
        <v>8.6583941732158425E-3</v>
      </c>
      <c r="L825" s="44">
        <f>IFERROR(_xll.qlIndexFixing(Index6M,$H825,TRUE,_xll.ohTrigger(RecalcTrigger,Trigger6M)),NA())</f>
        <v>9.7789754967932442E-3</v>
      </c>
      <c r="M825" s="145">
        <f>IFERROR(_xll.qlIndexFixing(Index1Y,$H825,TRUE,_xll.ohTrigger(RecalcTrigger,Trigger1Y)),NA())</f>
        <v>1.1067528040397595E-2</v>
      </c>
      <c r="N825" s="144">
        <f>IFERROR(_xll.qlIndexFixing(ONIndex1M,I825,TRUE,_xll.ohTrigger(RecalcTrigger,Trigger1M)),NA())</f>
        <v>7.0064282164850056E-3</v>
      </c>
      <c r="O825" s="44">
        <f>IFERROR(_xll.qlIndexFixing(ONIndex3M,I825,TRUE,_xll.ohTrigger(RecalcTrigger,Trigger3M)),NA())</f>
        <v>8.3469242907874275E-3</v>
      </c>
      <c r="P825" s="44">
        <f>IFERROR(_xll.qlIndexFixing(ONIndex6M,I825,TRUE,_xll.ohTrigger(RecalcTrigger,Trigger6M)),NA())</f>
        <v>9.2718724825857635E-3</v>
      </c>
      <c r="Q825" s="145">
        <f>IFERROR(_xll.qlIndexFixing(ONIndex1Y,I825,TRUE,_xll.ohTrigger(RecalcTrigger,Trigger1Y)),NA())</f>
        <v>1.0146755644901972E-2</v>
      </c>
    </row>
    <row r="826" spans="2:17" x14ac:dyDescent="0.2">
      <c r="B826" s="39" t="s">
        <v>42</v>
      </c>
      <c r="D826" s="42">
        <f>_xll.qlCalendarAdvance(Calendar,$D825,B826,"f",FALSE)</f>
        <v>45435</v>
      </c>
      <c r="E826" s="139">
        <f>_xll.qlInterestRateIndexValueDate(IndexON,D826)</f>
        <v>45435</v>
      </c>
      <c r="F826" s="155">
        <f>IFERROR(_xll.qlIndexFixing(IndexON,D826,TRUE,_xll.ohTrigger(RecalcTrigger,TriggerON)),NA())</f>
        <v>7.0185273001399651E-3</v>
      </c>
      <c r="H826" s="42">
        <f>_xll.qlCalendarAdvance(Calendar,$H825,B826,"f",FALSE)</f>
        <v>45435</v>
      </c>
      <c r="I826" s="139">
        <f>_xll.qlInterestRateIndexValueDate(Index1M,$H826)</f>
        <v>45439</v>
      </c>
      <c r="J826" s="144">
        <f>IFERROR(_xll.qlIndexFixing(Index1M,$H826,TRUE,_xll.ohTrigger(RecalcTrigger,Trigger1M)),NA())</f>
        <v>7.141433526812198E-3</v>
      </c>
      <c r="K826" s="44">
        <f>IFERROR(_xll.qlIndexFixing(Index3M,H826,TRUE,_xll.ohTrigger(RecalcTrigger,Trigger3M)),NA())</f>
        <v>8.7066865160222596E-3</v>
      </c>
      <c r="L826" s="44">
        <f>IFERROR(_xll.qlIndexFixing(Index6M,$H826,TRUE,_xll.ohTrigger(RecalcTrigger,Trigger6M)),NA())</f>
        <v>9.8158342716342158E-3</v>
      </c>
      <c r="M826" s="145">
        <f>IFERROR(_xll.qlIndexFixing(Index1Y,$H826,TRUE,_xll.ohTrigger(RecalcTrigger,Trigger1Y)),NA())</f>
        <v>1.1097946822547189E-2</v>
      </c>
      <c r="N826" s="144">
        <f>IFERROR(_xll.qlIndexFixing(ONIndex1M,I826,TRUE,_xll.ohTrigger(RecalcTrigger,Trigger1M)),NA())</f>
        <v>7.0528140212822166E-3</v>
      </c>
      <c r="O826" s="44">
        <f>IFERROR(_xll.qlIndexFixing(ONIndex3M,I826,TRUE,_xll.ohTrigger(RecalcTrigger,Trigger3M)),NA())</f>
        <v>8.3953236201317338E-3</v>
      </c>
      <c r="P826" s="44">
        <f>IFERROR(_xll.qlIndexFixing(ONIndex6M,I826,TRUE,_xll.ohTrigger(RecalcTrigger,Trigger6M)),NA())</f>
        <v>9.3107814894022312E-3</v>
      </c>
      <c r="Q826" s="145">
        <f>IFERROR(_xll.qlIndexFixing(ONIndex1Y,I826,TRUE,_xll.ohTrigger(RecalcTrigger,Trigger1Y)),NA())</f>
        <v>1.0184038505141046E-2</v>
      </c>
    </row>
    <row r="827" spans="2:17" x14ac:dyDescent="0.2">
      <c r="B827" s="39" t="s">
        <v>42</v>
      </c>
      <c r="D827" s="42">
        <f>_xll.qlCalendarAdvance(Calendar,$D826,B827,"f",FALSE)</f>
        <v>45442</v>
      </c>
      <c r="E827" s="139">
        <f>_xll.qlInterestRateIndexValueDate(IndexON,D827)</f>
        <v>45442</v>
      </c>
      <c r="F827" s="155">
        <f>IFERROR(_xll.qlIndexFixing(IndexON,D827,TRUE,_xll.ohTrigger(RecalcTrigger,TriggerON)),NA())</f>
        <v>7.0647172357762855E-3</v>
      </c>
      <c r="H827" s="42">
        <f>_xll.qlCalendarAdvance(Calendar,$H826,B827,"f",FALSE)</f>
        <v>45442</v>
      </c>
      <c r="I827" s="139">
        <f>_xll.qlInterestRateIndexValueDate(Index1M,$H827)</f>
        <v>45446</v>
      </c>
      <c r="J827" s="144">
        <f>IFERROR(_xll.qlIndexFixing(Index1M,$H827,TRUE,_xll.ohTrigger(RecalcTrigger,Trigger1M)),NA())</f>
        <v>7.1847203391479653E-3</v>
      </c>
      <c r="K827" s="44">
        <f>IFERROR(_xll.qlIndexFixing(Index3M,H827,TRUE,_xll.ohTrigger(RecalcTrigger,Trigger3M)),NA())</f>
        <v>8.7547877965930779E-3</v>
      </c>
      <c r="L827" s="44">
        <f>IFERROR(_xll.qlIndexFixing(Index6M,$H827,TRUE,_xll.ohTrigger(RecalcTrigger,Trigger6M)),NA())</f>
        <v>9.8498050369667332E-3</v>
      </c>
      <c r="M827" s="145">
        <f>IFERROR(_xll.qlIndexFixing(Index1Y,$H827,TRUE,_xll.ohTrigger(RecalcTrigger,Trigger1Y)),NA())</f>
        <v>1.1128013717310484E-2</v>
      </c>
      <c r="N827" s="144">
        <f>IFERROR(_xll.qlIndexFixing(ONIndex1M,I827,TRUE,_xll.ohTrigger(RecalcTrigger,Trigger1M)),NA())</f>
        <v>7.0993003921149267E-3</v>
      </c>
      <c r="O827" s="44">
        <f>IFERROR(_xll.qlIndexFixing(ONIndex3M,I827,TRUE,_xll.ohTrigger(RecalcTrigger,Trigger3M)),NA())</f>
        <v>8.4438615504467407E-3</v>
      </c>
      <c r="P827" s="44">
        <f>IFERROR(_xll.qlIndexFixing(ONIndex6M,I827,TRUE,_xll.ohTrigger(RecalcTrigger,Trigger6M)),NA())</f>
        <v>9.3496557377825695E-3</v>
      </c>
      <c r="Q827" s="145">
        <f>IFERROR(_xll.qlIndexFixing(ONIndex1Y,I827,TRUE,_xll.ohTrigger(RecalcTrigger,Trigger1Y)),NA())</f>
        <v>1.0221395887688445E-2</v>
      </c>
    </row>
    <row r="828" spans="2:17" x14ac:dyDescent="0.2">
      <c r="B828" s="39" t="s">
        <v>42</v>
      </c>
      <c r="D828" s="42">
        <f>_xll.qlCalendarAdvance(Calendar,$D827,B828,"f",FALSE)</f>
        <v>45449</v>
      </c>
      <c r="E828" s="139">
        <f>_xll.qlInterestRateIndexValueDate(IndexON,D828)</f>
        <v>45449</v>
      </c>
      <c r="F828" s="155">
        <f>IFERROR(_xll.qlIndexFixing(IndexON,D828,TRUE,_xll.ohTrigger(RecalcTrigger,TriggerON)),NA())</f>
        <v>7.1108846009870774E-3</v>
      </c>
      <c r="H828" s="42">
        <f>_xll.qlCalendarAdvance(Calendar,$H827,B828,"f",FALSE)</f>
        <v>45449</v>
      </c>
      <c r="I828" s="139">
        <f>_xll.qlInterestRateIndexValueDate(Index1M,$H828)</f>
        <v>45453</v>
      </c>
      <c r="J828" s="144">
        <f>IFERROR(_xll.qlIndexFixing(Index1M,$H828,TRUE,_xll.ohTrigger(RecalcTrigger,Trigger1M)),NA())</f>
        <v>7.2315116378316446E-3</v>
      </c>
      <c r="K828" s="44">
        <f>IFERROR(_xll.qlIndexFixing(Index3M,H828,TRUE,_xll.ohTrigger(RecalcTrigger,Trigger3M)),NA())</f>
        <v>8.8026527407256503E-3</v>
      </c>
      <c r="L828" s="44">
        <f>IFERROR(_xll.qlIndexFixing(Index6M,$H828,TRUE,_xll.ohTrigger(RecalcTrigger,Trigger6M)),NA())</f>
        <v>9.8862261074728983E-3</v>
      </c>
      <c r="M828" s="145">
        <f>IFERROR(_xll.qlIndexFixing(Index1Y,$H828,TRUE,_xll.ohTrigger(RecalcTrigger,Trigger1Y)),NA())</f>
        <v>1.1157717984625929E-2</v>
      </c>
      <c r="N828" s="144">
        <f>IFERROR(_xll.qlIndexFixing(ONIndex1M,I828,TRUE,_xll.ohTrigger(RecalcTrigger,Trigger1M)),NA())</f>
        <v>7.1458879426522515E-3</v>
      </c>
      <c r="O828" s="44">
        <f>IFERROR(_xll.qlIndexFixing(ONIndex3M,I828,TRUE,_xll.ohTrigger(RecalcTrigger,Trigger3M)),NA())</f>
        <v>8.4925388810130897E-3</v>
      </c>
      <c r="P828" s="44">
        <f>IFERROR(_xll.qlIndexFixing(ONIndex6M,I828,TRUE,_xll.ohTrigger(RecalcTrigger,Trigger6M)),NA())</f>
        <v>9.3884948223710296E-3</v>
      </c>
      <c r="Q828" s="145">
        <f>IFERROR(_xll.qlIndexFixing(ONIndex1Y,I828,TRUE,_xll.ohTrigger(RecalcTrigger,Trigger1Y)),NA())</f>
        <v>1.0258828363367556E-2</v>
      </c>
    </row>
    <row r="829" spans="2:17" x14ac:dyDescent="0.2">
      <c r="B829" s="39" t="s">
        <v>42</v>
      </c>
      <c r="D829" s="42">
        <f>_xll.qlCalendarAdvance(Calendar,$D828,B829,"f",FALSE)</f>
        <v>45456</v>
      </c>
      <c r="E829" s="139">
        <f>_xll.qlInterestRateIndexValueDate(IndexON,D829)</f>
        <v>45456</v>
      </c>
      <c r="F829" s="155">
        <f>IFERROR(_xll.qlIndexFixing(IndexON,D829,TRUE,_xll.ohTrigger(RecalcTrigger,TriggerON)),NA())</f>
        <v>7.1570288299849238E-3</v>
      </c>
      <c r="H829" s="42">
        <f>_xll.qlCalendarAdvance(Calendar,$H828,B829,"f",FALSE)</f>
        <v>45456</v>
      </c>
      <c r="I829" s="139">
        <f>_xll.qlInterestRateIndexValueDate(Index1M,$H829)</f>
        <v>45460</v>
      </c>
      <c r="J829" s="144">
        <f>IFERROR(_xll.qlIndexFixing(Index1M,$H829,TRUE,_xll.ohTrigger(RecalcTrigger,Trigger1M)),NA())</f>
        <v>7.2783339408957204E-3</v>
      </c>
      <c r="K829" s="44">
        <f>IFERROR(_xll.qlIndexFixing(Index3M,H829,TRUE,_xll.ohTrigger(RecalcTrigger,Trigger3M)),NA())</f>
        <v>8.8502356622807577E-3</v>
      </c>
      <c r="L829" s="44">
        <f>IFERROR(_xll.qlIndexFixing(Index6M,$H829,TRUE,_xll.ohTrigger(RecalcTrigger,Trigger6M)),NA())</f>
        <v>9.9224040279006307E-3</v>
      </c>
      <c r="M829" s="145">
        <f>IFERROR(_xll.qlIndexFixing(Index1Y,$H829,TRUE,_xll.ohTrigger(RecalcTrigger,Trigger1Y)),NA())</f>
        <v>1.1187048809016132E-2</v>
      </c>
      <c r="N829" s="144">
        <f>IFERROR(_xll.qlIndexFixing(ONIndex1M,I829,TRUE,_xll.ohTrigger(RecalcTrigger,Trigger1M)),NA())</f>
        <v>7.1925772866432425E-3</v>
      </c>
      <c r="O829" s="44">
        <f>IFERROR(_xll.qlIndexFixing(ONIndex3M,I829,TRUE,_xll.ohTrigger(RecalcTrigger,Trigger3M)),NA())</f>
        <v>8.5413564112712947E-3</v>
      </c>
      <c r="P829" s="44">
        <f>IFERROR(_xll.qlIndexFixing(ONIndex6M,I829,TRUE,_xll.ohTrigger(RecalcTrigger,Trigger6M)),NA())</f>
        <v>9.4272983378917985E-3</v>
      </c>
      <c r="Q829" s="145">
        <f>IFERROR(_xll.qlIndexFixing(ONIndex1Y,I829,TRUE,_xll.ohTrigger(RecalcTrigger,Trigger1Y)),NA())</f>
        <v>1.0296336502921832E-2</v>
      </c>
    </row>
    <row r="830" spans="2:17" x14ac:dyDescent="0.2">
      <c r="B830" s="39" t="s">
        <v>42</v>
      </c>
      <c r="D830" s="42">
        <f>_xll.qlCalendarAdvance(Calendar,$D829,B830,"f",FALSE)</f>
        <v>45463</v>
      </c>
      <c r="E830" s="139">
        <f>_xll.qlInterestRateIndexValueDate(IndexON,D830)</f>
        <v>45463</v>
      </c>
      <c r="F830" s="155">
        <f>IFERROR(_xll.qlIndexFixing(IndexON,D830,TRUE,_xll.ohTrigger(RecalcTrigger,TriggerON)),NA())</f>
        <v>7.2031493569824079E-3</v>
      </c>
      <c r="H830" s="42">
        <f>_xll.qlCalendarAdvance(Calendar,$H829,B830,"f",FALSE)</f>
        <v>45463</v>
      </c>
      <c r="I830" s="139">
        <f>_xll.qlInterestRateIndexValueDate(Index1M,$H830)</f>
        <v>45467</v>
      </c>
      <c r="J830" s="144">
        <f>IFERROR(_xll.qlIndexFixing(Index1M,$H830,TRUE,_xll.ohTrigger(RecalcTrigger,Trigger1M)),NA())</f>
        <v>7.3250871148173857E-3</v>
      </c>
      <c r="K830" s="44">
        <f>IFERROR(_xll.qlIndexFixing(Index3M,H830,TRUE,_xll.ohTrigger(RecalcTrigger,Trigger3M)),NA())</f>
        <v>8.8974904631965116E-3</v>
      </c>
      <c r="L830" s="44">
        <f>IFERROR(_xll.qlIndexFixing(Index6M,$H830,TRUE,_xll.ohTrigger(RecalcTrigger,Trigger6M)),NA())</f>
        <v>9.9583284727892268E-3</v>
      </c>
      <c r="M830" s="145">
        <f>IFERROR(_xll.qlIndexFixing(Index1Y,$H830,TRUE,_xll.ohTrigger(RecalcTrigger,Trigger1Y)),NA())</f>
        <v>1.1215995299615899E-2</v>
      </c>
      <c r="N830" s="144">
        <f>IFERROR(_xll.qlIndexFixing(ONIndex1M,I830,TRUE,_xll.ohTrigger(RecalcTrigger,Trigger1M)),NA())</f>
        <v>7.2393690377570152E-3</v>
      </c>
      <c r="O830" s="44">
        <f>IFERROR(_xll.qlIndexFixing(ONIndex3M,I830,TRUE,_xll.ohTrigger(RecalcTrigger,Trigger3M)),NA())</f>
        <v>8.5903149404220613E-3</v>
      </c>
      <c r="P830" s="44">
        <f>IFERROR(_xll.qlIndexFixing(ONIndex6M,I830,TRUE,_xll.ohTrigger(RecalcTrigger,Trigger6M)),NA())</f>
        <v>9.4660658791489993E-3</v>
      </c>
      <c r="Q830" s="145">
        <f>IFERROR(_xll.qlIndexFixing(ONIndex1Y,I830,TRUE,_xll.ohTrigger(RecalcTrigger,Trigger1Y)),NA())</f>
        <v>1.0333920877254599E-2</v>
      </c>
    </row>
    <row r="831" spans="2:17" x14ac:dyDescent="0.2">
      <c r="B831" s="39" t="s">
        <v>42</v>
      </c>
      <c r="D831" s="42">
        <f>_xll.qlCalendarAdvance(Calendar,$D830,B831,"f",FALSE)</f>
        <v>45470</v>
      </c>
      <c r="E831" s="139">
        <f>_xll.qlInterestRateIndexValueDate(IndexON,D831)</f>
        <v>45470</v>
      </c>
      <c r="F831" s="155">
        <f>IFERROR(_xll.qlIndexFixing(IndexON,D831,TRUE,_xll.ohTrigger(RecalcTrigger,TriggerON)),NA())</f>
        <v>7.2492456164319208E-3</v>
      </c>
      <c r="H831" s="42">
        <f>_xll.qlCalendarAdvance(Calendar,$H830,B831,"f",FALSE)</f>
        <v>45470</v>
      </c>
      <c r="I831" s="139">
        <f>_xll.qlInterestRateIndexValueDate(Index1M,$H831)</f>
        <v>45474</v>
      </c>
      <c r="J831" s="144">
        <f>IFERROR(_xll.qlIndexFixing(Index1M,$H831,TRUE,_xll.ohTrigger(RecalcTrigger,Trigger1M)),NA())</f>
        <v>7.3750470895725308E-3</v>
      </c>
      <c r="K831" s="44">
        <f>IFERROR(_xll.qlIndexFixing(Index3M,H831,TRUE,_xll.ohTrigger(RecalcTrigger,Trigger3M)),NA())</f>
        <v>8.9443706334892195E-3</v>
      </c>
      <c r="L831" s="44">
        <f>IFERROR(_xll.qlIndexFixing(Index6M,$H831,TRUE,_xll.ohTrigger(RecalcTrigger,Trigger6M)),NA())</f>
        <v>9.9991634317140553E-3</v>
      </c>
      <c r="M831" s="145">
        <f>IFERROR(_xll.qlIndexFixing(Index1Y,$H831,TRUE,_xll.ohTrigger(RecalcTrigger,Trigger1Y)),NA())</f>
        <v>1.1244546490203546E-2</v>
      </c>
      <c r="N831" s="144">
        <f>IFERROR(_xll.qlIndexFixing(ONIndex1M,I831,TRUE,_xll.ohTrigger(RecalcTrigger,Trigger1M)),NA())</f>
        <v>7.2862638096626853E-3</v>
      </c>
      <c r="O831" s="44">
        <f>IFERROR(_xll.qlIndexFixing(ONIndex3M,I831,TRUE,_xll.ohTrigger(RecalcTrigger,Trigger3M)),NA())</f>
        <v>8.6394152679858394E-3</v>
      </c>
      <c r="P831" s="44">
        <f>IFERROR(_xll.qlIndexFixing(ONIndex6M,I831,TRUE,_xll.ohTrigger(RecalcTrigger,Trigger6M)),NA())</f>
        <v>9.5047970408668192E-3</v>
      </c>
      <c r="Q831" s="145">
        <f>IFERROR(_xll.qlIndexFixing(ONIndex1Y,I831,TRUE,_xll.ohTrigger(RecalcTrigger,Trigger1Y)),NA())</f>
        <v>1.0371582056949435E-2</v>
      </c>
    </row>
    <row r="832" spans="2:17" x14ac:dyDescent="0.2">
      <c r="B832" s="39" t="s">
        <v>42</v>
      </c>
      <c r="D832" s="42">
        <f>_xll.qlCalendarAdvance(Calendar,$D831,B832,"f",FALSE)</f>
        <v>45477</v>
      </c>
      <c r="E832" s="139">
        <f>_xll.qlInterestRateIndexValueDate(IndexON,D832)</f>
        <v>45477</v>
      </c>
      <c r="F832" s="155">
        <f>IFERROR(_xll.qlIndexFixing(IndexON,D832,TRUE,_xll.ohTrigger(RecalcTrigger,TriggerON)),NA())</f>
        <v>7.2953170425460456E-3</v>
      </c>
      <c r="H832" s="42">
        <f>_xll.qlCalendarAdvance(Calendar,$H831,B832,"f",FALSE)</f>
        <v>45477</v>
      </c>
      <c r="I832" s="139">
        <f>_xll.qlInterestRateIndexValueDate(Index1M,$H832)</f>
        <v>45481</v>
      </c>
      <c r="J832" s="144">
        <f>IFERROR(_xll.qlIndexFixing(Index1M,$H832,TRUE,_xll.ohTrigger(RecalcTrigger,Trigger1M)),NA())</f>
        <v>7.4213350831422373E-3</v>
      </c>
      <c r="K832" s="44">
        <f>IFERROR(_xll.qlIndexFixing(Index3M,H832,TRUE,_xll.ohTrigger(RecalcTrigger,Trigger3M)),NA())</f>
        <v>8.9908298128858703E-3</v>
      </c>
      <c r="L832" s="44">
        <f>IFERROR(_xll.qlIndexFixing(Index6M,$H832,TRUE,_xll.ohTrigger(RecalcTrigger,Trigger6M)),NA())</f>
        <v>1.0031943679938066E-2</v>
      </c>
      <c r="M832" s="145">
        <f>IFERROR(_xll.qlIndexFixing(Index1Y,$H832,TRUE,_xll.ohTrigger(RecalcTrigger,Trigger1Y)),NA())</f>
        <v>1.1272691445749531E-2</v>
      </c>
      <c r="N832" s="144">
        <f>IFERROR(_xll.qlIndexFixing(ONIndex1M,I832,TRUE,_xll.ohTrigger(RecalcTrigger,Trigger1M)),NA())</f>
        <v>7.3331293427969513E-3</v>
      </c>
      <c r="O832" s="44">
        <f>IFERROR(_xll.qlIndexFixing(ONIndex3M,I832,TRUE,_xll.ohTrigger(RecalcTrigger,Trigger3M)),NA())</f>
        <v>8.6884841888323905E-3</v>
      </c>
      <c r="P832" s="44">
        <f>IFERROR(_xll.qlIndexFixing(ONIndex6M,I832,TRUE,_xll.ohTrigger(RecalcTrigger,Trigger6M)),NA())</f>
        <v>9.5434259450222214E-3</v>
      </c>
      <c r="Q832" s="145">
        <f>IFERROR(_xll.qlIndexFixing(ONIndex1Y,I832,TRUE,_xll.ohTrigger(RecalcTrigger,Trigger1Y)),NA())</f>
        <v>1.0409196178366997E-2</v>
      </c>
    </row>
    <row r="833" spans="2:17" x14ac:dyDescent="0.2">
      <c r="B833" s="39" t="s">
        <v>42</v>
      </c>
      <c r="D833" s="42">
        <f>_xll.qlCalendarAdvance(Calendar,$D832,B833,"f",FALSE)</f>
        <v>45484</v>
      </c>
      <c r="E833" s="139">
        <f>_xll.qlInterestRateIndexValueDate(IndexON,D833)</f>
        <v>45484</v>
      </c>
      <c r="F833" s="155">
        <f>IFERROR(_xll.qlIndexFixing(IndexON,D833,TRUE,_xll.ohTrigger(RecalcTrigger,TriggerON)),NA())</f>
        <v>7.3412274168482838E-3</v>
      </c>
      <c r="H833" s="42">
        <f>_xll.qlCalendarAdvance(Calendar,$H832,B833,"f",FALSE)</f>
        <v>45484</v>
      </c>
      <c r="I833" s="139">
        <f>_xll.qlInterestRateIndexValueDate(Index1M,$H833)</f>
        <v>45488</v>
      </c>
      <c r="J833" s="144">
        <f>IFERROR(_xll.qlIndexFixing(Index1M,$H833,TRUE,_xll.ohTrigger(RecalcTrigger,Trigger1M)),NA())</f>
        <v>7.4672923925093422E-3</v>
      </c>
      <c r="K833" s="44">
        <f>IFERROR(_xll.qlIndexFixing(Index3M,H833,TRUE,_xll.ohTrigger(RecalcTrigger,Trigger3M)),NA())</f>
        <v>9.0368398330596626E-3</v>
      </c>
      <c r="L833" s="44">
        <f>IFERROR(_xll.qlIndexFixing(Index6M,$H833,TRUE,_xll.ohTrigger(RecalcTrigger,Trigger6M)),NA())</f>
        <v>1.0067028828074401E-2</v>
      </c>
      <c r="M833" s="145">
        <f>IFERROR(_xll.qlIndexFixing(Index1Y,$H833,TRUE,_xll.ohTrigger(RecalcTrigger,Trigger1Y)),NA())</f>
        <v>1.1300424762173824E-2</v>
      </c>
      <c r="N833" s="144">
        <f>IFERROR(_xll.qlIndexFixing(ONIndex1M,I833,TRUE,_xll.ohTrigger(RecalcTrigger,Trigger1M)),NA())</f>
        <v>7.3796778849377631E-3</v>
      </c>
      <c r="O833" s="44">
        <f>IFERROR(_xll.qlIndexFixing(ONIndex3M,I833,TRUE,_xll.ohTrigger(RecalcTrigger,Trigger3M)),NA())</f>
        <v>8.7371448734341328E-3</v>
      </c>
      <c r="P833" s="44">
        <f>IFERROR(_xll.qlIndexFixing(ONIndex6M,I833,TRUE,_xll.ohTrigger(RecalcTrigger,Trigger6M)),NA())</f>
        <v>9.5818100950406659E-3</v>
      </c>
      <c r="Q833" s="145">
        <f>IFERROR(_xll.qlIndexFixing(ONIndex1Y,I833,TRUE,_xll.ohTrigger(RecalcTrigger,Trigger1Y)),NA())</f>
        <v>1.0446493761389064E-2</v>
      </c>
    </row>
    <row r="834" spans="2:17" x14ac:dyDescent="0.2">
      <c r="B834" s="39" t="s">
        <v>42</v>
      </c>
      <c r="D834" s="42">
        <f>_xll.qlCalendarAdvance(Calendar,$D833,B834,"f",FALSE)</f>
        <v>45491</v>
      </c>
      <c r="E834" s="139">
        <f>_xll.qlInterestRateIndexValueDate(IndexON,D834)</f>
        <v>45491</v>
      </c>
      <c r="F834" s="155">
        <f>IFERROR(_xll.qlIndexFixing(IndexON,D834,TRUE,_xll.ohTrigger(RecalcTrigger,TriggerON)),NA())</f>
        <v>7.3867970094276814E-3</v>
      </c>
      <c r="H834" s="42">
        <f>_xll.qlCalendarAdvance(Calendar,$H833,B834,"f",FALSE)</f>
        <v>45491</v>
      </c>
      <c r="I834" s="139">
        <f>_xll.qlInterestRateIndexValueDate(Index1M,$H834)</f>
        <v>45495</v>
      </c>
      <c r="J834" s="144">
        <f>IFERROR(_xll.qlIndexFixing(Index1M,$H834,TRUE,_xll.ohTrigger(RecalcTrigger,Trigger1M)),NA())</f>
        <v>7.5129125173406712E-3</v>
      </c>
      <c r="K834" s="44">
        <f>IFERROR(_xll.qlIndexFixing(Index3M,H834,TRUE,_xll.ohTrigger(RecalcTrigger,Trigger3M)),NA())</f>
        <v>9.0823947655033453E-3</v>
      </c>
      <c r="L834" s="44">
        <f>IFERROR(_xll.qlIndexFixing(Index6M,$H834,TRUE,_xll.ohTrigger(RecalcTrigger,Trigger6M)),NA())</f>
        <v>1.0101829909786442E-2</v>
      </c>
      <c r="M834" s="145">
        <f>IFERROR(_xll.qlIndexFixing(Index1Y,$H834,TRUE,_xll.ohTrigger(RecalcTrigger,Trigger1Y)),NA())</f>
        <v>1.1327750943594049E-2</v>
      </c>
      <c r="N834" s="144">
        <f>IFERROR(_xll.qlIndexFixing(ONIndex1M,I834,TRUE,_xll.ohTrigger(RecalcTrigger,Trigger1M)),NA())</f>
        <v>7.4258957585460195E-3</v>
      </c>
      <c r="O834" s="44">
        <f>IFERROR(_xll.qlIndexFixing(ONIndex3M,I834,TRUE,_xll.ohTrigger(RecalcTrigger,Trigger3M)),NA())</f>
        <v>8.785379406122118E-3</v>
      </c>
      <c r="P834" s="44">
        <f>IFERROR(_xll.qlIndexFixing(ONIndex6M,I834,TRUE,_xll.ohTrigger(RecalcTrigger,Trigger6M)),NA())</f>
        <v>9.6199420438392025E-3</v>
      </c>
      <c r="Q834" s="145">
        <f>IFERROR(_xll.qlIndexFixing(ONIndex1Y,I834,TRUE,_xll.ohTrigger(RecalcTrigger,Trigger1Y)),NA())</f>
        <v>1.0483461992984999E-2</v>
      </c>
    </row>
    <row r="835" spans="2:17" x14ac:dyDescent="0.2">
      <c r="B835" s="39" t="s">
        <v>42</v>
      </c>
      <c r="D835" s="42">
        <f>_xll.qlCalendarAdvance(Calendar,$D834,B835,"f",FALSE)</f>
        <v>45498</v>
      </c>
      <c r="E835" s="139">
        <f>_xll.qlInterestRateIndexValueDate(IndexON,D835)</f>
        <v>45498</v>
      </c>
      <c r="F835" s="155">
        <f>IFERROR(_xll.qlIndexFixing(IndexON,D835,TRUE,_xll.ohTrigger(RecalcTrigger,TriggerON)),NA())</f>
        <v>7.4320211932654701E-3</v>
      </c>
      <c r="H835" s="42">
        <f>_xll.qlCalendarAdvance(Calendar,$H834,B835,"f",FALSE)</f>
        <v>45498</v>
      </c>
      <c r="I835" s="139">
        <f>_xll.qlInterestRateIndexValueDate(Index1M,$H835)</f>
        <v>45502</v>
      </c>
      <c r="J835" s="144">
        <f>IFERROR(_xll.qlIndexFixing(Index1M,$H835,TRUE,_xll.ohTrigger(RecalcTrigger,Trigger1M)),NA())</f>
        <v>7.5581919619060666E-3</v>
      </c>
      <c r="K835" s="44">
        <f>IFERROR(_xll.qlIndexFixing(Index3M,H835,TRUE,_xll.ohTrigger(RecalcTrigger,Trigger3M)),NA())</f>
        <v>9.1274900096674147E-3</v>
      </c>
      <c r="L835" s="44">
        <f>IFERROR(_xll.qlIndexFixing(Index6M,$H835,TRUE,_xll.ohTrigger(RecalcTrigger,Trigger6M)),NA())</f>
        <v>1.0136344470359493E-2</v>
      </c>
      <c r="M835" s="145">
        <f>IFERROR(_xll.qlIndexFixing(Index1Y,$H835,TRUE,_xll.ohTrigger(RecalcTrigger,Trigger1Y)),NA())</f>
        <v>1.1354675754102974E-2</v>
      </c>
      <c r="N835" s="144">
        <f>IFERROR(_xll.qlIndexFixing(ONIndex1M,I835,TRUE,_xll.ohTrigger(RecalcTrigger,Trigger1M)),NA())</f>
        <v>7.4717794738532461E-3</v>
      </c>
      <c r="O835" s="44">
        <f>IFERROR(_xll.qlIndexFixing(ONIndex3M,I835,TRUE,_xll.ohTrigger(RecalcTrigger,Trigger3M)),NA())</f>
        <v>8.8331832124755039E-3</v>
      </c>
      <c r="P835" s="44">
        <f>IFERROR(_xll.qlIndexFixing(ONIndex6M,I835,TRUE,_xll.ohTrigger(RecalcTrigger,Trigger6M)),NA())</f>
        <v>9.6578193642393728E-3</v>
      </c>
      <c r="Q835" s="145">
        <f>IFERROR(_xll.qlIndexFixing(ONIndex1Y,I835,TRUE,_xll.ohTrigger(RecalcTrigger,Trigger1Y)),NA())</f>
        <v>1.0520097601292022E-2</v>
      </c>
    </row>
    <row r="836" spans="2:17" x14ac:dyDescent="0.2">
      <c r="B836" s="39" t="s">
        <v>42</v>
      </c>
      <c r="D836" s="42">
        <f>_xll.qlCalendarAdvance(Calendar,$D835,B836,"f",FALSE)</f>
        <v>45505</v>
      </c>
      <c r="E836" s="139">
        <f>_xll.qlInterestRateIndexValueDate(IndexON,D836)</f>
        <v>45505</v>
      </c>
      <c r="F836" s="155">
        <f>IFERROR(_xll.qlIndexFixing(IndexON,D836,TRUE,_xll.ohTrigger(RecalcTrigger,TriggerON)),NA())</f>
        <v>7.476896406970468E-3</v>
      </c>
      <c r="H836" s="42">
        <f>_xll.qlCalendarAdvance(Calendar,$H835,B836,"f",FALSE)</f>
        <v>45505</v>
      </c>
      <c r="I836" s="139">
        <f>_xll.qlInterestRateIndexValueDate(Index1M,$H836)</f>
        <v>45509</v>
      </c>
      <c r="J836" s="144">
        <f>IFERROR(_xll.qlIndexFixing(Index1M,$H836,TRUE,_xll.ohTrigger(RecalcTrigger,Trigger1M)),NA())</f>
        <v>7.6031272304650571E-3</v>
      </c>
      <c r="K836" s="44">
        <f>IFERROR(_xll.qlIndexFixing(Index3M,H836,TRUE,_xll.ohTrigger(RecalcTrigger,Trigger3M)),NA())</f>
        <v>9.1721209649537026E-3</v>
      </c>
      <c r="L836" s="44">
        <f>IFERROR(_xll.qlIndexFixing(Index6M,$H836,TRUE,_xll.ohTrigger(RecalcTrigger,Trigger6M)),NA())</f>
        <v>1.0170570055033249E-2</v>
      </c>
      <c r="M836" s="145">
        <f>IFERROR(_xll.qlIndexFixing(Index1Y,$H836,TRUE,_xll.ohTrigger(RecalcTrigger,Trigger1Y)),NA())</f>
        <v>1.1381205035373387E-2</v>
      </c>
      <c r="N836" s="144">
        <f>IFERROR(_xll.qlIndexFixing(ONIndex1M,I836,TRUE,_xll.ohTrigger(RecalcTrigger,Trigger1M)),NA())</f>
        <v>7.5173255414906492E-3</v>
      </c>
      <c r="O836" s="44">
        <f>IFERROR(_xll.qlIndexFixing(ONIndex3M,I836,TRUE,_xll.ohTrigger(RecalcTrigger,Trigger3M)),NA())</f>
        <v>8.8805517182333205E-3</v>
      </c>
      <c r="P836" s="44">
        <f>IFERROR(_xll.qlIndexFixing(ONIndex6M,I836,TRUE,_xll.ohTrigger(RecalcTrigger,Trigger6M)),NA())</f>
        <v>9.6954396290627187E-3</v>
      </c>
      <c r="Q836" s="145">
        <f>IFERROR(_xll.qlIndexFixing(ONIndex1Y,I836,TRUE,_xll.ohTrigger(RecalcTrigger,Trigger1Y)),NA())</f>
        <v>1.0556397314367416E-2</v>
      </c>
    </row>
    <row r="837" spans="2:17" x14ac:dyDescent="0.2">
      <c r="B837" s="39" t="s">
        <v>42</v>
      </c>
      <c r="D837" s="42">
        <f>_xll.qlCalendarAdvance(Calendar,$D836,B837,"f",FALSE)</f>
        <v>45512</v>
      </c>
      <c r="E837" s="139">
        <f>_xll.qlInterestRateIndexValueDate(IndexON,D837)</f>
        <v>45512</v>
      </c>
      <c r="F837" s="155">
        <f>IFERROR(_xll.qlIndexFixing(IndexON,D837,TRUE,_xll.ohTrigger(RecalcTrigger,TriggerON)),NA())</f>
        <v>7.5214190880323883E-3</v>
      </c>
      <c r="H837" s="42">
        <f>_xll.qlCalendarAdvance(Calendar,$H836,B837,"f",FALSE)</f>
        <v>45512</v>
      </c>
      <c r="I837" s="139">
        <f>_xll.qlInterestRateIndexValueDate(Index1M,$H837)</f>
        <v>45516</v>
      </c>
      <c r="J837" s="144">
        <f>IFERROR(_xll.qlIndexFixing(Index1M,$H837,TRUE,_xll.ohTrigger(RecalcTrigger,Trigger1M)),NA())</f>
        <v>7.6477148272384938E-3</v>
      </c>
      <c r="K837" s="44">
        <f>IFERROR(_xll.qlIndexFixing(Index3M,H837,TRUE,_xll.ohTrigger(RecalcTrigger,Trigger3M)),NA())</f>
        <v>9.2162830307145251E-3</v>
      </c>
      <c r="L837" s="44">
        <f>IFERROR(_xll.qlIndexFixing(Index6M,$H837,TRUE,_xll.ohTrigger(RecalcTrigger,Trigger6M)),NA())</f>
        <v>1.0204504209003521E-2</v>
      </c>
      <c r="M837" s="145">
        <f>IFERROR(_xll.qlIndexFixing(Index1Y,$H837,TRUE,_xll.ohTrigger(RecalcTrigger,Trigger1Y)),NA())</f>
        <v>1.1407344706641676E-2</v>
      </c>
      <c r="N837" s="144">
        <f>IFERROR(_xll.qlIndexFixing(ONIndex1M,I837,TRUE,_xll.ohTrigger(RecalcTrigger,Trigger1M)),NA())</f>
        <v>7.5625304713700103E-3</v>
      </c>
      <c r="O837" s="44">
        <f>IFERROR(_xll.qlIndexFixing(ONIndex3M,I837,TRUE,_xll.ohTrigger(RecalcTrigger,Trigger3M)),NA())</f>
        <v>8.9274803492145338E-3</v>
      </c>
      <c r="P837" s="44">
        <f>IFERROR(_xll.qlIndexFixing(ONIndex6M,I837,TRUE,_xll.ohTrigger(RecalcTrigger,Trigger6M)),NA())</f>
        <v>9.7328004110508459E-3</v>
      </c>
      <c r="Q837" s="145">
        <f>IFERROR(_xll.qlIndexFixing(ONIndex1Y,I837,TRUE,_xll.ohTrigger(RecalcTrigger,Trigger1Y)),NA())</f>
        <v>1.0592357860028656E-2</v>
      </c>
    </row>
    <row r="838" spans="2:17" x14ac:dyDescent="0.2">
      <c r="B838" s="39" t="s">
        <v>42</v>
      </c>
      <c r="D838" s="42">
        <f>_xll.qlCalendarAdvance(Calendar,$D837,B838,"f",FALSE)</f>
        <v>45519</v>
      </c>
      <c r="E838" s="139">
        <f>_xll.qlInterestRateIndexValueDate(IndexON,D838)</f>
        <v>45519</v>
      </c>
      <c r="F838" s="155">
        <f>IFERROR(_xll.qlIndexFixing(IndexON,D838,TRUE,_xll.ohTrigger(RecalcTrigger,TriggerON)),NA())</f>
        <v>7.5655856744205607E-3</v>
      </c>
      <c r="H838" s="42">
        <f>_xll.qlCalendarAdvance(Calendar,$H837,B838,"f",FALSE)</f>
        <v>45519</v>
      </c>
      <c r="I838" s="139">
        <f>_xll.qlInterestRateIndexValueDate(Index1M,$H838)</f>
        <v>45523</v>
      </c>
      <c r="J838" s="144">
        <f>IFERROR(_xll.qlIndexFixing(Index1M,$H838,TRUE,_xll.ohTrigger(RecalcTrigger,Trigger1M)),NA())</f>
        <v>7.6919512564369106E-3</v>
      </c>
      <c r="K838" s="44">
        <f>IFERROR(_xll.qlIndexFixing(Index3M,H838,TRUE,_xll.ohTrigger(RecalcTrigger,Trigger3M)),NA())</f>
        <v>9.259971606266567E-3</v>
      </c>
      <c r="L838" s="44">
        <f>IFERROR(_xll.qlIndexFixing(Index6M,$H838,TRUE,_xll.ohTrigger(RecalcTrigger,Trigger6M)),NA())</f>
        <v>1.0238144477426591E-2</v>
      </c>
      <c r="M838" s="145">
        <f>IFERROR(_xll.qlIndexFixing(Index1Y,$H838,TRUE,_xll.ohTrigger(RecalcTrigger,Trigger1Y)),NA())</f>
        <v>1.1433100764696879E-2</v>
      </c>
      <c r="N838" s="144">
        <f>IFERROR(_xll.qlIndexFixing(ONIndex1M,I838,TRUE,_xll.ohTrigger(RecalcTrigger,Trigger1M)),NA())</f>
        <v>7.6073907741225355E-3</v>
      </c>
      <c r="O838" s="44">
        <f>IFERROR(_xll.qlIndexFixing(ONIndex3M,I838,TRUE,_xll.ohTrigger(RecalcTrigger,Trigger3M)),NA())</f>
        <v>8.9739645309983018E-3</v>
      </c>
      <c r="P838" s="44">
        <f>IFERROR(_xll.qlIndexFixing(ONIndex6M,I838,TRUE,_xll.ohTrigger(RecalcTrigger,Trigger6M)),NA())</f>
        <v>9.7698992831052323E-3</v>
      </c>
      <c r="Q838" s="145">
        <f>IFERROR(_xll.qlIndexFixing(ONIndex1Y,I838,TRUE,_xll.ohTrigger(RecalcTrigger,Trigger1Y)),NA())</f>
        <v>1.0627975966412961E-2</v>
      </c>
    </row>
    <row r="839" spans="2:17" x14ac:dyDescent="0.2">
      <c r="B839" s="39" t="s">
        <v>42</v>
      </c>
      <c r="D839" s="42">
        <f>_xll.qlCalendarAdvance(Calendar,$D838,B839,"f",FALSE)</f>
        <v>45526</v>
      </c>
      <c r="E839" s="139">
        <f>_xll.qlInterestRateIndexValueDate(IndexON,D839)</f>
        <v>45526</v>
      </c>
      <c r="F839" s="155">
        <f>IFERROR(_xll.qlIndexFixing(IndexON,D839,TRUE,_xll.ohTrigger(RecalcTrigger,TriggerON)),NA())</f>
        <v>7.6093926045839311E-3</v>
      </c>
      <c r="H839" s="42">
        <f>_xll.qlCalendarAdvance(Calendar,$H838,B839,"f",FALSE)</f>
        <v>45526</v>
      </c>
      <c r="I839" s="139">
        <f>_xll.qlInterestRateIndexValueDate(Index1M,$H839)</f>
        <v>45530</v>
      </c>
      <c r="J839" s="144">
        <f>IFERROR(_xll.qlIndexFixing(Index1M,$H839,TRUE,_xll.ohTrigger(RecalcTrigger,Trigger1M)),NA())</f>
        <v>7.7358330222399019E-3</v>
      </c>
      <c r="K839" s="44">
        <f>IFERROR(_xll.qlIndexFixing(Index3M,H839,TRUE,_xll.ohTrigger(RecalcTrigger,Trigger3M)),NA())</f>
        <v>9.3031820908934977E-3</v>
      </c>
      <c r="L839" s="44">
        <f>IFERROR(_xll.qlIndexFixing(Index6M,$H839,TRUE,_xll.ohTrigger(RecalcTrigger,Trigger6M)),NA())</f>
        <v>1.0271488405423551E-2</v>
      </c>
      <c r="M839" s="145">
        <f>IFERROR(_xll.qlIndexFixing(Index1Y,$H839,TRUE,_xll.ohTrigger(RecalcTrigger,Trigger1Y)),NA())</f>
        <v>1.1458479283866448E-2</v>
      </c>
      <c r="N839" s="144">
        <f>IFERROR(_xll.qlIndexFixing(ONIndex1M,I839,TRUE,_xll.ohTrigger(RecalcTrigger,Trigger1M)),NA())</f>
        <v>7.6519029598998145E-3</v>
      </c>
      <c r="O839" s="44">
        <f>IFERROR(_xll.qlIndexFixing(ONIndex3M,I839,TRUE,_xll.ohTrigger(RecalcTrigger,Trigger3M)),NA())</f>
        <v>9.0199996893236545E-3</v>
      </c>
      <c r="P839" s="44">
        <f>IFERROR(_xll.qlIndexFixing(ONIndex6M,I839,TRUE,_xll.ohTrigger(RecalcTrigger,Trigger6M)),NA())</f>
        <v>9.8067338179674834E-3</v>
      </c>
      <c r="Q839" s="145">
        <f>IFERROR(_xll.qlIndexFixing(ONIndex1Y,I839,TRUE,_xll.ohTrigger(RecalcTrigger,Trigger1Y)),NA())</f>
        <v>1.0663248361417743E-2</v>
      </c>
    </row>
    <row r="840" spans="2:17" x14ac:dyDescent="0.2">
      <c r="B840" s="39" t="s">
        <v>42</v>
      </c>
      <c r="D840" s="42">
        <f>_xll.qlCalendarAdvance(Calendar,$D839,B840,"f",FALSE)</f>
        <v>45533</v>
      </c>
      <c r="E840" s="139">
        <f>_xll.qlInterestRateIndexValueDate(IndexON,D840)</f>
        <v>45533</v>
      </c>
      <c r="F840" s="155">
        <f>IFERROR(_xll.qlIndexFixing(IndexON,D840,TRUE,_xll.ohTrigger(RecalcTrigger,TriggerON)),NA())</f>
        <v>7.6528363162520208E-3</v>
      </c>
      <c r="H840" s="42">
        <f>_xll.qlCalendarAdvance(Calendar,$H839,B840,"f",FALSE)</f>
        <v>45533</v>
      </c>
      <c r="I840" s="139">
        <f>_xll.qlInterestRateIndexValueDate(Index1M,$H840)</f>
        <v>45537</v>
      </c>
      <c r="J840" s="144">
        <f>IFERROR(_xll.qlIndexFixing(Index1M,$H840,TRUE,_xll.ohTrigger(RecalcTrigger,Trigger1M)),NA())</f>
        <v>7.7761945393231002E-3</v>
      </c>
      <c r="K840" s="44">
        <f>IFERROR(_xll.qlIndexFixing(Index3M,H840,TRUE,_xll.ohTrigger(RecalcTrigger,Trigger3M)),NA())</f>
        <v>9.3428287139352261E-3</v>
      </c>
      <c r="L840" s="44">
        <f>IFERROR(_xll.qlIndexFixing(Index6M,$H840,TRUE,_xll.ohTrigger(RecalcTrigger,Trigger6M)),NA())</f>
        <v>1.0299724655322671E-2</v>
      </c>
      <c r="M840" s="145">
        <f>IFERROR(_xll.qlIndexFixing(Index1Y,$H840,TRUE,_xll.ohTrigger(RecalcTrigger,Trigger1Y)),NA())</f>
        <v>1.1483486416002891E-2</v>
      </c>
      <c r="N840" s="144">
        <f>IFERROR(_xll.qlIndexFixing(ONIndex1M,I840,TRUE,_xll.ohTrigger(RecalcTrigger,Trigger1M)),NA())</f>
        <v>7.6960635391731813E-3</v>
      </c>
      <c r="O840" s="44">
        <f>IFERROR(_xll.qlIndexFixing(ONIndex3M,I840,TRUE,_xll.ohTrigger(RecalcTrigger,Trigger3M)),NA())</f>
        <v>9.0655812499296218E-3</v>
      </c>
      <c r="P840" s="44">
        <f>IFERROR(_xll.qlIndexFixing(ONIndex6M,I840,TRUE,_xll.ohTrigger(RecalcTrigger,Trigger6M)),NA())</f>
        <v>9.8433015884591413E-3</v>
      </c>
      <c r="Q840" s="145">
        <f>IFERROR(_xll.qlIndexFixing(ONIndex1Y,I840,TRUE,_xll.ohTrigger(RecalcTrigger,Trigger1Y)),NA())</f>
        <v>1.0698171773180221E-2</v>
      </c>
    </row>
    <row r="841" spans="2:17" x14ac:dyDescent="0.2">
      <c r="B841" s="39" t="s">
        <v>42</v>
      </c>
      <c r="D841" s="42">
        <f>_xll.qlCalendarAdvance(Calendar,$D840,B841,"f",FALSE)</f>
        <v>45540</v>
      </c>
      <c r="E841" s="139">
        <f>_xll.qlInterestRateIndexValueDate(IndexON,D841)</f>
        <v>45540</v>
      </c>
      <c r="F841" s="155">
        <f>IFERROR(_xll.qlIndexFixing(IndexON,D841,TRUE,_xll.ohTrigger(RecalcTrigger,TriggerON)),NA())</f>
        <v>7.6959132473941594E-3</v>
      </c>
      <c r="H841" s="42">
        <f>_xll.qlCalendarAdvance(Calendar,$H840,B841,"f",FALSE)</f>
        <v>45540</v>
      </c>
      <c r="I841" s="139">
        <f>_xll.qlInterestRateIndexValueDate(Index1M,$H841)</f>
        <v>45544</v>
      </c>
      <c r="J841" s="144">
        <f>IFERROR(_xll.qlIndexFixing(Index1M,$H841,TRUE,_xll.ohTrigger(RecalcTrigger,Trigger1M)),NA())</f>
        <v>7.8193816852865083E-3</v>
      </c>
      <c r="K841" s="44">
        <f>IFERROR(_xll.qlIndexFixing(Index3M,H841,TRUE,_xll.ohTrigger(RecalcTrigger,Trigger3M)),NA())</f>
        <v>9.3851037895933756E-3</v>
      </c>
      <c r="L841" s="44">
        <f>IFERROR(_xll.qlIndexFixing(Index6M,$H841,TRUE,_xll.ohTrigger(RecalcTrigger,Trigger6M)),NA())</f>
        <v>1.033251137133822E-2</v>
      </c>
      <c r="M841" s="145">
        <f>IFERROR(_xll.qlIndexFixing(Index1Y,$H841,TRUE,_xll.ohTrigger(RecalcTrigger,Trigger1Y)),NA())</f>
        <v>1.1508128390470627E-2</v>
      </c>
      <c r="N841" s="144">
        <f>IFERROR(_xll.qlIndexFixing(ONIndex1M,I841,TRUE,_xll.ohTrigger(RecalcTrigger,Trigger1M)),NA())</f>
        <v>7.7398690220942257E-3</v>
      </c>
      <c r="O841" s="44">
        <f>IFERROR(_xll.qlIndexFixing(ONIndex3M,I841,TRUE,_xll.ohTrigger(RecalcTrigger,Trigger3M)),NA())</f>
        <v>9.1107046383953616E-3</v>
      </c>
      <c r="P841" s="44">
        <f>IFERROR(_xll.qlIndexFixing(ONIndex6M,I841,TRUE,_xll.ohTrigger(RecalcTrigger,Trigger6M)),NA())</f>
        <v>9.8796001675616196E-3</v>
      </c>
      <c r="Q841" s="145">
        <f>IFERROR(_xll.qlIndexFixing(ONIndex1Y,I841,TRUE,_xll.ohTrigger(RecalcTrigger,Trigger1Y)),NA())</f>
        <v>1.0732742929597805E-2</v>
      </c>
    </row>
    <row r="842" spans="2:17" x14ac:dyDescent="0.2">
      <c r="B842" s="39" t="s">
        <v>42</v>
      </c>
      <c r="D842" s="42">
        <f>_xll.qlCalendarAdvance(Calendar,$D841,B842,"f",FALSE)</f>
        <v>45547</v>
      </c>
      <c r="E842" s="139">
        <f>_xll.qlInterestRateIndexValueDate(IndexON,D842)</f>
        <v>45547</v>
      </c>
      <c r="F842" s="155">
        <f>IFERROR(_xll.qlIndexFixing(IndexON,D842,TRUE,_xll.ohTrigger(RecalcTrigger,TriggerON)),NA())</f>
        <v>7.7386198360596126E-3</v>
      </c>
      <c r="H842" s="42">
        <f>_xll.qlCalendarAdvance(Calendar,$H841,B842,"f",FALSE)</f>
        <v>45547</v>
      </c>
      <c r="I842" s="139">
        <f>_xll.qlInterestRateIndexValueDate(Index1M,$H842)</f>
        <v>45551</v>
      </c>
      <c r="J842" s="144">
        <f>IFERROR(_xll.qlIndexFixing(Index1M,$H842,TRUE,_xll.ohTrigger(RecalcTrigger,Trigger1M)),NA())</f>
        <v>7.8622039327864712E-3</v>
      </c>
      <c r="K842" s="44">
        <f>IFERROR(_xll.qlIndexFixing(Index3M,H842,TRUE,_xll.ohTrigger(RecalcTrigger,Trigger3M)),NA())</f>
        <v>9.4268873085616659E-3</v>
      </c>
      <c r="L842" s="44">
        <f>IFERROR(_xll.qlIndexFixing(Index6M,$H842,TRUE,_xll.ohTrigger(RecalcTrigger,Trigger6M)),NA())</f>
        <v>1.0364994744324393E-2</v>
      </c>
      <c r="M842" s="145">
        <f>IFERROR(_xll.qlIndexFixing(Index1Y,$H842,TRUE,_xll.ohTrigger(RecalcTrigger,Trigger1Y)),NA())</f>
        <v>1.15324115141322E-2</v>
      </c>
      <c r="N842" s="144">
        <f>IFERROR(_xll.qlIndexFixing(ONIndex1M,I842,TRUE,_xll.ohTrigger(RecalcTrigger,Trigger1M)),NA())</f>
        <v>7.7833159190543455E-3</v>
      </c>
      <c r="O842" s="44">
        <f>IFERROR(_xll.qlIndexFixing(ONIndex3M,I842,TRUE,_xll.ohTrigger(RecalcTrigger,Trigger3M)),NA())</f>
        <v>9.15536528053984E-3</v>
      </c>
      <c r="P842" s="44">
        <f>IFERROR(_xll.qlIndexFixing(ONIndex6M,I842,TRUE,_xll.ohTrigger(RecalcTrigger,Trigger6M)),NA())</f>
        <v>9.9156271278566521E-3</v>
      </c>
      <c r="Q842" s="145">
        <f>IFERROR(_xll.qlIndexFixing(ONIndex1Y,I842,TRUE,_xll.ohTrigger(RecalcTrigger,Trigger1Y)),NA())</f>
        <v>1.0766958558807715E-2</v>
      </c>
    </row>
    <row r="843" spans="2:17" x14ac:dyDescent="0.2">
      <c r="B843" s="39" t="s">
        <v>42</v>
      </c>
      <c r="D843" s="42">
        <f>_xll.qlCalendarAdvance(Calendar,$D842,B843,"f",FALSE)</f>
        <v>45554</v>
      </c>
      <c r="E843" s="139">
        <f>_xll.qlInterestRateIndexValueDate(IndexON,D843)</f>
        <v>45554</v>
      </c>
      <c r="F843" s="155">
        <f>IFERROR(_xll.qlIndexFixing(IndexON,D843,TRUE,_xll.ohTrigger(RecalcTrigger,TriggerON)),NA())</f>
        <v>7.780952520377582E-3</v>
      </c>
      <c r="H843" s="42">
        <f>_xll.qlCalendarAdvance(Calendar,$H842,B843,"f",FALSE)</f>
        <v>45554</v>
      </c>
      <c r="I843" s="139">
        <f>_xll.qlInterestRateIndexValueDate(Index1M,$H843)</f>
        <v>45558</v>
      </c>
      <c r="J843" s="144">
        <f>IFERROR(_xll.qlIndexFixing(Index1M,$H843,TRUE,_xll.ohTrigger(RecalcTrigger,Trigger1M)),NA())</f>
        <v>7.9046577861365819E-3</v>
      </c>
      <c r="K843" s="44">
        <f>IFERROR(_xll.qlIndexFixing(Index3M,H843,TRUE,_xll.ohTrigger(RecalcTrigger,Trigger3M)),NA())</f>
        <v>9.4681746703355069E-3</v>
      </c>
      <c r="L843" s="44">
        <f>IFERROR(_xll.qlIndexFixing(Index6M,$H843,TRUE,_xll.ohTrigger(RecalcTrigger,Trigger6M)),NA())</f>
        <v>1.0397172319601213E-2</v>
      </c>
      <c r="M843" s="145">
        <f>IFERROR(_xll.qlIndexFixing(Index1Y,$H843,TRUE,_xll.ohTrigger(RecalcTrigger,Trigger1Y)),NA())</f>
        <v>1.1556342171335339E-2</v>
      </c>
      <c r="N843" s="144">
        <f>IFERROR(_xll.qlIndexFixing(ONIndex1M,I843,TRUE,_xll.ohTrigger(RecalcTrigger,Trigger1M)),NA())</f>
        <v>7.8264007403650027E-3</v>
      </c>
      <c r="O843" s="44">
        <f>IFERROR(_xll.qlIndexFixing(ONIndex3M,I843,TRUE,_xll.ohTrigger(RecalcTrigger,Trigger3M)),NA())</f>
        <v>9.1995586020221509E-3</v>
      </c>
      <c r="P843" s="44">
        <f>IFERROR(_xll.qlIndexFixing(ONIndex6M,I843,TRUE,_xll.ohTrigger(RecalcTrigger,Trigger6M)),NA())</f>
        <v>9.9513800423256527E-3</v>
      </c>
      <c r="Q843" s="145">
        <f>IFERROR(_xll.qlIndexFixing(ONIndex1Y,I843,TRUE,_xll.ohTrigger(RecalcTrigger,Trigger1Y)),NA())</f>
        <v>1.0800815388547491E-2</v>
      </c>
    </row>
    <row r="844" spans="2:17" x14ac:dyDescent="0.2">
      <c r="B844" s="39" t="s">
        <v>42</v>
      </c>
      <c r="D844" s="42">
        <f>_xll.qlCalendarAdvance(Calendar,$D843,B844,"f",FALSE)</f>
        <v>45561</v>
      </c>
      <c r="E844" s="139">
        <f>_xll.qlInterestRateIndexValueDate(IndexON,D844)</f>
        <v>45561</v>
      </c>
      <c r="F844" s="155">
        <f>IFERROR(_xll.qlIndexFixing(IndexON,D844,TRUE,_xll.ohTrigger(RecalcTrigger,TriggerON)),NA())</f>
        <v>7.822907737997653E-3</v>
      </c>
      <c r="H844" s="42">
        <f>_xll.qlCalendarAdvance(Calendar,$H843,B844,"f",FALSE)</f>
        <v>45561</v>
      </c>
      <c r="I844" s="139">
        <f>_xll.qlInterestRateIndexValueDate(Index1M,$H844)</f>
        <v>45565</v>
      </c>
      <c r="J844" s="144">
        <f>IFERROR(_xll.qlIndexFixing(Index1M,$H844,TRUE,_xll.ohTrigger(RecalcTrigger,Trigger1M)),NA())</f>
        <v>7.9497995454436855E-3</v>
      </c>
      <c r="K844" s="44">
        <f>IFERROR(_xll.qlIndexFixing(Index3M,H844,TRUE,_xll.ohTrigger(RecalcTrigger,Trigger3M)),NA())</f>
        <v>9.5119021233465752E-3</v>
      </c>
      <c r="L844" s="44">
        <f>IFERROR(_xll.qlIndexFixing(Index6M,$H844,TRUE,_xll.ohTrigger(RecalcTrigger,Trigger6M)),NA())</f>
        <v>1.0429041642471576E-2</v>
      </c>
      <c r="M844" s="145">
        <f>IFERROR(_xll.qlIndexFixing(Index1Y,$H844,TRUE,_xll.ohTrigger(RecalcTrigger,Trigger1Y)),NA())</f>
        <v>1.1579926823899184E-2</v>
      </c>
      <c r="N844" s="144">
        <f>IFERROR(_xll.qlIndexFixing(ONIndex1M,I844,TRUE,_xll.ohTrigger(RecalcTrigger,Trigger1M)),NA())</f>
        <v>7.869119996257723E-3</v>
      </c>
      <c r="O844" s="44">
        <f>IFERROR(_xll.qlIndexFixing(ONIndex3M,I844,TRUE,_xll.ohTrigger(RecalcTrigger,Trigger3M)),NA())</f>
        <v>9.2432800285813244E-3</v>
      </c>
      <c r="P844" s="44">
        <f>IFERROR(_xll.qlIndexFixing(ONIndex6M,I844,TRUE,_xll.ohTrigger(RecalcTrigger,Trigger6M)),NA())</f>
        <v>9.9868564836302909E-3</v>
      </c>
      <c r="Q844" s="145">
        <f>IFERROR(_xll.qlIndexFixing(ONIndex1Y,I844,TRUE,_xll.ohTrigger(RecalcTrigger,Trigger1Y)),NA())</f>
        <v>1.0834310146954351E-2</v>
      </c>
    </row>
    <row r="845" spans="2:17" x14ac:dyDescent="0.2">
      <c r="B845" s="39" t="s">
        <v>42</v>
      </c>
      <c r="D845" s="42">
        <f>_xll.qlCalendarAdvance(Calendar,$D844,B845,"f",FALSE)</f>
        <v>45568</v>
      </c>
      <c r="E845" s="139">
        <f>_xll.qlInterestRateIndexValueDate(IndexON,D845)</f>
        <v>45568</v>
      </c>
      <c r="F845" s="155">
        <f>IFERROR(_xll.qlIndexFixing(IndexON,D845,TRUE,_xll.ohTrigger(RecalcTrigger,TriggerON)),NA())</f>
        <v>7.8644819272088995E-3</v>
      </c>
      <c r="H845" s="42">
        <f>_xll.qlCalendarAdvance(Calendar,$H844,B845,"f",FALSE)</f>
        <v>45568</v>
      </c>
      <c r="I845" s="139">
        <f>_xll.qlInterestRateIndexValueDate(Index1M,$H845)</f>
        <v>45572</v>
      </c>
      <c r="J845" s="144">
        <f>IFERROR(_xll.qlIndexFixing(Index1M,$H845,TRUE,_xll.ohTrigger(RecalcTrigger,Trigger1M)),NA())</f>
        <v>7.9914799176889102E-3</v>
      </c>
      <c r="K845" s="44">
        <f>IFERROR(_xll.qlIndexFixing(Index3M,H845,TRUE,_xll.ohTrigger(RecalcTrigger,Trigger3M)),NA())</f>
        <v>9.5521474461522111E-3</v>
      </c>
      <c r="L845" s="44">
        <f>IFERROR(_xll.qlIndexFixing(Index6M,$H845,TRUE,_xll.ohTrigger(RecalcTrigger,Trigger6M)),NA())</f>
        <v>1.04606002582252E-2</v>
      </c>
      <c r="M845" s="145">
        <f>IFERROR(_xll.qlIndexFixing(Index1Y,$H845,TRUE,_xll.ohTrigger(RecalcTrigger,Trigger1Y)),NA())</f>
        <v>1.1603172011100468E-2</v>
      </c>
      <c r="N845" s="144">
        <f>IFERROR(_xll.qlIndexFixing(ONIndex1M,I845,TRUE,_xll.ohTrigger(RecalcTrigger,Trigger1M)),NA())</f>
        <v>7.9114701971239043E-3</v>
      </c>
      <c r="O845" s="44">
        <f>IFERROR(_xll.qlIndexFixing(ONIndex3M,I845,TRUE,_xll.ohTrigger(RecalcTrigger,Trigger3M)),NA())</f>
        <v>9.2865249858764543E-3</v>
      </c>
      <c r="P845" s="44">
        <f>IFERROR(_xll.qlIndexFixing(ONIndex6M,I845,TRUE,_xll.ohTrigger(RecalcTrigger,Trigger6M)),NA())</f>
        <v>1.0022054024751981E-2</v>
      </c>
      <c r="Q845" s="145">
        <f>IFERROR(_xll.qlIndexFixing(ONIndex1Y,I845,TRUE,_xll.ohTrigger(RecalcTrigger,Trigger1Y)),NA())</f>
        <v>1.0867439562165515E-2</v>
      </c>
    </row>
    <row r="846" spans="2:17" x14ac:dyDescent="0.2">
      <c r="B846" s="39" t="s">
        <v>42</v>
      </c>
      <c r="D846" s="42">
        <f>_xll.qlCalendarAdvance(Calendar,$D845,B846,"f",FALSE)</f>
        <v>45575</v>
      </c>
      <c r="E846" s="139">
        <f>_xll.qlInterestRateIndexValueDate(IndexON,D846)</f>
        <v>45575</v>
      </c>
      <c r="F846" s="155">
        <f>IFERROR(_xll.qlIndexFixing(IndexON,D846,TRUE,_xll.ohTrigger(RecalcTrigger,TriggerON)),NA())</f>
        <v>7.9056715259806509E-3</v>
      </c>
      <c r="H846" s="42">
        <f>_xll.qlCalendarAdvance(Calendar,$H845,B846,"f",FALSE)</f>
        <v>45575</v>
      </c>
      <c r="I846" s="139">
        <f>_xll.qlInterestRateIndexValueDate(Index1M,$H846)</f>
        <v>45579</v>
      </c>
      <c r="J846" s="144">
        <f>IFERROR(_xll.qlIndexFixing(Index1M,$H846,TRUE,_xll.ohTrigger(RecalcTrigger,Trigger1M)),NA())</f>
        <v>8.0327811553188196E-3</v>
      </c>
      <c r="K846" s="44">
        <f>IFERROR(_xll.qlIndexFixing(Index3M,H846,TRUE,_xll.ohTrigger(RecalcTrigger,Trigger3M)),NA())</f>
        <v>9.5918824725309947E-3</v>
      </c>
      <c r="L846" s="44">
        <f>IFERROR(_xll.qlIndexFixing(Index6M,$H846,TRUE,_xll.ohTrigger(RecalcTrigger,Trigger6M)),NA())</f>
        <v>1.0491845712141264E-2</v>
      </c>
      <c r="M846" s="145">
        <f>IFERROR(_xll.qlIndexFixing(Index1Y,$H846,TRUE,_xll.ohTrigger(RecalcTrigger,Trigger1Y)),NA())</f>
        <v>1.1626084349660611E-2</v>
      </c>
      <c r="N846" s="144">
        <f>IFERROR(_xll.qlIndexFixing(ONIndex1M,I846,TRUE,_xll.ohTrigger(RecalcTrigger,Trigger1M)),NA())</f>
        <v>7.9534478532750086E-3</v>
      </c>
      <c r="O846" s="44">
        <f>IFERROR(_xll.qlIndexFixing(ONIndex3M,I846,TRUE,_xll.ohTrigger(RecalcTrigger,Trigger3M)),NA())</f>
        <v>9.3292888995666345E-3</v>
      </c>
      <c r="P846" s="44">
        <f>IFERROR(_xll.qlIndexFixing(ONIndex6M,I846,TRUE,_xll.ohTrigger(RecalcTrigger,Trigger6M)),NA())</f>
        <v>1.0056970238352392E-2</v>
      </c>
      <c r="Q846" s="145">
        <f>IFERROR(_xll.qlIndexFixing(ONIndex1Y,I846,TRUE,_xll.ohTrigger(RecalcTrigger,Trigger1Y)),NA())</f>
        <v>1.0900200361998458E-2</v>
      </c>
    </row>
    <row r="847" spans="2:17" x14ac:dyDescent="0.2">
      <c r="B847" s="39" t="s">
        <v>42</v>
      </c>
      <c r="D847" s="42">
        <f>_xll.qlCalendarAdvance(Calendar,$D846,B847,"f",FALSE)</f>
        <v>45582</v>
      </c>
      <c r="E847" s="139">
        <f>_xll.qlInterestRateIndexValueDate(IndexON,D847)</f>
        <v>45582</v>
      </c>
      <c r="F847" s="155">
        <f>IFERROR(_xll.qlIndexFixing(IndexON,D847,TRUE,_xll.ohTrigger(RecalcTrigger,TriggerON)),NA())</f>
        <v>7.946472972362173E-3</v>
      </c>
      <c r="H847" s="42">
        <f>_xll.qlCalendarAdvance(Calendar,$H846,B847,"f",FALSE)</f>
        <v>45582</v>
      </c>
      <c r="I847" s="139">
        <f>_xll.qlInterestRateIndexValueDate(Index1M,$H847)</f>
        <v>45586</v>
      </c>
      <c r="J847" s="144">
        <f>IFERROR(_xll.qlIndexFixing(Index1M,$H847,TRUE,_xll.ohTrigger(RecalcTrigger,Trigger1M)),NA())</f>
        <v>8.0736997623814984E-3</v>
      </c>
      <c r="K847" s="44">
        <f>IFERROR(_xll.qlIndexFixing(Index3M,H847,TRUE,_xll.ohTrigger(RecalcTrigger,Trigger3M)),NA())</f>
        <v>9.6311026016996908E-3</v>
      </c>
      <c r="L847" s="44">
        <f>IFERROR(_xll.qlIndexFixing(Index6M,$H847,TRUE,_xll.ohTrigger(RecalcTrigger,Trigger6M)),NA())</f>
        <v>1.0525027339158033E-2</v>
      </c>
      <c r="M847" s="145">
        <f>IFERROR(_xll.qlIndexFixing(Index1Y,$H847,TRUE,_xll.ohTrigger(RecalcTrigger,Trigger1Y)),NA())</f>
        <v>1.1648670533731692E-2</v>
      </c>
      <c r="N847" s="144">
        <f>IFERROR(_xll.qlIndexFixing(ONIndex1M,I847,TRUE,_xll.ohTrigger(RecalcTrigger,Trigger1M)),NA())</f>
        <v>7.9950494751823697E-3</v>
      </c>
      <c r="O847" s="44">
        <f>IFERROR(_xll.qlIndexFixing(ONIndex3M,I847,TRUE,_xll.ohTrigger(RecalcTrigger,Trigger3M)),NA())</f>
        <v>9.3715671954708313E-3</v>
      </c>
      <c r="P847" s="44">
        <f>IFERROR(_xll.qlIndexFixing(ONIndex6M,I847,TRUE,_xll.ohTrigger(RecalcTrigger,Trigger6M)),NA())</f>
        <v>1.0091602697333002E-2</v>
      </c>
      <c r="Q847" s="145">
        <f>IFERROR(_xll.qlIndexFixing(ONIndex1Y,I847,TRUE,_xll.ohTrigger(RecalcTrigger,Trigger1Y)),NA())</f>
        <v>1.0932589274430526E-2</v>
      </c>
    </row>
    <row r="848" spans="2:17" x14ac:dyDescent="0.2">
      <c r="B848" s="39" t="s">
        <v>42</v>
      </c>
      <c r="D848" s="42">
        <f>_xll.qlCalendarAdvance(Calendar,$D847,B848,"f",FALSE)</f>
        <v>45589</v>
      </c>
      <c r="E848" s="139">
        <f>_xll.qlInterestRateIndexValueDate(IndexON,D848)</f>
        <v>45589</v>
      </c>
      <c r="F848" s="155">
        <f>IFERROR(_xll.qlIndexFixing(IndexON,D848,TRUE,_xll.ohTrigger(RecalcTrigger,TriggerON)),NA())</f>
        <v>7.9868827042428592E-3</v>
      </c>
      <c r="H848" s="42">
        <f>_xll.qlCalendarAdvance(Calendar,$H847,B848,"f",FALSE)</f>
        <v>45589</v>
      </c>
      <c r="I848" s="139">
        <f>_xll.qlInterestRateIndexValueDate(Index1M,$H848)</f>
        <v>45593</v>
      </c>
      <c r="J848" s="144">
        <f>IFERROR(_xll.qlIndexFixing(Index1M,$H848,TRUE,_xll.ohTrigger(RecalcTrigger,Trigger1M)),NA())</f>
        <v>8.1142322429198742E-3</v>
      </c>
      <c r="K848" s="44">
        <f>IFERROR(_xll.qlIndexFixing(Index3M,H848,TRUE,_xll.ohTrigger(RecalcTrigger,Trigger3M)),NA())</f>
        <v>9.669803232892446E-3</v>
      </c>
      <c r="L848" s="44">
        <f>IFERROR(_xll.qlIndexFixing(Index6M,$H848,TRUE,_xll.ohTrigger(RecalcTrigger,Trigger6M)),NA())</f>
        <v>1.0553387315551508E-2</v>
      </c>
      <c r="M848" s="145">
        <f>IFERROR(_xll.qlIndexFixing(Index1Y,$H848,TRUE,_xll.ohTrigger(RecalcTrigger,Trigger1Y)),NA())</f>
        <v>1.1670937334884198E-2</v>
      </c>
      <c r="N848" s="144">
        <f>IFERROR(_xll.qlIndexFixing(ONIndex1M,I848,TRUE,_xll.ohTrigger(RecalcTrigger,Trigger1M)),NA())</f>
        <v>8.0362715728377054E-3</v>
      </c>
      <c r="O848" s="44">
        <f>IFERROR(_xll.qlIndexFixing(ONIndex3M,I848,TRUE,_xll.ohTrigger(RecalcTrigger,Trigger3M)),NA())</f>
        <v>9.4133552991682024E-3</v>
      </c>
      <c r="P848" s="44">
        <f>IFERROR(_xll.qlIndexFixing(ONIndex6M,I848,TRUE,_xll.ohTrigger(RecalcTrigger,Trigger6M)),NA())</f>
        <v>1.0125948974435417E-2</v>
      </c>
      <c r="Q848" s="145">
        <f>IFERROR(_xll.qlIndexFixing(ONIndex1Y,I848,TRUE,_xll.ohTrigger(RecalcTrigger,Trigger1Y)),NA())</f>
        <v>1.096460302759894E-2</v>
      </c>
    </row>
    <row r="849" spans="2:17" x14ac:dyDescent="0.2">
      <c r="B849" s="39" t="s">
        <v>42</v>
      </c>
      <c r="D849" s="42">
        <f>_xll.qlCalendarAdvance(Calendar,$D848,B849,"f",FALSE)</f>
        <v>45596</v>
      </c>
      <c r="E849" s="139">
        <f>_xll.qlInterestRateIndexValueDate(IndexON,D849)</f>
        <v>45596</v>
      </c>
      <c r="F849" s="155">
        <f>IFERROR(_xll.qlIndexFixing(IndexON,D849,TRUE,_xll.ohTrigger(RecalcTrigger,TriggerON)),NA())</f>
        <v>8.026897159512103E-3</v>
      </c>
      <c r="H849" s="42">
        <f>_xll.qlCalendarAdvance(Calendar,$H848,B849,"f",FALSE)</f>
        <v>45596</v>
      </c>
      <c r="I849" s="139">
        <f>_xll.qlInterestRateIndexValueDate(Index1M,$H849)</f>
        <v>45600</v>
      </c>
      <c r="J849" s="144">
        <f>IFERROR(_xll.qlIndexFixing(Index1M,$H849,TRUE,_xll.ohTrigger(RecalcTrigger,Trigger1M)),NA())</f>
        <v>8.1514488690954678E-3</v>
      </c>
      <c r="K849" s="44">
        <f>IFERROR(_xll.qlIndexFixing(Index3M,H849,TRUE,_xll.ohTrigger(RecalcTrigger,Trigger3M)),NA())</f>
        <v>9.707979765367733E-3</v>
      </c>
      <c r="L849" s="44">
        <f>IFERROR(_xll.qlIndexFixing(Index6M,$H849,TRUE,_xll.ohTrigger(RecalcTrigger,Trigger6M)),NA())</f>
        <v>1.058367855558867E-2</v>
      </c>
      <c r="M849" s="145">
        <f>IFERROR(_xll.qlIndexFixing(Index1Y,$H849,TRUE,_xll.ohTrigger(RecalcTrigger,Trigger1Y)),NA())</f>
        <v>1.1692891602091676E-2</v>
      </c>
      <c r="N849" s="144">
        <f>IFERROR(_xll.qlIndexFixing(ONIndex1M,I849,TRUE,_xll.ohTrigger(RecalcTrigger,Trigger1M)),NA())</f>
        <v>8.0771106567123496E-3</v>
      </c>
      <c r="O849" s="44">
        <f>IFERROR(_xll.qlIndexFixing(ONIndex3M,I849,TRUE,_xll.ohTrigger(RecalcTrigger,Trigger3M)),NA())</f>
        <v>9.4546486363977778E-3</v>
      </c>
      <c r="P849" s="44">
        <f>IFERROR(_xll.qlIndexFixing(ONIndex6M,I849,TRUE,_xll.ohTrigger(RecalcTrigger,Trigger6M)),NA())</f>
        <v>1.0160006642561115E-2</v>
      </c>
      <c r="Q849" s="145">
        <f>IFERROR(_xll.qlIndexFixing(ONIndex1Y,I849,TRUE,_xll.ohTrigger(RecalcTrigger,Trigger1Y)),NA())</f>
        <v>1.0996238349481047E-2</v>
      </c>
    </row>
    <row r="850" spans="2:17" x14ac:dyDescent="0.2">
      <c r="B850" s="39" t="s">
        <v>42</v>
      </c>
      <c r="D850" s="42">
        <f>_xll.qlCalendarAdvance(Calendar,$D849,B850,"f",FALSE)</f>
        <v>45603</v>
      </c>
      <c r="E850" s="139">
        <f>_xll.qlInterestRateIndexValueDate(IndexON,D850)</f>
        <v>45603</v>
      </c>
      <c r="F850" s="155">
        <f>IFERROR(_xll.qlIndexFixing(IndexON,D850,TRUE,_xll.ohTrigger(RecalcTrigger,TriggerON)),NA())</f>
        <v>8.0665127763790423E-3</v>
      </c>
      <c r="H850" s="42">
        <f>_xll.qlCalendarAdvance(Calendar,$H849,B850,"f",FALSE)</f>
        <v>45603</v>
      </c>
      <c r="I850" s="139">
        <f>_xll.qlInterestRateIndexValueDate(Index1M,$H850)</f>
        <v>45607</v>
      </c>
      <c r="J850" s="144">
        <f>IFERROR(_xll.qlIndexFixing(Index1M,$H850,TRUE,_xll.ohTrigger(RecalcTrigger,Trigger1M)),NA())</f>
        <v>8.1912260831114025E-3</v>
      </c>
      <c r="K850" s="44">
        <f>IFERROR(_xll.qlIndexFixing(Index3M,H850,TRUE,_xll.ohTrigger(RecalcTrigger,Trigger3M)),NA())</f>
        <v>9.7456275984144358E-3</v>
      </c>
      <c r="L850" s="44">
        <f>IFERROR(_xll.qlIndexFixing(Index6M,$H850,TRUE,_xll.ohTrigger(RecalcTrigger,Trigger6M)),NA())</f>
        <v>1.0613646814883023E-2</v>
      </c>
      <c r="M850" s="145">
        <f>IFERROR(_xll.qlIndexFixing(Index1Y,$H850,TRUE,_xll.ohTrigger(RecalcTrigger,Trigger1Y)),NA())</f>
        <v>1.1714540261720021E-2</v>
      </c>
      <c r="N850" s="144">
        <f>IFERROR(_xll.qlIndexFixing(ONIndex1M,I850,TRUE,_xll.ohTrigger(RecalcTrigger,Trigger1M)),NA())</f>
        <v>8.1175632371977002E-3</v>
      </c>
      <c r="O850" s="44">
        <f>IFERROR(_xll.qlIndexFixing(ONIndex3M,I850,TRUE,_xll.ohTrigger(RecalcTrigger,Trigger3M)),NA())</f>
        <v>9.4954426329785235E-3</v>
      </c>
      <c r="P850" s="44">
        <f>IFERROR(_xll.qlIndexFixing(ONIndex6M,I850,TRUE,_xll.ohTrigger(RecalcTrigger,Trigger6M)),NA())</f>
        <v>1.0193773274451701E-2</v>
      </c>
      <c r="Q850" s="145">
        <f>IFERROR(_xll.qlIndexFixing(ONIndex1Y,I850,TRUE,_xll.ohTrigger(RecalcTrigger,Trigger1Y)),NA())</f>
        <v>1.1027491967974257E-2</v>
      </c>
    </row>
    <row r="851" spans="2:17" x14ac:dyDescent="0.2">
      <c r="B851" s="39" t="s">
        <v>42</v>
      </c>
      <c r="D851" s="42">
        <f>_xll.qlCalendarAdvance(Calendar,$D850,B851,"f",FALSE)</f>
        <v>45610</v>
      </c>
      <c r="E851" s="139">
        <f>_xll.qlInterestRateIndexValueDate(IndexON,D851)</f>
        <v>45610</v>
      </c>
      <c r="F851" s="155">
        <f>IFERROR(_xll.qlIndexFixing(IndexON,D851,TRUE,_xll.ohTrigger(RecalcTrigger,TriggerON)),NA())</f>
        <v>8.1057259926531344E-3</v>
      </c>
      <c r="H851" s="42">
        <f>_xll.qlCalendarAdvance(Calendar,$H850,B851,"f",FALSE)</f>
        <v>45610</v>
      </c>
      <c r="I851" s="139">
        <f>_xll.qlInterestRateIndexValueDate(Index1M,$H851)</f>
        <v>45614</v>
      </c>
      <c r="J851" s="144">
        <f>IFERROR(_xll.qlIndexFixing(Index1M,$H851,TRUE,_xll.ohTrigger(RecalcTrigger,Trigger1M)),NA())</f>
        <v>8.2306069370492452E-3</v>
      </c>
      <c r="K851" s="44">
        <f>IFERROR(_xll.qlIndexFixing(Index3M,H851,TRUE,_xll.ohTrigger(RecalcTrigger,Trigger3M)),NA())</f>
        <v>9.7827421313570594E-3</v>
      </c>
      <c r="L851" s="44">
        <f>IFERROR(_xll.qlIndexFixing(Index6M,$H851,TRUE,_xll.ohTrigger(RecalcTrigger,Trigger6M)),NA())</f>
        <v>1.0643289638721649E-2</v>
      </c>
      <c r="M851" s="145">
        <f>IFERROR(_xll.qlIndexFixing(Index1Y,$H851,TRUE,_xll.ohTrigger(RecalcTrigger,Trigger1Y)),NA())</f>
        <v>1.1735890317513009E-2</v>
      </c>
      <c r="N851" s="144">
        <f>IFERROR(_xll.qlIndexFixing(ONIndex1M,I851,TRUE,_xll.ohTrigger(RecalcTrigger,Trigger1M)),NA())</f>
        <v>8.157625824445347E-3</v>
      </c>
      <c r="O851" s="44">
        <f>IFERROR(_xll.qlIndexFixing(ONIndex3M,I851,TRUE,_xll.ohTrigger(RecalcTrigger,Trigger3M)),NA())</f>
        <v>9.5357327144096615E-3</v>
      </c>
      <c r="P851" s="44">
        <f>IFERROR(_xll.qlIndexFixing(ONIndex6M,I851,TRUE,_xll.ohTrigger(RecalcTrigger,Trigger6M)),NA())</f>
        <v>1.0227246443008653E-2</v>
      </c>
      <c r="Q851" s="145">
        <f>IFERROR(_xll.qlIndexFixing(ONIndex1Y,I851,TRUE,_xll.ohTrigger(RecalcTrigger,Trigger1Y)),NA())</f>
        <v>1.1058360611135853E-2</v>
      </c>
    </row>
    <row r="852" spans="2:17" x14ac:dyDescent="0.2">
      <c r="B852" s="39" t="s">
        <v>42</v>
      </c>
      <c r="D852" s="42">
        <f>_xll.qlCalendarAdvance(Calendar,$D851,B852,"f",FALSE)</f>
        <v>45617</v>
      </c>
      <c r="E852" s="139">
        <f>_xll.qlInterestRateIndexValueDate(IndexON,D852)</f>
        <v>45617</v>
      </c>
      <c r="F852" s="155">
        <f>IFERROR(_xll.qlIndexFixing(IndexON,D852,TRUE,_xll.ohTrigger(RecalcTrigger,TriggerON)),NA())</f>
        <v>8.1445332466234532E-3</v>
      </c>
      <c r="H852" s="42">
        <f>_xll.qlCalendarAdvance(Calendar,$H851,B852,"f",FALSE)</f>
        <v>45617</v>
      </c>
      <c r="I852" s="139">
        <f>_xll.qlInterestRateIndexValueDate(Index1M,$H852)</f>
        <v>45621</v>
      </c>
      <c r="J852" s="144">
        <f>IFERROR(_xll.qlIndexFixing(Index1M,$H852,TRUE,_xll.ohTrigger(RecalcTrigger,Trigger1M)),NA())</f>
        <v>8.2752713809020051E-3</v>
      </c>
      <c r="K852" s="44">
        <f>IFERROR(_xll.qlIndexFixing(Index3M,H852,TRUE,_xll.ohTrigger(RecalcTrigger,Trigger3M)),NA())</f>
        <v>9.8193187635644275E-3</v>
      </c>
      <c r="L852" s="44">
        <f>IFERROR(_xll.qlIndexFixing(Index6M,$H852,TRUE,_xll.ohTrigger(RecalcTrigger,Trigger6M)),NA())</f>
        <v>1.0672604572405688E-2</v>
      </c>
      <c r="M852" s="145">
        <f>IFERROR(_xll.qlIndexFixing(Index1Y,$H852,TRUE,_xll.ohTrigger(RecalcTrigger,Trigger1Y)),NA())</f>
        <v>1.1756948850579164E-2</v>
      </c>
      <c r="N852" s="144">
        <f>IFERROR(_xll.qlIndexFixing(ONIndex1M,I852,TRUE,_xll.ohTrigger(RecalcTrigger,Trigger1M)),NA())</f>
        <v>8.1972949289266239E-3</v>
      </c>
      <c r="O852" s="44">
        <f>IFERROR(_xll.qlIndexFixing(ONIndex3M,I852,TRUE,_xll.ohTrigger(RecalcTrigger,Trigger3M)),NA())</f>
        <v>9.5755143065101578E-3</v>
      </c>
      <c r="P852" s="44">
        <f>IFERROR(_xll.qlIndexFixing(ONIndex6M,I852,TRUE,_xll.ohTrigger(RecalcTrigger,Trigger6M)),NA())</f>
        <v>1.0260423720973577E-2</v>
      </c>
      <c r="Q852" s="145">
        <f>IFERROR(_xll.qlIndexFixing(ONIndex1Y,I852,TRUE,_xll.ohTrigger(RecalcTrigger,Trigger1Y)),NA())</f>
        <v>1.1088841006943184E-2</v>
      </c>
    </row>
    <row r="853" spans="2:17" x14ac:dyDescent="0.2">
      <c r="B853" s="39" t="s">
        <v>42</v>
      </c>
      <c r="D853" s="42">
        <f>_xll.qlCalendarAdvance(Calendar,$D852,B853,"f",FALSE)</f>
        <v>45624</v>
      </c>
      <c r="E853" s="139">
        <f>_xll.qlInterestRateIndexValueDate(IndexON,D853)</f>
        <v>45624</v>
      </c>
      <c r="F853" s="155">
        <f>IFERROR(_xll.qlIndexFixing(IndexON,D853,TRUE,_xll.ohTrigger(RecalcTrigger,TriggerON)),NA())</f>
        <v>8.1829309759395841E-3</v>
      </c>
      <c r="H853" s="42">
        <f>_xll.qlCalendarAdvance(Calendar,$H852,B853,"f",FALSE)</f>
        <v>45624</v>
      </c>
      <c r="I853" s="139">
        <f>_xll.qlInterestRateIndexValueDate(Index1M,$H853)</f>
        <v>45628</v>
      </c>
      <c r="J853" s="144">
        <f>IFERROR(_xll.qlIndexFixing(Index1M,$H853,TRUE,_xll.ohTrigger(RecalcTrigger,Trigger1M)),NA())</f>
        <v>8.3109803884374323E-3</v>
      </c>
      <c r="K853" s="44">
        <f>IFERROR(_xll.qlIndexFixing(Index3M,H853,TRUE,_xll.ohTrigger(RecalcTrigger,Trigger3M)),NA())</f>
        <v>9.852747534517009E-3</v>
      </c>
      <c r="L853" s="44">
        <f>IFERROR(_xll.qlIndexFixing(Index6M,$H853,TRUE,_xll.ohTrigger(RecalcTrigger,Trigger6M)),NA())</f>
        <v>1.0701589161253843E-2</v>
      </c>
      <c r="M853" s="145">
        <f>IFERROR(_xll.qlIndexFixing(Index1Y,$H853,TRUE,_xll.ohTrigger(RecalcTrigger,Trigger1Y)),NA())</f>
        <v>1.1777723019379922E-2</v>
      </c>
      <c r="N853" s="144">
        <f>IFERROR(_xll.qlIndexFixing(ONIndex1M,I853,TRUE,_xll.ohTrigger(RecalcTrigger,Trigger1M)),NA())</f>
        <v>8.2365670607931207E-3</v>
      </c>
      <c r="O853" s="44">
        <f>IFERROR(_xll.qlIndexFixing(ONIndex3M,I853,TRUE,_xll.ohTrigger(RecalcTrigger,Trigger3M)),NA())</f>
        <v>9.6147828348591702E-3</v>
      </c>
      <c r="P853" s="44">
        <f>IFERROR(_xll.qlIndexFixing(ONIndex6M,I853,TRUE,_xll.ohTrigger(RecalcTrigger,Trigger6M)),NA())</f>
        <v>1.0293302681088079E-2</v>
      </c>
      <c r="Q853" s="145">
        <f>IFERROR(_xll.qlIndexFixing(ONIndex1Y,I853,TRUE,_xll.ohTrigger(RecalcTrigger,Trigger1Y)),NA())</f>
        <v>1.1118929883453532E-2</v>
      </c>
    </row>
    <row r="854" spans="2:17" x14ac:dyDescent="0.2">
      <c r="B854" s="39" t="s">
        <v>42</v>
      </c>
      <c r="D854" s="42">
        <f>_xll.qlCalendarAdvance(Calendar,$D853,B854,"f",FALSE)</f>
        <v>45631</v>
      </c>
      <c r="E854" s="139">
        <f>_xll.qlInterestRateIndexValueDate(IndexON,D854)</f>
        <v>45631</v>
      </c>
      <c r="F854" s="155">
        <f>IFERROR(_xll.qlIndexFixing(IndexON,D854,TRUE,_xll.ohTrigger(RecalcTrigger,TriggerON)),NA())</f>
        <v>8.2209156188906007E-3</v>
      </c>
      <c r="H854" s="42">
        <f>_xll.qlCalendarAdvance(Calendar,$H853,B854,"f",FALSE)</f>
        <v>45631</v>
      </c>
      <c r="I854" s="139">
        <f>_xll.qlInterestRateIndexValueDate(Index1M,$H854)</f>
        <v>45635</v>
      </c>
      <c r="J854" s="144">
        <f>IFERROR(_xll.qlIndexFixing(Index1M,$H854,TRUE,_xll.ohTrigger(RecalcTrigger,Trigger1M)),NA())</f>
        <v>8.3491226941435591E-3</v>
      </c>
      <c r="K854" s="44">
        <f>IFERROR(_xll.qlIndexFixing(Index3M,H854,TRUE,_xll.ohTrigger(RecalcTrigger,Trigger3M)),NA())</f>
        <v>9.8882735363153788E-3</v>
      </c>
      <c r="L854" s="44">
        <f>IFERROR(_xll.qlIndexFixing(Index6M,$H854,TRUE,_xll.ohTrigger(RecalcTrigger,Trigger6M)),NA())</f>
        <v>1.0730240950606346E-2</v>
      </c>
      <c r="M854" s="145">
        <f>IFERROR(_xll.qlIndexFixing(Index1Y,$H854,TRUE,_xll.ohTrigger(RecalcTrigger,Trigger1Y)),NA())</f>
        <v>1.1798220059715847E-2</v>
      </c>
      <c r="N854" s="144">
        <f>IFERROR(_xll.qlIndexFixing(ONIndex1M,I854,TRUE,_xll.ohTrigger(RecalcTrigger,Trigger1M)),NA())</f>
        <v>8.2754387305161714E-3</v>
      </c>
      <c r="O854" s="44">
        <f>IFERROR(_xll.qlIndexFixing(ONIndex3M,I854,TRUE,_xll.ohTrigger(RecalcTrigger,Trigger3M)),NA())</f>
        <v>9.6535337253556008E-3</v>
      </c>
      <c r="P854" s="44">
        <f>IFERROR(_xll.qlIndexFixing(ONIndex6M,I854,TRUE,_xll.ohTrigger(RecalcTrigger,Trigger6M)),NA())</f>
        <v>1.0325880896413508E-2</v>
      </c>
      <c r="Q854" s="145">
        <f>IFERROR(_xll.qlIndexFixing(ONIndex1Y,I854,TRUE,_xll.ohTrigger(RecalcTrigger,Trigger1Y)),NA())</f>
        <v>1.1148623968564308E-2</v>
      </c>
    </row>
    <row r="855" spans="2:17" x14ac:dyDescent="0.2">
      <c r="B855" s="39" t="s">
        <v>42</v>
      </c>
      <c r="D855" s="42">
        <f>_xll.qlCalendarAdvance(Calendar,$D854,B855,"f",FALSE)</f>
        <v>45638</v>
      </c>
      <c r="E855" s="139">
        <f>_xll.qlInterestRateIndexValueDate(IndexON,D855)</f>
        <v>45638</v>
      </c>
      <c r="F855" s="155">
        <f>IFERROR(_xll.qlIndexFixing(IndexON,D855,TRUE,_xll.ohTrigger(RecalcTrigger,TriggerON)),NA())</f>
        <v>8.2584836131260886E-3</v>
      </c>
      <c r="H855" s="42">
        <f>_xll.qlCalendarAdvance(Calendar,$H854,B855,"f",FALSE)</f>
        <v>45638</v>
      </c>
      <c r="I855" s="139">
        <f>_xll.qlInterestRateIndexValueDate(Index1M,$H855)</f>
        <v>45642</v>
      </c>
      <c r="J855" s="144">
        <f>IFERROR(_xll.qlIndexFixing(Index1M,$H855,TRUE,_xll.ohTrigger(RecalcTrigger,Trigger1M)),NA())</f>
        <v>8.3868544013705974E-3</v>
      </c>
      <c r="K855" s="44">
        <f>IFERROR(_xll.qlIndexFixing(Index3M,H855,TRUE,_xll.ohTrigger(RecalcTrigger,Trigger3M)),NA())</f>
        <v>9.9232481760878222E-3</v>
      </c>
      <c r="L855" s="44">
        <f>IFERROR(_xll.qlIndexFixing(Index6M,$H855,TRUE,_xll.ohTrigger(RecalcTrigger,Trigger6M)),NA())</f>
        <v>1.0758557485828019E-2</v>
      </c>
      <c r="M855" s="145">
        <f>IFERROR(_xll.qlIndexFixing(Index1Y,$H855,TRUE,_xll.ohTrigger(RecalcTrigger,Trigger1Y)),NA())</f>
        <v>1.1818447284715889E-2</v>
      </c>
      <c r="N855" s="144">
        <f>IFERROR(_xll.qlIndexFixing(ONIndex1M,I855,TRUE,_xll.ohTrigger(RecalcTrigger,Trigger1M)),NA())</f>
        <v>8.3139064483273017E-3</v>
      </c>
      <c r="O855" s="44">
        <f>IFERROR(_xll.qlIndexFixing(ONIndex3M,I855,TRUE,_xll.ohTrigger(RecalcTrigger,Trigger3M)),NA())</f>
        <v>9.6917624035786076E-3</v>
      </c>
      <c r="P855" s="44">
        <f>IFERROR(_xll.qlIndexFixing(ONIndex6M,I855,TRUE,_xll.ohTrigger(RecalcTrigger,Trigger6M)),NA())</f>
        <v>1.0358155939451663E-2</v>
      </c>
      <c r="Q855" s="145">
        <f>IFERROR(_xll.qlIndexFixing(ONIndex1Y,I855,TRUE,_xll.ohTrigger(RecalcTrigger,Trigger1Y)),NA())</f>
        <v>1.1177919990332796E-2</v>
      </c>
    </row>
    <row r="856" spans="2:17" x14ac:dyDescent="0.2">
      <c r="B856" s="39" t="s">
        <v>42</v>
      </c>
      <c r="D856" s="42">
        <f>_xll.qlCalendarAdvance(Calendar,$D855,B856,"f",FALSE)</f>
        <v>45645</v>
      </c>
      <c r="E856" s="139">
        <f>_xll.qlInterestRateIndexValueDate(IndexON,D856)</f>
        <v>45645</v>
      </c>
      <c r="F856" s="155">
        <f>IFERROR(_xll.qlIndexFixing(IndexON,D856,TRUE,_xll.ohTrigger(RecalcTrigger,TriggerON)),NA())</f>
        <v>8.2956313970150575E-3</v>
      </c>
      <c r="H856" s="42">
        <f>_xll.qlCalendarAdvance(Calendar,$H855,B856,"f",FALSE)</f>
        <v>45645</v>
      </c>
      <c r="I856" s="139">
        <f>_xll.qlInterestRateIndexValueDate(Index1M,$H856)</f>
        <v>45649</v>
      </c>
      <c r="J856" s="144">
        <f>IFERROR(_xll.qlIndexFixing(Index1M,$H856,TRUE,_xll.ohTrigger(RecalcTrigger,Trigger1M)),NA())</f>
        <v>8.4241720141099031E-3</v>
      </c>
      <c r="K856" s="44">
        <f>IFERROR(_xll.qlIndexFixing(Index3M,H856,TRUE,_xll.ohTrigger(RecalcTrigger,Trigger3M)),NA())</f>
        <v>9.9576668537171287E-3</v>
      </c>
      <c r="L856" s="44">
        <f>IFERROR(_xll.qlIndexFixing(Index6M,$H856,TRUE,_xll.ohTrigger(RecalcTrigger,Trigger6M)),NA())</f>
        <v>1.0786536312315746E-2</v>
      </c>
      <c r="M856" s="145">
        <f>IFERROR(_xll.qlIndexFixing(Index1Y,$H856,TRUE,_xll.ohTrigger(RecalcTrigger,Trigger1Y)),NA())</f>
        <v>1.1838412084823596E-2</v>
      </c>
      <c r="N856" s="144">
        <f>IFERROR(_xll.qlIndexFixing(ONIndex1M,I856,TRUE,_xll.ohTrigger(RecalcTrigger,Trigger1M)),NA())</f>
        <v>8.36834439184031E-3</v>
      </c>
      <c r="O856" s="44">
        <f>IFERROR(_xll.qlIndexFixing(ONIndex3M,I856,TRUE,_xll.ohTrigger(RecalcTrigger,Trigger3M)),NA())</f>
        <v>9.7457200447603753E-3</v>
      </c>
      <c r="P856" s="44">
        <f>IFERROR(_xll.qlIndexFixing(ONIndex6M,I856,TRUE,_xll.ohTrigger(RecalcTrigger,Trigger6M)),NA())</f>
        <v>1.0404030981456813E-2</v>
      </c>
      <c r="Q856" s="145">
        <f>IFERROR(_xll.qlIndexFixing(ONIndex1Y,I856,TRUE,_xll.ohTrigger(RecalcTrigger,Trigger1Y)),NA())</f>
        <v>1.1219421319053069E-2</v>
      </c>
    </row>
    <row r="857" spans="2:17" x14ac:dyDescent="0.2">
      <c r="B857" s="39" t="s">
        <v>42</v>
      </c>
      <c r="D857" s="42">
        <f>_xll.qlCalendarAdvance(Calendar,$D856,B857,"f",FALSE)</f>
        <v>45653</v>
      </c>
      <c r="E857" s="139">
        <f>_xll.qlInterestRateIndexValueDate(IndexON,D857)</f>
        <v>45653</v>
      </c>
      <c r="F857" s="155">
        <f>IFERROR(_xll.qlIndexFixing(IndexON,D857,TRUE,_xll.ohTrigger(RecalcTrigger,TriggerON)),NA())</f>
        <v>8.3429600745521526E-3</v>
      </c>
      <c r="H857" s="42">
        <f>_xll.qlCalendarAdvance(Calendar,$H856,B857,"f",FALSE)</f>
        <v>45653</v>
      </c>
      <c r="I857" s="139">
        <f>_xll.qlInterestRateIndexValueDate(Index1M,$H857)</f>
        <v>45657</v>
      </c>
      <c r="J857" s="144">
        <f>IFERROR(_xll.qlIndexFixing(Index1M,$H857,TRUE,_xll.ohTrigger(RecalcTrigger,Trigger1M)),NA())</f>
        <v>8.46630917523024E-3</v>
      </c>
      <c r="K857" s="44">
        <f>IFERROR(_xll.qlIndexFixing(Index3M,H857,TRUE,_xll.ohTrigger(RecalcTrigger,Trigger3M)),NA())</f>
        <v>9.9938703089961223E-3</v>
      </c>
      <c r="L857" s="44">
        <f>IFERROR(_xll.qlIndexFixing(Index6M,$H857,TRUE,_xll.ohTrigger(RecalcTrigger,Trigger6M)),NA())</f>
        <v>1.0816079821825085E-2</v>
      </c>
      <c r="M857" s="145">
        <f>IFERROR(_xll.qlIndexFixing(Index1Y,$H857,TRUE,_xll.ohTrigger(RecalcTrigger,Trigger1Y)),NA())</f>
        <v>1.1860917245787111E-2</v>
      </c>
      <c r="N857" s="144">
        <f>IFERROR(_xll.qlIndexFixing(ONIndex1M,I857,TRUE,_xll.ohTrigger(RecalcTrigger,Trigger1M)),NA())</f>
        <v>8.4058182772484002E-3</v>
      </c>
      <c r="O857" s="44">
        <f>IFERROR(_xll.qlIndexFixing(ONIndex3M,I857,TRUE,_xll.ohTrigger(RecalcTrigger,Trigger3M)),NA())</f>
        <v>9.7826634218911579E-3</v>
      </c>
      <c r="P857" s="44">
        <f>IFERROR(_xll.qlIndexFixing(ONIndex6M,I857,TRUE,_xll.ohTrigger(RecalcTrigger,Trigger6M)),NA())</f>
        <v>1.0435561452837305E-2</v>
      </c>
      <c r="Q857" s="145">
        <f>IFERROR(_xll.qlIndexFixing(ONIndex1Y,I857,TRUE,_xll.ohTrigger(RecalcTrigger,Trigger1Y)),NA())</f>
        <v>1.1247738738235924E-2</v>
      </c>
    </row>
    <row r="858" spans="2:17" x14ac:dyDescent="0.2">
      <c r="B858" s="39" t="s">
        <v>42</v>
      </c>
      <c r="D858" s="42">
        <f>_xll.qlCalendarAdvance(Calendar,$D857,B858,"f",FALSE)</f>
        <v>45660</v>
      </c>
      <c r="E858" s="139">
        <f>_xll.qlInterestRateIndexValueDate(IndexON,D858)</f>
        <v>45660</v>
      </c>
      <c r="F858" s="155">
        <f>IFERROR(_xll.qlIndexFixing(IndexON,D858,TRUE,_xll.ohTrigger(RecalcTrigger,TriggerON)),NA())</f>
        <v>8.3791356576146114E-3</v>
      </c>
      <c r="H858" s="42">
        <f>_xll.qlCalendarAdvance(Calendar,$H857,B858,"f",FALSE)</f>
        <v>45660</v>
      </c>
      <c r="I858" s="139">
        <f>_xll.qlInterestRateIndexValueDate(Index1M,$H858)</f>
        <v>45664</v>
      </c>
      <c r="J858" s="144">
        <f>IFERROR(_xll.qlIndexFixing(Index1M,$H858,TRUE,_xll.ohTrigger(RecalcTrigger,Trigger1M)),NA())</f>
        <v>8.5027276703504798E-3</v>
      </c>
      <c r="K858" s="44">
        <f>IFERROR(_xll.qlIndexFixing(Index3M,H858,TRUE,_xll.ohTrigger(RecalcTrigger,Trigger3M)),NA())</f>
        <v>1.0027122500559038E-2</v>
      </c>
      <c r="L858" s="44">
        <f>IFERROR(_xll.qlIndexFixing(Index6M,$H858,TRUE,_xll.ohTrigger(RecalcTrigger,Trigger6M)),NA())</f>
        <v>1.0843351237085052E-2</v>
      </c>
      <c r="M858" s="145">
        <f>IFERROR(_xll.qlIndexFixing(Index1Y,$H858,TRUE,_xll.ohTrigger(RecalcTrigger,Trigger1Y)),NA())</f>
        <v>1.1880344952482443E-2</v>
      </c>
      <c r="N858" s="144">
        <f>IFERROR(_xll.qlIndexFixing(ONIndex1M,I858,TRUE,_xll.ohTrigger(RecalcTrigger,Trigger1M)),NA())</f>
        <v>8.432136234208798E-3</v>
      </c>
      <c r="O858" s="44">
        <f>IFERROR(_xll.qlIndexFixing(ONIndex3M,I858,TRUE,_xll.ohTrigger(RecalcTrigger,Trigger3M)),NA())</f>
        <v>9.8084589186697713E-3</v>
      </c>
      <c r="P858" s="44">
        <f>IFERROR(_xll.qlIndexFixing(ONIndex6M,I858,TRUE,_xll.ohTrigger(RecalcTrigger,Trigger6M)),NA())</f>
        <v>1.0457590988286469E-2</v>
      </c>
      <c r="Q858" s="145">
        <f>IFERROR(_xll.qlIndexFixing(ONIndex1Y,I858,TRUE,_xll.ohTrigger(RecalcTrigger,Trigger1Y)),NA())</f>
        <v>1.1267365211482527E-2</v>
      </c>
    </row>
    <row r="859" spans="2:17" x14ac:dyDescent="0.2">
      <c r="B859" s="39" t="s">
        <v>42</v>
      </c>
      <c r="D859" s="42">
        <f>_xll.qlCalendarAdvance(Calendar,$D858,B859,"f",FALSE)</f>
        <v>45667</v>
      </c>
      <c r="E859" s="139">
        <f>_xll.qlInterestRateIndexValueDate(IndexON,D859)</f>
        <v>45667</v>
      </c>
      <c r="F859" s="155">
        <f>IFERROR(_xll.qlIndexFixing(IndexON,D859,TRUE,_xll.ohTrigger(RecalcTrigger,TriggerON)),NA())</f>
        <v>8.4148793134897204E-3</v>
      </c>
      <c r="H859" s="42">
        <f>_xll.qlCalendarAdvance(Calendar,$H858,B859,"f",FALSE)</f>
        <v>45667</v>
      </c>
      <c r="I859" s="139">
        <f>_xll.qlInterestRateIndexValueDate(Index1M,$H859)</f>
        <v>45671</v>
      </c>
      <c r="J859" s="144">
        <f>IFERROR(_xll.qlIndexFixing(Index1M,$H859,TRUE,_xll.ohTrigger(RecalcTrigger,Trigger1M)),NA())</f>
        <v>8.5387210835243029E-3</v>
      </c>
      <c r="K859" s="44">
        <f>IFERROR(_xll.qlIndexFixing(Index3M,H859,TRUE,_xll.ohTrigger(RecalcTrigger,Trigger3M)),NA())</f>
        <v>1.0059804614384937E-2</v>
      </c>
      <c r="L859" s="44">
        <f>IFERROR(_xll.qlIndexFixing(Index6M,$H859,TRUE,_xll.ohTrigger(RecalcTrigger,Trigger6M)),NA())</f>
        <v>1.0870279382240082E-2</v>
      </c>
      <c r="M859" s="145">
        <f>IFERROR(_xll.qlIndexFixing(Index1Y,$H859,TRUE,_xll.ohTrigger(RecalcTrigger,Trigger1Y)),NA())</f>
        <v>1.1899533964598931E-2</v>
      </c>
      <c r="N859" s="144">
        <f>IFERROR(_xll.qlIndexFixing(ONIndex1M,I859,TRUE,_xll.ohTrigger(RecalcTrigger,Trigger1M)),NA())</f>
        <v>8.468893261071031E-3</v>
      </c>
      <c r="O859" s="44">
        <f>IFERROR(_xll.qlIndexFixing(ONIndex3M,I859,TRUE,_xll.ohTrigger(RecalcTrigger,Trigger3M)),NA())</f>
        <v>9.8444754158943937E-3</v>
      </c>
      <c r="P859" s="44">
        <f>IFERROR(_xll.qlIndexFixing(ONIndex6M,I859,TRUE,_xll.ohTrigger(RecalcTrigger,Trigger6M)),NA())</f>
        <v>1.0488584175423199E-2</v>
      </c>
      <c r="Q859" s="145">
        <f>IFERROR(_xll.qlIndexFixing(ONIndex1Y,I859,TRUE,_xll.ohTrigger(RecalcTrigger,Trigger1Y)),NA())</f>
        <v>1.129497725685269E-2</v>
      </c>
    </row>
    <row r="860" spans="2:17" x14ac:dyDescent="0.2">
      <c r="B860" s="39" t="s">
        <v>42</v>
      </c>
      <c r="D860" s="42">
        <f>_xll.qlCalendarAdvance(Calendar,$D859,B860,"f",FALSE)</f>
        <v>45674</v>
      </c>
      <c r="E860" s="139">
        <f>_xll.qlInterestRateIndexValueDate(IndexON,D860)</f>
        <v>45674</v>
      </c>
      <c r="F860" s="155">
        <f>IFERROR(_xll.qlIndexFixing(IndexON,D860,TRUE,_xll.ohTrigger(RecalcTrigger,TriggerON)),NA())</f>
        <v>8.4501874798004195E-3</v>
      </c>
      <c r="H860" s="42">
        <f>_xll.qlCalendarAdvance(Calendar,$H859,B860,"f",FALSE)</f>
        <v>45674</v>
      </c>
      <c r="I860" s="139">
        <f>_xll.qlInterestRateIndexValueDate(Index1M,$H860)</f>
        <v>45678</v>
      </c>
      <c r="J860" s="144">
        <f>IFERROR(_xll.qlIndexFixing(Index1M,$H860,TRUE,_xll.ohTrigger(RecalcTrigger,Trigger1M)),NA())</f>
        <v>8.5742859187353283E-3</v>
      </c>
      <c r="K860" s="44">
        <f>IFERROR(_xll.qlIndexFixing(Index3M,H860,TRUE,_xll.ohTrigger(RecalcTrigger,Trigger3M)),NA())</f>
        <v>1.0094235478233547E-2</v>
      </c>
      <c r="L860" s="44">
        <f>IFERROR(_xll.qlIndexFixing(Index6M,$H860,TRUE,_xll.ohTrigger(RecalcTrigger,Trigger6M)),NA())</f>
        <v>1.0896871682663196E-2</v>
      </c>
      <c r="M860" s="145">
        <f>IFERROR(_xll.qlIndexFixing(Index1Y,$H860,TRUE,_xll.ohTrigger(RecalcTrigger,Trigger1Y)),NA())</f>
        <v>1.1918491992761701E-2</v>
      </c>
      <c r="N860" s="144">
        <f>IFERROR(_xll.qlIndexFixing(ONIndex1M,I860,TRUE,_xll.ohTrigger(RecalcTrigger,Trigger1M)),NA())</f>
        <v>8.5052283889375246E-3</v>
      </c>
      <c r="O860" s="44">
        <f>IFERROR(_xll.qlIndexFixing(ONIndex3M,I860,TRUE,_xll.ohTrigger(RecalcTrigger,Trigger3M)),NA())</f>
        <v>9.8799461756637896E-3</v>
      </c>
      <c r="P860" s="44">
        <f>IFERROR(_xll.qlIndexFixing(ONIndex6M,I860,TRUE,_xll.ohTrigger(RecalcTrigger,Trigger6M)),NA())</f>
        <v>1.0519261707777616E-2</v>
      </c>
      <c r="Q860" s="145">
        <f>IFERROR(_xll.qlIndexFixing(ONIndex1Y,I860,TRUE,_xll.ohTrigger(RecalcTrigger,Trigger1Y)),NA())</f>
        <v>1.1322174411541042E-2</v>
      </c>
    </row>
    <row r="861" spans="2:17" x14ac:dyDescent="0.2">
      <c r="B861" s="39" t="s">
        <v>42</v>
      </c>
      <c r="D861" s="42">
        <f>_xll.qlCalendarAdvance(Calendar,$D860,B861,"f",FALSE)</f>
        <v>45681</v>
      </c>
      <c r="E861" s="139">
        <f>_xll.qlInterestRateIndexValueDate(IndexON,D861)</f>
        <v>45681</v>
      </c>
      <c r="F861" s="155">
        <f>IFERROR(_xll.qlIndexFixing(IndexON,D861,TRUE,_xll.ohTrigger(RecalcTrigger,TriggerON)),NA())</f>
        <v>8.4850565940897127E-3</v>
      </c>
      <c r="H861" s="42">
        <f>_xll.qlCalendarAdvance(Calendar,$H860,B861,"f",FALSE)</f>
        <v>45681</v>
      </c>
      <c r="I861" s="139">
        <f>_xll.qlInterestRateIndexValueDate(Index1M,$H861)</f>
        <v>45685</v>
      </c>
      <c r="J861" s="144">
        <f>IFERROR(_xll.qlIndexFixing(Index1M,$H861,TRUE,_xll.ohTrigger(RecalcTrigger,Trigger1M)),NA())</f>
        <v>8.609418679987808E-3</v>
      </c>
      <c r="K861" s="44">
        <f>IFERROR(_xll.qlIndexFixing(Index3M,H861,TRUE,_xll.ohTrigger(RecalcTrigger,Trigger3M)),NA())</f>
        <v>1.0123440210948687E-2</v>
      </c>
      <c r="L861" s="44">
        <f>IFERROR(_xll.qlIndexFixing(Index6M,$H861,TRUE,_xll.ohTrigger(RecalcTrigger,Trigger6M)),NA())</f>
        <v>1.0923137625553931E-2</v>
      </c>
      <c r="M861" s="145">
        <f>IFERROR(_xll.qlIndexFixing(Index1Y,$H861,TRUE,_xll.ohTrigger(RecalcTrigger,Trigger1Y)),NA())</f>
        <v>1.1937226824851779E-2</v>
      </c>
      <c r="N861" s="144">
        <f>IFERROR(_xll.qlIndexFixing(ONIndex1M,I861,TRUE,_xll.ohTrigger(RecalcTrigger,Trigger1M)),NA())</f>
        <v>8.5411381281996768E-3</v>
      </c>
      <c r="O861" s="44">
        <f>IFERROR(_xll.qlIndexFixing(ONIndex3M,I861,TRUE,_xll.ohTrigger(RecalcTrigger,Trigger3M)),NA())</f>
        <v>9.9148666240367334E-3</v>
      </c>
      <c r="P861" s="44">
        <f>IFERROR(_xll.qlIndexFixing(ONIndex6M,I861,TRUE,_xll.ohTrigger(RecalcTrigger,Trigger6M)),NA())</f>
        <v>1.0549621158091327E-2</v>
      </c>
      <c r="Q861" s="145">
        <f>IFERROR(_xll.qlIndexFixing(ONIndex1Y,I861,TRUE,_xll.ohTrigger(RecalcTrigger,Trigger1Y)),NA())</f>
        <v>1.1348953403365059E-2</v>
      </c>
    </row>
    <row r="862" spans="2:17" x14ac:dyDescent="0.2">
      <c r="B862" s="39" t="s">
        <v>42</v>
      </c>
      <c r="D862" s="42">
        <f>_xll.qlCalendarAdvance(Calendar,$D861,B862,"f",FALSE)</f>
        <v>45688</v>
      </c>
      <c r="E862" s="139">
        <f>_xll.qlInterestRateIndexValueDate(IndexON,D862)</f>
        <v>45688</v>
      </c>
      <c r="F862" s="155">
        <f>IFERROR(_xll.qlIndexFixing(IndexON,D862,TRUE,_xll.ohTrigger(RecalcTrigger,TriggerON)),NA())</f>
        <v>8.5194830939272492E-3</v>
      </c>
      <c r="H862" s="42">
        <f>_xll.qlCalendarAdvance(Calendar,$H861,B862,"f",FALSE)</f>
        <v>45688</v>
      </c>
      <c r="I862" s="139">
        <f>_xll.qlInterestRateIndexValueDate(Index1M,$H862)</f>
        <v>45692</v>
      </c>
      <c r="J862" s="144">
        <f>IFERROR(_xll.qlIndexFixing(Index1M,$H862,TRUE,_xll.ohTrigger(RecalcTrigger,Trigger1M)),NA())</f>
        <v>8.6364728645706348E-3</v>
      </c>
      <c r="K862" s="44">
        <f>IFERROR(_xll.qlIndexFixing(Index3M,H862,TRUE,_xll.ohTrigger(RecalcTrigger,Trigger3M)),NA())</f>
        <v>1.0154384495002944E-2</v>
      </c>
      <c r="L862" s="44">
        <f>IFERROR(_xll.qlIndexFixing(Index6M,$H862,TRUE,_xll.ohTrigger(RecalcTrigger,Trigger6M)),NA())</f>
        <v>1.0949086799150997E-2</v>
      </c>
      <c r="M862" s="145">
        <f>IFERROR(_xll.qlIndexFixing(Index1Y,$H862,TRUE,_xll.ohTrigger(RecalcTrigger,Trigger1Y)),NA())</f>
        <v>1.1955746325996455E-2</v>
      </c>
      <c r="N862" s="144">
        <f>IFERROR(_xll.qlIndexFixing(ONIndex1M,I862,TRUE,_xll.ohTrigger(RecalcTrigger,Trigger1M)),NA())</f>
        <v>8.5766189892488853E-3</v>
      </c>
      <c r="O862" s="44">
        <f>IFERROR(_xll.qlIndexFixing(ONIndex3M,I862,TRUE,_xll.ohTrigger(RecalcTrigger,Trigger3M)),NA())</f>
        <v>9.9492321865124467E-3</v>
      </c>
      <c r="P862" s="44">
        <f>IFERROR(_xll.qlIndexFixing(ONIndex6M,I862,TRUE,_xll.ohTrigger(RecalcTrigger,Trigger6M)),NA())</f>
        <v>1.0579660099185872E-2</v>
      </c>
      <c r="Q862" s="145">
        <f>IFERROR(_xll.qlIndexFixing(ONIndex1Y,I862,TRUE,_xll.ohTrigger(RecalcTrigger,Trigger1Y)),NA())</f>
        <v>1.137531096046196E-2</v>
      </c>
    </row>
    <row r="863" spans="2:17" x14ac:dyDescent="0.2">
      <c r="B863" s="39" t="s">
        <v>42</v>
      </c>
      <c r="D863" s="42">
        <f>_xll.qlCalendarAdvance(Calendar,$D862,B863,"f",FALSE)</f>
        <v>45695</v>
      </c>
      <c r="E863" s="139">
        <f>_xll.qlInterestRateIndexValueDate(IndexON,D863)</f>
        <v>45695</v>
      </c>
      <c r="F863" s="155">
        <f>IFERROR(_xll.qlIndexFixing(IndexON,D863,TRUE,_xll.ohTrigger(RecalcTrigger,TriggerON)),NA())</f>
        <v>8.5534634169093238E-3</v>
      </c>
      <c r="H863" s="42">
        <f>_xll.qlCalendarAdvance(Calendar,$H862,B863,"f",FALSE)</f>
        <v>45695</v>
      </c>
      <c r="I863" s="139">
        <f>_xll.qlInterestRateIndexValueDate(Index1M,$H863)</f>
        <v>45699</v>
      </c>
      <c r="J863" s="144">
        <f>IFERROR(_xll.qlIndexFixing(Index1M,$H863,TRUE,_xll.ohTrigger(RecalcTrigger,Trigger1M)),NA())</f>
        <v>8.6708234191742607E-3</v>
      </c>
      <c r="K863" s="44">
        <f>IFERROR(_xll.qlIndexFixing(Index3M,H863,TRUE,_xll.ohTrigger(RecalcTrigger,Trigger3M)),NA())</f>
        <v>1.018474030396721E-2</v>
      </c>
      <c r="L863" s="44">
        <f>IFERROR(_xll.qlIndexFixing(Index6M,$H863,TRUE,_xll.ohTrigger(RecalcTrigger,Trigger6M)),NA())</f>
        <v>1.0974728892721684E-2</v>
      </c>
      <c r="M863" s="145">
        <f>IFERROR(_xll.qlIndexFixing(Index1Y,$H863,TRUE,_xll.ohTrigger(RecalcTrigger,Trigger1Y)),NA())</f>
        <v>1.1974058438558987E-2</v>
      </c>
      <c r="N863" s="144">
        <f>IFERROR(_xll.qlIndexFixing(ONIndex1M,I863,TRUE,_xll.ohTrigger(RecalcTrigger,Trigger1M)),NA())</f>
        <v>8.6116674823966122E-3</v>
      </c>
      <c r="O863" s="44">
        <f>IFERROR(_xll.qlIndexFixing(ONIndex3M,I863,TRUE,_xll.ohTrigger(RecalcTrigger,Trigger3M)),NA())</f>
        <v>9.9830382889898317E-3</v>
      </c>
      <c r="P863" s="44">
        <f>IFERROR(_xll.qlIndexFixing(ONIndex6M,I863,TRUE,_xll.ohTrigger(RecalcTrigger,Trigger6M)),NA())</f>
        <v>1.0609376103962731E-2</v>
      </c>
      <c r="Q863" s="145">
        <f>IFERROR(_xll.qlIndexFixing(ONIndex1Y,I863,TRUE,_xll.ohTrigger(RecalcTrigger,Trigger1Y)),NA())</f>
        <v>1.1401243810809092E-2</v>
      </c>
    </row>
    <row r="864" spans="2:17" x14ac:dyDescent="0.2">
      <c r="B864" s="39" t="s">
        <v>42</v>
      </c>
      <c r="D864" s="42">
        <f>_xll.qlCalendarAdvance(Calendar,$D863,B864,"f",FALSE)</f>
        <v>45702</v>
      </c>
      <c r="E864" s="139">
        <f>_xll.qlInterestRateIndexValueDate(IndexON,D864)</f>
        <v>45702</v>
      </c>
      <c r="F864" s="155">
        <f>IFERROR(_xll.qlIndexFixing(IndexON,D864,TRUE,_xll.ohTrigger(RecalcTrigger,TriggerON)),NA())</f>
        <v>8.5869940006055856E-3</v>
      </c>
      <c r="H864" s="42">
        <f>_xll.qlCalendarAdvance(Calendar,$H863,B864,"f",FALSE)</f>
        <v>45702</v>
      </c>
      <c r="I864" s="139">
        <f>_xll.qlInterestRateIndexValueDate(Index1M,$H864)</f>
        <v>45706</v>
      </c>
      <c r="J864" s="144">
        <f>IFERROR(_xll.qlIndexFixing(Index1M,$H864,TRUE,_xll.ohTrigger(RecalcTrigger,Trigger1M)),NA())</f>
        <v>8.7047321831994796E-3</v>
      </c>
      <c r="K864" s="44">
        <f>IFERROR(_xll.qlIndexFixing(Index3M,H864,TRUE,_xll.ohTrigger(RecalcTrigger,Trigger3M)),NA())</f>
        <v>1.0214503038781686E-2</v>
      </c>
      <c r="L864" s="44">
        <f>IFERROR(_xll.qlIndexFixing(Index6M,$H864,TRUE,_xll.ohTrigger(RecalcTrigger,Trigger6M)),NA())</f>
        <v>1.1000073696553909E-2</v>
      </c>
      <c r="M864" s="145">
        <f>IFERROR(_xll.qlIndexFixing(Index1Y,$H864,TRUE,_xll.ohTrigger(RecalcTrigger,Trigger1Y)),NA())</f>
        <v>1.1992171182128534E-2</v>
      </c>
      <c r="N864" s="144">
        <f>IFERROR(_xll.qlIndexFixing(ONIndex1M,I864,TRUE,_xll.ohTrigger(RecalcTrigger,Trigger1M)),NA())</f>
        <v>8.646280117714511E-3</v>
      </c>
      <c r="O864" s="44">
        <f>IFERROR(_xll.qlIndexFixing(ONIndex3M,I864,TRUE,_xll.ohTrigger(RecalcTrigger,Trigger3M)),NA())</f>
        <v>1.001628035696811E-2</v>
      </c>
      <c r="P864" s="44">
        <f>IFERROR(_xll.qlIndexFixing(ONIndex6M,I864,TRUE,_xll.ohTrigger(RecalcTrigger,Trigger6M)),NA())</f>
        <v>1.0638766745083572E-2</v>
      </c>
      <c r="Q864" s="145">
        <f>IFERROR(_xll.qlIndexFixing(ONIndex1Y,I864,TRUE,_xll.ohTrigger(RecalcTrigger,Trigger1Y)),NA())</f>
        <v>1.1426748682463739E-2</v>
      </c>
    </row>
    <row r="865" spans="2:17" x14ac:dyDescent="0.2">
      <c r="B865" s="39" t="s">
        <v>42</v>
      </c>
      <c r="D865" s="42">
        <f>_xll.qlCalendarAdvance(Calendar,$D864,B865,"f",FALSE)</f>
        <v>45709</v>
      </c>
      <c r="E865" s="139">
        <f>_xll.qlInterestRateIndexValueDate(IndexON,D865)</f>
        <v>45709</v>
      </c>
      <c r="F865" s="155">
        <f>IFERROR(_xll.qlIndexFixing(IndexON,D865,TRUE,_xll.ohTrigger(RecalcTrigger,TriggerON)),NA())</f>
        <v>8.620071282585684E-3</v>
      </c>
      <c r="H865" s="42">
        <f>_xll.qlCalendarAdvance(Calendar,$H864,B865,"f",FALSE)</f>
        <v>45709</v>
      </c>
      <c r="I865" s="139">
        <f>_xll.qlInterestRateIndexValueDate(Index1M,$H865)</f>
        <v>45713</v>
      </c>
      <c r="J865" s="144">
        <f>IFERROR(_xll.qlIndexFixing(Index1M,$H865,TRUE,_xll.ohTrigger(RecalcTrigger,Trigger1M)),NA())</f>
        <v>8.7381956613022792E-3</v>
      </c>
      <c r="K865" s="44">
        <f>IFERROR(_xll.qlIndexFixing(Index3M,H865,TRUE,_xll.ohTrigger(RecalcTrigger,Trigger3M)),NA())</f>
        <v>1.0243668100514469E-2</v>
      </c>
      <c r="L865" s="44">
        <f>IFERROR(_xll.qlIndexFixing(Index6M,$H865,TRUE,_xll.ohTrigger(RecalcTrigger,Trigger6M)),NA())</f>
        <v>1.10251311019465E-2</v>
      </c>
      <c r="M865" s="145">
        <f>IFERROR(_xll.qlIndexFixing(Index1Y,$H865,TRUE,_xll.ohTrigger(RecalcTrigger,Trigger1Y)),NA())</f>
        <v>1.2010092653511826E-2</v>
      </c>
      <c r="N865" s="144">
        <f>IFERROR(_xll.qlIndexFixing(ONIndex1M,I865,TRUE,_xll.ohTrigger(RecalcTrigger,Trigger1M)),NA())</f>
        <v>8.6804534057538518E-3</v>
      </c>
      <c r="O865" s="44">
        <f>IFERROR(_xll.qlIndexFixing(ONIndex3M,I865,TRUE,_xll.ohTrigger(RecalcTrigger,Trigger3M)),NA())</f>
        <v>1.0048953816186312E-2</v>
      </c>
      <c r="P865" s="44">
        <f>IFERROR(_xll.qlIndexFixing(ONIndex6M,I865,TRUE,_xll.ohTrigger(RecalcTrigger,Trigger6M)),NA())</f>
        <v>1.0667829595369938E-2</v>
      </c>
      <c r="Q865" s="145">
        <f>IFERROR(_xll.qlIndexFixing(ONIndex1Y,I865,TRUE,_xll.ohTrigger(RecalcTrigger,Trigger1Y)),NA())</f>
        <v>1.1451822303243375E-2</v>
      </c>
    </row>
    <row r="866" spans="2:17" x14ac:dyDescent="0.2">
      <c r="B866" s="39" t="s">
        <v>42</v>
      </c>
      <c r="D866" s="42">
        <f>_xll.qlCalendarAdvance(Calendar,$D865,B866,"f",FALSE)</f>
        <v>45716</v>
      </c>
      <c r="E866" s="139">
        <f>_xll.qlInterestRateIndexValueDate(IndexON,D866)</f>
        <v>45716</v>
      </c>
      <c r="F866" s="155">
        <f>IFERROR(_xll.qlIndexFixing(IndexON,D866,TRUE,_xll.ohTrigger(RecalcTrigger,TriggerON)),NA())</f>
        <v>8.6526917004192683E-3</v>
      </c>
      <c r="H866" s="42">
        <f>_xll.qlCalendarAdvance(Calendar,$H865,B866,"f",FALSE)</f>
        <v>45716</v>
      </c>
      <c r="I866" s="139">
        <f>_xll.qlInterestRateIndexValueDate(Index1M,$H866)</f>
        <v>45720</v>
      </c>
      <c r="J866" s="144">
        <f>IFERROR(_xll.qlIndexFixing(Index1M,$H866,TRUE,_xll.ohTrigger(RecalcTrigger,Trigger1M)),NA())</f>
        <v>8.7784790172579404E-3</v>
      </c>
      <c r="K866" s="44">
        <f>IFERROR(_xll.qlIndexFixing(Index3M,H866,TRUE,_xll.ohTrigger(RecalcTrigger,Trigger3M)),NA())</f>
        <v>1.0276366831864191E-2</v>
      </c>
      <c r="L866" s="44">
        <f>IFERROR(_xll.qlIndexFixing(Index6M,$H866,TRUE,_xll.ohTrigger(RecalcTrigger,Trigger6M)),NA())</f>
        <v>1.1055423785687373E-2</v>
      </c>
      <c r="M866" s="145">
        <f>IFERROR(_xll.qlIndexFixing(Index1Y,$H866,TRUE,_xll.ohTrigger(RecalcTrigger,Trigger1Y)),NA())</f>
        <v>1.2027831026722877E-2</v>
      </c>
      <c r="N866" s="144">
        <f>IFERROR(_xll.qlIndexFixing(ONIndex1M,I866,TRUE,_xll.ohTrigger(RecalcTrigger,Trigger1M)),NA())</f>
        <v>8.7141838569060326E-3</v>
      </c>
      <c r="O866" s="44">
        <f>IFERROR(_xll.qlIndexFixing(ONIndex3M,I866,TRUE,_xll.ohTrigger(RecalcTrigger,Trigger3M)),NA())</f>
        <v>1.0081054092463404E-2</v>
      </c>
      <c r="P866" s="44">
        <f>IFERROR(_xll.qlIndexFixing(ONIndex6M,I866,TRUE,_xll.ohTrigger(RecalcTrigger,Trigger6M)),NA())</f>
        <v>1.0696562227803241E-2</v>
      </c>
      <c r="Q866" s="145">
        <f>IFERROR(_xll.qlIndexFixing(ONIndex1Y,I866,TRUE,_xll.ohTrigger(RecalcTrigger,Trigger1Y)),NA())</f>
        <v>1.1476461401285221E-2</v>
      </c>
    </row>
    <row r="867" spans="2:17" x14ac:dyDescent="0.2">
      <c r="B867" s="39" t="s">
        <v>42</v>
      </c>
      <c r="D867" s="42">
        <f>_xll.qlCalendarAdvance(Calendar,$D866,B867,"f",FALSE)</f>
        <v>45723</v>
      </c>
      <c r="E867" s="139">
        <f>_xll.qlInterestRateIndexValueDate(IndexON,D867)</f>
        <v>45723</v>
      </c>
      <c r="F867" s="155">
        <f>IFERROR(_xll.qlIndexFixing(IndexON,D867,TRUE,_xll.ohTrigger(RecalcTrigger,TriggerON)),NA())</f>
        <v>8.684851691702633E-3</v>
      </c>
      <c r="H867" s="42">
        <f>_xll.qlCalendarAdvance(Calendar,$H866,B867,"f",FALSE)</f>
        <v>45723</v>
      </c>
      <c r="I867" s="139">
        <f>_xll.qlInterestRateIndexValueDate(Index1M,$H867)</f>
        <v>45727</v>
      </c>
      <c r="J867" s="144">
        <f>IFERROR(_xll.qlIndexFixing(Index1M,$H867,TRUE,_xll.ohTrigger(RecalcTrigger,Trigger1M)),NA())</f>
        <v>8.8109459191191182E-3</v>
      </c>
      <c r="K867" s="44">
        <f>IFERROR(_xll.qlIndexFixing(Index3M,H867,TRUE,_xll.ohTrigger(RecalcTrigger,Trigger3M)),NA())</f>
        <v>1.0304235850359739E-2</v>
      </c>
      <c r="L867" s="44">
        <f>IFERROR(_xll.qlIndexFixing(Index6M,$H867,TRUE,_xll.ohTrigger(RecalcTrigger,Trigger6M)),NA())</f>
        <v>1.1079895749786879E-2</v>
      </c>
      <c r="M867" s="145">
        <f>IFERROR(_xll.qlIndexFixing(Index1Y,$H867,TRUE,_xll.ohTrigger(RecalcTrigger,Trigger1Y)),NA())</f>
        <v>1.2045394552975319E-2</v>
      </c>
      <c r="N867" s="144">
        <f>IFERROR(_xll.qlIndexFixing(ONIndex1M,I867,TRUE,_xll.ohTrigger(RecalcTrigger,Trigger1M)),NA())</f>
        <v>8.747467981242707E-3</v>
      </c>
      <c r="O867" s="44">
        <f>IFERROR(_xll.qlIndexFixing(ONIndex3M,I867,TRUE,_xll.ohTrigger(RecalcTrigger,Trigger3M)),NA())</f>
        <v>1.0112576611458479E-2</v>
      </c>
      <c r="P867" s="44">
        <f>IFERROR(_xll.qlIndexFixing(ONIndex6M,I867,TRUE,_xll.ohTrigger(RecalcTrigger,Trigger6M)),NA())</f>
        <v>1.0724962214965217E-2</v>
      </c>
      <c r="Q867" s="145">
        <f>IFERROR(_xll.qlIndexFixing(ONIndex1Y,I867,TRUE,_xll.ohTrigger(RecalcTrigger,Trigger1Y)),NA())</f>
        <v>1.1500662704566622E-2</v>
      </c>
    </row>
    <row r="868" spans="2:17" x14ac:dyDescent="0.2">
      <c r="B868" s="39" t="s">
        <v>42</v>
      </c>
      <c r="D868" s="42">
        <f>_xll.qlCalendarAdvance(Calendar,$D867,B868,"f",FALSE)</f>
        <v>45730</v>
      </c>
      <c r="E868" s="139">
        <f>_xll.qlInterestRateIndexValueDate(IndexON,D868)</f>
        <v>45730</v>
      </c>
      <c r="F868" s="155">
        <f>IFERROR(_xll.qlIndexFixing(IndexON,D868,TRUE,_xll.ohTrigger(RecalcTrigger,TriggerON)),NA())</f>
        <v>8.7165476939787823E-3</v>
      </c>
      <c r="H868" s="42">
        <f>_xll.qlCalendarAdvance(Calendar,$H867,B868,"f",FALSE)</f>
        <v>45730</v>
      </c>
      <c r="I868" s="139">
        <f>_xll.qlInterestRateIndexValueDate(Index1M,$H868)</f>
        <v>45734</v>
      </c>
      <c r="J868" s="144">
        <f>IFERROR(_xll.qlIndexFixing(Index1M,$H868,TRUE,_xll.ohTrigger(RecalcTrigger,Trigger1M)),NA())</f>
        <v>8.8523494454305143E-3</v>
      </c>
      <c r="K868" s="44">
        <f>IFERROR(_xll.qlIndexFixing(Index3M,H868,TRUE,_xll.ohTrigger(RecalcTrigger,Trigger3M)),NA())</f>
        <v>1.0331492712104783E-2</v>
      </c>
      <c r="L868" s="44">
        <f>IFERROR(_xll.qlIndexFixing(Index6M,$H868,TRUE,_xll.ohTrigger(RecalcTrigger,Trigger6M)),NA())</f>
        <v>1.1104113616537573E-2</v>
      </c>
      <c r="M868" s="145">
        <f>IFERROR(_xll.qlIndexFixing(Index1Y,$H868,TRUE,_xll.ohTrigger(RecalcTrigger,Trigger1Y)),NA())</f>
        <v>1.2062791560674951E-2</v>
      </c>
      <c r="N868" s="144">
        <f>IFERROR(_xll.qlIndexFixing(ONIndex1M,I868,TRUE,_xll.ohTrigger(RecalcTrigger,Trigger1M)),NA())</f>
        <v>8.7803022890753368E-3</v>
      </c>
      <c r="O868" s="44">
        <f>IFERROR(_xll.qlIndexFixing(ONIndex3M,I868,TRUE,_xll.ohTrigger(RecalcTrigger,Trigger3M)),NA())</f>
        <v>1.0143516798830632E-2</v>
      </c>
      <c r="P868" s="44">
        <f>IFERROR(_xll.qlIndexFixing(ONIndex6M,I868,TRUE,_xll.ohTrigger(RecalcTrigger,Trigger6M)),NA())</f>
        <v>1.0753027129837278E-2</v>
      </c>
      <c r="Q868" s="145">
        <f>IFERROR(_xll.qlIndexFixing(ONIndex1Y,I868,TRUE,_xll.ohTrigger(RecalcTrigger,Trigger1Y)),NA())</f>
        <v>1.1524422941064927E-2</v>
      </c>
    </row>
    <row r="869" spans="2:17" x14ac:dyDescent="0.2">
      <c r="B869" s="39" t="s">
        <v>42</v>
      </c>
      <c r="D869" s="42">
        <f>_xll.qlCalendarAdvance(Calendar,$D868,B869,"f",FALSE)</f>
        <v>45737</v>
      </c>
      <c r="E869" s="139">
        <f>_xll.qlInterestRateIndexValueDate(IndexON,D869)</f>
        <v>45737</v>
      </c>
      <c r="F869" s="155">
        <f>IFERROR(_xll.qlIndexFixing(IndexON,D869,TRUE,_xll.ohTrigger(RecalcTrigger,TriggerON)),NA())</f>
        <v>8.7477761448973013E-3</v>
      </c>
      <c r="H869" s="42">
        <f>_xll.qlCalendarAdvance(Calendar,$H868,B869,"f",FALSE)</f>
        <v>45737</v>
      </c>
      <c r="I869" s="139">
        <f>_xll.qlInterestRateIndexValueDate(Index1M,$H869)</f>
        <v>45741</v>
      </c>
      <c r="J869" s="144">
        <f>IFERROR(_xll.qlIndexFixing(Index1M,$H869,TRUE,_xll.ohTrigger(RecalcTrigger,Trigger1M)),NA())</f>
        <v>8.8745065897065326E-3</v>
      </c>
      <c r="K869" s="44">
        <f>IFERROR(_xll.qlIndexFixing(Index3M,H869,TRUE,_xll.ohTrigger(RecalcTrigger,Trigger3M)),NA())</f>
        <v>1.0358132818218041E-2</v>
      </c>
      <c r="L869" s="44">
        <f>IFERROR(_xll.qlIndexFixing(Index6M,$H869,TRUE,_xll.ohTrigger(RecalcTrigger,Trigger6M)),NA())</f>
        <v>1.1128087516660497E-2</v>
      </c>
      <c r="M869" s="145">
        <f>IFERROR(_xll.qlIndexFixing(Index1Y,$H869,TRUE,_xll.ohTrigger(RecalcTrigger,Trigger1Y)),NA())</f>
        <v>1.2080030455410546E-2</v>
      </c>
      <c r="N869" s="144">
        <f>IFERROR(_xll.qlIndexFixing(ONIndex1M,I869,TRUE,_xll.ohTrigger(RecalcTrigger,Trigger1M)),NA())</f>
        <v>8.8126832908752561E-3</v>
      </c>
      <c r="O869" s="44">
        <f>IFERROR(_xll.qlIndexFixing(ONIndex3M,I869,TRUE,_xll.ohTrigger(RecalcTrigger,Trigger3M)),NA())</f>
        <v>1.0173870080318892E-2</v>
      </c>
      <c r="P869" s="44">
        <f>IFERROR(_xll.qlIndexFixing(ONIndex6M,I869,TRUE,_xll.ohTrigger(RecalcTrigger,Trigger6M)),NA())</f>
        <v>1.0780754545081095E-2</v>
      </c>
      <c r="Q869" s="145">
        <f>IFERROR(_xll.qlIndexFixing(ONIndex1Y,I869,TRUE,_xll.ohTrigger(RecalcTrigger,Trigger1Y)),NA())</f>
        <v>1.1547738838917354E-2</v>
      </c>
    </row>
    <row r="870" spans="2:17" x14ac:dyDescent="0.2">
      <c r="B870" s="39" t="s">
        <v>42</v>
      </c>
      <c r="D870" s="42">
        <f>_xll.qlCalendarAdvance(Calendar,$D869,B870,"f",FALSE)</f>
        <v>45744</v>
      </c>
      <c r="E870" s="139">
        <f>_xll.qlInterestRateIndexValueDate(IndexON,D870)</f>
        <v>45744</v>
      </c>
      <c r="F870" s="155">
        <f>IFERROR(_xll.qlIndexFixing(IndexON,D870,TRUE,_xll.ohTrigger(RecalcTrigger,TriggerON)),NA())</f>
        <v>8.7785334819479033E-3</v>
      </c>
      <c r="H870" s="42">
        <f>_xll.qlCalendarAdvance(Calendar,$H869,B870,"f",FALSE)</f>
        <v>45744</v>
      </c>
      <c r="I870" s="139">
        <f>_xll.qlInterestRateIndexValueDate(Index1M,$H870)</f>
        <v>45748</v>
      </c>
      <c r="J870" s="144">
        <f>IFERROR(_xll.qlIndexFixing(Index1M,$H870,TRUE,_xll.ohTrigger(RecalcTrigger,Trigger1M)),NA())</f>
        <v>8.9055933666037212E-3</v>
      </c>
      <c r="K870" s="44">
        <f>IFERROR(_xll.qlIndexFixing(Index3M,H870,TRUE,_xll.ohTrigger(RecalcTrigger,Trigger3M)),NA())</f>
        <v>1.0382261592163402E-2</v>
      </c>
      <c r="L870" s="44">
        <f>IFERROR(_xll.qlIndexFixing(Index6M,$H870,TRUE,_xll.ohTrigger(RecalcTrigger,Trigger6M)),NA())</f>
        <v>1.1150039275355853E-2</v>
      </c>
      <c r="M870" s="145">
        <f>IFERROR(_xll.qlIndexFixing(Index1Y,$H870,TRUE,_xll.ohTrigger(RecalcTrigger,Trigger1Y)),NA())</f>
        <v>1.2097119719948595E-2</v>
      </c>
      <c r="N870" s="144">
        <f>IFERROR(_xll.qlIndexFixing(ONIndex1M,I870,TRUE,_xll.ohTrigger(RecalcTrigger,Trigger1M)),NA())</f>
        <v>8.8446074969539268E-3</v>
      </c>
      <c r="O870" s="44">
        <f>IFERROR(_xll.qlIndexFixing(ONIndex3M,I870,TRUE,_xll.ohTrigger(RecalcTrigger,Trigger3M)),NA())</f>
        <v>1.020363188166229E-2</v>
      </c>
      <c r="P870" s="44">
        <f>IFERROR(_xll.qlIndexFixing(ONIndex6M,I870,TRUE,_xll.ohTrigger(RecalcTrigger,Trigger6M)),NA())</f>
        <v>1.0808142033758017E-2</v>
      </c>
      <c r="Q870" s="145">
        <f>IFERROR(_xll.qlIndexFixing(ONIndex1Y,I870,TRUE,_xll.ohTrigger(RecalcTrigger,Trigger1Y)),NA())</f>
        <v>1.1570607125941379E-2</v>
      </c>
    </row>
    <row r="871" spans="2:17" x14ac:dyDescent="0.2">
      <c r="B871" s="39" t="s">
        <v>42</v>
      </c>
      <c r="D871" s="42">
        <f>_xll.qlCalendarAdvance(Calendar,$D870,B871,"f",FALSE)</f>
        <v>45751</v>
      </c>
      <c r="E871" s="139">
        <f>_xll.qlInterestRateIndexValueDate(IndexON,D871)</f>
        <v>45751</v>
      </c>
      <c r="F871" s="155">
        <f>IFERROR(_xll.qlIndexFixing(IndexON,D871,TRUE,_xll.ohTrigger(RecalcTrigger,TriggerON)),NA())</f>
        <v>8.8088161428334644E-3</v>
      </c>
      <c r="H871" s="42">
        <f>_xll.qlCalendarAdvance(Calendar,$H870,B871,"f",FALSE)</f>
        <v>45751</v>
      </c>
      <c r="I871" s="139">
        <f>_xll.qlInterestRateIndexValueDate(Index1M,$H871)</f>
        <v>45755</v>
      </c>
      <c r="J871" s="144">
        <f>IFERROR(_xll.qlIndexFixing(Index1M,$H871,TRUE,_xll.ohTrigger(RecalcTrigger,Trigger1M)),NA())</f>
        <v>8.9339551179437038E-3</v>
      </c>
      <c r="K871" s="44">
        <f>IFERROR(_xll.qlIndexFixing(Index3M,H871,TRUE,_xll.ohTrigger(RecalcTrigger,Trigger3M)),NA())</f>
        <v>1.0407699260536868E-2</v>
      </c>
      <c r="L871" s="44">
        <f>IFERROR(_xll.qlIndexFixing(Index6M,$H871,TRUE,_xll.ohTrigger(RecalcTrigger,Trigger6M)),NA())</f>
        <v>1.1173565848127976E-2</v>
      </c>
      <c r="M871" s="145">
        <f>IFERROR(_xll.qlIndexFixing(Index1Y,$H871,TRUE,_xll.ohTrigger(RecalcTrigger,Trigger1Y)),NA())</f>
        <v>1.2114067914225635E-2</v>
      </c>
      <c r="N871" s="144">
        <f>IFERROR(_xll.qlIndexFixing(ONIndex1M,I871,TRUE,_xll.ohTrigger(RecalcTrigger,Trigger1M)),NA())</f>
        <v>8.8760714175428745E-3</v>
      </c>
      <c r="O871" s="44">
        <f>IFERROR(_xll.qlIndexFixing(ONIndex3M,I871,TRUE,_xll.ohTrigger(RecalcTrigger,Trigger3M)),NA())</f>
        <v>1.0232797628519918E-2</v>
      </c>
      <c r="P871" s="44">
        <f>IFERROR(_xll.qlIndexFixing(ONIndex6M,I871,TRUE,_xll.ohTrigger(RecalcTrigger,Trigger6M)),NA())</f>
        <v>1.0835187168449778E-2</v>
      </c>
      <c r="Q871" s="145">
        <f>IFERROR(_xll.qlIndexFixing(ONIndex1Y,I871,TRUE,_xll.ohTrigger(RecalcTrigger,Trigger1Y)),NA())</f>
        <v>1.1593024530274221E-2</v>
      </c>
    </row>
    <row r="872" spans="2:17" x14ac:dyDescent="0.2">
      <c r="B872" s="39" t="s">
        <v>42</v>
      </c>
      <c r="D872" s="42">
        <f>_xll.qlCalendarAdvance(Calendar,$D871,B872,"f",FALSE)</f>
        <v>45758</v>
      </c>
      <c r="E872" s="139">
        <f>_xll.qlInterestRateIndexValueDate(IndexON,D872)</f>
        <v>45758</v>
      </c>
      <c r="F872" s="155">
        <f>IFERROR(_xll.qlIndexFixing(IndexON,D872,TRUE,_xll.ohTrigger(RecalcTrigger,TriggerON)),NA())</f>
        <v>8.838620564990407E-3</v>
      </c>
      <c r="H872" s="42">
        <f>_xll.qlCalendarAdvance(Calendar,$H871,B872,"f",FALSE)</f>
        <v>45758</v>
      </c>
      <c r="I872" s="139">
        <f>_xll.qlInterestRateIndexValueDate(Index1M,$H872)</f>
        <v>45762</v>
      </c>
      <c r="J872" s="144">
        <f>IFERROR(_xll.qlIndexFixing(Index1M,$H872,TRUE,_xll.ohTrigger(RecalcTrigger,Trigger1M)),NA())</f>
        <v>8.9641374884399383E-3</v>
      </c>
      <c r="K872" s="44">
        <f>IFERROR(_xll.qlIndexFixing(Index3M,H872,TRUE,_xll.ohTrigger(RecalcTrigger,Trigger3M)),NA())</f>
        <v>1.0432519670310935E-2</v>
      </c>
      <c r="L872" s="44">
        <f>IFERROR(_xll.qlIndexFixing(Index6M,$H872,TRUE,_xll.ohTrigger(RecalcTrigger,Trigger6M)),NA())</f>
        <v>1.1196878666539003E-2</v>
      </c>
      <c r="M872" s="145">
        <f>IFERROR(_xll.qlIndexFixing(Index1Y,$H872,TRUE,_xll.ohTrigger(RecalcTrigger,Trigger1Y)),NA())</f>
        <v>1.2130883675343661E-2</v>
      </c>
      <c r="N872" s="144">
        <f>IFERROR(_xll.qlIndexFixing(ONIndex1M,I872,TRUE,_xll.ohTrigger(RecalcTrigger,Trigger1M)),NA())</f>
        <v>8.9162751529876516E-3</v>
      </c>
      <c r="O872" s="44">
        <f>IFERROR(_xll.qlIndexFixing(ONIndex3M,I872,TRUE,_xll.ohTrigger(RecalcTrigger,Trigger3M)),NA())</f>
        <v>1.0269986780469864E-2</v>
      </c>
      <c r="P872" s="44">
        <f>IFERROR(_xll.qlIndexFixing(ONIndex6M,I872,TRUE,_xll.ohTrigger(RecalcTrigger,Trigger6M)),NA())</f>
        <v>1.0870101807693544E-2</v>
      </c>
      <c r="Q872" s="145">
        <f>IFERROR(_xll.qlIndexFixing(ONIndex1Y,I872,TRUE,_xll.ohTrigger(RecalcTrigger,Trigger1Y)),NA())</f>
        <v>1.1621920076454018E-2</v>
      </c>
    </row>
    <row r="873" spans="2:17" x14ac:dyDescent="0.2">
      <c r="B873" s="39" t="s">
        <v>42</v>
      </c>
      <c r="D873" s="42">
        <f>_xll.qlCalendarAdvance(Calendar,$D872,B873,"f",FALSE)</f>
        <v>45769</v>
      </c>
      <c r="E873" s="139">
        <f>_xll.qlInterestRateIndexValueDate(IndexON,D873)</f>
        <v>45769</v>
      </c>
      <c r="F873" s="155">
        <f>IFERROR(_xll.qlIndexFixing(IndexON,D873,TRUE,_xll.ohTrigger(RecalcTrigger,TriggerON)),NA())</f>
        <v>8.8801459141230055E-3</v>
      </c>
      <c r="H873" s="42">
        <f>_xll.qlCalendarAdvance(Calendar,$H872,B873,"f",FALSE)</f>
        <v>45769</v>
      </c>
      <c r="I873" s="139">
        <f>_xll.qlInterestRateIndexValueDate(Index1M,$H873)</f>
        <v>45771</v>
      </c>
      <c r="J873" s="144">
        <f>IFERROR(_xll.qlIndexFixing(Index1M,$H873,TRUE,_xll.ohTrigger(RecalcTrigger,Trigger1M)),NA())</f>
        <v>9.0066072326924762E-3</v>
      </c>
      <c r="K873" s="44">
        <f>IFERROR(_xll.qlIndexFixing(Index3M,H873,TRUE,_xll.ohTrigger(RecalcTrigger,Trigger3M)),NA())</f>
        <v>1.0463593601070442E-2</v>
      </c>
      <c r="L873" s="44">
        <f>IFERROR(_xll.qlIndexFixing(Index6M,$H873,TRUE,_xll.ohTrigger(RecalcTrigger,Trigger6M)),NA())</f>
        <v>1.1226555247540579E-2</v>
      </c>
      <c r="M873" s="145">
        <f>IFERROR(_xll.qlIndexFixing(Index1Y,$H873,TRUE,_xll.ohTrigger(RecalcTrigger,Trigger1Y)),NA())</f>
        <v>1.2152323376960785E-2</v>
      </c>
      <c r="N873" s="144">
        <f>IFERROR(_xll.qlIndexFixing(ONIndex1M,I873,TRUE,_xll.ohTrigger(RecalcTrigger,Trigger1M)),NA())</f>
        <v>8.9548406684247794E-3</v>
      </c>
      <c r="O873" s="44">
        <f>IFERROR(_xll.qlIndexFixing(ONIndex3M,I873,TRUE,_xll.ohTrigger(RecalcTrigger,Trigger3M)),NA())</f>
        <v>1.0305026272066087E-2</v>
      </c>
      <c r="P873" s="44">
        <f>IFERROR(_xll.qlIndexFixing(ONIndex6M,I873,TRUE,_xll.ohTrigger(RecalcTrigger,Trigger6M)),NA())</f>
        <v>1.0903142783984521E-2</v>
      </c>
      <c r="Q873" s="145">
        <f>IFERROR(_xll.qlIndexFixing(ONIndex1Y,I873,TRUE,_xll.ohTrigger(RecalcTrigger,Trigger1Y)),NA())</f>
        <v>1.1648576009930522E-2</v>
      </c>
    </row>
    <row r="874" spans="2:17" x14ac:dyDescent="0.2">
      <c r="B874" s="39" t="s">
        <v>42</v>
      </c>
      <c r="D874" s="42">
        <f>_xll.qlCalendarAdvance(Calendar,$D873,B874,"f",FALSE)</f>
        <v>45776</v>
      </c>
      <c r="E874" s="139">
        <f>_xll.qlInterestRateIndexValueDate(IndexON,D874)</f>
        <v>45776</v>
      </c>
      <c r="F874" s="155">
        <f>IFERROR(_xll.qlIndexFixing(IndexON,D874,TRUE,_xll.ohTrigger(RecalcTrigger,TriggerON)),NA())</f>
        <v>8.9087726781222898E-3</v>
      </c>
      <c r="H874" s="42">
        <f>_xll.qlCalendarAdvance(Calendar,$H873,B874,"f",FALSE)</f>
        <v>45776</v>
      </c>
      <c r="I874" s="139">
        <f>_xll.qlInterestRateIndexValueDate(Index1M,$H874)</f>
        <v>45779</v>
      </c>
      <c r="J874" s="144">
        <f>IFERROR(_xll.qlIndexFixing(Index1M,$H874,TRUE,_xll.ohTrigger(RecalcTrigger,Trigger1M)),NA())</f>
        <v>9.0376014212717633E-3</v>
      </c>
      <c r="K874" s="44">
        <f>IFERROR(_xll.qlIndexFixing(Index3M,H874,TRUE,_xll.ohTrigger(RecalcTrigger,Trigger3M)),NA())</f>
        <v>1.049569724180761E-2</v>
      </c>
      <c r="L874" s="44">
        <f>IFERROR(_xll.qlIndexFixing(Index6M,$H874,TRUE,_xll.ohTrigger(RecalcTrigger,Trigger6M)),NA())</f>
        <v>1.1256171343122724E-2</v>
      </c>
      <c r="M874" s="145">
        <f>IFERROR(_xll.qlIndexFixing(Index1Y,$H874,TRUE,_xll.ohTrigger(RecalcTrigger,Trigger1Y)),NA())</f>
        <v>1.2173913011849736E-2</v>
      </c>
      <c r="N874" s="144">
        <f>IFERROR(_xll.qlIndexFixing(ONIndex1M,I874,TRUE,_xll.ohTrigger(RecalcTrigger,Trigger1M)),NA())</f>
        <v>8.9888493665224445E-3</v>
      </c>
      <c r="O874" s="44">
        <f>IFERROR(_xll.qlIndexFixing(ONIndex3M,I874,TRUE,_xll.ohTrigger(RecalcTrigger,Trigger3M)),NA())</f>
        <v>1.0335832745518303E-2</v>
      </c>
      <c r="P874" s="44">
        <f>IFERROR(_xll.qlIndexFixing(ONIndex6M,I874,TRUE,_xll.ohTrigger(RecalcTrigger,Trigger6M)),NA())</f>
        <v>1.093260270576657E-2</v>
      </c>
      <c r="Q874" s="145">
        <f>IFERROR(_xll.qlIndexFixing(ONIndex1Y,I874,TRUE,_xll.ohTrigger(RecalcTrigger,Trigger1Y)),NA())</f>
        <v>1.1672287085593425E-2</v>
      </c>
    </row>
    <row r="875" spans="2:17" x14ac:dyDescent="0.2">
      <c r="B875" s="39" t="s">
        <v>42</v>
      </c>
      <c r="D875" s="42">
        <f>_xll.qlCalendarAdvance(Calendar,$D874,B875,"f",FALSE)</f>
        <v>45783</v>
      </c>
      <c r="E875" s="139">
        <f>_xll.qlInterestRateIndexValueDate(IndexON,D875)</f>
        <v>45783</v>
      </c>
      <c r="F875" s="155">
        <f>IFERROR(_xll.qlIndexFixing(IndexON,D875,TRUE,_xll.ohTrigger(RecalcTrigger,TriggerON)),NA())</f>
        <v>8.9369090090674064E-3</v>
      </c>
      <c r="H875" s="42">
        <f>_xll.qlCalendarAdvance(Calendar,$H874,B875,"f",FALSE)</f>
        <v>45783</v>
      </c>
      <c r="I875" s="139">
        <f>_xll.qlInterestRateIndexValueDate(Index1M,$H875)</f>
        <v>45785</v>
      </c>
      <c r="J875" s="144">
        <f>IFERROR(_xll.qlIndexFixing(Index1M,$H875,TRUE,_xll.ohTrigger(RecalcTrigger,Trigger1M)),NA())</f>
        <v>9.0641785926592888E-3</v>
      </c>
      <c r="K875" s="44">
        <f>IFERROR(_xll.qlIndexFixing(Index3M,H875,TRUE,_xll.ohTrigger(RecalcTrigger,Trigger3M)),NA())</f>
        <v>1.0512000539257249E-2</v>
      </c>
      <c r="L875" s="44">
        <f>IFERROR(_xll.qlIndexFixing(Index6M,$H875,TRUE,_xll.ohTrigger(RecalcTrigger,Trigger6M)),NA())</f>
        <v>1.1277337401034497E-2</v>
      </c>
      <c r="M875" s="145">
        <f>IFERROR(_xll.qlIndexFixing(Index1Y,$H875,TRUE,_xll.ohTrigger(RecalcTrigger,Trigger1Y)),NA())</f>
        <v>1.2185311673804985E-2</v>
      </c>
      <c r="N875" s="144">
        <f>IFERROR(_xll.qlIndexFixing(ONIndex1M,I875,TRUE,_xll.ohTrigger(RecalcTrigger,Trigger1M)),NA())</f>
        <v>9.0139475433392846E-3</v>
      </c>
      <c r="O875" s="44">
        <f>IFERROR(_xll.qlIndexFixing(ONIndex3M,I875,TRUE,_xll.ohTrigger(RecalcTrigger,Trigger3M)),NA())</f>
        <v>1.0358408586395029E-2</v>
      </c>
      <c r="P875" s="44">
        <f>IFERROR(_xll.qlIndexFixing(ONIndex6M,I875,TRUE,_xll.ohTrigger(RecalcTrigger,Trigger6M)),NA())</f>
        <v>1.0954394591102812E-2</v>
      </c>
      <c r="Q875" s="145">
        <f>IFERROR(_xll.qlIndexFixing(ONIndex1Y,I875,TRUE,_xll.ohTrigger(RecalcTrigger,Trigger1Y)),NA())</f>
        <v>1.1689670967047761E-2</v>
      </c>
    </row>
    <row r="876" spans="2:17" x14ac:dyDescent="0.2">
      <c r="B876" s="39" t="s">
        <v>42</v>
      </c>
      <c r="D876" s="42">
        <f>_xll.qlCalendarAdvance(Calendar,$D875,B876,"f",FALSE)</f>
        <v>45790</v>
      </c>
      <c r="E876" s="139">
        <f>_xll.qlInterestRateIndexValueDate(IndexON,D876)</f>
        <v>45790</v>
      </c>
      <c r="F876" s="155">
        <f>IFERROR(_xll.qlIndexFixing(IndexON,D876,TRUE,_xll.ohTrigger(RecalcTrigger,TriggerON)),NA())</f>
        <v>8.9645513453273651E-3</v>
      </c>
      <c r="H876" s="42">
        <f>_xll.qlCalendarAdvance(Calendar,$H875,B876,"f",FALSE)</f>
        <v>45790</v>
      </c>
      <c r="I876" s="139">
        <f>_xll.qlInterestRateIndexValueDate(Index1M,$H876)</f>
        <v>45792</v>
      </c>
      <c r="J876" s="144">
        <f>IFERROR(_xll.qlIndexFixing(Index1M,$H876,TRUE,_xll.ohTrigger(RecalcTrigger,Trigger1M)),NA())</f>
        <v>9.092237364068112E-3</v>
      </c>
      <c r="K876" s="44">
        <f>IFERROR(_xll.qlIndexFixing(Index3M,H876,TRUE,_xll.ohTrigger(RecalcTrigger,Trigger3M)),NA())</f>
        <v>1.0534683141426825E-2</v>
      </c>
      <c r="L876" s="44">
        <f>IFERROR(_xll.qlIndexFixing(Index6M,$H876,TRUE,_xll.ohTrigger(RecalcTrigger,Trigger6M)),NA())</f>
        <v>1.1299836239827804E-2</v>
      </c>
      <c r="M876" s="145">
        <f>IFERROR(_xll.qlIndexFixing(Index1Y,$H876,TRUE,_xll.ohTrigger(RecalcTrigger,Trigger1Y)),NA())</f>
        <v>1.22016595236731E-2</v>
      </c>
      <c r="N876" s="144">
        <f>IFERROR(_xll.qlIndexFixing(ONIndex1M,I876,TRUE,_xll.ohTrigger(RecalcTrigger,Trigger1M)),NA())</f>
        <v>9.0427831336548081E-3</v>
      </c>
      <c r="O876" s="44">
        <f>IFERROR(_xll.qlIndexFixing(ONIndex3M,I876,TRUE,_xll.ohTrigger(RecalcTrigger,Trigger3M)),NA())</f>
        <v>1.0384169721060488E-2</v>
      </c>
      <c r="P876" s="44">
        <f>IFERROR(_xll.qlIndexFixing(ONIndex6M,I876,TRUE,_xll.ohTrigger(RecalcTrigger,Trigger6M)),NA())</f>
        <v>1.0979487893099105E-2</v>
      </c>
      <c r="Q876" s="145">
        <f>IFERROR(_xll.qlIndexFixing(ONIndex1Y,I876,TRUE,_xll.ohTrigger(RecalcTrigger,Trigger1Y)),NA())</f>
        <v>1.1709516412974352E-2</v>
      </c>
    </row>
    <row r="877" spans="2:17" x14ac:dyDescent="0.2">
      <c r="B877" s="39" t="s">
        <v>42</v>
      </c>
      <c r="D877" s="42">
        <f>_xll.qlCalendarAdvance(Calendar,$D876,B877,"f",FALSE)</f>
        <v>45797</v>
      </c>
      <c r="E877" s="139">
        <f>_xll.qlInterestRateIndexValueDate(IndexON,D877)</f>
        <v>45797</v>
      </c>
      <c r="F877" s="155">
        <f>IFERROR(_xll.qlIndexFixing(IndexON,D877,TRUE,_xll.ohTrigger(RecalcTrigger,TriggerON)),NA())</f>
        <v>8.9916961247915594E-3</v>
      </c>
      <c r="H877" s="42">
        <f>_xll.qlCalendarAdvance(Calendar,$H876,B877,"f",FALSE)</f>
        <v>45797</v>
      </c>
      <c r="I877" s="139">
        <f>_xll.qlInterestRateIndexValueDate(Index1M,$H877)</f>
        <v>45799</v>
      </c>
      <c r="J877" s="144">
        <f>IFERROR(_xll.qlIndexFixing(Index1M,$H877,TRUE,_xll.ohTrigger(RecalcTrigger,Trigger1M)),NA())</f>
        <v>9.1198068684900102E-3</v>
      </c>
      <c r="K877" s="44">
        <f>IFERROR(_xll.qlIndexFixing(Index3M,H877,TRUE,_xll.ohTrigger(RecalcTrigger,Trigger3M)),NA())</f>
        <v>1.0557004994544031E-2</v>
      </c>
      <c r="L877" s="44">
        <f>IFERROR(_xll.qlIndexFixing(Index6M,$H877,TRUE,_xll.ohTrigger(RecalcTrigger,Trigger6M)),NA())</f>
        <v>1.1322179802121066E-2</v>
      </c>
      <c r="M877" s="145">
        <f>IFERROR(_xll.qlIndexFixing(Index1Y,$H877,TRUE,_xll.ohTrigger(RecalcTrigger,Trigger1Y)),NA())</f>
        <v>1.2217921875320987E-2</v>
      </c>
      <c r="N877" s="144">
        <f>IFERROR(_xll.qlIndexFixing(ONIndex1M,I877,TRUE,_xll.ohTrigger(RecalcTrigger,Trigger1M)),NA())</f>
        <v>9.0711355061845467E-3</v>
      </c>
      <c r="O877" s="44">
        <f>IFERROR(_xll.qlIndexFixing(ONIndex3M,I877,TRUE,_xll.ohTrigger(RecalcTrigger,Trigger3M)),NA())</f>
        <v>1.0409304741845204E-2</v>
      </c>
      <c r="P877" s="44">
        <f>IFERROR(_xll.qlIndexFixing(ONIndex6M,I877,TRUE,_xll.ohTrigger(RecalcTrigger,Trigger6M)),NA())</f>
        <v>1.1004222891068949E-2</v>
      </c>
      <c r="Q877" s="145">
        <f>IFERROR(_xll.qlIndexFixing(ONIndex1Y,I877,TRUE,_xll.ohTrigger(RecalcTrigger,Trigger1Y)),NA())</f>
        <v>1.1728889474529325E-2</v>
      </c>
    </row>
    <row r="878" spans="2:17" x14ac:dyDescent="0.2">
      <c r="B878" s="39" t="s">
        <v>42</v>
      </c>
      <c r="D878" s="42">
        <f>_xll.qlCalendarAdvance(Calendar,$D877,B878,"f",FALSE)</f>
        <v>45804</v>
      </c>
      <c r="E878" s="139">
        <f>_xll.qlInterestRateIndexValueDate(IndexON,D878)</f>
        <v>45804</v>
      </c>
      <c r="F878" s="155">
        <f>IFERROR(_xll.qlIndexFixing(IndexON,D878,TRUE,_xll.ohTrigger(RecalcTrigger,TriggerON)),NA())</f>
        <v>9.018339785429319E-3</v>
      </c>
      <c r="H878" s="42">
        <f>_xll.qlCalendarAdvance(Calendar,$H877,B878,"f",FALSE)</f>
        <v>45804</v>
      </c>
      <c r="I878" s="139">
        <f>_xll.qlInterestRateIndexValueDate(Index1M,$H878)</f>
        <v>45806</v>
      </c>
      <c r="J878" s="144">
        <f>IFERROR(_xll.qlIndexFixing(Index1M,$H878,TRUE,_xll.ohTrigger(RecalcTrigger,Trigger1M)),NA())</f>
        <v>9.1468836100189188E-3</v>
      </c>
      <c r="K878" s="44">
        <f>IFERROR(_xll.qlIndexFixing(Index3M,H878,TRUE,_xll.ohTrigger(RecalcTrigger,Trigger3M)),NA())</f>
        <v>1.057901572866024E-2</v>
      </c>
      <c r="L878" s="44">
        <f>IFERROR(_xll.qlIndexFixing(Index6M,$H878,TRUE,_xll.ohTrigger(RecalcTrigger,Trigger6M)),NA())</f>
        <v>1.1339199571066714E-2</v>
      </c>
      <c r="M878" s="145">
        <f>IFERROR(_xll.qlIndexFixing(Index1Y,$H878,TRUE,_xll.ohTrigger(RecalcTrigger,Trigger1Y)),NA())</f>
        <v>1.2234107850787219E-2</v>
      </c>
      <c r="N878" s="144">
        <f>IFERROR(_xll.qlIndexFixing(ONIndex1M,I878,TRUE,_xll.ohTrigger(RecalcTrigger,Trigger1M)),NA())</f>
        <v>9.0990011714797703E-3</v>
      </c>
      <c r="O878" s="44">
        <f>IFERROR(_xll.qlIndexFixing(ONIndex3M,I878,TRUE,_xll.ohTrigger(RecalcTrigger,Trigger3M)),NA())</f>
        <v>1.0433809074248401E-2</v>
      </c>
      <c r="P878" s="44">
        <f>IFERROR(_xll.qlIndexFixing(ONIndex6M,I878,TRUE,_xll.ohTrigger(RecalcTrigger,Trigger6M)),NA())</f>
        <v>1.1028597157833886E-2</v>
      </c>
      <c r="Q878" s="145">
        <f>IFERROR(_xll.qlIndexFixing(ONIndex1Y,I878,TRUE,_xll.ohTrigger(RecalcTrigger,Trigger1Y)),NA())</f>
        <v>1.1747786879769961E-2</v>
      </c>
    </row>
    <row r="879" spans="2:17" x14ac:dyDescent="0.2">
      <c r="B879" s="39" t="s">
        <v>42</v>
      </c>
      <c r="D879" s="42">
        <f>_xll.qlCalendarAdvance(Calendar,$D878,B879,"f",FALSE)</f>
        <v>45811</v>
      </c>
      <c r="E879" s="139">
        <f>_xll.qlInterestRateIndexValueDate(IndexON,D879)</f>
        <v>45811</v>
      </c>
      <c r="F879" s="155">
        <f>IFERROR(_xll.qlIndexFixing(IndexON,D879,TRUE,_xll.ohTrigger(RecalcTrigger,TriggerON)),NA())</f>
        <v>9.0444787653698455E-3</v>
      </c>
      <c r="H879" s="42">
        <f>_xll.qlCalendarAdvance(Calendar,$H878,B879,"f",FALSE)</f>
        <v>45811</v>
      </c>
      <c r="I879" s="139">
        <f>_xll.qlInterestRateIndexValueDate(Index1M,$H879)</f>
        <v>45813</v>
      </c>
      <c r="J879" s="144">
        <f>IFERROR(_xll.qlIndexFixing(Index1M,$H879,TRUE,_xll.ohTrigger(RecalcTrigger,Trigger1M)),NA())</f>
        <v>9.1734640927762512E-3</v>
      </c>
      <c r="K879" s="44">
        <f>IFERROR(_xll.qlIndexFixing(Index3M,H879,TRUE,_xll.ohTrigger(RecalcTrigger,Trigger3M)),NA())</f>
        <v>1.0600765413952154E-2</v>
      </c>
      <c r="L879" s="44">
        <f>IFERROR(_xll.qlIndexFixing(Index6M,$H879,TRUE,_xll.ohTrigger(RecalcTrigger,Trigger6M)),NA())</f>
        <v>1.1361280829231605E-2</v>
      </c>
      <c r="M879" s="145">
        <f>IFERROR(_xll.qlIndexFixing(Index1Y,$H879,TRUE,_xll.ohTrigger(RecalcTrigger,Trigger1Y)),NA())</f>
        <v>1.2250226649251957E-2</v>
      </c>
      <c r="N879" s="144">
        <f>IFERROR(_xll.qlIndexFixing(ONIndex1M,I879,TRUE,_xll.ohTrigger(RecalcTrigger,Trigger1M)),NA())</f>
        <v>9.1263766396920687E-3</v>
      </c>
      <c r="O879" s="44">
        <f>IFERROR(_xll.qlIndexFixing(ONIndex3M,I879,TRUE,_xll.ohTrigger(RecalcTrigger,Trigger3M)),NA())</f>
        <v>1.0457678144089044E-2</v>
      </c>
      <c r="P879" s="44">
        <f>IFERROR(_xll.qlIndexFixing(ONIndex6M,I879,TRUE,_xll.ohTrigger(RecalcTrigger,Trigger6M)),NA())</f>
        <v>1.1052608266215458E-2</v>
      </c>
      <c r="Q879" s="145">
        <f>IFERROR(_xll.qlIndexFixing(ONIndex1Y,I879,TRUE,_xll.ohTrigger(RecalcTrigger,Trigger1Y)),NA())</f>
        <v>1.1766205356593673E-2</v>
      </c>
    </row>
    <row r="880" spans="2:17" x14ac:dyDescent="0.2">
      <c r="B880" s="39" t="s">
        <v>42</v>
      </c>
      <c r="D880" s="42">
        <f>_xll.qlCalendarAdvance(Calendar,$D879,B880,"f",FALSE)</f>
        <v>45818</v>
      </c>
      <c r="E880" s="139">
        <f>_xll.qlInterestRateIndexValueDate(IndexON,D880)</f>
        <v>45818</v>
      </c>
      <c r="F880" s="155">
        <f>IFERROR(_xll.qlIndexFixing(IndexON,D880,TRUE,_xll.ohTrigger(RecalcTrigger,TriggerON)),NA())</f>
        <v>9.0701095025025325E-3</v>
      </c>
      <c r="H880" s="42">
        <f>_xll.qlCalendarAdvance(Calendar,$H879,B880,"f",FALSE)</f>
        <v>45818</v>
      </c>
      <c r="I880" s="139">
        <f>_xll.qlInterestRateIndexValueDate(Index1M,$H880)</f>
        <v>45820</v>
      </c>
      <c r="J880" s="144">
        <f>IFERROR(_xll.qlIndexFixing(Index1M,$H880,TRUE,_xll.ohTrigger(RecalcTrigger,Trigger1M)),NA())</f>
        <v>9.199561767884723E-3</v>
      </c>
      <c r="K880" s="44">
        <f>IFERROR(_xll.qlIndexFixing(Index3M,H880,TRUE,_xll.ohTrigger(RecalcTrigger,Trigger3M)),NA())</f>
        <v>1.062230456068965E-2</v>
      </c>
      <c r="L880" s="44">
        <f>IFERROR(_xll.qlIndexFixing(Index6M,$H880,TRUE,_xll.ohTrigger(RecalcTrigger,Trigger6M)),NA())</f>
        <v>1.1383239046735123E-2</v>
      </c>
      <c r="M880" s="145">
        <f>IFERROR(_xll.qlIndexFixing(Index1Y,$H880,TRUE,_xll.ohTrigger(RecalcTrigger,Trigger1Y)),NA())</f>
        <v>1.2266287547034528E-2</v>
      </c>
      <c r="N880" s="144">
        <f>IFERROR(_xll.qlIndexFixing(ONIndex1M,I880,TRUE,_xll.ohTrigger(RecalcTrigger,Trigger1M)),NA())</f>
        <v>9.1532584211329038E-3</v>
      </c>
      <c r="O880" s="44">
        <f>IFERROR(_xll.qlIndexFixing(ONIndex3M,I880,TRUE,_xll.ohTrigger(RecalcTrigger,Trigger3M)),NA())</f>
        <v>1.0480907377186099E-2</v>
      </c>
      <c r="P880" s="44">
        <f>IFERROR(_xll.qlIndexFixing(ONIndex6M,I880,TRUE,_xll.ohTrigger(RecalcTrigger,Trigger6M)),NA())</f>
        <v>1.1076253789035206E-2</v>
      </c>
      <c r="Q880" s="145">
        <f>IFERROR(_xll.qlIndexFixing(ONIndex1Y,I880,TRUE,_xll.ohTrigger(RecalcTrigger,Trigger1Y)),NA())</f>
        <v>1.1784141633217615E-2</v>
      </c>
    </row>
    <row r="881" spans="2:17" x14ac:dyDescent="0.2">
      <c r="B881" s="39" t="s">
        <v>42</v>
      </c>
      <c r="D881" s="42">
        <f>_xll.qlCalendarAdvance(Calendar,$D880,B881,"f",FALSE)</f>
        <v>45825</v>
      </c>
      <c r="E881" s="139">
        <f>_xll.qlInterestRateIndexValueDate(IndexON,D881)</f>
        <v>45825</v>
      </c>
      <c r="F881" s="155">
        <f>IFERROR(_xll.qlIndexFixing(IndexON,D881,TRUE,_xll.ohTrigger(RecalcTrigger,TriggerON)),NA())</f>
        <v>9.0952284347167733E-3</v>
      </c>
      <c r="H881" s="42">
        <f>_xll.qlCalendarAdvance(Calendar,$H880,B881,"f",FALSE)</f>
        <v>45825</v>
      </c>
      <c r="I881" s="139">
        <f>_xll.qlInterestRateIndexValueDate(Index1M,$H881)</f>
        <v>45827</v>
      </c>
      <c r="J881" s="144">
        <f>IFERROR(_xll.qlIndexFixing(Index1M,$H881,TRUE,_xll.ohTrigger(RecalcTrigger,Trigger1M)),NA())</f>
        <v>9.2252581626717234E-3</v>
      </c>
      <c r="K881" s="44">
        <f>IFERROR(_xll.qlIndexFixing(Index3M,H881,TRUE,_xll.ohTrigger(RecalcTrigger,Trigger3M)),NA())</f>
        <v>1.0643684119224495E-2</v>
      </c>
      <c r="L881" s="44">
        <f>IFERROR(_xll.qlIndexFixing(Index6M,$H881,TRUE,_xll.ohTrigger(RecalcTrigger,Trigger6M)),NA())</f>
        <v>1.1405085635329245E-2</v>
      </c>
      <c r="M881" s="145">
        <f>IFERROR(_xll.qlIndexFixing(Index1Y,$H881,TRUE,_xll.ohTrigger(RecalcTrigger,Trigger1Y)),NA())</f>
        <v>1.2282299897594967E-2</v>
      </c>
      <c r="N881" s="144">
        <f>IFERROR(_xll.qlIndexFixing(ONIndex1M,I881,TRUE,_xll.ohTrigger(RecalcTrigger,Trigger1M)),NA())</f>
        <v>9.1796430261936734E-3</v>
      </c>
      <c r="O881" s="44">
        <f>IFERROR(_xll.qlIndexFixing(ONIndex3M,I881,TRUE,_xll.ohTrigger(RecalcTrigger,Trigger3M)),NA())</f>
        <v>1.0503492199038789E-2</v>
      </c>
      <c r="P881" s="44">
        <f>IFERROR(_xll.qlIndexFixing(ONIndex6M,I881,TRUE,_xll.ohTrigger(RecalcTrigger,Trigger6M)),NA())</f>
        <v>1.1099531299194609E-2</v>
      </c>
      <c r="Q881" s="145">
        <f>IFERROR(_xll.qlIndexFixing(ONIndex1Y,I881,TRUE,_xll.ohTrigger(RecalcTrigger,Trigger1Y)),NA())</f>
        <v>1.1801592437379327E-2</v>
      </c>
    </row>
    <row r="882" spans="2:17" x14ac:dyDescent="0.2">
      <c r="B882" s="39" t="s">
        <v>42</v>
      </c>
      <c r="D882" s="42">
        <f>_xll.qlCalendarAdvance(Calendar,$D881,B882,"f",FALSE)</f>
        <v>45832</v>
      </c>
      <c r="E882" s="139">
        <f>_xll.qlInterestRateIndexValueDate(IndexON,D882)</f>
        <v>45832</v>
      </c>
      <c r="F882" s="155">
        <f>IFERROR(_xll.qlIndexFixing(IndexON,D882,TRUE,_xll.ohTrigger(RecalcTrigger,TriggerON)),NA())</f>
        <v>9.1198320002217059E-3</v>
      </c>
      <c r="H882" s="42">
        <f>_xll.qlCalendarAdvance(Calendar,$H881,B882,"f",FALSE)</f>
        <v>45832</v>
      </c>
      <c r="I882" s="139">
        <f>_xll.qlInterestRateIndexValueDate(Index1M,$H882)</f>
        <v>45834</v>
      </c>
      <c r="J882" s="144">
        <f>IFERROR(_xll.qlIndexFixing(Index1M,$H882,TRUE,_xll.ohTrigger(RecalcTrigger,Trigger1M)),NA())</f>
        <v>9.2506525441368725E-3</v>
      </c>
      <c r="K882" s="44">
        <f>IFERROR(_xll.qlIndexFixing(Index3M,H882,TRUE,_xll.ohTrigger(RecalcTrigger,Trigger3M)),NA())</f>
        <v>1.0664955479971218E-2</v>
      </c>
      <c r="L882" s="44">
        <f>IFERROR(_xll.qlIndexFixing(Index6M,$H882,TRUE,_xll.ohTrigger(RecalcTrigger,Trigger6M)),NA())</f>
        <v>1.1431954680433657E-2</v>
      </c>
      <c r="M882" s="145">
        <f>IFERROR(_xll.qlIndexFixing(Index1Y,$H882,TRUE,_xll.ohTrigger(RecalcTrigger,Trigger1Y)),NA())</f>
        <v>1.2298273131535106E-2</v>
      </c>
      <c r="N882" s="144">
        <f>IFERROR(_xll.qlIndexFixing(ONIndex1M,I882,TRUE,_xll.ohTrigger(RecalcTrigger,Trigger1M)),NA())</f>
        <v>9.2055269651858396E-3</v>
      </c>
      <c r="O882" s="44">
        <f>IFERROR(_xll.qlIndexFixing(ONIndex3M,I882,TRUE,_xll.ohTrigger(RecalcTrigger,Trigger3M)),NA())</f>
        <v>1.052542803562595E-2</v>
      </c>
      <c r="P882" s="44">
        <f>IFERROR(_xll.qlIndexFixing(ONIndex6M,I882,TRUE,_xll.ohTrigger(RecalcTrigger,Trigger6M)),NA())</f>
        <v>1.1122438369355336E-2</v>
      </c>
      <c r="Q882" s="145">
        <f>IFERROR(_xll.qlIndexFixing(ONIndex1Y,I882,TRUE,_xll.ohTrigger(RecalcTrigger,Trigger1Y)),NA())</f>
        <v>1.1818554497375899E-2</v>
      </c>
    </row>
    <row r="883" spans="2:17" x14ac:dyDescent="0.2">
      <c r="B883" s="39" t="s">
        <v>42</v>
      </c>
      <c r="D883" s="42">
        <f>_xll.qlCalendarAdvance(Calendar,$D882,B883,"f",FALSE)</f>
        <v>45839</v>
      </c>
      <c r="E883" s="139">
        <f>_xll.qlInterestRateIndexValueDate(IndexON,D883)</f>
        <v>45839</v>
      </c>
      <c r="F883" s="155">
        <f>IFERROR(_xll.qlIndexFixing(IndexON,D883,TRUE,_xll.ohTrigger(RecalcTrigger,TriggerON)),NA())</f>
        <v>9.1439166370665959E-3</v>
      </c>
      <c r="H883" s="42">
        <f>_xll.qlCalendarAdvance(Calendar,$H882,B883,"f",FALSE)</f>
        <v>45839</v>
      </c>
      <c r="I883" s="139">
        <f>_xll.qlInterestRateIndexValueDate(Index1M,$H883)</f>
        <v>45841</v>
      </c>
      <c r="J883" s="144">
        <f>IFERROR(_xll.qlIndexFixing(Index1M,$H883,TRUE,_xll.ohTrigger(RecalcTrigger,Trigger1M)),NA())</f>
        <v>9.2758450440030837E-3</v>
      </c>
      <c r="K883" s="44">
        <f>IFERROR(_xll.qlIndexFixing(Index3M,H883,TRUE,_xll.ohTrigger(RecalcTrigger,Trigger3M)),NA())</f>
        <v>1.0686170473410599E-2</v>
      </c>
      <c r="L883" s="44">
        <f>IFERROR(_xll.qlIndexFixing(Index6M,$H883,TRUE,_xll.ohTrigger(RecalcTrigger,Trigger6M)),NA())</f>
        <v>1.1453599687737582E-2</v>
      </c>
      <c r="M883" s="145">
        <f>IFERROR(_xll.qlIndexFixing(Index1Y,$H883,TRUE,_xll.ohTrigger(RecalcTrigger,Trigger1Y)),NA())</f>
        <v>1.2314216756600332E-2</v>
      </c>
      <c r="N883" s="144">
        <f>IFERROR(_xll.qlIndexFixing(ONIndex1M,I883,TRUE,_xll.ohTrigger(RecalcTrigger,Trigger1M)),NA())</f>
        <v>9.2309083252395396E-3</v>
      </c>
      <c r="O883" s="44">
        <f>IFERROR(_xll.qlIndexFixing(ONIndex3M,I883,TRUE,_xll.ohTrigger(RecalcTrigger,Trigger3M)),NA())</f>
        <v>1.0546712611967379E-2</v>
      </c>
      <c r="P883" s="44">
        <f>IFERROR(_xll.qlIndexFixing(ONIndex6M,I883,TRUE,_xll.ohTrigger(RecalcTrigger,Trigger6M)),NA())</f>
        <v>1.1144973604073627E-2</v>
      </c>
      <c r="Q883" s="145">
        <f>IFERROR(_xll.qlIndexFixing(ONIndex1Y,I883,TRUE,_xll.ohTrigger(RecalcTrigger,Trigger1Y)),NA())</f>
        <v>1.1835026116404634E-2</v>
      </c>
    </row>
    <row r="884" spans="2:17" x14ac:dyDescent="0.2">
      <c r="B884" s="39" t="s">
        <v>42</v>
      </c>
      <c r="D884" s="42">
        <f>_xll.qlCalendarAdvance(Calendar,$D883,B884,"f",FALSE)</f>
        <v>45846</v>
      </c>
      <c r="E884" s="139">
        <f>_xll.qlInterestRateIndexValueDate(IndexON,D884)</f>
        <v>45846</v>
      </c>
      <c r="F884" s="155">
        <f>IFERROR(_xll.qlIndexFixing(IndexON,D884,TRUE,_xll.ohTrigger(RecalcTrigger,TriggerON)),NA())</f>
        <v>9.167493149808692E-3</v>
      </c>
      <c r="H884" s="42">
        <f>_xll.qlCalendarAdvance(Calendar,$H883,B884,"f",FALSE)</f>
        <v>45846</v>
      </c>
      <c r="I884" s="139">
        <f>_xll.qlInterestRateIndexValueDate(Index1M,$H884)</f>
        <v>45848</v>
      </c>
      <c r="J884" s="144">
        <f>IFERROR(_xll.qlIndexFixing(Index1M,$H884,TRUE,_xll.ohTrigger(RecalcTrigger,Trigger1M)),NA())</f>
        <v>9.3009353263073802E-3</v>
      </c>
      <c r="K884" s="44">
        <f>IFERROR(_xll.qlIndexFixing(Index3M,H884,TRUE,_xll.ohTrigger(RecalcTrigger,Trigger3M)),NA())</f>
        <v>1.0707380693029509E-2</v>
      </c>
      <c r="L884" s="44">
        <f>IFERROR(_xll.qlIndexFixing(Index6M,$H884,TRUE,_xll.ohTrigger(RecalcTrigger,Trigger6M)),NA())</f>
        <v>1.1475167886073718E-2</v>
      </c>
      <c r="M884" s="145">
        <f>IFERROR(_xll.qlIndexFixing(Index1Y,$H884,TRUE,_xll.ohTrigger(RecalcTrigger,Trigger1Y)),NA())</f>
        <v>1.2330140162096196E-2</v>
      </c>
      <c r="N884" s="144">
        <f>IFERROR(_xll.qlIndexFixing(ONIndex1M,I884,TRUE,_xll.ohTrigger(RecalcTrigger,Trigger1M)),NA())</f>
        <v>9.2560461190860366E-3</v>
      </c>
      <c r="O884" s="44">
        <f>IFERROR(_xll.qlIndexFixing(ONIndex3M,I884,TRUE,_xll.ohTrigger(RecalcTrigger,Trigger3M)),NA())</f>
        <v>1.0567724115144728E-2</v>
      </c>
      <c r="P884" s="44">
        <f>IFERROR(_xll.qlIndexFixing(ONIndex6M,I884,TRUE,_xll.ohTrigger(RecalcTrigger,Trigger6M)),NA())</f>
        <v>1.1167306307280356E-2</v>
      </c>
      <c r="Q884" s="145">
        <f>IFERROR(_xll.qlIndexFixing(ONIndex1Y,I884,TRUE,_xll.ohTrigger(RecalcTrigger,Trigger1Y)),NA())</f>
        <v>1.1851266256357462E-2</v>
      </c>
    </row>
    <row r="885" spans="2:17" x14ac:dyDescent="0.2">
      <c r="B885" s="39" t="s">
        <v>42</v>
      </c>
      <c r="D885" s="42">
        <f>_xll.qlCalendarAdvance(Calendar,$D884,B885,"f",FALSE)</f>
        <v>45853</v>
      </c>
      <c r="E885" s="139">
        <f>_xll.qlInterestRateIndexValueDate(IndexON,D885)</f>
        <v>45853</v>
      </c>
      <c r="F885" s="155">
        <f>IFERROR(_xll.qlIndexFixing(IndexON,D885,TRUE,_xll.ohTrigger(RecalcTrigger,TriggerON)),NA())</f>
        <v>9.1909614904395198E-3</v>
      </c>
      <c r="H885" s="42">
        <f>_xll.qlCalendarAdvance(Calendar,$H884,B885,"f",FALSE)</f>
        <v>45853</v>
      </c>
      <c r="I885" s="139">
        <f>_xll.qlInterestRateIndexValueDate(Index1M,$H885)</f>
        <v>45855</v>
      </c>
      <c r="J885" s="144">
        <f>IFERROR(_xll.qlIndexFixing(Index1M,$H885,TRUE,_xll.ohTrigger(RecalcTrigger,Trigger1M)),NA())</f>
        <v>9.3259797958331059E-3</v>
      </c>
      <c r="K885" s="44">
        <f>IFERROR(_xll.qlIndexFixing(Index3M,H885,TRUE,_xll.ohTrigger(RecalcTrigger,Trigger3M)),NA())</f>
        <v>1.0728615751133602E-2</v>
      </c>
      <c r="L885" s="44">
        <f>IFERROR(_xll.qlIndexFixing(Index6M,$H885,TRUE,_xll.ohTrigger(RecalcTrigger,Trigger6M)),NA())</f>
        <v>1.1496665757276061E-2</v>
      </c>
      <c r="M885" s="145">
        <f>IFERROR(_xll.qlIndexFixing(Index1Y,$H885,TRUE,_xll.ohTrigger(RecalcTrigger,Trigger1Y)),NA())</f>
        <v>1.2346047599539098E-2</v>
      </c>
      <c r="N885" s="144">
        <f>IFERROR(_xll.qlIndexFixing(ONIndex1M,I885,TRUE,_xll.ohTrigger(RecalcTrigger,Trigger1M)),NA())</f>
        <v>9.2811404824733046E-3</v>
      </c>
      <c r="O885" s="44">
        <f>IFERROR(_xll.qlIndexFixing(ONIndex3M,I885,TRUE,_xll.ohTrigger(RecalcTrigger,Trigger3M)),NA())</f>
        <v>1.0588754882911999E-2</v>
      </c>
      <c r="P885" s="44">
        <f>IFERROR(_xll.qlIndexFixing(ONIndex6M,I885,TRUE,_xll.ohTrigger(RecalcTrigger,Trigger6M)),NA())</f>
        <v>1.1189567265397216E-2</v>
      </c>
      <c r="Q885" s="145">
        <f>IFERROR(_xll.qlIndexFixing(ONIndex1Y,I885,TRUE,_xll.ohTrigger(RecalcTrigger,Trigger1Y)),NA())</f>
        <v>1.1867475062734556E-2</v>
      </c>
    </row>
    <row r="886" spans="2:17" x14ac:dyDescent="0.2">
      <c r="B886" s="39" t="s">
        <v>42</v>
      </c>
      <c r="D886" s="42">
        <f>_xll.qlCalendarAdvance(Calendar,$D885,B886,"f",FALSE)</f>
        <v>45860</v>
      </c>
      <c r="E886" s="139">
        <f>_xll.qlInterestRateIndexValueDate(IndexON,D886)</f>
        <v>45860</v>
      </c>
      <c r="F886" s="155">
        <f>IFERROR(_xll.qlIndexFixing(IndexON,D886,TRUE,_xll.ohTrigger(RecalcTrigger,TriggerON)),NA())</f>
        <v>9.2145094522599891E-3</v>
      </c>
      <c r="H886" s="42">
        <f>_xll.qlCalendarAdvance(Calendar,$H885,B886,"f",FALSE)</f>
        <v>45860</v>
      </c>
      <c r="I886" s="139">
        <f>_xll.qlInterestRateIndexValueDate(Index1M,$H886)</f>
        <v>45862</v>
      </c>
      <c r="J886" s="144">
        <f>IFERROR(_xll.qlIndexFixing(Index1M,$H886,TRUE,_xll.ohTrigger(RecalcTrigger,Trigger1M)),NA())</f>
        <v>9.3509820603568383E-3</v>
      </c>
      <c r="K886" s="44">
        <f>IFERROR(_xll.qlIndexFixing(Index3M,H886,TRUE,_xll.ohTrigger(RecalcTrigger,Trigger3M)),NA())</f>
        <v>1.0749878431965279E-2</v>
      </c>
      <c r="L886" s="44">
        <f>IFERROR(_xll.qlIndexFixing(Index6M,$H886,TRUE,_xll.ohTrigger(RecalcTrigger,Trigger6M)),NA())</f>
        <v>1.1518093810642159E-2</v>
      </c>
      <c r="M886" s="145">
        <f>IFERROR(_xll.qlIndexFixing(Index1Y,$H886,TRUE,_xll.ohTrigger(RecalcTrigger,Trigger1Y)),NA())</f>
        <v>1.2361937547276098E-2</v>
      </c>
      <c r="N886" s="144">
        <f>IFERROR(_xll.qlIndexFixing(ONIndex1M,I886,TRUE,_xll.ohTrigger(RecalcTrigger,Trigger1M)),NA())</f>
        <v>9.3061918715964254E-3</v>
      </c>
      <c r="O886" s="44">
        <f>IFERROR(_xll.qlIndexFixing(ONIndex3M,I886,TRUE,_xll.ohTrigger(RecalcTrigger,Trigger3M)),NA())</f>
        <v>1.0609806094405982E-2</v>
      </c>
      <c r="P886" s="44">
        <f>IFERROR(_xll.qlIndexFixing(ONIndex6M,I886,TRUE,_xll.ohTrigger(RecalcTrigger,Trigger6M)),NA())</f>
        <v>1.1211756632540926E-2</v>
      </c>
      <c r="Q886" s="145">
        <f>IFERROR(_xll.qlIndexFixing(ONIndex1Y,I886,TRUE,_xll.ohTrigger(RecalcTrigger,Trigger1Y)),NA())</f>
        <v>1.1883653205160272E-2</v>
      </c>
    </row>
    <row r="887" spans="2:17" x14ac:dyDescent="0.2">
      <c r="B887" s="39" t="s">
        <v>42</v>
      </c>
      <c r="D887" s="42">
        <f>_xll.qlCalendarAdvance(Calendar,$D886,B887,"f",FALSE)</f>
        <v>45867</v>
      </c>
      <c r="E887" s="139">
        <f>_xll.qlInterestRateIndexValueDate(IndexON,D887)</f>
        <v>45867</v>
      </c>
      <c r="F887" s="155">
        <f>IFERROR(_xll.qlIndexFixing(IndexON,D887,TRUE,_xll.ohTrigger(RecalcTrigger,TriggerON)),NA())</f>
        <v>9.2381386007378552E-3</v>
      </c>
      <c r="H887" s="42">
        <f>_xll.qlCalendarAdvance(Calendar,$H886,B887,"f",FALSE)</f>
        <v>45867</v>
      </c>
      <c r="I887" s="139">
        <f>_xll.qlInterestRateIndexValueDate(Index1M,$H887)</f>
        <v>45869</v>
      </c>
      <c r="J887" s="144">
        <f>IFERROR(_xll.qlIndexFixing(Index1M,$H887,TRUE,_xll.ohTrigger(RecalcTrigger,Trigger1M)),NA())</f>
        <v>9.3702380787865323E-3</v>
      </c>
      <c r="K887" s="44">
        <f>IFERROR(_xll.qlIndexFixing(Index3M,H887,TRUE,_xll.ohTrigger(RecalcTrigger,Trigger3M)),NA())</f>
        <v>1.0771169918344467E-2</v>
      </c>
      <c r="L887" s="44">
        <f>IFERROR(_xll.qlIndexFixing(Index6M,$H887,TRUE,_xll.ohTrigger(RecalcTrigger,Trigger6M)),NA())</f>
        <v>1.1534393663074273E-2</v>
      </c>
      <c r="M887" s="145">
        <f>IFERROR(_xll.qlIndexFixing(Index1Y,$H887,TRUE,_xll.ohTrigger(RecalcTrigger,Trigger1Y)),NA())</f>
        <v>1.2377808152569834E-2</v>
      </c>
      <c r="N887" s="144">
        <f>IFERROR(_xll.qlIndexFixing(ONIndex1M,I887,TRUE,_xll.ohTrigger(RecalcTrigger,Trigger1M)),NA())</f>
        <v>9.3312007424906085E-3</v>
      </c>
      <c r="O887" s="44">
        <f>IFERROR(_xll.qlIndexFixing(ONIndex3M,I887,TRUE,_xll.ohTrigger(RecalcTrigger,Trigger3M)),NA())</f>
        <v>1.0630878928683529E-2</v>
      </c>
      <c r="P887" s="44">
        <f>IFERROR(_xll.qlIndexFixing(ONIndex6M,I887,TRUE,_xll.ohTrigger(RecalcTrigger,Trigger6M)),NA())</f>
        <v>1.1233874562908142E-2</v>
      </c>
      <c r="Q887" s="145">
        <f>IFERROR(_xll.qlIndexFixing(ONIndex1Y,I887,TRUE,_xll.ohTrigger(RecalcTrigger,Trigger1Y)),NA())</f>
        <v>1.1899801353578709E-2</v>
      </c>
    </row>
    <row r="888" spans="2:17" x14ac:dyDescent="0.2">
      <c r="B888" s="39" t="s">
        <v>42</v>
      </c>
      <c r="D888" s="42">
        <f>_xll.qlCalendarAdvance(Calendar,$D887,B888,"f",FALSE)</f>
        <v>45874</v>
      </c>
      <c r="E888" s="139">
        <f>_xll.qlInterestRateIndexValueDate(IndexON,D888)</f>
        <v>45874</v>
      </c>
      <c r="F888" s="155">
        <f>IFERROR(_xll.qlIndexFixing(IndexON,D888,TRUE,_xll.ohTrigger(RecalcTrigger,TriggerON)),NA())</f>
        <v>9.2618505012609376E-3</v>
      </c>
      <c r="H888" s="42">
        <f>_xll.qlCalendarAdvance(Calendar,$H887,B888,"f",FALSE)</f>
        <v>45874</v>
      </c>
      <c r="I888" s="139">
        <f>_xll.qlInterestRateIndexValueDate(Index1M,$H888)</f>
        <v>45876</v>
      </c>
      <c r="J888" s="144">
        <f>IFERROR(_xll.qlIndexFixing(Index1M,$H888,TRUE,_xll.ohTrigger(RecalcTrigger,Trigger1M)),NA())</f>
        <v>9.4008617992286103E-3</v>
      </c>
      <c r="K888" s="44">
        <f>IFERROR(_xll.qlIndexFixing(Index3M,H888,TRUE,_xll.ohTrigger(RecalcTrigger,Trigger3M)),NA())</f>
        <v>1.0792491393123245E-2</v>
      </c>
      <c r="L888" s="44">
        <f>IFERROR(_xll.qlIndexFixing(Index6M,$H888,TRUE,_xll.ohTrigger(RecalcTrigger,Trigger6M)),NA())</f>
        <v>1.1560741075049419E-2</v>
      </c>
      <c r="M888" s="145">
        <f>IFERROR(_xll.qlIndexFixing(Index1Y,$H888,TRUE,_xll.ohTrigger(RecalcTrigger,Trigger1Y)),NA())</f>
        <v>1.239365754347661E-2</v>
      </c>
      <c r="N888" s="144">
        <f>IFERROR(_xll.qlIndexFixing(ONIndex1M,I888,TRUE,_xll.ohTrigger(RecalcTrigger,Trigger1M)),NA())</f>
        <v>9.3561675513509357E-3</v>
      </c>
      <c r="O888" s="44">
        <f>IFERROR(_xll.qlIndexFixing(ONIndex3M,I888,TRUE,_xll.ohTrigger(RecalcTrigger,Trigger3M)),NA())</f>
        <v>1.0651974565121236E-2</v>
      </c>
      <c r="P888" s="44">
        <f>IFERROR(_xll.qlIndexFixing(ONIndex6M,I888,TRUE,_xll.ohTrigger(RecalcTrigger,Trigger6M)),NA())</f>
        <v>1.1255921210695519E-2</v>
      </c>
      <c r="Q888" s="145">
        <f>IFERROR(_xll.qlIndexFixing(ONIndex1Y,I888,TRUE,_xll.ohTrigger(RecalcTrigger,Trigger1Y)),NA())</f>
        <v>1.1915920177694161E-2</v>
      </c>
    </row>
    <row r="889" spans="2:17" x14ac:dyDescent="0.2">
      <c r="B889" s="39" t="s">
        <v>42</v>
      </c>
      <c r="D889" s="42">
        <f>_xll.qlCalendarAdvance(Calendar,$D888,B889,"f",FALSE)</f>
        <v>45881</v>
      </c>
      <c r="E889" s="139">
        <f>_xll.qlInterestRateIndexValueDate(IndexON,D889)</f>
        <v>45881</v>
      </c>
      <c r="F889" s="155">
        <f>IFERROR(_xll.qlIndexFixing(IndexON,D889,TRUE,_xll.ohTrigger(RecalcTrigger,TriggerON)),NA())</f>
        <v>9.2856467193769276E-3</v>
      </c>
      <c r="H889" s="42">
        <f>_xll.qlCalendarAdvance(Calendar,$H888,B889,"f",FALSE)</f>
        <v>45881</v>
      </c>
      <c r="I889" s="139">
        <f>_xll.qlInterestRateIndexValueDate(Index1M,$H889)</f>
        <v>45883</v>
      </c>
      <c r="J889" s="144">
        <f>IFERROR(_xll.qlIndexFixing(Index1M,$H889,TRUE,_xll.ohTrigger(RecalcTrigger,Trigger1M)),NA())</f>
        <v>9.4257401859967893E-3</v>
      </c>
      <c r="K889" s="44">
        <f>IFERROR(_xll.qlIndexFixing(Index3M,H889,TRUE,_xll.ohTrigger(RecalcTrigger,Trigger3M)),NA())</f>
        <v>1.081384403917802E-2</v>
      </c>
      <c r="L889" s="44">
        <f>IFERROR(_xll.qlIndexFixing(Index6M,$H889,TRUE,_xll.ohTrigger(RecalcTrigger,Trigger6M)),NA())</f>
        <v>1.15819605917175E-2</v>
      </c>
      <c r="M889" s="145">
        <f>IFERROR(_xll.qlIndexFixing(Index1Y,$H889,TRUE,_xll.ohTrigger(RecalcTrigger,Trigger1Y)),NA())</f>
        <v>1.2409483828844645E-2</v>
      </c>
      <c r="N889" s="144">
        <f>IFERROR(_xll.qlIndexFixing(ONIndex1M,I889,TRUE,_xll.ohTrigger(RecalcTrigger,Trigger1M)),NA())</f>
        <v>9.3810927542925526E-3</v>
      </c>
      <c r="O889" s="44">
        <f>IFERROR(_xll.qlIndexFixing(ONIndex3M,I889,TRUE,_xll.ohTrigger(RecalcTrigger,Trigger3M)),NA())</f>
        <v>1.0673094182775955E-2</v>
      </c>
      <c r="P889" s="44">
        <f>IFERROR(_xll.qlIndexFixing(ONIndex6M,I889,TRUE,_xll.ohTrigger(RecalcTrigger,Trigger6M)),NA())</f>
        <v>1.1277896730019776E-2</v>
      </c>
      <c r="Q889" s="145">
        <f>IFERROR(_xll.qlIndexFixing(ONIndex1Y,I889,TRUE,_xll.ohTrigger(RecalcTrigger,Trigger1Y)),NA())</f>
        <v>1.1932010347130984E-2</v>
      </c>
    </row>
    <row r="890" spans="2:17" x14ac:dyDescent="0.2">
      <c r="B890" s="39" t="s">
        <v>42</v>
      </c>
      <c r="D890" s="42">
        <f>_xll.qlCalendarAdvance(Calendar,$D889,B890,"f",FALSE)</f>
        <v>45888</v>
      </c>
      <c r="E890" s="139">
        <f>_xll.qlInterestRateIndexValueDate(IndexON,D890)</f>
        <v>45888</v>
      </c>
      <c r="F890" s="155">
        <f>IFERROR(_xll.qlIndexFixing(IndexON,D890,TRUE,_xll.ohTrigger(RecalcTrigger,TriggerON)),NA())</f>
        <v>9.3095288204736448E-3</v>
      </c>
      <c r="H890" s="42">
        <f>_xll.qlCalendarAdvance(Calendar,$H889,B890,"f",FALSE)</f>
        <v>45888</v>
      </c>
      <c r="I890" s="139">
        <f>_xll.qlInterestRateIndexValueDate(Index1M,$H890)</f>
        <v>45890</v>
      </c>
      <c r="J890" s="144">
        <f>IFERROR(_xll.qlIndexFixing(Index1M,$H890,TRUE,_xll.ohTrigger(RecalcTrigger,Trigger1M)),NA())</f>
        <v>9.4505781926082499E-3</v>
      </c>
      <c r="K890" s="44">
        <f>IFERROR(_xll.qlIndexFixing(Index3M,H890,TRUE,_xll.ohTrigger(RecalcTrigger,Trigger3M)),NA())</f>
        <v>1.0835229039411259E-2</v>
      </c>
      <c r="L890" s="44">
        <f>IFERROR(_xll.qlIndexFixing(Index6M,$H890,TRUE,_xll.ohTrigger(RecalcTrigger,Trigger6M)),NA())</f>
        <v>1.1603110901803182E-2</v>
      </c>
      <c r="M890" s="145">
        <f>IFERROR(_xll.qlIndexFixing(Index1Y,$H890,TRUE,_xll.ohTrigger(RecalcTrigger,Trigger1Y)),NA())</f>
        <v>1.2425285098314065E-2</v>
      </c>
      <c r="N890" s="144">
        <f>IFERROR(_xll.qlIndexFixing(ONIndex1M,I890,TRUE,_xll.ohTrigger(RecalcTrigger,Trigger1M)),NA())</f>
        <v>9.4059768073506689E-3</v>
      </c>
      <c r="O890" s="44">
        <f>IFERROR(_xll.qlIndexFixing(ONIndex3M,I890,TRUE,_xll.ohTrigger(RecalcTrigger,Trigger3M)),NA())</f>
        <v>1.0694238960704538E-2</v>
      </c>
      <c r="P890" s="44">
        <f>IFERROR(_xll.qlIndexFixing(ONIndex6M,I890,TRUE,_xll.ohTrigger(RecalcTrigger,Trigger6M)),NA())</f>
        <v>1.1299801275157506E-2</v>
      </c>
      <c r="Q890" s="145">
        <f>IFERROR(_xll.qlIndexFixing(ONIndex1Y,I890,TRUE,_xll.ohTrigger(RecalcTrigger,Trigger1Y)),NA())</f>
        <v>1.1948072531673404E-2</v>
      </c>
    </row>
    <row r="891" spans="2:17" x14ac:dyDescent="0.2">
      <c r="B891" s="39" t="s">
        <v>42</v>
      </c>
      <c r="D891" s="42">
        <f>_xll.qlCalendarAdvance(Calendar,$D890,B891,"f",FALSE)</f>
        <v>45895</v>
      </c>
      <c r="E891" s="139">
        <f>_xll.qlInterestRateIndexValueDate(IndexON,D891)</f>
        <v>45895</v>
      </c>
      <c r="F891" s="155">
        <f>IFERROR(_xll.qlIndexFixing(IndexON,D891,TRUE,_xll.ohTrigger(RecalcTrigger,TriggerON)),NA())</f>
        <v>9.3334983700987806E-3</v>
      </c>
      <c r="H891" s="42">
        <f>_xll.qlCalendarAdvance(Calendar,$H890,B891,"f",FALSE)</f>
        <v>45895</v>
      </c>
      <c r="I891" s="139">
        <f>_xll.qlInterestRateIndexValueDate(Index1M,$H891)</f>
        <v>45897</v>
      </c>
      <c r="J891" s="144">
        <f>IFERROR(_xll.qlIndexFixing(Index1M,$H891,TRUE,_xll.ohTrigger(RecalcTrigger,Trigger1M)),NA())</f>
        <v>9.4753762752830539E-3</v>
      </c>
      <c r="K891" s="44">
        <f>IFERROR(_xll.qlIndexFixing(Index3M,H891,TRUE,_xll.ohTrigger(RecalcTrigger,Trigger3M)),NA())</f>
        <v>1.0856647576750636E-2</v>
      </c>
      <c r="L891" s="44">
        <f>IFERROR(_xll.qlIndexFixing(Index6M,$H891,TRUE,_xll.ohTrigger(RecalcTrigger,Trigger6M)),NA())</f>
        <v>1.1619184218613242E-2</v>
      </c>
      <c r="M891" s="145">
        <f>IFERROR(_xll.qlIndexFixing(Index1Y,$H891,TRUE,_xll.ohTrigger(RecalcTrigger,Trigger1Y)),NA())</f>
        <v>1.2441059422315602E-2</v>
      </c>
      <c r="N891" s="144">
        <f>IFERROR(_xll.qlIndexFixing(ONIndex1M,I891,TRUE,_xll.ohTrigger(RecalcTrigger,Trigger1M)),NA())</f>
        <v>9.4308201667203662E-3</v>
      </c>
      <c r="O891" s="44">
        <f>IFERROR(_xll.qlIndexFixing(ONIndex3M,I891,TRUE,_xll.ohTrigger(RecalcTrigger,Trigger3M)),NA())</f>
        <v>1.0715410078363519E-2</v>
      </c>
      <c r="P891" s="44">
        <f>IFERROR(_xll.qlIndexFixing(ONIndex6M,I891,TRUE,_xll.ohTrigger(RecalcTrigger,Trigger6M)),NA())</f>
        <v>1.1321635000145491E-2</v>
      </c>
      <c r="Q891" s="145">
        <f>IFERROR(_xll.qlIndexFixing(ONIndex1Y,I891,TRUE,_xll.ohTrigger(RecalcTrigger,Trigger1Y)),NA())</f>
        <v>1.1964107401025714E-2</v>
      </c>
    </row>
    <row r="892" spans="2:17" x14ac:dyDescent="0.2">
      <c r="B892" s="39" t="s">
        <v>42</v>
      </c>
      <c r="D892" s="42">
        <f>_xll.qlCalendarAdvance(Calendar,$D891,B892,"f",FALSE)</f>
        <v>45902</v>
      </c>
      <c r="E892" s="139">
        <f>_xll.qlInterestRateIndexValueDate(IndexON,D892)</f>
        <v>45902</v>
      </c>
      <c r="F892" s="155">
        <f>IFERROR(_xll.qlIndexFixing(IndexON,D892,TRUE,_xll.ohTrigger(RecalcTrigger,TriggerON)),NA())</f>
        <v>9.3575569336401543E-3</v>
      </c>
      <c r="H892" s="42">
        <f>_xll.qlCalendarAdvance(Calendar,$H891,B892,"f",FALSE)</f>
        <v>45902</v>
      </c>
      <c r="I892" s="139">
        <f>_xll.qlInterestRateIndexValueDate(Index1M,$H892)</f>
        <v>45904</v>
      </c>
      <c r="J892" s="144">
        <f>IFERROR(_xll.qlIndexFixing(Index1M,$H892,TRUE,_xll.ohTrigger(RecalcTrigger,Trigger1M)),NA())</f>
        <v>9.500134890243761E-3</v>
      </c>
      <c r="K892" s="44">
        <f>IFERROR(_xll.qlIndexFixing(Index3M,H892,TRUE,_xll.ohTrigger(RecalcTrigger,Trigger3M)),NA())</f>
        <v>1.0876397575127258E-2</v>
      </c>
      <c r="L892" s="44">
        <f>IFERROR(_xll.qlIndexFixing(Index6M,$H892,TRUE,_xll.ohTrigger(RecalcTrigger,Trigger6M)),NA())</f>
        <v>1.1636877095199416E-2</v>
      </c>
      <c r="M892" s="145">
        <f>IFERROR(_xll.qlIndexFixing(Index1Y,$H892,TRUE,_xll.ohTrigger(RecalcTrigger,Trigger1Y)),NA())</f>
        <v>1.2456804852068829E-2</v>
      </c>
      <c r="N892" s="144">
        <f>IFERROR(_xll.qlIndexFixing(ONIndex1M,I892,TRUE,_xll.ohTrigger(RecalcTrigger,Trigger1M)),NA())</f>
        <v>9.455623288356918E-3</v>
      </c>
      <c r="O892" s="44">
        <f>IFERROR(_xll.qlIndexFixing(ONIndex3M,I892,TRUE,_xll.ohTrigger(RecalcTrigger,Trigger3M)),NA())</f>
        <v>1.073660871456994E-2</v>
      </c>
      <c r="P892" s="44">
        <f>IFERROR(_xll.qlIndexFixing(ONIndex6M,I892,TRUE,_xll.ohTrigger(RecalcTrigger,Trigger6M)),NA())</f>
        <v>1.1343398059340259E-2</v>
      </c>
      <c r="Q892" s="145">
        <f>IFERROR(_xll.qlIndexFixing(ONIndex1Y,I892,TRUE,_xll.ohTrigger(RecalcTrigger,Trigger1Y)),NA())</f>
        <v>1.1980115625052079E-2</v>
      </c>
    </row>
    <row r="893" spans="2:17" x14ac:dyDescent="0.2">
      <c r="B893" s="39" t="s">
        <v>42</v>
      </c>
      <c r="D893" s="42">
        <f>_xll.qlCalendarAdvance(Calendar,$D892,B893,"f",FALSE)</f>
        <v>45909</v>
      </c>
      <c r="E893" s="139">
        <f>_xll.qlInterestRateIndexValueDate(IndexON,D893)</f>
        <v>45909</v>
      </c>
      <c r="F893" s="155">
        <f>IFERROR(_xll.qlIndexFixing(IndexON,D893,TRUE,_xll.ohTrigger(RecalcTrigger,TriggerON)),NA())</f>
        <v>9.3817060764855853E-3</v>
      </c>
      <c r="H893" s="42">
        <f>_xll.qlCalendarAdvance(Calendar,$H892,B893,"f",FALSE)</f>
        <v>45909</v>
      </c>
      <c r="I893" s="139">
        <f>_xll.qlInterestRateIndexValueDate(Index1M,$H893)</f>
        <v>45911</v>
      </c>
      <c r="J893" s="144">
        <f>IFERROR(_xll.qlIndexFixing(Index1M,$H893,TRUE,_xll.ohTrigger(RecalcTrigger,Trigger1M)),NA())</f>
        <v>9.5248544937254209E-3</v>
      </c>
      <c r="K893" s="44">
        <f>IFERROR(_xll.qlIndexFixing(Index3M,H893,TRUE,_xll.ohTrigger(RecalcTrigger,Trigger3M)),NA())</f>
        <v>1.0897883298921668E-2</v>
      </c>
      <c r="L893" s="44">
        <f>IFERROR(_xll.qlIndexFixing(Index6M,$H893,TRUE,_xll.ohTrigger(RecalcTrigger,Trigger6M)),NA())</f>
        <v>1.1657841615330804E-2</v>
      </c>
      <c r="M893" s="145">
        <f>IFERROR(_xll.qlIndexFixing(Index1Y,$H893,TRUE,_xll.ohTrigger(RecalcTrigger,Trigger1Y)),NA())</f>
        <v>1.2472519419582171E-2</v>
      </c>
      <c r="N893" s="144">
        <f>IFERROR(_xll.qlIndexFixing(ONIndex1M,I893,TRUE,_xll.ohTrigger(RecalcTrigger,Trigger1M)),NA())</f>
        <v>9.4803866284554061E-3</v>
      </c>
      <c r="O893" s="44">
        <f>IFERROR(_xll.qlIndexFixing(ONIndex3M,I893,TRUE,_xll.ohTrigger(RecalcTrigger,Trigger3M)),NA())</f>
        <v>1.075783604886027E-2</v>
      </c>
      <c r="P893" s="44">
        <f>IFERROR(_xll.qlIndexFixing(ONIndex6M,I893,TRUE,_xll.ohTrigger(RecalcTrigger,Trigger6M)),NA())</f>
        <v>1.1365090606698658E-2</v>
      </c>
      <c r="Q893" s="145">
        <f>IFERROR(_xll.qlIndexFixing(ONIndex1Y,I893,TRUE,_xll.ohTrigger(RecalcTrigger,Trigger1Y)),NA())</f>
        <v>1.1996097873376854E-2</v>
      </c>
    </row>
    <row r="894" spans="2:17" x14ac:dyDescent="0.2">
      <c r="B894" s="39" t="s">
        <v>42</v>
      </c>
      <c r="D894" s="42">
        <f>_xll.qlCalendarAdvance(Calendar,$D893,B894,"f",FALSE)</f>
        <v>45916</v>
      </c>
      <c r="E894" s="139">
        <f>_xll.qlInterestRateIndexValueDate(IndexON,D894)</f>
        <v>45916</v>
      </c>
      <c r="F894" s="155">
        <f>IFERROR(_xll.qlIndexFixing(IndexON,D894,TRUE,_xll.ohTrigger(RecalcTrigger,TriggerON)),NA())</f>
        <v>9.4059473642627012E-3</v>
      </c>
      <c r="H894" s="42">
        <f>_xll.qlCalendarAdvance(Calendar,$H893,B894,"f",FALSE)</f>
        <v>45916</v>
      </c>
      <c r="I894" s="139">
        <f>_xll.qlInterestRateIndexValueDate(Index1M,$H894)</f>
        <v>45918</v>
      </c>
      <c r="J894" s="144">
        <f>IFERROR(_xll.qlIndexFixing(Index1M,$H894,TRUE,_xll.ohTrigger(RecalcTrigger,Trigger1M)),NA())</f>
        <v>9.5495355419605854E-3</v>
      </c>
      <c r="K894" s="44">
        <f>IFERROR(_xll.qlIndexFixing(Index3M,H894,TRUE,_xll.ohTrigger(RecalcTrigger,Trigger3M)),NA())</f>
        <v>1.0919406021868829E-2</v>
      </c>
      <c r="L894" s="44">
        <f>IFERROR(_xll.qlIndexFixing(Index6M,$H894,TRUE,_xll.ohTrigger(RecalcTrigger,Trigger6M)),NA())</f>
        <v>1.1678737490777557E-2</v>
      </c>
      <c r="M894" s="145">
        <f>IFERROR(_xll.qlIndexFixing(Index1Y,$H894,TRUE,_xll.ohTrigger(RecalcTrigger,Trigger1Y)),NA())</f>
        <v>1.2488201137651578E-2</v>
      </c>
      <c r="N894" s="144">
        <f>IFERROR(_xll.qlIndexFixing(ONIndex1M,I894,TRUE,_xll.ohTrigger(RecalcTrigger,Trigger1M)),NA())</f>
        <v>9.5051106432109123E-3</v>
      </c>
      <c r="O894" s="44">
        <f>IFERROR(_xll.qlIndexFixing(ONIndex3M,I894,TRUE,_xll.ohTrigger(RecalcTrigger,Trigger3M)),NA())</f>
        <v>1.0779093260131489E-2</v>
      </c>
      <c r="P894" s="44">
        <f>IFERROR(_xll.qlIndexFixing(ONIndex6M,I894,TRUE,_xll.ohTrigger(RecalcTrigger,Trigger6M)),NA())</f>
        <v>1.138671279665715E-2</v>
      </c>
      <c r="Q894" s="145">
        <f>IFERROR(_xll.qlIndexFixing(ONIndex1Y,I894,TRUE,_xll.ohTrigger(RecalcTrigger,Trigger1Y)),NA())</f>
        <v>1.2012054815784268E-2</v>
      </c>
    </row>
    <row r="895" spans="2:17" x14ac:dyDescent="0.2">
      <c r="B895" s="39" t="s">
        <v>42</v>
      </c>
      <c r="D895" s="42">
        <f>_xll.qlCalendarAdvance(Calendar,$D894,B895,"f",FALSE)</f>
        <v>45923</v>
      </c>
      <c r="E895" s="139">
        <f>_xll.qlInterestRateIndexValueDate(IndexON,D895)</f>
        <v>45923</v>
      </c>
      <c r="F895" s="155">
        <f>IFERROR(_xll.qlIndexFixing(IndexON,D895,TRUE,_xll.ohTrigger(RecalcTrigger,TriggerON)),NA())</f>
        <v>9.4302823622793852E-3</v>
      </c>
      <c r="H895" s="42">
        <f>_xll.qlCalendarAdvance(Calendar,$H894,B895,"f",FALSE)</f>
        <v>45923</v>
      </c>
      <c r="I895" s="139">
        <f>_xll.qlInterestRateIndexValueDate(Index1M,$H895)</f>
        <v>45925</v>
      </c>
      <c r="J895" s="144">
        <f>IFERROR(_xll.qlIndexFixing(Index1M,$H895,TRUE,_xll.ohTrigger(RecalcTrigger,Trigger1M)),NA())</f>
        <v>9.5741784911868022E-3</v>
      </c>
      <c r="K895" s="44">
        <f>IFERROR(_xll.qlIndexFixing(Index3M,H895,TRUE,_xll.ohTrigger(RecalcTrigger,Trigger3M)),NA())</f>
        <v>1.0947824601252128E-2</v>
      </c>
      <c r="L895" s="44">
        <f>IFERROR(_xll.qlIndexFixing(Index6M,$H895,TRUE,_xll.ohTrigger(RecalcTrigger,Trigger6M)),NA())</f>
        <v>1.1699564874475023E-2</v>
      </c>
      <c r="M895" s="145">
        <f>IFERROR(_xll.qlIndexFixing(Index1Y,$H895,TRUE,_xll.ohTrigger(RecalcTrigger,Trigger1Y)),NA())</f>
        <v>1.2503847999859447E-2</v>
      </c>
      <c r="N895" s="144">
        <f>IFERROR(_xll.qlIndexFixing(ONIndex1M,I895,TRUE,_xll.ohTrigger(RecalcTrigger,Trigger1M)),NA())</f>
        <v>9.5297957885787099E-3</v>
      </c>
      <c r="O895" s="44">
        <f>IFERROR(_xll.qlIndexFixing(ONIndex3M,I895,TRUE,_xll.ohTrigger(RecalcTrigger,Trigger3M)),NA())</f>
        <v>1.0800381527600322E-2</v>
      </c>
      <c r="P895" s="44">
        <f>IFERROR(_xll.qlIndexFixing(ONIndex6M,I895,TRUE,_xll.ohTrigger(RecalcTrigger,Trigger6M)),NA())</f>
        <v>1.1408264783172584E-2</v>
      </c>
      <c r="Q895" s="145">
        <f>IFERROR(_xll.qlIndexFixing(ONIndex1Y,I895,TRUE,_xll.ohTrigger(RecalcTrigger,Trigger1Y)),NA())</f>
        <v>1.2027987121978612E-2</v>
      </c>
    </row>
    <row r="896" spans="2:17" x14ac:dyDescent="0.2">
      <c r="B896" s="39" t="s">
        <v>42</v>
      </c>
      <c r="D896" s="42">
        <f>_xll.qlCalendarAdvance(Calendar,$D895,B896,"f",FALSE)</f>
        <v>45930</v>
      </c>
      <c r="E896" s="139">
        <f>_xll.qlInterestRateIndexValueDate(IndexON,D896)</f>
        <v>45930</v>
      </c>
      <c r="F896" s="155">
        <f>IFERROR(_xll.qlIndexFixing(IndexON,D896,TRUE,_xll.ohTrigger(RecalcTrigger,TriggerON)),NA())</f>
        <v>9.454712636163265E-3</v>
      </c>
      <c r="H896" s="42">
        <f>_xll.qlCalendarAdvance(Calendar,$H895,B896,"f",FALSE)</f>
        <v>45930</v>
      </c>
      <c r="I896" s="139">
        <f>_xll.qlInterestRateIndexValueDate(Index1M,$H896)</f>
        <v>45932</v>
      </c>
      <c r="J896" s="144">
        <f>IFERROR(_xll.qlIndexFixing(Index1M,$H896,TRUE,_xll.ohTrigger(RecalcTrigger,Trigger1M)),NA())</f>
        <v>9.598783797651611E-3</v>
      </c>
      <c r="K896" s="44">
        <f>IFERROR(_xll.qlIndexFixing(Index3M,H896,TRUE,_xll.ohTrigger(RecalcTrigger,Trigger3M)),NA())</f>
        <v>1.0964284724451623E-2</v>
      </c>
      <c r="L896" s="44">
        <f>IFERROR(_xll.qlIndexFixing(Index6M,$H896,TRUE,_xll.ohTrigger(RecalcTrigger,Trigger6M)),NA())</f>
        <v>1.1721973449182625E-2</v>
      </c>
      <c r="M896" s="145">
        <f>IFERROR(_xll.qlIndexFixing(Index1Y,$H896,TRUE,_xll.ohTrigger(RecalcTrigger,Trigger1Y)),NA())</f>
        <v>1.2519457980573951E-2</v>
      </c>
      <c r="N896" s="144">
        <f>IFERROR(_xll.qlIndexFixing(ONIndex1M,I896,TRUE,_xll.ohTrigger(RecalcTrigger,Trigger1M)),NA())</f>
        <v>9.5544425207538808E-3</v>
      </c>
      <c r="O896" s="44">
        <f>IFERROR(_xll.qlIndexFixing(ONIndex3M,I896,TRUE,_xll.ohTrigger(RecalcTrigger,Trigger3M)),NA())</f>
        <v>1.0821702030563429E-2</v>
      </c>
      <c r="P896" s="44">
        <f>IFERROR(_xll.qlIndexFixing(ONIndex6M,I896,TRUE,_xll.ohTrigger(RecalcTrigger,Trigger6M)),NA())</f>
        <v>1.142974672052155E-2</v>
      </c>
      <c r="Q896" s="145">
        <f>IFERROR(_xll.qlIndexFixing(ONIndex1Y,I896,TRUE,_xll.ohTrigger(RecalcTrigger,Trigger1Y)),NA())</f>
        <v>1.2043895461744114E-2</v>
      </c>
    </row>
    <row r="897" spans="2:17" x14ac:dyDescent="0.2">
      <c r="B897" s="39" t="s">
        <v>42</v>
      </c>
      <c r="D897" s="42">
        <f>_xll.qlCalendarAdvance(Calendar,$D896,B897,"f",FALSE)</f>
        <v>45937</v>
      </c>
      <c r="E897" s="139">
        <f>_xll.qlInterestRateIndexValueDate(IndexON,D897)</f>
        <v>45937</v>
      </c>
      <c r="F897" s="155">
        <f>IFERROR(_xll.qlIndexFixing(IndexON,D897,TRUE,_xll.ohTrigger(RecalcTrigger,TriggerON)),NA())</f>
        <v>9.4792397512222237E-3</v>
      </c>
      <c r="H897" s="42">
        <f>_xll.qlCalendarAdvance(Calendar,$H896,B897,"f",FALSE)</f>
        <v>45937</v>
      </c>
      <c r="I897" s="139">
        <f>_xll.qlInterestRateIndexValueDate(Index1M,$H897)</f>
        <v>45939</v>
      </c>
      <c r="J897" s="144">
        <f>IFERROR(_xll.qlIndexFixing(Index1M,$H897,TRUE,_xll.ohTrigger(RecalcTrigger,Trigger1M)),NA())</f>
        <v>9.6233519175975557E-3</v>
      </c>
      <c r="K897" s="44">
        <f>IFERROR(_xll.qlIndexFixing(Index3M,H897,TRUE,_xll.ohTrigger(RecalcTrigger,Trigger3M)),NA())</f>
        <v>1.0985929327448497E-2</v>
      </c>
      <c r="L897" s="44">
        <f>IFERROR(_xll.qlIndexFixing(Index6M,$H897,TRUE,_xll.ohTrigger(RecalcTrigger,Trigger6M)),NA())</f>
        <v>1.1742660163502627E-2</v>
      </c>
      <c r="M897" s="145">
        <f>IFERROR(_xll.qlIndexFixing(Index1Y,$H897,TRUE,_xll.ohTrigger(RecalcTrigger,Trigger1Y)),NA())</f>
        <v>1.2535029034948604E-2</v>
      </c>
      <c r="N897" s="144">
        <f>IFERROR(_xll.qlIndexFixing(ONIndex1M,I897,TRUE,_xll.ohTrigger(RecalcTrigger,Trigger1M)),NA())</f>
        <v>9.5790512959315066E-3</v>
      </c>
      <c r="O897" s="44">
        <f>IFERROR(_xll.qlIndexFixing(ONIndex3M,I897,TRUE,_xll.ohTrigger(RecalcTrigger,Trigger3M)),NA())</f>
        <v>1.0843055948077662E-2</v>
      </c>
      <c r="P897" s="44">
        <f>IFERROR(_xll.qlIndexFixing(ONIndex6M,I897,TRUE,_xll.ohTrigger(RecalcTrigger,Trigger6M)),NA())</f>
        <v>1.1451158762820768E-2</v>
      </c>
      <c r="Q897" s="145">
        <f>IFERROR(_xll.qlIndexFixing(ONIndex1Y,I897,TRUE,_xll.ohTrigger(RecalcTrigger,Trigger1Y)),NA())</f>
        <v>1.2059780504865003E-2</v>
      </c>
    </row>
    <row r="898" spans="2:17" x14ac:dyDescent="0.2">
      <c r="B898" s="39" t="s">
        <v>42</v>
      </c>
      <c r="D898" s="42">
        <f>_xll.qlCalendarAdvance(Calendar,$D897,B898,"f",FALSE)</f>
        <v>45944</v>
      </c>
      <c r="E898" s="139">
        <f>_xll.qlInterestRateIndexValueDate(IndexON,D898)</f>
        <v>45944</v>
      </c>
      <c r="F898" s="155">
        <f>IFERROR(_xll.qlIndexFixing(IndexON,D898,TRUE,_xll.ohTrigger(RecalcTrigger,TriggerON)),NA())</f>
        <v>9.503865273003953E-3</v>
      </c>
      <c r="H898" s="42">
        <f>_xll.qlCalendarAdvance(Calendar,$H897,B898,"f",FALSE)</f>
        <v>45944</v>
      </c>
      <c r="I898" s="139">
        <f>_xll.qlInterestRateIndexValueDate(Index1M,$H898)</f>
        <v>45946</v>
      </c>
      <c r="J898" s="144">
        <f>IFERROR(_xll.qlIndexFixing(Index1M,$H898,TRUE,_xll.ohTrigger(RecalcTrigger,Trigger1M)),NA())</f>
        <v>9.6478833072771719E-3</v>
      </c>
      <c r="K898" s="44">
        <f>IFERROR(_xll.qlIndexFixing(Index3M,H898,TRUE,_xll.ohTrigger(RecalcTrigger,Trigger3M)),NA())</f>
        <v>1.1007615748808926E-2</v>
      </c>
      <c r="L898" s="44">
        <f>IFERROR(_xll.qlIndexFixing(Index6M,$H898,TRUE,_xll.ohTrigger(RecalcTrigger,Trigger6M)),NA())</f>
        <v>1.1763278854852514E-2</v>
      </c>
      <c r="M898" s="145">
        <f>IFERROR(_xll.qlIndexFixing(Index1Y,$H898,TRUE,_xll.ohTrigger(RecalcTrigger,Trigger1Y)),NA())</f>
        <v>1.2550559098920951E-2</v>
      </c>
      <c r="N898" s="144">
        <f>IFERROR(_xll.qlIndexFixing(ONIndex1M,I898,TRUE,_xll.ohTrigger(RecalcTrigger,Trigger1M)),NA())</f>
        <v>9.6036225699869249E-3</v>
      </c>
      <c r="O898" s="44">
        <f>IFERROR(_xll.qlIndexFixing(ONIndex3M,I898,TRUE,_xll.ohTrigger(RecalcTrigger,Trigger3M)),NA())</f>
        <v>1.0864444459359746E-2</v>
      </c>
      <c r="P898" s="44">
        <f>IFERROR(_xll.qlIndexFixing(ONIndex6M,I898,TRUE,_xll.ohTrigger(RecalcTrigger,Trigger6M)),NA())</f>
        <v>1.1472501064266893E-2</v>
      </c>
      <c r="Q898" s="145">
        <f>IFERROR(_xll.qlIndexFixing(ONIndex1Y,I898,TRUE,_xll.ohTrigger(RecalcTrigger,Trigger1Y)),NA())</f>
        <v>1.2075642920965635E-2</v>
      </c>
    </row>
    <row r="899" spans="2:17" x14ac:dyDescent="0.2">
      <c r="B899" s="39" t="s">
        <v>42</v>
      </c>
      <c r="D899" s="42">
        <f>_xll.qlCalendarAdvance(Calendar,$D898,B899,"f",FALSE)</f>
        <v>45951</v>
      </c>
      <c r="E899" s="139">
        <f>_xll.qlInterestRateIndexValueDate(IndexON,D899)</f>
        <v>45951</v>
      </c>
      <c r="F899" s="155">
        <f>IFERROR(_xll.qlIndexFixing(IndexON,D899,TRUE,_xll.ohTrigger(RecalcTrigger,TriggerON)),NA())</f>
        <v>9.5285907669762082E-3</v>
      </c>
      <c r="H899" s="42">
        <f>_xll.qlCalendarAdvance(Calendar,$H898,B899,"f",FALSE)</f>
        <v>45951</v>
      </c>
      <c r="I899" s="139">
        <f>_xll.qlInterestRateIndexValueDate(Index1M,$H899)</f>
        <v>45953</v>
      </c>
      <c r="J899" s="144">
        <f>IFERROR(_xll.qlIndexFixing(Index1M,$H899,TRUE,_xll.ohTrigger(RecalcTrigger,Trigger1M)),NA())</f>
        <v>9.6723784229504894E-3</v>
      </c>
      <c r="K899" s="44">
        <f>IFERROR(_xll.qlIndexFixing(Index3M,H899,TRUE,_xll.ohTrigger(RecalcTrigger,Trigger3M)),NA())</f>
        <v>1.1029345171677796E-2</v>
      </c>
      <c r="L899" s="44">
        <f>IFERROR(_xll.qlIndexFixing(Index6M,$H899,TRUE,_xll.ohTrigger(RecalcTrigger,Trigger6M)),NA())</f>
        <v>1.178382967621365E-2</v>
      </c>
      <c r="M899" s="145">
        <f>IFERROR(_xll.qlIndexFixing(Index1Y,$H899,TRUE,_xll.ohTrigger(RecalcTrigger,Trigger1Y)),NA())</f>
        <v>1.2566046089212567E-2</v>
      </c>
      <c r="N899" s="144">
        <f>IFERROR(_xll.qlIndexFixing(ONIndex1M,I899,TRUE,_xll.ohTrigger(RecalcTrigger,Trigger1M)),NA())</f>
        <v>9.6281567991951533E-3</v>
      </c>
      <c r="O899" s="44">
        <f>IFERROR(_xll.qlIndexFixing(ONIndex3M,I899,TRUE,_xll.ohTrigger(RecalcTrigger,Trigger3M)),NA())</f>
        <v>1.0885868743546467E-2</v>
      </c>
      <c r="P899" s="44">
        <f>IFERROR(_xll.qlIndexFixing(ONIndex6M,I899,TRUE,_xll.ohTrigger(RecalcTrigger,Trigger6M)),NA())</f>
        <v>1.1493773778976646E-2</v>
      </c>
      <c r="Q899" s="145">
        <f>IFERROR(_xll.qlIndexFixing(ONIndex1Y,I899,TRUE,_xll.ohTrigger(RecalcTrigger,Trigger1Y)),NA())</f>
        <v>1.2091483379830237E-2</v>
      </c>
    </row>
    <row r="900" spans="2:17" x14ac:dyDescent="0.2">
      <c r="B900" s="39" t="s">
        <v>42</v>
      </c>
      <c r="D900" s="42">
        <f>_xll.qlCalendarAdvance(Calendar,$D899,B900,"f",FALSE)</f>
        <v>45958</v>
      </c>
      <c r="E900" s="139">
        <f>_xll.qlInterestRateIndexValueDate(IndexON,D900)</f>
        <v>45958</v>
      </c>
      <c r="F900" s="155">
        <f>IFERROR(_xll.qlIndexFixing(IndexON,D900,TRUE,_xll.ohTrigger(RecalcTrigger,TriggerON)),NA())</f>
        <v>9.5534177984468727E-3</v>
      </c>
      <c r="H900" s="42">
        <f>_xll.qlCalendarAdvance(Calendar,$H899,B900,"f",FALSE)</f>
        <v>45958</v>
      </c>
      <c r="I900" s="139">
        <f>_xll.qlInterestRateIndexValueDate(Index1M,$H900)</f>
        <v>45960</v>
      </c>
      <c r="J900" s="144">
        <f>IFERROR(_xll.qlIndexFixing(Index1M,$H900,TRUE,_xll.ohTrigger(RecalcTrigger,Trigger1M)),NA())</f>
        <v>9.6912137208131771E-3</v>
      </c>
      <c r="K900" s="44">
        <f>IFERROR(_xll.qlIndexFixing(Index3M,H900,TRUE,_xll.ohTrigger(RecalcTrigger,Trigger3M)),NA())</f>
        <v>1.1051118779230403E-2</v>
      </c>
      <c r="L900" s="44">
        <f>IFERROR(_xll.qlIndexFixing(Index6M,$H900,TRUE,_xll.ohTrigger(RecalcTrigger,Trigger6M)),NA())</f>
        <v>1.1804312780583652E-2</v>
      </c>
      <c r="M900" s="145">
        <f>IFERROR(_xll.qlIndexFixing(Index1Y,$H900,TRUE,_xll.ohTrigger(RecalcTrigger,Trigger1Y)),NA())</f>
        <v>1.258148790332774E-2</v>
      </c>
      <c r="N900" s="144">
        <f>IFERROR(_xll.qlIndexFixing(ONIndex1M,I900,TRUE,_xll.ohTrigger(RecalcTrigger,Trigger1M)),NA())</f>
        <v>9.6526544397512737E-3</v>
      </c>
      <c r="O900" s="44">
        <f>IFERROR(_xll.qlIndexFixing(ONIndex3M,I900,TRUE,_xll.ohTrigger(RecalcTrigger,Trigger3M)),NA())</f>
        <v>1.0907329979774616E-2</v>
      </c>
      <c r="P900" s="44">
        <f>IFERROR(_xll.qlIndexFixing(ONIndex6M,I900,TRUE,_xll.ohTrigger(RecalcTrigger,Trigger6M)),NA())</f>
        <v>1.1514977061386489E-2</v>
      </c>
      <c r="Q900" s="145">
        <f>IFERROR(_xll.qlIndexFixing(ONIndex1Y,I900,TRUE,_xll.ohTrigger(RecalcTrigger,Trigger1Y)),NA())</f>
        <v>1.2107302551243038E-2</v>
      </c>
    </row>
    <row r="901" spans="2:17" x14ac:dyDescent="0.2">
      <c r="B901" s="39" t="s">
        <v>42</v>
      </c>
      <c r="D901" s="42">
        <f>_xll.qlCalendarAdvance(Calendar,$D900,B901,"f",FALSE)</f>
        <v>45965</v>
      </c>
      <c r="E901" s="139">
        <f>_xll.qlInterestRateIndexValueDate(IndexON,D901)</f>
        <v>45965</v>
      </c>
      <c r="F901" s="155">
        <f>IFERROR(_xll.qlIndexFixing(IndexON,D901,TRUE,_xll.ohTrigger(RecalcTrigger,TriggerON)),NA())</f>
        <v>9.57834793312351E-3</v>
      </c>
      <c r="H901" s="42">
        <f>_xll.qlCalendarAdvance(Calendar,$H900,B901,"f",FALSE)</f>
        <v>45965</v>
      </c>
      <c r="I901" s="139">
        <f>_xll.qlInterestRateIndexValueDate(Index1M,$H901)</f>
        <v>45967</v>
      </c>
      <c r="J901" s="144">
        <f>IFERROR(_xll.qlIndexFixing(Index1M,$H901,TRUE,_xll.ohTrigger(RecalcTrigger,Trigger1M)),NA())</f>
        <v>9.7212616573183475E-3</v>
      </c>
      <c r="K901" s="44">
        <f>IFERROR(_xll.qlIndexFixing(Index3M,H901,TRUE,_xll.ohTrigger(RecalcTrigger,Trigger3M)),NA())</f>
        <v>1.1072937754666374E-2</v>
      </c>
      <c r="L901" s="44">
        <f>IFERROR(_xll.qlIndexFixing(Index6M,$H901,TRUE,_xll.ohTrigger(RecalcTrigger,Trigger6M)),NA())</f>
        <v>1.1823099415949103E-2</v>
      </c>
      <c r="M901" s="145">
        <f>IFERROR(_xll.qlIndexFixing(Index1Y,$H901,TRUE,_xll.ohTrigger(RecalcTrigger,Trigger1Y)),NA())</f>
        <v>1.2596882419553689E-2</v>
      </c>
      <c r="N901" s="144">
        <f>IFERROR(_xll.qlIndexFixing(ONIndex1M,I901,TRUE,_xll.ohTrigger(RecalcTrigger,Trigger1M)),NA())</f>
        <v>9.6771159475306234E-3</v>
      </c>
      <c r="O901" s="44">
        <f>IFERROR(_xll.qlIndexFixing(ONIndex3M,I901,TRUE,_xll.ohTrigger(RecalcTrigger,Trigger3M)),NA())</f>
        <v>1.0928829347420788E-2</v>
      </c>
      <c r="P901" s="44">
        <f>IFERROR(_xll.qlIndexFixing(ONIndex6M,I901,TRUE,_xll.ohTrigger(RecalcTrigger,Trigger6M)),NA())</f>
        <v>1.1536111065293397E-2</v>
      </c>
      <c r="Q901" s="145">
        <f>IFERROR(_xll.qlIndexFixing(ONIndex1Y,I901,TRUE,_xll.ohTrigger(RecalcTrigger,Trigger1Y)),NA())</f>
        <v>1.2123101104908329E-2</v>
      </c>
    </row>
    <row r="902" spans="2:17" x14ac:dyDescent="0.2">
      <c r="B902" s="39" t="s">
        <v>42</v>
      </c>
      <c r="D902" s="42">
        <f>_xll.qlCalendarAdvance(Calendar,$D901,B902,"f",FALSE)</f>
        <v>45972</v>
      </c>
      <c r="E902" s="139">
        <f>_xll.qlInterestRateIndexValueDate(IndexON,D902)</f>
        <v>45972</v>
      </c>
      <c r="F902" s="155">
        <f>IFERROR(_xll.qlIndexFixing(IndexON,D902,TRUE,_xll.ohTrigger(RecalcTrigger,TriggerON)),NA())</f>
        <v>9.6033827362340674E-3</v>
      </c>
      <c r="H902" s="42">
        <f>_xll.qlCalendarAdvance(Calendar,$H901,B902,"f",FALSE)</f>
        <v>45972</v>
      </c>
      <c r="I902" s="139">
        <f>_xll.qlInterestRateIndexValueDate(Index1M,$H902)</f>
        <v>45974</v>
      </c>
      <c r="J902" s="144">
        <f>IFERROR(_xll.qlIndexFixing(Index1M,$H902,TRUE,_xll.ohTrigger(RecalcTrigger,Trigger1M)),NA())</f>
        <v>9.7456506885454375E-3</v>
      </c>
      <c r="K902" s="44">
        <f>IFERROR(_xll.qlIndexFixing(Index3M,H902,TRUE,_xll.ohTrigger(RecalcTrigger,Trigger3M)),NA())</f>
        <v>1.1094803281213136E-2</v>
      </c>
      <c r="L902" s="44">
        <f>IFERROR(_xll.qlIndexFixing(Index6M,$H902,TRUE,_xll.ohTrigger(RecalcTrigger,Trigger6M)),NA())</f>
        <v>1.1843451640695708E-2</v>
      </c>
      <c r="M902" s="145">
        <f>IFERROR(_xll.qlIndexFixing(Index1Y,$H902,TRUE,_xll.ohTrigger(RecalcTrigger,Trigger1Y)),NA())</f>
        <v>1.261222749695926E-2</v>
      </c>
      <c r="N902" s="144">
        <f>IFERROR(_xll.qlIndexFixing(ONIndex1M,I902,TRUE,_xll.ohTrigger(RecalcTrigger,Trigger1M)),NA())</f>
        <v>9.7015417788082203E-3</v>
      </c>
      <c r="O902" s="44">
        <f>IFERROR(_xll.qlIndexFixing(ONIndex3M,I902,TRUE,_xll.ohTrigger(RecalcTrigger,Trigger3M)),NA())</f>
        <v>1.0950368025381962E-2</v>
      </c>
      <c r="P902" s="44">
        <f>IFERROR(_xll.qlIndexFixing(ONIndex6M,I902,TRUE,_xll.ohTrigger(RecalcTrigger,Trigger6M)),NA())</f>
        <v>1.1557175945133835E-2</v>
      </c>
      <c r="Q902" s="145">
        <f>IFERROR(_xll.qlIndexFixing(ONIndex1Y,I902,TRUE,_xll.ohTrigger(RecalcTrigger,Trigger1Y)),NA())</f>
        <v>1.2138879710530404E-2</v>
      </c>
    </row>
    <row r="903" spans="2:17" x14ac:dyDescent="0.2">
      <c r="B903" s="39" t="s">
        <v>42</v>
      </c>
      <c r="D903" s="42">
        <f>_xll.qlCalendarAdvance(Calendar,$D902,B903,"f",FALSE)</f>
        <v>45979</v>
      </c>
      <c r="E903" s="139">
        <f>_xll.qlInterestRateIndexValueDate(IndexON,D903)</f>
        <v>45979</v>
      </c>
      <c r="F903" s="155">
        <f>IFERROR(_xll.qlIndexFixing(IndexON,D903,TRUE,_xll.ohTrigger(RecalcTrigger,TriggerON)),NA())</f>
        <v>9.6285237734061724E-3</v>
      </c>
      <c r="H903" s="42">
        <f>_xll.qlCalendarAdvance(Calendar,$H902,B903,"f",FALSE)</f>
        <v>45979</v>
      </c>
      <c r="I903" s="139">
        <f>_xll.qlInterestRateIndexValueDate(Index1M,$H903)</f>
        <v>45981</v>
      </c>
      <c r="J903" s="144">
        <f>IFERROR(_xll.qlIndexFixing(Index1M,$H903,TRUE,_xll.ohTrigger(RecalcTrigger,Trigger1M)),NA())</f>
        <v>9.7700052708363239E-3</v>
      </c>
      <c r="K903" s="44">
        <f>IFERROR(_xll.qlIndexFixing(Index3M,H903,TRUE,_xll.ohTrigger(RecalcTrigger,Trigger3M)),NA())</f>
        <v>1.1116716542129401E-2</v>
      </c>
      <c r="L903" s="44">
        <f>IFERROR(_xll.qlIndexFixing(Index6M,$H903,TRUE,_xll.ohTrigger(RecalcTrigger,Trigger6M)),NA())</f>
        <v>1.1863736597650977E-2</v>
      </c>
      <c r="M903" s="145">
        <f>IFERROR(_xll.qlIndexFixing(Index1Y,$H903,TRUE,_xll.ohTrigger(RecalcTrigger,Trigger1Y)),NA())</f>
        <v>1.2627520975394912E-2</v>
      </c>
      <c r="N903" s="144">
        <f>IFERROR(_xll.qlIndexFixing(ONIndex1M,I903,TRUE,_xll.ohTrigger(RecalcTrigger,Trigger1M)),NA())</f>
        <v>9.725932389619274E-3</v>
      </c>
      <c r="O903" s="44">
        <f>IFERROR(_xll.qlIndexFixing(ONIndex3M,I903,TRUE,_xll.ohTrigger(RecalcTrigger,Trigger3M)),NA())</f>
        <v>1.0971947193034737E-2</v>
      </c>
      <c r="P903" s="44">
        <f>IFERROR(_xll.qlIndexFixing(ONIndex6M,I903,TRUE,_xll.ohTrigger(RecalcTrigger,Trigger6M)),NA())</f>
        <v>1.1578171855024522E-2</v>
      </c>
      <c r="Q903" s="145">
        <f>IFERROR(_xll.qlIndexFixing(ONIndex1Y,I903,TRUE,_xll.ohTrigger(RecalcTrigger,Trigger1Y)),NA())</f>
        <v>1.2154639037893489E-2</v>
      </c>
    </row>
    <row r="904" spans="2:17" x14ac:dyDescent="0.2">
      <c r="B904" s="39" t="s">
        <v>42</v>
      </c>
      <c r="D904" s="42">
        <f>_xll.qlCalendarAdvance(Calendar,$D903,B904,"f",FALSE)</f>
        <v>45986</v>
      </c>
      <c r="E904" s="139">
        <f>_xll.qlInterestRateIndexValueDate(IndexON,D904)</f>
        <v>45986</v>
      </c>
      <c r="F904" s="155">
        <f>IFERROR(_xll.qlIndexFixing(IndexON,D904,TRUE,_xll.ohTrigger(RecalcTrigger,TriggerON)),NA())</f>
        <v>9.6537726101075805E-3</v>
      </c>
      <c r="H904" s="42">
        <f>_xll.qlCalendarAdvance(Calendar,$H903,B904,"f",FALSE)</f>
        <v>45986</v>
      </c>
      <c r="I904" s="139">
        <f>_xll.qlInterestRateIndexValueDate(Index1M,$H904)</f>
        <v>45988</v>
      </c>
      <c r="J904" s="144">
        <f>IFERROR(_xll.qlIndexFixing(Index1M,$H904,TRUE,_xll.ohTrigger(RecalcTrigger,Trigger1M)),NA())</f>
        <v>9.7943258604610284E-3</v>
      </c>
      <c r="K904" s="44">
        <f>IFERROR(_xll.qlIndexFixing(Index3M,H904,TRUE,_xll.ohTrigger(RecalcTrigger,Trigger3M)),NA())</f>
        <v>1.1138678720699069E-2</v>
      </c>
      <c r="L904" s="44">
        <f>IFERROR(_xll.qlIndexFixing(Index6M,$H904,TRUE,_xll.ohTrigger(RecalcTrigger,Trigger6M)),NA())</f>
        <v>1.1883954439868609E-2</v>
      </c>
      <c r="M904" s="145">
        <f>IFERROR(_xll.qlIndexFixing(Index1Y,$H904,TRUE,_xll.ohTrigger(RecalcTrigger,Trigger1Y)),NA())</f>
        <v>1.2642760675492944E-2</v>
      </c>
      <c r="N904" s="144">
        <f>IFERROR(_xll.qlIndexFixing(ONIndex1M,I904,TRUE,_xll.ohTrigger(RecalcTrigger,Trigger1M)),NA())</f>
        <v>9.75028823607893E-3</v>
      </c>
      <c r="O904" s="44">
        <f>IFERROR(_xll.qlIndexFixing(ONIndex3M,I904,TRUE,_xll.ohTrigger(RecalcTrigger,Trigger3M)),NA())</f>
        <v>1.0993568029435963E-2</v>
      </c>
      <c r="P904" s="44">
        <f>IFERROR(_xll.qlIndexFixing(ONIndex6M,I904,TRUE,_xll.ohTrigger(RecalcTrigger,Trigger6M)),NA())</f>
        <v>1.1599098949162112E-2</v>
      </c>
      <c r="Q904" s="145">
        <f>IFERROR(_xll.qlIndexFixing(ONIndex1Y,I904,TRUE,_xll.ohTrigger(RecalcTrigger,Trigger1Y)),NA())</f>
        <v>1.2170379756701877E-2</v>
      </c>
    </row>
    <row r="905" spans="2:17" x14ac:dyDescent="0.2">
      <c r="B905" s="39" t="s">
        <v>42</v>
      </c>
      <c r="D905" s="42">
        <f>_xll.qlCalendarAdvance(Calendar,$D904,B905,"f",FALSE)</f>
        <v>45993</v>
      </c>
      <c r="E905" s="139">
        <f>_xll.qlInterestRateIndexValueDate(IndexON,D905)</f>
        <v>45993</v>
      </c>
      <c r="F905" s="155">
        <f>IFERROR(_xll.qlIndexFixing(IndexON,D905,TRUE,_xll.ohTrigger(RecalcTrigger,TriggerON)),NA())</f>
        <v>9.679130811726111E-3</v>
      </c>
      <c r="H905" s="42">
        <f>_xll.qlCalendarAdvance(Calendar,$H904,B905,"f",FALSE)</f>
        <v>45993</v>
      </c>
      <c r="I905" s="139">
        <f>_xll.qlInterestRateIndexValueDate(Index1M,$H905)</f>
        <v>45995</v>
      </c>
      <c r="J905" s="144">
        <f>IFERROR(_xll.qlIndexFixing(Index1M,$H905,TRUE,_xll.ohTrigger(RecalcTrigger,Trigger1M)),NA())</f>
        <v>9.8186129137095568E-3</v>
      </c>
      <c r="K905" s="44">
        <f>IFERROR(_xll.qlIndexFixing(Index3M,H905,TRUE,_xll.ohTrigger(RecalcTrigger,Trigger3M)),NA())</f>
        <v>1.1157182022125234E-2</v>
      </c>
      <c r="L905" s="44">
        <f>IFERROR(_xll.qlIndexFixing(Index6M,$H905,TRUE,_xll.ohTrigger(RecalcTrigger,Trigger6M)),NA())</f>
        <v>1.1905717903340917E-2</v>
      </c>
      <c r="M905" s="145">
        <f>IFERROR(_xll.qlIndexFixing(Index1Y,$H905,TRUE,_xll.ohTrigger(RecalcTrigger,Trigger1Y)),NA())</f>
        <v>1.2657944398665527E-2</v>
      </c>
      <c r="N905" s="144">
        <f>IFERROR(_xll.qlIndexFixing(ONIndex1M,I905,TRUE,_xll.ohTrigger(RecalcTrigger,Trigger1M)),NA())</f>
        <v>9.7746097743822702E-3</v>
      </c>
      <c r="O905" s="44">
        <f>IFERROR(_xll.qlIndexFixing(ONIndex3M,I905,TRUE,_xll.ohTrigger(RecalcTrigger,Trigger3M)),NA())</f>
        <v>1.1015231713802365E-2</v>
      </c>
      <c r="P905" s="44">
        <f>IFERROR(_xll.qlIndexFixing(ONIndex6M,I905,TRUE,_xll.ohTrigger(RecalcTrigger,Trigger6M)),NA())</f>
        <v>1.1619957381663326E-2</v>
      </c>
      <c r="Q905" s="145">
        <f>IFERROR(_xll.qlIndexFixing(ONIndex1Y,I905,TRUE,_xll.ohTrigger(RecalcTrigger,Trigger1Y)),NA())</f>
        <v>1.2186102536819732E-2</v>
      </c>
    </row>
    <row r="906" spans="2:17" x14ac:dyDescent="0.2">
      <c r="B906" s="39" t="s">
        <v>42</v>
      </c>
      <c r="D906" s="42">
        <f>_xll.qlCalendarAdvance(Calendar,$D905,B906,"f",FALSE)</f>
        <v>46000</v>
      </c>
      <c r="E906" s="139">
        <f>_xll.qlInterestRateIndexValueDate(IndexON,D906)</f>
        <v>46000</v>
      </c>
      <c r="F906" s="155">
        <f>IFERROR(_xll.qlIndexFixing(IndexON,D906,TRUE,_xll.ohTrigger(RecalcTrigger,TriggerON)),NA())</f>
        <v>9.7045999437295194E-3</v>
      </c>
      <c r="H906" s="42">
        <f>_xll.qlCalendarAdvance(Calendar,$H905,B906,"f",FALSE)</f>
        <v>46000</v>
      </c>
      <c r="I906" s="139">
        <f>_xll.qlInterestRateIndexValueDate(Index1M,$H906)</f>
        <v>46002</v>
      </c>
      <c r="J906" s="144">
        <f>IFERROR(_xll.qlIndexFixing(Index1M,$H906,TRUE,_xll.ohTrigger(RecalcTrigger,Trigger1M)),NA())</f>
        <v>9.8428668868619229E-3</v>
      </c>
      <c r="K906" s="44">
        <f>IFERROR(_xll.qlIndexFixing(Index3M,H906,TRUE,_xll.ohTrigger(RecalcTrigger,Trigger3M)),NA())</f>
        <v>1.1179236454572639E-2</v>
      </c>
      <c r="L906" s="44">
        <f>IFERROR(_xll.qlIndexFixing(Index6M,$H906,TRUE,_xll.ohTrigger(RecalcTrigger,Trigger6M)),NA())</f>
        <v>1.1925797919416309E-2</v>
      </c>
      <c r="M906" s="145">
        <f>IFERROR(_xll.qlIndexFixing(Index1Y,$H906,TRUE,_xll.ohTrigger(RecalcTrigger,Trigger1Y)),NA())</f>
        <v>1.2673069927106446E-2</v>
      </c>
      <c r="N906" s="144">
        <f>IFERROR(_xll.qlIndexFixing(ONIndex1M,I906,TRUE,_xll.ohTrigger(RecalcTrigger,Trigger1M)),NA())</f>
        <v>9.7988974605645041E-3</v>
      </c>
      <c r="O906" s="44">
        <f>IFERROR(_xll.qlIndexFixing(ONIndex3M,I906,TRUE,_xll.ohTrigger(RecalcTrigger,Trigger3M)),NA())</f>
        <v>1.1036939425350667E-2</v>
      </c>
      <c r="P906" s="44">
        <f>IFERROR(_xll.qlIndexFixing(ONIndex6M,I906,TRUE,_xll.ohTrigger(RecalcTrigger,Trigger6M)),NA())</f>
        <v>1.1640747306644883E-2</v>
      </c>
      <c r="Q906" s="145">
        <f>IFERROR(_xll.qlIndexFixing(ONIndex1Y,I906,TRUE,_xll.ohTrigger(RecalcTrigger,Trigger1Y)),NA())</f>
        <v>1.220180804787141E-2</v>
      </c>
    </row>
    <row r="907" spans="2:17" x14ac:dyDescent="0.2">
      <c r="B907" s="39" t="s">
        <v>42</v>
      </c>
      <c r="D907" s="42">
        <f>_xll.qlCalendarAdvance(Calendar,$D906,B907,"f",FALSE)</f>
        <v>46007</v>
      </c>
      <c r="E907" s="139">
        <f>_xll.qlInterestRateIndexValueDate(IndexON,D907)</f>
        <v>46007</v>
      </c>
      <c r="F907" s="155">
        <f>IFERROR(_xll.qlIndexFixing(IndexON,D907,TRUE,_xll.ohTrigger(RecalcTrigger,TriggerON)),NA())</f>
        <v>9.7301815715855611E-3</v>
      </c>
      <c r="H907" s="42">
        <f>_xll.qlCalendarAdvance(Calendar,$H906,B907,"f",FALSE)</f>
        <v>46007</v>
      </c>
      <c r="I907" s="139">
        <f>_xll.qlInterestRateIndexValueDate(Index1M,$H907)</f>
        <v>46009</v>
      </c>
      <c r="J907" s="144">
        <f>IFERROR(_xll.qlIndexFixing(Index1M,$H907,TRUE,_xll.ohTrigger(RecalcTrigger,Trigger1M)),NA())</f>
        <v>9.8670882362106305E-3</v>
      </c>
      <c r="K907" s="44">
        <f>IFERROR(_xll.qlIndexFixing(Index3M,H907,TRUE,_xll.ohTrigger(RecalcTrigger,Trigger3M)),NA())</f>
        <v>1.1201343179693346E-2</v>
      </c>
      <c r="L907" s="44">
        <f>IFERROR(_xll.qlIndexFixing(Index6M,$H907,TRUE,_xll.ohTrigger(RecalcTrigger,Trigger6M)),NA())</f>
        <v>1.1945811289840944E-2</v>
      </c>
      <c r="M907" s="145">
        <f>IFERROR(_xll.qlIndexFixing(Index1Y,$H907,TRUE,_xll.ohTrigger(RecalcTrigger,Trigger1Y)),NA())</f>
        <v>1.2688135023789354E-2</v>
      </c>
      <c r="N907" s="144">
        <f>IFERROR(_xll.qlIndexFixing(ONIndex1M,I907,TRUE,_xll.ohTrigger(RecalcTrigger,Trigger1M)),NA())</f>
        <v>9.8231517507407773E-3</v>
      </c>
      <c r="O907" s="44">
        <f>IFERROR(_xll.qlIndexFixing(ONIndex3M,I907,TRUE,_xll.ohTrigger(RecalcTrigger,Trigger3M)),NA())</f>
        <v>1.1058692343217658E-2</v>
      </c>
      <c r="P907" s="44">
        <f>IFERROR(_xll.qlIndexFixing(ONIndex6M,I907,TRUE,_xll.ohTrigger(RecalcTrigger,Trigger6M)),NA())</f>
        <v>1.166146887846331E-2</v>
      </c>
      <c r="Q907" s="145">
        <f>IFERROR(_xll.qlIndexFixing(ONIndex1Y,I907,TRUE,_xll.ohTrigger(RecalcTrigger,Trigger1Y)),NA())</f>
        <v>1.2217496959641139E-2</v>
      </c>
    </row>
    <row r="908" spans="2:17" x14ac:dyDescent="0.2">
      <c r="B908" s="39" t="s">
        <v>42</v>
      </c>
      <c r="D908" s="42">
        <f>_xll.qlCalendarAdvance(Calendar,$D907,B908,"f",FALSE)</f>
        <v>46014</v>
      </c>
      <c r="E908" s="139">
        <f>_xll.qlInterestRateIndexValueDate(IndexON,D908)</f>
        <v>46014</v>
      </c>
      <c r="F908" s="155">
        <f>IFERROR(_xll.qlIndexFixing(IndexON,D908,TRUE,_xll.ohTrigger(RecalcTrigger,TriggerON)),NA())</f>
        <v>9.7558772607619915E-3</v>
      </c>
      <c r="H908" s="42">
        <f>_xll.qlCalendarAdvance(Calendar,$H907,B908,"f",FALSE)</f>
        <v>46014</v>
      </c>
      <c r="I908" s="139">
        <f>_xll.qlInterestRateIndexValueDate(Index1M,$H908)</f>
        <v>46020</v>
      </c>
      <c r="J908" s="144">
        <f>IFERROR(_xll.qlIndexFixing(Index1M,$H908,TRUE,_xll.ohTrigger(RecalcTrigger,Trigger1M)),NA())</f>
        <v>9.9032256018569756E-3</v>
      </c>
      <c r="K908" s="44">
        <f>IFERROR(_xll.qlIndexFixing(Index3M,H908,TRUE,_xll.ohTrigger(RecalcTrigger,Trigger3M)),NA())</f>
        <v>1.1237961761837336E-2</v>
      </c>
      <c r="L908" s="44">
        <f>IFERROR(_xll.qlIndexFixing(Index6M,$H908,TRUE,_xll.ohTrigger(RecalcTrigger,Trigger6M)),NA())</f>
        <v>1.1977126588770736E-2</v>
      </c>
      <c r="M908" s="145">
        <f>IFERROR(_xll.qlIndexFixing(Index1Y,$H908,TRUE,_xll.ohTrigger(RecalcTrigger,Trigger1Y)),NA())</f>
        <v>1.2711681216897086E-2</v>
      </c>
      <c r="N908" s="144">
        <f>IFERROR(_xll.qlIndexFixing(ONIndex1M,I908,TRUE,_xll.ohTrigger(RecalcTrigger,Trigger1M)),NA())</f>
        <v>9.8561505228955681E-3</v>
      </c>
      <c r="O908" s="44">
        <f>IFERROR(_xll.qlIndexFixing(ONIndex3M,I908,TRUE,_xll.ohTrigger(RecalcTrigger,Trigger3M)),NA())</f>
        <v>1.1088459464385636E-2</v>
      </c>
      <c r="P908" s="44">
        <f>IFERROR(_xll.qlIndexFixing(ONIndex6M,I908,TRUE,_xll.ohTrigger(RecalcTrigger,Trigger6M)),NA())</f>
        <v>1.1689671567087778E-2</v>
      </c>
      <c r="Q908" s="145">
        <f>IFERROR(_xll.qlIndexFixing(ONIndex1Y,I908,TRUE,_xll.ohTrigger(RecalcTrigger,Trigger1Y)),NA())</f>
        <v>1.2238971702105417E-2</v>
      </c>
    </row>
    <row r="909" spans="2:17" x14ac:dyDescent="0.2">
      <c r="B909" s="39" t="s">
        <v>42</v>
      </c>
      <c r="D909" s="42">
        <f>_xll.qlCalendarAdvance(Calendar,$D908,B909,"f",FALSE)</f>
        <v>46021</v>
      </c>
      <c r="E909" s="139">
        <f>_xll.qlInterestRateIndexValueDate(IndexON,D909)</f>
        <v>46021</v>
      </c>
      <c r="F909" s="155">
        <f>IFERROR(_xll.qlIndexFixing(IndexON,D909,TRUE,_xll.ohTrigger(RecalcTrigger,TriggerON)),NA())</f>
        <v>9.7816885768065021E-3</v>
      </c>
      <c r="H909" s="42">
        <f>_xll.qlCalendarAdvance(Calendar,$H908,B909,"f",FALSE)</f>
        <v>46021</v>
      </c>
      <c r="I909" s="139">
        <f>_xll.qlInterestRateIndexValueDate(Index1M,$H909)</f>
        <v>46024</v>
      </c>
      <c r="J909" s="144">
        <f>IFERROR(_xll.qlIndexFixing(Index1M,$H909,TRUE,_xll.ohTrigger(RecalcTrigger,Trigger1M)),NA())</f>
        <v>9.9170243403546108E-3</v>
      </c>
      <c r="K909" s="44">
        <f>IFERROR(_xll.qlIndexFixing(Index3M,H909,TRUE,_xll.ohTrigger(RecalcTrigger,Trigger3M)),NA())</f>
        <v>1.1248896323666102E-2</v>
      </c>
      <c r="L909" s="44">
        <f>IFERROR(_xll.qlIndexFixing(Index6M,$H909,TRUE,_xll.ohTrigger(RecalcTrigger,Trigger6M)),NA())</f>
        <v>1.198687753248827E-2</v>
      </c>
      <c r="M909" s="145">
        <f>IFERROR(_xll.qlIndexFixing(Index1Y,$H909,TRUE,_xll.ohTrigger(RecalcTrigger,Trigger1Y)),NA())</f>
        <v>1.272269566335945E-2</v>
      </c>
      <c r="N909" s="144">
        <f>IFERROR(_xll.qlIndexFixing(ONIndex1M,I909,TRUE,_xll.ohTrigger(RecalcTrigger,Trigger1M)),NA())</f>
        <v>9.8750148947601701E-3</v>
      </c>
      <c r="O909" s="44">
        <f>IFERROR(_xll.qlIndexFixing(ONIndex3M,I909,TRUE,_xll.ohTrigger(RecalcTrigger,Trigger3M)),NA())</f>
        <v>1.1105463447167452E-2</v>
      </c>
      <c r="P909" s="44">
        <f>IFERROR(_xll.qlIndexFixing(ONIndex6M,I909,TRUE,_xll.ohTrigger(RecalcTrigger,Trigger6M)),NA())</f>
        <v>1.1705642794428428E-2</v>
      </c>
      <c r="Q909" s="145">
        <f>IFERROR(_xll.qlIndexFixing(ONIndex1Y,I909,TRUE,_xll.ohTrigger(RecalcTrigger,Trigger1Y)),NA())</f>
        <v>1.2251063274968388E-2</v>
      </c>
    </row>
    <row r="910" spans="2:17" x14ac:dyDescent="0.2">
      <c r="B910" s="39" t="s">
        <v>42</v>
      </c>
      <c r="D910" s="42">
        <f>_xll.qlCalendarAdvance(Calendar,$D909,B910,"f",FALSE)</f>
        <v>46028</v>
      </c>
      <c r="E910" s="139">
        <f>_xll.qlInterestRateIndexValueDate(IndexON,D910)</f>
        <v>46028</v>
      </c>
      <c r="F910" s="155">
        <f>IFERROR(_xll.qlIndexFixing(IndexON,D910,TRUE,_xll.ohTrigger(RecalcTrigger,TriggerON)),NA())</f>
        <v>9.8076170851069122E-3</v>
      </c>
      <c r="H910" s="42">
        <f>_xll.qlCalendarAdvance(Calendar,$H909,B910,"f",FALSE)</f>
        <v>46028</v>
      </c>
      <c r="I910" s="139">
        <f>_xll.qlInterestRateIndexValueDate(Index1M,$H910)</f>
        <v>46030</v>
      </c>
      <c r="J910" s="144">
        <f>IFERROR(_xll.qlIndexFixing(Index1M,$H910,TRUE,_xll.ohTrigger(RecalcTrigger,Trigger1M)),NA())</f>
        <v>9.9395611044097998E-3</v>
      </c>
      <c r="K910" s="44">
        <f>IFERROR(_xll.qlIndexFixing(Index3M,H910,TRUE,_xll.ohTrigger(RecalcTrigger,Trigger3M)),NA())</f>
        <v>1.1267988944263507E-2</v>
      </c>
      <c r="L910" s="44">
        <f>IFERROR(_xll.qlIndexFixing(Index6M,$H910,TRUE,_xll.ohTrigger(RecalcTrigger,Trigger6M)),NA())</f>
        <v>1.2003860644203444E-2</v>
      </c>
      <c r="M910" s="145">
        <f>IFERROR(_xll.qlIndexFixing(Index1Y,$H910,TRUE,_xll.ohTrigger(RecalcTrigger,Trigger1Y)),NA())</f>
        <v>1.2732945064734451E-2</v>
      </c>
      <c r="N910" s="144">
        <f>IFERROR(_xll.qlIndexFixing(ONIndex1M,I910,TRUE,_xll.ohTrigger(RecalcTrigger,Trigger1M)),NA())</f>
        <v>9.8957188063852897E-3</v>
      </c>
      <c r="O910" s="44">
        <f>IFERROR(_xll.qlIndexFixing(ONIndex3M,I910,TRUE,_xll.ohTrigger(RecalcTrigger,Trigger3M)),NA())</f>
        <v>1.112423412633845E-2</v>
      </c>
      <c r="P910" s="44">
        <f>IFERROR(_xll.qlIndexFixing(ONIndex6M,I910,TRUE,_xll.ohTrigger(RecalcTrigger,Trigger6M)),NA())</f>
        <v>1.1723225016027072E-2</v>
      </c>
      <c r="Q910" s="145">
        <f>IFERROR(_xll.qlIndexFixing(ONIndex1Y,I910,TRUE,_xll.ohTrigger(RecalcTrigger,Trigger1Y)),NA())</f>
        <v>1.2264470796381488E-2</v>
      </c>
    </row>
    <row r="911" spans="2:17" x14ac:dyDescent="0.2">
      <c r="B911" s="39" t="s">
        <v>42</v>
      </c>
      <c r="D911" s="42">
        <f>_xll.qlCalendarAdvance(Calendar,$D910,B911,"f",FALSE)</f>
        <v>46035</v>
      </c>
      <c r="E911" s="139">
        <f>_xll.qlInterestRateIndexValueDate(IndexON,D911)</f>
        <v>46035</v>
      </c>
      <c r="F911" s="155">
        <f>IFERROR(_xll.qlIndexFixing(IndexON,D911,TRUE,_xll.ohTrigger(RecalcTrigger,TriggerON)),NA())</f>
        <v>9.8336643510510413E-3</v>
      </c>
      <c r="H911" s="42">
        <f>_xll.qlCalendarAdvance(Calendar,$H910,B911,"f",FALSE)</f>
        <v>46035</v>
      </c>
      <c r="I911" s="139">
        <f>_xll.qlInterestRateIndexValueDate(Index1M,$H911)</f>
        <v>46037</v>
      </c>
      <c r="J911" s="144">
        <f>IFERROR(_xll.qlIndexFixing(Index1M,$H911,TRUE,_xll.ohTrigger(RecalcTrigger,Trigger1M)),NA())</f>
        <v>9.9636565215363571E-3</v>
      </c>
      <c r="K911" s="44">
        <f>IFERROR(_xll.qlIndexFixing(Index3M,H911,TRUE,_xll.ohTrigger(RecalcTrigger,Trigger3M)),NA())</f>
        <v>1.1290316673383316E-2</v>
      </c>
      <c r="L911" s="44">
        <f>IFERROR(_xll.qlIndexFixing(Index6M,$H911,TRUE,_xll.ohTrigger(RecalcTrigger,Trigger6M)),NA())</f>
        <v>1.2023611870942004E-2</v>
      </c>
      <c r="M911" s="145">
        <f>IFERROR(_xll.qlIndexFixing(Index1Y,$H911,TRUE,_xll.ohTrigger(RecalcTrigger,Trigger1Y)),NA())</f>
        <v>1.2747745679731274E-2</v>
      </c>
      <c r="N911" s="144">
        <f>IFERROR(_xll.qlIndexFixing(ONIndex1M,I911,TRUE,_xll.ohTrigger(RecalcTrigger,Trigger1M)),NA())</f>
        <v>9.9198440736092408E-3</v>
      </c>
      <c r="O911" s="44">
        <f>IFERROR(_xll.qlIndexFixing(ONIndex3M,I911,TRUE,_xll.ohTrigger(RecalcTrigger,Trigger3M)),NA())</f>
        <v>1.1146179661167821E-2</v>
      </c>
      <c r="P911" s="44">
        <f>IFERROR(_xll.qlIndexFixing(ONIndex6M,I911,TRUE,_xll.ohTrigger(RecalcTrigger,Trigger6M)),NA())</f>
        <v>1.1743674716520047E-2</v>
      </c>
      <c r="Q911" s="145">
        <f>IFERROR(_xll.qlIndexFixing(ONIndex1Y,I911,TRUE,_xll.ohTrigger(RecalcTrigger,Trigger1Y)),NA())</f>
        <v>1.2280100008386086E-2</v>
      </c>
    </row>
    <row r="912" spans="2:17" x14ac:dyDescent="0.2">
      <c r="B912" s="39" t="s">
        <v>42</v>
      </c>
      <c r="D912" s="42">
        <f>_xll.qlCalendarAdvance(Calendar,$D911,B912,"f",FALSE)</f>
        <v>46042</v>
      </c>
      <c r="E912" s="139">
        <f>_xll.qlInterestRateIndexValueDate(IndexON,D912)</f>
        <v>46042</v>
      </c>
      <c r="F912" s="155">
        <f>IFERROR(_xll.qlIndexFixing(IndexON,D912,TRUE,_xll.ohTrigger(RecalcTrigger,TriggerON)),NA())</f>
        <v>9.8598319402665169E-3</v>
      </c>
      <c r="H912" s="42">
        <f>_xll.qlCalendarAdvance(Calendar,$H911,B912,"f",FALSE)</f>
        <v>46042</v>
      </c>
      <c r="I912" s="139">
        <f>_xll.qlInterestRateIndexValueDate(Index1M,$H912)</f>
        <v>46044</v>
      </c>
      <c r="J912" s="144">
        <f>IFERROR(_xll.qlIndexFixing(Index1M,$H912,TRUE,_xll.ohTrigger(RecalcTrigger,Trigger1M)),NA())</f>
        <v>9.9877215963767307E-3</v>
      </c>
      <c r="K912" s="44">
        <f>IFERROR(_xll.qlIndexFixing(Index3M,H912,TRUE,_xll.ohTrigger(RecalcTrigger,Trigger3M)),NA())</f>
        <v>1.1312702611970593E-2</v>
      </c>
      <c r="L912" s="44">
        <f>IFERROR(_xll.qlIndexFixing(Index6M,$H912,TRUE,_xll.ohTrigger(RecalcTrigger,Trigger6M)),NA())</f>
        <v>1.2043293162998431E-2</v>
      </c>
      <c r="M912" s="145">
        <f>IFERROR(_xll.qlIndexFixing(Index1Y,$H912,TRUE,_xll.ohTrigger(RecalcTrigger,Trigger1Y)),NA())</f>
        <v>1.276247438954492E-2</v>
      </c>
      <c r="N912" s="144">
        <f>IFERROR(_xll.qlIndexFixing(ONIndex1M,I912,TRUE,_xll.ohTrigger(RecalcTrigger,Trigger1M)),NA())</f>
        <v>9.9439382254828956E-3</v>
      </c>
      <c r="O912" s="44">
        <f>IFERROR(_xll.qlIndexFixing(ONIndex3M,I912,TRUE,_xll.ohTrigger(RecalcTrigger,Trigger3M)),NA())</f>
        <v>1.1168176298079757E-2</v>
      </c>
      <c r="P912" s="44">
        <f>IFERROR(_xll.qlIndexFixing(ONIndex6M,I912,TRUE,_xll.ohTrigger(RecalcTrigger,Trigger6M)),NA())</f>
        <v>1.1764056834753234E-2</v>
      </c>
      <c r="Q912" s="145">
        <f>IFERROR(_xll.qlIndexFixing(ONIndex1Y,I912,TRUE,_xll.ohTrigger(RecalcTrigger,Trigger1Y)),NA())</f>
        <v>1.2295715969630194E-2</v>
      </c>
    </row>
    <row r="913" spans="2:17" x14ac:dyDescent="0.2">
      <c r="B913" s="39" t="s">
        <v>42</v>
      </c>
      <c r="D913" s="42">
        <f>_xll.qlCalendarAdvance(Calendar,$D912,B913,"f",FALSE)</f>
        <v>46049</v>
      </c>
      <c r="E913" s="139">
        <f>_xll.qlInterestRateIndexValueDate(IndexON,D913)</f>
        <v>46049</v>
      </c>
      <c r="F913" s="155">
        <f>IFERROR(_xll.qlIndexFixing(IndexON,D913,TRUE,_xll.ohTrigger(RecalcTrigger,TriggerON)),NA())</f>
        <v>9.8861214182210944E-3</v>
      </c>
      <c r="H913" s="42">
        <f>_xll.qlCalendarAdvance(Calendar,$H912,B913,"f",FALSE)</f>
        <v>46049</v>
      </c>
      <c r="I913" s="139">
        <f>_xll.qlInterestRateIndexValueDate(Index1M,$H913)</f>
        <v>46051</v>
      </c>
      <c r="J913" s="144">
        <f>IFERROR(_xll.qlIndexFixing(Index1M,$H913,TRUE,_xll.ohTrigger(RecalcTrigger,Trigger1M)),NA())</f>
        <v>1.0006196400746346E-2</v>
      </c>
      <c r="K913" s="44">
        <f>IFERROR(_xll.qlIndexFixing(Index3M,H913,TRUE,_xll.ohTrigger(RecalcTrigger,Trigger3M)),NA())</f>
        <v>1.1335147943468904E-2</v>
      </c>
      <c r="L913" s="44">
        <f>IFERROR(_xll.qlIndexFixing(Index6M,$H913,TRUE,_xll.ohTrigger(RecalcTrigger,Trigger6M)),NA())</f>
        <v>1.2062901501564978E-2</v>
      </c>
      <c r="M913" s="145">
        <f>IFERROR(_xll.qlIndexFixing(Index1Y,$H913,TRUE,_xll.ohTrigger(RecalcTrigger,Trigger1Y)),NA())</f>
        <v>1.2777128841831973E-2</v>
      </c>
      <c r="N913" s="144">
        <f>IFERROR(_xll.qlIndexFixing(ONIndex1M,I913,TRUE,_xll.ohTrigger(RecalcTrigger,Trigger1M)),NA())</f>
        <v>9.9680017179615277E-3</v>
      </c>
      <c r="O913" s="44">
        <f>IFERROR(_xll.qlIndexFixing(ONIndex3M,I913,TRUE,_xll.ohTrigger(RecalcTrigger,Trigger3M)),NA())</f>
        <v>1.1190225216530791E-2</v>
      </c>
      <c r="P913" s="44">
        <f>IFERROR(_xll.qlIndexFixing(ONIndex6M,I913,TRUE,_xll.ohTrigger(RecalcTrigger,Trigger6M)),NA())</f>
        <v>1.1784371524603543E-2</v>
      </c>
      <c r="Q913" s="145">
        <f>IFERROR(_xll.qlIndexFixing(ONIndex1Y,I913,TRUE,_xll.ohTrigger(RecalcTrigger,Trigger1Y)),NA())</f>
        <v>1.2311319350217786E-2</v>
      </c>
    </row>
    <row r="914" spans="2:17" x14ac:dyDescent="0.2">
      <c r="B914" s="39" t="s">
        <v>42</v>
      </c>
      <c r="D914" s="42">
        <f>_xll.qlCalendarAdvance(Calendar,$D913,B914,"f",FALSE)</f>
        <v>46056</v>
      </c>
      <c r="E914" s="139">
        <f>_xll.qlInterestRateIndexValueDate(IndexON,D914)</f>
        <v>46056</v>
      </c>
      <c r="F914" s="155">
        <f>IFERROR(_xll.qlIndexFixing(IndexON,D914,TRUE,_xll.ohTrigger(RecalcTrigger,TriggerON)),NA())</f>
        <v>9.9125343503025931E-3</v>
      </c>
      <c r="H914" s="42">
        <f>_xll.qlCalendarAdvance(Calendar,$H913,B914,"f",FALSE)</f>
        <v>46056</v>
      </c>
      <c r="I914" s="139">
        <f>_xll.qlInterestRateIndexValueDate(Index1M,$H914)</f>
        <v>46058</v>
      </c>
      <c r="J914" s="144">
        <f>IFERROR(_xll.qlIndexFixing(Index1M,$H914,TRUE,_xll.ohTrigger(RecalcTrigger,Trigger1M)),NA())</f>
        <v>1.0028354096490562E-2</v>
      </c>
      <c r="K914" s="44">
        <f>IFERROR(_xll.qlIndexFixing(Index3M,H914,TRUE,_xll.ohTrigger(RecalcTrigger,Trigger3M)),NA())</f>
        <v>1.1355855944648776E-2</v>
      </c>
      <c r="L914" s="44">
        <f>IFERROR(_xll.qlIndexFixing(Index6M,$H914,TRUE,_xll.ohTrigger(RecalcTrigger,Trigger6M)),NA())</f>
        <v>1.2082433843738699E-2</v>
      </c>
      <c r="M914" s="145">
        <f>IFERROR(_xll.qlIndexFixing(Index1Y,$H914,TRUE,_xll.ohTrigger(RecalcTrigger,Trigger1Y)),NA())</f>
        <v>1.2791706665029979E-2</v>
      </c>
      <c r="N914" s="144">
        <f>IFERROR(_xll.qlIndexFixing(ONIndex1M,I914,TRUE,_xll.ohTrigger(RecalcTrigger,Trigger1M)),NA())</f>
        <v>9.9920350072402186E-3</v>
      </c>
      <c r="O914" s="44">
        <f>IFERROR(_xll.qlIndexFixing(ONIndex3M,I914,TRUE,_xll.ohTrigger(RecalcTrigger,Trigger3M)),NA())</f>
        <v>1.1212327595417904E-2</v>
      </c>
      <c r="P914" s="44">
        <f>IFERROR(_xll.qlIndexFixing(ONIndex6M,I914,TRUE,_xll.ohTrigger(RecalcTrigger,Trigger6M)),NA())</f>
        <v>1.1804618940587375E-2</v>
      </c>
      <c r="Q914" s="145">
        <f>IFERROR(_xll.qlIndexFixing(ONIndex1Y,I914,TRUE,_xll.ohTrigger(RecalcTrigger,Trigger1Y)),NA())</f>
        <v>1.2326910819613346E-2</v>
      </c>
    </row>
    <row r="915" spans="2:17" x14ac:dyDescent="0.2">
      <c r="B915" s="39" t="s">
        <v>42</v>
      </c>
      <c r="D915" s="42">
        <f>_xll.qlCalendarAdvance(Calendar,$D914,B915,"f",FALSE)</f>
        <v>46063</v>
      </c>
      <c r="E915" s="139">
        <f>_xll.qlInterestRateIndexValueDate(IndexON,D915)</f>
        <v>46063</v>
      </c>
      <c r="F915" s="155">
        <f>IFERROR(_xll.qlIndexFixing(IndexON,D915,TRUE,_xll.ohTrigger(RecalcTrigger,TriggerON)),NA())</f>
        <v>9.9390723020587046E-3</v>
      </c>
      <c r="H915" s="42">
        <f>_xll.qlCalendarAdvance(Calendar,$H914,B915,"f",FALSE)</f>
        <v>46063</v>
      </c>
      <c r="I915" s="139">
        <f>_xll.qlInterestRateIndexValueDate(Index1M,$H915)</f>
        <v>46065</v>
      </c>
      <c r="J915" s="144">
        <f>IFERROR(_xll.qlIndexFixing(Index1M,$H915,TRUE,_xll.ohTrigger(RecalcTrigger,Trigger1M)),NA())</f>
        <v>1.0052336346202395E-2</v>
      </c>
      <c r="K915" s="44">
        <f>IFERROR(_xll.qlIndexFixing(Index3M,H915,TRUE,_xll.ohTrigger(RecalcTrigger,Trigger3M)),NA())</f>
        <v>1.1378418270285339E-2</v>
      </c>
      <c r="L915" s="44">
        <f>IFERROR(_xll.qlIndexFixing(Index6M,$H915,TRUE,_xll.ohTrigger(RecalcTrigger,Trigger6M)),NA())</f>
        <v>1.2101887122522775E-2</v>
      </c>
      <c r="M915" s="145">
        <f>IFERROR(_xll.qlIndexFixing(Index1Y,$H915,TRUE,_xll.ohTrigger(RecalcTrigger,Trigger1Y)),NA())</f>
        <v>1.2806205468358979E-2</v>
      </c>
      <c r="N915" s="144">
        <f>IFERROR(_xll.qlIndexFixing(ONIndex1M,I915,TRUE,_xll.ohTrigger(RecalcTrigger,Trigger1M)),NA())</f>
        <v>1.0016038549354178E-2</v>
      </c>
      <c r="O915" s="44">
        <f>IFERROR(_xll.qlIndexFixing(ONIndex3M,I915,TRUE,_xll.ohTrigger(RecalcTrigger,Trigger3M)),NA())</f>
        <v>1.123448461411769E-2</v>
      </c>
      <c r="P915" s="44">
        <f>IFERROR(_xll.qlIndexFixing(ONIndex6M,I915,TRUE,_xll.ohTrigger(RecalcTrigger,Trigger6M)),NA())</f>
        <v>1.1824799236661576E-2</v>
      </c>
      <c r="Q915" s="145">
        <f>IFERROR(_xll.qlIndexFixing(ONIndex1Y,I915,TRUE,_xll.ohTrigger(RecalcTrigger,Trigger1Y)),NA())</f>
        <v>1.2342491047601101E-2</v>
      </c>
    </row>
    <row r="916" spans="2:17" x14ac:dyDescent="0.2">
      <c r="B916" s="39" t="s">
        <v>42</v>
      </c>
      <c r="D916" s="42">
        <f>_xll.qlCalendarAdvance(Calendar,$D915,B916,"f",FALSE)</f>
        <v>46070</v>
      </c>
      <c r="E916" s="139">
        <f>_xll.qlInterestRateIndexValueDate(IndexON,D916)</f>
        <v>46070</v>
      </c>
      <c r="F916" s="155">
        <f>IFERROR(_xll.qlIndexFixing(IndexON,D916,TRUE,_xll.ohTrigger(RecalcTrigger,TriggerON)),NA())</f>
        <v>9.9657368387973122E-3</v>
      </c>
      <c r="H916" s="42">
        <f>_xll.qlCalendarAdvance(Calendar,$H915,B916,"f",FALSE)</f>
        <v>46070</v>
      </c>
      <c r="I916" s="139">
        <f>_xll.qlInterestRateIndexValueDate(Index1M,$H916)</f>
        <v>46072</v>
      </c>
      <c r="J916" s="144">
        <f>IFERROR(_xll.qlIndexFixing(Index1M,$H916,TRUE,_xll.ohTrigger(RecalcTrigger,Trigger1M)),NA())</f>
        <v>1.0076289945355159E-2</v>
      </c>
      <c r="K916" s="44">
        <f>IFERROR(_xll.qlIndexFixing(Index3M,H916,TRUE,_xll.ohTrigger(RecalcTrigger,Trigger3M)),NA())</f>
        <v>1.1401043451402722E-2</v>
      </c>
      <c r="L916" s="44">
        <f>IFERROR(_xll.qlIndexFixing(Index6M,$H916,TRUE,_xll.ohTrigger(RecalcTrigger,Trigger6M)),NA())</f>
        <v>1.212125824682562E-2</v>
      </c>
      <c r="M916" s="145">
        <f>IFERROR(_xll.qlIndexFixing(Index1Y,$H916,TRUE,_xll.ohTrigger(RecalcTrigger,Trigger1Y)),NA())</f>
        <v>1.2820622841819325E-2</v>
      </c>
      <c r="N916" s="144">
        <f>IFERROR(_xll.qlIndexFixing(ONIndex1M,I916,TRUE,_xll.ohTrigger(RecalcTrigger,Trigger1M)),NA())</f>
        <v>1.0040012800498488E-2</v>
      </c>
      <c r="O916" s="44">
        <f>IFERROR(_xll.qlIndexFixing(ONIndex3M,I916,TRUE,_xll.ohTrigger(RecalcTrigger,Trigger3M)),NA())</f>
        <v>1.1256697451687003E-2</v>
      </c>
      <c r="P916" s="44">
        <f>IFERROR(_xll.qlIndexFixing(ONIndex6M,I916,TRUE,_xll.ohTrigger(RecalcTrigger,Trigger6M)),NA())</f>
        <v>1.1844912567102739E-2</v>
      </c>
      <c r="Q916" s="145">
        <f>IFERROR(_xll.qlIndexFixing(ONIndex1Y,I916,TRUE,_xll.ohTrigger(RecalcTrigger,Trigger1Y)),NA())</f>
        <v>1.2358060704045215E-2</v>
      </c>
    </row>
    <row r="917" spans="2:17" x14ac:dyDescent="0.2">
      <c r="B917" s="39" t="s">
        <v>42</v>
      </c>
      <c r="D917" s="42">
        <f>_xll.qlCalendarAdvance(Calendar,$D916,B917,"f",FALSE)</f>
        <v>46077</v>
      </c>
      <c r="E917" s="139">
        <f>_xll.qlInterestRateIndexValueDate(IndexON,D917)</f>
        <v>46077</v>
      </c>
      <c r="F917" s="155">
        <f>IFERROR(_xll.qlIndexFixing(IndexON,D917,TRUE,_xll.ohTrigger(RecalcTrigger,TriggerON)),NA())</f>
        <v>9.9925295260661073E-3</v>
      </c>
      <c r="H917" s="42">
        <f>_xll.qlCalendarAdvance(Calendar,$H916,B917,"f",FALSE)</f>
        <v>46077</v>
      </c>
      <c r="I917" s="139">
        <f>_xll.qlInterestRateIndexValueDate(Index1M,$H917)</f>
        <v>46079</v>
      </c>
      <c r="J917" s="144">
        <f>IFERROR(_xll.qlIndexFixing(Index1M,$H917,TRUE,_xll.ohTrigger(RecalcTrigger,Trigger1M)),NA())</f>
        <v>1.0100215350252422E-2</v>
      </c>
      <c r="K917" s="44">
        <f>IFERROR(_xll.qlIndexFixing(Index3M,H917,TRUE,_xll.ohTrigger(RecalcTrigger,Trigger3M)),NA())</f>
        <v>1.1423732671512641E-2</v>
      </c>
      <c r="L917" s="44">
        <f>IFERROR(_xll.qlIndexFixing(Index6M,$H917,TRUE,_xll.ohTrigger(RecalcTrigger,Trigger6M)),NA())</f>
        <v>1.2140544101460454E-2</v>
      </c>
      <c r="M917" s="145">
        <f>IFERROR(_xll.qlIndexFixing(Index1Y,$H917,TRUE,_xll.ohTrigger(RecalcTrigger,Trigger1Y)),NA())</f>
        <v>1.2834956356195609E-2</v>
      </c>
      <c r="N917" s="144">
        <f>IFERROR(_xll.qlIndexFixing(ONIndex1M,I917,TRUE,_xll.ohTrigger(RecalcTrigger,Trigger1M)),NA())</f>
        <v>1.0063958216788293E-2</v>
      </c>
      <c r="O917" s="44">
        <f>IFERROR(_xll.qlIndexFixing(ONIndex3M,I917,TRUE,_xll.ohTrigger(RecalcTrigger,Trigger3M)),NA())</f>
        <v>1.1278967287182695E-2</v>
      </c>
      <c r="P917" s="44">
        <f>IFERROR(_xll.qlIndexFixing(ONIndex6M,I917,TRUE,_xll.ohTrigger(RecalcTrigger,Trigger6M)),NA())</f>
        <v>1.1864959085947646E-2</v>
      </c>
      <c r="Q917" s="145">
        <f>IFERROR(_xll.qlIndexFixing(ONIndex1Y,I917,TRUE,_xll.ohTrigger(RecalcTrigger,Trigger1Y)),NA())</f>
        <v>1.2373620458570045E-2</v>
      </c>
    </row>
    <row r="918" spans="2:17" x14ac:dyDescent="0.2">
      <c r="B918" s="39" t="s">
        <v>42</v>
      </c>
      <c r="D918" s="42">
        <f>_xll.qlCalendarAdvance(Calendar,$D917,B918,"f",FALSE)</f>
        <v>46084</v>
      </c>
      <c r="E918" s="139">
        <f>_xll.qlInterestRateIndexValueDate(IndexON,D918)</f>
        <v>46084</v>
      </c>
      <c r="F918" s="155">
        <f>IFERROR(_xll.qlIndexFixing(IndexON,D918,TRUE,_xll.ohTrigger(RecalcTrigger,TriggerON)),NA())</f>
        <v>1.0019451929492718E-2</v>
      </c>
      <c r="H918" s="42">
        <f>_xll.qlCalendarAdvance(Calendar,$H917,B918,"f",FALSE)</f>
        <v>46084</v>
      </c>
      <c r="I918" s="139">
        <f>_xll.qlInterestRateIndexValueDate(Index1M,$H918)</f>
        <v>46086</v>
      </c>
      <c r="J918" s="144">
        <f>IFERROR(_xll.qlIndexFixing(Index1M,$H918,TRUE,_xll.ohTrigger(RecalcTrigger,Trigger1M)),NA())</f>
        <v>1.0133347052343276E-2</v>
      </c>
      <c r="K918" s="44">
        <f>IFERROR(_xll.qlIndexFixing(Index3M,H918,TRUE,_xll.ohTrigger(RecalcTrigger,Trigger3M)),NA())</f>
        <v>1.1451948282000367E-2</v>
      </c>
      <c r="L918" s="44">
        <f>IFERROR(_xll.qlIndexFixing(Index6M,$H918,TRUE,_xll.ohTrigger(RecalcTrigger,Trigger6M)),NA())</f>
        <v>1.2167466235383048E-2</v>
      </c>
      <c r="M918" s="145">
        <f>IFERROR(_xll.qlIndexFixing(Index1Y,$H918,TRUE,_xll.ohTrigger(RecalcTrigger,Trigger1Y)),NA())</f>
        <v>1.2849203563054707E-2</v>
      </c>
      <c r="N918" s="144">
        <f>IFERROR(_xll.qlIndexFixing(ONIndex1M,I918,TRUE,_xll.ohTrigger(RecalcTrigger,Trigger1M)),NA())</f>
        <v>1.0087875254258805E-2</v>
      </c>
      <c r="O918" s="44">
        <f>IFERROR(_xll.qlIndexFixing(ONIndex3M,I918,TRUE,_xll.ohTrigger(RecalcTrigger,Trigger3M)),NA())</f>
        <v>1.1301295300141234E-2</v>
      </c>
      <c r="P918" s="44">
        <f>IFERROR(_xll.qlIndexFixing(ONIndex6M,I918,TRUE,_xll.ohTrigger(RecalcTrigger,Trigger6M)),NA())</f>
        <v>1.1884938947552826E-2</v>
      </c>
      <c r="Q918" s="145">
        <f>IFERROR(_xll.qlIndexFixing(ONIndex1Y,I918,TRUE,_xll.ohTrigger(RecalcTrigger,Trigger1Y)),NA())</f>
        <v>1.2389170980959818E-2</v>
      </c>
    </row>
    <row r="919" spans="2:17" x14ac:dyDescent="0.2">
      <c r="B919" s="39" t="s">
        <v>42</v>
      </c>
      <c r="D919" s="42">
        <f>_xll.qlCalendarAdvance(Calendar,$D918,B919,"f",FALSE)</f>
        <v>46091</v>
      </c>
      <c r="E919" s="139">
        <f>_xll.qlInterestRateIndexValueDate(IndexON,D919)</f>
        <v>46091</v>
      </c>
      <c r="F919" s="155">
        <f>IFERROR(_xll.qlIndexFixing(IndexON,D919,TRUE,_xll.ohTrigger(RecalcTrigger,TriggerON)),NA())</f>
        <v>1.004650561430509E-2</v>
      </c>
      <c r="H919" s="42">
        <f>_xll.qlCalendarAdvance(Calendar,$H918,B919,"f",FALSE)</f>
        <v>46091</v>
      </c>
      <c r="I919" s="139">
        <f>_xll.qlInterestRateIndexValueDate(Index1M,$H919)</f>
        <v>46093</v>
      </c>
      <c r="J919" s="144">
        <f>IFERROR(_xll.qlIndexFixing(Index1M,$H919,TRUE,_xll.ohTrigger(RecalcTrigger,Trigger1M)),NA())</f>
        <v>1.0155365867237087E-2</v>
      </c>
      <c r="K919" s="44">
        <f>IFERROR(_xll.qlIndexFixing(Index3M,H919,TRUE,_xll.ohTrigger(RecalcTrigger,Trigger3M)),NA())</f>
        <v>1.1474786239144915E-2</v>
      </c>
      <c r="L919" s="44">
        <f>IFERROR(_xll.qlIndexFixing(Index6M,$H919,TRUE,_xll.ohTrigger(RecalcTrigger,Trigger6M)),NA())</f>
        <v>1.2186535190320284E-2</v>
      </c>
      <c r="M919" s="145">
        <f>IFERROR(_xll.qlIndexFixing(Index1Y,$H919,TRUE,_xll.ohTrigger(RecalcTrigger,Trigger1Y)),NA())</f>
        <v>1.286336199474686E-2</v>
      </c>
      <c r="N919" s="144">
        <f>IFERROR(_xll.qlIndexFixing(ONIndex1M,I919,TRUE,_xll.ohTrigger(RecalcTrigger,Trigger1M)),NA())</f>
        <v>1.0111764369025167E-2</v>
      </c>
      <c r="O919" s="44">
        <f>IFERROR(_xll.qlIndexFixing(ONIndex3M,I919,TRUE,_xll.ohTrigger(RecalcTrigger,Trigger3M)),NA())</f>
        <v>1.1323682669379664E-2</v>
      </c>
      <c r="P919" s="44">
        <f>IFERROR(_xll.qlIndexFixing(ONIndex6M,I919,TRUE,_xll.ohTrigger(RecalcTrigger,Trigger6M)),NA())</f>
        <v>1.1904852306034996E-2</v>
      </c>
      <c r="Q919" s="145">
        <f>IFERROR(_xll.qlIndexFixing(ONIndex1Y,I919,TRUE,_xll.ohTrigger(RecalcTrigger,Trigger1Y)),NA())</f>
        <v>1.2404712940918827E-2</v>
      </c>
    </row>
    <row r="920" spans="2:17" x14ac:dyDescent="0.2">
      <c r="B920" s="39" t="s">
        <v>42</v>
      </c>
      <c r="D920" s="42">
        <f>_xll.qlCalendarAdvance(Calendar,$D919,B920,"f",FALSE)</f>
        <v>46098</v>
      </c>
      <c r="E920" s="139">
        <f>_xll.qlInterestRateIndexValueDate(IndexON,D920)</f>
        <v>46098</v>
      </c>
      <c r="F920" s="155">
        <f>IFERROR(_xll.qlIndexFixing(IndexON,D920,TRUE,_xll.ohTrigger(RecalcTrigger,TriggerON)),NA())</f>
        <v>1.0073692146210789E-2</v>
      </c>
      <c r="H920" s="42">
        <f>_xll.qlCalendarAdvance(Calendar,$H919,B920,"f",FALSE)</f>
        <v>46098</v>
      </c>
      <c r="I920" s="139">
        <f>_xll.qlInterestRateIndexValueDate(Index1M,$H920)</f>
        <v>46100</v>
      </c>
      <c r="J920" s="144">
        <f>IFERROR(_xll.qlIndexFixing(Index1M,$H920,TRUE,_xll.ohTrigger(RecalcTrigger,Trigger1M)),NA())</f>
        <v>1.0179204631487193E-2</v>
      </c>
      <c r="K920" s="44">
        <f>IFERROR(_xll.qlIndexFixing(Index3M,H920,TRUE,_xll.ohTrigger(RecalcTrigger,Trigger3M)),NA())</f>
        <v>1.1497692050454358E-2</v>
      </c>
      <c r="L920" s="44">
        <f>IFERROR(_xll.qlIndexFixing(Index6M,$H920,TRUE,_xll.ohTrigger(RecalcTrigger,Trigger6M)),NA())</f>
        <v>1.2205507901646588E-2</v>
      </c>
      <c r="M920" s="145">
        <f>IFERROR(_xll.qlIndexFixing(Index1Y,$H920,TRUE,_xll.ohTrigger(RecalcTrigger,Trigger1Y)),NA())</f>
        <v>1.2877429164408313E-2</v>
      </c>
      <c r="N920" s="144">
        <f>IFERROR(_xll.qlIndexFixing(ONIndex1M,I920,TRUE,_xll.ohTrigger(RecalcTrigger,Trigger1M)),NA())</f>
        <v>1.0135626017282462E-2</v>
      </c>
      <c r="O920" s="44">
        <f>IFERROR(_xll.qlIndexFixing(ONIndex3M,I920,TRUE,_xll.ohTrigger(RecalcTrigger,Trigger3M)),NA())</f>
        <v>1.1346130574274582E-2</v>
      </c>
      <c r="P920" s="44">
        <f>IFERROR(_xll.qlIndexFixing(ONIndex6M,I920,TRUE,_xll.ohTrigger(RecalcTrigger,Trigger6M)),NA())</f>
        <v>1.1924699315590814E-2</v>
      </c>
      <c r="Q920" s="145">
        <f>IFERROR(_xll.qlIndexFixing(ONIndex1Y,I920,TRUE,_xll.ohTrigger(RecalcTrigger,Trigger1Y)),NA())</f>
        <v>1.24202470082313E-2</v>
      </c>
    </row>
    <row r="921" spans="2:17" x14ac:dyDescent="0.2">
      <c r="B921" s="39" t="s">
        <v>42</v>
      </c>
      <c r="D921" s="42">
        <f>_xll.qlCalendarAdvance(Calendar,$D920,B921,"f",FALSE)</f>
        <v>46105</v>
      </c>
      <c r="E921" s="139">
        <f>_xll.qlInterestRateIndexValueDate(IndexON,D921)</f>
        <v>46105</v>
      </c>
      <c r="F921" s="155">
        <f>IFERROR(_xll.qlIndexFixing(IndexON,D921,TRUE,_xll.ohTrigger(RecalcTrigger,TriggerON)),NA())</f>
        <v>1.0101013090517696E-2</v>
      </c>
      <c r="H921" s="42">
        <f>_xll.qlCalendarAdvance(Calendar,$H920,B921,"f",FALSE)</f>
        <v>46105</v>
      </c>
      <c r="I921" s="139">
        <f>_xll.qlInterestRateIndexValueDate(Index1M,$H921)</f>
        <v>46107</v>
      </c>
      <c r="J921" s="144">
        <f>IFERROR(_xll.qlIndexFixing(Index1M,$H921,TRUE,_xll.ohTrigger(RecalcTrigger,Trigger1M)),NA())</f>
        <v>1.0203017160435868E-2</v>
      </c>
      <c r="K921" s="44">
        <f>IFERROR(_xll.qlIndexFixing(Index3M,H921,TRUE,_xll.ohTrigger(RecalcTrigger,Trigger3M)),NA())</f>
        <v>1.1520666899715678E-2</v>
      </c>
      <c r="L921" s="44">
        <f>IFERROR(_xll.qlIndexFixing(Index6M,$H921,TRUE,_xll.ohTrigger(RecalcTrigger,Trigger6M)),NA())</f>
        <v>1.2224381230904727E-2</v>
      </c>
      <c r="M921" s="145">
        <f>IFERROR(_xll.qlIndexFixing(Index1Y,$H921,TRUE,_xll.ohTrigger(RecalcTrigger,Trigger1Y)),NA())</f>
        <v>1.2896028371297039E-2</v>
      </c>
      <c r="N921" s="144">
        <f>IFERROR(_xll.qlIndexFixing(ONIndex1M,I921,TRUE,_xll.ohTrigger(RecalcTrigger,Trigger1M)),NA())</f>
        <v>1.0159460655065899E-2</v>
      </c>
      <c r="O921" s="44">
        <f>IFERROR(_xll.qlIndexFixing(ONIndex3M,I921,TRUE,_xll.ohTrigger(RecalcTrigger,Trigger3M)),NA())</f>
        <v>1.1368640193962776E-2</v>
      </c>
      <c r="P921" s="44">
        <f>IFERROR(_xll.qlIndexFixing(ONIndex6M,I921,TRUE,_xll.ohTrigger(RecalcTrigger,Trigger6M)),NA())</f>
        <v>1.1944480130257062E-2</v>
      </c>
      <c r="Q921" s="145">
        <f>IFERROR(_xll.qlIndexFixing(ONIndex1Y,I921,TRUE,_xll.ohTrigger(RecalcTrigger,Trigger1Y)),NA())</f>
        <v>1.2435773852681464E-2</v>
      </c>
    </row>
    <row r="922" spans="2:17" x14ac:dyDescent="0.2">
      <c r="B922" s="39" t="s">
        <v>42</v>
      </c>
      <c r="D922" s="42">
        <f>_xll.qlCalendarAdvance(Calendar,$D921,B922,"f",FALSE)</f>
        <v>46112</v>
      </c>
      <c r="E922" s="139">
        <f>_xll.qlInterestRateIndexValueDate(IndexON,D922)</f>
        <v>46112</v>
      </c>
      <c r="F922" s="155">
        <f>IFERROR(_xll.qlIndexFixing(IndexON,D922,TRUE,_xll.ohTrigger(RecalcTrigger,TriggerON)),NA())</f>
        <v>1.0128470012773505E-2</v>
      </c>
      <c r="H922" s="42">
        <f>_xll.qlCalendarAdvance(Calendar,$H921,B922,"f",FALSE)</f>
        <v>46112</v>
      </c>
      <c r="I922" s="139">
        <f>_xll.qlInterestRateIndexValueDate(Index1M,$H922)</f>
        <v>46114</v>
      </c>
      <c r="J922" s="144">
        <f>IFERROR(_xll.qlIndexFixing(Index1M,$H922,TRUE,_xll.ohTrigger(RecalcTrigger,Trigger1M)),NA())</f>
        <v>1.0226803910440563E-2</v>
      </c>
      <c r="K922" s="44">
        <f>IFERROR(_xll.qlIndexFixing(Index3M,H922,TRUE,_xll.ohTrigger(RecalcTrigger,Trigger3M)),NA())</f>
        <v>1.1541867620178038E-2</v>
      </c>
      <c r="L922" s="44">
        <f>IFERROR(_xll.qlIndexFixing(Index6M,$H922,TRUE,_xll.ohTrigger(RecalcTrigger,Trigger6M)),NA())</f>
        <v>1.2238613488373516E-2</v>
      </c>
      <c r="M922" s="145">
        <f>IFERROR(_xll.qlIndexFixing(Index1Y,$H922,TRUE,_xll.ohTrigger(RecalcTrigger,Trigger1Y)),NA())</f>
        <v>1.2905279674109059E-2</v>
      </c>
      <c r="N922" s="144">
        <f>IFERROR(_xll.qlIndexFixing(ONIndex1M,I922,TRUE,_xll.ohTrigger(RecalcTrigger,Trigger1M)),NA())</f>
        <v>1.0190066234576634E-2</v>
      </c>
      <c r="O922" s="44">
        <f>IFERROR(_xll.qlIndexFixing(ONIndex3M,I922,TRUE,_xll.ohTrigger(RecalcTrigger,Trigger3M)),NA())</f>
        <v>1.1397673714110823E-2</v>
      </c>
      <c r="P922" s="44">
        <f>IFERROR(_xll.qlIndexFixing(ONIndex6M,I922,TRUE,_xll.ohTrigger(RecalcTrigger,Trigger6M)),NA())</f>
        <v>1.1969815588628308E-2</v>
      </c>
      <c r="Q922" s="145">
        <f>IFERROR(_xll.qlIndexFixing(ONIndex1Y,I922,TRUE,_xll.ohTrigger(RecalcTrigger,Trigger1Y)),NA())</f>
        <v>1.2455727403013483E-2</v>
      </c>
    </row>
    <row r="923" spans="2:17" x14ac:dyDescent="0.2">
      <c r="B923" s="39" t="s">
        <v>42</v>
      </c>
      <c r="D923" s="42">
        <f>_xll.qlCalendarAdvance(Calendar,$D922,B923,"f",FALSE)</f>
        <v>46119</v>
      </c>
      <c r="E923" s="139">
        <f>_xll.qlInterestRateIndexValueDate(IndexON,D923)</f>
        <v>46119</v>
      </c>
      <c r="F923" s="155">
        <f>IFERROR(_xll.qlIndexFixing(IndexON,D923,TRUE,_xll.ohTrigger(RecalcTrigger,TriggerON)),NA())</f>
        <v>1.015606447844597E-2</v>
      </c>
      <c r="H923" s="42">
        <f>_xll.qlCalendarAdvance(Calendar,$H922,B923,"f",FALSE)</f>
        <v>46119</v>
      </c>
      <c r="I923" s="139">
        <f>_xll.qlInterestRateIndexValueDate(Index1M,$H923)</f>
        <v>46121</v>
      </c>
      <c r="J923" s="144">
        <f>IFERROR(_xll.qlIndexFixing(Index1M,$H923,TRUE,_xll.ohTrigger(RecalcTrigger,Trigger1M)),NA())</f>
        <v>1.0250565337856232E-2</v>
      </c>
      <c r="K923" s="44">
        <f>IFERROR(_xll.qlIndexFixing(Index3M,H923,TRUE,_xll.ohTrigger(RecalcTrigger,Trigger3M)),NA())</f>
        <v>1.1564977780102672E-2</v>
      </c>
      <c r="L923" s="44">
        <f>IFERROR(_xll.qlIndexFixing(Index6M,$H923,TRUE,_xll.ohTrigger(RecalcTrigger,Trigger6M)),NA())</f>
        <v>1.2257304048340129E-2</v>
      </c>
      <c r="M923" s="145">
        <f>IFERROR(_xll.qlIndexFixing(Index1Y,$H923,TRUE,_xll.ohTrigger(RecalcTrigger,Trigger1Y)),NA())</f>
        <v>1.2919057944351275E-2</v>
      </c>
      <c r="N923" s="144">
        <f>IFERROR(_xll.qlIndexFixing(ONIndex1M,I923,TRUE,_xll.ohTrigger(RecalcTrigger,Trigger1M)),NA())</f>
        <v>1.0207050723831657E-2</v>
      </c>
      <c r="O923" s="44">
        <f>IFERROR(_xll.qlIndexFixing(ONIndex3M,I923,TRUE,_xll.ohTrigger(RecalcTrigger,Trigger3M)),NA())</f>
        <v>1.1413849294346079E-2</v>
      </c>
      <c r="P923" s="44">
        <f>IFERROR(_xll.qlIndexFixing(ONIndex6M,I923,TRUE,_xll.ohTrigger(RecalcTrigger,Trigger6M)),NA())</f>
        <v>1.1983843792027216E-2</v>
      </c>
      <c r="Q923" s="145">
        <f>IFERROR(_xll.qlIndexFixing(ONIndex1Y,I923,TRUE,_xll.ohTrigger(RecalcTrigger,Trigger1Y)),NA())</f>
        <v>1.2466808551812036E-2</v>
      </c>
    </row>
    <row r="924" spans="2:17" x14ac:dyDescent="0.2">
      <c r="B924" s="39" t="s">
        <v>42</v>
      </c>
      <c r="D924" s="42">
        <f>_xll.qlCalendarAdvance(Calendar,$D923,B924,"f",FALSE)</f>
        <v>46126</v>
      </c>
      <c r="E924" s="139">
        <f>_xll.qlInterestRateIndexValueDate(IndexON,D924)</f>
        <v>46126</v>
      </c>
      <c r="F924" s="155">
        <f>IFERROR(_xll.qlIndexFixing(IndexON,D924,TRUE,_xll.ohTrigger(RecalcTrigger,TriggerON)),NA())</f>
        <v>1.0183798053002846E-2</v>
      </c>
      <c r="H924" s="42">
        <f>_xll.qlCalendarAdvance(Calendar,$H923,B924,"f",FALSE)</f>
        <v>46126</v>
      </c>
      <c r="I924" s="139">
        <f>_xll.qlInterestRateIndexValueDate(Index1M,$H924)</f>
        <v>46128</v>
      </c>
      <c r="J924" s="144">
        <f>IFERROR(_xll.qlIndexFixing(Index1M,$H924,TRUE,_xll.ohTrigger(RecalcTrigger,Trigger1M)),NA())</f>
        <v>1.0274301899042826E-2</v>
      </c>
      <c r="K924" s="44">
        <f>IFERROR(_xll.qlIndexFixing(Index3M,H924,TRUE,_xll.ohTrigger(RecalcTrigger,Trigger3M)),NA())</f>
        <v>1.1588151581055578E-2</v>
      </c>
      <c r="L924" s="44">
        <f>IFERROR(_xll.qlIndexFixing(Index6M,$H924,TRUE,_xll.ohTrigger(RecalcTrigger,Trigger6M)),NA())</f>
        <v>1.2275886376146459E-2</v>
      </c>
      <c r="M924" s="145">
        <f>IFERROR(_xll.qlIndexFixing(Index1Y,$H924,TRUE,_xll.ohTrigger(RecalcTrigger,Trigger1Y)),NA())</f>
        <v>1.2932734812970175E-2</v>
      </c>
      <c r="N924" s="144">
        <f>IFERROR(_xll.qlIndexFixing(ONIndex1M,I924,TRUE,_xll.ohTrigger(RecalcTrigger,Trigger1M)),NA())</f>
        <v>1.0230807066964331E-2</v>
      </c>
      <c r="O924" s="44">
        <f>IFERROR(_xll.qlIndexFixing(ONIndex3M,I924,TRUE,_xll.ohTrigger(RecalcTrigger,Trigger3M)),NA())</f>
        <v>1.1436551133394701E-2</v>
      </c>
      <c r="P924" s="44">
        <f>IFERROR(_xll.qlIndexFixing(ONIndex6M,I924,TRUE,_xll.ohTrigger(RecalcTrigger,Trigger6M)),NA())</f>
        <v>1.2003426947524432E-2</v>
      </c>
      <c r="Q924" s="145">
        <f>IFERROR(_xll.qlIndexFixing(ONIndex1Y,I924,TRUE,_xll.ohTrigger(RecalcTrigger,Trigger1Y)),NA())</f>
        <v>1.2482317745980964E-2</v>
      </c>
    </row>
    <row r="925" spans="2:17" x14ac:dyDescent="0.2">
      <c r="B925" s="39" t="s">
        <v>42</v>
      </c>
      <c r="D925" s="42">
        <f>_xll.qlCalendarAdvance(Calendar,$D924,B925,"f",FALSE)</f>
        <v>46133</v>
      </c>
      <c r="E925" s="139">
        <f>_xll.qlInterestRateIndexValueDate(IndexON,D925)</f>
        <v>46133</v>
      </c>
      <c r="F925" s="155">
        <f>IFERROR(_xll.qlIndexFixing(IndexON,D925,TRUE,_xll.ohTrigger(RecalcTrigger,TriggerON)),NA())</f>
        <v>1.0211672301911889E-2</v>
      </c>
      <c r="H925" s="42">
        <f>_xll.qlCalendarAdvance(Calendar,$H924,B925,"f",FALSE)</f>
        <v>46133</v>
      </c>
      <c r="I925" s="139">
        <f>_xll.qlInterestRateIndexValueDate(Index1M,$H925)</f>
        <v>46135</v>
      </c>
      <c r="J925" s="144">
        <f>IFERROR(_xll.qlIndexFixing(Index1M,$H925,TRUE,_xll.ohTrigger(RecalcTrigger,Trigger1M)),NA())</f>
        <v>1.0298014050362791E-2</v>
      </c>
      <c r="K925" s="44">
        <f>IFERROR(_xll.qlIndexFixing(Index3M,H925,TRUE,_xll.ohTrigger(RecalcTrigger,Trigger3M)),NA())</f>
        <v>1.1611371446683196E-2</v>
      </c>
      <c r="L925" s="44">
        <f>IFERROR(_xll.qlIndexFixing(Index6M,$H925,TRUE,_xll.ohTrigger(RecalcTrigger,Trigger6M)),NA())</f>
        <v>1.2294357194626862E-2</v>
      </c>
      <c r="M925" s="145">
        <f>IFERROR(_xll.qlIndexFixing(Index1Y,$H925,TRUE,_xll.ohTrigger(RecalcTrigger,Trigger1Y)),NA())</f>
        <v>1.2946307697040103E-2</v>
      </c>
      <c r="N925" s="144">
        <f>IFERROR(_xll.qlIndexFixing(ONIndex1M,I925,TRUE,_xll.ohTrigger(RecalcTrigger,Trigger1M)),NA())</f>
        <v>1.0254538224083731E-2</v>
      </c>
      <c r="O925" s="44">
        <f>IFERROR(_xll.qlIndexFixing(ONIndex3M,I925,TRUE,_xll.ohTrigger(RecalcTrigger,Trigger3M)),NA())</f>
        <v>1.145931940402356E-2</v>
      </c>
      <c r="P925" s="44">
        <f>IFERROR(_xll.qlIndexFixing(ONIndex6M,I925,TRUE,_xll.ohTrigger(RecalcTrigger,Trigger6M)),NA())</f>
        <v>1.2022944524838763E-2</v>
      </c>
      <c r="Q925" s="145">
        <f>IFERROR(_xll.qlIndexFixing(ONIndex1Y,I925,TRUE,_xll.ohTrigger(RecalcTrigger,Trigger1Y)),NA())</f>
        <v>1.2497822396184688E-2</v>
      </c>
    </row>
    <row r="926" spans="2:17" x14ac:dyDescent="0.2">
      <c r="B926" s="39" t="s">
        <v>42</v>
      </c>
      <c r="D926" s="42">
        <f>_xll.qlCalendarAdvance(Calendar,$D925,B926,"f",FALSE)</f>
        <v>46140</v>
      </c>
      <c r="E926" s="139">
        <f>_xll.qlInterestRateIndexValueDate(IndexON,D926)</f>
        <v>46140</v>
      </c>
      <c r="F926" s="155">
        <f>IFERROR(_xll.qlIndexFixing(IndexON,D926,TRUE,_xll.ohTrigger(RecalcTrigger,TriggerON)),NA())</f>
        <v>1.0239688790640855E-2</v>
      </c>
      <c r="H926" s="42">
        <f>_xll.qlCalendarAdvance(Calendar,$H925,B926,"f",FALSE)</f>
        <v>46140</v>
      </c>
      <c r="I926" s="139">
        <f>_xll.qlInterestRateIndexValueDate(Index1M,$H926)</f>
        <v>46142</v>
      </c>
      <c r="J926" s="144">
        <f>IFERROR(_xll.qlIndexFixing(Index1M,$H926,TRUE,_xll.ohTrigger(RecalcTrigger,Trigger1M)),NA())</f>
        <v>1.03161885566386E-2</v>
      </c>
      <c r="K926" s="44">
        <f>IFERROR(_xll.qlIndexFixing(Index3M,H926,TRUE,_xll.ohTrigger(RecalcTrigger,Trigger3M)),NA())</f>
        <v>1.1636472815949572E-2</v>
      </c>
      <c r="L926" s="44">
        <f>IFERROR(_xll.qlIndexFixing(Index6M,$H926,TRUE,_xll.ohTrigger(RecalcTrigger,Trigger6M)),NA())</f>
        <v>1.2312713202784705E-2</v>
      </c>
      <c r="M926" s="145">
        <f>IFERROR(_xll.qlIndexFixing(Index1Y,$H926,TRUE,_xll.ohTrigger(RecalcTrigger,Trigger1Y)),NA())</f>
        <v>1.2959773994426443E-2</v>
      </c>
      <c r="N926" s="144">
        <f>IFERROR(_xll.qlIndexFixing(ONIndex1M,I926,TRUE,_xll.ohTrigger(RecalcTrigger,Trigger1M)),NA())</f>
        <v>1.028162929163301E-2</v>
      </c>
      <c r="O926" s="44">
        <f>IFERROR(_xll.qlIndexFixing(ONIndex3M,I926,TRUE,_xll.ohTrigger(RecalcTrigger,Trigger3M)),NA())</f>
        <v>1.148542314207468E-2</v>
      </c>
      <c r="P926" s="44">
        <f>IFERROR(_xll.qlIndexFixing(ONIndex6M,I926,TRUE,_xll.ohTrigger(RecalcTrigger,Trigger6M)),NA())</f>
        <v>1.2045170225558621E-2</v>
      </c>
      <c r="Q926" s="145">
        <f>IFERROR(_xll.qlIndexFixing(ONIndex1Y,I926,TRUE,_xll.ohTrigger(RecalcTrigger,Trigger1Y)),NA())</f>
        <v>1.2515537291575285E-2</v>
      </c>
    </row>
    <row r="927" spans="2:17" x14ac:dyDescent="0.2">
      <c r="B927" s="39" t="s">
        <v>42</v>
      </c>
      <c r="D927" s="42">
        <f>_xll.qlCalendarAdvance(Calendar,$D926,B927,"f",FALSE)</f>
        <v>46147</v>
      </c>
      <c r="E927" s="139">
        <f>_xll.qlInterestRateIndexValueDate(IndexON,D927)</f>
        <v>46147</v>
      </c>
      <c r="F927" s="155">
        <f>IFERROR(_xll.qlIndexFixing(IndexON,D927,TRUE,_xll.ohTrigger(RecalcTrigger,TriggerON)),NA())</f>
        <v>1.0267849084737435E-2</v>
      </c>
      <c r="H927" s="42">
        <f>_xll.qlCalendarAdvance(Calendar,$H926,B927,"f",FALSE)</f>
        <v>46147</v>
      </c>
      <c r="I927" s="139">
        <f>_xll.qlInterestRateIndexValueDate(Index1M,$H927)</f>
        <v>46149</v>
      </c>
      <c r="J927" s="144">
        <f>IFERROR(_xll.qlIndexFixing(Index1M,$H927,TRUE,_xll.ohTrigger(RecalcTrigger,Trigger1M)),NA())</f>
        <v>1.0345366948887602E-2</v>
      </c>
      <c r="K927" s="44">
        <f>IFERROR(_xll.qlIndexFixing(Index3M,H927,TRUE,_xll.ohTrigger(RecalcTrigger,Trigger3M)),NA())</f>
        <v>1.165972671870164E-2</v>
      </c>
      <c r="L927" s="44">
        <f>IFERROR(_xll.qlIndexFixing(Index6M,$H927,TRUE,_xll.ohTrigger(RecalcTrigger,Trigger6M)),NA())</f>
        <v>1.2335355474562852E-2</v>
      </c>
      <c r="M927" s="145">
        <f>IFERROR(_xll.qlIndexFixing(Index1Y,$H927,TRUE,_xll.ohTrigger(RecalcTrigger,Trigger1Y)),NA())</f>
        <v>1.2973131083787144E-2</v>
      </c>
      <c r="N927" s="144">
        <f>IFERROR(_xll.qlIndexFixing(ONIndex1M,I927,TRUE,_xll.ohTrigger(RecalcTrigger,Trigger1M)),NA())</f>
        <v>1.0301926804903161E-2</v>
      </c>
      <c r="O927" s="44">
        <f>IFERROR(_xll.qlIndexFixing(ONIndex3M,I927,TRUE,_xll.ohTrigger(RecalcTrigger,Trigger3M)),NA())</f>
        <v>1.1505059956409269E-2</v>
      </c>
      <c r="P927" s="44">
        <f>IFERROR(_xll.qlIndexFixing(ONIndex6M,I927,TRUE,_xll.ohTrigger(RecalcTrigger,Trigger6M)),NA())</f>
        <v>1.2061783562105077E-2</v>
      </c>
      <c r="Q927" s="145">
        <f>IFERROR(_xll.qlIndexFixing(ONIndex1Y,I927,TRUE,_xll.ohTrigger(RecalcTrigger,Trigger1Y)),NA())</f>
        <v>1.2528820743753499E-2</v>
      </c>
    </row>
    <row r="928" spans="2:17" x14ac:dyDescent="0.2">
      <c r="B928" s="39" t="s">
        <v>42</v>
      </c>
      <c r="D928" s="42">
        <f>_xll.qlCalendarAdvance(Calendar,$D927,B928,"f",FALSE)</f>
        <v>46154</v>
      </c>
      <c r="E928" s="139">
        <f>_xll.qlInterestRateIndexValueDate(IndexON,D928)</f>
        <v>46154</v>
      </c>
      <c r="F928" s="155">
        <f>IFERROR(_xll.qlIndexFixing(IndexON,D928,TRUE,_xll.ohTrigger(RecalcTrigger,TriggerON)),NA())</f>
        <v>1.0296154749509512E-2</v>
      </c>
      <c r="H928" s="42">
        <f>_xll.qlCalendarAdvance(Calendar,$H927,B928,"f",FALSE)</f>
        <v>46154</v>
      </c>
      <c r="I928" s="139">
        <f>_xll.qlInterestRateIndexValueDate(Index1M,$H928)</f>
        <v>46156</v>
      </c>
      <c r="J928" s="144">
        <f>IFERROR(_xll.qlIndexFixing(Index1M,$H928,TRUE,_xll.ohTrigger(RecalcTrigger,Trigger1M)),NA())</f>
        <v>1.0369008608844821E-2</v>
      </c>
      <c r="K928" s="44">
        <f>IFERROR(_xll.qlIndexFixing(Index3M,H928,TRUE,_xll.ohTrigger(RecalcTrigger,Trigger3M)),NA())</f>
        <v>1.1682969496379805E-2</v>
      </c>
      <c r="L928" s="44">
        <f>IFERROR(_xll.qlIndexFixing(Index6M,$H928,TRUE,_xll.ohTrigger(RecalcTrigger,Trigger6M)),NA())</f>
        <v>1.2353443282663622E-2</v>
      </c>
      <c r="M928" s="145">
        <f>IFERROR(_xll.qlIndexFixing(Index1Y,$H928,TRUE,_xll.ohTrigger(RecalcTrigger,Trigger1Y)),NA())</f>
        <v>1.2986376324574705E-2</v>
      </c>
      <c r="N928" s="144">
        <f>IFERROR(_xll.qlIndexFixing(ONIndex1M,I928,TRUE,_xll.ohTrigger(RecalcTrigger,Trigger1M)),NA())</f>
        <v>1.032558514067361E-2</v>
      </c>
      <c r="O928" s="44">
        <f>IFERROR(_xll.qlIndexFixing(ONIndex3M,I928,TRUE,_xll.ohTrigger(RecalcTrigger,Trigger3M)),NA())</f>
        <v>1.1528034596519632E-2</v>
      </c>
      <c r="P928" s="44">
        <f>IFERROR(_xll.qlIndexFixing(ONIndex6M,I928,TRUE,_xll.ohTrigger(RecalcTrigger,Trigger6M)),NA())</f>
        <v>1.2081105330290498E-2</v>
      </c>
      <c r="Q928" s="145">
        <f>IFERROR(_xll.qlIndexFixing(ONIndex1Y,I928,TRUE,_xll.ohTrigger(RecalcTrigger,Trigger1Y)),NA())</f>
        <v>1.2544315780607107E-2</v>
      </c>
    </row>
    <row r="929" spans="2:17" x14ac:dyDescent="0.2">
      <c r="B929" s="39" t="s">
        <v>42</v>
      </c>
      <c r="D929" s="42">
        <f>_xll.qlCalendarAdvance(Calendar,$D928,B929,"f",FALSE)</f>
        <v>46161</v>
      </c>
      <c r="E929" s="139">
        <f>_xll.qlInterestRateIndexValueDate(IndexON,D929)</f>
        <v>46161</v>
      </c>
      <c r="F929" s="155">
        <f>IFERROR(_xll.qlIndexFixing(IndexON,D929,TRUE,_xll.ohTrigger(RecalcTrigger,TriggerON)),NA())</f>
        <v>1.032460735066465E-2</v>
      </c>
      <c r="H929" s="42">
        <f>_xll.qlCalendarAdvance(Calendar,$H928,B929,"f",FALSE)</f>
        <v>46161</v>
      </c>
      <c r="I929" s="139">
        <f>_xll.qlInterestRateIndexValueDate(Index1M,$H929)</f>
        <v>46163</v>
      </c>
      <c r="J929" s="144">
        <f>IFERROR(_xll.qlIndexFixing(Index1M,$H929,TRUE,_xll.ohTrigger(RecalcTrigger,Trigger1M)),NA())</f>
        <v>1.0392627684432665E-2</v>
      </c>
      <c r="K929" s="44">
        <f>IFERROR(_xll.qlIndexFixing(Index3M,H929,TRUE,_xll.ohTrigger(RecalcTrigger,Trigger3M)),NA())</f>
        <v>1.1706182579910828E-2</v>
      </c>
      <c r="L929" s="44">
        <f>IFERROR(_xll.qlIndexFixing(Index6M,$H929,TRUE,_xll.ohTrigger(RecalcTrigger,Trigger6M)),NA())</f>
        <v>1.2371405756825467E-2</v>
      </c>
      <c r="M929" s="145">
        <f>IFERROR(_xll.qlIndexFixing(Index1Y,$H929,TRUE,_xll.ohTrigger(RecalcTrigger,Trigger1Y)),NA())</f>
        <v>1.2999507057037471E-2</v>
      </c>
      <c r="N929" s="144">
        <f>IFERROR(_xll.qlIndexFixing(ONIndex1M,I929,TRUE,_xll.ohTrigger(RecalcTrigger,Trigger1M)),NA())</f>
        <v>1.0349220114971303E-2</v>
      </c>
      <c r="O929" s="44">
        <f>IFERROR(_xll.qlIndexFixing(ONIndex3M,I929,TRUE,_xll.ohTrigger(RecalcTrigger,Trigger3M)),NA())</f>
        <v>1.1551080384997192E-2</v>
      </c>
      <c r="P929" s="44">
        <f>IFERROR(_xll.qlIndexFixing(ONIndex6M,I929,TRUE,_xll.ohTrigger(RecalcTrigger,Trigger6M)),NA())</f>
        <v>1.2100362137079657E-2</v>
      </c>
      <c r="Q929" s="145">
        <f>IFERROR(_xll.qlIndexFixing(ONIndex1Y,I929,TRUE,_xll.ohTrigger(RecalcTrigger,Trigger1Y)),NA())</f>
        <v>1.2559808952552487E-2</v>
      </c>
    </row>
    <row r="930" spans="2:17" x14ac:dyDescent="0.2">
      <c r="B930" s="39" t="s">
        <v>42</v>
      </c>
      <c r="D930" s="42">
        <f>_xll.qlCalendarAdvance(Calendar,$D929,B930,"f",FALSE)</f>
        <v>46168</v>
      </c>
      <c r="E930" s="139">
        <f>_xll.qlInterestRateIndexValueDate(IndexON,D930)</f>
        <v>46168</v>
      </c>
      <c r="F930" s="155">
        <f>IFERROR(_xll.qlIndexFixing(IndexON,D930,TRUE,_xll.ohTrigger(RecalcTrigger,TriggerON)),NA())</f>
        <v>1.0353208453590668E-2</v>
      </c>
      <c r="H930" s="42">
        <f>_xll.qlCalendarAdvance(Calendar,$H929,B930,"f",FALSE)</f>
        <v>46168</v>
      </c>
      <c r="I930" s="139">
        <f>_xll.qlInterestRateIndexValueDate(Index1M,$H930)</f>
        <v>46170</v>
      </c>
      <c r="J930" s="144">
        <f>IFERROR(_xll.qlIndexFixing(Index1M,$H930,TRUE,_xll.ohTrigger(RecalcTrigger,Trigger1M)),NA())</f>
        <v>1.0416224632038562E-2</v>
      </c>
      <c r="K930" s="44">
        <f>IFERROR(_xll.qlIndexFixing(Index3M,H930,TRUE,_xll.ohTrigger(RecalcTrigger,Trigger3M)),NA())</f>
        <v>1.1729347254051441E-2</v>
      </c>
      <c r="L930" s="44">
        <f>IFERROR(_xll.qlIndexFixing(Index6M,$H930,TRUE,_xll.ohTrigger(RecalcTrigger,Trigger6M)),NA())</f>
        <v>1.2389239547549212E-2</v>
      </c>
      <c r="M930" s="145">
        <f>IFERROR(_xll.qlIndexFixing(Index1Y,$H930,TRUE,_xll.ohTrigger(RecalcTrigger,Trigger1Y)),NA())</f>
        <v>1.3012520602221835E-2</v>
      </c>
      <c r="N930" s="144">
        <f>IFERROR(_xll.qlIndexFixing(ONIndex1M,I930,TRUE,_xll.ohTrigger(RecalcTrigger,Trigger1M)),NA())</f>
        <v>1.0372832183831449E-2</v>
      </c>
      <c r="O930" s="44">
        <f>IFERROR(_xll.qlIndexFixing(ONIndex3M,I930,TRUE,_xll.ohTrigger(RecalcTrigger,Trigger3M)),NA())</f>
        <v>1.157419850073893E-2</v>
      </c>
      <c r="P930" s="44">
        <f>IFERROR(_xll.qlIndexFixing(ONIndex6M,I930,TRUE,_xll.ohTrigger(RecalcTrigger,Trigger6M)),NA())</f>
        <v>1.2119554136749144E-2</v>
      </c>
      <c r="Q930" s="145">
        <f>IFERROR(_xll.qlIndexFixing(ONIndex1Y,I930,TRUE,_xll.ohTrigger(RecalcTrigger,Trigger1Y)),NA())</f>
        <v>1.2575300929213995E-2</v>
      </c>
    </row>
    <row r="931" spans="2:17" x14ac:dyDescent="0.2">
      <c r="B931" s="39" t="s">
        <v>42</v>
      </c>
      <c r="D931" s="42">
        <f>_xll.qlCalendarAdvance(Calendar,$D930,B931,"f",FALSE)</f>
        <v>46175</v>
      </c>
      <c r="E931" s="139">
        <f>_xll.qlInterestRateIndexValueDate(IndexON,D931)</f>
        <v>46175</v>
      </c>
      <c r="F931" s="155">
        <f>IFERROR(_xll.qlIndexFixing(IndexON,D931,TRUE,_xll.ohTrigger(RecalcTrigger,TriggerON)),NA())</f>
        <v>1.0381959623675385E-2</v>
      </c>
      <c r="H931" s="42">
        <f>_xll.qlCalendarAdvance(Calendar,$H930,B931,"f",FALSE)</f>
        <v>46175</v>
      </c>
      <c r="I931" s="139">
        <f>_xll.qlInterestRateIndexValueDate(Index1M,$H931)</f>
        <v>46177</v>
      </c>
      <c r="J931" s="144">
        <f>IFERROR(_xll.qlIndexFixing(Index1M,$H931,TRUE,_xll.ohTrigger(RecalcTrigger,Trigger1M)),NA())</f>
        <v>1.0439799908052438E-2</v>
      </c>
      <c r="K931" s="44">
        <f>IFERROR(_xll.qlIndexFixing(Index3M,H931,TRUE,_xll.ohTrigger(RecalcTrigger,Trigger3M)),NA())</f>
        <v>1.1752444657388344E-2</v>
      </c>
      <c r="L931" s="44">
        <f>IFERROR(_xll.qlIndexFixing(Index6M,$H931,TRUE,_xll.ohTrigger(RecalcTrigger,Trigger6M)),NA())</f>
        <v>1.2402653885896604E-2</v>
      </c>
      <c r="M931" s="145">
        <f>IFERROR(_xll.qlIndexFixing(Index1Y,$H931,TRUE,_xll.ohTrigger(RecalcTrigger,Trigger1Y)),NA())</f>
        <v>1.3025414261973329E-2</v>
      </c>
      <c r="N931" s="144">
        <f>IFERROR(_xll.qlIndexFixing(ONIndex1M,I931,TRUE,_xll.ohTrigger(RecalcTrigger,Trigger1M)),NA())</f>
        <v>1.0396421803369194E-2</v>
      </c>
      <c r="O931" s="44">
        <f>IFERROR(_xll.qlIndexFixing(ONIndex3M,I931,TRUE,_xll.ohTrigger(RecalcTrigger,Trigger3M)),NA())</f>
        <v>1.1597390123121443E-2</v>
      </c>
      <c r="P931" s="44">
        <f>IFERROR(_xll.qlIndexFixing(ONIndex6M,I931,TRUE,_xll.ohTrigger(RecalcTrigger,Trigger6M)),NA())</f>
        <v>1.2138681483415681E-2</v>
      </c>
      <c r="Q931" s="145">
        <f>IFERROR(_xll.qlIndexFixing(ONIndex1Y,I931,TRUE,_xll.ohTrigger(RecalcTrigger,Trigger1Y)),NA())</f>
        <v>1.2590792380455795E-2</v>
      </c>
    </row>
    <row r="932" spans="2:17" x14ac:dyDescent="0.2">
      <c r="B932" s="39" t="s">
        <v>42</v>
      </c>
      <c r="D932" s="42">
        <f>_xll.qlCalendarAdvance(Calendar,$D931,B932,"f",FALSE)</f>
        <v>46182</v>
      </c>
      <c r="E932" s="139">
        <f>_xll.qlInterestRateIndexValueDate(IndexON,D932)</f>
        <v>46182</v>
      </c>
      <c r="F932" s="155">
        <f>IFERROR(_xll.qlIndexFixing(IndexON,D932,TRUE,_xll.ohTrigger(RecalcTrigger,TriggerON)),NA())</f>
        <v>1.041086242654643E-2</v>
      </c>
      <c r="H932" s="42">
        <f>_xll.qlCalendarAdvance(Calendar,$H931,B932,"f",FALSE)</f>
        <v>46182</v>
      </c>
      <c r="I932" s="139">
        <f>_xll.qlInterestRateIndexValueDate(Index1M,$H932)</f>
        <v>46184</v>
      </c>
      <c r="J932" s="144">
        <f>IFERROR(_xll.qlIndexFixing(Index1M,$H932,TRUE,_xll.ohTrigger(RecalcTrigger,Trigger1M)),NA())</f>
        <v>1.046334891880385E-2</v>
      </c>
      <c r="K932" s="44">
        <f>IFERROR(_xll.qlIndexFixing(Index3M,H932,TRUE,_xll.ohTrigger(RecalcTrigger,Trigger3M)),NA())</f>
        <v>1.1775455782334729E-2</v>
      </c>
      <c r="L932" s="44">
        <f>IFERROR(_xll.qlIndexFixing(Index6M,$H932,TRUE,_xll.ohTrigger(RecalcTrigger,Trigger6M)),NA())</f>
        <v>1.2420250376839425E-2</v>
      </c>
      <c r="M932" s="145">
        <f>IFERROR(_xll.qlIndexFixing(Index1Y,$H932,TRUE,_xll.ohTrigger(RecalcTrigger,Trigger1Y)),NA())</f>
        <v>1.3038185318939256E-2</v>
      </c>
      <c r="N932" s="144">
        <f>IFERROR(_xll.qlIndexFixing(ONIndex1M,I932,TRUE,_xll.ohTrigger(RecalcTrigger,Trigger1M)),NA())</f>
        <v>1.0419989429699683E-2</v>
      </c>
      <c r="O932" s="44">
        <f>IFERROR(_xll.qlIndexFixing(ONIndex3M,I932,TRUE,_xll.ohTrigger(RecalcTrigger,Trigger3M)),NA())</f>
        <v>1.1620656431361454E-2</v>
      </c>
      <c r="P932" s="44">
        <f>IFERROR(_xll.qlIndexFixing(ONIndex6M,I932,TRUE,_xll.ohTrigger(RecalcTrigger,Trigger6M)),NA())</f>
        <v>1.2157744331275921E-2</v>
      </c>
      <c r="Q932" s="145">
        <f>IFERROR(_xll.qlIndexFixing(ONIndex1Y,I932,TRUE,_xll.ohTrigger(RecalcTrigger,Trigger1Y)),NA())</f>
        <v>1.2606283975902244E-2</v>
      </c>
    </row>
    <row r="933" spans="2:17" x14ac:dyDescent="0.2">
      <c r="B933" s="39" t="s">
        <v>42</v>
      </c>
      <c r="D933" s="42">
        <f>_xll.qlCalendarAdvance(Calendar,$D932,B933,"f",FALSE)</f>
        <v>46189</v>
      </c>
      <c r="E933" s="139">
        <f>_xll.qlInterestRateIndexValueDate(IndexON,D933)</f>
        <v>46189</v>
      </c>
      <c r="F933" s="155">
        <f>IFERROR(_xll.qlIndexFixing(IndexON,D933,TRUE,_xll.ohTrigger(RecalcTrigger,TriggerON)),NA())</f>
        <v>1.0439918427591621E-2</v>
      </c>
      <c r="H933" s="42">
        <f>_xll.qlCalendarAdvance(Calendar,$H932,B933,"f",FALSE)</f>
        <v>46189</v>
      </c>
      <c r="I933" s="139">
        <f>_xll.qlInterestRateIndexValueDate(Index1M,$H933)</f>
        <v>46191</v>
      </c>
      <c r="J933" s="144">
        <f>IFERROR(_xll.qlIndexFixing(Index1M,$H933,TRUE,_xll.ohTrigger(RecalcTrigger,Trigger1M)),NA())</f>
        <v>1.0486846793027749E-2</v>
      </c>
      <c r="K933" s="44">
        <f>IFERROR(_xll.qlIndexFixing(Index3M,H933,TRUE,_xll.ohTrigger(RecalcTrigger,Trigger3M)),NA())</f>
        <v>1.1798361475128539E-2</v>
      </c>
      <c r="L933" s="44">
        <f>IFERROR(_xll.qlIndexFixing(Index6M,$H933,TRUE,_xll.ohTrigger(RecalcTrigger,Trigger6M)),NA())</f>
        <v>1.2437708283325112E-2</v>
      </c>
      <c r="M933" s="145">
        <f>IFERROR(_xll.qlIndexFixing(Index1Y,$H933,TRUE,_xll.ohTrigger(RecalcTrigger,Trigger1Y)),NA())</f>
        <v>1.3050831036570655E-2</v>
      </c>
      <c r="N933" s="144">
        <f>IFERROR(_xll.qlIndexFixing(ONIndex1M,I933,TRUE,_xll.ohTrigger(RecalcTrigger,Trigger1M)),NA())</f>
        <v>1.0443535518938063E-2</v>
      </c>
      <c r="O933" s="44">
        <f>IFERROR(_xll.qlIndexFixing(ONIndex3M,I933,TRUE,_xll.ohTrigger(RecalcTrigger,Trigger3M)),NA())</f>
        <v>1.1643998604435879E-2</v>
      </c>
      <c r="P933" s="44">
        <f>IFERROR(_xll.qlIndexFixing(ONIndex6M,I933,TRUE,_xll.ohTrigger(RecalcTrigger,Trigger6M)),NA())</f>
        <v>1.2176742834446586E-2</v>
      </c>
      <c r="Q933" s="145">
        <f>IFERROR(_xll.qlIndexFixing(ONIndex1Y,I933,TRUE,_xll.ohTrigger(RecalcTrigger,Trigger1Y)),NA())</f>
        <v>1.2621776385417505E-2</v>
      </c>
    </row>
    <row r="934" spans="2:17" x14ac:dyDescent="0.2">
      <c r="B934" s="39" t="s">
        <v>42</v>
      </c>
      <c r="D934" s="42">
        <f>_xll.qlCalendarAdvance(Calendar,$D933,B934,"f",FALSE)</f>
        <v>46196</v>
      </c>
      <c r="E934" s="139">
        <f>_xll.qlInterestRateIndexValueDate(IndexON,D934)</f>
        <v>46196</v>
      </c>
      <c r="F934" s="155">
        <f>IFERROR(_xll.qlIndexFixing(IndexON,D934,TRUE,_xll.ohTrigger(RecalcTrigger,TriggerON)),NA())</f>
        <v>1.0469129192278714E-2</v>
      </c>
      <c r="H934" s="42">
        <f>_xll.qlCalendarAdvance(Calendar,$H933,B934,"f",FALSE)</f>
        <v>46196</v>
      </c>
      <c r="I934" s="139">
        <f>_xll.qlInterestRateIndexValueDate(Index1M,$H934)</f>
        <v>46198</v>
      </c>
      <c r="J934" s="144">
        <f>IFERROR(_xll.qlIndexFixing(Index1M,$H934,TRUE,_xll.ohTrigger(RecalcTrigger,Trigger1M)),NA())</f>
        <v>1.0510263396678876E-2</v>
      </c>
      <c r="K934" s="44">
        <f>IFERROR(_xll.qlIndexFixing(Index3M,H934,TRUE,_xll.ohTrigger(RecalcTrigger,Trigger3M)),NA())</f>
        <v>1.1821142435838559E-2</v>
      </c>
      <c r="L934" s="44">
        <f>IFERROR(_xll.qlIndexFixing(Index6M,$H934,TRUE,_xll.ohTrigger(RecalcTrigger,Trigger6M)),NA())</f>
        <v>1.2459220065551162E-2</v>
      </c>
      <c r="M934" s="145">
        <f>IFERROR(_xll.qlIndexFixing(Index1Y,$H934,TRUE,_xll.ohTrigger(RecalcTrigger,Trigger1Y)),NA())</f>
        <v>1.306334865912384E-2</v>
      </c>
      <c r="N934" s="144">
        <f>IFERROR(_xll.qlIndexFixing(ONIndex1M,I934,TRUE,_xll.ohTrigger(RecalcTrigger,Trigger1M)),NA())</f>
        <v>1.0467060527199479E-2</v>
      </c>
      <c r="O934" s="44">
        <f>IFERROR(_xll.qlIndexFixing(ONIndex3M,I934,TRUE,_xll.ohTrigger(RecalcTrigger,Trigger3M)),NA())</f>
        <v>1.1667417821641379E-2</v>
      </c>
      <c r="P934" s="44">
        <f>IFERROR(_xll.qlIndexFixing(ONIndex6M,I934,TRUE,_xll.ohTrigger(RecalcTrigger,Trigger6M)),NA())</f>
        <v>1.2195677147124329E-2</v>
      </c>
      <c r="Q934" s="145">
        <f>IFERROR(_xll.qlIndexFixing(ONIndex1Y,I934,TRUE,_xll.ohTrigger(RecalcTrigger,Trigger1Y)),NA())</f>
        <v>1.263727027870587E-2</v>
      </c>
    </row>
    <row r="935" spans="2:17" x14ac:dyDescent="0.2">
      <c r="B935" s="39" t="s">
        <v>42</v>
      </c>
      <c r="D935" s="42">
        <f>_xll.qlCalendarAdvance(Calendar,$D934,B935,"f",FALSE)</f>
        <v>46203</v>
      </c>
      <c r="E935" s="139">
        <f>_xll.qlInterestRateIndexValueDate(IndexON,D935)</f>
        <v>46203</v>
      </c>
      <c r="F935" s="155">
        <f>IFERROR(_xll.qlIndexFixing(IndexON,D935,TRUE,_xll.ohTrigger(RecalcTrigger,TriggerON)),NA())</f>
        <v>1.0498496286155401E-2</v>
      </c>
      <c r="H935" s="42">
        <f>_xll.qlCalendarAdvance(Calendar,$H934,B935,"f",FALSE)</f>
        <v>46203</v>
      </c>
      <c r="I935" s="139">
        <f>_xll.qlInterestRateIndexValueDate(Index1M,$H935)</f>
        <v>46205</v>
      </c>
      <c r="J935" s="144">
        <f>IFERROR(_xll.qlIndexFixing(Index1M,$H935,TRUE,_xll.ohTrigger(RecalcTrigger,Trigger1M)),NA())</f>
        <v>1.0533568363655099E-2</v>
      </c>
      <c r="K935" s="44">
        <f>IFERROR(_xll.qlIndexFixing(Index3M,H935,TRUE,_xll.ohTrigger(RecalcTrigger,Trigger3M)),NA())</f>
        <v>1.1843779218356583E-2</v>
      </c>
      <c r="L935" s="44">
        <f>IFERROR(_xll.qlIndexFixing(Index6M,$H935,TRUE,_xll.ohTrigger(RecalcTrigger,Trigger6M)),NA())</f>
        <v>1.2476359376084564E-2</v>
      </c>
      <c r="M935" s="145">
        <f>IFERROR(_xll.qlIndexFixing(Index1Y,$H935,TRUE,_xll.ohTrigger(RecalcTrigger,Trigger1Y)),NA())</f>
        <v>1.3075735411663895E-2</v>
      </c>
      <c r="N935" s="144">
        <f>IFERROR(_xll.qlIndexFixing(ONIndex1M,I935,TRUE,_xll.ohTrigger(RecalcTrigger,Trigger1M)),NA())</f>
        <v>1.0490564440654992E-2</v>
      </c>
      <c r="O935" s="44">
        <f>IFERROR(_xll.qlIndexFixing(ONIndex3M,I935,TRUE,_xll.ohTrigger(RecalcTrigger,Trigger3M)),NA())</f>
        <v>1.1690914414552722E-2</v>
      </c>
      <c r="P935" s="44">
        <f>IFERROR(_xll.qlIndexFixing(ONIndex6M,I935,TRUE,_xll.ohTrigger(RecalcTrigger,Trigger6M)),NA())</f>
        <v>1.2214547149964616E-2</v>
      </c>
      <c r="Q935" s="145">
        <f>IFERROR(_xll.qlIndexFixing(ONIndex1Y,I935,TRUE,_xll.ohTrigger(RecalcTrigger,Trigger1Y)),NA())</f>
        <v>1.2652765889020756E-2</v>
      </c>
    </row>
    <row r="936" spans="2:17" x14ac:dyDescent="0.2">
      <c r="B936" s="39" t="s">
        <v>42</v>
      </c>
      <c r="D936" s="42">
        <f>_xll.qlCalendarAdvance(Calendar,$D935,B936,"f",FALSE)</f>
        <v>46210</v>
      </c>
      <c r="E936" s="139">
        <f>_xll.qlInterestRateIndexValueDate(IndexON,D936)</f>
        <v>46210</v>
      </c>
      <c r="F936" s="155">
        <f>IFERROR(_xll.qlIndexFixing(IndexON,D936,TRUE,_xll.ohTrigger(RecalcTrigger,TriggerON)),NA())</f>
        <v>1.0528008328325456E-2</v>
      </c>
      <c r="H936" s="42">
        <f>_xll.qlCalendarAdvance(Calendar,$H935,B936,"f",FALSE)</f>
        <v>46210</v>
      </c>
      <c r="I936" s="139">
        <f>_xll.qlInterestRateIndexValueDate(Index1M,$H936)</f>
        <v>46212</v>
      </c>
      <c r="J936" s="144">
        <f>IFERROR(_xll.qlIndexFixing(Index1M,$H936,TRUE,_xll.ohTrigger(RecalcTrigger,Trigger1M)),NA())</f>
        <v>1.055673149290226E-2</v>
      </c>
      <c r="K936" s="44">
        <f>IFERROR(_xll.qlIndexFixing(Index3M,H936,TRUE,_xll.ohTrigger(RecalcTrigger,Trigger3M)),NA())</f>
        <v>1.1866252480058591E-2</v>
      </c>
      <c r="L936" s="44">
        <f>IFERROR(_xll.qlIndexFixing(Index6M,$H936,TRUE,_xll.ohTrigger(RecalcTrigger,Trigger6M)),NA())</f>
        <v>1.2493349453890714E-2</v>
      </c>
      <c r="M936" s="145">
        <f>IFERROR(_xll.qlIndexFixing(Index1Y,$H936,TRUE,_xll.ohTrigger(RecalcTrigger,Trigger1Y)),NA())</f>
        <v>1.3087988532789413E-2</v>
      </c>
      <c r="N936" s="144">
        <f>IFERROR(_xll.qlIndexFixing(ONIndex1M,I936,TRUE,_xll.ohTrigger(RecalcTrigger,Trigger1M)),NA())</f>
        <v>1.0513969507979226E-2</v>
      </c>
      <c r="O936" s="44">
        <f>IFERROR(_xll.qlIndexFixing(ONIndex3M,I936,TRUE,_xll.ohTrigger(RecalcTrigger,Trigger3M)),NA())</f>
        <v>1.1714348498346183E-2</v>
      </c>
      <c r="P936" s="44">
        <f>IFERROR(_xll.qlIndexFixing(ONIndex6M,I936,TRUE,_xll.ohTrigger(RecalcTrigger,Trigger6M)),NA())</f>
        <v>1.2233307461508858E-2</v>
      </c>
      <c r="Q936" s="145">
        <f>IFERROR(_xll.qlIndexFixing(ONIndex1Y,I936,TRUE,_xll.ohTrigger(RecalcTrigger,Trigger1Y)),NA())</f>
        <v>1.2668191267835027E-2</v>
      </c>
    </row>
    <row r="937" spans="2:17" x14ac:dyDescent="0.2">
      <c r="B937" s="39" t="s">
        <v>42</v>
      </c>
      <c r="D937" s="42">
        <f>_xll.qlCalendarAdvance(Calendar,$D936,B937,"f",FALSE)</f>
        <v>46217</v>
      </c>
      <c r="E937" s="139">
        <f>_xll.qlInterestRateIndexValueDate(IndexON,D937)</f>
        <v>46217</v>
      </c>
      <c r="F937" s="155">
        <f>IFERROR(_xll.qlIndexFixing(IndexON,D937,TRUE,_xll.ohTrigger(RecalcTrigger,TriggerON)),NA())</f>
        <v>1.0557303374714166E-2</v>
      </c>
      <c r="H937" s="42">
        <f>_xll.qlCalendarAdvance(Calendar,$H936,B937,"f",FALSE)</f>
        <v>46217</v>
      </c>
      <c r="I937" s="139">
        <f>_xll.qlInterestRateIndexValueDate(Index1M,$H937)</f>
        <v>46219</v>
      </c>
      <c r="J937" s="144">
        <f>IFERROR(_xll.qlIndexFixing(Index1M,$H937,TRUE,_xll.ohTrigger(RecalcTrigger,Trigger1M)),NA())</f>
        <v>1.057973549834279E-2</v>
      </c>
      <c r="K937" s="44">
        <f>IFERROR(_xll.qlIndexFixing(Index3M,H937,TRUE,_xll.ohTrigger(RecalcTrigger,Trigger3M)),NA())</f>
        <v>1.1888550997601454E-2</v>
      </c>
      <c r="L937" s="44">
        <f>IFERROR(_xll.qlIndexFixing(Index6M,$H937,TRUE,_xll.ohTrigger(RecalcTrigger,Trigger6M)),NA())</f>
        <v>1.2510188149587865E-2</v>
      </c>
      <c r="M937" s="145">
        <f>IFERROR(_xll.qlIndexFixing(Index1Y,$H937,TRUE,_xll.ohTrigger(RecalcTrigger,Trigger1Y)),NA())</f>
        <v>1.3100106325351893E-2</v>
      </c>
      <c r="N937" s="144">
        <f>IFERROR(_xll.qlIndexFixing(ONIndex1M,I937,TRUE,_xll.ohTrigger(RecalcTrigger,Trigger1M)),NA())</f>
        <v>1.0537215601589267E-2</v>
      </c>
      <c r="O937" s="44">
        <f>IFERROR(_xll.qlIndexFixing(ONIndex3M,I937,TRUE,_xll.ohTrigger(RecalcTrigger,Trigger3M)),NA())</f>
        <v>1.1737611976689877E-2</v>
      </c>
      <c r="P937" s="44">
        <f>IFERROR(_xll.qlIndexFixing(ONIndex6M,I937,TRUE,_xll.ohTrigger(RecalcTrigger,Trigger6M)),NA())</f>
        <v>1.225192296185007E-2</v>
      </c>
      <c r="Q937" s="145">
        <f>IFERROR(_xll.qlIndexFixing(ONIndex1Y,I937,TRUE,_xll.ohTrigger(RecalcTrigger,Trigger1Y)),NA())</f>
        <v>1.2683490830571742E-2</v>
      </c>
    </row>
    <row r="938" spans="2:17" x14ac:dyDescent="0.2">
      <c r="B938" s="39" t="s">
        <v>42</v>
      </c>
      <c r="D938" s="42">
        <f>_xll.qlCalendarAdvance(Calendar,$D937,B938,"f",FALSE)</f>
        <v>46224</v>
      </c>
      <c r="E938" s="139">
        <f>_xll.qlInterestRateIndexValueDate(IndexON,D938)</f>
        <v>46224</v>
      </c>
      <c r="F938" s="155">
        <f>IFERROR(_xll.qlIndexFixing(IndexON,D938,TRUE,_xll.ohTrigger(RecalcTrigger,TriggerON)),NA())</f>
        <v>1.0586210964556031E-2</v>
      </c>
      <c r="H938" s="42">
        <f>_xll.qlCalendarAdvance(Calendar,$H937,B938,"f",FALSE)</f>
        <v>46224</v>
      </c>
      <c r="I938" s="139">
        <f>_xll.qlInterestRateIndexValueDate(Index1M,$H938)</f>
        <v>46226</v>
      </c>
      <c r="J938" s="144">
        <f>IFERROR(_xll.qlIndexFixing(Index1M,$H938,TRUE,_xll.ohTrigger(RecalcTrigger,Trigger1M)),NA())</f>
        <v>1.060257883637894E-2</v>
      </c>
      <c r="K938" s="44">
        <f>IFERROR(_xll.qlIndexFixing(Index3M,H938,TRUE,_xll.ohTrigger(RecalcTrigger,Trigger3M)),NA())</f>
        <v>1.1910673444688711E-2</v>
      </c>
      <c r="L938" s="44">
        <f>IFERROR(_xll.qlIndexFixing(Index6M,$H938,TRUE,_xll.ohTrigger(RecalcTrigger,Trigger6M)),NA())</f>
        <v>1.2526874899399036E-2</v>
      </c>
      <c r="M938" s="145">
        <f>IFERROR(_xll.qlIndexFixing(Index1Y,$H938,TRUE,_xll.ohTrigger(RecalcTrigger,Trigger1Y)),NA())</f>
        <v>1.3112088389522996E-2</v>
      </c>
      <c r="N938" s="144">
        <f>IFERROR(_xll.qlIndexFixing(ONIndex1M,I938,TRUE,_xll.ohTrigger(RecalcTrigger,Trigger1M)),NA())</f>
        <v>1.0560302118927112E-2</v>
      </c>
      <c r="O938" s="44">
        <f>IFERROR(_xll.qlIndexFixing(ONIndex3M,I938,TRUE,_xll.ohTrigger(RecalcTrigger,Trigger3M)),NA())</f>
        <v>1.1760704118968235E-2</v>
      </c>
      <c r="P938" s="44">
        <f>IFERROR(_xll.qlIndexFixing(ONIndex6M,I938,TRUE,_xll.ohTrigger(RecalcTrigger,Trigger6M)),NA())</f>
        <v>1.2270393188718032E-2</v>
      </c>
      <c r="Q938" s="145">
        <f>IFERROR(_xll.qlIndexFixing(ONIndex1Y,I938,TRUE,_xll.ohTrigger(RecalcTrigger,Trigger1Y)),NA())</f>
        <v>1.2698664264121362E-2</v>
      </c>
    </row>
    <row r="939" spans="2:17" x14ac:dyDescent="0.2">
      <c r="B939" s="39" t="s">
        <v>42</v>
      </c>
      <c r="D939" s="42">
        <f>_xll.qlCalendarAdvance(Calendar,$D938,B939,"f",FALSE)</f>
        <v>46231</v>
      </c>
      <c r="E939" s="139">
        <f>_xll.qlInterestRateIndexValueDate(IndexON,D939)</f>
        <v>46231</v>
      </c>
      <c r="F939" s="155">
        <f>IFERROR(_xll.qlIndexFixing(IndexON,D939,TRUE,_xll.ohTrigger(RecalcTrigger,TriggerON)),NA())</f>
        <v>1.0614728502646997E-2</v>
      </c>
      <c r="H939" s="42">
        <f>_xll.qlCalendarAdvance(Calendar,$H938,B939,"f",FALSE)</f>
        <v>46231</v>
      </c>
      <c r="I939" s="139">
        <f>_xll.qlInterestRateIndexValueDate(Index1M,$H939)</f>
        <v>46233</v>
      </c>
      <c r="J939" s="144">
        <f>IFERROR(_xll.qlIndexFixing(Index1M,$H939,TRUE,_xll.ohTrigger(RecalcTrigger,Trigger1M)),NA())</f>
        <v>1.0625260902863976E-2</v>
      </c>
      <c r="K939" s="44">
        <f>IFERROR(_xll.qlIndexFixing(Index3M,H939,TRUE,_xll.ohTrigger(RecalcTrigger,Trigger3M)),NA())</f>
        <v>1.1932619085654921E-2</v>
      </c>
      <c r="L939" s="44">
        <f>IFERROR(_xll.qlIndexFixing(Index6M,$H939,TRUE,_xll.ohTrigger(RecalcTrigger,Trigger6M)),NA())</f>
        <v>1.2539369183296111E-2</v>
      </c>
      <c r="M939" s="145">
        <f>IFERROR(_xll.qlIndexFixing(Index1Y,$H939,TRUE,_xll.ohTrigger(RecalcTrigger,Trigger1Y)),NA())</f>
        <v>1.3123934402932429E-2</v>
      </c>
      <c r="N939" s="144">
        <f>IFERROR(_xll.qlIndexFixing(ONIndex1M,I939,TRUE,_xll.ohTrigger(RecalcTrigger,Trigger1M)),NA())</f>
        <v>1.0583228457354821E-2</v>
      </c>
      <c r="O939" s="44">
        <f>IFERROR(_xll.qlIndexFixing(ONIndex3M,I939,TRUE,_xll.ohTrigger(RecalcTrigger,Trigger3M)),NA())</f>
        <v>1.1783624194885434E-2</v>
      </c>
      <c r="P939" s="44">
        <f>IFERROR(_xll.qlIndexFixing(ONIndex6M,I939,TRUE,_xll.ohTrigger(RecalcTrigger,Trigger6M)),NA())</f>
        <v>1.2288717680002392E-2</v>
      </c>
      <c r="Q939" s="145">
        <f>IFERROR(_xll.qlIndexFixing(ONIndex1Y,I939,TRUE,_xll.ohTrigger(RecalcTrigger,Trigger1Y)),NA())</f>
        <v>1.2713711255054605E-2</v>
      </c>
    </row>
    <row r="940" spans="2:17" x14ac:dyDescent="0.2">
      <c r="B940" s="39" t="s">
        <v>42</v>
      </c>
      <c r="D940" s="42">
        <f>_xll.qlCalendarAdvance(Calendar,$D939,B940,"f",FALSE)</f>
        <v>46238</v>
      </c>
      <c r="E940" s="139">
        <f>_xll.qlInterestRateIndexValueDate(IndexON,D940)</f>
        <v>46238</v>
      </c>
      <c r="F940" s="155">
        <f>IFERROR(_xll.qlIndexFixing(IndexON,D940,TRUE,_xll.ohTrigger(RecalcTrigger,TriggerON)),NA())</f>
        <v>1.0642853393303398E-2</v>
      </c>
      <c r="H940" s="42">
        <f>_xll.qlCalendarAdvance(Calendar,$H939,B940,"f",FALSE)</f>
        <v>46238</v>
      </c>
      <c r="I940" s="139">
        <f>_xll.qlInterestRateIndexValueDate(Index1M,$H940)</f>
        <v>46240</v>
      </c>
      <c r="J940" s="144">
        <f>IFERROR(_xll.qlIndexFixing(Index1M,$H940,TRUE,_xll.ohTrigger(RecalcTrigger,Trigger1M)),NA())</f>
        <v>1.0647781093658659E-2</v>
      </c>
      <c r="K940" s="44">
        <f>IFERROR(_xll.qlIndexFixing(Index3M,H940,TRUE,_xll.ohTrigger(RecalcTrigger,Trigger3M)),NA())</f>
        <v>1.1954387184846805E-2</v>
      </c>
      <c r="L940" s="44">
        <f>IFERROR(_xll.qlIndexFixing(Index6M,$H940,TRUE,_xll.ohTrigger(RecalcTrigger,Trigger6M)),NA())</f>
        <v>1.2559790684848146E-2</v>
      </c>
      <c r="M940" s="145">
        <f>IFERROR(_xll.qlIndexFixing(Index1Y,$H940,TRUE,_xll.ohTrigger(RecalcTrigger,Trigger1Y)),NA())</f>
        <v>1.3135644043251288E-2</v>
      </c>
      <c r="N940" s="144">
        <f>IFERROR(_xll.qlIndexFixing(ONIndex1M,I940,TRUE,_xll.ohTrigger(RecalcTrigger,Trigger1M)),NA())</f>
        <v>1.0605994014234454E-2</v>
      </c>
      <c r="O940" s="44">
        <f>IFERROR(_xll.qlIndexFixing(ONIndex3M,I940,TRUE,_xll.ohTrigger(RecalcTrigger,Trigger3M)),NA())</f>
        <v>1.1806371473745969E-2</v>
      </c>
      <c r="P940" s="44">
        <f>IFERROR(_xll.qlIndexFixing(ONIndex6M,I940,TRUE,_xll.ohTrigger(RecalcTrigger,Trigger6M)),NA())</f>
        <v>1.2306895973113186E-2</v>
      </c>
      <c r="Q940" s="145">
        <f>IFERROR(_xll.qlIndexFixing(ONIndex1Y,I940,TRUE,_xll.ohTrigger(RecalcTrigger,Trigger1Y)),NA())</f>
        <v>1.2728631489942188E-2</v>
      </c>
    </row>
    <row r="941" spans="2:17" x14ac:dyDescent="0.2">
      <c r="B941" s="39" t="s">
        <v>42</v>
      </c>
      <c r="D941" s="42">
        <f>_xll.qlCalendarAdvance(Calendar,$D940,B941,"f",FALSE)</f>
        <v>46245</v>
      </c>
      <c r="E941" s="139">
        <f>_xll.qlInterestRateIndexValueDate(IndexON,D941)</f>
        <v>46245</v>
      </c>
      <c r="F941" s="155">
        <f>IFERROR(_xll.qlIndexFixing(IndexON,D941,TRUE,_xll.ohTrigger(RecalcTrigger,TriggerON)),NA())</f>
        <v>1.0670583041241244E-2</v>
      </c>
      <c r="H941" s="42">
        <f>_xll.qlCalendarAdvance(Calendar,$H940,B941,"f",FALSE)</f>
        <v>46245</v>
      </c>
      <c r="I941" s="139">
        <f>_xll.qlInterestRateIndexValueDate(Index1M,$H941)</f>
        <v>46247</v>
      </c>
      <c r="J941" s="144">
        <f>IFERROR(_xll.qlIndexFixing(Index1M,$H941,TRUE,_xll.ohTrigger(RecalcTrigger,Trigger1M)),NA())</f>
        <v>1.0670138804623752E-2</v>
      </c>
      <c r="K941" s="44">
        <f>IFERROR(_xll.qlIndexFixing(Index3M,H941,TRUE,_xll.ohTrigger(RecalcTrigger,Trigger3M)),NA())</f>
        <v>1.1975977006613691E-2</v>
      </c>
      <c r="L941" s="44">
        <f>IFERROR(_xll.qlIndexFixing(Index6M,$H941,TRUE,_xll.ohTrigger(RecalcTrigger,Trigger6M)),NA())</f>
        <v>1.2576018782277008E-2</v>
      </c>
      <c r="M941" s="145">
        <f>IFERROR(_xll.qlIndexFixing(Index1Y,$H941,TRUE,_xll.ohTrigger(RecalcTrigger,Trigger1Y)),NA())</f>
        <v>1.3147216988190311E-2</v>
      </c>
      <c r="N941" s="144">
        <f>IFERROR(_xll.qlIndexFixing(ONIndex1M,I941,TRUE,_xll.ohTrigger(RecalcTrigger,Trigger1M)),NA())</f>
        <v>1.0628598186928073E-2</v>
      </c>
      <c r="O941" s="44">
        <f>IFERROR(_xll.qlIndexFixing(ONIndex3M,I941,TRUE,_xll.ohTrigger(RecalcTrigger,Trigger3M)),NA())</f>
        <v>1.1828945225094145E-2</v>
      </c>
      <c r="P941" s="44">
        <f>IFERROR(_xll.qlIndexFixing(ONIndex6M,I941,TRUE,_xll.ohTrigger(RecalcTrigger,Trigger6M)),NA())</f>
        <v>1.2324927606019997E-2</v>
      </c>
      <c r="Q941" s="145">
        <f>IFERROR(_xll.qlIndexFixing(ONIndex1Y,I941,TRUE,_xll.ohTrigger(RecalcTrigger,Trigger1Y)),NA())</f>
        <v>1.2743424655514701E-2</v>
      </c>
    </row>
    <row r="942" spans="2:17" x14ac:dyDescent="0.2">
      <c r="B942" s="39" t="s">
        <v>42</v>
      </c>
      <c r="D942" s="42">
        <f>_xll.qlCalendarAdvance(Calendar,$D941,B942,"f",FALSE)</f>
        <v>46252</v>
      </c>
      <c r="E942" s="139">
        <f>_xll.qlInterestRateIndexValueDate(IndexON,D942)</f>
        <v>46252</v>
      </c>
      <c r="F942" s="155">
        <f>IFERROR(_xll.qlIndexFixing(IndexON,D942,TRUE,_xll.ohTrigger(RecalcTrigger,TriggerON)),NA())</f>
        <v>1.0697914851016677E-2</v>
      </c>
      <c r="H942" s="42">
        <f>_xll.qlCalendarAdvance(Calendar,$H941,B942,"f",FALSE)</f>
        <v>46252</v>
      </c>
      <c r="I942" s="139">
        <f>_xll.qlInterestRateIndexValueDate(Index1M,$H942)</f>
        <v>46254</v>
      </c>
      <c r="J942" s="144">
        <f>IFERROR(_xll.qlIndexFixing(Index1M,$H942,TRUE,_xll.ohTrigger(RecalcTrigger,Trigger1M)),NA())</f>
        <v>1.0692333431625012E-2</v>
      </c>
      <c r="K942" s="44">
        <f>IFERROR(_xll.qlIndexFixing(Index3M,H942,TRUE,_xll.ohTrigger(RecalcTrigger,Trigger3M)),NA())</f>
        <v>1.1997387815316207E-2</v>
      </c>
      <c r="L942" s="44">
        <f>IFERROR(_xll.qlIndexFixing(Index6M,$H942,TRUE,_xll.ohTrigger(RecalcTrigger,Trigger6M)),NA())</f>
        <v>1.2592093057405595E-2</v>
      </c>
      <c r="M942" s="145">
        <f>IFERROR(_xll.qlIndexFixing(Index1Y,$H942,TRUE,_xll.ohTrigger(RecalcTrigger,Trigger1Y)),NA())</f>
        <v>1.3158652915502717E-2</v>
      </c>
      <c r="N942" s="144">
        <f>IFERROR(_xll.qlIndexFixing(ONIndex1M,I942,TRUE,_xll.ohTrigger(RecalcTrigger,Trigger1M)),NA())</f>
        <v>1.0651040372797738E-2</v>
      </c>
      <c r="O942" s="44">
        <f>IFERROR(_xll.qlIndexFixing(ONIndex3M,I942,TRUE,_xll.ohTrigger(RecalcTrigger,Trigger3M)),NA())</f>
        <v>1.185134471839433E-2</v>
      </c>
      <c r="P942" s="44">
        <f>IFERROR(_xll.qlIndexFixing(ONIndex6M,I942,TRUE,_xll.ohTrigger(RecalcTrigger,Trigger6M)),NA())</f>
        <v>1.234281211637267E-2</v>
      </c>
      <c r="Q942" s="145">
        <f>IFERROR(_xll.qlIndexFixing(ONIndex1Y,I942,TRUE,_xll.ohTrigger(RecalcTrigger,Trigger1Y)),NA())</f>
        <v>1.2758090438422798E-2</v>
      </c>
    </row>
    <row r="943" spans="2:17" x14ac:dyDescent="0.2">
      <c r="B943" s="39" t="s">
        <v>42</v>
      </c>
      <c r="D943" s="42">
        <f>_xll.qlCalendarAdvance(Calendar,$D942,B943,"f",FALSE)</f>
        <v>46259</v>
      </c>
      <c r="E943" s="139">
        <f>_xll.qlInterestRateIndexValueDate(IndexON,D943)</f>
        <v>46259</v>
      </c>
      <c r="F943" s="155">
        <f>IFERROR(_xll.qlIndexFixing(IndexON,D943,TRUE,_xll.ohTrigger(RecalcTrigger,TriggerON)),NA())</f>
        <v>1.0724846227025964E-2</v>
      </c>
      <c r="H943" s="42">
        <f>_xll.qlCalendarAdvance(Calendar,$H942,B943,"f",FALSE)</f>
        <v>46259</v>
      </c>
      <c r="I943" s="139">
        <f>_xll.qlInterestRateIndexValueDate(Index1M,$H943)</f>
        <v>46261</v>
      </c>
      <c r="J943" s="144">
        <f>IFERROR(_xll.qlIndexFixing(Index1M,$H943,TRUE,_xll.ohTrigger(RecalcTrigger,Trigger1M)),NA())</f>
        <v>1.0714364370523199E-2</v>
      </c>
      <c r="K943" s="44">
        <f>IFERROR(_xll.qlIndexFixing(Index3M,H943,TRUE,_xll.ohTrigger(RecalcTrigger,Trigger3M)),NA())</f>
        <v>1.2018618875323663E-2</v>
      </c>
      <c r="L943" s="44">
        <f>IFERROR(_xll.qlIndexFixing(Index6M,$H943,TRUE,_xll.ohTrigger(RecalcTrigger,Trigger6M)),NA())</f>
        <v>1.2604099791202472E-2</v>
      </c>
      <c r="M943" s="145">
        <f>IFERROR(_xll.qlIndexFixing(Index1Y,$H943,TRUE,_xll.ohTrigger(RecalcTrigger,Trigger1Y)),NA())</f>
        <v>1.3169951502982686E-2</v>
      </c>
      <c r="N943" s="144">
        <f>IFERROR(_xll.qlIndexFixing(ONIndex1M,I943,TRUE,_xll.ohTrigger(RecalcTrigger,Trigger1M)),NA())</f>
        <v>1.0673319969045636E-2</v>
      </c>
      <c r="O943" s="44">
        <f>IFERROR(_xll.qlIndexFixing(ONIndex3M,I943,TRUE,_xll.ohTrigger(RecalcTrigger,Trigger3M)),NA())</f>
        <v>1.1873569223190827E-2</v>
      </c>
      <c r="P943" s="44">
        <f>IFERROR(_xll.qlIndexFixing(ONIndex6M,I943,TRUE,_xll.ohTrigger(RecalcTrigger,Trigger6M)),NA())</f>
        <v>1.2360549041900981E-2</v>
      </c>
      <c r="Q943" s="145">
        <f>IFERROR(_xll.qlIndexFixing(ONIndex1Y,I943,TRUE,_xll.ohTrigger(RecalcTrigger,Trigger1Y)),NA())</f>
        <v>1.2772628525397067E-2</v>
      </c>
    </row>
    <row r="944" spans="2:17" x14ac:dyDescent="0.2">
      <c r="B944" s="39" t="s">
        <v>42</v>
      </c>
      <c r="D944" s="42">
        <f>_xll.qlCalendarAdvance(Calendar,$D943,B944,"f",FALSE)</f>
        <v>46266</v>
      </c>
      <c r="E944" s="139">
        <f>_xll.qlInterestRateIndexValueDate(IndexON,D944)</f>
        <v>46266</v>
      </c>
      <c r="F944" s="155">
        <f>IFERROR(_xll.qlIndexFixing(IndexON,D944,TRUE,_xll.ohTrigger(RecalcTrigger,TriggerON)),NA())</f>
        <v>1.0751374574065053E-2</v>
      </c>
      <c r="H944" s="42">
        <f>_xll.qlCalendarAdvance(Calendar,$H943,B944,"f",FALSE)</f>
        <v>46266</v>
      </c>
      <c r="I944" s="139">
        <f>_xll.qlInterestRateIndexValueDate(Index1M,$H944)</f>
        <v>46268</v>
      </c>
      <c r="J944" s="144">
        <f>IFERROR(_xll.qlIndexFixing(Index1M,$H944,TRUE,_xll.ohTrigger(RecalcTrigger,Trigger1M)),NA())</f>
        <v>1.0736231017191566E-2</v>
      </c>
      <c r="K944" s="44">
        <f>IFERROR(_xll.qlIndexFixing(Index3M,H944,TRUE,_xll.ohTrigger(RecalcTrigger,Trigger3M)),NA())</f>
        <v>1.2037998981860414E-2</v>
      </c>
      <c r="L944" s="44">
        <f>IFERROR(_xll.qlIndexFixing(Index6M,$H944,TRUE,_xll.ohTrigger(RecalcTrigger,Trigger6M)),NA())</f>
        <v>1.2617304511781915E-2</v>
      </c>
      <c r="M944" s="145">
        <f>IFERROR(_xll.qlIndexFixing(Index1Y,$H944,TRUE,_xll.ohTrigger(RecalcTrigger,Trigger1Y)),NA())</f>
        <v>1.3181112428466661E-2</v>
      </c>
      <c r="N944" s="144">
        <f>IFERROR(_xll.qlIndexFixing(ONIndex1M,I944,TRUE,_xll.ohTrigger(RecalcTrigger,Trigger1M)),NA())</f>
        <v>1.0695436373273637E-2</v>
      </c>
      <c r="O944" s="44">
        <f>IFERROR(_xll.qlIndexFixing(ONIndex3M,I944,TRUE,_xll.ohTrigger(RecalcTrigger,Trigger3M)),NA())</f>
        <v>1.189561800886807E-2</v>
      </c>
      <c r="P944" s="44">
        <f>IFERROR(_xll.qlIndexFixing(ONIndex6M,I944,TRUE,_xll.ohTrigger(RecalcTrigger,Trigger6M)),NA())</f>
        <v>1.2378137920414645E-2</v>
      </c>
      <c r="Q944" s="145">
        <f>IFERROR(_xll.qlIndexFixing(ONIndex1Y,I944,TRUE,_xll.ohTrigger(RecalcTrigger,Trigger1Y)),NA())</f>
        <v>1.2787038603008227E-2</v>
      </c>
    </row>
    <row r="945" spans="2:17" x14ac:dyDescent="0.2">
      <c r="B945" s="39" t="s">
        <v>42</v>
      </c>
      <c r="D945" s="42">
        <f>_xll.qlCalendarAdvance(Calendar,$D944,B945,"f",FALSE)</f>
        <v>46273</v>
      </c>
      <c r="E945" s="139">
        <f>_xll.qlInterestRateIndexValueDate(IndexON,D945)</f>
        <v>46273</v>
      </c>
      <c r="F945" s="155">
        <f>IFERROR(_xll.qlIndexFixing(IndexON,D945,TRUE,_xll.ohTrigger(RecalcTrigger,TriggerON)),NA())</f>
        <v>1.0777497296450278E-2</v>
      </c>
      <c r="H945" s="42">
        <f>_xll.qlCalendarAdvance(Calendar,$H944,B945,"f",FALSE)</f>
        <v>46273</v>
      </c>
      <c r="I945" s="139">
        <f>_xll.qlInterestRateIndexValueDate(Index1M,$H945)</f>
        <v>46275</v>
      </c>
      <c r="J945" s="144">
        <f>IFERROR(_xll.qlIndexFixing(Index1M,$H945,TRUE,_xll.ohTrigger(RecalcTrigger,Trigger1M)),NA())</f>
        <v>1.0757932767498368E-2</v>
      </c>
      <c r="K945" s="44">
        <f>IFERROR(_xll.qlIndexFixing(Index3M,H945,TRUE,_xll.ohTrigger(RecalcTrigger,Trigger3M)),NA())</f>
        <v>1.2058880722643526E-2</v>
      </c>
      <c r="L945" s="44">
        <f>IFERROR(_xll.qlIndexFixing(Index6M,$H945,TRUE,_xll.ohTrigger(RecalcTrigger,Trigger6M)),NA())</f>
        <v>1.2632967988461145E-2</v>
      </c>
      <c r="M945" s="145">
        <f>IFERROR(_xll.qlIndexFixing(Index1Y,$H945,TRUE,_xll.ohTrigger(RecalcTrigger,Trigger1Y)),NA())</f>
        <v>1.319213536983423E-2</v>
      </c>
      <c r="N945" s="144">
        <f>IFERROR(_xll.qlIndexFixing(ONIndex1M,I945,TRUE,_xll.ohTrigger(RecalcTrigger,Trigger1M)),NA())</f>
        <v>1.0717388982603993E-2</v>
      </c>
      <c r="O945" s="44">
        <f>IFERROR(_xll.qlIndexFixing(ONIndex3M,I945,TRUE,_xll.ohTrigger(RecalcTrigger,Trigger3M)),NA())</f>
        <v>1.1917490344970361E-2</v>
      </c>
      <c r="P945" s="44">
        <f>IFERROR(_xll.qlIndexFixing(ONIndex6M,I945,TRUE,_xll.ohTrigger(RecalcTrigger,Trigger6M)),NA())</f>
        <v>1.2395578289483566E-2</v>
      </c>
      <c r="Q945" s="145">
        <f>IFERROR(_xll.qlIndexFixing(ONIndex1Y,I945,TRUE,_xll.ohTrigger(RecalcTrigger,Trigger1Y)),NA())</f>
        <v>1.2801320357906931E-2</v>
      </c>
    </row>
    <row r="946" spans="2:17" x14ac:dyDescent="0.2">
      <c r="B946" s="39" t="s">
        <v>42</v>
      </c>
      <c r="D946" s="42">
        <f>_xll.qlCalendarAdvance(Calendar,$D945,B946,"f",FALSE)</f>
        <v>46280</v>
      </c>
      <c r="E946" s="139">
        <f>_xll.qlInterestRateIndexValueDate(IndexON,D946)</f>
        <v>46280</v>
      </c>
      <c r="F946" s="155">
        <f>IFERROR(_xll.qlIndexFixing(IndexON,D946,TRUE,_xll.ohTrigger(RecalcTrigger,TriggerON)),NA())</f>
        <v>1.0803211798897649E-2</v>
      </c>
      <c r="H946" s="42">
        <f>_xll.qlCalendarAdvance(Calendar,$H945,B946,"f",FALSE)</f>
        <v>46280</v>
      </c>
      <c r="I946" s="139">
        <f>_xll.qlInterestRateIndexValueDate(Index1M,$H946)</f>
        <v>46282</v>
      </c>
      <c r="J946" s="144">
        <f>IFERROR(_xll.qlIndexFixing(Index1M,$H946,TRUE,_xll.ohTrigger(RecalcTrigger,Trigger1M)),NA())</f>
        <v>1.0779469017314358E-2</v>
      </c>
      <c r="K946" s="44">
        <f>IFERROR(_xll.qlIndexFixing(Index3M,H946,TRUE,_xll.ohTrigger(RecalcTrigger,Trigger3M)),NA())</f>
        <v>1.2079580565317754E-2</v>
      </c>
      <c r="L946" s="44">
        <f>IFERROR(_xll.qlIndexFixing(Index6M,$H946,TRUE,_xll.ohTrigger(RecalcTrigger,Trigger6M)),NA())</f>
        <v>1.264847595809402E-2</v>
      </c>
      <c r="M946" s="145">
        <f>IFERROR(_xll.qlIndexFixing(Index1Y,$H946,TRUE,_xll.ohTrigger(RecalcTrigger,Trigger1Y)),NA())</f>
        <v>1.3203020005007027E-2</v>
      </c>
      <c r="N946" s="144">
        <f>IFERROR(_xll.qlIndexFixing(ONIndex1M,I946,TRUE,_xll.ohTrigger(RecalcTrigger,Trigger1M)),NA())</f>
        <v>1.0739177194558636E-2</v>
      </c>
      <c r="O946" s="44">
        <f>IFERROR(_xll.qlIndexFixing(ONIndex3M,I946,TRUE,_xll.ohTrigger(RecalcTrigger,Trigger3M)),NA())</f>
        <v>1.1939185501042004E-2</v>
      </c>
      <c r="P946" s="44">
        <f>IFERROR(_xll.qlIndexFixing(ONIndex6M,I946,TRUE,_xll.ohTrigger(RecalcTrigger,Trigger6M)),NA())</f>
        <v>1.2412869686997396E-2</v>
      </c>
      <c r="Q946" s="145">
        <f>IFERROR(_xll.qlIndexFixing(ONIndex1Y,I946,TRUE,_xll.ohTrigger(RecalcTrigger,Trigger1Y)),NA())</f>
        <v>1.2815473476743833E-2</v>
      </c>
    </row>
    <row r="947" spans="2:17" x14ac:dyDescent="0.2">
      <c r="B947" s="39" t="s">
        <v>42</v>
      </c>
      <c r="D947" s="42">
        <f>_xll.qlCalendarAdvance(Calendar,$D946,B947,"f",FALSE)</f>
        <v>46287</v>
      </c>
      <c r="E947" s="139">
        <f>_xll.qlInterestRateIndexValueDate(IndexON,D947)</f>
        <v>46287</v>
      </c>
      <c r="F947" s="155">
        <f>IFERROR(_xll.qlIndexFixing(IndexON,D947,TRUE,_xll.ohTrigger(RecalcTrigger,TriggerON)),NA())</f>
        <v>1.0828515485963308E-2</v>
      </c>
      <c r="H947" s="42">
        <f>_xll.qlCalendarAdvance(Calendar,$H946,B947,"f",FALSE)</f>
        <v>46287</v>
      </c>
      <c r="I947" s="139">
        <f>_xll.qlInterestRateIndexValueDate(Index1M,$H947)</f>
        <v>46289</v>
      </c>
      <c r="J947" s="144">
        <f>IFERROR(_xll.qlIndexFixing(Index1M,$H947,TRUE,_xll.ohTrigger(RecalcTrigger,Trigger1M)),NA())</f>
        <v>1.0800839162520282E-2</v>
      </c>
      <c r="K947" s="44">
        <f>IFERROR(_xll.qlIndexFixing(Index3M,H947,TRUE,_xll.ohTrigger(RecalcTrigger,Trigger3M)),NA())</f>
        <v>1.2100097774345755E-2</v>
      </c>
      <c r="L947" s="44">
        <f>IFERROR(_xll.qlIndexFixing(Index6M,$H947,TRUE,_xll.ohTrigger(RecalcTrigger,Trigger6M)),NA())</f>
        <v>1.2663827951888241E-2</v>
      </c>
      <c r="M947" s="145">
        <f>IFERROR(_xll.qlIndexFixing(Index1Y,$H947,TRUE,_xll.ohTrigger(RecalcTrigger,Trigger1Y)),NA())</f>
        <v>1.3213766011951367E-2</v>
      </c>
      <c r="N947" s="144">
        <f>IFERROR(_xll.qlIndexFixing(ONIndex1M,I947,TRUE,_xll.ohTrigger(RecalcTrigger,Trigger1M)),NA())</f>
        <v>1.0760800406499627E-2</v>
      </c>
      <c r="O947" s="44">
        <f>IFERROR(_xll.qlIndexFixing(ONIndex3M,I947,TRUE,_xll.ohTrigger(RecalcTrigger,Trigger3M)),NA())</f>
        <v>1.1960702746467433E-2</v>
      </c>
      <c r="P947" s="44">
        <f>IFERROR(_xll.qlIndexFixing(ONIndex6M,I947,TRUE,_xll.ohTrigger(RecalcTrigger,Trigger6M)),NA())</f>
        <v>1.2430011650605977E-2</v>
      </c>
      <c r="Q947" s="145">
        <f>IFERROR(_xll.qlIndexFixing(ONIndex1Y,I947,TRUE,_xll.ohTrigger(RecalcTrigger,Trigger1Y)),NA())</f>
        <v>1.2829497646249521E-2</v>
      </c>
    </row>
    <row r="948" spans="2:17" x14ac:dyDescent="0.2">
      <c r="B948" s="39" t="s">
        <v>42</v>
      </c>
      <c r="D948" s="42">
        <f>_xll.qlCalendarAdvance(Calendar,$D947,B948,"f",FALSE)</f>
        <v>46294</v>
      </c>
      <c r="E948" s="139">
        <f>_xll.qlInterestRateIndexValueDate(IndexON,D948)</f>
        <v>46294</v>
      </c>
      <c r="F948" s="155">
        <f>IFERROR(_xll.qlIndexFixing(IndexON,D948,TRUE,_xll.ohTrigger(RecalcTrigger,TriggerON)),NA())</f>
        <v>1.0853405762123458E-2</v>
      </c>
      <c r="H948" s="42">
        <f>_xll.qlCalendarAdvance(Calendar,$H947,B948,"f",FALSE)</f>
        <v>46294</v>
      </c>
      <c r="I948" s="139">
        <f>_xll.qlInterestRateIndexValueDate(Index1M,$H948)</f>
        <v>46296</v>
      </c>
      <c r="J948" s="144">
        <f>IFERROR(_xll.qlIndexFixing(Index1M,$H948,TRUE,_xll.ohTrigger(RecalcTrigger,Trigger1M)),NA())</f>
        <v>1.0822042598991888E-2</v>
      </c>
      <c r="K948" s="44">
        <f>IFERROR(_xll.qlIndexFixing(Index3M,H948,TRUE,_xll.ohTrigger(RecalcTrigger,Trigger3M)),NA())</f>
        <v>1.2126906931074544E-2</v>
      </c>
      <c r="L948" s="44">
        <f>IFERROR(_xll.qlIndexFixing(Index6M,$H948,TRUE,_xll.ohTrigger(RecalcTrigger,Trigger6M)),NA())</f>
        <v>1.2680277258516687E-2</v>
      </c>
      <c r="M948" s="145">
        <f>IFERROR(_xll.qlIndexFixing(Index1Y,$H948,TRUE,_xll.ohTrigger(RecalcTrigger,Trigger1Y)),NA())</f>
        <v>1.3224373068676704E-2</v>
      </c>
      <c r="N948" s="144">
        <f>IFERROR(_xll.qlIndexFixing(ONIndex1M,I948,TRUE,_xll.ohTrigger(RecalcTrigger,Trigger1M)),NA())</f>
        <v>1.0782258015629154E-2</v>
      </c>
      <c r="O948" s="44">
        <f>IFERROR(_xll.qlIndexFixing(ONIndex3M,I948,TRUE,_xll.ohTrigger(RecalcTrigger,Trigger3M)),NA())</f>
        <v>1.1982041350790951E-2</v>
      </c>
      <c r="P948" s="44">
        <f>IFERROR(_xll.qlIndexFixing(ONIndex6M,I948,TRUE,_xll.ohTrigger(RecalcTrigger,Trigger6M)),NA())</f>
        <v>1.2447003718039085E-2</v>
      </c>
      <c r="Q948" s="145">
        <f>IFERROR(_xll.qlIndexFixing(ONIndex1Y,I948,TRUE,_xll.ohTrigger(RecalcTrigger,Trigger1Y)),NA())</f>
        <v>1.2843392552994715E-2</v>
      </c>
    </row>
    <row r="949" spans="2:17" x14ac:dyDescent="0.2">
      <c r="B949" s="39" t="s">
        <v>42</v>
      </c>
      <c r="D949" s="42">
        <f>_xll.qlCalendarAdvance(Calendar,$D948,B949,"f",FALSE)</f>
        <v>46301</v>
      </c>
      <c r="E949" s="139">
        <f>_xll.qlInterestRateIndexValueDate(IndexON,D949)</f>
        <v>46301</v>
      </c>
      <c r="F949" s="155">
        <f>IFERROR(_xll.qlIndexFixing(IndexON,D949,TRUE,_xll.ohTrigger(RecalcTrigger,TriggerON)),NA())</f>
        <v>1.0877880032094112E-2</v>
      </c>
      <c r="H949" s="42">
        <f>_xll.qlCalendarAdvance(Calendar,$H948,B949,"f",FALSE)</f>
        <v>46301</v>
      </c>
      <c r="I949" s="139">
        <f>_xll.qlInterestRateIndexValueDate(Index1M,$H949)</f>
        <v>46303</v>
      </c>
      <c r="J949" s="144">
        <f>IFERROR(_xll.qlIndexFixing(Index1M,$H949,TRUE,_xll.ohTrigger(RecalcTrigger,Trigger1M)),NA())</f>
        <v>1.084307872261242E-2</v>
      </c>
      <c r="K949" s="44">
        <f>IFERROR(_xll.qlIndexFixing(Index3M,H949,TRUE,_xll.ohTrigger(RecalcTrigger,Trigger3M)),NA())</f>
        <v>1.2142189318522416E-2</v>
      </c>
      <c r="L949" s="44">
        <f>IFERROR(_xll.qlIndexFixing(Index6M,$H949,TRUE,_xll.ohTrigger(RecalcTrigger,Trigger6M)),NA())</f>
        <v>1.2695305052303641E-2</v>
      </c>
      <c r="M949" s="145">
        <f>IFERROR(_xll.qlIndexFixing(Index1Y,$H949,TRUE,_xll.ohTrigger(RecalcTrigger,Trigger1Y)),NA())</f>
        <v>1.3234840853236953E-2</v>
      </c>
      <c r="N949" s="144">
        <f>IFERROR(_xll.qlIndexFixing(ONIndex1M,I949,TRUE,_xll.ohTrigger(RecalcTrigger,Trigger1M)),NA())</f>
        <v>1.0803549419469149E-2</v>
      </c>
      <c r="O949" s="44">
        <f>IFERROR(_xll.qlIndexFixing(ONIndex3M,I949,TRUE,_xll.ohTrigger(RecalcTrigger,Trigger3M)),NA())</f>
        <v>1.2003200583476925E-2</v>
      </c>
      <c r="P949" s="44">
        <f>IFERROR(_xll.qlIndexFixing(ONIndex6M,I949,TRUE,_xll.ohTrigger(RecalcTrigger,Trigger6M)),NA())</f>
        <v>1.2463845427106435E-2</v>
      </c>
      <c r="Q949" s="145">
        <f>IFERROR(_xll.qlIndexFixing(ONIndex1Y,I949,TRUE,_xll.ohTrigger(RecalcTrigger,Trigger1Y)),NA())</f>
        <v>1.2857157883789938E-2</v>
      </c>
    </row>
    <row r="950" spans="2:17" x14ac:dyDescent="0.2">
      <c r="B950" s="39" t="s">
        <v>42</v>
      </c>
      <c r="D950" s="42">
        <f>_xll.qlCalendarAdvance(Calendar,$D949,B950,"f",FALSE)</f>
        <v>46308</v>
      </c>
      <c r="E950" s="139">
        <f>_xll.qlInterestRateIndexValueDate(IndexON,D950)</f>
        <v>46308</v>
      </c>
      <c r="F950" s="155">
        <f>IFERROR(_xll.qlIndexFixing(IndexON,D950,TRUE,_xll.ohTrigger(RecalcTrigger,TriggerON)),NA())</f>
        <v>1.0901935700191601E-2</v>
      </c>
      <c r="H950" s="42">
        <f>_xll.qlCalendarAdvance(Calendar,$H949,B950,"f",FALSE)</f>
        <v>46308</v>
      </c>
      <c r="I950" s="139">
        <f>_xll.qlInterestRateIndexValueDate(Index1M,$H950)</f>
        <v>46310</v>
      </c>
      <c r="J950" s="144">
        <f>IFERROR(_xll.qlIndexFixing(Index1M,$H950,TRUE,_xll.ohTrigger(RecalcTrigger,Trigger1M)),NA())</f>
        <v>1.0863946929262625E-2</v>
      </c>
      <c r="K950" s="44">
        <f>IFERROR(_xll.qlIndexFixing(Index3M,H950,TRUE,_xll.ohTrigger(RecalcTrigger,Trigger3M)),NA())</f>
        <v>1.2162141540750722E-2</v>
      </c>
      <c r="L950" s="44">
        <f>IFERROR(_xll.qlIndexFixing(Index6M,$H950,TRUE,_xll.ohTrigger(RecalcTrigger,Trigger6M)),NA())</f>
        <v>1.2710175425620966E-2</v>
      </c>
      <c r="M950" s="145">
        <f>IFERROR(_xll.qlIndexFixing(Index1Y,$H950,TRUE,_xll.ohTrigger(RecalcTrigger,Trigger1Y)),NA())</f>
        <v>1.324516904373136E-2</v>
      </c>
      <c r="N950" s="144">
        <f>IFERROR(_xll.qlIndexFixing(ONIndex1M,I950,TRUE,_xll.ohTrigger(RecalcTrigger,Trigger1M)),NA())</f>
        <v>1.0824674015221802E-2</v>
      </c>
      <c r="O950" s="44">
        <f>IFERROR(_xll.qlIndexFixing(ONIndex3M,I950,TRUE,_xll.ohTrigger(RecalcTrigger,Trigger3M)),NA())</f>
        <v>1.202417971406966E-2</v>
      </c>
      <c r="P950" s="44">
        <f>IFERROR(_xll.qlIndexFixing(ONIndex6M,I950,TRUE,_xll.ohTrigger(RecalcTrigger,Trigger6M)),NA())</f>
        <v>1.2480536315457869E-2</v>
      </c>
      <c r="Q950" s="145">
        <f>IFERROR(_xll.qlIndexFixing(ONIndex1Y,I950,TRUE,_xll.ohTrigger(RecalcTrigger,Trigger1Y)),NA())</f>
        <v>1.2870793325125973E-2</v>
      </c>
    </row>
    <row r="951" spans="2:17" x14ac:dyDescent="0.2">
      <c r="B951" s="39" t="s">
        <v>42</v>
      </c>
      <c r="D951" s="42">
        <f>_xll.qlCalendarAdvance(Calendar,$D950,B951,"f",FALSE)</f>
        <v>46315</v>
      </c>
      <c r="E951" s="139">
        <f>_xll.qlInterestRateIndexValueDate(IndexON,D951)</f>
        <v>46315</v>
      </c>
      <c r="F951" s="155">
        <f>IFERROR(_xll.qlIndexFixing(IndexON,D951,TRUE,_xll.ohTrigger(RecalcTrigger,TriggerON)),NA())</f>
        <v>1.092557017129181E-2</v>
      </c>
      <c r="H951" s="42">
        <f>_xll.qlCalendarAdvance(Calendar,$H950,B951,"f",FALSE)</f>
        <v>46315</v>
      </c>
      <c r="I951" s="139">
        <f>_xll.qlInterestRateIndexValueDate(Index1M,$H951)</f>
        <v>46317</v>
      </c>
      <c r="J951" s="144">
        <f>IFERROR(_xll.qlIndexFixing(Index1M,$H951,TRUE,_xll.ohTrigger(RecalcTrigger,Trigger1M)),NA())</f>
        <v>1.0884646614835736E-2</v>
      </c>
      <c r="K951" s="44">
        <f>IFERROR(_xll.qlIndexFixing(Index3M,H951,TRUE,_xll.ohTrigger(RecalcTrigger,Trigger3M)),NA())</f>
        <v>1.2181908129571251E-2</v>
      </c>
      <c r="L951" s="44">
        <f>IFERROR(_xll.qlIndexFixing(Index6M,$H951,TRUE,_xll.ohTrigger(RecalcTrigger,Trigger6M)),NA())</f>
        <v>1.2724887909734164E-2</v>
      </c>
      <c r="M951" s="145">
        <f>IFERROR(_xll.qlIndexFixing(Index1Y,$H951,TRUE,_xll.ohTrigger(RecalcTrigger,Trigger1Y)),NA())</f>
        <v>1.3255357318303851E-2</v>
      </c>
      <c r="N951" s="144">
        <f>IFERROR(_xll.qlIndexFixing(ONIndex1M,I951,TRUE,_xll.ohTrigger(RecalcTrigger,Trigger1M)),NA())</f>
        <v>1.0845631200409045E-2</v>
      </c>
      <c r="O951" s="44">
        <f>IFERROR(_xll.qlIndexFixing(ONIndex3M,I951,TRUE,_xll.ohTrigger(RecalcTrigger,Trigger3M)),NA())</f>
        <v>1.2044978011953589E-2</v>
      </c>
      <c r="P951" s="44">
        <f>IFERROR(_xll.qlIndexFixing(ONIndex6M,I951,TRUE,_xll.ohTrigger(RecalcTrigger,Trigger6M)),NA())</f>
        <v>1.2497075920823164E-2</v>
      </c>
      <c r="Q951" s="145">
        <f>IFERROR(_xll.qlIndexFixing(ONIndex1Y,I951,TRUE,_xll.ohTrigger(RecalcTrigger,Trigger1Y)),NA())</f>
        <v>1.2884298563653473E-2</v>
      </c>
    </row>
    <row r="952" spans="2:17" x14ac:dyDescent="0.2">
      <c r="B952" s="39" t="s">
        <v>42</v>
      </c>
      <c r="D952" s="42">
        <f>_xll.qlCalendarAdvance(Calendar,$D951,B952,"f",FALSE)</f>
        <v>46322</v>
      </c>
      <c r="E952" s="139">
        <f>_xll.qlInterestRateIndexValueDate(IndexON,D952)</f>
        <v>46322</v>
      </c>
      <c r="F952" s="155">
        <f>IFERROR(_xll.qlIndexFixing(IndexON,D952,TRUE,_xll.ohTrigger(RecalcTrigger,TriggerON)),NA())</f>
        <v>1.0948780849711071E-2</v>
      </c>
      <c r="H952" s="42">
        <f>_xll.qlCalendarAdvance(Calendar,$H951,B952,"f",FALSE)</f>
        <v>46322</v>
      </c>
      <c r="I952" s="139">
        <f>_xll.qlInterestRateIndexValueDate(Index1M,$H952)</f>
        <v>46324</v>
      </c>
      <c r="J952" s="144">
        <f>IFERROR(_xll.qlIndexFixing(Index1M,$H952,TRUE,_xll.ohTrigger(RecalcTrigger,Trigger1M)),NA())</f>
        <v>1.0905177175214997E-2</v>
      </c>
      <c r="K952" s="44">
        <f>IFERROR(_xll.qlIndexFixing(Index3M,H952,TRUE,_xll.ohTrigger(RecalcTrigger,Trigger3M)),NA())</f>
        <v>1.2201488349447155E-2</v>
      </c>
      <c r="L952" s="44">
        <f>IFERROR(_xll.qlIndexFixing(Index6M,$H952,TRUE,_xll.ohTrigger(RecalcTrigger,Trigger6M)),NA())</f>
        <v>1.2739442035933328E-2</v>
      </c>
      <c r="M952" s="145">
        <f>IFERROR(_xll.qlIndexFixing(Index1Y,$H952,TRUE,_xll.ohTrigger(RecalcTrigger,Trigger1Y)),NA())</f>
        <v>1.326540535514434E-2</v>
      </c>
      <c r="N952" s="144">
        <f>IFERROR(_xll.qlIndexFixing(ONIndex1M,I952,TRUE,_xll.ohTrigger(RecalcTrigger,Trigger1M)),NA())</f>
        <v>1.0866420372233065E-2</v>
      </c>
      <c r="O952" s="44">
        <f>IFERROR(_xll.qlIndexFixing(ONIndex3M,I952,TRUE,_xll.ohTrigger(RecalcTrigger,Trigger3M)),NA())</f>
        <v>1.206559474675295E-2</v>
      </c>
      <c r="P952" s="44">
        <f>IFERROR(_xll.qlIndexFixing(ONIndex6M,I952,TRUE,_xll.ohTrigger(RecalcTrigger,Trigger6M)),NA())</f>
        <v>1.2513463781012035E-2</v>
      </c>
      <c r="Q952" s="145">
        <f>IFERROR(_xll.qlIndexFixing(ONIndex1Y,I952,TRUE,_xll.ohTrigger(RecalcTrigger,Trigger1Y)),NA())</f>
        <v>1.2897673286262901E-2</v>
      </c>
    </row>
    <row r="953" spans="2:17" x14ac:dyDescent="0.2">
      <c r="B953" s="39" t="s">
        <v>42</v>
      </c>
      <c r="D953" s="42">
        <f>_xll.qlCalendarAdvance(Calendar,$D952,B953,"f",FALSE)</f>
        <v>46329</v>
      </c>
      <c r="E953" s="139">
        <f>_xll.qlInterestRateIndexValueDate(IndexON,D953)</f>
        <v>46329</v>
      </c>
      <c r="F953" s="155">
        <f>IFERROR(_xll.qlIndexFixing(IndexON,D953,TRUE,_xll.ohTrigger(RecalcTrigger,TriggerON)),NA())</f>
        <v>1.0971565140165396E-2</v>
      </c>
      <c r="H953" s="42">
        <f>_xll.qlCalendarAdvance(Calendar,$H952,B953,"f",FALSE)</f>
        <v>46329</v>
      </c>
      <c r="I953" s="139">
        <f>_xll.qlInterestRateIndexValueDate(Index1M,$H953)</f>
        <v>46331</v>
      </c>
      <c r="J953" s="144">
        <f>IFERROR(_xll.qlIndexFixing(Index1M,$H953,TRUE,_xll.ohTrigger(RecalcTrigger,Trigger1M)),NA())</f>
        <v>1.0925538006301139E-2</v>
      </c>
      <c r="K953" s="44">
        <f>IFERROR(_xll.qlIndexFixing(Index3M,H953,TRUE,_xll.ohTrigger(RecalcTrigger,Trigger3M)),NA())</f>
        <v>1.2220881464848538E-2</v>
      </c>
      <c r="L953" s="44">
        <f>IFERROR(_xll.qlIndexFixing(Index6M,$H953,TRUE,_xll.ohTrigger(RecalcTrigger,Trigger6M)),NA())</f>
        <v>1.2752638172621967E-2</v>
      </c>
      <c r="M953" s="145">
        <f>IFERROR(_xll.qlIndexFixing(Index1Y,$H953,TRUE,_xll.ohTrigger(RecalcTrigger,Trigger1Y)),NA())</f>
        <v>1.327531283248895E-2</v>
      </c>
      <c r="N953" s="144">
        <f>IFERROR(_xll.qlIndexFixing(ONIndex1M,I953,TRUE,_xll.ohTrigger(RecalcTrigger,Trigger1M)),NA())</f>
        <v>1.088704092813586E-2</v>
      </c>
      <c r="O953" s="44">
        <f>IFERROR(_xll.qlIndexFixing(ONIndex3M,I953,TRUE,_xll.ohTrigger(RecalcTrigger,Trigger3M)),NA())</f>
        <v>1.2086029187852176E-2</v>
      </c>
      <c r="P953" s="44">
        <f>IFERROR(_xll.qlIndexFixing(ONIndex6M,I953,TRUE,_xll.ohTrigger(RecalcTrigger,Trigger6M)),NA())</f>
        <v>1.252969943375426E-2</v>
      </c>
      <c r="Q953" s="145">
        <f>IFERROR(_xll.qlIndexFixing(ONIndex1Y,I953,TRUE,_xll.ohTrigger(RecalcTrigger,Trigger1Y)),NA())</f>
        <v>1.29109171793651E-2</v>
      </c>
    </row>
    <row r="954" spans="2:17" x14ac:dyDescent="0.2">
      <c r="B954" s="39" t="s">
        <v>42</v>
      </c>
      <c r="D954" s="42">
        <f>_xll.qlCalendarAdvance(Calendar,$D953,B954,"f",FALSE)</f>
        <v>46336</v>
      </c>
      <c r="E954" s="139">
        <f>_xll.qlInterestRateIndexValueDate(IndexON,D954)</f>
        <v>46336</v>
      </c>
      <c r="F954" s="155">
        <f>IFERROR(_xll.qlIndexFixing(IndexON,D954,TRUE,_xll.ohTrigger(RecalcTrigger,TriggerON)),NA())</f>
        <v>1.0993920447130989E-2</v>
      </c>
      <c r="H954" s="42">
        <f>_xll.qlCalendarAdvance(Calendar,$H953,B954,"f",FALSE)</f>
        <v>46336</v>
      </c>
      <c r="I954" s="139">
        <f>_xll.qlInterestRateIndexValueDate(Index1M,$H954)</f>
        <v>46338</v>
      </c>
      <c r="J954" s="144">
        <f>IFERROR(_xll.qlIndexFixing(Index1M,$H954,TRUE,_xll.ohTrigger(RecalcTrigger,Trigger1M)),NA())</f>
        <v>1.0945728503987395E-2</v>
      </c>
      <c r="K954" s="44">
        <f>IFERROR(_xll.qlIndexFixing(Index3M,H954,TRUE,_xll.ohTrigger(RecalcTrigger,Trigger3M)),NA())</f>
        <v>1.2240086740258532E-2</v>
      </c>
      <c r="L954" s="44">
        <f>IFERROR(_xll.qlIndexFixing(Index6M,$H954,TRUE,_xll.ohTrigger(RecalcTrigger,Trigger6M)),NA())</f>
        <v>1.2766885211319044E-2</v>
      </c>
      <c r="M954" s="145">
        <f>IFERROR(_xll.qlIndexFixing(Index1Y,$H954,TRUE,_xll.ohTrigger(RecalcTrigger,Trigger1Y)),NA())</f>
        <v>1.3285079428620237E-2</v>
      </c>
      <c r="N954" s="144">
        <f>IFERROR(_xll.qlIndexFixing(ONIndex1M,I954,TRUE,_xll.ohTrigger(RecalcTrigger,Trigger1M)),NA())</f>
        <v>1.090749226547949E-2</v>
      </c>
      <c r="O954" s="44">
        <f>IFERROR(_xll.qlIndexFixing(ONIndex3M,I954,TRUE,_xll.ohTrigger(RecalcTrigger,Trigger3M)),NA())</f>
        <v>1.2106280604715636E-2</v>
      </c>
      <c r="P954" s="44">
        <f>IFERROR(_xll.qlIndexFixing(ONIndex6M,I954,TRUE,_xll.ohTrigger(RecalcTrigger,Trigger6M)),NA())</f>
        <v>1.2545782416619744E-2</v>
      </c>
      <c r="Q954" s="145">
        <f>IFERROR(_xll.qlIndexFixing(ONIndex1Y,I954,TRUE,_xll.ohTrigger(RecalcTrigger,Trigger1Y)),NA())</f>
        <v>1.2924029929690661E-2</v>
      </c>
    </row>
    <row r="955" spans="2:17" x14ac:dyDescent="0.2">
      <c r="B955" s="39" t="s">
        <v>42</v>
      </c>
      <c r="D955" s="42">
        <f>_xll.qlCalendarAdvance(Calendar,$D954,B955,"f",FALSE)</f>
        <v>46343</v>
      </c>
      <c r="E955" s="139">
        <f>_xll.qlInterestRateIndexValueDate(IndexON,D955)</f>
        <v>46343</v>
      </c>
      <c r="F955" s="155">
        <f>IFERROR(_xll.qlIndexFixing(IndexON,D955,TRUE,_xll.ohTrigger(RecalcTrigger,TriggerON)),NA())</f>
        <v>1.1015844175163991E-2</v>
      </c>
      <c r="H955" s="42">
        <f>_xll.qlCalendarAdvance(Calendar,$H954,B955,"f",FALSE)</f>
        <v>46343</v>
      </c>
      <c r="I955" s="139">
        <f>_xll.qlInterestRateIndexValueDate(Index1M,$H955)</f>
        <v>46345</v>
      </c>
      <c r="J955" s="144">
        <f>IFERROR(_xll.qlIndexFixing(Index1M,$H955,TRUE,_xll.ohTrigger(RecalcTrigger,Trigger1M)),NA())</f>
        <v>1.0965748064174496E-2</v>
      </c>
      <c r="K955" s="44">
        <f>IFERROR(_xll.qlIndexFixing(Index3M,H955,TRUE,_xll.ohTrigger(RecalcTrigger,Trigger3M)),NA())</f>
        <v>1.2259103440175046E-2</v>
      </c>
      <c r="L955" s="44">
        <f>IFERROR(_xll.qlIndexFixing(Index6M,$H955,TRUE,_xll.ohTrigger(RecalcTrigger,Trigger6M)),NA())</f>
        <v>1.2780972524680401E-2</v>
      </c>
      <c r="M955" s="145">
        <f>IFERROR(_xll.qlIndexFixing(Index1Y,$H955,TRUE,_xll.ohTrigger(RecalcTrigger,Trigger1Y)),NA())</f>
        <v>1.3294704821868272E-2</v>
      </c>
      <c r="N955" s="144">
        <f>IFERROR(_xll.qlIndexFixing(ONIndex1M,I955,TRUE,_xll.ohTrigger(RecalcTrigger,Trigger1M)),NA())</f>
        <v>1.0927773781626016E-2</v>
      </c>
      <c r="O955" s="44">
        <f>IFERROR(_xll.qlIndexFixing(ONIndex3M,I955,TRUE,_xll.ohTrigger(RecalcTrigger,Trigger3M)),NA())</f>
        <v>1.2126348266807696E-2</v>
      </c>
      <c r="P955" s="44">
        <f>IFERROR(_xll.qlIndexFixing(ONIndex6M,I955,TRUE,_xll.ohTrigger(RecalcTrigger,Trigger6M)),NA())</f>
        <v>1.2561712267498137E-2</v>
      </c>
      <c r="Q955" s="145">
        <f>IFERROR(_xll.qlIndexFixing(ONIndex1Y,I955,TRUE,_xll.ohTrigger(RecalcTrigger,Trigger1Y)),NA())</f>
        <v>1.2937011223970174E-2</v>
      </c>
    </row>
    <row r="956" spans="2:17" x14ac:dyDescent="0.2">
      <c r="B956" s="39" t="s">
        <v>42</v>
      </c>
      <c r="D956" s="42">
        <f>_xll.qlCalendarAdvance(Calendar,$D955,B956,"f",FALSE)</f>
        <v>46350</v>
      </c>
      <c r="E956" s="139">
        <f>_xll.qlInterestRateIndexValueDate(IndexON,D956)</f>
        <v>46350</v>
      </c>
      <c r="F956" s="155">
        <f>IFERROR(_xll.qlIndexFixing(IndexON,D956,TRUE,_xll.ohTrigger(RecalcTrigger,TriggerON)),NA())</f>
        <v>1.1037333728980414E-2</v>
      </c>
      <c r="H956" s="42">
        <f>_xll.qlCalendarAdvance(Calendar,$H955,B956,"f",FALSE)</f>
        <v>46350</v>
      </c>
      <c r="I956" s="139">
        <f>_xll.qlInterestRateIndexValueDate(Index1M,$H956)</f>
        <v>46352</v>
      </c>
      <c r="J956" s="144">
        <f>IFERROR(_xll.qlIndexFixing(Index1M,$H956,TRUE,_xll.ohTrigger(RecalcTrigger,Trigger1M)),NA())</f>
        <v>1.098559608276567E-2</v>
      </c>
      <c r="K956" s="44">
        <f>IFERROR(_xll.qlIndexFixing(Index3M,H956,TRUE,_xll.ohTrigger(RecalcTrigger,Trigger3M)),NA())</f>
        <v>1.2277930829104671E-2</v>
      </c>
      <c r="L956" s="44">
        <f>IFERROR(_xll.qlIndexFixing(Index6M,$H956,TRUE,_xll.ohTrigger(RecalcTrigger,Trigger6M)),NA())</f>
        <v>1.2794899644127935E-2</v>
      </c>
      <c r="M956" s="145">
        <f>IFERROR(_xll.qlIndexFixing(Index1Y,$H956,TRUE,_xll.ohTrigger(RecalcTrigger,Trigger1Y)),NA())</f>
        <v>1.3304188690610003E-2</v>
      </c>
      <c r="N956" s="144">
        <f>IFERROR(_xll.qlIndexFixing(ONIndex1M,I956,TRUE,_xll.ohTrigger(RecalcTrigger,Trigger1M)),NA())</f>
        <v>1.0947884873857561E-2</v>
      </c>
      <c r="O956" s="44">
        <f>IFERROR(_xll.qlIndexFixing(ONIndex3M,I956,TRUE,_xll.ohTrigger(RecalcTrigger,Trigger3M)),NA())</f>
        <v>1.2146231443832534E-2</v>
      </c>
      <c r="P956" s="44">
        <f>IFERROR(_xll.qlIndexFixing(ONIndex6M,I956,TRUE,_xll.ohTrigger(RecalcTrigger,Trigger6M)),NA())</f>
        <v>1.2577488524039282E-2</v>
      </c>
      <c r="Q956" s="145">
        <f>IFERROR(_xll.qlIndexFixing(ONIndex1Y,I956,TRUE,_xll.ohTrigger(RecalcTrigger,Trigger1Y)),NA())</f>
        <v>1.2949860748694419E-2</v>
      </c>
    </row>
    <row r="957" spans="2:17" x14ac:dyDescent="0.2">
      <c r="B957" s="39" t="s">
        <v>42</v>
      </c>
      <c r="D957" s="42">
        <f>_xll.qlCalendarAdvance(Calendar,$D956,B957,"f",FALSE)</f>
        <v>46357</v>
      </c>
      <c r="E957" s="139">
        <f>_xll.qlInterestRateIndexValueDate(IndexON,D957)</f>
        <v>46357</v>
      </c>
      <c r="F957" s="155">
        <f>IFERROR(_xll.qlIndexFixing(IndexON,D957,TRUE,_xll.ohTrigger(RecalcTrigger,TriggerON)),NA())</f>
        <v>1.1058386512976526E-2</v>
      </c>
      <c r="H957" s="42">
        <f>_xll.qlCalendarAdvance(Calendar,$H956,B957,"f",FALSE)</f>
        <v>46357</v>
      </c>
      <c r="I957" s="139">
        <f>_xll.qlInterestRateIndexValueDate(Index1M,$H957)</f>
        <v>46359</v>
      </c>
      <c r="J957" s="144">
        <f>IFERROR(_xll.qlIndexFixing(Index1M,$H957,TRUE,_xll.ohTrigger(RecalcTrigger,Trigger1M)),NA())</f>
        <v>1.1005271955671636E-2</v>
      </c>
      <c r="K957" s="44">
        <f>IFERROR(_xll.qlIndexFixing(Index3M,H957,TRUE,_xll.ohTrigger(RecalcTrigger,Trigger3M)),NA())</f>
        <v>1.2293557013707712E-2</v>
      </c>
      <c r="L957" s="44">
        <f>IFERROR(_xll.qlIndexFixing(Index6M,$H957,TRUE,_xll.ohTrigger(RecalcTrigger,Trigger6M)),NA())</f>
        <v>1.2809820895056716E-2</v>
      </c>
      <c r="M957" s="145">
        <f>IFERROR(_xll.qlIndexFixing(Index1Y,$H957,TRUE,_xll.ohTrigger(RecalcTrigger,Trigger1Y)),NA())</f>
        <v>1.3313530713270332E-2</v>
      </c>
      <c r="N957" s="144">
        <f>IFERROR(_xll.qlIndexFixing(ONIndex1M,I957,TRUE,_xll.ohTrigger(RecalcTrigger,Trigger1M)),NA())</f>
        <v>1.0967824939616122E-2</v>
      </c>
      <c r="O957" s="44">
        <f>IFERROR(_xll.qlIndexFixing(ONIndex3M,I957,TRUE,_xll.ohTrigger(RecalcTrigger,Trigger3M)),NA())</f>
        <v>1.2165929405094644E-2</v>
      </c>
      <c r="P957" s="44">
        <f>IFERROR(_xll.qlIndexFixing(ONIndex6M,I957,TRUE,_xll.ohTrigger(RecalcTrigger,Trigger6M)),NA())</f>
        <v>1.2593110724132828E-2</v>
      </c>
      <c r="Q957" s="145">
        <f>IFERROR(_xll.qlIndexFixing(ONIndex1Y,I957,TRUE,_xll.ohTrigger(RecalcTrigger,Trigger1Y)),NA())</f>
        <v>1.296257819075386E-2</v>
      </c>
    </row>
    <row r="958" spans="2:17" x14ac:dyDescent="0.2">
      <c r="B958" s="39" t="s">
        <v>42</v>
      </c>
      <c r="D958" s="42">
        <f>_xll.qlCalendarAdvance(Calendar,$D957,B958,"f",FALSE)</f>
        <v>46364</v>
      </c>
      <c r="E958" s="139">
        <f>_xll.qlInterestRateIndexValueDate(IndexON,D958)</f>
        <v>46364</v>
      </c>
      <c r="F958" s="155">
        <f>IFERROR(_xll.qlIndexFixing(IndexON,D958,TRUE,_xll.ohTrigger(RecalcTrigger,TriggerON)),NA())</f>
        <v>1.1078999931708466E-2</v>
      </c>
      <c r="H958" s="42">
        <f>_xll.qlCalendarAdvance(Calendar,$H957,B958,"f",FALSE)</f>
        <v>46364</v>
      </c>
      <c r="I958" s="139">
        <f>_xll.qlInterestRateIndexValueDate(Index1M,$H958)</f>
        <v>46366</v>
      </c>
      <c r="J958" s="144">
        <f>IFERROR(_xll.qlIndexFixing(Index1M,$H958,TRUE,_xll.ohTrigger(RecalcTrigger,Trigger1M)),NA())</f>
        <v>1.1024775078798121E-2</v>
      </c>
      <c r="K958" s="44">
        <f>IFERROR(_xll.qlIndexFixing(Index3M,H958,TRUE,_xll.ohTrigger(RecalcTrigger,Trigger3M)),NA())</f>
        <v>1.2312029840217065E-2</v>
      </c>
      <c r="L958" s="44">
        <f>IFERROR(_xll.qlIndexFixing(Index6M,$H958,TRUE,_xll.ohTrigger(RecalcTrigger,Trigger6M)),NA())</f>
        <v>1.282341503222695E-2</v>
      </c>
      <c r="M958" s="145">
        <f>IFERROR(_xll.qlIndexFixing(Index1Y,$H958,TRUE,_xll.ohTrigger(RecalcTrigger,Trigger1Y)),NA())</f>
        <v>1.3322730568323879E-2</v>
      </c>
      <c r="N958" s="144">
        <f>IFERROR(_xll.qlIndexFixing(ONIndex1M,I958,TRUE,_xll.ohTrigger(RecalcTrigger,Trigger1M)),NA())</f>
        <v>1.0987593376183824E-2</v>
      </c>
      <c r="O958" s="44">
        <f>IFERROR(_xll.qlIndexFixing(ONIndex3M,I958,TRUE,_xll.ohTrigger(RecalcTrigger,Trigger3M)),NA())</f>
        <v>1.2185441420058396E-2</v>
      </c>
      <c r="P958" s="44">
        <f>IFERROR(_xll.qlIndexFixing(ONIndex6M,I958,TRUE,_xll.ohTrigger(RecalcTrigger,Trigger6M)),NA())</f>
        <v>1.2608578405268744E-2</v>
      </c>
      <c r="Q958" s="145">
        <f>IFERROR(_xll.qlIndexFixing(ONIndex1Y,I958,TRUE,_xll.ohTrigger(RecalcTrigger,Trigger1Y)),NA())</f>
        <v>1.2975163236559339E-2</v>
      </c>
    </row>
    <row r="959" spans="2:17" x14ac:dyDescent="0.2">
      <c r="B959" s="39" t="s">
        <v>42</v>
      </c>
      <c r="D959" s="42">
        <f>_xll.qlCalendarAdvance(Calendar,$D958,B959,"f",FALSE)</f>
        <v>46371</v>
      </c>
      <c r="E959" s="139">
        <f>_xll.qlInterestRateIndexValueDate(IndexON,D959)</f>
        <v>46371</v>
      </c>
      <c r="F959" s="155">
        <f>IFERROR(_xll.qlIndexFixing(IndexON,D959,TRUE,_xll.ohTrigger(RecalcTrigger,TriggerON)),NA())</f>
        <v>1.1099171389972184E-2</v>
      </c>
      <c r="H959" s="42">
        <f>_xll.qlCalendarAdvance(Calendar,$H958,B959,"f",FALSE)</f>
        <v>46371</v>
      </c>
      <c r="I959" s="139">
        <f>_xll.qlInterestRateIndexValueDate(Index1M,$H959)</f>
        <v>46373</v>
      </c>
      <c r="J959" s="144">
        <f>IFERROR(_xll.qlIndexFixing(Index1M,$H959,TRUE,_xll.ohTrigger(RecalcTrigger,Trigger1M)),NA())</f>
        <v>1.1044104848065839E-2</v>
      </c>
      <c r="K959" s="44">
        <f>IFERROR(_xll.qlIndexFixing(Index3M,H959,TRUE,_xll.ohTrigger(RecalcTrigger,Trigger3M)),NA())</f>
        <v>1.2330311265612792E-2</v>
      </c>
      <c r="L959" s="44">
        <f>IFERROR(_xll.qlIndexFixing(Index6M,$H959,TRUE,_xll.ohTrigger(RecalcTrigger,Trigger6M)),NA())</f>
        <v>1.2836847531206E-2</v>
      </c>
      <c r="M959" s="145">
        <f>IFERROR(_xll.qlIndexFixing(Index1Y,$H959,TRUE,_xll.ohTrigger(RecalcTrigger,Trigger1Y)),NA())</f>
        <v>1.3331787934292346E-2</v>
      </c>
      <c r="N959" s="144">
        <f>IFERROR(_xll.qlIndexFixing(ONIndex1M,I959,TRUE,_xll.ohTrigger(RecalcTrigger,Trigger1M)),NA())</f>
        <v>1.1007189581002663E-2</v>
      </c>
      <c r="O959" s="44">
        <f>IFERROR(_xll.qlIndexFixing(ONIndex3M,I959,TRUE,_xll.ohTrigger(RecalcTrigger,Trigger3M)),NA())</f>
        <v>1.2204766758268093E-2</v>
      </c>
      <c r="P959" s="44">
        <f>IFERROR(_xll.qlIndexFixing(ONIndex6M,I959,TRUE,_xll.ohTrigger(RecalcTrigger,Trigger6M)),NA())</f>
        <v>1.2623891105336682E-2</v>
      </c>
      <c r="Q959" s="145">
        <f>IFERROR(_xll.qlIndexFixing(ONIndex1Y,I959,TRUE,_xll.ohTrigger(RecalcTrigger,Trigger1Y)),NA())</f>
        <v>1.2987615573001321E-2</v>
      </c>
    </row>
    <row r="960" spans="2:17" x14ac:dyDescent="0.2">
      <c r="B960" s="39" t="s">
        <v>42</v>
      </c>
      <c r="D960" s="42">
        <f>_xll.qlCalendarAdvance(Calendar,$D959,B960,"f",FALSE)</f>
        <v>46378</v>
      </c>
      <c r="E960" s="139">
        <f>_xll.qlInterestRateIndexValueDate(IndexON,D960)</f>
        <v>46378</v>
      </c>
      <c r="F960" s="155">
        <f>IFERROR(_xll.qlIndexFixing(IndexON,D960,TRUE,_xll.ohTrigger(RecalcTrigger,TriggerON)),NA())</f>
        <v>1.1118898292163948E-2</v>
      </c>
      <c r="H960" s="42">
        <f>_xll.qlCalendarAdvance(Calendar,$H959,B960,"f",FALSE)</f>
        <v>46378</v>
      </c>
      <c r="I960" s="139">
        <f>_xll.qlInterestRateIndexValueDate(Index1M,$H960)</f>
        <v>46380</v>
      </c>
      <c r="J960" s="144">
        <f>IFERROR(_xll.qlIndexFixing(Index1M,$H960,TRUE,_xll.ohTrigger(RecalcTrigger,Trigger1M)),NA())</f>
        <v>1.1063260659390506E-2</v>
      </c>
      <c r="K960" s="44">
        <f>IFERROR(_xll.qlIndexFixing(Index3M,H960,TRUE,_xll.ohTrigger(RecalcTrigger,Trigger3M)),NA())</f>
        <v>1.2348400554565764E-2</v>
      </c>
      <c r="L960" s="44">
        <f>IFERROR(_xll.qlIndexFixing(Index6M,$H960,TRUE,_xll.ohTrigger(RecalcTrigger,Trigger6M)),NA())</f>
        <v>1.2850117923487314E-2</v>
      </c>
      <c r="M960" s="145">
        <f>IFERROR(_xll.qlIndexFixing(Index1Y,$H960,TRUE,_xll.ohTrigger(RecalcTrigger,Trigger1Y)),NA())</f>
        <v>1.3340702489748028E-2</v>
      </c>
      <c r="N960" s="144">
        <f>IFERROR(_xll.qlIndexFixing(ONIndex1M,I960,TRUE,_xll.ohTrigger(RecalcTrigger,Trigger1M)),NA())</f>
        <v>1.1029373574524826E-2</v>
      </c>
      <c r="O960" s="44">
        <f>IFERROR(_xll.qlIndexFixing(ONIndex3M,I960,TRUE,_xll.ohTrigger(RecalcTrigger,Trigger3M)),NA())</f>
        <v>1.2226623338253972E-2</v>
      </c>
      <c r="P960" s="44">
        <f>IFERROR(_xll.qlIndexFixing(ONIndex6M,I960,TRUE,_xll.ohTrigger(RecalcTrigger,Trigger6M)),NA())</f>
        <v>1.2641200968319666E-2</v>
      </c>
      <c r="Q960" s="145">
        <f>IFERROR(_xll.qlIndexFixing(ONIndex1Y,I960,TRUE,_xll.ohTrigger(RecalcTrigger,Trigger1Y)),NA())</f>
        <v>1.3001683911335604E-2</v>
      </c>
    </row>
    <row r="961" spans="2:17" x14ac:dyDescent="0.2">
      <c r="B961" s="39" t="s">
        <v>42</v>
      </c>
      <c r="D961" s="42">
        <f>_xll.qlCalendarAdvance(Calendar,$D960,B961,"f",FALSE)</f>
        <v>46385</v>
      </c>
      <c r="E961" s="139">
        <f>_xll.qlInterestRateIndexValueDate(IndexON,D961)</f>
        <v>46385</v>
      </c>
      <c r="F961" s="155">
        <f>IFERROR(_xll.qlIndexFixing(IndexON,D961,TRUE,_xll.ohTrigger(RecalcTrigger,TriggerON)),NA())</f>
        <v>1.1138178042759961E-2</v>
      </c>
      <c r="H961" s="42">
        <f>_xll.qlCalendarAdvance(Calendar,$H960,B961,"f",FALSE)</f>
        <v>46385</v>
      </c>
      <c r="I961" s="139">
        <f>_xll.qlInterestRateIndexValueDate(Index1M,$H961)</f>
        <v>46387</v>
      </c>
      <c r="J961" s="144">
        <f>IFERROR(_xll.qlIndexFixing(Index1M,$H961,TRUE,_xll.ohTrigger(RecalcTrigger,Trigger1M)),NA())</f>
        <v>1.1077705287964531E-2</v>
      </c>
      <c r="K961" s="44">
        <f>IFERROR(_xll.qlIndexFixing(Index3M,H961,TRUE,_xll.ohTrigger(RecalcTrigger,Trigger3M)),NA())</f>
        <v>1.2366296971760171E-2</v>
      </c>
      <c r="L961" s="44">
        <f>IFERROR(_xll.qlIndexFixing(Index6M,$H961,TRUE,_xll.ohTrigger(RecalcTrigger,Trigger6M)),NA())</f>
        <v>1.2862115934213639E-2</v>
      </c>
      <c r="M961" s="145">
        <f>IFERROR(_xll.qlIndexFixing(Index1Y,$H961,TRUE,_xll.ohTrigger(RecalcTrigger,Trigger1Y)),NA())</f>
        <v>1.3349473913312275E-2</v>
      </c>
      <c r="N961" s="144">
        <f>IFERROR(_xll.qlIndexFixing(ONIndex1M,I961,TRUE,_xll.ohTrigger(RecalcTrigger,Trigger1M)),NA())</f>
        <v>1.1048598681870914E-2</v>
      </c>
      <c r="O961" s="44">
        <f>IFERROR(_xll.qlIndexFixing(ONIndex3M,I961,TRUE,_xll.ohTrigger(RecalcTrigger,Trigger3M)),NA())</f>
        <v>1.2245546194895596E-2</v>
      </c>
      <c r="P961" s="44">
        <f>IFERROR(_xll.qlIndexFixing(ONIndex6M,I961,TRUE,_xll.ohTrigger(RecalcTrigger,Trigger6M)),NA())</f>
        <v>1.2656180009367191E-2</v>
      </c>
      <c r="Q961" s="145">
        <f>IFERROR(_xll.qlIndexFixing(ONIndex1Y,I961,TRUE,_xll.ohTrigger(RecalcTrigger,Trigger1Y)),NA())</f>
        <v>1.3013850815219996E-2</v>
      </c>
    </row>
    <row r="962" spans="2:17" x14ac:dyDescent="0.2">
      <c r="B962" s="39" t="s">
        <v>42</v>
      </c>
      <c r="D962" s="42">
        <f>_xll.qlCalendarAdvance(Calendar,$D961,B962,"f",FALSE)</f>
        <v>46392</v>
      </c>
      <c r="E962" s="139">
        <f>_xll.qlInterestRateIndexValueDate(IndexON,D962)</f>
        <v>46392</v>
      </c>
      <c r="F962" s="155">
        <f>IFERROR(_xll.qlIndexFixing(IndexON,D962,TRUE,_xll.ohTrigger(RecalcTrigger,TriggerON)),NA())</f>
        <v>1.1157008046636108E-2</v>
      </c>
      <c r="H962" s="42">
        <f>_xll.qlCalendarAdvance(Calendar,$H961,B962,"f",FALSE)</f>
        <v>46392</v>
      </c>
      <c r="I962" s="139">
        <f>_xll.qlInterestRateIndexValueDate(Index1M,$H962)</f>
        <v>46394</v>
      </c>
      <c r="J962" s="144">
        <f>IFERROR(_xll.qlIndexFixing(Index1M,$H962,TRUE,_xll.ohTrigger(RecalcTrigger,Trigger1M)),NA())</f>
        <v>1.110104799190853E-2</v>
      </c>
      <c r="K962" s="44">
        <f>IFERROR(_xll.qlIndexFixing(Index3M,H962,TRUE,_xll.ohTrigger(RecalcTrigger,Trigger3M)),NA())</f>
        <v>1.2383999781897082E-2</v>
      </c>
      <c r="L962" s="44">
        <f>IFERROR(_xll.qlIndexFixing(Index6M,$H962,TRUE,_xll.ohTrigger(RecalcTrigger,Trigger6M)),NA())</f>
        <v>1.2875072051481737E-2</v>
      </c>
      <c r="M962" s="145">
        <f>IFERROR(_xll.qlIndexFixing(Index1Y,$H962,TRUE,_xll.ohTrigger(RecalcTrigger,Trigger1Y)),NA())</f>
        <v>1.3358101883657466E-2</v>
      </c>
      <c r="N962" s="144">
        <f>IFERROR(_xll.qlIndexFixing(ONIndex1M,I962,TRUE,_xll.ohTrigger(RecalcTrigger,Trigger1M)),NA())</f>
        <v>1.1064938778266864E-2</v>
      </c>
      <c r="O962" s="44">
        <f>IFERROR(_xll.qlIndexFixing(ONIndex3M,I962,TRUE,_xll.ohTrigger(RecalcTrigger,Trigger3M)),NA())</f>
        <v>1.2261615407256343E-2</v>
      </c>
      <c r="P962" s="44">
        <f>IFERROR(_xll.qlIndexFixing(ONIndex6M,I962,TRUE,_xll.ohTrigger(RecalcTrigger,Trigger6M)),NA())</f>
        <v>1.2668894696350463E-2</v>
      </c>
      <c r="Q962" s="145">
        <f>IFERROR(_xll.qlIndexFixing(ONIndex1Y,I962,TRUE,_xll.ohTrigger(RecalcTrigger,Trigger1Y)),NA())</f>
        <v>1.3024173192093258E-2</v>
      </c>
    </row>
    <row r="963" spans="2:17" x14ac:dyDescent="0.2">
      <c r="B963" s="39" t="s">
        <v>42</v>
      </c>
      <c r="D963" s="42">
        <f>_xll.qlCalendarAdvance(Calendar,$D962,B963,"f",FALSE)</f>
        <v>46399</v>
      </c>
      <c r="E963" s="139">
        <f>_xll.qlInterestRateIndexValueDate(IndexON,D963)</f>
        <v>46399</v>
      </c>
      <c r="F963" s="155">
        <f>IFERROR(_xll.qlIndexFixing(IndexON,D963,TRUE,_xll.ohTrigger(RecalcTrigger,TriggerON)),NA())</f>
        <v>1.1175385708188657E-2</v>
      </c>
      <c r="H963" s="42">
        <f>_xll.qlCalendarAdvance(Calendar,$H962,B963,"f",FALSE)</f>
        <v>46399</v>
      </c>
      <c r="I963" s="139">
        <f>_xll.qlInterestRateIndexValueDate(Index1M,$H963)</f>
        <v>46401</v>
      </c>
      <c r="J963" s="144">
        <f>IFERROR(_xll.qlIndexFixing(Index1M,$H963,TRUE,_xll.ohTrigger(RecalcTrigger,Trigger1M)),NA())</f>
        <v>1.1119678304955805E-2</v>
      </c>
      <c r="K963" s="44">
        <f>IFERROR(_xll.qlIndexFixing(Index3M,H963,TRUE,_xll.ohTrigger(RecalcTrigger,Trigger3M)),NA())</f>
        <v>1.2401508249689108E-2</v>
      </c>
      <c r="L963" s="44">
        <f>IFERROR(_xll.qlIndexFixing(Index6M,$H963,TRUE,_xll.ohTrigger(RecalcTrigger,Trigger6M)),NA())</f>
        <v>1.2887864695521511E-2</v>
      </c>
      <c r="M963" s="145">
        <f>IFERROR(_xll.qlIndexFixing(Index1Y,$H963,TRUE,_xll.ohTrigger(RecalcTrigger,Trigger1Y)),NA())</f>
        <v>1.3366586079505909E-2</v>
      </c>
      <c r="N963" s="144">
        <f>IFERROR(_xll.qlIndexFixing(ONIndex1M,I963,TRUE,_xll.ohTrigger(RecalcTrigger,Trigger1M)),NA())</f>
        <v>1.1083840029471048E-2</v>
      </c>
      <c r="O963" s="44">
        <f>IFERROR(_xll.qlIndexFixing(ONIndex3M,I963,TRUE,_xll.ohTrigger(RecalcTrigger,Trigger3M)),NA())</f>
        <v>1.2280186733413245E-2</v>
      </c>
      <c r="P963" s="44">
        <f>IFERROR(_xll.qlIndexFixing(ONIndex6M,I963,TRUE,_xll.ohTrigger(RecalcTrigger,Trigger6M)),NA())</f>
        <v>1.2683582849444264E-2</v>
      </c>
      <c r="Q963" s="145">
        <f>IFERROR(_xll.qlIndexFixing(ONIndex1Y,I963,TRUE,_xll.ohTrigger(RecalcTrigger,Trigger1Y)),NA())</f>
        <v>1.3036091557268037E-2</v>
      </c>
    </row>
    <row r="964" spans="2:17" x14ac:dyDescent="0.2">
      <c r="B964" s="39" t="s">
        <v>42</v>
      </c>
      <c r="D964" s="42">
        <f>_xll.qlCalendarAdvance(Calendar,$D963,B964,"f",FALSE)</f>
        <v>46406</v>
      </c>
      <c r="E964" s="139">
        <f>_xll.qlInterestRateIndexValueDate(IndexON,D964)</f>
        <v>46406</v>
      </c>
      <c r="F964" s="155">
        <f>IFERROR(_xll.qlIndexFixing(IndexON,D964,TRUE,_xll.ohTrigger(RecalcTrigger,TriggerON)),NA())</f>
        <v>1.1193308431893811E-2</v>
      </c>
      <c r="H964" s="42">
        <f>_xll.qlCalendarAdvance(Calendar,$H963,B964,"f",FALSE)</f>
        <v>46406</v>
      </c>
      <c r="I964" s="139">
        <f>_xll.qlInterestRateIndexValueDate(Index1M,$H964)</f>
        <v>46408</v>
      </c>
      <c r="J964" s="144">
        <f>IFERROR(_xll.qlIndexFixing(Index1M,$H964,TRUE,_xll.ohTrigger(RecalcTrigger,Trigger1M)),NA())</f>
        <v>1.1138132243777854E-2</v>
      </c>
      <c r="K964" s="44">
        <f>IFERROR(_xll.qlIndexFixing(Index3M,H964,TRUE,_xll.ohTrigger(RecalcTrigger,Trigger3M)),NA())</f>
        <v>1.2418821639869293E-2</v>
      </c>
      <c r="L964" s="44">
        <f>IFERROR(_xll.qlIndexFixing(Index6M,$H964,TRUE,_xll.ohTrigger(RecalcTrigger,Trigger6M)),NA())</f>
        <v>1.2900493397967724E-2</v>
      </c>
      <c r="M964" s="145">
        <f>IFERROR(_xll.qlIndexFixing(Index1Y,$H964,TRUE,_xll.ohTrigger(RecalcTrigger,Trigger1Y)),NA())</f>
        <v>1.3374926179630944E-2</v>
      </c>
      <c r="N964" s="144">
        <f>IFERROR(_xll.qlIndexFixing(ONIndex1M,I964,TRUE,_xll.ohTrigger(RecalcTrigger,Trigger1M)),NA())</f>
        <v>1.1102566035656736E-2</v>
      </c>
      <c r="O964" s="44">
        <f>IFERROR(_xll.qlIndexFixing(ONIndex3M,I964,TRUE,_xll.ohTrigger(RecalcTrigger,Trigger3M)),NA())</f>
        <v>1.2298567730137933E-2</v>
      </c>
      <c r="P964" s="44">
        <f>IFERROR(_xll.qlIndexFixing(ONIndex6M,I964,TRUE,_xll.ohTrigger(RecalcTrigger,Trigger6M)),NA())</f>
        <v>1.2698113709959102E-2</v>
      </c>
      <c r="Q964" s="145">
        <f>IFERROR(_xll.qlIndexFixing(ONIndex1Y,I964,TRUE,_xll.ohTrigger(RecalcTrigger,Trigger1Y)),NA())</f>
        <v>1.3047875646252649E-2</v>
      </c>
    </row>
    <row r="965" spans="2:17" x14ac:dyDescent="0.2">
      <c r="B965" s="39" t="s">
        <v>42</v>
      </c>
      <c r="D965" s="42">
        <f>_xll.qlCalendarAdvance(Calendar,$D964,B965,"f",FALSE)</f>
        <v>46413</v>
      </c>
      <c r="E965" s="139">
        <f>_xll.qlInterestRateIndexValueDate(IndexON,D965)</f>
        <v>46413</v>
      </c>
      <c r="F965" s="155">
        <f>IFERROR(_xll.qlIndexFixing(IndexON,D965,TRUE,_xll.ohTrigger(RecalcTrigger,TriggerON)),NA())</f>
        <v>1.1210773622547521E-2</v>
      </c>
      <c r="H965" s="42">
        <f>_xll.qlCalendarAdvance(Calendar,$H964,B965,"f",FALSE)</f>
        <v>46413</v>
      </c>
      <c r="I965" s="139">
        <f>_xll.qlInterestRateIndexValueDate(Index1M,$H965)</f>
        <v>46415</v>
      </c>
      <c r="J965" s="144">
        <f>IFERROR(_xll.qlIndexFixing(Index1M,$H965,TRUE,_xll.ohTrigger(RecalcTrigger,Trigger1M)),NA())</f>
        <v>1.115201720135423E-2</v>
      </c>
      <c r="K965" s="44">
        <f>IFERROR(_xll.qlIndexFixing(Index3M,H965,TRUE,_xll.ohTrigger(RecalcTrigger,Trigger3M)),NA())</f>
        <v>1.2435939217179559E-2</v>
      </c>
      <c r="L965" s="44">
        <f>IFERROR(_xll.qlIndexFixing(Index6M,$H965,TRUE,_xll.ohTrigger(RecalcTrigger,Trigger6M)),NA())</f>
        <v>1.2912957690484289E-2</v>
      </c>
      <c r="M965" s="145">
        <f>IFERROR(_xll.qlIndexFixing(Index1Y,$H965,TRUE,_xll.ohTrigger(RecalcTrigger,Trigger1Y)),NA())</f>
        <v>1.3383121862858909E-2</v>
      </c>
      <c r="N965" s="144">
        <f>IFERROR(_xll.qlIndexFixing(ONIndex1M,I965,TRUE,_xll.ohTrigger(RecalcTrigger,Trigger1M)),NA())</f>
        <v>1.1121116194265923E-2</v>
      </c>
      <c r="O965" s="44">
        <f>IFERROR(_xll.qlIndexFixing(ONIndex3M,I965,TRUE,_xll.ohTrigger(RecalcTrigger,Trigger3M)),NA())</f>
        <v>1.2316757667134581E-2</v>
      </c>
      <c r="P965" s="44">
        <f>IFERROR(_xll.qlIndexFixing(ONIndex6M,I965,TRUE,_xll.ohTrigger(RecalcTrigger,Trigger6M)),NA())</f>
        <v>1.2712486815784629E-2</v>
      </c>
      <c r="Q965" s="145">
        <f>IFERROR(_xll.qlIndexFixing(ONIndex1Y,I965,TRUE,_xll.ohTrigger(RecalcTrigger,Trigger1Y)),NA())</f>
        <v>1.3059525145777684E-2</v>
      </c>
    </row>
    <row r="966" spans="2:17" x14ac:dyDescent="0.2">
      <c r="B966" s="39" t="s">
        <v>42</v>
      </c>
      <c r="D966" s="42">
        <f>_xll.qlCalendarAdvance(Calendar,$D965,B966,"f",FALSE)</f>
        <v>46420</v>
      </c>
      <c r="E966" s="139">
        <f>_xll.qlInterestRateIndexValueDate(IndexON,D966)</f>
        <v>46420</v>
      </c>
      <c r="F966" s="155">
        <f>IFERROR(_xll.qlIndexFixing(IndexON,D966,TRUE,_xll.ohTrigger(RecalcTrigger,TriggerON)),NA())</f>
        <v>1.1227778684546053E-2</v>
      </c>
      <c r="H966" s="42">
        <f>_xll.qlCalendarAdvance(Calendar,$H965,B966,"f",FALSE)</f>
        <v>46420</v>
      </c>
      <c r="I966" s="139">
        <f>_xll.qlInterestRateIndexValueDate(Index1M,$H966)</f>
        <v>46422</v>
      </c>
      <c r="J966" s="144">
        <f>IFERROR(_xll.qlIndexFixing(Index1M,$H966,TRUE,_xll.ohTrigger(RecalcTrigger,Trigger1M)),NA())</f>
        <v>1.1168698995553632E-2</v>
      </c>
      <c r="K966" s="44">
        <f>IFERROR(_xll.qlIndexFixing(Index3M,H966,TRUE,_xll.ohTrigger(RecalcTrigger,Trigger3M)),NA())</f>
        <v>1.2451473052661926E-2</v>
      </c>
      <c r="L966" s="44">
        <f>IFERROR(_xll.qlIndexFixing(Index6M,$H966,TRUE,_xll.ohTrigger(RecalcTrigger,Trigger6M)),NA())</f>
        <v>1.2925257104765149E-2</v>
      </c>
      <c r="M966" s="145">
        <f>IFERROR(_xll.qlIndexFixing(Index1Y,$H966,TRUE,_xll.ohTrigger(RecalcTrigger,Trigger1Y)),NA())</f>
        <v>1.3391172808066509E-2</v>
      </c>
      <c r="N966" s="144">
        <f>IFERROR(_xll.qlIndexFixing(ONIndex1M,I966,TRUE,_xll.ohTrigger(RecalcTrigger,Trigger1M)),NA())</f>
        <v>1.1139489902580735E-2</v>
      </c>
      <c r="O966" s="44">
        <f>IFERROR(_xll.qlIndexFixing(ONIndex3M,I966,TRUE,_xll.ohTrigger(RecalcTrigger,Trigger3M)),NA())</f>
        <v>1.2334755813627751E-2</v>
      </c>
      <c r="P966" s="44">
        <f>IFERROR(_xll.qlIndexFixing(ONIndex6M,I966,TRUE,_xll.ohTrigger(RecalcTrigger,Trigger6M)),NA())</f>
        <v>1.2726701704730559E-2</v>
      </c>
      <c r="Q966" s="145">
        <f>IFERROR(_xll.qlIndexFixing(ONIndex1Y,I966,TRUE,_xll.ohTrigger(RecalcTrigger,Trigger1Y)),NA())</f>
        <v>1.3071039742413859E-2</v>
      </c>
    </row>
    <row r="967" spans="2:17" x14ac:dyDescent="0.2">
      <c r="B967" s="39" t="s">
        <v>42</v>
      </c>
      <c r="D967" s="42">
        <f>_xll.qlCalendarAdvance(Calendar,$D966,B967,"f",FALSE)</f>
        <v>46427</v>
      </c>
      <c r="E967" s="139">
        <f>_xll.qlInterestRateIndexValueDate(IndexON,D967)</f>
        <v>46427</v>
      </c>
      <c r="F967" s="155">
        <f>IFERROR(_xll.qlIndexFixing(IndexON,D967,TRUE,_xll.ohTrigger(RecalcTrigger,TriggerON)),NA())</f>
        <v>1.1244321022605419E-2</v>
      </c>
      <c r="H967" s="42">
        <f>_xll.qlCalendarAdvance(Calendar,$H966,B967,"f",FALSE)</f>
        <v>46427</v>
      </c>
      <c r="I967" s="139">
        <f>_xll.qlInterestRateIndexValueDate(Index1M,$H967)</f>
        <v>46429</v>
      </c>
      <c r="J967" s="144">
        <f>IFERROR(_xll.qlIndexFixing(Index1M,$H967,TRUE,_xll.ohTrigger(RecalcTrigger,Trigger1M)),NA())</f>
        <v>1.1186669051554013E-2</v>
      </c>
      <c r="K967" s="44">
        <f>IFERROR(_xll.qlIndexFixing(Index3M,H967,TRUE,_xll.ohTrigger(RecalcTrigger,Trigger3M)),NA())</f>
        <v>1.2468210447829736E-2</v>
      </c>
      <c r="L967" s="44">
        <f>IFERROR(_xll.qlIndexFixing(Index6M,$H967,TRUE,_xll.ohTrigger(RecalcTrigger,Trigger6M)),NA())</f>
        <v>1.2937391172531185E-2</v>
      </c>
      <c r="M967" s="145">
        <f>IFERROR(_xll.qlIndexFixing(Index1Y,$H967,TRUE,_xll.ohTrigger(RecalcTrigger,Trigger1Y)),NA())</f>
        <v>1.339907869418411E-2</v>
      </c>
      <c r="N967" s="144">
        <f>IFERROR(_xll.qlIndexFixing(ONIndex1M,I967,TRUE,_xll.ohTrigger(RecalcTrigger,Trigger1M)),NA())</f>
        <v>1.1157686557883295E-2</v>
      </c>
      <c r="O967" s="44">
        <f>IFERROR(_xll.qlIndexFixing(ONIndex3M,I967,TRUE,_xll.ohTrigger(RecalcTrigger,Trigger3M)),NA())</f>
        <v>1.2352561439481491E-2</v>
      </c>
      <c r="P967" s="44">
        <f>IFERROR(_xll.qlIndexFixing(ONIndex6M,I967,TRUE,_xll.ohTrigger(RecalcTrigger,Trigger6M)),NA())</f>
        <v>1.2740757914446732E-2</v>
      </c>
      <c r="Q967" s="145">
        <f>IFERROR(_xll.qlIndexFixing(ONIndex1Y,I967,TRUE,_xll.ohTrigger(RecalcTrigger,Trigger1Y)),NA())</f>
        <v>1.3082419122811828E-2</v>
      </c>
    </row>
    <row r="968" spans="2:17" x14ac:dyDescent="0.2">
      <c r="B968" s="39" t="s">
        <v>42</v>
      </c>
      <c r="D968" s="42">
        <f>_xll.qlCalendarAdvance(Calendar,$D967,B968,"f",FALSE)</f>
        <v>46434</v>
      </c>
      <c r="E968" s="139">
        <f>_xll.qlInterestRateIndexValueDate(IndexON,D968)</f>
        <v>46434</v>
      </c>
      <c r="F968" s="155">
        <f>IFERROR(_xll.qlIndexFixing(IndexON,D968,TRUE,_xll.ohTrigger(RecalcTrigger,TriggerON)),NA())</f>
        <v>1.1260398041201825E-2</v>
      </c>
      <c r="H968" s="42">
        <f>_xll.qlCalendarAdvance(Calendar,$H967,B968,"f",FALSE)</f>
        <v>46434</v>
      </c>
      <c r="I968" s="139">
        <f>_xll.qlInterestRateIndexValueDate(Index1M,$H968)</f>
        <v>46436</v>
      </c>
      <c r="J968" s="144">
        <f>IFERROR(_xll.qlIndexFixing(Index1M,$H968,TRUE,_xll.ohTrigger(RecalcTrigger,Trigger1M)),NA())</f>
        <v>1.1204460508338978E-2</v>
      </c>
      <c r="K968" s="44">
        <f>IFERROR(_xll.qlIndexFixing(Index3M,H968,TRUE,_xll.ohTrigger(RecalcTrigger,Trigger3M)),NA())</f>
        <v>1.2484749883058767E-2</v>
      </c>
      <c r="L968" s="44">
        <f>IFERROR(_xll.qlIndexFixing(Index6M,$H968,TRUE,_xll.ohTrigger(RecalcTrigger,Trigger6M)),NA())</f>
        <v>1.2949359425535522E-2</v>
      </c>
      <c r="M968" s="145">
        <f>IFERROR(_xll.qlIndexFixing(Index1Y,$H968,TRUE,_xll.ohTrigger(RecalcTrigger,Trigger1Y)),NA())</f>
        <v>1.3406839200194635E-2</v>
      </c>
      <c r="N968" s="144">
        <f>IFERROR(_xll.qlIndexFixing(ONIndex1M,I968,TRUE,_xll.ohTrigger(RecalcTrigger,Trigger1M)),NA())</f>
        <v>1.1175705557695537E-2</v>
      </c>
      <c r="O968" s="44">
        <f>IFERROR(_xll.qlIndexFixing(ONIndex3M,I968,TRUE,_xll.ohTrigger(RecalcTrigger,Trigger3M)),NA())</f>
        <v>1.2370173813840424E-2</v>
      </c>
      <c r="P968" s="44">
        <f>IFERROR(_xll.qlIndexFixing(ONIndex6M,I968,TRUE,_xll.ohTrigger(RecalcTrigger,Trigger6M)),NA())</f>
        <v>1.2754654982662927E-2</v>
      </c>
      <c r="Q968" s="145">
        <f>IFERROR(_xll.qlIndexFixing(ONIndex1Y,I968,TRUE,_xll.ohTrigger(RecalcTrigger,Trigger1Y)),NA())</f>
        <v>1.309366297370218E-2</v>
      </c>
    </row>
    <row r="969" spans="2:17" x14ac:dyDescent="0.2">
      <c r="B969" s="39" t="s">
        <v>42</v>
      </c>
      <c r="D969" s="42">
        <f>_xll.qlCalendarAdvance(Calendar,$D968,B969,"f",FALSE)</f>
        <v>46441</v>
      </c>
      <c r="E969" s="139">
        <f>_xll.qlInterestRateIndexValueDate(IndexON,D969)</f>
        <v>46441</v>
      </c>
      <c r="F969" s="155">
        <f>IFERROR(_xll.qlIndexFixing(IndexON,D969,TRUE,_xll.ohTrigger(RecalcTrigger,TriggerON)),NA())</f>
        <v>1.1276007145051281E-2</v>
      </c>
      <c r="H969" s="42">
        <f>_xll.qlCalendarAdvance(Calendar,$H968,B969,"f",FALSE)</f>
        <v>46441</v>
      </c>
      <c r="I969" s="139">
        <f>_xll.qlInterestRateIndexValueDate(Index1M,$H969)</f>
        <v>46443</v>
      </c>
      <c r="J969" s="144">
        <f>IFERROR(_xll.qlIndexFixing(Index1M,$H969,TRUE,_xll.ohTrigger(RecalcTrigger,Trigger1M)),NA())</f>
        <v>1.1222072762042996E-2</v>
      </c>
      <c r="K969" s="44">
        <f>IFERROR(_xll.qlIndexFixing(Index3M,H969,TRUE,_xll.ohTrigger(RecalcTrigger,Trigger3M)),NA())</f>
        <v>1.2501090623211225E-2</v>
      </c>
      <c r="L969" s="44">
        <f>IFERROR(_xll.qlIndexFixing(Index6M,$H969,TRUE,_xll.ohTrigger(RecalcTrigger,Trigger6M)),NA())</f>
        <v>1.2961161395559546E-2</v>
      </c>
      <c r="M969" s="145">
        <f>IFERROR(_xll.qlIndexFixing(Index1Y,$H969,TRUE,_xll.ohTrigger(RecalcTrigger,Trigger1Y)),NA())</f>
        <v>1.3414454005134663E-2</v>
      </c>
      <c r="N969" s="144">
        <f>IFERROR(_xll.qlIndexFixing(ONIndex1M,I969,TRUE,_xll.ohTrigger(RecalcTrigger,Trigger1M)),NA())</f>
        <v>1.1193546299299584E-2</v>
      </c>
      <c r="O969" s="44">
        <f>IFERROR(_xll.qlIndexFixing(ONIndex3M,I969,TRUE,_xll.ohTrigger(RecalcTrigger,Trigger3M)),NA())</f>
        <v>1.238759220632879E-2</v>
      </c>
      <c r="P969" s="44">
        <f>IFERROR(_xll.qlIndexFixing(ONIndex6M,I969,TRUE,_xll.ohTrigger(RecalcTrigger,Trigger6M)),NA())</f>
        <v>1.2768392447028987E-2</v>
      </c>
      <c r="Q969" s="145">
        <f>IFERROR(_xll.qlIndexFixing(ONIndex1Y,I969,TRUE,_xll.ohTrigger(RecalcTrigger,Trigger1Y)),NA())</f>
        <v>1.310477098173557E-2</v>
      </c>
    </row>
    <row r="970" spans="2:17" x14ac:dyDescent="0.2">
      <c r="B970" s="39" t="s">
        <v>42</v>
      </c>
      <c r="D970" s="42">
        <f>_xll.qlCalendarAdvance(Calendar,$D969,B970,"f",FALSE)</f>
        <v>46448</v>
      </c>
      <c r="E970" s="139">
        <f>_xll.qlInterestRateIndexValueDate(IndexON,D970)</f>
        <v>46448</v>
      </c>
      <c r="F970" s="155">
        <f>IFERROR(_xll.qlIndexFixing(IndexON,D970,TRUE,_xll.ohTrigger(RecalcTrigger,TriggerON)),NA())</f>
        <v>1.1291145738550057E-2</v>
      </c>
      <c r="H970" s="42">
        <f>_xll.qlCalendarAdvance(Calendar,$H969,B970,"f",FALSE)</f>
        <v>46448</v>
      </c>
      <c r="I970" s="139">
        <f>_xll.qlInterestRateIndexValueDate(Index1M,$H970)</f>
        <v>46450</v>
      </c>
      <c r="J970" s="144">
        <f>IFERROR(_xll.qlIndexFixing(Index1M,$H970,TRUE,_xll.ohTrigger(RecalcTrigger,Trigger1M)),NA())</f>
        <v>1.1245118190851833E-2</v>
      </c>
      <c r="K970" s="44">
        <f>IFERROR(_xll.qlIndexFixing(Index3M,H970,TRUE,_xll.ohTrigger(RecalcTrigger,Trigger3M)),NA())</f>
        <v>1.252122477944291E-2</v>
      </c>
      <c r="L970" s="44">
        <f>IFERROR(_xll.qlIndexFixing(Index6M,$H970,TRUE,_xll.ohTrigger(RecalcTrigger,Trigger6M)),NA())</f>
        <v>1.2977817194378009E-2</v>
      </c>
      <c r="M970" s="145">
        <f>IFERROR(_xll.qlIndexFixing(Index1Y,$H970,TRUE,_xll.ohTrigger(RecalcTrigger,Trigger1Y)),NA())</f>
        <v>1.3423977744679802E-2</v>
      </c>
      <c r="N970" s="144">
        <f>IFERROR(_xll.qlIndexFixing(ONIndex1M,I970,TRUE,_xll.ohTrigger(RecalcTrigger,Trigger1M)),NA())</f>
        <v>1.1211208180057497E-2</v>
      </c>
      <c r="O970" s="44">
        <f>IFERROR(_xll.qlIndexFixing(ONIndex3M,I970,TRUE,_xll.ohTrigger(RecalcTrigger,Trigger3M)),NA())</f>
        <v>1.2404815886490894E-2</v>
      </c>
      <c r="P970" s="44">
        <f>IFERROR(_xll.qlIndexFixing(ONIndex6M,I970,TRUE,_xll.ohTrigger(RecalcTrigger,Trigger6M)),NA())</f>
        <v>1.278196984543456E-2</v>
      </c>
      <c r="Q970" s="145">
        <f>IFERROR(_xll.qlIndexFixing(ONIndex1Y,I970,TRUE,_xll.ohTrigger(RecalcTrigger,Trigger1Y)),NA())</f>
        <v>1.3115742833642585E-2</v>
      </c>
    </row>
    <row r="971" spans="2:17" x14ac:dyDescent="0.2">
      <c r="B971" s="39" t="s">
        <v>42</v>
      </c>
      <c r="D971" s="42">
        <f>_xll.qlCalendarAdvance(Calendar,$D970,B971,"f",FALSE)</f>
        <v>46455</v>
      </c>
      <c r="E971" s="139">
        <f>_xll.qlInterestRateIndexValueDate(IndexON,D971)</f>
        <v>46455</v>
      </c>
      <c r="F971" s="155">
        <f>IFERROR(_xll.qlIndexFixing(IndexON,D971,TRUE,_xll.ohTrigger(RecalcTrigger,TriggerON)),NA())</f>
        <v>1.1305811226414164E-2</v>
      </c>
      <c r="H971" s="42">
        <f>_xll.qlCalendarAdvance(Calendar,$H970,B971,"f",FALSE)</f>
        <v>46455</v>
      </c>
      <c r="I971" s="139">
        <f>_xll.qlInterestRateIndexValueDate(Index1M,$H971)</f>
        <v>46457</v>
      </c>
      <c r="J971" s="144">
        <f>IFERROR(_xll.qlIndexFixing(Index1M,$H971,TRUE,_xll.ohTrigger(RecalcTrigger,Trigger1M)),NA())</f>
        <v>1.1262320596636677E-2</v>
      </c>
      <c r="K971" s="44">
        <f>IFERROR(_xll.qlIndexFixing(Index3M,H971,TRUE,_xll.ohTrigger(RecalcTrigger,Trigger3M)),NA())</f>
        <v>1.2537124254539414E-2</v>
      </c>
      <c r="L971" s="44">
        <f>IFERROR(_xll.qlIndexFixing(Index6M,$H971,TRUE,_xll.ohTrigger(RecalcTrigger,Trigger6M)),NA())</f>
        <v>1.2989226682199199E-2</v>
      </c>
      <c r="M971" s="145">
        <f>IFERROR(_xll.qlIndexFixing(Index1Y,$H971,TRUE,_xll.ohTrigger(RecalcTrigger,Trigger1Y)),NA())</f>
        <v>1.3431268998318698E-2</v>
      </c>
      <c r="N971" s="144">
        <f>IFERROR(_xll.qlIndexFixing(ONIndex1M,I971,TRUE,_xll.ohTrigger(RecalcTrigger,Trigger1M)),NA())</f>
        <v>1.1228690597251401E-2</v>
      </c>
      <c r="O971" s="44">
        <f>IFERROR(_xll.qlIndexFixing(ONIndex3M,I971,TRUE,_xll.ohTrigger(RecalcTrigger,Trigger3M)),NA())</f>
        <v>1.2421844123711168E-2</v>
      </c>
      <c r="P971" s="44">
        <f>IFERROR(_xll.qlIndexFixing(ONIndex6M,I971,TRUE,_xll.ohTrigger(RecalcTrigger,Trigger6M)),NA())</f>
        <v>1.2795386715529489E-2</v>
      </c>
      <c r="Q971" s="145">
        <f>IFERROR(_xll.qlIndexFixing(ONIndex1Y,I971,TRUE,_xll.ohTrigger(RecalcTrigger,Trigger1Y)),NA())</f>
        <v>1.3126578215914009E-2</v>
      </c>
    </row>
    <row r="972" spans="2:17" x14ac:dyDescent="0.2">
      <c r="B972" s="39" t="s">
        <v>42</v>
      </c>
      <c r="D972" s="42">
        <f>_xll.qlCalendarAdvance(Calendar,$D971,B972,"f",FALSE)</f>
        <v>46462</v>
      </c>
      <c r="E972" s="139">
        <f>_xll.qlInterestRateIndexValueDate(IndexON,D972)</f>
        <v>46462</v>
      </c>
      <c r="F972" s="155">
        <f>IFERROR(_xll.qlIndexFixing(IndexON,D972,TRUE,_xll.ohTrigger(RecalcTrigger,TriggerON)),NA())</f>
        <v>1.1320001013199743E-2</v>
      </c>
      <c r="H972" s="42">
        <f>_xll.qlCalendarAdvance(Calendar,$H971,B972,"f",FALSE)</f>
        <v>46462</v>
      </c>
      <c r="I972" s="139">
        <f>_xll.qlInterestRateIndexValueDate(Index1M,$H972)</f>
        <v>46464</v>
      </c>
      <c r="J972" s="144">
        <f>IFERROR(_xll.qlIndexFixing(Index1M,$H972,TRUE,_xll.ohTrigger(RecalcTrigger,Trigger1M)),NA())</f>
        <v>1.1279341795839282E-2</v>
      </c>
      <c r="K972" s="44">
        <f>IFERROR(_xll.qlIndexFixing(Index3M,H972,TRUE,_xll.ohTrigger(RecalcTrigger,Trigger3M)),NA())</f>
        <v>1.255282265284244E-2</v>
      </c>
      <c r="L972" s="44">
        <f>IFERROR(_xll.qlIndexFixing(Index6M,$H972,TRUE,_xll.ohTrigger(RecalcTrigger,Trigger6M)),NA())</f>
        <v>1.3000468286989902E-2</v>
      </c>
      <c r="M972" s="145">
        <f>IFERROR(_xll.qlIndexFixing(Index1Y,$H972,TRUE,_xll.ohTrigger(RecalcTrigger,Trigger1Y)),NA())</f>
        <v>1.3438413503733369E-2</v>
      </c>
      <c r="N972" s="144">
        <f>IFERROR(_xll.qlIndexFixing(ONIndex1M,I972,TRUE,_xll.ohTrigger(RecalcTrigger,Trigger1M)),NA())</f>
        <v>1.1245992948323291E-2</v>
      </c>
      <c r="O972" s="44">
        <f>IFERROR(_xll.qlIndexFixing(ONIndex3M,I972,TRUE,_xll.ohTrigger(RecalcTrigger,Trigger3M)),NA())</f>
        <v>1.2438676187613851E-2</v>
      </c>
      <c r="P972" s="44">
        <f>IFERROR(_xll.qlIndexFixing(ONIndex6M,I972,TRUE,_xll.ohTrigger(RecalcTrigger,Trigger6M)),NA())</f>
        <v>1.2808642595043551E-2</v>
      </c>
      <c r="Q972" s="145">
        <f>IFERROR(_xll.qlIndexFixing(ONIndex1Y,I972,TRUE,_xll.ohTrigger(RecalcTrigger,Trigger1Y)),NA())</f>
        <v>1.313727681528043E-2</v>
      </c>
    </row>
    <row r="973" spans="2:17" x14ac:dyDescent="0.2">
      <c r="B973" s="39" t="s">
        <v>42</v>
      </c>
      <c r="D973" s="42">
        <f>_xll.qlCalendarAdvance(Calendar,$D972,B973,"f",FALSE)</f>
        <v>46469</v>
      </c>
      <c r="E973" s="139">
        <f>_xll.qlInterestRateIndexValueDate(IndexON,D973)</f>
        <v>46469</v>
      </c>
      <c r="F973" s="155">
        <f>IFERROR(_xll.qlIndexFixing(IndexON,D973,TRUE,_xll.ohTrigger(RecalcTrigger,TriggerON)),NA())</f>
        <v>1.133371250354287E-2</v>
      </c>
      <c r="H973" s="42">
        <f>_xll.qlCalendarAdvance(Calendar,$H972,B973,"f",FALSE)</f>
        <v>46469</v>
      </c>
      <c r="I973" s="139">
        <f>_xll.qlInterestRateIndexValueDate(Index1M,$H973)</f>
        <v>46471</v>
      </c>
      <c r="J973" s="144">
        <f>IFERROR(_xll.qlIndexFixing(Index1M,$H973,TRUE,_xll.ohTrigger(RecalcTrigger,Trigger1M)),NA())</f>
        <v>1.1296181184435317E-2</v>
      </c>
      <c r="K973" s="44">
        <f>IFERROR(_xll.qlIndexFixing(Index3M,H973,TRUE,_xll.ohTrigger(RecalcTrigger,Trigger3M)),NA())</f>
        <v>1.2568319239135754E-2</v>
      </c>
      <c r="L973" s="44">
        <f>IFERROR(_xll.qlIndexFixing(Index6M,$H973,TRUE,_xll.ohTrigger(RecalcTrigger,Trigger6M)),NA())</f>
        <v>1.3011541540503598E-2</v>
      </c>
      <c r="M973" s="145">
        <f>IFERROR(_xll.qlIndexFixing(Index1Y,$H973,TRUE,_xll.ohTrigger(RecalcTrigger,Trigger1Y)),NA())</f>
        <v>1.3445410940130208E-2</v>
      </c>
      <c r="N973" s="144">
        <f>IFERROR(_xll.qlIndexFixing(ONIndex1M,I973,TRUE,_xll.ohTrigger(RecalcTrigger,Trigger1M)),NA())</f>
        <v>1.1267973271484877E-2</v>
      </c>
      <c r="O973" s="44">
        <f>IFERROR(_xll.qlIndexFixing(ONIndex3M,I973,TRUE,_xll.ohTrigger(RecalcTrigger,Trigger3M)),NA())</f>
        <v>1.2460027982186261E-2</v>
      </c>
      <c r="P973" s="44">
        <f>IFERROR(_xll.qlIndexFixing(ONIndex6M,I973,TRUE,_xll.ohTrigger(RecalcTrigger,Trigger6M)),NA())</f>
        <v>1.2825448567177489E-2</v>
      </c>
      <c r="Q973" s="145">
        <f>IFERROR(_xll.qlIndexFixing(ONIndex1Y,I973,TRUE,_xll.ohTrigger(RecalcTrigger,Trigger1Y)),NA())</f>
        <v>1.3150830666042168E-2</v>
      </c>
    </row>
    <row r="974" spans="2:17" x14ac:dyDescent="0.2">
      <c r="B974" s="39" t="s">
        <v>42</v>
      </c>
      <c r="D974" s="42">
        <f>_xll.qlCalendarAdvance(Calendar,$D973,B974,"f",FALSE)</f>
        <v>46476</v>
      </c>
      <c r="E974" s="139">
        <f>_xll.qlInterestRateIndexValueDate(IndexON,D974)</f>
        <v>46476</v>
      </c>
      <c r="F974" s="155">
        <f>IFERROR(_xll.qlIndexFixing(IndexON,D974,TRUE,_xll.ohTrigger(RecalcTrigger,TriggerON)),NA())</f>
        <v>1.1346943101999685E-2</v>
      </c>
      <c r="H974" s="42">
        <f>_xll.qlCalendarAdvance(Calendar,$H973,B974,"f",FALSE)</f>
        <v>46476</v>
      </c>
      <c r="I974" s="139">
        <f>_xll.qlInterestRateIndexValueDate(Index1M,$H974)</f>
        <v>46478</v>
      </c>
      <c r="J974" s="144">
        <f>IFERROR(_xll.qlIndexFixing(Index1M,$H974,TRUE,_xll.ohTrigger(RecalcTrigger,Trigger1M)),NA())</f>
        <v>1.1312838158405447E-2</v>
      </c>
      <c r="K974" s="44">
        <f>IFERROR(_xll.qlIndexFixing(Index3M,H974,TRUE,_xll.ohTrigger(RecalcTrigger,Trigger3M)),NA())</f>
        <v>1.2582339561754984E-2</v>
      </c>
      <c r="L974" s="44">
        <f>IFERROR(_xll.qlIndexFixing(Index6M,$H974,TRUE,_xll.ohTrigger(RecalcTrigger,Trigger6M)),NA())</f>
        <v>1.3019578101246416E-2</v>
      </c>
      <c r="M974" s="145">
        <f>IFERROR(_xll.qlIndexFixing(Index1Y,$H974,TRUE,_xll.ohTrigger(RecalcTrigger,Trigger1Y)),NA())</f>
        <v>1.3452260986770994E-2</v>
      </c>
      <c r="N974" s="144">
        <f>IFERROR(_xll.qlIndexFixing(ONIndex1M,I974,TRUE,_xll.ohTrigger(RecalcTrigger,Trigger1M)),NA())</f>
        <v>1.1280055041549275E-2</v>
      </c>
      <c r="O974" s="44">
        <f>IFERROR(_xll.qlIndexFixing(ONIndex3M,I974,TRUE,_xll.ohTrigger(RecalcTrigger,Trigger3M)),NA())</f>
        <v>1.247174887308411E-2</v>
      </c>
      <c r="P974" s="44">
        <f>IFERROR(_xll.qlIndexFixing(ONIndex6M,I974,TRUE,_xll.ohTrigger(RecalcTrigger,Trigger6M)),NA())</f>
        <v>1.2834669533328125E-2</v>
      </c>
      <c r="Q974" s="145">
        <f>IFERROR(_xll.qlIndexFixing(ONIndex1Y,I974,TRUE,_xll.ohTrigger(RecalcTrigger,Trigger1Y)),NA())</f>
        <v>1.3158262412140687E-2</v>
      </c>
    </row>
    <row r="975" spans="2:17" x14ac:dyDescent="0.2">
      <c r="B975" s="39" t="s">
        <v>42</v>
      </c>
      <c r="D975" s="42">
        <f>_xll.qlCalendarAdvance(Calendar,$D974,B975,"f",FALSE)</f>
        <v>46483</v>
      </c>
      <c r="E975" s="139">
        <f>_xll.qlInterestRateIndexValueDate(IndexON,D975)</f>
        <v>46483</v>
      </c>
      <c r="F975" s="155">
        <f>IFERROR(_xll.qlIndexFixing(IndexON,D975,TRUE,_xll.ohTrigger(RecalcTrigger,TriggerON)),NA())</f>
        <v>1.1359690213126328E-2</v>
      </c>
      <c r="H975" s="42">
        <f>_xll.qlCalendarAdvance(Calendar,$H974,B975,"f",FALSE)</f>
        <v>46483</v>
      </c>
      <c r="I975" s="139">
        <f>_xll.qlInterestRateIndexValueDate(Index1M,$H975)</f>
        <v>46485</v>
      </c>
      <c r="J975" s="144">
        <f>IFERROR(_xll.qlIndexFixing(Index1M,$H975,TRUE,_xll.ohTrigger(RecalcTrigger,Trigger1M)),NA())</f>
        <v>1.1329312113740331E-2</v>
      </c>
      <c r="K975" s="44">
        <f>IFERROR(_xll.qlIndexFixing(Index3M,H975,TRUE,_xll.ohTrigger(RecalcTrigger,Trigger3M)),NA())</f>
        <v>1.2597444449747681E-2</v>
      </c>
      <c r="L975" s="44">
        <f>IFERROR(_xll.qlIndexFixing(Index6M,$H975,TRUE,_xll.ohTrigger(RecalcTrigger,Trigger6M)),NA())</f>
        <v>1.3030348836585661E-2</v>
      </c>
      <c r="M975" s="145">
        <f>IFERROR(_xll.qlIndexFixing(Index1Y,$H975,TRUE,_xll.ohTrigger(RecalcTrigger,Trigger1Y)),NA())</f>
        <v>1.3458963322975071E-2</v>
      </c>
      <c r="N975" s="144">
        <f>IFERROR(_xll.qlIndexFixing(ONIndex1M,I975,TRUE,_xll.ohTrigger(RecalcTrigger,Trigger1M)),NA())</f>
        <v>1.1296813578427489E-2</v>
      </c>
      <c r="O975" s="44">
        <f>IFERROR(_xll.qlIndexFixing(ONIndex3M,I975,TRUE,_xll.ohTrigger(RecalcTrigger,Trigger3M)),NA())</f>
        <v>1.2487988033660358E-2</v>
      </c>
      <c r="P975" s="44">
        <f>IFERROR(_xll.qlIndexFixing(ONIndex6M,I975,TRUE,_xll.ohTrigger(RecalcTrigger,Trigger6M)),NA())</f>
        <v>1.2847439667558191E-2</v>
      </c>
      <c r="Q975" s="145">
        <f>IFERROR(_xll.qlIndexFixing(ONIndex1Y,I975,TRUE,_xll.ohTrigger(RecalcTrigger,Trigger1Y)),NA())</f>
        <v>1.3168548782855893E-2</v>
      </c>
    </row>
    <row r="976" spans="2:17" x14ac:dyDescent="0.2">
      <c r="B976" s="39" t="s">
        <v>42</v>
      </c>
      <c r="D976" s="42">
        <f>_xll.qlCalendarAdvance(Calendar,$D975,B976,"f",FALSE)</f>
        <v>46490</v>
      </c>
      <c r="E976" s="139">
        <f>_xll.qlInterestRateIndexValueDate(IndexON,D976)</f>
        <v>46490</v>
      </c>
      <c r="F976" s="155">
        <f>IFERROR(_xll.qlIndexFixing(IndexON,D976,TRUE,_xll.ohTrigger(RecalcTrigger,TriggerON)),NA())</f>
        <v>1.1371951241638811E-2</v>
      </c>
      <c r="H976" s="42">
        <f>_xll.qlCalendarAdvance(Calendar,$H975,B976,"f",FALSE)</f>
        <v>46490</v>
      </c>
      <c r="I976" s="139">
        <f>_xll.qlInterestRateIndexValueDate(Index1M,$H976)</f>
        <v>46492</v>
      </c>
      <c r="J976" s="144">
        <f>IFERROR(_xll.qlIndexFixing(Index1M,$H976,TRUE,_xll.ohTrigger(RecalcTrigger,Trigger1M)),NA())</f>
        <v>1.1345602446433123E-2</v>
      </c>
      <c r="K976" s="44">
        <f>IFERROR(_xll.qlIndexFixing(Index3M,H976,TRUE,_xll.ohTrigger(RecalcTrigger,Trigger3M)),NA())</f>
        <v>1.2612345379211191E-2</v>
      </c>
      <c r="L976" s="44">
        <f>IFERROR(_xll.qlIndexFixing(Index6M,$H976,TRUE,_xll.ohTrigger(RecalcTrigger,Trigger6M)),NA())</f>
        <v>1.3040949933833354E-2</v>
      </c>
      <c r="M976" s="145">
        <f>IFERROR(_xll.qlIndexFixing(Index1Y,$H976,TRUE,_xll.ohTrigger(RecalcTrigger,Trigger1Y)),NA())</f>
        <v>1.3466137809793848E-2</v>
      </c>
      <c r="N976" s="144">
        <f>IFERROR(_xll.qlIndexFixing(ONIndex1M,I976,TRUE,_xll.ohTrigger(RecalcTrigger,Trigger1M)),NA())</f>
        <v>1.1313389638551996E-2</v>
      </c>
      <c r="O976" s="44">
        <f>IFERROR(_xll.qlIndexFixing(ONIndex3M,I976,TRUE,_xll.ohTrigger(RecalcTrigger,Trigger3M)),NA())</f>
        <v>1.2504028098776487E-2</v>
      </c>
      <c r="P976" s="44">
        <f>IFERROR(_xll.qlIndexFixing(ONIndex6M,I976,TRUE,_xll.ohTrigger(RecalcTrigger,Trigger6M)),NA())</f>
        <v>1.286004696220644E-2</v>
      </c>
      <c r="Q976" s="145">
        <f>IFERROR(_xll.qlIndexFixing(ONIndex1Y,I976,TRUE,_xll.ohTrigger(RecalcTrigger,Trigger1Y)),NA())</f>
        <v>1.3178697117348648E-2</v>
      </c>
    </row>
    <row r="977" spans="2:17" x14ac:dyDescent="0.2">
      <c r="B977" s="39" t="s">
        <v>42</v>
      </c>
      <c r="D977" s="42">
        <f>_xll.qlCalendarAdvance(Calendar,$D976,B977,"f",FALSE)</f>
        <v>46497</v>
      </c>
      <c r="E977" s="139">
        <f>_xll.qlInterestRateIndexValueDate(IndexON,D977)</f>
        <v>46497</v>
      </c>
      <c r="F977" s="155">
        <f>IFERROR(_xll.qlIndexFixing(IndexON,D977,TRUE,_xll.ohTrigger(RecalcTrigger,TriggerON)),NA())</f>
        <v>1.1383723591933403E-2</v>
      </c>
      <c r="H977" s="42">
        <f>_xll.qlCalendarAdvance(Calendar,$H976,B977,"f",FALSE)</f>
        <v>46497</v>
      </c>
      <c r="I977" s="139">
        <f>_xll.qlInterestRateIndexValueDate(Index1M,$H977)</f>
        <v>46499</v>
      </c>
      <c r="J977" s="144">
        <f>IFERROR(_xll.qlIndexFixing(Index1M,$H977,TRUE,_xll.ohTrigger(RecalcTrigger,Trigger1M)),NA())</f>
        <v>1.1361708552481975E-2</v>
      </c>
      <c r="K977" s="44">
        <f>IFERROR(_xll.qlIndexFixing(Index3M,H977,TRUE,_xll.ohTrigger(RecalcTrigger,Trigger3M)),NA())</f>
        <v>1.2627041615061434E-2</v>
      </c>
      <c r="L977" s="44">
        <f>IFERROR(_xll.qlIndexFixing(Index6M,$H977,TRUE,_xll.ohTrigger(RecalcTrigger,Trigger6M)),NA())</f>
        <v>1.305138092496606E-2</v>
      </c>
      <c r="M977" s="145">
        <f>IFERROR(_xll.qlIndexFixing(Index1Y,$H977,TRUE,_xll.ohTrigger(RecalcTrigger,Trigger1Y)),NA())</f>
        <v>1.3471923581635467E-2</v>
      </c>
      <c r="N977" s="144">
        <f>IFERROR(_xll.qlIndexFixing(ONIndex1M,I977,TRUE,_xll.ohTrigger(RecalcTrigger,Trigger1M)),NA())</f>
        <v>1.1329782619364792E-2</v>
      </c>
      <c r="O977" s="44">
        <f>IFERROR(_xll.qlIndexFixing(ONIndex3M,I977,TRUE,_xll.ohTrigger(RecalcTrigger,Trigger3M)),NA())</f>
        <v>1.2519868337976803E-2</v>
      </c>
      <c r="P977" s="44">
        <f>IFERROR(_xll.qlIndexFixing(ONIndex6M,I977,TRUE,_xll.ohTrigger(RecalcTrigger,Trigger6M)),NA())</f>
        <v>1.2872490954922711E-2</v>
      </c>
      <c r="Q977" s="145">
        <f>IFERROR(_xll.qlIndexFixing(ONIndex1Y,I977,TRUE,_xll.ohTrigger(RecalcTrigger,Trigger1Y)),NA())</f>
        <v>1.3188707102189667E-2</v>
      </c>
    </row>
    <row r="978" spans="2:17" x14ac:dyDescent="0.2">
      <c r="B978" s="39" t="s">
        <v>42</v>
      </c>
      <c r="D978" s="42">
        <f>_xll.qlCalendarAdvance(Calendar,$D977,B978,"f",FALSE)</f>
        <v>46504</v>
      </c>
      <c r="E978" s="139">
        <f>_xll.qlInterestRateIndexValueDate(IndexON,D978)</f>
        <v>46504</v>
      </c>
      <c r="F978" s="155">
        <f>IFERROR(_xll.qlIndexFixing(IndexON,D978,TRUE,_xll.ohTrigger(RecalcTrigger,TriggerON)),NA())</f>
        <v>1.1395004668806052E-2</v>
      </c>
      <c r="H978" s="42">
        <f>_xll.qlCalendarAdvance(Calendar,$H977,B978,"f",FALSE)</f>
        <v>46504</v>
      </c>
      <c r="I978" s="139">
        <f>_xll.qlInterestRateIndexValueDate(Index1M,$H978)</f>
        <v>46506</v>
      </c>
      <c r="J978" s="144">
        <f>IFERROR(_xll.qlIndexFixing(Index1M,$H978,TRUE,_xll.ohTrigger(RecalcTrigger,Trigger1M)),NA())</f>
        <v>1.1377629827890035E-2</v>
      </c>
      <c r="K978" s="44">
        <f>IFERROR(_xll.qlIndexFixing(Index3M,H978,TRUE,_xll.ohTrigger(RecalcTrigger,Trigger3M)),NA())</f>
        <v>1.2641532422230138E-2</v>
      </c>
      <c r="L978" s="44">
        <f>IFERROR(_xll.qlIndexFixing(Index6M,$H978,TRUE,_xll.ohTrigger(RecalcTrigger,Trigger6M)),NA())</f>
        <v>1.3061641341994416E-2</v>
      </c>
      <c r="M978" s="145">
        <f>IFERROR(_xll.qlIndexFixing(Index1Y,$H978,TRUE,_xll.ohTrigger(RecalcTrigger,Trigger1Y)),NA())</f>
        <v>1.3476377769512115E-2</v>
      </c>
      <c r="N978" s="144">
        <f>IFERROR(_xll.qlIndexFixing(ONIndex1M,I978,TRUE,_xll.ohTrigger(RecalcTrigger,Trigger1M)),NA())</f>
        <v>1.1345991918227938E-2</v>
      </c>
      <c r="O978" s="44">
        <f>IFERROR(_xll.qlIndexFixing(ONIndex3M,I978,TRUE,_xll.ohTrigger(RecalcTrigger,Trigger3M)),NA())</f>
        <v>1.2535508020645736E-2</v>
      </c>
      <c r="P978" s="44">
        <f>IFERROR(_xll.qlIndexFixing(ONIndex6M,I978,TRUE,_xll.ohTrigger(RecalcTrigger,Trigger6M)),NA())</f>
        <v>1.2884771183516719E-2</v>
      </c>
      <c r="Q978" s="145">
        <f>IFERROR(_xll.qlIndexFixing(ONIndex1Y,I978,TRUE,_xll.ohTrigger(RecalcTrigger,Trigger1Y)),NA())</f>
        <v>1.3198578424189478E-2</v>
      </c>
    </row>
    <row r="979" spans="2:17" x14ac:dyDescent="0.2">
      <c r="B979" s="39" t="s">
        <v>42</v>
      </c>
      <c r="D979" s="42">
        <f>_xll.qlCalendarAdvance(Calendar,$D978,B979,"f",FALSE)</f>
        <v>46511</v>
      </c>
      <c r="E979" s="139">
        <f>_xll.qlInterestRateIndexValueDate(IndexON,D979)</f>
        <v>46511</v>
      </c>
      <c r="F979" s="155">
        <f>IFERROR(_xll.qlIndexFixing(IndexON,D979,TRUE,_xll.ohTrigger(RecalcTrigger,TriggerON)),NA())</f>
        <v>1.1405791876653026E-2</v>
      </c>
      <c r="H979" s="42">
        <f>_xll.qlCalendarAdvance(Calendar,$H978,B979,"f",FALSE)</f>
        <v>46511</v>
      </c>
      <c r="I979" s="139">
        <f>_xll.qlInterestRateIndexValueDate(Index1M,$H979)</f>
        <v>46513</v>
      </c>
      <c r="J979" s="144">
        <f>IFERROR(_xll.qlIndexFixing(Index1M,$H979,TRUE,_xll.ohTrigger(RecalcTrigger,Trigger1M)),NA())</f>
        <v>1.1393365668665445E-2</v>
      </c>
      <c r="K979" s="44">
        <f>IFERROR(_xll.qlIndexFixing(Index3M,H979,TRUE,_xll.ohTrigger(RecalcTrigger,Trigger3M)),NA())</f>
        <v>1.2657019535079618E-2</v>
      </c>
      <c r="L979" s="44">
        <f>IFERROR(_xll.qlIndexFixing(Index6M,$H979,TRUE,_xll.ohTrigger(RecalcTrigger,Trigger6M)),NA())</f>
        <v>1.3074419467270395E-2</v>
      </c>
      <c r="M979" s="145">
        <f>IFERROR(_xll.qlIndexFixing(Index1Y,$H979,TRUE,_xll.ohTrigger(RecalcTrigger,Trigger1Y)),NA())</f>
        <v>1.3484289151817836E-2</v>
      </c>
      <c r="N979" s="144">
        <f>IFERROR(_xll.qlIndexFixing(ONIndex1M,I979,TRUE,_xll.ohTrigger(RecalcTrigger,Trigger1M)),NA())</f>
        <v>1.1362016932503494E-2</v>
      </c>
      <c r="O979" s="44">
        <f>IFERROR(_xll.qlIndexFixing(ONIndex3M,I979,TRUE,_xll.ohTrigger(RecalcTrigger,Trigger3M)),NA())</f>
        <v>1.2550946416487463E-2</v>
      </c>
      <c r="P979" s="44">
        <f>IFERROR(_xll.qlIndexFixing(ONIndex6M,I979,TRUE,_xll.ohTrigger(RecalcTrigger,Trigger6M)),NA())</f>
        <v>1.2896887185638306E-2</v>
      </c>
      <c r="Q979" s="145">
        <f>IFERROR(_xll.qlIndexFixing(ONIndex1Y,I979,TRUE,_xll.ohTrigger(RecalcTrigger,Trigger1Y)),NA())</f>
        <v>1.3208310769918796E-2</v>
      </c>
    </row>
    <row r="980" spans="2:17" x14ac:dyDescent="0.2">
      <c r="B980" s="39" t="s">
        <v>42</v>
      </c>
      <c r="D980" s="42">
        <f>_xll.qlCalendarAdvance(Calendar,$D979,B980,"f",FALSE)</f>
        <v>46518</v>
      </c>
      <c r="E980" s="139">
        <f>_xll.qlInterestRateIndexValueDate(IndexON,D980)</f>
        <v>46518</v>
      </c>
      <c r="F980" s="155">
        <f>IFERROR(_xll.qlIndexFixing(IndexON,D980,TRUE,_xll.ohTrigger(RecalcTrigger,TriggerON)),NA())</f>
        <v>1.1416082620270274E-2</v>
      </c>
      <c r="H980" s="42">
        <f>_xll.qlCalendarAdvance(Calendar,$H979,B980,"f",FALSE)</f>
        <v>46518</v>
      </c>
      <c r="I980" s="139">
        <f>_xll.qlInterestRateIndexValueDate(Index1M,$H980)</f>
        <v>46520</v>
      </c>
      <c r="J980" s="144">
        <f>IFERROR(_xll.qlIndexFixing(Index1M,$H980,TRUE,_xll.ohTrigger(RecalcTrigger,Trigger1M)),NA())</f>
        <v>1.140891547082884E-2</v>
      </c>
      <c r="K980" s="44">
        <f>IFERROR(_xll.qlIndexFixing(Index3M,H980,TRUE,_xll.ohTrigger(RecalcTrigger,Trigger3M)),NA())</f>
        <v>1.2671082852931611E-2</v>
      </c>
      <c r="L980" s="44">
        <f>IFERROR(_xll.qlIndexFixing(Index6M,$H980,TRUE,_xll.ohTrigger(RecalcTrigger,Trigger6M)),NA())</f>
        <v>1.308430115380997E-2</v>
      </c>
      <c r="M980" s="145">
        <f>IFERROR(_xll.qlIndexFixing(Index1Y,$H980,TRUE,_xll.ohTrigger(RecalcTrigger,Trigger1Y)),NA())</f>
        <v>1.3490248127644966E-2</v>
      </c>
      <c r="N980" s="144">
        <f>IFERROR(_xll.qlIndexFixing(ONIndex1M,I980,TRUE,_xll.ohTrigger(RecalcTrigger,Trigger1M)),NA())</f>
        <v>1.1377857059393648E-2</v>
      </c>
      <c r="O980" s="44">
        <f>IFERROR(_xll.qlIndexFixing(ONIndex3M,I980,TRUE,_xll.ohTrigger(RecalcTrigger,Trigger3M)),NA())</f>
        <v>1.2566182794726544E-2</v>
      </c>
      <c r="P980" s="44">
        <f>IFERROR(_xll.qlIndexFixing(ONIndex6M,I980,TRUE,_xll.ohTrigger(RecalcTrigger,Trigger6M)),NA())</f>
        <v>1.2908838499177122E-2</v>
      </c>
      <c r="Q980" s="145">
        <f>IFERROR(_xll.qlIndexFixing(ONIndex1Y,I980,TRUE,_xll.ohTrigger(RecalcTrigger,Trigger1Y)),NA())</f>
        <v>1.3217903826108213E-2</v>
      </c>
    </row>
    <row r="981" spans="2:17" x14ac:dyDescent="0.2">
      <c r="B981" s="39" t="s">
        <v>42</v>
      </c>
      <c r="D981" s="42">
        <f>_xll.qlCalendarAdvance(Calendar,$D980,B981,"f",FALSE)</f>
        <v>46525</v>
      </c>
      <c r="E981" s="139">
        <f>_xll.qlInterestRateIndexValueDate(IndexON,D981)</f>
        <v>46525</v>
      </c>
      <c r="F981" s="155">
        <f>IFERROR(_xll.qlIndexFixing(IndexON,D981,TRUE,_xll.ohTrigger(RecalcTrigger,TriggerON)),NA())</f>
        <v>1.1425874304213934E-2</v>
      </c>
      <c r="H981" s="42">
        <f>_xll.qlCalendarAdvance(Calendar,$H980,B981,"f",FALSE)</f>
        <v>46525</v>
      </c>
      <c r="I981" s="139">
        <f>_xll.qlInterestRateIndexValueDate(Index1M,$H981)</f>
        <v>46527</v>
      </c>
      <c r="J981" s="144">
        <f>IFERROR(_xll.qlIndexFixing(Index1M,$H981,TRUE,_xll.ohTrigger(RecalcTrigger,Trigger1M)),NA())</f>
        <v>1.1424278630398355E-2</v>
      </c>
      <c r="K981" s="44">
        <f>IFERROR(_xll.qlIndexFixing(Index3M,H981,TRUE,_xll.ohTrigger(RecalcTrigger,Trigger3M)),NA())</f>
        <v>1.2684938477775593E-2</v>
      </c>
      <c r="L981" s="44">
        <f>IFERROR(_xll.qlIndexFixing(Index6M,$H981,TRUE,_xll.ohTrigger(RecalcTrigger,Trigger6M)),NA())</f>
        <v>1.3094010744334255E-2</v>
      </c>
      <c r="M981" s="145">
        <f>IFERROR(_xll.qlIndexFixing(Index1Y,$H981,TRUE,_xll.ohTrigger(RecalcTrigger,Trigger1Y)),NA())</f>
        <v>1.3496057470169605E-2</v>
      </c>
      <c r="N981" s="144">
        <f>IFERROR(_xll.qlIndexFixing(ONIndex1M,I981,TRUE,_xll.ohTrigger(RecalcTrigger,Trigger1M)),NA())</f>
        <v>1.1393511696580205E-2</v>
      </c>
      <c r="O981" s="44">
        <f>IFERROR(_xll.qlIndexFixing(ONIndex3M,I981,TRUE,_xll.ohTrigger(RecalcTrigger,Trigger3M)),NA())</f>
        <v>1.2581216425067154E-2</v>
      </c>
      <c r="P981" s="44">
        <f>IFERROR(_xll.qlIndexFixing(ONIndex6M,I981,TRUE,_xll.ohTrigger(RecalcTrigger,Trigger6M)),NA())</f>
        <v>1.2920624661703073E-2</v>
      </c>
      <c r="Q981" s="145">
        <f>IFERROR(_xll.qlIndexFixing(ONIndex1Y,I981,TRUE,_xll.ohTrigger(RecalcTrigger,Trigger1Y)),NA())</f>
        <v>1.3227357279248508E-2</v>
      </c>
    </row>
    <row r="982" spans="2:17" x14ac:dyDescent="0.2">
      <c r="B982" s="39" t="s">
        <v>42</v>
      </c>
      <c r="D982" s="42">
        <f>_xll.qlCalendarAdvance(Calendar,$D981,B982,"f",FALSE)</f>
        <v>46532</v>
      </c>
      <c r="E982" s="139">
        <f>_xll.qlInterestRateIndexValueDate(IndexON,D982)</f>
        <v>46532</v>
      </c>
      <c r="F982" s="155">
        <f>IFERROR(_xll.qlIndexFixing(IndexON,D982,TRUE,_xll.ohTrigger(RecalcTrigger,TriggerON)),NA())</f>
        <v>1.1435164332880277E-2</v>
      </c>
      <c r="H982" s="42">
        <f>_xll.qlCalendarAdvance(Calendar,$H981,B982,"f",FALSE)</f>
        <v>46532</v>
      </c>
      <c r="I982" s="139">
        <f>_xll.qlInterestRateIndexValueDate(Index1M,$H982)</f>
        <v>46534</v>
      </c>
      <c r="J982" s="144">
        <f>IFERROR(_xll.qlIndexFixing(Index1M,$H982,TRUE,_xll.ohTrigger(RecalcTrigger,Trigger1M)),NA())</f>
        <v>1.1439454543402117E-2</v>
      </c>
      <c r="K982" s="44">
        <f>IFERROR(_xll.qlIndexFixing(Index3M,H982,TRUE,_xll.ohTrigger(RecalcTrigger,Trigger3M)),NA())</f>
        <v>1.2698585674585615E-2</v>
      </c>
      <c r="L982" s="44">
        <f>IFERROR(_xll.qlIndexFixing(Index6M,$H982,TRUE,_xll.ohTrigger(RecalcTrigger,Trigger6M)),NA())</f>
        <v>1.3103547770909177E-2</v>
      </c>
      <c r="M982" s="145">
        <f>IFERROR(_xll.qlIndexFixing(Index1Y,$H982,TRUE,_xll.ohTrigger(RecalcTrigger,Trigger1Y)),NA())</f>
        <v>1.3501716859121861E-2</v>
      </c>
      <c r="N982" s="144">
        <f>IFERROR(_xll.qlIndexFixing(ONIndex1M,I982,TRUE,_xll.ohTrigger(RecalcTrigger,Trigger1M)),NA())</f>
        <v>1.1408980241025546E-2</v>
      </c>
      <c r="O982" s="44">
        <f>IFERROR(_xll.qlIndexFixing(ONIndex3M,I982,TRUE,_xll.ohTrigger(RecalcTrigger,Trigger3M)),NA())</f>
        <v>1.2596046576813791E-2</v>
      </c>
      <c r="P982" s="44">
        <f>IFERROR(_xll.qlIndexFixing(ONIndex6M,I982,TRUE,_xll.ohTrigger(RecalcTrigger,Trigger6M)),NA())</f>
        <v>1.2932245211025872E-2</v>
      </c>
      <c r="Q982" s="145">
        <f>IFERROR(_xll.qlIndexFixing(ONIndex1Y,I982,TRUE,_xll.ohTrigger(RecalcTrigger,Trigger1Y)),NA())</f>
        <v>1.3236670816150209E-2</v>
      </c>
    </row>
    <row r="983" spans="2:17" x14ac:dyDescent="0.2">
      <c r="B983" s="39" t="s">
        <v>42</v>
      </c>
      <c r="D983" s="42">
        <f>_xll.qlCalendarAdvance(Calendar,$D982,B983,"f",FALSE)</f>
        <v>46539</v>
      </c>
      <c r="E983" s="139">
        <f>_xll.qlInterestRateIndexValueDate(IndexON,D983)</f>
        <v>46539</v>
      </c>
      <c r="F983" s="155">
        <f>IFERROR(_xll.qlIndexFixing(IndexON,D983,TRUE,_xll.ohTrigger(RecalcTrigger,TriggerON)),NA())</f>
        <v>1.1443950111145185E-2</v>
      </c>
      <c r="H983" s="42">
        <f>_xll.qlCalendarAdvance(Calendar,$H982,B983,"f",FALSE)</f>
        <v>46539</v>
      </c>
      <c r="I983" s="139">
        <f>_xll.qlInterestRateIndexValueDate(Index1M,$H983)</f>
        <v>46541</v>
      </c>
      <c r="J983" s="144">
        <f>IFERROR(_xll.qlIndexFixing(Index1M,$H983,TRUE,_xll.ohTrigger(RecalcTrigger,Trigger1M)),NA())</f>
        <v>1.145444260587325E-2</v>
      </c>
      <c r="K983" s="44">
        <f>IFERROR(_xll.qlIndexFixing(Index3M,H983,TRUE,_xll.ohTrigger(RecalcTrigger,Trigger3M)),NA())</f>
        <v>1.2712023708355703E-2</v>
      </c>
      <c r="L983" s="44">
        <f>IFERROR(_xll.qlIndexFixing(Index6M,$H983,TRUE,_xll.ohTrigger(RecalcTrigger,Trigger6M)),NA())</f>
        <v>1.3110368438398117E-2</v>
      </c>
      <c r="M983" s="145">
        <f>IFERROR(_xll.qlIndexFixing(Index1Y,$H983,TRUE,_xll.ohTrigger(RecalcTrigger,Trigger1Y)),NA())</f>
        <v>1.3507225974292872E-2</v>
      </c>
      <c r="N983" s="144">
        <f>IFERROR(_xll.qlIndexFixing(ONIndex1M,I983,TRUE,_xll.ohTrigger(RecalcTrigger,Trigger1M)),NA())</f>
        <v>1.1424262090491411E-2</v>
      </c>
      <c r="O983" s="44">
        <f>IFERROR(_xll.qlIndexFixing(ONIndex3M,I983,TRUE,_xll.ohTrigger(RecalcTrigger,Trigger3M)),NA())</f>
        <v>1.2610672519590693E-2</v>
      </c>
      <c r="P983" s="44">
        <f>IFERROR(_xll.qlIndexFixing(ONIndex6M,I983,TRUE,_xll.ohTrigger(RecalcTrigger,Trigger6M)),NA())</f>
        <v>1.2943699684955234E-2</v>
      </c>
      <c r="Q983" s="145">
        <f>IFERROR(_xll.qlIndexFixing(ONIndex1Y,I983,TRUE,_xll.ohTrigger(RecalcTrigger,Trigger1Y)),NA())</f>
        <v>1.3245844123543904E-2</v>
      </c>
    </row>
    <row r="984" spans="2:17" x14ac:dyDescent="0.2">
      <c r="B984" s="39" t="s">
        <v>42</v>
      </c>
      <c r="D984" s="42">
        <f>_xll.qlCalendarAdvance(Calendar,$D983,B984,"f",FALSE)</f>
        <v>46546</v>
      </c>
      <c r="E984" s="139">
        <f>_xll.qlInterestRateIndexValueDate(IndexON,D984)</f>
        <v>46546</v>
      </c>
      <c r="F984" s="155">
        <f>IFERROR(_xll.qlIndexFixing(IndexON,D984,TRUE,_xll.ohTrigger(RecalcTrigger,TriggerON)),NA())</f>
        <v>1.1452229043564799E-2</v>
      </c>
      <c r="H984" s="42">
        <f>_xll.qlCalendarAdvance(Calendar,$H983,B984,"f",FALSE)</f>
        <v>46546</v>
      </c>
      <c r="I984" s="139">
        <f>_xll.qlInterestRateIndexValueDate(Index1M,$H984)</f>
        <v>46548</v>
      </c>
      <c r="J984" s="144">
        <f>IFERROR(_xll.qlIndexFixing(Index1M,$H984,TRUE,_xll.ohTrigger(RecalcTrigger,Trigger1M)),NA())</f>
        <v>1.1469242213852371E-2</v>
      </c>
      <c r="K984" s="44">
        <f>IFERROR(_xll.qlIndexFixing(Index3M,H984,TRUE,_xll.ohTrigger(RecalcTrigger,Trigger3M)),NA())</f>
        <v>1.2725251844106826E-2</v>
      </c>
      <c r="L984" s="44">
        <f>IFERROR(_xll.qlIndexFixing(Index6M,$H984,TRUE,_xll.ohTrigger(RecalcTrigger,Trigger6M)),NA())</f>
        <v>1.3119595584989393E-2</v>
      </c>
      <c r="M984" s="145">
        <f>IFERROR(_xll.qlIndexFixing(Index1Y,$H984,TRUE,_xll.ohTrigger(RecalcTrigger,Trigger1Y)),NA())</f>
        <v>1.3512584495534165E-2</v>
      </c>
      <c r="N984" s="144">
        <f>IFERROR(_xll.qlIndexFixing(ONIndex1M,I984,TRUE,_xll.ohTrigger(RecalcTrigger,Trigger1M)),NA())</f>
        <v>1.1439356642020115E-2</v>
      </c>
      <c r="O984" s="44">
        <f>IFERROR(_xll.qlIndexFixing(ONIndex3M,I984,TRUE,_xll.ohTrigger(RecalcTrigger,Trigger3M)),NA())</f>
        <v>1.262509352286223E-2</v>
      </c>
      <c r="P984" s="44">
        <f>IFERROR(_xll.qlIndexFixing(ONIndex6M,I984,TRUE,_xll.ohTrigger(RecalcTrigger,Trigger6M)),NA())</f>
        <v>1.2954987621061065E-2</v>
      </c>
      <c r="Q984" s="145">
        <f>IFERROR(_xll.qlIndexFixing(ONIndex1Y,I984,TRUE,_xll.ohTrigger(RecalcTrigger,Trigger1Y)),NA())</f>
        <v>1.3254876887920375E-2</v>
      </c>
    </row>
    <row r="985" spans="2:17" x14ac:dyDescent="0.2">
      <c r="B985" s="39" t="s">
        <v>42</v>
      </c>
      <c r="D985" s="42">
        <f>_xll.qlCalendarAdvance(Calendar,$D984,B985,"f",FALSE)</f>
        <v>46553</v>
      </c>
      <c r="E985" s="139">
        <f>_xll.qlInterestRateIndexValueDate(IndexON,D985)</f>
        <v>46553</v>
      </c>
      <c r="F985" s="155">
        <f>IFERROR(_xll.qlIndexFixing(IndexON,D985,TRUE,_xll.ohTrigger(RecalcTrigger,TriggerON)),NA())</f>
        <v>1.1459998534615323E-2</v>
      </c>
      <c r="H985" s="42">
        <f>_xll.qlCalendarAdvance(Calendar,$H984,B985,"f",FALSE)</f>
        <v>46553</v>
      </c>
      <c r="I985" s="139">
        <f>_xll.qlInterestRateIndexValueDate(Index1M,$H985)</f>
        <v>46555</v>
      </c>
      <c r="J985" s="144">
        <f>IFERROR(_xll.qlIndexFixing(Index1M,$H985,TRUE,_xll.ohTrigger(RecalcTrigger,Trigger1M)),NA())</f>
        <v>1.1483852763385094E-2</v>
      </c>
      <c r="K985" s="44">
        <f>IFERROR(_xll.qlIndexFixing(Index3M,H985,TRUE,_xll.ohTrigger(RecalcTrigger,Trigger3M)),NA())</f>
        <v>1.2738269346879934E-2</v>
      </c>
      <c r="L985" s="44">
        <f>IFERROR(_xll.qlIndexFixing(Index6M,$H985,TRUE,_xll.ohTrigger(RecalcTrigger,Trigger6M)),NA())</f>
        <v>1.3128648882539715E-2</v>
      </c>
      <c r="M985" s="145">
        <f>IFERROR(_xll.qlIndexFixing(Index1Y,$H985,TRUE,_xll.ohTrigger(RecalcTrigger,Trigger1Y)),NA())</f>
        <v>1.3517792102760259E-2</v>
      </c>
      <c r="N985" s="144">
        <f>IFERROR(_xll.qlIndexFixing(ONIndex1M,I985,TRUE,_xll.ohTrigger(RecalcTrigger,Trigger1M)),NA())</f>
        <v>1.1454263293133593E-2</v>
      </c>
      <c r="O985" s="44">
        <f>IFERROR(_xll.qlIndexFixing(ONIndex3M,I985,TRUE,_xll.ohTrigger(RecalcTrigger,Trigger3M)),NA())</f>
        <v>1.2639308856092768E-2</v>
      </c>
      <c r="P985" s="44">
        <f>IFERROR(_xll.qlIndexFixing(ONIndex6M,I985,TRUE,_xll.ohTrigger(RecalcTrigger,Trigger6M)),NA())</f>
        <v>1.2966108557153078E-2</v>
      </c>
      <c r="Q985" s="145">
        <f>IFERROR(_xll.qlIndexFixing(ONIndex1Y,I985,TRUE,_xll.ohTrigger(RecalcTrigger,Trigger1Y)),NA())</f>
        <v>1.3263768795930275E-2</v>
      </c>
    </row>
    <row r="986" spans="2:17" x14ac:dyDescent="0.2">
      <c r="B986" s="39" t="s">
        <v>42</v>
      </c>
      <c r="D986" s="42">
        <f>_xll.qlCalendarAdvance(Calendar,$D985,B986,"f",FALSE)</f>
        <v>46560</v>
      </c>
      <c r="E986" s="139">
        <f>_xll.qlInterestRateIndexValueDate(IndexON,D986)</f>
        <v>46560</v>
      </c>
      <c r="F986" s="155">
        <f>IFERROR(_xll.qlIndexFixing(IndexON,D986,TRUE,_xll.ohTrigger(RecalcTrigger,TriggerON)),NA())</f>
        <v>1.1467255989092706E-2</v>
      </c>
      <c r="H986" s="42">
        <f>_xll.qlCalendarAdvance(Calendar,$H985,B986,"f",FALSE)</f>
        <v>46560</v>
      </c>
      <c r="I986" s="139">
        <f>_xll.qlInterestRateIndexValueDate(Index1M,$H986)</f>
        <v>46562</v>
      </c>
      <c r="J986" s="144">
        <f>IFERROR(_xll.qlIndexFixing(Index1M,$H986,TRUE,_xll.ohTrigger(RecalcTrigger,Trigger1M)),NA())</f>
        <v>1.149827365051953E-2</v>
      </c>
      <c r="K986" s="44">
        <f>IFERROR(_xll.qlIndexFixing(Index3M,H986,TRUE,_xll.ohTrigger(RecalcTrigger,Trigger3M)),NA())</f>
        <v>1.275107548174291E-2</v>
      </c>
      <c r="L986" s="44">
        <f>IFERROR(_xll.qlIndexFixing(Index6M,$H986,TRUE,_xll.ohTrigger(RecalcTrigger,Trigger6M)),NA())</f>
        <v>1.3137527863345827E-2</v>
      </c>
      <c r="M986" s="145">
        <f>IFERROR(_xll.qlIndexFixing(Index1Y,$H986,TRUE,_xll.ohTrigger(RecalcTrigger,Trigger1Y)),NA())</f>
        <v>1.3522848475946498E-2</v>
      </c>
      <c r="N986" s="144">
        <f>IFERROR(_xll.qlIndexFixing(ONIndex1M,I986,TRUE,_xll.ohTrigger(RecalcTrigger,Trigger1M)),NA())</f>
        <v>1.1468981441193904E-2</v>
      </c>
      <c r="O986" s="44">
        <f>IFERROR(_xll.qlIndexFixing(ONIndex3M,I986,TRUE,_xll.ohTrigger(RecalcTrigger,Trigger3M)),NA())</f>
        <v>1.2653317788826612E-2</v>
      </c>
      <c r="P986" s="44">
        <f>IFERROR(_xll.qlIndexFixing(ONIndex6M,I986,TRUE,_xll.ohTrigger(RecalcTrigger,Trigger6M)),NA())</f>
        <v>1.2977062031040987E-2</v>
      </c>
      <c r="Q986" s="145">
        <f>IFERROR(_xll.qlIndexFixing(ONIndex1Y,I986,TRUE,_xll.ohTrigger(RecalcTrigger,Trigger1Y)),NA())</f>
        <v>1.3272519534384131E-2</v>
      </c>
    </row>
    <row r="987" spans="2:17" x14ac:dyDescent="0.2">
      <c r="B987" s="39" t="s">
        <v>42</v>
      </c>
      <c r="D987" s="42">
        <f>_xll.qlCalendarAdvance(Calendar,$D986,B987,"f",FALSE)</f>
        <v>46567</v>
      </c>
      <c r="E987" s="139">
        <f>_xll.qlInterestRateIndexValueDate(IndexON,D987)</f>
        <v>46567</v>
      </c>
      <c r="F987" s="155">
        <f>IFERROR(_xll.qlIndexFixing(IndexON,D987,TRUE,_xll.ohTrigger(RecalcTrigger,TriggerON)),NA())</f>
        <v>1.1473998811473152E-2</v>
      </c>
      <c r="H987" s="42">
        <f>_xll.qlCalendarAdvance(Calendar,$H986,B987,"f",FALSE)</f>
        <v>46567</v>
      </c>
      <c r="I987" s="139">
        <f>_xll.qlInterestRateIndexValueDate(Index1M,$H987)</f>
        <v>46569</v>
      </c>
      <c r="J987" s="144">
        <f>IFERROR(_xll.qlIndexFixing(Index1M,$H987,TRUE,_xll.ohTrigger(RecalcTrigger,Trigger1M)),NA())</f>
        <v>1.1512504271323776E-2</v>
      </c>
      <c r="K987" s="44">
        <f>IFERROR(_xll.qlIndexFixing(Index3M,H987,TRUE,_xll.ohTrigger(RecalcTrigger,Trigger3M)),NA())</f>
        <v>1.2763669513785362E-2</v>
      </c>
      <c r="L987" s="44">
        <f>IFERROR(_xll.qlIndexFixing(Index6M,$H987,TRUE,_xll.ohTrigger(RecalcTrigger,Trigger6M)),NA())</f>
        <v>1.3148628069457045E-2</v>
      </c>
      <c r="M987" s="145">
        <f>IFERROR(_xll.qlIndexFixing(Index1Y,$H987,TRUE,_xll.ohTrigger(RecalcTrigger,Trigger1Y)),NA())</f>
        <v>1.352775329513165E-2</v>
      </c>
      <c r="N987" s="144">
        <f>IFERROR(_xll.qlIndexFixing(ONIndex1M,I987,TRUE,_xll.ohTrigger(RecalcTrigger,Trigger1M)),NA())</f>
        <v>1.1483510483403236E-2</v>
      </c>
      <c r="O987" s="44">
        <f>IFERROR(_xll.qlIndexFixing(ONIndex3M,I987,TRUE,_xll.ohTrigger(RecalcTrigger,Trigger3M)),NA())</f>
        <v>1.2667119590528131E-2</v>
      </c>
      <c r="P987" s="44">
        <f>IFERROR(_xll.qlIndexFixing(ONIndex6M,I987,TRUE,_xll.ohTrigger(RecalcTrigger,Trigger6M)),NA())</f>
        <v>1.2987847580374634E-2</v>
      </c>
      <c r="Q987" s="145">
        <f>IFERROR(_xll.qlIndexFixing(ONIndex1Y,I987,TRUE,_xll.ohTrigger(RecalcTrigger,Trigger1Y)),NA())</f>
        <v>1.3281128789932595E-2</v>
      </c>
    </row>
    <row r="988" spans="2:17" x14ac:dyDescent="0.2">
      <c r="B988" s="39" t="s">
        <v>42</v>
      </c>
      <c r="D988" s="42">
        <f>_xll.qlCalendarAdvance(Calendar,$D987,B988,"f",FALSE)</f>
        <v>46574</v>
      </c>
      <c r="E988" s="139">
        <f>_xll.qlInterestRateIndexValueDate(IndexON,D988)</f>
        <v>46574</v>
      </c>
      <c r="F988" s="155">
        <f>IFERROR(_xll.qlIndexFixing(IndexON,D988,TRUE,_xll.ohTrigger(RecalcTrigger,TriggerON)),NA())</f>
        <v>1.148023642198126E-2</v>
      </c>
      <c r="H988" s="42">
        <f>_xll.qlCalendarAdvance(Calendar,$H987,B988,"f",FALSE)</f>
        <v>46574</v>
      </c>
      <c r="I988" s="139">
        <f>_xll.qlInterestRateIndexValueDate(Index1M,$H988)</f>
        <v>46576</v>
      </c>
      <c r="J988" s="144">
        <f>IFERROR(_xll.qlIndexFixing(Index1M,$H988,TRUE,_xll.ohTrigger(RecalcTrigger,Trigger1M)),NA())</f>
        <v>1.1526544021855933E-2</v>
      </c>
      <c r="K988" s="44">
        <f>IFERROR(_xll.qlIndexFixing(Index3M,H988,TRUE,_xll.ohTrigger(RecalcTrigger,Trigger3M)),NA())</f>
        <v>1.27760507081247E-2</v>
      </c>
      <c r="L988" s="44">
        <f>IFERROR(_xll.qlIndexFixing(Index6M,$H988,TRUE,_xll.ohTrigger(RecalcTrigger,Trigger6M)),NA())</f>
        <v>1.3157119887810917E-2</v>
      </c>
      <c r="M988" s="145">
        <f>IFERROR(_xll.qlIndexFixing(Index1Y,$H988,TRUE,_xll.ohTrigger(RecalcTrigger,Trigger1Y)),NA())</f>
        <v>1.3532506335457536E-2</v>
      </c>
      <c r="N988" s="144">
        <f>IFERROR(_xll.qlIndexFixing(ONIndex1M,I988,TRUE,_xll.ohTrigger(RecalcTrigger,Trigger1M)),NA())</f>
        <v>1.1497849817443395E-2</v>
      </c>
      <c r="O988" s="44">
        <f>IFERROR(_xll.qlIndexFixing(ONIndex3M,I988,TRUE,_xll.ohTrigger(RecalcTrigger,Trigger3M)),NA())</f>
        <v>1.2680713530741627E-2</v>
      </c>
      <c r="P988" s="44">
        <f>IFERROR(_xll.qlIndexFixing(ONIndex6M,I988,TRUE,_xll.ohTrigger(RecalcTrigger,Trigger6M)),NA())</f>
        <v>1.2998464742883797E-2</v>
      </c>
      <c r="Q988" s="145">
        <f>IFERROR(_xll.qlIndexFixing(ONIndex1Y,I988,TRUE,_xll.ohTrigger(RecalcTrigger,Trigger1Y)),NA())</f>
        <v>1.3289596249146385E-2</v>
      </c>
    </row>
    <row r="989" spans="2:17" x14ac:dyDescent="0.2">
      <c r="B989" s="39" t="s">
        <v>42</v>
      </c>
      <c r="D989" s="42">
        <f>_xll.qlCalendarAdvance(Calendar,$D988,B989,"f",FALSE)</f>
        <v>46581</v>
      </c>
      <c r="E989" s="139">
        <f>_xll.qlInterestRateIndexValueDate(IndexON,D989)</f>
        <v>46581</v>
      </c>
      <c r="F989" s="155">
        <f>IFERROR(_xll.qlIndexFixing(IndexON,D989,TRUE,_xll.ohTrigger(RecalcTrigger,TriggerON)),NA())</f>
        <v>1.148630351608837E-2</v>
      </c>
      <c r="H989" s="42">
        <f>_xll.qlCalendarAdvance(Calendar,$H988,B989,"f",FALSE)</f>
        <v>46581</v>
      </c>
      <c r="I989" s="139">
        <f>_xll.qlInterestRateIndexValueDate(Index1M,$H989)</f>
        <v>46583</v>
      </c>
      <c r="J989" s="144">
        <f>IFERROR(_xll.qlIndexFixing(Index1M,$H989,TRUE,_xll.ohTrigger(RecalcTrigger,Trigger1M)),NA())</f>
        <v>1.1540392298189095E-2</v>
      </c>
      <c r="K989" s="44">
        <f>IFERROR(_xll.qlIndexFixing(Index3M,H989,TRUE,_xll.ohTrigger(RecalcTrigger,Trigger3M)),NA())</f>
        <v>1.2788218329903532E-2</v>
      </c>
      <c r="L989" s="44">
        <f>IFERROR(_xll.qlIndexFixing(Index6M,$H989,TRUE,_xll.ohTrigger(RecalcTrigger,Trigger6M)),NA())</f>
        <v>1.3165435867730653E-2</v>
      </c>
      <c r="M989" s="145">
        <f>IFERROR(_xll.qlIndexFixing(Index1Y,$H989,TRUE,_xll.ohTrigger(RecalcTrigger,Trigger1Y)),NA())</f>
        <v>1.35371083079113E-2</v>
      </c>
      <c r="N989" s="144">
        <f>IFERROR(_xll.qlIndexFixing(ONIndex1M,I989,TRUE,_xll.ohTrigger(RecalcTrigger,Trigger1M)),NA())</f>
        <v>1.151199884027676E-2</v>
      </c>
      <c r="O989" s="44">
        <f>IFERROR(_xll.qlIndexFixing(ONIndex3M,I989,TRUE,_xll.ohTrigger(RecalcTrigger,Trigger3M)),NA())</f>
        <v>1.269409887893147E-2</v>
      </c>
      <c r="P989" s="44">
        <f>IFERROR(_xll.qlIndexFixing(ONIndex6M,I989,TRUE,_xll.ohTrigger(RecalcTrigger,Trigger6M)),NA())</f>
        <v>1.3008913056458127E-2</v>
      </c>
      <c r="Q989" s="145">
        <f>IFERROR(_xll.qlIndexFixing(ONIndex1Y,I989,TRUE,_xll.ohTrigger(RecalcTrigger,Trigger1Y)),NA())</f>
        <v>1.3297921598756091E-2</v>
      </c>
    </row>
    <row r="990" spans="2:17" x14ac:dyDescent="0.2">
      <c r="B990" s="39" t="s">
        <v>42</v>
      </c>
      <c r="D990" s="42">
        <f>_xll.qlCalendarAdvance(Calendar,$D989,B990,"f",FALSE)</f>
        <v>46588</v>
      </c>
      <c r="E990" s="139">
        <f>_xll.qlInterestRateIndexValueDate(IndexON,D990)</f>
        <v>46588</v>
      </c>
      <c r="F990" s="155">
        <f>IFERROR(_xll.qlIndexFixing(IndexON,D990,TRUE,_xll.ohTrigger(RecalcTrigger,TriggerON)),NA())</f>
        <v>1.1492356844247098E-2</v>
      </c>
      <c r="H990" s="42">
        <f>_xll.qlCalendarAdvance(Calendar,$H989,B990,"f",FALSE)</f>
        <v>46588</v>
      </c>
      <c r="I990" s="139">
        <f>_xll.qlInterestRateIndexValueDate(Index1M,$H990)</f>
        <v>46590</v>
      </c>
      <c r="J990" s="144">
        <f>IFERROR(_xll.qlIndexFixing(Index1M,$H990,TRUE,_xll.ohTrigger(RecalcTrigger,Trigger1M)),NA())</f>
        <v>1.1554048496406344E-2</v>
      </c>
      <c r="K990" s="44">
        <f>IFERROR(_xll.qlIndexFixing(Index3M,H990,TRUE,_xll.ohTrigger(RecalcTrigger,Trigger3M)),NA())</f>
        <v>1.2800171644286186E-2</v>
      </c>
      <c r="L990" s="44">
        <f>IFERROR(_xll.qlIndexFixing(Index6M,$H990,TRUE,_xll.ohTrigger(RecalcTrigger,Trigger6M)),NA())</f>
        <v>1.3173575541586017E-2</v>
      </c>
      <c r="M990" s="145">
        <f>IFERROR(_xll.qlIndexFixing(Index1Y,$H990,TRUE,_xll.ohTrigger(RecalcTrigger,Trigger1Y)),NA())</f>
        <v>1.3541560461769271E-2</v>
      </c>
      <c r="N990" s="144">
        <f>IFERROR(_xll.qlIndexFixing(ONIndex1M,I990,TRUE,_xll.ohTrigger(RecalcTrigger,Trigger1M)),NA())</f>
        <v>1.1525956949585137E-2</v>
      </c>
      <c r="O990" s="44">
        <f>IFERROR(_xll.qlIndexFixing(ONIndex3M,I990,TRUE,_xll.ohTrigger(RecalcTrigger,Trigger3M)),NA())</f>
        <v>1.2707274904482091E-2</v>
      </c>
      <c r="P990" s="44">
        <f>IFERROR(_xll.qlIndexFixing(ONIndex6M,I990,TRUE,_xll.ohTrigger(RecalcTrigger,Trigger6M)),NA())</f>
        <v>1.3019192058587592E-2</v>
      </c>
      <c r="Q990" s="145">
        <f>IFERROR(_xll.qlIndexFixing(ONIndex1Y,I990,TRUE,_xll.ohTrigger(RecalcTrigger,Trigger1Y)),NA())</f>
        <v>1.3306104525332429E-2</v>
      </c>
    </row>
    <row r="991" spans="2:17" x14ac:dyDescent="0.2">
      <c r="B991" s="39" t="s">
        <v>42</v>
      </c>
      <c r="D991" s="42">
        <f>_xll.qlCalendarAdvance(Calendar,$D990,B991,"f",FALSE)</f>
        <v>46595</v>
      </c>
      <c r="E991" s="139">
        <f>_xll.qlInterestRateIndexValueDate(IndexON,D991)</f>
        <v>46595</v>
      </c>
      <c r="F991" s="155">
        <f>IFERROR(_xll.qlIndexFixing(IndexON,D991,TRUE,_xll.ohTrigger(RecalcTrigger,TriggerON)),NA())</f>
        <v>1.14983973234839E-2</v>
      </c>
      <c r="H991" s="42">
        <f>_xll.qlCalendarAdvance(Calendar,$H990,B991,"f",FALSE)</f>
        <v>46595</v>
      </c>
      <c r="I991" s="139">
        <f>_xll.qlInterestRateIndexValueDate(Index1M,$H991)</f>
        <v>46597</v>
      </c>
      <c r="J991" s="144">
        <f>IFERROR(_xll.qlIndexFixing(Index1M,$H991,TRUE,_xll.ohTrigger(RecalcTrigger,Trigger1M)),NA())</f>
        <v>1.1567512012585768E-2</v>
      </c>
      <c r="K991" s="44">
        <f>IFERROR(_xll.qlIndexFixing(Index3M,H991,TRUE,_xll.ohTrigger(RecalcTrigger,Trigger3M)),NA())</f>
        <v>1.2811909916467404E-2</v>
      </c>
      <c r="L991" s="44">
        <f>IFERROR(_xll.qlIndexFixing(Index6M,$H991,TRUE,_xll.ohTrigger(RecalcTrigger,Trigger6M)),NA())</f>
        <v>1.3181538441788461E-2</v>
      </c>
      <c r="M991" s="145">
        <f>IFERROR(_xll.qlIndexFixing(Index1Y,$H991,TRUE,_xll.ohTrigger(RecalcTrigger,Trigger1Y)),NA())</f>
        <v>1.3545864062455525E-2</v>
      </c>
      <c r="N991" s="144">
        <f>IFERROR(_xll.qlIndexFixing(ONIndex1M,I991,TRUE,_xll.ohTrigger(RecalcTrigger,Trigger1M)),NA())</f>
        <v>1.1539723542650648E-2</v>
      </c>
      <c r="O991" s="44">
        <f>IFERROR(_xll.qlIndexFixing(ONIndex3M,I991,TRUE,_xll.ohTrigger(RecalcTrigger,Trigger3M)),NA())</f>
        <v>1.2720240876937794E-2</v>
      </c>
      <c r="P991" s="44">
        <f>IFERROR(_xll.qlIndexFixing(ONIndex6M,I991,TRUE,_xll.ohTrigger(RecalcTrigger,Trigger6M)),NA())</f>
        <v>1.3029301287161843E-2</v>
      </c>
      <c r="Q991" s="145">
        <f>IFERROR(_xll.qlIndexFixing(ONIndex1Y,I991,TRUE,_xll.ohTrigger(RecalcTrigger,Trigger1Y)),NA())</f>
        <v>1.3314144715685927E-2</v>
      </c>
    </row>
    <row r="992" spans="2:17" x14ac:dyDescent="0.2">
      <c r="B992" s="39" t="s">
        <v>42</v>
      </c>
      <c r="D992" s="42">
        <f>_xll.qlCalendarAdvance(Calendar,$D991,B992,"f",FALSE)</f>
        <v>46602</v>
      </c>
      <c r="E992" s="139">
        <f>_xll.qlInterestRateIndexValueDate(IndexON,D992)</f>
        <v>46602</v>
      </c>
      <c r="F992" s="155">
        <f>IFERROR(_xll.qlIndexFixing(IndexON,D992,TRUE,_xll.ohTrigger(RecalcTrigger,TriggerON)),NA())</f>
        <v>1.1504425870585422E-2</v>
      </c>
      <c r="H992" s="42">
        <f>_xll.qlCalendarAdvance(Calendar,$H991,B992,"f",FALSE)</f>
        <v>46602</v>
      </c>
      <c r="I992" s="139">
        <f>_xll.qlInterestRateIndexValueDate(Index1M,$H992)</f>
        <v>46604</v>
      </c>
      <c r="J992" s="144">
        <f>IFERROR(_xll.qlIndexFixing(Index1M,$H992,TRUE,_xll.ohTrigger(RecalcTrigger,Trigger1M)),NA())</f>
        <v>1.1580782242825438E-2</v>
      </c>
      <c r="K992" s="44">
        <f>IFERROR(_xll.qlIndexFixing(Index3M,H992,TRUE,_xll.ohTrigger(RecalcTrigger,Trigger3M)),NA())</f>
        <v>1.2823432411666252E-2</v>
      </c>
      <c r="L992" s="44">
        <f>IFERROR(_xll.qlIndexFixing(Index6M,$H992,TRUE,_xll.ohTrigger(RecalcTrigger,Trigger6M)),NA())</f>
        <v>1.3189324100790264E-2</v>
      </c>
      <c r="M992" s="145">
        <f>IFERROR(_xll.qlIndexFixing(Index1Y,$H992,TRUE,_xll.ohTrigger(RecalcTrigger,Trigger1Y)),NA())</f>
        <v>1.3550020385469111E-2</v>
      </c>
      <c r="N992" s="144">
        <f>IFERROR(_xll.qlIndexFixing(ONIndex1M,I992,TRUE,_xll.ohTrigger(RecalcTrigger,Trigger1M)),NA())</f>
        <v>1.155329801675542E-2</v>
      </c>
      <c r="O992" s="44">
        <f>IFERROR(_xll.qlIndexFixing(ONIndex3M,I992,TRUE,_xll.ohTrigger(RecalcTrigger,Trigger3M)),NA())</f>
        <v>1.2732996065922819E-2</v>
      </c>
      <c r="P992" s="44">
        <f>IFERROR(_xll.qlIndexFixing(ONIndex6M,I992,TRUE,_xll.ohTrigger(RecalcTrigger,Trigger6M)),NA())</f>
        <v>1.3039240279990594E-2</v>
      </c>
      <c r="Q992" s="145">
        <f>IFERROR(_xll.qlIndexFixing(ONIndex1Y,I992,TRUE,_xll.ohTrigger(RecalcTrigger,Trigger1Y)),NA())</f>
        <v>1.3322041856307365E-2</v>
      </c>
    </row>
    <row r="993" spans="2:17" x14ac:dyDescent="0.2">
      <c r="B993" s="39" t="s">
        <v>42</v>
      </c>
      <c r="D993" s="42">
        <f>_xll.qlCalendarAdvance(Calendar,$D992,B993,"f",FALSE)</f>
        <v>46609</v>
      </c>
      <c r="E993" s="139">
        <f>_xll.qlInterestRateIndexValueDate(IndexON,D993)</f>
        <v>46609</v>
      </c>
      <c r="F993" s="155">
        <f>IFERROR(_xll.qlIndexFixing(IndexON,D993,TRUE,_xll.ohTrigger(RecalcTrigger,TriggerON)),NA())</f>
        <v>1.1510443402578119E-2</v>
      </c>
      <c r="H993" s="42">
        <f>_xll.qlCalendarAdvance(Calendar,$H992,B993,"f",FALSE)</f>
        <v>46609</v>
      </c>
      <c r="I993" s="139">
        <f>_xll.qlInterestRateIndexValueDate(Index1M,$H993)</f>
        <v>46611</v>
      </c>
      <c r="J993" s="144">
        <f>IFERROR(_xll.qlIndexFixing(Index1M,$H993,TRUE,_xll.ohTrigger(RecalcTrigger,Trigger1M)),NA())</f>
        <v>1.1593858583225924E-2</v>
      </c>
      <c r="K993" s="44">
        <f>IFERROR(_xll.qlIndexFixing(Index3M,H993,TRUE,_xll.ohTrigger(RecalcTrigger,Trigger3M)),NA())</f>
        <v>1.2834738395130474E-2</v>
      </c>
      <c r="L993" s="44">
        <f>IFERROR(_xll.qlIndexFixing(Index6M,$H993,TRUE,_xll.ohTrigger(RecalcTrigger,Trigger6M)),NA())</f>
        <v>1.3196932051083243E-2</v>
      </c>
      <c r="M993" s="145">
        <f>IFERROR(_xll.qlIndexFixing(Index1Y,$H993,TRUE,_xll.ohTrigger(RecalcTrigger,Trigger1Y)),NA())</f>
        <v>1.355403071638081E-2</v>
      </c>
      <c r="N993" s="144">
        <f>IFERROR(_xll.qlIndexFixing(ONIndex1M,I993,TRUE,_xll.ohTrigger(RecalcTrigger,Trigger1M)),NA())</f>
        <v>1.1566679769261512E-2</v>
      </c>
      <c r="O993" s="44">
        <f>IFERROR(_xll.qlIndexFixing(ONIndex3M,I993,TRUE,_xll.ohTrigger(RecalcTrigger,Trigger3M)),NA())</f>
        <v>1.2745539740741663E-2</v>
      </c>
      <c r="P993" s="44">
        <f>IFERROR(_xll.qlIndexFixing(ONIndex6M,I993,TRUE,_xll.ohTrigger(RecalcTrigger,Trigger6M)),NA())</f>
        <v>1.3049008574563814E-2</v>
      </c>
      <c r="Q993" s="145">
        <f>IFERROR(_xll.qlIndexFixing(ONIndex1Y,I993,TRUE,_xll.ohTrigger(RecalcTrigger,Trigger1Y)),NA())</f>
        <v>1.3329795633927333E-2</v>
      </c>
    </row>
    <row r="994" spans="2:17" x14ac:dyDescent="0.2">
      <c r="B994" s="39" t="s">
        <v>42</v>
      </c>
      <c r="D994" s="42">
        <f>_xll.qlCalendarAdvance(Calendar,$D993,B994,"f",FALSE)</f>
        <v>46616</v>
      </c>
      <c r="E994" s="139">
        <f>_xll.qlInterestRateIndexValueDate(IndexON,D994)</f>
        <v>46616</v>
      </c>
      <c r="F994" s="155">
        <f>IFERROR(_xll.qlIndexFixing(IndexON,D994,TRUE,_xll.ohTrigger(RecalcTrigger,TriggerON)),NA())</f>
        <v>1.1516450836328573E-2</v>
      </c>
      <c r="H994" s="42">
        <f>_xll.qlCalendarAdvance(Calendar,$H993,B994,"f",FALSE)</f>
        <v>46616</v>
      </c>
      <c r="I994" s="139">
        <f>_xll.qlInterestRateIndexValueDate(Index1M,$H994)</f>
        <v>46618</v>
      </c>
      <c r="J994" s="144">
        <f>IFERROR(_xll.qlIndexFixing(Index1M,$H994,TRUE,_xll.ohTrigger(RecalcTrigger,Trigger1M)),NA())</f>
        <v>1.1606740429892792E-2</v>
      </c>
      <c r="K994" s="44">
        <f>IFERROR(_xll.qlIndexFixing(Index3M,H994,TRUE,_xll.ohTrigger(RecalcTrigger,Trigger3M)),NA())</f>
        <v>1.2845827132133872E-2</v>
      </c>
      <c r="L994" s="44">
        <f>IFERROR(_xll.qlIndexFixing(Index6M,$H994,TRUE,_xll.ohTrigger(RecalcTrigger,Trigger6M)),NA())</f>
        <v>1.3204361825200904E-2</v>
      </c>
      <c r="M994" s="145">
        <f>IFERROR(_xll.qlIndexFixing(Index1Y,$H994,TRUE,_xll.ohTrigger(RecalcTrigger,Trigger1Y)),NA())</f>
        <v>1.3557896350832479E-2</v>
      </c>
      <c r="N994" s="144">
        <f>IFERROR(_xll.qlIndexFixing(ONIndex1M,I994,TRUE,_xll.ohTrigger(RecalcTrigger,Trigger1M)),NA())</f>
        <v>1.1579868197610921E-2</v>
      </c>
      <c r="O994" s="44">
        <f>IFERROR(_xll.qlIndexFixing(ONIndex3M,I994,TRUE,_xll.ohTrigger(RecalcTrigger,Trigger3M)),NA())</f>
        <v>1.2757871171018564E-2</v>
      </c>
      <c r="P994" s="44">
        <f>IFERROR(_xll.qlIndexFixing(ONIndex6M,I994,TRUE,_xll.ohTrigger(RecalcTrigger,Trigger6M)),NA())</f>
        <v>1.3058605708931026E-2</v>
      </c>
      <c r="Q994" s="145">
        <f>IFERROR(_xll.qlIndexFixing(ONIndex1Y,I994,TRUE,_xll.ohTrigger(RecalcTrigger,Trigger1Y)),NA())</f>
        <v>1.3337405735356356E-2</v>
      </c>
    </row>
    <row r="995" spans="2:17" x14ac:dyDescent="0.2">
      <c r="B995" s="39" t="s">
        <v>42</v>
      </c>
      <c r="D995" s="42">
        <f>_xll.qlCalendarAdvance(Calendar,$D994,B995,"f",FALSE)</f>
        <v>46623</v>
      </c>
      <c r="E995" s="139">
        <f>_xll.qlInterestRateIndexValueDate(IndexON,D995)</f>
        <v>46623</v>
      </c>
      <c r="F995" s="155">
        <f>IFERROR(_xll.qlIndexFixing(IndexON,D995,TRUE,_xll.ohTrigger(RecalcTrigger,TriggerON)),NA())</f>
        <v>1.1522449088703368E-2</v>
      </c>
      <c r="H995" s="42">
        <f>_xll.qlCalendarAdvance(Calendar,$H994,B995,"f",FALSE)</f>
        <v>46623</v>
      </c>
      <c r="I995" s="139">
        <f>_xll.qlInterestRateIndexValueDate(Index1M,$H995)</f>
        <v>46625</v>
      </c>
      <c r="J995" s="144">
        <f>IFERROR(_xll.qlIndexFixing(Index1M,$H995,TRUE,_xll.ohTrigger(RecalcTrigger,Trigger1M)),NA())</f>
        <v>1.1619427178936603E-2</v>
      </c>
      <c r="K995" s="44">
        <f>IFERROR(_xll.qlIndexFixing(Index3M,H995,TRUE,_xll.ohTrigger(RecalcTrigger,Trigger3M)),NA())</f>
        <v>1.2856697887977194E-2</v>
      </c>
      <c r="L995" s="44">
        <f>IFERROR(_xll.qlIndexFixing(Index6M,$H995,TRUE,_xll.ohTrigger(RecalcTrigger,Trigger6M)),NA())</f>
        <v>1.3211612955719727E-2</v>
      </c>
      <c r="M995" s="145">
        <f>IFERROR(_xll.qlIndexFixing(Index1Y,$H995,TRUE,_xll.ohTrigger(RecalcTrigger,Trigger1Y)),NA())</f>
        <v>1.356161859453444E-2</v>
      </c>
      <c r="N995" s="144">
        <f>IFERROR(_xll.qlIndexFixing(ONIndex1M,I995,TRUE,_xll.ohTrigger(RecalcTrigger,Trigger1M)),NA())</f>
        <v>1.1592862699165707E-2</v>
      </c>
      <c r="O995" s="44">
        <f>IFERROR(_xll.qlIndexFixing(ONIndex3M,I995,TRUE,_xll.ohTrigger(RecalcTrigger,Trigger3M)),NA())</f>
        <v>1.2769989626217892E-2</v>
      </c>
      <c r="P995" s="44">
        <f>IFERROR(_xll.qlIndexFixing(ONIndex6M,I995,TRUE,_xll.ohTrigger(RecalcTrigger,Trigger6M)),NA())</f>
        <v>1.3068031220582199E-2</v>
      </c>
      <c r="Q995" s="145">
        <f>IFERROR(_xll.qlIndexFixing(ONIndex1Y,I995,TRUE,_xll.ohTrigger(RecalcTrigger,Trigger1Y)),NA())</f>
        <v>1.334487184700528E-2</v>
      </c>
    </row>
    <row r="996" spans="2:17" x14ac:dyDescent="0.2">
      <c r="B996" s="39" t="s">
        <v>42</v>
      </c>
      <c r="D996" s="42">
        <f>_xll.qlCalendarAdvance(Calendar,$D995,B996,"f",FALSE)</f>
        <v>46630</v>
      </c>
      <c r="E996" s="139">
        <f>_xll.qlInterestRateIndexValueDate(IndexON,D996)</f>
        <v>46630</v>
      </c>
      <c r="F996" s="155">
        <f>IFERROR(_xll.qlIndexFixing(IndexON,D996,TRUE,_xll.ohTrigger(RecalcTrigger,TriggerON)),NA())</f>
        <v>1.1528439076649022E-2</v>
      </c>
      <c r="H996" s="42">
        <f>_xll.qlCalendarAdvance(Calendar,$H995,B996,"f",FALSE)</f>
        <v>46630</v>
      </c>
      <c r="I996" s="139">
        <f>_xll.qlInterestRateIndexValueDate(Index1M,$H996)</f>
        <v>46632</v>
      </c>
      <c r="J996" s="144">
        <f>IFERROR(_xll.qlIndexFixing(Index1M,$H996,TRUE,_xll.ohTrigger(RecalcTrigger,Trigger1M)),NA())</f>
        <v>1.1631918226485405E-2</v>
      </c>
      <c r="K996" s="44">
        <f>IFERROR(_xll.qlIndexFixing(Index3M,H996,TRUE,_xll.ohTrigger(RecalcTrigger,Trigger3M)),NA())</f>
        <v>1.2866400805945061E-2</v>
      </c>
      <c r="L996" s="44">
        <f>IFERROR(_xll.qlIndexFixing(Index6M,$H996,TRUE,_xll.ohTrigger(RecalcTrigger,Trigger6M)),NA())</f>
        <v>1.3215939112573053E-2</v>
      </c>
      <c r="M996" s="145">
        <f>IFERROR(_xll.qlIndexFixing(Index1Y,$H996,TRUE,_xll.ohTrigger(RecalcTrigger,Trigger1Y)),NA())</f>
        <v>1.356519876326483E-2</v>
      </c>
      <c r="N996" s="144">
        <f>IFERROR(_xll.qlIndexFixing(ONIndex1M,I996,TRUE,_xll.ohTrigger(RecalcTrigger,Trigger1M)),NA())</f>
        <v>1.1605662671287931E-2</v>
      </c>
      <c r="O996" s="44">
        <f>IFERROR(_xll.qlIndexFixing(ONIndex3M,I996,TRUE,_xll.ohTrigger(RecalcTrigger,Trigger3M)),NA())</f>
        <v>1.2781894375804015E-2</v>
      </c>
      <c r="P996" s="44">
        <f>IFERROR(_xll.qlIndexFixing(ONIndex6M,I996,TRUE,_xll.ohTrigger(RecalcTrigger,Trigger6M)),NA())</f>
        <v>1.3077284647327048E-2</v>
      </c>
      <c r="Q996" s="145">
        <f>IFERROR(_xll.qlIndexFixing(ONIndex1Y,I996,TRUE,_xll.ohTrigger(RecalcTrigger,Trigger1Y)),NA())</f>
        <v>1.335219365568463E-2</v>
      </c>
    </row>
    <row r="997" spans="2:17" x14ac:dyDescent="0.2">
      <c r="B997" s="39" t="s">
        <v>42</v>
      </c>
      <c r="D997" s="42">
        <f>_xll.qlCalendarAdvance(Calendar,$D996,B997,"f",FALSE)</f>
        <v>46637</v>
      </c>
      <c r="E997" s="139">
        <f>_xll.qlInterestRateIndexValueDate(IndexON,D997)</f>
        <v>46637</v>
      </c>
      <c r="F997" s="155">
        <f>IFERROR(_xll.qlIndexFixing(IndexON,D997,TRUE,_xll.ohTrigger(RecalcTrigger,TriggerON)),NA())</f>
        <v>1.1534421717112053E-2</v>
      </c>
      <c r="H997" s="42">
        <f>_xll.qlCalendarAdvance(Calendar,$H996,B997,"f",FALSE)</f>
        <v>46637</v>
      </c>
      <c r="I997" s="139">
        <f>_xll.qlInterestRateIndexValueDate(Index1M,$H997)</f>
        <v>46639</v>
      </c>
      <c r="J997" s="144">
        <f>IFERROR(_xll.qlIndexFixing(Index1M,$H997,TRUE,_xll.ohTrigger(RecalcTrigger,Trigger1M)),NA())</f>
        <v>1.1644212968664747E-2</v>
      </c>
      <c r="K997" s="44">
        <f>IFERROR(_xll.qlIndexFixing(Index3M,H997,TRUE,_xll.ohTrigger(RecalcTrigger,Trigger3M)),NA())</f>
        <v>1.2876848836052075E-2</v>
      </c>
      <c r="L997" s="44">
        <f>IFERROR(_xll.qlIndexFixing(Index6M,$H997,TRUE,_xll.ohTrigger(RecalcTrigger,Trigger6M)),NA())</f>
        <v>1.3222882476354567E-2</v>
      </c>
      <c r="M997" s="145">
        <f>IFERROR(_xll.qlIndexFixing(Index1Y,$H997,TRUE,_xll.ohTrigger(RecalcTrigger,Trigger1Y)),NA())</f>
        <v>1.3568638182866999E-2</v>
      </c>
      <c r="N997" s="144">
        <f>IFERROR(_xll.qlIndexFixing(ONIndex1M,I997,TRUE,_xll.ohTrigger(RecalcTrigger,Trigger1M)),NA())</f>
        <v>1.1618267511259717E-2</v>
      </c>
      <c r="O997" s="44">
        <f>IFERROR(_xll.qlIndexFixing(ONIndex3M,I997,TRUE,_xll.ohTrigger(RecalcTrigger,Trigger3M)),NA())</f>
        <v>1.2793584689401172E-2</v>
      </c>
      <c r="P997" s="44">
        <f>IFERROR(_xll.qlIndexFixing(ONIndex6M,I997,TRUE,_xll.ohTrigger(RecalcTrigger,Trigger6M)),NA())</f>
        <v>1.3086365527055221E-2</v>
      </c>
      <c r="Q997" s="145">
        <f>IFERROR(_xll.qlIndexFixing(ONIndex1Y,I997,TRUE,_xll.ohTrigger(RecalcTrigger,Trigger1Y)),NA())</f>
        <v>1.3359370848124996E-2</v>
      </c>
    </row>
    <row r="998" spans="2:17" x14ac:dyDescent="0.2">
      <c r="B998" s="39" t="s">
        <v>42</v>
      </c>
      <c r="D998" s="42">
        <f>_xll.qlCalendarAdvance(Calendar,$D997,B998,"f",FALSE)</f>
        <v>46644</v>
      </c>
      <c r="E998" s="139">
        <f>_xll.qlInterestRateIndexValueDate(IndexON,D998)</f>
        <v>46644</v>
      </c>
      <c r="F998" s="155">
        <f>IFERROR(_xll.qlIndexFixing(IndexON,D998,TRUE,_xll.ohTrigger(RecalcTrigger,TriggerON)),NA())</f>
        <v>1.1540397926959045E-2</v>
      </c>
      <c r="H998" s="42">
        <f>_xll.qlCalendarAdvance(Calendar,$H997,B998,"f",FALSE)</f>
        <v>46644</v>
      </c>
      <c r="I998" s="139">
        <f>_xll.qlInterestRateIndexValueDate(Index1M,$H998)</f>
        <v>46646</v>
      </c>
      <c r="J998" s="144">
        <f>IFERROR(_xll.qlIndexFixing(Index1M,$H998,TRUE,_xll.ohTrigger(RecalcTrigger,Trigger1M)),NA())</f>
        <v>1.1656310801612668E-2</v>
      </c>
      <c r="K998" s="44">
        <f>IFERROR(_xll.qlIndexFixing(Index3M,H998,TRUE,_xll.ohTrigger(RecalcTrigger,Trigger3M)),NA())</f>
        <v>1.2887076741108594E-2</v>
      </c>
      <c r="L998" s="44">
        <f>IFERROR(_xll.qlIndexFixing(Index6M,$H998,TRUE,_xll.ohTrigger(RecalcTrigger,Trigger6M)),NA())</f>
        <v>1.3229645953834182E-2</v>
      </c>
      <c r="M998" s="145">
        <f>IFERROR(_xll.qlIndexFixing(Index1Y,$H998,TRUE,_xll.ohTrigger(RecalcTrigger,Trigger1Y)),NA())</f>
        <v>1.3571938189247982E-2</v>
      </c>
      <c r="N998" s="144">
        <f>IFERROR(_xll.qlIndexFixing(ONIndex1M,I998,TRUE,_xll.ohTrigger(RecalcTrigger,Trigger1M)),NA())</f>
        <v>1.1630676616523061E-2</v>
      </c>
      <c r="O998" s="44">
        <f>IFERROR(_xll.qlIndexFixing(ONIndex3M,I998,TRUE,_xll.ohTrigger(RecalcTrigger,Trigger3M)),NA())</f>
        <v>1.2805059836313859E-2</v>
      </c>
      <c r="P998" s="44">
        <f>IFERROR(_xll.qlIndexFixing(ONIndex6M,I998,TRUE,_xll.ohTrigger(RecalcTrigger,Trigger6M)),NA())</f>
        <v>1.309527339725669E-2</v>
      </c>
      <c r="Q998" s="145">
        <f>IFERROR(_xll.qlIndexFixing(ONIndex1Y,I998,TRUE,_xll.ohTrigger(RecalcTrigger,Trigger1Y)),NA())</f>
        <v>1.336640311081716E-2</v>
      </c>
    </row>
    <row r="999" spans="2:17" x14ac:dyDescent="0.2">
      <c r="B999" s="39" t="s">
        <v>42</v>
      </c>
      <c r="D999" s="42">
        <f>_xll.qlCalendarAdvance(Calendar,$D998,B999,"f",FALSE)</f>
        <v>46651</v>
      </c>
      <c r="E999" s="139">
        <f>_xll.qlInterestRateIndexValueDate(IndexON,D999)</f>
        <v>46651</v>
      </c>
      <c r="F999" s="155">
        <f>IFERROR(_xll.qlIndexFixing(IndexON,D999,TRUE,_xll.ohTrigger(RecalcTrigger,TriggerON)),NA())</f>
        <v>1.1546368623296388E-2</v>
      </c>
      <c r="H999" s="42">
        <f>_xll.qlCalendarAdvance(Calendar,$H998,B999,"f",FALSE)</f>
        <v>46651</v>
      </c>
      <c r="I999" s="139">
        <f>_xll.qlInterestRateIndexValueDate(Index1M,$H999)</f>
        <v>46653</v>
      </c>
      <c r="J999" s="144">
        <f>IFERROR(_xll.qlIndexFixing(Index1M,$H999,TRUE,_xll.ohTrigger(RecalcTrigger,Trigger1M)),NA())</f>
        <v>1.1668211121469707E-2</v>
      </c>
      <c r="K999" s="44">
        <f>IFERROR(_xll.qlIndexFixing(Index3M,H999,TRUE,_xll.ohTrigger(RecalcTrigger,Trigger3M)),NA())</f>
        <v>1.2897083786575156E-2</v>
      </c>
      <c r="L999" s="44">
        <f>IFERROR(_xll.qlIndexFixing(Index6M,$H999,TRUE,_xll.ohTrigger(RecalcTrigger,Trigger6M)),NA())</f>
        <v>1.3236229077854158E-2</v>
      </c>
      <c r="M999" s="145">
        <f>IFERROR(_xll.qlIndexFixing(Index1Y,$H999,TRUE,_xll.ohTrigger(RecalcTrigger,Trigger1Y)),NA())</f>
        <v>1.3575100128377419E-2</v>
      </c>
      <c r="N999" s="144">
        <f>IFERROR(_xll.qlIndexFixing(ONIndex1M,I999,TRUE,_xll.ohTrigger(RecalcTrigger,Trigger1M)),NA())</f>
        <v>1.1642889384440025E-2</v>
      </c>
      <c r="O999" s="44">
        <f>IFERROR(_xll.qlIndexFixing(ONIndex3M,I999,TRUE,_xll.ohTrigger(RecalcTrigger,Trigger3M)),NA())</f>
        <v>1.2816319086166317E-2</v>
      </c>
      <c r="P999" s="44">
        <f>IFERROR(_xll.qlIndexFixing(ONIndex6M,I999,TRUE,_xll.ohTrigger(RecalcTrigger,Trigger6M)),NA())</f>
        <v>1.3104007795821104E-2</v>
      </c>
      <c r="Q999" s="145">
        <f>IFERROR(_xll.qlIndexFixing(ONIndex1Y,I999,TRUE,_xll.ohTrigger(RecalcTrigger,Trigger1Y)),NA())</f>
        <v>1.3373290130571647E-2</v>
      </c>
    </row>
    <row r="1000" spans="2:17" x14ac:dyDescent="0.2">
      <c r="B1000" s="39" t="s">
        <v>42</v>
      </c>
      <c r="D1000" s="42">
        <f>_xll.qlCalendarAdvance(Calendar,$D999,B1000,"f",FALSE)</f>
        <v>46658</v>
      </c>
      <c r="E1000" s="139">
        <f>_xll.qlInterestRateIndexValueDate(IndexON,D1000)</f>
        <v>46658</v>
      </c>
      <c r="F1000" s="155">
        <f>IFERROR(_xll.qlIndexFixing(IndexON,D1000,TRUE,_xll.ohTrigger(RecalcTrigger,TriggerON)),NA())</f>
        <v>1.1552334722670921E-2</v>
      </c>
      <c r="H1000" s="42">
        <f>_xll.qlCalendarAdvance(Calendar,$H999,B1000,"f",FALSE)</f>
        <v>46658</v>
      </c>
      <c r="I1000" s="139">
        <f>_xll.qlInterestRateIndexValueDate(Index1M,$H1000)</f>
        <v>46660</v>
      </c>
      <c r="J1000" s="144">
        <f>IFERROR(_xll.qlIndexFixing(Index1M,$H1000,TRUE,_xll.ohTrigger(RecalcTrigger,Trigger1M)),NA())</f>
        <v>1.1676885359162233E-2</v>
      </c>
      <c r="K1000" s="44">
        <f>IFERROR(_xll.qlIndexFixing(Index3M,H1000,TRUE,_xll.ohTrigger(RecalcTrigger,Trigger3M)),NA())</f>
        <v>1.2907756237344796E-2</v>
      </c>
      <c r="L1000" s="44">
        <f>IFERROR(_xll.qlIndexFixing(Index6M,$H1000,TRUE,_xll.ohTrigger(RecalcTrigger,Trigger6M)),NA())</f>
        <v>1.3243268515015701E-2</v>
      </c>
      <c r="M1000" s="145">
        <f>IFERROR(_xll.qlIndexFixing(Index1Y,$H1000,TRUE,_xll.ohTrigger(RecalcTrigger,Trigger1Y)),NA())</f>
        <v>1.3576993234192867E-2</v>
      </c>
      <c r="N1000" s="144">
        <f>IFERROR(_xll.qlIndexFixing(ONIndex1M,I1000,TRUE,_xll.ohTrigger(RecalcTrigger,Trigger1M)),NA())</f>
        <v>1.1654905212292732E-2</v>
      </c>
      <c r="O1000" s="44">
        <f>IFERROR(_xll.qlIndexFixing(ONIndex3M,I1000,TRUE,_xll.ohTrigger(RecalcTrigger,Trigger3M)),NA())</f>
        <v>1.2827361708422913E-2</v>
      </c>
      <c r="P1000" s="44">
        <f>IFERROR(_xll.qlIndexFixing(ONIndex6M,I1000,TRUE,_xll.ohTrigger(RecalcTrigger,Trigger6M)),NA())</f>
        <v>1.3112568260398305E-2</v>
      </c>
      <c r="Q1000" s="145">
        <f>IFERROR(_xll.qlIndexFixing(ONIndex1Y,I1000,TRUE,_xll.ohTrigger(RecalcTrigger,Trigger1Y)),NA())</f>
        <v>1.3380031593959174E-2</v>
      </c>
    </row>
    <row r="1001" spans="2:17" x14ac:dyDescent="0.2">
      <c r="B1001" s="39" t="s">
        <v>42</v>
      </c>
      <c r="D1001" s="42">
        <f>_xll.qlCalendarAdvance(Calendar,$D1000,B1001,"f",FALSE)</f>
        <v>46665</v>
      </c>
      <c r="E1001" s="139">
        <f>_xll.qlInterestRateIndexValueDate(IndexON,D1001)</f>
        <v>46665</v>
      </c>
      <c r="F1001" s="155">
        <f>IFERROR(_xll.qlIndexFixing(IndexON,D1001,TRUE,_xll.ohTrigger(RecalcTrigger,TriggerON)),NA())</f>
        <v>1.1558297142348906E-2</v>
      </c>
      <c r="H1001" s="42">
        <f>_xll.qlCalendarAdvance(Calendar,$H1000,B1001,"f",FALSE)</f>
        <v>46665</v>
      </c>
      <c r="I1001" s="139">
        <f>_xll.qlInterestRateIndexValueDate(Index1M,$H1001)</f>
        <v>46667</v>
      </c>
      <c r="J1001" s="144">
        <f>IFERROR(_xll.qlIndexFixing(Index1M,$H1001,TRUE,_xll.ohTrigger(RecalcTrigger,Trigger1M)),NA())</f>
        <v>1.1691416806545729E-2</v>
      </c>
      <c r="K1001" s="44">
        <f>IFERROR(_xll.qlIndexFixing(Index3M,H1001,TRUE,_xll.ohTrigger(RecalcTrigger,Trigger3M)),NA())</f>
        <v>1.2917303679166279E-2</v>
      </c>
      <c r="L1001" s="44">
        <f>IFERROR(_xll.qlIndexFixing(Index6M,$H1001,TRUE,_xll.ohTrigger(RecalcTrigger,Trigger6M)),NA())</f>
        <v>1.3249476646887885E-2</v>
      </c>
      <c r="M1001" s="145">
        <f>IFERROR(_xll.qlIndexFixing(Index1Y,$H1001,TRUE,_xll.ohTrigger(RecalcTrigger,Trigger1Y)),NA())</f>
        <v>1.3581015239058903E-2</v>
      </c>
      <c r="N1001" s="144">
        <f>IFERROR(_xll.qlIndexFixing(ONIndex1M,I1001,TRUE,_xll.ohTrigger(RecalcTrigger,Trigger1M)),NA())</f>
        <v>1.1666723497523179E-2</v>
      </c>
      <c r="O1001" s="44">
        <f>IFERROR(_xll.qlIndexFixing(ONIndex3M,I1001,TRUE,_xll.ohTrigger(RecalcTrigger,Trigger3M)),NA())</f>
        <v>1.2838186972548016E-2</v>
      </c>
      <c r="P1001" s="44">
        <f>IFERROR(_xll.qlIndexFixing(ONIndex6M,I1001,TRUE,_xll.ohTrigger(RecalcTrigger,Trigger6M)),NA())</f>
        <v>1.3120954328877943E-2</v>
      </c>
      <c r="Q1001" s="145">
        <f>IFERROR(_xll.qlIndexFixing(ONIndex1Y,I1001,TRUE,_xll.ohTrigger(RecalcTrigger,Trigger1Y)),NA())</f>
        <v>1.3386627187710332E-2</v>
      </c>
    </row>
    <row r="1002" spans="2:17" x14ac:dyDescent="0.2">
      <c r="B1002" s="39" t="s">
        <v>42</v>
      </c>
      <c r="D1002" s="42">
        <f>_xll.qlCalendarAdvance(Calendar,$D1001,B1002,"f",FALSE)</f>
        <v>46672</v>
      </c>
      <c r="E1002" s="139">
        <f>_xll.qlInterestRateIndexValueDate(IndexON,D1002)</f>
        <v>46672</v>
      </c>
      <c r="F1002" s="155">
        <f>IFERROR(_xll.qlIndexFixing(IndexON,D1002,TRUE,_xll.ohTrigger(RecalcTrigger,TriggerON)),NA())</f>
        <v>1.1564256799037054E-2</v>
      </c>
      <c r="H1002" s="42">
        <f>_xll.qlCalendarAdvance(Calendar,$H1001,B1002,"f",FALSE)</f>
        <v>46672</v>
      </c>
      <c r="I1002" s="139">
        <f>_xll.qlInterestRateIndexValueDate(Index1M,$H1002)</f>
        <v>46674</v>
      </c>
      <c r="J1002" s="144">
        <f>IFERROR(_xll.qlIndexFixing(Index1M,$H1002,TRUE,_xll.ohTrigger(RecalcTrigger,Trigger1M)),NA())</f>
        <v>1.1702720964088253E-2</v>
      </c>
      <c r="K1002" s="44">
        <f>IFERROR(_xll.qlIndexFixing(Index3M,H1002,TRUE,_xll.ohTrigger(RecalcTrigger,Trigger3M)),NA())</f>
        <v>1.2926627997749613E-2</v>
      </c>
      <c r="L1002" s="44">
        <f>IFERROR(_xll.qlIndexFixing(Index6M,$H1002,TRUE,_xll.ohTrigger(RecalcTrigger,Trigger6M)),NA())</f>
        <v>1.3257936006118916E-2</v>
      </c>
      <c r="M1002" s="145">
        <f>IFERROR(_xll.qlIndexFixing(Index1Y,$H1002,TRUE,_xll.ohTrigger(RecalcTrigger,Trigger1Y)),NA())</f>
        <v>1.3583771152844776E-2</v>
      </c>
      <c r="N1002" s="144">
        <f>IFERROR(_xll.qlIndexFixing(ONIndex1M,I1002,TRUE,_xll.ohTrigger(RecalcTrigger,Trigger1M)),NA())</f>
        <v>1.1678343637493427E-2</v>
      </c>
      <c r="O1002" s="44">
        <f>IFERROR(_xll.qlIndexFixing(ONIndex3M,I1002,TRUE,_xll.ohTrigger(RecalcTrigger,Trigger3M)),NA())</f>
        <v>1.2848794148085929E-2</v>
      </c>
      <c r="P1002" s="44">
        <f>IFERROR(_xll.qlIndexFixing(ONIndex6M,I1002,TRUE,_xll.ohTrigger(RecalcTrigger,Trigger6M)),NA())</f>
        <v>1.3129165538829923E-2</v>
      </c>
      <c r="Q1002" s="145">
        <f>IFERROR(_xll.qlIndexFixing(ONIndex1Y,I1002,TRUE,_xll.ohTrigger(RecalcTrigger,Trigger1Y)),NA())</f>
        <v>1.3393076598395837E-2</v>
      </c>
    </row>
    <row r="1003" spans="2:17" x14ac:dyDescent="0.2">
      <c r="B1003" s="39" t="s">
        <v>42</v>
      </c>
      <c r="D1003" s="42">
        <f>_xll.qlCalendarAdvance(Calendar,$D1002,B1003,"f",FALSE)</f>
        <v>46679</v>
      </c>
      <c r="E1003" s="139">
        <f>_xll.qlInterestRateIndexValueDate(IndexON,D1003)</f>
        <v>46679</v>
      </c>
      <c r="F1003" s="155">
        <f>IFERROR(_xll.qlIndexFixing(IndexON,D1003,TRUE,_xll.ohTrigger(RecalcTrigger,TriggerON)),NA())</f>
        <v>1.1570214609841756E-2</v>
      </c>
      <c r="H1003" s="42">
        <f>_xll.qlCalendarAdvance(Calendar,$H1002,B1003,"f",FALSE)</f>
        <v>46679</v>
      </c>
      <c r="I1003" s="139">
        <f>_xll.qlInterestRateIndexValueDate(Index1M,$H1003)</f>
        <v>46681</v>
      </c>
      <c r="J1003" s="144">
        <f>IFERROR(_xll.qlIndexFixing(Index1M,$H1003,TRUE,_xll.ohTrigger(RecalcTrigger,Trigger1M)),NA())</f>
        <v>1.1713825193201965E-2</v>
      </c>
      <c r="K1003" s="44">
        <f>IFERROR(_xll.qlIndexFixing(Index3M,H1003,TRUE,_xll.ohTrigger(RecalcTrigger,Trigger3M)),NA())</f>
        <v>1.2935728458633614E-2</v>
      </c>
      <c r="L1003" s="44">
        <f>IFERROR(_xll.qlIndexFixing(Index6M,$H1003,TRUE,_xll.ohTrigger(RecalcTrigger,Trigger6M)),NA())</f>
        <v>1.3261347059851282E-2</v>
      </c>
      <c r="M1003" s="145">
        <f>IFERROR(_xll.qlIndexFixing(Index1Y,$H1003,TRUE,_xll.ohTrigger(RecalcTrigger,Trigger1Y)),NA())</f>
        <v>1.3586394483843077E-2</v>
      </c>
      <c r="N1003" s="144">
        <f>IFERROR(_xll.qlIndexFixing(ONIndex1M,I1003,TRUE,_xll.ohTrigger(RecalcTrigger,Trigger1M)),NA())</f>
        <v>1.1689765029565535E-2</v>
      </c>
      <c r="O1003" s="44">
        <f>IFERROR(_xll.qlIndexFixing(ONIndex3M,I1003,TRUE,_xll.ohTrigger(RecalcTrigger,Trigger3M)),NA())</f>
        <v>1.2859182504421085E-2</v>
      </c>
      <c r="P1003" s="44">
        <f>IFERROR(_xll.qlIndexFixing(ONIndex6M,I1003,TRUE,_xll.ohTrigger(RecalcTrigger,Trigger6M)),NA())</f>
        <v>1.3137201428143896E-2</v>
      </c>
      <c r="Q1003" s="145">
        <f>IFERROR(_xll.qlIndexFixing(ONIndex1Y,I1003,TRUE,_xll.ohTrigger(RecalcTrigger,Trigger1Y)),NA())</f>
        <v>1.3399379512826215E-2</v>
      </c>
    </row>
    <row r="1004" spans="2:17" x14ac:dyDescent="0.2">
      <c r="B1004" s="39" t="s">
        <v>42</v>
      </c>
      <c r="D1004" s="42">
        <f>_xll.qlCalendarAdvance(Calendar,$D1003,B1004,"f",FALSE)</f>
        <v>46686</v>
      </c>
      <c r="E1004" s="139">
        <f>_xll.qlInterestRateIndexValueDate(IndexON,D1004)</f>
        <v>46686</v>
      </c>
      <c r="F1004" s="155">
        <f>IFERROR(_xll.qlIndexFixing(IndexON,D1004,TRUE,_xll.ohTrigger(RecalcTrigger,TriggerON)),NA())</f>
        <v>1.1576171491389786E-2</v>
      </c>
      <c r="H1004" s="42">
        <f>_xll.qlCalendarAdvance(Calendar,$H1003,B1004,"f",FALSE)</f>
        <v>46686</v>
      </c>
      <c r="I1004" s="139">
        <f>_xll.qlInterestRateIndexValueDate(Index1M,$H1004)</f>
        <v>46688</v>
      </c>
      <c r="J1004" s="144">
        <f>IFERROR(_xll.qlIndexFixing(Index1M,$H1004,TRUE,_xll.ohTrigger(RecalcTrigger,Trigger1M)),NA())</f>
        <v>1.1724728890067371E-2</v>
      </c>
      <c r="K1004" s="44">
        <f>IFERROR(_xll.qlIndexFixing(Index3M,H1004,TRUE,_xll.ohTrigger(RecalcTrigger,Trigger3M)),NA())</f>
        <v>1.2944604327384897E-2</v>
      </c>
      <c r="L1004" s="44">
        <f>IFERROR(_xll.qlIndexFixing(Index6M,$H1004,TRUE,_xll.ohTrigger(RecalcTrigger,Trigger6M)),NA())</f>
        <v>1.3267008406973528E-2</v>
      </c>
      <c r="M1004" s="145">
        <f>IFERROR(_xll.qlIndexFixing(Index1Y,$H1004,TRUE,_xll.ohTrigger(RecalcTrigger,Trigger1Y)),NA())</f>
        <v>1.3588886628308001E-2</v>
      </c>
      <c r="N1004" s="144">
        <f>IFERROR(_xll.qlIndexFixing(ONIndex1M,I1004,TRUE,_xll.ohTrigger(RecalcTrigger,Trigger1M)),NA())</f>
        <v>1.1700987071101565E-2</v>
      </c>
      <c r="O1004" s="44">
        <f>IFERROR(_xll.qlIndexFixing(ONIndex3M,I1004,TRUE,_xll.ohTrigger(RecalcTrigger,Trigger3M)),NA())</f>
        <v>1.286935131125766E-2</v>
      </c>
      <c r="P1004" s="44">
        <f>IFERROR(_xll.qlIndexFixing(ONIndex6M,I1004,TRUE,_xll.ohTrigger(RecalcTrigger,Trigger6M)),NA())</f>
        <v>1.3145061534469704E-2</v>
      </c>
      <c r="Q1004" s="145">
        <f>IFERROR(_xll.qlIndexFixing(ONIndex1Y,I1004,TRUE,_xll.ohTrigger(RecalcTrigger,Trigger1Y)),NA())</f>
        <v>1.3405535617572184E-2</v>
      </c>
    </row>
    <row r="1005" spans="2:17" x14ac:dyDescent="0.2">
      <c r="B1005" s="39" t="s">
        <v>42</v>
      </c>
      <c r="D1005" s="42">
        <f>_xll.qlCalendarAdvance(Calendar,$D1004,B1005,"f",FALSE)</f>
        <v>46693</v>
      </c>
      <c r="E1005" s="139">
        <f>_xll.qlInterestRateIndexValueDate(IndexON,D1005)</f>
        <v>46693</v>
      </c>
      <c r="F1005" s="155">
        <f>IFERROR(_xll.qlIndexFixing(IndexON,D1005,TRUE,_xll.ohTrigger(RecalcTrigger,TriggerON)),NA())</f>
        <v>1.1582128360867472E-2</v>
      </c>
      <c r="H1005" s="42">
        <f>_xll.qlCalendarAdvance(Calendar,$H1004,B1005,"f",FALSE)</f>
        <v>46693</v>
      </c>
      <c r="I1005" s="139">
        <f>_xll.qlInterestRateIndexValueDate(Index1M,$H1005)</f>
        <v>46695</v>
      </c>
      <c r="J1005" s="144">
        <f>IFERROR(_xll.qlIndexFixing(Index1M,$H1005,TRUE,_xll.ohTrigger(RecalcTrigger,Trigger1M)),NA())</f>
        <v>1.1735431450882461E-2</v>
      </c>
      <c r="K1005" s="44">
        <f>IFERROR(_xll.qlIndexFixing(Index3M,H1005,TRUE,_xll.ohTrigger(RecalcTrigger,Trigger3M)),NA())</f>
        <v>1.2953254869607441E-2</v>
      </c>
      <c r="L1005" s="44">
        <f>IFERROR(_xll.qlIndexFixing(Index6M,$H1005,TRUE,_xll.ohTrigger(RecalcTrigger,Trigger6M)),NA())</f>
        <v>1.3271914243956242E-2</v>
      </c>
      <c r="M1005" s="145">
        <f>IFERROR(_xll.qlIndexFixing(Index1Y,$H1005,TRUE,_xll.ohTrigger(RecalcTrigger,Trigger1Y)),NA())</f>
        <v>1.3591248992545492E-2</v>
      </c>
      <c r="N1005" s="144">
        <f>IFERROR(_xll.qlIndexFixing(ONIndex1M,I1005,TRUE,_xll.ohTrigger(RecalcTrigger,Trigger1M)),NA())</f>
        <v>1.1712009159383641E-2</v>
      </c>
      <c r="O1005" s="44">
        <f>IFERROR(_xll.qlIndexFixing(ONIndex3M,I1005,TRUE,_xll.ohTrigger(RecalcTrigger,Trigger3M)),NA())</f>
        <v>1.2879299837900149E-2</v>
      </c>
      <c r="P1005" s="44">
        <f>IFERROR(_xll.qlIndexFixing(ONIndex6M,I1005,TRUE,_xll.ohTrigger(RecalcTrigger,Trigger6M)),NA())</f>
        <v>1.3152745395537124E-2</v>
      </c>
      <c r="Q1005" s="145">
        <f>IFERROR(_xll.qlIndexFixing(ONIndex1Y,I1005,TRUE,_xll.ohTrigger(RecalcTrigger,Trigger1Y)),NA())</f>
        <v>1.3411544599204461E-2</v>
      </c>
    </row>
    <row r="1006" spans="2:17" x14ac:dyDescent="0.2">
      <c r="B1006" s="39" t="s">
        <v>42</v>
      </c>
      <c r="D1006" s="42">
        <f>_xll.qlCalendarAdvance(Calendar,$D1005,B1006,"f",FALSE)</f>
        <v>46700</v>
      </c>
      <c r="E1006" s="139">
        <f>_xll.qlInterestRateIndexValueDate(IndexON,D1006)</f>
        <v>46700</v>
      </c>
      <c r="F1006" s="155">
        <f>IFERROR(_xll.qlIndexFixing(IndexON,D1006,TRUE,_xll.ohTrigger(RecalcTrigger,TriggerON)),NA())</f>
        <v>1.1588086135061459E-2</v>
      </c>
      <c r="H1006" s="42">
        <f>_xll.qlCalendarAdvance(Calendar,$H1005,B1006,"f",FALSE)</f>
        <v>46700</v>
      </c>
      <c r="I1006" s="139">
        <f>_xll.qlInterestRateIndexValueDate(Index1M,$H1006)</f>
        <v>46702</v>
      </c>
      <c r="J1006" s="144">
        <f>IFERROR(_xll.qlIndexFixing(Index1M,$H1006,TRUE,_xll.ohTrigger(RecalcTrigger,Trigger1M)),NA())</f>
        <v>1.1745932271845227E-2</v>
      </c>
      <c r="K1006" s="44">
        <f>IFERROR(_xll.qlIndexFixing(Index3M,H1006,TRUE,_xll.ohTrigger(RecalcTrigger,Trigger3M)),NA())</f>
        <v>1.2961679350933026E-2</v>
      </c>
      <c r="L1006" s="44">
        <f>IFERROR(_xll.qlIndexFixing(Index6M,$H1006,TRUE,_xll.ohTrigger(RecalcTrigger,Trigger6M)),NA())</f>
        <v>1.3277221816999727E-2</v>
      </c>
      <c r="M1006" s="145">
        <f>IFERROR(_xll.qlIndexFixing(Index1Y,$H1006,TRUE,_xll.ohTrigger(RecalcTrigger,Trigger1Y)),NA())</f>
        <v>1.359348299291171E-2</v>
      </c>
      <c r="N1006" s="144">
        <f>IFERROR(_xll.qlIndexFixing(ONIndex1M,I1006,TRUE,_xll.ohTrigger(RecalcTrigger,Trigger1M)),NA())</f>
        <v>1.1722830691933694E-2</v>
      </c>
      <c r="O1006" s="44">
        <f>IFERROR(_xll.qlIndexFixing(ONIndex3M,I1006,TRUE,_xll.ohTrigger(RecalcTrigger,Trigger3M)),NA())</f>
        <v>1.2889027353972793E-2</v>
      </c>
      <c r="P1006" s="44">
        <f>IFERROR(_xll.qlIndexFixing(ONIndex6M,I1006,TRUE,_xll.ohTrigger(RecalcTrigger,Trigger6M)),NA())</f>
        <v>1.3160252549155871E-2</v>
      </c>
      <c r="Q1006" s="145">
        <f>IFERROR(_xll.qlIndexFixing(ONIndex1Y,I1006,TRUE,_xll.ohTrigger(RecalcTrigger,Trigger1Y)),NA())</f>
        <v>1.3417406144613508E-2</v>
      </c>
    </row>
    <row r="1007" spans="2:17" x14ac:dyDescent="0.2">
      <c r="B1007" s="39" t="s">
        <v>42</v>
      </c>
      <c r="D1007" s="42">
        <f>_xll.qlCalendarAdvance(Calendar,$D1006,B1007,"f",FALSE)</f>
        <v>46707</v>
      </c>
      <c r="E1007" s="139">
        <f>_xll.qlInterestRateIndexValueDate(IndexON,D1007)</f>
        <v>46707</v>
      </c>
      <c r="F1007" s="155">
        <f>IFERROR(_xll.qlIndexFixing(IndexON,D1007,TRUE,_xll.ohTrigger(RecalcTrigger,TriggerON)),NA())</f>
        <v>1.1594045730998204E-2</v>
      </c>
      <c r="H1007" s="42">
        <f>_xll.qlCalendarAdvance(Calendar,$H1006,B1007,"f",FALSE)</f>
        <v>46707</v>
      </c>
      <c r="I1007" s="139">
        <f>_xll.qlInterestRateIndexValueDate(Index1M,$H1007)</f>
        <v>46709</v>
      </c>
      <c r="J1007" s="144">
        <f>IFERROR(_xll.qlIndexFixing(Index1M,$H1007,TRUE,_xll.ohTrigger(RecalcTrigger,Trigger1M)),NA())</f>
        <v>1.175623074916865E-2</v>
      </c>
      <c r="K1007" s="44">
        <f>IFERROR(_xll.qlIndexFixing(Index3M,H1007,TRUE,_xll.ohTrigger(RecalcTrigger,Trigger3M)),NA())</f>
        <v>1.2969877037029058E-2</v>
      </c>
      <c r="L1007" s="44">
        <f>IFERROR(_xll.qlIndexFixing(Index6M,$H1007,TRUE,_xll.ohTrigger(RecalcTrigger,Trigger6M)),NA())</f>
        <v>1.3282345300899721E-2</v>
      </c>
      <c r="M1007" s="145">
        <f>IFERROR(_xll.qlIndexFixing(Index1Y,$H1007,TRUE,_xll.ohTrigger(RecalcTrigger,Trigger1Y)),NA())</f>
        <v>1.3595590055810652E-2</v>
      </c>
      <c r="N1007" s="144">
        <f>IFERROR(_xll.qlIndexFixing(ONIndex1M,I1007,TRUE,_xll.ohTrigger(RecalcTrigger,Trigger1M)),NA())</f>
        <v>1.1733451066033851E-2</v>
      </c>
      <c r="O1007" s="44">
        <f>IFERROR(_xll.qlIndexFixing(ONIndex3M,I1007,TRUE,_xll.ohTrigger(RecalcTrigger,Trigger3M)),NA())</f>
        <v>1.289853312893996E-2</v>
      </c>
      <c r="P1007" s="44">
        <f>IFERROR(_xll.qlIndexFixing(ONIndex6M,I1007,TRUE,_xll.ohTrigger(RecalcTrigger,Trigger6M)),NA())</f>
        <v>1.3167582533055722E-2</v>
      </c>
      <c r="Q1007" s="145">
        <f>IFERROR(_xll.qlIndexFixing(ONIndex1Y,I1007,TRUE,_xll.ohTrigger(RecalcTrigger,Trigger1Y)),NA())</f>
        <v>1.3423119940290107E-2</v>
      </c>
    </row>
    <row r="1008" spans="2:17" x14ac:dyDescent="0.2">
      <c r="B1008" s="39" t="s">
        <v>42</v>
      </c>
      <c r="D1008" s="42">
        <f>_xll.qlCalendarAdvance(Calendar,$D1007,B1008,"f",FALSE)</f>
        <v>46714</v>
      </c>
      <c r="E1008" s="139">
        <f>_xll.qlInterestRateIndexValueDate(IndexON,D1008)</f>
        <v>46714</v>
      </c>
      <c r="F1008" s="155">
        <f>IFERROR(_xll.qlIndexFixing(IndexON,D1008,TRUE,_xll.ohTrigger(RecalcTrigger,TriggerON)),NA())</f>
        <v>1.1600008065464351E-2</v>
      </c>
      <c r="H1008" s="42">
        <f>_xll.qlCalendarAdvance(Calendar,$H1007,B1008,"f",FALSE)</f>
        <v>46714</v>
      </c>
      <c r="I1008" s="139">
        <f>_xll.qlInterestRateIndexValueDate(Index1M,$H1008)</f>
        <v>46716</v>
      </c>
      <c r="J1008" s="144">
        <f>IFERROR(_xll.qlIndexFixing(Index1M,$H1008,TRUE,_xll.ohTrigger(RecalcTrigger,Trigger1M)),NA())</f>
        <v>1.1766326279070705E-2</v>
      </c>
      <c r="K1008" s="44">
        <f>IFERROR(_xll.qlIndexFixing(Index3M,H1008,TRUE,_xll.ohTrigger(RecalcTrigger,Trigger3M)),NA())</f>
        <v>1.2977847193595092E-2</v>
      </c>
      <c r="L1008" s="44">
        <f>IFERROR(_xll.qlIndexFixing(Index6M,$H1008,TRUE,_xll.ohTrigger(RecalcTrigger,Trigger6M)),NA())</f>
        <v>1.3287284228899484E-2</v>
      </c>
      <c r="M1008" s="145">
        <f>IFERROR(_xll.qlIndexFixing(Index1Y,$H1008,TRUE,_xll.ohTrigger(RecalcTrigger,Trigger1Y)),NA())</f>
        <v>1.3597571617693493E-2</v>
      </c>
      <c r="N1008" s="144">
        <f>IFERROR(_xll.qlIndexFixing(ONIndex1M,I1008,TRUE,_xll.ohTrigger(RecalcTrigger,Trigger1M)),NA())</f>
        <v>1.1743869679046171E-2</v>
      </c>
      <c r="O1008" s="44">
        <f>IFERROR(_xll.qlIndexFixing(ONIndex3M,I1008,TRUE,_xll.ohTrigger(RecalcTrigger,Trigger3M)),NA())</f>
        <v>1.2907816432266017E-2</v>
      </c>
      <c r="P1008" s="44">
        <f>IFERROR(_xll.qlIndexFixing(ONIndex6M,I1008,TRUE,_xll.ohTrigger(RecalcTrigger,Trigger6M)),NA())</f>
        <v>1.3174734884806583E-2</v>
      </c>
      <c r="Q1008" s="145">
        <f>IFERROR(_xll.qlIndexFixing(ONIndex1Y,I1008,TRUE,_xll.ohTrigger(RecalcTrigger,Trigger1Y)),NA())</f>
        <v>1.3428685672964846E-2</v>
      </c>
    </row>
    <row r="1009" spans="2:17" x14ac:dyDescent="0.2">
      <c r="B1009" s="39" t="s">
        <v>42</v>
      </c>
      <c r="D1009" s="42">
        <f>_xll.qlCalendarAdvance(Calendar,$D1008,B1009,"f",FALSE)</f>
        <v>46721</v>
      </c>
      <c r="E1009" s="139">
        <f>_xll.qlInterestRateIndexValueDate(IndexON,D1009)</f>
        <v>46721</v>
      </c>
      <c r="F1009" s="155">
        <f>IFERROR(_xll.qlIndexFixing(IndexON,D1009,TRUE,_xll.ohTrigger(RecalcTrigger,TriggerON)),NA())</f>
        <v>1.1605974055406421E-2</v>
      </c>
      <c r="H1009" s="42">
        <f>_xll.qlCalendarAdvance(Calendar,$H1008,B1009,"f",FALSE)</f>
        <v>46721</v>
      </c>
      <c r="I1009" s="139">
        <f>_xll.qlInterestRateIndexValueDate(Index1M,$H1009)</f>
        <v>46723</v>
      </c>
      <c r="J1009" s="144">
        <f>IFERROR(_xll.qlIndexFixing(Index1M,$H1009,TRUE,_xll.ohTrigger(RecalcTrigger,Trigger1M)),NA())</f>
        <v>1.177621825777686E-2</v>
      </c>
      <c r="K1009" s="44">
        <f>IFERROR(_xll.qlIndexFixing(Index3M,H1009,TRUE,_xll.ohTrigger(RecalcTrigger,Trigger3M)),NA())</f>
        <v>1.298484538639111E-2</v>
      </c>
      <c r="L1009" s="44">
        <f>IFERROR(_xll.qlIndexFixing(Index6M,$H1009,TRUE,_xll.ohTrigger(RecalcTrigger,Trigger6M)),NA())</f>
        <v>1.3292557873695486E-2</v>
      </c>
      <c r="M1009" s="145">
        <f>IFERROR(_xll.qlIndexFixing(Index1Y,$H1009,TRUE,_xll.ohTrigger(RecalcTrigger,Trigger1Y)),NA())</f>
        <v>1.3599429125055983E-2</v>
      </c>
      <c r="N1009" s="144">
        <f>IFERROR(_xll.qlIndexFixing(ONIndex1M,I1009,TRUE,_xll.ohTrigger(RecalcTrigger,Trigger1M)),NA())</f>
        <v>1.1754085928332714E-2</v>
      </c>
      <c r="O1009" s="44">
        <f>IFERROR(_xll.qlIndexFixing(ONIndex3M,I1009,TRUE,_xll.ohTrigger(RecalcTrigger,Trigger3M)),NA())</f>
        <v>1.291687653349527E-2</v>
      </c>
      <c r="P1009" s="44">
        <f>IFERROR(_xll.qlIndexFixing(ONIndex6M,I1009,TRUE,_xll.ohTrigger(RecalcTrigger,Trigger6M)),NA())</f>
        <v>1.318170914237804E-2</v>
      </c>
      <c r="Q1009" s="145">
        <f>IFERROR(_xll.qlIndexFixing(ONIndex1Y,I1009,TRUE,_xll.ohTrigger(RecalcTrigger,Trigger1Y)),NA())</f>
        <v>1.343410302928838E-2</v>
      </c>
    </row>
    <row r="1010" spans="2:17" x14ac:dyDescent="0.2">
      <c r="B1010" s="39" t="s">
        <v>42</v>
      </c>
      <c r="D1010" s="42">
        <f>_xll.qlCalendarAdvance(Calendar,$D1009,B1010,"f",FALSE)</f>
        <v>46728</v>
      </c>
      <c r="E1010" s="139">
        <f>_xll.qlInterestRateIndexValueDate(IndexON,D1010)</f>
        <v>46728</v>
      </c>
      <c r="F1010" s="155">
        <f>IFERROR(_xll.qlIndexFixing(IndexON,D1010,TRUE,_xll.ohTrigger(RecalcTrigger,TriggerON)),NA())</f>
        <v>1.1611944617770931E-2</v>
      </c>
      <c r="H1010" s="42">
        <f>_xll.qlCalendarAdvance(Calendar,$H1009,B1010,"f",FALSE)</f>
        <v>46728</v>
      </c>
      <c r="I1010" s="139">
        <f>_xll.qlInterestRateIndexValueDate(Index1M,$H1010)</f>
        <v>46730</v>
      </c>
      <c r="J1010" s="144">
        <f>IFERROR(_xll.qlIndexFixing(Index1M,$H1010,TRUE,_xll.ohTrigger(RecalcTrigger,Trigger1M)),NA())</f>
        <v>1.1785906081525077E-2</v>
      </c>
      <c r="K1010" s="44">
        <f>IFERROR(_xll.qlIndexFixing(Index3M,H1010,TRUE,_xll.ohTrigger(RecalcTrigger,Trigger3M)),NA())</f>
        <v>1.2992374505385309E-2</v>
      </c>
      <c r="L1010" s="44">
        <f>IFERROR(_xll.qlIndexFixing(Index6M,$H1010,TRUE,_xll.ohTrigger(RecalcTrigger,Trigger6M)),NA())</f>
        <v>1.3297113045813023E-2</v>
      </c>
      <c r="M1010" s="145">
        <f>IFERROR(_xll.qlIndexFixing(Index1Y,$H1010,TRUE,_xll.ohTrigger(RecalcTrigger,Trigger1Y)),NA())</f>
        <v>1.3601164034436923E-2</v>
      </c>
      <c r="N1010" s="144">
        <f>IFERROR(_xll.qlIndexFixing(ONIndex1M,I1010,TRUE,_xll.ohTrigger(RecalcTrigger,Trigger1M)),NA())</f>
        <v>1.1764099211255541E-2</v>
      </c>
      <c r="O1010" s="44">
        <f>IFERROR(_xll.qlIndexFixing(ONIndex3M,I1010,TRUE,_xll.ohTrigger(RecalcTrigger,Trigger3M)),NA())</f>
        <v>1.2925712702092085E-2</v>
      </c>
      <c r="P1010" s="44">
        <f>IFERROR(_xll.qlIndexFixing(ONIndex6M,I1010,TRUE,_xll.ohTrigger(RecalcTrigger,Trigger6M)),NA())</f>
        <v>1.3188504843419935E-2</v>
      </c>
      <c r="Q1010" s="145">
        <f>IFERROR(_xll.qlIndexFixing(ONIndex1Y,I1010,TRUE,_xll.ohTrigger(RecalcTrigger,Trigger1Y)),NA())</f>
        <v>1.3439371695991298E-2</v>
      </c>
    </row>
    <row r="1011" spans="2:17" x14ac:dyDescent="0.2">
      <c r="B1011" s="39" t="s">
        <v>42</v>
      </c>
      <c r="D1011" s="42">
        <f>_xll.qlCalendarAdvance(Calendar,$D1010,B1011,"f",FALSE)</f>
        <v>46735</v>
      </c>
      <c r="E1011" s="139">
        <f>_xll.qlInterestRateIndexValueDate(IndexON,D1011)</f>
        <v>46735</v>
      </c>
      <c r="F1011" s="155">
        <f>IFERROR(_xll.qlIndexFixing(IndexON,D1011,TRUE,_xll.ohTrigger(RecalcTrigger,TriggerON)),NA())</f>
        <v>1.16179206695044E-2</v>
      </c>
      <c r="H1011" s="42">
        <f>_xll.qlCalendarAdvance(Calendar,$H1010,B1011,"f",FALSE)</f>
        <v>46735</v>
      </c>
      <c r="I1011" s="139">
        <f>_xll.qlInterestRateIndexValueDate(Index1M,$H1011)</f>
        <v>46737</v>
      </c>
      <c r="J1011" s="144">
        <f>IFERROR(_xll.qlIndexFixing(Index1M,$H1011,TRUE,_xll.ohTrigger(RecalcTrigger,Trigger1M)),NA())</f>
        <v>1.1795389146558311E-2</v>
      </c>
      <c r="K1011" s="44">
        <f>IFERROR(_xll.qlIndexFixing(Index3M,H1011,TRUE,_xll.ohTrigger(RecalcTrigger,Trigger3M)),NA())</f>
        <v>1.2999673952713208E-2</v>
      </c>
      <c r="L1011" s="44">
        <f>IFERROR(_xll.qlIndexFixing(Index6M,$H1011,TRUE,_xll.ohTrigger(RecalcTrigger,Trigger6M)),NA())</f>
        <v>1.3301482221925077E-2</v>
      </c>
      <c r="M1011" s="145">
        <f>IFERROR(_xll.qlIndexFixing(Index1Y,$H1011,TRUE,_xll.ohTrigger(RecalcTrigger,Trigger1Y)),NA())</f>
        <v>1.3602777812417081E-2</v>
      </c>
      <c r="N1011" s="144">
        <f>IFERROR(_xll.qlIndexFixing(ONIndex1M,I1011,TRUE,_xll.ohTrigger(RecalcTrigger,Trigger1M)),NA())</f>
        <v>1.1773908925256649E-2</v>
      </c>
      <c r="O1011" s="44">
        <f>IFERROR(_xll.qlIndexFixing(ONIndex3M,I1011,TRUE,_xll.ohTrigger(RecalcTrigger,Trigger3M)),NA())</f>
        <v>1.2934324207520831E-2</v>
      </c>
      <c r="P1011" s="44">
        <f>IFERROR(_xll.qlIndexFixing(ONIndex6M,I1011,TRUE,_xll.ohTrigger(RecalcTrigger,Trigger6M)),NA())</f>
        <v>1.3195121525662046E-2</v>
      </c>
      <c r="Q1011" s="145">
        <f>IFERROR(_xll.qlIndexFixing(ONIndex1Y,I1011,TRUE,_xll.ohTrigger(RecalcTrigger,Trigger1Y)),NA())</f>
        <v>1.3444491359644317E-2</v>
      </c>
    </row>
    <row r="1012" spans="2:17" x14ac:dyDescent="0.2">
      <c r="B1012" s="39" t="s">
        <v>42</v>
      </c>
      <c r="D1012" s="42">
        <f>_xll.qlCalendarAdvance(Calendar,$D1011,B1012,"f",FALSE)</f>
        <v>46742</v>
      </c>
      <c r="E1012" s="139">
        <f>_xll.qlInterestRateIndexValueDate(IndexON,D1012)</f>
        <v>46742</v>
      </c>
      <c r="F1012" s="155">
        <f>IFERROR(_xll.qlIndexFixing(IndexON,D1012,TRUE,_xll.ohTrigger(RecalcTrigger,TriggerON)),NA())</f>
        <v>1.1623903127553348E-2</v>
      </c>
      <c r="H1012" s="42">
        <f>_xll.qlCalendarAdvance(Calendar,$H1011,B1012,"f",FALSE)</f>
        <v>46742</v>
      </c>
      <c r="I1012" s="139">
        <f>_xll.qlInterestRateIndexValueDate(Index1M,$H1012)</f>
        <v>46744</v>
      </c>
      <c r="J1012" s="144">
        <f>IFERROR(_xll.qlIndexFixing(Index1M,$H1012,TRUE,_xll.ohTrigger(RecalcTrigger,Trigger1M)),NA())</f>
        <v>1.1804666849137002E-2</v>
      </c>
      <c r="K1012" s="44">
        <f>IFERROR(_xll.qlIndexFixing(Index3M,H1012,TRUE,_xll.ohTrigger(RecalcTrigger,Trigger3M)),NA())</f>
        <v>1.3006742994248199E-2</v>
      </c>
      <c r="L1012" s="44">
        <f>IFERROR(_xll.qlIndexFixing(Index6M,$H1012,TRUE,_xll.ohTrigger(RecalcTrigger,Trigger6M)),NA())</f>
        <v>1.3305664935443133E-2</v>
      </c>
      <c r="M1012" s="145">
        <f>IFERROR(_xll.qlIndexFixing(Index1Y,$H1012,TRUE,_xll.ohTrigger(RecalcTrigger,Trigger1Y)),NA())</f>
        <v>1.3604836949220702E-2</v>
      </c>
      <c r="N1012" s="144">
        <f>IFERROR(_xll.qlIndexFixing(ONIndex1M,I1012,TRUE,_xll.ohTrigger(RecalcTrigger,Trigger1M)),NA())</f>
        <v>1.1783514467618161E-2</v>
      </c>
      <c r="O1012" s="44">
        <f>IFERROR(_xll.qlIndexFixing(ONIndex3M,I1012,TRUE,_xll.ohTrigger(RecalcTrigger,Trigger3M)),NA())</f>
        <v>1.2942710319325812E-2</v>
      </c>
      <c r="P1012" s="44">
        <f>IFERROR(_xll.qlIndexFixing(ONIndex6M,I1012,TRUE,_xll.ohTrigger(RecalcTrigger,Trigger6M)),NA())</f>
        <v>1.3201558726914087E-2</v>
      </c>
      <c r="Q1012" s="145">
        <f>IFERROR(_xll.qlIndexFixing(ONIndex1Y,I1012,TRUE,_xll.ohTrigger(RecalcTrigger,Trigger1Y)),NA())</f>
        <v>1.3449461706898092E-2</v>
      </c>
    </row>
    <row r="1013" spans="2:17" x14ac:dyDescent="0.2">
      <c r="B1013" s="39" t="s">
        <v>42</v>
      </c>
      <c r="D1013" s="42">
        <f>_xll.qlCalendarAdvance(Calendar,$D1012,B1013,"f",FALSE)</f>
        <v>46749</v>
      </c>
      <c r="E1013" s="139">
        <f>_xll.qlInterestRateIndexValueDate(IndexON,D1013)</f>
        <v>46749</v>
      </c>
      <c r="F1013" s="155">
        <f>IFERROR(_xll.qlIndexFixing(IndexON,D1013,TRUE,_xll.ohTrigger(RecalcTrigger,TriggerON)),NA())</f>
        <v>1.1629892908624484E-2</v>
      </c>
      <c r="H1013" s="42">
        <f>_xll.qlCalendarAdvance(Calendar,$H1012,B1013,"f",FALSE)</f>
        <v>46749</v>
      </c>
      <c r="I1013" s="139">
        <f>_xll.qlInterestRateIndexValueDate(Index1M,$H1013)</f>
        <v>46751</v>
      </c>
      <c r="J1013" s="144">
        <f>IFERROR(_xll.qlIndexFixing(Index1M,$H1013,TRUE,_xll.ohTrigger(RecalcTrigger,Trigger1M)),NA())</f>
        <v>1.1813738585519096E-2</v>
      </c>
      <c r="K1013" s="44">
        <f>IFERROR(_xll.qlIndexFixing(Index3M,H1013,TRUE,_xll.ohTrigger(RecalcTrigger,Trigger3M)),NA())</f>
        <v>1.3013580895897938E-2</v>
      </c>
      <c r="L1013" s="44">
        <f>IFERROR(_xll.qlIndexFixing(Index6M,$H1013,TRUE,_xll.ohTrigger(RecalcTrigger,Trigger6M)),NA())</f>
        <v>1.3309660719827157E-2</v>
      </c>
      <c r="M1013" s="145">
        <f>IFERROR(_xll.qlIndexFixing(Index1Y,$H1013,TRUE,_xll.ohTrigger(RecalcTrigger,Trigger1Y)),NA())</f>
        <v>1.3604816757027391E-2</v>
      </c>
      <c r="N1013" s="144">
        <f>IFERROR(_xll.qlIndexFixing(ONIndex1M,I1013,TRUE,_xll.ohTrigger(RecalcTrigger,Trigger1M)),NA())</f>
        <v>1.1792915235782075E-2</v>
      </c>
      <c r="O1013" s="44">
        <f>IFERROR(_xll.qlIndexFixing(ONIndex3M,I1013,TRUE,_xll.ohTrigger(RecalcTrigger,Trigger3M)),NA())</f>
        <v>1.2950870307051332E-2</v>
      </c>
      <c r="P1013" s="44">
        <f>IFERROR(_xll.qlIndexFixing(ONIndex6M,I1013,TRUE,_xll.ohTrigger(RecalcTrigger,Trigger6M)),NA())</f>
        <v>1.3207815984825899E-2</v>
      </c>
      <c r="Q1013" s="145">
        <f>IFERROR(_xll.qlIndexFixing(ONIndex1Y,I1013,TRUE,_xll.ohTrigger(RecalcTrigger,Trigger1Y)),NA())</f>
        <v>1.345428242448321E-2</v>
      </c>
    </row>
    <row r="1014" spans="2:17" x14ac:dyDescent="0.2">
      <c r="B1014" s="39" t="s">
        <v>42</v>
      </c>
      <c r="D1014" s="42">
        <f>_xll.qlCalendarAdvance(Calendar,$D1013,B1014,"f",FALSE)</f>
        <v>46756</v>
      </c>
      <c r="E1014" s="139">
        <f>_xll.qlInterestRateIndexValueDate(IndexON,D1014)</f>
        <v>46756</v>
      </c>
      <c r="F1014" s="155">
        <f>IFERROR(_xll.qlIndexFixing(IndexON,D1014,TRUE,_xll.ohTrigger(RecalcTrigger,TriggerON)),NA())</f>
        <v>1.16358909298242E-2</v>
      </c>
      <c r="H1014" s="42">
        <f>_xll.qlCalendarAdvance(Calendar,$H1013,B1014,"f",FALSE)</f>
        <v>46756</v>
      </c>
      <c r="I1014" s="139">
        <f>_xll.qlInterestRateIndexValueDate(Index1M,$H1014)</f>
        <v>46758</v>
      </c>
      <c r="J1014" s="144">
        <f>IFERROR(_xll.qlIndexFixing(Index1M,$H1014,TRUE,_xll.ohTrigger(RecalcTrigger,Trigger1M)),NA())</f>
        <v>1.1822603751980021E-2</v>
      </c>
      <c r="K1014" s="44">
        <f>IFERROR(_xll.qlIndexFixing(Index3M,H1014,TRUE,_xll.ohTrigger(RecalcTrigger,Trigger3M)),NA())</f>
        <v>1.302018692360697E-2</v>
      </c>
      <c r="L1014" s="44">
        <f>IFERROR(_xll.qlIndexFixing(Index6M,$H1014,TRUE,_xll.ohTrigger(RecalcTrigger,Trigger6M)),NA())</f>
        <v>1.3313015992562609E-2</v>
      </c>
      <c r="M1014" s="145">
        <f>IFERROR(_xll.qlIndexFixing(Index1Y,$H1014,TRUE,_xll.ohTrigger(RecalcTrigger,Trigger1Y)),NA())</f>
        <v>1.3606907174341872E-2</v>
      </c>
      <c r="N1014" s="144">
        <f>IFERROR(_xll.qlIndexFixing(ONIndex1M,I1014,TRUE,_xll.ohTrigger(RecalcTrigger,Trigger1M)),NA())</f>
        <v>1.1802110627030515E-2</v>
      </c>
      <c r="O1014" s="44">
        <f>IFERROR(_xll.qlIndexFixing(ONIndex3M,I1014,TRUE,_xll.ohTrigger(RecalcTrigger,Trigger3M)),NA())</f>
        <v>1.2958803440161759E-2</v>
      </c>
      <c r="P1014" s="44">
        <f>IFERROR(_xll.qlIndexFixing(ONIndex6M,I1014,TRUE,_xll.ohTrigger(RecalcTrigger,Trigger6M)),NA())</f>
        <v>1.3213892837287133E-2</v>
      </c>
      <c r="Q1014" s="145">
        <f>IFERROR(_xll.qlIndexFixing(ONIndex1Y,I1014,TRUE,_xll.ohTrigger(RecalcTrigger,Trigger1Y)),NA())</f>
        <v>1.3458953199130264E-2</v>
      </c>
    </row>
    <row r="1015" spans="2:17" x14ac:dyDescent="0.2">
      <c r="B1015" s="39" t="s">
        <v>42</v>
      </c>
      <c r="D1015" s="42">
        <f>_xll.qlCalendarAdvance(Calendar,$D1014,B1015,"f",FALSE)</f>
        <v>46763</v>
      </c>
      <c r="E1015" s="139">
        <f>_xll.qlInterestRateIndexValueDate(IndexON,D1015)</f>
        <v>46763</v>
      </c>
      <c r="F1015" s="155">
        <f>IFERROR(_xll.qlIndexFixing(IndexON,D1015,TRUE,_xll.ohTrigger(RecalcTrigger,TriggerON)),NA())</f>
        <v>1.1641898108099014E-2</v>
      </c>
      <c r="H1015" s="42">
        <f>_xll.qlCalendarAdvance(Calendar,$H1014,B1015,"f",FALSE)</f>
        <v>46763</v>
      </c>
      <c r="I1015" s="139">
        <f>_xll.qlInterestRateIndexValueDate(Index1M,$H1015)</f>
        <v>46765</v>
      </c>
      <c r="J1015" s="144">
        <f>IFERROR(_xll.qlIndexFixing(Index1M,$H1015,TRUE,_xll.ohTrigger(RecalcTrigger,Trigger1M)),NA())</f>
        <v>1.1831261744802701E-2</v>
      </c>
      <c r="K1015" s="44">
        <f>IFERROR(_xll.qlIndexFixing(Index3M,H1015,TRUE,_xll.ohTrigger(RecalcTrigger,Trigger3M)),NA())</f>
        <v>1.3026560343355854E-2</v>
      </c>
      <c r="L1015" s="44">
        <f>IFERROR(_xll.qlIndexFixing(Index6M,$H1015,TRUE,_xll.ohTrigger(RecalcTrigger,Trigger6M)),NA())</f>
        <v>1.3316651012822788E-2</v>
      </c>
      <c r="M1015" s="145">
        <f>IFERROR(_xll.qlIndexFixing(Index1Y,$H1015,TRUE,_xll.ohTrigger(RecalcTrigger,Trigger1Y)),NA())</f>
        <v>1.3608051293291453E-2</v>
      </c>
      <c r="N1015" s="144">
        <f>IFERROR(_xll.qlIndexFixing(ONIndex1M,I1015,TRUE,_xll.ohTrigger(RecalcTrigger,Trigger1M)),NA())</f>
        <v>1.1811100038725542E-2</v>
      </c>
      <c r="O1015" s="44">
        <f>IFERROR(_xll.qlIndexFixing(ONIndex3M,I1015,TRUE,_xll.ohTrigger(RecalcTrigger,Trigger3M)),NA())</f>
        <v>1.2966508988121461E-2</v>
      </c>
      <c r="P1015" s="44">
        <f>IFERROR(_xll.qlIndexFixing(ONIndex6M,I1015,TRUE,_xll.ohTrigger(RecalcTrigger,Trigger6M)),NA())</f>
        <v>1.3219788821787759E-2</v>
      </c>
      <c r="Q1015" s="145">
        <f>IFERROR(_xll.qlIndexFixing(ONIndex1Y,I1015,TRUE,_xll.ohTrigger(RecalcTrigger,Trigger1Y)),NA())</f>
        <v>1.3463473717409968E-2</v>
      </c>
    </row>
    <row r="1016" spans="2:17" x14ac:dyDescent="0.2">
      <c r="B1016" s="39" t="s">
        <v>42</v>
      </c>
      <c r="D1016" s="42">
        <f>_xll.qlCalendarAdvance(Calendar,$D1015,B1016,"f",FALSE)</f>
        <v>46770</v>
      </c>
      <c r="E1016" s="139">
        <f>_xll.qlInterestRateIndexValueDate(IndexON,D1016)</f>
        <v>46770</v>
      </c>
      <c r="F1016" s="155">
        <f>IFERROR(_xll.qlIndexFixing(IndexON,D1016,TRUE,_xll.ohTrigger(RecalcTrigger,TriggerON)),NA())</f>
        <v>1.1647915360315508E-2</v>
      </c>
      <c r="H1016" s="42">
        <f>_xll.qlCalendarAdvance(Calendar,$H1015,B1016,"f",FALSE)</f>
        <v>46770</v>
      </c>
      <c r="I1016" s="139">
        <f>_xll.qlInterestRateIndexValueDate(Index1M,$H1016)</f>
        <v>46772</v>
      </c>
      <c r="J1016" s="144">
        <f>IFERROR(_xll.qlIndexFixing(Index1M,$H1016,TRUE,_xll.ohTrigger(RecalcTrigger,Trigger1M)),NA())</f>
        <v>1.1839711960280053E-2</v>
      </c>
      <c r="K1016" s="44">
        <f>IFERROR(_xll.qlIndexFixing(Index3M,H1016,TRUE,_xll.ohTrigger(RecalcTrigger,Trigger3M)),NA())</f>
        <v>1.3032700421159412E-2</v>
      </c>
      <c r="L1016" s="44">
        <f>IFERROR(_xll.qlIndexFixing(Index6M,$H1016,TRUE,_xll.ohTrigger(RecalcTrigger,Trigger6M)),NA())</f>
        <v>1.3320102583204384E-2</v>
      </c>
      <c r="M1016" s="145">
        <f>IFERROR(_xll.qlIndexFixing(Index1Y,$H1016,TRUE,_xll.ohTrigger(RecalcTrigger,Trigger1Y)),NA())</f>
        <v>1.3609081764304537E-2</v>
      </c>
      <c r="N1016" s="144">
        <f>IFERROR(_xll.qlIndexFixing(ONIndex1M,I1016,TRUE,_xll.ohTrigger(RecalcTrigger,Trigger1M)),NA())</f>
        <v>1.1819882868389087E-2</v>
      </c>
      <c r="O1016" s="44">
        <f>IFERROR(_xll.qlIndexFixing(ONIndex3M,I1016,TRUE,_xll.ohTrigger(RecalcTrigger,Trigger3M)),NA())</f>
        <v>1.2973986220474742E-2</v>
      </c>
      <c r="P1016" s="44">
        <f>IFERROR(_xll.qlIndexFixing(ONIndex6M,I1016,TRUE,_xll.ohTrigger(RecalcTrigger,Trigger6M)),NA())</f>
        <v>1.3225503476297362E-2</v>
      </c>
      <c r="Q1016" s="145">
        <f>IFERROR(_xll.qlIndexFixing(ONIndex1Y,I1016,TRUE,_xll.ohTrigger(RecalcTrigger,Trigger1Y)),NA())</f>
        <v>1.3467843665972978E-2</v>
      </c>
    </row>
    <row r="1017" spans="2:17" x14ac:dyDescent="0.2">
      <c r="B1017" s="39" t="s">
        <v>42</v>
      </c>
      <c r="D1017" s="42">
        <f>_xll.qlCalendarAdvance(Calendar,$D1016,B1017,"f",FALSE)</f>
        <v>46777</v>
      </c>
      <c r="E1017" s="139">
        <f>_xll.qlInterestRateIndexValueDate(IndexON,D1017)</f>
        <v>46777</v>
      </c>
      <c r="F1017" s="155">
        <f>IFERROR(_xll.qlIndexFixing(IndexON,D1017,TRUE,_xll.ohTrigger(RecalcTrigger,TriggerON)),NA())</f>
        <v>1.1653943603340267E-2</v>
      </c>
      <c r="H1017" s="42">
        <f>_xll.qlCalendarAdvance(Calendar,$H1016,B1017,"f",FALSE)</f>
        <v>46777</v>
      </c>
      <c r="I1017" s="139">
        <f>_xll.qlInterestRateIndexValueDate(Index1M,$H1017)</f>
        <v>46779</v>
      </c>
      <c r="J1017" s="144">
        <f>IFERROR(_xll.qlIndexFixing(Index1M,$H1017,TRUE,_xll.ohTrigger(RecalcTrigger,Trigger1M)),NA())</f>
        <v>1.1847953794712485E-2</v>
      </c>
      <c r="K1017" s="44">
        <f>IFERROR(_xll.qlIndexFixing(Index3M,H1017,TRUE,_xll.ohTrigger(RecalcTrigger,Trigger3M)),NA())</f>
        <v>1.3038606423068479E-2</v>
      </c>
      <c r="L1017" s="44">
        <f>IFERROR(_xll.qlIndexFixing(Index6M,$H1017,TRUE,_xll.ohTrigger(RecalcTrigger,Trigger6M)),NA())</f>
        <v>1.3323374497877648E-2</v>
      </c>
      <c r="M1017" s="145">
        <f>IFERROR(_xll.qlIndexFixing(Index1Y,$H1017,TRUE,_xll.ohTrigger(RecalcTrigger,Trigger1Y)),NA())</f>
        <v>1.361000011417373E-2</v>
      </c>
      <c r="N1017" s="144">
        <f>IFERROR(_xll.qlIndexFixing(ONIndex1M,I1017,TRUE,_xll.ohTrigger(RecalcTrigger,Trigger1M)),NA())</f>
        <v>1.1828458513223339E-2</v>
      </c>
      <c r="O1017" s="44">
        <f>IFERROR(_xll.qlIndexFixing(ONIndex3M,I1017,TRUE,_xll.ohTrigger(RecalcTrigger,Trigger3M)),NA())</f>
        <v>1.2981234406685971E-2</v>
      </c>
      <c r="P1017" s="44">
        <f>IFERROR(_xll.qlIndexFixing(ONIndex6M,I1017,TRUE,_xll.ohTrigger(RecalcTrigger,Trigger6M)),NA())</f>
        <v>1.3231036338465785E-2</v>
      </c>
      <c r="Q1017" s="145">
        <f>IFERROR(_xll.qlIndexFixing(ONIndex1Y,I1017,TRUE,_xll.ohTrigger(RecalcTrigger,Trigger1Y)),NA())</f>
        <v>1.3472062731549883E-2</v>
      </c>
    </row>
    <row r="1018" spans="2:17" x14ac:dyDescent="0.2">
      <c r="B1018" s="39" t="s">
        <v>42</v>
      </c>
      <c r="D1018" s="42">
        <f>_xll.qlCalendarAdvance(Calendar,$D1017,B1018,"f",FALSE)</f>
        <v>46784</v>
      </c>
      <c r="E1018" s="139">
        <f>_xll.qlInterestRateIndexValueDate(IndexON,D1018)</f>
        <v>46784</v>
      </c>
      <c r="F1018" s="155">
        <f>IFERROR(_xll.qlIndexFixing(IndexON,D1018,TRUE,_xll.ohTrigger(RecalcTrigger,TriggerON)),NA())</f>
        <v>1.1659983754039871E-2</v>
      </c>
      <c r="H1018" s="42">
        <f>_xll.qlCalendarAdvance(Calendar,$H1017,B1018,"f",FALSE)</f>
        <v>46784</v>
      </c>
      <c r="I1018" s="139">
        <f>_xll.qlInterestRateIndexValueDate(Index1M,$H1018)</f>
        <v>46786</v>
      </c>
      <c r="J1018" s="144">
        <f>IFERROR(_xll.qlIndexFixing(Index1M,$H1018,TRUE,_xll.ohTrigger(RecalcTrigger,Trigger1M)),NA())</f>
        <v>1.1853730242925345E-2</v>
      </c>
      <c r="K1018" s="44">
        <f>IFERROR(_xll.qlIndexFixing(Index3M,H1018,TRUE,_xll.ohTrigger(RecalcTrigger,Trigger3M)),NA())</f>
        <v>1.3043680530126167E-2</v>
      </c>
      <c r="L1018" s="44">
        <f>IFERROR(_xll.qlIndexFixing(Index6M,$H1018,TRUE,_xll.ohTrigger(RecalcTrigger,Trigger6M)),NA())</f>
        <v>1.332647057801936E-2</v>
      </c>
      <c r="M1018" s="145">
        <f>IFERROR(_xll.qlIndexFixing(Index1Y,$H1018,TRUE,_xll.ohTrigger(RecalcTrigger,Trigger1Y)),NA())</f>
        <v>1.3610807879722311E-2</v>
      </c>
      <c r="N1018" s="144">
        <f>IFERROR(_xll.qlIndexFixing(ONIndex1M,I1018,TRUE,_xll.ohTrigger(RecalcTrigger,Trigger1M)),NA())</f>
        <v>1.1836826370670295E-2</v>
      </c>
      <c r="O1018" s="44">
        <f>IFERROR(_xll.qlIndexFixing(ONIndex3M,I1018,TRUE,_xll.ohTrigger(RecalcTrigger,Trigger3M)),NA())</f>
        <v>1.298825281629945E-2</v>
      </c>
      <c r="P1018" s="44">
        <f>IFERROR(_xll.qlIndexFixing(ONIndex6M,I1018,TRUE,_xll.ohTrigger(RecalcTrigger,Trigger6M)),NA())</f>
        <v>1.3236386946022805E-2</v>
      </c>
      <c r="Q1018" s="145">
        <f>IFERROR(_xll.qlIndexFixing(ONIndex1Y,I1018,TRUE,_xll.ohTrigger(RecalcTrigger,Trigger1Y)),NA())</f>
        <v>1.3476130600791336E-2</v>
      </c>
    </row>
    <row r="1019" spans="2:17" x14ac:dyDescent="0.2">
      <c r="B1019" s="39" t="s">
        <v>42</v>
      </c>
      <c r="D1019" s="42">
        <f>_xll.qlCalendarAdvance(Calendar,$D1018,B1019,"f",FALSE)</f>
        <v>46791</v>
      </c>
      <c r="E1019" s="139">
        <f>_xll.qlInterestRateIndexValueDate(IndexON,D1019)</f>
        <v>46791</v>
      </c>
      <c r="F1019" s="155">
        <f>IFERROR(_xll.qlIndexFixing(IndexON,D1019,TRUE,_xll.ohTrigger(RecalcTrigger,TriggerON)),NA())</f>
        <v>1.1666036729440776E-2</v>
      </c>
      <c r="H1019" s="42">
        <f>_xll.qlCalendarAdvance(Calendar,$H1018,B1019,"f",FALSE)</f>
        <v>46791</v>
      </c>
      <c r="I1019" s="139">
        <f>_xll.qlInterestRateIndexValueDate(Index1M,$H1019)</f>
        <v>46793</v>
      </c>
      <c r="J1019" s="144">
        <f>IFERROR(_xll.qlIndexFixing(Index1M,$H1019,TRUE,_xll.ohTrigger(RecalcTrigger,Trigger1M)),NA())</f>
        <v>1.1861597783638052E-2</v>
      </c>
      <c r="K1019" s="44">
        <f>IFERROR(_xll.qlIndexFixing(Index3M,H1019,TRUE,_xll.ohTrigger(RecalcTrigger,Trigger3M)),NA())</f>
        <v>1.3049132943008246E-2</v>
      </c>
      <c r="L1019" s="44">
        <f>IFERROR(_xll.qlIndexFixing(Index6M,$H1019,TRUE,_xll.ohTrigger(RecalcTrigger,Trigger6M)),NA())</f>
        <v>1.3329394671814151E-2</v>
      </c>
      <c r="M1019" s="145">
        <f>IFERROR(_xll.qlIndexFixing(Index1Y,$H1019,TRUE,_xll.ohTrigger(RecalcTrigger,Trigger1Y)),NA())</f>
        <v>1.3611506607800533E-2</v>
      </c>
      <c r="N1019" s="144">
        <f>IFERROR(_xll.qlIndexFixing(ONIndex1M,I1019,TRUE,_xll.ohTrigger(RecalcTrigger,Trigger1M)),NA())</f>
        <v>1.1844985838171951E-2</v>
      </c>
      <c r="O1019" s="44">
        <f>IFERROR(_xll.qlIndexFixing(ONIndex3M,I1019,TRUE,_xll.ohTrigger(RecalcTrigger,Trigger3M)),NA())</f>
        <v>1.2995040718859485E-2</v>
      </c>
      <c r="P1019" s="44">
        <f>IFERROR(_xll.qlIndexFixing(ONIndex6M,I1019,TRUE,_xll.ohTrigger(RecalcTrigger,Trigger6M)),NA())</f>
        <v>1.3241554836778135E-2</v>
      </c>
      <c r="Q1019" s="145">
        <f>IFERROR(_xll.qlIndexFixing(ONIndex1Y,I1019,TRUE,_xll.ohTrigger(RecalcTrigger,Trigger1Y)),NA())</f>
        <v>1.3480046960347991E-2</v>
      </c>
    </row>
    <row r="1020" spans="2:17" x14ac:dyDescent="0.2">
      <c r="B1020" s="39" t="s">
        <v>42</v>
      </c>
      <c r="D1020" s="42">
        <f>_xll.qlCalendarAdvance(Calendar,$D1019,B1020,"f",FALSE)</f>
        <v>46798</v>
      </c>
      <c r="E1020" s="139">
        <f>_xll.qlInterestRateIndexValueDate(IndexON,D1020)</f>
        <v>46798</v>
      </c>
      <c r="F1020" s="155">
        <f>IFERROR(_xll.qlIndexFixing(IndexON,D1020,TRUE,_xll.ohTrigger(RecalcTrigger,TriggerON)),NA())</f>
        <v>1.1672103446489501E-2</v>
      </c>
      <c r="H1020" s="42">
        <f>_xll.qlCalendarAdvance(Calendar,$H1019,B1020,"f",FALSE)</f>
        <v>46798</v>
      </c>
      <c r="I1020" s="139">
        <f>_xll.qlInterestRateIndexValueDate(Index1M,$H1020)</f>
        <v>46800</v>
      </c>
      <c r="J1020" s="144">
        <f>IFERROR(_xll.qlIndexFixing(Index1M,$H1020,TRUE,_xll.ohTrigger(RecalcTrigger,Trigger1M)),NA())</f>
        <v>1.1869255281876311E-2</v>
      </c>
      <c r="K1020" s="44">
        <f>IFERROR(_xll.qlIndexFixing(Index3M,H1020,TRUE,_xll.ohTrigger(RecalcTrigger,Trigger3M)),NA())</f>
        <v>1.3054349139260957E-2</v>
      </c>
      <c r="L1020" s="44">
        <f>IFERROR(_xll.qlIndexFixing(Index6M,$H1020,TRUE,_xll.ohTrigger(RecalcTrigger,Trigger6M)),NA())</f>
        <v>1.3332150654447907E-2</v>
      </c>
      <c r="M1020" s="145">
        <f>IFERROR(_xll.qlIndexFixing(Index1Y,$H1020,TRUE,_xll.ohTrigger(RecalcTrigger,Trigger1Y)),NA())</f>
        <v>1.3612097855285636E-2</v>
      </c>
      <c r="N1020" s="144">
        <f>IFERROR(_xll.qlIndexFixing(ONIndex1M,I1020,TRUE,_xll.ohTrigger(RecalcTrigger,Trigger1M)),NA())</f>
        <v>1.1852936312930495E-2</v>
      </c>
      <c r="O1020" s="44">
        <f>IFERROR(_xll.qlIndexFixing(ONIndex3M,I1020,TRUE,_xll.ohTrigger(RecalcTrigger,Trigger3M)),NA())</f>
        <v>1.3001597383830443E-2</v>
      </c>
      <c r="P1020" s="44">
        <f>IFERROR(_xll.qlIndexFixing(ONIndex6M,I1020,TRUE,_xll.ohTrigger(RecalcTrigger,Trigger6M)),NA())</f>
        <v>1.324653954838162E-2</v>
      </c>
      <c r="Q1020" s="145">
        <f>IFERROR(_xll.qlIndexFixing(ONIndex1Y,I1020,TRUE,_xll.ohTrigger(RecalcTrigger,Trigger1Y)),NA())</f>
        <v>1.3483811496870501E-2</v>
      </c>
    </row>
    <row r="1021" spans="2:17" x14ac:dyDescent="0.2">
      <c r="B1021" s="39" t="s">
        <v>42</v>
      </c>
      <c r="D1021" s="42">
        <f>_xll.qlCalendarAdvance(Calendar,$D1020,B1021,"f",FALSE)</f>
        <v>46805</v>
      </c>
      <c r="E1021" s="139">
        <f>_xll.qlInterestRateIndexValueDate(IndexON,D1021)</f>
        <v>46805</v>
      </c>
      <c r="F1021" s="155">
        <f>IFERROR(_xll.qlIndexFixing(IndexON,D1021,TRUE,_xll.ohTrigger(RecalcTrigger,TriggerON)),NA())</f>
        <v>1.1678184822052629E-2</v>
      </c>
      <c r="H1021" s="42">
        <f>_xll.qlCalendarAdvance(Calendar,$H1020,B1021,"f",FALSE)</f>
        <v>46805</v>
      </c>
      <c r="I1021" s="139">
        <f>_xll.qlInterestRateIndexValueDate(Index1M,$H1021)</f>
        <v>46807</v>
      </c>
      <c r="J1021" s="144">
        <f>IFERROR(_xll.qlIndexFixing(Index1M,$H1021,TRUE,_xll.ohTrigger(RecalcTrigger,Trigger1M)),NA())</f>
        <v>1.187670213408154E-2</v>
      </c>
      <c r="K1021" s="44">
        <f>IFERROR(_xll.qlIndexFixing(Index3M,H1021,TRUE,_xll.ohTrigger(RecalcTrigger,Trigger3M)),NA())</f>
        <v>1.3059328385121027E-2</v>
      </c>
      <c r="L1021" s="44">
        <f>IFERROR(_xll.qlIndexFixing(Index6M,$H1021,TRUE,_xll.ohTrigger(RecalcTrigger,Trigger6M)),NA())</f>
        <v>1.3334742428106892E-2</v>
      </c>
      <c r="M1021" s="145">
        <f>IFERROR(_xll.qlIndexFixing(Index1Y,$H1021,TRUE,_xll.ohTrigger(RecalcTrigger,Trigger1Y)),NA())</f>
        <v>1.361258318907879E-2</v>
      </c>
      <c r="N1021" s="144">
        <f>IFERROR(_xll.qlIndexFixing(ONIndex1M,I1021,TRUE,_xll.ohTrigger(RecalcTrigger,Trigger1M)),NA())</f>
        <v>1.1860677192387925E-2</v>
      </c>
      <c r="O1021" s="44">
        <f>IFERROR(_xll.qlIndexFixing(ONIndex3M,I1021,TRUE,_xll.ohTrigger(RecalcTrigger,Trigger3M)),NA())</f>
        <v>1.3007922080516821E-2</v>
      </c>
      <c r="P1021" s="44">
        <f>IFERROR(_xll.qlIndexFixing(ONIndex6M,I1021,TRUE,_xll.ohTrigger(RecalcTrigger,Trigger6M)),NA())</f>
        <v>1.3251340618722907E-2</v>
      </c>
      <c r="Q1021" s="145">
        <f>IFERROR(_xll.qlIndexFixing(ONIndex1Y,I1021,TRUE,_xll.ohTrigger(RecalcTrigger,Trigger1Y)),NA())</f>
        <v>1.3487423897009521E-2</v>
      </c>
    </row>
    <row r="1022" spans="2:17" x14ac:dyDescent="0.2">
      <c r="B1022" s="39" t="s">
        <v>42</v>
      </c>
      <c r="D1022" s="42">
        <f>_xll.qlCalendarAdvance(Calendar,$D1021,B1022,"f",FALSE)</f>
        <v>46812</v>
      </c>
      <c r="E1022" s="139">
        <f>_xll.qlInterestRateIndexValueDate(IndexON,D1022)</f>
        <v>46812</v>
      </c>
      <c r="F1022" s="155">
        <f>IFERROR(_xll.qlIndexFixing(IndexON,D1022,TRUE,_xll.ohTrigger(RecalcTrigger,TriggerON)),NA())</f>
        <v>1.1684281772996741E-2</v>
      </c>
      <c r="H1022" s="42">
        <f>_xll.qlCalendarAdvance(Calendar,$H1021,B1022,"f",FALSE)</f>
        <v>46812</v>
      </c>
      <c r="I1022" s="139">
        <f>_xll.qlInterestRateIndexValueDate(Index1M,$H1022)</f>
        <v>46814</v>
      </c>
      <c r="J1022" s="144">
        <f>IFERROR(_xll.qlIndexFixing(Index1M,$H1022,TRUE,_xll.ohTrigger(RecalcTrigger,Trigger1M)),NA())</f>
        <v>1.1886016122449605E-2</v>
      </c>
      <c r="K1022" s="44">
        <f>IFERROR(_xll.qlIndexFixing(Index3M,H1022,TRUE,_xll.ohTrigger(RecalcTrigger,Trigger3M)),NA())</f>
        <v>1.3065127658814658E-2</v>
      </c>
      <c r="L1022" s="44">
        <f>IFERROR(_xll.qlIndexFixing(Index6M,$H1022,TRUE,_xll.ohTrigger(RecalcTrigger,Trigger6M)),NA())</f>
        <v>1.3338620864663637E-2</v>
      </c>
      <c r="M1022" s="145">
        <f>IFERROR(_xll.qlIndexFixing(Index1Y,$H1022,TRUE,_xll.ohTrigger(RecalcTrigger,Trigger1Y)),NA())</f>
        <v>1.3612305819595947E-2</v>
      </c>
      <c r="N1022" s="144">
        <f>IFERROR(_xll.qlIndexFixing(ONIndex1M,I1022,TRUE,_xll.ohTrigger(RecalcTrigger,Trigger1M)),NA())</f>
        <v>1.1868207873986236E-2</v>
      </c>
      <c r="O1022" s="44">
        <f>IFERROR(_xll.qlIndexFixing(ONIndex3M,I1022,TRUE,_xll.ohTrigger(RecalcTrigger,Trigger3M)),NA())</f>
        <v>1.3014014078782665E-2</v>
      </c>
      <c r="P1022" s="44">
        <f>IFERROR(_xll.qlIndexFixing(ONIndex6M,I1022,TRUE,_xll.ohTrigger(RecalcTrigger,Trigger6M)),NA())</f>
        <v>1.3255957585371902E-2</v>
      </c>
      <c r="Q1022" s="145">
        <f>IFERROR(_xll.qlIndexFixing(ONIndex1Y,I1022,TRUE,_xll.ohTrigger(RecalcTrigger,Trigger1Y)),NA())</f>
        <v>1.3490883847575574E-2</v>
      </c>
    </row>
    <row r="1023" spans="2:17" x14ac:dyDescent="0.2">
      <c r="B1023" s="39" t="s">
        <v>42</v>
      </c>
      <c r="D1023" s="42">
        <f>_xll.qlCalendarAdvance(Calendar,$D1022,B1023,"f",FALSE)</f>
        <v>46819</v>
      </c>
      <c r="E1023" s="139">
        <f>_xll.qlInterestRateIndexValueDate(IndexON,D1023)</f>
        <v>46819</v>
      </c>
      <c r="F1023" s="155">
        <f>IFERROR(_xll.qlIndexFixing(IndexON,D1023,TRUE,_xll.ohTrigger(RecalcTrigger,TriggerON)),NA())</f>
        <v>1.1690395216348293E-2</v>
      </c>
      <c r="H1023" s="42">
        <f>_xll.qlCalendarAdvance(Calendar,$H1022,B1023,"f",FALSE)</f>
        <v>46819</v>
      </c>
      <c r="I1023" s="139">
        <f>_xll.qlInterestRateIndexValueDate(Index1M,$H1023)</f>
        <v>46821</v>
      </c>
      <c r="J1023" s="144">
        <f>IFERROR(_xll.qlIndexFixing(Index1M,$H1023,TRUE,_xll.ohTrigger(RecalcTrigger,Trigger1M)),NA())</f>
        <v>1.1892994993505657E-2</v>
      </c>
      <c r="K1023" s="44">
        <f>IFERROR(_xll.qlIndexFixing(Index3M,H1023,TRUE,_xll.ohTrigger(RecalcTrigger,Trigger3M)),NA())</f>
        <v>1.3069596780150272E-2</v>
      </c>
      <c r="L1023" s="44">
        <f>IFERROR(_xll.qlIndexFixing(Index6M,$H1023,TRUE,_xll.ohTrigger(RecalcTrigger,Trigger6M)),NA())</f>
        <v>1.3340859165463397E-2</v>
      </c>
      <c r="M1023" s="145">
        <f>IFERROR(_xll.qlIndexFixing(Index1Y,$H1023,TRUE,_xll.ohTrigger(RecalcTrigger,Trigger1Y)),NA())</f>
        <v>1.3612601870610882E-2</v>
      </c>
      <c r="N1023" s="144">
        <f>IFERROR(_xll.qlIndexFixing(ONIndex1M,I1023,TRUE,_xll.ohTrigger(RecalcTrigger,Trigger1M)),NA())</f>
        <v>1.1875527755007553E-2</v>
      </c>
      <c r="O1023" s="44">
        <f>IFERROR(_xll.qlIndexFixing(ONIndex3M,I1023,TRUE,_xll.ohTrigger(RecalcTrigger,Trigger3M)),NA())</f>
        <v>1.3019872647932473E-2</v>
      </c>
      <c r="P1023" s="44">
        <f>IFERROR(_xll.qlIndexFixing(ONIndex6M,I1023,TRUE,_xll.ohTrigger(RecalcTrigger,Trigger6M)),NA())</f>
        <v>1.3260389986218257E-2</v>
      </c>
      <c r="Q1023" s="145">
        <f>IFERROR(_xll.qlIndexFixing(ONIndex1Y,I1023,TRUE,_xll.ohTrigger(RecalcTrigger,Trigger1Y)),NA())</f>
        <v>1.3494191035059444E-2</v>
      </c>
    </row>
    <row r="1024" spans="2:17" x14ac:dyDescent="0.2">
      <c r="B1024" s="39" t="s">
        <v>42</v>
      </c>
      <c r="D1024" s="42">
        <f>_xll.qlCalendarAdvance(Calendar,$D1023,B1024,"f",FALSE)</f>
        <v>46826</v>
      </c>
      <c r="E1024" s="139">
        <f>_xll.qlInterestRateIndexValueDate(IndexON,D1024)</f>
        <v>46826</v>
      </c>
      <c r="F1024" s="155">
        <f>IFERROR(_xll.qlIndexFixing(IndexON,D1024,TRUE,_xll.ohTrigger(RecalcTrigger,TriggerON)),NA())</f>
        <v>1.1696526068893931E-2</v>
      </c>
      <c r="H1024" s="42">
        <f>_xll.qlCalendarAdvance(Calendar,$H1023,B1024,"f",FALSE)</f>
        <v>46826</v>
      </c>
      <c r="I1024" s="139">
        <f>_xll.qlInterestRateIndexValueDate(Index1M,$H1024)</f>
        <v>46828</v>
      </c>
      <c r="J1024" s="144">
        <f>IFERROR(_xll.qlIndexFixing(Index1M,$H1024,TRUE,_xll.ohTrigger(RecalcTrigger,Trigger1M)),NA())</f>
        <v>1.1900421244752254E-2</v>
      </c>
      <c r="K1024" s="44">
        <f>IFERROR(_xll.qlIndexFixing(Index3M,H1024,TRUE,_xll.ohTrigger(RecalcTrigger,Trigger3M)),NA())</f>
        <v>1.3073826627995298E-2</v>
      </c>
      <c r="L1024" s="44">
        <f>IFERROR(_xll.qlIndexFixing(Index6M,$H1024,TRUE,_xll.ohTrigger(RecalcTrigger,Trigger6M)),NA())</f>
        <v>1.3342946616722126E-2</v>
      </c>
      <c r="M1024" s="145">
        <f>IFERROR(_xll.qlIndexFixing(Index1Y,$H1024,TRUE,_xll.ohTrigger(RecalcTrigger,Trigger1Y)),NA())</f>
        <v>1.361279653086833E-2</v>
      </c>
      <c r="N1024" s="144">
        <f>IFERROR(_xll.qlIndexFixing(ONIndex1M,I1024,TRUE,_xll.ohTrigger(RecalcTrigger,Trigger1M)),NA())</f>
        <v>1.1882636232893873E-2</v>
      </c>
      <c r="O1024" s="44">
        <f>IFERROR(_xll.qlIndexFixing(ONIndex3M,I1024,TRUE,_xll.ohTrigger(RecalcTrigger,Trigger3M)),NA())</f>
        <v>1.3025497057510549E-2</v>
      </c>
      <c r="P1024" s="44">
        <f>IFERROR(_xll.qlIndexFixing(ONIndex6M,I1024,TRUE,_xll.ohTrigger(RecalcTrigger,Trigger6M)),NA())</f>
        <v>1.3264637358911813E-2</v>
      </c>
      <c r="Q1024" s="145">
        <f>IFERROR(_xll.qlIndexFixing(ONIndex1Y,I1024,TRUE,_xll.ohTrigger(RecalcTrigger,Trigger1Y)),NA())</f>
        <v>1.3497345146271655E-2</v>
      </c>
    </row>
    <row r="1025" spans="2:17" x14ac:dyDescent="0.2">
      <c r="B1025" s="39" t="s">
        <v>42</v>
      </c>
      <c r="D1025" s="42">
        <f>_xll.qlCalendarAdvance(Calendar,$D1024,B1025,"f",FALSE)</f>
        <v>46833</v>
      </c>
      <c r="E1025" s="139">
        <f>_xll.qlInterestRateIndexValueDate(IndexON,D1025)</f>
        <v>46833</v>
      </c>
      <c r="F1025" s="155">
        <f>IFERROR(_xll.qlIndexFixing(IndexON,D1025,TRUE,_xll.ohTrigger(RecalcTrigger,TriggerON)),NA())</f>
        <v>1.170267524766011E-2</v>
      </c>
      <c r="H1025" s="42">
        <f>_xll.qlCalendarAdvance(Calendar,$H1024,B1025,"f",FALSE)</f>
        <v>46833</v>
      </c>
      <c r="I1025" s="139">
        <f>_xll.qlInterestRateIndexValueDate(Index1M,$H1025)</f>
        <v>46835</v>
      </c>
      <c r="J1025" s="144">
        <f>IFERROR(_xll.qlIndexFixing(Index1M,$H1025,TRUE,_xll.ohTrigger(RecalcTrigger,Trigger1M)),NA())</f>
        <v>1.1906314312043753E-2</v>
      </c>
      <c r="K1025" s="44">
        <f>IFERROR(_xll.qlIndexFixing(Index3M,H1025,TRUE,_xll.ohTrigger(RecalcTrigger,Trigger3M)),NA())</f>
        <v>1.3077816468677485E-2</v>
      </c>
      <c r="L1025" s="44">
        <f>IFERROR(_xll.qlIndexFixing(Index6M,$H1025,TRUE,_xll.ohTrigger(RecalcTrigger,Trigger6M)),NA())</f>
        <v>1.334488714797996E-2</v>
      </c>
      <c r="M1025" s="145">
        <f>IFERROR(_xll.qlIndexFixing(Index1Y,$H1025,TRUE,_xll.ohTrigger(RecalcTrigger,Trigger1Y)),NA())</f>
        <v>1.3612891418669617E-2</v>
      </c>
      <c r="N1025" s="144">
        <f>IFERROR(_xll.qlIndexFixing(ONIndex1M,I1025,TRUE,_xll.ohTrigger(RecalcTrigger,Trigger1M)),NA())</f>
        <v>1.1889532704927319E-2</v>
      </c>
      <c r="O1025" s="44">
        <f>IFERROR(_xll.qlIndexFixing(ONIndex3M,I1025,TRUE,_xll.ohTrigger(RecalcTrigger,Trigger3M)),NA())</f>
        <v>1.3030886576901324E-2</v>
      </c>
      <c r="P1025" s="44">
        <f>IFERROR(_xll.qlIndexFixing(ONIndex6M,I1025,TRUE,_xll.ohTrigger(RecalcTrigger,Trigger6M)),NA())</f>
        <v>1.3268699241262283E-2</v>
      </c>
      <c r="Q1025" s="145">
        <f>IFERROR(_xll.qlIndexFixing(ONIndex1Y,I1025,TRUE,_xll.ohTrigger(RecalcTrigger,Trigger1Y)),NA())</f>
        <v>1.3500345867782926E-2</v>
      </c>
    </row>
    <row r="1026" spans="2:17" x14ac:dyDescent="0.2">
      <c r="B1026" s="39" t="s">
        <v>42</v>
      </c>
      <c r="D1026" s="42">
        <f>_xll.qlCalendarAdvance(Calendar,$D1025,B1026,"f",FALSE)</f>
        <v>46840</v>
      </c>
      <c r="E1026" s="139">
        <f>_xll.qlInterestRateIndexValueDate(IndexON,D1026)</f>
        <v>46840</v>
      </c>
      <c r="F1026" s="155">
        <f>IFERROR(_xll.qlIndexFixing(IndexON,D1026,TRUE,_xll.ohTrigger(RecalcTrigger,TriggerON)),NA())</f>
        <v>1.170884366959335E-2</v>
      </c>
      <c r="H1026" s="42">
        <f>_xll.qlCalendarAdvance(Calendar,$H1025,B1026,"f",FALSE)</f>
        <v>46840</v>
      </c>
      <c r="I1026" s="139">
        <f>_xll.qlInterestRateIndexValueDate(Index1M,$H1026)</f>
        <v>46842</v>
      </c>
      <c r="J1026" s="144">
        <f>IFERROR(_xll.qlIndexFixing(Index1M,$H1026,TRUE,_xll.ohTrigger(RecalcTrigger,Trigger1M)),NA())</f>
        <v>1.1910755580632423E-2</v>
      </c>
      <c r="K1026" s="44">
        <f>IFERROR(_xll.qlIndexFixing(Index3M,H1026,TRUE,_xll.ohTrigger(RecalcTrigger,Trigger3M)),NA())</f>
        <v>1.3081565568566284E-2</v>
      </c>
      <c r="L1026" s="44">
        <f>IFERROR(_xll.qlIndexFixing(Index6M,$H1026,TRUE,_xll.ohTrigger(RecalcTrigger,Trigger6M)),NA())</f>
        <v>1.3345704637995547E-2</v>
      </c>
      <c r="M1026" s="145">
        <f>IFERROR(_xll.qlIndexFixing(Index1Y,$H1026,TRUE,_xll.ohTrigger(RecalcTrigger,Trigger1Y)),NA())</f>
        <v>1.3612690975988724E-2</v>
      </c>
      <c r="N1026" s="144">
        <f>IFERROR(_xll.qlIndexFixing(ONIndex1M,I1026,TRUE,_xll.ohTrigger(RecalcTrigger,Trigger1M)),NA())</f>
        <v>1.1896216568629825E-2</v>
      </c>
      <c r="O1026" s="44">
        <f>IFERROR(_xll.qlIndexFixing(ONIndex3M,I1026,TRUE,_xll.ohTrigger(RecalcTrigger,Trigger3M)),NA())</f>
        <v>1.3036040475729038E-2</v>
      </c>
      <c r="P1026" s="44">
        <f>IFERROR(_xll.qlIndexFixing(ONIndex6M,I1026,TRUE,_xll.ohTrigger(RecalcTrigger,Trigger6M)),NA())</f>
        <v>1.3272575170919509E-2</v>
      </c>
      <c r="Q1026" s="145">
        <f>IFERROR(_xll.qlIndexFixing(ONIndex1Y,I1026,TRUE,_xll.ohTrigger(RecalcTrigger,Trigger1Y)),NA())</f>
        <v>1.3503192886323845E-2</v>
      </c>
    </row>
    <row r="1027" spans="2:17" x14ac:dyDescent="0.2">
      <c r="B1027" s="39" t="s">
        <v>42</v>
      </c>
      <c r="D1027" s="42">
        <f>_xll.qlCalendarAdvance(Calendar,$D1026,B1027,"f",FALSE)</f>
        <v>46847</v>
      </c>
      <c r="E1027" s="139">
        <f>_xll.qlInterestRateIndexValueDate(IndexON,D1027)</f>
        <v>46847</v>
      </c>
      <c r="F1027" s="155">
        <f>IFERROR(_xll.qlIndexFixing(IndexON,D1027,TRUE,_xll.ohTrigger(RecalcTrigger,TriggerON)),NA())</f>
        <v>1.1715032251400359E-2</v>
      </c>
      <c r="H1027" s="42">
        <f>_xll.qlCalendarAdvance(Calendar,$H1026,B1027,"f",FALSE)</f>
        <v>46847</v>
      </c>
      <c r="I1027" s="139">
        <f>_xll.qlInterestRateIndexValueDate(Index1M,$H1027)</f>
        <v>46849</v>
      </c>
      <c r="J1027" s="144">
        <f>IFERROR(_xll.qlIndexFixing(Index1M,$H1027,TRUE,_xll.ohTrigger(RecalcTrigger,Trigger1M)),NA())</f>
        <v>1.1918778375090422E-2</v>
      </c>
      <c r="K1027" s="44">
        <f>IFERROR(_xll.qlIndexFixing(Index3M,H1027,TRUE,_xll.ohTrigger(RecalcTrigger,Trigger3M)),NA())</f>
        <v>1.3084630832526542E-2</v>
      </c>
      <c r="L1027" s="44">
        <f>IFERROR(_xll.qlIndexFixing(Index6M,$H1027,TRUE,_xll.ohTrigger(RecalcTrigger,Trigger6M)),NA())</f>
        <v>1.3347386733594094E-2</v>
      </c>
      <c r="M1027" s="145">
        <f>IFERROR(_xll.qlIndexFixing(Index1Y,$H1027,TRUE,_xll.ohTrigger(RecalcTrigger,Trigger1Y)),NA())</f>
        <v>1.3612788400591385E-2</v>
      </c>
      <c r="N1027" s="144">
        <f>IFERROR(_xll.qlIndexFixing(ONIndex1M,I1027,TRUE,_xll.ohTrigger(RecalcTrigger,Trigger1M)),NA())</f>
        <v>1.1902687221203578E-2</v>
      </c>
      <c r="O1027" s="44">
        <f>IFERROR(_xll.qlIndexFixing(ONIndex3M,I1027,TRUE,_xll.ohTrigger(RecalcTrigger,Trigger3M)),NA())</f>
        <v>1.3040958023537996E-2</v>
      </c>
      <c r="P1027" s="44">
        <f>IFERROR(_xll.qlIndexFixing(ONIndex6M,I1027,TRUE,_xll.ohTrigger(RecalcTrigger,Trigger6M)),NA())</f>
        <v>1.3276264685853079E-2</v>
      </c>
      <c r="Q1027" s="145">
        <f>IFERROR(_xll.qlIndexFixing(ONIndex1Y,I1027,TRUE,_xll.ohTrigger(RecalcTrigger,Trigger1Y)),NA())</f>
        <v>1.3505885888545066E-2</v>
      </c>
    </row>
    <row r="1028" spans="2:17" x14ac:dyDescent="0.2">
      <c r="B1028" s="39" t="s">
        <v>42</v>
      </c>
      <c r="D1028" s="42">
        <f>_xll.qlCalendarAdvance(Calendar,$D1027,B1028,"f",FALSE)</f>
        <v>46854</v>
      </c>
      <c r="E1028" s="139">
        <f>_xll.qlInterestRateIndexValueDate(IndexON,D1028)</f>
        <v>46854</v>
      </c>
      <c r="F1028" s="155">
        <f>IFERROR(_xll.qlIndexFixing(IndexON,D1028,TRUE,_xll.ohTrigger(RecalcTrigger,TriggerON)),NA())</f>
        <v>1.1721241910267466E-2</v>
      </c>
      <c r="H1028" s="42">
        <f>_xll.qlCalendarAdvance(Calendar,$H1027,B1028,"f",FALSE)</f>
        <v>46854</v>
      </c>
      <c r="I1028" s="139">
        <f>_xll.qlInterestRateIndexValueDate(Index1M,$H1028)</f>
        <v>46856</v>
      </c>
      <c r="J1028" s="144">
        <f>IFERROR(_xll.qlIndexFixing(Index1M,$H1028,TRUE,_xll.ohTrigger(RecalcTrigger,Trigger1M)),NA())</f>
        <v>1.1924688176823406E-2</v>
      </c>
      <c r="K1028" s="44">
        <f>IFERROR(_xll.qlIndexFixing(Index3M,H1028,TRUE,_xll.ohTrigger(RecalcTrigger,Trigger3M)),NA())</f>
        <v>1.3087916648976239E-2</v>
      </c>
      <c r="L1028" s="44">
        <f>IFERROR(_xll.qlIndexFixing(Index6M,$H1028,TRUE,_xll.ohTrigger(RecalcTrigger,Trigger6M)),NA())</f>
        <v>1.3348932987048114E-2</v>
      </c>
      <c r="M1028" s="145">
        <f>IFERROR(_xll.qlIndexFixing(Index1Y,$H1028,TRUE,_xll.ohTrigger(RecalcTrigger,Trigger1Y)),NA())</f>
        <v>1.3612593781793376E-2</v>
      </c>
      <c r="N1028" s="144">
        <f>IFERROR(_xll.qlIndexFixing(ONIndex1M,I1028,TRUE,_xll.ohTrigger(RecalcTrigger,Trigger1M)),NA())</f>
        <v>1.1910692372145704E-2</v>
      </c>
      <c r="O1028" s="44">
        <f>IFERROR(_xll.qlIndexFixing(ONIndex3M,I1028,TRUE,_xll.ohTrigger(RecalcTrigger,Trigger3M)),NA())</f>
        <v>1.3046932118037091E-2</v>
      </c>
      <c r="P1028" s="44">
        <f>IFERROR(_xll.qlIndexFixing(ONIndex6M,I1028,TRUE,_xll.ohTrigger(RecalcTrigger,Trigger6M)),NA())</f>
        <v>1.3280733688141311E-2</v>
      </c>
      <c r="Q1028" s="145">
        <f>IFERROR(_xll.qlIndexFixing(ONIndex1Y,I1028,TRUE,_xll.ohTrigger(RecalcTrigger,Trigger1Y)),NA())</f>
        <v>1.3509121505999033E-2</v>
      </c>
    </row>
    <row r="1029" spans="2:17" x14ac:dyDescent="0.2">
      <c r="B1029" s="39" t="s">
        <v>42</v>
      </c>
      <c r="D1029" s="42">
        <f>_xll.qlCalendarAdvance(Calendar,$D1028,B1029,"f",FALSE)</f>
        <v>46861</v>
      </c>
      <c r="E1029" s="139">
        <f>_xll.qlInterestRateIndexValueDate(IndexON,D1029)</f>
        <v>46861</v>
      </c>
      <c r="F1029" s="155">
        <f>IFERROR(_xll.qlIndexFixing(IndexON,D1029,TRUE,_xll.ohTrigger(RecalcTrigger,TriggerON)),NA())</f>
        <v>1.172747356290138E-2</v>
      </c>
      <c r="H1029" s="42">
        <f>_xll.qlCalendarAdvance(Calendar,$H1028,B1029,"f",FALSE)</f>
        <v>46861</v>
      </c>
      <c r="I1029" s="139">
        <f>_xll.qlInterestRateIndexValueDate(Index1M,$H1029)</f>
        <v>46863</v>
      </c>
      <c r="J1029" s="144">
        <f>IFERROR(_xll.qlIndexFixing(Index1M,$H1029,TRUE,_xll.ohTrigger(RecalcTrigger,Trigger1M)),NA())</f>
        <v>1.1930382353928237E-2</v>
      </c>
      <c r="K1029" s="44">
        <f>IFERROR(_xll.qlIndexFixing(Index3M,H1029,TRUE,_xll.ohTrigger(RecalcTrigger,Trigger3M)),NA())</f>
        <v>1.309097378955385E-2</v>
      </c>
      <c r="L1029" s="44">
        <f>IFERROR(_xll.qlIndexFixing(Index6M,$H1029,TRUE,_xll.ohTrigger(RecalcTrigger,Trigger6M)),NA())</f>
        <v>1.3350347495361873E-2</v>
      </c>
      <c r="M1029" s="145">
        <f>IFERROR(_xll.qlIndexFixing(Index1Y,$H1029,TRUE,_xll.ohTrigger(RecalcTrigger,Trigger1Y)),NA())</f>
        <v>1.3612305964698725E-2</v>
      </c>
      <c r="N1029" s="144">
        <f>IFERROR(_xll.qlIndexFixing(ONIndex1M,I1029,TRUE,_xll.ohTrigger(RecalcTrigger,Trigger1M)),NA())</f>
        <v>1.1914986482652878E-2</v>
      </c>
      <c r="O1029" s="44">
        <f>IFERROR(_xll.qlIndexFixing(ONIndex3M,I1029,TRUE,_xll.ohTrigger(RecalcTrigger,Trigger3M)),NA())</f>
        <v>1.3050081143957115E-2</v>
      </c>
      <c r="P1029" s="44">
        <f>IFERROR(_xll.qlIndexFixing(ONIndex6M,I1029,TRUE,_xll.ohTrigger(RecalcTrigger,Trigger6M)),NA())</f>
        <v>1.3283082621828868E-2</v>
      </c>
      <c r="Q1029" s="145">
        <f>IFERROR(_xll.qlIndexFixing(ONIndex1Y,I1029,TRUE,_xll.ohTrigger(RecalcTrigger,Trigger1Y)),NA())</f>
        <v>1.3510808590631029E-2</v>
      </c>
    </row>
    <row r="1030" spans="2:17" x14ac:dyDescent="0.2">
      <c r="B1030" s="39" t="s">
        <v>42</v>
      </c>
      <c r="D1030" s="42">
        <f>_xll.qlCalendarAdvance(Calendar,$D1029,B1030,"f",FALSE)</f>
        <v>46868</v>
      </c>
      <c r="E1030" s="139">
        <f>_xll.qlInterestRateIndexValueDate(IndexON,D1030)</f>
        <v>46868</v>
      </c>
      <c r="F1030" s="155">
        <f>IFERROR(_xll.qlIndexFixing(IndexON,D1030,TRUE,_xll.ohTrigger(RecalcTrigger,TriggerON)),NA())</f>
        <v>1.1733728126328558E-2</v>
      </c>
      <c r="H1030" s="42">
        <f>_xll.qlCalendarAdvance(Calendar,$H1029,B1030,"f",FALSE)</f>
        <v>46868</v>
      </c>
      <c r="I1030" s="139">
        <f>_xll.qlInterestRateIndexValueDate(Index1M,$H1030)</f>
        <v>46870</v>
      </c>
      <c r="J1030" s="144">
        <f>IFERROR(_xll.qlIndexFixing(Index1M,$H1030,TRUE,_xll.ohTrigger(RecalcTrigger,Trigger1M)),NA())</f>
        <v>1.1935860302842716E-2</v>
      </c>
      <c r="K1030" s="44">
        <f>IFERROR(_xll.qlIndexFixing(Index3M,H1030,TRUE,_xll.ohTrigger(RecalcTrigger,Trigger3M)),NA())</f>
        <v>1.309381402865622E-2</v>
      </c>
      <c r="L1030" s="44">
        <f>IFERROR(_xll.qlIndexFixing(Index6M,$H1030,TRUE,_xll.ohTrigger(RecalcTrigger,Trigger6M)),NA())</f>
        <v>1.3351634382369321E-2</v>
      </c>
      <c r="M1030" s="145">
        <f>IFERROR(_xll.qlIndexFixing(Index1Y,$H1030,TRUE,_xll.ohTrigger(RecalcTrigger,Trigger1Y)),NA())</f>
        <v>1.3611926618079292E-2</v>
      </c>
      <c r="N1030" s="144">
        <f>IFERROR(_xll.qlIndexFixing(ONIndex1M,I1030,TRUE,_xll.ohTrigger(RecalcTrigger,Trigger1M)),NA())</f>
        <v>1.1921628784801186E-2</v>
      </c>
      <c r="O1030" s="44">
        <f>IFERROR(_xll.qlIndexFixing(ONIndex3M,I1030,TRUE,_xll.ohTrigger(RecalcTrigger,Trigger3M)),NA())</f>
        <v>1.3054866327486536E-2</v>
      </c>
      <c r="P1030" s="44">
        <f>IFERROR(_xll.qlIndexFixing(ONIndex6M,I1030,TRUE,_xll.ohTrigger(RecalcTrigger,Trigger6M)),NA())</f>
        <v>1.3286641546024214E-2</v>
      </c>
      <c r="Q1030" s="145">
        <f>IFERROR(_xll.qlIndexFixing(ONIndex1Y,I1030,TRUE,_xll.ohTrigger(RecalcTrigger,Trigger1Y)),NA())</f>
        <v>1.3513343435125336E-2</v>
      </c>
    </row>
    <row r="1031" spans="2:17" x14ac:dyDescent="0.2">
      <c r="B1031" s="39" t="s">
        <v>42</v>
      </c>
      <c r="D1031" s="42">
        <f>_xll.qlCalendarAdvance(Calendar,$D1030,B1031,"f",FALSE)</f>
        <v>46875</v>
      </c>
      <c r="E1031" s="139">
        <f>_xll.qlInterestRateIndexValueDate(IndexON,D1031)</f>
        <v>46875</v>
      </c>
      <c r="F1031" s="155">
        <f>IFERROR(_xll.qlIndexFixing(IndexON,D1031,TRUE,_xll.ohTrigger(RecalcTrigger,TriggerON)),NA())</f>
        <v>1.1740006517495516E-2</v>
      </c>
      <c r="H1031" s="42">
        <f>_xll.qlCalendarAdvance(Calendar,$H1030,B1031,"f",FALSE)</f>
        <v>46875</v>
      </c>
      <c r="I1031" s="139">
        <f>_xll.qlInterestRateIndexValueDate(Index1M,$H1031)</f>
        <v>46877</v>
      </c>
      <c r="J1031" s="144">
        <f>IFERROR(_xll.qlIndexFixing(Index1M,$H1031,TRUE,_xll.ohTrigger(RecalcTrigger,Trigger1M)),NA())</f>
        <v>1.1941121420014633E-2</v>
      </c>
      <c r="K1031" s="44">
        <f>IFERROR(_xll.qlIndexFixing(Index3M,H1031,TRUE,_xll.ohTrigger(RecalcTrigger,Trigger3M)),NA())</f>
        <v>1.3096836014409755E-2</v>
      </c>
      <c r="L1031" s="44">
        <f>IFERROR(_xll.qlIndexFixing(Index6M,$H1031,TRUE,_xll.ohTrigger(RecalcTrigger,Trigger6M)),NA())</f>
        <v>1.3353668396883036E-2</v>
      </c>
      <c r="M1031" s="145">
        <f>IFERROR(_xll.qlIndexFixing(Index1Y,$H1031,TRUE,_xll.ohTrigger(RecalcTrigger,Trigger1Y)),NA())</f>
        <v>1.3611457420795309E-2</v>
      </c>
      <c r="N1031" s="144">
        <f>IFERROR(_xll.qlIndexFixing(ONIndex1M,I1031,TRUE,_xll.ohTrigger(RecalcTrigger,Trigger1M)),NA())</f>
        <v>1.1926425668411511E-2</v>
      </c>
      <c r="O1031" s="44">
        <f>IFERROR(_xll.qlIndexFixing(ONIndex3M,I1031,TRUE,_xll.ohTrigger(RecalcTrigger,Trigger3M)),NA())</f>
        <v>1.3058250094113433E-2</v>
      </c>
      <c r="P1031" s="44">
        <f>IFERROR(_xll.qlIndexFixing(ONIndex6M,I1031,TRUE,_xll.ohTrigger(RecalcTrigger,Trigger6M)),NA())</f>
        <v>1.3289149351267682E-2</v>
      </c>
      <c r="Q1031" s="145">
        <f>IFERROR(_xll.qlIndexFixing(ONIndex1Y,I1031,TRUE,_xll.ohTrigger(RecalcTrigger,Trigger1Y)),NA())</f>
        <v>1.3515111467485852E-2</v>
      </c>
    </row>
    <row r="1032" spans="2:17" x14ac:dyDescent="0.2">
      <c r="B1032" s="39" t="s">
        <v>42</v>
      </c>
      <c r="D1032" s="42">
        <f>_xll.qlCalendarAdvance(Calendar,$D1031,B1032,"f",FALSE)</f>
        <v>46882</v>
      </c>
      <c r="E1032" s="139">
        <f>_xll.qlInterestRateIndexValueDate(IndexON,D1032)</f>
        <v>46882</v>
      </c>
      <c r="F1032" s="155">
        <f>IFERROR(_xll.qlIndexFixing(IndexON,D1032,TRUE,_xll.ohTrigger(RecalcTrigger,TriggerON)),NA())</f>
        <v>1.1746309653268838E-2</v>
      </c>
      <c r="H1032" s="42">
        <f>_xll.qlCalendarAdvance(Calendar,$H1031,B1032,"f",FALSE)</f>
        <v>46882</v>
      </c>
      <c r="I1032" s="139">
        <f>_xll.qlInterestRateIndexValueDate(Index1M,$H1032)</f>
        <v>46884</v>
      </c>
      <c r="J1032" s="144">
        <f>IFERROR(_xll.qlIndexFixing(Index1M,$H1032,TRUE,_xll.ohTrigger(RecalcTrigger,Trigger1M)),NA())</f>
        <v>1.1946165101906769E-2</v>
      </c>
      <c r="K1032" s="44">
        <f>IFERROR(_xll.qlIndexFixing(Index3M,H1032,TRUE,_xll.ohTrigger(RecalcTrigger,Trigger3M)),NA())</f>
        <v>1.3099267430731079E-2</v>
      </c>
      <c r="L1032" s="44">
        <f>IFERROR(_xll.qlIndexFixing(Index6M,$H1032,TRUE,_xll.ohTrigger(RecalcTrigger,Trigger6M)),NA())</f>
        <v>1.3354692733239417E-2</v>
      </c>
      <c r="M1032" s="145">
        <f>IFERROR(_xll.qlIndexFixing(Index1Y,$H1032,TRUE,_xll.ohTrigger(RecalcTrigger,Trigger1Y)),NA())</f>
        <v>1.3610900061795151E-2</v>
      </c>
      <c r="N1032" s="144">
        <f>IFERROR(_xll.qlIndexFixing(ONIndex1M,I1032,TRUE,_xll.ohTrigger(RecalcTrigger,Trigger1M)),NA())</f>
        <v>1.1931821226331962E-2</v>
      </c>
      <c r="O1032" s="44">
        <f>IFERROR(_xll.qlIndexFixing(ONIndex3M,I1032,TRUE,_xll.ohTrigger(RecalcTrigger,Trigger3M)),NA())</f>
        <v>1.3061974929193809E-2</v>
      </c>
      <c r="P1032" s="44">
        <f>IFERROR(_xll.qlIndexFixing(ONIndex6M,I1032,TRUE,_xll.ohTrigger(RecalcTrigger,Trigger6M)),NA())</f>
        <v>1.3291899857890144E-2</v>
      </c>
      <c r="Q1032" s="145">
        <f>IFERROR(_xll.qlIndexFixing(ONIndex1Y,I1032,TRUE,_xll.ohTrigger(RecalcTrigger,Trigger1Y)),NA())</f>
        <v>1.3517029688028259E-2</v>
      </c>
    </row>
    <row r="1033" spans="2:17" x14ac:dyDescent="0.2">
      <c r="B1033" s="39" t="s">
        <v>42</v>
      </c>
      <c r="D1033" s="42">
        <f>_xll.qlCalendarAdvance(Calendar,$D1032,B1033,"f",FALSE)</f>
        <v>46889</v>
      </c>
      <c r="E1033" s="139">
        <f>_xll.qlInterestRateIndexValueDate(IndexON,D1033)</f>
        <v>46889</v>
      </c>
      <c r="F1033" s="155">
        <f>IFERROR(_xll.qlIndexFixing(IndexON,D1033,TRUE,_xll.ohTrigger(RecalcTrigger,TriggerON)),NA())</f>
        <v>1.1752638450515107E-2</v>
      </c>
      <c r="H1033" s="42">
        <f>_xll.qlCalendarAdvance(Calendar,$H1032,B1033,"f",FALSE)</f>
        <v>46889</v>
      </c>
      <c r="I1033" s="139">
        <f>_xll.qlInterestRateIndexValueDate(Index1M,$H1033)</f>
        <v>46891</v>
      </c>
      <c r="J1033" s="144">
        <f>IFERROR(_xll.qlIndexFixing(Index1M,$H1033,TRUE,_xll.ohTrigger(RecalcTrigger,Trigger1M)),NA())</f>
        <v>1.1950990744989398E-2</v>
      </c>
      <c r="K1033" s="44">
        <f>IFERROR(_xll.qlIndexFixing(Index3M,H1033,TRUE,_xll.ohTrigger(RecalcTrigger,Trigger3M)),NA())</f>
        <v>1.3101518788660728E-2</v>
      </c>
      <c r="L1033" s="44">
        <f>IFERROR(_xll.qlIndexFixing(Index6M,$H1033,TRUE,_xll.ohTrigger(RecalcTrigger,Trigger6M)),NA())</f>
        <v>1.3355602536402547E-2</v>
      </c>
      <c r="M1033" s="145">
        <f>IFERROR(_xll.qlIndexFixing(Index1Y,$H1033,TRUE,_xll.ohTrigger(RecalcTrigger,Trigger1Y)),NA())</f>
        <v>1.3610256240113814E-2</v>
      </c>
      <c r="N1033" s="144">
        <f>IFERROR(_xll.qlIndexFixing(ONIndex1M,I1033,TRUE,_xll.ohTrigger(RecalcTrigger,Trigger1M)),NA())</f>
        <v>1.193699995737596E-2</v>
      </c>
      <c r="O1033" s="44">
        <f>IFERROR(_xll.qlIndexFixing(ONIndex3M,I1033,TRUE,_xll.ohTrigger(RecalcTrigger,Trigger3M)),NA())</f>
        <v>1.3065459030201509E-2</v>
      </c>
      <c r="P1033" s="44">
        <f>IFERROR(_xll.qlIndexFixing(ONIndex6M,I1033,TRUE,_xll.ohTrigger(RecalcTrigger,Trigger6M)),NA())</f>
        <v>1.329446117608768E-2</v>
      </c>
      <c r="Q1033" s="145">
        <f>IFERROR(_xll.qlIndexFixing(ONIndex1Y,I1033,TRUE,_xll.ohTrigger(RecalcTrigger,Trigger1Y)),NA())</f>
        <v>1.3518792012314762E-2</v>
      </c>
    </row>
    <row r="1034" spans="2:17" x14ac:dyDescent="0.2">
      <c r="B1034" s="39" t="s">
        <v>42</v>
      </c>
      <c r="D1034" s="42">
        <f>_xll.qlCalendarAdvance(Calendar,$D1033,B1034,"f",FALSE)</f>
        <v>46896</v>
      </c>
      <c r="E1034" s="139">
        <f>_xll.qlInterestRateIndexValueDate(IndexON,D1034)</f>
        <v>46896</v>
      </c>
      <c r="F1034" s="155">
        <f>IFERROR(_xll.qlIndexFixing(IndexON,D1034,TRUE,_xll.ohTrigger(RecalcTrigger,TriggerON)),NA())</f>
        <v>1.1758993826260777E-2</v>
      </c>
      <c r="H1034" s="42">
        <f>_xll.qlCalendarAdvance(Calendar,$H1033,B1034,"f",FALSE)</f>
        <v>46896</v>
      </c>
      <c r="I1034" s="139">
        <f>_xll.qlInterestRateIndexValueDate(Index1M,$H1034)</f>
        <v>46898</v>
      </c>
      <c r="J1034" s="144">
        <f>IFERROR(_xll.qlIndexFixing(Index1M,$H1034,TRUE,_xll.ohTrigger(RecalcTrigger,Trigger1M)),NA())</f>
        <v>1.1955597745742785E-2</v>
      </c>
      <c r="K1034" s="44">
        <f>IFERROR(_xll.qlIndexFixing(Index3M,H1034,TRUE,_xll.ohTrigger(RecalcTrigger,Trigger3M)),NA())</f>
        <v>1.3103602051354385E-2</v>
      </c>
      <c r="L1034" s="44">
        <f>IFERROR(_xll.qlIndexFixing(Index6M,$H1034,TRUE,_xll.ohTrigger(RecalcTrigger,Trigger6M)),NA())</f>
        <v>1.3356401973496275E-2</v>
      </c>
      <c r="M1034" s="145">
        <f>IFERROR(_xll.qlIndexFixing(Index1Y,$H1034,TRUE,_xll.ohTrigger(RecalcTrigger,Trigger1Y)),NA())</f>
        <v>1.3609527664870717E-2</v>
      </c>
      <c r="N1034" s="144">
        <f>IFERROR(_xll.qlIndexFixing(ONIndex1M,I1034,TRUE,_xll.ohTrigger(RecalcTrigger,Trigger1M)),NA())</f>
        <v>1.1941961259065437E-2</v>
      </c>
      <c r="O1034" s="44">
        <f>IFERROR(_xll.qlIndexFixing(ONIndex3M,I1034,TRUE,_xll.ohTrigger(RecalcTrigger,Trigger3M)),NA())</f>
        <v>1.3068701666760774E-2</v>
      </c>
      <c r="P1034" s="44">
        <f>IFERROR(_xll.qlIndexFixing(ONIndex6M,I1034,TRUE,_xll.ohTrigger(RecalcTrigger,Trigger6M)),NA())</f>
        <v>1.3296832843749939E-2</v>
      </c>
      <c r="Q1034" s="145">
        <f>IFERROR(_xll.qlIndexFixing(ONIndex1Y,I1034,TRUE,_xll.ohTrigger(RecalcTrigger,Trigger1Y)),NA())</f>
        <v>1.3520398126996014E-2</v>
      </c>
    </row>
    <row r="1035" spans="2:17" x14ac:dyDescent="0.2">
      <c r="B1035" s="39" t="s">
        <v>42</v>
      </c>
      <c r="D1035" s="42">
        <f>_xll.qlCalendarAdvance(Calendar,$D1034,B1035,"f",FALSE)</f>
        <v>46903</v>
      </c>
      <c r="E1035" s="139">
        <f>_xll.qlInterestRateIndexValueDate(IndexON,D1035)</f>
        <v>46903</v>
      </c>
      <c r="F1035" s="155">
        <f>IFERROR(_xll.qlIndexFixing(IndexON,D1035,TRUE,_xll.ohTrigger(RecalcTrigger,TriggerON)),NA())</f>
        <v>1.1765376697292496E-2</v>
      </c>
      <c r="H1035" s="42">
        <f>_xll.qlCalendarAdvance(Calendar,$H1034,B1035,"f",FALSE)</f>
        <v>46903</v>
      </c>
      <c r="I1035" s="139">
        <f>_xll.qlInterestRateIndexValueDate(Index1M,$H1035)</f>
        <v>46905</v>
      </c>
      <c r="J1035" s="144">
        <f>IFERROR(_xll.qlIndexFixing(Index1M,$H1035,TRUE,_xll.ohTrigger(RecalcTrigger,Trigger1M)),NA())</f>
        <v>1.1959985500669679E-2</v>
      </c>
      <c r="K1035" s="44">
        <f>IFERROR(_xll.qlIndexFixing(Index3M,H1035,TRUE,_xll.ohTrigger(RecalcTrigger,Trigger3M)),NA())</f>
        <v>1.3105529260232085E-2</v>
      </c>
      <c r="L1035" s="44">
        <f>IFERROR(_xll.qlIndexFixing(Index6M,$H1035,TRUE,_xll.ohTrigger(RecalcTrigger,Trigger6M)),NA())</f>
        <v>1.3356300709527877E-2</v>
      </c>
      <c r="M1035" s="145">
        <f>IFERROR(_xll.qlIndexFixing(Index1Y,$H1035,TRUE,_xll.ohTrigger(RecalcTrigger,Trigger1Y)),NA())</f>
        <v>1.3608716055268836E-2</v>
      </c>
      <c r="N1035" s="144">
        <f>IFERROR(_xll.qlIndexFixing(ONIndex1M,I1035,TRUE,_xll.ohTrigger(RecalcTrigger,Trigger1M)),NA())</f>
        <v>1.1946704528602581E-2</v>
      </c>
      <c r="O1035" s="44">
        <f>IFERROR(_xll.qlIndexFixing(ONIndex3M,I1035,TRUE,_xll.ohTrigger(RecalcTrigger,Trigger3M)),NA())</f>
        <v>1.3071702108176098E-2</v>
      </c>
      <c r="P1035" s="44">
        <f>IFERROR(_xll.qlIndexFixing(ONIndex6M,I1035,TRUE,_xll.ohTrigger(RecalcTrigger,Trigger6M)),NA())</f>
        <v>1.3299014398366893E-2</v>
      </c>
      <c r="Q1035" s="145">
        <f>IFERROR(_xll.qlIndexFixing(ONIndex1Y,I1035,TRUE,_xll.ohTrigger(RecalcTrigger,Trigger1Y)),NA())</f>
        <v>1.3521847718642732E-2</v>
      </c>
    </row>
    <row r="1036" spans="2:17" x14ac:dyDescent="0.2">
      <c r="B1036" s="39" t="s">
        <v>42</v>
      </c>
      <c r="D1036" s="42">
        <f>_xll.qlCalendarAdvance(Calendar,$D1035,B1036,"f",FALSE)</f>
        <v>46910</v>
      </c>
      <c r="E1036" s="139">
        <f>_xll.qlInterestRateIndexValueDate(IndexON,D1036)</f>
        <v>46910</v>
      </c>
      <c r="F1036" s="155">
        <f>IFERROR(_xll.qlIndexFixing(IndexON,D1036,TRUE,_xll.ohTrigger(RecalcTrigger,TriggerON)),NA())</f>
        <v>1.1771787980716653E-2</v>
      </c>
      <c r="H1036" s="42">
        <f>_xll.qlCalendarAdvance(Calendar,$H1035,B1036,"f",FALSE)</f>
        <v>46910</v>
      </c>
      <c r="I1036" s="139">
        <f>_xll.qlInterestRateIndexValueDate(Index1M,$H1036)</f>
        <v>46912</v>
      </c>
      <c r="J1036" s="144">
        <f>IFERROR(_xll.qlIndexFixing(Index1M,$H1036,TRUE,_xll.ohTrigger(RecalcTrigger,Trigger1M)),NA())</f>
        <v>1.1964155231727613E-2</v>
      </c>
      <c r="K1036" s="44">
        <f>IFERROR(_xll.qlIndexFixing(Index3M,H1036,TRUE,_xll.ohTrigger(RecalcTrigger,Trigger3M)),NA())</f>
        <v>1.3107312534977347E-2</v>
      </c>
      <c r="L1036" s="44">
        <f>IFERROR(_xll.qlIndexFixing(Index6M,$H1036,TRUE,_xll.ohTrigger(RecalcTrigger,Trigger6M)),NA())</f>
        <v>1.3356909971184522E-2</v>
      </c>
      <c r="M1036" s="145">
        <f>IFERROR(_xll.qlIndexFixing(Index1Y,$H1036,TRUE,_xll.ohTrigger(RecalcTrigger,Trigger1Y)),NA())</f>
        <v>1.360782314059294E-2</v>
      </c>
      <c r="N1036" s="144">
        <f>IFERROR(_xll.qlIndexFixing(ONIndex1M,I1036,TRUE,_xll.ohTrigger(RecalcTrigger,Trigger1M)),NA())</f>
        <v>1.1951229163509325E-2</v>
      </c>
      <c r="O1036" s="44">
        <f>IFERROR(_xll.qlIndexFixing(ONIndex3M,I1036,TRUE,_xll.ohTrigger(RecalcTrigger,Trigger3M)),NA())</f>
        <v>1.3074459624151658E-2</v>
      </c>
      <c r="P1036" s="44">
        <f>IFERROR(_xll.qlIndexFixing(ONIndex6M,I1036,TRUE,_xll.ohTrigger(RecalcTrigger,Trigger6M)),NA())</f>
        <v>1.3301005377908126E-2</v>
      </c>
      <c r="Q1036" s="145">
        <f>IFERROR(_xll.qlIndexFixing(ONIndex1Y,I1036,TRUE,_xll.ohTrigger(RecalcTrigger,Trigger1Y)),NA())</f>
        <v>1.3523140474065443E-2</v>
      </c>
    </row>
    <row r="1037" spans="2:17" x14ac:dyDescent="0.2">
      <c r="B1037" s="39" t="s">
        <v>42</v>
      </c>
      <c r="D1037" s="42">
        <f>_xll.qlCalendarAdvance(Calendar,$D1036,B1037,"f",FALSE)</f>
        <v>46917</v>
      </c>
      <c r="E1037" s="139">
        <f>_xll.qlInterestRateIndexValueDate(IndexON,D1037)</f>
        <v>46917</v>
      </c>
      <c r="F1037" s="155">
        <f>IFERROR(_xll.qlIndexFixing(IndexON,D1037,TRUE,_xll.ohTrigger(RecalcTrigger,TriggerON)),NA())</f>
        <v>1.1778228593239959E-2</v>
      </c>
      <c r="H1037" s="42">
        <f>_xll.qlCalendarAdvance(Calendar,$H1036,B1037,"f",FALSE)</f>
        <v>46917</v>
      </c>
      <c r="I1037" s="139">
        <f>_xll.qlInterestRateIndexValueDate(Index1M,$H1037)</f>
        <v>46919</v>
      </c>
      <c r="J1037" s="144">
        <f>IFERROR(_xll.qlIndexFixing(Index1M,$H1037,TRUE,_xll.ohTrigger(RecalcTrigger,Trigger1M)),NA())</f>
        <v>1.1968126134439261E-2</v>
      </c>
      <c r="K1037" s="44">
        <f>IFERROR(_xll.qlIndexFixing(Index3M,H1037,TRUE,_xll.ohTrigger(RecalcTrigger,Trigger3M)),NA())</f>
        <v>1.3108964073525875E-2</v>
      </c>
      <c r="L1037" s="44">
        <f>IFERROR(_xll.qlIndexFixing(Index6M,$H1037,TRUE,_xll.ohTrigger(RecalcTrigger,Trigger6M)),NA())</f>
        <v>1.3357421229315434E-2</v>
      </c>
      <c r="M1037" s="145">
        <f>IFERROR(_xll.qlIndexFixing(Index1Y,$H1037,TRUE,_xll.ohTrigger(RecalcTrigger,Trigger1Y)),NA())</f>
        <v>1.3606850660207843E-2</v>
      </c>
      <c r="N1037" s="144">
        <f>IFERROR(_xll.qlIndexFixing(ONIndex1M,I1037,TRUE,_xll.ohTrigger(RecalcTrigger,Trigger1M)),NA())</f>
        <v>1.1955534561067793E-2</v>
      </c>
      <c r="O1037" s="44">
        <f>IFERROR(_xll.qlIndexFixing(ONIndex3M,I1037,TRUE,_xll.ohTrigger(RecalcTrigger,Trigger3M)),NA())</f>
        <v>1.3076973484151821E-2</v>
      </c>
      <c r="P1037" s="44">
        <f>IFERROR(_xll.qlIndexFixing(ONIndex6M,I1037,TRUE,_xll.ohTrigger(RecalcTrigger,Trigger6M)),NA())</f>
        <v>1.3302805320023481E-2</v>
      </c>
      <c r="Q1037" s="145">
        <f>IFERROR(_xll.qlIndexFixing(ONIndex1Y,I1037,TRUE,_xll.ohTrigger(RecalcTrigger,Trigger1Y)),NA())</f>
        <v>1.3524276079754927E-2</v>
      </c>
    </row>
    <row r="1038" spans="2:17" x14ac:dyDescent="0.2">
      <c r="B1038" s="39" t="s">
        <v>42</v>
      </c>
      <c r="D1038" s="42">
        <f>_xll.qlCalendarAdvance(Calendar,$D1037,B1038,"f",FALSE)</f>
        <v>46924</v>
      </c>
      <c r="E1038" s="139">
        <f>_xll.qlInterestRateIndexValueDate(IndexON,D1038)</f>
        <v>46924</v>
      </c>
      <c r="F1038" s="155">
        <f>IFERROR(_xll.qlIndexFixing(IndexON,D1038,TRUE,_xll.ohTrigger(RecalcTrigger,TriggerON)),NA())</f>
        <v>1.1784699451968805E-2</v>
      </c>
      <c r="H1038" s="42">
        <f>_xll.qlCalendarAdvance(Calendar,$H1037,B1038,"f",FALSE)</f>
        <v>46924</v>
      </c>
      <c r="I1038" s="139">
        <f>_xll.qlInterestRateIndexValueDate(Index1M,$H1038)</f>
        <v>46926</v>
      </c>
      <c r="J1038" s="144">
        <f>IFERROR(_xll.qlIndexFixing(Index1M,$H1038,TRUE,_xll.ohTrigger(RecalcTrigger,Trigger1M)),NA())</f>
        <v>1.1971927741673272E-2</v>
      </c>
      <c r="K1038" s="44">
        <f>IFERROR(_xll.qlIndexFixing(Index3M,H1038,TRUE,_xll.ohTrigger(RecalcTrigger,Trigger3M)),NA())</f>
        <v>1.3110496152069037E-2</v>
      </c>
      <c r="L1038" s="44">
        <f>IFERROR(_xll.qlIndexFixing(Index6M,$H1038,TRUE,_xll.ohTrigger(RecalcTrigger,Trigger6M)),NA())</f>
        <v>1.3357838822282416E-2</v>
      </c>
      <c r="M1038" s="145">
        <f>IFERROR(_xll.qlIndexFixing(Index1Y,$H1038,TRUE,_xll.ohTrigger(RecalcTrigger,Trigger1Y)),NA())</f>
        <v>1.3605800363557753E-2</v>
      </c>
      <c r="N1038" s="144">
        <f>IFERROR(_xll.qlIndexFixing(ONIndex1M,I1038,TRUE,_xll.ohTrigger(RecalcTrigger,Trigger1M)),NA())</f>
        <v>1.1959620118719982E-2</v>
      </c>
      <c r="O1038" s="44">
        <f>IFERROR(_xll.qlIndexFixing(ONIndex3M,I1038,TRUE,_xll.ohTrigger(RecalcTrigger,Trigger3M)),NA())</f>
        <v>1.3079242957720894E-2</v>
      </c>
      <c r="P1038" s="44">
        <f>IFERROR(_xll.qlIndexFixing(ONIndex6M,I1038,TRUE,_xll.ohTrigger(RecalcTrigger,Trigger6M)),NA())</f>
        <v>1.3304413762522671E-2</v>
      </c>
      <c r="Q1038" s="145">
        <f>IFERROR(_xll.qlIndexFixing(ONIndex1Y,I1038,TRUE,_xll.ohTrigger(RecalcTrigger,Trigger1Y)),NA())</f>
        <v>1.3525254222601646E-2</v>
      </c>
    </row>
    <row r="1039" spans="2:17" x14ac:dyDescent="0.2">
      <c r="B1039" s="39" t="s">
        <v>42</v>
      </c>
      <c r="D1039" s="42">
        <f>_xll.qlCalendarAdvance(Calendar,$D1038,B1039,"f",FALSE)</f>
        <v>46931</v>
      </c>
      <c r="E1039" s="139">
        <f>_xll.qlInterestRateIndexValueDate(IndexON,D1039)</f>
        <v>46931</v>
      </c>
      <c r="F1039" s="155">
        <f>IFERROR(_xll.qlIndexFixing(IndexON,D1039,TRUE,_xll.ohTrigger(RecalcTrigger,TriggerON)),NA())</f>
        <v>1.1791201473689839E-2</v>
      </c>
      <c r="H1039" s="42">
        <f>_xll.qlCalendarAdvance(Calendar,$H1038,B1039,"f",FALSE)</f>
        <v>46931</v>
      </c>
      <c r="I1039" s="139">
        <f>_xll.qlInterestRateIndexValueDate(Index1M,$H1039)</f>
        <v>46933</v>
      </c>
      <c r="J1039" s="144">
        <f>IFERROR(_xll.qlIndexFixing(Index1M,$H1039,TRUE,_xll.ohTrigger(RecalcTrigger,Trigger1M)),NA())</f>
        <v>1.1975589894764049E-2</v>
      </c>
      <c r="K1039" s="44">
        <f>IFERROR(_xll.qlIndexFixing(Index3M,H1039,TRUE,_xll.ohTrigger(RecalcTrigger,Trigger3M)),NA())</f>
        <v>1.3111921125045176E-2</v>
      </c>
      <c r="L1039" s="44">
        <f>IFERROR(_xll.qlIndexFixing(Index6M,$H1039,TRUE,_xll.ohTrigger(RecalcTrigger,Trigger6M)),NA())</f>
        <v>1.3358167115254239E-2</v>
      </c>
      <c r="M1039" s="145">
        <f>IFERROR(_xll.qlIndexFixing(Index1Y,$H1039,TRUE,_xll.ohTrigger(RecalcTrigger,Trigger1Y)),NA())</f>
        <v>1.3604674010163856E-2</v>
      </c>
      <c r="N1039" s="144">
        <f>IFERROR(_xll.qlIndexFixing(ONIndex1M,I1039,TRUE,_xll.ohTrigger(RecalcTrigger,Trigger1M)),NA())</f>
        <v>1.1963485233748017E-2</v>
      </c>
      <c r="O1039" s="44">
        <f>IFERROR(_xll.qlIndexFixing(ONIndex3M,I1039,TRUE,_xll.ohTrigger(RecalcTrigger,Trigger3M)),NA())</f>
        <v>1.3081267314243306E-2</v>
      </c>
      <c r="P1039" s="44">
        <f>IFERROR(_xll.qlIndexFixing(ONIndex6M,I1039,TRUE,_xll.ohTrigger(RecalcTrigger,Trigger6M)),NA())</f>
        <v>1.3305830243055539E-2</v>
      </c>
      <c r="Q1039" s="145">
        <f>IFERROR(_xll.qlIndexFixing(ONIndex1Y,I1039,TRUE,_xll.ohTrigger(RecalcTrigger,Trigger1Y)),NA())</f>
        <v>1.3526074589096382E-2</v>
      </c>
    </row>
    <row r="1040" spans="2:17" x14ac:dyDescent="0.2">
      <c r="B1040" s="39" t="s">
        <v>42</v>
      </c>
      <c r="D1040" s="42">
        <f>_xll.qlCalendarAdvance(Calendar,$D1039,B1040,"f",FALSE)</f>
        <v>46938</v>
      </c>
      <c r="E1040" s="139">
        <f>_xll.qlInterestRateIndexValueDate(IndexON,D1040)</f>
        <v>46938</v>
      </c>
      <c r="F1040" s="155">
        <f>IFERROR(_xll.qlIndexFixing(IndexON,D1040,TRUE,_xll.ohTrigger(RecalcTrigger,TriggerON)),NA())</f>
        <v>1.1797735575429513E-2</v>
      </c>
      <c r="H1040" s="42">
        <f>_xll.qlCalendarAdvance(Calendar,$H1039,B1040,"f",FALSE)</f>
        <v>46938</v>
      </c>
      <c r="I1040" s="139">
        <f>_xll.qlInterestRateIndexValueDate(Index1M,$H1040)</f>
        <v>46940</v>
      </c>
      <c r="J1040" s="144">
        <f>IFERROR(_xll.qlIndexFixing(Index1M,$H1040,TRUE,_xll.ohTrigger(RecalcTrigger,Trigger1M)),NA())</f>
        <v>1.1979142612284222E-2</v>
      </c>
      <c r="K1040" s="44">
        <f>IFERROR(_xll.qlIndexFixing(Index3M,H1040,TRUE,_xll.ohTrigger(RecalcTrigger,Trigger3M)),NA())</f>
        <v>1.3113251419187845E-2</v>
      </c>
      <c r="L1040" s="44">
        <f>IFERROR(_xll.qlIndexFixing(Index6M,$H1040,TRUE,_xll.ohTrigger(RecalcTrigger,Trigger6M)),NA())</f>
        <v>1.3359117589830658E-2</v>
      </c>
      <c r="M1040" s="145">
        <f>IFERROR(_xll.qlIndexFixing(Index1Y,$H1040,TRUE,_xll.ohTrigger(RecalcTrigger,Trigger1Y)),NA())</f>
        <v>1.3603473368858029E-2</v>
      </c>
      <c r="N1040" s="144">
        <f>IFERROR(_xll.qlIndexFixing(ONIndex1M,I1040,TRUE,_xll.ohTrigger(RecalcTrigger,Trigger1M)),NA())</f>
        <v>1.1967171808713317E-2</v>
      </c>
      <c r="O1040" s="44">
        <f>IFERROR(_xll.qlIndexFixing(ONIndex3M,I1040,TRUE,_xll.ohTrigger(RecalcTrigger,Trigger3M)),NA())</f>
        <v>1.3083095550605606E-2</v>
      </c>
      <c r="P1040" s="44">
        <f>IFERROR(_xll.qlIndexFixing(ONIndex6M,I1040,TRUE,_xll.ohTrigger(RecalcTrigger,Trigger6M)),NA())</f>
        <v>1.3307088060905414E-2</v>
      </c>
      <c r="Q1040" s="145">
        <f>IFERROR(_xll.qlIndexFixing(ONIndex1Y,I1040,TRUE,_xll.ohTrigger(RecalcTrigger,Trigger1Y)),NA())</f>
        <v>1.3526761994828718E-2</v>
      </c>
    </row>
    <row r="1041" spans="2:17" x14ac:dyDescent="0.2">
      <c r="B1041" s="39" t="s">
        <v>42</v>
      </c>
      <c r="D1041" s="42">
        <f>_xll.qlCalendarAdvance(Calendar,$D1040,B1041,"f",FALSE)</f>
        <v>46945</v>
      </c>
      <c r="E1041" s="139">
        <f>_xll.qlInterestRateIndexValueDate(IndexON,D1041)</f>
        <v>46945</v>
      </c>
      <c r="F1041" s="155">
        <f>IFERROR(_xll.qlIndexFixing(IndexON,D1041,TRUE,_xll.ohTrigger(RecalcTrigger,TriggerON)),NA())</f>
        <v>1.1804246514657279E-2</v>
      </c>
      <c r="H1041" s="42">
        <f>_xll.qlCalendarAdvance(Calendar,$H1040,B1041,"f",FALSE)</f>
        <v>46945</v>
      </c>
      <c r="I1041" s="139">
        <f>_xll.qlInterestRateIndexValueDate(Index1M,$H1041)</f>
        <v>46947</v>
      </c>
      <c r="J1041" s="144">
        <f>IFERROR(_xll.qlIndexFixing(Index1M,$H1041,TRUE,_xll.ohTrigger(RecalcTrigger,Trigger1M)),NA())</f>
        <v>1.1982608680791429E-2</v>
      </c>
      <c r="K1041" s="44">
        <f>IFERROR(_xll.qlIndexFixing(Index3M,H1041,TRUE,_xll.ohTrigger(RecalcTrigger,Trigger3M)),NA())</f>
        <v>1.3114496511623955E-2</v>
      </c>
      <c r="L1041" s="44">
        <f>IFERROR(_xll.qlIndexFixing(Index6M,$H1041,TRUE,_xll.ohTrigger(RecalcTrigger,Trigger6M)),NA())</f>
        <v>1.3359262333605045E-2</v>
      </c>
      <c r="M1041" s="145">
        <f>IFERROR(_xll.qlIndexFixing(Index1Y,$H1041,TRUE,_xll.ohTrigger(RecalcTrigger,Trigger1Y)),NA())</f>
        <v>1.3602199828872012E-2</v>
      </c>
      <c r="N1041" s="144">
        <f>IFERROR(_xll.qlIndexFixing(ONIndex1M,I1041,TRUE,_xll.ohTrigger(RecalcTrigger,Trigger1M)),NA())</f>
        <v>1.1970771254814494E-2</v>
      </c>
      <c r="O1041" s="44">
        <f>IFERROR(_xll.qlIndexFixing(ONIndex3M,I1041,TRUE,_xll.ohTrigger(RecalcTrigger,Trigger3M)),NA())</f>
        <v>1.3084834584802252E-2</v>
      </c>
      <c r="P1041" s="44">
        <f>IFERROR(_xll.qlIndexFixing(ONIndex6M,I1041,TRUE,_xll.ohTrigger(RecalcTrigger,Trigger6M)),NA())</f>
        <v>1.3308259839739378E-2</v>
      </c>
      <c r="Q1041" s="145">
        <f>IFERROR(_xll.qlIndexFixing(ONIndex1Y,I1041,TRUE,_xll.ohTrigger(RecalcTrigger,Trigger1Y)),NA())</f>
        <v>1.3527370524935023E-2</v>
      </c>
    </row>
    <row r="1042" spans="2:17" x14ac:dyDescent="0.2">
      <c r="B1042" s="39" t="s">
        <v>42</v>
      </c>
      <c r="D1042" s="42">
        <f>_xll.qlCalendarAdvance(Calendar,$D1041,B1042,"f",FALSE)</f>
        <v>46952</v>
      </c>
      <c r="E1042" s="139">
        <f>_xll.qlInterestRateIndexValueDate(IndexON,D1042)</f>
        <v>46952</v>
      </c>
      <c r="F1042" s="155">
        <f>IFERROR(_xll.qlIndexFixing(IndexON,D1042,TRUE,_xll.ohTrigger(RecalcTrigger,TriggerON)),NA())</f>
        <v>1.1810661290567737E-2</v>
      </c>
      <c r="H1042" s="42">
        <f>_xll.qlCalendarAdvance(Calendar,$H1041,B1042,"f",FALSE)</f>
        <v>46952</v>
      </c>
      <c r="I1042" s="139">
        <f>_xll.qlInterestRateIndexValueDate(Index1M,$H1042)</f>
        <v>46954</v>
      </c>
      <c r="J1042" s="144">
        <f>IFERROR(_xll.qlIndexFixing(Index1M,$H1042,TRUE,_xll.ohTrigger(RecalcTrigger,Trigger1M)),NA())</f>
        <v>1.1985991520152561E-2</v>
      </c>
      <c r="K1042" s="44">
        <f>IFERROR(_xll.qlIndexFixing(Index3M,H1042,TRUE,_xll.ohTrigger(RecalcTrigger,Trigger3M)),NA())</f>
        <v>1.3115657980681407E-2</v>
      </c>
      <c r="L1042" s="44">
        <f>IFERROR(_xll.qlIndexFixing(Index6M,$H1042,TRUE,_xll.ohTrigger(RecalcTrigger,Trigger6M)),NA())</f>
        <v>1.335932626289959E-2</v>
      </c>
      <c r="M1042" s="145">
        <f>IFERROR(_xll.qlIndexFixing(Index1Y,$H1042,TRUE,_xll.ohTrigger(RecalcTrigger,Trigger1Y)),NA())</f>
        <v>1.3600853762895083E-2</v>
      </c>
      <c r="N1042" s="144">
        <f>IFERROR(_xll.qlIndexFixing(ONIndex1M,I1042,TRUE,_xll.ohTrigger(RecalcTrigger,Trigger1M)),NA())</f>
        <v>1.1974287107703319E-2</v>
      </c>
      <c r="O1042" s="44">
        <f>IFERROR(_xll.qlIndexFixing(ONIndex3M,I1042,TRUE,_xll.ohTrigger(RecalcTrigger,Trigger3M)),NA())</f>
        <v>1.3086488527864759E-2</v>
      </c>
      <c r="P1042" s="44">
        <f>IFERROR(_xll.qlIndexFixing(ONIndex6M,I1042,TRUE,_xll.ohTrigger(RecalcTrigger,Trigger6M)),NA())</f>
        <v>1.3309348404417776E-2</v>
      </c>
      <c r="Q1042" s="145">
        <f>IFERROR(_xll.qlIndexFixing(ONIndex1Y,I1042,TRUE,_xll.ohTrigger(RecalcTrigger,Trigger1Y)),NA())</f>
        <v>1.3527902312668871E-2</v>
      </c>
    </row>
    <row r="1043" spans="2:17" x14ac:dyDescent="0.2">
      <c r="B1043" s="39" t="s">
        <v>42</v>
      </c>
      <c r="D1043" s="42">
        <f>_xll.qlCalendarAdvance(Calendar,$D1042,B1043,"f",FALSE)</f>
        <v>46959</v>
      </c>
      <c r="E1043" s="139">
        <f>_xll.qlInterestRateIndexValueDate(IndexON,D1043)</f>
        <v>46959</v>
      </c>
      <c r="F1043" s="155">
        <f>IFERROR(_xll.qlIndexFixing(IndexON,D1043,TRUE,_xll.ohTrigger(RecalcTrigger,TriggerON)),NA())</f>
        <v>1.1816979550722806E-2</v>
      </c>
      <c r="H1043" s="42">
        <f>_xll.qlCalendarAdvance(Calendar,$H1042,B1043,"f",FALSE)</f>
        <v>46959</v>
      </c>
      <c r="I1043" s="139">
        <f>_xll.qlInterestRateIndexValueDate(Index1M,$H1043)</f>
        <v>46961</v>
      </c>
      <c r="J1043" s="144">
        <f>IFERROR(_xll.qlIndexFixing(Index1M,$H1043,TRUE,_xll.ohTrigger(RecalcTrigger,Trigger1M)),NA())</f>
        <v>1.1989291403758928E-2</v>
      </c>
      <c r="K1043" s="44">
        <f>IFERROR(_xll.qlIndexFixing(Index3M,H1043,TRUE,_xll.ohTrigger(RecalcTrigger,Trigger3M)),NA())</f>
        <v>1.3116736121384209E-2</v>
      </c>
      <c r="L1043" s="44">
        <f>IFERROR(_xll.qlIndexFixing(Index6M,$H1043,TRUE,_xll.ohTrigger(RecalcTrigger,Trigger6M)),NA())</f>
        <v>1.3359309612697942E-2</v>
      </c>
      <c r="M1043" s="145">
        <f>IFERROR(_xll.qlIndexFixing(Index1Y,$H1043,TRUE,_xll.ohTrigger(RecalcTrigger,Trigger1Y)),NA())</f>
        <v>1.3599435378472129E-2</v>
      </c>
      <c r="N1043" s="144">
        <f>IFERROR(_xll.qlIndexFixing(ONIndex1M,I1043,TRUE,_xll.ohTrigger(RecalcTrigger,Trigger1M)),NA())</f>
        <v>1.1977719640681173E-2</v>
      </c>
      <c r="O1043" s="44">
        <f>IFERROR(_xll.qlIndexFixing(ONIndex3M,I1043,TRUE,_xll.ohTrigger(RecalcTrigger,Trigger3M)),NA())</f>
        <v>1.3088057673877884E-2</v>
      </c>
      <c r="P1043" s="44">
        <f>IFERROR(_xll.qlIndexFixing(ONIndex6M,I1043,TRUE,_xll.ohTrigger(RecalcTrigger,Trigger6M)),NA())</f>
        <v>1.331035398827396E-2</v>
      </c>
      <c r="Q1043" s="145">
        <f>IFERROR(_xll.qlIndexFixing(ONIndex1Y,I1043,TRUE,_xll.ohTrigger(RecalcTrigger,Trigger1Y)),NA())</f>
        <v>1.3528357562426763E-2</v>
      </c>
    </row>
    <row r="1044" spans="2:17" x14ac:dyDescent="0.2">
      <c r="B1044" s="39" t="s">
        <v>42</v>
      </c>
      <c r="D1044" s="42">
        <f>_xll.qlCalendarAdvance(Calendar,$D1043,B1044,"f",FALSE)</f>
        <v>46966</v>
      </c>
      <c r="E1044" s="139">
        <f>_xll.qlInterestRateIndexValueDate(IndexON,D1044)</f>
        <v>46966</v>
      </c>
      <c r="F1044" s="155">
        <f>IFERROR(_xll.qlIndexFixing(IndexON,D1044,TRUE,_xll.ohTrigger(RecalcTrigger,TriggerON)),NA())</f>
        <v>1.182320138409132E-2</v>
      </c>
      <c r="H1044" s="42">
        <f>_xll.qlCalendarAdvance(Calendar,$H1043,B1044,"f",FALSE)</f>
        <v>46966</v>
      </c>
      <c r="I1044" s="139">
        <f>_xll.qlInterestRateIndexValueDate(Index1M,$H1044)</f>
        <v>46968</v>
      </c>
      <c r="J1044" s="144">
        <f>IFERROR(_xll.qlIndexFixing(Index1M,$H1044,TRUE,_xll.ohTrigger(RecalcTrigger,Trigger1M)),NA())</f>
        <v>1.1992508604994345E-2</v>
      </c>
      <c r="K1044" s="44">
        <f>IFERROR(_xll.qlIndexFixing(Index3M,H1044,TRUE,_xll.ohTrigger(RecalcTrigger,Trigger3M)),NA())</f>
        <v>1.3117731228760709E-2</v>
      </c>
      <c r="L1044" s="44">
        <f>IFERROR(_xll.qlIndexFixing(Index6M,$H1044,TRUE,_xll.ohTrigger(RecalcTrigger,Trigger6M)),NA())</f>
        <v>1.3359212617995352E-2</v>
      </c>
      <c r="M1044" s="145">
        <f>IFERROR(_xll.qlIndexFixing(Index1Y,$H1044,TRUE,_xll.ohTrigger(RecalcTrigger,Trigger1Y)),NA())</f>
        <v>1.3597944883163146E-2</v>
      </c>
      <c r="N1044" s="144">
        <f>IFERROR(_xll.qlIndexFixing(ONIndex1M,I1044,TRUE,_xll.ohTrigger(RecalcTrigger,Trigger1M)),NA())</f>
        <v>1.1981069126809629E-2</v>
      </c>
      <c r="O1044" s="44">
        <f>IFERROR(_xll.qlIndexFixing(ONIndex3M,I1044,TRUE,_xll.ohTrigger(RecalcTrigger,Trigger3M)),NA())</f>
        <v>1.3089542316926384E-2</v>
      </c>
      <c r="P1044" s="44">
        <f>IFERROR(_xll.qlIndexFixing(ONIndex6M,I1044,TRUE,_xll.ohTrigger(RecalcTrigger,Trigger6M)),NA())</f>
        <v>1.3311276824641283E-2</v>
      </c>
      <c r="Q1044" s="145">
        <f>IFERROR(_xll.qlIndexFixing(ONIndex1Y,I1044,TRUE,_xll.ohTrigger(RecalcTrigger,Trigger1Y)),NA())</f>
        <v>1.3528736478605197E-2</v>
      </c>
    </row>
    <row r="1045" spans="2:17" x14ac:dyDescent="0.2">
      <c r="B1045" s="39" t="s">
        <v>42</v>
      </c>
      <c r="D1045" s="42">
        <f>_xll.qlCalendarAdvance(Calendar,$D1044,B1045,"f",FALSE)</f>
        <v>46973</v>
      </c>
      <c r="E1045" s="139">
        <f>_xll.qlInterestRateIndexValueDate(IndexON,D1045)</f>
        <v>46973</v>
      </c>
      <c r="F1045" s="155">
        <f>IFERROR(_xll.qlIndexFixing(IndexON,D1045,TRUE,_xll.ohTrigger(RecalcTrigger,TriggerON)),NA())</f>
        <v>1.182932687924243E-2</v>
      </c>
      <c r="H1045" s="42">
        <f>_xll.qlCalendarAdvance(Calendar,$H1044,B1045,"f",FALSE)</f>
        <v>46973</v>
      </c>
      <c r="I1045" s="139">
        <f>_xll.qlInterestRateIndexValueDate(Index1M,$H1045)</f>
        <v>46975</v>
      </c>
      <c r="J1045" s="144">
        <f>IFERROR(_xll.qlIndexFixing(Index1M,$H1045,TRUE,_xll.ohTrigger(RecalcTrigger,Trigger1M)),NA())</f>
        <v>1.1995643397255118E-2</v>
      </c>
      <c r="K1045" s="44">
        <f>IFERROR(_xll.qlIndexFixing(Index3M,H1045,TRUE,_xll.ohTrigger(RecalcTrigger,Trigger3M)),NA())</f>
        <v>1.3118643597849684E-2</v>
      </c>
      <c r="L1045" s="44">
        <f>IFERROR(_xll.qlIndexFixing(Index6M,$H1045,TRUE,_xll.ohTrigger(RecalcTrigger,Trigger6M)),NA())</f>
        <v>1.3359035513796517E-2</v>
      </c>
      <c r="M1045" s="145">
        <f>IFERROR(_xll.qlIndexFixing(Index1Y,$H1045,TRUE,_xll.ohTrigger(RecalcTrigger,Trigger1Y)),NA())</f>
        <v>1.3596382484542145E-2</v>
      </c>
      <c r="N1045" s="144">
        <f>IFERROR(_xll.qlIndexFixing(ONIndex1M,I1045,TRUE,_xll.ohTrigger(RecalcTrigger,Trigger1M)),NA())</f>
        <v>1.198433583939007E-2</v>
      </c>
      <c r="O1045" s="44">
        <f>IFERROR(_xll.qlIndexFixing(ONIndex3M,I1045,TRUE,_xll.ohTrigger(RecalcTrigger,Trigger3M)),NA())</f>
        <v>1.3090942751254886E-2</v>
      </c>
      <c r="P1045" s="44">
        <f>IFERROR(_xll.qlIndexFixing(ONIndex6M,I1045,TRUE,_xll.ohTrigger(RecalcTrigger,Trigger6M)),NA())</f>
        <v>1.3312117147172842E-2</v>
      </c>
      <c r="Q1045" s="145">
        <f>IFERROR(_xll.qlIndexFixing(ONIndex1Y,I1045,TRUE,_xll.ohTrigger(RecalcTrigger,Trigger1Y)),NA())</f>
        <v>1.3529039265760545E-2</v>
      </c>
    </row>
    <row r="1046" spans="2:17" x14ac:dyDescent="0.2">
      <c r="B1046" s="39" t="s">
        <v>42</v>
      </c>
      <c r="D1046" s="42">
        <f>_xll.qlCalendarAdvance(Calendar,$D1045,B1046,"f",FALSE)</f>
        <v>46980</v>
      </c>
      <c r="E1046" s="139">
        <f>_xll.qlInterestRateIndexValueDate(IndexON,D1046)</f>
        <v>46980</v>
      </c>
      <c r="F1046" s="155">
        <f>IFERROR(_xll.qlIndexFixing(IndexON,D1046,TRUE,_xll.ohTrigger(RecalcTrigger,TriggerON)),NA())</f>
        <v>1.1835356124985097E-2</v>
      </c>
      <c r="H1046" s="42">
        <f>_xll.qlCalendarAdvance(Calendar,$H1045,B1046,"f",FALSE)</f>
        <v>46980</v>
      </c>
      <c r="I1046" s="139">
        <f>_xll.qlInterestRateIndexValueDate(Index1M,$H1046)</f>
        <v>46982</v>
      </c>
      <c r="J1046" s="144">
        <f>IFERROR(_xll.qlIndexFixing(Index1M,$H1046,TRUE,_xll.ohTrigger(RecalcTrigger,Trigger1M)),NA())</f>
        <v>1.1998696053932556E-2</v>
      </c>
      <c r="K1046" s="44">
        <f>IFERROR(_xll.qlIndexFixing(Index3M,H1046,TRUE,_xll.ohTrigger(RecalcTrigger,Trigger3M)),NA())</f>
        <v>1.311947352368904E-2</v>
      </c>
      <c r="L1046" s="44">
        <f>IFERROR(_xll.qlIndexFixing(Index6M,$H1046,TRUE,_xll.ohTrigger(RecalcTrigger,Trigger6M)),NA())</f>
        <v>1.3358778535114742E-2</v>
      </c>
      <c r="M1046" s="145">
        <f>IFERROR(_xll.qlIndexFixing(Index1Y,$H1046,TRUE,_xll.ohTrigger(RecalcTrigger,Trigger1Y)),NA())</f>
        <v>1.3594748390197814E-2</v>
      </c>
      <c r="N1046" s="144">
        <f>IFERROR(_xll.qlIndexFixing(ONIndex1M,I1046,TRUE,_xll.ohTrigger(RecalcTrigger,Trigger1M)),NA())</f>
        <v>1.1987520051404132E-2</v>
      </c>
      <c r="O1046" s="44">
        <f>IFERROR(_xll.qlIndexFixing(ONIndex3M,I1046,TRUE,_xll.ohTrigger(RecalcTrigger,Trigger3M)),NA())</f>
        <v>1.3092259270788276E-2</v>
      </c>
      <c r="P1046" s="44">
        <f>IFERROR(_xll.qlIndexFixing(ONIndex6M,I1046,TRUE,_xll.ohTrigger(RecalcTrigger,Trigger6M)),NA())</f>
        <v>1.3312875188962181E-2</v>
      </c>
      <c r="Q1046" s="145">
        <f>IFERROR(_xll.qlIndexFixing(ONIndex1Y,I1046,TRUE,_xll.ohTrigger(RecalcTrigger,Trigger1Y)),NA())</f>
        <v>1.3529266128209372E-2</v>
      </c>
    </row>
    <row r="1047" spans="2:17" x14ac:dyDescent="0.2">
      <c r="B1047" s="39" t="s">
        <v>42</v>
      </c>
      <c r="D1047" s="42">
        <f>_xll.qlCalendarAdvance(Calendar,$D1046,B1047,"f",FALSE)</f>
        <v>46987</v>
      </c>
      <c r="E1047" s="139">
        <f>_xll.qlInterestRateIndexValueDate(IndexON,D1047)</f>
        <v>46987</v>
      </c>
      <c r="F1047" s="155">
        <f>IFERROR(_xll.qlIndexFixing(IndexON,D1047,TRUE,_xll.ohTrigger(RecalcTrigger,TriggerON)),NA())</f>
        <v>1.1841289210208217E-2</v>
      </c>
      <c r="H1047" s="42">
        <f>_xll.qlCalendarAdvance(Calendar,$H1046,B1047,"f",FALSE)</f>
        <v>46987</v>
      </c>
      <c r="I1047" s="139">
        <f>_xll.qlInterestRateIndexValueDate(Index1M,$H1047)</f>
        <v>46989</v>
      </c>
      <c r="J1047" s="144">
        <f>IFERROR(_xll.qlIndexFixing(Index1M,$H1047,TRUE,_xll.ohTrigger(RecalcTrigger,Trigger1M)),NA())</f>
        <v>1.2001666848417969E-2</v>
      </c>
      <c r="K1047" s="44">
        <f>IFERROR(_xll.qlIndexFixing(Index3M,H1047,TRUE,_xll.ohTrigger(RecalcTrigger,Trigger3M)),NA())</f>
        <v>1.3120221301326243E-2</v>
      </c>
      <c r="L1047" s="44">
        <f>IFERROR(_xll.qlIndexFixing(Index6M,$H1047,TRUE,_xll.ohTrigger(RecalcTrigger,Trigger6M)),NA())</f>
        <v>1.335844191697407E-2</v>
      </c>
      <c r="M1047" s="145">
        <f>IFERROR(_xll.qlIndexFixing(Index1Y,$H1047,TRUE,_xll.ohTrigger(RecalcTrigger,Trigger1Y)),NA())</f>
        <v>1.3593042807733073E-2</v>
      </c>
      <c r="N1047" s="144">
        <f>IFERROR(_xll.qlIndexFixing(ONIndex1M,I1047,TRUE,_xll.ohTrigger(RecalcTrigger,Trigger1M)),NA())</f>
        <v>1.1990622036233134E-2</v>
      </c>
      <c r="O1047" s="44">
        <f>IFERROR(_xll.qlIndexFixing(ONIndex3M,I1047,TRUE,_xll.ohTrigger(RecalcTrigger,Trigger3M)),NA())</f>
        <v>1.3093492169771181E-2</v>
      </c>
      <c r="P1047" s="44">
        <f>IFERROR(_xll.qlIndexFixing(ONIndex6M,I1047,TRUE,_xll.ohTrigger(RecalcTrigger,Trigger6M)),NA())</f>
        <v>1.3313551183502526E-2</v>
      </c>
      <c r="Q1047" s="145">
        <f>IFERROR(_xll.qlIndexFixing(ONIndex1Y,I1047,TRUE,_xll.ohTrigger(RecalcTrigger,Trigger1Y)),NA())</f>
        <v>1.3529417270428112E-2</v>
      </c>
    </row>
    <row r="1048" spans="2:17" x14ac:dyDescent="0.2">
      <c r="B1048" s="39" t="s">
        <v>42</v>
      </c>
      <c r="D1048" s="42">
        <f>_xll.qlCalendarAdvance(Calendar,$D1047,B1048,"f",FALSE)</f>
        <v>46994</v>
      </c>
      <c r="E1048" s="139">
        <f>_xll.qlInterestRateIndexValueDate(IndexON,D1048)</f>
        <v>46994</v>
      </c>
      <c r="F1048" s="155">
        <f>IFERROR(_xll.qlIndexFixing(IndexON,D1048,TRUE,_xll.ohTrigger(RecalcTrigger,TriggerON)),NA())</f>
        <v>1.184712622372075E-2</v>
      </c>
      <c r="H1048" s="42">
        <f>_xll.qlCalendarAdvance(Calendar,$H1047,B1048,"f",FALSE)</f>
        <v>46994</v>
      </c>
      <c r="I1048" s="139">
        <f>_xll.qlInterestRateIndexValueDate(Index1M,$H1048)</f>
        <v>46996</v>
      </c>
      <c r="J1048" s="144">
        <f>IFERROR(_xll.qlIndexFixing(Index1M,$H1048,TRUE,_xll.ohTrigger(RecalcTrigger,Trigger1M)),NA())</f>
        <v>1.2003356293977968E-2</v>
      </c>
      <c r="K1048" s="44">
        <f>IFERROR(_xll.qlIndexFixing(Index3M,H1048,TRUE,_xll.ohTrigger(RecalcTrigger,Trigger3M)),NA())</f>
        <v>1.3120616225720165E-2</v>
      </c>
      <c r="L1048" s="44">
        <f>IFERROR(_xll.qlIndexFixing(Index6M,$H1048,TRUE,_xll.ohTrigger(RecalcTrigger,Trigger6M)),NA())</f>
        <v>1.3357070959723284E-2</v>
      </c>
      <c r="M1048" s="145">
        <f>IFERROR(_xll.qlIndexFixing(Index1Y,$H1048,TRUE,_xll.ohTrigger(RecalcTrigger,Trigger1Y)),NA())</f>
        <v>1.3591265944763545E-2</v>
      </c>
      <c r="N1048" s="144">
        <f>IFERROR(_xll.qlIndexFixing(ONIndex1M,I1048,TRUE,_xll.ohTrigger(RecalcTrigger,Trigger1M)),NA())</f>
        <v>1.1993642067018584E-2</v>
      </c>
      <c r="O1048" s="44">
        <f>IFERROR(_xll.qlIndexFixing(ONIndex3M,I1048,TRUE,_xll.ohTrigger(RecalcTrigger,Trigger3M)),NA())</f>
        <v>1.3094641742368296E-2</v>
      </c>
      <c r="P1048" s="44">
        <f>IFERROR(_xll.qlIndexFixing(ONIndex6M,I1048,TRUE,_xll.ohTrigger(RecalcTrigger,Trigger6M)),NA())</f>
        <v>1.33141453642871E-2</v>
      </c>
      <c r="Q1048" s="145">
        <f>IFERROR(_xll.qlIndexFixing(ONIndex1Y,I1048,TRUE,_xll.ohTrigger(RecalcTrigger,Trigger1Y)),NA())</f>
        <v>1.3529492896973139E-2</v>
      </c>
    </row>
    <row r="1049" spans="2:17" x14ac:dyDescent="0.2">
      <c r="B1049" s="39" t="s">
        <v>42</v>
      </c>
      <c r="D1049" s="42">
        <f>_xll.qlCalendarAdvance(Calendar,$D1048,B1049,"f",FALSE)</f>
        <v>47001</v>
      </c>
      <c r="E1049" s="139">
        <f>_xll.qlInterestRateIndexValueDate(IndexON,D1049)</f>
        <v>47001</v>
      </c>
      <c r="F1049" s="155">
        <f>IFERROR(_xll.qlIndexFixing(IndexON,D1049,TRUE,_xll.ohTrigger(RecalcTrigger,TriggerON)),NA())</f>
        <v>1.1852867254171784E-2</v>
      </c>
      <c r="H1049" s="42">
        <f>_xll.qlCalendarAdvance(Calendar,$H1048,B1049,"f",FALSE)</f>
        <v>47001</v>
      </c>
      <c r="I1049" s="139">
        <f>_xll.qlInterestRateIndexValueDate(Index1M,$H1049)</f>
        <v>47003</v>
      </c>
      <c r="J1049" s="144">
        <f>IFERROR(_xll.qlIndexFixing(Index1M,$H1049,TRUE,_xll.ohTrigger(RecalcTrigger,Trigger1M)),NA())</f>
        <v>1.200736394442542E-2</v>
      </c>
      <c r="K1049" s="44">
        <f>IFERROR(_xll.qlIndexFixing(Index3M,H1049,TRUE,_xll.ohTrigger(RecalcTrigger,Trigger3M)),NA())</f>
        <v>1.3121206340514996E-2</v>
      </c>
      <c r="L1049" s="44">
        <f>IFERROR(_xll.qlIndexFixing(Index6M,$H1049,TRUE,_xll.ohTrigger(RecalcTrigger,Trigger6M)),NA())</f>
        <v>1.3356603735261291E-2</v>
      </c>
      <c r="M1049" s="145">
        <f>IFERROR(_xll.qlIndexFixing(Index1Y,$H1049,TRUE,_xll.ohTrigger(RecalcTrigger,Trigger1Y)),NA())</f>
        <v>1.3589418008920403E-2</v>
      </c>
      <c r="N1049" s="144">
        <f>IFERROR(_xll.qlIndexFixing(ONIndex1M,I1049,TRUE,_xll.ohTrigger(RecalcTrigger,Trigger1M)),NA())</f>
        <v>1.199658041674212E-2</v>
      </c>
      <c r="O1049" s="44">
        <f>IFERROR(_xll.qlIndexFixing(ONIndex3M,I1049,TRUE,_xll.ohTrigger(RecalcTrigger,Trigger3M)),NA())</f>
        <v>1.3095708282664376E-2</v>
      </c>
      <c r="P1049" s="44">
        <f>IFERROR(_xll.qlIndexFixing(ONIndex6M,I1049,TRUE,_xll.ohTrigger(RecalcTrigger,Trigger6M)),NA())</f>
        <v>1.3314657964489385E-2</v>
      </c>
      <c r="Q1049" s="145">
        <f>IFERROR(_xll.qlIndexFixing(ONIndex1Y,I1049,TRUE,_xll.ohTrigger(RecalcTrigger,Trigger1Y)),NA())</f>
        <v>1.3529493212161015E-2</v>
      </c>
    </row>
    <row r="1050" spans="2:17" x14ac:dyDescent="0.2">
      <c r="B1050" s="39" t="s">
        <v>42</v>
      </c>
      <c r="D1050" s="42">
        <f>_xll.qlCalendarAdvance(Calendar,$D1049,B1050,"f",FALSE)</f>
        <v>47008</v>
      </c>
      <c r="E1050" s="139">
        <f>_xll.qlInterestRateIndexValueDate(IndexON,D1050)</f>
        <v>47008</v>
      </c>
      <c r="F1050" s="155">
        <f>IFERROR(_xll.qlIndexFixing(IndexON,D1050,TRUE,_xll.ohTrigger(RecalcTrigger,TriggerON)),NA())</f>
        <v>1.1858512390290343E-2</v>
      </c>
      <c r="H1050" s="42">
        <f>_xll.qlCalendarAdvance(Calendar,$H1049,B1050,"f",FALSE)</f>
        <v>47008</v>
      </c>
      <c r="I1050" s="139">
        <f>_xll.qlInterestRateIndexValueDate(Index1M,$H1050)</f>
        <v>47010</v>
      </c>
      <c r="J1050" s="144">
        <f>IFERROR(_xll.qlIndexFixing(Index1M,$H1050,TRUE,_xll.ohTrigger(RecalcTrigger,Trigger1M)),NA())</f>
        <v>1.2010090792745065E-2</v>
      </c>
      <c r="K1050" s="44">
        <f>IFERROR(_xll.qlIndexFixing(Index3M,H1050,TRUE,_xll.ohTrigger(RecalcTrigger,Trigger3M)),NA())</f>
        <v>1.3121715174158348E-2</v>
      </c>
      <c r="L1050" s="44">
        <f>IFERROR(_xll.qlIndexFixing(Index6M,$H1050,TRUE,_xll.ohTrigger(RecalcTrigger,Trigger6M)),NA())</f>
        <v>1.335605750712056E-2</v>
      </c>
      <c r="M1050" s="145">
        <f>IFERROR(_xll.qlIndexFixing(Index1Y,$H1050,TRUE,_xll.ohTrigger(RecalcTrigger,Trigger1Y)),NA())</f>
        <v>1.3587499207847086E-2</v>
      </c>
      <c r="N1050" s="144">
        <f>IFERROR(_xll.qlIndexFixing(ONIndex1M,I1050,TRUE,_xll.ohTrigger(RecalcTrigger,Trigger1M)),NA())</f>
        <v>1.1999437358785059E-2</v>
      </c>
      <c r="O1050" s="44">
        <f>IFERROR(_xll.qlIndexFixing(ONIndex3M,I1050,TRUE,_xll.ohTrigger(RecalcTrigger,Trigger3M)),NA())</f>
        <v>1.3096692084744177E-2</v>
      </c>
      <c r="P1050" s="44">
        <f>IFERROR(_xll.qlIndexFixing(ONIndex6M,I1050,TRUE,_xll.ohTrigger(RecalcTrigger,Trigger6M)),NA())</f>
        <v>1.3315089217682541E-2</v>
      </c>
      <c r="Q1050" s="145">
        <f>IFERROR(_xll.qlIndexFixing(ONIndex1Y,I1050,TRUE,_xll.ohTrigger(RecalcTrigger,Trigger1Y)),NA())</f>
        <v>1.3529418420388239E-2</v>
      </c>
    </row>
    <row r="1051" spans="2:17" x14ac:dyDescent="0.2">
      <c r="B1051" s="39" t="s">
        <v>42</v>
      </c>
      <c r="D1051" s="42">
        <f>_xll.qlCalendarAdvance(Calendar,$D1050,B1051,"f",FALSE)</f>
        <v>47015</v>
      </c>
      <c r="E1051" s="139">
        <f>_xll.qlInterestRateIndexValueDate(IndexON,D1051)</f>
        <v>47015</v>
      </c>
      <c r="F1051" s="155">
        <f>IFERROR(_xll.qlIndexFixing(IndexON,D1051,TRUE,_xll.ohTrigger(RecalcTrigger,TriggerON)),NA())</f>
        <v>1.1864061721205132E-2</v>
      </c>
      <c r="H1051" s="42">
        <f>_xll.qlCalendarAdvance(Calendar,$H1050,B1051,"f",FALSE)</f>
        <v>47015</v>
      </c>
      <c r="I1051" s="139">
        <f>_xll.qlInterestRateIndexValueDate(Index1M,$H1051)</f>
        <v>47017</v>
      </c>
      <c r="J1051" s="144">
        <f>IFERROR(_xll.qlIndexFixing(Index1M,$H1051,TRUE,_xll.ohTrigger(RecalcTrigger,Trigger1M)),NA())</f>
        <v>1.2012736872477892E-2</v>
      </c>
      <c r="K1051" s="44">
        <f>IFERROR(_xll.qlIndexFixing(Index3M,H1051,TRUE,_xll.ohTrigger(RecalcTrigger,Trigger3M)),NA())</f>
        <v>1.3122143021707387E-2</v>
      </c>
      <c r="L1051" s="44">
        <f>IFERROR(_xll.qlIndexFixing(Index6M,$H1051,TRUE,_xll.ohTrigger(RecalcTrigger,Trigger6M)),NA())</f>
        <v>1.3355432510315754E-2</v>
      </c>
      <c r="M1051" s="145">
        <f>IFERROR(_xll.qlIndexFixing(Index1Y,$H1051,TRUE,_xll.ohTrigger(RecalcTrigger,Trigger1Y)),NA())</f>
        <v>1.3585509749201042E-2</v>
      </c>
      <c r="N1051" s="144">
        <f>IFERROR(_xll.qlIndexFixing(ONIndex1M,I1051,TRUE,_xll.ohTrigger(RecalcTrigger,Trigger1M)),NA())</f>
        <v>1.2002213166368847E-2</v>
      </c>
      <c r="O1051" s="44">
        <f>IFERROR(_xll.qlIndexFixing(ONIndex3M,I1051,TRUE,_xll.ohTrigger(RecalcTrigger,Trigger3M)),NA())</f>
        <v>1.3097593442692457E-2</v>
      </c>
      <c r="P1051" s="44">
        <f>IFERROR(_xll.qlIndexFixing(ONIndex6M,I1051,TRUE,_xll.ohTrigger(RecalcTrigger,Trigger6M)),NA())</f>
        <v>1.3315439357199921E-2</v>
      </c>
      <c r="Q1051" s="145">
        <f>IFERROR(_xll.qlIndexFixing(ONIndex1Y,I1051,TRUE,_xll.ohTrigger(RecalcTrigger,Trigger1Y)),NA())</f>
        <v>1.3529268726211185E-2</v>
      </c>
    </row>
    <row r="1052" spans="2:17" x14ac:dyDescent="0.2">
      <c r="B1052" s="39" t="s">
        <v>42</v>
      </c>
      <c r="D1052" s="42">
        <f>_xll.qlCalendarAdvance(Calendar,$D1051,B1052,"f",FALSE)</f>
        <v>47022</v>
      </c>
      <c r="E1052" s="139">
        <f>_xll.qlInterestRateIndexValueDate(IndexON,D1052)</f>
        <v>47022</v>
      </c>
      <c r="F1052" s="155">
        <f>IFERROR(_xll.qlIndexFixing(IndexON,D1052,TRUE,_xll.ohTrigger(RecalcTrigger,TriggerON)),NA())</f>
        <v>1.1869515335405367E-2</v>
      </c>
      <c r="H1052" s="42">
        <f>_xll.qlCalendarAdvance(Calendar,$H1051,B1052,"f",FALSE)</f>
        <v>47022</v>
      </c>
      <c r="I1052" s="139">
        <f>_xll.qlInterestRateIndexValueDate(Index1M,$H1052)</f>
        <v>47024</v>
      </c>
      <c r="J1052" s="144">
        <f>IFERROR(_xll.qlIndexFixing(Index1M,$H1052,TRUE,_xll.ohTrigger(RecalcTrigger,Trigger1M)),NA())</f>
        <v>1.2015302457032695E-2</v>
      </c>
      <c r="K1052" s="44">
        <f>IFERROR(_xll.qlIndexFixing(Index3M,H1052,TRUE,_xll.ohTrigger(RecalcTrigger,Trigger3M)),NA())</f>
        <v>1.3122490178225425E-2</v>
      </c>
      <c r="L1052" s="44">
        <f>IFERROR(_xll.qlIndexFixing(Index6M,$H1052,TRUE,_xll.ohTrigger(RecalcTrigger,Trigger6M)),NA())</f>
        <v>1.3354728979868594E-2</v>
      </c>
      <c r="M1052" s="145">
        <f>IFERROR(_xll.qlIndexFixing(Index1Y,$H1052,TRUE,_xll.ohTrigger(RecalcTrigger,Trigger1Y)),NA())</f>
        <v>1.3583449840653307E-2</v>
      </c>
      <c r="N1052" s="144">
        <f>IFERROR(_xll.qlIndexFixing(ONIndex1M,I1052,TRUE,_xll.ohTrigger(RecalcTrigger,Trigger1M)),NA())</f>
        <v>1.2004908112475121E-2</v>
      </c>
      <c r="O1052" s="44">
        <f>IFERROR(_xll.qlIndexFixing(ONIndex3M,I1052,TRUE,_xll.ohTrigger(RecalcTrigger,Trigger3M)),NA())</f>
        <v>1.3098412650833779E-2</v>
      </c>
      <c r="P1052" s="44">
        <f>IFERROR(_xll.qlIndexFixing(ONIndex6M,I1052,TRUE,_xll.ohTrigger(RecalcTrigger,Trigger6M)),NA())</f>
        <v>1.3315708616454813E-2</v>
      </c>
      <c r="Q1052" s="145">
        <f>IFERROR(_xll.qlIndexFixing(ONIndex1Y,I1052,TRUE,_xll.ohTrigger(RecalcTrigger,Trigger1Y)),NA())</f>
        <v>1.3529044334026352E-2</v>
      </c>
    </row>
    <row r="1053" spans="2:17" x14ac:dyDescent="0.2">
      <c r="B1053" s="39" t="s">
        <v>42</v>
      </c>
      <c r="D1053" s="42">
        <f>_xll.qlCalendarAdvance(Calendar,$D1052,B1053,"f",FALSE)</f>
        <v>47029</v>
      </c>
      <c r="E1053" s="139">
        <f>_xll.qlInterestRateIndexValueDate(IndexON,D1053)</f>
        <v>47029</v>
      </c>
      <c r="F1053" s="155">
        <f>IFERROR(_xll.qlIndexFixing(IndexON,D1053,TRUE,_xll.ohTrigger(RecalcTrigger,TriggerON)),NA())</f>
        <v>1.1874873321700008E-2</v>
      </c>
      <c r="H1053" s="42">
        <f>_xll.qlCalendarAdvance(Calendar,$H1052,B1053,"f",FALSE)</f>
        <v>47029</v>
      </c>
      <c r="I1053" s="139">
        <f>_xll.qlInterestRateIndexValueDate(Index1M,$H1053)</f>
        <v>47031</v>
      </c>
      <c r="J1053" s="144">
        <f>IFERROR(_xll.qlIndexFixing(Index1M,$H1053,TRUE,_xll.ohTrigger(RecalcTrigger,Trigger1M)),NA())</f>
        <v>1.2017787819815773E-2</v>
      </c>
      <c r="K1053" s="44">
        <f>IFERROR(_xll.qlIndexFixing(Index3M,H1053,TRUE,_xll.ohTrigger(RecalcTrigger,Trigger3M)),NA())</f>
        <v>1.3122999378166987E-2</v>
      </c>
      <c r="L1053" s="44">
        <f>IFERROR(_xll.qlIndexFixing(Index6M,$H1053,TRUE,_xll.ohTrigger(RecalcTrigger,Trigger6M)),NA())</f>
        <v>1.3354111350062431E-2</v>
      </c>
      <c r="M1053" s="145">
        <f>IFERROR(_xll.qlIndexFixing(Index1Y,$H1053,TRUE,_xll.ohTrigger(RecalcTrigger,Trigger1Y)),NA())</f>
        <v>1.3581319689888049E-2</v>
      </c>
      <c r="N1053" s="144">
        <f>IFERROR(_xll.qlIndexFixing(ONIndex1M,I1053,TRUE,_xll.ohTrigger(RecalcTrigger,Trigger1M)),NA())</f>
        <v>1.2007522470405263E-2</v>
      </c>
      <c r="O1053" s="44">
        <f>IFERROR(_xll.qlIndexFixing(ONIndex3M,I1053,TRUE,_xll.ohTrigger(RecalcTrigger,Trigger3M)),NA())</f>
        <v>1.3099150002933158E-2</v>
      </c>
      <c r="P1053" s="44">
        <f>IFERROR(_xll.qlIndexFixing(ONIndex6M,I1053,TRUE,_xll.ohTrigger(RecalcTrigger,Trigger6M)),NA())</f>
        <v>1.3315897228700635E-2</v>
      </c>
      <c r="Q1053" s="145">
        <f>IFERROR(_xll.qlIndexFixing(ONIndex1Y,I1053,TRUE,_xll.ohTrigger(RecalcTrigger,Trigger1Y)),NA())</f>
        <v>1.3528745448310175E-2</v>
      </c>
    </row>
    <row r="1054" spans="2:17" x14ac:dyDescent="0.2">
      <c r="B1054" s="39" t="s">
        <v>42</v>
      </c>
      <c r="D1054" s="42">
        <f>_xll.qlCalendarAdvance(Calendar,$D1053,B1054,"f",FALSE)</f>
        <v>47036</v>
      </c>
      <c r="E1054" s="139">
        <f>_xll.qlInterestRateIndexValueDate(IndexON,D1054)</f>
        <v>47036</v>
      </c>
      <c r="F1054" s="155">
        <f>IFERROR(_xll.qlIndexFixing(IndexON,D1054,TRUE,_xll.ohTrigger(RecalcTrigger,TriggerON)),NA())</f>
        <v>1.1880135769057887E-2</v>
      </c>
      <c r="H1054" s="42">
        <f>_xll.qlCalendarAdvance(Calendar,$H1053,B1054,"f",FALSE)</f>
        <v>47036</v>
      </c>
      <c r="I1054" s="139">
        <f>_xll.qlInterestRateIndexValueDate(Index1M,$H1054)</f>
        <v>47038</v>
      </c>
      <c r="J1054" s="144">
        <f>IFERROR(_xll.qlIndexFixing(Index1M,$H1054,TRUE,_xll.ohTrigger(RecalcTrigger,Trigger1M)),NA())</f>
        <v>1.2020193234238419E-2</v>
      </c>
      <c r="K1054" s="44">
        <f>IFERROR(_xll.qlIndexFixing(Index3M,H1054,TRUE,_xll.ohTrigger(RecalcTrigger,Trigger3M)),NA())</f>
        <v>1.3123180380129969E-2</v>
      </c>
      <c r="L1054" s="44">
        <f>IFERROR(_xll.qlIndexFixing(Index6M,$H1054,TRUE,_xll.ohTrigger(RecalcTrigger,Trigger6M)),NA())</f>
        <v>1.3353245930997669E-2</v>
      </c>
      <c r="M1054" s="145">
        <f>IFERROR(_xll.qlIndexFixing(Index1Y,$H1054,TRUE,_xll.ohTrigger(RecalcTrigger,Trigger1Y)),NA())</f>
        <v>1.3579119504601925E-2</v>
      </c>
      <c r="N1054" s="144">
        <f>IFERROR(_xll.qlIndexFixing(ONIndex1M,I1054,TRUE,_xll.ohTrigger(RecalcTrigger,Trigger1M)),NA())</f>
        <v>1.2010056513380718E-2</v>
      </c>
      <c r="O1054" s="44">
        <f>IFERROR(_xll.qlIndexFixing(ONIndex3M,I1054,TRUE,_xll.ohTrigger(RecalcTrigger,Trigger3M)),NA())</f>
        <v>1.3099805793475028E-2</v>
      </c>
      <c r="P1054" s="44">
        <f>IFERROR(_xll.qlIndexFixing(ONIndex6M,I1054,TRUE,_xll.ohTrigger(RecalcTrigger,Trigger6M)),NA())</f>
        <v>1.3316005427510547E-2</v>
      </c>
      <c r="Q1054" s="145">
        <f>IFERROR(_xll.qlIndexFixing(ONIndex1Y,I1054,TRUE,_xll.ohTrigger(RecalcTrigger,Trigger1Y)),NA())</f>
        <v>1.3528372273459155E-2</v>
      </c>
    </row>
    <row r="1055" spans="2:17" x14ac:dyDescent="0.2">
      <c r="B1055" s="39" t="s">
        <v>42</v>
      </c>
      <c r="D1055" s="42">
        <f>_xll.qlCalendarAdvance(Calendar,$D1054,B1055,"f",FALSE)</f>
        <v>47043</v>
      </c>
      <c r="E1055" s="139">
        <f>_xll.qlInterestRateIndexValueDate(IndexON,D1055)</f>
        <v>47043</v>
      </c>
      <c r="F1055" s="155">
        <f>IFERROR(_xll.qlIndexFixing(IndexON,D1055,TRUE,_xll.ohTrigger(RecalcTrigger,TriggerON)),NA())</f>
        <v>1.1885302766128092E-2</v>
      </c>
      <c r="H1055" s="42">
        <f>_xll.qlCalendarAdvance(Calendar,$H1054,B1055,"f",FALSE)</f>
        <v>47043</v>
      </c>
      <c r="I1055" s="139">
        <f>_xll.qlInterestRateIndexValueDate(Index1M,$H1055)</f>
        <v>47045</v>
      </c>
      <c r="J1055" s="144">
        <f>IFERROR(_xll.qlIndexFixing(Index1M,$H1055,TRUE,_xll.ohTrigger(RecalcTrigger,Trigger1M)),NA())</f>
        <v>1.2022518973709428E-2</v>
      </c>
      <c r="K1055" s="44">
        <f>IFERROR(_xll.qlIndexFixing(Index3M,H1055,TRUE,_xll.ohTrigger(RecalcTrigger,Trigger3M)),NA())</f>
        <v>1.3123281594451242E-2</v>
      </c>
      <c r="L1055" s="44">
        <f>IFERROR(_xll.qlIndexFixing(Index6M,$H1055,TRUE,_xll.ohTrigger(RecalcTrigger,Trigger6M)),NA())</f>
        <v>1.3352302697327159E-2</v>
      </c>
      <c r="M1055" s="145">
        <f>IFERROR(_xll.qlIndexFixing(Index1Y,$H1055,TRUE,_xll.ohTrigger(RecalcTrigger,Trigger1Y)),NA())</f>
        <v>1.3576849492505384E-2</v>
      </c>
      <c r="N1055" s="144">
        <f>IFERROR(_xll.qlIndexFixing(ONIndex1M,I1055,TRUE,_xll.ohTrigger(RecalcTrigger,Trigger1M)),NA())</f>
        <v>1.201251051446306E-2</v>
      </c>
      <c r="O1055" s="44">
        <f>IFERROR(_xll.qlIndexFixing(ONIndex3M,I1055,TRUE,_xll.ohTrigger(RecalcTrigger,Trigger3M)),NA())</f>
        <v>1.3100380316464211E-2</v>
      </c>
      <c r="P1055" s="44">
        <f>IFERROR(_xll.qlIndexFixing(ONIndex6M,I1055,TRUE,_xll.ohTrigger(RecalcTrigger,Trigger6M)),NA())</f>
        <v>1.3316033446297837E-2</v>
      </c>
      <c r="Q1055" s="145">
        <f>IFERROR(_xll.qlIndexFixing(ONIndex1Y,I1055,TRUE,_xll.ohTrigger(RecalcTrigger,Trigger1Y)),NA())</f>
        <v>1.3527925013949726E-2</v>
      </c>
    </row>
    <row r="1056" spans="2:17" x14ac:dyDescent="0.2">
      <c r="B1056" s="39" t="s">
        <v>42</v>
      </c>
      <c r="D1056" s="42">
        <f>_xll.qlCalendarAdvance(Calendar,$D1055,B1056,"f",FALSE)</f>
        <v>47050</v>
      </c>
      <c r="E1056" s="139">
        <f>_xll.qlInterestRateIndexValueDate(IndexON,D1056)</f>
        <v>47050</v>
      </c>
      <c r="F1056" s="155">
        <f>IFERROR(_xll.qlIndexFixing(IndexON,D1056,TRUE,_xll.ohTrigger(RecalcTrigger,TriggerON)),NA())</f>
        <v>1.1890374401719583E-2</v>
      </c>
      <c r="H1056" s="42">
        <f>_xll.qlCalendarAdvance(Calendar,$H1055,B1056,"f",FALSE)</f>
        <v>47050</v>
      </c>
      <c r="I1056" s="139">
        <f>_xll.qlInterestRateIndexValueDate(Index1M,$H1056)</f>
        <v>47052</v>
      </c>
      <c r="J1056" s="144">
        <f>IFERROR(_xll.qlIndexFixing(Index1M,$H1056,TRUE,_xll.ohTrigger(RecalcTrigger,Trigger1M)),NA())</f>
        <v>1.2024765311645091E-2</v>
      </c>
      <c r="K1056" s="44">
        <f>IFERROR(_xll.qlIndexFixing(Index3M,H1056,TRUE,_xll.ohTrigger(RecalcTrigger,Trigger3M)),NA())</f>
        <v>1.3123303316220842E-2</v>
      </c>
      <c r="L1056" s="44">
        <f>IFERROR(_xll.qlIndexFixing(Index6M,$H1056,TRUE,_xll.ohTrigger(RecalcTrigger,Trigger6M)),NA())</f>
        <v>1.335128188411825E-2</v>
      </c>
      <c r="M1056" s="145">
        <f>IFERROR(_xll.qlIndexFixing(Index1Y,$H1056,TRUE,_xll.ohTrigger(RecalcTrigger,Trigger1Y)),NA())</f>
        <v>1.3574509861321141E-2</v>
      </c>
      <c r="N1056" s="144">
        <f>IFERROR(_xll.qlIndexFixing(ONIndex1M,I1056,TRUE,_xll.ohTrigger(RecalcTrigger,Trigger1M)),NA())</f>
        <v>1.2014884746873733E-2</v>
      </c>
      <c r="O1056" s="44">
        <f>IFERROR(_xll.qlIndexFixing(ONIndex3M,I1056,TRUE,_xll.ohTrigger(RecalcTrigger,Trigger3M)),NA())</f>
        <v>1.3100873865905527E-2</v>
      </c>
      <c r="P1056" s="44">
        <f>IFERROR(_xll.qlIndexFixing(ONIndex6M,I1056,TRUE,_xll.ohTrigger(RecalcTrigger,Trigger6M)),NA())</f>
        <v>1.3315981518235986E-2</v>
      </c>
      <c r="Q1056" s="145">
        <f>IFERROR(_xll.qlIndexFixing(ONIndex1Y,I1056,TRUE,_xll.ohTrigger(RecalcTrigger,Trigger1Y)),NA())</f>
        <v>1.352740387417839E-2</v>
      </c>
    </row>
    <row r="1057" spans="2:17" x14ac:dyDescent="0.2">
      <c r="B1057" s="39" t="s">
        <v>42</v>
      </c>
      <c r="D1057" s="42">
        <f>_xll.qlCalendarAdvance(Calendar,$D1056,B1057,"f",FALSE)</f>
        <v>47057</v>
      </c>
      <c r="E1057" s="139">
        <f>_xll.qlInterestRateIndexValueDate(IndexON,D1057)</f>
        <v>47057</v>
      </c>
      <c r="F1057" s="155">
        <f>IFERROR(_xll.qlIndexFixing(IndexON,D1057,TRUE,_xll.ohTrigger(RecalcTrigger,TriggerON)),NA())</f>
        <v>1.1895350764561385E-2</v>
      </c>
      <c r="H1057" s="42">
        <f>_xll.qlCalendarAdvance(Calendar,$H1056,B1057,"f",FALSE)</f>
        <v>47057</v>
      </c>
      <c r="I1057" s="139">
        <f>_xll.qlInterestRateIndexValueDate(Index1M,$H1057)</f>
        <v>47059</v>
      </c>
      <c r="J1057" s="144">
        <f>IFERROR(_xll.qlIndexFixing(Index1M,$H1057,TRUE,_xll.ohTrigger(RecalcTrigger,Trigger1M)),NA())</f>
        <v>1.2026932521461697E-2</v>
      </c>
      <c r="K1057" s="44">
        <f>IFERROR(_xll.qlIndexFixing(Index3M,H1057,TRUE,_xll.ohTrigger(RecalcTrigger,Trigger3M)),NA())</f>
        <v>1.3123245840539236E-2</v>
      </c>
      <c r="L1057" s="44">
        <f>IFERROR(_xll.qlIndexFixing(Index6M,$H1057,TRUE,_xll.ohTrigger(RecalcTrigger,Trigger6M)),NA())</f>
        <v>1.3350041549400509E-2</v>
      </c>
      <c r="M1057" s="145">
        <f>IFERROR(_xll.qlIndexFixing(Index1Y,$H1057,TRUE,_xll.ohTrigger(RecalcTrigger,Trigger1Y)),NA())</f>
        <v>1.3572100818784398E-2</v>
      </c>
      <c r="N1057" s="144">
        <f>IFERROR(_xll.qlIndexFixing(ONIndex1M,I1057,TRUE,_xll.ohTrigger(RecalcTrigger,Trigger1M)),NA())</f>
        <v>1.2017179483834184E-2</v>
      </c>
      <c r="O1057" s="44">
        <f>IFERROR(_xll.qlIndexFixing(ONIndex3M,I1057,TRUE,_xll.ohTrigger(RecalcTrigger,Trigger3M)),NA())</f>
        <v>1.3101286736043605E-2</v>
      </c>
      <c r="P1057" s="44">
        <f>IFERROR(_xll.qlIndexFixing(ONIndex6M,I1057,TRUE,_xll.ohTrigger(RecalcTrigger,Trigger6M)),NA())</f>
        <v>1.331584987681822E-2</v>
      </c>
      <c r="Q1057" s="145">
        <f>IFERROR(_xll.qlIndexFixing(ONIndex1Y,I1057,TRUE,_xll.ohTrigger(RecalcTrigger,Trigger1Y)),NA())</f>
        <v>1.3526809058621581E-2</v>
      </c>
    </row>
    <row r="1058" spans="2:17" x14ac:dyDescent="0.2">
      <c r="B1058" s="39" t="s">
        <v>42</v>
      </c>
      <c r="D1058" s="42">
        <f>_xll.qlCalendarAdvance(Calendar,$D1057,B1058,"f",FALSE)</f>
        <v>47064</v>
      </c>
      <c r="E1058" s="139">
        <f>_xll.qlInterestRateIndexValueDate(IndexON,D1058)</f>
        <v>47064</v>
      </c>
      <c r="F1058" s="155">
        <f>IFERROR(_xll.qlIndexFixing(IndexON,D1058,TRUE,_xll.ohTrigger(RecalcTrigger,TriggerON)),NA())</f>
        <v>1.1900231943542394E-2</v>
      </c>
      <c r="H1058" s="42">
        <f>_xll.qlCalendarAdvance(Calendar,$H1057,B1058,"f",FALSE)</f>
        <v>47064</v>
      </c>
      <c r="I1058" s="139">
        <f>_xll.qlInterestRateIndexValueDate(Index1M,$H1058)</f>
        <v>47066</v>
      </c>
      <c r="J1058" s="144">
        <f>IFERROR(_xll.qlIndexFixing(Index1M,$H1058,TRUE,_xll.ohTrigger(RecalcTrigger,Trigger1M)),NA())</f>
        <v>1.2029020876573038E-2</v>
      </c>
      <c r="K1058" s="44">
        <f>IFERROR(_xll.qlIndexFixing(Index3M,H1058,TRUE,_xll.ohTrigger(RecalcTrigger,Trigger3M)),NA())</f>
        <v>1.3123109462506891E-2</v>
      </c>
      <c r="L1058" s="44">
        <f>IFERROR(_xll.qlIndexFixing(Index6M,$H1058,TRUE,_xll.ohTrigger(RecalcTrigger,Trigger6M)),NA())</f>
        <v>1.3348871753062923E-2</v>
      </c>
      <c r="M1058" s="145">
        <f>IFERROR(_xll.qlIndexFixing(Index1Y,$H1058,TRUE,_xll.ohTrigger(RecalcTrigger,Trigger1Y)),NA())</f>
        <v>1.3569622572643275E-2</v>
      </c>
      <c r="N1058" s="144">
        <f>IFERROR(_xll.qlIndexFixing(ONIndex1M,I1058,TRUE,_xll.ohTrigger(RecalcTrigger,Trigger1M)),NA())</f>
        <v>1.2019394998485922E-2</v>
      </c>
      <c r="O1058" s="44">
        <f>IFERROR(_xll.qlIndexFixing(ONIndex3M,I1058,TRUE,_xll.ohTrigger(RecalcTrigger,Trigger3M)),NA())</f>
        <v>1.3101619221043137E-2</v>
      </c>
      <c r="P1058" s="44">
        <f>IFERROR(_xll.qlIndexFixing(ONIndex6M,I1058,TRUE,_xll.ohTrigger(RecalcTrigger,Trigger6M)),NA())</f>
        <v>1.3315638755457826E-2</v>
      </c>
      <c r="Q1058" s="145">
        <f>IFERROR(_xll.qlIndexFixing(ONIndex1Y,I1058,TRUE,_xll.ohTrigger(RecalcTrigger,Trigger1Y)),NA())</f>
        <v>1.3526140771755735E-2</v>
      </c>
    </row>
    <row r="1059" spans="2:17" x14ac:dyDescent="0.2">
      <c r="B1059" s="39" t="s">
        <v>42</v>
      </c>
      <c r="D1059" s="42">
        <f>_xll.qlCalendarAdvance(Calendar,$D1058,B1059,"f",FALSE)</f>
        <v>47071</v>
      </c>
      <c r="E1059" s="139">
        <f>_xll.qlInterestRateIndexValueDate(IndexON,D1059)</f>
        <v>47071</v>
      </c>
      <c r="F1059" s="155">
        <f>IFERROR(_xll.qlIndexFixing(IndexON,D1059,TRUE,_xll.ohTrigger(RecalcTrigger,TriggerON)),NA())</f>
        <v>1.190501802747157E-2</v>
      </c>
      <c r="H1059" s="42">
        <f>_xll.qlCalendarAdvance(Calendar,$H1058,B1059,"f",FALSE)</f>
        <v>47071</v>
      </c>
      <c r="I1059" s="139">
        <f>_xll.qlInterestRateIndexValueDate(Index1M,$H1059)</f>
        <v>47073</v>
      </c>
      <c r="J1059" s="144">
        <f>IFERROR(_xll.qlIndexFixing(Index1M,$H1059,TRUE,_xll.ohTrigger(RecalcTrigger,Trigger1M)),NA())</f>
        <v>1.2031030650400398E-2</v>
      </c>
      <c r="K1059" s="44">
        <f>IFERROR(_xll.qlIndexFixing(Index3M,H1059,TRUE,_xll.ohTrigger(RecalcTrigger,Trigger3M)),NA())</f>
        <v>1.3122894477232092E-2</v>
      </c>
      <c r="L1059" s="44">
        <f>IFERROR(_xll.qlIndexFixing(Index6M,$H1059,TRUE,_xll.ohTrigger(RecalcTrigger,Trigger6M)),NA())</f>
        <v>1.3347625068483707E-2</v>
      </c>
      <c r="M1059" s="145">
        <f>IFERROR(_xll.qlIndexFixing(Index1Y,$H1059,TRUE,_xll.ohTrigger(RecalcTrigger,Trigger1Y)),NA())</f>
        <v>1.3567075330657935E-2</v>
      </c>
      <c r="N1059" s="144">
        <f>IFERROR(_xll.qlIndexFixing(ONIndex1M,I1059,TRUE,_xll.ohTrigger(RecalcTrigger,Trigger1M)),NA())</f>
        <v>1.2021531563970456E-2</v>
      </c>
      <c r="O1059" s="44">
        <f>IFERROR(_xll.qlIndexFixing(ONIndex3M,I1059,TRUE,_xll.ohTrigger(RecalcTrigger,Trigger3M)),NA())</f>
        <v>1.3101871614829008E-2</v>
      </c>
      <c r="P1059" s="44">
        <f>IFERROR(_xll.qlIndexFixing(ONIndex6M,I1059,TRUE,_xll.ohTrigger(RecalcTrigger,Trigger6M)),NA())</f>
        <v>1.3315348387568093E-2</v>
      </c>
      <c r="Q1059" s="145">
        <f>IFERROR(_xll.qlIndexFixing(ONIndex1Y,I1059,TRUE,_xll.ohTrigger(RecalcTrigger,Trigger1Y)),NA())</f>
        <v>1.3525399217897416E-2</v>
      </c>
    </row>
    <row r="1060" spans="2:17" x14ac:dyDescent="0.2">
      <c r="B1060" s="39" t="s">
        <v>42</v>
      </c>
      <c r="D1060" s="42">
        <f>_xll.qlCalendarAdvance(Calendar,$D1059,B1060,"f",FALSE)</f>
        <v>47078</v>
      </c>
      <c r="E1060" s="139">
        <f>_xll.qlInterestRateIndexValueDate(IndexON,D1060)</f>
        <v>47078</v>
      </c>
      <c r="F1060" s="155">
        <f>IFERROR(_xll.qlIndexFixing(IndexON,D1060,TRUE,_xll.ohTrigger(RecalcTrigger,TriggerON)),NA())</f>
        <v>1.1909709105077937E-2</v>
      </c>
      <c r="H1060" s="42">
        <f>_xll.qlCalendarAdvance(Calendar,$H1059,B1060,"f",FALSE)</f>
        <v>47078</v>
      </c>
      <c r="I1060" s="139">
        <f>_xll.qlInterestRateIndexValueDate(Index1M,$H1060)</f>
        <v>47080</v>
      </c>
      <c r="J1060" s="144">
        <f>IFERROR(_xll.qlIndexFixing(Index1M,$H1060,TRUE,_xll.ohTrigger(RecalcTrigger,Trigger1M)),NA())</f>
        <v>1.2033624992471422E-2</v>
      </c>
      <c r="K1060" s="44">
        <f>IFERROR(_xll.qlIndexFixing(Index3M,H1060,TRUE,_xll.ohTrigger(RecalcTrigger,Trigger3M)),NA())</f>
        <v>1.3122601179824861E-2</v>
      </c>
      <c r="L1060" s="44">
        <f>IFERROR(_xll.qlIndexFixing(Index6M,$H1060,TRUE,_xll.ohTrigger(RecalcTrigger,Trigger6M)),NA())</f>
        <v>1.3346301730755688E-2</v>
      </c>
      <c r="M1060" s="145">
        <f>IFERROR(_xll.qlIndexFixing(Index1Y,$H1060,TRUE,_xll.ohTrigger(RecalcTrigger,Trigger1Y)),NA())</f>
        <v>1.3564459300601028E-2</v>
      </c>
      <c r="N1060" s="144">
        <f>IFERROR(_xll.qlIndexFixing(ONIndex1M,I1060,TRUE,_xll.ohTrigger(RecalcTrigger,Trigger1M)),NA())</f>
        <v>1.2023589453509231E-2</v>
      </c>
      <c r="O1060" s="44">
        <f>IFERROR(_xll.qlIndexFixing(ONIndex3M,I1060,TRUE,_xll.ohTrigger(RecalcTrigger,Trigger3M)),NA())</f>
        <v>1.3102044211645847E-2</v>
      </c>
      <c r="P1060" s="44">
        <f>IFERROR(_xll.qlIndexFixing(ONIndex6M,I1060,TRUE,_xll.ohTrigger(RecalcTrigger,Trigger6M)),NA())</f>
        <v>1.3314979006482375E-2</v>
      </c>
      <c r="Q1060" s="145">
        <f>IFERROR(_xll.qlIndexFixing(ONIndex1Y,I1060,TRUE,_xll.ohTrigger(RecalcTrigger,Trigger1Y)),NA())</f>
        <v>1.3524584601682932E-2</v>
      </c>
    </row>
    <row r="1061" spans="2:17" x14ac:dyDescent="0.2">
      <c r="B1061" s="39" t="s">
        <v>42</v>
      </c>
      <c r="D1061" s="42">
        <f>_xll.qlCalendarAdvance(Calendar,$D1060,B1061,"f",FALSE)</f>
        <v>47085</v>
      </c>
      <c r="E1061" s="139">
        <f>_xll.qlInterestRateIndexValueDate(IndexON,D1061)</f>
        <v>47085</v>
      </c>
      <c r="F1061" s="155">
        <f>IFERROR(_xll.qlIndexFixing(IndexON,D1061,TRUE,_xll.ohTrigger(RecalcTrigger,TriggerON)),NA())</f>
        <v>1.1914305265090519E-2</v>
      </c>
      <c r="H1061" s="42">
        <f>_xll.qlCalendarAdvance(Calendar,$H1060,B1061,"f",FALSE)</f>
        <v>47085</v>
      </c>
      <c r="I1061" s="139">
        <f>_xll.qlInterestRateIndexValueDate(Index1M,$H1061)</f>
        <v>47087</v>
      </c>
      <c r="J1061" s="144">
        <f>IFERROR(_xll.qlIndexFixing(Index1M,$H1061,TRUE,_xll.ohTrigger(RecalcTrigger,Trigger1M)),NA())</f>
        <v>1.2033833835814448E-2</v>
      </c>
      <c r="K1061" s="44">
        <f>IFERROR(_xll.qlIndexFixing(Index3M,H1061,TRUE,_xll.ohTrigger(RecalcTrigger,Trigger3M)),NA())</f>
        <v>1.3121833971277752E-2</v>
      </c>
      <c r="L1061" s="44">
        <f>IFERROR(_xll.qlIndexFixing(Index6M,$H1061,TRUE,_xll.ohTrigger(RecalcTrigger,Trigger6M)),NA())</f>
        <v>1.3345022352953644E-2</v>
      </c>
      <c r="M1061" s="145">
        <f>IFERROR(_xll.qlIndexFixing(Index1Y,$H1061,TRUE,_xll.ohTrigger(RecalcTrigger,Trigger1Y)),NA())</f>
        <v>1.3561774690256807E-2</v>
      </c>
      <c r="N1061" s="144">
        <f>IFERROR(_xll.qlIndexFixing(ONIndex1M,I1061,TRUE,_xll.ohTrigger(RecalcTrigger,Trigger1M)),NA())</f>
        <v>1.2025568940323694E-2</v>
      </c>
      <c r="O1061" s="44">
        <f>IFERROR(_xll.qlIndexFixing(ONIndex3M,I1061,TRUE,_xll.ohTrigger(RecalcTrigger,Trigger3M)),NA())</f>
        <v>1.3102137305738282E-2</v>
      </c>
      <c r="P1061" s="44">
        <f>IFERROR(_xll.qlIndexFixing(ONIndex6M,I1061,TRUE,_xll.ohTrigger(RecalcTrigger,Trigger6M)),NA())</f>
        <v>1.3314530845613959E-2</v>
      </c>
      <c r="Q1061" s="145">
        <f>IFERROR(_xll.qlIndexFixing(ONIndex1Y,I1061,TRUE,_xll.ohTrigger(RecalcTrigger,Trigger1Y)),NA())</f>
        <v>1.352369712734891E-2</v>
      </c>
    </row>
    <row r="1062" spans="2:17" x14ac:dyDescent="0.2">
      <c r="B1062" s="39" t="s">
        <v>42</v>
      </c>
      <c r="D1062" s="42">
        <f>_xll.qlCalendarAdvance(Calendar,$D1061,B1062,"f",FALSE)</f>
        <v>47092</v>
      </c>
      <c r="E1062" s="139">
        <f>_xll.qlInterestRateIndexValueDate(IndexON,D1062)</f>
        <v>47092</v>
      </c>
      <c r="F1062" s="155">
        <f>IFERROR(_xll.qlIndexFixing(IndexON,D1062,TRUE,_xll.ohTrigger(RecalcTrigger,TriggerON)),NA())</f>
        <v>1.1918806596478149E-2</v>
      </c>
      <c r="H1062" s="42">
        <f>_xll.qlCalendarAdvance(Calendar,$H1061,B1062,"f",FALSE)</f>
        <v>47092</v>
      </c>
      <c r="I1062" s="139">
        <f>_xll.qlInterestRateIndexValueDate(Index1M,$H1062)</f>
        <v>47094</v>
      </c>
      <c r="J1062" s="144">
        <f>IFERROR(_xll.qlIndexFixing(Index1M,$H1062,TRUE,_xll.ohTrigger(RecalcTrigger,Trigger1M)),NA())</f>
        <v>1.2036591218396453E-2</v>
      </c>
      <c r="K1062" s="44">
        <f>IFERROR(_xll.qlIndexFixing(Index3M,H1062,TRUE,_xll.ohTrigger(RecalcTrigger,Trigger3M)),NA())</f>
        <v>1.3121395960556725E-2</v>
      </c>
      <c r="L1062" s="44">
        <f>IFERROR(_xll.qlIndexFixing(Index6M,$H1062,TRUE,_xll.ohTrigger(RecalcTrigger,Trigger6M)),NA())</f>
        <v>1.3343540999404806E-2</v>
      </c>
      <c r="M1062" s="145">
        <f>IFERROR(_xll.qlIndexFixing(Index1Y,$H1062,TRUE,_xll.ohTrigger(RecalcTrigger,Trigger1Y)),NA())</f>
        <v>1.3559021707422014E-2</v>
      </c>
      <c r="N1062" s="144">
        <f>IFERROR(_xll.qlIndexFixing(ONIndex1M,I1062,TRUE,_xll.ohTrigger(RecalcTrigger,Trigger1M)),NA())</f>
        <v>1.2027470297475418E-2</v>
      </c>
      <c r="O1062" s="44">
        <f>IFERROR(_xll.qlIndexFixing(ONIndex3M,I1062,TRUE,_xll.ohTrigger(RecalcTrigger,Trigger3M)),NA())</f>
        <v>1.3102151190951261E-2</v>
      </c>
      <c r="P1062" s="44">
        <f>IFERROR(_xll.qlIndexFixing(ONIndex6M,I1062,TRUE,_xll.ohTrigger(RecalcTrigger,Trigger6M)),NA())</f>
        <v>1.331400413845607E-2</v>
      </c>
      <c r="Q1062" s="145">
        <f>IFERROR(_xll.qlIndexFixing(ONIndex1Y,I1062,TRUE,_xll.ohTrigger(RecalcTrigger,Trigger1Y)),NA())</f>
        <v>1.3522736999451723E-2</v>
      </c>
    </row>
    <row r="1063" spans="2:17" x14ac:dyDescent="0.2">
      <c r="B1063" s="39" t="s">
        <v>42</v>
      </c>
      <c r="D1063" s="42">
        <f>_xll.qlCalendarAdvance(Calendar,$D1062,B1063,"f",FALSE)</f>
        <v>47099</v>
      </c>
      <c r="E1063" s="139">
        <f>_xll.qlInterestRateIndexValueDate(IndexON,D1063)</f>
        <v>47099</v>
      </c>
      <c r="F1063" s="155">
        <f>IFERROR(_xll.qlIndexFixing(IndexON,D1063,TRUE,_xll.ohTrigger(RecalcTrigger,TriggerON)),NA())</f>
        <v>1.1923213187809978E-2</v>
      </c>
      <c r="H1063" s="42">
        <f>_xll.qlCalendarAdvance(Calendar,$H1062,B1063,"f",FALSE)</f>
        <v>47099</v>
      </c>
      <c r="I1063" s="139">
        <f>_xll.qlInterestRateIndexValueDate(Index1M,$H1063)</f>
        <v>47101</v>
      </c>
      <c r="J1063" s="144">
        <f>IFERROR(_xll.qlIndexFixing(Index1M,$H1063,TRUE,_xll.ohTrigger(RecalcTrigger,Trigger1M)),NA())</f>
        <v>1.2038289401318236E-2</v>
      </c>
      <c r="K1063" s="44">
        <f>IFERROR(_xll.qlIndexFixing(Index3M,H1063,TRUE,_xll.ohTrigger(RecalcTrigger,Trigger3M)),NA())</f>
        <v>1.3120880486541253E-2</v>
      </c>
      <c r="L1063" s="44">
        <f>IFERROR(_xll.qlIndexFixing(Index6M,$H1063,TRUE,_xll.ohTrigger(RecalcTrigger,Trigger6M)),NA())</f>
        <v>1.3341983712026195E-2</v>
      </c>
      <c r="M1063" s="145">
        <f>IFERROR(_xll.qlIndexFixing(Index1Y,$H1063,TRUE,_xll.ohTrigger(RecalcTrigger,Trigger1Y)),NA())</f>
        <v>1.3556200559904556E-2</v>
      </c>
      <c r="N1063" s="144">
        <f>IFERROR(_xll.qlIndexFixing(ONIndex1M,I1063,TRUE,_xll.ohTrigger(RecalcTrigger,Trigger1M)),NA())</f>
        <v>1.2029293798265783E-2</v>
      </c>
      <c r="O1063" s="44">
        <f>IFERROR(_xll.qlIndexFixing(ONIndex3M,I1063,TRUE,_xll.ohTrigger(RecalcTrigger,Trigger3M)),NA())</f>
        <v>1.3102086161769222E-2</v>
      </c>
      <c r="P1063" s="44">
        <f>IFERROR(_xll.qlIndexFixing(ONIndex6M,I1063,TRUE,_xll.ohTrigger(RecalcTrigger,Trigger6M)),NA())</f>
        <v>1.331339911818219E-2</v>
      </c>
      <c r="Q1063" s="145">
        <f>IFERROR(_xll.qlIndexFixing(ONIndex1Y,I1063,TRUE,_xll.ohTrigger(RecalcTrigger,Trigger1Y)),NA())</f>
        <v>1.3521704422467806E-2</v>
      </c>
    </row>
    <row r="1064" spans="2:17" x14ac:dyDescent="0.2">
      <c r="B1064" s="39" t="s">
        <v>42</v>
      </c>
      <c r="D1064" s="42">
        <f>_xll.qlCalendarAdvance(Calendar,$D1063,B1064,"f",FALSE)</f>
        <v>47106</v>
      </c>
      <c r="E1064" s="139">
        <f>_xll.qlInterestRateIndexValueDate(IndexON,D1064)</f>
        <v>47106</v>
      </c>
      <c r="F1064" s="155">
        <f>IFERROR(_xll.qlIndexFixing(IndexON,D1064,TRUE,_xll.ohTrigger(RecalcTrigger,TriggerON)),NA())</f>
        <v>1.1927525128054839E-2</v>
      </c>
      <c r="H1064" s="42">
        <f>_xll.qlCalendarAdvance(Calendar,$H1063,B1064,"f",FALSE)</f>
        <v>47106</v>
      </c>
      <c r="I1064" s="139">
        <f>_xll.qlInterestRateIndexValueDate(Index1M,$H1064)</f>
        <v>47108</v>
      </c>
      <c r="J1064" s="144">
        <f>IFERROR(_xll.qlIndexFixing(Index1M,$H1064,TRUE,_xll.ohTrigger(RecalcTrigger,Trigger1M)),NA())</f>
        <v>1.2039910370074958E-2</v>
      </c>
      <c r="K1064" s="44">
        <f>IFERROR(_xll.qlIndexFixing(Index3M,H1064,TRUE,_xll.ohTrigger(RecalcTrigger,Trigger3M)),NA())</f>
        <v>1.3120287844339273E-2</v>
      </c>
      <c r="L1064" s="44">
        <f>IFERROR(_xll.qlIndexFixing(Index6M,$H1064,TRUE,_xll.ohTrigger(RecalcTrigger,Trigger6M)),NA())</f>
        <v>1.3340350725950164E-2</v>
      </c>
      <c r="M1064" s="145">
        <f>IFERROR(_xll.qlIndexFixing(Index1Y,$H1064,TRUE,_xll.ohTrigger(RecalcTrigger,Trigger1Y)),NA())</f>
        <v>1.3553311455524384E-2</v>
      </c>
      <c r="N1064" s="144">
        <f>IFERROR(_xll.qlIndexFixing(ONIndex1M,I1064,TRUE,_xll.ohTrigger(RecalcTrigger,Trigger1M)),NA())</f>
        <v>1.2031524337619004E-2</v>
      </c>
      <c r="O1064" s="44">
        <f>IFERROR(_xll.qlIndexFixing(ONIndex3M,I1064,TRUE,_xll.ohTrigger(RecalcTrigger,Trigger3M)),NA())</f>
        <v>1.310188706982629E-2</v>
      </c>
      <c r="P1064" s="44">
        <f>IFERROR(_xll.qlIndexFixing(ONIndex6M,I1064,TRUE,_xll.ohTrigger(RecalcTrigger,Trigger6M)),NA())</f>
        <v>1.331250653849203E-2</v>
      </c>
      <c r="Q1064" s="145">
        <f>IFERROR(_xll.qlIndexFixing(ONIndex1Y,I1064,TRUE,_xll.ohTrigger(RecalcTrigger,Trigger1Y)),NA())</f>
        <v>1.3520270696529835E-2</v>
      </c>
    </row>
    <row r="1065" spans="2:17" x14ac:dyDescent="0.2">
      <c r="B1065" s="39" t="s">
        <v>42</v>
      </c>
      <c r="D1065" s="42">
        <f>_xll.qlCalendarAdvance(Calendar,$D1064,B1065,"f",FALSE)</f>
        <v>47114</v>
      </c>
      <c r="E1065" s="139">
        <f>_xll.qlInterestRateIndexValueDate(IndexON,D1065)</f>
        <v>47114</v>
      </c>
      <c r="F1065" s="155">
        <f>IFERROR(_xll.qlIndexFixing(IndexON,D1065,TRUE,_xll.ohTrigger(RecalcTrigger,TriggerON)),NA())</f>
        <v>1.1932337274256355E-2</v>
      </c>
      <c r="H1065" s="42">
        <f>_xll.qlCalendarAdvance(Calendar,$H1064,B1065,"f",FALSE)</f>
        <v>47114</v>
      </c>
      <c r="I1065" s="139">
        <f>_xll.qlInterestRateIndexValueDate(Index1M,$H1065)</f>
        <v>47116</v>
      </c>
      <c r="J1065" s="144">
        <f>IFERROR(_xll.qlIndexFixing(Index1M,$H1065,TRUE,_xll.ohTrigger(RecalcTrigger,Trigger1M)),NA())</f>
        <v>1.2041972368246334E-2</v>
      </c>
      <c r="K1065" s="44">
        <f>IFERROR(_xll.qlIndexFixing(Index3M,H1065,TRUE,_xll.ohTrigger(RecalcTrigger,Trigger3M)),NA())</f>
        <v>1.3119516425876832E-2</v>
      </c>
      <c r="L1065" s="44">
        <f>IFERROR(_xll.qlIndexFixing(Index6M,$H1065,TRUE,_xll.ohTrigger(RecalcTrigger,Trigger6M)),NA())</f>
        <v>1.3338392065507097E-2</v>
      </c>
      <c r="M1065" s="145">
        <f>IFERROR(_xll.qlIndexFixing(Index1Y,$H1065,TRUE,_xll.ohTrigger(RecalcTrigger,Trigger1Y)),NA())</f>
        <v>1.3549921009138913E-2</v>
      </c>
      <c r="N1065" s="144">
        <f>IFERROR(_xll.qlIndexFixing(ONIndex1M,I1065,TRUE,_xll.ohTrigger(RecalcTrigger,Trigger1M)),NA())</f>
        <v>1.2033170906740054E-2</v>
      </c>
      <c r="O1065" s="44">
        <f>IFERROR(_xll.qlIndexFixing(ONIndex3M,I1065,TRUE,_xll.ohTrigger(RecalcTrigger,Trigger3M)),NA())</f>
        <v>1.3101642768766908E-2</v>
      </c>
      <c r="P1065" s="44">
        <f>IFERROR(_xll.qlIndexFixing(ONIndex6M,I1065,TRUE,_xll.ohTrigger(RecalcTrigger,Trigger6M)),NA())</f>
        <v>1.3311723393583108E-2</v>
      </c>
      <c r="Q1065" s="145">
        <f>IFERROR(_xll.qlIndexFixing(ONIndex1Y,I1065,TRUE,_xll.ohTrigger(RecalcTrigger,Trigger1Y)),NA())</f>
        <v>1.3519073289076644E-2</v>
      </c>
    </row>
    <row r="1066" spans="2:17" x14ac:dyDescent="0.2">
      <c r="B1066" s="39" t="s">
        <v>42</v>
      </c>
      <c r="D1066" s="42">
        <f>_xll.qlCalendarAdvance(Calendar,$D1065,B1066,"f",FALSE)</f>
        <v>47121</v>
      </c>
      <c r="E1066" s="139">
        <f>_xll.qlInterestRateIndexValueDate(IndexON,D1066)</f>
        <v>47121</v>
      </c>
      <c r="F1066" s="155">
        <f>IFERROR(_xll.qlIndexFixing(IndexON,D1066,TRUE,_xll.ohTrigger(RecalcTrigger,TriggerON)),NA())</f>
        <v>1.1936446689544411E-2</v>
      </c>
      <c r="H1066" s="42">
        <f>_xll.qlCalendarAdvance(Calendar,$H1065,B1066,"f",FALSE)</f>
        <v>47121</v>
      </c>
      <c r="I1066" s="139">
        <f>_xll.qlInterestRateIndexValueDate(Index1M,$H1066)</f>
        <v>47123</v>
      </c>
      <c r="J1066" s="144">
        <f>IFERROR(_xll.qlIndexFixing(Index1M,$H1066,TRUE,_xll.ohTrigger(RecalcTrigger,Trigger1M)),NA())</f>
        <v>1.2042826372586267E-2</v>
      </c>
      <c r="K1066" s="44">
        <f>IFERROR(_xll.qlIndexFixing(Index3M,H1066,TRUE,_xll.ohTrigger(RecalcTrigger,Trigger3M)),NA())</f>
        <v>1.3118759417021231E-2</v>
      </c>
      <c r="L1066" s="44">
        <f>IFERROR(_xll.qlIndexFixing(Index6M,$H1066,TRUE,_xll.ohTrigger(RecalcTrigger,Trigger6M)),NA())</f>
        <v>1.3336504980238568E-2</v>
      </c>
      <c r="M1066" s="145">
        <f>IFERROR(_xll.qlIndexFixing(Index1Y,$H1066,TRUE,_xll.ohTrigger(RecalcTrigger,Trigger1Y)),NA())</f>
        <v>1.3546877385969176E-2</v>
      </c>
      <c r="N1066" s="144">
        <f>IFERROR(_xll.qlIndexFixing(ONIndex1M,I1066,TRUE,_xll.ohTrigger(RecalcTrigger,Trigger1M)),NA())</f>
        <v>1.2034520988306596E-2</v>
      </c>
      <c r="O1066" s="44">
        <f>IFERROR(_xll.qlIndexFixing(ONIndex3M,I1066,TRUE,_xll.ohTrigger(RecalcTrigger,Trigger3M)),NA())</f>
        <v>1.3101371316306398E-2</v>
      </c>
      <c r="P1066" s="44">
        <f>IFERROR(_xll.qlIndexFixing(ONIndex6M,I1066,TRUE,_xll.ohTrigger(RecalcTrigger,Trigger6M)),NA())</f>
        <v>1.3310990397119582E-2</v>
      </c>
      <c r="Q1066" s="145">
        <f>IFERROR(_xll.qlIndexFixing(ONIndex1Y,I1066,TRUE,_xll.ohTrigger(RecalcTrigger,Trigger1Y)),NA())</f>
        <v>1.3517989803215613E-2</v>
      </c>
    </row>
    <row r="1067" spans="2:17" x14ac:dyDescent="0.2">
      <c r="B1067" s="39" t="s">
        <v>42</v>
      </c>
      <c r="D1067" s="42">
        <f>_xll.qlCalendarAdvance(Calendar,$D1066,B1067,"f",FALSE)</f>
        <v>47128</v>
      </c>
      <c r="E1067" s="139">
        <f>_xll.qlInterestRateIndexValueDate(IndexON,D1067)</f>
        <v>47128</v>
      </c>
      <c r="F1067" s="155">
        <f>IFERROR(_xll.qlIndexFixing(IndexON,D1067,TRUE,_xll.ohTrigger(RecalcTrigger,TriggerON)),NA())</f>
        <v>1.1940461732722341E-2</v>
      </c>
      <c r="H1067" s="42">
        <f>_xll.qlCalendarAdvance(Calendar,$H1066,B1067,"f",FALSE)</f>
        <v>47128</v>
      </c>
      <c r="I1067" s="139">
        <f>_xll.qlInterestRateIndexValueDate(Index1M,$H1067)</f>
        <v>47130</v>
      </c>
      <c r="J1067" s="144">
        <f>IFERROR(_xll.qlIndexFixing(Index1M,$H1067,TRUE,_xll.ohTrigger(RecalcTrigger,Trigger1M)),NA())</f>
        <v>1.2044211832235209E-2</v>
      </c>
      <c r="K1067" s="44">
        <f>IFERROR(_xll.qlIndexFixing(Index3M,H1067,TRUE,_xll.ohTrigger(RecalcTrigger,Trigger3M)),NA())</f>
        <v>1.3117926167486971E-2</v>
      </c>
      <c r="L1067" s="44">
        <f>IFERROR(_xll.qlIndexFixing(Index6M,$H1067,TRUE,_xll.ohTrigger(RecalcTrigger,Trigger6M)),NA())</f>
        <v>1.3334640957565338E-2</v>
      </c>
      <c r="M1067" s="145">
        <f>IFERROR(_xll.qlIndexFixing(Index1Y,$H1067,TRUE,_xll.ohTrigger(RecalcTrigger,Trigger1Y)),NA())</f>
        <v>1.3543766483880655E-2</v>
      </c>
      <c r="N1067" s="144">
        <f>IFERROR(_xll.qlIndexFixing(ONIndex1M,I1067,TRUE,_xll.ohTrigger(RecalcTrigger,Trigger1M)),NA())</f>
        <v>1.2036024851340699E-2</v>
      </c>
      <c r="O1067" s="44">
        <f>IFERROR(_xll.qlIndexFixing(ONIndex3M,I1067,TRUE,_xll.ohTrigger(RecalcTrigger,Trigger3M)),NA())</f>
        <v>1.3100982488376545E-2</v>
      </c>
      <c r="P1067" s="44">
        <f>IFERROR(_xll.qlIndexFixing(ONIndex6M,I1067,TRUE,_xll.ohTrigger(RecalcTrigger,Trigger6M)),NA())</f>
        <v>1.3310063423661589E-2</v>
      </c>
      <c r="Q1067" s="145">
        <f>IFERROR(_xll.qlIndexFixing(ONIndex1Y,I1067,TRUE,_xll.ohTrigger(RecalcTrigger,Trigger1Y)),NA())</f>
        <v>1.3516659257701846E-2</v>
      </c>
    </row>
    <row r="1068" spans="2:17" x14ac:dyDescent="0.2">
      <c r="B1068" s="39" t="s">
        <v>42</v>
      </c>
      <c r="D1068" s="42">
        <f>_xll.qlCalendarAdvance(Calendar,$D1067,B1068,"f",FALSE)</f>
        <v>47135</v>
      </c>
      <c r="E1068" s="139">
        <f>_xll.qlInterestRateIndexValueDate(IndexON,D1068)</f>
        <v>47135</v>
      </c>
      <c r="F1068" s="155">
        <f>IFERROR(_xll.qlIndexFixing(IndexON,D1068,TRUE,_xll.ohTrigger(RecalcTrigger,TriggerON)),NA())</f>
        <v>1.194438249267904E-2</v>
      </c>
      <c r="H1068" s="42">
        <f>_xll.qlCalendarAdvance(Calendar,$H1067,B1068,"f",FALSE)</f>
        <v>47135</v>
      </c>
      <c r="I1068" s="139">
        <f>_xll.qlInterestRateIndexValueDate(Index1M,$H1068)</f>
        <v>47137</v>
      </c>
      <c r="J1068" s="144">
        <f>IFERROR(_xll.qlIndexFixing(Index1M,$H1068,TRUE,_xll.ohTrigger(RecalcTrigger,Trigger1M)),NA())</f>
        <v>1.2045521193522989E-2</v>
      </c>
      <c r="K1068" s="44">
        <f>IFERROR(_xll.qlIndexFixing(Index3M,H1068,TRUE,_xll.ohTrigger(RecalcTrigger,Trigger3M)),NA())</f>
        <v>1.3117016972395312E-2</v>
      </c>
      <c r="L1068" s="44">
        <f>IFERROR(_xll.qlIndexFixing(Index6M,$H1068,TRUE,_xll.ohTrigger(RecalcTrigger,Trigger6M)),NA())</f>
        <v>1.3332702196353654E-2</v>
      </c>
      <c r="M1068" s="145">
        <f>IFERROR(_xll.qlIndexFixing(Index1Y,$H1068,TRUE,_xll.ohTrigger(RecalcTrigger,Trigger1Y)),NA())</f>
        <v>1.35405885107609E-2</v>
      </c>
      <c r="N1068" s="144">
        <f>IFERROR(_xll.qlIndexFixing(ONIndex1M,I1068,TRUE,_xll.ohTrigger(RecalcTrigger,Trigger1M)),NA())</f>
        <v>1.2037452262889659E-2</v>
      </c>
      <c r="O1068" s="44">
        <f>IFERROR(_xll.qlIndexFixing(ONIndex3M,I1068,TRUE,_xll.ohTrigger(RecalcTrigger,Trigger3M)),NA())</f>
        <v>1.3100516258681694E-2</v>
      </c>
      <c r="P1068" s="44">
        <f>IFERROR(_xll.qlIndexFixing(ONIndex6M,I1068,TRUE,_xll.ohTrigger(RecalcTrigger,Trigger6M)),NA())</f>
        <v>1.3309059337487383E-2</v>
      </c>
      <c r="Q1068" s="145">
        <f>IFERROR(_xll.qlIndexFixing(ONIndex1Y,I1068,TRUE,_xll.ohTrigger(RecalcTrigger,Trigger1Y)),NA())</f>
        <v>1.3515257314420381E-2</v>
      </c>
    </row>
    <row r="1069" spans="2:17" x14ac:dyDescent="0.2">
      <c r="B1069" s="39" t="s">
        <v>42</v>
      </c>
      <c r="D1069" s="42">
        <f>_xll.qlCalendarAdvance(Calendar,$D1068,B1069,"f",FALSE)</f>
        <v>47142</v>
      </c>
      <c r="E1069" s="139">
        <f>_xll.qlInterestRateIndexValueDate(IndexON,D1069)</f>
        <v>47142</v>
      </c>
      <c r="F1069" s="155">
        <f>IFERROR(_xll.qlIndexFixing(IndexON,D1069,TRUE,_xll.ohTrigger(RecalcTrigger,TriggerON)),NA())</f>
        <v>1.1948209057983661E-2</v>
      </c>
      <c r="H1069" s="42">
        <f>_xll.qlCalendarAdvance(Calendar,$H1068,B1069,"f",FALSE)</f>
        <v>47142</v>
      </c>
      <c r="I1069" s="139">
        <f>_xll.qlInterestRateIndexValueDate(Index1M,$H1069)</f>
        <v>47144</v>
      </c>
      <c r="J1069" s="144">
        <f>IFERROR(_xll.qlIndexFixing(Index1M,$H1069,TRUE,_xll.ohTrigger(RecalcTrigger,Trigger1M)),NA())</f>
        <v>1.2046754729877341E-2</v>
      </c>
      <c r="K1069" s="44">
        <f>IFERROR(_xll.qlIndexFixing(Index3M,H1069,TRUE,_xll.ohTrigger(RecalcTrigger,Trigger3M)),NA())</f>
        <v>1.3116032126877286E-2</v>
      </c>
      <c r="L1069" s="44">
        <f>IFERROR(_xll.qlIndexFixing(Index6M,$H1069,TRUE,_xll.ohTrigger(RecalcTrigger,Trigger6M)),NA())</f>
        <v>1.3330688931766126E-2</v>
      </c>
      <c r="M1069" s="145">
        <f>IFERROR(_xll.qlIndexFixing(Index1Y,$H1069,TRUE,_xll.ohTrigger(RecalcTrigger,Trigger1Y)),NA())</f>
        <v>1.3537343674507258E-2</v>
      </c>
      <c r="N1069" s="144">
        <f>IFERROR(_xll.qlIndexFixing(ONIndex1M,I1069,TRUE,_xll.ohTrigger(RecalcTrigger,Trigger1M)),NA())</f>
        <v>1.2038803496094985E-2</v>
      </c>
      <c r="O1069" s="44">
        <f>IFERROR(_xll.qlIndexFixing(ONIndex3M,I1069,TRUE,_xll.ohTrigger(RecalcTrigger,Trigger3M)),NA())</f>
        <v>1.3099972920906922E-2</v>
      </c>
      <c r="P1069" s="44">
        <f>IFERROR(_xll.qlIndexFixing(ONIndex6M,I1069,TRUE,_xll.ohTrigger(RecalcTrigger,Trigger6M)),NA())</f>
        <v>1.3307978372010254E-2</v>
      </c>
      <c r="Q1069" s="145">
        <f>IFERROR(_xll.qlIndexFixing(ONIndex1Y,I1069,TRUE,_xll.ohTrigger(RecalcTrigger,Trigger1Y)),NA())</f>
        <v>1.3513784177847654E-2</v>
      </c>
    </row>
    <row r="1070" spans="2:17" x14ac:dyDescent="0.2">
      <c r="B1070" s="39" t="s">
        <v>42</v>
      </c>
      <c r="D1070" s="42">
        <f>_xll.qlCalendarAdvance(Calendar,$D1069,B1070,"f",FALSE)</f>
        <v>47149</v>
      </c>
      <c r="E1070" s="139">
        <f>_xll.qlInterestRateIndexValueDate(IndexON,D1070)</f>
        <v>47149</v>
      </c>
      <c r="F1070" s="155">
        <f>IFERROR(_xll.qlIndexFixing(IndexON,D1070,TRUE,_xll.ohTrigger(RecalcTrigger,TriggerON)),NA())</f>
        <v>1.1951941517605036E-2</v>
      </c>
      <c r="H1070" s="42">
        <f>_xll.qlCalendarAdvance(Calendar,$H1069,B1070,"f",FALSE)</f>
        <v>47149</v>
      </c>
      <c r="I1070" s="139">
        <f>_xll.qlInterestRateIndexValueDate(Index1M,$H1070)</f>
        <v>47151</v>
      </c>
      <c r="J1070" s="144">
        <f>IFERROR(_xll.qlIndexFixing(Index1M,$H1070,TRUE,_xll.ohTrigger(RecalcTrigger,Trigger1M)),NA())</f>
        <v>1.2047077712130174E-2</v>
      </c>
      <c r="K1070" s="44">
        <f>IFERROR(_xll.qlIndexFixing(Index3M,H1070,TRUE,_xll.ohTrigger(RecalcTrigger,Trigger3M)),NA())</f>
        <v>1.3114822943606082E-2</v>
      </c>
      <c r="L1070" s="44">
        <f>IFERROR(_xll.qlIndexFixing(Index6M,$H1070,TRUE,_xll.ohTrigger(RecalcTrigger,Trigger6M)),NA())</f>
        <v>1.3328601398974637E-2</v>
      </c>
      <c r="M1070" s="145">
        <f>IFERROR(_xll.qlIndexFixing(Index1Y,$H1070,TRUE,_xll.ohTrigger(RecalcTrigger,Trigger1Y)),NA())</f>
        <v>1.3534032183028625E-2</v>
      </c>
      <c r="N1070" s="144">
        <f>IFERROR(_xll.qlIndexFixing(ONIndex1M,I1070,TRUE,_xll.ohTrigger(RecalcTrigger,Trigger1M)),NA())</f>
        <v>1.2040078824098188E-2</v>
      </c>
      <c r="O1070" s="44">
        <f>IFERROR(_xll.qlIndexFixing(ONIndex3M,I1070,TRUE,_xll.ohTrigger(RecalcTrigger,Trigger3M)),NA())</f>
        <v>1.3099352769536665E-2</v>
      </c>
      <c r="P1070" s="44">
        <f>IFERROR(_xll.qlIndexFixing(ONIndex6M,I1070,TRUE,_xll.ohTrigger(RecalcTrigger,Trigger6M)),NA())</f>
        <v>1.330682076064349E-2</v>
      </c>
      <c r="Q1070" s="145">
        <f>IFERROR(_xll.qlIndexFixing(ONIndex1Y,I1070,TRUE,_xll.ohTrigger(RecalcTrigger,Trigger1Y)),NA())</f>
        <v>1.3512240052460101E-2</v>
      </c>
    </row>
    <row r="1071" spans="2:17" x14ac:dyDescent="0.2">
      <c r="B1071" s="39" t="s">
        <v>42</v>
      </c>
      <c r="D1071" s="42">
        <f>_xll.qlCalendarAdvance(Calendar,$D1070,B1071,"f",FALSE)</f>
        <v>47156</v>
      </c>
      <c r="E1071" s="139">
        <f>_xll.qlInterestRateIndexValueDate(IndexON,D1071)</f>
        <v>47156</v>
      </c>
      <c r="F1071" s="155">
        <f>IFERROR(_xll.qlIndexFixing(IndexON,D1071,TRUE,_xll.ohTrigger(RecalcTrigger,TriggerON)),NA())</f>
        <v>1.1955579960272189E-2</v>
      </c>
      <c r="H1071" s="42">
        <f>_xll.qlCalendarAdvance(Calendar,$H1070,B1071,"f",FALSE)</f>
        <v>47156</v>
      </c>
      <c r="I1071" s="139">
        <f>_xll.qlInterestRateIndexValueDate(Index1M,$H1071)</f>
        <v>47158</v>
      </c>
      <c r="J1071" s="144">
        <f>IFERROR(_xll.qlIndexFixing(Index1M,$H1071,TRUE,_xll.ohTrigger(RecalcTrigger,Trigger1M)),NA())</f>
        <v>1.204817637550188E-2</v>
      </c>
      <c r="K1071" s="44">
        <f>IFERROR(_xll.qlIndexFixing(Index3M,H1071,TRUE,_xll.ohTrigger(RecalcTrigger,Trigger3M)),NA())</f>
        <v>1.3113693030465053E-2</v>
      </c>
      <c r="L1071" s="44">
        <f>IFERROR(_xll.qlIndexFixing(Index6M,$H1071,TRUE,_xll.ohTrigger(RecalcTrigger,Trigger6M)),NA())</f>
        <v>1.3326439833155483E-2</v>
      </c>
      <c r="M1071" s="145">
        <f>IFERROR(_xll.qlIndexFixing(Index1Y,$H1071,TRUE,_xll.ohTrigger(RecalcTrigger,Trigger1Y)),NA())</f>
        <v>1.3530654244244569E-2</v>
      </c>
      <c r="N1071" s="144">
        <f>IFERROR(_xll.qlIndexFixing(ONIndex1M,I1071,TRUE,_xll.ohTrigger(RecalcTrigger,Trigger1M)),NA())</f>
        <v>1.2041278520120713E-2</v>
      </c>
      <c r="O1071" s="44">
        <f>IFERROR(_xll.qlIndexFixing(ONIndex3M,I1071,TRUE,_xll.ohTrigger(RecalcTrigger,Trigger3M)),NA())</f>
        <v>1.3098656098495809E-2</v>
      </c>
      <c r="P1071" s="44">
        <f>IFERROR(_xll.qlIndexFixing(ONIndex6M,I1071,TRUE,_xll.ohTrigger(RecalcTrigger,Trigger6M)),NA())</f>
        <v>1.3305586736640507E-2</v>
      </c>
      <c r="Q1071" s="145">
        <f>IFERROR(_xll.qlIndexFixing(ONIndex1Y,I1071,TRUE,_xll.ohTrigger(RecalcTrigger,Trigger1Y)),NA())</f>
        <v>1.3510625142574284E-2</v>
      </c>
    </row>
    <row r="1072" spans="2:17" x14ac:dyDescent="0.2">
      <c r="B1072" s="39" t="s">
        <v>42</v>
      </c>
      <c r="D1072" s="42">
        <f>_xll.qlCalendarAdvance(Calendar,$D1071,B1072,"f",FALSE)</f>
        <v>47163</v>
      </c>
      <c r="E1072" s="139">
        <f>_xll.qlInterestRateIndexValueDate(IndexON,D1072)</f>
        <v>47163</v>
      </c>
      <c r="F1072" s="155">
        <f>IFERROR(_xll.qlIndexFixing(IndexON,D1072,TRUE,_xll.ohTrigger(RecalcTrigger,TriggerON)),NA())</f>
        <v>1.1959124474794081E-2</v>
      </c>
      <c r="H1072" s="42">
        <f>_xll.qlCalendarAdvance(Calendar,$H1071,B1072,"f",FALSE)</f>
        <v>47163</v>
      </c>
      <c r="I1072" s="139">
        <f>_xll.qlInterestRateIndexValueDate(Index1M,$H1072)</f>
        <v>47165</v>
      </c>
      <c r="J1072" s="144">
        <f>IFERROR(_xll.qlIndexFixing(Index1M,$H1072,TRUE,_xll.ohTrigger(RecalcTrigger,Trigger1M)),NA())</f>
        <v>1.2049199983166226E-2</v>
      </c>
      <c r="K1072" s="44">
        <f>IFERROR(_xll.qlIndexFixing(Index3M,H1072,TRUE,_xll.ohTrigger(RecalcTrigger,Trigger3M)),NA())</f>
        <v>1.3112488333940941E-2</v>
      </c>
      <c r="L1072" s="44">
        <f>IFERROR(_xll.qlIndexFixing(Index6M,$H1072,TRUE,_xll.ohTrigger(RecalcTrigger,Trigger6M)),NA())</f>
        <v>1.3324204469494678E-2</v>
      </c>
      <c r="M1072" s="145">
        <f>IFERROR(_xll.qlIndexFixing(Index1Y,$H1072,TRUE,_xll.ohTrigger(RecalcTrigger,Trigger1Y)),NA())</f>
        <v>1.3527210066084892E-2</v>
      </c>
      <c r="N1072" s="144">
        <f>IFERROR(_xll.qlIndexFixing(ONIndex1M,I1072,TRUE,_xll.ohTrigger(RecalcTrigger,Trigger1M)),NA())</f>
        <v>1.2042402857463941E-2</v>
      </c>
      <c r="O1072" s="44">
        <f>IFERROR(_xll.qlIndexFixing(ONIndex3M,I1072,TRUE,_xll.ohTrigger(RecalcTrigger,Trigger3M)),NA())</f>
        <v>1.3097883202108918E-2</v>
      </c>
      <c r="P1072" s="44">
        <f>IFERROR(_xll.qlIndexFixing(ONIndex6M,I1072,TRUE,_xll.ohTrigger(RecalcTrigger,Trigger6M)),NA())</f>
        <v>1.3304276533574466E-2</v>
      </c>
      <c r="Q1072" s="145">
        <f>IFERROR(_xll.qlIndexFixing(ONIndex1Y,I1072,TRUE,_xll.ohTrigger(RecalcTrigger,Trigger1Y)),NA())</f>
        <v>1.3508939652826513E-2</v>
      </c>
    </row>
    <row r="1073" spans="2:17" x14ac:dyDescent="0.2">
      <c r="B1073" s="39" t="s">
        <v>42</v>
      </c>
      <c r="D1073" s="42">
        <f>_xll.qlCalendarAdvance(Calendar,$D1072,B1073,"f",FALSE)</f>
        <v>47170</v>
      </c>
      <c r="E1073" s="139">
        <f>_xll.qlInterestRateIndexValueDate(IndexON,D1073)</f>
        <v>47170</v>
      </c>
      <c r="F1073" s="155">
        <f>IFERROR(_xll.qlIndexFixing(IndexON,D1073,TRUE,_xll.ohTrigger(RecalcTrigger,TriggerON)),NA())</f>
        <v>1.1962575149979671E-2</v>
      </c>
      <c r="H1073" s="42">
        <f>_xll.qlCalendarAdvance(Calendar,$H1072,B1073,"f",FALSE)</f>
        <v>47170</v>
      </c>
      <c r="I1073" s="139">
        <f>_xll.qlInterestRateIndexValueDate(Index1M,$H1073)</f>
        <v>47172</v>
      </c>
      <c r="J1073" s="144">
        <f>IFERROR(_xll.qlIndexFixing(Index1M,$H1073,TRUE,_xll.ohTrigger(RecalcTrigger,Trigger1M)),NA())</f>
        <v>1.2050148808533072E-2</v>
      </c>
      <c r="K1073" s="44">
        <f>IFERROR(_xll.qlIndexFixing(Index3M,H1073,TRUE,_xll.ohTrigger(RecalcTrigger,Trigger3M)),NA())</f>
        <v>1.311120914916486E-2</v>
      </c>
      <c r="L1073" s="44">
        <f>IFERROR(_xll.qlIndexFixing(Index6M,$H1073,TRUE,_xll.ohTrigger(RecalcTrigger,Trigger6M)),NA())</f>
        <v>1.3321895543182655E-2</v>
      </c>
      <c r="M1073" s="145">
        <f>IFERROR(_xll.qlIndexFixing(Index1Y,$H1073,TRUE,_xll.ohTrigger(RecalcTrigger,Trigger1Y)),NA())</f>
        <v>1.3523699856490075E-2</v>
      </c>
      <c r="N1073" s="144">
        <f>IFERROR(_xll.qlIndexFixing(ONIndex1M,I1073,TRUE,_xll.ohTrigger(RecalcTrigger,Trigger1M)),NA())</f>
        <v>1.2043452109189445E-2</v>
      </c>
      <c r="O1073" s="44">
        <f>IFERROR(_xll.qlIndexFixing(ONIndex3M,I1073,TRUE,_xll.ohTrigger(RecalcTrigger,Trigger3M)),NA())</f>
        <v>1.3097034374220939E-2</v>
      </c>
      <c r="P1073" s="44">
        <f>IFERROR(_xll.qlIndexFixing(ONIndex6M,I1073,TRUE,_xll.ohTrigger(RecalcTrigger,Trigger6M)),NA())</f>
        <v>1.3302890384778721E-2</v>
      </c>
      <c r="Q1073" s="145">
        <f>IFERROR(_xll.qlIndexFixing(ONIndex1Y,I1073,TRUE,_xll.ohTrigger(RecalcTrigger,Trigger1Y)),NA())</f>
        <v>1.350718378753335E-2</v>
      </c>
    </row>
    <row r="1074" spans="2:17" x14ac:dyDescent="0.2">
      <c r="B1074" s="39" t="s">
        <v>42</v>
      </c>
      <c r="D1074" s="42">
        <f>_xll.qlCalendarAdvance(Calendar,$D1073,B1074,"f",FALSE)</f>
        <v>47177</v>
      </c>
      <c r="E1074" s="139">
        <f>_xll.qlInterestRateIndexValueDate(IndexON,D1074)</f>
        <v>47177</v>
      </c>
      <c r="F1074" s="155">
        <f>IFERROR(_xll.qlIndexFixing(IndexON,D1074,TRUE,_xll.ohTrigger(RecalcTrigger,TriggerON)),NA())</f>
        <v>1.1965932074557983E-2</v>
      </c>
      <c r="H1074" s="42">
        <f>_xll.qlCalendarAdvance(Calendar,$H1073,B1074,"f",FALSE)</f>
        <v>47177</v>
      </c>
      <c r="I1074" s="139">
        <f>_xll.qlInterestRateIndexValueDate(Index1M,$H1074)</f>
        <v>47179</v>
      </c>
      <c r="J1074" s="144">
        <f>IFERROR(_xll.qlIndexFixing(Index1M,$H1074,TRUE,_xll.ohTrigger(RecalcTrigger,Trigger1M)),NA())</f>
        <v>1.2052050779675083E-2</v>
      </c>
      <c r="K1074" s="44">
        <f>IFERROR(_xll.qlIndexFixing(Index3M,H1074,TRUE,_xll.ohTrigger(RecalcTrigger,Trigger3M)),NA())</f>
        <v>1.3110489295573331E-2</v>
      </c>
      <c r="L1074" s="44">
        <f>IFERROR(_xll.qlIndexFixing(Index6M,$H1074,TRUE,_xll.ohTrigger(RecalcTrigger,Trigger6M)),NA())</f>
        <v>1.3319711645437268E-2</v>
      </c>
      <c r="M1074" s="145">
        <f>IFERROR(_xll.qlIndexFixing(Index1Y,$H1074,TRUE,_xll.ohTrigger(RecalcTrigger,Trigger1Y)),NA())</f>
        <v>1.3520123823410611E-2</v>
      </c>
      <c r="N1074" s="144">
        <f>IFERROR(_xll.qlIndexFixing(ONIndex1M,I1074,TRUE,_xll.ohTrigger(RecalcTrigger,Trigger1M)),NA())</f>
        <v>1.2044426548518672E-2</v>
      </c>
      <c r="O1074" s="44">
        <f>IFERROR(_xll.qlIndexFixing(ONIndex3M,I1074,TRUE,_xll.ohTrigger(RecalcTrigger,Trigger3M)),NA())</f>
        <v>1.3096109909156439E-2</v>
      </c>
      <c r="P1074" s="44">
        <f>IFERROR(_xll.qlIndexFixing(ONIndex6M,I1074,TRUE,_xll.ohTrigger(RecalcTrigger,Trigger6M)),NA())</f>
        <v>1.3301428523666559E-2</v>
      </c>
      <c r="Q1074" s="145">
        <f>IFERROR(_xll.qlIndexFixing(ONIndex1Y,I1074,TRUE,_xll.ohTrigger(RecalcTrigger,Trigger1Y)),NA())</f>
        <v>1.3505357751171232E-2</v>
      </c>
    </row>
    <row r="1075" spans="2:17" x14ac:dyDescent="0.2">
      <c r="B1075" s="39" t="s">
        <v>42</v>
      </c>
      <c r="D1075" s="42">
        <f>_xll.qlCalendarAdvance(Calendar,$D1074,B1075,"f",FALSE)</f>
        <v>47184</v>
      </c>
      <c r="E1075" s="139">
        <f>_xll.qlInterestRateIndexValueDate(IndexON,D1075)</f>
        <v>47184</v>
      </c>
      <c r="F1075" s="155">
        <f>IFERROR(_xll.qlIndexFixing(IndexON,D1075,TRUE,_xll.ohTrigger(RecalcTrigger,TriggerON)),NA())</f>
        <v>1.1969195337417915E-2</v>
      </c>
      <c r="H1075" s="42">
        <f>_xll.qlCalendarAdvance(Calendar,$H1074,B1075,"f",FALSE)</f>
        <v>47184</v>
      </c>
      <c r="I1075" s="139">
        <f>_xll.qlInterestRateIndexValueDate(Index1M,$H1075)</f>
        <v>47186</v>
      </c>
      <c r="J1075" s="144">
        <f>IFERROR(_xll.qlIndexFixing(Index1M,$H1075,TRUE,_xll.ohTrigger(RecalcTrigger,Trigger1M)),NA())</f>
        <v>1.2052578936666451E-2</v>
      </c>
      <c r="K1075" s="44">
        <f>IFERROR(_xll.qlIndexFixing(Index3M,H1075,TRUE,_xll.ohTrigger(RecalcTrigger,Trigger3M)),NA())</f>
        <v>1.3109035664498246E-2</v>
      </c>
      <c r="L1075" s="44">
        <f>IFERROR(_xll.qlIndexFixing(Index6M,$H1075,TRUE,_xll.ohTrigger(RecalcTrigger,Trigger6M)),NA())</f>
        <v>1.3317235386556728E-2</v>
      </c>
      <c r="M1075" s="145">
        <f>IFERROR(_xll.qlIndexFixing(Index1Y,$H1075,TRUE,_xll.ohTrigger(RecalcTrigger,Trigger1Y)),NA())</f>
        <v>1.3516482174807233E-2</v>
      </c>
      <c r="N1075" s="144">
        <f>IFERROR(_xll.qlIndexFixing(ONIndex1M,I1075,TRUE,_xll.ohTrigger(RecalcTrigger,Trigger1M)),NA())</f>
        <v>1.204532644859313E-2</v>
      </c>
      <c r="O1075" s="44">
        <f>IFERROR(_xll.qlIndexFixing(ONIndex3M,I1075,TRUE,_xll.ohTrigger(RecalcTrigger,Trigger3M)),NA())</f>
        <v>1.309511010108011E-2</v>
      </c>
      <c r="P1075" s="44">
        <f>IFERROR(_xll.qlIndexFixing(ONIndex6M,I1075,TRUE,_xll.ohTrigger(RecalcTrigger,Trigger6M)),NA())</f>
        <v>1.3299891183491397E-2</v>
      </c>
      <c r="Q1075" s="145">
        <f>IFERROR(_xll.qlIndexFixing(ONIndex1Y,I1075,TRUE,_xll.ohTrigger(RecalcTrigger,Trigger1Y)),NA())</f>
        <v>1.3503461748136658E-2</v>
      </c>
    </row>
    <row r="1076" spans="2:17" x14ac:dyDescent="0.2">
      <c r="B1076" s="39" t="s">
        <v>42</v>
      </c>
      <c r="D1076" s="42">
        <f>_xll.qlCalendarAdvance(Calendar,$D1075,B1076,"f",FALSE)</f>
        <v>47191</v>
      </c>
      <c r="E1076" s="139">
        <f>_xll.qlInterestRateIndexValueDate(IndexON,D1076)</f>
        <v>47191</v>
      </c>
      <c r="F1076" s="155">
        <f>IFERROR(_xll.qlIndexFixing(IndexON,D1076,TRUE,_xll.ohTrigger(RecalcTrigger,TriggerON)),NA())</f>
        <v>1.1972365027208554E-2</v>
      </c>
      <c r="H1076" s="42">
        <f>_xll.qlCalendarAdvance(Calendar,$H1075,B1076,"f",FALSE)</f>
        <v>47191</v>
      </c>
      <c r="I1076" s="139">
        <f>_xll.qlInterestRateIndexValueDate(Index1M,$H1076)</f>
        <v>47193</v>
      </c>
      <c r="J1076" s="144">
        <f>IFERROR(_xll.qlIndexFixing(Index1M,$H1076,TRUE,_xll.ohTrigger(RecalcTrigger,Trigger1M)),NA())</f>
        <v>1.2053289354643799E-2</v>
      </c>
      <c r="K1076" s="44">
        <f>IFERROR(_xll.qlIndexFixing(Index3M,H1076,TRUE,_xll.ohTrigger(RecalcTrigger,Trigger3M)),NA())</f>
        <v>1.3107508522672484E-2</v>
      </c>
      <c r="L1076" s="44">
        <f>IFERROR(_xll.qlIndexFixing(Index6M,$H1076,TRUE,_xll.ohTrigger(RecalcTrigger,Trigger6M)),NA())</f>
        <v>1.3314686327185793E-2</v>
      </c>
      <c r="M1076" s="145">
        <f>IFERROR(_xll.qlIndexFixing(Index1Y,$H1076,TRUE,_xll.ohTrigger(RecalcTrigger,Trigger1Y)),NA())</f>
        <v>1.3512775118650693E-2</v>
      </c>
      <c r="N1076" s="144">
        <f>IFERROR(_xll.qlIndexFixing(ONIndex1M,I1076,TRUE,_xll.ohTrigger(RecalcTrigger,Trigger1M)),NA())</f>
        <v>1.2046152082554329E-2</v>
      </c>
      <c r="O1076" s="44">
        <f>IFERROR(_xll.qlIndexFixing(ONIndex3M,I1076,TRUE,_xll.ohTrigger(RecalcTrigger,Trigger3M)),NA())</f>
        <v>1.3094035243916835E-2</v>
      </c>
      <c r="P1076" s="44">
        <f>IFERROR(_xll.qlIndexFixing(ONIndex6M,I1076,TRUE,_xll.ohTrigger(RecalcTrigger,Trigger6M)),NA())</f>
        <v>1.329827859774646E-2</v>
      </c>
      <c r="Q1076" s="145">
        <f>IFERROR(_xll.qlIndexFixing(ONIndex1Y,I1076,TRUE,_xll.ohTrigger(RecalcTrigger,Trigger1Y)),NA())</f>
        <v>1.3501495982906064E-2</v>
      </c>
    </row>
    <row r="1077" spans="2:17" x14ac:dyDescent="0.2">
      <c r="B1077" s="39" t="s">
        <v>42</v>
      </c>
      <c r="D1077" s="42">
        <f>_xll.qlCalendarAdvance(Calendar,$D1076,B1077,"f",FALSE)</f>
        <v>47198</v>
      </c>
      <c r="E1077" s="139">
        <f>_xll.qlInterestRateIndexValueDate(IndexON,D1077)</f>
        <v>47198</v>
      </c>
      <c r="F1077" s="155">
        <f>IFERROR(_xll.qlIndexFixing(IndexON,D1077,TRUE,_xll.ohTrigger(RecalcTrigger,TriggerON)),NA())</f>
        <v>1.1975441232898731E-2</v>
      </c>
      <c r="H1077" s="42">
        <f>_xll.qlCalendarAdvance(Calendar,$H1076,B1077,"f",FALSE)</f>
        <v>47198</v>
      </c>
      <c r="I1077" s="139">
        <f>_xll.qlInterestRateIndexValueDate(Index1M,$H1077)</f>
        <v>47200</v>
      </c>
      <c r="J1077" s="144">
        <f>IFERROR(_xll.qlIndexFixing(Index1M,$H1077,TRUE,_xll.ohTrigger(RecalcTrigger,Trigger1M)),NA())</f>
        <v>1.2053926135171462E-2</v>
      </c>
      <c r="K1077" s="44">
        <f>IFERROR(_xll.qlIndexFixing(Index3M,H1077,TRUE,_xll.ohTrigger(RecalcTrigger,Trigger3M)),NA())</f>
        <v>1.3105908165300755E-2</v>
      </c>
      <c r="L1077" s="44">
        <f>IFERROR(_xll.qlIndexFixing(Index6M,$H1077,TRUE,_xll.ohTrigger(RecalcTrigger,Trigger6M)),NA())</f>
        <v>1.3312064702586656E-2</v>
      </c>
      <c r="M1077" s="145">
        <f>IFERROR(_xll.qlIndexFixing(Index1Y,$H1077,TRUE,_xll.ohTrigger(RecalcTrigger,Trigger1Y)),NA())</f>
        <v>1.3509002862921329E-2</v>
      </c>
      <c r="N1077" s="144">
        <f>IFERROR(_xll.qlIndexFixing(ONIndex1M,I1077,TRUE,_xll.ohTrigger(RecalcTrigger,Trigger1M)),NA())</f>
        <v>1.204690372370365E-2</v>
      </c>
      <c r="O1077" s="44">
        <f>IFERROR(_xll.qlIndexFixing(ONIndex3M,I1077,TRUE,_xll.ohTrigger(RecalcTrigger,Trigger3M)),NA())</f>
        <v>1.309288563199118E-2</v>
      </c>
      <c r="P1077" s="44">
        <f>IFERROR(_xll.qlIndexFixing(ONIndex6M,I1077,TRUE,_xll.ohTrigger(RecalcTrigger,Trigger6M)),NA())</f>
        <v>1.3296590999845037E-2</v>
      </c>
      <c r="Q1077" s="145">
        <f>IFERROR(_xll.qlIndexFixing(ONIndex1Y,I1077,TRUE,_xll.ohTrigger(RecalcTrigger,Trigger1Y)),NA())</f>
        <v>1.3499460659955886E-2</v>
      </c>
    </row>
    <row r="1078" spans="2:17" x14ac:dyDescent="0.2">
      <c r="B1078" s="39" t="s">
        <v>42</v>
      </c>
      <c r="D1078" s="42">
        <f>_xll.qlCalendarAdvance(Calendar,$D1077,B1078,"f",FALSE)</f>
        <v>47205</v>
      </c>
      <c r="E1078" s="139">
        <f>_xll.qlInterestRateIndexValueDate(IndexON,D1078)</f>
        <v>47205</v>
      </c>
      <c r="F1078" s="155">
        <f>IFERROR(_xll.qlIndexFixing(IndexON,D1078,TRUE,_xll.ohTrigger(RecalcTrigger,TriggerON)),NA())</f>
        <v>1.1978424043057601E-2</v>
      </c>
      <c r="H1078" s="42">
        <f>_xll.qlCalendarAdvance(Calendar,$H1077,B1078,"f",FALSE)</f>
        <v>47205</v>
      </c>
      <c r="I1078" s="139">
        <f>_xll.qlInterestRateIndexValueDate(Index1M,$H1078)</f>
        <v>47211</v>
      </c>
      <c r="J1078" s="144">
        <f>IFERROR(_xll.qlIndexFixing(Index1M,$H1078,TRUE,_xll.ohTrigger(RecalcTrigger,Trigger1M)),NA())</f>
        <v>1.2054545861045263E-2</v>
      </c>
      <c r="K1078" s="44">
        <f>IFERROR(_xll.qlIndexFixing(Index3M,H1078,TRUE,_xll.ohTrigger(RecalcTrigger,Trigger3M)),NA())</f>
        <v>1.3102939297767114E-2</v>
      </c>
      <c r="L1078" s="44">
        <f>IFERROR(_xll.qlIndexFixing(Index6M,$H1078,TRUE,_xll.ohTrigger(RecalcTrigger,Trigger6M)),NA())</f>
        <v>1.3307748332046346E-2</v>
      </c>
      <c r="M1078" s="145">
        <f>IFERROR(_xll.qlIndexFixing(Index1Y,$H1078,TRUE,_xll.ohTrigger(RecalcTrigger,Trigger1Y)),NA())</f>
        <v>1.3503077596472755E-2</v>
      </c>
      <c r="N1078" s="144">
        <f>IFERROR(_xll.qlIndexFixing(ONIndex1M,I1078,TRUE,_xll.ohTrigger(RecalcTrigger,Trigger1M)),NA())</f>
        <v>1.2047761834885762E-2</v>
      </c>
      <c r="O1078" s="44">
        <f>IFERROR(_xll.qlIndexFixing(ONIndex3M,I1078,TRUE,_xll.ohTrigger(RecalcTrigger,Trigger3M)),NA())</f>
        <v>1.3091298189014111E-2</v>
      </c>
      <c r="P1078" s="44">
        <f>IFERROR(_xll.qlIndexFixing(ONIndex6M,I1078,TRUE,_xll.ohTrigger(RecalcTrigger,Trigger6M)),NA())</f>
        <v>1.3294311384708379E-2</v>
      </c>
      <c r="Q1078" s="145">
        <f>IFERROR(_xll.qlIndexFixing(ONIndex1Y,I1078,TRUE,_xll.ohTrigger(RecalcTrigger,Trigger1Y)),NA())</f>
        <v>1.3496741937908396E-2</v>
      </c>
    </row>
    <row r="1079" spans="2:17" x14ac:dyDescent="0.2">
      <c r="B1079" s="39" t="s">
        <v>42</v>
      </c>
      <c r="D1079" s="42">
        <f>_xll.qlCalendarAdvance(Calendar,$D1078,B1079,"f",FALSE)</f>
        <v>47212</v>
      </c>
      <c r="E1079" s="139">
        <f>_xll.qlInterestRateIndexValueDate(IndexON,D1079)</f>
        <v>47212</v>
      </c>
      <c r="F1079" s="155">
        <f>IFERROR(_xll.qlIndexFixing(IndexON,D1079,TRUE,_xll.ohTrigger(RecalcTrigger,TriggerON)),NA())</f>
        <v>1.1981313546653993E-2</v>
      </c>
      <c r="H1079" s="42">
        <f>_xll.qlCalendarAdvance(Calendar,$H1078,B1079,"f",FALSE)</f>
        <v>47212</v>
      </c>
      <c r="I1079" s="139">
        <f>_xll.qlInterestRateIndexValueDate(Index1M,$H1079)</f>
        <v>47214</v>
      </c>
      <c r="J1079" s="144">
        <f>IFERROR(_xll.qlIndexFixing(Index1M,$H1079,TRUE,_xll.ohTrigger(RecalcTrigger,Trigger1M)),NA())</f>
        <v>1.2054979877660856E-2</v>
      </c>
      <c r="K1079" s="44">
        <f>IFERROR(_xll.qlIndexFixing(Index3M,H1079,TRUE,_xll.ohTrigger(RecalcTrigger,Trigger3M)),NA())</f>
        <v>1.310218885313057E-2</v>
      </c>
      <c r="L1079" s="44">
        <f>IFERROR(_xll.qlIndexFixing(Index6M,$H1079,TRUE,_xll.ohTrigger(RecalcTrigger,Trigger6M)),NA())</f>
        <v>1.3306604698787085E-2</v>
      </c>
      <c r="M1079" s="145">
        <f>IFERROR(_xll.qlIndexFixing(Index1Y,$H1079,TRUE,_xll.ohTrigger(RecalcTrigger,Trigger1Y)),NA())</f>
        <v>1.3501263584715564E-2</v>
      </c>
      <c r="N1079" s="144">
        <f>IFERROR(_xll.qlIndexFixing(ONIndex1M,I1079,TRUE,_xll.ohTrigger(RecalcTrigger,Trigger1M)),NA())</f>
        <v>1.2048186120132698E-2</v>
      </c>
      <c r="O1079" s="44">
        <f>IFERROR(_xll.qlIndexFixing(ONIndex3M,I1079,TRUE,_xll.ohTrigger(RecalcTrigger,Trigger3M)),NA())</f>
        <v>1.3090363320031884E-2</v>
      </c>
      <c r="P1079" s="44">
        <f>IFERROR(_xll.qlIndexFixing(ONIndex6M,I1079,TRUE,_xll.ohTrigger(RecalcTrigger,Trigger6M)),NA())</f>
        <v>1.3292991701066015E-2</v>
      </c>
      <c r="Q1079" s="145">
        <f>IFERROR(_xll.qlIndexFixing(ONIndex1Y,I1079,TRUE,_xll.ohTrigger(RecalcTrigger,Trigger1Y)),NA())</f>
        <v>1.3495182158562713E-2</v>
      </c>
    </row>
    <row r="1080" spans="2:17" x14ac:dyDescent="0.2">
      <c r="B1080" s="39" t="s">
        <v>42</v>
      </c>
      <c r="D1080" s="42">
        <f>_xll.qlCalendarAdvance(Calendar,$D1079,B1080,"f",FALSE)</f>
        <v>47219</v>
      </c>
      <c r="E1080" s="139">
        <f>_xll.qlInterestRateIndexValueDate(IndexON,D1080)</f>
        <v>47219</v>
      </c>
      <c r="F1080" s="155">
        <f>IFERROR(_xll.qlIndexFixing(IndexON,D1080,TRUE,_xll.ohTrigger(RecalcTrigger,TriggerON)),NA())</f>
        <v>1.1984109832416934E-2</v>
      </c>
      <c r="H1080" s="42">
        <f>_xll.qlCalendarAdvance(Calendar,$H1079,B1080,"f",FALSE)</f>
        <v>47219</v>
      </c>
      <c r="I1080" s="139">
        <f>_xll.qlInterestRateIndexValueDate(Index1M,$H1080)</f>
        <v>47221</v>
      </c>
      <c r="J1080" s="144">
        <f>IFERROR(_xll.qlIndexFixing(Index1M,$H1080,TRUE,_xll.ohTrigger(RecalcTrigger,Trigger1M)),NA())</f>
        <v>1.2055397386514153E-2</v>
      </c>
      <c r="K1080" s="44">
        <f>IFERROR(_xll.qlIndexFixing(Index3M,H1080,TRUE,_xll.ohTrigger(RecalcTrigger,Trigger3M)),NA())</f>
        <v>1.3100386152020426E-2</v>
      </c>
      <c r="L1080" s="44">
        <f>IFERROR(_xll.qlIndexFixing(Index6M,$H1080,TRUE,_xll.ohTrigger(RecalcTrigger,Trigger6M)),NA())</f>
        <v>1.3303766790144731E-2</v>
      </c>
      <c r="M1080" s="145">
        <f>IFERROR(_xll.qlIndexFixing(Index1Y,$H1080,TRUE,_xll.ohTrigger(RecalcTrigger,Trigger1Y)),NA())</f>
        <v>1.3497296978247754E-2</v>
      </c>
      <c r="N1080" s="144">
        <f>IFERROR(_xll.qlIndexFixing(ONIndex1M,I1080,TRUE,_xll.ohTrigger(RecalcTrigger,Trigger1M)),NA())</f>
        <v>1.2048717421695443E-2</v>
      </c>
      <c r="O1080" s="44">
        <f>IFERROR(_xll.qlIndexFixing(ONIndex3M,I1080,TRUE,_xll.ohTrigger(RecalcTrigger,Trigger3M)),NA())</f>
        <v>1.3088991208247691E-2</v>
      </c>
      <c r="P1080" s="44">
        <f>IFERROR(_xll.qlIndexFixing(ONIndex6M,I1080,TRUE,_xll.ohTrigger(RecalcTrigger,Trigger6M)),NA())</f>
        <v>1.3291080467014993E-2</v>
      </c>
      <c r="Q1080" s="145">
        <f>IFERROR(_xll.qlIndexFixing(ONIndex1Y,I1080,TRUE,_xll.ohTrigger(RecalcTrigger,Trigger1Y)),NA())</f>
        <v>1.3492939389072589E-2</v>
      </c>
    </row>
    <row r="1081" spans="2:17" x14ac:dyDescent="0.2">
      <c r="B1081" s="39" t="s">
        <v>42</v>
      </c>
      <c r="D1081" s="42">
        <f>_xll.qlCalendarAdvance(Calendar,$D1080,B1081,"f",FALSE)</f>
        <v>47226</v>
      </c>
      <c r="E1081" s="139">
        <f>_xll.qlInterestRateIndexValueDate(IndexON,D1081)</f>
        <v>47226</v>
      </c>
      <c r="F1081" s="155">
        <f>IFERROR(_xll.qlIndexFixing(IndexON,D1081,TRUE,_xll.ohTrigger(RecalcTrigger,TriggerON)),NA())</f>
        <v>1.1986812989155382E-2</v>
      </c>
      <c r="H1081" s="42">
        <f>_xll.qlCalendarAdvance(Calendar,$H1080,B1081,"f",FALSE)</f>
        <v>47226</v>
      </c>
      <c r="I1081" s="139">
        <f>_xll.qlInterestRateIndexValueDate(Index1M,$H1081)</f>
        <v>47228</v>
      </c>
      <c r="J1081" s="144">
        <f>IFERROR(_xll.qlIndexFixing(Index1M,$H1081,TRUE,_xll.ohTrigger(RecalcTrigger,Trigger1M)),NA())</f>
        <v>1.2055742351698312E-2</v>
      </c>
      <c r="K1081" s="44">
        <f>IFERROR(_xll.qlIndexFixing(Index3M,H1081,TRUE,_xll.ohTrigger(RecalcTrigger,Trigger3M)),NA())</f>
        <v>1.3098511360794424E-2</v>
      </c>
      <c r="L1081" s="44">
        <f>IFERROR(_xll.qlIndexFixing(Index6M,$H1081,TRUE,_xll.ohTrigger(RecalcTrigger,Trigger6M)),NA())</f>
        <v>1.3300857257391194E-2</v>
      </c>
      <c r="M1081" s="145">
        <f>IFERROR(_xll.qlIndexFixing(Index1Y,$H1081,TRUE,_xll.ohTrigger(RecalcTrigger,Trigger1Y)),NA())</f>
        <v>1.3493187230943312E-2</v>
      </c>
      <c r="N1081" s="144">
        <f>IFERROR(_xll.qlIndexFixing(ONIndex1M,I1081,TRUE,_xll.ohTrigger(RecalcTrigger,Trigger1M)),NA())</f>
        <v>1.2049175823092284E-2</v>
      </c>
      <c r="O1081" s="44">
        <f>IFERROR(_xll.qlIndexFixing(ONIndex3M,I1081,TRUE,_xll.ohTrigger(RecalcTrigger,Trigger3M)),NA())</f>
        <v>1.3087545518120081E-2</v>
      </c>
      <c r="P1081" s="44">
        <f>IFERROR(_xll.qlIndexFixing(ONIndex6M,I1081,TRUE,_xll.ohTrigger(RecalcTrigger,Trigger6M)),NA())</f>
        <v>1.3289095154220831E-2</v>
      </c>
      <c r="Q1081" s="145">
        <f>IFERROR(_xll.qlIndexFixing(ONIndex1Y,I1081,TRUE,_xll.ohTrigger(RecalcTrigger,Trigger1Y)),NA())</f>
        <v>1.3490627879608752E-2</v>
      </c>
    </row>
    <row r="1082" spans="2:17" x14ac:dyDescent="0.2">
      <c r="B1082" s="39" t="s">
        <v>42</v>
      </c>
      <c r="D1082" s="42">
        <f>_xll.qlCalendarAdvance(Calendar,$D1081,B1082,"f",FALSE)</f>
        <v>47233</v>
      </c>
      <c r="E1082" s="139">
        <f>_xll.qlInterestRateIndexValueDate(IndexON,D1082)</f>
        <v>47233</v>
      </c>
      <c r="F1082" s="155">
        <f>IFERROR(_xll.qlIndexFixing(IndexON,D1082,TRUE,_xll.ohTrigger(RecalcTrigger,TriggerON)),NA())</f>
        <v>1.1989423105678298E-2</v>
      </c>
      <c r="H1082" s="42">
        <f>_xll.qlCalendarAdvance(Calendar,$H1081,B1082,"f",FALSE)</f>
        <v>47233</v>
      </c>
      <c r="I1082" s="139">
        <f>_xll.qlInterestRateIndexValueDate(Index1M,$H1082)</f>
        <v>47235</v>
      </c>
      <c r="J1082" s="144">
        <f>IFERROR(_xll.qlIndexFixing(Index1M,$H1082,TRUE,_xll.ohTrigger(RecalcTrigger,Trigger1M)),NA())</f>
        <v>1.2056015046661697E-2</v>
      </c>
      <c r="K1082" s="44">
        <f>IFERROR(_xll.qlIndexFixing(Index3M,H1082,TRUE,_xll.ohTrigger(RecalcTrigger,Trigger3M)),NA())</f>
        <v>1.3096564774643254E-2</v>
      </c>
      <c r="L1082" s="44">
        <f>IFERROR(_xll.qlIndexFixing(Index6M,$H1082,TRUE,_xll.ohTrigger(RecalcTrigger,Trigger6M)),NA())</f>
        <v>1.3297876335821503E-2</v>
      </c>
      <c r="M1082" s="145">
        <f>IFERROR(_xll.qlIndexFixing(Index1Y,$H1082,TRUE,_xll.ohTrigger(RecalcTrigger,Trigger1Y)),NA())</f>
        <v>1.3489170870675631E-2</v>
      </c>
      <c r="N1082" s="144">
        <f>IFERROR(_xll.qlIndexFixing(ONIndex1M,I1082,TRUE,_xll.ohTrigger(RecalcTrigger,Trigger1M)),NA())</f>
        <v>1.2049610795390464E-2</v>
      </c>
      <c r="O1082" s="44">
        <f>IFERROR(_xll.qlIndexFixing(ONIndex3M,I1082,TRUE,_xll.ohTrigger(RecalcTrigger,Trigger3M)),NA())</f>
        <v>1.3085803582244537E-2</v>
      </c>
      <c r="P1082" s="44">
        <f>IFERROR(_xll.qlIndexFixing(ONIndex6M,I1082,TRUE,_xll.ohTrigger(RecalcTrigger,Trigger6M)),NA())</f>
        <v>1.3286735816215867E-2</v>
      </c>
      <c r="Q1082" s="145">
        <f>IFERROR(_xll.qlIndexFixing(ONIndex1Y,I1082,TRUE,_xll.ohTrigger(RecalcTrigger,Trigger1Y)),NA())</f>
        <v>1.3487902245250538E-2</v>
      </c>
    </row>
    <row r="1083" spans="2:17" x14ac:dyDescent="0.2">
      <c r="B1083" s="39" t="s">
        <v>42</v>
      </c>
      <c r="D1083" s="42">
        <f>_xll.qlCalendarAdvance(Calendar,$D1082,B1083,"f",FALSE)</f>
        <v>47240</v>
      </c>
      <c r="E1083" s="139">
        <f>_xll.qlInterestRateIndexValueDate(IndexON,D1083)</f>
        <v>47240</v>
      </c>
      <c r="F1083" s="155">
        <f>IFERROR(_xll.qlIndexFixing(IndexON,D1083,TRUE,_xll.ohTrigger(RecalcTrigger,TriggerON)),NA())</f>
        <v>1.1991940270714707E-2</v>
      </c>
      <c r="H1083" s="42">
        <f>_xll.qlCalendarAdvance(Calendar,$H1082,B1083,"f",FALSE)</f>
        <v>47240</v>
      </c>
      <c r="I1083" s="139">
        <f>_xll.qlInterestRateIndexValueDate(Index1M,$H1083)</f>
        <v>47242</v>
      </c>
      <c r="J1083" s="144">
        <f>IFERROR(_xll.qlIndexFixing(Index1M,$H1083,TRUE,_xll.ohTrigger(RecalcTrigger,Trigger1M)),NA())</f>
        <v>1.2056215744857823E-2</v>
      </c>
      <c r="K1083" s="44">
        <f>IFERROR(_xll.qlIndexFixing(Index3M,H1083,TRUE,_xll.ohTrigger(RecalcTrigger,Trigger3M)),NA())</f>
        <v>1.3094785026667614E-2</v>
      </c>
      <c r="L1083" s="44">
        <f>IFERROR(_xll.qlIndexFixing(Index6M,$H1083,TRUE,_xll.ohTrigger(RecalcTrigger,Trigger6M)),NA())</f>
        <v>1.3294824260737595E-2</v>
      </c>
      <c r="M1083" s="145">
        <f>IFERROR(_xll.qlIndexFixing(Index1Y,$H1083,TRUE,_xll.ohTrigger(RecalcTrigger,Trigger1Y)),NA())</f>
        <v>1.3485011785635884E-2</v>
      </c>
      <c r="N1083" s="144">
        <f>IFERROR(_xll.qlIndexFixing(ONIndex1M,I1083,TRUE,_xll.ohTrigger(RecalcTrigger,Trigger1M)),NA())</f>
        <v>1.2049875018194101E-2</v>
      </c>
      <c r="O1083" s="44">
        <f>IFERROR(_xll.qlIndexFixing(ONIndex3M,I1083,TRUE,_xll.ohTrigger(RecalcTrigger,Trigger3M)),NA())</f>
        <v>1.3084434579333504E-2</v>
      </c>
      <c r="P1083" s="44">
        <f>IFERROR(_xll.qlIndexFixing(ONIndex6M,I1083,TRUE,_xll.ohTrigger(RecalcTrigger,Trigger6M)),NA())</f>
        <v>1.3284903226455924E-2</v>
      </c>
      <c r="Q1083" s="145">
        <f>IFERROR(_xll.qlIndexFixing(ONIndex1Y,I1083,TRUE,_xll.ohTrigger(RecalcTrigger,Trigger1Y)),NA())</f>
        <v>1.3485799458345937E-2</v>
      </c>
    </row>
    <row r="1084" spans="2:17" x14ac:dyDescent="0.2">
      <c r="B1084" s="39" t="s">
        <v>42</v>
      </c>
      <c r="D1084" s="42">
        <f>_xll.qlCalendarAdvance(Calendar,$D1083,B1084,"f",FALSE)</f>
        <v>47247</v>
      </c>
      <c r="E1084" s="139">
        <f>_xll.qlInterestRateIndexValueDate(IndexON,D1084)</f>
        <v>47247</v>
      </c>
      <c r="F1084" s="155">
        <f>IFERROR(_xll.qlIndexFixing(IndexON,D1084,TRUE,_xll.ohTrigger(RecalcTrigger,TriggerON)),NA())</f>
        <v>1.1994364573073568E-2</v>
      </c>
      <c r="H1084" s="42">
        <f>_xll.qlCalendarAdvance(Calendar,$H1083,B1084,"f",FALSE)</f>
        <v>47247</v>
      </c>
      <c r="I1084" s="139">
        <f>_xll.qlInterestRateIndexValueDate(Index1M,$H1084)</f>
        <v>47249</v>
      </c>
      <c r="J1084" s="144">
        <f>IFERROR(_xll.qlIndexFixing(Index1M,$H1084,TRUE,_xll.ohTrigger(RecalcTrigger,Trigger1M)),NA())</f>
        <v>1.2056344719735053E-2</v>
      </c>
      <c r="K1084" s="44">
        <f>IFERROR(_xll.qlIndexFixing(Index3M,H1084,TRUE,_xll.ohTrigger(RecalcTrigger,Trigger3M)),NA())</f>
        <v>1.3092680426572564E-2</v>
      </c>
      <c r="L1084" s="44">
        <f>IFERROR(_xll.qlIndexFixing(Index6M,$H1084,TRUE,_xll.ohTrigger(RecalcTrigger,Trigger6M)),NA())</f>
        <v>1.3291701267447028E-2</v>
      </c>
      <c r="M1084" s="145">
        <f>IFERROR(_xll.qlIndexFixing(Index1Y,$H1084,TRUE,_xll.ohTrigger(RecalcTrigger,Trigger1Y)),NA())</f>
        <v>1.3480788957151175E-2</v>
      </c>
      <c r="N1084" s="144">
        <f>IFERROR(_xll.qlIndexFixing(ONIndex1M,I1084,TRUE,_xll.ohTrigger(RecalcTrigger,Trigger1M)),NA())</f>
        <v>1.2050116358262031E-2</v>
      </c>
      <c r="O1084" s="44">
        <f>IFERROR(_xll.qlIndexFixing(ONIndex3M,I1084,TRUE,_xll.ohTrigger(RecalcTrigger,Trigger3M)),NA())</f>
        <v>1.3082769918923987E-2</v>
      </c>
      <c r="P1084" s="44">
        <f>IFERROR(_xll.qlIndexFixing(ONIndex6M,I1084,TRUE,_xll.ohTrigger(RecalcTrigger,Trigger6M)),NA())</f>
        <v>1.328269707823182E-2</v>
      </c>
      <c r="Q1084" s="145">
        <f>IFERROR(_xll.qlIndexFixing(ONIndex1Y,I1084,TRUE,_xll.ohTrigger(RecalcTrigger,Trigger1Y)),NA())</f>
        <v>1.3483282955579767E-2</v>
      </c>
    </row>
    <row r="1085" spans="2:17" x14ac:dyDescent="0.2">
      <c r="B1085" s="39" t="s">
        <v>42</v>
      </c>
      <c r="D1085" s="42">
        <f>_xll.qlCalendarAdvance(Calendar,$D1084,B1085,"f",FALSE)</f>
        <v>47254</v>
      </c>
      <c r="E1085" s="139">
        <f>_xll.qlInterestRateIndexValueDate(IndexON,D1085)</f>
        <v>47254</v>
      </c>
      <c r="F1085" s="155">
        <f>IFERROR(_xll.qlIndexFixing(IndexON,D1085,TRUE,_xll.ohTrigger(RecalcTrigger,TriggerON)),NA())</f>
        <v>1.1996696101643778E-2</v>
      </c>
      <c r="H1085" s="42">
        <f>_xll.qlCalendarAdvance(Calendar,$H1084,B1085,"f",FALSE)</f>
        <v>47254</v>
      </c>
      <c r="I1085" s="139">
        <f>_xll.qlInterestRateIndexValueDate(Index1M,$H1085)</f>
        <v>47256</v>
      </c>
      <c r="J1085" s="144">
        <f>IFERROR(_xll.qlIndexFixing(Index1M,$H1085,TRUE,_xll.ohTrigger(RecalcTrigger,Trigger1M)),NA())</f>
        <v>1.2056402244744325E-2</v>
      </c>
      <c r="K1085" s="44">
        <f>IFERROR(_xll.qlIndexFixing(Index3M,H1085,TRUE,_xll.ohTrigger(RecalcTrigger,Trigger3M)),NA())</f>
        <v>1.3090504972714658E-2</v>
      </c>
      <c r="L1085" s="44">
        <f>IFERROR(_xll.qlIndexFixing(Index6M,$H1085,TRUE,_xll.ohTrigger(RecalcTrigger,Trigger6M)),NA())</f>
        <v>1.3288507591265569E-2</v>
      </c>
      <c r="M1085" s="145">
        <f>IFERROR(_xll.qlIndexFixing(Index1Y,$H1085,TRUE,_xll.ohTrigger(RecalcTrigger,Trigger1Y)),NA())</f>
        <v>1.3476502593276327E-2</v>
      </c>
      <c r="N1085" s="144">
        <f>IFERROR(_xll.qlIndexFixing(ONIndex1M,I1085,TRUE,_xll.ohTrigger(RecalcTrigger,Trigger1M)),NA())</f>
        <v>1.2050285890810031E-2</v>
      </c>
      <c r="O1085" s="44">
        <f>IFERROR(_xll.qlIndexFixing(ONIndex3M,I1085,TRUE,_xll.ohTrigger(RecalcTrigger,Trigger3M)),NA())</f>
        <v>1.308103285666995E-2</v>
      </c>
      <c r="P1085" s="44">
        <f>IFERROR(_xll.qlIndexFixing(ONIndex6M,I1085,TRUE,_xll.ohTrigger(RecalcTrigger,Trigger6M)),NA())</f>
        <v>1.3280417784997667E-2</v>
      </c>
      <c r="Q1085" s="145">
        <f>IFERROR(_xll.qlIndexFixing(ONIndex1Y,I1085,TRUE,_xll.ohTrigger(RecalcTrigger,Trigger1Y)),NA())</f>
        <v>1.3480698530585755E-2</v>
      </c>
    </row>
    <row r="1086" spans="2:17" x14ac:dyDescent="0.2">
      <c r="B1086" s="39" t="s">
        <v>42</v>
      </c>
      <c r="D1086" s="42">
        <f>_xll.qlCalendarAdvance(Calendar,$D1085,B1086,"f",FALSE)</f>
        <v>47261</v>
      </c>
      <c r="E1086" s="139">
        <f>_xll.qlInterestRateIndexValueDate(IndexON,D1086)</f>
        <v>47261</v>
      </c>
      <c r="F1086" s="155">
        <f>IFERROR(_xll.qlIndexFixing(IndexON,D1086,TRUE,_xll.ohTrigger(RecalcTrigger,TriggerON)),NA())</f>
        <v>1.1998934944994488E-2</v>
      </c>
      <c r="H1086" s="42">
        <f>_xll.qlCalendarAdvance(Calendar,$H1085,B1086,"f",FALSE)</f>
        <v>47261</v>
      </c>
      <c r="I1086" s="139">
        <f>_xll.qlInterestRateIndexValueDate(Index1M,$H1086)</f>
        <v>47263</v>
      </c>
      <c r="J1086" s="144">
        <f>IFERROR(_xll.qlIndexFixing(Index1M,$H1086,TRUE,_xll.ohTrigger(RecalcTrigger,Trigger1M)),NA())</f>
        <v>1.2056388593344314E-2</v>
      </c>
      <c r="K1086" s="44">
        <f>IFERROR(_xll.qlIndexFixing(Index3M,H1086,TRUE,_xll.ohTrigger(RecalcTrigger,Trigger3M)),NA())</f>
        <v>1.3088258960332621E-2</v>
      </c>
      <c r="L1086" s="44">
        <f>IFERROR(_xll.qlIndexFixing(Index6M,$H1086,TRUE,_xll.ohTrigger(RecalcTrigger,Trigger6M)),NA())</f>
        <v>1.3285243467512876E-2</v>
      </c>
      <c r="M1086" s="145">
        <f>IFERROR(_xll.qlIndexFixing(Index1Y,$H1086,TRUE,_xll.ohTrigger(RecalcTrigger,Trigger1Y)),NA())</f>
        <v>1.3472152902074229E-2</v>
      </c>
      <c r="N1086" s="144">
        <f>IFERROR(_xll.qlIndexFixing(ONIndex1M,I1086,TRUE,_xll.ohTrigger(RecalcTrigger,Trigger1M)),NA())</f>
        <v>1.2050383889139482E-2</v>
      </c>
      <c r="O1086" s="44">
        <f>IFERROR(_xll.qlIndexFixing(ONIndex3M,I1086,TRUE,_xll.ohTrigger(RecalcTrigger,Trigger3M)),NA())</f>
        <v>1.3079223686576213E-2</v>
      </c>
      <c r="P1086" s="44">
        <f>IFERROR(_xll.qlIndexFixing(ONIndex6M,I1086,TRUE,_xll.ohTrigger(RecalcTrigger,Trigger6M)),NA())</f>
        <v>1.3278065580006881E-2</v>
      </c>
      <c r="Q1086" s="145">
        <f>IFERROR(_xll.qlIndexFixing(ONIndex1Y,I1086,TRUE,_xll.ohTrigger(RecalcTrigger,Trigger1Y)),NA())</f>
        <v>1.3478046387840337E-2</v>
      </c>
    </row>
    <row r="1087" spans="2:17" x14ac:dyDescent="0.2">
      <c r="B1087" s="39" t="s">
        <v>42</v>
      </c>
      <c r="D1087" s="42">
        <f>_xll.qlCalendarAdvance(Calendar,$D1086,B1087,"f",FALSE)</f>
        <v>47268</v>
      </c>
      <c r="E1087" s="139">
        <f>_xll.qlInterestRateIndexValueDate(IndexON,D1087)</f>
        <v>47268</v>
      </c>
      <c r="F1087" s="155">
        <f>IFERROR(_xll.qlIndexFixing(IndexON,D1087,TRUE,_xll.ohTrigger(RecalcTrigger,TriggerON)),NA())</f>
        <v>1.2001081192174468E-2</v>
      </c>
      <c r="H1087" s="42">
        <f>_xll.qlCalendarAdvance(Calendar,$H1086,B1087,"f",FALSE)</f>
        <v>47268</v>
      </c>
      <c r="I1087" s="139">
        <f>_xll.qlInterestRateIndexValueDate(Index1M,$H1087)</f>
        <v>47270</v>
      </c>
      <c r="J1087" s="144">
        <f>IFERROR(_xll.qlIndexFixing(Index1M,$H1087,TRUE,_xll.ohTrigger(RecalcTrigger,Trigger1M)),NA())</f>
        <v>1.2056304038980803E-2</v>
      </c>
      <c r="K1087" s="44">
        <f>IFERROR(_xll.qlIndexFixing(Index3M,H1087,TRUE,_xll.ohTrigger(RecalcTrigger,Trigger3M)),NA())</f>
        <v>1.3085942684664332E-2</v>
      </c>
      <c r="L1087" s="44">
        <f>IFERROR(_xll.qlIndexFixing(Index6M,$H1087,TRUE,_xll.ohTrigger(RecalcTrigger,Trigger6M)),NA())</f>
        <v>1.3281909131515947E-2</v>
      </c>
      <c r="M1087" s="145">
        <f>IFERROR(_xll.qlIndexFixing(Index1Y,$H1087,TRUE,_xll.ohTrigger(RecalcTrigger,Trigger1Y)),NA())</f>
        <v>1.3467740091616477E-2</v>
      </c>
      <c r="N1087" s="144">
        <f>IFERROR(_xll.qlIndexFixing(ONIndex1M,I1087,TRUE,_xll.ohTrigger(RecalcTrigger,Trigger1M)),NA())</f>
        <v>1.2050410626391894E-2</v>
      </c>
      <c r="O1087" s="44">
        <f>IFERROR(_xll.qlIndexFixing(ONIndex3M,I1087,TRUE,_xll.ohTrigger(RecalcTrigger,Trigger3M)),NA())</f>
        <v>1.3077342702887407E-2</v>
      </c>
      <c r="P1087" s="44">
        <f>IFERROR(_xll.qlIndexFixing(ONIndex6M,I1087,TRUE,_xll.ohTrigger(RecalcTrigger,Trigger6M)),NA())</f>
        <v>1.3275640696832625E-2</v>
      </c>
      <c r="Q1087" s="145">
        <f>IFERROR(_xll.qlIndexFixing(ONIndex1Y,I1087,TRUE,_xll.ohTrigger(RecalcTrigger,Trigger1Y)),NA())</f>
        <v>1.3475326731740012E-2</v>
      </c>
    </row>
    <row r="1088" spans="2:17" x14ac:dyDescent="0.2">
      <c r="B1088" s="39" t="s">
        <v>42</v>
      </c>
      <c r="D1088" s="42">
        <f>_xll.qlCalendarAdvance(Calendar,$D1087,B1088,"f",FALSE)</f>
        <v>47275</v>
      </c>
      <c r="E1088" s="139">
        <f>_xll.qlInterestRateIndexValueDate(IndexON,D1088)</f>
        <v>47275</v>
      </c>
      <c r="F1088" s="155">
        <f>IFERROR(_xll.qlIndexFixing(IndexON,D1088,TRUE,_xll.ohTrigger(RecalcTrigger,TriggerON)),NA())</f>
        <v>1.2003134931752868E-2</v>
      </c>
      <c r="H1088" s="42">
        <f>_xll.qlCalendarAdvance(Calendar,$H1087,B1088,"f",FALSE)</f>
        <v>47275</v>
      </c>
      <c r="I1088" s="139">
        <f>_xll.qlInterestRateIndexValueDate(Index1M,$H1088)</f>
        <v>47277</v>
      </c>
      <c r="J1088" s="144">
        <f>IFERROR(_xll.qlIndexFixing(Index1M,$H1088,TRUE,_xll.ohTrigger(RecalcTrigger,Trigger1M)),NA())</f>
        <v>1.2056148855117625E-2</v>
      </c>
      <c r="K1088" s="44">
        <f>IFERROR(_xll.qlIndexFixing(Index3M,H1088,TRUE,_xll.ohTrigger(RecalcTrigger,Trigger3M)),NA())</f>
        <v>1.3083556440957021E-2</v>
      </c>
      <c r="L1088" s="44">
        <f>IFERROR(_xll.qlIndexFixing(Index6M,$H1088,TRUE,_xll.ohTrigger(RecalcTrigger,Trigger6M)),NA())</f>
        <v>1.3278504818606969E-2</v>
      </c>
      <c r="M1088" s="145">
        <f>IFERROR(_xll.qlIndexFixing(Index1Y,$H1088,TRUE,_xll.ohTrigger(RecalcTrigger,Trigger1Y)),NA())</f>
        <v>1.3463264369982946E-2</v>
      </c>
      <c r="N1088" s="144">
        <f>IFERROR(_xll.qlIndexFixing(ONIndex1M,I1088,TRUE,_xll.ohTrigger(RecalcTrigger,Trigger1M)),NA())</f>
        <v>1.2050366375788713E-2</v>
      </c>
      <c r="O1088" s="44">
        <f>IFERROR(_xll.qlIndexFixing(ONIndex3M,I1088,TRUE,_xll.ohTrigger(RecalcTrigger,Trigger3M)),NA())</f>
        <v>1.3075390199768222E-2</v>
      </c>
      <c r="P1088" s="44">
        <f>IFERROR(_xll.qlIndexFixing(ONIndex6M,I1088,TRUE,_xll.ohTrigger(RecalcTrigger,Trigger6M)),NA())</f>
        <v>1.3273143368728313E-2</v>
      </c>
      <c r="Q1088" s="145">
        <f>IFERROR(_xll.qlIndexFixing(ONIndex1Y,I1088,TRUE,_xll.ohTrigger(RecalcTrigger,Trigger1Y)),NA())</f>
        <v>1.3472539766761216E-2</v>
      </c>
    </row>
    <row r="1089" spans="2:17" x14ac:dyDescent="0.2">
      <c r="B1089" s="39" t="s">
        <v>42</v>
      </c>
      <c r="D1089" s="42">
        <f>_xll.qlCalendarAdvance(Calendar,$D1088,B1089,"f",FALSE)</f>
        <v>47282</v>
      </c>
      <c r="E1089" s="139">
        <f>_xll.qlInterestRateIndexValueDate(IndexON,D1089)</f>
        <v>47282</v>
      </c>
      <c r="F1089" s="155">
        <f>IFERROR(_xll.qlIndexFixing(IndexON,D1089,TRUE,_xll.ohTrigger(RecalcTrigger,TriggerON)),NA())</f>
        <v>1.2005096252698522E-2</v>
      </c>
      <c r="H1089" s="42">
        <f>_xll.qlCalendarAdvance(Calendar,$H1088,B1089,"f",FALSE)</f>
        <v>47282</v>
      </c>
      <c r="I1089" s="139">
        <f>_xll.qlInterestRateIndexValueDate(Index1M,$H1089)</f>
        <v>47284</v>
      </c>
      <c r="J1089" s="144">
        <f>IFERROR(_xll.qlIndexFixing(Index1M,$H1089,TRUE,_xll.ohTrigger(RecalcTrigger,Trigger1M)),NA())</f>
        <v>1.2055923315210874E-2</v>
      </c>
      <c r="K1089" s="44">
        <f>IFERROR(_xll.qlIndexFixing(Index3M,H1089,TRUE,_xll.ohTrigger(RecalcTrigger,Trigger3M)),NA())</f>
        <v>1.3081100524457918E-2</v>
      </c>
      <c r="L1089" s="44">
        <f>IFERROR(_xll.qlIndexFixing(Index6M,$H1089,TRUE,_xll.ohTrigger(RecalcTrigger,Trigger6M)),NA())</f>
        <v>1.3275030764125043E-2</v>
      </c>
      <c r="M1089" s="145">
        <f>IFERROR(_xll.qlIndexFixing(Index1Y,$H1089,TRUE,_xll.ohTrigger(RecalcTrigger,Trigger1Y)),NA())</f>
        <v>1.3458725945261572E-2</v>
      </c>
      <c r="N1089" s="144">
        <f>IFERROR(_xll.qlIndexFixing(ONIndex1M,I1089,TRUE,_xll.ohTrigger(RecalcTrigger,Trigger1M)),NA())</f>
        <v>1.205025141039151E-2</v>
      </c>
      <c r="O1089" s="44">
        <f>IFERROR(_xll.qlIndexFixing(ONIndex3M,I1089,TRUE,_xll.ohTrigger(RecalcTrigger,Trigger3M)),NA())</f>
        <v>1.3073366471303416E-2</v>
      </c>
      <c r="P1089" s="44">
        <f>IFERROR(_xll.qlIndexFixing(ONIndex6M,I1089,TRUE,_xll.ohTrigger(RecalcTrigger,Trigger6M)),NA())</f>
        <v>1.3270573829187171E-2</v>
      </c>
      <c r="Q1089" s="145">
        <f>IFERROR(_xll.qlIndexFixing(ONIndex1Y,I1089,TRUE,_xll.ohTrigger(RecalcTrigger,Trigger1Y)),NA())</f>
        <v>1.3469685697380385E-2</v>
      </c>
    </row>
    <row r="1090" spans="2:17" x14ac:dyDescent="0.2">
      <c r="B1090" s="39" t="s">
        <v>42</v>
      </c>
      <c r="D1090" s="42">
        <f>_xll.qlCalendarAdvance(Calendar,$D1089,B1090,"f",FALSE)</f>
        <v>47289</v>
      </c>
      <c r="E1090" s="139">
        <f>_xll.qlInterestRateIndexValueDate(IndexON,D1090)</f>
        <v>47289</v>
      </c>
      <c r="F1090" s="155">
        <f>IFERROR(_xll.qlIndexFixing(IndexON,D1090,TRUE,_xll.ohTrigger(RecalcTrigger,TriggerON)),NA())</f>
        <v>1.2006965243740453E-2</v>
      </c>
      <c r="H1090" s="42">
        <f>_xll.qlCalendarAdvance(Calendar,$H1089,B1090,"f",FALSE)</f>
        <v>47289</v>
      </c>
      <c r="I1090" s="139">
        <f>_xll.qlInterestRateIndexValueDate(Index1M,$H1090)</f>
        <v>47291</v>
      </c>
      <c r="J1090" s="144">
        <f>IFERROR(_xll.qlIndexFixing(Index1M,$H1090,TRUE,_xll.ohTrigger(RecalcTrigger,Trigger1M)),NA())</f>
        <v>1.2055627692714069E-2</v>
      </c>
      <c r="K1090" s="44">
        <f>IFERROR(_xll.qlIndexFixing(Index3M,H1090,TRUE,_xll.ohTrigger(RecalcTrigger,Trigger3M)),NA())</f>
        <v>1.3078575230416806E-2</v>
      </c>
      <c r="L1090" s="44">
        <f>IFERROR(_xll.qlIndexFixing(Index6M,$H1090,TRUE,_xll.ohTrigger(RecalcTrigger,Trigger6M)),NA())</f>
        <v>1.3271487203413587E-2</v>
      </c>
      <c r="M1090" s="145">
        <f>IFERROR(_xll.qlIndexFixing(Index1Y,$H1090,TRUE,_xll.ohTrigger(RecalcTrigger,Trigger1Y)),NA())</f>
        <v>1.3454125025548998E-2</v>
      </c>
      <c r="N1090" s="144">
        <f>IFERROR(_xll.qlIndexFixing(ONIndex1M,I1090,TRUE,_xll.ohTrigger(RecalcTrigger,Trigger1M)),NA())</f>
        <v>1.2050066003581605E-2</v>
      </c>
      <c r="O1090" s="44">
        <f>IFERROR(_xll.qlIndexFixing(ONIndex3M,I1090,TRUE,_xll.ohTrigger(RecalcTrigger,Trigger3M)),NA())</f>
        <v>1.3071271811577745E-2</v>
      </c>
      <c r="P1090" s="44">
        <f>IFERROR(_xll.qlIndexFixing(ONIndex6M,I1090,TRUE,_xll.ohTrigger(RecalcTrigger,Trigger6M)),NA())</f>
        <v>1.3267932311462616E-2</v>
      </c>
      <c r="Q1090" s="145">
        <f>IFERROR(_xll.qlIndexFixing(ONIndex1Y,I1090,TRUE,_xll.ohTrigger(RecalcTrigger,Trigger1Y)),NA())</f>
        <v>1.3466764727994018E-2</v>
      </c>
    </row>
    <row r="1091" spans="2:17" x14ac:dyDescent="0.2">
      <c r="B1091" s="39" t="s">
        <v>42</v>
      </c>
      <c r="D1091" s="42">
        <f>_xll.qlCalendarAdvance(Calendar,$D1090,B1091,"f",FALSE)</f>
        <v>47296</v>
      </c>
      <c r="E1091" s="139">
        <f>_xll.qlInterestRateIndexValueDate(IndexON,D1091)</f>
        <v>47296</v>
      </c>
      <c r="F1091" s="155">
        <f>IFERROR(_xll.qlIndexFixing(IndexON,D1091,TRUE,_xll.ohTrigger(RecalcTrigger,TriggerON)),NA())</f>
        <v>1.2008741993607686E-2</v>
      </c>
      <c r="H1091" s="42">
        <f>_xll.qlCalendarAdvance(Calendar,$H1090,B1091,"f",FALSE)</f>
        <v>47296</v>
      </c>
      <c r="I1091" s="139">
        <f>_xll.qlInterestRateIndexValueDate(Index1M,$H1091)</f>
        <v>47298</v>
      </c>
      <c r="J1091" s="144">
        <f>IFERROR(_xll.qlIndexFixing(Index1M,$H1091,TRUE,_xll.ohTrigger(RecalcTrigger,Trigger1M)),NA())</f>
        <v>1.2055431548385065E-2</v>
      </c>
      <c r="K1091" s="44">
        <f>IFERROR(_xll.qlIndexFixing(Index3M,H1091,TRUE,_xll.ohTrigger(RecalcTrigger,Trigger3M)),NA())</f>
        <v>1.307586343525682E-2</v>
      </c>
      <c r="L1091" s="44">
        <f>IFERROR(_xll.qlIndexFixing(Index6M,$H1091,TRUE,_xll.ohTrigger(RecalcTrigger,Trigger6M)),NA())</f>
        <v>1.3267874371823368E-2</v>
      </c>
      <c r="M1091" s="145">
        <f>IFERROR(_xll.qlIndexFixing(Index1Y,$H1091,TRUE,_xll.ohTrigger(RecalcTrigger,Trigger1Y)),NA())</f>
        <v>1.3449831823416405E-2</v>
      </c>
      <c r="N1091" s="144">
        <f>IFERROR(_xll.qlIndexFixing(ONIndex1M,I1091,TRUE,_xll.ohTrigger(RecalcTrigger,Trigger1M)),NA())</f>
        <v>1.2049810428340635E-2</v>
      </c>
      <c r="O1091" s="44">
        <f>IFERROR(_xll.qlIndexFixing(ONIndex3M,I1091,TRUE,_xll.ohTrigger(RecalcTrigger,Trigger3M)),NA())</f>
        <v>1.3069106514755902E-2</v>
      </c>
      <c r="P1091" s="44">
        <f>IFERROR(_xll.qlIndexFixing(ONIndex6M,I1091,TRUE,_xll.ohTrigger(RecalcTrigger,Trigger6M)),NA())</f>
        <v>1.3265219049127808E-2</v>
      </c>
      <c r="Q1091" s="145">
        <f>IFERROR(_xll.qlIndexFixing(ONIndex1Y,I1091,TRUE,_xll.ohTrigger(RecalcTrigger,Trigger1Y)),NA())</f>
        <v>1.3463777063078552E-2</v>
      </c>
    </row>
    <row r="1092" spans="2:17" x14ac:dyDescent="0.2">
      <c r="B1092" s="39" t="s">
        <v>42</v>
      </c>
      <c r="D1092" s="42">
        <f>_xll.qlCalendarAdvance(Calendar,$D1091,B1092,"f",FALSE)</f>
        <v>47303</v>
      </c>
      <c r="E1092" s="139">
        <f>_xll.qlInterestRateIndexValueDate(IndexON,D1092)</f>
        <v>47303</v>
      </c>
      <c r="F1092" s="155">
        <f>IFERROR(_xll.qlIndexFixing(IndexON,D1092,TRUE,_xll.ohTrigger(RecalcTrigger,TriggerON)),NA())</f>
        <v>1.2010426591189116E-2</v>
      </c>
      <c r="H1092" s="42">
        <f>_xll.qlCalendarAdvance(Calendar,$H1091,B1092,"f",FALSE)</f>
        <v>47303</v>
      </c>
      <c r="I1092" s="139">
        <f>_xll.qlInterestRateIndexValueDate(Index1M,$H1092)</f>
        <v>47305</v>
      </c>
      <c r="J1092" s="144">
        <f>IFERROR(_xll.qlIndexFixing(Index1M,$H1092,TRUE,_xll.ohTrigger(RecalcTrigger,Trigger1M)),NA())</f>
        <v>1.2054827293808206E-2</v>
      </c>
      <c r="K1092" s="44">
        <f>IFERROR(_xll.qlIndexFixing(Index3M,H1092,TRUE,_xll.ohTrigger(RecalcTrigger,Trigger3M)),NA())</f>
        <v>1.3073317690722988E-2</v>
      </c>
      <c r="L1092" s="44">
        <f>IFERROR(_xll.qlIndexFixing(Index6M,$H1092,TRUE,_xll.ohTrigger(RecalcTrigger,Trigger6M)),NA())</f>
        <v>1.3264192504709475E-2</v>
      </c>
      <c r="M1092" s="145">
        <f>IFERROR(_xll.qlIndexFixing(Index1Y,$H1092,TRUE,_xll.ohTrigger(RecalcTrigger,Trigger1Y)),NA())</f>
        <v>1.3444736533574305E-2</v>
      </c>
      <c r="N1092" s="144">
        <f>IFERROR(_xll.qlIndexFixing(ONIndex1M,I1092,TRUE,_xll.ohTrigger(RecalcTrigger,Trigger1M)),NA())</f>
        <v>1.2049484957810108E-2</v>
      </c>
      <c r="O1092" s="44">
        <f>IFERROR(_xll.qlIndexFixing(ONIndex3M,I1092,TRUE,_xll.ohTrigger(RecalcTrigger,Trigger3M)),NA())</f>
        <v>1.3066870874922643E-2</v>
      </c>
      <c r="P1092" s="44">
        <f>IFERROR(_xll.qlIndexFixing(ONIndex6M,I1092,TRUE,_xll.ohTrigger(RecalcTrigger,Trigger6M)),NA())</f>
        <v>1.3262434275436163E-2</v>
      </c>
      <c r="Q1092" s="145">
        <f>IFERROR(_xll.qlIndexFixing(ONIndex1Y,I1092,TRUE,_xll.ohTrigger(RecalcTrigger,Trigger1Y)),NA())</f>
        <v>1.3460722907030487E-2</v>
      </c>
    </row>
    <row r="1093" spans="2:17" x14ac:dyDescent="0.2">
      <c r="B1093" s="39" t="s">
        <v>42</v>
      </c>
      <c r="D1093" s="42">
        <f>_xll.qlCalendarAdvance(Calendar,$D1092,B1093,"f",FALSE)</f>
        <v>47310</v>
      </c>
      <c r="E1093" s="139">
        <f>_xll.qlInterestRateIndexValueDate(IndexON,D1093)</f>
        <v>47310</v>
      </c>
      <c r="F1093" s="155">
        <f>IFERROR(_xll.qlIndexFixing(IndexON,D1093,TRUE,_xll.ohTrigger(RecalcTrigger,TriggerON)),NA())</f>
        <v>1.2012019125213769E-2</v>
      </c>
      <c r="H1093" s="42">
        <f>_xll.qlCalendarAdvance(Calendar,$H1092,B1093,"f",FALSE)</f>
        <v>47310</v>
      </c>
      <c r="I1093" s="139">
        <f>_xll.qlInterestRateIndexValueDate(Index1M,$H1093)</f>
        <v>47312</v>
      </c>
      <c r="J1093" s="144">
        <f>IFERROR(_xll.qlIndexFixing(Index1M,$H1093,TRUE,_xll.ohTrigger(RecalcTrigger,Trigger1M)),NA())</f>
        <v>1.2054323064319077E-2</v>
      </c>
      <c r="K1093" s="44">
        <f>IFERROR(_xll.qlIndexFixing(Index3M,H1093,TRUE,_xll.ohTrigger(RecalcTrigger,Trigger3M)),NA())</f>
        <v>1.3070586035587707E-2</v>
      </c>
      <c r="L1093" s="44">
        <f>IFERROR(_xll.qlIndexFixing(Index6M,$H1093,TRUE,_xll.ohTrigger(RecalcTrigger,Trigger6M)),NA())</f>
        <v>1.3260441837433471E-2</v>
      </c>
      <c r="M1093" s="145">
        <f>IFERROR(_xll.qlIndexFixing(Index1Y,$H1093,TRUE,_xll.ohTrigger(RecalcTrigger,Trigger1Y)),NA())</f>
        <v>1.3439949377544029E-2</v>
      </c>
      <c r="N1093" s="144">
        <f>IFERROR(_xll.qlIndexFixing(ONIndex1M,I1093,TRUE,_xll.ohTrigger(RecalcTrigger,Trigger1M)),NA())</f>
        <v>1.2049089865451279E-2</v>
      </c>
      <c r="O1093" s="44">
        <f>IFERROR(_xll.qlIndexFixing(ONIndex3M,I1093,TRUE,_xll.ohTrigger(RecalcTrigger,Trigger3M)),NA())</f>
        <v>1.3064565186162724E-2</v>
      </c>
      <c r="P1093" s="44">
        <f>IFERROR(_xll.qlIndexFixing(ONIndex6M,I1093,TRUE,_xll.ohTrigger(RecalcTrigger,Trigger6M)),NA())</f>
        <v>1.3259578223800972E-2</v>
      </c>
      <c r="Q1093" s="145">
        <f>IFERROR(_xll.qlIndexFixing(ONIndex1Y,I1093,TRUE,_xll.ohTrigger(RecalcTrigger,Trigger1Y)),NA())</f>
        <v>1.3457602464246321E-2</v>
      </c>
    </row>
    <row r="1094" spans="2:17" x14ac:dyDescent="0.2">
      <c r="B1094" s="39" t="s">
        <v>42</v>
      </c>
      <c r="D1094" s="42">
        <f>_xll.qlCalendarAdvance(Calendar,$D1093,B1094,"f",FALSE)</f>
        <v>47317</v>
      </c>
      <c r="E1094" s="139">
        <f>_xll.qlInterestRateIndexValueDate(IndexON,D1094)</f>
        <v>47317</v>
      </c>
      <c r="F1094" s="155">
        <f>IFERROR(_xll.qlIndexFixing(IndexON,D1094,TRUE,_xll.ohTrigger(RecalcTrigger,TriggerON)),NA())</f>
        <v>1.2013519684490603E-2</v>
      </c>
      <c r="H1094" s="42">
        <f>_xll.qlCalendarAdvance(Calendar,$H1093,B1094,"f",FALSE)</f>
        <v>47317</v>
      </c>
      <c r="I1094" s="139">
        <f>_xll.qlInterestRateIndexValueDate(Index1M,$H1094)</f>
        <v>47319</v>
      </c>
      <c r="J1094" s="144">
        <f>IFERROR(_xll.qlIndexFixing(Index1M,$H1094,TRUE,_xll.ohTrigger(RecalcTrigger,Trigger1M)),NA())</f>
        <v>1.2053749846090065E-2</v>
      </c>
      <c r="K1094" s="44">
        <f>IFERROR(_xll.qlIndexFixing(Index3M,H1094,TRUE,_xll.ohTrigger(RecalcTrigger,Trigger3M)),NA())</f>
        <v>1.3067786183941008E-2</v>
      </c>
      <c r="L1094" s="44">
        <f>IFERROR(_xll.qlIndexFixing(Index6M,$H1094,TRUE,_xll.ohTrigger(RecalcTrigger,Trigger6M)),NA())</f>
        <v>1.3256622605361682E-2</v>
      </c>
      <c r="M1094" s="145">
        <f>IFERROR(_xll.qlIndexFixing(Index1Y,$H1094,TRUE,_xll.ohTrigger(RecalcTrigger,Trigger1Y)),NA())</f>
        <v>1.3435100558985807E-2</v>
      </c>
      <c r="N1094" s="144">
        <f>IFERROR(_xll.qlIndexFixing(ONIndex1M,I1094,TRUE,_xll.ohTrigger(RecalcTrigger,Trigger1M)),NA())</f>
        <v>1.2048625424165849E-2</v>
      </c>
      <c r="O1094" s="44">
        <f>IFERROR(_xll.qlIndexFixing(ONIndex3M,I1094,TRUE,_xll.ohTrigger(RecalcTrigger,Trigger3M)),NA())</f>
        <v>1.3062189742720776E-2</v>
      </c>
      <c r="P1094" s="44">
        <f>IFERROR(_xll.qlIndexFixing(ONIndex6M,I1094,TRUE,_xll.ohTrigger(RecalcTrigger,Trigger6M)),NA())</f>
        <v>1.3256651127715458E-2</v>
      </c>
      <c r="Q1094" s="145">
        <f>IFERROR(_xll.qlIndexFixing(ONIndex1Y,I1094,TRUE,_xll.ohTrigger(RecalcTrigger,Trigger1Y)),NA())</f>
        <v>1.3454415939282427E-2</v>
      </c>
    </row>
    <row r="1095" spans="2:17" x14ac:dyDescent="0.2">
      <c r="B1095" s="39" t="s">
        <v>42</v>
      </c>
      <c r="D1095" s="42">
        <f>_xll.qlCalendarAdvance(Calendar,$D1094,B1095,"f",FALSE)</f>
        <v>47324</v>
      </c>
      <c r="E1095" s="139">
        <f>_xll.qlInterestRateIndexValueDate(IndexON,D1095)</f>
        <v>47324</v>
      </c>
      <c r="F1095" s="155">
        <f>IFERROR(_xll.qlIndexFixing(IndexON,D1095,TRUE,_xll.ohTrigger(RecalcTrigger,TriggerON)),NA())</f>
        <v>1.201492835782858E-2</v>
      </c>
      <c r="H1095" s="42">
        <f>_xll.qlCalendarAdvance(Calendar,$H1094,B1095,"f",FALSE)</f>
        <v>47324</v>
      </c>
      <c r="I1095" s="139">
        <f>_xll.qlInterestRateIndexValueDate(Index1M,$H1095)</f>
        <v>47326</v>
      </c>
      <c r="J1095" s="144">
        <f>IFERROR(_xll.qlIndexFixing(Index1M,$H1095,TRUE,_xll.ohTrigger(RecalcTrigger,Trigger1M)),NA())</f>
        <v>1.2053107912587581E-2</v>
      </c>
      <c r="K1095" s="44">
        <f>IFERROR(_xll.qlIndexFixing(Index3M,H1095,TRUE,_xll.ohTrigger(RecalcTrigger,Trigger3M)),NA())</f>
        <v>1.3064918431047982E-2</v>
      </c>
      <c r="L1095" s="44">
        <f>IFERROR(_xll.qlIndexFixing(Index6M,$H1095,TRUE,_xll.ohTrigger(RecalcTrigger,Trigger6M)),NA())</f>
        <v>1.3252735043866476E-2</v>
      </c>
      <c r="M1095" s="145">
        <f>IFERROR(_xll.qlIndexFixing(Index1Y,$H1095,TRUE,_xll.ohTrigger(RecalcTrigger,Trigger1Y)),NA())</f>
        <v>1.3430190286034623E-2</v>
      </c>
      <c r="N1095" s="144">
        <f>IFERROR(_xll.qlIndexFixing(ONIndex1M,I1095,TRUE,_xll.ohTrigger(RecalcTrigger,Trigger1M)),NA())</f>
        <v>1.2048091907335134E-2</v>
      </c>
      <c r="O1095" s="44">
        <f>IFERROR(_xll.qlIndexFixing(ONIndex3M,I1095,TRUE,_xll.ohTrigger(RecalcTrigger,Trigger3M)),NA())</f>
        <v>1.3059744838761489E-2</v>
      </c>
      <c r="P1095" s="44">
        <f>IFERROR(_xll.qlIndexFixing(ONIndex6M,I1095,TRUE,_xll.ohTrigger(RecalcTrigger,Trigger6M)),NA())</f>
        <v>1.3253653220433037E-2</v>
      </c>
      <c r="Q1095" s="145">
        <f>IFERROR(_xll.qlIndexFixing(ONIndex1Y,I1095,TRUE,_xll.ohTrigger(RecalcTrigger,Trigger1Y)),NA())</f>
        <v>1.345116353661524E-2</v>
      </c>
    </row>
    <row r="1096" spans="2:17" x14ac:dyDescent="0.2">
      <c r="B1096" s="39" t="s">
        <v>42</v>
      </c>
      <c r="D1096" s="42">
        <f>_xll.qlCalendarAdvance(Calendar,$D1095,B1096,"f",FALSE)</f>
        <v>47331</v>
      </c>
      <c r="E1096" s="139">
        <f>_xll.qlInterestRateIndexValueDate(IndexON,D1096)</f>
        <v>47331</v>
      </c>
      <c r="F1096" s="155">
        <f>IFERROR(_xll.qlIndexFixing(IndexON,D1096,TRUE,_xll.ohTrigger(RecalcTrigger,TriggerON)),NA())</f>
        <v>1.2016245233956724E-2</v>
      </c>
      <c r="H1096" s="42">
        <f>_xll.qlCalendarAdvance(Calendar,$H1095,B1096,"f",FALSE)</f>
        <v>47331</v>
      </c>
      <c r="I1096" s="139">
        <f>_xll.qlInterestRateIndexValueDate(Index1M,$H1096)</f>
        <v>47333</v>
      </c>
      <c r="J1096" s="144">
        <f>IFERROR(_xll.qlIndexFixing(Index1M,$H1096,TRUE,_xll.ohTrigger(RecalcTrigger,Trigger1M)),NA())</f>
        <v>1.2052397537275458E-2</v>
      </c>
      <c r="K1096" s="44">
        <f>IFERROR(_xll.qlIndexFixing(Index3M,H1096,TRUE,_xll.ohTrigger(RecalcTrigger,Trigger3M)),NA())</f>
        <v>1.3061983072176268E-2</v>
      </c>
      <c r="L1096" s="44">
        <f>IFERROR(_xll.qlIndexFixing(Index6M,$H1096,TRUE,_xll.ohTrigger(RecalcTrigger,Trigger6M)),NA())</f>
        <v>1.3248779388324977E-2</v>
      </c>
      <c r="M1096" s="145">
        <f>IFERROR(_xll.qlIndexFixing(Index1Y,$H1096,TRUE,_xll.ohTrigger(RecalcTrigger,Trigger1Y)),NA())</f>
        <v>1.3425218766832208E-2</v>
      </c>
      <c r="N1096" s="144">
        <f>IFERROR(_xll.qlIndexFixing(ONIndex1M,I1096,TRUE,_xll.ohTrigger(RecalcTrigger,Trigger1M)),NA())</f>
        <v>1.2047489587940774E-2</v>
      </c>
      <c r="O1096" s="44">
        <f>IFERROR(_xll.qlIndexFixing(ONIndex3M,I1096,TRUE,_xll.ohTrigger(RecalcTrigger,Trigger3M)),NA())</f>
        <v>1.3057230768209749E-2</v>
      </c>
      <c r="P1096" s="44">
        <f>IFERROR(_xll.qlIndexFixing(ONIndex6M,I1096,TRUE,_xll.ohTrigger(RecalcTrigger,Trigger6M)),NA())</f>
        <v>1.3250584735446935E-2</v>
      </c>
      <c r="Q1096" s="145">
        <f>IFERROR(_xll.qlIndexFixing(ONIndex1Y,I1096,TRUE,_xll.ohTrigger(RecalcTrigger,Trigger1Y)),NA())</f>
        <v>1.3447845460561325E-2</v>
      </c>
    </row>
    <row r="1097" spans="2:17" x14ac:dyDescent="0.2">
      <c r="B1097" s="39" t="s">
        <v>42</v>
      </c>
      <c r="D1097" s="42">
        <f>_xll.qlCalendarAdvance(Calendar,$D1096,B1097,"f",FALSE)</f>
        <v>47338</v>
      </c>
      <c r="E1097" s="139">
        <f>_xll.qlInterestRateIndexValueDate(IndexON,D1097)</f>
        <v>47338</v>
      </c>
      <c r="F1097" s="155">
        <f>IFERROR(_xll.qlIndexFixing(IndexON,D1097,TRUE,_xll.ohTrigger(RecalcTrigger,TriggerON)),NA())</f>
        <v>1.201747040176393E-2</v>
      </c>
      <c r="H1097" s="42">
        <f>_xll.qlCalendarAdvance(Calendar,$H1096,B1097,"f",FALSE)</f>
        <v>47338</v>
      </c>
      <c r="I1097" s="139">
        <f>_xll.qlInterestRateIndexValueDate(Index1M,$H1097)</f>
        <v>47340</v>
      </c>
      <c r="J1097" s="144">
        <f>IFERROR(_xll.qlIndexFixing(Index1M,$H1097,TRUE,_xll.ohTrigger(RecalcTrigger,Trigger1M)),NA())</f>
        <v>1.2051618993622686E-2</v>
      </c>
      <c r="K1097" s="44">
        <f>IFERROR(_xll.qlIndexFixing(Index3M,H1097,TRUE,_xll.ohTrigger(RecalcTrigger,Trigger3M)),NA())</f>
        <v>1.3058980402596907E-2</v>
      </c>
      <c r="L1097" s="44">
        <f>IFERROR(_xll.qlIndexFixing(Index6M,$H1097,TRUE,_xll.ohTrigger(RecalcTrigger,Trigger6M)),NA())</f>
        <v>1.3244755874119492E-2</v>
      </c>
      <c r="M1097" s="145">
        <f>IFERROR(_xll.qlIndexFixing(Index1Y,$H1097,TRUE,_xll.ohTrigger(RecalcTrigger,Trigger1Y)),NA())</f>
        <v>1.3420186209528133E-2</v>
      </c>
      <c r="N1097" s="144">
        <f>IFERROR(_xll.qlIndexFixing(ONIndex1M,I1097,TRUE,_xll.ohTrigger(RecalcTrigger,Trigger1M)),NA())</f>
        <v>1.2046818739364085E-2</v>
      </c>
      <c r="O1097" s="44">
        <f>IFERROR(_xll.qlIndexFixing(ONIndex3M,I1097,TRUE,_xll.ohTrigger(RecalcTrigger,Trigger3M)),NA())</f>
        <v>1.3054647825310184E-2</v>
      </c>
      <c r="P1097" s="44">
        <f>IFERROR(_xll.qlIndexFixing(ONIndex6M,I1097,TRUE,_xll.ohTrigger(RecalcTrigger,Trigger6M)),NA())</f>
        <v>1.3247445906010569E-2</v>
      </c>
      <c r="Q1097" s="145">
        <f>IFERROR(_xll.qlIndexFixing(ONIndex1Y,I1097,TRUE,_xll.ohTrigger(RecalcTrigger,Trigger1Y)),NA())</f>
        <v>1.3444461915597117E-2</v>
      </c>
    </row>
    <row r="1098" spans="2:17" x14ac:dyDescent="0.2">
      <c r="B1098" s="39" t="s">
        <v>42</v>
      </c>
      <c r="D1098" s="42">
        <f>_xll.qlCalendarAdvance(Calendar,$D1097,B1098,"f",FALSE)</f>
        <v>47345</v>
      </c>
      <c r="E1098" s="139">
        <f>_xll.qlInterestRateIndexValueDate(IndexON,D1098)</f>
        <v>47345</v>
      </c>
      <c r="F1098" s="155">
        <f>IFERROR(_xll.qlIndexFixing(IndexON,D1098,TRUE,_xll.ohTrigger(RecalcTrigger,TriggerON)),NA())</f>
        <v>1.2018603949899287E-2</v>
      </c>
      <c r="H1098" s="42">
        <f>_xll.qlCalendarAdvance(Calendar,$H1097,B1098,"f",FALSE)</f>
        <v>47345</v>
      </c>
      <c r="I1098" s="139">
        <f>_xll.qlInterestRateIndexValueDate(Index1M,$H1098)</f>
        <v>47347</v>
      </c>
      <c r="J1098" s="144">
        <f>IFERROR(_xll.qlIndexFixing(Index1M,$H1098,TRUE,_xll.ohTrigger(RecalcTrigger,Trigger1M)),NA())</f>
        <v>1.2050772555095676E-2</v>
      </c>
      <c r="K1098" s="44">
        <f>IFERROR(_xll.qlIndexFixing(Index3M,H1098,TRUE,_xll.ohTrigger(RecalcTrigger,Trigger3M)),NA())</f>
        <v>1.3055910717580943E-2</v>
      </c>
      <c r="L1098" s="44">
        <f>IFERROR(_xll.qlIndexFixing(Index6M,$H1098,TRUE,_xll.ohTrigger(RecalcTrigger,Trigger6M)),NA())</f>
        <v>1.3240664736637516E-2</v>
      </c>
      <c r="M1098" s="145">
        <f>IFERROR(_xll.qlIndexFixing(Index1Y,$H1098,TRUE,_xll.ohTrigger(RecalcTrigger,Trigger1Y)),NA())</f>
        <v>1.3415092822278946E-2</v>
      </c>
      <c r="N1098" s="144">
        <f>IFERROR(_xll.qlIndexFixing(ONIndex1M,I1098,TRUE,_xll.ohTrigger(RecalcTrigger,Trigger1M)),NA())</f>
        <v>1.204607963466664E-2</v>
      </c>
      <c r="O1098" s="44">
        <f>IFERROR(_xll.qlIndexFixing(ONIndex3M,I1098,TRUE,_xll.ohTrigger(RecalcTrigger,Trigger3M)),NA())</f>
        <v>1.3051996304147551E-2</v>
      </c>
      <c r="P1098" s="44">
        <f>IFERROR(_xll.qlIndexFixing(ONIndex6M,I1098,TRUE,_xll.ohTrigger(RecalcTrigger,Trigger6M)),NA())</f>
        <v>1.3244236965777034E-2</v>
      </c>
      <c r="Q1098" s="145">
        <f>IFERROR(_xll.qlIndexFixing(ONIndex1Y,I1098,TRUE,_xll.ohTrigger(RecalcTrigger,Trigger1Y)),NA())</f>
        <v>1.3441013106199051E-2</v>
      </c>
    </row>
    <row r="1099" spans="2:17" x14ac:dyDescent="0.2">
      <c r="B1099" s="39" t="s">
        <v>42</v>
      </c>
      <c r="D1099" s="42">
        <f>_xll.qlCalendarAdvance(Calendar,$D1098,B1099,"f",FALSE)</f>
        <v>47352</v>
      </c>
      <c r="E1099" s="139">
        <f>_xll.qlInterestRateIndexValueDate(IndexON,D1099)</f>
        <v>47352</v>
      </c>
      <c r="F1099" s="155">
        <f>IFERROR(_xll.qlIndexFixing(IndexON,D1099,TRUE,_xll.ohTrigger(RecalcTrigger,TriggerON)),NA())</f>
        <v>1.2019645967411563E-2</v>
      </c>
      <c r="H1099" s="42">
        <f>_xll.qlCalendarAdvance(Calendar,$H1098,B1099,"f",FALSE)</f>
        <v>47352</v>
      </c>
      <c r="I1099" s="139">
        <f>_xll.qlInterestRateIndexValueDate(Index1M,$H1099)</f>
        <v>47354</v>
      </c>
      <c r="J1099" s="144">
        <f>IFERROR(_xll.qlIndexFixing(Index1M,$H1099,TRUE,_xll.ohTrigger(RecalcTrigger,Trigger1M)),NA())</f>
        <v>1.2049858495165993E-2</v>
      </c>
      <c r="K1099" s="44">
        <f>IFERROR(_xll.qlIndexFixing(Index3M,H1099,TRUE,_xll.ohTrigger(RecalcTrigger,Trigger3M)),NA())</f>
        <v>1.3052774312406219E-2</v>
      </c>
      <c r="L1099" s="44">
        <f>IFERROR(_xll.qlIndexFixing(Index6M,$H1099,TRUE,_xll.ohTrigger(RecalcTrigger,Trigger6M)),NA())</f>
        <v>1.323650621127259E-2</v>
      </c>
      <c r="M1099" s="145">
        <f>IFERROR(_xll.qlIndexFixing(Index1Y,$H1099,TRUE,_xll.ohTrigger(RecalcTrigger,Trigger1Y)),NA())</f>
        <v>1.3409938813247724E-2</v>
      </c>
      <c r="N1099" s="144">
        <f>IFERROR(_xll.qlIndexFixing(ONIndex1M,I1099,TRUE,_xll.ohTrigger(RecalcTrigger,Trigger1M)),NA())</f>
        <v>1.2045272546989949E-2</v>
      </c>
      <c r="O1099" s="44">
        <f>IFERROR(_xll.qlIndexFixing(ONIndex3M,I1099,TRUE,_xll.ohTrigger(RecalcTrigger,Trigger3M)),NA())</f>
        <v>1.3049276498886542E-2</v>
      </c>
      <c r="P1099" s="44">
        <f>IFERROR(_xll.qlIndexFixing(ONIndex6M,I1099,TRUE,_xll.ohTrigger(RecalcTrigger,Trigger6M)),NA())</f>
        <v>1.3240958147919812E-2</v>
      </c>
      <c r="Q1099" s="145">
        <f>IFERROR(_xll.qlIndexFixing(ONIndex1Y,I1099,TRUE,_xll.ohTrigger(RecalcTrigger,Trigger1Y)),NA())</f>
        <v>1.3437499236763628E-2</v>
      </c>
    </row>
    <row r="1100" spans="2:17" x14ac:dyDescent="0.2">
      <c r="B1100" s="39" t="s">
        <v>42</v>
      </c>
      <c r="D1100" s="42">
        <f>_xll.qlCalendarAdvance(Calendar,$D1099,B1100,"f",FALSE)</f>
        <v>47359</v>
      </c>
      <c r="E1100" s="139">
        <f>_xll.qlInterestRateIndexValueDate(IndexON,D1100)</f>
        <v>47359</v>
      </c>
      <c r="F1100" s="155">
        <f>IFERROR(_xll.qlIndexFixing(IndexON,D1100,TRUE,_xll.ohTrigger(RecalcTrigger,TriggerON)),NA())</f>
        <v>1.2020596542789974E-2</v>
      </c>
      <c r="H1100" s="42">
        <f>_xll.qlCalendarAdvance(Calendar,$H1099,B1100,"f",FALSE)</f>
        <v>47359</v>
      </c>
      <c r="I1100" s="139">
        <f>_xll.qlInterestRateIndexValueDate(Index1M,$H1100)</f>
        <v>47361</v>
      </c>
      <c r="J1100" s="144">
        <f>IFERROR(_xll.qlIndexFixing(Index1M,$H1100,TRUE,_xll.ohTrigger(RecalcTrigger,Trigger1M)),NA())</f>
        <v>1.2048498458079633E-2</v>
      </c>
      <c r="K1100" s="44">
        <f>IFERROR(_xll.qlIndexFixing(Index3M,H1100,TRUE,_xll.ohTrigger(RecalcTrigger,Trigger3M)),NA())</f>
        <v>1.3049585824962505E-2</v>
      </c>
      <c r="L1100" s="44">
        <f>IFERROR(_xll.qlIndexFixing(Index6M,$H1100,TRUE,_xll.ohTrigger(RecalcTrigger,Trigger6M)),NA())</f>
        <v>1.3232607423036512E-2</v>
      </c>
      <c r="M1100" s="145">
        <f>IFERROR(_xll.qlIndexFixing(Index1Y,$H1100,TRUE,_xll.ohTrigger(RecalcTrigger,Trigger1Y)),NA())</f>
        <v>1.3405213831224068E-2</v>
      </c>
      <c r="N1100" s="144">
        <f>IFERROR(_xll.qlIndexFixing(ONIndex1M,I1100,TRUE,_xll.ohTrigger(RecalcTrigger,Trigger1M)),NA())</f>
        <v>1.2044397749635394E-2</v>
      </c>
      <c r="O1100" s="44">
        <f>IFERROR(_xll.qlIndexFixing(ONIndex3M,I1100,TRUE,_xll.ohTrigger(RecalcTrigger,Trigger3M)),NA())</f>
        <v>1.3046488703611914E-2</v>
      </c>
      <c r="P1100" s="44">
        <f>IFERROR(_xll.qlIndexFixing(ONIndex6M,I1100,TRUE,_xll.ohTrigger(RecalcTrigger,Trigger6M)),NA())</f>
        <v>1.3237609685852192E-2</v>
      </c>
      <c r="Q1100" s="145">
        <f>IFERROR(_xll.qlIndexFixing(ONIndex1Y,I1100,TRUE,_xll.ohTrigger(RecalcTrigger,Trigger1Y)),NA())</f>
        <v>1.3433920511767283E-2</v>
      </c>
    </row>
    <row r="1101" spans="2:17" x14ac:dyDescent="0.2">
      <c r="B1101" s="39" t="s">
        <v>42</v>
      </c>
      <c r="D1101" s="42">
        <f>_xll.qlCalendarAdvance(Calendar,$D1100,B1101,"f",FALSE)</f>
        <v>47366</v>
      </c>
      <c r="E1101" s="139">
        <f>_xll.qlInterestRateIndexValueDate(IndexON,D1101)</f>
        <v>47366</v>
      </c>
      <c r="F1101" s="155">
        <f>IFERROR(_xll.qlIndexFixing(IndexON,D1101,TRUE,_xll.ohTrigger(RecalcTrigger,TriggerON)),NA())</f>
        <v>1.2021455765083289E-2</v>
      </c>
      <c r="H1101" s="42">
        <f>_xll.qlCalendarAdvance(Calendar,$H1100,B1101,"f",FALSE)</f>
        <v>47366</v>
      </c>
      <c r="I1101" s="139">
        <f>_xll.qlInterestRateIndexValueDate(Index1M,$H1101)</f>
        <v>47368</v>
      </c>
      <c r="J1101" s="144">
        <f>IFERROR(_xll.qlIndexFixing(Index1M,$H1101,TRUE,_xll.ohTrigger(RecalcTrigger,Trigger1M)),NA())</f>
        <v>1.2047828604974574E-2</v>
      </c>
      <c r="K1101" s="44">
        <f>IFERROR(_xll.qlIndexFixing(Index3M,H1101,TRUE,_xll.ohTrigger(RecalcTrigger,Trigger3M)),NA())</f>
        <v>1.3046331225091141E-2</v>
      </c>
      <c r="L1101" s="44">
        <f>IFERROR(_xll.qlIndexFixing(Index6M,$H1101,TRUE,_xll.ohTrigger(RecalcTrigger,Trigger6M)),NA())</f>
        <v>1.3228334256698608E-2</v>
      </c>
      <c r="M1101" s="145">
        <f>IFERROR(_xll.qlIndexFixing(Index1Y,$H1101,TRUE,_xll.ohTrigger(RecalcTrigger,Trigger1Y)),NA())</f>
        <v>1.3399449762527422E-2</v>
      </c>
      <c r="N1101" s="144">
        <f>IFERROR(_xll.qlIndexFixing(ONIndex1M,I1101,TRUE,_xll.ohTrigger(RecalcTrigger,Trigger1M)),NA())</f>
        <v>1.2043455515824419E-2</v>
      </c>
      <c r="O1101" s="44">
        <f>IFERROR(_xll.qlIndexFixing(ONIndex3M,I1101,TRUE,_xll.ohTrigger(RecalcTrigger,Trigger3M)),NA())</f>
        <v>1.3043633212568295E-2</v>
      </c>
      <c r="P1101" s="44">
        <f>IFERROR(_xll.qlIndexFixing(ONIndex6M,I1101,TRUE,_xll.ohTrigger(RecalcTrigger,Trigger6M)),NA())</f>
        <v>1.3234191812987461E-2</v>
      </c>
      <c r="Q1101" s="145">
        <f>IFERROR(_xll.qlIndexFixing(ONIndex1Y,I1101,TRUE,_xll.ohTrigger(RecalcTrigger,Trigger1Y)),NA())</f>
        <v>1.3430277135766389E-2</v>
      </c>
    </row>
    <row r="1102" spans="2:17" x14ac:dyDescent="0.2">
      <c r="B1102" s="39" t="s">
        <v>42</v>
      </c>
      <c r="D1102" s="42">
        <f>_xll.qlCalendarAdvance(Calendar,$D1101,B1102,"f",FALSE)</f>
        <v>47373</v>
      </c>
      <c r="E1102" s="139">
        <f>_xll.qlInterestRateIndexValueDate(IndexON,D1102)</f>
        <v>47373</v>
      </c>
      <c r="F1102" s="155">
        <f>IFERROR(_xll.qlIndexFixing(IndexON,D1102,TRUE,_xll.ohTrigger(RecalcTrigger,TriggerON)),NA())</f>
        <v>1.2022223722860659E-2</v>
      </c>
      <c r="H1102" s="42">
        <f>_xll.qlCalendarAdvance(Calendar,$H1101,B1102,"f",FALSE)</f>
        <v>47373</v>
      </c>
      <c r="I1102" s="139">
        <f>_xll.qlInterestRateIndexValueDate(Index1M,$H1102)</f>
        <v>47375</v>
      </c>
      <c r="J1102" s="144">
        <f>IFERROR(_xll.qlIndexFixing(Index1M,$H1102,TRUE,_xll.ohTrigger(RecalcTrigger,Trigger1M)),NA())</f>
        <v>1.2046713321655973E-2</v>
      </c>
      <c r="K1102" s="44">
        <f>IFERROR(_xll.qlIndexFixing(Index3M,H1102,TRUE,_xll.ohTrigger(RecalcTrigger,Trigger3M)),NA())</f>
        <v>1.3043010734688944E-2</v>
      </c>
      <c r="L1102" s="44">
        <f>IFERROR(_xll.qlIndexFixing(Index6M,$H1102,TRUE,_xll.ohTrigger(RecalcTrigger,Trigger6M)),NA())</f>
        <v>1.3223994350996174E-2</v>
      </c>
      <c r="M1102" s="145">
        <f>IFERROR(_xll.qlIndexFixing(Index1Y,$H1102,TRUE,_xll.ohTrigger(RecalcTrigger,Trigger1Y)),NA())</f>
        <v>1.339411513719826E-2</v>
      </c>
      <c r="N1102" s="144">
        <f>IFERROR(_xll.qlIndexFixing(ONIndex1M,I1102,TRUE,_xll.ohTrigger(RecalcTrigger,Trigger1M)),NA())</f>
        <v>1.2042446118458727E-2</v>
      </c>
      <c r="O1102" s="44">
        <f>IFERROR(_xll.qlIndexFixing(ONIndex3M,I1102,TRUE,_xll.ohTrigger(RecalcTrigger,Trigger3M)),NA())</f>
        <v>1.3040710319680571E-2</v>
      </c>
      <c r="P1102" s="44">
        <f>IFERROR(_xll.qlIndexFixing(ONIndex6M,I1102,TRUE,_xll.ohTrigger(RecalcTrigger,Trigger6M)),NA())</f>
        <v>1.323070476273891E-2</v>
      </c>
      <c r="Q1102" s="145">
        <f>IFERROR(_xll.qlIndexFixing(ONIndex1Y,I1102,TRUE,_xll.ohTrigger(RecalcTrigger,Trigger1Y)),NA())</f>
        <v>1.3426569312917636E-2</v>
      </c>
    </row>
    <row r="1103" spans="2:17" x14ac:dyDescent="0.2">
      <c r="B1103" s="39" t="s">
        <v>42</v>
      </c>
      <c r="D1103" s="42">
        <f>_xll.qlCalendarAdvance(Calendar,$D1102,B1103,"f",FALSE)</f>
        <v>47380</v>
      </c>
      <c r="E1103" s="139">
        <f>_xll.qlInterestRateIndexValueDate(IndexON,D1103)</f>
        <v>47380</v>
      </c>
      <c r="F1103" s="155">
        <f>IFERROR(_xll.qlIndexFixing(IndexON,D1103,TRUE,_xll.ohTrigger(RecalcTrigger,TriggerON)),NA())</f>
        <v>1.2022900505010981E-2</v>
      </c>
      <c r="H1103" s="42">
        <f>_xll.qlCalendarAdvance(Calendar,$H1102,B1103,"f",FALSE)</f>
        <v>47380</v>
      </c>
      <c r="I1103" s="139">
        <f>_xll.qlInterestRateIndexValueDate(Index1M,$H1103)</f>
        <v>47382</v>
      </c>
      <c r="J1103" s="144">
        <f>IFERROR(_xll.qlIndexFixing(Index1M,$H1103,TRUE,_xll.ohTrigger(RecalcTrigger,Trigger1M)),NA())</f>
        <v>1.2045531510823552E-2</v>
      </c>
      <c r="K1103" s="44">
        <f>IFERROR(_xll.qlIndexFixing(Index3M,H1103,TRUE,_xll.ohTrigger(RecalcTrigger,Trigger3M)),NA())</f>
        <v>1.3039624649002816E-2</v>
      </c>
      <c r="L1103" s="44">
        <f>IFERROR(_xll.qlIndexFixing(Index6M,$H1103,TRUE,_xll.ohTrigger(RecalcTrigger,Trigger6M)),NA())</f>
        <v>1.3219587941296733E-2</v>
      </c>
      <c r="M1103" s="145">
        <f>IFERROR(_xll.qlIndexFixing(Index1Y,$H1103,TRUE,_xll.ohTrigger(RecalcTrigger,Trigger1Y)),NA())</f>
        <v>1.3388720722807548E-2</v>
      </c>
      <c r="N1103" s="144">
        <f>IFERROR(_xll.qlIndexFixing(ONIndex1M,I1103,TRUE,_xll.ohTrigger(RecalcTrigger,Trigger1M)),NA())</f>
        <v>1.2041369830999571E-2</v>
      </c>
      <c r="O1103" s="44">
        <f>IFERROR(_xll.qlIndexFixing(ONIndex3M,I1103,TRUE,_xll.ohTrigger(RecalcTrigger,Trigger3M)),NA())</f>
        <v>1.3037720319113433E-2</v>
      </c>
      <c r="P1103" s="44">
        <f>IFERROR(_xll.qlIndexFixing(ONIndex6M,I1103,TRUE,_xll.ohTrigger(RecalcTrigger,Trigger6M)),NA())</f>
        <v>1.3227148768519825E-2</v>
      </c>
      <c r="Q1103" s="145">
        <f>IFERROR(_xll.qlIndexFixing(ONIndex1Y,I1103,TRUE,_xll.ohTrigger(RecalcTrigger,Trigger1Y)),NA())</f>
        <v>1.3422797247937268E-2</v>
      </c>
    </row>
    <row r="1104" spans="2:17" x14ac:dyDescent="0.2">
      <c r="B1104" s="39" t="s">
        <v>42</v>
      </c>
      <c r="D1104" s="42">
        <f>_xll.qlCalendarAdvance(Calendar,$D1103,B1104,"f",FALSE)</f>
        <v>47387</v>
      </c>
      <c r="E1104" s="139">
        <f>_xll.qlInterestRateIndexValueDate(IndexON,D1104)</f>
        <v>47387</v>
      </c>
      <c r="F1104" s="155">
        <f>IFERROR(_xll.qlIndexFixing(IndexON,D1104,TRUE,_xll.ohTrigger(RecalcTrigger,TriggerON)),NA())</f>
        <v>1.202348620042315E-2</v>
      </c>
      <c r="H1104" s="42">
        <f>_xll.qlCalendarAdvance(Calendar,$H1103,B1104,"f",FALSE)</f>
        <v>47387</v>
      </c>
      <c r="I1104" s="139">
        <f>_xll.qlInterestRateIndexValueDate(Index1M,$H1104)</f>
        <v>47389</v>
      </c>
      <c r="J1104" s="144">
        <f>IFERROR(_xll.qlIndexFixing(Index1M,$H1104,TRUE,_xll.ohTrigger(RecalcTrigger,Trigger1M)),NA())</f>
        <v>1.2044495395752041E-2</v>
      </c>
      <c r="K1104" s="44">
        <f>IFERROR(_xll.qlIndexFixing(Index3M,H1104,TRUE,_xll.ohTrigger(RecalcTrigger,Trigger3M)),NA())</f>
        <v>1.3036101818946351E-2</v>
      </c>
      <c r="L1104" s="44">
        <f>IFERROR(_xll.qlIndexFixing(Index6M,$H1104,TRUE,_xll.ohTrigger(RecalcTrigger,Trigger6M)),NA())</f>
        <v>1.3215014885266939E-2</v>
      </c>
      <c r="M1104" s="145">
        <f>IFERROR(_xll.qlIndexFixing(Index1Y,$H1104,TRUE,_xll.ohTrigger(RecalcTrigger,Trigger1Y)),NA())</f>
        <v>1.338326672755169E-2</v>
      </c>
      <c r="N1104" s="144">
        <f>IFERROR(_xll.qlIndexFixing(ONIndex1M,I1104,TRUE,_xll.ohTrigger(RecalcTrigger,Trigger1M)),NA())</f>
        <v>1.2040226926508524E-2</v>
      </c>
      <c r="O1104" s="44">
        <f>IFERROR(_xll.qlIndexFixing(ONIndex3M,I1104,TRUE,_xll.ohTrigger(RecalcTrigger,Trigger3M)),NA())</f>
        <v>1.3034663505191446E-2</v>
      </c>
      <c r="P1104" s="44">
        <f>IFERROR(_xll.qlIndexFixing(ONIndex6M,I1104,TRUE,_xll.ohTrigger(RecalcTrigger,Trigger6M)),NA())</f>
        <v>1.3223524063663561E-2</v>
      </c>
      <c r="Q1104" s="145">
        <f>IFERROR(_xll.qlIndexFixing(ONIndex1Y,I1104,TRUE,_xll.ohTrigger(RecalcTrigger,Trigger1Y)),NA())</f>
        <v>1.341896114514185E-2</v>
      </c>
    </row>
    <row r="1105" spans="2:17" x14ac:dyDescent="0.2">
      <c r="B1105" s="39" t="s">
        <v>42</v>
      </c>
      <c r="D1105" s="42">
        <f>_xll.qlCalendarAdvance(Calendar,$D1104,B1105,"f",FALSE)</f>
        <v>47394</v>
      </c>
      <c r="E1105" s="139">
        <f>_xll.qlInterestRateIndexValueDate(IndexON,D1105)</f>
        <v>47394</v>
      </c>
      <c r="F1105" s="155">
        <f>IFERROR(_xll.qlIndexFixing(IndexON,D1105,TRUE,_xll.ohTrigger(RecalcTrigger,TriggerON)),NA())</f>
        <v>1.2023980897746256E-2</v>
      </c>
      <c r="H1105" s="42">
        <f>_xll.qlCalendarAdvance(Calendar,$H1104,B1105,"f",FALSE)</f>
        <v>47394</v>
      </c>
      <c r="I1105" s="139">
        <f>_xll.qlInterestRateIndexValueDate(Index1M,$H1105)</f>
        <v>47396</v>
      </c>
      <c r="J1105" s="144">
        <f>IFERROR(_xll.qlIndexFixing(Index1M,$H1105,TRUE,_xll.ohTrigger(RecalcTrigger,Trigger1M)),NA())</f>
        <v>1.204296940050352E-2</v>
      </c>
      <c r="K1105" s="44">
        <f>IFERROR(_xll.qlIndexFixing(Index3M,H1105,TRUE,_xll.ohTrigger(RecalcTrigger,Trigger3M)),NA())</f>
        <v>1.3032571293734595E-2</v>
      </c>
      <c r="L1105" s="44">
        <f>IFERROR(_xll.qlIndexFixing(Index6M,$H1105,TRUE,_xll.ohTrigger(RecalcTrigger,Trigger6M)),NA())</f>
        <v>1.3210471372401656E-2</v>
      </c>
      <c r="M1105" s="145">
        <f>IFERROR(_xll.qlIndexFixing(Index1Y,$H1105,TRUE,_xll.ohTrigger(RecalcTrigger,Trigger1Y)),NA())</f>
        <v>1.3377753359632535E-2</v>
      </c>
      <c r="N1105" s="144">
        <f>IFERROR(_xll.qlIndexFixing(ONIndex1M,I1105,TRUE,_xll.ohTrigger(RecalcTrigger,Trigger1M)),NA())</f>
        <v>1.2039017678207031E-2</v>
      </c>
      <c r="O1105" s="44">
        <f>IFERROR(_xll.qlIndexFixing(ONIndex3M,I1105,TRUE,_xll.ohTrigger(RecalcTrigger,Trigger3M)),NA())</f>
        <v>1.3031540171839495E-2</v>
      </c>
      <c r="P1105" s="44">
        <f>IFERROR(_xll.qlIndexFixing(ONIndex6M,I1105,TRUE,_xll.ohTrigger(RecalcTrigger,Trigger6M)),NA())</f>
        <v>1.3219830881583405E-2</v>
      </c>
      <c r="Q1105" s="145">
        <f>IFERROR(_xll.qlIndexFixing(ONIndex1Y,I1105,TRUE,_xll.ohTrigger(RecalcTrigger,Trigger1Y)),NA())</f>
        <v>1.3415061209007817E-2</v>
      </c>
    </row>
    <row r="1106" spans="2:17" x14ac:dyDescent="0.2">
      <c r="B1106" s="39" t="s">
        <v>42</v>
      </c>
      <c r="D1106" s="42">
        <f>_xll.qlCalendarAdvance(Calendar,$D1105,B1106,"f",FALSE)</f>
        <v>47401</v>
      </c>
      <c r="E1106" s="139">
        <f>_xll.qlInterestRateIndexValueDate(IndexON,D1106)</f>
        <v>47401</v>
      </c>
      <c r="F1106" s="155">
        <f>IFERROR(_xll.qlIndexFixing(IndexON,D1106,TRUE,_xll.ohTrigger(RecalcTrigger,TriggerON)),NA())</f>
        <v>1.2024384685869194E-2</v>
      </c>
      <c r="H1106" s="42">
        <f>_xll.qlCalendarAdvance(Calendar,$H1105,B1106,"f",FALSE)</f>
        <v>47401</v>
      </c>
      <c r="I1106" s="139">
        <f>_xll.qlInterestRateIndexValueDate(Index1M,$H1106)</f>
        <v>47403</v>
      </c>
      <c r="J1106" s="144">
        <f>IFERROR(_xll.qlIndexFixing(Index1M,$H1106,TRUE,_xll.ohTrigger(RecalcTrigger,Trigger1M)),NA())</f>
        <v>1.2041589647971937E-2</v>
      </c>
      <c r="K1106" s="44">
        <f>IFERROR(_xll.qlIndexFixing(Index3M,H1106,TRUE,_xll.ohTrigger(RecalcTrigger,Trigger3M)),NA())</f>
        <v>1.3028976115358316E-2</v>
      </c>
      <c r="L1106" s="44">
        <f>IFERROR(_xll.qlIndexFixing(Index6M,$H1106,TRUE,_xll.ohTrigger(RecalcTrigger,Trigger6M)),NA())</f>
        <v>1.3205862076132596E-2</v>
      </c>
      <c r="M1106" s="145">
        <f>IFERROR(_xll.qlIndexFixing(Index1Y,$H1106,TRUE,_xll.ohTrigger(RecalcTrigger,Trigger1Y)),NA())</f>
        <v>1.3372180827259116E-2</v>
      </c>
      <c r="N1106" s="144">
        <f>IFERROR(_xll.qlIndexFixing(ONIndex1M,I1106,TRUE,_xll.ohTrigger(RecalcTrigger,Trigger1M)),NA())</f>
        <v>1.2037742359236603E-2</v>
      </c>
      <c r="O1106" s="44">
        <f>IFERROR(_xll.qlIndexFixing(ONIndex3M,I1106,TRUE,_xll.ohTrigger(RecalcTrigger,Trigger3M)),NA())</f>
        <v>1.3028350613302209E-2</v>
      </c>
      <c r="P1106" s="44">
        <f>IFERROR(_xll.qlIndexFixing(ONIndex6M,I1106,TRUE,_xll.ohTrigger(RecalcTrigger,Trigger6M)),NA())</f>
        <v>1.3216069455772583E-2</v>
      </c>
      <c r="Q1106" s="145">
        <f>IFERROR(_xll.qlIndexFixing(ONIndex1Y,I1106,TRUE,_xll.ohTrigger(RecalcTrigger,Trigger1Y)),NA())</f>
        <v>1.3411097643931669E-2</v>
      </c>
    </row>
    <row r="1107" spans="2:17" x14ac:dyDescent="0.2">
      <c r="B1107" s="39" t="s">
        <v>42</v>
      </c>
      <c r="D1107" s="42">
        <f>_xll.qlCalendarAdvance(Calendar,$D1106,B1107,"f",FALSE)</f>
        <v>47408</v>
      </c>
      <c r="E1107" s="139">
        <f>_xll.qlInterestRateIndexValueDate(IndexON,D1107)</f>
        <v>47408</v>
      </c>
      <c r="F1107" s="155">
        <f>IFERROR(_xll.qlIndexFixing(IndexON,D1107,TRUE,_xll.ohTrigger(RecalcTrigger,TriggerON)),NA())</f>
        <v>1.2024697653600924E-2</v>
      </c>
      <c r="H1107" s="42">
        <f>_xll.qlCalendarAdvance(Calendar,$H1106,B1107,"f",FALSE)</f>
        <v>47408</v>
      </c>
      <c r="I1107" s="139">
        <f>_xll.qlInterestRateIndexValueDate(Index1M,$H1107)</f>
        <v>47410</v>
      </c>
      <c r="J1107" s="144">
        <f>IFERROR(_xll.qlIndexFixing(Index1M,$H1107,TRUE,_xll.ohTrigger(RecalcTrigger,Trigger1M)),NA())</f>
        <v>1.2040144461828278E-2</v>
      </c>
      <c r="K1107" s="44">
        <f>IFERROR(_xll.qlIndexFixing(Index3M,H1107,TRUE,_xll.ohTrigger(RecalcTrigger,Trigger3M)),NA())</f>
        <v>1.3025316579112364E-2</v>
      </c>
      <c r="L1107" s="44">
        <f>IFERROR(_xll.qlIndexFixing(Index6M,$H1107,TRUE,_xll.ohTrigger(RecalcTrigger,Trigger6M)),NA())</f>
        <v>1.3200723739471886E-2</v>
      </c>
      <c r="M1107" s="145">
        <f>IFERROR(_xll.qlIndexFixing(Index1Y,$H1107,TRUE,_xll.ohTrigger(RecalcTrigger,Trigger1Y)),NA())</f>
        <v>1.3366549338645263E-2</v>
      </c>
      <c r="N1107" s="144">
        <f>IFERROR(_xll.qlIndexFixing(ONIndex1M,I1107,TRUE,_xll.ohTrigger(RecalcTrigger,Trigger1M)),NA())</f>
        <v>1.2036401242818684E-2</v>
      </c>
      <c r="O1107" s="44">
        <f>IFERROR(_xll.qlIndexFixing(ONIndex3M,I1107,TRUE,_xll.ohTrigger(RecalcTrigger,Trigger3M)),NA())</f>
        <v>1.3025095123504471E-2</v>
      </c>
      <c r="P1107" s="44">
        <f>IFERROR(_xll.qlIndexFixing(ONIndex6M,I1107,TRUE,_xll.ohTrigger(RecalcTrigger,Trigger6M)),NA())</f>
        <v>1.3212240019484511E-2</v>
      </c>
      <c r="Q1107" s="145">
        <f>IFERROR(_xll.qlIndexFixing(ONIndex1Y,I1107,TRUE,_xll.ohTrigger(RecalcTrigger,Trigger1Y)),NA())</f>
        <v>1.3407070654469777E-2</v>
      </c>
    </row>
    <row r="1108" spans="2:17" x14ac:dyDescent="0.2">
      <c r="B1108" s="39" t="s">
        <v>42</v>
      </c>
      <c r="D1108" s="42">
        <f>_xll.qlCalendarAdvance(Calendar,$D1107,B1108,"f",FALSE)</f>
        <v>47415</v>
      </c>
      <c r="E1108" s="139">
        <f>_xll.qlInterestRateIndexValueDate(IndexON,D1108)</f>
        <v>47415</v>
      </c>
      <c r="F1108" s="155">
        <f>IFERROR(_xll.qlIndexFixing(IndexON,D1108,TRUE,_xll.ohTrigger(RecalcTrigger,TriggerON)),NA())</f>
        <v>1.2024919889510599E-2</v>
      </c>
      <c r="H1108" s="42">
        <f>_xll.qlCalendarAdvance(Calendar,$H1107,B1108,"f",FALSE)</f>
        <v>47415</v>
      </c>
      <c r="I1108" s="139">
        <f>_xll.qlInterestRateIndexValueDate(Index1M,$H1108)</f>
        <v>47417</v>
      </c>
      <c r="J1108" s="144">
        <f>IFERROR(_xll.qlIndexFixing(Index1M,$H1108,TRUE,_xll.ohTrigger(RecalcTrigger,Trigger1M)),NA())</f>
        <v>1.2038634115549268E-2</v>
      </c>
      <c r="K1108" s="44">
        <f>IFERROR(_xll.qlIndexFixing(Index3M,H1108,TRUE,_xll.ohTrigger(RecalcTrigger,Trigger3M)),NA())</f>
        <v>1.3021592980292443E-2</v>
      </c>
      <c r="L1108" s="44">
        <f>IFERROR(_xll.qlIndexFixing(Index6M,$H1108,TRUE,_xll.ohTrigger(RecalcTrigger,Trigger6M)),NA())</f>
        <v>1.3196447074967969E-2</v>
      </c>
      <c r="M1108" s="145">
        <f>IFERROR(_xll.qlIndexFixing(Index1Y,$H1108,TRUE,_xll.ohTrigger(RecalcTrigger,Trigger1Y)),NA())</f>
        <v>1.3360859102011556E-2</v>
      </c>
      <c r="N1108" s="144">
        <f>IFERROR(_xll.qlIndexFixing(ONIndex1M,I1108,TRUE,_xll.ohTrigger(RecalcTrigger,Trigger1M)),NA())</f>
        <v>1.2034994602094784E-2</v>
      </c>
      <c r="O1108" s="44">
        <f>IFERROR(_xll.qlIndexFixing(ONIndex3M,I1108,TRUE,_xll.ohTrigger(RecalcTrigger,Trigger3M)),NA())</f>
        <v>1.3021773996930719E-2</v>
      </c>
      <c r="P1108" s="44">
        <f>IFERROR(_xll.qlIndexFixing(ONIndex6M,I1108,TRUE,_xll.ohTrigger(RecalcTrigger,Trigger6M)),NA())</f>
        <v>1.3208342806132478E-2</v>
      </c>
      <c r="Q1108" s="145">
        <f>IFERROR(_xll.qlIndexFixing(ONIndex1Y,I1108,TRUE,_xll.ohTrigger(RecalcTrigger,Trigger1Y)),NA())</f>
        <v>1.340298044485877E-2</v>
      </c>
    </row>
    <row r="1109" spans="2:17" x14ac:dyDescent="0.2">
      <c r="B1109" s="39" t="s">
        <v>42</v>
      </c>
      <c r="D1109" s="42">
        <f>_xll.qlCalendarAdvance(Calendar,$D1108,B1109,"f",FALSE)</f>
        <v>47422</v>
      </c>
      <c r="E1109" s="139">
        <f>_xll.qlInterestRateIndexValueDate(IndexON,D1109)</f>
        <v>47422</v>
      </c>
      <c r="F1109" s="155">
        <f>IFERROR(_xll.qlIndexFixing(IndexON,D1109,TRUE,_xll.ohTrigger(RecalcTrigger,TriggerON)),NA())</f>
        <v>1.2025051482726923E-2</v>
      </c>
      <c r="H1109" s="42">
        <f>_xll.qlCalendarAdvance(Calendar,$H1108,B1109,"f",FALSE)</f>
        <v>47422</v>
      </c>
      <c r="I1109" s="139">
        <f>_xll.qlInterestRateIndexValueDate(Index1M,$H1109)</f>
        <v>47424</v>
      </c>
      <c r="J1109" s="144">
        <f>IFERROR(_xll.qlIndexFixing(Index1M,$H1109,TRUE,_xll.ohTrigger(RecalcTrigger,Trigger1M)),NA())</f>
        <v>1.2037058882619365E-2</v>
      </c>
      <c r="K1109" s="44">
        <f>IFERROR(_xll.qlIndexFixing(Index3M,H1109,TRUE,_xll.ohTrigger(RecalcTrigger,Trigger3M)),NA())</f>
        <v>1.3017805614198508E-2</v>
      </c>
      <c r="L1109" s="44">
        <f>IFERROR(_xll.qlIndexFixing(Index6M,$H1109,TRUE,_xll.ohTrigger(RecalcTrigger,Trigger6M)),NA())</f>
        <v>1.3191766080261619E-2</v>
      </c>
      <c r="M1109" s="145">
        <f>IFERROR(_xll.qlIndexFixing(Index1Y,$H1109,TRUE,_xll.ohTrigger(RecalcTrigger,Trigger1Y)),NA())</f>
        <v>1.3355110325583801E-2</v>
      </c>
      <c r="N1109" s="144">
        <f>IFERROR(_xll.qlIndexFixing(ONIndex1M,I1109,TRUE,_xll.ohTrigger(RecalcTrigger,Trigger1M)),NA())</f>
        <v>1.2033522710286348E-2</v>
      </c>
      <c r="O1109" s="44">
        <f>IFERROR(_xll.qlIndexFixing(ONIndex3M,I1109,TRUE,_xll.ohTrigger(RecalcTrigger,Trigger3M)),NA())</f>
        <v>1.3018387527266029E-2</v>
      </c>
      <c r="P1109" s="44">
        <f>IFERROR(_xll.qlIndexFixing(ONIndex6M,I1109,TRUE,_xll.ohTrigger(RecalcTrigger,Trigger6M)),NA())</f>
        <v>1.3204378049129772E-2</v>
      </c>
      <c r="Q1109" s="145">
        <f>IFERROR(_xll.qlIndexFixing(ONIndex1Y,I1109,TRUE,_xll.ohTrigger(RecalcTrigger,Trigger1Y)),NA())</f>
        <v>1.3398827219734954E-2</v>
      </c>
    </row>
    <row r="1110" spans="2:17" x14ac:dyDescent="0.2">
      <c r="B1110" s="39" t="s">
        <v>42</v>
      </c>
      <c r="D1110" s="42">
        <f>_xll.qlCalendarAdvance(Calendar,$D1109,B1110,"f",FALSE)</f>
        <v>47429</v>
      </c>
      <c r="E1110" s="139">
        <f>_xll.qlInterestRateIndexValueDate(IndexON,D1110)</f>
        <v>47429</v>
      </c>
      <c r="F1110" s="155">
        <f>IFERROR(_xll.qlIndexFixing(IndexON,D1110,TRUE,_xll.ohTrigger(RecalcTrigger,TriggerON)),NA())</f>
        <v>1.2025092521739111E-2</v>
      </c>
      <c r="H1110" s="42">
        <f>_xll.qlCalendarAdvance(Calendar,$H1109,B1110,"f",FALSE)</f>
        <v>47429</v>
      </c>
      <c r="I1110" s="139">
        <f>_xll.qlInterestRateIndexValueDate(Index1M,$H1110)</f>
        <v>47431</v>
      </c>
      <c r="J1110" s="144">
        <f>IFERROR(_xll.qlIndexFixing(Index1M,$H1110,TRUE,_xll.ohTrigger(RecalcTrigger,Trigger1M)),NA())</f>
        <v>1.2035419036512719E-2</v>
      </c>
      <c r="K1110" s="44">
        <f>IFERROR(_xll.qlIndexFixing(Index3M,H1110,TRUE,_xll.ohTrigger(RecalcTrigger,Trigger3M)),NA())</f>
        <v>1.3013954776129663E-2</v>
      </c>
      <c r="L1110" s="44">
        <f>IFERROR(_xll.qlIndexFixing(Index6M,$H1110,TRUE,_xll.ohTrigger(RecalcTrigger,Trigger6M)),NA())</f>
        <v>1.3186900733225426E-2</v>
      </c>
      <c r="M1110" s="145">
        <f>IFERROR(_xll.qlIndexFixing(Index1Y,$H1110,TRUE,_xll.ohTrigger(RecalcTrigger,Trigger1Y)),NA())</f>
        <v>1.3349303217593032E-2</v>
      </c>
      <c r="N1110" s="144">
        <f>IFERROR(_xll.qlIndexFixing(ONIndex1M,I1110,TRUE,_xll.ohTrigger(RecalcTrigger,Trigger1M)),NA())</f>
        <v>1.2031985840534887E-2</v>
      </c>
      <c r="O1110" s="44">
        <f>IFERROR(_xll.qlIndexFixing(ONIndex3M,I1110,TRUE,_xll.ohTrigger(RecalcTrigger,Trigger3M)),NA())</f>
        <v>1.3014936008914901E-2</v>
      </c>
      <c r="P1110" s="44">
        <f>IFERROR(_xll.qlIndexFixing(ONIndex6M,I1110,TRUE,_xll.ohTrigger(RecalcTrigger,Trigger6M)),NA())</f>
        <v>1.3200345981889683E-2</v>
      </c>
      <c r="Q1110" s="145">
        <f>IFERROR(_xll.qlIndexFixing(ONIndex1Y,I1110,TRUE,_xll.ohTrigger(RecalcTrigger,Trigger1Y)),NA())</f>
        <v>1.3394611183574767E-2</v>
      </c>
    </row>
    <row r="1111" spans="2:17" x14ac:dyDescent="0.2">
      <c r="B1111" s="39" t="s">
        <v>42</v>
      </c>
      <c r="D1111" s="42">
        <f>_xll.qlCalendarAdvance(Calendar,$D1110,B1111,"f",FALSE)</f>
        <v>47436</v>
      </c>
      <c r="E1111" s="139">
        <f>_xll.qlInterestRateIndexValueDate(IndexON,D1111)</f>
        <v>47436</v>
      </c>
      <c r="F1111" s="155">
        <f>IFERROR(_xll.qlIndexFixing(IndexON,D1111,TRUE,_xll.ohTrigger(RecalcTrigger,TriggerON)),NA())</f>
        <v>1.2025043095595933E-2</v>
      </c>
      <c r="H1111" s="42">
        <f>_xll.qlCalendarAdvance(Calendar,$H1110,B1111,"f",FALSE)</f>
        <v>47436</v>
      </c>
      <c r="I1111" s="139">
        <f>_xll.qlInterestRateIndexValueDate(Index1M,$H1111)</f>
        <v>47438</v>
      </c>
      <c r="J1111" s="144">
        <f>IFERROR(_xll.qlIndexFixing(Index1M,$H1111,TRUE,_xll.ohTrigger(RecalcTrigger,Trigger1M)),NA())</f>
        <v>1.2033714850716366E-2</v>
      </c>
      <c r="K1111" s="44">
        <f>IFERROR(_xll.qlIndexFixing(Index3M,H1111,TRUE,_xll.ohTrigger(RecalcTrigger,Trigger3M)),NA())</f>
        <v>1.3010040761389265E-2</v>
      </c>
      <c r="L1111" s="44">
        <f>IFERROR(_xll.qlIndexFixing(Index6M,$H1111,TRUE,_xll.ohTrigger(RecalcTrigger,Trigger6M)),NA())</f>
        <v>1.3181970765283921E-2</v>
      </c>
      <c r="M1111" s="145">
        <f>IFERROR(_xll.qlIndexFixing(Index1Y,$H1111,TRUE,_xll.ohTrigger(RecalcTrigger,Trigger1Y)),NA())</f>
        <v>1.334343798627682E-2</v>
      </c>
      <c r="N1111" s="144">
        <f>IFERROR(_xll.qlIndexFixing(ONIndex1M,I1111,TRUE,_xll.ohTrigger(RecalcTrigger,Trigger1M)),NA())</f>
        <v>1.2030384265981908E-2</v>
      </c>
      <c r="O1111" s="44">
        <f>IFERROR(_xll.qlIndexFixing(ONIndex3M,I1111,TRUE,_xll.ohTrigger(RecalcTrigger,Trigger3M)),NA())</f>
        <v>1.3011419736121965E-2</v>
      </c>
      <c r="P1111" s="44">
        <f>IFERROR(_xll.qlIndexFixing(ONIndex6M,I1111,TRUE,_xll.ohTrigger(RecalcTrigger,Trigger6M)),NA())</f>
        <v>1.3196246837825498E-2</v>
      </c>
      <c r="Q1111" s="145">
        <f>IFERROR(_xll.qlIndexFixing(ONIndex1Y,I1111,TRUE,_xll.ohTrigger(RecalcTrigger,Trigger1Y)),NA())</f>
        <v>1.3390332540614835E-2</v>
      </c>
    </row>
    <row r="1112" spans="2:17" x14ac:dyDescent="0.2">
      <c r="B1112" s="39" t="s">
        <v>42</v>
      </c>
      <c r="D1112" s="42">
        <f>_xll.qlCalendarAdvance(Calendar,$D1111,B1112,"f",FALSE)</f>
        <v>47443</v>
      </c>
      <c r="E1112" s="139">
        <f>_xll.qlInterestRateIndexValueDate(IndexON,D1112)</f>
        <v>47443</v>
      </c>
      <c r="F1112" s="155">
        <f>IFERROR(_xll.qlIndexFixing(IndexON,D1112,TRUE,_xll.ohTrigger(RecalcTrigger,TriggerON)),NA())</f>
        <v>1.202490329286654E-2</v>
      </c>
      <c r="H1112" s="42">
        <f>_xll.qlCalendarAdvance(Calendar,$H1111,B1112,"f",FALSE)</f>
        <v>47443</v>
      </c>
      <c r="I1112" s="139">
        <f>_xll.qlInterestRateIndexValueDate(Index1M,$H1112)</f>
        <v>47445</v>
      </c>
      <c r="J1112" s="144">
        <f>IFERROR(_xll.qlIndexFixing(Index1M,$H1112,TRUE,_xll.ohTrigger(RecalcTrigger,Trigger1M)),NA())</f>
        <v>1.2031946598709613E-2</v>
      </c>
      <c r="K1112" s="44">
        <f>IFERROR(_xll.qlIndexFixing(Index3M,H1112,TRUE,_xll.ohTrigger(RecalcTrigger,Trigger3M)),NA())</f>
        <v>1.3006063865279818E-2</v>
      </c>
      <c r="L1112" s="44">
        <f>IFERROR(_xll.qlIndexFixing(Index6M,$H1112,TRUE,_xll.ohTrigger(RecalcTrigger,Trigger6M)),NA())</f>
        <v>1.3176976411842612E-2</v>
      </c>
      <c r="M1112" s="145">
        <f>IFERROR(_xll.qlIndexFixing(Index1Y,$H1112,TRUE,_xll.ohTrigger(RecalcTrigger,Trigger1Y)),NA())</f>
        <v>1.3337514839877088E-2</v>
      </c>
      <c r="N1112" s="144">
        <f>IFERROR(_xll.qlIndexFixing(ONIndex1M,I1112,TRUE,_xll.ohTrigger(RecalcTrigger,Trigger1M)),NA())</f>
        <v>1.2028718259928795E-2</v>
      </c>
      <c r="O1112" s="44">
        <f>IFERROR(_xll.qlIndexFixing(ONIndex3M,I1112,TRUE,_xll.ohTrigger(RecalcTrigger,Trigger3M)),NA())</f>
        <v>1.3007839002732169E-2</v>
      </c>
      <c r="P1112" s="44">
        <f>IFERROR(_xll.qlIndexFixing(ONIndex6M,I1112,TRUE,_xll.ohTrigger(RecalcTrigger,Trigger6M)),NA())</f>
        <v>1.3192080850270571E-2</v>
      </c>
      <c r="Q1112" s="145">
        <f>IFERROR(_xll.qlIndexFixing(ONIndex1Y,I1112,TRUE,_xll.ohTrigger(RecalcTrigger,Trigger1Y)),NA())</f>
        <v>1.3385991495411531E-2</v>
      </c>
    </row>
    <row r="1113" spans="2:17" x14ac:dyDescent="0.2">
      <c r="B1113" s="39" t="s">
        <v>42</v>
      </c>
      <c r="D1113" s="42">
        <f>_xll.qlCalendarAdvance(Calendar,$D1112,B1113,"f",FALSE)</f>
        <v>47450</v>
      </c>
      <c r="E1113" s="139">
        <f>_xll.qlInterestRateIndexValueDate(IndexON,D1113)</f>
        <v>47450</v>
      </c>
      <c r="F1113" s="155">
        <f>IFERROR(_xll.qlIndexFixing(IndexON,D1113,TRUE,_xll.ohTrigger(RecalcTrigger,TriggerON)),NA())</f>
        <v>1.2024673202519764E-2</v>
      </c>
      <c r="H1113" s="42">
        <f>_xll.qlCalendarAdvance(Calendar,$H1112,B1113,"f",FALSE)</f>
        <v>47450</v>
      </c>
      <c r="I1113" s="139">
        <f>_xll.qlInterestRateIndexValueDate(Index1M,$H1113)</f>
        <v>47452</v>
      </c>
      <c r="J1113" s="144">
        <f>IFERROR(_xll.qlIndexFixing(Index1M,$H1113,TRUE,_xll.ohTrigger(RecalcTrigger,Trigger1M)),NA())</f>
        <v>1.2030114553974342E-2</v>
      </c>
      <c r="K1113" s="44">
        <f>IFERROR(_xll.qlIndexFixing(Index3M,H1113,TRUE,_xll.ohTrigger(RecalcTrigger,Trigger3M)),NA())</f>
        <v>1.3002285681978698E-2</v>
      </c>
      <c r="L1113" s="44">
        <f>IFERROR(_xll.qlIndexFixing(Index6M,$H1113,TRUE,_xll.ohTrigger(RecalcTrigger,Trigger6M)),NA())</f>
        <v>1.3171774840713669E-2</v>
      </c>
      <c r="M1113" s="145">
        <f>IFERROR(_xll.qlIndexFixing(Index1Y,$H1113,TRUE,_xll.ohTrigger(RecalcTrigger,Trigger1Y)),NA())</f>
        <v>1.333219048413295E-2</v>
      </c>
      <c r="N1113" s="144">
        <f>IFERROR(_xll.qlIndexFixing(ONIndex1M,I1113,TRUE,_xll.ohTrigger(RecalcTrigger,Trigger1M)),NA())</f>
        <v>1.2026988095517055E-2</v>
      </c>
      <c r="O1113" s="44">
        <f>IFERROR(_xll.qlIndexFixing(ONIndex3M,I1113,TRUE,_xll.ohTrigger(RecalcTrigger,Trigger3M)),NA())</f>
        <v>1.3004194102830269E-2</v>
      </c>
      <c r="P1113" s="44">
        <f>IFERROR(_xll.qlIndexFixing(ONIndex6M,I1113,TRUE,_xll.ohTrigger(RecalcTrigger,Trigger6M)),NA())</f>
        <v>1.3187848252558254E-2</v>
      </c>
      <c r="Q1113" s="145">
        <f>IFERROR(_xll.qlIndexFixing(ONIndex1Y,I1113,TRUE,_xll.ohTrigger(RecalcTrigger,Trigger1Y)),NA())</f>
        <v>1.338158825244129E-2</v>
      </c>
    </row>
    <row r="1114" spans="2:17" x14ac:dyDescent="0.2">
      <c r="B1114" s="39" t="s">
        <v>42</v>
      </c>
      <c r="D1114" s="42">
        <f>_xll.qlCalendarAdvance(Calendar,$D1113,B1114,"f",FALSE)</f>
        <v>47457</v>
      </c>
      <c r="E1114" s="139">
        <f>_xll.qlInterestRateIndexValueDate(IndexON,D1114)</f>
        <v>47457</v>
      </c>
      <c r="F1114" s="155">
        <f>IFERROR(_xll.qlIndexFixing(IndexON,D1114,TRUE,_xll.ohTrigger(RecalcTrigger,TriggerON)),NA())</f>
        <v>1.2024352913284631E-2</v>
      </c>
      <c r="H1114" s="42">
        <f>_xll.qlCalendarAdvance(Calendar,$H1113,B1114,"f",FALSE)</f>
        <v>47457</v>
      </c>
      <c r="I1114" s="139">
        <f>_xll.qlInterestRateIndexValueDate(Index1M,$H1114)</f>
        <v>47459</v>
      </c>
      <c r="J1114" s="144">
        <f>IFERROR(_xll.qlIndexFixing(Index1M,$H1114,TRUE,_xll.ohTrigger(RecalcTrigger,Trigger1M)),NA())</f>
        <v>1.2028218989997591E-2</v>
      </c>
      <c r="K1114" s="44">
        <f>IFERROR(_xll.qlIndexFixing(Index3M,H1114,TRUE,_xll.ohTrigger(RecalcTrigger,Trigger3M)),NA())</f>
        <v>1.2998202080493293E-2</v>
      </c>
      <c r="L1114" s="44">
        <f>IFERROR(_xll.qlIndexFixing(Index6M,$H1114,TRUE,_xll.ohTrigger(RecalcTrigger,Trigger6M)),NA())</f>
        <v>1.3166647751814298E-2</v>
      </c>
      <c r="M1114" s="145">
        <f>IFERROR(_xll.qlIndexFixing(Index1Y,$H1114,TRUE,_xll.ohTrigger(RecalcTrigger,Trigger1Y)),NA())</f>
        <v>1.3325495634821558E-2</v>
      </c>
      <c r="N1114" s="144">
        <f>IFERROR(_xll.qlIndexFixing(ONIndex1M,I1114,TRUE,_xll.ohTrigger(RecalcTrigger,Trigger1M)),NA())</f>
        <v>1.2025194045808263E-2</v>
      </c>
      <c r="O1114" s="44">
        <f>IFERROR(_xll.qlIndexFixing(ONIndex3M,I1114,TRUE,_xll.ohTrigger(RecalcTrigger,Trigger3M)),NA())</f>
        <v>1.3000485330820766E-2</v>
      </c>
      <c r="P1114" s="44">
        <f>IFERROR(_xll.qlIndexFixing(ONIndex6M,I1114,TRUE,_xll.ohTrigger(RecalcTrigger,Trigger6M)),NA())</f>
        <v>1.3183549278261708E-2</v>
      </c>
      <c r="Q1114" s="145">
        <f>IFERROR(_xll.qlIndexFixing(ONIndex1Y,I1114,TRUE,_xll.ohTrigger(RecalcTrigger,Trigger1Y)),NA())</f>
        <v>1.3377123016100612E-2</v>
      </c>
    </row>
    <row r="1115" spans="2:17" x14ac:dyDescent="0.2">
      <c r="B1115" s="39" t="s">
        <v>42</v>
      </c>
      <c r="D1115" s="42">
        <f>_xll.qlCalendarAdvance(Calendar,$D1114,B1115,"f",FALSE)</f>
        <v>47464</v>
      </c>
      <c r="E1115" s="139">
        <f>_xll.qlInterestRateIndexValueDate(IndexON,D1115)</f>
        <v>47464</v>
      </c>
      <c r="F1115" s="155">
        <f>IFERROR(_xll.qlIndexFixing(IndexON,D1115,TRUE,_xll.ohTrigger(RecalcTrigger,TriggerON)),NA())</f>
        <v>1.2023942513970098E-2</v>
      </c>
      <c r="H1115" s="42">
        <f>_xll.qlCalendarAdvance(Calendar,$H1114,B1115,"f",FALSE)</f>
        <v>47464</v>
      </c>
      <c r="I1115" s="139">
        <f>_xll.qlInterestRateIndexValueDate(Index1M,$H1115)</f>
        <v>47466</v>
      </c>
      <c r="J1115" s="144">
        <f>IFERROR(_xll.qlIndexFixing(Index1M,$H1115,TRUE,_xll.ohTrigger(RecalcTrigger,Trigger1M)),NA())</f>
        <v>1.202626018026382E-2</v>
      </c>
      <c r="K1115" s="44">
        <f>IFERROR(_xll.qlIndexFixing(Index3M,H1115,TRUE,_xll.ohTrigger(RecalcTrigger,Trigger3M)),NA())</f>
        <v>1.2994056407952925E-2</v>
      </c>
      <c r="L1115" s="44">
        <f>IFERROR(_xll.qlIndexFixing(Index6M,$H1115,TRUE,_xll.ohTrigger(RecalcTrigger,Trigger6M)),NA())</f>
        <v>1.3161456998222069E-2</v>
      </c>
      <c r="M1115" s="145">
        <f>IFERROR(_xll.qlIndexFixing(Index1Y,$H1115,TRUE,_xll.ohTrigger(RecalcTrigger,Trigger1Y)),NA())</f>
        <v>1.3319399992676183E-2</v>
      </c>
      <c r="N1115" s="144">
        <f>IFERROR(_xll.qlIndexFixing(ONIndex1M,I1115,TRUE,_xll.ohTrigger(RecalcTrigger,Trigger1M)),NA())</f>
        <v>1.2023336384183736E-2</v>
      </c>
      <c r="O1115" s="44">
        <f>IFERROR(_xll.qlIndexFixing(ONIndex3M,I1115,TRUE,_xll.ohTrigger(RecalcTrigger,Trigger3M)),NA())</f>
        <v>1.2996712980628544E-2</v>
      </c>
      <c r="P1115" s="44">
        <f>IFERROR(_xll.qlIndexFixing(ONIndex6M,I1115,TRUE,_xll.ohTrigger(RecalcTrigger,Trigger6M)),NA())</f>
        <v>1.3179184160554414E-2</v>
      </c>
      <c r="Q1115" s="145">
        <f>IFERROR(_xll.qlIndexFixing(ONIndex1Y,I1115,TRUE,_xll.ohTrigger(RecalcTrigger,Trigger1Y)),NA())</f>
        <v>1.3372595990865932E-2</v>
      </c>
    </row>
    <row r="1116" spans="2:17" x14ac:dyDescent="0.2">
      <c r="B1116" s="39" t="s">
        <v>42</v>
      </c>
      <c r="D1116" s="42">
        <f>_xll.qlCalendarAdvance(Calendar,$D1115,B1116,"f",FALSE)</f>
        <v>47471</v>
      </c>
      <c r="E1116" s="139">
        <f>_xll.qlInterestRateIndexValueDate(IndexON,D1116)</f>
        <v>47471</v>
      </c>
      <c r="F1116" s="155">
        <f>IFERROR(_xll.qlIndexFixing(IndexON,D1116,TRUE,_xll.ohTrigger(RecalcTrigger,TriggerON)),NA())</f>
        <v>1.2023442093305192E-2</v>
      </c>
      <c r="H1116" s="42">
        <f>_xll.qlCalendarAdvance(Calendar,$H1115,B1116,"f",FALSE)</f>
        <v>47471</v>
      </c>
      <c r="I1116" s="139">
        <f>_xll.qlInterestRateIndexValueDate(Index1M,$H1116)</f>
        <v>47473</v>
      </c>
      <c r="J1116" s="144">
        <f>IFERROR(_xll.qlIndexFixing(Index1M,$H1116,TRUE,_xll.ohTrigger(RecalcTrigger,Trigger1M)),NA())</f>
        <v>1.2024238398257493E-2</v>
      </c>
      <c r="K1116" s="44">
        <f>IFERROR(_xll.qlIndexFixing(Index3M,H1116,TRUE,_xll.ohTrigger(RecalcTrigger,Trigger3M)),NA())</f>
        <v>1.2989848959615635E-2</v>
      </c>
      <c r="L1116" s="44">
        <f>IFERROR(_xll.qlIndexFixing(Index6M,$H1116,TRUE,_xll.ohTrigger(RecalcTrigger,Trigger6M)),NA())</f>
        <v>1.3156202815369314E-2</v>
      </c>
      <c r="M1116" s="145">
        <f>IFERROR(_xll.qlIndexFixing(Index1Y,$H1116,TRUE,_xll.ohTrigger(RecalcTrigger,Trigger1Y)),NA())</f>
        <v>1.3313247268467046E-2</v>
      </c>
      <c r="N1116" s="144">
        <f>IFERROR(_xll.qlIndexFixing(ONIndex1M,I1116,TRUE,_xll.ohTrigger(RecalcTrigger,Trigger1M)),NA())</f>
        <v>1.2020854930900882E-2</v>
      </c>
      <c r="O1116" s="44">
        <f>IFERROR(_xll.qlIndexFixing(ONIndex3M,I1116,TRUE,_xll.ohTrigger(RecalcTrigger,Trigger3M)),NA())</f>
        <v>1.2991769868628822E-2</v>
      </c>
      <c r="P1116" s="44">
        <f>IFERROR(_xll.qlIndexFixing(ONIndex6M,I1116,TRUE,_xll.ohTrigger(RecalcTrigger,Trigger6M)),NA())</f>
        <v>1.3173475051928563E-2</v>
      </c>
      <c r="Q1116" s="145">
        <f>IFERROR(_xll.qlIndexFixing(ONIndex1Y,I1116,TRUE,_xll.ohTrigger(RecalcTrigger,Trigger1Y)),NA())</f>
        <v>1.3366685066955597E-2</v>
      </c>
    </row>
    <row r="1117" spans="2:17" x14ac:dyDescent="0.2">
      <c r="B1117" s="39" t="s">
        <v>42</v>
      </c>
      <c r="D1117" s="42">
        <f>_xll.qlCalendarAdvance(Calendar,$D1116,B1117,"f",FALSE)</f>
        <v>47479</v>
      </c>
      <c r="E1117" s="139">
        <f>_xll.qlInterestRateIndexValueDate(IndexON,D1117)</f>
        <v>47479</v>
      </c>
      <c r="F1117" s="155">
        <f>IFERROR(_xll.qlIndexFixing(IndexON,D1117,TRUE,_xll.ohTrigger(RecalcTrigger,TriggerON)),NA())</f>
        <v>1.2022760067669225E-2</v>
      </c>
      <c r="H1117" s="42">
        <f>_xll.qlCalendarAdvance(Calendar,$H1116,B1117,"f",FALSE)</f>
        <v>47479</v>
      </c>
      <c r="I1117" s="139">
        <f>_xll.qlInterestRateIndexValueDate(Index1M,$H1117)</f>
        <v>47483</v>
      </c>
      <c r="J1117" s="144">
        <f>IFERROR(_xll.qlIndexFixing(Index1M,$H1117,TRUE,_xll.ohTrigger(RecalcTrigger,Trigger1M)),NA())</f>
        <v>1.2021241442822704E-2</v>
      </c>
      <c r="K1117" s="44">
        <f>IFERROR(_xll.qlIndexFixing(Index3M,H1117,TRUE,_xll.ohTrigger(RecalcTrigger,Trigger3M)),NA())</f>
        <v>1.2983899784728792E-2</v>
      </c>
      <c r="L1117" s="44">
        <f>IFERROR(_xll.qlIndexFixing(Index6M,$H1117,TRUE,_xll.ohTrigger(RecalcTrigger,Trigger6M)),NA())</f>
        <v>1.3149076877623097E-2</v>
      </c>
      <c r="M1117" s="145">
        <f>IFERROR(_xll.qlIndexFixing(Index1Y,$H1117,TRUE,_xll.ohTrigger(RecalcTrigger,Trigger1Y)),NA())</f>
        <v>1.3304834066120406E-2</v>
      </c>
      <c r="N1117" s="144">
        <f>IFERROR(_xll.qlIndexFixing(ONIndex1M,I1117,TRUE,_xll.ohTrigger(RecalcTrigger,Trigger1M)),NA())</f>
        <v>1.2018852896202858E-2</v>
      </c>
      <c r="O1117" s="44">
        <f>IFERROR(_xll.qlIndexFixing(ONIndex3M,I1117,TRUE,_xll.ohTrigger(RecalcTrigger,Trigger3M)),NA())</f>
        <v>1.2987853301478225E-2</v>
      </c>
      <c r="P1117" s="44">
        <f>IFERROR(_xll.qlIndexFixing(ONIndex6M,I1117,TRUE,_xll.ohTrigger(RecalcTrigger,Trigger6M)),NA())</f>
        <v>1.3168959626215226E-2</v>
      </c>
      <c r="Q1117" s="145">
        <f>IFERROR(_xll.qlIndexFixing(ONIndex1Y,I1117,TRUE,_xll.ohTrigger(RecalcTrigger,Trigger1Y)),NA())</f>
        <v>1.3362017577680518E-2</v>
      </c>
    </row>
    <row r="1118" spans="2:17" x14ac:dyDescent="0.2">
      <c r="B1118" s="39" t="s">
        <v>42</v>
      </c>
      <c r="D1118" s="42">
        <f>_xll.qlCalendarAdvance(Calendar,$D1117,B1118,"f",FALSE)</f>
        <v>47486</v>
      </c>
      <c r="E1118" s="139">
        <f>_xll.qlInterestRateIndexValueDate(IndexON,D1118)</f>
        <v>47486</v>
      </c>
      <c r="F1118" s="155">
        <f>IFERROR(_xll.qlIndexFixing(IndexON,D1118,TRUE,_xll.ohTrigger(RecalcTrigger,TriggerON)),NA())</f>
        <v>1.2022067043231388E-2</v>
      </c>
      <c r="H1118" s="42">
        <f>_xll.qlCalendarAdvance(Calendar,$H1117,B1118,"f",FALSE)</f>
        <v>47486</v>
      </c>
      <c r="I1118" s="139">
        <f>_xll.qlInterestRateIndexValueDate(Index1M,$H1118)</f>
        <v>47490</v>
      </c>
      <c r="J1118" s="144">
        <f>IFERROR(_xll.qlIndexFixing(Index1M,$H1118,TRUE,_xll.ohTrigger(RecalcTrigger,Trigger1M)),NA())</f>
        <v>1.2019067866755185E-2</v>
      </c>
      <c r="K1118" s="44">
        <f>IFERROR(_xll.qlIndexFixing(Index3M,H1118,TRUE,_xll.ohTrigger(RecalcTrigger,Trigger3M)),NA())</f>
        <v>1.2979286374195488E-2</v>
      </c>
      <c r="L1118" s="44">
        <f>IFERROR(_xll.qlIndexFixing(Index6M,$H1118,TRUE,_xll.ohTrigger(RecalcTrigger,Trigger6M)),NA())</f>
        <v>1.3143180031111316E-2</v>
      </c>
      <c r="M1118" s="145">
        <f>IFERROR(_xll.qlIndexFixing(Index1Y,$H1118,TRUE,_xll.ohTrigger(RecalcTrigger,Trigger1Y)),NA())</f>
        <v>1.3298551853458218E-2</v>
      </c>
      <c r="N1118" s="144">
        <f>IFERROR(_xll.qlIndexFixing(ONIndex1M,I1118,TRUE,_xll.ohTrigger(RecalcTrigger,Trigger1M)),NA())</f>
        <v>1.2017086940501187E-2</v>
      </c>
      <c r="O1118" s="44">
        <f>IFERROR(_xll.qlIndexFixing(ONIndex3M,I1118,TRUE,_xll.ohTrigger(RecalcTrigger,Trigger3M)),NA())</f>
        <v>1.2984446399038063E-2</v>
      </c>
      <c r="P1118" s="44">
        <f>IFERROR(_xll.qlIndexFixing(ONIndex6M,I1118,TRUE,_xll.ohTrigger(RecalcTrigger,Trigger6M)),NA())</f>
        <v>1.3165037217977016E-2</v>
      </c>
      <c r="Q1118" s="145">
        <f>IFERROR(_xll.qlIndexFixing(ONIndex1Y,I1118,TRUE,_xll.ohTrigger(RecalcTrigger,Trigger1Y)),NA())</f>
        <v>1.3357968220510941E-2</v>
      </c>
    </row>
    <row r="1119" spans="2:17" x14ac:dyDescent="0.2">
      <c r="B1119" s="39" t="s">
        <v>42</v>
      </c>
      <c r="D1119" s="42">
        <f>_xll.qlCalendarAdvance(Calendar,$D1118,B1119,"f",FALSE)</f>
        <v>47493</v>
      </c>
      <c r="E1119" s="139">
        <f>_xll.qlInterestRateIndexValueDate(IndexON,D1119)</f>
        <v>47493</v>
      </c>
      <c r="F1119" s="155">
        <f>IFERROR(_xll.qlIndexFixing(IndexON,D1119,TRUE,_xll.ohTrigger(RecalcTrigger,TriggerON)),NA())</f>
        <v>1.2021284276579891E-2</v>
      </c>
      <c r="H1119" s="42">
        <f>_xll.qlCalendarAdvance(Calendar,$H1118,B1119,"f",FALSE)</f>
        <v>47493</v>
      </c>
      <c r="I1119" s="139">
        <f>_xll.qlInterestRateIndexValueDate(Index1M,$H1119)</f>
        <v>47497</v>
      </c>
      <c r="J1119" s="144">
        <f>IFERROR(_xll.qlIndexFixing(Index1M,$H1119,TRUE,_xll.ohTrigger(RecalcTrigger,Trigger1M)),NA())</f>
        <v>1.2016832256088274E-2</v>
      </c>
      <c r="K1119" s="44">
        <f>IFERROR(_xll.qlIndexFixing(Index3M,H1119,TRUE,_xll.ohTrigger(RecalcTrigger,Trigger3M)),NA())</f>
        <v>1.2974864922076773E-2</v>
      </c>
      <c r="L1119" s="44">
        <f>IFERROR(_xll.qlIndexFixing(Index6M,$H1119,TRUE,_xll.ohTrigger(RecalcTrigger,Trigger6M)),NA())</f>
        <v>1.3137710163915649E-2</v>
      </c>
      <c r="M1119" s="145">
        <f>IFERROR(_xll.qlIndexFixing(Index1Y,$H1119,TRUE,_xll.ohTrigger(RecalcTrigger,Trigger1Y)),NA())</f>
        <v>1.3292213246975566E-2</v>
      </c>
      <c r="N1119" s="144">
        <f>IFERROR(_xll.qlIndexFixing(ONIndex1M,I1119,TRUE,_xll.ohTrigger(RecalcTrigger,Trigger1M)),NA())</f>
        <v>1.2014968653515368E-2</v>
      </c>
      <c r="O1119" s="44">
        <f>IFERROR(_xll.qlIndexFixing(ONIndex3M,I1119,TRUE,_xll.ohTrigger(RecalcTrigger,Trigger3M)),NA())</f>
        <v>1.2980413787113676E-2</v>
      </c>
      <c r="P1119" s="44">
        <f>IFERROR(_xll.qlIndexFixing(ONIndex6M,I1119,TRUE,_xll.ohTrigger(RecalcTrigger,Trigger6M)),NA())</f>
        <v>1.316040056451584E-2</v>
      </c>
      <c r="Q1119" s="145">
        <f>IFERROR(_xll.qlIndexFixing(ONIndex1Y,I1119,TRUE,_xll.ohTrigger(RecalcTrigger,Trigger1Y)),NA())</f>
        <v>1.3353187390539034E-2</v>
      </c>
    </row>
    <row r="1120" spans="2:17" x14ac:dyDescent="0.2">
      <c r="B1120" s="39" t="s">
        <v>42</v>
      </c>
      <c r="D1120" s="42">
        <f>_xll.qlCalendarAdvance(Calendar,$D1119,B1120,"f",FALSE)</f>
        <v>47500</v>
      </c>
      <c r="E1120" s="139">
        <f>_xll.qlInterestRateIndexValueDate(IndexON,D1120)</f>
        <v>47500</v>
      </c>
      <c r="F1120" s="155">
        <f>IFERROR(_xll.qlIndexFixing(IndexON,D1120,TRUE,_xll.ohTrigger(RecalcTrigger,TriggerON)),NA())</f>
        <v>1.2020411856363822E-2</v>
      </c>
      <c r="H1120" s="42">
        <f>_xll.qlCalendarAdvance(Calendar,$H1119,B1120,"f",FALSE)</f>
        <v>47500</v>
      </c>
      <c r="I1120" s="139">
        <f>_xll.qlInterestRateIndexValueDate(Index1M,$H1120)</f>
        <v>47504</v>
      </c>
      <c r="J1120" s="144">
        <f>IFERROR(_xll.qlIndexFixing(Index1M,$H1120,TRUE,_xll.ohTrigger(RecalcTrigger,Trigger1M)),NA())</f>
        <v>1.2014534884309008E-2</v>
      </c>
      <c r="K1120" s="44">
        <f>IFERROR(_xll.qlIndexFixing(Index3M,H1120,TRUE,_xll.ohTrigger(RecalcTrigger,Trigger3M)),NA())</f>
        <v>1.2970284611274717E-2</v>
      </c>
      <c r="L1120" s="44">
        <f>IFERROR(_xll.qlIndexFixing(Index6M,$H1120,TRUE,_xll.ohTrigger(RecalcTrigger,Trigger6M)),NA())</f>
        <v>1.3132177910127385E-2</v>
      </c>
      <c r="M1120" s="145">
        <f>IFERROR(_xll.qlIndexFixing(Index1Y,$H1120,TRUE,_xll.ohTrigger(RecalcTrigger,Trigger1Y)),NA())</f>
        <v>1.3285818454932602E-2</v>
      </c>
      <c r="N1120" s="144">
        <f>IFERROR(_xll.qlIndexFixing(ONIndex1M,I1120,TRUE,_xll.ohTrigger(RecalcTrigger,Trigger1M)),NA())</f>
        <v>1.2012788159410093E-2</v>
      </c>
      <c r="O1120" s="44">
        <f>IFERROR(_xll.qlIndexFixing(ONIndex3M,I1120,TRUE,_xll.ohTrigger(RecalcTrigger,Trigger3M)),NA())</f>
        <v>1.2976319109796464E-2</v>
      </c>
      <c r="P1120" s="44">
        <f>IFERROR(_xll.qlIndexFixing(ONIndex6M,I1120,TRUE,_xll.ohTrigger(RecalcTrigger,Trigger6M)),NA())</f>
        <v>1.3155698968043694E-2</v>
      </c>
      <c r="Q1120" s="145">
        <f>IFERROR(_xll.qlIndexFixing(ONIndex1Y,I1120,TRUE,_xll.ohTrigger(RecalcTrigger,Trigger1Y)),NA())</f>
        <v>1.3348345823072094E-2</v>
      </c>
    </row>
    <row r="1121" spans="2:17" x14ac:dyDescent="0.2">
      <c r="B1121" s="39" t="s">
        <v>42</v>
      </c>
      <c r="D1121" s="42">
        <f>_xll.qlCalendarAdvance(Calendar,$D1120,B1121,"f",FALSE)</f>
        <v>47507</v>
      </c>
      <c r="E1121" s="139">
        <f>_xll.qlInterestRateIndexValueDate(IndexON,D1121)</f>
        <v>47507</v>
      </c>
      <c r="F1121" s="155">
        <f>IFERROR(_xll.qlIndexFixing(IndexON,D1121,TRUE,_xll.ohTrigger(RecalcTrigger,TriggerON)),NA())</f>
        <v>1.2019449871552013E-2</v>
      </c>
      <c r="H1121" s="42">
        <f>_xll.qlCalendarAdvance(Calendar,$H1120,B1121,"f",FALSE)</f>
        <v>47507</v>
      </c>
      <c r="I1121" s="139">
        <f>_xll.qlInterestRateIndexValueDate(Index1M,$H1121)</f>
        <v>47511</v>
      </c>
      <c r="J1121" s="144">
        <f>IFERROR(_xll.qlIndexFixing(Index1M,$H1121,TRUE,_xll.ohTrigger(RecalcTrigger,Trigger1M)),NA())</f>
        <v>1.2012176024909586E-2</v>
      </c>
      <c r="K1121" s="44">
        <f>IFERROR(_xll.qlIndexFixing(Index3M,H1121,TRUE,_xll.ohTrigger(RecalcTrigger,Trigger3M)),NA())</f>
        <v>1.2965840965444286E-2</v>
      </c>
      <c r="L1121" s="44">
        <f>IFERROR(_xll.qlIndexFixing(Index6M,$H1121,TRUE,_xll.ohTrigger(RecalcTrigger,Trigger6M)),NA())</f>
        <v>1.3126583505198184E-2</v>
      </c>
      <c r="M1121" s="145">
        <f>IFERROR(_xll.qlIndexFixing(Index1Y,$H1121,TRUE,_xll.ohTrigger(RecalcTrigger,Trigger1Y)),NA())</f>
        <v>1.327936768559429E-2</v>
      </c>
      <c r="N1121" s="144">
        <f>IFERROR(_xll.qlIndexFixing(ONIndex1M,I1121,TRUE,_xll.ohTrigger(RecalcTrigger,Trigger1M)),NA())</f>
        <v>1.2010545731486744E-2</v>
      </c>
      <c r="O1121" s="44">
        <f>IFERROR(_xll.qlIndexFixing(ONIndex3M,I1121,TRUE,_xll.ohTrigger(RecalcTrigger,Trigger3M)),NA())</f>
        <v>1.2972162661091247E-2</v>
      </c>
      <c r="P1121" s="44">
        <f>IFERROR(_xll.qlIndexFixing(ONIndex6M,I1121,TRUE,_xll.ohTrigger(RecalcTrigger,Trigger6M)),NA())</f>
        <v>1.3150932662053805E-2</v>
      </c>
      <c r="Q1121" s="145">
        <f>IFERROR(_xll.qlIndexFixing(ONIndex1Y,I1121,TRUE,_xll.ohTrigger(RecalcTrigger,Trigger1Y)),NA())</f>
        <v>1.3343443722586557E-2</v>
      </c>
    </row>
    <row r="1122" spans="2:17" x14ac:dyDescent="0.2">
      <c r="B1122" s="39" t="s">
        <v>42</v>
      </c>
      <c r="D1122" s="42">
        <f>_xll.qlCalendarAdvance(Calendar,$D1121,B1122,"f",FALSE)</f>
        <v>47514</v>
      </c>
      <c r="E1122" s="139">
        <f>_xll.qlInterestRateIndexValueDate(IndexON,D1122)</f>
        <v>47514</v>
      </c>
      <c r="F1122" s="155">
        <f>IFERROR(_xll.qlIndexFixing(IndexON,D1122,TRUE,_xll.ohTrigger(RecalcTrigger,TriggerON)),NA())</f>
        <v>1.2018398410953424E-2</v>
      </c>
      <c r="H1122" s="42">
        <f>_xll.qlCalendarAdvance(Calendar,$H1121,B1122,"f",FALSE)</f>
        <v>47514</v>
      </c>
      <c r="I1122" s="139">
        <f>_xll.qlInterestRateIndexValueDate(Index1M,$H1122)</f>
        <v>47518</v>
      </c>
      <c r="J1122" s="144">
        <f>IFERROR(_xll.qlIndexFixing(Index1M,$H1122,TRUE,_xll.ohTrigger(RecalcTrigger,Trigger1M)),NA())</f>
        <v>1.2009688056978187E-2</v>
      </c>
      <c r="K1122" s="44">
        <f>IFERROR(_xll.qlIndexFixing(Index3M,H1122,TRUE,_xll.ohTrigger(RecalcTrigger,Trigger3M)),NA())</f>
        <v>1.2961239051491963E-2</v>
      </c>
      <c r="L1122" s="44">
        <f>IFERROR(_xll.qlIndexFixing(Index6M,$H1122,TRUE,_xll.ohTrigger(RecalcTrigger,Trigger6M)),NA())</f>
        <v>1.3120927184580584E-2</v>
      </c>
      <c r="M1122" s="145">
        <f>IFERROR(_xll.qlIndexFixing(Index1Y,$H1122,TRUE,_xll.ohTrigger(RecalcTrigger,Trigger1Y)),NA())</f>
        <v>1.327286114722954E-2</v>
      </c>
      <c r="N1122" s="144">
        <f>IFERROR(_xll.qlIndexFixing(ONIndex1M,I1122,TRUE,_xll.ohTrigger(RecalcTrigger,Trigger1M)),NA())</f>
        <v>1.2008241642726958E-2</v>
      </c>
      <c r="O1122" s="44">
        <f>IFERROR(_xll.qlIndexFixing(ONIndex3M,I1122,TRUE,_xll.ohTrigger(RecalcTrigger,Trigger3M)),NA())</f>
        <v>1.2967944735162718E-2</v>
      </c>
      <c r="P1122" s="44">
        <f>IFERROR(_xll.qlIndexFixing(ONIndex6M,I1122,TRUE,_xll.ohTrigger(RecalcTrigger,Trigger6M)),NA())</f>
        <v>1.3146101879719652E-2</v>
      </c>
      <c r="Q1122" s="145">
        <f>IFERROR(_xll.qlIndexFixing(ONIndex1Y,I1122,TRUE,_xll.ohTrigger(RecalcTrigger,Trigger1Y)),NA())</f>
        <v>1.3338481293558857E-2</v>
      </c>
    </row>
    <row r="1123" spans="2:17" x14ac:dyDescent="0.2">
      <c r="B1123" s="39" t="s">
        <v>42</v>
      </c>
      <c r="D1123" s="42">
        <f>_xll.qlCalendarAdvance(Calendar,$D1122,B1123,"f",FALSE)</f>
        <v>47521</v>
      </c>
      <c r="E1123" s="139">
        <f>_xll.qlInterestRateIndexValueDate(IndexON,D1123)</f>
        <v>47521</v>
      </c>
      <c r="F1123" s="155">
        <f>IFERROR(_xll.qlIndexFixing(IndexON,D1123,TRUE,_xll.ohTrigger(RecalcTrigger,TriggerON)),NA())</f>
        <v>1.2017257563217143E-2</v>
      </c>
      <c r="H1123" s="42">
        <f>_xll.qlCalendarAdvance(Calendar,$H1122,B1123,"f",FALSE)</f>
        <v>47521</v>
      </c>
      <c r="I1123" s="139">
        <f>_xll.qlInterestRateIndexValueDate(Index1M,$H1123)</f>
        <v>47525</v>
      </c>
      <c r="J1123" s="144">
        <f>IFERROR(_xll.qlIndexFixing(Index1M,$H1123,TRUE,_xll.ohTrigger(RecalcTrigger,Trigger1M)),NA())</f>
        <v>1.2007220284186357E-2</v>
      </c>
      <c r="K1123" s="44">
        <f>IFERROR(_xll.qlIndexFixing(Index3M,H1123,TRUE,_xll.ohTrigger(RecalcTrigger,Trigger3M)),NA())</f>
        <v>1.2956577574161233E-2</v>
      </c>
      <c r="L1123" s="44">
        <f>IFERROR(_xll.qlIndexFixing(Index6M,$H1123,TRUE,_xll.ohTrigger(RecalcTrigger,Trigger6M)),NA())</f>
        <v>1.3115209183731951E-2</v>
      </c>
      <c r="M1123" s="145">
        <f>IFERROR(_xll.qlIndexFixing(Index1Y,$H1123,TRUE,_xll.ohTrigger(RecalcTrigger,Trigger1Y)),NA())</f>
        <v>1.3266299048111642E-2</v>
      </c>
      <c r="N1123" s="144">
        <f>IFERROR(_xll.qlIndexFixing(ONIndex1M,I1123,TRUE,_xll.ohTrigger(RecalcTrigger,Trigger1M)),NA())</f>
        <v>1.2005876166591989E-2</v>
      </c>
      <c r="O1123" s="44">
        <f>IFERROR(_xll.qlIndexFixing(ONIndex3M,I1123,TRUE,_xll.ohTrigger(RecalcTrigger,Trigger3M)),NA())</f>
        <v>1.2963665626175569E-2</v>
      </c>
      <c r="P1123" s="44">
        <f>IFERROR(_xll.qlIndexFixing(ONIndex6M,I1123,TRUE,_xll.ohTrigger(RecalcTrigger,Trigger6M)),NA())</f>
        <v>1.3141206854694332E-2</v>
      </c>
      <c r="Q1123" s="145">
        <f>IFERROR(_xll.qlIndexFixing(ONIndex1Y,I1123,TRUE,_xll.ohTrigger(RecalcTrigger,Trigger1Y)),NA())</f>
        <v>1.3333458740305559E-2</v>
      </c>
    </row>
    <row r="1124" spans="2:17" x14ac:dyDescent="0.2">
      <c r="B1124" s="39" t="s">
        <v>42</v>
      </c>
      <c r="D1124" s="42">
        <f>_xll.qlCalendarAdvance(Calendar,$D1123,B1124,"f",FALSE)</f>
        <v>47528</v>
      </c>
      <c r="E1124" s="139">
        <f>_xll.qlInterestRateIndexValueDate(IndexON,D1124)</f>
        <v>47528</v>
      </c>
      <c r="F1124" s="155">
        <f>IFERROR(_xll.qlIndexFixing(IndexON,D1124,TRUE,_xll.ohTrigger(RecalcTrigger,TriggerON)),NA())</f>
        <v>1.2016027417152131E-2</v>
      </c>
      <c r="H1124" s="42">
        <f>_xll.qlCalendarAdvance(Calendar,$H1123,B1124,"f",FALSE)</f>
        <v>47528</v>
      </c>
      <c r="I1124" s="139">
        <f>_xll.qlInterestRateIndexValueDate(Index1M,$H1124)</f>
        <v>47532</v>
      </c>
      <c r="J1124" s="144">
        <f>IFERROR(_xll.qlIndexFixing(Index1M,$H1124,TRUE,_xll.ohTrigger(RecalcTrigger,Trigger1M)),NA())</f>
        <v>1.200469179166243E-2</v>
      </c>
      <c r="K1124" s="44">
        <f>IFERROR(_xll.qlIndexFixing(Index3M,H1124,TRUE,_xll.ohTrigger(RecalcTrigger,Trigger3M)),NA())</f>
        <v>1.2951856828737653E-2</v>
      </c>
      <c r="L1124" s="44">
        <f>IFERROR(_xll.qlIndexFixing(Index6M,$H1124,TRUE,_xll.ohTrigger(RecalcTrigger,Trigger6M)),NA())</f>
        <v>1.3109429738111409E-2</v>
      </c>
      <c r="M1124" s="145">
        <f>IFERROR(_xll.qlIndexFixing(Index1Y,$H1124,TRUE,_xll.ohTrigger(RecalcTrigger,Trigger1Y)),NA())</f>
        <v>1.3259681596516949E-2</v>
      </c>
      <c r="N1124" s="144">
        <f>IFERROR(_xll.qlIndexFixing(ONIndex1M,I1124,TRUE,_xll.ohTrigger(RecalcTrigger,Trigger1M)),NA())</f>
        <v>1.2003449575983538E-2</v>
      </c>
      <c r="O1124" s="44">
        <f>IFERROR(_xll.qlIndexFixing(ONIndex3M,I1124,TRUE,_xll.ohTrigger(RecalcTrigger,Trigger3M)),NA())</f>
        <v>1.2959325628134621E-2</v>
      </c>
      <c r="P1124" s="44">
        <f>IFERROR(_xll.qlIndexFixing(ONIndex6M,I1124,TRUE,_xll.ohTrigger(RecalcTrigger,Trigger6M)),NA())</f>
        <v>1.3136247820231262E-2</v>
      </c>
      <c r="Q1124" s="145">
        <f>IFERROR(_xll.qlIndexFixing(ONIndex1Y,I1124,TRUE,_xll.ohTrigger(RecalcTrigger,Trigger1Y)),NA())</f>
        <v>1.3328376267303099E-2</v>
      </c>
    </row>
    <row r="1125" spans="2:17" x14ac:dyDescent="0.2">
      <c r="B1125" s="39" t="s">
        <v>42</v>
      </c>
      <c r="D1125" s="42">
        <f>_xll.qlCalendarAdvance(Calendar,$D1124,B1125,"f",FALSE)</f>
        <v>47535</v>
      </c>
      <c r="E1125" s="139">
        <f>_xll.qlInterestRateIndexValueDate(IndexON,D1125)</f>
        <v>47535</v>
      </c>
      <c r="F1125" s="155">
        <f>IFERROR(_xll.qlIndexFixing(IndexON,D1125,TRUE,_xll.ohTrigger(RecalcTrigger,TriggerON)),NA())</f>
        <v>1.201470806172722E-2</v>
      </c>
      <c r="H1125" s="42">
        <f>_xll.qlCalendarAdvance(Calendar,$H1124,B1125,"f",FALSE)</f>
        <v>47535</v>
      </c>
      <c r="I1125" s="139">
        <f>_xll.qlInterestRateIndexValueDate(Index1M,$H1125)</f>
        <v>47539</v>
      </c>
      <c r="J1125" s="144">
        <f>IFERROR(_xll.qlIndexFixing(Index1M,$H1125,TRUE,_xll.ohTrigger(RecalcTrigger,Trigger1M)),NA())</f>
        <v>1.2002102852870511E-2</v>
      </c>
      <c r="K1125" s="44">
        <f>IFERROR(_xll.qlIndexFixing(Index3M,H1125,TRUE,_xll.ohTrigger(RecalcTrigger,Trigger3M)),NA())</f>
        <v>1.2947077110507653E-2</v>
      </c>
      <c r="L1125" s="44">
        <f>IFERROR(_xll.qlIndexFixing(Index6M,$H1125,TRUE,_xll.ohTrigger(RecalcTrigger,Trigger6M)),NA())</f>
        <v>1.3103589083182477E-2</v>
      </c>
      <c r="M1125" s="145">
        <f>IFERROR(_xll.qlIndexFixing(Index1Y,$H1125,TRUE,_xll.ohTrigger(RecalcTrigger,Trigger1Y)),NA())</f>
        <v>1.3253009000726197E-2</v>
      </c>
      <c r="N1125" s="144">
        <f>IFERROR(_xll.qlIndexFixing(ONIndex1M,I1125,TRUE,_xll.ohTrigger(RecalcTrigger,Trigger1M)),NA())</f>
        <v>1.2000962144123051E-2</v>
      </c>
      <c r="O1125" s="44">
        <f>IFERROR(_xll.qlIndexFixing(ONIndex3M,I1125,TRUE,_xll.ohTrigger(RecalcTrigger,Trigger3M)),NA())</f>
        <v>1.2954925035284504E-2</v>
      </c>
      <c r="P1125" s="44">
        <f>IFERROR(_xll.qlIndexFixing(ONIndex6M,I1125,TRUE,_xll.ohTrigger(RecalcTrigger,Trigger6M)),NA())</f>
        <v>1.313122500974373E-2</v>
      </c>
      <c r="Q1125" s="145">
        <f>IFERROR(_xll.qlIndexFixing(ONIndex1Y,I1125,TRUE,_xll.ohTrigger(RecalcTrigger,Trigger1Y)),NA())</f>
        <v>1.3323234079107849E-2</v>
      </c>
    </row>
    <row r="1126" spans="2:17" x14ac:dyDescent="0.2">
      <c r="B1126" s="39" t="s">
        <v>42</v>
      </c>
      <c r="D1126" s="42">
        <f>_xll.qlCalendarAdvance(Calendar,$D1125,B1126,"f",FALSE)</f>
        <v>47542</v>
      </c>
      <c r="E1126" s="139">
        <f>_xll.qlInterestRateIndexValueDate(IndexON,D1126)</f>
        <v>47542</v>
      </c>
      <c r="F1126" s="155">
        <f>IFERROR(_xll.qlIndexFixing(IndexON,D1126,TRUE,_xll.ohTrigger(RecalcTrigger,TriggerON)),NA())</f>
        <v>1.2013299585591497E-2</v>
      </c>
      <c r="H1126" s="42">
        <f>_xll.qlCalendarAdvance(Calendar,$H1125,B1126,"f",FALSE)</f>
        <v>47542</v>
      </c>
      <c r="I1126" s="139">
        <f>_xll.qlInterestRateIndexValueDate(Index1M,$H1126)</f>
        <v>47546</v>
      </c>
      <c r="J1126" s="144">
        <f>IFERROR(_xll.qlIndexFixing(Index1M,$H1126,TRUE,_xll.ohTrigger(RecalcTrigger,Trigger1M)),NA())</f>
        <v>1.1999468985813796E-2</v>
      </c>
      <c r="K1126" s="44">
        <f>IFERROR(_xll.qlIndexFixing(Index3M,H1126,TRUE,_xll.ohTrigger(RecalcTrigger,Trigger3M)),NA())</f>
        <v>1.2942114172632064E-2</v>
      </c>
      <c r="L1126" s="44">
        <f>IFERROR(_xll.qlIndexFixing(Index6M,$H1126,TRUE,_xll.ohTrigger(RecalcTrigger,Trigger6M)),NA())</f>
        <v>1.3097277029316089E-2</v>
      </c>
      <c r="M1126" s="145">
        <f>IFERROR(_xll.qlIndexFixing(Index1Y,$H1126,TRUE,_xll.ohTrigger(RecalcTrigger,Trigger1Y)),NA())</f>
        <v>1.3246281469023189E-2</v>
      </c>
      <c r="N1126" s="144">
        <f>IFERROR(_xll.qlIndexFixing(ONIndex1M,I1126,TRUE,_xll.ohTrigger(RecalcTrigger,Trigger1M)),NA())</f>
        <v>1.1998414144311909E-2</v>
      </c>
      <c r="O1126" s="44">
        <f>IFERROR(_xll.qlIndexFixing(ONIndex3M,I1126,TRUE,_xll.ohTrigger(RecalcTrigger,Trigger3M)),NA())</f>
        <v>1.2950464141709972E-2</v>
      </c>
      <c r="P1126" s="44">
        <f>IFERROR(_xll.qlIndexFixing(ONIndex6M,I1126,TRUE,_xll.ohTrigger(RecalcTrigger,Trigger6M)),NA())</f>
        <v>1.3126138656565089E-2</v>
      </c>
      <c r="Q1126" s="145">
        <f>IFERROR(_xll.qlIndexFixing(ONIndex1Y,I1126,TRUE,_xll.ohTrigger(RecalcTrigger,Trigger1Y)),NA())</f>
        <v>1.3318032380036371E-2</v>
      </c>
    </row>
    <row r="1127" spans="2:17" x14ac:dyDescent="0.2">
      <c r="B1127" s="39" t="s">
        <v>42</v>
      </c>
      <c r="D1127" s="42">
        <f>_xll.qlCalendarAdvance(Calendar,$D1126,B1127,"f",FALSE)</f>
        <v>47549</v>
      </c>
      <c r="E1127" s="139">
        <f>_xll.qlInterestRateIndexValueDate(IndexON,D1127)</f>
        <v>47549</v>
      </c>
      <c r="F1127" s="155">
        <f>IFERROR(_xll.qlIndexFixing(IndexON,D1127,TRUE,_xll.ohTrigger(RecalcTrigger,TriggerON)),NA())</f>
        <v>1.2011802077473988E-2</v>
      </c>
      <c r="H1127" s="42">
        <f>_xll.qlCalendarAdvance(Calendar,$H1126,B1127,"f",FALSE)</f>
        <v>47549</v>
      </c>
      <c r="I1127" s="139">
        <f>_xll.qlInterestRateIndexValueDate(Index1M,$H1127)</f>
        <v>47553</v>
      </c>
      <c r="J1127" s="144">
        <f>IFERROR(_xll.qlIndexFixing(Index1M,$H1127,TRUE,_xll.ohTrigger(RecalcTrigger,Trigger1M)),NA())</f>
        <v>1.1996746944026984E-2</v>
      </c>
      <c r="K1127" s="44">
        <f>IFERROR(_xll.qlIndexFixing(Index3M,H1127,TRUE,_xll.ohTrigger(RecalcTrigger,Trigger3M)),NA())</f>
        <v>1.293721310585356E-2</v>
      </c>
      <c r="L1127" s="44">
        <f>IFERROR(_xll.qlIndexFixing(Index6M,$H1127,TRUE,_xll.ohTrigger(RecalcTrigger,Trigger6M)),NA())</f>
        <v>1.3091305717897281E-2</v>
      </c>
      <c r="M1127" s="145">
        <f>IFERROR(_xll.qlIndexFixing(Index1Y,$H1127,TRUE,_xll.ohTrigger(RecalcTrigger,Trigger1Y)),NA())</f>
        <v>1.3239499209695884E-2</v>
      </c>
      <c r="N1127" s="144">
        <f>IFERROR(_xll.qlIndexFixing(ONIndex1M,I1127,TRUE,_xll.ohTrigger(RecalcTrigger,Trigger1M)),NA())</f>
        <v>1.1995805849771557E-2</v>
      </c>
      <c r="O1127" s="44">
        <f>IFERROR(_xll.qlIndexFixing(ONIndex3M,I1127,TRUE,_xll.ohTrigger(RecalcTrigger,Trigger3M)),NA())</f>
        <v>1.2945943241575719E-2</v>
      </c>
      <c r="P1127" s="44">
        <f>IFERROR(_xll.qlIndexFixing(ONIndex6M,I1127,TRUE,_xll.ohTrigger(RecalcTrigger,Trigger6M)),NA())</f>
        <v>1.3120988994188565E-2</v>
      </c>
      <c r="Q1127" s="145">
        <f>IFERROR(_xll.qlIndexFixing(ONIndex1Y,I1127,TRUE,_xll.ohTrigger(RecalcTrigger,Trigger1Y)),NA())</f>
        <v>1.3312771374565102E-2</v>
      </c>
    </row>
    <row r="1128" spans="2:17" x14ac:dyDescent="0.2">
      <c r="B1128" s="39" t="s">
        <v>42</v>
      </c>
      <c r="D1128" s="42">
        <f>_xll.qlCalendarAdvance(Calendar,$D1127,B1128,"f",FALSE)</f>
        <v>47556</v>
      </c>
      <c r="E1128" s="139">
        <f>_xll.qlInterestRateIndexValueDate(IndexON,D1128)</f>
        <v>47556</v>
      </c>
      <c r="F1128" s="155">
        <f>IFERROR(_xll.qlIndexFixing(IndexON,D1128,TRUE,_xll.ohTrigger(RecalcTrigger,TriggerON)),NA())</f>
        <v>1.2010215626343523E-2</v>
      </c>
      <c r="H1128" s="42">
        <f>_xll.qlCalendarAdvance(Calendar,$H1127,B1128,"f",FALSE)</f>
        <v>47556</v>
      </c>
      <c r="I1128" s="139">
        <f>_xll.qlInterestRateIndexValueDate(Index1M,$H1128)</f>
        <v>47560</v>
      </c>
      <c r="J1128" s="144">
        <f>IFERROR(_xll.qlIndexFixing(Index1M,$H1128,TRUE,_xll.ohTrigger(RecalcTrigger,Trigger1M)),NA())</f>
        <v>1.1993965329070549E-2</v>
      </c>
      <c r="K1128" s="44">
        <f>IFERROR(_xll.qlIndexFixing(Index3M,H1128,TRUE,_xll.ohTrigger(RecalcTrigger,Trigger3M)),NA())</f>
        <v>1.2932253971211494E-2</v>
      </c>
      <c r="L1128" s="44">
        <f>IFERROR(_xll.qlIndexFixing(Index6M,$H1128,TRUE,_xll.ohTrigger(RecalcTrigger,Trigger6M)),NA())</f>
        <v>1.3085273933030052E-2</v>
      </c>
      <c r="M1128" s="145">
        <f>IFERROR(_xll.qlIndexFixing(Index1Y,$H1128,TRUE,_xll.ohTrigger(RecalcTrigger,Trigger1Y)),NA())</f>
        <v>1.3232662431035094E-2</v>
      </c>
      <c r="N1128" s="144">
        <f>IFERROR(_xll.qlIndexFixing(ONIndex1M,I1128,TRUE,_xll.ohTrigger(RecalcTrigger,Trigger1M)),NA())</f>
        <v>1.1993137533483633E-2</v>
      </c>
      <c r="O1128" s="44">
        <f>IFERROR(_xll.qlIndexFixing(ONIndex3M,I1128,TRUE,_xll.ohTrigger(RecalcTrigger,Trigger3M)),NA())</f>
        <v>1.2941362628886566E-2</v>
      </c>
      <c r="P1128" s="44">
        <f>IFERROR(_xll.qlIndexFixing(ONIndex6M,I1128,TRUE,_xll.ohTrigger(RecalcTrigger,Trigger6M)),NA())</f>
        <v>1.3115776256027445E-2</v>
      </c>
      <c r="Q1128" s="145">
        <f>IFERROR(_xll.qlIndexFixing(ONIndex1Y,I1128,TRUE,_xll.ohTrigger(RecalcTrigger,Trigger1Y)),NA())</f>
        <v>1.3307451267170478E-2</v>
      </c>
    </row>
    <row r="1129" spans="2:17" x14ac:dyDescent="0.2">
      <c r="B1129" s="39" t="s">
        <v>42</v>
      </c>
      <c r="D1129" s="42">
        <f>_xll.qlCalendarAdvance(Calendar,$D1128,B1129,"f",FALSE)</f>
        <v>47563</v>
      </c>
      <c r="E1129" s="139">
        <f>_xll.qlInterestRateIndexValueDate(IndexON,D1129)</f>
        <v>47563</v>
      </c>
      <c r="F1129" s="155">
        <f>IFERROR(_xll.qlIndexFixing(IndexON,D1129,TRUE,_xll.ohTrigger(RecalcTrigger,TriggerON)),NA())</f>
        <v>1.2008540320929129E-2</v>
      </c>
      <c r="H1129" s="42">
        <f>_xll.qlCalendarAdvance(Calendar,$H1128,B1129,"f",FALSE)</f>
        <v>47563</v>
      </c>
      <c r="I1129" s="139">
        <f>_xll.qlInterestRateIndexValueDate(Index1M,$H1129)</f>
        <v>47567</v>
      </c>
      <c r="J1129" s="144">
        <f>IFERROR(_xll.qlIndexFixing(Index1M,$H1129,TRUE,_xll.ohTrigger(RecalcTrigger,Trigger1M)),NA())</f>
        <v>1.1991124414439266E-2</v>
      </c>
      <c r="K1129" s="44">
        <f>IFERROR(_xll.qlIndexFixing(Index3M,H1129,TRUE,_xll.ohTrigger(RecalcTrigger,Trigger3M)),NA())</f>
        <v>1.292723706400878E-2</v>
      </c>
      <c r="L1129" s="44">
        <f>IFERROR(_xll.qlIndexFixing(Index6M,$H1129,TRUE,_xll.ohTrigger(RecalcTrigger,Trigger6M)),NA())</f>
        <v>1.3079181910211238E-2</v>
      </c>
      <c r="M1129" s="145">
        <f>IFERROR(_xll.qlIndexFixing(Index1Y,$H1129,TRUE,_xll.ohTrigger(RecalcTrigger,Trigger1Y)),NA())</f>
        <v>1.3225771341334911E-2</v>
      </c>
      <c r="N1129" s="144">
        <f>IFERROR(_xll.qlIndexFixing(ONIndex1M,I1129,TRUE,_xll.ohTrigger(RecalcTrigger,Trigger1M)),NA())</f>
        <v>1.1990409468749519E-2</v>
      </c>
      <c r="O1129" s="44">
        <f>IFERROR(_xll.qlIndexFixing(ONIndex3M,I1129,TRUE,_xll.ohTrigger(RecalcTrigger,Trigger3M)),NA())</f>
        <v>1.293672259788714E-2</v>
      </c>
      <c r="P1129" s="44">
        <f>IFERROR(_xll.qlIndexFixing(ONIndex6M,I1129,TRUE,_xll.ohTrigger(RecalcTrigger,Trigger6M)),NA())</f>
        <v>1.3110500675335146E-2</v>
      </c>
      <c r="Q1129" s="145">
        <f>IFERROR(_xll.qlIndexFixing(ONIndex1Y,I1129,TRUE,_xll.ohTrigger(RecalcTrigger,Trigger1Y)),NA())</f>
        <v>1.3302072262328934E-2</v>
      </c>
    </row>
    <row r="1130" spans="2:17" x14ac:dyDescent="0.2">
      <c r="B1130" s="39" t="s">
        <v>42</v>
      </c>
      <c r="D1130" s="42">
        <f>_xll.qlCalendarAdvance(Calendar,$D1129,B1130,"f",FALSE)</f>
        <v>47570</v>
      </c>
      <c r="E1130" s="139">
        <f>_xll.qlInterestRateIndexValueDate(IndexON,D1130)</f>
        <v>47570</v>
      </c>
      <c r="F1130" s="155">
        <f>IFERROR(_xll.qlIndexFixing(IndexON,D1130,TRUE,_xll.ohTrigger(RecalcTrigger,TriggerON)),NA())</f>
        <v>1.2006776249959827E-2</v>
      </c>
      <c r="H1130" s="42">
        <f>_xll.qlCalendarAdvance(Calendar,$H1129,B1130,"f",FALSE)</f>
        <v>47570</v>
      </c>
      <c r="I1130" s="139">
        <f>_xll.qlInterestRateIndexValueDate(Index1M,$H1130)</f>
        <v>47574</v>
      </c>
      <c r="J1130" s="144">
        <f>IFERROR(_xll.qlIndexFixing(Index1M,$H1130,TRUE,_xll.ohTrigger(RecalcTrigger,Trigger1M)),NA())</f>
        <v>1.1988224473635645E-2</v>
      </c>
      <c r="K1130" s="44">
        <f>IFERROR(_xll.qlIndexFixing(Index3M,H1130,TRUE,_xll.ohTrigger(RecalcTrigger,Trigger3M)),NA())</f>
        <v>1.2922304262365581E-2</v>
      </c>
      <c r="L1130" s="44">
        <f>IFERROR(_xll.qlIndexFixing(Index6M,$H1130,TRUE,_xll.ohTrigger(RecalcTrigger,Trigger6M)),NA())</f>
        <v>1.3073253109536231E-2</v>
      </c>
      <c r="M1130" s="145">
        <f>IFERROR(_xll.qlIndexFixing(Index1Y,$H1130,TRUE,_xll.ohTrigger(RecalcTrigger,Trigger1Y)),NA())</f>
        <v>1.3218826148893154E-2</v>
      </c>
      <c r="N1130" s="144">
        <f>IFERROR(_xll.qlIndexFixing(ONIndex1M,I1130,TRUE,_xll.ohTrigger(RecalcTrigger,Trigger1M)),NA())</f>
        <v>1.1987621928790659E-2</v>
      </c>
      <c r="O1130" s="44">
        <f>IFERROR(_xll.qlIndexFixing(ONIndex3M,I1130,TRUE,_xll.ohTrigger(RecalcTrigger,Trigger3M)),NA())</f>
        <v>1.2932023442662199E-2</v>
      </c>
      <c r="P1130" s="44">
        <f>IFERROR(_xll.qlIndexFixing(ONIndex6M,I1130,TRUE,_xll.ohTrigger(RecalcTrigger,Trigger6M)),NA())</f>
        <v>1.3105162485604893E-2</v>
      </c>
      <c r="Q1130" s="145">
        <f>IFERROR(_xll.qlIndexFixing(ONIndex1Y,I1130,TRUE,_xll.ohTrigger(RecalcTrigger,Trigger1Y)),NA())</f>
        <v>1.3296634564357035E-2</v>
      </c>
    </row>
    <row r="1131" spans="2:17" x14ac:dyDescent="0.2">
      <c r="B1131" s="39" t="s">
        <v>42</v>
      </c>
      <c r="D1131" s="42">
        <f>_xll.qlCalendarAdvance(Calendar,$D1130,B1131,"f",FALSE)</f>
        <v>47577</v>
      </c>
      <c r="E1131" s="139">
        <f>_xll.qlInterestRateIndexValueDate(IndexON,D1131)</f>
        <v>47577</v>
      </c>
      <c r="F1131" s="155">
        <f>IFERROR(_xll.qlIndexFixing(IndexON,D1131,TRUE,_xll.ohTrigger(RecalcTrigger,TriggerON)),NA())</f>
        <v>1.2004923502324516E-2</v>
      </c>
      <c r="H1131" s="42">
        <f>_xll.qlCalendarAdvance(Calendar,$H1130,B1131,"f",FALSE)</f>
        <v>47577</v>
      </c>
      <c r="I1131" s="139">
        <f>_xll.qlInterestRateIndexValueDate(Index1M,$H1131)</f>
        <v>47581</v>
      </c>
      <c r="J1131" s="144">
        <f>IFERROR(_xll.qlIndexFixing(Index1M,$H1131,TRUE,_xll.ohTrigger(RecalcTrigger,Trigger1M)),NA())</f>
        <v>1.1985282646859829E-2</v>
      </c>
      <c r="K1131" s="44">
        <f>IFERROR(_xll.qlIndexFixing(Index3M,H1131,TRUE,_xll.ohTrigger(RecalcTrigger,Trigger3M)),NA())</f>
        <v>1.2917176908377161E-2</v>
      </c>
      <c r="L1131" s="44">
        <f>IFERROR(_xll.qlIndexFixing(Index6M,$H1131,TRUE,_xll.ohTrigger(RecalcTrigger,Trigger6M)),NA())</f>
        <v>1.3067045729821291E-2</v>
      </c>
      <c r="M1131" s="145">
        <f>IFERROR(_xll.qlIndexFixing(Index1Y,$H1131,TRUE,_xll.ohTrigger(RecalcTrigger,Trigger1Y)),NA())</f>
        <v>1.3211827062010049E-2</v>
      </c>
      <c r="N1131" s="144">
        <f>IFERROR(_xll.qlIndexFixing(ONIndex1M,I1131,TRUE,_xll.ohTrigger(RecalcTrigger,Trigger1M)),NA())</f>
        <v>1.1984775186748564E-2</v>
      </c>
      <c r="O1131" s="44">
        <f>IFERROR(_xll.qlIndexFixing(ONIndex3M,I1131,TRUE,_xll.ohTrigger(RecalcTrigger,Trigger3M)),NA())</f>
        <v>1.2927265457376436E-2</v>
      </c>
      <c r="P1131" s="44">
        <f>IFERROR(_xll.qlIndexFixing(ONIndex6M,I1131,TRUE,_xll.ohTrigger(RecalcTrigger,Trigger6M)),NA())</f>
        <v>1.3099761920329911E-2</v>
      </c>
      <c r="Q1131" s="145">
        <f>IFERROR(_xll.qlIndexFixing(ONIndex1Y,I1131,TRUE,_xll.ohTrigger(RecalcTrigger,Trigger1Y)),NA())</f>
        <v>1.3291138377731215E-2</v>
      </c>
    </row>
    <row r="1132" spans="2:17" x14ac:dyDescent="0.2">
      <c r="B1132" s="39" t="s">
        <v>42</v>
      </c>
      <c r="D1132" s="42">
        <f>_xll.qlCalendarAdvance(Calendar,$D1131,B1132,"f",FALSE)</f>
        <v>47584</v>
      </c>
      <c r="E1132" s="139">
        <f>_xll.qlInterestRateIndexValueDate(IndexON,D1132)</f>
        <v>47584</v>
      </c>
      <c r="F1132" s="155">
        <f>IFERROR(_xll.qlIndexFixing(IndexON,D1132,TRUE,_xll.ohTrigger(RecalcTrigger,TriggerON)),NA())</f>
        <v>1.2002982166672282E-2</v>
      </c>
      <c r="H1132" s="42">
        <f>_xll.qlCalendarAdvance(Calendar,$H1131,B1132,"f",FALSE)</f>
        <v>47584</v>
      </c>
      <c r="I1132" s="139">
        <f>_xll.qlInterestRateIndexValueDate(Index1M,$H1132)</f>
        <v>47588</v>
      </c>
      <c r="J1132" s="144">
        <f>IFERROR(_xll.qlIndexFixing(Index1M,$H1132,TRUE,_xll.ohTrigger(RecalcTrigger,Trigger1M)),NA())</f>
        <v>1.198226972826788E-2</v>
      </c>
      <c r="K1132" s="44">
        <f>IFERROR(_xll.qlIndexFixing(Index3M,H1132,TRUE,_xll.ohTrigger(RecalcTrigger,Trigger3M)),NA())</f>
        <v>1.2911992648618096E-2</v>
      </c>
      <c r="L1132" s="44">
        <f>IFERROR(_xll.qlIndexFixing(Index6M,$H1132,TRUE,_xll.ohTrigger(RecalcTrigger,Trigger6M)),NA())</f>
        <v>1.3060778803887904E-2</v>
      </c>
      <c r="M1132" s="145">
        <f>IFERROR(_xll.qlIndexFixing(Index1Y,$H1132,TRUE,_xll.ohTrigger(RecalcTrigger,Trigger1Y)),NA())</f>
        <v>1.3204774288989108E-2</v>
      </c>
      <c r="N1132" s="144">
        <f>IFERROR(_xll.qlIndexFixing(ONIndex1M,I1132,TRUE,_xll.ohTrigger(RecalcTrigger,Trigger1M)),NA())</f>
        <v>1.1981869515684807E-2</v>
      </c>
      <c r="O1132" s="44">
        <f>IFERROR(_xll.qlIndexFixing(ONIndex3M,I1132,TRUE,_xll.ohTrigger(RecalcTrigger,Trigger3M)),NA())</f>
        <v>1.2922448936114606E-2</v>
      </c>
      <c r="P1132" s="44">
        <f>IFERROR(_xll.qlIndexFixing(ONIndex6M,I1132,TRUE,_xll.ohTrigger(RecalcTrigger,Trigger6M)),NA())</f>
        <v>1.3094299212603744E-2</v>
      </c>
      <c r="Q1132" s="145">
        <f>IFERROR(_xll.qlIndexFixing(ONIndex1Y,I1132,TRUE,_xll.ohTrigger(RecalcTrigger,Trigger1Y)),NA())</f>
        <v>1.3285583907087783E-2</v>
      </c>
    </row>
    <row r="1133" spans="2:17" x14ac:dyDescent="0.2">
      <c r="B1133" s="39" t="s">
        <v>42</v>
      </c>
      <c r="D1133" s="42">
        <f>_xll.qlCalendarAdvance(Calendar,$D1132,B1133,"f",FALSE)</f>
        <v>47591</v>
      </c>
      <c r="E1133" s="139">
        <f>_xll.qlInterestRateIndexValueDate(IndexON,D1133)</f>
        <v>47591</v>
      </c>
      <c r="F1133" s="155">
        <f>IFERROR(_xll.qlIndexFixing(IndexON,D1133,TRUE,_xll.ohTrigger(RecalcTrigger,TriggerON)),NA())</f>
        <v>1.2001154406840797E-2</v>
      </c>
      <c r="H1133" s="42">
        <f>_xll.qlCalendarAdvance(Calendar,$H1132,B1133,"f",FALSE)</f>
        <v>47591</v>
      </c>
      <c r="I1133" s="139">
        <f>_xll.qlInterestRateIndexValueDate(Index1M,$H1133)</f>
        <v>47597</v>
      </c>
      <c r="J1133" s="144">
        <f>IFERROR(_xll.qlIndexFixing(Index1M,$H1133,TRUE,_xll.ohTrigger(RecalcTrigger,Trigger1M)),NA())</f>
        <v>1.1978310461446817E-2</v>
      </c>
      <c r="K1133" s="44">
        <f>IFERROR(_xll.qlIndexFixing(Index3M,H1133,TRUE,_xll.ohTrigger(RecalcTrigger,Trigger3M)),NA())</f>
        <v>1.2905244030371006E-2</v>
      </c>
      <c r="L1133" s="44">
        <f>IFERROR(_xll.qlIndexFixing(Index6M,$H1133,TRUE,_xll.ohTrigger(RecalcTrigger,Trigger6M)),NA())</f>
        <v>1.3052634210193788E-2</v>
      </c>
      <c r="M1133" s="145">
        <f>IFERROR(_xll.qlIndexFixing(Index1Y,$H1133,TRUE,_xll.ohTrigger(RecalcTrigger,Trigger1Y)),NA())</f>
        <v>1.3195627887442168E-2</v>
      </c>
      <c r="N1133" s="144">
        <f>IFERROR(_xll.qlIndexFixing(ONIndex1M,I1133,TRUE,_xll.ohTrigger(RecalcTrigger,Trigger1M)),NA())</f>
        <v>1.1978014992317654E-2</v>
      </c>
      <c r="O1133" s="44">
        <f>IFERROR(_xll.qlIndexFixing(ONIndex3M,I1133,TRUE,_xll.ohTrigger(RecalcTrigger,Trigger3M)),NA())</f>
        <v>1.2915930203760695E-2</v>
      </c>
      <c r="P1133" s="44">
        <f>IFERROR(_xll.qlIndexFixing(ONIndex6M,I1133,TRUE,_xll.ohTrigger(RecalcTrigger,Trigger6M)),NA())</f>
        <v>1.3086863300610929E-2</v>
      </c>
      <c r="Q1133" s="145">
        <f>IFERROR(_xll.qlIndexFixing(ONIndex1Y,I1133,TRUE,_xll.ohTrigger(RecalcTrigger,Trigger1Y)),NA())</f>
        <v>1.3278037565482848E-2</v>
      </c>
    </row>
    <row r="1134" spans="2:17" x14ac:dyDescent="0.2">
      <c r="B1134" s="39" t="s">
        <v>42</v>
      </c>
      <c r="D1134" s="42">
        <f>_xll.qlCalendarAdvance(Calendar,$D1133,B1134,"f",FALSE)</f>
        <v>47598</v>
      </c>
      <c r="E1134" s="139">
        <f>_xll.qlInterestRateIndexValueDate(IndexON,D1134)</f>
        <v>47598</v>
      </c>
      <c r="F1134" s="155">
        <f>IFERROR(_xll.qlIndexFixing(IndexON,D1134,TRUE,_xll.ohTrigger(RecalcTrigger,TriggerON)),NA())</f>
        <v>1.199883408695257E-2</v>
      </c>
      <c r="H1134" s="42">
        <f>_xll.qlCalendarAdvance(Calendar,$H1133,B1134,"f",FALSE)</f>
        <v>47598</v>
      </c>
      <c r="I1134" s="139">
        <f>_xll.qlInterestRateIndexValueDate(Index1M,$H1134)</f>
        <v>47602</v>
      </c>
      <c r="J1134" s="144">
        <f>IFERROR(_xll.qlIndexFixing(Index1M,$H1134,TRUE,_xll.ohTrigger(RecalcTrigger,Trigger1M)),NA())</f>
        <v>1.1976069494645358E-2</v>
      </c>
      <c r="K1134" s="44">
        <f>IFERROR(_xll.qlIndexFixing(Index3M,H1134,TRUE,_xll.ohTrigger(RecalcTrigger,Trigger3M)),NA())</f>
        <v>1.2901454592972409E-2</v>
      </c>
      <c r="L1134" s="44">
        <f>IFERROR(_xll.qlIndexFixing(Index6M,$H1134,TRUE,_xll.ohTrigger(RecalcTrigger,Trigger6M)),NA())</f>
        <v>1.3048067255350636E-2</v>
      </c>
      <c r="M1134" s="145">
        <f>IFERROR(_xll.qlIndexFixing(Index1Y,$H1134,TRUE,_xll.ohTrigger(RecalcTrigger,Trigger1Y)),NA())</f>
        <v>1.3190508517761119E-2</v>
      </c>
      <c r="N1134" s="144">
        <f>IFERROR(_xll.qlIndexFixing(ONIndex1M,I1134,TRUE,_xll.ohTrigger(RecalcTrigger,Trigger1M)),NA())</f>
        <v>1.1975445914114147E-2</v>
      </c>
      <c r="O1134" s="44">
        <f>IFERROR(_xll.qlIndexFixing(ONIndex3M,I1134,TRUE,_xll.ohTrigger(RecalcTrigger,Trigger3M)),NA())</f>
        <v>1.2911932075772015E-2</v>
      </c>
      <c r="P1134" s="44">
        <f>IFERROR(_xll.qlIndexFixing(ONIndex6M,I1134,TRUE,_xll.ohTrigger(RecalcTrigger,Trigger6M)),NA())</f>
        <v>1.3082385241274253E-2</v>
      </c>
      <c r="Q1134" s="145">
        <f>IFERROR(_xll.qlIndexFixing(ONIndex1Y,I1134,TRUE,_xll.ohTrigger(RecalcTrigger,Trigger1Y)),NA())</f>
        <v>1.3273486157485692E-2</v>
      </c>
    </row>
    <row r="1135" spans="2:17" x14ac:dyDescent="0.2">
      <c r="B1135" s="39" t="s">
        <v>42</v>
      </c>
      <c r="D1135" s="42">
        <f>_xll.qlCalendarAdvance(Calendar,$D1134,B1135,"f",FALSE)</f>
        <v>47605</v>
      </c>
      <c r="E1135" s="139">
        <f>_xll.qlInterestRateIndexValueDate(IndexON,D1135)</f>
        <v>47605</v>
      </c>
      <c r="F1135" s="155">
        <f>IFERROR(_xll.qlIndexFixing(IndexON,D1135,TRUE,_xll.ohTrigger(RecalcTrigger,TriggerON)),NA())</f>
        <v>1.1996627520343139E-2</v>
      </c>
      <c r="H1135" s="42">
        <f>_xll.qlCalendarAdvance(Calendar,$H1134,B1135,"f",FALSE)</f>
        <v>47605</v>
      </c>
      <c r="I1135" s="139">
        <f>_xll.qlInterestRateIndexValueDate(Index1M,$H1135)</f>
        <v>47609</v>
      </c>
      <c r="J1135" s="144">
        <f>IFERROR(_xll.qlIndexFixing(Index1M,$H1135,TRUE,_xll.ohTrigger(RecalcTrigger,Trigger1M)),NA())</f>
        <v>1.1972848949365095E-2</v>
      </c>
      <c r="K1135" s="44">
        <f>IFERROR(_xll.qlIndexFixing(Index3M,H1135,TRUE,_xll.ohTrigger(RecalcTrigger,Trigger3M)),NA())</f>
        <v>1.2895938934200936E-2</v>
      </c>
      <c r="L1135" s="44">
        <f>IFERROR(_xll.qlIndexFixing(Index6M,$H1135,TRUE,_xll.ohTrigger(RecalcTrigger,Trigger6M)),NA())</f>
        <v>1.304137796450087E-2</v>
      </c>
      <c r="M1135" s="145">
        <f>IFERROR(_xll.qlIndexFixing(Index1Y,$H1135,TRUE,_xll.ohTrigger(RecalcTrigger,Trigger1Y)),NA())</f>
        <v>1.3183295936174892E-2</v>
      </c>
      <c r="N1135" s="144">
        <f>IFERROR(_xll.qlIndexFixing(ONIndex1M,I1135,TRUE,_xll.ohTrigger(RecalcTrigger,Trigger1M)),NA())</f>
        <v>1.197280166105763E-2</v>
      </c>
      <c r="O1135" s="44">
        <f>IFERROR(_xll.qlIndexFixing(ONIndex3M,I1135,TRUE,_xll.ohTrigger(RecalcTrigger,Trigger3M)),NA())</f>
        <v>1.2907651097560091E-2</v>
      </c>
      <c r="P1135" s="44">
        <f>IFERROR(_xll.qlIndexFixing(ONIndex6M,I1135,TRUE,_xll.ohTrigger(RecalcTrigger,Trigger6M)),NA())</f>
        <v>1.3077540569970125E-2</v>
      </c>
      <c r="Q1135" s="145">
        <f>IFERROR(_xll.qlIndexFixing(ONIndex1Y,I1135,TRUE,_xll.ohTrigger(RecalcTrigger,Trigger1Y)),NA())</f>
        <v>1.3268572834377323E-2</v>
      </c>
    </row>
    <row r="1136" spans="2:17" x14ac:dyDescent="0.2">
      <c r="B1136" s="39" t="s">
        <v>42</v>
      </c>
      <c r="D1136" s="42">
        <f>_xll.qlCalendarAdvance(Calendar,$D1135,B1136,"f",FALSE)</f>
        <v>47612</v>
      </c>
      <c r="E1136" s="139">
        <f>_xll.qlInterestRateIndexValueDate(IndexON,D1136)</f>
        <v>47612</v>
      </c>
      <c r="F1136" s="155">
        <f>IFERROR(_xll.qlIndexFixing(IndexON,D1136,TRUE,_xll.ohTrigger(RecalcTrigger,TriggerON)),NA())</f>
        <v>1.1994332721032563E-2</v>
      </c>
      <c r="H1136" s="42">
        <f>_xll.qlCalendarAdvance(Calendar,$H1135,B1136,"f",FALSE)</f>
        <v>47612</v>
      </c>
      <c r="I1136" s="139">
        <f>_xll.qlInterestRateIndexValueDate(Index1M,$H1136)</f>
        <v>47616</v>
      </c>
      <c r="J1136" s="144">
        <f>IFERROR(_xll.qlIndexFixing(Index1M,$H1136,TRUE,_xll.ohTrigger(RecalcTrigger,Trigger1M)),NA())</f>
        <v>1.1969600594956409E-2</v>
      </c>
      <c r="K1136" s="44">
        <f>IFERROR(_xll.qlIndexFixing(Index3M,H1136,TRUE,_xll.ohTrigger(RecalcTrigger,Trigger3M)),NA())</f>
        <v>1.2890525887679482E-2</v>
      </c>
      <c r="L1136" s="44">
        <f>IFERROR(_xll.qlIndexFixing(Index6M,$H1136,TRUE,_xll.ohTrigger(RecalcTrigger,Trigger6M)),NA())</f>
        <v>1.3034870870163162E-2</v>
      </c>
      <c r="M1136" s="145">
        <f>IFERROR(_xll.qlIndexFixing(Index1Y,$H1136,TRUE,_xll.ohTrigger(RecalcTrigger,Trigger1Y)),NA())</f>
        <v>1.3176030501691374E-2</v>
      </c>
      <c r="N1136" s="144">
        <f>IFERROR(_xll.qlIndexFixing(ONIndex1M,I1136,TRUE,_xll.ohTrigger(RecalcTrigger,Trigger1M)),NA())</f>
        <v>1.1969663006201614E-2</v>
      </c>
      <c r="O1136" s="44">
        <f>IFERROR(_xll.qlIndexFixing(ONIndex3M,I1136,TRUE,_xll.ohTrigger(RecalcTrigger,Trigger3M)),NA())</f>
        <v>1.2902603373641242E-2</v>
      </c>
      <c r="P1136" s="44">
        <f>IFERROR(_xll.qlIndexFixing(ONIndex6M,I1136,TRUE,_xll.ohTrigger(RecalcTrigger,Trigger6M)),NA())</f>
        <v>1.3071831627131658E-2</v>
      </c>
      <c r="Q1136" s="145">
        <f>IFERROR(_xll.qlIndexFixing(ONIndex1Y,I1136,TRUE,_xll.ohTrigger(RecalcTrigger,Trigger1Y)),NA())</f>
        <v>1.3262787271388632E-2</v>
      </c>
    </row>
    <row r="1137" spans="2:17" x14ac:dyDescent="0.2">
      <c r="B1137" s="39" t="s">
        <v>42</v>
      </c>
      <c r="D1137" s="42">
        <f>_xll.qlCalendarAdvance(Calendar,$D1136,B1137,"f",FALSE)</f>
        <v>47619</v>
      </c>
      <c r="E1137" s="139">
        <f>_xll.qlInterestRateIndexValueDate(IndexON,D1137)</f>
        <v>47619</v>
      </c>
      <c r="F1137" s="155">
        <f>IFERROR(_xll.qlIndexFixing(IndexON,D1137,TRUE,_xll.ohTrigger(RecalcTrigger,TriggerON)),NA())</f>
        <v>1.1991949777829802E-2</v>
      </c>
      <c r="H1137" s="42">
        <f>_xll.qlCalendarAdvance(Calendar,$H1136,B1137,"f",FALSE)</f>
        <v>47619</v>
      </c>
      <c r="I1137" s="139">
        <f>_xll.qlInterestRateIndexValueDate(Index1M,$H1137)</f>
        <v>47623</v>
      </c>
      <c r="J1137" s="144">
        <f>IFERROR(_xll.qlIndexFixing(Index1M,$H1137,TRUE,_xll.ohTrigger(RecalcTrigger,Trigger1M)),NA())</f>
        <v>1.1966295128862024E-2</v>
      </c>
      <c r="K1137" s="44">
        <f>IFERROR(_xll.qlIndexFixing(Index3M,H1137,TRUE,_xll.ohTrigger(RecalcTrigger,Trigger3M)),NA())</f>
        <v>1.2885057431066731E-2</v>
      </c>
      <c r="L1137" s="44">
        <f>IFERROR(_xll.qlIndexFixing(Index6M,$H1137,TRUE,_xll.ohTrigger(RecalcTrigger,Trigger6M)),NA())</f>
        <v>1.302830542194199E-2</v>
      </c>
      <c r="M1137" s="145">
        <f>IFERROR(_xll.qlIndexFixing(Index1Y,$H1137,TRUE,_xll.ohTrigger(RecalcTrigger,Trigger1Y)),NA())</f>
        <v>1.3168712422627436E-2</v>
      </c>
      <c r="N1137" s="144">
        <f>IFERROR(_xll.qlIndexFixing(ONIndex1M,I1137,TRUE,_xll.ohTrigger(RecalcTrigger,Trigger1M)),NA())</f>
        <v>1.1966466788351227E-2</v>
      </c>
      <c r="O1137" s="44">
        <f>IFERROR(_xll.qlIndexFixing(ONIndex3M,I1137,TRUE,_xll.ohTrigger(RecalcTrigger,Trigger3M)),NA())</f>
        <v>1.2897498584329981E-2</v>
      </c>
      <c r="P1137" s="44">
        <f>IFERROR(_xll.qlIndexFixing(ONIndex6M,I1137,TRUE,_xll.ohTrigger(RecalcTrigger,Trigger6M)),NA())</f>
        <v>1.3066061708988386E-2</v>
      </c>
      <c r="Q1137" s="145">
        <f>IFERROR(_xll.qlIndexFixing(ONIndex1Y,I1137,TRUE,_xll.ohTrigger(RecalcTrigger,Trigger1Y)),NA())</f>
        <v>1.3256944446524699E-2</v>
      </c>
    </row>
    <row r="1138" spans="2:17" x14ac:dyDescent="0.2">
      <c r="B1138" s="39" t="s">
        <v>42</v>
      </c>
      <c r="D1138" s="42">
        <f>_xll.qlCalendarAdvance(Calendar,$D1137,B1138,"f",FALSE)</f>
        <v>47626</v>
      </c>
      <c r="E1138" s="139">
        <f>_xll.qlInterestRateIndexValueDate(IndexON,D1138)</f>
        <v>47626</v>
      </c>
      <c r="F1138" s="155">
        <f>IFERROR(_xll.qlIndexFixing(IndexON,D1138,TRUE,_xll.ohTrigger(RecalcTrigger,TriggerON)),NA())</f>
        <v>1.198947877946388E-2</v>
      </c>
      <c r="H1138" s="42">
        <f>_xll.qlCalendarAdvance(Calendar,$H1137,B1138,"f",FALSE)</f>
        <v>47626</v>
      </c>
      <c r="I1138" s="139">
        <f>_xll.qlInterestRateIndexValueDate(Index1M,$H1138)</f>
        <v>47630</v>
      </c>
      <c r="J1138" s="144">
        <f>IFERROR(_xll.qlIndexFixing(Index1M,$H1138,TRUE,_xll.ohTrigger(RecalcTrigger,Trigger1M)),NA())</f>
        <v>1.1962932824587023E-2</v>
      </c>
      <c r="K1138" s="44">
        <f>IFERROR(_xll.qlIndexFixing(Index3M,H1138,TRUE,_xll.ohTrigger(RecalcTrigger,Trigger3M)),NA())</f>
        <v>1.2879533859673414E-2</v>
      </c>
      <c r="L1138" s="44">
        <f>IFERROR(_xll.qlIndexFixing(Index6M,$H1138,TRUE,_xll.ohTrigger(RecalcTrigger,Trigger6M)),NA())</f>
        <v>1.3021681855357218E-2</v>
      </c>
      <c r="M1138" s="145">
        <f>IFERROR(_xll.qlIndexFixing(Index1Y,$H1138,TRUE,_xll.ohTrigger(RecalcTrigger,Trigger1Y)),NA())</f>
        <v>1.3161341907301697E-2</v>
      </c>
      <c r="N1138" s="144">
        <f>IFERROR(_xll.qlIndexFixing(ONIndex1M,I1138,TRUE,_xll.ohTrigger(RecalcTrigger,Trigger1M)),NA())</f>
        <v>1.1963213280647977E-2</v>
      </c>
      <c r="O1138" s="44">
        <f>IFERROR(_xll.qlIndexFixing(ONIndex3M,I1138,TRUE,_xll.ohTrigger(RecalcTrigger,Trigger3M)),NA())</f>
        <v>1.2892337023870937E-2</v>
      </c>
      <c r="P1138" s="44">
        <f>IFERROR(_xll.qlIndexFixing(ONIndex6M,I1138,TRUE,_xll.ohTrigger(RecalcTrigger,Trigger6M)),NA())</f>
        <v>1.3060231048953597E-2</v>
      </c>
      <c r="Q1138" s="145">
        <f>IFERROR(_xll.qlIndexFixing(ONIndex1Y,I1138,TRUE,_xll.ohTrigger(RecalcTrigger,Trigger1Y)),NA())</f>
        <v>1.3251044564102088E-2</v>
      </c>
    </row>
    <row r="1139" spans="2:17" x14ac:dyDescent="0.2">
      <c r="B1139" s="39" t="s">
        <v>42</v>
      </c>
      <c r="D1139" s="42">
        <f>_xll.qlCalendarAdvance(Calendar,$D1138,B1139,"f",FALSE)</f>
        <v>47633</v>
      </c>
      <c r="E1139" s="139">
        <f>_xll.qlInterestRateIndexValueDate(IndexON,D1139)</f>
        <v>47633</v>
      </c>
      <c r="F1139" s="155">
        <f>IFERROR(_xll.qlIndexFixing(IndexON,D1139,TRUE,_xll.ohTrigger(RecalcTrigger,TriggerON)),NA())</f>
        <v>1.1986919814663821E-2</v>
      </c>
      <c r="H1139" s="42">
        <f>_xll.qlCalendarAdvance(Calendar,$H1138,B1139,"f",FALSE)</f>
        <v>47633</v>
      </c>
      <c r="I1139" s="139">
        <f>_xll.qlInterestRateIndexValueDate(Index1M,$H1139)</f>
        <v>47637</v>
      </c>
      <c r="J1139" s="144">
        <f>IFERROR(_xll.qlIndexFixing(Index1M,$H1139,TRUE,_xll.ohTrigger(RecalcTrigger,Trigger1M)),NA())</f>
        <v>1.1959564360870978E-2</v>
      </c>
      <c r="K1139" s="44">
        <f>IFERROR(_xll.qlIndexFixing(Index3M,H1139,TRUE,_xll.ohTrigger(RecalcTrigger,Trigger3M)),NA())</f>
        <v>1.2873955468812872E-2</v>
      </c>
      <c r="L1139" s="44">
        <f>IFERROR(_xll.qlIndexFixing(Index6M,$H1139,TRUE,_xll.ohTrigger(RecalcTrigger,Trigger6M)),NA())</f>
        <v>1.3015262810162824E-2</v>
      </c>
      <c r="M1139" s="145">
        <f>IFERROR(_xll.qlIndexFixing(Index1Y,$H1139,TRUE,_xll.ohTrigger(RecalcTrigger,Trigger1Y)),NA())</f>
        <v>1.3153919164034756E-2</v>
      </c>
      <c r="N1139" s="144">
        <f>IFERROR(_xll.qlIndexFixing(ONIndex1M,I1139,TRUE,_xll.ohTrigger(RecalcTrigger,Trigger1M)),NA())</f>
        <v>1.1959902756393248E-2</v>
      </c>
      <c r="O1139" s="44">
        <f>IFERROR(_xll.qlIndexFixing(ONIndex3M,I1139,TRUE,_xll.ohTrigger(RecalcTrigger,Trigger3M)),NA())</f>
        <v>1.2887118986268931E-2</v>
      </c>
      <c r="P1139" s="44">
        <f>IFERROR(_xll.qlIndexFixing(ONIndex6M,I1139,TRUE,_xll.ohTrigger(RecalcTrigger,Trigger6M)),NA())</f>
        <v>1.305433988044058E-2</v>
      </c>
      <c r="Q1139" s="145">
        <f>IFERROR(_xll.qlIndexFixing(ONIndex1Y,I1139,TRUE,_xll.ohTrigger(RecalcTrigger,Trigger1Y)),NA())</f>
        <v>1.3245087828677171E-2</v>
      </c>
    </row>
    <row r="1140" spans="2:17" x14ac:dyDescent="0.2">
      <c r="B1140" s="39" t="s">
        <v>42</v>
      </c>
      <c r="D1140" s="42">
        <f>_xll.qlCalendarAdvance(Calendar,$D1139,B1140,"f",FALSE)</f>
        <v>47640</v>
      </c>
      <c r="E1140" s="139">
        <f>_xll.qlInterestRateIndexValueDate(IndexON,D1140)</f>
        <v>47640</v>
      </c>
      <c r="F1140" s="155">
        <f>IFERROR(_xll.qlIndexFixing(IndexON,D1140,TRUE,_xll.ohTrigger(RecalcTrigger,TriggerON)),NA())</f>
        <v>1.1984272972398458E-2</v>
      </c>
      <c r="H1140" s="42">
        <f>_xll.qlCalendarAdvance(Calendar,$H1139,B1140,"f",FALSE)</f>
        <v>47640</v>
      </c>
      <c r="I1140" s="139">
        <f>_xll.qlInterestRateIndexValueDate(Index1M,$H1140)</f>
        <v>47644</v>
      </c>
      <c r="J1140" s="144">
        <f>IFERROR(_xll.qlIndexFixing(Index1M,$H1140,TRUE,_xll.ohTrigger(RecalcTrigger,Trigger1M)),NA())</f>
        <v>1.1956093313514771E-2</v>
      </c>
      <c r="K1140" s="44">
        <f>IFERROR(_xll.qlIndexFixing(Index3M,H1140,TRUE,_xll.ohTrigger(RecalcTrigger,Trigger3M)),NA())</f>
        <v>1.2868322553797572E-2</v>
      </c>
      <c r="L1140" s="44">
        <f>IFERROR(_xll.qlIndexFixing(Index6M,$H1140,TRUE,_xll.ohTrigger(RecalcTrigger,Trigger6M)),NA())</f>
        <v>1.3008527992515865E-2</v>
      </c>
      <c r="M1140" s="145">
        <f>IFERROR(_xll.qlIndexFixing(Index1Y,$H1140,TRUE,_xll.ohTrigger(RecalcTrigger,Trigger1Y)),NA())</f>
        <v>1.314644440114961E-2</v>
      </c>
      <c r="N1140" s="144">
        <f>IFERROR(_xll.qlIndexFixing(ONIndex1M,I1140,TRUE,_xll.ohTrigger(RecalcTrigger,Trigger1M)),NA())</f>
        <v>1.1956535488648612E-2</v>
      </c>
      <c r="O1140" s="44">
        <f>IFERROR(_xll.qlIndexFixing(ONIndex3M,I1140,TRUE,_xll.ohTrigger(RecalcTrigger,Trigger3M)),NA())</f>
        <v>1.2881844765768591E-2</v>
      </c>
      <c r="P1140" s="44">
        <f>IFERROR(_xll.qlIndexFixing(ONIndex6M,I1140,TRUE,_xll.ohTrigger(RecalcTrigger,Trigger6M)),NA())</f>
        <v>1.3048388436702751E-2</v>
      </c>
      <c r="Q1140" s="145">
        <f>IFERROR(_xll.qlIndexFixing(ONIndex1Y,I1140,TRUE,_xll.ohTrigger(RecalcTrigger,Trigger1Y)),NA())</f>
        <v>1.3239074444646448E-2</v>
      </c>
    </row>
    <row r="1141" spans="2:17" x14ac:dyDescent="0.2">
      <c r="B1141" s="39" t="s">
        <v>42</v>
      </c>
      <c r="D1141" s="42">
        <f>_xll.qlCalendarAdvance(Calendar,$D1140,B1141,"f",FALSE)</f>
        <v>47647</v>
      </c>
      <c r="E1141" s="139">
        <f>_xll.qlInterestRateIndexValueDate(IndexON,D1141)</f>
        <v>47647</v>
      </c>
      <c r="F1141" s="155">
        <f>IFERROR(_xll.qlIndexFixing(IndexON,D1141,TRUE,_xll.ohTrigger(RecalcTrigger,TriggerON)),NA())</f>
        <v>1.1981538341236941E-2</v>
      </c>
      <c r="H1141" s="42">
        <f>_xll.qlCalendarAdvance(Calendar,$H1140,B1141,"f",FALSE)</f>
        <v>47647</v>
      </c>
      <c r="I1141" s="139">
        <f>_xll.qlInterestRateIndexValueDate(Index1M,$H1141)</f>
        <v>47651</v>
      </c>
      <c r="J1141" s="144">
        <f>IFERROR(_xll.qlIndexFixing(Index1M,$H1141,TRUE,_xll.ohTrigger(RecalcTrigger,Trigger1M)),NA())</f>
        <v>1.1952566230771566E-2</v>
      </c>
      <c r="K1141" s="44">
        <f>IFERROR(_xll.qlIndexFixing(Index3M,H1141,TRUE,_xll.ohTrigger(RecalcTrigger,Trigger3M)),NA())</f>
        <v>1.286263540994346E-2</v>
      </c>
      <c r="L1141" s="44">
        <f>IFERROR(_xll.qlIndexFixing(Index6M,$H1141,TRUE,_xll.ohTrigger(RecalcTrigger,Trigger6M)),NA())</f>
        <v>1.3001735748190413E-2</v>
      </c>
      <c r="M1141" s="145">
        <f>IFERROR(_xll.qlIndexFixing(Index1Y,$H1141,TRUE,_xll.ohTrigger(RecalcTrigger,Trigger1Y)),NA())</f>
        <v>1.3138917826971457E-2</v>
      </c>
      <c r="N1141" s="144">
        <f>IFERROR(_xll.qlIndexFixing(ONIndex1M,I1141,TRUE,_xll.ohTrigger(RecalcTrigger,Trigger1M)),NA())</f>
        <v>1.1953111750555578E-2</v>
      </c>
      <c r="O1141" s="44">
        <f>IFERROR(_xll.qlIndexFixing(ONIndex3M,I1141,TRUE,_xll.ohTrigger(RecalcTrigger,Trigger3M)),NA())</f>
        <v>1.2876514656374738E-2</v>
      </c>
      <c r="P1141" s="44">
        <f>IFERROR(_xll.qlIndexFixing(ONIndex6M,I1141,TRUE,_xll.ohTrigger(RecalcTrigger,Trigger6M)),NA())</f>
        <v>1.3042376951313273E-2</v>
      </c>
      <c r="Q1141" s="145">
        <f>IFERROR(_xll.qlIndexFixing(ONIndex1Y,I1141,TRUE,_xll.ohTrigger(RecalcTrigger,Trigger1Y)),NA())</f>
        <v>1.3233004616406419E-2</v>
      </c>
    </row>
    <row r="1142" spans="2:17" x14ac:dyDescent="0.2">
      <c r="B1142" s="39" t="s">
        <v>42</v>
      </c>
      <c r="D1142" s="42">
        <f>_xll.qlCalendarAdvance(Calendar,$D1141,B1142,"f",FALSE)</f>
        <v>47654</v>
      </c>
      <c r="E1142" s="139">
        <f>_xll.qlInterestRateIndexValueDate(IndexON,D1142)</f>
        <v>47654</v>
      </c>
      <c r="F1142" s="155">
        <f>IFERROR(_xll.qlIndexFixing(IndexON,D1142,TRUE,_xll.ohTrigger(RecalcTrigger,TriggerON)),NA())</f>
        <v>1.1978716010228041E-2</v>
      </c>
      <c r="H1142" s="42">
        <f>_xll.qlCalendarAdvance(Calendar,$H1141,B1142,"f",FALSE)</f>
        <v>47654</v>
      </c>
      <c r="I1142" s="139">
        <f>_xll.qlInterestRateIndexValueDate(Index1M,$H1142)</f>
        <v>47658</v>
      </c>
      <c r="J1142" s="144">
        <f>IFERROR(_xll.qlIndexFixing(Index1M,$H1142,TRUE,_xll.ohTrigger(RecalcTrigger,Trigger1M)),NA())</f>
        <v>1.1948983386131928E-2</v>
      </c>
      <c r="K1142" s="44">
        <f>IFERROR(_xll.qlIndexFixing(Index3M,H1142,TRUE,_xll.ohTrigger(RecalcTrigger,Trigger3M)),NA())</f>
        <v>1.2856894332563009E-2</v>
      </c>
      <c r="L1142" s="44">
        <f>IFERROR(_xll.qlIndexFixing(Index6M,$H1142,TRUE,_xll.ohTrigger(RecalcTrigger,Trigger6M)),NA())</f>
        <v>1.2994886312701244E-2</v>
      </c>
      <c r="M1142" s="145">
        <f>IFERROR(_xll.qlIndexFixing(Index1Y,$H1142,TRUE,_xll.ohTrigger(RecalcTrigger,Trigger1Y)),NA())</f>
        <v>1.3131339649827019E-2</v>
      </c>
      <c r="N1142" s="144">
        <f>IFERROR(_xll.qlIndexFixing(ONIndex1M,I1142,TRUE,_xll.ohTrigger(RecalcTrigger,Trigger1M)),NA())</f>
        <v>1.1949631815415529E-2</v>
      </c>
      <c r="O1142" s="44">
        <f>IFERROR(_xll.qlIndexFixing(ONIndex3M,I1142,TRUE,_xll.ohTrigger(RecalcTrigger,Trigger3M)),NA())</f>
        <v>1.2871128952252064E-2</v>
      </c>
      <c r="P1142" s="44">
        <f>IFERROR(_xll.qlIndexFixing(ONIndex6M,I1142,TRUE,_xll.ohTrigger(RecalcTrigger,Trigger6M)),NA())</f>
        <v>1.303630565752556E-2</v>
      </c>
      <c r="Q1142" s="145">
        <f>IFERROR(_xll.qlIndexFixing(ONIndex1Y,I1142,TRUE,_xll.ohTrigger(RecalcTrigger,Trigger1Y)),NA())</f>
        <v>1.3226878548433518E-2</v>
      </c>
    </row>
    <row r="1143" spans="2:17" x14ac:dyDescent="0.2">
      <c r="B1143" s="39" t="s">
        <v>42</v>
      </c>
      <c r="D1143" s="42">
        <f>_xll.qlCalendarAdvance(Calendar,$D1142,B1143,"f",FALSE)</f>
        <v>47661</v>
      </c>
      <c r="E1143" s="139">
        <f>_xll.qlInterestRateIndexValueDate(IndexON,D1143)</f>
        <v>47661</v>
      </c>
      <c r="F1143" s="155">
        <f>IFERROR(_xll.qlIndexFixing(IndexON,D1143,TRUE,_xll.ohTrigger(RecalcTrigger,TriggerON)),NA())</f>
        <v>1.1975806068020844E-2</v>
      </c>
      <c r="H1143" s="42">
        <f>_xll.qlCalendarAdvance(Calendar,$H1142,B1143,"f",FALSE)</f>
        <v>47661</v>
      </c>
      <c r="I1143" s="139">
        <f>_xll.qlInterestRateIndexValueDate(Index1M,$H1143)</f>
        <v>47665</v>
      </c>
      <c r="J1143" s="144">
        <f>IFERROR(_xll.qlIndexFixing(Index1M,$H1143,TRUE,_xll.ohTrigger(RecalcTrigger,Trigger1M)),NA())</f>
        <v>1.1945278303018496E-2</v>
      </c>
      <c r="K1143" s="44">
        <f>IFERROR(_xll.qlIndexFixing(Index3M,H1143,TRUE,_xll.ohTrigger(RecalcTrigger,Trigger3M)),NA())</f>
        <v>1.2851099616972164E-2</v>
      </c>
      <c r="L1143" s="44">
        <f>IFERROR(_xll.qlIndexFixing(Index6M,$H1143,TRUE,_xll.ohTrigger(RecalcTrigger,Trigger6M)),NA())</f>
        <v>1.29874206523362E-2</v>
      </c>
      <c r="M1143" s="145">
        <f>IFERROR(_xll.qlIndexFixing(Index1Y,$H1143,TRUE,_xll.ohTrigger(RecalcTrigger,Trigger1Y)),NA())</f>
        <v>1.3123710078044339E-2</v>
      </c>
      <c r="N1143" s="144">
        <f>IFERROR(_xll.qlIndexFixing(ONIndex1M,I1143,TRUE,_xll.ohTrigger(RecalcTrigger,Trigger1M)),NA())</f>
        <v>1.1946095956369973E-2</v>
      </c>
      <c r="O1143" s="44">
        <f>IFERROR(_xll.qlIndexFixing(ONIndex3M,I1143,TRUE,_xll.ohTrigger(RecalcTrigger,Trigger3M)),NA())</f>
        <v>1.2865687947565263E-2</v>
      </c>
      <c r="P1143" s="44">
        <f>IFERROR(_xll.qlIndexFixing(ONIndex6M,I1143,TRUE,_xll.ohTrigger(RecalcTrigger,Trigger6M)),NA())</f>
        <v>1.3030174788832838E-2</v>
      </c>
      <c r="Q1143" s="145">
        <f>IFERROR(_xll.qlIndexFixing(ONIndex1Y,I1143,TRUE,_xll.ohTrigger(RecalcTrigger,Trigger1Y)),NA())</f>
        <v>1.3220696445204183E-2</v>
      </c>
    </row>
    <row r="1144" spans="2:17" x14ac:dyDescent="0.2">
      <c r="B1144" s="39" t="s">
        <v>42</v>
      </c>
      <c r="D1144" s="42">
        <f>_xll.qlCalendarAdvance(Calendar,$D1143,B1144,"f",FALSE)</f>
        <v>47668</v>
      </c>
      <c r="E1144" s="139">
        <f>_xll.qlInterestRateIndexValueDate(IndexON,D1144)</f>
        <v>47668</v>
      </c>
      <c r="F1144" s="155">
        <f>IFERROR(_xll.qlIndexFixing(IndexON,D1144,TRUE,_xll.ohTrigger(RecalcTrigger,TriggerON)),NA())</f>
        <v>1.1972808603424312E-2</v>
      </c>
      <c r="H1144" s="42">
        <f>_xll.qlCalendarAdvance(Calendar,$H1143,B1144,"f",FALSE)</f>
        <v>47668</v>
      </c>
      <c r="I1144" s="139">
        <f>_xll.qlInterestRateIndexValueDate(Index1M,$H1144)</f>
        <v>47672</v>
      </c>
      <c r="J1144" s="144">
        <f>IFERROR(_xll.qlIndexFixing(Index1M,$H1144,TRUE,_xll.ohTrigger(RecalcTrigger,Trigger1M)),NA())</f>
        <v>1.1941580713189336E-2</v>
      </c>
      <c r="K1144" s="44">
        <f>IFERROR(_xll.qlIndexFixing(Index3M,H1144,TRUE,_xll.ohTrigger(RecalcTrigger,Trigger3M)),NA())</f>
        <v>1.2845251558485999E-2</v>
      </c>
      <c r="L1144" s="44">
        <f>IFERROR(_xll.qlIndexFixing(Index6M,$H1144,TRUE,_xll.ohTrigger(RecalcTrigger,Trigger6M)),NA())</f>
        <v>1.2980733159471368E-2</v>
      </c>
      <c r="M1144" s="145">
        <f>IFERROR(_xll.qlIndexFixing(Index1Y,$H1144,TRUE,_xll.ohTrigger(RecalcTrigger,Trigger1Y)),NA())</f>
        <v>1.3116029320109135E-2</v>
      </c>
      <c r="N1144" s="144">
        <f>IFERROR(_xll.qlIndexFixing(ONIndex1M,I1144,TRUE,_xll.ohTrigger(RecalcTrigger,Trigger1M)),NA())</f>
        <v>1.194250444656042E-2</v>
      </c>
      <c r="O1144" s="44">
        <f>IFERROR(_xll.qlIndexFixing(ONIndex3M,I1144,TRUE,_xll.ohTrigger(RecalcTrigger,Trigger3M)),NA())</f>
        <v>1.2860191936319154E-2</v>
      </c>
      <c r="P1144" s="44">
        <f>IFERROR(_xll.qlIndexFixing(ONIndex6M,I1144,TRUE,_xll.ohTrigger(RecalcTrigger,Trigger6M)),NA())</f>
        <v>1.3023984578568459E-2</v>
      </c>
      <c r="Q1144" s="145">
        <f>IFERROR(_xll.qlIndexFixing(ONIndex1Y,I1144,TRUE,_xll.ohTrigger(RecalcTrigger,Trigger1Y)),NA())</f>
        <v>1.3214458511034977E-2</v>
      </c>
    </row>
    <row r="1145" spans="2:17" x14ac:dyDescent="0.2">
      <c r="B1145" s="39" t="s">
        <v>42</v>
      </c>
      <c r="D1145" s="42">
        <f>_xll.qlCalendarAdvance(Calendar,$D1144,B1145,"f",FALSE)</f>
        <v>47675</v>
      </c>
      <c r="E1145" s="139">
        <f>_xll.qlInterestRateIndexValueDate(IndexON,D1145)</f>
        <v>47675</v>
      </c>
      <c r="F1145" s="155">
        <f>IFERROR(_xll.qlIndexFixing(IndexON,D1145,TRUE,_xll.ohTrigger(RecalcTrigger,TriggerON)),NA())</f>
        <v>1.1969723705167468E-2</v>
      </c>
      <c r="H1145" s="42">
        <f>_xll.qlCalendarAdvance(Calendar,$H1144,B1145,"f",FALSE)</f>
        <v>47675</v>
      </c>
      <c r="I1145" s="139">
        <f>_xll.qlInterestRateIndexValueDate(Index1M,$H1145)</f>
        <v>47679</v>
      </c>
      <c r="J1145" s="144">
        <f>IFERROR(_xll.qlIndexFixing(Index1M,$H1145,TRUE,_xll.ohTrigger(RecalcTrigger,Trigger1M)),NA())</f>
        <v>1.1937828199697138E-2</v>
      </c>
      <c r="K1145" s="44">
        <f>IFERROR(_xll.qlIndexFixing(Index3M,H1145,TRUE,_xll.ohTrigger(RecalcTrigger,Trigger3M)),NA())</f>
        <v>1.2839350452421331E-2</v>
      </c>
      <c r="L1145" s="44">
        <f>IFERROR(_xll.qlIndexFixing(Index6M,$H1145,TRUE,_xll.ohTrigger(RecalcTrigger,Trigger6M)),NA())</f>
        <v>1.2973709359012726E-2</v>
      </c>
      <c r="M1145" s="145">
        <f>IFERROR(_xll.qlIndexFixing(Index1Y,$H1145,TRUE,_xll.ohTrigger(RecalcTrigger,Trigger1Y)),NA())</f>
        <v>1.3108297663494032E-2</v>
      </c>
      <c r="N1145" s="144">
        <f>IFERROR(_xll.qlIndexFixing(ONIndex1M,I1145,TRUE,_xll.ohTrigger(RecalcTrigger,Trigger1M)),NA())</f>
        <v>1.1938857559208316E-2</v>
      </c>
      <c r="O1145" s="44">
        <f>IFERROR(_xll.qlIndexFixing(ONIndex3M,I1145,TRUE,_xll.ohTrigger(RecalcTrigger,Trigger3M)),NA())</f>
        <v>1.2854641212838303E-2</v>
      </c>
      <c r="P1145" s="44">
        <f>IFERROR(_xll.qlIndexFixing(ONIndex6M,I1145,TRUE,_xll.ohTrigger(RecalcTrigger,Trigger6M)),NA())</f>
        <v>1.3017735260145713E-2</v>
      </c>
      <c r="Q1145" s="145">
        <f>IFERROR(_xll.qlIndexFixing(ONIndex1Y,I1145,TRUE,_xll.ohTrigger(RecalcTrigger,Trigger1Y)),NA())</f>
        <v>1.3208164950562207E-2</v>
      </c>
    </row>
    <row r="1146" spans="2:17" x14ac:dyDescent="0.2">
      <c r="B1146" s="39" t="s">
        <v>42</v>
      </c>
      <c r="D1146" s="42">
        <f>_xll.qlCalendarAdvance(Calendar,$D1145,B1146,"f",FALSE)</f>
        <v>47682</v>
      </c>
      <c r="E1146" s="139">
        <f>_xll.qlInterestRateIndexValueDate(IndexON,D1146)</f>
        <v>47682</v>
      </c>
      <c r="F1146" s="155">
        <f>IFERROR(_xll.qlIndexFixing(IndexON,D1146,TRUE,_xll.ohTrigger(RecalcTrigger,TriggerON)),NA())</f>
        <v>1.1966551462219144E-2</v>
      </c>
      <c r="H1146" s="42">
        <f>_xll.qlCalendarAdvance(Calendar,$H1145,B1146,"f",FALSE)</f>
        <v>47682</v>
      </c>
      <c r="I1146" s="139">
        <f>_xll.qlInterestRateIndexValueDate(Index1M,$H1146)</f>
        <v>47686</v>
      </c>
      <c r="J1146" s="144">
        <f>IFERROR(_xll.qlIndexFixing(Index1M,$H1146,TRUE,_xll.ohTrigger(RecalcTrigger,Trigger1M)),NA())</f>
        <v>1.1934021036049573E-2</v>
      </c>
      <c r="K1146" s="44">
        <f>IFERROR(_xll.qlIndexFixing(Index3M,H1146,TRUE,_xll.ohTrigger(RecalcTrigger,Trigger3M)),NA())</f>
        <v>1.2833396594093237E-2</v>
      </c>
      <c r="L1146" s="44">
        <f>IFERROR(_xll.qlIndexFixing(Index6M,$H1146,TRUE,_xll.ohTrigger(RecalcTrigger,Trigger6M)),NA())</f>
        <v>1.2966629324404575E-2</v>
      </c>
      <c r="M1146" s="145">
        <f>IFERROR(_xll.qlIndexFixing(Index1Y,$H1146,TRUE,_xll.ohTrigger(RecalcTrigger,Trigger1Y)),NA())</f>
        <v>1.3100515603596066E-2</v>
      </c>
      <c r="N1146" s="144">
        <f>IFERROR(_xll.qlIndexFixing(ONIndex1M,I1146,TRUE,_xll.ohTrigger(RecalcTrigger,Trigger1M)),NA())</f>
        <v>1.1935155567455169E-2</v>
      </c>
      <c r="O1146" s="44">
        <f>IFERROR(_xll.qlIndexFixing(ONIndex3M,I1146,TRUE,_xll.ohTrigger(RecalcTrigger,Trigger3M)),NA())</f>
        <v>1.2849036071127529E-2</v>
      </c>
      <c r="P1146" s="44">
        <f>IFERROR(_xll.qlIndexFixing(ONIndex6M,I1146,TRUE,_xll.ohTrigger(RecalcTrigger,Trigger6M)),NA())</f>
        <v>1.3011427066897951E-2</v>
      </c>
      <c r="Q1146" s="145">
        <f>IFERROR(_xll.qlIndexFixing(ONIndex1Y,I1146,TRUE,_xll.ohTrigger(RecalcTrigger,Trigger1Y)),NA())</f>
        <v>1.3201815968182373E-2</v>
      </c>
    </row>
    <row r="1147" spans="2:17" x14ac:dyDescent="0.2">
      <c r="B1147" s="39" t="s">
        <v>42</v>
      </c>
      <c r="D1147" s="42">
        <f>_xll.qlCalendarAdvance(Calendar,$D1146,B1147,"f",FALSE)</f>
        <v>47689</v>
      </c>
      <c r="E1147" s="139">
        <f>_xll.qlInterestRateIndexValueDate(IndexON,D1147)</f>
        <v>47689</v>
      </c>
      <c r="F1147" s="155">
        <f>IFERROR(_xll.qlIndexFixing(IndexON,D1147,TRUE,_xll.ohTrigger(RecalcTrigger,TriggerON)),NA())</f>
        <v>1.1963291963308365E-2</v>
      </c>
      <c r="H1147" s="42">
        <f>_xll.qlCalendarAdvance(Calendar,$H1146,B1147,"f",FALSE)</f>
        <v>47689</v>
      </c>
      <c r="I1147" s="139">
        <f>_xll.qlInterestRateIndexValueDate(Index1M,$H1147)</f>
        <v>47693</v>
      </c>
      <c r="J1147" s="144">
        <f>IFERROR(_xll.qlIndexFixing(Index1M,$H1147,TRUE,_xll.ohTrigger(RecalcTrigger,Trigger1M)),NA())</f>
        <v>1.1930159495749149E-2</v>
      </c>
      <c r="K1147" s="44">
        <f>IFERROR(_xll.qlIndexFixing(Index3M,H1147,TRUE,_xll.ohTrigger(RecalcTrigger,Trigger3M)),NA())</f>
        <v>1.2827390278818528E-2</v>
      </c>
      <c r="L1147" s="44">
        <f>IFERROR(_xll.qlIndexFixing(Index6M,$H1147,TRUE,_xll.ohTrigger(RecalcTrigger,Trigger6M)),NA())</f>
        <v>1.2959493291179808E-2</v>
      </c>
      <c r="M1147" s="145">
        <f>IFERROR(_xll.qlIndexFixing(Index1Y,$H1147,TRUE,_xll.ohTrigger(RecalcTrigger,Trigger1Y)),NA())</f>
        <v>1.3092683670935959E-2</v>
      </c>
      <c r="N1147" s="144">
        <f>IFERROR(_xll.qlIndexFixing(ONIndex1M,I1147,TRUE,_xll.ohTrigger(RecalcTrigger,Trigger1M)),NA())</f>
        <v>1.1931398744602362E-2</v>
      </c>
      <c r="O1147" s="44">
        <f>IFERROR(_xll.qlIndexFixing(ONIndex3M,I1147,TRUE,_xll.ohTrigger(RecalcTrigger,Trigger3M)),NA())</f>
        <v>1.2843376805271589E-2</v>
      </c>
      <c r="P1147" s="44">
        <f>IFERROR(_xll.qlIndexFixing(ONIndex6M,I1147,TRUE,_xll.ohTrigger(RecalcTrigger,Trigger6M)),NA())</f>
        <v>1.3005060232318399E-2</v>
      </c>
      <c r="Q1147" s="145">
        <f>IFERROR(_xll.qlIndexFixing(ONIndex1Y,I1147,TRUE,_xll.ohTrigger(RecalcTrigger,Trigger1Y)),NA())</f>
        <v>1.319541176821204E-2</v>
      </c>
    </row>
    <row r="1148" spans="2:17" x14ac:dyDescent="0.2">
      <c r="B1148" s="39" t="s">
        <v>42</v>
      </c>
      <c r="D1148" s="42">
        <f>_xll.qlCalendarAdvance(Calendar,$D1147,B1148,"f",FALSE)</f>
        <v>47696</v>
      </c>
      <c r="E1148" s="139">
        <f>_xll.qlInterestRateIndexValueDate(IndexON,D1148)</f>
        <v>47696</v>
      </c>
      <c r="F1148" s="155">
        <f>IFERROR(_xll.qlIndexFixing(IndexON,D1148,TRUE,_xll.ohTrigger(RecalcTrigger,TriggerON)),NA())</f>
        <v>1.1959945297084218E-2</v>
      </c>
      <c r="H1148" s="42">
        <f>_xll.qlCalendarAdvance(Calendar,$H1147,B1148,"f",FALSE)</f>
        <v>47696</v>
      </c>
      <c r="I1148" s="139">
        <f>_xll.qlInterestRateIndexValueDate(Index1M,$H1148)</f>
        <v>47700</v>
      </c>
      <c r="J1148" s="144">
        <f>IFERROR(_xll.qlIndexFixing(Index1M,$H1148,TRUE,_xll.ohTrigger(RecalcTrigger,Trigger1M)),NA())</f>
        <v>1.1926243852303536E-2</v>
      </c>
      <c r="K1148" s="44">
        <f>IFERROR(_xll.qlIndexFixing(Index3M,H1148,TRUE,_xll.ohTrigger(RecalcTrigger,Trigger3M)),NA())</f>
        <v>1.2821331801915761E-2</v>
      </c>
      <c r="L1148" s="44">
        <f>IFERROR(_xll.qlIndexFixing(Index6M,$H1148,TRUE,_xll.ohTrigger(RecalcTrigger,Trigger6M)),NA())</f>
        <v>1.2952301494874804E-2</v>
      </c>
      <c r="M1148" s="145">
        <f>IFERROR(_xll.qlIndexFixing(Index1Y,$H1148,TRUE,_xll.ohTrigger(RecalcTrigger,Trigger1Y)),NA())</f>
        <v>1.3084802397656154E-2</v>
      </c>
      <c r="N1148" s="144">
        <f>IFERROR(_xll.qlIndexFixing(ONIndex1M,I1148,TRUE,_xll.ohTrigger(RecalcTrigger,Trigger1M)),NA())</f>
        <v>1.1927587363631531E-2</v>
      </c>
      <c r="O1148" s="44">
        <f>IFERROR(_xll.qlIndexFixing(ONIndex3M,I1148,TRUE,_xll.ohTrigger(RecalcTrigger,Trigger3M)),NA())</f>
        <v>1.2837663709515112E-2</v>
      </c>
      <c r="P1148" s="44">
        <f>IFERROR(_xll.qlIndexFixing(ONIndex6M,I1148,TRUE,_xll.ohTrigger(RecalcTrigger,Trigger6M)),NA())</f>
        <v>1.299863498974041E-2</v>
      </c>
      <c r="Q1148" s="145">
        <f>IFERROR(_xll.qlIndexFixing(ONIndex1Y,I1148,TRUE,_xll.ohTrigger(RecalcTrigger,Trigger1Y)),NA())</f>
        <v>1.3188952555127642E-2</v>
      </c>
    </row>
    <row r="1149" spans="2:17" x14ac:dyDescent="0.2">
      <c r="B1149" s="39" t="s">
        <v>42</v>
      </c>
      <c r="D1149" s="42">
        <f>_xll.qlCalendarAdvance(Calendar,$D1148,B1149,"f",FALSE)</f>
        <v>47703</v>
      </c>
      <c r="E1149" s="139">
        <f>_xll.qlInterestRateIndexValueDate(IndexON,D1149)</f>
        <v>47703</v>
      </c>
      <c r="F1149" s="155">
        <f>IFERROR(_xll.qlIndexFixing(IndexON,D1149,TRUE,_xll.ohTrigger(RecalcTrigger,TriggerON)),NA())</f>
        <v>1.1956511552515536E-2</v>
      </c>
      <c r="H1149" s="42">
        <f>_xll.qlCalendarAdvance(Calendar,$H1148,B1149,"f",FALSE)</f>
        <v>47703</v>
      </c>
      <c r="I1149" s="139">
        <f>_xll.qlInterestRateIndexValueDate(Index1M,$H1149)</f>
        <v>47707</v>
      </c>
      <c r="J1149" s="144">
        <f>IFERROR(_xll.qlIndexFixing(Index1M,$H1149,TRUE,_xll.ohTrigger(RecalcTrigger,Trigger1M)),NA())</f>
        <v>1.1922274379215243E-2</v>
      </c>
      <c r="K1149" s="44">
        <f>IFERROR(_xll.qlIndexFixing(Index3M,H1149,TRUE,_xll.ohTrigger(RecalcTrigger,Trigger3M)),NA())</f>
        <v>1.2815221458700008E-2</v>
      </c>
      <c r="L1149" s="44">
        <f>IFERROR(_xll.qlIndexFixing(Index6M,$H1149,TRUE,_xll.ohTrigger(RecalcTrigger,Trigger6M)),NA())</f>
        <v>1.29450541710268E-2</v>
      </c>
      <c r="M1149" s="145">
        <f>IFERROR(_xll.qlIndexFixing(Index1Y,$H1149,TRUE,_xll.ohTrigger(RecalcTrigger,Trigger1Y)),NA())</f>
        <v>1.307687231752409E-2</v>
      </c>
      <c r="N1149" s="144">
        <f>IFERROR(_xll.qlIndexFixing(ONIndex1M,I1149,TRUE,_xll.ohTrigger(RecalcTrigger,Trigger1M)),NA())</f>
        <v>1.1923721697923995E-2</v>
      </c>
      <c r="O1149" s="44">
        <f>IFERROR(_xll.qlIndexFixing(ONIndex3M,I1149,TRUE,_xll.ohTrigger(RecalcTrigger,Trigger3M)),NA())</f>
        <v>1.2831897077862919E-2</v>
      </c>
      <c r="P1149" s="44">
        <f>IFERROR(_xll.qlIndexFixing(ONIndex6M,I1149,TRUE,_xll.ohTrigger(RecalcTrigger,Trigger6M)),NA())</f>
        <v>1.2992151572577271E-2</v>
      </c>
      <c r="Q1149" s="145">
        <f>IFERROR(_xll.qlIndexFixing(ONIndex1Y,I1149,TRUE,_xll.ohTrigger(RecalcTrigger,Trigger1Y)),NA())</f>
        <v>1.3182438533565488E-2</v>
      </c>
    </row>
    <row r="1150" spans="2:17" x14ac:dyDescent="0.2">
      <c r="B1150" s="39" t="s">
        <v>42</v>
      </c>
      <c r="D1150" s="42">
        <f>_xll.qlCalendarAdvance(Calendar,$D1149,B1150,"f",FALSE)</f>
        <v>47710</v>
      </c>
      <c r="E1150" s="139">
        <f>_xll.qlInterestRateIndexValueDate(IndexON,D1150)</f>
        <v>47710</v>
      </c>
      <c r="F1150" s="155">
        <f>IFERROR(_xll.qlIndexFixing(IndexON,D1150,TRUE,_xll.ohTrigger(RecalcTrigger,TriggerON)),NA())</f>
        <v>1.195299081841128E-2</v>
      </c>
      <c r="H1150" s="42">
        <f>_xll.qlCalendarAdvance(Calendar,$H1149,B1150,"f",FALSE)</f>
        <v>47710</v>
      </c>
      <c r="I1150" s="139">
        <f>_xll.qlInterestRateIndexValueDate(Index1M,$H1150)</f>
        <v>47714</v>
      </c>
      <c r="J1150" s="144">
        <f>IFERROR(_xll.qlIndexFixing(Index1M,$H1150,TRUE,_xll.ohTrigger(RecalcTrigger,Trigger1M)),NA())</f>
        <v>1.1918251349994519E-2</v>
      </c>
      <c r="K1150" s="44">
        <f>IFERROR(_xll.qlIndexFixing(Index3M,H1150,TRUE,_xll.ohTrigger(RecalcTrigger,Trigger3M)),NA())</f>
        <v>1.2809059544488957E-2</v>
      </c>
      <c r="L1150" s="44">
        <f>IFERROR(_xll.qlIndexFixing(Index6M,$H1150,TRUE,_xll.ohTrigger(RecalcTrigger,Trigger6M)),NA())</f>
        <v>1.2937751555172605E-2</v>
      </c>
      <c r="M1150" s="145">
        <f>IFERROR(_xll.qlIndexFixing(Index1Y,$H1150,TRUE,_xll.ohTrigger(RecalcTrigger,Trigger1Y)),NA())</f>
        <v>1.3068893965928268E-2</v>
      </c>
      <c r="N1150" s="144">
        <f>IFERROR(_xll.qlIndexFixing(ONIndex1M,I1150,TRUE,_xll.ohTrigger(RecalcTrigger,Trigger1M)),NA())</f>
        <v>1.1919802020541326E-2</v>
      </c>
      <c r="O1150" s="44">
        <f>IFERROR(_xll.qlIndexFixing(ONIndex3M,I1150,TRUE,_xll.ohTrigger(RecalcTrigger,Trigger3M)),NA())</f>
        <v>1.2826077204559638E-2</v>
      </c>
      <c r="P1150" s="44">
        <f>IFERROR(_xll.qlIndexFixing(ONIndex6M,I1150,TRUE,_xll.ohTrigger(RecalcTrigger,Trigger6M)),NA())</f>
        <v>1.2985610214162335E-2</v>
      </c>
      <c r="Q1150" s="145">
        <f>IFERROR(_xll.qlIndexFixing(ONIndex1Y,I1150,TRUE,_xll.ohTrigger(RecalcTrigger,Trigger1Y)),NA())</f>
        <v>1.3175869907762205E-2</v>
      </c>
    </row>
    <row r="1151" spans="2:17" x14ac:dyDescent="0.2">
      <c r="B1151" s="39" t="s">
        <v>42</v>
      </c>
      <c r="D1151" s="42">
        <f>_xll.qlCalendarAdvance(Calendar,$D1150,B1151,"f",FALSE)</f>
        <v>47717</v>
      </c>
      <c r="E1151" s="139">
        <f>_xll.qlInterestRateIndexValueDate(IndexON,D1151)</f>
        <v>47717</v>
      </c>
      <c r="F1151" s="155">
        <f>IFERROR(_xll.qlIndexFixing(IndexON,D1151,TRUE,_xll.ohTrigger(RecalcTrigger,TriggerON)),NA())</f>
        <v>1.1949383183420537E-2</v>
      </c>
      <c r="H1151" s="42">
        <f>_xll.qlCalendarAdvance(Calendar,$H1150,B1151,"f",FALSE)</f>
        <v>47717</v>
      </c>
      <c r="I1151" s="139">
        <f>_xll.qlInterestRateIndexValueDate(Index1M,$H1151)</f>
        <v>47721</v>
      </c>
      <c r="J1151" s="144">
        <f>IFERROR(_xll.qlIndexFixing(Index1M,$H1151,TRUE,_xll.ohTrigger(RecalcTrigger,Trigger1M)),NA())</f>
        <v>1.1914175038146452E-2</v>
      </c>
      <c r="K1151" s="44">
        <f>IFERROR(_xll.qlIndexFixing(Index3M,H1151,TRUE,_xll.ohTrigger(RecalcTrigger,Trigger3M)),NA())</f>
        <v>1.2802846354602026E-2</v>
      </c>
      <c r="L1151" s="44">
        <f>IFERROR(_xll.qlIndexFixing(Index6M,$H1151,TRUE,_xll.ohTrigger(RecalcTrigger,Trigger6M)),NA())</f>
        <v>1.2930393882852068E-2</v>
      </c>
      <c r="M1151" s="145">
        <f>IFERROR(_xll.qlIndexFixing(Index1Y,$H1151,TRUE,_xll.ohTrigger(RecalcTrigger,Trigger1Y)),NA())</f>
        <v>1.3060867879881316E-2</v>
      </c>
      <c r="N1151" s="144">
        <f>IFERROR(_xll.qlIndexFixing(ONIndex1M,I1151,TRUE,_xll.ohTrigger(RecalcTrigger,Trigger1M)),NA())</f>
        <v>1.1915828604625034E-2</v>
      </c>
      <c r="O1151" s="44">
        <f>IFERROR(_xll.qlIndexFixing(ONIndex3M,I1151,TRUE,_xll.ohTrigger(RecalcTrigger,Trigger3M)),NA())</f>
        <v>1.282020438361009E-2</v>
      </c>
      <c r="P1151" s="44">
        <f>IFERROR(_xll.qlIndexFixing(ONIndex6M,I1151,TRUE,_xll.ohTrigger(RecalcTrigger,Trigger6M)),NA())</f>
        <v>1.2979011148068764E-2</v>
      </c>
      <c r="Q1151" s="145">
        <f>IFERROR(_xll.qlIndexFixing(ONIndex1Y,I1151,TRUE,_xll.ohTrigger(RecalcTrigger,Trigger1Y)),NA())</f>
        <v>1.316924688219423E-2</v>
      </c>
    </row>
    <row r="1152" spans="2:17" x14ac:dyDescent="0.2">
      <c r="B1152" s="39" t="s">
        <v>42</v>
      </c>
      <c r="D1152" s="42">
        <f>_xll.qlCalendarAdvance(Calendar,$D1151,B1152,"f",FALSE)</f>
        <v>47724</v>
      </c>
      <c r="E1152" s="139">
        <f>_xll.qlInterestRateIndexValueDate(IndexON,D1152)</f>
        <v>47724</v>
      </c>
      <c r="F1152" s="155">
        <f>IFERROR(_xll.qlIndexFixing(IndexON,D1152,TRUE,_xll.ohTrigger(RecalcTrigger,TriggerON)),NA())</f>
        <v>1.1945688736352267E-2</v>
      </c>
      <c r="H1152" s="42">
        <f>_xll.qlCalendarAdvance(Calendar,$H1151,B1152,"f",FALSE)</f>
        <v>47724</v>
      </c>
      <c r="I1152" s="139">
        <f>_xll.qlInterestRateIndexValueDate(Index1M,$H1152)</f>
        <v>47728</v>
      </c>
      <c r="J1152" s="144">
        <f>IFERROR(_xll.qlIndexFixing(Index1M,$H1152,TRUE,_xll.ohTrigger(RecalcTrigger,Trigger1M)),NA())</f>
        <v>1.1910148204152371E-2</v>
      </c>
      <c r="K1152" s="44">
        <f>IFERROR(_xll.qlIndexFixing(Index3M,H1152,TRUE,_xll.ohTrigger(RecalcTrigger,Trigger3M)),NA())</f>
        <v>1.2796812001464479E-2</v>
      </c>
      <c r="L1152" s="44">
        <f>IFERROR(_xll.qlIndexFixing(Index6M,$H1152,TRUE,_xll.ohTrigger(RecalcTrigger,Trigger6M)),NA())</f>
        <v>1.2923614731820731E-2</v>
      </c>
      <c r="M1152" s="145">
        <f>IFERROR(_xll.qlIndexFixing(Index1Y,$H1152,TRUE,_xll.ohTrigger(RecalcTrigger,Trigger1Y)),NA())</f>
        <v>1.3052794598016696E-2</v>
      </c>
      <c r="N1152" s="144">
        <f>IFERROR(_xll.qlIndexFixing(ONIndex1M,I1152,TRUE,_xll.ohTrigger(RecalcTrigger,Trigger1M)),NA())</f>
        <v>1.1911801723556437E-2</v>
      </c>
      <c r="O1152" s="44">
        <f>IFERROR(_xll.qlIndexFixing(ONIndex3M,I1152,TRUE,_xll.ohTrigger(RecalcTrigger,Trigger3M)),NA())</f>
        <v>1.2814278909178967E-2</v>
      </c>
      <c r="P1152" s="44">
        <f>IFERROR(_xll.qlIndexFixing(ONIndex6M,I1152,TRUE,_xll.ohTrigger(RecalcTrigger,Trigger6M)),NA())</f>
        <v>1.2972354607470038E-2</v>
      </c>
      <c r="Q1152" s="145">
        <f>IFERROR(_xll.qlIndexFixing(ONIndex1Y,I1152,TRUE,_xll.ohTrigger(RecalcTrigger,Trigger1Y)),NA())</f>
        <v>1.3162569661417933E-2</v>
      </c>
    </row>
    <row r="1153" spans="2:17" x14ac:dyDescent="0.2">
      <c r="B1153" s="39" t="s">
        <v>42</v>
      </c>
      <c r="D1153" s="42">
        <f>_xll.qlCalendarAdvance(Calendar,$D1152,B1153,"f",FALSE)</f>
        <v>47731</v>
      </c>
      <c r="E1153" s="139">
        <f>_xll.qlInterestRateIndexValueDate(IndexON,D1153)</f>
        <v>47731</v>
      </c>
      <c r="F1153" s="155">
        <f>IFERROR(_xll.qlIndexFixing(IndexON,D1153,TRUE,_xll.ohTrigger(RecalcTrigger,TriggerON)),NA())</f>
        <v>1.1941907566175303E-2</v>
      </c>
      <c r="H1153" s="42">
        <f>_xll.qlCalendarAdvance(Calendar,$H1152,B1153,"f",FALSE)</f>
        <v>47731</v>
      </c>
      <c r="I1153" s="139">
        <f>_xll.qlInterestRateIndexValueDate(Index1M,$H1153)</f>
        <v>47735</v>
      </c>
      <c r="J1153" s="144">
        <f>IFERROR(_xll.qlIndexFixing(Index1M,$H1153,TRUE,_xll.ohTrigger(RecalcTrigger,Trigger1M)),NA())</f>
        <v>1.1905970029282287E-2</v>
      </c>
      <c r="K1153" s="44">
        <f>IFERROR(_xll.qlIndexFixing(Index3M,H1153,TRUE,_xll.ohTrigger(RecalcTrigger,Trigger3M)),NA())</f>
        <v>1.2790500934737679E-2</v>
      </c>
      <c r="L1153" s="44">
        <f>IFERROR(_xll.qlIndexFixing(Index6M,$H1153,TRUE,_xll.ohTrigger(RecalcTrigger,Trigger6M)),NA())</f>
        <v>1.2916155823982102E-2</v>
      </c>
      <c r="M1153" s="145">
        <f>IFERROR(_xll.qlIndexFixing(Index1Y,$H1153,TRUE,_xll.ohTrigger(RecalcTrigger,Trigger1Y)),NA())</f>
        <v>1.3044674660590254E-2</v>
      </c>
      <c r="N1153" s="144">
        <f>IFERROR(_xll.qlIndexFixing(ONIndex1M,I1153,TRUE,_xll.ohTrigger(RecalcTrigger,Trigger1M)),NA())</f>
        <v>1.1907721650317171E-2</v>
      </c>
      <c r="O1153" s="44">
        <f>IFERROR(_xll.qlIndexFixing(ONIndex3M,I1153,TRUE,_xll.ohTrigger(RecalcTrigger,Trigger3M)),NA())</f>
        <v>1.2808301075430961E-2</v>
      </c>
      <c r="P1153" s="44">
        <f>IFERROR(_xll.qlIndexFixing(ONIndex6M,I1153,TRUE,_xll.ohTrigger(RecalcTrigger,Trigger6M)),NA())</f>
        <v>1.2965640825859381E-2</v>
      </c>
      <c r="Q1153" s="145">
        <f>IFERROR(_xll.qlIndexFixing(ONIndex1Y,I1153,TRUE,_xll.ohTrigger(RecalcTrigger,Trigger1Y)),NA())</f>
        <v>1.3155838449749879E-2</v>
      </c>
    </row>
    <row r="1154" spans="2:17" x14ac:dyDescent="0.2">
      <c r="B1154" s="39" t="s">
        <v>42</v>
      </c>
      <c r="D1154" s="42">
        <f>_xll.qlCalendarAdvance(Calendar,$D1153,B1154,"f",FALSE)</f>
        <v>47738</v>
      </c>
      <c r="E1154" s="139">
        <f>_xll.qlInterestRateIndexValueDate(IndexON,D1154)</f>
        <v>47738</v>
      </c>
      <c r="F1154" s="155">
        <f>IFERROR(_xll.qlIndexFixing(IndexON,D1154,TRUE,_xll.ohTrigger(RecalcTrigger,TriggerON)),NA())</f>
        <v>1.1938039761538732E-2</v>
      </c>
      <c r="H1154" s="42">
        <f>_xll.qlCalendarAdvance(Calendar,$H1153,B1154,"f",FALSE)</f>
        <v>47738</v>
      </c>
      <c r="I1154" s="139">
        <f>_xll.qlInterestRateIndexValueDate(Index1M,$H1154)</f>
        <v>47742</v>
      </c>
      <c r="J1154" s="144">
        <f>IFERROR(_xll.qlIndexFixing(Index1M,$H1154,TRUE,_xll.ohTrigger(RecalcTrigger,Trigger1M)),NA())</f>
        <v>1.1901739374461151E-2</v>
      </c>
      <c r="K1154" s="44">
        <f>IFERROR(_xll.qlIndexFixing(Index3M,H1154,TRUE,_xll.ohTrigger(RecalcTrigger,Trigger3M)),NA())</f>
        <v>1.2784139458869404E-2</v>
      </c>
      <c r="L1154" s="44">
        <f>IFERROR(_xll.qlIndexFixing(Index6M,$H1154,TRUE,_xll.ohTrigger(RecalcTrigger,Trigger6M)),NA())</f>
        <v>1.2908642536232789E-2</v>
      </c>
      <c r="M1154" s="145">
        <f>IFERROR(_xll.qlIndexFixing(Index1Y,$H1154,TRUE,_xll.ohTrigger(RecalcTrigger,Trigger1Y)),NA())</f>
        <v>1.3036508609479762E-2</v>
      </c>
      <c r="N1154" s="144">
        <f>IFERROR(_xll.qlIndexFixing(ONIndex1M,I1154,TRUE,_xll.ohTrigger(RecalcTrigger,Trigger1M)),NA())</f>
        <v>1.1903588658128683E-2</v>
      </c>
      <c r="O1154" s="44">
        <f>IFERROR(_xll.qlIndexFixing(ONIndex3M,I1154,TRUE,_xll.ohTrigger(RecalcTrigger,Trigger3M)),NA())</f>
        <v>1.2802271176530766E-2</v>
      </c>
      <c r="P1154" s="44">
        <f>IFERROR(_xll.qlIndexFixing(ONIndex6M,I1154,TRUE,_xll.ohTrigger(RecalcTrigger,Trigger6M)),NA())</f>
        <v>1.2958870036650083E-2</v>
      </c>
      <c r="Q1154" s="145">
        <f>IFERROR(_xll.qlIndexFixing(ONIndex1Y,I1154,TRUE,_xll.ohTrigger(RecalcTrigger,Trigger1Y)),NA())</f>
        <v>1.3149053451586568E-2</v>
      </c>
    </row>
    <row r="1155" spans="2:17" x14ac:dyDescent="0.2">
      <c r="B1155" s="39" t="s">
        <v>42</v>
      </c>
      <c r="D1155" s="42">
        <f>_xll.qlCalendarAdvance(Calendar,$D1154,B1155,"f",FALSE)</f>
        <v>47745</v>
      </c>
      <c r="E1155" s="139">
        <f>_xll.qlInterestRateIndexValueDate(IndexON,D1155)</f>
        <v>47745</v>
      </c>
      <c r="F1155" s="155">
        <f>IFERROR(_xll.qlIndexFixing(IndexON,D1155,TRUE,_xll.ohTrigger(RecalcTrigger,TriggerON)),NA())</f>
        <v>1.1934085411331452E-2</v>
      </c>
      <c r="H1155" s="42">
        <f>_xll.qlCalendarAdvance(Calendar,$H1154,B1155,"f",FALSE)</f>
        <v>47745</v>
      </c>
      <c r="I1155" s="139">
        <f>_xll.qlInterestRateIndexValueDate(Index1M,$H1155)</f>
        <v>47749</v>
      </c>
      <c r="J1155" s="144">
        <f>IFERROR(_xll.qlIndexFixing(Index1M,$H1155,TRUE,_xll.ohTrigger(RecalcTrigger,Trigger1M)),NA())</f>
        <v>1.1897456513182192E-2</v>
      </c>
      <c r="K1155" s="44">
        <f>IFERROR(_xll.qlIndexFixing(Index3M,H1155,TRUE,_xll.ohTrigger(RecalcTrigger,Trigger3M)),NA())</f>
        <v>1.277772786916629E-2</v>
      </c>
      <c r="L1155" s="44">
        <f>IFERROR(_xll.qlIndexFixing(Index6M,$H1155,TRUE,_xll.ohTrigger(RecalcTrigger,Trigger6M)),NA())</f>
        <v>1.290107510409165E-2</v>
      </c>
      <c r="M1155" s="145">
        <f>IFERROR(_xll.qlIndexFixing(Index1Y,$H1155,TRUE,_xll.ohTrigger(RecalcTrigger,Trigger1Y)),NA())</f>
        <v>1.3028296988183398E-2</v>
      </c>
      <c r="N1155" s="144">
        <f>IFERROR(_xll.qlIndexFixing(ONIndex1M,I1155,TRUE,_xll.ohTrigger(RecalcTrigger,Trigger1M)),NA())</f>
        <v>1.1899403020292354E-2</v>
      </c>
      <c r="O1155" s="44">
        <f>IFERROR(_xll.qlIndexFixing(ONIndex3M,I1155,TRUE,_xll.ohTrigger(RecalcTrigger,Trigger3M)),NA())</f>
        <v>1.2796189506483202E-2</v>
      </c>
      <c r="P1155" s="44">
        <f>IFERROR(_xll.qlIndexFixing(ONIndex6M,I1155,TRUE,_xll.ohTrigger(RecalcTrigger,Trigger6M)),NA())</f>
        <v>1.2952042473175496E-2</v>
      </c>
      <c r="Q1155" s="145">
        <f>IFERROR(_xll.qlIndexFixing(ONIndex1Y,I1155,TRUE,_xll.ohTrigger(RecalcTrigger,Trigger1Y)),NA())</f>
        <v>1.3142214871644242E-2</v>
      </c>
    </row>
    <row r="1156" spans="2:17" x14ac:dyDescent="0.2">
      <c r="B1156" s="39" t="s">
        <v>42</v>
      </c>
      <c r="D1156" s="42">
        <f>_xll.qlCalendarAdvance(Calendar,$D1155,B1156,"f",FALSE)</f>
        <v>47752</v>
      </c>
      <c r="E1156" s="139">
        <f>_xll.qlInterestRateIndexValueDate(IndexON,D1156)</f>
        <v>47752</v>
      </c>
      <c r="F1156" s="155">
        <f>IFERROR(_xll.qlIndexFixing(IndexON,D1156,TRUE,_xll.ohTrigger(RecalcTrigger,TriggerON)),NA())</f>
        <v>1.193004460420255E-2</v>
      </c>
      <c r="H1156" s="42">
        <f>_xll.qlCalendarAdvance(Calendar,$H1155,B1156,"f",FALSE)</f>
        <v>47752</v>
      </c>
      <c r="I1156" s="139">
        <f>_xll.qlInterestRateIndexValueDate(Index1M,$H1156)</f>
        <v>47756</v>
      </c>
      <c r="J1156" s="144">
        <f>IFERROR(_xll.qlIndexFixing(Index1M,$H1156,TRUE,_xll.ohTrigger(RecalcTrigger,Trigger1M)),NA())</f>
        <v>1.1893003812264364E-2</v>
      </c>
      <c r="K1156" s="44">
        <f>IFERROR(_xll.qlIndexFixing(Index3M,H1156,TRUE,_xll.ohTrigger(RecalcTrigger,Trigger3M)),NA())</f>
        <v>1.2771021606132461E-2</v>
      </c>
      <c r="L1156" s="44">
        <f>IFERROR(_xll.qlIndexFixing(Index6M,$H1156,TRUE,_xll.ohTrigger(RecalcTrigger,Trigger6M)),NA())</f>
        <v>1.2893453763080175E-2</v>
      </c>
      <c r="M1156" s="145">
        <f>IFERROR(_xll.qlIndexFixing(Index1Y,$H1156,TRUE,_xll.ohTrigger(RecalcTrigger,Trigger1Y)),NA())</f>
        <v>1.3020040341820839E-2</v>
      </c>
      <c r="N1156" s="144">
        <f>IFERROR(_xll.qlIndexFixing(ONIndex1M,I1156,TRUE,_xll.ohTrigger(RecalcTrigger,Trigger1M)),NA())</f>
        <v>1.1895165009789821E-2</v>
      </c>
      <c r="O1156" s="44">
        <f>IFERROR(_xll.qlIndexFixing(ONIndex3M,I1156,TRUE,_xll.ohTrigger(RecalcTrigger,Trigger3M)),NA())</f>
        <v>1.2790056359532898E-2</v>
      </c>
      <c r="P1156" s="44">
        <f>IFERROR(_xll.qlIndexFixing(ONIndex6M,I1156,TRUE,_xll.ohTrigger(RecalcTrigger,Trigger6M)),NA())</f>
        <v>1.2945158368848908E-2</v>
      </c>
      <c r="Q1156" s="145">
        <f>IFERROR(_xll.qlIndexFixing(ONIndex1Y,I1156,TRUE,_xll.ohTrigger(RecalcTrigger,Trigger1Y)),NA())</f>
        <v>1.3135322914079595E-2</v>
      </c>
    </row>
    <row r="1157" spans="2:17" x14ac:dyDescent="0.2">
      <c r="B1157" s="39" t="s">
        <v>42</v>
      </c>
      <c r="D1157" s="42">
        <f>_xll.qlCalendarAdvance(Calendar,$D1156,B1157,"f",FALSE)</f>
        <v>47759</v>
      </c>
      <c r="E1157" s="139">
        <f>_xll.qlInterestRateIndexValueDate(IndexON,D1157)</f>
        <v>47759</v>
      </c>
      <c r="F1157" s="155">
        <f>IFERROR(_xll.qlIndexFixing(IndexON,D1157,TRUE,_xll.ohTrigger(RecalcTrigger,TriggerON)),NA())</f>
        <v>1.1925917429040922E-2</v>
      </c>
      <c r="H1157" s="42">
        <f>_xll.qlCalendarAdvance(Calendar,$H1156,B1157,"f",FALSE)</f>
        <v>47759</v>
      </c>
      <c r="I1157" s="139">
        <f>_xll.qlInterestRateIndexValueDate(Index1M,$H1157)</f>
        <v>47763</v>
      </c>
      <c r="J1157" s="144">
        <f>IFERROR(_xll.qlIndexFixing(Index1M,$H1157,TRUE,_xll.ohTrigger(RecalcTrigger,Trigger1M)),NA())</f>
        <v>1.188861354831585E-2</v>
      </c>
      <c r="K1157" s="44">
        <f>IFERROR(_xll.qlIndexFixing(Index3M,H1157,TRUE,_xll.ohTrigger(RecalcTrigger,Trigger3M)),NA())</f>
        <v>1.2764506963858998E-2</v>
      </c>
      <c r="L1157" s="44">
        <f>IFERROR(_xll.qlIndexFixing(Index6M,$H1157,TRUE,_xll.ohTrigger(RecalcTrigger,Trigger6M)),NA())</f>
        <v>1.288577874871898E-2</v>
      </c>
      <c r="M1157" s="145">
        <f>IFERROR(_xll.qlIndexFixing(Index1Y,$H1157,TRUE,_xll.ohTrigger(RecalcTrigger,Trigger1Y)),NA())</f>
        <v>1.3011739217132161E-2</v>
      </c>
      <c r="N1157" s="144">
        <f>IFERROR(_xll.qlIndexFixing(ONIndex1M,I1157,TRUE,_xll.ohTrigger(RecalcTrigger,Trigger1M)),NA())</f>
        <v>1.1890874900002402E-2</v>
      </c>
      <c r="O1157" s="44">
        <f>IFERROR(_xll.qlIndexFixing(ONIndex3M,I1157,TRUE,_xll.ohTrigger(RecalcTrigger,Trigger3M)),NA())</f>
        <v>1.2783872029684673E-2</v>
      </c>
      <c r="P1157" s="44">
        <f>IFERROR(_xll.qlIndexFixing(ONIndex6M,I1157,TRUE,_xll.ohTrigger(RecalcTrigger,Trigger6M)),NA())</f>
        <v>1.2938217957163545E-2</v>
      </c>
      <c r="Q1157" s="145">
        <f>IFERROR(_xll.qlIndexFixing(ONIndex1Y,I1157,TRUE,_xll.ohTrigger(RecalcTrigger,Trigger1Y)),NA())</f>
        <v>1.3128377783448997E-2</v>
      </c>
    </row>
    <row r="1158" spans="2:17" x14ac:dyDescent="0.2">
      <c r="B1158" s="39" t="s">
        <v>42</v>
      </c>
      <c r="D1158" s="42">
        <f>_xll.qlCalendarAdvance(Calendar,$D1157,B1158,"f",FALSE)</f>
        <v>47766</v>
      </c>
      <c r="E1158" s="139">
        <f>_xll.qlInterestRateIndexValueDate(IndexON,D1158)</f>
        <v>47766</v>
      </c>
      <c r="F1158" s="155">
        <f>IFERROR(_xll.qlIndexFixing(IndexON,D1158,TRUE,_xll.ohTrigger(RecalcTrigger,TriggerON)),NA())</f>
        <v>1.1921703974735465E-2</v>
      </c>
      <c r="H1158" s="42">
        <f>_xll.qlCalendarAdvance(Calendar,$H1157,B1158,"f",FALSE)</f>
        <v>47766</v>
      </c>
      <c r="I1158" s="139">
        <f>_xll.qlInterestRateIndexValueDate(Index1M,$H1158)</f>
        <v>47770</v>
      </c>
      <c r="J1158" s="144">
        <f>IFERROR(_xll.qlIndexFixing(Index1M,$H1158,TRUE,_xll.ohTrigger(RecalcTrigger,Trigger1M)),NA())</f>
        <v>1.1884171916298829E-2</v>
      </c>
      <c r="K1158" s="44">
        <f>IFERROR(_xll.qlIndexFixing(Index3M,H1158,TRUE,_xll.ohTrigger(RecalcTrigger,Trigger3M)),NA())</f>
        <v>1.275794311313257E-2</v>
      </c>
      <c r="L1158" s="44">
        <f>IFERROR(_xll.qlIndexFixing(Index6M,$H1158,TRUE,_xll.ohTrigger(RecalcTrigger,Trigger6M)),NA())</f>
        <v>1.287770953212281E-2</v>
      </c>
      <c r="M1158" s="145">
        <f>IFERROR(_xll.qlIndexFixing(Index1Y,$H1158,TRUE,_xll.ohTrigger(RecalcTrigger,Trigger1Y)),NA())</f>
        <v>1.3003394162477188E-2</v>
      </c>
      <c r="N1158" s="144">
        <f>IFERROR(_xll.qlIndexFixing(ONIndex1M,I1158,TRUE,_xll.ohTrigger(RecalcTrigger,Trigger1M)),NA())</f>
        <v>1.1886532964071606E-2</v>
      </c>
      <c r="O1158" s="44">
        <f>IFERROR(_xll.qlIndexFixing(ONIndex3M,I1158,TRUE,_xll.ohTrigger(RecalcTrigger,Trigger3M)),NA())</f>
        <v>1.2777636811183157E-2</v>
      </c>
      <c r="P1158" s="44">
        <f>IFERROR(_xll.qlIndexFixing(ONIndex6M,I1158,TRUE,_xll.ohTrigger(RecalcTrigger,Trigger6M)),NA())</f>
        <v>1.2931221471372822E-2</v>
      </c>
      <c r="Q1158" s="145">
        <f>IFERROR(_xll.qlIndexFixing(ONIndex1Y,I1158,TRUE,_xll.ohTrigger(RecalcTrigger,Trigger1Y)),NA())</f>
        <v>1.3121379684228884E-2</v>
      </c>
    </row>
    <row r="1159" spans="2:17" x14ac:dyDescent="0.2">
      <c r="B1159" s="39" t="s">
        <v>42</v>
      </c>
      <c r="D1159" s="42">
        <f>_xll.qlCalendarAdvance(Calendar,$D1158,B1159,"f",FALSE)</f>
        <v>47773</v>
      </c>
      <c r="E1159" s="139">
        <f>_xll.qlInterestRateIndexValueDate(IndexON,D1159)</f>
        <v>47773</v>
      </c>
      <c r="F1159" s="155">
        <f>IFERROR(_xll.qlIndexFixing(IndexON,D1159,TRUE,_xll.ohTrigger(RecalcTrigger,TriggerON)),NA())</f>
        <v>1.1917404329935266E-2</v>
      </c>
      <c r="H1159" s="42">
        <f>_xll.qlCalendarAdvance(Calendar,$H1158,B1159,"f",FALSE)</f>
        <v>47773</v>
      </c>
      <c r="I1159" s="139">
        <f>_xll.qlInterestRateIndexValueDate(Index1M,$H1159)</f>
        <v>47777</v>
      </c>
      <c r="J1159" s="144">
        <f>IFERROR(_xll.qlIndexFixing(Index1M,$H1159,TRUE,_xll.ohTrigger(RecalcTrigger,Trigger1M)),NA())</f>
        <v>1.1879679189720969E-2</v>
      </c>
      <c r="K1159" s="44">
        <f>IFERROR(_xll.qlIndexFixing(Index3M,H1159,TRUE,_xll.ohTrigger(RecalcTrigger,Trigger3M)),NA())</f>
        <v>1.2751330349271731E-2</v>
      </c>
      <c r="L1159" s="44">
        <f>IFERROR(_xll.qlIndexFixing(Index6M,$H1159,TRUE,_xll.ohTrigger(RecalcTrigger,Trigger6M)),NA())</f>
        <v>1.287026864203647E-2</v>
      </c>
      <c r="M1159" s="145">
        <f>IFERROR(_xll.qlIndexFixing(Index1Y,$H1159,TRUE,_xll.ohTrigger(RecalcTrigger,Trigger1Y)),NA())</f>
        <v>1.2995005727836366E-2</v>
      </c>
      <c r="N1159" s="144">
        <f>IFERROR(_xll.qlIndexFixing(ONIndex1M,I1159,TRUE,_xll.ohTrigger(RecalcTrigger,Trigger1M)),NA())</f>
        <v>1.188213947497907E-2</v>
      </c>
      <c r="O1159" s="44">
        <f>IFERROR(_xll.qlIndexFixing(ONIndex3M,I1159,TRUE,_xll.ohTrigger(RecalcTrigger,Trigger3M)),NA())</f>
        <v>1.2771350998033171E-2</v>
      </c>
      <c r="P1159" s="44">
        <f>IFERROR(_xll.qlIndexFixing(ONIndex6M,I1159,TRUE,_xll.ohTrigger(RecalcTrigger,Trigger6M)),NA())</f>
        <v>1.292416914489003E-2</v>
      </c>
      <c r="Q1159" s="145">
        <f>IFERROR(_xll.qlIndexFixing(ONIndex1Y,I1159,TRUE,_xll.ohTrigger(RecalcTrigger,Trigger1Y)),NA())</f>
        <v>1.3114328820895693E-2</v>
      </c>
    </row>
    <row r="1160" spans="2:17" x14ac:dyDescent="0.2">
      <c r="B1160" s="39" t="s">
        <v>42</v>
      </c>
      <c r="D1160" s="42">
        <f>_xll.qlCalendarAdvance(Calendar,$D1159,B1160,"f",FALSE)</f>
        <v>47780</v>
      </c>
      <c r="E1160" s="139">
        <f>_xll.qlInterestRateIndexValueDate(IndexON,D1160)</f>
        <v>47780</v>
      </c>
      <c r="F1160" s="155">
        <f>IFERROR(_xll.qlIndexFixing(IndexON,D1160,TRUE,_xll.ohTrigger(RecalcTrigger,TriggerON)),NA())</f>
        <v>1.1913018583529222E-2</v>
      </c>
      <c r="H1160" s="42">
        <f>_xll.qlCalendarAdvance(Calendar,$H1159,B1160,"f",FALSE)</f>
        <v>47780</v>
      </c>
      <c r="I1160" s="139">
        <f>_xll.qlInterestRateIndexValueDate(Index1M,$H1160)</f>
        <v>47784</v>
      </c>
      <c r="J1160" s="144">
        <f>IFERROR(_xll.qlIndexFixing(Index1M,$H1160,TRUE,_xll.ohTrigger(RecalcTrigger,Trigger1M)),NA())</f>
        <v>1.1875135642089934E-2</v>
      </c>
      <c r="K1160" s="44">
        <f>IFERROR(_xll.qlIndexFixing(Index3M,H1160,TRUE,_xll.ohTrigger(RecalcTrigger,Trigger3M)),NA())</f>
        <v>1.2744668967595033E-2</v>
      </c>
      <c r="L1160" s="44">
        <f>IFERROR(_xll.qlIndexFixing(Index6M,$H1160,TRUE,_xll.ohTrigger(RecalcTrigger,Trigger6M)),NA())</f>
        <v>1.2862434020761655E-2</v>
      </c>
      <c r="M1160" s="145">
        <f>IFERROR(_xll.qlIndexFixing(Index1Y,$H1160,TRUE,_xll.ohTrigger(RecalcTrigger,Trigger1Y)),NA())</f>
        <v>1.2986574464809664E-2</v>
      </c>
      <c r="N1160" s="144">
        <f>IFERROR(_xll.qlIndexFixing(ONIndex1M,I1160,TRUE,_xll.ohTrigger(RecalcTrigger,Trigger1M)),NA())</f>
        <v>1.1877694706186048E-2</v>
      </c>
      <c r="O1160" s="44">
        <f>IFERROR(_xll.qlIndexFixing(ONIndex3M,I1160,TRUE,_xll.ohTrigger(RecalcTrigger,Trigger3M)),NA())</f>
        <v>1.2765014884399406E-2</v>
      </c>
      <c r="P1160" s="44">
        <f>IFERROR(_xll.qlIndexFixing(ONIndex6M,I1160,TRUE,_xll.ohTrigger(RecalcTrigger,Trigger6M)),NA())</f>
        <v>1.2917061211208392E-2</v>
      </c>
      <c r="Q1160" s="145">
        <f>IFERROR(_xll.qlIndexFixing(ONIndex1Y,I1160,TRUE,_xll.ohTrigger(RecalcTrigger,Trigger1Y)),NA())</f>
        <v>1.3107225397765987E-2</v>
      </c>
    </row>
    <row r="1161" spans="2:17" x14ac:dyDescent="0.2">
      <c r="B1161" s="39" t="s">
        <v>42</v>
      </c>
      <c r="D1161" s="42">
        <f>_xll.qlCalendarAdvance(Calendar,$D1160,B1161,"f",FALSE)</f>
        <v>47787</v>
      </c>
      <c r="E1161" s="139">
        <f>_xll.qlInterestRateIndexValueDate(IndexON,D1161)</f>
        <v>47787</v>
      </c>
      <c r="F1161" s="155">
        <f>IFERROR(_xll.qlIndexFixing(IndexON,D1161,TRUE,_xll.ohTrigger(RecalcTrigger,TriggerON)),NA())</f>
        <v>1.1908546824166422E-2</v>
      </c>
      <c r="H1161" s="42">
        <f>_xll.qlCalendarAdvance(Calendar,$H1160,B1161,"f",FALSE)</f>
        <v>47787</v>
      </c>
      <c r="I1161" s="139">
        <f>_xll.qlInterestRateIndexValueDate(Index1M,$H1161)</f>
        <v>47791</v>
      </c>
      <c r="J1161" s="144">
        <f>IFERROR(_xll.qlIndexFixing(Index1M,$H1161,TRUE,_xll.ohTrigger(RecalcTrigger,Trigger1M)),NA())</f>
        <v>1.1870678325773376E-2</v>
      </c>
      <c r="K1161" s="44">
        <f>IFERROR(_xll.qlIndexFixing(Index3M,H1161,TRUE,_xll.ohTrigger(RecalcTrigger,Trigger3M)),NA())</f>
        <v>1.2737959263420156E-2</v>
      </c>
      <c r="L1161" s="44">
        <f>IFERROR(_xll.qlIndexFixing(Index6M,$H1161,TRUE,_xll.ohTrigger(RecalcTrigger,Trigger6M)),NA())</f>
        <v>1.2854546668227921E-2</v>
      </c>
      <c r="M1161" s="145">
        <f>IFERROR(_xll.qlIndexFixing(Index1Y,$H1161,TRUE,_xll.ohTrigger(RecalcTrigger,Trigger1Y)),NA())</f>
        <v>1.2978100926616144E-2</v>
      </c>
      <c r="N1161" s="144">
        <f>IFERROR(_xll.qlIndexFixing(ONIndex1M,I1161,TRUE,_xll.ohTrigger(RecalcTrigger,Trigger1M)),NA())</f>
        <v>1.1873198930754114E-2</v>
      </c>
      <c r="O1161" s="44">
        <f>IFERROR(_xll.qlIndexFixing(ONIndex3M,I1161,TRUE,_xll.ohTrigger(RecalcTrigger,Trigger3M)),NA())</f>
        <v>1.2758628764606428E-2</v>
      </c>
      <c r="P1161" s="44">
        <f>IFERROR(_xll.qlIndexFixing(ONIndex6M,I1161,TRUE,_xll.ohTrigger(RecalcTrigger,Trigger6M)),NA())</f>
        <v>1.2909897903581324E-2</v>
      </c>
      <c r="Q1161" s="145">
        <f>IFERROR(_xll.qlIndexFixing(ONIndex1Y,I1161,TRUE,_xll.ohTrigger(RecalcTrigger,Trigger1Y)),NA())</f>
        <v>1.3100069619236265E-2</v>
      </c>
    </row>
    <row r="1162" spans="2:17" x14ac:dyDescent="0.2">
      <c r="B1162" s="39" t="s">
        <v>42</v>
      </c>
      <c r="D1162" s="42">
        <f>_xll.qlCalendarAdvance(Calendar,$D1161,B1162,"f",FALSE)</f>
        <v>47794</v>
      </c>
      <c r="E1162" s="139">
        <f>_xll.qlInterestRateIndexValueDate(IndexON,D1162)</f>
        <v>47794</v>
      </c>
      <c r="F1162" s="155">
        <f>IFERROR(_xll.qlIndexFixing(IndexON,D1162,TRUE,_xll.ohTrigger(RecalcTrigger,TriggerON)),NA())</f>
        <v>1.1903989140815696E-2</v>
      </c>
      <c r="H1162" s="42">
        <f>_xll.qlCalendarAdvance(Calendar,$H1161,B1162,"f",FALSE)</f>
        <v>47794</v>
      </c>
      <c r="I1162" s="139">
        <f>_xll.qlInterestRateIndexValueDate(Index1M,$H1162)</f>
        <v>47798</v>
      </c>
      <c r="J1162" s="144">
        <f>IFERROR(_xll.qlIndexFixing(Index1M,$H1162,TRUE,_xll.ohTrigger(RecalcTrigger,Trigger1M)),NA())</f>
        <v>1.186603767723593E-2</v>
      </c>
      <c r="K1162" s="44">
        <f>IFERROR(_xll.qlIndexFixing(Index3M,H1162,TRUE,_xll.ohTrigger(RecalcTrigger,Trigger3M)),NA())</f>
        <v>1.2731201532061311E-2</v>
      </c>
      <c r="L1162" s="44">
        <f>IFERROR(_xll.qlIndexFixing(Index6M,$H1162,TRUE,_xll.ohTrigger(RecalcTrigger,Trigger6M)),NA())</f>
        <v>1.2846606819961151E-2</v>
      </c>
      <c r="M1162" s="145">
        <f>IFERROR(_xll.qlIndexFixing(Index1Y,$H1162,TRUE,_xll.ohTrigger(RecalcTrigger,Trigger1Y)),NA())</f>
        <v>1.2969585668093952E-2</v>
      </c>
      <c r="N1162" s="144">
        <f>IFERROR(_xll.qlIndexFixing(ONIndex1M,I1162,TRUE,_xll.ohTrigger(RecalcTrigger,Trigger1M)),NA())</f>
        <v>1.1868652421824777E-2</v>
      </c>
      <c r="O1162" s="44">
        <f>IFERROR(_xll.qlIndexFixing(ONIndex3M,I1162,TRUE,_xll.ohTrigger(RecalcTrigger,Trigger3M)),NA())</f>
        <v>1.2752192932419248E-2</v>
      </c>
      <c r="P1162" s="44">
        <f>IFERROR(_xll.qlIndexFixing(ONIndex6M,I1162,TRUE,_xll.ohTrigger(RecalcTrigger,Trigger6M)),NA())</f>
        <v>1.2902679455502053E-2</v>
      </c>
      <c r="Q1162" s="145">
        <f>IFERROR(_xll.qlIndexFixing(ONIndex1Y,I1162,TRUE,_xll.ohTrigger(RecalcTrigger,Trigger1Y)),NA())</f>
        <v>1.3092861690022772E-2</v>
      </c>
    </row>
    <row r="1163" spans="2:17" x14ac:dyDescent="0.2">
      <c r="B1163" s="39" t="s">
        <v>42</v>
      </c>
      <c r="D1163" s="42">
        <f>_xll.qlCalendarAdvance(Calendar,$D1162,B1163,"f",FALSE)</f>
        <v>47801</v>
      </c>
      <c r="E1163" s="139">
        <f>_xll.qlInterestRateIndexValueDate(IndexON,D1163)</f>
        <v>47801</v>
      </c>
      <c r="F1163" s="155">
        <f>IFERROR(_xll.qlIndexFixing(IndexON,D1163,TRUE,_xll.ohTrigger(RecalcTrigger,TriggerON)),NA())</f>
        <v>1.189934562220607E-2</v>
      </c>
      <c r="H1163" s="42">
        <f>_xll.qlCalendarAdvance(Calendar,$H1162,B1163,"f",FALSE)</f>
        <v>47801</v>
      </c>
      <c r="I1163" s="139">
        <f>_xll.qlInterestRateIndexValueDate(Index1M,$H1163)</f>
        <v>47805</v>
      </c>
      <c r="J1163" s="144">
        <f>IFERROR(_xll.qlIndexFixing(Index1M,$H1163,TRUE,_xll.ohTrigger(RecalcTrigger,Trigger1M)),NA())</f>
        <v>1.1861347010229117E-2</v>
      </c>
      <c r="K1163" s="44">
        <f>IFERROR(_xll.qlIndexFixing(Index3M,H1163,TRUE,_xll.ohTrigger(RecalcTrigger,Trigger3M)),NA())</f>
        <v>1.2724396068838786E-2</v>
      </c>
      <c r="L1163" s="44">
        <f>IFERROR(_xll.qlIndexFixing(Index6M,$H1163,TRUE,_xll.ohTrigger(RecalcTrigger,Trigger6M)),NA())</f>
        <v>1.2838614711485473E-2</v>
      </c>
      <c r="M1163" s="145">
        <f>IFERROR(_xll.qlIndexFixing(Index1Y,$H1163,TRUE,_xll.ohTrigger(RecalcTrigger,Trigger1Y)),NA())</f>
        <v>1.2961029245700325E-2</v>
      </c>
      <c r="N1163" s="144">
        <f>IFERROR(_xll.qlIndexFixing(ONIndex1M,I1163,TRUE,_xll.ohTrigger(RecalcTrigger,Trigger1M)),NA())</f>
        <v>1.1864055452539546E-2</v>
      </c>
      <c r="O1163" s="44">
        <f>IFERROR(_xll.qlIndexFixing(ONIndex3M,I1163,TRUE,_xll.ohTrigger(RecalcTrigger,Trigger3M)),NA())</f>
        <v>1.2745707682242369E-2</v>
      </c>
      <c r="P1163" s="44">
        <f>IFERROR(_xll.qlIndexFixing(ONIndex6M,I1163,TRUE,_xll.ohTrigger(RecalcTrigger,Trigger6M)),NA())</f>
        <v>1.2895406100383866E-2</v>
      </c>
      <c r="Q1163" s="145">
        <f>IFERROR(_xll.qlIndexFixing(ONIndex1Y,I1163,TRUE,_xll.ohTrigger(RecalcTrigger,Trigger1Y)),NA())</f>
        <v>1.3085601814362136E-2</v>
      </c>
    </row>
    <row r="1164" spans="2:17" x14ac:dyDescent="0.2">
      <c r="B1164" s="39" t="s">
        <v>42</v>
      </c>
      <c r="D1164" s="42">
        <f>_xll.qlCalendarAdvance(Calendar,$D1163,B1164,"f",FALSE)</f>
        <v>47808</v>
      </c>
      <c r="E1164" s="139">
        <f>_xll.qlInterestRateIndexValueDate(IndexON,D1164)</f>
        <v>47808</v>
      </c>
      <c r="F1164" s="155">
        <f>IFERROR(_xll.qlIndexFixing(IndexON,D1164,TRUE,_xll.ohTrigger(RecalcTrigger,TriggerON)),NA())</f>
        <v>1.1894616357146504E-2</v>
      </c>
      <c r="H1164" s="42">
        <f>_xll.qlCalendarAdvance(Calendar,$H1163,B1164,"f",FALSE)</f>
        <v>47808</v>
      </c>
      <c r="I1164" s="139">
        <f>_xll.qlInterestRateIndexValueDate(Index1M,$H1164)</f>
        <v>47812</v>
      </c>
      <c r="J1164" s="144">
        <f>IFERROR(_xll.qlIndexFixing(Index1M,$H1164,TRUE,_xll.ohTrigger(RecalcTrigger,Trigger1M)),NA())</f>
        <v>1.1856310471592968E-2</v>
      </c>
      <c r="K1164" s="44">
        <f>IFERROR(_xll.qlIndexFixing(Index3M,H1164,TRUE,_xll.ohTrigger(RecalcTrigger,Trigger3M)),NA())</f>
        <v>1.2717543169068528E-2</v>
      </c>
      <c r="L1164" s="44">
        <f>IFERROR(_xll.qlIndexFixing(Index6M,$H1164,TRUE,_xll.ohTrigger(RecalcTrigger,Trigger6M)),NA())</f>
        <v>1.2830570578325894E-2</v>
      </c>
      <c r="M1164" s="145">
        <f>IFERROR(_xll.qlIndexFixing(Index1Y,$H1164,TRUE,_xll.ohTrigger(RecalcTrigger,Trigger1Y)),NA())</f>
        <v>1.2952432217510055E-2</v>
      </c>
      <c r="N1164" s="144">
        <f>IFERROR(_xll.qlIndexFixing(ONIndex1M,I1164,TRUE,_xll.ohTrigger(RecalcTrigger,Trigger1M)),NA())</f>
        <v>1.1859408296199803E-2</v>
      </c>
      <c r="O1164" s="44">
        <f>IFERROR(_xll.qlIndexFixing(ONIndex3M,I1164,TRUE,_xll.ohTrigger(RecalcTrigger,Trigger3M)),NA())</f>
        <v>1.2739173308080609E-2</v>
      </c>
      <c r="P1164" s="44">
        <f>IFERROR(_xll.qlIndexFixing(ONIndex6M,I1164,TRUE,_xll.ohTrigger(RecalcTrigger,Trigger6M)),NA())</f>
        <v>1.288807807148018E-2</v>
      </c>
      <c r="Q1164" s="145">
        <f>IFERROR(_xll.qlIndexFixing(ONIndex1Y,I1164,TRUE,_xll.ohTrigger(RecalcTrigger,Trigger1Y)),NA())</f>
        <v>1.3078290196730791E-2</v>
      </c>
    </row>
    <row r="1165" spans="2:17" x14ac:dyDescent="0.2">
      <c r="B1165" s="39" t="s">
        <v>42</v>
      </c>
      <c r="D1165" s="42">
        <f>_xll.qlCalendarAdvance(Calendar,$D1164,B1165,"f",FALSE)</f>
        <v>47815</v>
      </c>
      <c r="E1165" s="139">
        <f>_xll.qlInterestRateIndexValueDate(IndexON,D1165)</f>
        <v>47815</v>
      </c>
      <c r="F1165" s="155">
        <f>IFERROR(_xll.qlIndexFixing(IndexON,D1165,TRUE,_xll.ohTrigger(RecalcTrigger,TriggerON)),NA())</f>
        <v>1.1889801434366021E-2</v>
      </c>
      <c r="H1165" s="42">
        <f>_xll.qlCalendarAdvance(Calendar,$H1164,B1165,"f",FALSE)</f>
        <v>47815</v>
      </c>
      <c r="I1165" s="139">
        <f>_xll.qlInterestRateIndexValueDate(Index1M,$H1165)</f>
        <v>47819</v>
      </c>
      <c r="J1165" s="144">
        <f>IFERROR(_xll.qlIndexFixing(Index1M,$H1165,TRUE,_xll.ohTrigger(RecalcTrigger,Trigger1M)),NA())</f>
        <v>1.1851665161026759E-2</v>
      </c>
      <c r="K1165" s="44">
        <f>IFERROR(_xll.qlIndexFixing(Index3M,H1165,TRUE,_xll.ohTrigger(RecalcTrigger,Trigger3M)),NA())</f>
        <v>1.2710920678179093E-2</v>
      </c>
      <c r="L1165" s="44">
        <f>IFERROR(_xll.qlIndexFixing(Index6M,$H1165,TRUE,_xll.ohTrigger(RecalcTrigger,Trigger6M)),NA())</f>
        <v>1.2822474656007419E-2</v>
      </c>
      <c r="M1165" s="145">
        <f>IFERROR(_xll.qlIndexFixing(Index1Y,$H1165,TRUE,_xll.ohTrigger(RecalcTrigger,Trigger1Y)),NA())</f>
        <v>1.2943795143217243E-2</v>
      </c>
      <c r="N1165" s="144">
        <f>IFERROR(_xll.qlIndexFixing(ONIndex1M,I1165,TRUE,_xll.ohTrigger(RecalcTrigger,Trigger1M)),NA())</f>
        <v>1.1854711226026993E-2</v>
      </c>
      <c r="O1165" s="44">
        <f>IFERROR(_xll.qlIndexFixing(ONIndex3M,I1165,TRUE,_xll.ohTrigger(RecalcTrigger,Trigger3M)),NA())</f>
        <v>1.2732590104178598E-2</v>
      </c>
      <c r="P1165" s="44">
        <f>IFERROR(_xll.qlIndexFixing(ONIndex6M,I1165,TRUE,_xll.ohTrigger(RecalcTrigger,Trigger6M)),NA())</f>
        <v>1.2880695602364156E-2</v>
      </c>
      <c r="Q1165" s="145">
        <f>IFERROR(_xll.qlIndexFixing(ONIndex1Y,I1165,TRUE,_xll.ohTrigger(RecalcTrigger,Trigger1Y)),NA())</f>
        <v>1.3070927041525238E-2</v>
      </c>
    </row>
    <row r="1166" spans="2:17" x14ac:dyDescent="0.2">
      <c r="B1166" s="39" t="s">
        <v>42</v>
      </c>
      <c r="D1166" s="42">
        <f>_xll.qlCalendarAdvance(Calendar,$D1165,B1166,"f",FALSE)</f>
        <v>47822</v>
      </c>
      <c r="E1166" s="139">
        <f>_xll.qlInterestRateIndexValueDate(IndexON,D1166)</f>
        <v>47822</v>
      </c>
      <c r="F1166" s="155">
        <f>IFERROR(_xll.qlIndexFixing(IndexON,D1166,TRUE,_xll.ohTrigger(RecalcTrigger,TriggerON)),NA())</f>
        <v>1.1884900942753518E-2</v>
      </c>
      <c r="H1166" s="42">
        <f>_xll.qlCalendarAdvance(Calendar,$H1165,B1166,"f",FALSE)</f>
        <v>47822</v>
      </c>
      <c r="I1166" s="139">
        <f>_xll.qlInterestRateIndexValueDate(Index1M,$H1166)</f>
        <v>47826</v>
      </c>
      <c r="J1166" s="144">
        <f>IFERROR(_xll.qlIndexFixing(Index1M,$H1166,TRUE,_xll.ohTrigger(RecalcTrigger,Trigger1M)),NA())</f>
        <v>1.1846822430804765E-2</v>
      </c>
      <c r="K1166" s="44">
        <f>IFERROR(_xll.qlIndexFixing(Index3M,H1166,TRUE,_xll.ohTrigger(RecalcTrigger,Trigger3M)),NA())</f>
        <v>1.2703977326375251E-2</v>
      </c>
      <c r="L1166" s="44">
        <f>IFERROR(_xll.qlIndexFixing(Index6M,$H1166,TRUE,_xll.ohTrigger(RecalcTrigger,Trigger6M)),NA())</f>
        <v>1.2814327180056812E-2</v>
      </c>
      <c r="M1166" s="145">
        <f>IFERROR(_xll.qlIndexFixing(Index1Y,$H1166,TRUE,_xll.ohTrigger(RecalcTrigger,Trigger1Y)),NA())</f>
        <v>1.2935118584132665E-2</v>
      </c>
      <c r="N1166" s="144">
        <f>IFERROR(_xll.qlIndexFixing(ONIndex1M,I1166,TRUE,_xll.ohTrigger(RecalcTrigger,Trigger1M)),NA())</f>
        <v>1.1849964515082689E-2</v>
      </c>
      <c r="O1166" s="44">
        <f>IFERROR(_xll.qlIndexFixing(ONIndex3M,I1166,TRUE,_xll.ohTrigger(RecalcTrigger,Trigger3M)),NA())</f>
        <v>1.2725958364381285E-2</v>
      </c>
      <c r="P1166" s="44">
        <f>IFERROR(_xll.qlIndexFixing(ONIndex6M,I1166,TRUE,_xll.ohTrigger(RecalcTrigger,Trigger6M)),NA())</f>
        <v>1.2873258926289211E-2</v>
      </c>
      <c r="Q1166" s="145">
        <f>IFERROR(_xll.qlIndexFixing(ONIndex1Y,I1166,TRUE,_xll.ohTrigger(RecalcTrigger,Trigger1Y)),NA())</f>
        <v>1.3063512553301848E-2</v>
      </c>
    </row>
    <row r="1167" spans="2:17" x14ac:dyDescent="0.2">
      <c r="B1167" s="39" t="s">
        <v>42</v>
      </c>
      <c r="D1167" s="42">
        <f>_xll.qlCalendarAdvance(Calendar,$D1166,B1167,"f",FALSE)</f>
        <v>47829</v>
      </c>
      <c r="E1167" s="139">
        <f>_xll.qlInterestRateIndexValueDate(IndexON,D1167)</f>
        <v>47829</v>
      </c>
      <c r="F1167" s="155">
        <f>IFERROR(_xll.qlIndexFixing(IndexON,D1167,TRUE,_xll.ohTrigger(RecalcTrigger,TriggerON)),NA())</f>
        <v>1.1879914971117955E-2</v>
      </c>
      <c r="H1167" s="42">
        <f>_xll.qlCalendarAdvance(Calendar,$H1166,B1167,"f",FALSE)</f>
        <v>47829</v>
      </c>
      <c r="I1167" s="139">
        <f>_xll.qlInterestRateIndexValueDate(Index1M,$H1167)</f>
        <v>47833</v>
      </c>
      <c r="J1167" s="144">
        <f>IFERROR(_xll.qlIndexFixing(Index1M,$H1167,TRUE,_xll.ohTrigger(RecalcTrigger,Trigger1M)),NA())</f>
        <v>1.1841930794101327E-2</v>
      </c>
      <c r="K1167" s="44">
        <f>IFERROR(_xll.qlIndexFixing(Index3M,H1167,TRUE,_xll.ohTrigger(RecalcTrigger,Trigger3M)),NA())</f>
        <v>1.2696987404383703E-2</v>
      </c>
      <c r="L1167" s="44">
        <f>IFERROR(_xll.qlIndexFixing(Index6M,$H1167,TRUE,_xll.ohTrigger(RecalcTrigger,Trigger6M)),NA())</f>
        <v>1.2806128385998639E-2</v>
      </c>
      <c r="M1167" s="145">
        <f>IFERROR(_xll.qlIndexFixing(Index1Y,$H1167,TRUE,_xll.ohTrigger(RecalcTrigger,Trigger1Y)),NA())</f>
        <v>1.2926403103185749E-2</v>
      </c>
      <c r="N1167" s="144">
        <f>IFERROR(_xll.qlIndexFixing(ONIndex1M,I1167,TRUE,_xll.ohTrigger(RecalcTrigger,Trigger1M)),NA())</f>
        <v>1.1845168436508402E-2</v>
      </c>
      <c r="O1167" s="44">
        <f>IFERROR(_xll.qlIndexFixing(ONIndex3M,I1167,TRUE,_xll.ohTrigger(RecalcTrigger,Trigger3M)),NA())</f>
        <v>1.2719278383093169E-2</v>
      </c>
      <c r="P1167" s="44">
        <f>IFERROR(_xll.qlIndexFixing(ONIndex6M,I1167,TRUE,_xll.ohTrigger(RecalcTrigger,Trigger6M)),NA())</f>
        <v>1.2865768276748568E-2</v>
      </c>
      <c r="Q1167" s="145">
        <f>IFERROR(_xll.qlIndexFixing(ONIndex1Y,I1167,TRUE,_xll.ohTrigger(RecalcTrigger,Trigger1Y)),NA())</f>
        <v>1.3056046936537058E-2</v>
      </c>
    </row>
    <row r="1168" spans="2:17" x14ac:dyDescent="0.2">
      <c r="B1168" s="39" t="s">
        <v>42</v>
      </c>
      <c r="D1168" s="42">
        <f>_xll.qlCalendarAdvance(Calendar,$D1167,B1168,"f",FALSE)</f>
        <v>47836</v>
      </c>
      <c r="E1168" s="139">
        <f>_xll.qlInterestRateIndexValueDate(IndexON,D1168)</f>
        <v>47836</v>
      </c>
      <c r="F1168" s="155">
        <f>IFERROR(_xll.qlIndexFixing(IndexON,D1168,TRUE,_xll.ohTrigger(RecalcTrigger,TriggerON)),NA())</f>
        <v>1.1874843608108421E-2</v>
      </c>
      <c r="H1168" s="42">
        <f>_xll.qlCalendarAdvance(Calendar,$H1167,B1168,"f",FALSE)</f>
        <v>47836</v>
      </c>
      <c r="I1168" s="139">
        <f>_xll.qlInterestRateIndexValueDate(Index1M,$H1168)</f>
        <v>47840</v>
      </c>
      <c r="J1168" s="144">
        <f>IFERROR(_xll.qlIndexFixing(Index1M,$H1168,TRUE,_xll.ohTrigger(RecalcTrigger,Trigger1M)),NA())</f>
        <v>1.1836990524431846E-2</v>
      </c>
      <c r="K1168" s="44">
        <f>IFERROR(_xll.qlIndexFixing(Index3M,H1168,TRUE,_xll.ohTrigger(RecalcTrigger,Trigger3M)),NA())</f>
        <v>1.2689951207505816E-2</v>
      </c>
      <c r="L1168" s="44">
        <f>IFERROR(_xll.qlIndexFixing(Index6M,$H1168,TRUE,_xll.ohTrigger(RecalcTrigger,Trigger6M)),NA())</f>
        <v>1.2797878509358785E-2</v>
      </c>
      <c r="M1168" s="145">
        <f>IFERROR(_xll.qlIndexFixing(Index1Y,$H1168,TRUE,_xll.ohTrigger(RecalcTrigger,Trigger1Y)),NA())</f>
        <v>1.2917649264921952E-2</v>
      </c>
      <c r="N1168" s="144">
        <f>IFERROR(_xll.qlIndexFixing(ONIndex1M,I1168,TRUE,_xll.ohTrigger(RecalcTrigger,Trigger1M)),NA())</f>
        <v>1.1838620760880048E-2</v>
      </c>
      <c r="O1168" s="44">
        <f>IFERROR(_xll.qlIndexFixing(ONIndex3M,I1168,TRUE,_xll.ohTrigger(RecalcTrigger,Trigger3M)),NA())</f>
        <v>1.2710100842472372E-2</v>
      </c>
      <c r="P1168" s="44">
        <f>IFERROR(_xll.qlIndexFixing(ONIndex6M,I1168,TRUE,_xll.ohTrigger(RecalcTrigger,Trigger6M)),NA())</f>
        <v>1.285543285487023E-2</v>
      </c>
      <c r="Q1168" s="145">
        <f>IFERROR(_xll.qlIndexFixing(ONIndex1Y,I1168,TRUE,_xll.ohTrigger(RecalcTrigger,Trigger1Y)),NA())</f>
        <v>1.3045765864942993E-2</v>
      </c>
    </row>
    <row r="1169" spans="2:17" x14ac:dyDescent="0.2">
      <c r="B1169" s="39" t="s">
        <v>42</v>
      </c>
      <c r="D1169" s="42">
        <f>_xll.qlCalendarAdvance(Calendar,$D1168,B1169,"f",FALSE)</f>
        <v>47844</v>
      </c>
      <c r="E1169" s="139">
        <f>_xll.qlInterestRateIndexValueDate(IndexON,D1169)</f>
        <v>47844</v>
      </c>
      <c r="F1169" s="155">
        <f>IFERROR(_xll.qlIndexFixing(IndexON,D1169,TRUE,_xll.ohTrigger(RecalcTrigger,TriggerON)),NA())</f>
        <v>1.1868588640551181E-2</v>
      </c>
      <c r="H1169" s="42">
        <f>_xll.qlCalendarAdvance(Calendar,$H1168,B1169,"f",FALSE)</f>
        <v>47844</v>
      </c>
      <c r="I1169" s="139">
        <f>_xll.qlInterestRateIndexValueDate(Index1M,$H1169)</f>
        <v>47848</v>
      </c>
      <c r="J1169" s="144">
        <f>IFERROR(_xll.qlIndexFixing(Index1M,$H1169,TRUE,_xll.ohTrigger(RecalcTrigger,Trigger1M)),NA())</f>
        <v>1.1831285302242974E-2</v>
      </c>
      <c r="K1169" s="44">
        <f>IFERROR(_xll.qlIndexFixing(Index3M,H1169,TRUE,_xll.ohTrigger(RecalcTrigger,Trigger3M)),NA())</f>
        <v>1.268214528836431E-2</v>
      </c>
      <c r="L1169" s="44">
        <f>IFERROR(_xll.qlIndexFixing(Index6M,$H1169,TRUE,_xll.ohTrigger(RecalcTrigger,Trigger6M)),NA())</f>
        <v>1.2788771891495109E-2</v>
      </c>
      <c r="M1169" s="145">
        <f>IFERROR(_xll.qlIndexFixing(Index1Y,$H1169,TRUE,_xll.ohTrigger(RecalcTrigger,Trigger1Y)),NA())</f>
        <v>1.2907598636539796E-2</v>
      </c>
      <c r="N1169" s="144">
        <f>IFERROR(_xll.qlIndexFixing(ONIndex1M,I1169,TRUE,_xll.ohTrigger(RecalcTrigger,Trigger1M)),NA())</f>
        <v>1.1833705605717171E-2</v>
      </c>
      <c r="O1169" s="44">
        <f>IFERROR(_xll.qlIndexFixing(ONIndex3M,I1169,TRUE,_xll.ohTrigger(RecalcTrigger,Trigger3M)),NA())</f>
        <v>1.2703304449876995E-2</v>
      </c>
      <c r="P1169" s="44">
        <f>IFERROR(_xll.qlIndexFixing(ONIndex6M,I1169,TRUE,_xll.ohTrigger(RecalcTrigger,Trigger6M)),NA())</f>
        <v>1.2847811555944944E-2</v>
      </c>
      <c r="Q1169" s="145">
        <f>IFERROR(_xll.qlIndexFixing(ONIndex1Y,I1169,TRUE,_xll.ohTrigger(RecalcTrigger,Trigger1Y)),NA())</f>
        <v>1.3038176381288125E-2</v>
      </c>
    </row>
    <row r="1170" spans="2:17" x14ac:dyDescent="0.2">
      <c r="B1170" s="39" t="s">
        <v>42</v>
      </c>
      <c r="D1170" s="42">
        <f>_xll.qlCalendarAdvance(Calendar,$D1169,B1170,"f",FALSE)</f>
        <v>47851</v>
      </c>
      <c r="E1170" s="139">
        <f>_xll.qlInterestRateIndexValueDate(IndexON,D1170)</f>
        <v>47851</v>
      </c>
      <c r="F1170" s="155">
        <f>IFERROR(_xll.qlIndexFixing(IndexON,D1170,TRUE,_xll.ohTrigger(RecalcTrigger,TriggerON)),NA())</f>
        <v>1.1863322084453287E-2</v>
      </c>
      <c r="H1170" s="42">
        <f>_xll.qlCalendarAdvance(Calendar,$H1169,B1170,"f",FALSE)</f>
        <v>47851</v>
      </c>
      <c r="I1170" s="139">
        <f>_xll.qlInterestRateIndexValueDate(Index1M,$H1170)</f>
        <v>47855</v>
      </c>
      <c r="J1170" s="144">
        <f>IFERROR(_xll.qlIndexFixing(Index1M,$H1170,TRUE,_xll.ohTrigger(RecalcTrigger,Trigger1M)),NA())</f>
        <v>1.1826241740081515E-2</v>
      </c>
      <c r="K1170" s="44">
        <f>IFERROR(_xll.qlIndexFixing(Index3M,H1170,TRUE,_xll.ohTrigger(RecalcTrigger,Trigger3M)),NA())</f>
        <v>1.2675014381073879E-2</v>
      </c>
      <c r="L1170" s="44">
        <f>IFERROR(_xll.qlIndexFixing(Index6M,$H1170,TRUE,_xll.ohTrigger(RecalcTrigger,Trigger6M)),NA())</f>
        <v>1.2780417173359229E-2</v>
      </c>
      <c r="M1170" s="145">
        <f>IFERROR(_xll.qlIndexFixing(Index1Y,$H1170,TRUE,_xll.ohTrigger(RecalcTrigger,Trigger1Y)),NA())</f>
        <v>1.2898764512567615E-2</v>
      </c>
      <c r="N1170" s="144">
        <f>IFERROR(_xll.qlIndexFixing(ONIndex1M,I1170,TRUE,_xll.ohTrigger(RecalcTrigger,Trigger1M)),NA())</f>
        <v>1.1829776702860784E-2</v>
      </c>
      <c r="O1170" s="44">
        <f>IFERROR(_xll.qlIndexFixing(ONIndex3M,I1170,TRUE,_xll.ohTrigger(RecalcTrigger,Trigger3M)),NA())</f>
        <v>1.269797337637435E-2</v>
      </c>
      <c r="P1170" s="44">
        <f>IFERROR(_xll.qlIndexFixing(ONIndex6M,I1170,TRUE,_xll.ohTrigger(RecalcTrigger,Trigger6M)),NA())</f>
        <v>1.2841877461342577E-2</v>
      </c>
      <c r="Q1170" s="145">
        <f>IFERROR(_xll.qlIndexFixing(ONIndex1Y,I1170,TRUE,_xll.ohTrigger(RecalcTrigger,Trigger1Y)),NA())</f>
        <v>1.3032252993161464E-2</v>
      </c>
    </row>
    <row r="1171" spans="2:17" x14ac:dyDescent="0.2">
      <c r="B1171" s="39" t="s">
        <v>42</v>
      </c>
      <c r="D1171" s="42">
        <f>_xll.qlCalendarAdvance(Calendar,$D1170,B1171,"f",FALSE)</f>
        <v>47858</v>
      </c>
      <c r="E1171" s="139">
        <f>_xll.qlInterestRateIndexValueDate(IndexON,D1171)</f>
        <v>47858</v>
      </c>
      <c r="F1171" s="155">
        <f>IFERROR(_xll.qlIndexFixing(IndexON,D1171,TRUE,_xll.ohTrigger(RecalcTrigger,TriggerON)),NA())</f>
        <v>1.1857970423365671E-2</v>
      </c>
      <c r="H1171" s="42">
        <f>_xll.qlCalendarAdvance(Calendar,$H1170,B1171,"f",FALSE)</f>
        <v>47858</v>
      </c>
      <c r="I1171" s="139">
        <f>_xll.qlInterestRateIndexValueDate(Index1M,$H1171)</f>
        <v>47862</v>
      </c>
      <c r="J1171" s="144">
        <f>IFERROR(_xll.qlIndexFixing(Index1M,$H1171,TRUE,_xll.ohTrigger(RecalcTrigger,Trigger1M)),NA())</f>
        <v>1.1821150404560594E-2</v>
      </c>
      <c r="K1171" s="44">
        <f>IFERROR(_xll.qlIndexFixing(Index3M,H1171,TRUE,_xll.ohTrigger(RecalcTrigger,Trigger3M)),NA())</f>
        <v>1.2667539482602647E-2</v>
      </c>
      <c r="L1171" s="44">
        <f>IFERROR(_xll.qlIndexFixing(Index6M,$H1171,TRUE,_xll.ohTrigger(RecalcTrigger,Trigger6M)),NA())</f>
        <v>1.277201219323916E-2</v>
      </c>
      <c r="M1171" s="145">
        <f>IFERROR(_xll.qlIndexFixing(Index1Y,$H1171,TRUE,_xll.ohTrigger(RecalcTrigger,Trigger1Y)),NA())</f>
        <v>1.2889893816092162E-2</v>
      </c>
      <c r="N1171" s="144">
        <f>IFERROR(_xll.qlIndexFixing(ONIndex1M,I1171,TRUE,_xll.ohTrigger(RecalcTrigger,Trigger1M)),NA())</f>
        <v>1.1824779011879727E-2</v>
      </c>
      <c r="O1171" s="44">
        <f>IFERROR(_xll.qlIndexFixing(ONIndex3M,I1171,TRUE,_xll.ohTrigger(RecalcTrigger,Trigger3M)),NA())</f>
        <v>1.2691096670369717E-2</v>
      </c>
      <c r="P1171" s="44">
        <f>IFERROR(_xll.qlIndexFixing(ONIndex6M,I1171,TRUE,_xll.ohTrigger(RecalcTrigger,Trigger6M)),NA())</f>
        <v>1.2834165693638155E-2</v>
      </c>
      <c r="Q1171" s="145">
        <f>IFERROR(_xll.qlIndexFixing(ONIndex1Y,I1171,TRUE,_xll.ohTrigger(RecalcTrigger,Trigger1Y)),NA())</f>
        <v>1.3024577735611942E-2</v>
      </c>
    </row>
    <row r="1172" spans="2:17" x14ac:dyDescent="0.2">
      <c r="B1172" s="39" t="s">
        <v>42</v>
      </c>
      <c r="D1172" s="42">
        <f>_xll.qlCalendarAdvance(Calendar,$D1171,B1172,"f",FALSE)</f>
        <v>47865</v>
      </c>
      <c r="E1172" s="139">
        <f>_xll.qlInterestRateIndexValueDate(IndexON,D1172)</f>
        <v>47865</v>
      </c>
      <c r="F1172" s="155">
        <f>IFERROR(_xll.qlIndexFixing(IndexON,D1172,TRUE,_xll.ohTrigger(RecalcTrigger,TriggerON)),NA())</f>
        <v>1.1852533746123939E-2</v>
      </c>
      <c r="H1172" s="42">
        <f>_xll.qlCalendarAdvance(Calendar,$H1171,B1172,"f",FALSE)</f>
        <v>47865</v>
      </c>
      <c r="I1172" s="139">
        <f>_xll.qlInterestRateIndexValueDate(Index1M,$H1172)</f>
        <v>47869</v>
      </c>
      <c r="J1172" s="144">
        <f>IFERROR(_xll.qlIndexFixing(Index1M,$H1172,TRUE,_xll.ohTrigger(RecalcTrigger,Trigger1M)),NA())</f>
        <v>1.1816011569190458E-2</v>
      </c>
      <c r="K1172" s="44">
        <f>IFERROR(_xll.qlIndexFixing(Index3M,H1172,TRUE,_xll.ohTrigger(RecalcTrigger,Trigger3M)),NA())</f>
        <v>1.2660616762472543E-2</v>
      </c>
      <c r="L1172" s="44">
        <f>IFERROR(_xll.qlIndexFixing(Index6M,$H1172,TRUE,_xll.ohTrigger(RecalcTrigger,Trigger6M)),NA())</f>
        <v>1.2763557665662126E-2</v>
      </c>
      <c r="M1172" s="145">
        <f>IFERROR(_xll.qlIndexFixing(Index1Y,$H1172,TRUE,_xll.ohTrigger(RecalcTrigger,Trigger1Y)),NA())</f>
        <v>1.2880987118356215E-2</v>
      </c>
      <c r="N1172" s="144">
        <f>IFERROR(_xll.qlIndexFixing(ONIndex1M,I1172,TRUE,_xll.ohTrigger(RecalcTrigger,Trigger1M)),NA())</f>
        <v>1.1819733358224838E-2</v>
      </c>
      <c r="O1172" s="44">
        <f>IFERROR(_xll.qlIndexFixing(ONIndex3M,I1172,TRUE,_xll.ohTrigger(RecalcTrigger,Trigger3M)),NA())</f>
        <v>1.2684173235504304E-2</v>
      </c>
      <c r="P1172" s="44">
        <f>IFERROR(_xll.qlIndexFixing(ONIndex6M,I1172,TRUE,_xll.ohTrigger(RecalcTrigger,Trigger6M)),NA())</f>
        <v>1.2826401152628009E-2</v>
      </c>
      <c r="Q1172" s="145">
        <f>IFERROR(_xll.qlIndexFixing(ONIndex1Y,I1172,TRUE,_xll.ohTrigger(RecalcTrigger,Trigger1Y)),NA())</f>
        <v>1.3016852400919987E-2</v>
      </c>
    </row>
    <row r="1173" spans="2:17" x14ac:dyDescent="0.2">
      <c r="B1173" s="39" t="s">
        <v>42</v>
      </c>
      <c r="D1173" s="42">
        <f>_xll.qlCalendarAdvance(Calendar,$D1172,B1173,"f",FALSE)</f>
        <v>47872</v>
      </c>
      <c r="E1173" s="139">
        <f>_xll.qlInterestRateIndexValueDate(IndexON,D1173)</f>
        <v>47872</v>
      </c>
      <c r="F1173" s="155">
        <f>IFERROR(_xll.qlIndexFixing(IndexON,D1173,TRUE,_xll.ohTrigger(RecalcTrigger,TriggerON)),NA())</f>
        <v>1.1847012141563695E-2</v>
      </c>
      <c r="H1173" s="42">
        <f>_xll.qlCalendarAdvance(Calendar,$H1172,B1173,"f",FALSE)</f>
        <v>47872</v>
      </c>
      <c r="I1173" s="139">
        <f>_xll.qlInterestRateIndexValueDate(Index1M,$H1173)</f>
        <v>47876</v>
      </c>
      <c r="J1173" s="144">
        <f>IFERROR(_xll.qlIndexFixing(Index1M,$H1173,TRUE,_xll.ohTrigger(RecalcTrigger,Trigger1M)),NA())</f>
        <v>1.181082550748651E-2</v>
      </c>
      <c r="K1173" s="44">
        <f>IFERROR(_xll.qlIndexFixing(Index3M,H1173,TRUE,_xll.ohTrigger(RecalcTrigger,Trigger3M)),NA())</f>
        <v>1.2653350641732786E-2</v>
      </c>
      <c r="L1173" s="44">
        <f>IFERROR(_xll.qlIndexFixing(Index6M,$H1173,TRUE,_xll.ohTrigger(RecalcTrigger,Trigger6M)),NA())</f>
        <v>1.2755054403436952E-2</v>
      </c>
      <c r="M1173" s="145">
        <f>IFERROR(_xll.qlIndexFixing(Index1Y,$H1173,TRUE,_xll.ohTrigger(RecalcTrigger,Trigger1Y)),NA())</f>
        <v>1.2872044992218796E-2</v>
      </c>
      <c r="N1173" s="144">
        <f>IFERROR(_xll.qlIndexFixing(ONIndex1M,I1173,TRUE,_xll.ohTrigger(RecalcTrigger,Trigger1M)),NA())</f>
        <v>1.1814640015197497E-2</v>
      </c>
      <c r="O1173" s="44">
        <f>IFERROR(_xll.qlIndexFixing(ONIndex3M,I1173,TRUE,_xll.ohTrigger(RecalcTrigger,Trigger3M)),NA())</f>
        <v>1.2677203365942802E-2</v>
      </c>
      <c r="P1173" s="44">
        <f>IFERROR(_xll.qlIndexFixing(ONIndex6M,I1173,TRUE,_xll.ohTrigger(RecalcTrigger,Trigger6M)),NA())</f>
        <v>1.2818584071885297E-2</v>
      </c>
      <c r="Q1173" s="145">
        <f>IFERROR(_xll.qlIndexFixing(ONIndex1Y,I1173,TRUE,_xll.ohTrigger(RecalcTrigger,Trigger1Y)),NA())</f>
        <v>1.3009077193482099E-2</v>
      </c>
    </row>
    <row r="1174" spans="2:17" x14ac:dyDescent="0.2">
      <c r="B1174" s="39" t="s">
        <v>42</v>
      </c>
      <c r="D1174" s="42">
        <f>_xll.qlCalendarAdvance(Calendar,$D1173,B1174,"f",FALSE)</f>
        <v>47879</v>
      </c>
      <c r="E1174" s="139">
        <f>_xll.qlInterestRateIndexValueDate(IndexON,D1174)</f>
        <v>47879</v>
      </c>
      <c r="F1174" s="155">
        <f>IFERROR(_xll.qlIndexFixing(IndexON,D1174,TRUE,_xll.ohTrigger(RecalcTrigger,TriggerON)),NA())</f>
        <v>1.184140569844061E-2</v>
      </c>
      <c r="H1174" s="42">
        <f>_xll.qlCalendarAdvance(Calendar,$H1173,B1174,"f",FALSE)</f>
        <v>47879</v>
      </c>
      <c r="I1174" s="139">
        <f>_xll.qlInterestRateIndexValueDate(Index1M,$H1174)</f>
        <v>47883</v>
      </c>
      <c r="J1174" s="144">
        <f>IFERROR(_xll.qlIndexFixing(Index1M,$H1174,TRUE,_xll.ohTrigger(RecalcTrigger,Trigger1M)),NA())</f>
        <v>1.1806144214702956E-2</v>
      </c>
      <c r="K1174" s="44">
        <f>IFERROR(_xll.qlIndexFixing(Index3M,H1174,TRUE,_xll.ohTrigger(RecalcTrigger,Trigger3M)),NA())</f>
        <v>1.2646040040413808E-2</v>
      </c>
      <c r="L1174" s="44">
        <f>IFERROR(_xll.qlIndexFixing(Index6M,$H1174,TRUE,_xll.ohTrigger(RecalcTrigger,Trigger6M)),NA())</f>
        <v>1.2746503222289025E-2</v>
      </c>
      <c r="M1174" s="145">
        <f>IFERROR(_xll.qlIndexFixing(Index1Y,$H1174,TRUE,_xll.ohTrigger(RecalcTrigger,Trigger1Y)),NA())</f>
        <v>1.2863068012154507E-2</v>
      </c>
      <c r="N1174" s="144">
        <f>IFERROR(_xll.qlIndexFixing(ONIndex1M,I1174,TRUE,_xll.ohTrigger(RecalcTrigger,Trigger1M)),NA())</f>
        <v>1.1809499255859279E-2</v>
      </c>
      <c r="O1174" s="44">
        <f>IFERROR(_xll.qlIndexFixing(ONIndex3M,I1174,TRUE,_xll.ohTrigger(RecalcTrigger,Trigger3M)),NA())</f>
        <v>1.267018735553016E-2</v>
      </c>
      <c r="P1174" s="44">
        <f>IFERROR(_xll.qlIndexFixing(ONIndex6M,I1174,TRUE,_xll.ohTrigger(RecalcTrigger,Trigger6M)),NA())</f>
        <v>1.2810714684663438E-2</v>
      </c>
      <c r="Q1174" s="145">
        <f>IFERROR(_xll.qlIndexFixing(ONIndex1Y,I1174,TRUE,_xll.ohTrigger(RecalcTrigger,Trigger1Y)),NA())</f>
        <v>1.300125231785465E-2</v>
      </c>
    </row>
    <row r="1175" spans="2:17" x14ac:dyDescent="0.2">
      <c r="B1175" s="39" t="s">
        <v>42</v>
      </c>
      <c r="D1175" s="42">
        <f>_xll.qlCalendarAdvance(Calendar,$D1174,B1175,"f",FALSE)</f>
        <v>47886</v>
      </c>
      <c r="E1175" s="139">
        <f>_xll.qlInterestRateIndexValueDate(IndexON,D1175)</f>
        <v>47886</v>
      </c>
      <c r="F1175" s="155">
        <f>IFERROR(_xll.qlIndexFixing(IndexON,D1175,TRUE,_xll.ohTrigger(RecalcTrigger,TriggerON)),NA())</f>
        <v>1.1835714505590289E-2</v>
      </c>
      <c r="H1175" s="42">
        <f>_xll.qlCalendarAdvance(Calendar,$H1174,B1175,"f",FALSE)</f>
        <v>47886</v>
      </c>
      <c r="I1175" s="139">
        <f>_xll.qlInterestRateIndexValueDate(Index1M,$H1175)</f>
        <v>47890</v>
      </c>
      <c r="J1175" s="144">
        <f>IFERROR(_xll.qlIndexFixing(Index1M,$H1175,TRUE,_xll.ohTrigger(RecalcTrigger,Trigger1M)),NA())</f>
        <v>1.1800874977470701E-2</v>
      </c>
      <c r="K1175" s="44">
        <f>IFERROR(_xll.qlIndexFixing(Index3M,H1175,TRUE,_xll.ohTrigger(RecalcTrigger,Trigger3M)),NA())</f>
        <v>1.2638685253802073E-2</v>
      </c>
      <c r="L1175" s="44">
        <f>IFERROR(_xll.qlIndexFixing(Index6M,$H1175,TRUE,_xll.ohTrigger(RecalcTrigger,Trigger6M)),NA())</f>
        <v>1.2737904940862504E-2</v>
      </c>
      <c r="M1175" s="145">
        <f>IFERROR(_xll.qlIndexFixing(Index1Y,$H1175,TRUE,_xll.ohTrigger(RecalcTrigger,Trigger1Y)),NA())</f>
        <v>1.2854056754252228E-2</v>
      </c>
      <c r="N1175" s="144">
        <f>IFERROR(_xll.qlIndexFixing(ONIndex1M,I1175,TRUE,_xll.ohTrigger(RecalcTrigger,Trigger1M)),NA())</f>
        <v>1.1804311353431629E-2</v>
      </c>
      <c r="O1175" s="44">
        <f>IFERROR(_xll.qlIndexFixing(ONIndex3M,I1175,TRUE,_xll.ohTrigger(RecalcTrigger,Trigger3M)),NA())</f>
        <v>1.266312549867088E-2</v>
      </c>
      <c r="P1175" s="44">
        <f>IFERROR(_xll.qlIndexFixing(ONIndex6M,I1175,TRUE,_xll.ohTrigger(RecalcTrigger,Trigger6M)),NA())</f>
        <v>1.2802793224375719E-2</v>
      </c>
      <c r="Q1175" s="145">
        <f>IFERROR(_xll.qlIndexFixing(ONIndex1Y,I1175,TRUE,_xll.ohTrigger(RecalcTrigger,Trigger1Y)),NA())</f>
        <v>1.2993377978194331E-2</v>
      </c>
    </row>
    <row r="1176" spans="2:17" x14ac:dyDescent="0.2">
      <c r="B1176" s="39" t="s">
        <v>42</v>
      </c>
      <c r="D1176" s="42">
        <f>_xll.qlCalendarAdvance(Calendar,$D1175,B1176,"f",FALSE)</f>
        <v>47893</v>
      </c>
      <c r="E1176" s="139">
        <f>_xll.qlInterestRateIndexValueDate(IndexON,D1176)</f>
        <v>47893</v>
      </c>
      <c r="F1176" s="155">
        <f>IFERROR(_xll.qlIndexFixing(IndexON,D1176,TRUE,_xll.ohTrigger(RecalcTrigger,TriggerON)),NA())</f>
        <v>1.1829938651848337E-2</v>
      </c>
      <c r="H1176" s="42">
        <f>_xll.qlCalendarAdvance(Calendar,$H1175,B1176,"f",FALSE)</f>
        <v>47893</v>
      </c>
      <c r="I1176" s="139">
        <f>_xll.qlInterestRateIndexValueDate(Index1M,$H1176)</f>
        <v>47897</v>
      </c>
      <c r="J1176" s="144">
        <f>IFERROR(_xll.qlIndexFixing(Index1M,$H1176,TRUE,_xll.ohTrigger(RecalcTrigger,Trigger1M)),NA())</f>
        <v>1.1795559280159802E-2</v>
      </c>
      <c r="K1176" s="44">
        <f>IFERROR(_xll.qlIndexFixing(Index3M,H1176,TRUE,_xll.ohTrigger(RecalcTrigger,Trigger3M)),NA())</f>
        <v>1.2631286577179601E-2</v>
      </c>
      <c r="L1176" s="44">
        <f>IFERROR(_xll.qlIndexFixing(Index6M,$H1176,TRUE,_xll.ohTrigger(RecalcTrigger,Trigger6M)),NA())</f>
        <v>1.2729260380715901E-2</v>
      </c>
      <c r="M1176" s="145">
        <f>IFERROR(_xll.qlIndexFixing(Index1Y,$H1176,TRUE,_xll.ohTrigger(RecalcTrigger,Trigger1Y)),NA())</f>
        <v>1.284501179621729E-2</v>
      </c>
      <c r="N1176" s="144">
        <f>IFERROR(_xll.qlIndexFixing(ONIndex1M,I1176,TRUE,_xll.ohTrigger(RecalcTrigger,Trigger1M)),NA())</f>
        <v>1.1799076581215928E-2</v>
      </c>
      <c r="O1176" s="44">
        <f>IFERROR(_xll.qlIndexFixing(ONIndex3M,I1176,TRUE,_xll.ohTrigger(RecalcTrigger,Trigger3M)),NA())</f>
        <v>1.2656018089289844E-2</v>
      </c>
      <c r="P1176" s="44">
        <f>IFERROR(_xll.qlIndexFixing(ONIndex6M,I1176,TRUE,_xll.ohTrigger(RecalcTrigger,Trigger6M)),NA())</f>
        <v>1.2794819924595302E-2</v>
      </c>
      <c r="Q1176" s="145">
        <f>IFERROR(_xll.qlIndexFixing(ONIndex1Y,I1176,TRUE,_xll.ohTrigger(RecalcTrigger,Trigger1Y)),NA())</f>
        <v>1.2985454379137451E-2</v>
      </c>
    </row>
    <row r="1177" spans="2:17" x14ac:dyDescent="0.2">
      <c r="B1177" s="39" t="s">
        <v>42</v>
      </c>
      <c r="D1177" s="42">
        <f>_xll.qlCalendarAdvance(Calendar,$D1176,B1177,"f",FALSE)</f>
        <v>47900</v>
      </c>
      <c r="E1177" s="139">
        <f>_xll.qlInterestRateIndexValueDate(IndexON,D1177)</f>
        <v>47900</v>
      </c>
      <c r="F1177" s="155">
        <f>IFERROR(_xll.qlIndexFixing(IndexON,D1177,TRUE,_xll.ohTrigger(RecalcTrigger,TriggerON)),NA())</f>
        <v>1.1824078225970425E-2</v>
      </c>
      <c r="H1177" s="42">
        <f>_xll.qlCalendarAdvance(Calendar,$H1176,B1177,"f",FALSE)</f>
        <v>47900</v>
      </c>
      <c r="I1177" s="139">
        <f>_xll.qlInterestRateIndexValueDate(Index1M,$H1177)</f>
        <v>47904</v>
      </c>
      <c r="J1177" s="144">
        <f>IFERROR(_xll.qlIndexFixing(Index1M,$H1177,TRUE,_xll.ohTrigger(RecalcTrigger,Trigger1M)),NA())</f>
        <v>1.1790197396248647E-2</v>
      </c>
      <c r="K1177" s="44">
        <f>IFERROR(_xll.qlIndexFixing(Index3M,H1177,TRUE,_xll.ohTrigger(RecalcTrigger,Trigger3M)),NA())</f>
        <v>1.2623844305833742E-2</v>
      </c>
      <c r="L1177" s="44">
        <f>IFERROR(_xll.qlIndexFixing(Index6M,$H1177,TRUE,_xll.ohTrigger(RecalcTrigger,Trigger6M)),NA())</f>
        <v>1.2720570366324287E-2</v>
      </c>
      <c r="M1177" s="145">
        <f>IFERROR(_xll.qlIndexFixing(Index1Y,$H1177,TRUE,_xll.ohTrigger(RecalcTrigger,Trigger1Y)),NA())</f>
        <v>1.2835933717368426E-2</v>
      </c>
      <c r="N1177" s="144">
        <f>IFERROR(_xll.qlIndexFixing(ONIndex1M,I1177,TRUE,_xll.ohTrigger(RecalcTrigger,Trigger1M)),NA())</f>
        <v>1.1793795212193814E-2</v>
      </c>
      <c r="O1177" s="44">
        <f>IFERROR(_xll.qlIndexFixing(ONIndex3M,I1177,TRUE,_xll.ohTrigger(RecalcTrigger,Trigger3M)),NA())</f>
        <v>1.2648865421631683E-2</v>
      </c>
      <c r="P1177" s="44">
        <f>IFERROR(_xll.qlIndexFixing(ONIndex6M,I1177,TRUE,_xll.ohTrigger(RecalcTrigger,Trigger6M)),NA())</f>
        <v>1.2786795018495667E-2</v>
      </c>
      <c r="Q1177" s="145">
        <f>IFERROR(_xll.qlIndexFixing(ONIndex1Y,I1177,TRUE,_xll.ohTrigger(RecalcTrigger,Trigger1Y)),NA())</f>
        <v>1.2977481725160445E-2</v>
      </c>
    </row>
    <row r="1178" spans="2:17" x14ac:dyDescent="0.2">
      <c r="B1178" s="39" t="s">
        <v>42</v>
      </c>
      <c r="D1178" s="42">
        <f>_xll.qlCalendarAdvance(Calendar,$D1177,B1178,"f",FALSE)</f>
        <v>47907</v>
      </c>
      <c r="E1178" s="139">
        <f>_xll.qlInterestRateIndexValueDate(IndexON,D1178)</f>
        <v>47907</v>
      </c>
      <c r="F1178" s="155">
        <f>IFERROR(_xll.qlIndexFixing(IndexON,D1178,TRUE,_xll.ohTrigger(RecalcTrigger,TriggerON)),NA())</f>
        <v>1.1818133316818802E-2</v>
      </c>
      <c r="H1178" s="42">
        <f>_xll.qlCalendarAdvance(Calendar,$H1177,B1178,"f",FALSE)</f>
        <v>47907</v>
      </c>
      <c r="I1178" s="139">
        <f>_xll.qlInterestRateIndexValueDate(Index1M,$H1178)</f>
        <v>47911</v>
      </c>
      <c r="J1178" s="144">
        <f>IFERROR(_xll.qlIndexFixing(Index1M,$H1178,TRUE,_xll.ohTrigger(RecalcTrigger,Trigger1M)),NA())</f>
        <v>1.1784196376833707E-2</v>
      </c>
      <c r="K1178" s="44">
        <f>IFERROR(_xll.qlIndexFixing(Index3M,H1178,TRUE,_xll.ohTrigger(RecalcTrigger,Trigger3M)),NA())</f>
        <v>1.2615714164272431E-2</v>
      </c>
      <c r="L1178" s="44">
        <f>IFERROR(_xll.qlIndexFixing(Index6M,$H1178,TRUE,_xll.ohTrigger(RecalcTrigger,Trigger6M)),NA())</f>
        <v>1.2710588221007584E-2</v>
      </c>
      <c r="M1178" s="145">
        <f>IFERROR(_xll.qlIndexFixing(Index1Y,$H1178,TRUE,_xll.ohTrigger(RecalcTrigger,Trigger1Y)),NA())</f>
        <v>1.2826379391812782E-2</v>
      </c>
      <c r="N1178" s="144">
        <f>IFERROR(_xll.qlIndexFixing(ONIndex1M,I1178,TRUE,_xll.ohTrigger(RecalcTrigger,Trigger1M)),NA())</f>
        <v>1.1788467519746604E-2</v>
      </c>
      <c r="O1178" s="44">
        <f>IFERROR(_xll.qlIndexFixing(ONIndex3M,I1178,TRUE,_xll.ohTrigger(RecalcTrigger,Trigger3M)),NA())</f>
        <v>1.2641667789861089E-2</v>
      </c>
      <c r="P1178" s="44">
        <f>IFERROR(_xll.qlIndexFixing(ONIndex6M,I1178,TRUE,_xll.ohTrigger(RecalcTrigger,Trigger6M)),NA())</f>
        <v>1.2778718739490103E-2</v>
      </c>
      <c r="Q1178" s="145">
        <f>IFERROR(_xll.qlIndexFixing(ONIndex1Y,I1178,TRUE,_xll.ohTrigger(RecalcTrigger,Trigger1Y)),NA())</f>
        <v>1.2969460220579876E-2</v>
      </c>
    </row>
    <row r="1179" spans="2:17" x14ac:dyDescent="0.2">
      <c r="B1179" s="39" t="s">
        <v>42</v>
      </c>
      <c r="D1179" s="42">
        <f>_xll.qlCalendarAdvance(Calendar,$D1178,B1179,"f",FALSE)</f>
        <v>47914</v>
      </c>
      <c r="E1179" s="139">
        <f>_xll.qlInterestRateIndexValueDate(IndexON,D1179)</f>
        <v>47914</v>
      </c>
      <c r="F1179" s="155">
        <f>IFERROR(_xll.qlIndexFixing(IndexON,D1179,TRUE,_xll.ohTrigger(RecalcTrigger,TriggerON)),NA())</f>
        <v>1.1812104013229074E-2</v>
      </c>
      <c r="H1179" s="42">
        <f>_xll.qlCalendarAdvance(Calendar,$H1178,B1179,"f",FALSE)</f>
        <v>47914</v>
      </c>
      <c r="I1179" s="139">
        <f>_xll.qlInterestRateIndexValueDate(Index1M,$H1179)</f>
        <v>47918</v>
      </c>
      <c r="J1179" s="144">
        <f>IFERROR(_xll.qlIndexFixing(Index1M,$H1179,TRUE,_xll.ohTrigger(RecalcTrigger,Trigger1M)),NA())</f>
        <v>1.1777923497202383E-2</v>
      </c>
      <c r="K1179" s="44">
        <f>IFERROR(_xll.qlIndexFixing(Index3M,H1179,TRUE,_xll.ohTrigger(RecalcTrigger,Trigger3M)),NA())</f>
        <v>1.2608179034229028E-2</v>
      </c>
      <c r="L1179" s="44">
        <f>IFERROR(_xll.qlIndexFixing(Index6M,$H1179,TRUE,_xll.ohTrigger(RecalcTrigger,Trigger6M)),NA())</f>
        <v>1.2701800526996418E-2</v>
      </c>
      <c r="M1179" s="145">
        <f>IFERROR(_xll.qlIndexFixing(Index1Y,$H1179,TRUE,_xll.ohTrigger(RecalcTrigger,Trigger1Y)),NA())</f>
        <v>1.2817234663731556E-2</v>
      </c>
      <c r="N1179" s="144">
        <f>IFERROR(_xll.qlIndexFixing(ONIndex1M,I1179,TRUE,_xll.ohTrigger(RecalcTrigger,Trigger1M)),NA())</f>
        <v>1.1783093776855935E-2</v>
      </c>
      <c r="O1179" s="44">
        <f>IFERROR(_xll.qlIndexFixing(ONIndex3M,I1179,TRUE,_xll.ohTrigger(RecalcTrigger,Trigger3M)),NA())</f>
        <v>1.2634425488062817E-2</v>
      </c>
      <c r="P1179" s="44">
        <f>IFERROR(_xll.qlIndexFixing(ONIndex6M,I1179,TRUE,_xll.ohTrigger(RecalcTrigger,Trigger6M)),NA())</f>
        <v>1.2770591321071834E-2</v>
      </c>
      <c r="Q1179" s="145">
        <f>IFERROR(_xll.qlIndexFixing(ONIndex1Y,I1179,TRUE,_xll.ohTrigger(RecalcTrigger,Trigger1Y)),NA())</f>
        <v>1.2961390069952117E-2</v>
      </c>
    </row>
    <row r="1180" spans="2:17" x14ac:dyDescent="0.2">
      <c r="B1180" s="39" t="s">
        <v>42</v>
      </c>
      <c r="D1180" s="42">
        <f>_xll.qlCalendarAdvance(Calendar,$D1179,B1180,"f",FALSE)</f>
        <v>47921</v>
      </c>
      <c r="E1180" s="139">
        <f>_xll.qlInterestRateIndexValueDate(IndexON,D1180)</f>
        <v>47921</v>
      </c>
      <c r="F1180" s="155">
        <f>IFERROR(_xll.qlIndexFixing(IndexON,D1180,TRUE,_xll.ohTrigger(RecalcTrigger,TriggerON)),NA())</f>
        <v>1.1805990403930267E-2</v>
      </c>
      <c r="H1180" s="42">
        <f>_xll.qlCalendarAdvance(Calendar,$H1179,B1180,"f",FALSE)</f>
        <v>47921</v>
      </c>
      <c r="I1180" s="139">
        <f>_xll.qlInterestRateIndexValueDate(Index1M,$H1180)</f>
        <v>47925</v>
      </c>
      <c r="J1180" s="144">
        <f>IFERROR(_xll.qlIndexFixing(Index1M,$H1180,TRUE,_xll.ohTrigger(RecalcTrigger,Trigger1M)),NA())</f>
        <v>1.1773223713139925E-2</v>
      </c>
      <c r="K1180" s="44">
        <f>IFERROR(_xll.qlIndexFixing(Index3M,H1180,TRUE,_xll.ohTrigger(RecalcTrigger,Trigger3M)),NA())</f>
        <v>1.2600601234821063E-2</v>
      </c>
      <c r="L1180" s="44">
        <f>IFERROR(_xll.qlIndexFixing(Index6M,$H1180,TRUE,_xll.ohTrigger(RecalcTrigger,Trigger6M)),NA())</f>
        <v>1.2692970083130292E-2</v>
      </c>
      <c r="M1180" s="145">
        <f>IFERROR(_xll.qlIndexFixing(Index1Y,$H1180,TRUE,_xll.ohTrigger(RecalcTrigger,Trigger1Y)),NA())</f>
        <v>1.2808058596604437E-2</v>
      </c>
      <c r="N1180" s="144">
        <f>IFERROR(_xll.qlIndexFixing(ONIndex1M,I1180,TRUE,_xll.ohTrigger(RecalcTrigger,Trigger1M)),NA())</f>
        <v>1.177767425682319E-2</v>
      </c>
      <c r="O1180" s="44">
        <f>IFERROR(_xll.qlIndexFixing(ONIndex3M,I1180,TRUE,_xll.ohTrigger(RecalcTrigger,Trigger3M)),NA())</f>
        <v>1.2627138810241689E-2</v>
      </c>
      <c r="P1180" s="44">
        <f>IFERROR(_xll.qlIndexFixing(ONIndex6M,I1180,TRUE,_xll.ohTrigger(RecalcTrigger,Trigger6M)),NA())</f>
        <v>1.2762412996574213E-2</v>
      </c>
      <c r="Q1180" s="145">
        <f>IFERROR(_xll.qlIndexFixing(ONIndex1Y,I1180,TRUE,_xll.ohTrigger(RecalcTrigger,Trigger1Y)),NA())</f>
        <v>1.2953271477673667E-2</v>
      </c>
    </row>
    <row r="1181" spans="2:17" x14ac:dyDescent="0.2">
      <c r="B1181" s="39" t="s">
        <v>42</v>
      </c>
      <c r="D1181" s="42">
        <f>_xll.qlCalendarAdvance(Calendar,$D1180,B1181,"f",FALSE)</f>
        <v>47928</v>
      </c>
      <c r="E1181" s="139">
        <f>_xll.qlInterestRateIndexValueDate(IndexON,D1181)</f>
        <v>47928</v>
      </c>
      <c r="F1181" s="155">
        <f>IFERROR(_xll.qlIndexFixing(IndexON,D1181,TRUE,_xll.ohTrigger(RecalcTrigger,TriggerON)),NA())</f>
        <v>1.1799792577784629E-2</v>
      </c>
      <c r="H1181" s="42">
        <f>_xll.qlCalendarAdvance(Calendar,$H1180,B1181,"f",FALSE)</f>
        <v>47928</v>
      </c>
      <c r="I1181" s="139">
        <f>_xll.qlInterestRateIndexValueDate(Index1M,$H1181)</f>
        <v>47932</v>
      </c>
      <c r="J1181" s="144">
        <f>IFERROR(_xll.qlIndexFixing(Index1M,$H1181,TRUE,_xll.ohTrigger(RecalcTrigger,Trigger1M)),NA())</f>
        <v>1.1767669687178203E-2</v>
      </c>
      <c r="K1181" s="44">
        <f>IFERROR(_xll.qlIndexFixing(Index3M,H1181,TRUE,_xll.ohTrigger(RecalcTrigger,Trigger3M)),NA())</f>
        <v>1.2592981061353184E-2</v>
      </c>
      <c r="L1181" s="44">
        <f>IFERROR(_xll.qlIndexFixing(Index6M,$H1181,TRUE,_xll.ohTrigger(RecalcTrigger,Trigger6M)),NA())</f>
        <v>1.2684097717081485E-2</v>
      </c>
      <c r="M1181" s="145">
        <f>IFERROR(_xll.qlIndexFixing(Index1Y,$H1181,TRUE,_xll.ohTrigger(RecalcTrigger,Trigger1Y)),NA())</f>
        <v>1.2798851775429046E-2</v>
      </c>
      <c r="N1181" s="144">
        <f>IFERROR(_xll.qlIndexFixing(ONIndex1M,I1181,TRUE,_xll.ohTrigger(RecalcTrigger,Trigger1M)),NA())</f>
        <v>1.1772209232869812E-2</v>
      </c>
      <c r="O1181" s="44">
        <f>IFERROR(_xll.qlIndexFixing(ONIndex3M,I1181,TRUE,_xll.ohTrigger(RecalcTrigger,Trigger3M)),NA())</f>
        <v>1.2619808050642334E-2</v>
      </c>
      <c r="P1181" s="44">
        <f>IFERROR(_xll.qlIndexFixing(ONIndex6M,I1181,TRUE,_xll.ohTrigger(RecalcTrigger,Trigger6M)),NA())</f>
        <v>1.2754183999490465E-2</v>
      </c>
      <c r="Q1181" s="145">
        <f>IFERROR(_xll.qlIndexFixing(ONIndex1Y,I1181,TRUE,_xll.ohTrigger(RecalcTrigger,Trigger1Y)),NA())</f>
        <v>1.2945104648220962E-2</v>
      </c>
    </row>
    <row r="1182" spans="2:17" x14ac:dyDescent="0.2">
      <c r="B1182" s="39" t="s">
        <v>42</v>
      </c>
      <c r="D1182" s="42">
        <f>_xll.qlCalendarAdvance(Calendar,$D1181,B1182,"f",FALSE)</f>
        <v>47935</v>
      </c>
      <c r="E1182" s="139">
        <f>_xll.qlInterestRateIndexValueDate(IndexON,D1182)</f>
        <v>47935</v>
      </c>
      <c r="F1182" s="155">
        <f>IFERROR(_xll.qlIndexFixing(IndexON,D1182,TRUE,_xll.ohTrigger(RecalcTrigger,TriggerON)),NA())</f>
        <v>1.1793510623601122E-2</v>
      </c>
      <c r="H1182" s="42">
        <f>_xll.qlCalendarAdvance(Calendar,$H1181,B1182,"f",FALSE)</f>
        <v>47935</v>
      </c>
      <c r="I1182" s="139">
        <f>_xll.qlInterestRateIndexValueDate(Index1M,$H1182)</f>
        <v>47939</v>
      </c>
      <c r="J1182" s="144">
        <f>IFERROR(_xll.qlIndexFixing(Index1M,$H1182,TRUE,_xll.ohTrigger(RecalcTrigger,Trigger1M)),NA())</f>
        <v>1.1762070896490362E-2</v>
      </c>
      <c r="K1182" s="44">
        <f>IFERROR(_xll.qlIndexFixing(Index3M,H1182,TRUE,_xll.ohTrigger(RecalcTrigger,Trigger3M)),NA())</f>
        <v>1.2585654241860761E-2</v>
      </c>
      <c r="L1182" s="44">
        <f>IFERROR(_xll.qlIndexFixing(Index6M,$H1182,TRUE,_xll.ohTrigger(RecalcTrigger,Trigger6M)),NA())</f>
        <v>1.267561228444106E-2</v>
      </c>
      <c r="M1182" s="145">
        <f>IFERROR(_xll.qlIndexFixing(Index1Y,$H1182,TRUE,_xll.ohTrigger(RecalcTrigger,Trigger1Y)),NA())</f>
        <v>1.2789614786811778E-2</v>
      </c>
      <c r="N1182" s="144">
        <f>IFERROR(_xll.qlIndexFixing(ONIndex1M,I1182,TRUE,_xll.ohTrigger(RecalcTrigger,Trigger1M)),NA())</f>
        <v>1.1766698978057377E-2</v>
      </c>
      <c r="O1182" s="44">
        <f>IFERROR(_xll.qlIndexFixing(ONIndex3M,I1182,TRUE,_xll.ohTrigger(RecalcTrigger,Trigger3M)),NA())</f>
        <v>1.2612433503269571E-2</v>
      </c>
      <c r="P1182" s="44">
        <f>IFERROR(_xll.qlIndexFixing(ONIndex6M,I1182,TRUE,_xll.ohTrigger(RecalcTrigger,Trigger6M)),NA())</f>
        <v>1.2745904563074006E-2</v>
      </c>
      <c r="Q1182" s="145">
        <f>IFERROR(_xll.qlIndexFixing(ONIndex1Y,I1182,TRUE,_xll.ohTrigger(RecalcTrigger,Trigger1Y)),NA())</f>
        <v>1.2936889785910566E-2</v>
      </c>
    </row>
    <row r="1183" spans="2:17" x14ac:dyDescent="0.2">
      <c r="B1183" s="39" t="s">
        <v>42</v>
      </c>
      <c r="D1183" s="42">
        <f>_xll.qlCalendarAdvance(Calendar,$D1182,B1183,"f",FALSE)</f>
        <v>47942</v>
      </c>
      <c r="E1183" s="139">
        <f>_xll.qlInterestRateIndexValueDate(IndexON,D1183)</f>
        <v>47942</v>
      </c>
      <c r="F1183" s="155">
        <f>IFERROR(_xll.qlIndexFixing(IndexON,D1183,TRUE,_xll.ohTrigger(RecalcTrigger,TriggerON)),NA())</f>
        <v>1.1787144630188706E-2</v>
      </c>
      <c r="H1183" s="42">
        <f>_xll.qlCalendarAdvance(Calendar,$H1182,B1183,"f",FALSE)</f>
        <v>47942</v>
      </c>
      <c r="I1183" s="139">
        <f>_xll.qlInterestRateIndexValueDate(Index1M,$H1183)</f>
        <v>47946</v>
      </c>
      <c r="J1183" s="144">
        <f>IFERROR(_xll.qlIndexFixing(Index1M,$H1183,TRUE,_xll.ohTrigger(RecalcTrigger,Trigger1M)),NA())</f>
        <v>1.1756642560790453E-2</v>
      </c>
      <c r="K1183" s="44">
        <f>IFERROR(_xll.qlIndexFixing(Index3M,H1183,TRUE,_xll.ohTrigger(RecalcTrigger,Trigger3M)),NA())</f>
        <v>1.2577953403817033E-2</v>
      </c>
      <c r="L1183" s="44">
        <f>IFERROR(_xll.qlIndexFixing(Index6M,$H1183,TRUE,_xll.ohTrigger(RecalcTrigger,Trigger6M)),NA())</f>
        <v>1.2666661381364842E-2</v>
      </c>
      <c r="M1183" s="145">
        <f>IFERROR(_xll.qlIndexFixing(Index1Y,$H1183,TRUE,_xll.ohTrigger(RecalcTrigger,Trigger1Y)),NA())</f>
        <v>1.2780348218967355E-2</v>
      </c>
      <c r="N1183" s="144">
        <f>IFERROR(_xll.qlIndexFixing(ONIndex1M,I1183,TRUE,_xll.ohTrigger(RecalcTrigger,Trigger1M)),NA())</f>
        <v>1.1760315718440495E-2</v>
      </c>
      <c r="O1183" s="44">
        <f>IFERROR(_xll.qlIndexFixing(ONIndex3M,I1183,TRUE,_xll.ohTrigger(RecalcTrigger,Trigger3M)),NA())</f>
        <v>1.2603769630050721E-2</v>
      </c>
      <c r="P1183" s="44">
        <f>IFERROR(_xll.qlIndexFixing(ONIndex6M,I1183,TRUE,_xll.ohTrigger(RecalcTrigger,Trigger6M)),NA())</f>
        <v>1.2736085874987424E-2</v>
      </c>
      <c r="Q1183" s="145">
        <f>IFERROR(_xll.qlIndexFixing(ONIndex1Y,I1183,TRUE,_xll.ohTrigger(RecalcTrigger,Trigger1Y)),NA())</f>
        <v>1.2927184900375366E-2</v>
      </c>
    </row>
    <row r="1184" spans="2:17" x14ac:dyDescent="0.2">
      <c r="B1184" s="39" t="s">
        <v>42</v>
      </c>
      <c r="D1184" s="42">
        <f>_xll.qlCalendarAdvance(Calendar,$D1183,B1184,"f",FALSE)</f>
        <v>47953</v>
      </c>
      <c r="E1184" s="139">
        <f>_xll.qlInterestRateIndexValueDate(IndexON,D1184)</f>
        <v>47953</v>
      </c>
      <c r="F1184" s="155">
        <f>IFERROR(_xll.qlIndexFixing(IndexON,D1184,TRUE,_xll.ohTrigger(RecalcTrigger,TriggerON)),NA())</f>
        <v>1.1777520008129372E-2</v>
      </c>
      <c r="H1184" s="42">
        <f>_xll.qlCalendarAdvance(Calendar,$H1183,B1184,"f",FALSE)</f>
        <v>47953</v>
      </c>
      <c r="I1184" s="139">
        <f>_xll.qlInterestRateIndexValueDate(Index1M,$H1184)</f>
        <v>47955</v>
      </c>
      <c r="J1184" s="144">
        <f>IFERROR(_xll.qlIndexFixing(Index1M,$H1184,TRUE,_xll.ohTrigger(RecalcTrigger,Trigger1M)),NA())</f>
        <v>1.1748887500479532E-2</v>
      </c>
      <c r="K1184" s="44">
        <f>IFERROR(_xll.qlIndexFixing(Index3M,H1184,TRUE,_xll.ohTrigger(RecalcTrigger,Trigger3M)),NA())</f>
        <v>1.2567991473797674E-2</v>
      </c>
      <c r="L1184" s="44">
        <f>IFERROR(_xll.qlIndexFixing(Index6M,$H1184,TRUE,_xll.ohTrigger(RecalcTrigger,Trigger6M)),NA())</f>
        <v>1.2655095181803891E-2</v>
      </c>
      <c r="M1184" s="145">
        <f>IFERROR(_xll.qlIndexFixing(Index1Y,$H1184,TRUE,_xll.ohTrigger(RecalcTrigger,Trigger1Y)),NA())</f>
        <v>1.2767477618132655E-2</v>
      </c>
      <c r="N1184" s="144">
        <f>IFERROR(_xll.qlIndexFixing(ONIndex1M,I1184,TRUE,_xll.ohTrigger(RecalcTrigger,Trigger1M)),NA())</f>
        <v>1.17523239704731E-2</v>
      </c>
      <c r="O1184" s="44">
        <f>IFERROR(_xll.qlIndexFixing(ONIndex3M,I1184,TRUE,_xll.ohTrigger(RecalcTrigger,Trigger3M)),NA())</f>
        <v>1.2593271373866344E-2</v>
      </c>
      <c r="P1184" s="44">
        <f>IFERROR(_xll.qlIndexFixing(ONIndex6M,I1184,TRUE,_xll.ohTrigger(RecalcTrigger,Trigger6M)),NA())</f>
        <v>1.2724384607976091E-2</v>
      </c>
      <c r="Q1184" s="145">
        <f>IFERROR(_xll.qlIndexFixing(ONIndex1Y,I1184,TRUE,_xll.ohTrigger(RecalcTrigger,Trigger1Y)),NA())</f>
        <v>1.2915546726430804E-2</v>
      </c>
    </row>
    <row r="1185" spans="2:17" x14ac:dyDescent="0.2">
      <c r="B1185" s="39" t="s">
        <v>42</v>
      </c>
      <c r="D1185" s="42">
        <f>_xll.qlCalendarAdvance(Calendar,$D1184,B1185,"f",FALSE)</f>
        <v>47960</v>
      </c>
      <c r="E1185" s="139">
        <f>_xll.qlInterestRateIndexValueDate(IndexON,D1185)</f>
        <v>47960</v>
      </c>
      <c r="F1185" s="155">
        <f>IFERROR(_xll.qlIndexFixing(IndexON,D1185,TRUE,_xll.ohTrigger(RecalcTrigger,TriggerON)),NA())</f>
        <v>1.1770950718297257E-2</v>
      </c>
      <c r="H1185" s="42">
        <f>_xll.qlCalendarAdvance(Calendar,$H1184,B1185,"f",FALSE)</f>
        <v>47960</v>
      </c>
      <c r="I1185" s="139">
        <f>_xll.qlInterestRateIndexValueDate(Index1M,$H1185)</f>
        <v>47962</v>
      </c>
      <c r="J1185" s="144">
        <f>IFERROR(_xll.qlIndexFixing(Index1M,$H1185,TRUE,_xll.ohTrigger(RecalcTrigger,Trigger1M)),NA())</f>
        <v>1.1743140255844331E-2</v>
      </c>
      <c r="K1185" s="44">
        <f>IFERROR(_xll.qlIndexFixing(Index3M,H1185,TRUE,_xll.ohTrigger(RecalcTrigger,Trigger3M)),NA())</f>
        <v>1.2560196576928162E-2</v>
      </c>
      <c r="L1185" s="44">
        <f>IFERROR(_xll.qlIndexFixing(Index6M,$H1185,TRUE,_xll.ohTrigger(RecalcTrigger,Trigger6M)),NA())</f>
        <v>1.2646055273337948E-2</v>
      </c>
      <c r="M1185" s="145">
        <f>IFERROR(_xll.qlIndexFixing(Index1Y,$H1185,TRUE,_xll.ohTrigger(RecalcTrigger,Trigger1Y)),NA())</f>
        <v>1.2758141763520449E-2</v>
      </c>
      <c r="N1185" s="144">
        <f>IFERROR(_xll.qlIndexFixing(ONIndex1M,I1185,TRUE,_xll.ohTrigger(RecalcTrigger,Trigger1M)),NA())</f>
        <v>1.1746654407254198E-2</v>
      </c>
      <c r="O1185" s="44">
        <f>IFERROR(_xll.qlIndexFixing(ONIndex3M,I1185,TRUE,_xll.ohTrigger(RecalcTrigger,Trigger3M)),NA())</f>
        <v>1.2585742843027603E-2</v>
      </c>
      <c r="P1185" s="44">
        <f>IFERROR(_xll.qlIndexFixing(ONIndex6M,I1185,TRUE,_xll.ohTrigger(RecalcTrigger,Trigger6M)),NA())</f>
        <v>1.2715926936532895E-2</v>
      </c>
      <c r="Q1185" s="145">
        <f>IFERROR(_xll.qlIndexFixing(ONIndex1Y,I1185,TRUE,_xll.ohTrigger(RecalcTrigger,Trigger1Y)),NA())</f>
        <v>1.2907161987607552E-2</v>
      </c>
    </row>
    <row r="1186" spans="2:17" x14ac:dyDescent="0.2">
      <c r="B1186" s="39" t="s">
        <v>42</v>
      </c>
      <c r="D1186" s="42">
        <f>_xll.qlCalendarAdvance(Calendar,$D1185,B1186,"f",FALSE)</f>
        <v>47967</v>
      </c>
      <c r="E1186" s="139">
        <f>_xll.qlInterestRateIndexValueDate(IndexON,D1186)</f>
        <v>47967</v>
      </c>
      <c r="F1186" s="155">
        <f>IFERROR(_xll.qlIndexFixing(IndexON,D1186,TRUE,_xll.ohTrigger(RecalcTrigger,TriggerON)),NA())</f>
        <v>1.1764297698961812E-2</v>
      </c>
      <c r="H1186" s="42">
        <f>_xll.qlCalendarAdvance(Calendar,$H1185,B1186,"f",FALSE)</f>
        <v>47967</v>
      </c>
      <c r="I1186" s="139">
        <f>_xll.qlInterestRateIndexValueDate(Index1M,$H1186)</f>
        <v>47970</v>
      </c>
      <c r="J1186" s="144">
        <f>IFERROR(_xll.qlIndexFixing(Index1M,$H1186,TRUE,_xll.ohTrigger(RecalcTrigger,Trigger1M)),NA())</f>
        <v>1.1736745206849459E-2</v>
      </c>
      <c r="K1186" s="44">
        <f>IFERROR(_xll.qlIndexFixing(Index3M,H1186,TRUE,_xll.ohTrigger(RecalcTrigger,Trigger3M)),NA())</f>
        <v>1.2550190067606914E-2</v>
      </c>
      <c r="L1186" s="44">
        <f>IFERROR(_xll.qlIndexFixing(Index6M,$H1186,TRUE,_xll.ohTrigger(RecalcTrigger,Trigger6M)),NA())</f>
        <v>1.2634797673123968E-2</v>
      </c>
      <c r="M1186" s="145">
        <f>IFERROR(_xll.qlIndexFixing(Index1Y,$H1186,TRUE,_xll.ohTrigger(RecalcTrigger,Trigger1Y)),NA())</f>
        <v>1.2747899673968593E-2</v>
      </c>
      <c r="N1186" s="144">
        <f>IFERROR(_xll.qlIndexFixing(ONIndex1M,I1186,TRUE,_xll.ohTrigger(RecalcTrigger,Trigger1M)),NA())</f>
        <v>1.1740121066745601E-2</v>
      </c>
      <c r="O1186" s="44">
        <f>IFERROR(_xll.qlIndexFixing(ONIndex3M,I1186,TRUE,_xll.ohTrigger(RecalcTrigger,Trigger3M)),NA())</f>
        <v>1.2577086853822195E-2</v>
      </c>
      <c r="P1186" s="44">
        <f>IFERROR(_xll.qlIndexFixing(ONIndex6M,I1186,TRUE,_xll.ohTrigger(RecalcTrigger,Trigger6M)),NA())</f>
        <v>1.2706200584089444E-2</v>
      </c>
      <c r="Q1186" s="145">
        <f>IFERROR(_xll.qlIndexFixing(ONIndex1Y,I1186,TRUE,_xll.ohTrigger(RecalcTrigger,Trigger1Y)),NA())</f>
        <v>1.2897521769543729E-2</v>
      </c>
    </row>
    <row r="1187" spans="2:17" x14ac:dyDescent="0.2">
      <c r="B1187" s="39" t="s">
        <v>42</v>
      </c>
      <c r="D1187" s="42">
        <f>_xll.qlCalendarAdvance(Calendar,$D1186,B1187,"f",FALSE)</f>
        <v>47974</v>
      </c>
      <c r="E1187" s="139">
        <f>_xll.qlInterestRateIndexValueDate(IndexON,D1187)</f>
        <v>47974</v>
      </c>
      <c r="F1187" s="155">
        <f>IFERROR(_xll.qlIndexFixing(IndexON,D1187,TRUE,_xll.ohTrigger(RecalcTrigger,TriggerON)),NA())</f>
        <v>1.1757561039011932E-2</v>
      </c>
      <c r="H1187" s="42">
        <f>_xll.qlCalendarAdvance(Calendar,$H1186,B1187,"f",FALSE)</f>
        <v>47974</v>
      </c>
      <c r="I1187" s="139">
        <f>_xll.qlInterestRateIndexValueDate(Index1M,$H1187)</f>
        <v>47976</v>
      </c>
      <c r="J1187" s="144">
        <f>IFERROR(_xll.qlIndexFixing(Index1M,$H1187,TRUE,_xll.ohTrigger(RecalcTrigger,Trigger1M)),NA())</f>
        <v>1.1731515317122687E-2</v>
      </c>
      <c r="K1187" s="44">
        <f>IFERROR(_xll.qlIndexFixing(Index3M,H1187,TRUE,_xll.ohTrigger(RecalcTrigger,Trigger3M)),NA())</f>
        <v>1.2544134401963699E-2</v>
      </c>
      <c r="L1187" s="44">
        <f>IFERROR(_xll.qlIndexFixing(Index6M,$H1187,TRUE,_xll.ohTrigger(RecalcTrigger,Trigger6M)),NA())</f>
        <v>1.2626536152089918E-2</v>
      </c>
      <c r="M1187" s="145">
        <f>IFERROR(_xll.qlIndexFixing(Index1Y,$H1187,TRUE,_xll.ohTrigger(RecalcTrigger,Trigger1Y)),NA())</f>
        <v>1.2739387916761871E-2</v>
      </c>
      <c r="N1187" s="144">
        <f>IFERROR(_xll.qlIndexFixing(ONIndex1M,I1187,TRUE,_xll.ohTrigger(RecalcTrigger,Trigger1M)),NA())</f>
        <v>1.1735183607903821E-2</v>
      </c>
      <c r="O1187" s="44">
        <f>IFERROR(_xll.qlIndexFixing(ONIndex3M,I1187,TRUE,_xll.ohTrigger(RecalcTrigger,Trigger3M)),NA())</f>
        <v>1.2570558746247684E-2</v>
      </c>
      <c r="P1187" s="44">
        <f>IFERROR(_xll.qlIndexFixing(ONIndex6M,I1187,TRUE,_xll.ohTrigger(RecalcTrigger,Trigger6M)),NA())</f>
        <v>1.2698863710101094E-2</v>
      </c>
      <c r="Q1187" s="145">
        <f>IFERROR(_xll.qlIndexFixing(ONIndex1Y,I1187,TRUE,_xll.ohTrigger(RecalcTrigger,Trigger1Y)),NA())</f>
        <v>1.2890251419781507E-2</v>
      </c>
    </row>
    <row r="1188" spans="2:17" x14ac:dyDescent="0.2">
      <c r="B1188" s="39" t="s">
        <v>42</v>
      </c>
      <c r="D1188" s="42">
        <f>_xll.qlCalendarAdvance(Calendar,$D1187,B1188,"f",FALSE)</f>
        <v>47981</v>
      </c>
      <c r="E1188" s="139">
        <f>_xll.qlInterestRateIndexValueDate(IndexON,D1188)</f>
        <v>47981</v>
      </c>
      <c r="F1188" s="155">
        <f>IFERROR(_xll.qlIndexFixing(IndexON,D1188,TRUE,_xll.ohTrigger(RecalcTrigger,TriggerON)),NA())</f>
        <v>1.1750740827096706E-2</v>
      </c>
      <c r="H1188" s="42">
        <f>_xll.qlCalendarAdvance(Calendar,$H1187,B1188,"f",FALSE)</f>
        <v>47981</v>
      </c>
      <c r="I1188" s="139">
        <f>_xll.qlInterestRateIndexValueDate(Index1M,$H1188)</f>
        <v>47983</v>
      </c>
      <c r="J1188" s="144">
        <f>IFERROR(_xll.qlIndexFixing(Index1M,$H1188,TRUE,_xll.ohTrigger(RecalcTrigger,Trigger1M)),NA())</f>
        <v>1.1725638170083652E-2</v>
      </c>
      <c r="K1188" s="44">
        <f>IFERROR(_xll.qlIndexFixing(Index3M,H1188,TRUE,_xll.ohTrigger(RecalcTrigger,Trigger3M)),NA())</f>
        <v>1.2536216998636834E-2</v>
      </c>
      <c r="L1188" s="44">
        <f>IFERROR(_xll.qlIndexFixing(Index6M,$H1188,TRUE,_xll.ohTrigger(RecalcTrigger,Trigger6M)),NA())</f>
        <v>1.2617378548895025E-2</v>
      </c>
      <c r="M1188" s="145">
        <f>IFERROR(_xll.qlIndexFixing(Index1Y,$H1188,TRUE,_xll.ohTrigger(RecalcTrigger,Trigger1Y)),NA())</f>
        <v>1.2729971113230576E-2</v>
      </c>
      <c r="N1188" s="144">
        <f>IFERROR(_xll.qlIndexFixing(ONIndex1M,I1188,TRUE,_xll.ohTrigger(RecalcTrigger,Trigger1M)),NA())</f>
        <v>1.1729382918295173E-2</v>
      </c>
      <c r="O1188" s="44">
        <f>IFERROR(_xll.qlIndexFixing(ONIndex3M,I1188,TRUE,_xll.ohTrigger(RecalcTrigger,Trigger3M)),NA())</f>
        <v>1.2562903768476019E-2</v>
      </c>
      <c r="P1188" s="44">
        <f>IFERROR(_xll.qlIndexFixing(ONIndex6M,I1188,TRUE,_xll.ohTrigger(RecalcTrigger,Trigger6M)),NA())</f>
        <v>1.2690258621939066E-2</v>
      </c>
      <c r="Q1188" s="145">
        <f>IFERROR(_xll.qlIndexFixing(ONIndex1Y,I1188,TRUE,_xll.ohTrigger(RecalcTrigger,Trigger1Y)),NA())</f>
        <v>1.2881725999811522E-2</v>
      </c>
    </row>
    <row r="1189" spans="2:17" x14ac:dyDescent="0.2">
      <c r="B1189" s="39" t="s">
        <v>42</v>
      </c>
      <c r="D1189" s="42">
        <f>_xll.qlCalendarAdvance(Calendar,$D1188,B1189,"f",FALSE)</f>
        <v>47988</v>
      </c>
      <c r="E1189" s="139">
        <f>_xll.qlInterestRateIndexValueDate(IndexON,D1189)</f>
        <v>47988</v>
      </c>
      <c r="F1189" s="155">
        <f>IFERROR(_xll.qlIndexFixing(IndexON,D1189,TRUE,_xll.ohTrigger(RecalcTrigger,TriggerON)),NA())</f>
        <v>1.1743837152025094E-2</v>
      </c>
      <c r="H1189" s="42">
        <f>_xll.qlCalendarAdvance(Calendar,$H1188,B1189,"f",FALSE)</f>
        <v>47988</v>
      </c>
      <c r="I1189" s="139">
        <f>_xll.qlInterestRateIndexValueDate(Index1M,$H1189)</f>
        <v>47990</v>
      </c>
      <c r="J1189" s="144">
        <f>IFERROR(_xll.qlIndexFixing(Index1M,$H1189,TRUE,_xll.ohTrigger(RecalcTrigger,Trigger1M)),NA())</f>
        <v>1.1719718269291579E-2</v>
      </c>
      <c r="K1189" s="44">
        <f>IFERROR(_xll.qlIndexFixing(Index3M,H1189,TRUE,_xll.ohTrigger(RecalcTrigger,Trigger3M)),NA())</f>
        <v>1.2528260789304604E-2</v>
      </c>
      <c r="L1189" s="44">
        <f>IFERROR(_xll.qlIndexFixing(Index6M,$H1189,TRUE,_xll.ohTrigger(RecalcTrigger,Trigger6M)),NA())</f>
        <v>1.2608186079116962E-2</v>
      </c>
      <c r="M1189" s="145">
        <f>IFERROR(_xll.qlIndexFixing(Index1Y,$H1189,TRUE,_xll.ohTrigger(RecalcTrigger,Trigger1Y)),NA())</f>
        <v>1.2720528518005281E-2</v>
      </c>
      <c r="N1189" s="144">
        <f>IFERROR(_xll.qlIndexFixing(ONIndex1M,I1189,TRUE,_xll.ohTrigger(RecalcTrigger,Trigger1M)),NA())</f>
        <v>1.1723539066172961E-2</v>
      </c>
      <c r="O1189" s="44">
        <f>IFERROR(_xll.qlIndexFixing(ONIndex3M,I1189,TRUE,_xll.ohTrigger(RecalcTrigger,Trigger3M)),NA())</f>
        <v>1.2555207229949517E-2</v>
      </c>
      <c r="P1189" s="44">
        <f>IFERROR(_xll.qlIndexFixing(ONIndex6M,I1189,TRUE,_xll.ohTrigger(RecalcTrigger,Trigger6M)),NA())</f>
        <v>1.268160486151082E-2</v>
      </c>
      <c r="Q1189" s="145">
        <f>IFERROR(_xll.qlIndexFixing(ONIndex1Y,I1189,TRUE,_xll.ohTrigger(RecalcTrigger,Trigger1Y)),NA())</f>
        <v>1.2873154095025541E-2</v>
      </c>
    </row>
    <row r="1190" spans="2:17" x14ac:dyDescent="0.2">
      <c r="B1190" s="39" t="s">
        <v>42</v>
      </c>
      <c r="D1190" s="42">
        <f>_xll.qlCalendarAdvance(Calendar,$D1189,B1190,"f",FALSE)</f>
        <v>47995</v>
      </c>
      <c r="E1190" s="139">
        <f>_xll.qlInterestRateIndexValueDate(IndexON,D1190)</f>
        <v>47995</v>
      </c>
      <c r="F1190" s="155">
        <f>IFERROR(_xll.qlIndexFixing(IndexON,D1190,TRUE,_xll.ohTrigger(RecalcTrigger,TriggerON)),NA())</f>
        <v>1.1736850102685992E-2</v>
      </c>
      <c r="H1190" s="42">
        <f>_xll.qlCalendarAdvance(Calendar,$H1189,B1190,"f",FALSE)</f>
        <v>47995</v>
      </c>
      <c r="I1190" s="139">
        <f>_xll.qlInterestRateIndexValueDate(Index1M,$H1190)</f>
        <v>47997</v>
      </c>
      <c r="J1190" s="144">
        <f>IFERROR(_xll.qlIndexFixing(Index1M,$H1190,TRUE,_xll.ohTrigger(RecalcTrigger,Trigger1M)),NA())</f>
        <v>1.1713755888265176E-2</v>
      </c>
      <c r="K1190" s="44">
        <f>IFERROR(_xll.qlIndexFixing(Index3M,H1190,TRUE,_xll.ohTrigger(RecalcTrigger,Trigger3M)),NA())</f>
        <v>1.2520266273828032E-2</v>
      </c>
      <c r="L1190" s="44">
        <f>IFERROR(_xll.qlIndexFixing(Index6M,$H1190,TRUE,_xll.ohTrigger(RecalcTrigger,Trigger6M)),NA())</f>
        <v>1.2600309458043442E-2</v>
      </c>
      <c r="M1190" s="145">
        <f>IFERROR(_xll.qlIndexFixing(Index1Y,$H1190,TRUE,_xll.ohTrigger(RecalcTrigger,Trigger1Y)),NA())</f>
        <v>1.2711060729389569E-2</v>
      </c>
      <c r="N1190" s="144">
        <f>IFERROR(_xll.qlIndexFixing(ONIndex1M,I1190,TRUE,_xll.ohTrigger(RecalcTrigger,Trigger1M)),NA())</f>
        <v>1.1717652324918504E-2</v>
      </c>
      <c r="O1190" s="44">
        <f>IFERROR(_xll.qlIndexFixing(ONIndex3M,I1190,TRUE,_xll.ohTrigger(RecalcTrigger,Trigger3M)),NA())</f>
        <v>1.2547469424832869E-2</v>
      </c>
      <c r="P1190" s="44">
        <f>IFERROR(_xll.qlIndexFixing(ONIndex6M,I1190,TRUE,_xll.ohTrigger(RecalcTrigger,Trigger6M)),NA())</f>
        <v>1.2672902662469454E-2</v>
      </c>
      <c r="Q1190" s="145">
        <f>IFERROR(_xll.qlIndexFixing(ONIndex1Y,I1190,TRUE,_xll.ohTrigger(RecalcTrigger,Trigger1Y)),NA())</f>
        <v>1.2864535909820063E-2</v>
      </c>
    </row>
    <row r="1191" spans="2:17" x14ac:dyDescent="0.2">
      <c r="B1191" s="39" t="s">
        <v>42</v>
      </c>
      <c r="D1191" s="42">
        <f>_xll.qlCalendarAdvance(Calendar,$D1190,B1191,"f",FALSE)</f>
        <v>48002</v>
      </c>
      <c r="E1191" s="139">
        <f>_xll.qlInterestRateIndexValueDate(IndexON,D1191)</f>
        <v>48002</v>
      </c>
      <c r="F1191" s="155">
        <f>IFERROR(_xll.qlIndexFixing(IndexON,D1191,TRUE,_xll.ohTrigger(RecalcTrigger,TriggerON)),NA())</f>
        <v>1.1729779767808424E-2</v>
      </c>
      <c r="H1191" s="42">
        <f>_xll.qlCalendarAdvance(Calendar,$H1190,B1191,"f",FALSE)</f>
        <v>48002</v>
      </c>
      <c r="I1191" s="139">
        <f>_xll.qlInterestRateIndexValueDate(Index1M,$H1191)</f>
        <v>48004</v>
      </c>
      <c r="J1191" s="144">
        <f>IFERROR(_xll.qlIndexFixing(Index1M,$H1191,TRUE,_xll.ohTrigger(RecalcTrigger,Trigger1M)),NA())</f>
        <v>1.1707751300530644E-2</v>
      </c>
      <c r="K1191" s="44">
        <f>IFERROR(_xll.qlIndexFixing(Index3M,H1191,TRUE,_xll.ohTrigger(RecalcTrigger,Trigger3M)),NA())</f>
        <v>1.2512233953079502E-2</v>
      </c>
      <c r="L1191" s="44">
        <f>IFERROR(_xll.qlIndexFixing(Index6M,$H1191,TRUE,_xll.ohTrigger(RecalcTrigger,Trigger6M)),NA())</f>
        <v>1.2591057020808706E-2</v>
      </c>
      <c r="M1191" s="145">
        <f>IFERROR(_xll.qlIndexFixing(Index1Y,$H1191,TRUE,_xll.ohTrigger(RecalcTrigger,Trigger1Y)),NA())</f>
        <v>1.2701568347284222E-2</v>
      </c>
      <c r="N1191" s="144">
        <f>IFERROR(_xll.qlIndexFixing(ONIndex1M,I1191,TRUE,_xll.ohTrigger(RecalcTrigger,Trigger1M)),NA())</f>
        <v>1.1711722967513438E-2</v>
      </c>
      <c r="O1191" s="44">
        <f>IFERROR(_xll.qlIndexFixing(ONIndex3M,I1191,TRUE,_xll.ohTrigger(RecalcTrigger,Trigger3M)),NA())</f>
        <v>1.2539690647290769E-2</v>
      </c>
      <c r="P1191" s="44">
        <f>IFERROR(_xll.qlIndexFixing(ONIndex6M,I1191,TRUE,_xll.ohTrigger(RecalcTrigger,Trigger6M)),NA())</f>
        <v>1.2664152257908512E-2</v>
      </c>
      <c r="Q1191" s="145">
        <f>IFERROR(_xll.qlIndexFixing(ONIndex1Y,I1191,TRUE,_xll.ohTrigger(RecalcTrigger,Trigger1Y)),NA())</f>
        <v>1.2855871648671524E-2</v>
      </c>
    </row>
    <row r="1192" spans="2:17" x14ac:dyDescent="0.2">
      <c r="B1192" s="39" t="s">
        <v>42</v>
      </c>
      <c r="D1192" s="42">
        <f>_xll.qlCalendarAdvance(Calendar,$D1191,B1192,"f",FALSE)</f>
        <v>48009</v>
      </c>
      <c r="E1192" s="139">
        <f>_xll.qlInterestRateIndexValueDate(IndexON,D1192)</f>
        <v>48009</v>
      </c>
      <c r="F1192" s="155">
        <f>IFERROR(_xll.qlIndexFixing(IndexON,D1192,TRUE,_xll.ohTrigger(RecalcTrigger,TriggerON)),NA())</f>
        <v>1.1722626236281286E-2</v>
      </c>
      <c r="H1192" s="42">
        <f>_xll.qlCalendarAdvance(Calendar,$H1191,B1192,"f",FALSE)</f>
        <v>48009</v>
      </c>
      <c r="I1192" s="139">
        <f>_xll.qlInterestRateIndexValueDate(Index1M,$H1192)</f>
        <v>48011</v>
      </c>
      <c r="J1192" s="144">
        <f>IFERROR(_xll.qlIndexFixing(Index1M,$H1192,TRUE,_xll.ohTrigger(RecalcTrigger,Trigger1M)),NA())</f>
        <v>1.1701704846258376E-2</v>
      </c>
      <c r="K1192" s="44">
        <f>IFERROR(_xll.qlIndexFixing(Index3M,H1192,TRUE,_xll.ohTrigger(RecalcTrigger,Trigger3M)),NA())</f>
        <v>1.250416432894016E-2</v>
      </c>
      <c r="L1192" s="44">
        <f>IFERROR(_xll.qlIndexFixing(Index6M,$H1192,TRUE,_xll.ohTrigger(RecalcTrigger,Trigger6M)),NA())</f>
        <v>1.2581772165766517E-2</v>
      </c>
      <c r="M1192" s="145">
        <f>IFERROR(_xll.qlIndexFixing(Index1Y,$H1192,TRUE,_xll.ohTrigger(RecalcTrigger,Trigger1Y)),NA())</f>
        <v>1.2692051973188307E-2</v>
      </c>
      <c r="N1192" s="144">
        <f>IFERROR(_xll.qlIndexFixing(ONIndex1M,I1192,TRUE,_xll.ohTrigger(RecalcTrigger,Trigger1M)),NA())</f>
        <v>1.1705751267339082E-2</v>
      </c>
      <c r="O1192" s="44">
        <f>IFERROR(_xll.qlIndexFixing(ONIndex3M,I1192,TRUE,_xll.ohTrigger(RecalcTrigger,Trigger3M)),NA())</f>
        <v>1.2531871191328037E-2</v>
      </c>
      <c r="P1192" s="44">
        <f>IFERROR(_xll.qlIndexFixing(ONIndex6M,I1192,TRUE,_xll.ohTrigger(RecalcTrigger,Trigger6M)),NA())</f>
        <v>1.2655353881481091E-2</v>
      </c>
      <c r="Q1192" s="145">
        <f>IFERROR(_xll.qlIndexFixing(ONIndex1Y,I1192,TRUE,_xll.ohTrigger(RecalcTrigger,Trigger1Y)),NA())</f>
        <v>1.284716151605636E-2</v>
      </c>
    </row>
    <row r="1193" spans="2:17" x14ac:dyDescent="0.2">
      <c r="B1193" s="39" t="s">
        <v>42</v>
      </c>
      <c r="D1193" s="42">
        <f>_xll.qlCalendarAdvance(Calendar,$D1192,B1193,"f",FALSE)</f>
        <v>48016</v>
      </c>
      <c r="E1193" s="139">
        <f>_xll.qlInterestRateIndexValueDate(IndexON,D1193)</f>
        <v>48016</v>
      </c>
      <c r="F1193" s="155">
        <f>IFERROR(_xll.qlIndexFixing(IndexON,D1193,TRUE,_xll.ohTrigger(RecalcTrigger,TriggerON)),NA())</f>
        <v>1.1715389596753667E-2</v>
      </c>
      <c r="H1193" s="42">
        <f>_xll.qlCalendarAdvance(Calendar,$H1192,B1193,"f",FALSE)</f>
        <v>48016</v>
      </c>
      <c r="I1193" s="139">
        <f>_xll.qlInterestRateIndexValueDate(Index1M,$H1193)</f>
        <v>48018</v>
      </c>
      <c r="J1193" s="144">
        <f>IFERROR(_xll.qlIndexFixing(Index1M,$H1193,TRUE,_xll.ohTrigger(RecalcTrigger,Trigger1M)),NA())</f>
        <v>1.1695617132914948E-2</v>
      </c>
      <c r="K1193" s="44">
        <f>IFERROR(_xll.qlIndexFixing(Index3M,H1193,TRUE,_xll.ohTrigger(RecalcTrigger,Trigger3M)),NA())</f>
        <v>1.2496057904303387E-2</v>
      </c>
      <c r="L1193" s="44">
        <f>IFERROR(_xll.qlIndexFixing(Index6M,$H1193,TRUE,_xll.ohTrigger(RecalcTrigger,Trigger6M)),NA())</f>
        <v>1.257245575878687E-2</v>
      </c>
      <c r="M1193" s="145">
        <f>IFERROR(_xll.qlIndexFixing(Index1Y,$H1193,TRUE,_xll.ohTrigger(RecalcTrigger,Trigger1Y)),NA())</f>
        <v>1.268251221019831E-2</v>
      </c>
      <c r="N1193" s="144">
        <f>IFERROR(_xll.qlIndexFixing(ONIndex1M,I1193,TRUE,_xll.ohTrigger(RecalcTrigger,Trigger1M)),NA())</f>
        <v>1.1699737497377072E-2</v>
      </c>
      <c r="O1193" s="44">
        <f>IFERROR(_xll.qlIndexFixing(ONIndex3M,I1193,TRUE,_xll.ohTrigger(RecalcTrigger,Trigger3M)),NA())</f>
        <v>1.2524011351109365E-2</v>
      </c>
      <c r="P1193" s="44">
        <f>IFERROR(_xll.qlIndexFixing(ONIndex6M,I1193,TRUE,_xll.ohTrigger(RecalcTrigger,Trigger6M)),NA())</f>
        <v>1.2646507766440607E-2</v>
      </c>
      <c r="Q1193" s="145">
        <f>IFERROR(_xll.qlIndexFixing(ONIndex1Y,I1193,TRUE,_xll.ohTrigger(RecalcTrigger,Trigger1Y)),NA())</f>
        <v>1.2838405716371071E-2</v>
      </c>
    </row>
    <row r="1194" spans="2:17" x14ac:dyDescent="0.2">
      <c r="B1194" s="39" t="s">
        <v>42</v>
      </c>
      <c r="D1194" s="42">
        <f>_xll.qlCalendarAdvance(Calendar,$D1193,B1194,"f",FALSE)</f>
        <v>48023</v>
      </c>
      <c r="E1194" s="139">
        <f>_xll.qlInterestRateIndexValueDate(IndexON,D1194)</f>
        <v>48023</v>
      </c>
      <c r="F1194" s="155">
        <f>IFERROR(_xll.qlIndexFixing(IndexON,D1194,TRUE,_xll.ohTrigger(RecalcTrigger,TriggerON)),NA())</f>
        <v>1.1708069938194399E-2</v>
      </c>
      <c r="H1194" s="42">
        <f>_xll.qlCalendarAdvance(Calendar,$H1193,B1194,"f",FALSE)</f>
        <v>48023</v>
      </c>
      <c r="I1194" s="139">
        <f>_xll.qlInterestRateIndexValueDate(Index1M,$H1194)</f>
        <v>48025</v>
      </c>
      <c r="J1194" s="144">
        <f>IFERROR(_xll.qlIndexFixing(Index1M,$H1194,TRUE,_xll.ohTrigger(RecalcTrigger,Trigger1M)),NA())</f>
        <v>1.1689488836484629E-2</v>
      </c>
      <c r="K1194" s="44">
        <f>IFERROR(_xll.qlIndexFixing(Index3M,H1194,TRUE,_xll.ohTrigger(RecalcTrigger,Trigger3M)),NA())</f>
        <v>1.2487915183073057E-2</v>
      </c>
      <c r="L1194" s="44">
        <f>IFERROR(_xll.qlIndexFixing(Index6M,$H1194,TRUE,_xll.ohTrigger(RecalcTrigger,Trigger6M)),NA())</f>
        <v>1.2561730528586692E-2</v>
      </c>
      <c r="M1194" s="145">
        <f>IFERROR(_xll.qlIndexFixing(Index1Y,$H1194,TRUE,_xll.ohTrigger(RecalcTrigger,Trigger1Y)),NA())</f>
        <v>1.2672949663007048E-2</v>
      </c>
      <c r="N1194" s="144">
        <f>IFERROR(_xll.qlIndexFixing(ONIndex1M,I1194,TRUE,_xll.ohTrigger(RecalcTrigger,Trigger1M)),NA())</f>
        <v>1.1693681931008726E-2</v>
      </c>
      <c r="O1194" s="44">
        <f>IFERROR(_xll.qlIndexFixing(ONIndex3M,I1194,TRUE,_xll.ohTrigger(RecalcTrigger,Trigger3M)),NA())</f>
        <v>1.2516111420879383E-2</v>
      </c>
      <c r="P1194" s="44">
        <f>IFERROR(_xll.qlIndexFixing(ONIndex6M,I1194,TRUE,_xll.ohTrigger(RecalcTrigger,Trigger6M)),NA())</f>
        <v>1.2637614146200349E-2</v>
      </c>
      <c r="Q1194" s="145">
        <f>IFERROR(_xll.qlIndexFixing(ONIndex1Y,I1194,TRUE,_xll.ohTrigger(RecalcTrigger,Trigger1Y)),NA())</f>
        <v>1.2829604454172028E-2</v>
      </c>
    </row>
    <row r="1195" spans="2:17" x14ac:dyDescent="0.2">
      <c r="B1195" s="39" t="s">
        <v>42</v>
      </c>
      <c r="D1195" s="42">
        <f>_xll.qlCalendarAdvance(Calendar,$D1194,B1195,"f",FALSE)</f>
        <v>48030</v>
      </c>
      <c r="E1195" s="139">
        <f>_xll.qlInterestRateIndexValueDate(IndexON,D1195)</f>
        <v>48030</v>
      </c>
      <c r="F1195" s="155">
        <f>IFERROR(_xll.qlIndexFixing(IndexON,D1195,TRUE,_xll.ohTrigger(RecalcTrigger,TriggerON)),NA())</f>
        <v>1.1700667349332505E-2</v>
      </c>
      <c r="H1195" s="42">
        <f>_xll.qlCalendarAdvance(Calendar,$H1194,B1195,"f",FALSE)</f>
        <v>48030</v>
      </c>
      <c r="I1195" s="139">
        <f>_xll.qlInterestRateIndexValueDate(Index1M,$H1195)</f>
        <v>48032</v>
      </c>
      <c r="J1195" s="144">
        <f>IFERROR(_xll.qlIndexFixing(Index1M,$H1195,TRUE,_xll.ohTrigger(RecalcTrigger,Trigger1M)),NA())</f>
        <v>1.168332063498756E-2</v>
      </c>
      <c r="K1195" s="44">
        <f>IFERROR(_xll.qlIndexFixing(Index3M,H1195,TRUE,_xll.ohTrigger(RecalcTrigger,Trigger3M)),NA())</f>
        <v>1.2479736670163541E-2</v>
      </c>
      <c r="L1195" s="44">
        <f>IFERROR(_xll.qlIndexFixing(Index6M,$H1195,TRUE,_xll.ohTrigger(RecalcTrigger,Trigger6M)),NA())</f>
        <v>1.2552346777258029E-2</v>
      </c>
      <c r="M1195" s="145">
        <f>IFERROR(_xll.qlIndexFixing(Index1Y,$H1195,TRUE,_xll.ohTrigger(RecalcTrigger,Trigger1Y)),NA())</f>
        <v>1.2663364937905841E-2</v>
      </c>
      <c r="N1195" s="144">
        <f>IFERROR(_xll.qlIndexFixing(ONIndex1M,I1195,TRUE,_xll.ohTrigger(RecalcTrigger,Trigger1M)),NA())</f>
        <v>1.1687584847450694E-2</v>
      </c>
      <c r="O1195" s="44">
        <f>IFERROR(_xll.qlIndexFixing(ONIndex3M,I1195,TRUE,_xll.ohTrigger(RecalcTrigger,Trigger3M)),NA())</f>
        <v>1.2508171703515814E-2</v>
      </c>
      <c r="P1195" s="44">
        <f>IFERROR(_xll.qlIndexFixing(ONIndex6M,I1195,TRUE,_xll.ohTrigger(RecalcTrigger,Trigger6M)),NA())</f>
        <v>1.2628673304213578E-2</v>
      </c>
      <c r="Q1195" s="145">
        <f>IFERROR(_xll.qlIndexFixing(ONIndex1Y,I1195,TRUE,_xll.ohTrigger(RecalcTrigger,Trigger1Y)),NA())</f>
        <v>1.2820757989651099E-2</v>
      </c>
    </row>
    <row r="1196" spans="2:17" x14ac:dyDescent="0.2">
      <c r="B1196" s="39" t="s">
        <v>42</v>
      </c>
      <c r="D1196" s="42">
        <f>_xll.qlCalendarAdvance(Calendar,$D1195,B1196,"f",FALSE)</f>
        <v>48037</v>
      </c>
      <c r="E1196" s="139">
        <f>_xll.qlInterestRateIndexValueDate(IndexON,D1196)</f>
        <v>48037</v>
      </c>
      <c r="F1196" s="155">
        <f>IFERROR(_xll.qlIndexFixing(IndexON,D1196,TRUE,_xll.ohTrigger(RecalcTrigger,TriggerON)),NA())</f>
        <v>1.1693182994916285E-2</v>
      </c>
      <c r="H1196" s="42">
        <f>_xll.qlCalendarAdvance(Calendar,$H1195,B1196,"f",FALSE)</f>
        <v>48037</v>
      </c>
      <c r="I1196" s="139">
        <f>_xll.qlInterestRateIndexValueDate(Index1M,$H1196)</f>
        <v>48039</v>
      </c>
      <c r="J1196" s="144">
        <f>IFERROR(_xll.qlIndexFixing(Index1M,$H1196,TRUE,_xll.ohTrigger(RecalcTrigger,Trigger1M)),NA())</f>
        <v>1.1677113203243938E-2</v>
      </c>
      <c r="K1196" s="44">
        <f>IFERROR(_xll.qlIndexFixing(Index3M,H1196,TRUE,_xll.ohTrigger(RecalcTrigger,Trigger3M)),NA())</f>
        <v>1.2471522868893966E-2</v>
      </c>
      <c r="L1196" s="44">
        <f>IFERROR(_xll.qlIndexFixing(Index6M,$H1196,TRUE,_xll.ohTrigger(RecalcTrigger,Trigger6M)),NA())</f>
        <v>1.2542934151129613E-2</v>
      </c>
      <c r="M1196" s="145">
        <f>IFERROR(_xll.qlIndexFixing(Index1Y,$H1196,TRUE,_xll.ohTrigger(RecalcTrigger,Trigger1Y)),NA())</f>
        <v>1.2653758638622847E-2</v>
      </c>
      <c r="N1196" s="144">
        <f>IFERROR(_xll.qlIndexFixing(ONIndex1M,I1196,TRUE,_xll.ohTrigger(RecalcTrigger,Trigger1M)),NA())</f>
        <v>1.1681447551739055E-2</v>
      </c>
      <c r="O1196" s="44">
        <f>IFERROR(_xll.qlIndexFixing(ONIndex3M,I1196,TRUE,_xll.ohTrigger(RecalcTrigger,Trigger3M)),NA())</f>
        <v>1.2500193963527195E-2</v>
      </c>
      <c r="P1196" s="44">
        <f>IFERROR(_xll.qlIndexFixing(ONIndex6M,I1196,TRUE,_xll.ohTrigger(RecalcTrigger,Trigger6M)),NA())</f>
        <v>1.2619693800672849E-2</v>
      </c>
      <c r="Q1196" s="145">
        <f>IFERROR(_xll.qlIndexFixing(ONIndex1Y,I1196,TRUE,_xll.ohTrigger(RecalcTrigger,Trigger1Y)),NA())</f>
        <v>1.2811875828564467E-2</v>
      </c>
    </row>
    <row r="1197" spans="2:17" x14ac:dyDescent="0.2">
      <c r="B1197" s="39" t="s">
        <v>42</v>
      </c>
      <c r="D1197" s="42">
        <f>_xll.qlCalendarAdvance(Calendar,$D1196,B1197,"f",FALSE)</f>
        <v>48044</v>
      </c>
      <c r="E1197" s="139">
        <f>_xll.qlInterestRateIndexValueDate(IndexON,D1197)</f>
        <v>48044</v>
      </c>
      <c r="F1197" s="155">
        <f>IFERROR(_xll.qlIndexFixing(IndexON,D1197,TRUE,_xll.ohTrigger(RecalcTrigger,TriggerON)),NA())</f>
        <v>1.1685647147769984E-2</v>
      </c>
      <c r="H1197" s="42">
        <f>_xll.qlCalendarAdvance(Calendar,$H1196,B1197,"f",FALSE)</f>
        <v>48044</v>
      </c>
      <c r="I1197" s="139">
        <f>_xll.qlInterestRateIndexValueDate(Index1M,$H1197)</f>
        <v>48046</v>
      </c>
      <c r="J1197" s="144">
        <f>IFERROR(_xll.qlIndexFixing(Index1M,$H1197,TRUE,_xll.ohTrigger(RecalcTrigger,Trigger1M)),NA())</f>
        <v>1.167086704466358E-2</v>
      </c>
      <c r="K1197" s="44">
        <f>IFERROR(_xll.qlIndexFixing(Index3M,H1197,TRUE,_xll.ohTrigger(RecalcTrigger,Trigger3M)),NA())</f>
        <v>1.2463274197428095E-2</v>
      </c>
      <c r="L1197" s="44">
        <f>IFERROR(_xll.qlIndexFixing(Index6M,$H1197,TRUE,_xll.ohTrigger(RecalcTrigger,Trigger6M)),NA())</f>
        <v>1.2533493269096483E-2</v>
      </c>
      <c r="M1197" s="145">
        <f>IFERROR(_xll.qlIndexFixing(Index1Y,$H1197,TRUE,_xll.ohTrigger(RecalcTrigger,Trigger1Y)),NA())</f>
        <v>1.2644131232901515E-2</v>
      </c>
      <c r="N1197" s="144">
        <f>IFERROR(_xll.qlIndexFixing(ONIndex1M,I1197,TRUE,_xll.ohTrigger(RecalcTrigger,Trigger1M)),NA())</f>
        <v>1.1675271113098518E-2</v>
      </c>
      <c r="O1197" s="44">
        <f>IFERROR(_xll.qlIndexFixing(ONIndex3M,I1197,TRUE,_xll.ohTrigger(RecalcTrigger,Trigger3M)),NA())</f>
        <v>1.2492179629610689E-2</v>
      </c>
      <c r="P1197" s="44">
        <f>IFERROR(_xll.qlIndexFixing(ONIndex6M,I1197,TRUE,_xll.ohTrigger(RecalcTrigger,Trigger6M)),NA())</f>
        <v>1.2610682292732989E-2</v>
      </c>
      <c r="Q1197" s="145">
        <f>IFERROR(_xll.qlIndexFixing(ONIndex1Y,I1197,TRUE,_xll.ohTrigger(RecalcTrigger,Trigger1Y)),NA())</f>
        <v>1.2802965350768858E-2</v>
      </c>
    </row>
    <row r="1198" spans="2:17" x14ac:dyDescent="0.2">
      <c r="B1198" s="39" t="s">
        <v>42</v>
      </c>
      <c r="D1198" s="42">
        <f>_xll.qlCalendarAdvance(Calendar,$D1197,B1198,"f",FALSE)</f>
        <v>48051</v>
      </c>
      <c r="E1198" s="139">
        <f>_xll.qlInterestRateIndexValueDate(IndexON,D1198)</f>
        <v>48051</v>
      </c>
      <c r="F1198" s="155">
        <f>IFERROR(_xll.qlIndexFixing(IndexON,D1198,TRUE,_xll.ohTrigger(RecalcTrigger,TriggerON)),NA())</f>
        <v>1.1678074091348023E-2</v>
      </c>
      <c r="H1198" s="42">
        <f>_xll.qlCalendarAdvance(Calendar,$H1197,B1198,"f",FALSE)</f>
        <v>48051</v>
      </c>
      <c r="I1198" s="139">
        <f>_xll.qlInterestRateIndexValueDate(Index1M,$H1198)</f>
        <v>48053</v>
      </c>
      <c r="J1198" s="144">
        <f>IFERROR(_xll.qlIndexFixing(Index1M,$H1198,TRUE,_xll.ohTrigger(RecalcTrigger,Trigger1M)),NA())</f>
        <v>1.1664582454500305E-2</v>
      </c>
      <c r="K1198" s="44">
        <f>IFERROR(_xll.qlIndexFixing(Index3M,H1198,TRUE,_xll.ohTrigger(RecalcTrigger,Trigger3M)),NA())</f>
        <v>1.2454990970521974E-2</v>
      </c>
      <c r="L1198" s="44">
        <f>IFERROR(_xll.qlIndexFixing(Index6M,$H1198,TRUE,_xll.ohTrigger(RecalcTrigger,Trigger6M)),NA())</f>
        <v>1.2524024459483534E-2</v>
      </c>
      <c r="M1198" s="145">
        <f>IFERROR(_xll.qlIndexFixing(Index1Y,$H1198,TRUE,_xll.ohTrigger(RecalcTrigger,Trigger1Y)),NA())</f>
        <v>1.2634483023373246E-2</v>
      </c>
      <c r="N1198" s="144">
        <f>IFERROR(_xll.qlIndexFixing(ONIndex1M,I1198,TRUE,_xll.ohTrigger(RecalcTrigger,Trigger1M)),NA())</f>
        <v>1.1669055813863238E-2</v>
      </c>
      <c r="O1198" s="44">
        <f>IFERROR(_xll.qlIndexFixing(ONIndex3M,I1198,TRUE,_xll.ohTrigger(RecalcTrigger,Trigger3M)),NA())</f>
        <v>1.2484129009120437E-2</v>
      </c>
      <c r="P1198" s="44">
        <f>IFERROR(_xll.qlIndexFixing(ONIndex6M,I1198,TRUE,_xll.ohTrigger(RecalcTrigger,Trigger6M)),NA())</f>
        <v>1.2601639088947181E-2</v>
      </c>
      <c r="Q1198" s="145">
        <f>IFERROR(_xll.qlIndexFixing(ONIndex1Y,I1198,TRUE,_xll.ohTrigger(RecalcTrigger,Trigger1Y)),NA())</f>
        <v>1.2794026844913375E-2</v>
      </c>
    </row>
    <row r="1199" spans="2:17" x14ac:dyDescent="0.2">
      <c r="B1199" s="39" t="s">
        <v>42</v>
      </c>
      <c r="D1199" s="42">
        <f>_xll.qlCalendarAdvance(Calendar,$D1198,B1199,"f",FALSE)</f>
        <v>48058</v>
      </c>
      <c r="E1199" s="139">
        <f>_xll.qlInterestRateIndexValueDate(IndexON,D1199)</f>
        <v>48058</v>
      </c>
      <c r="F1199" s="155">
        <f>IFERROR(_xll.qlIndexFixing(IndexON,D1199,TRUE,_xll.ohTrigger(RecalcTrigger,TriggerON)),NA())</f>
        <v>1.1670464144755144E-2</v>
      </c>
      <c r="H1199" s="42">
        <f>_xll.qlCalendarAdvance(Calendar,$H1198,B1199,"f",FALSE)</f>
        <v>48058</v>
      </c>
      <c r="I1199" s="139">
        <f>_xll.qlInterestRateIndexValueDate(Index1M,$H1199)</f>
        <v>48060</v>
      </c>
      <c r="J1199" s="144">
        <f>IFERROR(_xll.qlIndexFixing(Index1M,$H1199,TRUE,_xll.ohTrigger(RecalcTrigger,Trigger1M)),NA())</f>
        <v>1.1659057456752721E-2</v>
      </c>
      <c r="K1199" s="44">
        <f>IFERROR(_xll.qlIndexFixing(Index3M,H1199,TRUE,_xll.ohTrigger(RecalcTrigger,Trigger3M)),NA())</f>
        <v>1.2446673496770495E-2</v>
      </c>
      <c r="L1199" s="44">
        <f>IFERROR(_xll.qlIndexFixing(Index6M,$H1199,TRUE,_xll.ohTrigger(RecalcTrigger,Trigger6M)),NA())</f>
        <v>1.251593975503806E-2</v>
      </c>
      <c r="M1199" s="145">
        <f>IFERROR(_xll.qlIndexFixing(Index1Y,$H1199,TRUE,_xll.ohTrigger(RecalcTrigger,Trigger1Y)),NA())</f>
        <v>1.2626264516363627E-2</v>
      </c>
      <c r="N1199" s="144">
        <f>IFERROR(_xll.qlIndexFixing(ONIndex1M,I1199,TRUE,_xll.ohTrigger(RecalcTrigger,Trigger1M)),NA())</f>
        <v>1.1662801936767053E-2</v>
      </c>
      <c r="O1199" s="44">
        <f>IFERROR(_xll.qlIndexFixing(ONIndex3M,I1199,TRUE,_xll.ohTrigger(RecalcTrigger,Trigger3M)),NA())</f>
        <v>1.2476042409570454E-2</v>
      </c>
      <c r="P1199" s="44">
        <f>IFERROR(_xll.qlIndexFixing(ONIndex6M,I1199,TRUE,_xll.ohTrigger(RecalcTrigger,Trigger6M)),NA())</f>
        <v>1.2592564497948544E-2</v>
      </c>
      <c r="Q1199" s="145">
        <f>IFERROR(_xll.qlIndexFixing(ONIndex1Y,I1199,TRUE,_xll.ohTrigger(RecalcTrigger,Trigger1Y)),NA())</f>
        <v>1.2785060599247444E-2</v>
      </c>
    </row>
    <row r="1200" spans="2:17" x14ac:dyDescent="0.2">
      <c r="B1200" s="39" t="s">
        <v>42</v>
      </c>
      <c r="D1200" s="42">
        <f>_xll.qlCalendarAdvance(Calendar,$D1199,B1200,"f",FALSE)</f>
        <v>48065</v>
      </c>
      <c r="E1200" s="139">
        <f>_xll.qlInterestRateIndexValueDate(IndexON,D1200)</f>
        <v>48065</v>
      </c>
      <c r="F1200" s="155">
        <f>IFERROR(_xll.qlIndexFixing(IndexON,D1200,TRUE,_xll.ohTrigger(RecalcTrigger,TriggerON)),NA())</f>
        <v>1.1662817627575706E-2</v>
      </c>
      <c r="H1200" s="42">
        <f>_xll.qlCalendarAdvance(Calendar,$H1199,B1200,"f",FALSE)</f>
        <v>48065</v>
      </c>
      <c r="I1200" s="139">
        <f>_xll.qlInterestRateIndexValueDate(Index1M,$H1200)</f>
        <v>48067</v>
      </c>
      <c r="J1200" s="144">
        <f>IFERROR(_xll.qlIndexFixing(Index1M,$H1200,TRUE,_xll.ohTrigger(RecalcTrigger,Trigger1M)),NA())</f>
        <v>1.1651899110824981E-2</v>
      </c>
      <c r="K1200" s="44">
        <f>IFERROR(_xll.qlIndexFixing(Index3M,H1200,TRUE,_xll.ohTrigger(RecalcTrigger,Trigger3M)),NA())</f>
        <v>1.2438322084758988E-2</v>
      </c>
      <c r="L1200" s="44">
        <f>IFERROR(_xll.qlIndexFixing(Index6M,$H1200,TRUE,_xll.ohTrigger(RecalcTrigger,Trigger6M)),NA())</f>
        <v>1.2505004301486981E-2</v>
      </c>
      <c r="M1200" s="145">
        <f>IFERROR(_xll.qlIndexFixing(Index1Y,$H1200,TRUE,_xll.ohTrigger(RecalcTrigger,Trigger1Y)),NA())</f>
        <v>1.2615125363988032E-2</v>
      </c>
      <c r="N1200" s="144">
        <f>IFERROR(_xll.qlIndexFixing(ONIndex1M,I1200,TRUE,_xll.ohTrigger(RecalcTrigger,Trigger1M)),NA())</f>
        <v>1.1656509764144118E-2</v>
      </c>
      <c r="O1200" s="44">
        <f>IFERROR(_xll.qlIndexFixing(ONIndex3M,I1200,TRUE,_xll.ohTrigger(RecalcTrigger,Trigger3M)),NA())</f>
        <v>1.2467920138234945E-2</v>
      </c>
      <c r="P1200" s="44">
        <f>IFERROR(_xll.qlIndexFixing(ONIndex6M,I1200,TRUE,_xll.ohTrigger(RecalcTrigger,Trigger6M)),NA())</f>
        <v>1.2583458828130389E-2</v>
      </c>
      <c r="Q1200" s="145">
        <f>IFERROR(_xll.qlIndexFixing(ONIndex1Y,I1200,TRUE,_xll.ohTrigger(RecalcTrigger,Trigger1Y)),NA())</f>
        <v>1.2776066902340233E-2</v>
      </c>
    </row>
    <row r="1201" spans="2:17" x14ac:dyDescent="0.2">
      <c r="B1201" s="39" t="s">
        <v>42</v>
      </c>
      <c r="D1201" s="42">
        <f>_xll.qlCalendarAdvance(Calendar,$D1200,B1201,"f",FALSE)</f>
        <v>48072</v>
      </c>
      <c r="E1201" s="139">
        <f>_xll.qlInterestRateIndexValueDate(IndexON,D1201)</f>
        <v>48072</v>
      </c>
      <c r="F1201" s="155">
        <f>IFERROR(_xll.qlIndexFixing(IndexON,D1201,TRUE,_xll.ohTrigger(RecalcTrigger,TriggerON)),NA())</f>
        <v>1.1655134859394067E-2</v>
      </c>
      <c r="H1201" s="42">
        <f>_xll.qlCalendarAdvance(Calendar,$H1200,B1201,"f",FALSE)</f>
        <v>48072</v>
      </c>
      <c r="I1201" s="139">
        <f>_xll.qlInterestRateIndexValueDate(Index1M,$H1201)</f>
        <v>48074</v>
      </c>
      <c r="J1201" s="144">
        <f>IFERROR(_xll.qlIndexFixing(Index1M,$H1201,TRUE,_xll.ohTrigger(RecalcTrigger,Trigger1M)),NA())</f>
        <v>1.1645500923002927E-2</v>
      </c>
      <c r="K1201" s="44">
        <f>IFERROR(_xll.qlIndexFixing(Index3M,H1201,TRUE,_xll.ohTrigger(RecalcTrigger,Trigger3M)),NA())</f>
        <v>1.2429937043076258E-2</v>
      </c>
      <c r="L1201" s="44">
        <f>IFERROR(_xll.qlIndexFixing(Index6M,$H1201,TRUE,_xll.ohTrigger(RecalcTrigger,Trigger6M)),NA())</f>
        <v>1.2495453575075957E-2</v>
      </c>
      <c r="M1201" s="145">
        <f>IFERROR(_xll.qlIndexFixing(Index1Y,$H1201,TRUE,_xll.ohTrigger(RecalcTrigger,Trigger1Y)),NA())</f>
        <v>1.2605416499652281E-2</v>
      </c>
      <c r="N1201" s="144">
        <f>IFERROR(_xll.qlIndexFixing(ONIndex1M,I1201,TRUE,_xll.ohTrigger(RecalcTrigger,Trigger1M)),NA())</f>
        <v>1.1650179578488462E-2</v>
      </c>
      <c r="O1201" s="44">
        <f>IFERROR(_xll.qlIndexFixing(ONIndex3M,I1201,TRUE,_xll.ohTrigger(RecalcTrigger,Trigger3M)),NA())</f>
        <v>1.2459762502468053E-2</v>
      </c>
      <c r="P1201" s="44">
        <f>IFERROR(_xll.qlIndexFixing(ONIndex6M,I1201,TRUE,_xll.ohTrigger(RecalcTrigger,Trigger6M)),NA())</f>
        <v>1.2574322388525516E-2</v>
      </c>
      <c r="Q1201" s="145">
        <f>IFERROR(_xll.qlIndexFixing(ONIndex1Y,I1201,TRUE,_xll.ohTrigger(RecalcTrigger,Trigger1Y)),NA())</f>
        <v>1.2767046042601038E-2</v>
      </c>
    </row>
    <row r="1202" spans="2:17" x14ac:dyDescent="0.2">
      <c r="B1202" s="39" t="s">
        <v>42</v>
      </c>
      <c r="D1202" s="42">
        <f>_xll.qlCalendarAdvance(Calendar,$D1201,B1202,"f",FALSE)</f>
        <v>48079</v>
      </c>
      <c r="E1202" s="139">
        <f>_xll.qlInterestRateIndexValueDate(IndexON,D1202)</f>
        <v>48079</v>
      </c>
      <c r="F1202" s="155">
        <f>IFERROR(_xll.qlIndexFixing(IndexON,D1202,TRUE,_xll.ohTrigger(RecalcTrigger,TriggerON)),NA())</f>
        <v>1.1647416159474844E-2</v>
      </c>
      <c r="H1202" s="42">
        <f>_xll.qlCalendarAdvance(Calendar,$H1201,B1202,"f",FALSE)</f>
        <v>48079</v>
      </c>
      <c r="I1202" s="139">
        <f>_xll.qlInterestRateIndexValueDate(Index1M,$H1202)</f>
        <v>48081</v>
      </c>
      <c r="J1202" s="144">
        <f>IFERROR(_xll.qlIndexFixing(Index1M,$H1202,TRUE,_xll.ohTrigger(RecalcTrigger,Trigger1M)),NA())</f>
        <v>1.1639065434990437E-2</v>
      </c>
      <c r="K1202" s="44">
        <f>IFERROR(_xll.qlIndexFixing(Index3M,H1202,TRUE,_xll.ohTrigger(RecalcTrigger,Trigger3M)),NA())</f>
        <v>1.2421518680308507E-2</v>
      </c>
      <c r="L1202" s="44">
        <f>IFERROR(_xll.qlIndexFixing(Index6M,$H1202,TRUE,_xll.ohTrigger(RecalcTrigger,Trigger6M)),NA())</f>
        <v>1.2485876165028987E-2</v>
      </c>
      <c r="M1202" s="145">
        <f>IFERROR(_xll.qlIndexFixing(Index1Y,$H1202,TRUE,_xll.ohTrigger(RecalcTrigger,Trigger1Y)),NA())</f>
        <v>1.2595688002552204E-2</v>
      </c>
      <c r="N1202" s="144">
        <f>IFERROR(_xll.qlIndexFixing(ONIndex1M,I1202,TRUE,_xll.ohTrigger(RecalcTrigger,Trigger1M)),NA())</f>
        <v>1.1643811662453984E-2</v>
      </c>
      <c r="O1202" s="44">
        <f>IFERROR(_xll.qlIndexFixing(ONIndex3M,I1202,TRUE,_xll.ohTrigger(RecalcTrigger,Trigger3M)),NA())</f>
        <v>1.2451569809863727E-2</v>
      </c>
      <c r="P1202" s="44">
        <f>IFERROR(_xll.qlIndexFixing(ONIndex6M,I1202,TRUE,_xll.ohTrigger(RecalcTrigger,Trigger6M)),NA())</f>
        <v>1.2565155487447299E-2</v>
      </c>
      <c r="Q1202" s="145">
        <f>IFERROR(_xll.qlIndexFixing(ONIndex1Y,I1202,TRUE,_xll.ohTrigger(RecalcTrigger,Trigger1Y)),NA())</f>
        <v>1.2757998308439156E-2</v>
      </c>
    </row>
    <row r="1203" spans="2:17" x14ac:dyDescent="0.2">
      <c r="B1203" s="39" t="s">
        <v>42</v>
      </c>
      <c r="D1203" s="42">
        <f>_xll.qlCalendarAdvance(Calendar,$D1202,B1203,"f",FALSE)</f>
        <v>48086</v>
      </c>
      <c r="E1203" s="139">
        <f>_xll.qlInterestRateIndexValueDate(IndexON,D1203)</f>
        <v>48086</v>
      </c>
      <c r="F1203" s="155">
        <f>IFERROR(_xll.qlIndexFixing(IndexON,D1203,TRUE,_xll.ohTrigger(RecalcTrigger,TriggerON)),NA())</f>
        <v>1.1639661847322458E-2</v>
      </c>
      <c r="H1203" s="42">
        <f>_xll.qlCalendarAdvance(Calendar,$H1202,B1203,"f",FALSE)</f>
        <v>48086</v>
      </c>
      <c r="I1203" s="139">
        <f>_xll.qlInterestRateIndexValueDate(Index1M,$H1203)</f>
        <v>48088</v>
      </c>
      <c r="J1203" s="144">
        <f>IFERROR(_xll.qlIndexFixing(Index1M,$H1203,TRUE,_xll.ohTrigger(RecalcTrigger,Trigger1M)),NA())</f>
        <v>1.1632592929631258E-2</v>
      </c>
      <c r="K1203" s="44">
        <f>IFERROR(_xll.qlIndexFixing(Index3M,H1203,TRUE,_xll.ohTrigger(RecalcTrigger,Trigger3M)),NA())</f>
        <v>1.241306730503846E-2</v>
      </c>
      <c r="L1203" s="44">
        <f>IFERROR(_xll.qlIndexFixing(Index6M,$H1203,TRUE,_xll.ohTrigger(RecalcTrigger,Trigger6M)),NA())</f>
        <v>1.2477709803276839E-2</v>
      </c>
      <c r="M1203" s="145">
        <f>IFERROR(_xll.qlIndexFixing(Index1Y,$H1203,TRUE,_xll.ohTrigger(RecalcTrigger,Trigger1Y)),NA())</f>
        <v>1.2585940165422332E-2</v>
      </c>
      <c r="N1203" s="144">
        <f>IFERROR(_xll.qlIndexFixing(ONIndex1M,I1203,TRUE,_xll.ohTrigger(RecalcTrigger,Trigger1M)),NA())</f>
        <v>1.1637406298454778E-2</v>
      </c>
      <c r="O1203" s="44">
        <f>IFERROR(_xll.qlIndexFixing(ONIndex3M,I1203,TRUE,_xll.ohTrigger(RecalcTrigger,Trigger3M)),NA())</f>
        <v>1.2443342367616239E-2</v>
      </c>
      <c r="P1203" s="44">
        <f>IFERROR(_xll.qlIndexFixing(ONIndex6M,I1203,TRUE,_xll.ohTrigger(RecalcTrigger,Trigger6M)),NA())</f>
        <v>1.2555958433448922E-2</v>
      </c>
      <c r="Q1203" s="145">
        <f>IFERROR(_xll.qlIndexFixing(ONIndex1Y,I1203,TRUE,_xll.ohTrigger(RecalcTrigger,Trigger1Y)),NA())</f>
        <v>1.2748923988423755E-2</v>
      </c>
    </row>
    <row r="1204" spans="2:17" x14ac:dyDescent="0.2">
      <c r="B1204" s="39" t="s">
        <v>42</v>
      </c>
      <c r="D1204" s="42">
        <f>_xll.qlCalendarAdvance(Calendar,$D1203,B1204,"f",FALSE)</f>
        <v>48093</v>
      </c>
      <c r="E1204" s="139">
        <f>_xll.qlInterestRateIndexValueDate(IndexON,D1204)</f>
        <v>48093</v>
      </c>
      <c r="F1204" s="155">
        <f>IFERROR(_xll.qlIndexFixing(IndexON,D1204,TRUE,_xll.ohTrigger(RecalcTrigger,TriggerON)),NA())</f>
        <v>1.1631872242441332E-2</v>
      </c>
      <c r="H1204" s="42">
        <f>_xll.qlCalendarAdvance(Calendar,$H1203,B1204,"f",FALSE)</f>
        <v>48093</v>
      </c>
      <c r="I1204" s="139">
        <f>_xll.qlInterestRateIndexValueDate(Index1M,$H1204)</f>
        <v>48095</v>
      </c>
      <c r="J1204" s="144">
        <f>IFERROR(_xll.qlIndexFixing(Index1M,$H1204,TRUE,_xll.ohTrigger(RecalcTrigger,Trigger1M)),NA())</f>
        <v>1.1626083689774136E-2</v>
      </c>
      <c r="K1204" s="44">
        <f>IFERROR(_xll.qlIndexFixing(Index3M,H1204,TRUE,_xll.ohTrigger(RecalcTrigger,Trigger3M)),NA())</f>
        <v>1.2404981850308529E-2</v>
      </c>
      <c r="L1204" s="44">
        <f>IFERROR(_xll.qlIndexFixing(Index6M,$H1204,TRUE,_xll.ohTrigger(RecalcTrigger,Trigger6M)),NA())</f>
        <v>1.246856704035978E-2</v>
      </c>
      <c r="M1204" s="145">
        <f>IFERROR(_xll.qlIndexFixing(Index1Y,$H1204,TRUE,_xll.ohTrigger(RecalcTrigger,Trigger1Y)),NA())</f>
        <v>1.2576173280987639E-2</v>
      </c>
      <c r="N1204" s="144">
        <f>IFERROR(_xll.qlIndexFixing(ONIndex1M,I1204,TRUE,_xll.ohTrigger(RecalcTrigger,Trigger1M)),NA())</f>
        <v>1.1630963768904934E-2</v>
      </c>
      <c r="O1204" s="44">
        <f>IFERROR(_xll.qlIndexFixing(ONIndex3M,I1204,TRUE,_xll.ohTrigger(RecalcTrigger,Trigger3M)),NA())</f>
        <v>1.2435080483399474E-2</v>
      </c>
      <c r="P1204" s="44">
        <f>IFERROR(_xll.qlIndexFixing(ONIndex6M,I1204,TRUE,_xll.ohTrigger(RecalcTrigger,Trigger6M)),NA())</f>
        <v>1.2546731535243438E-2</v>
      </c>
      <c r="Q1204" s="145">
        <f>IFERROR(_xll.qlIndexFixing(ONIndex1Y,I1204,TRUE,_xll.ohTrigger(RecalcTrigger,Trigger1Y)),NA())</f>
        <v>1.2739823371044068E-2</v>
      </c>
    </row>
    <row r="1205" spans="2:17" x14ac:dyDescent="0.2">
      <c r="B1205" s="39" t="s">
        <v>42</v>
      </c>
      <c r="D1205" s="42">
        <f>_xll.qlCalendarAdvance(Calendar,$D1204,B1205,"f",FALSE)</f>
        <v>48100</v>
      </c>
      <c r="E1205" s="139">
        <f>_xll.qlInterestRateIndexValueDate(IndexON,D1205)</f>
        <v>48100</v>
      </c>
      <c r="F1205" s="155">
        <f>IFERROR(_xll.qlIndexFixing(IndexON,D1205,TRUE,_xll.ohTrigger(RecalcTrigger,TriggerON)),NA())</f>
        <v>1.1624047664176018E-2</v>
      </c>
      <c r="H1205" s="42">
        <f>_xll.qlCalendarAdvance(Calendar,$H1204,B1205,"f",FALSE)</f>
        <v>48100</v>
      </c>
      <c r="I1205" s="139">
        <f>_xll.qlInterestRateIndexValueDate(Index1M,$H1205)</f>
        <v>48102</v>
      </c>
      <c r="J1205" s="144">
        <f>IFERROR(_xll.qlIndexFixing(Index1M,$H1205,TRUE,_xll.ohTrigger(RecalcTrigger,Trigger1M)),NA())</f>
        <v>1.1619537998260321E-2</v>
      </c>
      <c r="K1205" s="44">
        <f>IFERROR(_xll.qlIndexFixing(Index3M,H1205,TRUE,_xll.ohTrigger(RecalcTrigger,Trigger3M)),NA())</f>
        <v>1.239646792432233E-2</v>
      </c>
      <c r="L1205" s="44">
        <f>IFERROR(_xll.qlIndexFixing(Index6M,$H1205,TRUE,_xll.ohTrigger(RecalcTrigger,Trigger6M)),NA())</f>
        <v>1.245891971385992E-2</v>
      </c>
      <c r="M1205" s="145">
        <f>IFERROR(_xll.qlIndexFixing(Index1Y,$H1205,TRUE,_xll.ohTrigger(RecalcTrigger,Trigger1Y)),NA())</f>
        <v>1.256638764196224E-2</v>
      </c>
      <c r="N1205" s="144">
        <f>IFERROR(_xll.qlIndexFixing(ONIndex1M,I1205,TRUE,_xll.ohTrigger(RecalcTrigger,Trigger1M)),NA())</f>
        <v>1.1624484356458353E-2</v>
      </c>
      <c r="O1205" s="44">
        <f>IFERROR(_xll.qlIndexFixing(ONIndex3M,I1205,TRUE,_xll.ohTrigger(RecalcTrigger,Trigger3M)),NA())</f>
        <v>1.2426784464327767E-2</v>
      </c>
      <c r="P1205" s="44">
        <f>IFERROR(_xll.qlIndexFixing(ONIndex6M,I1205,TRUE,_xll.ohTrigger(RecalcTrigger,Trigger6M)),NA())</f>
        <v>1.2537475101543905E-2</v>
      </c>
      <c r="Q1205" s="145">
        <f>IFERROR(_xll.qlIndexFixing(ONIndex1Y,I1205,TRUE,_xll.ohTrigger(RecalcTrigger,Trigger1Y)),NA())</f>
        <v>1.2730696744469583E-2</v>
      </c>
    </row>
    <row r="1206" spans="2:17" x14ac:dyDescent="0.2">
      <c r="B1206" s="39" t="s">
        <v>42</v>
      </c>
      <c r="D1206" s="42">
        <f>_xll.qlCalendarAdvance(Calendar,$D1205,B1206,"f",FALSE)</f>
        <v>48107</v>
      </c>
      <c r="E1206" s="139">
        <f>_xll.qlInterestRateIndexValueDate(IndexON,D1206)</f>
        <v>48107</v>
      </c>
      <c r="F1206" s="155">
        <f>IFERROR(_xll.qlIndexFixing(IndexON,D1206,TRUE,_xll.ohTrigger(RecalcTrigger,TriggerON)),NA())</f>
        <v>1.1616188431951002E-2</v>
      </c>
      <c r="H1206" s="42">
        <f>_xll.qlCalendarAdvance(Calendar,$H1205,B1206,"f",FALSE)</f>
        <v>48107</v>
      </c>
      <c r="I1206" s="139">
        <f>_xll.qlInterestRateIndexValueDate(Index1M,$H1206)</f>
        <v>48109</v>
      </c>
      <c r="J1206" s="144">
        <f>IFERROR(_xll.qlIndexFixing(Index1M,$H1206,TRUE,_xll.ohTrigger(RecalcTrigger,Trigger1M)),NA())</f>
        <v>1.1612956137941055E-2</v>
      </c>
      <c r="K1206" s="44">
        <f>IFERROR(_xll.qlIndexFixing(Index3M,H1206,TRUE,_xll.ohTrigger(RecalcTrigger,Trigger3M)),NA())</f>
        <v>1.2387921890435619E-2</v>
      </c>
      <c r="L1206" s="44">
        <f>IFERROR(_xll.qlIndexFixing(Index6M,$H1206,TRUE,_xll.ohTrigger(RecalcTrigger,Trigger6M)),NA())</f>
        <v>1.2449246861239941E-2</v>
      </c>
      <c r="M1206" s="145">
        <f>IFERROR(_xll.qlIndexFixing(Index1Y,$H1206,TRUE,_xll.ohTrigger(RecalcTrigger,Trigger1Y)),NA())</f>
        <v>1.2556583541050039E-2</v>
      </c>
      <c r="N1206" s="144">
        <f>IFERROR(_xll.qlIndexFixing(ONIndex1M,I1206,TRUE,_xll.ohTrigger(RecalcTrigger,Trigger1M)),NA())</f>
        <v>1.1617968343529128E-2</v>
      </c>
      <c r="O1206" s="44">
        <f>IFERROR(_xll.qlIndexFixing(ONIndex3M,I1206,TRUE,_xll.ohTrigger(RecalcTrigger,Trigger3M)),NA())</f>
        <v>1.2418454617995067E-2</v>
      </c>
      <c r="P1206" s="44">
        <f>IFERROR(_xll.qlIndexFixing(ONIndex6M,I1206,TRUE,_xll.ohTrigger(RecalcTrigger,Trigger6M)),NA())</f>
        <v>1.2528189440743631E-2</v>
      </c>
      <c r="Q1206" s="145">
        <f>IFERROR(_xll.qlIndexFixing(ONIndex1Y,I1206,TRUE,_xll.ohTrigger(RecalcTrigger,Trigger1Y)),NA())</f>
        <v>1.2721544397429341E-2</v>
      </c>
    </row>
    <row r="1207" spans="2:17" x14ac:dyDescent="0.2">
      <c r="B1207" s="39" t="s">
        <v>42</v>
      </c>
      <c r="D1207" s="42">
        <f>_xll.qlCalendarAdvance(Calendar,$D1206,B1207,"f",FALSE)</f>
        <v>48114</v>
      </c>
      <c r="E1207" s="139">
        <f>_xll.qlInterestRateIndexValueDate(IndexON,D1207)</f>
        <v>48114</v>
      </c>
      <c r="F1207" s="155">
        <f>IFERROR(_xll.qlIndexFixing(IndexON,D1207,TRUE,_xll.ohTrigger(RecalcTrigger,TriggerON)),NA())</f>
        <v>1.160829486543058E-2</v>
      </c>
      <c r="H1207" s="42">
        <f>_xll.qlCalendarAdvance(Calendar,$H1206,B1207,"f",FALSE)</f>
        <v>48114</v>
      </c>
      <c r="I1207" s="139">
        <f>_xll.qlInterestRateIndexValueDate(Index1M,$H1207)</f>
        <v>48116</v>
      </c>
      <c r="J1207" s="144">
        <f>IFERROR(_xll.qlIndexFixing(Index1M,$H1207,TRUE,_xll.ohTrigger(RecalcTrigger,Trigger1M)),NA())</f>
        <v>1.1606338391657589E-2</v>
      </c>
      <c r="K1207" s="44">
        <f>IFERROR(_xll.qlIndexFixing(Index3M,H1207,TRUE,_xll.ohTrigger(RecalcTrigger,Trigger3M)),NA())</f>
        <v>1.2377717762299187E-2</v>
      </c>
      <c r="L1207" s="44">
        <f>IFERROR(_xll.qlIndexFixing(Index6M,$H1207,TRUE,_xll.ohTrigger(RecalcTrigger,Trigger6M)),NA())</f>
        <v>1.2439548793404554E-2</v>
      </c>
      <c r="M1207" s="145">
        <f>IFERROR(_xll.qlIndexFixing(Index1Y,$H1207,TRUE,_xll.ohTrigger(RecalcTrigger,Trigger1Y)),NA())</f>
        <v>1.2546761270944298E-2</v>
      </c>
      <c r="N1207" s="144">
        <f>IFERROR(_xll.qlIndexFixing(ONIndex1M,I1207,TRUE,_xll.ohTrigger(RecalcTrigger,Trigger1M)),NA())</f>
        <v>1.1611416012611286E-2</v>
      </c>
      <c r="O1207" s="44">
        <f>IFERROR(_xll.qlIndexFixing(ONIndex3M,I1207,TRUE,_xll.ohTrigger(RecalcTrigger,Trigger3M)),NA())</f>
        <v>1.2410091251755517E-2</v>
      </c>
      <c r="P1207" s="44">
        <f>IFERROR(_xll.qlIndexFixing(ONIndex6M,I1207,TRUE,_xll.ohTrigger(RecalcTrigger,Trigger6M)),NA())</f>
        <v>1.2518874861555673E-2</v>
      </c>
      <c r="Q1207" s="145">
        <f>IFERROR(_xll.qlIndexFixing(ONIndex1Y,I1207,TRUE,_xll.ohTrigger(RecalcTrigger,Trigger1Y)),NA())</f>
        <v>1.2712366618332638E-2</v>
      </c>
    </row>
    <row r="1208" spans="2:17" x14ac:dyDescent="0.2">
      <c r="B1208" s="39" t="s">
        <v>42</v>
      </c>
      <c r="D1208" s="42">
        <f>_xll.qlCalendarAdvance(Calendar,$D1207,B1208,"f",FALSE)</f>
        <v>48121</v>
      </c>
      <c r="E1208" s="139">
        <f>_xll.qlInterestRateIndexValueDate(IndexON,D1208)</f>
        <v>48121</v>
      </c>
      <c r="F1208" s="155">
        <f>IFERROR(_xll.qlIndexFixing(IndexON,D1208,TRUE,_xll.ohTrigger(RecalcTrigger,TriggerON)),NA())</f>
        <v>1.1600367283799429E-2</v>
      </c>
      <c r="H1208" s="42">
        <f>_xll.qlCalendarAdvance(Calendar,$H1207,B1208,"f",FALSE)</f>
        <v>48121</v>
      </c>
      <c r="I1208" s="139">
        <f>_xll.qlInterestRateIndexValueDate(Index1M,$H1208)</f>
        <v>48123</v>
      </c>
      <c r="J1208" s="144">
        <f>IFERROR(_xll.qlIndexFixing(Index1M,$H1208,TRUE,_xll.ohTrigger(RecalcTrigger,Trigger1M)),NA())</f>
        <v>1.1599685042256169E-2</v>
      </c>
      <c r="K1208" s="44">
        <f>IFERROR(_xll.qlIndexFixing(Index3M,H1208,TRUE,_xll.ohTrigger(RecalcTrigger,Trigger3M)),NA())</f>
        <v>1.2370326041464843E-2</v>
      </c>
      <c r="L1208" s="44">
        <f>IFERROR(_xll.qlIndexFixing(Index6M,$H1208,TRUE,_xll.ohTrigger(RecalcTrigger,Trigger6M)),NA())</f>
        <v>1.2429336851739576E-2</v>
      </c>
      <c r="M1208" s="145">
        <f>IFERROR(_xll.qlIndexFixing(Index1Y,$H1208,TRUE,_xll.ohTrigger(RecalcTrigger,Trigger1Y)),NA())</f>
        <v>1.2536921124327631E-2</v>
      </c>
      <c r="N1208" s="144">
        <f>IFERROR(_xll.qlIndexFixing(ONIndex1M,I1208,TRUE,_xll.ohTrigger(RecalcTrigger,Trigger1M)),NA())</f>
        <v>1.1604827646198856E-2</v>
      </c>
      <c r="O1208" s="44">
        <f>IFERROR(_xll.qlIndexFixing(ONIndex3M,I1208,TRUE,_xll.ohTrigger(RecalcTrigger,Trigger3M)),NA())</f>
        <v>1.2401694673123131E-2</v>
      </c>
      <c r="P1208" s="44">
        <f>IFERROR(_xll.qlIndexFixing(ONIndex6M,I1208,TRUE,_xll.ohTrigger(RecalcTrigger,Trigger6M)),NA())</f>
        <v>1.2509531672533214E-2</v>
      </c>
      <c r="Q1208" s="145">
        <f>IFERROR(_xll.qlIndexFixing(ONIndex1Y,I1208,TRUE,_xll.ohTrigger(RecalcTrigger,Trigger1Y)),NA())</f>
        <v>1.2703163695588771E-2</v>
      </c>
    </row>
    <row r="1209" spans="2:17" x14ac:dyDescent="0.2">
      <c r="B1209" s="39" t="s">
        <v>42</v>
      </c>
      <c r="D1209" s="42">
        <f>_xll.qlCalendarAdvance(Calendar,$D1208,B1209,"f",FALSE)</f>
        <v>48128</v>
      </c>
      <c r="E1209" s="139">
        <f>_xll.qlInterestRateIndexValueDate(IndexON,D1209)</f>
        <v>48128</v>
      </c>
      <c r="F1209" s="155">
        <f>IFERROR(_xll.qlIndexFixing(IndexON,D1209,TRUE,_xll.ohTrigger(RecalcTrigger,TriggerON)),NA())</f>
        <v>1.1592406006561973E-2</v>
      </c>
      <c r="H1209" s="42">
        <f>_xll.qlCalendarAdvance(Calendar,$H1208,B1209,"f",FALSE)</f>
        <v>48128</v>
      </c>
      <c r="I1209" s="139">
        <f>_xll.qlInterestRateIndexValueDate(Index1M,$H1209)</f>
        <v>48130</v>
      </c>
      <c r="J1209" s="144">
        <f>IFERROR(_xll.qlIndexFixing(Index1M,$H1209,TRUE,_xll.ohTrigger(RecalcTrigger,Trigger1M)),NA())</f>
        <v>1.1592996372580544E-2</v>
      </c>
      <c r="K1209" s="44">
        <f>IFERROR(_xll.qlIndexFixing(Index3M,H1209,TRUE,_xll.ohTrigger(RecalcTrigger,Trigger3M)),NA())</f>
        <v>1.2361683071340031E-2</v>
      </c>
      <c r="L1209" s="44">
        <f>IFERROR(_xll.qlIndexFixing(Index6M,$H1209,TRUE,_xll.ohTrigger(RecalcTrigger,Trigger6M)),NA())</f>
        <v>1.2419587302386813E-2</v>
      </c>
      <c r="M1209" s="145">
        <f>IFERROR(_xll.qlIndexFixing(Index1Y,$H1209,TRUE,_xll.ohTrigger(RecalcTrigger,Trigger1Y)),NA())</f>
        <v>1.252706339387245E-2</v>
      </c>
      <c r="N1209" s="144">
        <f>IFERROR(_xll.qlIndexFixing(ONIndex1M,I1209,TRUE,_xll.ohTrigger(RecalcTrigger,Trigger1M)),NA())</f>
        <v>1.1598203526865802E-2</v>
      </c>
      <c r="O1209" s="44">
        <f>IFERROR(_xll.qlIndexFixing(ONIndex3M,I1209,TRUE,_xll.ohTrigger(RecalcTrigger,Trigger3M)),NA())</f>
        <v>1.2393265189212244E-2</v>
      </c>
      <c r="P1209" s="44">
        <f>IFERROR(_xll.qlIndexFixing(ONIndex6M,I1209,TRUE,_xll.ohTrigger(RecalcTrigger,Trigger6M)),NA())</f>
        <v>1.2500160182309372E-2</v>
      </c>
      <c r="Q1209" s="145">
        <f>IFERROR(_xll.qlIndexFixing(ONIndex1Y,I1209,TRUE,_xll.ohTrigger(RecalcTrigger,Trigger1Y)),NA())</f>
        <v>1.2693935917686971E-2</v>
      </c>
    </row>
    <row r="1210" spans="2:17" x14ac:dyDescent="0.2">
      <c r="B1210" s="39" t="s">
        <v>42</v>
      </c>
      <c r="D1210" s="42">
        <f>_xll.qlCalendarAdvance(Calendar,$D1209,B1210,"f",FALSE)</f>
        <v>48135</v>
      </c>
      <c r="E1210" s="139">
        <f>_xll.qlInterestRateIndexValueDate(IndexON,D1210)</f>
        <v>48135</v>
      </c>
      <c r="F1210" s="155">
        <f>IFERROR(_xll.qlIndexFixing(IndexON,D1210,TRUE,_xll.ohTrigger(RecalcTrigger,TriggerON)),NA())</f>
        <v>1.1584411353302571E-2</v>
      </c>
      <c r="H1210" s="42">
        <f>_xll.qlCalendarAdvance(Calendar,$H1209,B1210,"f",FALSE)</f>
        <v>48135</v>
      </c>
      <c r="I1210" s="139">
        <f>_xll.qlInterestRateIndexValueDate(Index1M,$H1210)</f>
        <v>48137</v>
      </c>
      <c r="J1210" s="144">
        <f>IFERROR(_xll.qlIndexFixing(Index1M,$H1210,TRUE,_xll.ohTrigger(RecalcTrigger,Trigger1M)),NA())</f>
        <v>1.1586272665474462E-2</v>
      </c>
      <c r="K1210" s="44">
        <f>IFERROR(_xll.qlIndexFixing(Index3M,H1210,TRUE,_xll.ohTrigger(RecalcTrigger,Trigger3M)),NA())</f>
        <v>1.2353009248747682E-2</v>
      </c>
      <c r="L1210" s="44">
        <f>IFERROR(_xll.qlIndexFixing(Index6M,$H1210,TRUE,_xll.ohTrigger(RecalcTrigger,Trigger6M)),NA())</f>
        <v>1.2409813492132566E-2</v>
      </c>
      <c r="M1210" s="145">
        <f>IFERROR(_xll.qlIndexFixing(Index1Y,$H1210,TRUE,_xll.ohTrigger(RecalcTrigger,Trigger1Y)),NA())</f>
        <v>1.2517188372240083E-2</v>
      </c>
      <c r="N1210" s="144">
        <f>IFERROR(_xll.qlIndexFixing(ONIndex1M,I1210,TRUE,_xll.ohTrigger(RecalcTrigger,Trigger1M)),NA())</f>
        <v>1.1591543937026216E-2</v>
      </c>
      <c r="O1210" s="44">
        <f>IFERROR(_xll.qlIndexFixing(ONIndex3M,I1210,TRUE,_xll.ohTrigger(RecalcTrigger,Trigger3M)),NA())</f>
        <v>1.238480310769674E-2</v>
      </c>
      <c r="P1210" s="44">
        <f>IFERROR(_xll.qlIndexFixing(ONIndex6M,I1210,TRUE,_xll.ohTrigger(RecalcTrigger,Trigger6M)),NA())</f>
        <v>1.2490760699517267E-2</v>
      </c>
      <c r="Q1210" s="145">
        <f>IFERROR(_xll.qlIndexFixing(ONIndex1Y,I1210,TRUE,_xll.ohTrigger(RecalcTrigger,Trigger1Y)),NA())</f>
        <v>1.2684683573036537E-2</v>
      </c>
    </row>
    <row r="1211" spans="2:17" x14ac:dyDescent="0.2">
      <c r="B1211" s="39" t="s">
        <v>42</v>
      </c>
      <c r="D1211" s="42">
        <f>_xll.qlCalendarAdvance(Calendar,$D1210,B1211,"f",FALSE)</f>
        <v>48142</v>
      </c>
      <c r="E1211" s="139">
        <f>_xll.qlInterestRateIndexValueDate(IndexON,D1211)</f>
        <v>48142</v>
      </c>
      <c r="F1211" s="155">
        <f>IFERROR(_xll.qlIndexFixing(IndexON,D1211,TRUE,_xll.ohTrigger(RecalcTrigger,TriggerON)),NA())</f>
        <v>1.1576383643285837E-2</v>
      </c>
      <c r="H1211" s="42">
        <f>_xll.qlCalendarAdvance(Calendar,$H1210,B1211,"f",FALSE)</f>
        <v>48142</v>
      </c>
      <c r="I1211" s="139">
        <f>_xll.qlInterestRateIndexValueDate(Index1M,$H1211)</f>
        <v>48144</v>
      </c>
      <c r="J1211" s="144">
        <f>IFERROR(_xll.qlIndexFixing(Index1M,$H1211,TRUE,_xll.ohTrigger(RecalcTrigger,Trigger1M)),NA())</f>
        <v>1.1579514203784169E-2</v>
      </c>
      <c r="K1211" s="44">
        <f>IFERROR(_xll.qlIndexFixing(Index3M,H1211,TRUE,_xll.ohTrigger(RecalcTrigger,Trigger3M)),NA())</f>
        <v>1.2344304882256619E-2</v>
      </c>
      <c r="L1211" s="44">
        <f>IFERROR(_xll.qlIndexFixing(Index6M,$H1211,TRUE,_xll.ohTrigger(RecalcTrigger,Trigger6M)),NA())</f>
        <v>1.2400015731873061E-2</v>
      </c>
      <c r="M1211" s="145">
        <f>IFERROR(_xll.qlIndexFixing(Index1Y,$H1211,TRUE,_xll.ohTrigger(RecalcTrigger,Trigger1Y)),NA())</f>
        <v>1.2507296352081216E-2</v>
      </c>
      <c r="N1211" s="144">
        <f>IFERROR(_xll.qlIndexFixing(ONIndex1M,I1211,TRUE,_xll.ohTrigger(RecalcTrigger,Trigger1M)),NA())</f>
        <v>1.1584849159333999E-2</v>
      </c>
      <c r="O1211" s="44">
        <f>IFERROR(_xll.qlIndexFixing(ONIndex3M,I1211,TRUE,_xll.ohTrigger(RecalcTrigger,Trigger3M)),NA())</f>
        <v>1.2376308736010699E-2</v>
      </c>
      <c r="P1211" s="44">
        <f>IFERROR(_xll.qlIndexFixing(ONIndex6M,I1211,TRUE,_xll.ohTrigger(RecalcTrigger,Trigger6M)),NA())</f>
        <v>1.2481333532790018E-2</v>
      </c>
      <c r="Q1211" s="145">
        <f>IFERROR(_xll.qlIndexFixing(ONIndex1Y,I1211,TRUE,_xll.ohTrigger(RecalcTrigger,Trigger1Y)),NA())</f>
        <v>1.26754069501267E-2</v>
      </c>
    </row>
    <row r="1212" spans="2:17" x14ac:dyDescent="0.2">
      <c r="B1212" s="39" t="s">
        <v>42</v>
      </c>
      <c r="D1212" s="42">
        <f>_xll.qlCalendarAdvance(Calendar,$D1211,B1212,"f",FALSE)</f>
        <v>48149</v>
      </c>
      <c r="E1212" s="139">
        <f>_xll.qlInterestRateIndexValueDate(IndexON,D1212)</f>
        <v>48149</v>
      </c>
      <c r="F1212" s="155">
        <f>IFERROR(_xll.qlIndexFixing(IndexON,D1212,TRUE,_xll.ohTrigger(RecalcTrigger,TriggerON)),NA())</f>
        <v>1.1568323196096131E-2</v>
      </c>
      <c r="H1212" s="42">
        <f>_xll.qlCalendarAdvance(Calendar,$H1211,B1212,"f",FALSE)</f>
        <v>48149</v>
      </c>
      <c r="I1212" s="139">
        <f>_xll.qlInterestRateIndexValueDate(Index1M,$H1212)</f>
        <v>48151</v>
      </c>
      <c r="J1212" s="144">
        <f>IFERROR(_xll.qlIndexFixing(Index1M,$H1212,TRUE,_xll.ohTrigger(RecalcTrigger,Trigger1M)),NA())</f>
        <v>1.1573627152258677E-2</v>
      </c>
      <c r="K1212" s="44">
        <f>IFERROR(_xll.qlIndexFixing(Index3M,H1212,TRUE,_xll.ohTrigger(RecalcTrigger,Trigger3M)),NA())</f>
        <v>1.2335570280433056E-2</v>
      </c>
      <c r="L1212" s="44">
        <f>IFERROR(_xll.qlIndexFixing(Index6M,$H1212,TRUE,_xll.ohTrigger(RecalcTrigger,Trigger6M)),NA())</f>
        <v>1.23901943324971E-2</v>
      </c>
      <c r="M1212" s="145">
        <f>IFERROR(_xll.qlIndexFixing(Index1Y,$H1212,TRUE,_xll.ohTrigger(RecalcTrigger,Trigger1Y)),NA())</f>
        <v>1.2498895093387205E-2</v>
      </c>
      <c r="N1212" s="144">
        <f>IFERROR(_xll.qlIndexFixing(ONIndex1M,I1212,TRUE,_xll.ohTrigger(RecalcTrigger,Trigger1M)),NA())</f>
        <v>1.1578119476043369E-2</v>
      </c>
      <c r="O1212" s="44">
        <f>IFERROR(_xll.qlIndexFixing(ONIndex3M,I1212,TRUE,_xll.ohTrigger(RecalcTrigger,Trigger3M)),NA())</f>
        <v>1.2367782381348391E-2</v>
      </c>
      <c r="P1212" s="44">
        <f>IFERROR(_xll.qlIndexFixing(ONIndex6M,I1212,TRUE,_xll.ohTrigger(RecalcTrigger,Trigger6M)),NA())</f>
        <v>1.2471878990600871E-2</v>
      </c>
      <c r="Q1212" s="145">
        <f>IFERROR(_xll.qlIndexFixing(ONIndex1Y,I1212,TRUE,_xll.ohTrigger(RecalcTrigger,Trigger1Y)),NA())</f>
        <v>1.2666106337446692E-2</v>
      </c>
    </row>
    <row r="1213" spans="2:17" x14ac:dyDescent="0.2">
      <c r="B1213" s="39" t="s">
        <v>42</v>
      </c>
      <c r="D1213" s="42">
        <f>_xll.qlCalendarAdvance(Calendar,$D1212,B1213,"f",FALSE)</f>
        <v>48156</v>
      </c>
      <c r="E1213" s="139">
        <f>_xll.qlInterestRateIndexValueDate(IndexON,D1213)</f>
        <v>48156</v>
      </c>
      <c r="F1213" s="155">
        <f>IFERROR(_xll.qlIndexFixing(IndexON,D1213,TRUE,_xll.ohTrigger(RecalcTrigger,TriggerON)),NA())</f>
        <v>1.1560230331157939E-2</v>
      </c>
      <c r="H1213" s="42">
        <f>_xll.qlCalendarAdvance(Calendar,$H1212,B1213,"f",FALSE)</f>
        <v>48156</v>
      </c>
      <c r="I1213" s="139">
        <f>_xll.qlInterestRateIndexValueDate(Index1M,$H1213)</f>
        <v>48158</v>
      </c>
      <c r="J1213" s="144">
        <f>IFERROR(_xll.qlIndexFixing(Index1M,$H1213,TRUE,_xll.ohTrigger(RecalcTrigger,Trigger1M)),NA())</f>
        <v>1.156589414802095E-2</v>
      </c>
      <c r="K1213" s="44">
        <f>IFERROR(_xll.qlIndexFixing(Index3M,H1213,TRUE,_xll.ohTrigger(RecalcTrigger,Trigger3M)),NA())</f>
        <v>1.2326805751842342E-2</v>
      </c>
      <c r="L1213" s="44">
        <f>IFERROR(_xll.qlIndexFixing(Index6M,$H1213,TRUE,_xll.ohTrigger(RecalcTrigger,Trigger6M)),NA())</f>
        <v>1.238084827681989E-2</v>
      </c>
      <c r="M1213" s="145">
        <f>IFERROR(_xll.qlIndexFixing(Index1Y,$H1213,TRUE,_xll.ohTrigger(RecalcTrigger,Trigger1Y)),NA())</f>
        <v>1.2487462486732426E-2</v>
      </c>
      <c r="N1213" s="144">
        <f>IFERROR(_xll.qlIndexFixing(ONIndex1M,I1213,TRUE,_xll.ohTrigger(RecalcTrigger,Trigger1M)),NA())</f>
        <v>1.1571355169968101E-2</v>
      </c>
      <c r="O1213" s="44">
        <f>IFERROR(_xll.qlIndexFixing(ONIndex3M,I1213,TRUE,_xll.ohTrigger(RecalcTrigger,Trigger3M)),NA())</f>
        <v>1.2359224351303766E-2</v>
      </c>
      <c r="P1213" s="44">
        <f>IFERROR(_xll.qlIndexFixing(ONIndex6M,I1213,TRUE,_xll.ohTrigger(RecalcTrigger,Trigger6M)),NA())</f>
        <v>1.2462397381662882E-2</v>
      </c>
      <c r="Q1213" s="145">
        <f>IFERROR(_xll.qlIndexFixing(ONIndex1Y,I1213,TRUE,_xll.ohTrigger(RecalcTrigger,Trigger1Y)),NA())</f>
        <v>1.2656782023325874E-2</v>
      </c>
    </row>
    <row r="1214" spans="2:17" x14ac:dyDescent="0.2">
      <c r="B1214" s="39" t="s">
        <v>42</v>
      </c>
      <c r="D1214" s="42">
        <f>_xll.qlCalendarAdvance(Calendar,$D1213,B1214,"f",FALSE)</f>
        <v>48163</v>
      </c>
      <c r="E1214" s="139">
        <f>_xll.qlInterestRateIndexValueDate(IndexON,D1214)</f>
        <v>48163</v>
      </c>
      <c r="F1214" s="155">
        <f>IFERROR(_xll.qlIndexFixing(IndexON,D1214,TRUE,_xll.ohTrigger(RecalcTrigger,TriggerON)),NA())</f>
        <v>1.1552105367815813E-2</v>
      </c>
      <c r="H1214" s="42">
        <f>_xll.qlCalendarAdvance(Calendar,$H1213,B1214,"f",FALSE)</f>
        <v>48163</v>
      </c>
      <c r="I1214" s="139">
        <f>_xll.qlInterestRateIndexValueDate(Index1M,$H1214)</f>
        <v>48165</v>
      </c>
      <c r="J1214" s="144">
        <f>IFERROR(_xll.qlIndexFixing(Index1M,$H1214,TRUE,_xll.ohTrigger(RecalcTrigger,Trigger1M)),NA())</f>
        <v>1.1559033119633022E-2</v>
      </c>
      <c r="K1214" s="44">
        <f>IFERROR(_xll.qlIndexFixing(Index3M,H1214,TRUE,_xll.ohTrigger(RecalcTrigger,Trigger3M)),NA())</f>
        <v>1.2318011605045479E-2</v>
      </c>
      <c r="L1214" s="44">
        <f>IFERROR(_xll.qlIndexFixing(Index6M,$H1214,TRUE,_xll.ohTrigger(RecalcTrigger,Trigger6M)),NA())</f>
        <v>1.2370982407346423E-2</v>
      </c>
      <c r="M1214" s="145">
        <f>IFERROR(_xll.qlIndexFixing(Index1Y,$H1214,TRUE,_xll.ohTrigger(RecalcTrigger,Trigger1Y)),NA())</f>
        <v>1.2477521226790004E-2</v>
      </c>
      <c r="N1214" s="144">
        <f>IFERROR(_xll.qlIndexFixing(ONIndex1M,I1214,TRUE,_xll.ohTrigger(RecalcTrigger,Trigger1M)),NA())</f>
        <v>1.1564556523282477E-2</v>
      </c>
      <c r="O1214" s="44">
        <f>IFERROR(_xll.qlIndexFixing(ONIndex3M,I1214,TRUE,_xll.ohTrigger(RecalcTrigger,Trigger3M)),NA())</f>
        <v>1.2350634953071093E-2</v>
      </c>
      <c r="P1214" s="44">
        <f>IFERROR(_xll.qlIndexFixing(ONIndex6M,I1214,TRUE,_xll.ohTrigger(RecalcTrigger,Trigger6M)),NA())</f>
        <v>1.2452889014529234E-2</v>
      </c>
      <c r="Q1214" s="145">
        <f>IFERROR(_xll.qlIndexFixing(ONIndex1Y,I1214,TRUE,_xll.ohTrigger(RecalcTrigger,Trigger1Y)),NA())</f>
        <v>1.2647434296413351E-2</v>
      </c>
    </row>
    <row r="1215" spans="2:17" x14ac:dyDescent="0.2">
      <c r="B1215" s="39" t="s">
        <v>42</v>
      </c>
      <c r="D1215" s="42">
        <f>_xll.qlCalendarAdvance(Calendar,$D1214,B1215,"f",FALSE)</f>
        <v>48170</v>
      </c>
      <c r="E1215" s="139">
        <f>_xll.qlInterestRateIndexValueDate(IndexON,D1215)</f>
        <v>48170</v>
      </c>
      <c r="F1215" s="155">
        <f>IFERROR(_xll.qlIndexFixing(IndexON,D1215,TRUE,_xll.ohTrigger(RecalcTrigger,TriggerON)),NA())</f>
        <v>1.154394862565411E-2</v>
      </c>
      <c r="H1215" s="42">
        <f>_xll.qlCalendarAdvance(Calendar,$H1214,B1215,"f",FALSE)</f>
        <v>48170</v>
      </c>
      <c r="I1215" s="139">
        <f>_xll.qlInterestRateIndexValueDate(Index1M,$H1215)</f>
        <v>48172</v>
      </c>
      <c r="J1215" s="144">
        <f>IFERROR(_xll.qlIndexFixing(Index1M,$H1215,TRUE,_xll.ohTrigger(RecalcTrigger,Trigger1M)),NA())</f>
        <v>1.1552138468033379E-2</v>
      </c>
      <c r="K1215" s="44">
        <f>IFERROR(_xll.qlIndexFixing(Index3M,H1215,TRUE,_xll.ohTrigger(RecalcTrigger,Trigger3M)),NA())</f>
        <v>1.230918814860347E-2</v>
      </c>
      <c r="L1215" s="44">
        <f>IFERROR(_xll.qlIndexFixing(Index6M,$H1215,TRUE,_xll.ohTrigger(RecalcTrigger,Trigger6M)),NA())</f>
        <v>1.2361093809700205E-2</v>
      </c>
      <c r="M1215" s="145">
        <f>IFERROR(_xll.qlIndexFixing(Index1Y,$H1215,TRUE,_xll.ohTrigger(RecalcTrigger,Trigger1Y)),NA())</f>
        <v>1.2467564138815437E-2</v>
      </c>
      <c r="N1215" s="144">
        <f>IFERROR(_xll.qlIndexFixing(ONIndex1M,I1215,TRUE,_xll.ohTrigger(RecalcTrigger,Trigger1M)),NA())</f>
        <v>1.1557723818640397E-2</v>
      </c>
      <c r="O1215" s="44">
        <f>IFERROR(_xll.qlIndexFixing(ONIndex3M,I1215,TRUE,_xll.ohTrigger(RecalcTrigger,Trigger3M)),NA())</f>
        <v>1.2342014494404197E-2</v>
      </c>
      <c r="P1215" s="44">
        <f>IFERROR(_xll.qlIndexFixing(ONIndex6M,I1215,TRUE,_xll.ohTrigger(RecalcTrigger,Trigger6M)),NA())</f>
        <v>1.2443354197753109E-2</v>
      </c>
      <c r="Q1215" s="145">
        <f>IFERROR(_xll.qlIndexFixing(ONIndex1Y,I1215,TRUE,_xll.ohTrigger(RecalcTrigger,Trigger1Y)),NA())</f>
        <v>1.2638063445038483E-2</v>
      </c>
    </row>
    <row r="1216" spans="2:17" x14ac:dyDescent="0.2">
      <c r="B1216" s="39" t="s">
        <v>42</v>
      </c>
      <c r="D1216" s="42">
        <f>_xll.qlCalendarAdvance(Calendar,$D1215,B1216,"f",FALSE)</f>
        <v>48177</v>
      </c>
      <c r="E1216" s="139">
        <f>_xll.qlInterestRateIndexValueDate(IndexON,D1216)</f>
        <v>48177</v>
      </c>
      <c r="F1216" s="155">
        <f>IFERROR(_xll.qlIndexFixing(IndexON,D1216,TRUE,_xll.ohTrigger(RecalcTrigger,TriggerON)),NA())</f>
        <v>1.1535760423937447E-2</v>
      </c>
      <c r="H1216" s="42">
        <f>_xll.qlCalendarAdvance(Calendar,$H1215,B1216,"f",FALSE)</f>
        <v>48177</v>
      </c>
      <c r="I1216" s="139">
        <f>_xll.qlInterestRateIndexValueDate(Index1M,$H1216)</f>
        <v>48179</v>
      </c>
      <c r="J1216" s="144">
        <f>IFERROR(_xll.qlIndexFixing(Index1M,$H1216,TRUE,_xll.ohTrigger(RecalcTrigger,Trigger1M)),NA())</f>
        <v>1.1545210476060774E-2</v>
      </c>
      <c r="K1216" s="44">
        <f>IFERROR(_xll.qlIndexFixing(Index3M,H1216,TRUE,_xll.ohTrigger(RecalcTrigger,Trigger3M)),NA())</f>
        <v>1.2300335691074714E-2</v>
      </c>
      <c r="L1216" s="44">
        <f>IFERROR(_xll.qlIndexFixing(Index6M,$H1216,TRUE,_xll.ohTrigger(RecalcTrigger,Trigger6M)),NA())</f>
        <v>1.235118279473851E-2</v>
      </c>
      <c r="M1216" s="145">
        <f>IFERROR(_xll.qlIndexFixing(Index1Y,$H1216,TRUE,_xll.ohTrigger(RecalcTrigger,Trigger1Y)),NA())</f>
        <v>1.2457591515405323E-2</v>
      </c>
      <c r="N1216" s="144">
        <f>IFERROR(_xll.qlIndexFixing(ONIndex1M,I1216,TRUE,_xll.ohTrigger(RecalcTrigger,Trigger1M)),NA())</f>
        <v>1.1550857338695764E-2</v>
      </c>
      <c r="O1216" s="44">
        <f>IFERROR(_xll.qlIndexFixing(ONIndex3M,I1216,TRUE,_xll.ohTrigger(RecalcTrigger,Trigger3M)),NA())</f>
        <v>1.2333363282337473E-2</v>
      </c>
      <c r="P1216" s="44">
        <f>IFERROR(_xll.qlIndexFixing(ONIndex6M,I1216,TRUE,_xll.ohTrigger(RecalcTrigger,Trigger6M)),NA())</f>
        <v>1.24337932401275E-2</v>
      </c>
      <c r="Q1216" s="145">
        <f>IFERROR(_xll.qlIndexFixing(ONIndex1Y,I1216,TRUE,_xll.ohTrigger(RecalcTrigger,Trigger1Y)),NA())</f>
        <v>1.2628669757690503E-2</v>
      </c>
    </row>
    <row r="1217" spans="2:17" x14ac:dyDescent="0.2">
      <c r="B1217" s="39" t="s">
        <v>42</v>
      </c>
      <c r="D1217" s="42">
        <f>_xll.qlCalendarAdvance(Calendar,$D1216,B1217,"f",FALSE)</f>
        <v>48184</v>
      </c>
      <c r="E1217" s="139">
        <f>_xll.qlInterestRateIndexValueDate(IndexON,D1217)</f>
        <v>48184</v>
      </c>
      <c r="F1217" s="155">
        <f>IFERROR(_xll.qlIndexFixing(IndexON,D1217,TRUE,_xll.ohTrigger(RecalcTrigger,TriggerON)),NA())</f>
        <v>1.1527541082330117E-2</v>
      </c>
      <c r="H1217" s="42">
        <f>_xll.qlCalendarAdvance(Calendar,$H1216,B1217,"f",FALSE)</f>
        <v>48184</v>
      </c>
      <c r="I1217" s="139">
        <f>_xll.qlInterestRateIndexValueDate(Index1M,$H1217)</f>
        <v>48186</v>
      </c>
      <c r="J1217" s="144">
        <f>IFERROR(_xll.qlIndexFixing(Index1M,$H1217,TRUE,_xll.ohTrigger(RecalcTrigger,Trigger1M)),NA())</f>
        <v>1.1538249426558955E-2</v>
      </c>
      <c r="K1217" s="44">
        <f>IFERROR(_xll.qlIndexFixing(Index3M,H1217,TRUE,_xll.ohTrigger(RecalcTrigger,Trigger3M)),NA())</f>
        <v>1.2291884644099076E-2</v>
      </c>
      <c r="L1217" s="44">
        <f>IFERROR(_xll.qlIndexFixing(Index6M,$H1217,TRUE,_xll.ohTrigger(RecalcTrigger,Trigger6M)),NA())</f>
        <v>1.2340743629666598E-2</v>
      </c>
      <c r="M1217" s="145">
        <f>IFERROR(_xll.qlIndexFixing(Index1Y,$H1217,TRUE,_xll.ohTrigger(RecalcTrigger,Trigger1Y)),NA())</f>
        <v>1.2447603649144531E-2</v>
      </c>
      <c r="N1217" s="144">
        <f>IFERROR(_xll.qlIndexFixing(ONIndex1M,I1217,TRUE,_xll.ohTrigger(RecalcTrigger,Trigger1M)),NA())</f>
        <v>1.1543957365622859E-2</v>
      </c>
      <c r="O1217" s="44">
        <f>IFERROR(_xll.qlIndexFixing(ONIndex3M,I1217,TRUE,_xll.ohTrigger(RecalcTrigger,Trigger3M)),NA())</f>
        <v>1.2324681624464873E-2</v>
      </c>
      <c r="P1217" s="44">
        <f>IFERROR(_xll.qlIndexFixing(ONIndex6M,I1217,TRUE,_xll.ohTrigger(RecalcTrigger,Trigger6M)),NA())</f>
        <v>1.2424206450045716E-2</v>
      </c>
      <c r="Q1217" s="145">
        <f>IFERROR(_xll.qlIndexFixing(ONIndex1Y,I1217,TRUE,_xll.ohTrigger(RecalcTrigger,Trigger1Y)),NA())</f>
        <v>1.261925352269877E-2</v>
      </c>
    </row>
    <row r="1218" spans="2:17" x14ac:dyDescent="0.2">
      <c r="B1218" s="39" t="s">
        <v>42</v>
      </c>
      <c r="D1218" s="42">
        <f>_xll.qlCalendarAdvance(Calendar,$D1217,B1218,"f",FALSE)</f>
        <v>48191</v>
      </c>
      <c r="E1218" s="139">
        <f>_xll.qlInterestRateIndexValueDate(IndexON,D1218)</f>
        <v>48191</v>
      </c>
      <c r="F1218" s="155">
        <f>IFERROR(_xll.qlIndexFixing(IndexON,D1218,TRUE,_xll.ohTrigger(RecalcTrigger,TriggerON)),NA())</f>
        <v>1.1519290920096736E-2</v>
      </c>
      <c r="H1218" s="42">
        <f>_xll.qlCalendarAdvance(Calendar,$H1217,B1218,"f",FALSE)</f>
        <v>48191</v>
      </c>
      <c r="I1218" s="139">
        <f>_xll.qlInterestRateIndexValueDate(Index1M,$H1218)</f>
        <v>48193</v>
      </c>
      <c r="J1218" s="144">
        <f>IFERROR(_xll.qlIndexFixing(Index1M,$H1218,TRUE,_xll.ohTrigger(RecalcTrigger,Trigger1M)),NA())</f>
        <v>1.1531255602366675E-2</v>
      </c>
      <c r="K1218" s="44">
        <f>IFERROR(_xll.qlIndexFixing(Index3M,H1218,TRUE,_xll.ohTrigger(RecalcTrigger,Trigger3M)),NA())</f>
        <v>1.2282977382817115E-2</v>
      </c>
      <c r="L1218" s="44">
        <f>IFERROR(_xll.qlIndexFixing(Index6M,$H1218,TRUE,_xll.ohTrigger(RecalcTrigger,Trigger6M)),NA())</f>
        <v>1.2330786923991576E-2</v>
      </c>
      <c r="M1218" s="145">
        <f>IFERROR(_xll.qlIndexFixing(Index1Y,$H1218,TRUE,_xll.ohTrigger(RecalcTrigger,Trigger1Y)),NA())</f>
        <v>1.2437600832607506E-2</v>
      </c>
      <c r="N1218" s="144">
        <f>IFERROR(_xll.qlIndexFixing(ONIndex1M,I1218,TRUE,_xll.ohTrigger(RecalcTrigger,Trigger1M)),NA())</f>
        <v>1.1537024182235456E-2</v>
      </c>
      <c r="O1218" s="44">
        <f>IFERROR(_xll.qlIndexFixing(ONIndex3M,I1218,TRUE,_xll.ohTrigger(RecalcTrigger,Trigger3M)),NA())</f>
        <v>1.2315969828220474E-2</v>
      </c>
      <c r="P1218" s="44">
        <f>IFERROR(_xll.qlIndexFixing(ONIndex6M,I1218,TRUE,_xll.ohTrigger(RecalcTrigger,Trigger6M)),NA())</f>
        <v>1.2414594136140877E-2</v>
      </c>
      <c r="Q1218" s="145">
        <f>IFERROR(_xll.qlIndexFixing(ONIndex1Y,I1218,TRUE,_xll.ohTrigger(RecalcTrigger,Trigger1Y)),NA())</f>
        <v>1.2609815028792326E-2</v>
      </c>
    </row>
    <row r="1219" spans="2:17" x14ac:dyDescent="0.2">
      <c r="B1219" s="39" t="s">
        <v>42</v>
      </c>
      <c r="D1219" s="42">
        <f>_xll.qlCalendarAdvance(Calendar,$D1218,B1219,"f",FALSE)</f>
        <v>48198</v>
      </c>
      <c r="E1219" s="139">
        <f>_xll.qlInterestRateIndexValueDate(IndexON,D1219)</f>
        <v>48198</v>
      </c>
      <c r="F1219" s="155">
        <f>IFERROR(_xll.qlIndexFixing(IndexON,D1219,TRUE,_xll.ohTrigger(RecalcTrigger,TriggerON)),NA())</f>
        <v>1.1511010256821663E-2</v>
      </c>
      <c r="H1219" s="42">
        <f>_xll.qlCalendarAdvance(Calendar,$H1218,B1219,"f",FALSE)</f>
        <v>48198</v>
      </c>
      <c r="I1219" s="139">
        <f>_xll.qlInterestRateIndexValueDate(Index1M,$H1219)</f>
        <v>48200</v>
      </c>
      <c r="J1219" s="144">
        <f>IFERROR(_xll.qlIndexFixing(Index1M,$H1219,TRUE,_xll.ohTrigger(RecalcTrigger,Trigger1M)),NA())</f>
        <v>1.1524229286327681E-2</v>
      </c>
      <c r="K1219" s="44">
        <f>IFERROR(_xll.qlIndexFixing(Index3M,H1219,TRUE,_xll.ohTrigger(RecalcTrigger,Trigger3M)),NA())</f>
        <v>1.2274042024807572E-2</v>
      </c>
      <c r="L1219" s="44">
        <f>IFERROR(_xll.qlIndexFixing(Index6M,$H1219,TRUE,_xll.ohTrigger(RecalcTrigger,Trigger6M)),NA())</f>
        <v>1.2320808755280615E-2</v>
      </c>
      <c r="M1219" s="145">
        <f>IFERROR(_xll.qlIndexFixing(Index1Y,$H1219,TRUE,_xll.ohTrigger(RecalcTrigger,Trigger1Y)),NA())</f>
        <v>1.2427583358357176E-2</v>
      </c>
      <c r="N1219" s="144">
        <f>IFERROR(_xll.qlIndexFixing(ONIndex1M,I1219,TRUE,_xll.ohTrigger(RecalcTrigger,Trigger1M)),NA())</f>
        <v>1.1530058070787774E-2</v>
      </c>
      <c r="O1219" s="44">
        <f>IFERROR(_xll.qlIndexFixing(ONIndex3M,I1219,TRUE,_xll.ohTrigger(RecalcTrigger,Trigger3M)),NA())</f>
        <v>1.230722820095842E-2</v>
      </c>
      <c r="P1219" s="44">
        <f>IFERROR(_xll.qlIndexFixing(ONIndex6M,I1219,TRUE,_xll.ohTrigger(RecalcTrigger,Trigger6M)),NA())</f>
        <v>1.2404956607126039E-2</v>
      </c>
      <c r="Q1219" s="145">
        <f>IFERROR(_xll.qlIndexFixing(ONIndex1Y,I1219,TRUE,_xll.ohTrigger(RecalcTrigger,Trigger1Y)),NA())</f>
        <v>1.2600354564220595E-2</v>
      </c>
    </row>
    <row r="1220" spans="2:17" x14ac:dyDescent="0.2">
      <c r="B1220" s="39" t="s">
        <v>42</v>
      </c>
      <c r="D1220" s="42">
        <f>_xll.qlCalendarAdvance(Calendar,$D1219,B1220,"f",FALSE)</f>
        <v>48205</v>
      </c>
      <c r="E1220" s="139">
        <f>_xll.qlInterestRateIndexValueDate(IndexON,D1220)</f>
        <v>48205</v>
      </c>
      <c r="F1220" s="155">
        <f>IFERROR(_xll.qlIndexFixing(IndexON,D1220,TRUE,_xll.ohTrigger(RecalcTrigger,TriggerON)),NA())</f>
        <v>1.1502699411769512E-2</v>
      </c>
      <c r="H1220" s="42">
        <f>_xll.qlCalendarAdvance(Calendar,$H1219,B1220,"f",FALSE)</f>
        <v>48205</v>
      </c>
      <c r="I1220" s="139">
        <f>_xll.qlInterestRateIndexValueDate(Index1M,$H1220)</f>
        <v>48211</v>
      </c>
      <c r="J1220" s="144">
        <f>IFERROR(_xll.qlIndexFixing(Index1M,$H1220,TRUE,_xll.ohTrigger(RecalcTrigger,Trigger1M)),NA())</f>
        <v>1.1513447160246522E-2</v>
      </c>
      <c r="K1220" s="44">
        <f>IFERROR(_xll.qlIndexFixing(Index3M,H1220,TRUE,_xll.ohTrigger(RecalcTrigger,Trigger3M)),NA())</f>
        <v>1.225950660096849E-2</v>
      </c>
      <c r="L1220" s="44">
        <f>IFERROR(_xll.qlIndexFixing(Index6M,$H1220,TRUE,_xll.ohTrigger(RecalcTrigger,Trigger6M)),NA())</f>
        <v>1.2305086159449445E-2</v>
      </c>
      <c r="M1220" s="145">
        <f>IFERROR(_xll.qlIndexFixing(Index1Y,$H1220,TRUE,_xll.ohTrigger(RecalcTrigger,Trigger1Y)),NA())</f>
        <v>1.2412839155007783E-2</v>
      </c>
      <c r="N1220" s="144">
        <f>IFERROR(_xll.qlIndexFixing(ONIndex1M,I1220,TRUE,_xll.ohTrigger(RecalcTrigger,Trigger1M)),NA())</f>
        <v>1.1520736155588018E-2</v>
      </c>
      <c r="O1220" s="44">
        <f>IFERROR(_xll.qlIndexFixing(ONIndex3M,I1220,TRUE,_xll.ohTrigger(RecalcTrigger,Trigger3M)),NA())</f>
        <v>1.229552729051786E-2</v>
      </c>
      <c r="P1220" s="44">
        <f>IFERROR(_xll.qlIndexFixing(ONIndex6M,I1220,TRUE,_xll.ohTrigger(RecalcTrigger,Trigger6M)),NA())</f>
        <v>1.2392050536473853E-2</v>
      </c>
      <c r="Q1220" s="145">
        <f>IFERROR(_xll.qlIndexFixing(ONIndex1Y,I1220,TRUE,_xll.ohTrigger(RecalcTrigger,Trigger1Y)),NA())</f>
        <v>1.2587700744508545E-2</v>
      </c>
    </row>
    <row r="1221" spans="2:17" x14ac:dyDescent="0.2">
      <c r="B1221" s="39" t="s">
        <v>42</v>
      </c>
      <c r="D1221" s="42">
        <f>_xll.qlCalendarAdvance(Calendar,$D1220,B1221,"f",FALSE)</f>
        <v>48212</v>
      </c>
      <c r="E1221" s="139">
        <f>_xll.qlInterestRateIndexValueDate(IndexON,D1221)</f>
        <v>48212</v>
      </c>
      <c r="F1221" s="155">
        <f>IFERROR(_xll.qlIndexFixing(IndexON,D1221,TRUE,_xll.ohTrigger(RecalcTrigger,TriggerON)),NA())</f>
        <v>1.1494358704604579E-2</v>
      </c>
      <c r="H1221" s="42">
        <f>_xll.qlCalendarAdvance(Calendar,$H1220,B1221,"f",FALSE)</f>
        <v>48212</v>
      </c>
      <c r="I1221" s="139">
        <f>_xll.qlInterestRateIndexValueDate(Index1M,$H1221)</f>
        <v>48215</v>
      </c>
      <c r="J1221" s="144">
        <f>IFERROR(_xll.qlIndexFixing(Index1M,$H1221,TRUE,_xll.ohTrigger(RecalcTrigger,Trigger1M)),NA())</f>
        <v>1.1509390407552752E-2</v>
      </c>
      <c r="K1221" s="44">
        <f>IFERROR(_xll.qlIndexFixing(Index3M,H1221,TRUE,_xll.ohTrigger(RecalcTrigger,Trigger3M)),NA())</f>
        <v>1.225480165238349E-2</v>
      </c>
      <c r="L1221" s="44">
        <f>IFERROR(_xll.qlIndexFixing(Index6M,$H1221,TRUE,_xll.ohTrigger(RecalcTrigger,Trigger6M)),NA())</f>
        <v>1.2299869449261194E-2</v>
      </c>
      <c r="M1221" s="145">
        <f>IFERROR(_xll.qlIndexFixing(Index1Y,$H1221,TRUE,_xll.ohTrigger(RecalcTrigger,Trigger1Y)),NA())</f>
        <v>1.2406583285102663E-2</v>
      </c>
      <c r="N1221" s="144">
        <f>IFERROR(_xll.qlIndexFixing(ONIndex1M,I1221,TRUE,_xll.ohTrigger(RecalcTrigger,Trigger1M)),NA())</f>
        <v>1.1515021123100766E-2</v>
      </c>
      <c r="O1221" s="44">
        <f>IFERROR(_xll.qlIndexFixing(ONIndex3M,I1221,TRUE,_xll.ohTrigger(RecalcTrigger,Trigger3M)),NA())</f>
        <v>1.2288397120583383E-2</v>
      </c>
      <c r="P1221" s="44">
        <f>IFERROR(_xll.qlIndexFixing(ONIndex6M,I1221,TRUE,_xll.ohTrigger(RecalcTrigger,Trigger6M)),NA())</f>
        <v>1.2384221286065866E-2</v>
      </c>
      <c r="Q1221" s="145">
        <f>IFERROR(_xll.qlIndexFixing(ONIndex1Y,I1221,TRUE,_xll.ohTrigger(RecalcTrigger,Trigger1Y)),NA())</f>
        <v>1.2580009498748268E-2</v>
      </c>
    </row>
    <row r="1222" spans="2:17" x14ac:dyDescent="0.2">
      <c r="B1222" s="39" t="s">
        <v>42</v>
      </c>
      <c r="D1222" s="42">
        <f>_xll.qlCalendarAdvance(Calendar,$D1221,B1222,"f",FALSE)</f>
        <v>48219</v>
      </c>
      <c r="E1222" s="139">
        <f>_xll.qlInterestRateIndexValueDate(IndexON,D1222)</f>
        <v>48219</v>
      </c>
      <c r="F1222" s="155">
        <f>IFERROR(_xll.qlIndexFixing(IndexON,D1222,TRUE,_xll.ohTrigger(RecalcTrigger,TriggerON)),NA())</f>
        <v>1.1485988454591478E-2</v>
      </c>
      <c r="H1222" s="42">
        <f>_xll.qlCalendarAdvance(Calendar,$H1221,B1222,"f",FALSE)</f>
        <v>48219</v>
      </c>
      <c r="I1222" s="139">
        <f>_xll.qlInterestRateIndexValueDate(Index1M,$H1222)</f>
        <v>48221</v>
      </c>
      <c r="J1222" s="144">
        <f>IFERROR(_xll.qlIndexFixing(Index1M,$H1222,TRUE,_xll.ohTrigger(RecalcTrigger,Trigger1M)),NA())</f>
        <v>1.1502958215525438E-2</v>
      </c>
      <c r="K1222" s="44">
        <f>IFERROR(_xll.qlIndexFixing(Index3M,H1222,TRUE,_xll.ohTrigger(RecalcTrigger,Trigger3M)),NA())</f>
        <v>1.2247070455773992E-2</v>
      </c>
      <c r="L1222" s="44">
        <f>IFERROR(_xll.qlIndexFixing(Index6M,$H1222,TRUE,_xll.ohTrigger(RecalcTrigger,Trigger6M)),NA())</f>
        <v>1.2291263348633012E-2</v>
      </c>
      <c r="M1222" s="145">
        <f>IFERROR(_xll.qlIndexFixing(Index1Y,$H1222,TRUE,_xll.ohTrigger(RecalcTrigger,Trigger1Y)),NA())</f>
        <v>1.2397445914791017E-2</v>
      </c>
      <c r="N1222" s="144">
        <f>IFERROR(_xll.qlIndexFixing(ONIndex1M,I1222,TRUE,_xll.ohTrigger(RecalcTrigger,Trigger1M)),NA())</f>
        <v>1.1508964993982573E-2</v>
      </c>
      <c r="O1222" s="44">
        <f>IFERROR(_xll.qlIndexFixing(ONIndex3M,I1222,TRUE,_xll.ohTrigger(RecalcTrigger,Trigger3M)),NA())</f>
        <v>1.2280827407087358E-2</v>
      </c>
      <c r="P1222" s="44">
        <f>IFERROR(_xll.qlIndexFixing(ONIndex6M,I1222,TRUE,_xll.ohTrigger(RecalcTrigger,Trigger6M)),NA())</f>
        <v>1.2375895815193161E-2</v>
      </c>
      <c r="Q1222" s="145">
        <f>IFERROR(_xll.qlIndexFixing(ONIndex1Y,I1222,TRUE,_xll.ohTrigger(RecalcTrigger,Trigger1Y)),NA())</f>
        <v>1.2571844231246132E-2</v>
      </c>
    </row>
    <row r="1223" spans="2:17" x14ac:dyDescent="0.2">
      <c r="B1223" s="39" t="s">
        <v>42</v>
      </c>
      <c r="D1223" s="42">
        <f>_xll.qlCalendarAdvance(Calendar,$D1222,B1223,"f",FALSE)</f>
        <v>48226</v>
      </c>
      <c r="E1223" s="139">
        <f>_xll.qlInterestRateIndexValueDate(IndexON,D1223)</f>
        <v>48226</v>
      </c>
      <c r="F1223" s="155">
        <f>IFERROR(_xll.qlIndexFixing(IndexON,D1223,TRUE,_xll.ohTrigger(RecalcTrigger,TriggerON)),NA())</f>
        <v>1.1477588981234632E-2</v>
      </c>
      <c r="H1223" s="42">
        <f>_xll.qlCalendarAdvance(Calendar,$H1222,B1223,"f",FALSE)</f>
        <v>48226</v>
      </c>
      <c r="I1223" s="139">
        <f>_xll.qlInterestRateIndexValueDate(Index1M,$H1223)</f>
        <v>48228</v>
      </c>
      <c r="J1223" s="144">
        <f>IFERROR(_xll.qlIndexFixing(Index1M,$H1223,TRUE,_xll.ohTrigger(RecalcTrigger,Trigger1M)),NA())</f>
        <v>1.149580476049461E-2</v>
      </c>
      <c r="K1223" s="44">
        <f>IFERROR(_xll.qlIndexFixing(Index3M,H1223,TRUE,_xll.ohTrigger(RecalcTrigger,Trigger3M)),NA())</f>
        <v>1.2238025796204997E-2</v>
      </c>
      <c r="L1223" s="44">
        <f>IFERROR(_xll.qlIndexFixing(Index6M,$H1223,TRUE,_xll.ohTrigger(RecalcTrigger,Trigger6M)),NA())</f>
        <v>1.2281204115990551E-2</v>
      </c>
      <c r="M1223" s="145">
        <f>IFERROR(_xll.qlIndexFixing(Index1Y,$H1223,TRUE,_xll.ohTrigger(RecalcTrigger,Trigger1Y)),NA())</f>
        <v>1.238737273509543E-2</v>
      </c>
      <c r="N1223" s="144">
        <f>IFERROR(_xll.qlIndexFixing(ONIndex1M,I1223,TRUE,_xll.ohTrigger(RecalcTrigger,Trigger1M)),NA())</f>
        <v>1.1501869995793612E-2</v>
      </c>
      <c r="O1223" s="44">
        <f>IFERROR(_xll.qlIndexFixing(ONIndex3M,I1223,TRUE,_xll.ohTrigger(RecalcTrigger,Trigger3M)),NA())</f>
        <v>1.2271969529695781E-2</v>
      </c>
      <c r="P1223" s="44">
        <f>IFERROR(_xll.qlIndexFixing(ONIndex6M,I1223,TRUE,_xll.ohTrigger(RecalcTrigger,Trigger6M)),NA())</f>
        <v>1.2366160511589896E-2</v>
      </c>
      <c r="Q1223" s="145">
        <f>IFERROR(_xll.qlIndexFixing(ONIndex1Y,I1223,TRUE,_xll.ohTrigger(RecalcTrigger,Trigger1Y)),NA())</f>
        <v>1.2562298768825642E-2</v>
      </c>
    </row>
    <row r="1224" spans="2:17" x14ac:dyDescent="0.2">
      <c r="B1224" s="39" t="s">
        <v>42</v>
      </c>
      <c r="D1224" s="42">
        <f>_xll.qlCalendarAdvance(Calendar,$D1223,B1224,"f",FALSE)</f>
        <v>48233</v>
      </c>
      <c r="E1224" s="139">
        <f>_xll.qlInterestRateIndexValueDate(IndexON,D1224)</f>
        <v>48233</v>
      </c>
      <c r="F1224" s="155">
        <f>IFERROR(_xll.qlIndexFixing(IndexON,D1224,TRUE,_xll.ohTrigger(RecalcTrigger,TriggerON)),NA())</f>
        <v>1.1469160604038464E-2</v>
      </c>
      <c r="H1224" s="42">
        <f>_xll.qlCalendarAdvance(Calendar,$H1223,B1224,"f",FALSE)</f>
        <v>48233</v>
      </c>
      <c r="I1224" s="139">
        <f>_xll.qlInterestRateIndexValueDate(Index1M,$H1224)</f>
        <v>48235</v>
      </c>
      <c r="J1224" s="144">
        <f>IFERROR(_xll.qlIndexFixing(Index1M,$H1224,TRUE,_xll.ohTrigger(RecalcTrigger,Trigger1M)),NA())</f>
        <v>1.1488620227813329E-2</v>
      </c>
      <c r="K1224" s="44">
        <f>IFERROR(_xll.qlIndexFixing(Index3M,H1224,TRUE,_xll.ohTrigger(RecalcTrigger,Trigger3M)),NA())</f>
        <v>1.2228954582570683E-2</v>
      </c>
      <c r="L1224" s="44">
        <f>IFERROR(_xll.qlIndexFixing(Index6M,$H1224,TRUE,_xll.ohTrigger(RecalcTrigger,Trigger6M)),NA())</f>
        <v>1.227112495268789E-2</v>
      </c>
      <c r="M1224" s="145">
        <f>IFERROR(_xll.qlIndexFixing(Index1Y,$H1224,TRUE,_xll.ohTrigger(RecalcTrigger,Trigger1Y)),NA())</f>
        <v>1.2377286360333717E-2</v>
      </c>
      <c r="N1224" s="144">
        <f>IFERROR(_xll.qlIndexFixing(ONIndex1M,I1224,TRUE,_xll.ohTrigger(RecalcTrigger,Trigger1M)),NA())</f>
        <v>1.1494743482174385E-2</v>
      </c>
      <c r="O1224" s="44">
        <f>IFERROR(_xll.qlIndexFixing(ONIndex3M,I1224,TRUE,_xll.ohTrigger(RecalcTrigger,Trigger3M)),NA())</f>
        <v>1.2263083358456939E-2</v>
      </c>
      <c r="P1224" s="44">
        <f>IFERROR(_xll.qlIndexFixing(ONIndex6M,I1224,TRUE,_xll.ohTrigger(RecalcTrigger,Trigger6M)),NA())</f>
        <v>1.2356401535802419E-2</v>
      </c>
      <c r="Q1224" s="145">
        <f>IFERROR(_xll.qlIndexFixing(ONIndex1Y,I1224,TRUE,_xll.ohTrigger(RecalcTrigger,Trigger1Y)),NA())</f>
        <v>1.2552732777946218E-2</v>
      </c>
    </row>
    <row r="1225" spans="2:17" x14ac:dyDescent="0.2">
      <c r="B1225" s="39" t="s">
        <v>42</v>
      </c>
      <c r="D1225" s="42">
        <f>_xll.qlCalendarAdvance(Calendar,$D1224,B1225,"f",FALSE)</f>
        <v>48240</v>
      </c>
      <c r="E1225" s="139">
        <f>_xll.qlInterestRateIndexValueDate(IndexON,D1225)</f>
        <v>48240</v>
      </c>
      <c r="F1225" s="155">
        <f>IFERROR(_xll.qlIndexFixing(IndexON,D1225,TRUE,_xll.ohTrigger(RecalcTrigger,TriggerON)),NA())</f>
        <v>1.1460703642347525E-2</v>
      </c>
      <c r="H1225" s="42">
        <f>_xll.qlCalendarAdvance(Calendar,$H1224,B1225,"f",FALSE)</f>
        <v>48240</v>
      </c>
      <c r="I1225" s="139">
        <f>_xll.qlInterestRateIndexValueDate(Index1M,$H1225)</f>
        <v>48242</v>
      </c>
      <c r="J1225" s="144">
        <f>IFERROR(_xll.qlIndexFixing(Index1M,$H1225,TRUE,_xll.ohTrigger(RecalcTrigger,Trigger1M)),NA())</f>
        <v>1.1482409172983824E-2</v>
      </c>
      <c r="K1225" s="44">
        <f>IFERROR(_xll.qlIndexFixing(Index3M,H1225,TRUE,_xll.ohTrigger(RecalcTrigger,Trigger3M)),NA())</f>
        <v>1.2219857123398757E-2</v>
      </c>
      <c r="L1225" s="44">
        <f>IFERROR(_xll.qlIndexFixing(Index6M,$H1225,TRUE,_xll.ohTrigger(RecalcTrigger,Trigger6M)),NA())</f>
        <v>1.2261026169531796E-2</v>
      </c>
      <c r="M1225" s="145">
        <f>IFERROR(_xll.qlIndexFixing(Index1Y,$H1225,TRUE,_xll.ohTrigger(RecalcTrigger,Trigger1Y)),NA())</f>
        <v>1.2367187083001906E-2</v>
      </c>
      <c r="N1225" s="144">
        <f>IFERROR(_xll.qlIndexFixing(ONIndex1M,I1225,TRUE,_xll.ohTrigger(RecalcTrigger,Trigger1M)),NA())</f>
        <v>1.1487585735618921E-2</v>
      </c>
      <c r="O1225" s="44">
        <f>IFERROR(_xll.qlIndexFixing(ONIndex3M,I1225,TRUE,_xll.ohTrigger(RecalcTrigger,Trigger3M)),NA())</f>
        <v>1.2254169200645038E-2</v>
      </c>
      <c r="P1225" s="44">
        <f>IFERROR(_xll.qlIndexFixing(ONIndex6M,I1225,TRUE,_xll.ohTrigger(RecalcTrigger,Trigger6M)),NA())</f>
        <v>1.2346619196383912E-2</v>
      </c>
      <c r="Q1225" s="145">
        <f>IFERROR(_xll.qlIndexFixing(ONIndex1Y,I1225,TRUE,_xll.ohTrigger(RecalcTrigger,Trigger1Y)),NA())</f>
        <v>1.2543146547256967E-2</v>
      </c>
    </row>
    <row r="1226" spans="2:17" x14ac:dyDescent="0.2">
      <c r="B1226" s="39" t="s">
        <v>42</v>
      </c>
      <c r="D1226" s="42">
        <f>_xll.qlCalendarAdvance(Calendar,$D1225,B1226,"f",FALSE)</f>
        <v>48247</v>
      </c>
      <c r="E1226" s="139">
        <f>_xll.qlInterestRateIndexValueDate(IndexON,D1226)</f>
        <v>48247</v>
      </c>
      <c r="F1226" s="155">
        <f>IFERROR(_xll.qlIndexFixing(IndexON,D1226,TRUE,_xll.ohTrigger(RecalcTrigger,TriggerON)),NA())</f>
        <v>1.1452218415666238E-2</v>
      </c>
      <c r="H1226" s="42">
        <f>_xll.qlCalendarAdvance(Calendar,$H1225,B1226,"f",FALSE)</f>
        <v>48247</v>
      </c>
      <c r="I1226" s="139">
        <f>_xll.qlInterestRateIndexValueDate(Index1M,$H1226)</f>
        <v>48249</v>
      </c>
      <c r="J1226" s="144">
        <f>IFERROR(_xll.qlIndexFixing(Index1M,$H1226,TRUE,_xll.ohTrigger(RecalcTrigger,Trigger1M)),NA())</f>
        <v>1.1475170496120388E-2</v>
      </c>
      <c r="K1226" s="44">
        <f>IFERROR(_xll.qlIndexFixing(Index3M,H1226,TRUE,_xll.ohTrigger(RecalcTrigger,Trigger3M)),NA())</f>
        <v>1.221118330979909E-2</v>
      </c>
      <c r="L1226" s="44">
        <f>IFERROR(_xll.qlIndexFixing(Index6M,$H1226,TRUE,_xll.ohTrigger(RecalcTrigger,Trigger6M)),NA())</f>
        <v>1.2250908077323763E-2</v>
      </c>
      <c r="M1226" s="145">
        <f>IFERROR(_xll.qlIndexFixing(Index1Y,$H1226,TRUE,_xll.ohTrigger(RecalcTrigger,Trigger1Y)),NA())</f>
        <v>1.2357075195584074E-2</v>
      </c>
      <c r="N1226" s="144">
        <f>IFERROR(_xll.qlIndexFixing(ONIndex1M,I1226,TRUE,_xll.ohTrigger(RecalcTrigger,Trigger1M)),NA())</f>
        <v>1.1480397038541312E-2</v>
      </c>
      <c r="O1226" s="44">
        <f>IFERROR(_xll.qlIndexFixing(ONIndex3M,I1226,TRUE,_xll.ohTrigger(RecalcTrigger,Trigger3M)),NA())</f>
        <v>1.2245227363614219E-2</v>
      </c>
      <c r="P1226" s="44">
        <f>IFERROR(_xll.qlIndexFixing(ONIndex6M,I1226,TRUE,_xll.ohTrigger(RecalcTrigger,Trigger6M)),NA())</f>
        <v>1.2336813802127367E-2</v>
      </c>
      <c r="Q1226" s="145">
        <f>IFERROR(_xll.qlIndexFixing(ONIndex1Y,I1226,TRUE,_xll.ohTrigger(RecalcTrigger,Trigger1Y)),NA())</f>
        <v>1.2533540365087248E-2</v>
      </c>
    </row>
    <row r="1227" spans="2:17" x14ac:dyDescent="0.2">
      <c r="B1227" s="39" t="s">
        <v>42</v>
      </c>
      <c r="D1227" s="42">
        <f>_xll.qlCalendarAdvance(Calendar,$D1226,B1227,"f",FALSE)</f>
        <v>48254</v>
      </c>
      <c r="E1227" s="139">
        <f>_xll.qlInterestRateIndexValueDate(IndexON,D1227)</f>
        <v>48254</v>
      </c>
      <c r="F1227" s="155">
        <f>IFERROR(_xll.qlIndexFixing(IndexON,D1227,TRUE,_xll.ohTrigger(RecalcTrigger,TriggerON)),NA())</f>
        <v>1.1443705243499025E-2</v>
      </c>
      <c r="H1227" s="42">
        <f>_xll.qlCalendarAdvance(Calendar,$H1226,B1227,"f",FALSE)</f>
        <v>48254</v>
      </c>
      <c r="I1227" s="139">
        <f>_xll.qlInterestRateIndexValueDate(Index1M,$H1227)</f>
        <v>48256</v>
      </c>
      <c r="J1227" s="144">
        <f>IFERROR(_xll.qlIndexFixing(Index1M,$H1227,TRUE,_xll.ohTrigger(RecalcTrigger,Trigger1M)),NA())</f>
        <v>1.1467901531964277E-2</v>
      </c>
      <c r="K1227" s="44">
        <f>IFERROR(_xll.qlIndexFixing(Index3M,H1227,TRUE,_xll.ohTrigger(RecalcTrigger,Trigger3M)),NA())</f>
        <v>1.2202036367710001E-2</v>
      </c>
      <c r="L1227" s="44">
        <f>IFERROR(_xll.qlIndexFixing(Index6M,$H1227,TRUE,_xll.ohTrigger(RecalcTrigger,Trigger6M)),NA())</f>
        <v>1.2240770986857377E-2</v>
      </c>
      <c r="M1227" s="145">
        <f>IFERROR(_xll.qlIndexFixing(Index1Y,$H1227,TRUE,_xll.ohTrigger(RecalcTrigger,Trigger1Y)),NA())</f>
        <v>1.2346950990552358E-2</v>
      </c>
      <c r="N1227" s="144">
        <f>IFERROR(_xll.qlIndexFixing(ONIndex1M,I1227,TRUE,_xll.ohTrigger(RecalcTrigger,Trigger1M)),NA())</f>
        <v>1.1473177673675394E-2</v>
      </c>
      <c r="O1227" s="44">
        <f>IFERROR(_xll.qlIndexFixing(ONIndex3M,I1227,TRUE,_xll.ohTrigger(RecalcTrigger,Trigger3M)),NA())</f>
        <v>1.2236258154878499E-2</v>
      </c>
      <c r="P1227" s="44">
        <f>IFERROR(_xll.qlIndexFixing(ONIndex6M,I1227,TRUE,_xll.ohTrigger(RecalcTrigger,Trigger6M)),NA())</f>
        <v>1.2326985661426093E-2</v>
      </c>
      <c r="Q1227" s="145">
        <f>IFERROR(_xll.qlIndexFixing(ONIndex1Y,I1227,TRUE,_xll.ohTrigger(RecalcTrigger,Trigger1Y)),NA())</f>
        <v>1.252391452000623E-2</v>
      </c>
    </row>
    <row r="1228" spans="2:17" x14ac:dyDescent="0.2">
      <c r="B1228" s="39" t="s">
        <v>42</v>
      </c>
      <c r="D1228" s="42">
        <f>_xll.qlCalendarAdvance(Calendar,$D1227,B1228,"f",FALSE)</f>
        <v>48261</v>
      </c>
      <c r="E1228" s="139">
        <f>_xll.qlInterestRateIndexValueDate(IndexON,D1228)</f>
        <v>48261</v>
      </c>
      <c r="F1228" s="155">
        <f>IFERROR(_xll.qlIndexFixing(IndexON,D1228,TRUE,_xll.ohTrigger(RecalcTrigger,TriggerON)),NA())</f>
        <v>1.1435164445110502E-2</v>
      </c>
      <c r="H1228" s="42">
        <f>_xll.qlCalendarAdvance(Calendar,$H1227,B1228,"f",FALSE)</f>
        <v>48261</v>
      </c>
      <c r="I1228" s="139">
        <f>_xll.qlInterestRateIndexValueDate(Index1M,$H1228)</f>
        <v>48263</v>
      </c>
      <c r="J1228" s="144">
        <f>IFERROR(_xll.qlIndexFixing(Index1M,$H1228,TRUE,_xll.ohTrigger(RecalcTrigger,Trigger1M)),NA())</f>
        <v>1.1460602563329265E-2</v>
      </c>
      <c r="K1228" s="44">
        <f>IFERROR(_xll.qlIndexFixing(Index3M,H1228,TRUE,_xll.ohTrigger(RecalcTrigger,Trigger3M)),NA())</f>
        <v>1.2192864084234145E-2</v>
      </c>
      <c r="L1228" s="44">
        <f>IFERROR(_xll.qlIndexFixing(Index6M,$H1228,TRUE,_xll.ohTrigger(RecalcTrigger,Trigger6M)),NA())</f>
        <v>1.2230615208924035E-2</v>
      </c>
      <c r="M1228" s="145">
        <f>IFERROR(_xll.qlIndexFixing(Index1Y,$H1228,TRUE,_xll.ohTrigger(RecalcTrigger,Trigger1Y)),NA())</f>
        <v>1.2336814760368679E-2</v>
      </c>
      <c r="N1228" s="144">
        <f>IFERROR(_xll.qlIndexFixing(ONIndex1M,I1228,TRUE,_xll.ohTrigger(RecalcTrigger,Trigger1M)),NA())</f>
        <v>1.1465927923275387E-2</v>
      </c>
      <c r="O1228" s="44">
        <f>IFERROR(_xll.qlIndexFixing(ONIndex3M,I1228,TRUE,_xll.ohTrigger(RecalcTrigger,Trigger3M)),NA())</f>
        <v>1.2227261881792018E-2</v>
      </c>
      <c r="P1228" s="44">
        <f>IFERROR(_xll.qlIndexFixing(ONIndex6M,I1228,TRUE,_xll.ohTrigger(RecalcTrigger,Trigger6M)),NA())</f>
        <v>1.2317135083153019E-2</v>
      </c>
      <c r="Q1228" s="145">
        <f>IFERROR(_xll.qlIndexFixing(ONIndex1Y,I1228,TRUE,_xll.ohTrigger(RecalcTrigger,Trigger1Y)),NA())</f>
        <v>1.2514269300343273E-2</v>
      </c>
    </row>
    <row r="1229" spans="2:17" x14ac:dyDescent="0.2">
      <c r="B1229" s="39" t="s">
        <v>42</v>
      </c>
      <c r="D1229" s="42">
        <f>_xll.qlCalendarAdvance(Calendar,$D1228,B1229,"f",FALSE)</f>
        <v>48268</v>
      </c>
      <c r="E1229" s="139">
        <f>_xll.qlInterestRateIndexValueDate(IndexON,D1229)</f>
        <v>48268</v>
      </c>
      <c r="F1229" s="155">
        <f>IFERROR(_xll.qlIndexFixing(IndexON,D1229,TRUE,_xll.ohTrigger(RecalcTrigger,TriggerON)),NA())</f>
        <v>1.1426596340085027E-2</v>
      </c>
      <c r="H1229" s="42">
        <f>_xll.qlCalendarAdvance(Calendar,$H1228,B1229,"f",FALSE)</f>
        <v>48268</v>
      </c>
      <c r="I1229" s="139">
        <f>_xll.qlInterestRateIndexValueDate(Index1M,$H1229)</f>
        <v>48270</v>
      </c>
      <c r="J1229" s="144">
        <f>IFERROR(_xll.qlIndexFixing(Index1M,$H1229,TRUE,_xll.ohTrigger(RecalcTrigger,Trigger1M)),NA())</f>
        <v>1.1451896652756588E-2</v>
      </c>
      <c r="K1229" s="44">
        <f>IFERROR(_xll.qlIndexFixing(Index3M,H1229,TRUE,_xll.ohTrigger(RecalcTrigger,Trigger3M)),NA())</f>
        <v>1.2183666767877632E-2</v>
      </c>
      <c r="L1229" s="44">
        <f>IFERROR(_xll.qlIndexFixing(Index6M,$H1229,TRUE,_xll.ohTrigger(RecalcTrigger,Trigger6M)),NA())</f>
        <v>1.22204410543059E-2</v>
      </c>
      <c r="M1229" s="145">
        <f>IFERROR(_xll.qlIndexFixing(Index1Y,$H1229,TRUE,_xll.ohTrigger(RecalcTrigger,Trigger1Y)),NA())</f>
        <v>1.2326666797482367E-2</v>
      </c>
      <c r="N1229" s="144">
        <f>IFERROR(_xll.qlIndexFixing(ONIndex1M,I1229,TRUE,_xll.ohTrigger(RecalcTrigger,Trigger1M)),NA())</f>
        <v>1.1458648069915256E-2</v>
      </c>
      <c r="O1229" s="44">
        <f>IFERROR(_xll.qlIndexFixing(ONIndex3M,I1229,TRUE,_xll.ohTrigger(RecalcTrigger,Trigger3M)),NA())</f>
        <v>1.2218238851708918E-2</v>
      </c>
      <c r="P1229" s="44">
        <f>IFERROR(_xll.qlIndexFixing(ONIndex6M,I1229,TRUE,_xll.ohTrigger(RecalcTrigger,Trigger6M)),NA())</f>
        <v>1.2307262375621519E-2</v>
      </c>
      <c r="Q1229" s="145">
        <f>IFERROR(_xll.qlIndexFixing(ONIndex1Y,I1229,TRUE,_xll.ohTrigger(RecalcTrigger,Trigger1Y)),NA())</f>
        <v>1.2504604994667545E-2</v>
      </c>
    </row>
    <row r="1230" spans="2:17" x14ac:dyDescent="0.2">
      <c r="B1230" s="39" t="s">
        <v>42</v>
      </c>
      <c r="D1230" s="42">
        <f>_xll.qlCalendarAdvance(Calendar,$D1229,B1230,"f",FALSE)</f>
        <v>48275</v>
      </c>
      <c r="E1230" s="139">
        <f>_xll.qlInterestRateIndexValueDate(IndexON,D1230)</f>
        <v>48275</v>
      </c>
      <c r="F1230" s="155">
        <f>IFERROR(_xll.qlIndexFixing(IndexON,D1230,TRUE,_xll.ohTrigger(RecalcTrigger,TriggerON)),NA())</f>
        <v>1.1418001247927023E-2</v>
      </c>
      <c r="H1230" s="42">
        <f>_xll.qlCalendarAdvance(Calendar,$H1229,B1230,"f",FALSE)</f>
        <v>48275</v>
      </c>
      <c r="I1230" s="139">
        <f>_xll.qlInterestRateIndexValueDate(Index1M,$H1230)</f>
        <v>48277</v>
      </c>
      <c r="J1230" s="144">
        <f>IFERROR(_xll.qlIndexFixing(Index1M,$H1230,TRUE,_xll.ohTrigger(RecalcTrigger,Trigger1M)),NA())</f>
        <v>1.1444876239968815E-2</v>
      </c>
      <c r="K1230" s="44">
        <f>IFERROR(_xll.qlIndexFixing(Index3M,H1230,TRUE,_xll.ohTrigger(RecalcTrigger,Trigger3M)),NA())</f>
        <v>1.2173528958946075E-2</v>
      </c>
      <c r="L1230" s="44">
        <f>IFERROR(_xll.qlIndexFixing(Index6M,$H1230,TRUE,_xll.ohTrigger(RecalcTrigger,Trigger6M)),NA())</f>
        <v>1.2208137537240166E-2</v>
      </c>
      <c r="M1230" s="145">
        <f>IFERROR(_xll.qlIndexFixing(Index1Y,$H1230,TRUE,_xll.ohTrigger(RecalcTrigger,Trigger1Y)),NA())</f>
        <v>1.2318076880185489E-2</v>
      </c>
      <c r="N1230" s="144">
        <f>IFERROR(_xll.qlIndexFixing(ONIndex1M,I1230,TRUE,_xll.ohTrigger(RecalcTrigger,Trigger1M)),NA())</f>
        <v>1.1451338396168964E-2</v>
      </c>
      <c r="O1230" s="44">
        <f>IFERROR(_xll.qlIndexFixing(ONIndex3M,I1230,TRUE,_xll.ohTrigger(RecalcTrigger,Trigger3M)),NA())</f>
        <v>1.2209189372143214E-2</v>
      </c>
      <c r="P1230" s="44">
        <f>IFERROR(_xll.qlIndexFixing(ONIndex6M,I1230,TRUE,_xll.ohTrigger(RecalcTrigger,Trigger6M)),NA())</f>
        <v>1.2297367847544649E-2</v>
      </c>
      <c r="Q1230" s="145">
        <f>IFERROR(_xll.qlIndexFixing(ONIndex1Y,I1230,TRUE,_xll.ohTrigger(RecalcTrigger,Trigger1Y)),NA())</f>
        <v>1.2494921891308408E-2</v>
      </c>
    </row>
    <row r="1231" spans="2:17" x14ac:dyDescent="0.2">
      <c r="B1231" s="39" t="s">
        <v>42</v>
      </c>
      <c r="D1231" s="42">
        <f>_xll.qlCalendarAdvance(Calendar,$D1230,B1231,"f",FALSE)</f>
        <v>48282</v>
      </c>
      <c r="E1231" s="139">
        <f>_xll.qlInterestRateIndexValueDate(IndexON,D1231)</f>
        <v>48282</v>
      </c>
      <c r="F1231" s="155">
        <f>IFERROR(_xll.qlIndexFixing(IndexON,D1231,TRUE,_xll.ohTrigger(RecalcTrigger,TriggerON)),NA())</f>
        <v>1.1409379487901106E-2</v>
      </c>
      <c r="H1231" s="42">
        <f>_xll.qlCalendarAdvance(Calendar,$H1230,B1231,"f",FALSE)</f>
        <v>48282</v>
      </c>
      <c r="I1231" s="139">
        <f>_xll.qlInterestRateIndexValueDate(Index1M,$H1231)</f>
        <v>48284</v>
      </c>
      <c r="J1231" s="144">
        <f>IFERROR(_xll.qlIndexFixing(Index1M,$H1231,TRUE,_xll.ohTrigger(RecalcTrigger,Trigger1M)),NA())</f>
        <v>1.1437482083174466E-2</v>
      </c>
      <c r="K1231" s="44">
        <f>IFERROR(_xll.qlIndexFixing(Index3M,H1231,TRUE,_xll.ohTrigger(RecalcTrigger,Trigger3M)),NA())</f>
        <v>1.2164278510598755E-2</v>
      </c>
      <c r="L1231" s="44">
        <f>IFERROR(_xll.qlIndexFixing(Index6M,$H1231,TRUE,_xll.ohTrigger(RecalcTrigger,Trigger6M)),NA())</f>
        <v>1.2197921553788288E-2</v>
      </c>
      <c r="M1231" s="145">
        <f>IFERROR(_xll.qlIndexFixing(Index1Y,$H1231,TRUE,_xll.ohTrigger(RecalcTrigger,Trigger1Y)),NA())</f>
        <v>1.2307909183922466E-2</v>
      </c>
      <c r="N1231" s="144">
        <f>IFERROR(_xll.qlIndexFixing(ONIndex1M,I1231,TRUE,_xll.ohTrigger(RecalcTrigger,Trigger1M)),NA())</f>
        <v>1.144399918453054E-2</v>
      </c>
      <c r="O1231" s="44">
        <f>IFERROR(_xll.qlIndexFixing(ONIndex3M,I1231,TRUE,_xll.ohTrigger(RecalcTrigger,Trigger3M)),NA())</f>
        <v>1.2200113750369113E-2</v>
      </c>
      <c r="P1231" s="44">
        <f>IFERROR(_xll.qlIndexFixing(ONIndex6M,I1231,TRUE,_xll.ohTrigger(RecalcTrigger,Trigger6M)),NA())</f>
        <v>1.2287451807635463E-2</v>
      </c>
      <c r="Q1231" s="145">
        <f>IFERROR(_xll.qlIndexFixing(ONIndex1Y,I1231,TRUE,_xll.ohTrigger(RecalcTrigger,Trigger1Y)),NA())</f>
        <v>1.2485220278914966E-2</v>
      </c>
    </row>
    <row r="1232" spans="2:17" x14ac:dyDescent="0.2">
      <c r="B1232" s="39" t="s">
        <v>42</v>
      </c>
      <c r="D1232" s="42">
        <f>_xll.qlCalendarAdvance(Calendar,$D1231,B1232,"f",FALSE)</f>
        <v>48289</v>
      </c>
      <c r="E1232" s="139">
        <f>_xll.qlInterestRateIndexValueDate(IndexON,D1232)</f>
        <v>48289</v>
      </c>
      <c r="F1232" s="155">
        <f>IFERROR(_xll.qlIndexFixing(IndexON,D1232,TRUE,_xll.ohTrigger(RecalcTrigger,TriggerON)),NA())</f>
        <v>1.1400731379591633E-2</v>
      </c>
      <c r="H1232" s="42">
        <f>_xll.qlCalendarAdvance(Calendar,$H1231,B1232,"f",FALSE)</f>
        <v>48289</v>
      </c>
      <c r="I1232" s="139">
        <f>_xll.qlInterestRateIndexValueDate(Index1M,$H1232)</f>
        <v>48291</v>
      </c>
      <c r="J1232" s="144">
        <f>IFERROR(_xll.qlIndexFixing(Index1M,$H1232,TRUE,_xll.ohTrigger(RecalcTrigger,Trigger1M)),NA())</f>
        <v>1.1430059111424695E-2</v>
      </c>
      <c r="K1232" s="44">
        <f>IFERROR(_xll.qlIndexFixing(Index3M,H1232,TRUE,_xll.ohTrigger(RecalcTrigger,Trigger3M)),NA())</f>
        <v>1.2155003997792313E-2</v>
      </c>
      <c r="L1232" s="44">
        <f>IFERROR(_xll.qlIndexFixing(Index6M,$H1232,TRUE,_xll.ohTrigger(RecalcTrigger,Trigger6M)),NA())</f>
        <v>1.2187688213562758E-2</v>
      </c>
      <c r="M1232" s="145">
        <f>IFERROR(_xll.qlIndexFixing(Index1Y,$H1232,TRUE,_xll.ohTrigger(RecalcTrigger,Trigger1Y)),NA())</f>
        <v>1.2297730569849445E-2</v>
      </c>
      <c r="N1232" s="144">
        <f>IFERROR(_xll.qlIndexFixing(ONIndex1M,I1232,TRUE,_xll.ohTrigger(RecalcTrigger,Trigger1M)),NA())</f>
        <v>1.1436630717414076E-2</v>
      </c>
      <c r="O1232" s="44">
        <f>IFERROR(_xll.qlIndexFixing(ONIndex3M,I1232,TRUE,_xll.ohTrigger(RecalcTrigger,Trigger3M)),NA())</f>
        <v>1.2191012293820691E-2</v>
      </c>
      <c r="P1232" s="44">
        <f>IFERROR(_xll.qlIndexFixing(ONIndex6M,I1232,TRUE,_xll.ohTrigger(RecalcTrigger,Trigger6M)),NA())</f>
        <v>1.2277514564287273E-2</v>
      </c>
      <c r="Q1232" s="145">
        <f>IFERROR(_xll.qlIndexFixing(ONIndex1Y,I1232,TRUE,_xll.ohTrigger(RecalcTrigger,Trigger1Y)),NA())</f>
        <v>1.2475500445736643E-2</v>
      </c>
    </row>
    <row r="1233" spans="2:17" x14ac:dyDescent="0.2">
      <c r="B1233" s="39" t="s">
        <v>42</v>
      </c>
      <c r="D1233" s="42">
        <f>_xll.qlCalendarAdvance(Calendar,$D1232,B1233,"f",FALSE)</f>
        <v>48296</v>
      </c>
      <c r="E1233" s="139">
        <f>_xll.qlInterestRateIndexValueDate(IndexON,D1233)</f>
        <v>48296</v>
      </c>
      <c r="F1233" s="155">
        <f>IFERROR(_xll.qlIndexFixing(IndexON,D1233,TRUE,_xll.ohTrigger(RecalcTrigger,TriggerON)),NA())</f>
        <v>1.1392057242423093E-2</v>
      </c>
      <c r="H1233" s="42">
        <f>_xll.qlCalendarAdvance(Calendar,$H1232,B1233,"f",FALSE)</f>
        <v>48296</v>
      </c>
      <c r="I1233" s="139">
        <f>_xll.qlInterestRateIndexValueDate(Index1M,$H1233)</f>
        <v>48298</v>
      </c>
      <c r="J1233" s="144">
        <f>IFERROR(_xll.qlIndexFixing(Index1M,$H1233,TRUE,_xll.ohTrigger(RecalcTrigger,Trigger1M)),NA())</f>
        <v>1.1422607607548263E-2</v>
      </c>
      <c r="K1233" s="44">
        <f>IFERROR(_xll.qlIndexFixing(Index3M,H1233,TRUE,_xll.ohTrigger(RecalcTrigger,Trigger3M)),NA())</f>
        <v>1.2145705729043442E-2</v>
      </c>
      <c r="L1233" s="44">
        <f>IFERROR(_xll.qlIndexFixing(Index6M,$H1233,TRUE,_xll.ohTrigger(RecalcTrigger,Trigger6M)),NA())</f>
        <v>1.217743782736958E-2</v>
      </c>
      <c r="M1233" s="145">
        <f>IFERROR(_xll.qlIndexFixing(Index1Y,$H1233,TRUE,_xll.ohTrigger(RecalcTrigger,Trigger1Y)),NA())</f>
        <v>1.2287541330339673E-2</v>
      </c>
      <c r="N1233" s="144">
        <f>IFERROR(_xll.qlIndexFixing(ONIndex1M,I1233,TRUE,_xll.ohTrigger(RecalcTrigger,Trigger1M)),NA())</f>
        <v>1.1427114441007191E-2</v>
      </c>
      <c r="O1233" s="44">
        <f>IFERROR(_xll.qlIndexFixing(ONIndex3M,I1233,TRUE,_xll.ohTrigger(RecalcTrigger,Trigger3M)),NA())</f>
        <v>1.2179272954799814E-2</v>
      </c>
      <c r="P1233" s="44">
        <f>IFERROR(_xll.qlIndexFixing(ONIndex6M,I1233,TRUE,_xll.ohTrigger(RecalcTrigger,Trigger6M)),NA())</f>
        <v>1.2264707449398671E-2</v>
      </c>
      <c r="Q1233" s="145">
        <f>IFERROR(_xll.qlIndexFixing(ONIndex1Y,I1233,TRUE,_xll.ohTrigger(RecalcTrigger,Trigger1Y)),NA())</f>
        <v>1.2462977208409498E-2</v>
      </c>
    </row>
    <row r="1234" spans="2:17" x14ac:dyDescent="0.2">
      <c r="B1234" s="39" t="s">
        <v>42</v>
      </c>
      <c r="D1234" s="42">
        <f>_xll.qlCalendarAdvance(Calendar,$D1233,B1234,"f",FALSE)</f>
        <v>48303</v>
      </c>
      <c r="E1234" s="139">
        <f>_xll.qlInterestRateIndexValueDate(IndexON,D1234)</f>
        <v>48303</v>
      </c>
      <c r="F1234" s="155">
        <f>IFERROR(_xll.qlIndexFixing(IndexON,D1234,TRUE,_xll.ohTrigger(RecalcTrigger,TriggerON)),NA())</f>
        <v>1.1383357395740035E-2</v>
      </c>
      <c r="H1234" s="42">
        <f>_xll.qlCalendarAdvance(Calendar,$H1233,B1234,"f",FALSE)</f>
        <v>48303</v>
      </c>
      <c r="I1234" s="139">
        <f>_xll.qlInterestRateIndexValueDate(Index1M,$H1234)</f>
        <v>48305</v>
      </c>
      <c r="J1234" s="144">
        <f>IFERROR(_xll.qlIndexFixing(Index1M,$H1234,TRUE,_xll.ohTrigger(RecalcTrigger,Trigger1M)),NA())</f>
        <v>1.1415127854381424E-2</v>
      </c>
      <c r="K1234" s="44">
        <f>IFERROR(_xll.qlIndexFixing(Index3M,H1234,TRUE,_xll.ohTrigger(RecalcTrigger,Trigger3M)),NA())</f>
        <v>1.213684984726919E-2</v>
      </c>
      <c r="L1234" s="44">
        <f>IFERROR(_xll.qlIndexFixing(Index6M,$H1234,TRUE,_xll.ohTrigger(RecalcTrigger,Trigger6M)),NA())</f>
        <v>1.2168772022717465E-2</v>
      </c>
      <c r="M1234" s="145">
        <f>IFERROR(_xll.qlIndexFixing(Index1Y,$H1234,TRUE,_xll.ohTrigger(RecalcTrigger,Trigger1Y)),NA())</f>
        <v>1.2277341757754794E-2</v>
      </c>
      <c r="N1234" s="144">
        <f>IFERROR(_xll.qlIndexFixing(ONIndex1M,I1234,TRUE,_xll.ohTrigger(RecalcTrigger,Trigger1M)),NA())</f>
        <v>1.1421807146883012E-2</v>
      </c>
      <c r="O1234" s="44">
        <f>IFERROR(_xll.qlIndexFixing(ONIndex3M,I1234,TRUE,_xll.ohTrigger(RecalcTrigger,Trigger3M)),NA())</f>
        <v>1.2172733106377009E-2</v>
      </c>
      <c r="P1234" s="44">
        <f>IFERROR(_xll.qlIndexFixing(ONIndex6M,I1234,TRUE,_xll.ohTrigger(RecalcTrigger,Trigger6M)),NA())</f>
        <v>1.2257577702206035E-2</v>
      </c>
      <c r="Q1234" s="145">
        <f>IFERROR(_xll.qlIndexFixing(ONIndex1Y,I1234,TRUE,_xll.ohTrigger(RecalcTrigger,Trigger1Y)),NA())</f>
        <v>1.2456007271222092E-2</v>
      </c>
    </row>
    <row r="1235" spans="2:17" x14ac:dyDescent="0.2">
      <c r="B1235" s="39" t="s">
        <v>42</v>
      </c>
      <c r="D1235" s="42">
        <f>_xll.qlCalendarAdvance(Calendar,$D1234,B1235,"f",FALSE)</f>
        <v>48310</v>
      </c>
      <c r="E1235" s="139">
        <f>_xll.qlInterestRateIndexValueDate(IndexON,D1235)</f>
        <v>48310</v>
      </c>
      <c r="F1235" s="155">
        <f>IFERROR(_xll.qlIndexFixing(IndexON,D1235,TRUE,_xll.ohTrigger(RecalcTrigger,TriggerON)),NA())</f>
        <v>1.1374632158966946E-2</v>
      </c>
      <c r="H1235" s="42">
        <f>_xll.qlCalendarAdvance(Calendar,$H1234,B1235,"f",FALSE)</f>
        <v>48310</v>
      </c>
      <c r="I1235" s="139">
        <f>_xll.qlInterestRateIndexValueDate(Index1M,$H1235)</f>
        <v>48312</v>
      </c>
      <c r="J1235" s="144">
        <f>IFERROR(_xll.qlIndexFixing(Index1M,$H1235,TRUE,_xll.ohTrigger(RecalcTrigger,Trigger1M)),NA())</f>
        <v>1.1407620134755436E-2</v>
      </c>
      <c r="K1235" s="44">
        <f>IFERROR(_xll.qlIndexFixing(Index3M,H1235,TRUE,_xll.ohTrigger(RecalcTrigger,Trigger3M)),NA())</f>
        <v>1.2127506901128491E-2</v>
      </c>
      <c r="L1235" s="44">
        <f>IFERROR(_xll.qlIndexFixing(Index6M,$H1235,TRUE,_xll.ohTrigger(RecalcTrigger,Trigger6M)),NA())</f>
        <v>1.2158492716728767E-2</v>
      </c>
      <c r="M1235" s="145">
        <f>IFERROR(_xll.qlIndexFixing(Index1Y,$H1235,TRUE,_xll.ohTrigger(RecalcTrigger,Trigger1Y)),NA())</f>
        <v>1.2267132144445058E-2</v>
      </c>
      <c r="N1235" s="144">
        <f>IFERROR(_xll.qlIndexFixing(ONIndex1M,I1235,TRUE,_xll.ohTrigger(RecalcTrigger,Trigger1M)),NA())</f>
        <v>1.1414352608376532E-2</v>
      </c>
      <c r="O1235" s="44">
        <f>IFERROR(_xll.qlIndexFixing(ONIndex3M,I1235,TRUE,_xll.ohTrigger(RecalcTrigger,Trigger3M)),NA())</f>
        <v>1.2163555990190034E-2</v>
      </c>
      <c r="P1235" s="44">
        <f>IFERROR(_xll.qlIndexFixing(ONIndex6M,I1235,TRUE,_xll.ohTrigger(RecalcTrigger,Trigger6M)),NA())</f>
        <v>1.2247578700499417E-2</v>
      </c>
      <c r="Q1235" s="145">
        <f>IFERROR(_xll.qlIndexFixing(ONIndex1Y,I1235,TRUE,_xll.ohTrigger(RecalcTrigger,Trigger1Y)),NA())</f>
        <v>1.2446234506784393E-2</v>
      </c>
    </row>
    <row r="1236" spans="2:17" x14ac:dyDescent="0.2">
      <c r="B1236" s="39" t="s">
        <v>42</v>
      </c>
      <c r="D1236" s="42">
        <f>_xll.qlCalendarAdvance(Calendar,$D1235,B1236,"f",FALSE)</f>
        <v>48317</v>
      </c>
      <c r="E1236" s="139">
        <f>_xll.qlInterestRateIndexValueDate(IndexON,D1236)</f>
        <v>48317</v>
      </c>
      <c r="F1236" s="155">
        <f>IFERROR(_xll.qlIndexFixing(IndexON,D1236,TRUE,_xll.ohTrigger(RecalcTrigger,TriggerON)),NA())</f>
        <v>1.1365881851848059E-2</v>
      </c>
      <c r="H1236" s="42">
        <f>_xll.qlCalendarAdvance(Calendar,$H1235,B1236,"f",FALSE)</f>
        <v>48317</v>
      </c>
      <c r="I1236" s="139">
        <f>_xll.qlInterestRateIndexValueDate(Index1M,$H1236)</f>
        <v>48319</v>
      </c>
      <c r="J1236" s="144">
        <f>IFERROR(_xll.qlIndexFixing(Index1M,$H1236,TRUE,_xll.ohTrigger(RecalcTrigger,Trigger1M)),NA())</f>
        <v>1.1400084731504057E-2</v>
      </c>
      <c r="K1236" s="44">
        <f>IFERROR(_xll.qlIndexFixing(Index3M,H1236,TRUE,_xll.ohTrigger(RecalcTrigger,Trigger3M)),NA())</f>
        <v>1.2118141103078413E-2</v>
      </c>
      <c r="L1236" s="44">
        <f>IFERROR(_xll.qlIndexFixing(Index6M,$H1236,TRUE,_xll.ohTrigger(RecalcTrigger,Trigger6M)),NA())</f>
        <v>1.2148197231318549E-2</v>
      </c>
      <c r="M1236" s="145">
        <f>IFERROR(_xll.qlIndexFixing(Index1Y,$H1236,TRUE,_xll.ohTrigger(RecalcTrigger,Trigger1Y)),NA())</f>
        <v>1.2254798379208381E-2</v>
      </c>
      <c r="N1236" s="144">
        <f>IFERROR(_xll.qlIndexFixing(ONIndex1M,I1236,TRUE,_xll.ohTrigger(RecalcTrigger,Trigger1M)),NA())</f>
        <v>1.1406869944527998E-2</v>
      </c>
      <c r="O1236" s="44">
        <f>IFERROR(_xll.qlIndexFixing(ONIndex3M,I1236,TRUE,_xll.ohTrigger(RecalcTrigger,Trigger3M)),NA())</f>
        <v>1.2154354268805179E-2</v>
      </c>
      <c r="P1236" s="44">
        <f>IFERROR(_xll.qlIndexFixing(ONIndex6M,I1236,TRUE,_xll.ohTrigger(RecalcTrigger,Trigger6M)),NA())</f>
        <v>1.2237559729966208E-2</v>
      </c>
      <c r="Q1236" s="145">
        <f>IFERROR(_xll.qlIndexFixing(ONIndex1Y,I1236,TRUE,_xll.ohTrigger(RecalcTrigger,Trigger1Y)),NA())</f>
        <v>1.2436444675358871E-2</v>
      </c>
    </row>
    <row r="1237" spans="2:17" x14ac:dyDescent="0.2">
      <c r="B1237" s="39" t="s">
        <v>42</v>
      </c>
      <c r="D1237" s="42">
        <f>_xll.qlCalendarAdvance(Calendar,$D1236,B1237,"f",FALSE)</f>
        <v>48324</v>
      </c>
      <c r="E1237" s="139">
        <f>_xll.qlInterestRateIndexValueDate(IndexON,D1237)</f>
        <v>48324</v>
      </c>
      <c r="F1237" s="155">
        <f>IFERROR(_xll.qlIndexFixing(IndexON,D1237,TRUE,_xll.ohTrigger(RecalcTrigger,TriggerON)),NA())</f>
        <v>1.1357106793488114E-2</v>
      </c>
      <c r="H1237" s="42">
        <f>_xll.qlCalendarAdvance(Calendar,$H1236,B1237,"f",FALSE)</f>
        <v>48324</v>
      </c>
      <c r="I1237" s="139">
        <f>_xll.qlInterestRateIndexValueDate(Index1M,$H1237)</f>
        <v>48326</v>
      </c>
      <c r="J1237" s="144">
        <f>IFERROR(_xll.qlIndexFixing(Index1M,$H1237,TRUE,_xll.ohTrigger(RecalcTrigger,Trigger1M)),NA())</f>
        <v>1.1392521927461041E-2</v>
      </c>
      <c r="K1237" s="44">
        <f>IFERROR(_xll.qlIndexFixing(Index3M,H1237,TRUE,_xll.ohTrigger(RecalcTrigger,Trigger3M)),NA())</f>
        <v>1.2108752761615925E-2</v>
      </c>
      <c r="L1237" s="44">
        <f>IFERROR(_xll.qlIndexFixing(Index6M,$H1237,TRUE,_xll.ohTrigger(RecalcTrigger,Trigger6M)),NA())</f>
        <v>1.2137885877233653E-2</v>
      </c>
      <c r="M1237" s="145">
        <f>IFERROR(_xll.qlIndexFixing(Index1Y,$H1237,TRUE,_xll.ohTrigger(RecalcTrigger,Trigger1Y)),NA())</f>
        <v>1.2246683964994006E-2</v>
      </c>
      <c r="N1237" s="144">
        <f>IFERROR(_xll.qlIndexFixing(ONIndex1M,I1237,TRUE,_xll.ohTrigger(RecalcTrigger,Trigger1M)),NA())</f>
        <v>1.1399359437831436E-2</v>
      </c>
      <c r="O1237" s="44">
        <f>IFERROR(_xll.qlIndexFixing(ONIndex3M,I1237,TRUE,_xll.ohTrigger(RecalcTrigger,Trigger3M)),NA())</f>
        <v>1.2145128249816395E-2</v>
      </c>
      <c r="P1237" s="44">
        <f>IFERROR(_xll.qlIndexFixing(ONIndex6M,I1237,TRUE,_xll.ohTrigger(RecalcTrigger,Trigger6M)),NA())</f>
        <v>1.2227521098999716E-2</v>
      </c>
      <c r="Q1237" s="145">
        <f>IFERROR(_xll.qlIndexFixing(ONIndex1Y,I1237,TRUE,_xll.ohTrigger(RecalcTrigger,Trigger1Y)),NA())</f>
        <v>1.2426638065594631E-2</v>
      </c>
    </row>
    <row r="1238" spans="2:17" x14ac:dyDescent="0.2">
      <c r="B1238" s="39" t="s">
        <v>42</v>
      </c>
      <c r="D1238" s="42">
        <f>_xll.qlCalendarAdvance(Calendar,$D1237,B1238,"f",FALSE)</f>
        <v>48331</v>
      </c>
      <c r="E1238" s="139">
        <f>_xll.qlInterestRateIndexValueDate(IndexON,D1238)</f>
        <v>48331</v>
      </c>
      <c r="F1238" s="155">
        <f>IFERROR(_xll.qlIndexFixing(IndexON,D1238,TRUE,_xll.ohTrigger(RecalcTrigger,TriggerON)),NA())</f>
        <v>1.1348307303471472E-2</v>
      </c>
      <c r="H1238" s="42">
        <f>_xll.qlCalendarAdvance(Calendar,$H1237,B1238,"f",FALSE)</f>
        <v>48331</v>
      </c>
      <c r="I1238" s="139">
        <f>_xll.qlInterestRateIndexValueDate(Index1M,$H1238)</f>
        <v>48333</v>
      </c>
      <c r="J1238" s="144">
        <f>IFERROR(_xll.qlIndexFixing(Index1M,$H1238,TRUE,_xll.ohTrigger(RecalcTrigger,Trigger1M)),NA())</f>
        <v>1.1384932005455151E-2</v>
      </c>
      <c r="K1238" s="44">
        <f>IFERROR(_xll.qlIndexFixing(Index3M,H1238,TRUE,_xll.ohTrigger(RecalcTrigger,Trigger3M)),NA())</f>
        <v>1.2099342185237991E-2</v>
      </c>
      <c r="L1238" s="44">
        <f>IFERROR(_xll.qlIndexFixing(Index6M,$H1238,TRUE,_xll.ohTrigger(RecalcTrigger,Trigger6M)),NA())</f>
        <v>1.2127558965216109E-2</v>
      </c>
      <c r="M1238" s="145">
        <f>IFERROR(_xll.qlIndexFixing(Index1Y,$H1238,TRUE,_xll.ohTrigger(RecalcTrigger,Trigger1Y)),NA())</f>
        <v>1.2236445983494283E-2</v>
      </c>
      <c r="N1238" s="144">
        <f>IFERROR(_xll.qlIndexFixing(ONIndex1M,I1238,TRUE,_xll.ohTrigger(RecalcTrigger,Trigger1M)),NA())</f>
        <v>1.1391821370621003E-2</v>
      </c>
      <c r="O1238" s="44">
        <f>IFERROR(_xll.qlIndexFixing(ONIndex3M,I1238,TRUE,_xll.ohTrigger(RecalcTrigger,Trigger3M)),NA())</f>
        <v>1.2135878240497888E-2</v>
      </c>
      <c r="P1238" s="44">
        <f>IFERROR(_xll.qlIndexFixing(ONIndex6M,I1238,TRUE,_xll.ohTrigger(RecalcTrigger,Trigger6M)),NA())</f>
        <v>1.2217463116392935E-2</v>
      </c>
      <c r="Q1238" s="145">
        <f>IFERROR(_xll.qlIndexFixing(ONIndex1Y,I1238,TRUE,_xll.ohTrigger(RecalcTrigger,Trigger1Y)),NA())</f>
        <v>1.2416814965821033E-2</v>
      </c>
    </row>
    <row r="1239" spans="2:17" x14ac:dyDescent="0.2">
      <c r="B1239" s="39" t="s">
        <v>42</v>
      </c>
      <c r="D1239" s="42">
        <f>_xll.qlCalendarAdvance(Calendar,$D1238,B1239,"f",FALSE)</f>
        <v>48338</v>
      </c>
      <c r="E1239" s="139">
        <f>_xll.qlInterestRateIndexValueDate(IndexON,D1239)</f>
        <v>48338</v>
      </c>
      <c r="F1239" s="155">
        <f>IFERROR(_xll.qlIndexFixing(IndexON,D1239,TRUE,_xll.ohTrigger(RecalcTrigger,TriggerON)),NA())</f>
        <v>1.1339483701222619E-2</v>
      </c>
      <c r="H1239" s="42">
        <f>_xll.qlCalendarAdvance(Calendar,$H1238,B1239,"f",FALSE)</f>
        <v>48338</v>
      </c>
      <c r="I1239" s="139">
        <f>_xll.qlInterestRateIndexValueDate(Index1M,$H1239)</f>
        <v>48340</v>
      </c>
      <c r="J1239" s="144">
        <f>IFERROR(_xll.qlIndexFixing(Index1M,$H1239,TRUE,_xll.ohTrigger(RecalcTrigger,Trigger1M)),NA())</f>
        <v>1.1377315248320141E-2</v>
      </c>
      <c r="K1239" s="44">
        <f>IFERROR(_xll.qlIndexFixing(Index3M,H1239,TRUE,_xll.ohTrigger(RecalcTrigger,Trigger3M)),NA())</f>
        <v>1.2089434518541784E-2</v>
      </c>
      <c r="L1239" s="44">
        <f>IFERROR(_xll.qlIndexFixing(Index6M,$H1239,TRUE,_xll.ohTrigger(RecalcTrigger,Trigger6M)),NA())</f>
        <v>1.2115594949266766E-2</v>
      </c>
      <c r="M1239" s="145">
        <f>IFERROR(_xll.qlIndexFixing(Index1Y,$H1239,TRUE,_xll.ohTrigger(RecalcTrigger,Trigger1Y)),NA())</f>
        <v>1.2226199130553991E-2</v>
      </c>
      <c r="N1239" s="144">
        <f>IFERROR(_xll.qlIndexFixing(ONIndex1M,I1239,TRUE,_xll.ohTrigger(RecalcTrigger,Trigger1M)),NA())</f>
        <v>1.1384256025470663E-2</v>
      </c>
      <c r="O1239" s="44">
        <f>IFERROR(_xll.qlIndexFixing(ONIndex3M,I1239,TRUE,_xll.ohTrigger(RecalcTrigger,Trigger3M)),NA())</f>
        <v>1.2126604548363673E-2</v>
      </c>
      <c r="P1239" s="44">
        <f>IFERROR(_xll.qlIndexFixing(ONIndex6M,I1239,TRUE,_xll.ohTrigger(RecalcTrigger,Trigger6M)),NA())</f>
        <v>1.2207386090699046E-2</v>
      </c>
      <c r="Q1239" s="145">
        <f>IFERROR(_xll.qlIndexFixing(ONIndex1Y,I1239,TRUE,_xll.ohTrigger(RecalcTrigger,Trigger1Y)),NA())</f>
        <v>1.2406975664607245E-2</v>
      </c>
    </row>
    <row r="1240" spans="2:17" x14ac:dyDescent="0.2">
      <c r="B1240" s="39" t="s">
        <v>42</v>
      </c>
      <c r="D1240" s="42">
        <f>_xll.qlCalendarAdvance(Calendar,$D1239,B1240,"f",FALSE)</f>
        <v>48345</v>
      </c>
      <c r="E1240" s="139">
        <f>_xll.qlInterestRateIndexValueDate(IndexON,D1240)</f>
        <v>48345</v>
      </c>
      <c r="F1240" s="155">
        <f>IFERROR(_xll.qlIndexFixing(IndexON,D1240,TRUE,_xll.ohTrigger(RecalcTrigger,TriggerON)),NA())</f>
        <v>1.1330636306245978E-2</v>
      </c>
      <c r="H1240" s="42">
        <f>_xll.qlCalendarAdvance(Calendar,$H1239,B1240,"f",FALSE)</f>
        <v>48345</v>
      </c>
      <c r="I1240" s="139">
        <f>_xll.qlInterestRateIndexValueDate(Index1M,$H1240)</f>
        <v>48347</v>
      </c>
      <c r="J1240" s="144">
        <f>IFERROR(_xll.qlIndexFixing(Index1M,$H1240,TRUE,_xll.ohTrigger(RecalcTrigger,Trigger1M)),NA())</f>
        <v>1.1369671938882275E-2</v>
      </c>
      <c r="K1240" s="44">
        <f>IFERROR(_xll.qlIndexFixing(Index3M,H1240,TRUE,_xll.ohTrigger(RecalcTrigger,Trigger3M)),NA())</f>
        <v>1.2079978596528556E-2</v>
      </c>
      <c r="L1240" s="44">
        <f>IFERROR(_xll.qlIndexFixing(Index6M,$H1240,TRUE,_xll.ohTrigger(RecalcTrigger,Trigger6M)),NA())</f>
        <v>1.210523394335891E-2</v>
      </c>
      <c r="M1240" s="145">
        <f>IFERROR(_xll.qlIndexFixing(Index1Y,$H1240,TRUE,_xll.ohTrigger(RecalcTrigger,Trigger1Y)),NA())</f>
        <v>1.2215943698464692E-2</v>
      </c>
      <c r="N1240" s="144">
        <f>IFERROR(_xll.qlIndexFixing(ONIndex1M,I1240,TRUE,_xll.ohTrigger(RecalcTrigger,Trigger1M)),NA())</f>
        <v>1.137666368495438E-2</v>
      </c>
      <c r="O1240" s="44">
        <f>IFERROR(_xll.qlIndexFixing(ONIndex3M,I1240,TRUE,_xll.ohTrigger(RecalcTrigger,Trigger3M)),NA())</f>
        <v>1.2117307480687955E-2</v>
      </c>
      <c r="P1240" s="44">
        <f>IFERROR(_xll.qlIndexFixing(ONIndex6M,I1240,TRUE,_xll.ohTrigger(RecalcTrigger,Trigger6M)),NA())</f>
        <v>1.2197290330551169E-2</v>
      </c>
      <c r="Q1240" s="145">
        <f>IFERROR(_xll.qlIndexFixing(ONIndex1Y,I1240,TRUE,_xll.ohTrigger(RecalcTrigger,Trigger1Y)),NA())</f>
        <v>1.2397120450282628E-2</v>
      </c>
    </row>
    <row r="1241" spans="2:17" x14ac:dyDescent="0.2">
      <c r="B1241" s="39" t="s">
        <v>42</v>
      </c>
      <c r="D1241" s="42">
        <f>_xll.qlCalendarAdvance(Calendar,$D1240,B1241,"f",FALSE)</f>
        <v>48352</v>
      </c>
      <c r="E1241" s="139">
        <f>_xll.qlInterestRateIndexValueDate(IndexON,D1241)</f>
        <v>48352</v>
      </c>
      <c r="F1241" s="155">
        <f>IFERROR(_xll.qlIndexFixing(IndexON,D1241,TRUE,_xll.ohTrigger(RecalcTrigger,TriggerON)),NA())</f>
        <v>1.13217654378861E-2</v>
      </c>
      <c r="H1241" s="42">
        <f>_xll.qlCalendarAdvance(Calendar,$H1240,B1241,"f",FALSE)</f>
        <v>48352</v>
      </c>
      <c r="I1241" s="139">
        <f>_xll.qlInterestRateIndexValueDate(Index1M,$H1241)</f>
        <v>48354</v>
      </c>
      <c r="J1241" s="144">
        <f>IFERROR(_xll.qlIndexFixing(Index1M,$H1241,TRUE,_xll.ohTrigger(RecalcTrigger,Trigger1M)),NA())</f>
        <v>1.1362002359975309E-2</v>
      </c>
      <c r="K1241" s="44">
        <f>IFERROR(_xll.qlIndexFixing(Index3M,H1241,TRUE,_xll.ohTrigger(RecalcTrigger,Trigger3M)),NA())</f>
        <v>1.2070501386633436E-2</v>
      </c>
      <c r="L1241" s="44">
        <f>IFERROR(_xll.qlIndexFixing(Index6M,$H1241,TRUE,_xll.ohTrigger(RecalcTrigger,Trigger6M)),NA())</f>
        <v>1.2094858377712693E-2</v>
      </c>
      <c r="M1241" s="145">
        <f>IFERROR(_xll.qlIndexFixing(Index1Y,$H1241,TRUE,_xll.ohTrigger(RecalcTrigger,Trigger1Y)),NA())</f>
        <v>1.2205679979506339E-2</v>
      </c>
      <c r="N1241" s="144">
        <f>IFERROR(_xll.qlIndexFixing(ONIndex1M,I1241,TRUE,_xll.ohTrigger(RecalcTrigger,Trigger1M)),NA())</f>
        <v>1.1369044631486247E-2</v>
      </c>
      <c r="O1241" s="44">
        <f>IFERROR(_xll.qlIndexFixing(ONIndex3M,I1241,TRUE,_xll.ohTrigger(RecalcTrigger,Trigger3M)),NA())</f>
        <v>1.2107987344904814E-2</v>
      </c>
      <c r="P1241" s="44">
        <f>IFERROR(_xll.qlIndexFixing(ONIndex6M,I1241,TRUE,_xll.ohTrigger(RecalcTrigger,Trigger6M)),NA())</f>
        <v>1.2187176144422551E-2</v>
      </c>
      <c r="Q1241" s="145">
        <f>IFERROR(_xll.qlIndexFixing(ONIndex1Y,I1241,TRUE,_xll.ohTrigger(RecalcTrigger,Trigger1Y)),NA())</f>
        <v>1.2387249611416351E-2</v>
      </c>
    </row>
    <row r="1242" spans="2:17" x14ac:dyDescent="0.2">
      <c r="B1242" s="39" t="s">
        <v>42</v>
      </c>
      <c r="D1242" s="42">
        <f>_xll.qlCalendarAdvance(Calendar,$D1241,B1242,"f",FALSE)</f>
        <v>48359</v>
      </c>
      <c r="E1242" s="139">
        <f>_xll.qlInterestRateIndexValueDate(IndexON,D1242)</f>
        <v>48359</v>
      </c>
      <c r="F1242" s="155">
        <f>IFERROR(_xll.qlIndexFixing(IndexON,D1242,TRUE,_xll.ohTrigger(RecalcTrigger,TriggerON)),NA())</f>
        <v>1.1312871415647408E-2</v>
      </c>
      <c r="H1242" s="42">
        <f>_xll.qlCalendarAdvance(Calendar,$H1241,B1242,"f",FALSE)</f>
        <v>48359</v>
      </c>
      <c r="I1242" s="139">
        <f>_xll.qlInterestRateIndexValueDate(Index1M,$H1242)</f>
        <v>48361</v>
      </c>
      <c r="J1242" s="144">
        <f>IFERROR(_xll.qlIndexFixing(Index1M,$H1242,TRUE,_xll.ohTrigger(RecalcTrigger,Trigger1M)),NA())</f>
        <v>1.1354306794425506E-2</v>
      </c>
      <c r="K1242" s="44">
        <f>IFERROR(_xll.qlIndexFixing(Index3M,H1242,TRUE,_xll.ohTrigger(RecalcTrigger,Trigger3M)),NA())</f>
        <v>1.2061003197355737E-2</v>
      </c>
      <c r="L1242" s="44">
        <f>IFERROR(_xll.qlIndexFixing(Index6M,$H1242,TRUE,_xll.ohTrigger(RecalcTrigger,Trigger6M)),NA())</f>
        <v>1.208446856307739E-2</v>
      </c>
      <c r="M1242" s="145">
        <f>IFERROR(_xll.qlIndexFixing(Index1Y,$H1242,TRUE,_xll.ohTrigger(RecalcTrigger,Trigger1Y)),NA())</f>
        <v>1.2195408265947061E-2</v>
      </c>
      <c r="N1242" s="144">
        <f>IFERROR(_xll.qlIndexFixing(ONIndex1M,I1242,TRUE,_xll.ohTrigger(RecalcTrigger,Trigger1M)),NA())</f>
        <v>1.1361399147560292E-2</v>
      </c>
      <c r="O1242" s="44">
        <f>IFERROR(_xll.qlIndexFixing(ONIndex3M,I1242,TRUE,_xll.ohTrigger(RecalcTrigger,Trigger3M)),NA())</f>
        <v>1.2098644448528262E-2</v>
      </c>
      <c r="P1242" s="44">
        <f>IFERROR(_xll.qlIndexFixing(ONIndex6M,I1242,TRUE,_xll.ohTrigger(RecalcTrigger,Trigger6M)),NA())</f>
        <v>1.2177043840946311E-2</v>
      </c>
      <c r="Q1242" s="145">
        <f>IFERROR(_xll.qlIndexFixing(ONIndex1Y,I1242,TRUE,_xll.ohTrigger(RecalcTrigger,Trigger1Y)),NA())</f>
        <v>1.237736343641771E-2</v>
      </c>
    </row>
    <row r="1243" spans="2:17" x14ac:dyDescent="0.2">
      <c r="B1243" s="39" t="s">
        <v>42</v>
      </c>
      <c r="D1243" s="42">
        <f>_xll.qlCalendarAdvance(Calendar,$D1242,B1243,"f",FALSE)</f>
        <v>48366</v>
      </c>
      <c r="E1243" s="139">
        <f>_xll.qlInterestRateIndexValueDate(IndexON,D1243)</f>
        <v>48366</v>
      </c>
      <c r="F1243" s="155">
        <f>IFERROR(_xll.qlIndexFixing(IndexON,D1243,TRUE,_xll.ohTrigger(RecalcTrigger,TriggerON)),NA())</f>
        <v>1.1303954558954388E-2</v>
      </c>
      <c r="H1243" s="42">
        <f>_xll.qlCalendarAdvance(Calendar,$H1242,B1243,"f",FALSE)</f>
        <v>48366</v>
      </c>
      <c r="I1243" s="139">
        <f>_xll.qlInterestRateIndexValueDate(Index1M,$H1243)</f>
        <v>48368</v>
      </c>
      <c r="J1243" s="144">
        <f>IFERROR(_xll.qlIndexFixing(Index1M,$H1243,TRUE,_xll.ohTrigger(RecalcTrigger,Trigger1M)),NA())</f>
        <v>1.1346585525064123E-2</v>
      </c>
      <c r="K1243" s="44">
        <f>IFERROR(_xll.qlIndexFixing(Index3M,H1243,TRUE,_xll.ohTrigger(RecalcTrigger,Trigger3M)),NA())</f>
        <v>1.2051484337187821E-2</v>
      </c>
      <c r="L1243" s="44">
        <f>IFERROR(_xll.qlIndexFixing(Index6M,$H1243,TRUE,_xll.ohTrigger(RecalcTrigger,Trigger6M)),NA())</f>
        <v>1.2075701911659496E-2</v>
      </c>
      <c r="M1243" s="145">
        <f>IFERROR(_xll.qlIndexFixing(Index1Y,$H1243,TRUE,_xll.ohTrigger(RecalcTrigger,Trigger1Y)),NA())</f>
        <v>1.2185128850043156E-2</v>
      </c>
      <c r="N1243" s="144">
        <f>IFERROR(_xll.qlIndexFixing(ONIndex1M,I1243,TRUE,_xll.ohTrigger(RecalcTrigger,Trigger1M)),NA())</f>
        <v>1.1353727515750478E-2</v>
      </c>
      <c r="O1243" s="44">
        <f>IFERROR(_xll.qlIndexFixing(ONIndex3M,I1243,TRUE,_xll.ohTrigger(RecalcTrigger,Trigger3M)),NA())</f>
        <v>1.2089279098912442E-2</v>
      </c>
      <c r="P1243" s="44">
        <f>IFERROR(_xll.qlIndexFixing(ONIndex6M,I1243,TRUE,_xll.ohTrigger(RecalcTrigger,Trigger6M)),NA())</f>
        <v>1.2166893728835504E-2</v>
      </c>
      <c r="Q1243" s="145">
        <f>IFERROR(_xll.qlIndexFixing(ONIndex1Y,I1243,TRUE,_xll.ohTrigger(RecalcTrigger,Trigger1Y)),NA())</f>
        <v>1.2367462213696001E-2</v>
      </c>
    </row>
    <row r="1244" spans="2:17" x14ac:dyDescent="0.2">
      <c r="B1244" s="39" t="s">
        <v>42</v>
      </c>
      <c r="D1244" s="42">
        <f>_xll.qlCalendarAdvance(Calendar,$D1243,B1244,"f",FALSE)</f>
        <v>48373</v>
      </c>
      <c r="E1244" s="139">
        <f>_xll.qlInterestRateIndexValueDate(IndexON,D1244)</f>
        <v>48373</v>
      </c>
      <c r="F1244" s="155">
        <f>IFERROR(_xll.qlIndexFixing(IndexON,D1244,TRUE,_xll.ohTrigger(RecalcTrigger,TriggerON)),NA())</f>
        <v>1.12950151873914E-2</v>
      </c>
      <c r="H1244" s="42">
        <f>_xll.qlCalendarAdvance(Calendar,$H1243,B1244,"f",FALSE)</f>
        <v>48373</v>
      </c>
      <c r="I1244" s="139">
        <f>_xll.qlInterestRateIndexValueDate(Index1M,$H1244)</f>
        <v>48375</v>
      </c>
      <c r="J1244" s="144">
        <f>IFERROR(_xll.qlIndexFixing(Index1M,$H1244,TRUE,_xll.ohTrigger(RecalcTrigger,Trigger1M)),NA())</f>
        <v>1.1338838834714926E-2</v>
      </c>
      <c r="K1244" s="44">
        <f>IFERROR(_xll.qlIndexFixing(Index3M,H1244,TRUE,_xll.ohTrigger(RecalcTrigger,Trigger3M)),NA())</f>
        <v>1.2041945114619444E-2</v>
      </c>
      <c r="L1244" s="44">
        <f>IFERROR(_xll.qlIndexFixing(Index6M,$H1244,TRUE,_xll.ohTrigger(RecalcTrigger,Trigger6M)),NA())</f>
        <v>1.2065288177272766E-2</v>
      </c>
      <c r="M1244" s="145">
        <f>IFERROR(_xll.qlIndexFixing(Index1Y,$H1244,TRUE,_xll.ohTrigger(RecalcTrigger,Trigger1Y)),NA())</f>
        <v>1.2174842024039102E-2</v>
      </c>
      <c r="N1244" s="144">
        <f>IFERROR(_xll.qlIndexFixing(ONIndex1M,I1244,TRUE,_xll.ohTrigger(RecalcTrigger,Trigger1M)),NA())</f>
        <v>1.1346030018470898E-2</v>
      </c>
      <c r="O1244" s="44">
        <f>IFERROR(_xll.qlIndexFixing(ONIndex3M,I1244,TRUE,_xll.ohTrigger(RecalcTrigger,Trigger3M)),NA())</f>
        <v>1.2079891603411497E-2</v>
      </c>
      <c r="P1244" s="44">
        <f>IFERROR(_xll.qlIndexFixing(ONIndex6M,I1244,TRUE,_xll.ohTrigger(RecalcTrigger,Trigger6M)),NA())</f>
        <v>1.2156726116563377E-2</v>
      </c>
      <c r="Q1244" s="145">
        <f>IFERROR(_xll.qlIndexFixing(ONIndex1Y,I1244,TRUE,_xll.ohTrigger(RecalcTrigger,Trigger1Y)),NA())</f>
        <v>1.2357546231660521E-2</v>
      </c>
    </row>
    <row r="1245" spans="2:17" x14ac:dyDescent="0.2">
      <c r="B1245" s="39" t="s">
        <v>42</v>
      </c>
      <c r="D1245" s="42">
        <f>_xll.qlCalendarAdvance(Calendar,$D1244,B1245,"f",FALSE)</f>
        <v>48380</v>
      </c>
      <c r="E1245" s="139">
        <f>_xll.qlInterestRateIndexValueDate(IndexON,D1245)</f>
        <v>48380</v>
      </c>
      <c r="F1245" s="155">
        <f>IFERROR(_xll.qlIndexFixing(IndexON,D1245,TRUE,_xll.ohTrigger(RecalcTrigger,TriggerON)),NA())</f>
        <v>1.1286053620063186E-2</v>
      </c>
      <c r="H1245" s="42">
        <f>_xll.qlCalendarAdvance(Calendar,$H1244,B1245,"f",FALSE)</f>
        <v>48380</v>
      </c>
      <c r="I1245" s="139">
        <f>_xll.qlInterestRateIndexValueDate(Index1M,$H1245)</f>
        <v>48382</v>
      </c>
      <c r="J1245" s="144">
        <f>IFERROR(_xll.qlIndexFixing(Index1M,$H1245,TRUE,_xll.ohTrigger(RecalcTrigger,Trigger1M)),NA())</f>
        <v>1.1331067006209172E-2</v>
      </c>
      <c r="K1245" s="44">
        <f>IFERROR(_xll.qlIndexFixing(Index3M,H1245,TRUE,_xll.ohTrigger(RecalcTrigger,Trigger3M)),NA())</f>
        <v>1.2032385838139491E-2</v>
      </c>
      <c r="L1245" s="44">
        <f>IFERROR(_xll.qlIndexFixing(Index6M,$H1245,TRUE,_xll.ohTrigger(RecalcTrigger,Trigger6M)),NA())</f>
        <v>1.2054861059971589E-2</v>
      </c>
      <c r="M1245" s="145">
        <f>IFERROR(_xll.qlIndexFixing(Index1Y,$H1245,TRUE,_xll.ohTrigger(RecalcTrigger,Trigger1Y)),NA())</f>
        <v>1.2164548080167984E-2</v>
      </c>
      <c r="N1245" s="144">
        <f>IFERROR(_xll.qlIndexFixing(ONIndex1M,I1245,TRUE,_xll.ohTrigger(RecalcTrigger,Trigger1M)),NA())</f>
        <v>1.1338306938375453E-2</v>
      </c>
      <c r="O1245" s="44">
        <f>IFERROR(_xll.qlIndexFixing(ONIndex3M,I1245,TRUE,_xll.ohTrigger(RecalcTrigger,Trigger3M)),NA())</f>
        <v>1.2070482269379568E-2</v>
      </c>
      <c r="P1245" s="44">
        <f>IFERROR(_xll.qlIndexFixing(ONIndex6M,I1245,TRUE,_xll.ohTrigger(RecalcTrigger,Trigger6M)),NA())</f>
        <v>1.214654131292292E-2</v>
      </c>
      <c r="Q1245" s="145">
        <f>IFERROR(_xll.qlIndexFixing(ONIndex1Y,I1245,TRUE,_xll.ohTrigger(RecalcTrigger,Trigger1Y)),NA())</f>
        <v>1.2347615778960375E-2</v>
      </c>
    </row>
    <row r="1246" spans="2:17" x14ac:dyDescent="0.2">
      <c r="B1246" s="39" t="s">
        <v>42</v>
      </c>
      <c r="D1246" s="42">
        <f>_xll.qlCalendarAdvance(Calendar,$D1245,B1246,"f",FALSE)</f>
        <v>48387</v>
      </c>
      <c r="E1246" s="139">
        <f>_xll.qlInterestRateIndexValueDate(IndexON,D1246)</f>
        <v>48387</v>
      </c>
      <c r="F1246" s="155">
        <f>IFERROR(_xll.qlIndexFixing(IndexON,D1246,TRUE,_xll.ohTrigger(RecalcTrigger,TriggerON)),NA())</f>
        <v>1.1277070176713977E-2</v>
      </c>
      <c r="H1246" s="42">
        <f>_xll.qlCalendarAdvance(Calendar,$H1245,B1246,"f",FALSE)</f>
        <v>48387</v>
      </c>
      <c r="I1246" s="139">
        <f>_xll.qlInterestRateIndexValueDate(Index1M,$H1246)</f>
        <v>48389</v>
      </c>
      <c r="J1246" s="144">
        <f>IFERROR(_xll.qlIndexFixing(Index1M,$H1246,TRUE,_xll.ohTrigger(RecalcTrigger,Trigger1M)),NA())</f>
        <v>1.1323270322373125E-2</v>
      </c>
      <c r="K1246" s="44">
        <f>IFERROR(_xll.qlIndexFixing(Index3M,H1246,TRUE,_xll.ohTrigger(RecalcTrigger,Trigger3M)),NA())</f>
        <v>1.2022806816233376E-2</v>
      </c>
      <c r="L1246" s="44">
        <f>IFERROR(_xll.qlIndexFixing(Index6M,$H1246,TRUE,_xll.ohTrigger(RecalcTrigger,Trigger6M)),NA())</f>
        <v>1.2044420870447763E-2</v>
      </c>
      <c r="M1246" s="145">
        <f>IFERROR(_xll.qlIndexFixing(Index1Y,$H1246,TRUE,_xll.ohTrigger(RecalcTrigger,Trigger1Y)),NA())</f>
        <v>1.2154247310649751E-2</v>
      </c>
      <c r="N1246" s="144">
        <f>IFERROR(_xll.qlIndexFixing(ONIndex1M,I1246,TRUE,_xll.ohTrigger(RecalcTrigger,Trigger1M)),NA())</f>
        <v>1.1330558557798298E-2</v>
      </c>
      <c r="O1246" s="44">
        <f>IFERROR(_xll.qlIndexFixing(ONIndex3M,I1246,TRUE,_xll.ohTrigger(RecalcTrigger,Trigger3M)),NA())</f>
        <v>1.2061051404410605E-2</v>
      </c>
      <c r="P1246" s="44">
        <f>IFERROR(_xll.qlIndexFixing(ONIndex6M,I1246,TRUE,_xll.ohTrigger(RecalcTrigger,Trigger6M)),NA())</f>
        <v>1.2136339626307446E-2</v>
      </c>
      <c r="Q1246" s="145">
        <f>IFERROR(_xll.qlIndexFixing(ONIndex1Y,I1246,TRUE,_xll.ohTrigger(RecalcTrigger,Trigger1Y)),NA())</f>
        <v>1.2337671143924922E-2</v>
      </c>
    </row>
    <row r="1247" spans="2:17" x14ac:dyDescent="0.2">
      <c r="B1247" s="39" t="s">
        <v>42</v>
      </c>
      <c r="D1247" s="42">
        <f>_xll.qlCalendarAdvance(Calendar,$D1246,B1247,"f",FALSE)</f>
        <v>48394</v>
      </c>
      <c r="E1247" s="139">
        <f>_xll.qlInterestRateIndexValueDate(IndexON,D1247)</f>
        <v>48394</v>
      </c>
      <c r="F1247" s="155">
        <f>IFERROR(_xll.qlIndexFixing(IndexON,D1247,TRUE,_xll.ohTrigger(RecalcTrigger,TriggerON)),NA())</f>
        <v>1.1268065176688324E-2</v>
      </c>
      <c r="H1247" s="42">
        <f>_xll.qlCalendarAdvance(Calendar,$H1246,B1247,"f",FALSE)</f>
        <v>48394</v>
      </c>
      <c r="I1247" s="139">
        <f>_xll.qlInterestRateIndexValueDate(Index1M,$H1247)</f>
        <v>48396</v>
      </c>
      <c r="J1247" s="144">
        <f>IFERROR(_xll.qlIndexFixing(Index1M,$H1247,TRUE,_xll.ohTrigger(RecalcTrigger,Trigger1M)),NA())</f>
        <v>1.1315449066030547E-2</v>
      </c>
      <c r="K1247" s="44">
        <f>IFERROR(_xll.qlIndexFixing(Index3M,H1247,TRUE,_xll.ohTrigger(RecalcTrigger,Trigger3M)),NA())</f>
        <v>1.2013208357383032E-2</v>
      </c>
      <c r="L1247" s="44">
        <f>IFERROR(_xll.qlIndexFixing(Index6M,$H1247,TRUE,_xll.ohTrigger(RecalcTrigger,Trigger6M)),NA())</f>
        <v>1.2032316630896439E-2</v>
      </c>
      <c r="M1247" s="145">
        <f>IFERROR(_xll.qlIndexFixing(Index1Y,$H1247,TRUE,_xll.ohTrigger(RecalcTrigger,Trigger1Y)),NA())</f>
        <v>1.2143940007693836E-2</v>
      </c>
      <c r="N1247" s="144">
        <f>IFERROR(_xll.qlIndexFixing(ONIndex1M,I1247,TRUE,_xll.ohTrigger(RecalcTrigger,Trigger1M)),NA())</f>
        <v>1.1322785159313398E-2</v>
      </c>
      <c r="O1247" s="44">
        <f>IFERROR(_xll.qlIndexFixing(ONIndex3M,I1247,TRUE,_xll.ohTrigger(RecalcTrigger,Trigger3M)),NA())</f>
        <v>1.2051599315778816E-2</v>
      </c>
      <c r="P1247" s="44">
        <f>IFERROR(_xll.qlIndexFixing(ONIndex6M,I1247,TRUE,_xll.ohTrigger(RecalcTrigger,Trigger6M)),NA())</f>
        <v>1.2126121365430009E-2</v>
      </c>
      <c r="Q1247" s="145">
        <f>IFERROR(_xll.qlIndexFixing(ONIndex1Y,I1247,TRUE,_xll.ohTrigger(RecalcTrigger,Trigger1Y)),NA())</f>
        <v>1.232771261496346E-2</v>
      </c>
    </row>
    <row r="1248" spans="2:17" x14ac:dyDescent="0.2">
      <c r="B1248" s="39" t="s">
        <v>42</v>
      </c>
      <c r="D1248" s="42">
        <f>_xll.qlCalendarAdvance(Calendar,$D1247,B1248,"f",FALSE)</f>
        <v>48401</v>
      </c>
      <c r="E1248" s="139">
        <f>_xll.qlInterestRateIndexValueDate(IndexON,D1248)</f>
        <v>48401</v>
      </c>
      <c r="F1248" s="155">
        <f>IFERROR(_xll.qlIndexFixing(IndexON,D1248,TRUE,_xll.ohTrigger(RecalcTrigger,TriggerON)),NA())</f>
        <v>1.1259038939490651E-2</v>
      </c>
      <c r="H1248" s="42">
        <f>_xll.qlCalendarAdvance(Calendar,$H1247,B1248,"f",FALSE)</f>
        <v>48401</v>
      </c>
      <c r="I1248" s="139">
        <f>_xll.qlInterestRateIndexValueDate(Index1M,$H1248)</f>
        <v>48403</v>
      </c>
      <c r="J1248" s="144">
        <f>IFERROR(_xll.qlIndexFixing(Index1M,$H1248,TRUE,_xll.ohTrigger(RecalcTrigger,Trigger1M)),NA())</f>
        <v>1.1307603520010201E-2</v>
      </c>
      <c r="K1248" s="44">
        <f>IFERROR(_xll.qlIndexFixing(Index3M,H1248,TRUE,_xll.ohTrigger(RecalcTrigger,Trigger3M)),NA())</f>
        <v>1.2003590770069527E-2</v>
      </c>
      <c r="L1248" s="44">
        <f>IFERROR(_xll.qlIndexFixing(Index6M,$H1248,TRUE,_xll.ohTrigger(RecalcTrigger,Trigger6M)),NA())</f>
        <v>1.2021847847735224E-2</v>
      </c>
      <c r="M1248" s="145">
        <f>IFERROR(_xll.qlIndexFixing(Index1Y,$H1248,TRUE,_xll.ohTrigger(RecalcTrigger,Trigger1Y)),NA())</f>
        <v>1.2133626463496973E-2</v>
      </c>
      <c r="N1248" s="144">
        <f>IFERROR(_xll.qlIndexFixing(ONIndex1M,I1248,TRUE,_xll.ohTrigger(RecalcTrigger,Trigger1M)),NA())</f>
        <v>1.131498702541478E-2</v>
      </c>
      <c r="O1248" s="44">
        <f>IFERROR(_xll.qlIndexFixing(ONIndex3M,I1248,TRUE,_xll.ohTrigger(RecalcTrigger,Trigger3M)),NA())</f>
        <v>1.2042126310998214E-2</v>
      </c>
      <c r="P1248" s="44">
        <f>IFERROR(_xll.qlIndexFixing(ONIndex6M,I1248,TRUE,_xll.ohTrigger(RecalcTrigger,Trigger6M)),NA())</f>
        <v>1.2115886838843792E-2</v>
      </c>
      <c r="Q1248" s="145">
        <f>IFERROR(_xll.qlIndexFixing(ONIndex1Y,I1248,TRUE,_xll.ohTrigger(RecalcTrigger,Trigger1Y)),NA())</f>
        <v>1.2317740480725092E-2</v>
      </c>
    </row>
    <row r="1249" spans="2:17" x14ac:dyDescent="0.2">
      <c r="B1249" s="39" t="s">
        <v>42</v>
      </c>
      <c r="D1249" s="42">
        <f>_xll.qlCalendarAdvance(Calendar,$D1248,B1249,"f",FALSE)</f>
        <v>48408</v>
      </c>
      <c r="E1249" s="139">
        <f>_xll.qlInterestRateIndexValueDate(IndexON,D1249)</f>
        <v>48408</v>
      </c>
      <c r="F1249" s="155">
        <f>IFERROR(_xll.qlIndexFixing(IndexON,D1249,TRUE,_xll.ohTrigger(RecalcTrigger,TriggerON)),NA())</f>
        <v>1.1249991784385571E-2</v>
      </c>
      <c r="H1249" s="42">
        <f>_xll.qlCalendarAdvance(Calendar,$H1248,B1249,"f",FALSE)</f>
        <v>48408</v>
      </c>
      <c r="I1249" s="139">
        <f>_xll.qlInterestRateIndexValueDate(Index1M,$H1249)</f>
        <v>48410</v>
      </c>
      <c r="J1249" s="144">
        <f>IFERROR(_xll.qlIndexFixing(Index1M,$H1249,TRUE,_xll.ohTrigger(RecalcTrigger,Trigger1M)),NA())</f>
        <v>1.129973396713585E-2</v>
      </c>
      <c r="K1249" s="44">
        <f>IFERROR(_xll.qlIndexFixing(Index3M,H1249,TRUE,_xll.ohTrigger(RecalcTrigger,Trigger3M)),NA())</f>
        <v>1.1993954362768714E-2</v>
      </c>
      <c r="L1249" s="44">
        <f>IFERROR(_xll.qlIndexFixing(Index6M,$H1249,TRUE,_xll.ohTrigger(RecalcTrigger,Trigger6M)),NA())</f>
        <v>1.2011366990661387E-2</v>
      </c>
      <c r="M1249" s="145">
        <f>IFERROR(_xll.qlIndexFixing(Index1Y,$H1249,TRUE,_xll.ohTrigger(RecalcTrigger,Trigger1Y)),NA())</f>
        <v>1.2123306970244068E-2</v>
      </c>
      <c r="N1249" s="144">
        <f>IFERROR(_xll.qlIndexFixing(ONIndex1M,I1249,TRUE,_xll.ohTrigger(RecalcTrigger,Trigger1M)),NA())</f>
        <v>1.1307164438516537E-2</v>
      </c>
      <c r="O1249" s="44">
        <f>IFERROR(_xll.qlIndexFixing(ONIndex3M,I1249,TRUE,_xll.ohTrigger(RecalcTrigger,Trigger3M)),NA())</f>
        <v>1.2032632697343004E-2</v>
      </c>
      <c r="P1249" s="44">
        <f>IFERROR(_xll.qlIndexFixing(ONIndex6M,I1249,TRUE,_xll.ohTrigger(RecalcTrigger,Trigger6M)),NA())</f>
        <v>1.2105636355181915E-2</v>
      </c>
      <c r="Q1249" s="145">
        <f>IFERROR(_xll.qlIndexFixing(ONIndex1Y,I1249,TRUE,_xll.ohTrigger(RecalcTrigger,Trigger1Y)),NA())</f>
        <v>1.2307755029379308E-2</v>
      </c>
    </row>
    <row r="1250" spans="2:17" x14ac:dyDescent="0.2">
      <c r="B1250" s="39" t="s">
        <v>42</v>
      </c>
      <c r="D1250" s="42">
        <f>_xll.qlCalendarAdvance(Calendar,$D1249,B1250,"f",FALSE)</f>
        <v>48415</v>
      </c>
      <c r="E1250" s="139">
        <f>_xll.qlInterestRateIndexValueDate(IndexON,D1250)</f>
        <v>48415</v>
      </c>
      <c r="F1250" s="155">
        <f>IFERROR(_xll.qlIndexFixing(IndexON,D1250,TRUE,_xll.ohTrigger(RecalcTrigger,TriggerON)),NA())</f>
        <v>1.1240924031117316E-2</v>
      </c>
      <c r="H1250" s="42">
        <f>_xll.qlCalendarAdvance(Calendar,$H1249,B1250,"f",FALSE)</f>
        <v>48415</v>
      </c>
      <c r="I1250" s="139">
        <f>_xll.qlInterestRateIndexValueDate(Index1M,$H1250)</f>
        <v>48417</v>
      </c>
      <c r="J1250" s="144">
        <f>IFERROR(_xll.qlIndexFixing(Index1M,$H1250,TRUE,_xll.ohTrigger(RecalcTrigger,Trigger1M)),NA())</f>
        <v>1.129184069022876E-2</v>
      </c>
      <c r="K1250" s="44">
        <f>IFERROR(_xll.qlIndexFixing(Index3M,H1250,TRUE,_xll.ohTrigger(RecalcTrigger,Trigger3M)),NA())</f>
        <v>1.1984299443955579E-2</v>
      </c>
      <c r="L1250" s="44">
        <f>IFERROR(_xll.qlIndexFixing(Index6M,$H1250,TRUE,_xll.ohTrigger(RecalcTrigger,Trigger6M)),NA())</f>
        <v>1.2000874370373921E-2</v>
      </c>
      <c r="M1250" s="145">
        <f>IFERROR(_xll.qlIndexFixing(Index1Y,$H1250,TRUE,_xll.ohTrigger(RecalcTrigger,Trigger1Y)),NA())</f>
        <v>1.21129818201082E-2</v>
      </c>
      <c r="N1250" s="144">
        <f>IFERROR(_xll.qlIndexFixing(ONIndex1M,I1250,TRUE,_xll.ohTrigger(RecalcTrigger,Trigger1M)),NA())</f>
        <v>1.1299317681272569E-2</v>
      </c>
      <c r="O1250" s="44">
        <f>IFERROR(_xll.qlIndexFixing(ONIndex3M,I1250,TRUE,_xll.ohTrigger(RecalcTrigger,Trigger3M)),NA())</f>
        <v>1.2023118782247266E-2</v>
      </c>
      <c r="P1250" s="44">
        <f>IFERROR(_xll.qlIndexFixing(ONIndex6M,I1250,TRUE,_xll.ohTrigger(RecalcTrigger,Trigger6M)),NA())</f>
        <v>1.2095370223077495E-2</v>
      </c>
      <c r="Q1250" s="145">
        <f>IFERROR(_xll.qlIndexFixing(ONIndex1Y,I1250,TRUE,_xll.ohTrigger(RecalcTrigger,Trigger1Y)),NA())</f>
        <v>1.2297756549575212E-2</v>
      </c>
    </row>
    <row r="1251" spans="2:17" x14ac:dyDescent="0.2">
      <c r="B1251" s="39" t="s">
        <v>42</v>
      </c>
      <c r="D1251" s="42">
        <f>_xll.qlCalendarAdvance(Calendar,$D1250,B1251,"f",FALSE)</f>
        <v>48422</v>
      </c>
      <c r="E1251" s="139">
        <f>_xll.qlInterestRateIndexValueDate(IndexON,D1251)</f>
        <v>48422</v>
      </c>
      <c r="F1251" s="155">
        <f>IFERROR(_xll.qlIndexFixing(IndexON,D1251,TRUE,_xll.ohTrigger(RecalcTrigger,TriggerON)),NA())</f>
        <v>1.1231835998870565E-2</v>
      </c>
      <c r="H1251" s="42">
        <f>_xll.qlCalendarAdvance(Calendar,$H1250,B1251,"f",FALSE)</f>
        <v>48422</v>
      </c>
      <c r="I1251" s="139">
        <f>_xll.qlInterestRateIndexValueDate(Index1M,$H1251)</f>
        <v>48424</v>
      </c>
      <c r="J1251" s="144">
        <f>IFERROR(_xll.qlIndexFixing(Index1M,$H1251,TRUE,_xll.ohTrigger(RecalcTrigger,Trigger1M)),NA())</f>
        <v>1.1283923972117693E-2</v>
      </c>
      <c r="K1251" s="44">
        <f>IFERROR(_xll.qlIndexFixing(Index3M,H1251,TRUE,_xll.ohTrigger(RecalcTrigger,Trigger3M)),NA())</f>
        <v>1.1974626322101629E-2</v>
      </c>
      <c r="L1251" s="44">
        <f>IFERROR(_xll.qlIndexFixing(Index6M,$H1251,TRUE,_xll.ohTrigger(RecalcTrigger,Trigger6M)),NA())</f>
        <v>1.1990370297566232E-2</v>
      </c>
      <c r="M1251" s="145">
        <f>IFERROR(_xll.qlIndexFixing(Index1Y,$H1251,TRUE,_xll.ohTrigger(RecalcTrigger,Trigger1Y)),NA())</f>
        <v>1.2102651305250624E-2</v>
      </c>
      <c r="N1251" s="144">
        <f>IFERROR(_xll.qlIndexFixing(ONIndex1M,I1251,TRUE,_xll.ohTrigger(RecalcTrigger,Trigger1M)),NA())</f>
        <v>1.1291447036096969E-2</v>
      </c>
      <c r="O1251" s="44">
        <f>IFERROR(_xll.qlIndexFixing(ONIndex3M,I1251,TRUE,_xll.ohTrigger(RecalcTrigger,Trigger3M)),NA())</f>
        <v>1.2013584873145078E-2</v>
      </c>
      <c r="P1251" s="44">
        <f>IFERROR(_xll.qlIndexFixing(ONIndex6M,I1251,TRUE,_xll.ohTrigger(RecalcTrigger,Trigger6M)),NA())</f>
        <v>1.2085088751003781E-2</v>
      </c>
      <c r="Q1251" s="145">
        <f>IFERROR(_xll.qlIndexFixing(ONIndex1Y,I1251,TRUE,_xll.ohTrigger(RecalcTrigger,Trigger1Y)),NA())</f>
        <v>1.22877453297221E-2</v>
      </c>
    </row>
    <row r="1252" spans="2:17" x14ac:dyDescent="0.2">
      <c r="B1252" s="39" t="s">
        <v>42</v>
      </c>
      <c r="D1252" s="42">
        <f>_xll.qlCalendarAdvance(Calendar,$D1251,B1252,"f",FALSE)</f>
        <v>48429</v>
      </c>
      <c r="E1252" s="139">
        <f>_xll.qlInterestRateIndexValueDate(IndexON,D1252)</f>
        <v>48429</v>
      </c>
      <c r="F1252" s="155">
        <f>IFERROR(_xll.qlIndexFixing(IndexON,D1252,TRUE,_xll.ohTrigger(RecalcTrigger,TriggerON)),NA())</f>
        <v>1.1222728007069804E-2</v>
      </c>
      <c r="H1252" s="42">
        <f>_xll.qlCalendarAdvance(Calendar,$H1251,B1252,"f",FALSE)</f>
        <v>48429</v>
      </c>
      <c r="I1252" s="139">
        <f>_xll.qlInterestRateIndexValueDate(Index1M,$H1252)</f>
        <v>48431</v>
      </c>
      <c r="J1252" s="144">
        <f>IFERROR(_xll.qlIndexFixing(Index1M,$H1252,TRUE,_xll.ohTrigger(RecalcTrigger,Trigger1M)),NA())</f>
        <v>1.1275984095618918E-2</v>
      </c>
      <c r="K1252" s="44">
        <f>IFERROR(_xll.qlIndexFixing(Index3M,H1252,TRUE,_xll.ohTrigger(RecalcTrigger,Trigger3M)),NA())</f>
        <v>1.1964935305676638E-2</v>
      </c>
      <c r="L1252" s="44">
        <f>IFERROR(_xll.qlIndexFixing(Index6M,$H1252,TRUE,_xll.ohTrigger(RecalcTrigger,Trigger6M)),NA())</f>
        <v>1.197985508292399E-2</v>
      </c>
      <c r="M1252" s="145">
        <f>IFERROR(_xll.qlIndexFixing(Index1Y,$H1252,TRUE,_xll.ohTrigger(RecalcTrigger,Trigger1Y)),NA())</f>
        <v>1.2092315717819673E-2</v>
      </c>
      <c r="N1252" s="144">
        <f>IFERROR(_xll.qlIndexFixing(ONIndex1M,I1252,TRUE,_xll.ohTrigger(RecalcTrigger,Trigger1M)),NA())</f>
        <v>1.12835527855637E-2</v>
      </c>
      <c r="O1252" s="44">
        <f>IFERROR(_xll.qlIndexFixing(ONIndex3M,I1252,TRUE,_xll.ohTrigger(RecalcTrigger,Trigger3M)),NA())</f>
        <v>1.2004031277470517E-2</v>
      </c>
      <c r="P1252" s="44">
        <f>IFERROR(_xll.qlIndexFixing(ONIndex6M,I1252,TRUE,_xll.ohTrigger(RecalcTrigger,Trigger6M)),NA())</f>
        <v>1.2074792247673827E-2</v>
      </c>
      <c r="Q1252" s="145">
        <f>IFERROR(_xll.qlIndexFixing(ONIndex1Y,I1252,TRUE,_xll.ohTrigger(RecalcTrigger,Trigger1Y)),NA())</f>
        <v>1.2277721658309204E-2</v>
      </c>
    </row>
    <row r="1253" spans="2:17" x14ac:dyDescent="0.2">
      <c r="B1253" s="39" t="s">
        <v>42</v>
      </c>
      <c r="D1253" s="42">
        <f>_xll.qlCalendarAdvance(Calendar,$D1252,B1253,"f",FALSE)</f>
        <v>48436</v>
      </c>
      <c r="E1253" s="139">
        <f>_xll.qlInterestRateIndexValueDate(IndexON,D1253)</f>
        <v>48436</v>
      </c>
      <c r="F1253" s="155">
        <f>IFERROR(_xll.qlIndexFixing(IndexON,D1253,TRUE,_xll.ohTrigger(RecalcTrigger,TriggerON)),NA())</f>
        <v>1.1213600375459265E-2</v>
      </c>
      <c r="H1253" s="42">
        <f>_xll.qlCalendarAdvance(Calendar,$H1252,B1253,"f",FALSE)</f>
        <v>48436</v>
      </c>
      <c r="I1253" s="139">
        <f>_xll.qlInterestRateIndexValueDate(Index1M,$H1253)</f>
        <v>48438</v>
      </c>
      <c r="J1253" s="144">
        <f>IFERROR(_xll.qlIndexFixing(Index1M,$H1253,TRUE,_xll.ohTrigger(RecalcTrigger,Trigger1M)),NA())</f>
        <v>1.1268021343561196E-2</v>
      </c>
      <c r="K1253" s="44">
        <f>IFERROR(_xll.qlIndexFixing(Index3M,H1253,TRUE,_xll.ohTrigger(RecalcTrigger,Trigger3M)),NA())</f>
        <v>1.195522670314603E-2</v>
      </c>
      <c r="L1253" s="44">
        <f>IFERROR(_xll.qlIndexFixing(Index6M,$H1253,TRUE,_xll.ohTrigger(RecalcTrigger,Trigger6M)),NA())</f>
        <v>1.1969329037128572E-2</v>
      </c>
      <c r="M1253" s="145">
        <f>IFERROR(_xll.qlIndexFixing(Index1Y,$H1253,TRUE,_xll.ohTrigger(RecalcTrigger,Trigger1Y)),NA())</f>
        <v>1.2081975349953167E-2</v>
      </c>
      <c r="N1253" s="144">
        <f>IFERROR(_xll.qlIndexFixing(ONIndex1M,I1253,TRUE,_xll.ohTrigger(RecalcTrigger,Trigger1M)),NA())</f>
        <v>1.1275635212086854E-2</v>
      </c>
      <c r="O1253" s="44">
        <f>IFERROR(_xll.qlIndexFixing(ONIndex3M,I1253,TRUE,_xll.ohTrigger(RecalcTrigger,Trigger3M)),NA())</f>
        <v>1.1994458302577726E-2</v>
      </c>
      <c r="P1253" s="44">
        <f>IFERROR(_xll.qlIndexFixing(ONIndex6M,I1253,TRUE,_xll.ohTrigger(RecalcTrigger,Trigger6M)),NA())</f>
        <v>1.2064481021720752E-2</v>
      </c>
      <c r="Q1253" s="145">
        <f>IFERROR(_xll.qlIndexFixing(ONIndex1Y,I1253,TRUE,_xll.ohTrigger(RecalcTrigger,Trigger1Y)),NA())</f>
        <v>1.2267685823745822E-2</v>
      </c>
    </row>
    <row r="1254" spans="2:17" x14ac:dyDescent="0.2">
      <c r="B1254" s="39" t="s">
        <v>42</v>
      </c>
      <c r="D1254" s="42">
        <f>_xll.qlCalendarAdvance(Calendar,$D1253,B1254,"f",FALSE)</f>
        <v>48443</v>
      </c>
      <c r="E1254" s="139">
        <f>_xll.qlInterestRateIndexValueDate(IndexON,D1254)</f>
        <v>48443</v>
      </c>
      <c r="F1254" s="155">
        <f>IFERROR(_xll.qlIndexFixing(IndexON,D1254,TRUE,_xll.ohTrigger(RecalcTrigger,TriggerON)),NA())</f>
        <v>1.120445342314369E-2</v>
      </c>
      <c r="H1254" s="42">
        <f>_xll.qlCalendarAdvance(Calendar,$H1253,B1254,"f",FALSE)</f>
        <v>48443</v>
      </c>
      <c r="I1254" s="139">
        <f>_xll.qlInterestRateIndexValueDate(Index1M,$H1254)</f>
        <v>48445</v>
      </c>
      <c r="J1254" s="144">
        <f>IFERROR(_xll.qlIndexFixing(Index1M,$H1254,TRUE,_xll.ohTrigger(RecalcTrigger,Trigger1M)),NA())</f>
        <v>1.1260035998763296E-2</v>
      </c>
      <c r="K1254" s="44">
        <f>IFERROR(_xll.qlIndexFixing(Index3M,H1254,TRUE,_xll.ohTrigger(RecalcTrigger,Trigger3M)),NA())</f>
        <v>1.194550082297176E-2</v>
      </c>
      <c r="L1254" s="44">
        <f>IFERROR(_xll.qlIndexFixing(Index6M,$H1254,TRUE,_xll.ohTrigger(RecalcTrigger,Trigger6M)),NA())</f>
        <v>1.1958792470851892E-2</v>
      </c>
      <c r="M1254" s="145">
        <f>IFERROR(_xll.qlIndexFixing(Index1Y,$H1254,TRUE,_xll.ohTrigger(RecalcTrigger,Trigger1Y)),NA())</f>
        <v>1.2071630493775789E-2</v>
      </c>
      <c r="N1254" s="144">
        <f>IFERROR(_xll.qlIndexFixing(ONIndex1M,I1254,TRUE,_xll.ohTrigger(RecalcTrigger,Trigger1M)),NA())</f>
        <v>1.126769459816046E-2</v>
      </c>
      <c r="O1254" s="44">
        <f>IFERROR(_xll.qlIndexFixing(ONIndex3M,I1254,TRUE,_xll.ohTrigger(RecalcTrigger,Trigger3M)),NA())</f>
        <v>1.1984866255900783E-2</v>
      </c>
      <c r="P1254" s="44">
        <f>IFERROR(_xll.qlIndexFixing(ONIndex6M,I1254,TRUE,_xll.ohTrigger(RecalcTrigger,Trigger6M)),NA())</f>
        <v>1.205415538169774E-2</v>
      </c>
      <c r="Q1254" s="145">
        <f>IFERROR(_xll.qlIndexFixing(ONIndex1Y,I1254,TRUE,_xll.ohTrigger(RecalcTrigger,Trigger1Y)),NA())</f>
        <v>1.2257638114521185E-2</v>
      </c>
    </row>
    <row r="1255" spans="2:17" x14ac:dyDescent="0.2">
      <c r="B1255" s="39" t="s">
        <v>42</v>
      </c>
      <c r="D1255" s="42">
        <f>_xll.qlCalendarAdvance(Calendar,$D1254,B1255,"f",FALSE)</f>
        <v>48450</v>
      </c>
      <c r="E1255" s="139">
        <f>_xll.qlInterestRateIndexValueDate(IndexON,D1255)</f>
        <v>48450</v>
      </c>
      <c r="F1255" s="155">
        <f>IFERROR(_xll.qlIndexFixing(IndexON,D1255,TRUE,_xll.ohTrigger(RecalcTrigger,TriggerON)),NA())</f>
        <v>1.1195287469707438E-2</v>
      </c>
      <c r="H1255" s="42">
        <f>_xll.qlCalendarAdvance(Calendar,$H1254,B1255,"f",FALSE)</f>
        <v>48450</v>
      </c>
      <c r="I1255" s="139">
        <f>_xll.qlInterestRateIndexValueDate(Index1M,$H1255)</f>
        <v>48452</v>
      </c>
      <c r="J1255" s="144">
        <f>IFERROR(_xll.qlIndexFixing(Index1M,$H1255,TRUE,_xll.ohTrigger(RecalcTrigger,Trigger1M)),NA())</f>
        <v>1.1252028344046483E-2</v>
      </c>
      <c r="K1255" s="44">
        <f>IFERROR(_xll.qlIndexFixing(Index3M,H1255,TRUE,_xll.ohTrigger(RecalcTrigger,Trigger3M)),NA())</f>
        <v>1.1935757973615777E-2</v>
      </c>
      <c r="L1255" s="44">
        <f>IFERROR(_xll.qlIndexFixing(Index6M,$H1255,TRUE,_xll.ohTrigger(RecalcTrigger,Trigger6M)),NA())</f>
        <v>1.1948245694762001E-2</v>
      </c>
      <c r="M1255" s="145">
        <f>IFERROR(_xll.qlIndexFixing(Index1Y,$H1255,TRUE,_xll.ohTrigger(RecalcTrigger,Trigger1Y)),NA())</f>
        <v>1.2061281441400392E-2</v>
      </c>
      <c r="N1255" s="144">
        <f>IFERROR(_xll.qlIndexFixing(ONIndex1M,I1255,TRUE,_xll.ohTrigger(RecalcTrigger,Trigger1M)),NA())</f>
        <v>1.1259731226358483E-2</v>
      </c>
      <c r="O1255" s="44">
        <f>IFERROR(_xll.qlIndexFixing(ONIndex3M,I1255,TRUE,_xll.ohTrigger(RecalcTrigger,Trigger3M)),NA())</f>
        <v>1.1975255444873767E-2</v>
      </c>
      <c r="P1255" s="44">
        <f>IFERROR(_xll.qlIndexFixing(ONIndex6M,I1255,TRUE,_xll.ohTrigger(RecalcTrigger,Trigger6M)),NA())</f>
        <v>1.2043815636157973E-2</v>
      </c>
      <c r="Q1255" s="145">
        <f>IFERROR(_xll.qlIndexFixing(ONIndex1Y,I1255,TRUE,_xll.ohTrigger(RecalcTrigger,Trigger1Y)),NA())</f>
        <v>1.2247578819044591E-2</v>
      </c>
    </row>
    <row r="1256" spans="2:17" x14ac:dyDescent="0.2">
      <c r="B1256" s="39" t="s">
        <v>42</v>
      </c>
      <c r="D1256" s="42">
        <f>_xll.qlCalendarAdvance(Calendar,$D1255,B1256,"f",FALSE)</f>
        <v>48457</v>
      </c>
      <c r="E1256" s="139">
        <f>_xll.qlInterestRateIndexValueDate(IndexON,D1256)</f>
        <v>48457</v>
      </c>
      <c r="F1256" s="155">
        <f>IFERROR(_xll.qlIndexFixing(IndexON,D1256,TRUE,_xll.ohTrigger(RecalcTrigger,TriggerON)),NA())</f>
        <v>1.1186102834654932E-2</v>
      </c>
      <c r="H1256" s="42">
        <f>_xll.qlCalendarAdvance(Calendar,$H1255,B1256,"f",FALSE)</f>
        <v>48457</v>
      </c>
      <c r="I1256" s="139">
        <f>_xll.qlInterestRateIndexValueDate(Index1M,$H1256)</f>
        <v>48459</v>
      </c>
      <c r="J1256" s="144">
        <f>IFERROR(_xll.qlIndexFixing(Index1M,$H1256,TRUE,_xll.ohTrigger(RecalcTrigger,Trigger1M)),NA())</f>
        <v>1.1243998662232024E-2</v>
      </c>
      <c r="K1256" s="44">
        <f>IFERROR(_xll.qlIndexFixing(Index3M,H1256,TRUE,_xll.ohTrigger(RecalcTrigger,Trigger3M)),NA())</f>
        <v>1.192650130767779E-2</v>
      </c>
      <c r="L1256" s="44">
        <f>IFERROR(_xll.qlIndexFixing(Index6M,$H1256,TRUE,_xll.ohTrigger(RecalcTrigger,Trigger6M)),NA())</f>
        <v>1.1940487416702807E-2</v>
      </c>
      <c r="M1256" s="145">
        <f>IFERROR(_xll.qlIndexFixing(Index1Y,$H1256,TRUE,_xll.ohTrigger(RecalcTrigger,Trigger1Y)),NA())</f>
        <v>1.2050928484928003E-2</v>
      </c>
      <c r="N1256" s="144">
        <f>IFERROR(_xll.qlIndexFixing(ONIndex1M,I1256,TRUE,_xll.ohTrigger(RecalcTrigger,Trigger1M)),NA())</f>
        <v>1.1251745379174949E-2</v>
      </c>
      <c r="O1256" s="44">
        <f>IFERROR(_xll.qlIndexFixing(ONIndex3M,I1256,TRUE,_xll.ohTrigger(RecalcTrigger,Trigger3M)),NA())</f>
        <v>1.1965626176770883E-2</v>
      </c>
      <c r="P1256" s="44">
        <f>IFERROR(_xll.qlIndexFixing(ONIndex6M,I1256,TRUE,_xll.ohTrigger(RecalcTrigger,Trigger6M)),NA())</f>
        <v>1.203346209373457E-2</v>
      </c>
      <c r="Q1256" s="145">
        <f>IFERROR(_xll.qlIndexFixing(ONIndex1Y,I1256,TRUE,_xll.ohTrigger(RecalcTrigger,Trigger1Y)),NA())</f>
        <v>1.2237508225805271E-2</v>
      </c>
    </row>
    <row r="1257" spans="2:17" x14ac:dyDescent="0.2">
      <c r="B1257" s="39" t="s">
        <v>42</v>
      </c>
      <c r="D1257" s="42">
        <f>_xll.qlCalendarAdvance(Calendar,$D1256,B1257,"f",FALSE)</f>
        <v>48464</v>
      </c>
      <c r="E1257" s="139">
        <f>_xll.qlInterestRateIndexValueDate(IndexON,D1257)</f>
        <v>48464</v>
      </c>
      <c r="F1257" s="155">
        <f>IFERROR(_xll.qlIndexFixing(IndexON,D1257,TRUE,_xll.ohTrigger(RecalcTrigger,TriggerON)),NA())</f>
        <v>1.1176899837330723E-2</v>
      </c>
      <c r="H1257" s="42">
        <f>_xll.qlCalendarAdvance(Calendar,$H1256,B1257,"f",FALSE)</f>
        <v>48464</v>
      </c>
      <c r="I1257" s="139">
        <f>_xll.qlInterestRateIndexValueDate(Index1M,$H1257)</f>
        <v>48466</v>
      </c>
      <c r="J1257" s="144">
        <f>IFERROR(_xll.qlIndexFixing(Index1M,$H1257,TRUE,_xll.ohTrigger(RecalcTrigger,Trigger1M)),NA())</f>
        <v>1.123594723613619E-2</v>
      </c>
      <c r="K1257" s="44">
        <f>IFERROR(_xll.qlIndexFixing(Index3M,H1257,TRUE,_xll.ohTrigger(RecalcTrigger,Trigger3M)),NA())</f>
        <v>1.1916726878335395E-2</v>
      </c>
      <c r="L1257" s="44">
        <f>IFERROR(_xll.qlIndexFixing(Index6M,$H1257,TRUE,_xll.ohTrigger(RecalcTrigger,Trigger6M)),NA())</f>
        <v>1.1929925802871787E-2</v>
      </c>
      <c r="M1257" s="145">
        <f>IFERROR(_xll.qlIndexFixing(Index1Y,$H1257,TRUE,_xll.ohTrigger(RecalcTrigger,Trigger1Y)),NA())</f>
        <v>1.2040571916447607E-2</v>
      </c>
      <c r="N1257" s="144">
        <f>IFERROR(_xll.qlIndexFixing(ONIndex1M,I1257,TRUE,_xll.ohTrigger(RecalcTrigger,Trigger1M)),NA())</f>
        <v>1.1243737339023951E-2</v>
      </c>
      <c r="O1257" s="44">
        <f>IFERROR(_xll.qlIndexFixing(ONIndex3M,I1257,TRUE,_xll.ohTrigger(RecalcTrigger,Trigger3M)),NA())</f>
        <v>1.1955978759186081E-2</v>
      </c>
      <c r="P1257" s="44">
        <f>IFERROR(_xll.qlIndexFixing(ONIndex6M,I1257,TRUE,_xll.ohTrigger(RecalcTrigger,Trigger6M)),NA())</f>
        <v>1.2023095063140588E-2</v>
      </c>
      <c r="Q1257" s="145">
        <f>IFERROR(_xll.qlIndexFixing(ONIndex1Y,I1257,TRUE,_xll.ohTrigger(RecalcTrigger,Trigger1Y)),NA())</f>
        <v>1.2227426623212523E-2</v>
      </c>
    </row>
    <row r="1258" spans="2:17" x14ac:dyDescent="0.2">
      <c r="B1258" s="39" t="s">
        <v>42</v>
      </c>
      <c r="D1258" s="42">
        <f>_xll.qlCalendarAdvance(Calendar,$D1257,B1258,"f",FALSE)</f>
        <v>48471</v>
      </c>
      <c r="E1258" s="139">
        <f>_xll.qlInterestRateIndexValueDate(IndexON,D1258)</f>
        <v>48471</v>
      </c>
      <c r="F1258" s="155">
        <f>IFERROR(_xll.qlIndexFixing(IndexON,D1258,TRUE,_xll.ohTrigger(RecalcTrigger,TriggerON)),NA())</f>
        <v>1.1167678797319169E-2</v>
      </c>
      <c r="H1258" s="42">
        <f>_xll.qlCalendarAdvance(Calendar,$H1257,B1258,"f",FALSE)</f>
        <v>48471</v>
      </c>
      <c r="I1258" s="139">
        <f>_xll.qlInterestRateIndexValueDate(Index1M,$H1258)</f>
        <v>48473</v>
      </c>
      <c r="J1258" s="144">
        <f>IFERROR(_xll.qlIndexFixing(Index1M,$H1258,TRUE,_xll.ohTrigger(RecalcTrigger,Trigger1M)),NA())</f>
        <v>1.1227874348582745E-2</v>
      </c>
      <c r="K1258" s="44">
        <f>IFERROR(_xll.qlIndexFixing(Index3M,H1258,TRUE,_xll.ohTrigger(RecalcTrigger,Trigger3M)),NA())</f>
        <v>1.1906936383409849E-2</v>
      </c>
      <c r="L1258" s="44">
        <f>IFERROR(_xll.qlIndexFixing(Index6M,$H1258,TRUE,_xll.ohTrigger(RecalcTrigger,Trigger6M)),NA())</f>
        <v>1.191935480025842E-2</v>
      </c>
      <c r="M1258" s="145">
        <f>IFERROR(_xll.qlIndexFixing(Index1Y,$H1258,TRUE,_xll.ohTrigger(RecalcTrigger,Trigger1Y)),NA())</f>
        <v>1.2030212028035702E-2</v>
      </c>
      <c r="N1258" s="144">
        <f>IFERROR(_xll.qlIndexFixing(ONIndex1M,I1258,TRUE,_xll.ohTrigger(RecalcTrigger,Trigger1M)),NA())</f>
        <v>1.1235707388479454E-2</v>
      </c>
      <c r="O1258" s="44">
        <f>IFERROR(_xll.qlIndexFixing(ONIndex3M,I1258,TRUE,_xll.ohTrigger(RecalcTrigger,Trigger3M)),NA())</f>
        <v>1.1946313499473504E-2</v>
      </c>
      <c r="P1258" s="44">
        <f>IFERROR(_xll.qlIndexFixing(ONIndex6M,I1258,TRUE,_xll.ohTrigger(RecalcTrigger,Trigger6M)),NA())</f>
        <v>1.2012714852769335E-2</v>
      </c>
      <c r="Q1258" s="145">
        <f>IFERROR(_xll.qlIndexFixing(ONIndex1Y,I1258,TRUE,_xll.ohTrigger(RecalcTrigger,Trigger1Y)),NA())</f>
        <v>1.2217334299755578E-2</v>
      </c>
    </row>
    <row r="1259" spans="2:17" x14ac:dyDescent="0.2">
      <c r="B1259" s="39" t="s">
        <v>42</v>
      </c>
      <c r="D1259" s="42">
        <f>_xll.qlCalendarAdvance(Calendar,$D1258,B1259,"f",FALSE)</f>
        <v>48478</v>
      </c>
      <c r="E1259" s="139">
        <f>_xll.qlInterestRateIndexValueDate(IndexON,D1259)</f>
        <v>48478</v>
      </c>
      <c r="F1259" s="155">
        <f>IFERROR(_xll.qlIndexFixing(IndexON,D1259,TRUE,_xll.ohTrigger(RecalcTrigger,TriggerON)),NA())</f>
        <v>1.1158440033804951E-2</v>
      </c>
      <c r="H1259" s="42">
        <f>_xll.qlCalendarAdvance(Calendar,$H1258,B1259,"f",FALSE)</f>
        <v>48478</v>
      </c>
      <c r="I1259" s="139">
        <f>_xll.qlInterestRateIndexValueDate(Index1M,$H1259)</f>
        <v>48480</v>
      </c>
      <c r="J1259" s="144">
        <f>IFERROR(_xll.qlIndexFixing(Index1M,$H1259,TRUE,_xll.ohTrigger(RecalcTrigger,Trigger1M)),NA())</f>
        <v>1.1219780282385461E-2</v>
      </c>
      <c r="K1259" s="44">
        <f>IFERROR(_xll.qlIndexFixing(Index3M,H1259,TRUE,_xll.ohTrigger(RecalcTrigger,Trigger3M)),NA())</f>
        <v>1.1897130131337506E-2</v>
      </c>
      <c r="L1259" s="44">
        <f>IFERROR(_xll.qlIndexFixing(Index6M,$H1259,TRUE,_xll.ohTrigger(RecalcTrigger,Trigger6M)),NA())</f>
        <v>1.1908774719450944E-2</v>
      </c>
      <c r="M1259" s="145">
        <f>IFERROR(_xll.qlIndexFixing(Index1Y,$H1259,TRUE,_xll.ohTrigger(RecalcTrigger,Trigger1Y)),NA())</f>
        <v>1.2019849111757182E-2</v>
      </c>
      <c r="N1259" s="144">
        <f>IFERROR(_xll.qlIndexFixing(ONIndex1M,I1259,TRUE,_xll.ohTrigger(RecalcTrigger,Trigger1M)),NA())</f>
        <v>1.122765580995555E-2</v>
      </c>
      <c r="O1259" s="44">
        <f>IFERROR(_xll.qlIndexFixing(ONIndex3M,I1259,TRUE,_xll.ohTrigger(RecalcTrigger,Trigger3M)),NA())</f>
        <v>1.1936630704907358E-2</v>
      </c>
      <c r="P1259" s="44">
        <f>IFERROR(_xll.qlIndexFixing(ONIndex6M,I1259,TRUE,_xll.ohTrigger(RecalcTrigger,Trigger6M)),NA())</f>
        <v>1.2002321771333868E-2</v>
      </c>
      <c r="Q1259" s="145">
        <f>IFERROR(_xll.qlIndexFixing(ONIndex1Y,I1259,TRUE,_xll.ohTrigger(RecalcTrigger,Trigger1Y)),NA())</f>
        <v>1.2207231543923669E-2</v>
      </c>
    </row>
    <row r="1260" spans="2:17" x14ac:dyDescent="0.2">
      <c r="B1260" s="39" t="s">
        <v>42</v>
      </c>
      <c r="D1260" s="42">
        <f>_xll.qlCalendarAdvance(Calendar,$D1259,B1260,"f",FALSE)</f>
        <v>48485</v>
      </c>
      <c r="E1260" s="139">
        <f>_xll.qlInterestRateIndexValueDate(IndexON,D1260)</f>
        <v>48485</v>
      </c>
      <c r="F1260" s="155">
        <f>IFERROR(_xll.qlIndexFixing(IndexON,D1260,TRUE,_xll.ohTrigger(RecalcTrigger,TriggerON)),NA())</f>
        <v>1.1149183866532297E-2</v>
      </c>
      <c r="H1260" s="42">
        <f>_xll.qlCalendarAdvance(Calendar,$H1259,B1260,"f",FALSE)</f>
        <v>48485</v>
      </c>
      <c r="I1260" s="139">
        <f>_xll.qlInterestRateIndexValueDate(Index1M,$H1260)</f>
        <v>48487</v>
      </c>
      <c r="J1260" s="144">
        <f>IFERROR(_xll.qlIndexFixing(Index1M,$H1260,TRUE,_xll.ohTrigger(RecalcTrigger,Trigger1M)),NA())</f>
        <v>1.1212885475044536E-2</v>
      </c>
      <c r="K1260" s="44">
        <f>IFERROR(_xll.qlIndexFixing(Index3M,H1260,TRUE,_xll.ohTrigger(RecalcTrigger,Trigger3M)),NA())</f>
        <v>1.1886799985021306E-2</v>
      </c>
      <c r="L1260" s="44">
        <f>IFERROR(_xll.qlIndexFixing(Index6M,$H1260,TRUE,_xll.ohTrigger(RecalcTrigger,Trigger6M)),NA())</f>
        <v>1.1897622783321769E-2</v>
      </c>
      <c r="M1260" s="145">
        <f>IFERROR(_xll.qlIndexFixing(Index1Y,$H1260,TRUE,_xll.ohTrigger(RecalcTrigger,Trigger1Y)),NA())</f>
        <v>1.2009483459664459E-2</v>
      </c>
      <c r="N1260" s="144">
        <f>IFERROR(_xll.qlIndexFixing(ONIndex1M,I1260,TRUE,_xll.ohTrigger(RecalcTrigger,Trigger1M)),NA())</f>
        <v>1.1219582886186075E-2</v>
      </c>
      <c r="O1260" s="44">
        <f>IFERROR(_xll.qlIndexFixing(ONIndex3M,I1260,TRUE,_xll.ohTrigger(RecalcTrigger,Trigger3M)),NA())</f>
        <v>1.1926930683081594E-2</v>
      </c>
      <c r="P1260" s="44">
        <f>IFERROR(_xll.qlIndexFixing(ONIndex6M,I1260,TRUE,_xll.ohTrigger(RecalcTrigger,Trigger6M)),NA())</f>
        <v>1.1991916127547242E-2</v>
      </c>
      <c r="Q1260" s="145">
        <f>IFERROR(_xll.qlIndexFixing(ONIndex1Y,I1260,TRUE,_xll.ohTrigger(RecalcTrigger,Trigger1Y)),NA())</f>
        <v>1.2197118644206029E-2</v>
      </c>
    </row>
    <row r="1261" spans="2:17" x14ac:dyDescent="0.2">
      <c r="B1261" s="39" t="s">
        <v>42</v>
      </c>
      <c r="D1261" s="42">
        <f>_xll.qlCalendarAdvance(Calendar,$D1260,B1261,"f",FALSE)</f>
        <v>48492</v>
      </c>
      <c r="E1261" s="139">
        <f>_xll.qlInterestRateIndexValueDate(IndexON,D1261)</f>
        <v>48492</v>
      </c>
      <c r="F1261" s="155">
        <f>IFERROR(_xll.qlIndexFixing(IndexON,D1261,TRUE,_xll.ohTrigger(RecalcTrigger,TriggerON)),NA())</f>
        <v>1.1139910614765824E-2</v>
      </c>
      <c r="H1261" s="42">
        <f>_xll.qlCalendarAdvance(Calendar,$H1260,B1261,"f",FALSE)</f>
        <v>48492</v>
      </c>
      <c r="I1261" s="139">
        <f>_xll.qlInterestRateIndexValueDate(Index1M,$H1261)</f>
        <v>48494</v>
      </c>
      <c r="J1261" s="144">
        <f>IFERROR(_xll.qlIndexFixing(Index1M,$H1261,TRUE,_xll.ohTrigger(RecalcTrigger,Trigger1M)),NA())</f>
        <v>1.1203529745339447E-2</v>
      </c>
      <c r="K1261" s="44">
        <f>IFERROR(_xll.qlIndexFixing(Index3M,H1261,TRUE,_xll.ohTrigger(RecalcTrigger,Trigger3M)),NA())</f>
        <v>1.1876961798081408E-2</v>
      </c>
      <c r="L1261" s="44">
        <f>IFERROR(_xll.qlIndexFixing(Index6M,$H1261,TRUE,_xll.ohTrigger(RecalcTrigger,Trigger6M)),NA())</f>
        <v>1.1887024632460245E-2</v>
      </c>
      <c r="M1261" s="145">
        <f>IFERROR(_xll.qlIndexFixing(Index1Y,$H1261,TRUE,_xll.ohTrigger(RecalcTrigger,Trigger1Y)),NA())</f>
        <v>1.1999115363798331E-2</v>
      </c>
      <c r="N1261" s="144">
        <f>IFERROR(_xll.qlIndexFixing(ONIndex1M,I1261,TRUE,_xll.ohTrigger(RecalcTrigger,Trigger1M)),NA())</f>
        <v>1.1211488899345312E-2</v>
      </c>
      <c r="O1261" s="44">
        <f>IFERROR(_xll.qlIndexFixing(ONIndex3M,I1261,TRUE,_xll.ohTrigger(RecalcTrigger,Trigger3M)),NA())</f>
        <v>1.191721374119048E-2</v>
      </c>
      <c r="P1261" s="44">
        <f>IFERROR(_xll.qlIndexFixing(ONIndex6M,I1261,TRUE,_xll.ohTrigger(RecalcTrigger,Trigger6M)),NA())</f>
        <v>1.1981498229802767E-2</v>
      </c>
      <c r="Q1261" s="145">
        <f>IFERROR(_xll.qlIndexFixing(ONIndex1Y,I1261,TRUE,_xll.ohTrigger(RecalcTrigger,Trigger1Y)),NA())</f>
        <v>1.2186995888852081E-2</v>
      </c>
    </row>
    <row r="1262" spans="2:17" x14ac:dyDescent="0.2">
      <c r="B1262" s="39" t="s">
        <v>42</v>
      </c>
      <c r="D1262" s="42">
        <f>_xll.qlCalendarAdvance(Calendar,$D1261,B1262,"f",FALSE)</f>
        <v>48499</v>
      </c>
      <c r="E1262" s="139">
        <f>_xll.qlInterestRateIndexValueDate(IndexON,D1262)</f>
        <v>48499</v>
      </c>
      <c r="F1262" s="155">
        <f>IFERROR(_xll.qlIndexFixing(IndexON,D1262,TRUE,_xll.ohTrigger(RecalcTrigger,TriggerON)),NA())</f>
        <v>1.1130620597930019E-2</v>
      </c>
      <c r="H1262" s="42">
        <f>_xll.qlCalendarAdvance(Calendar,$H1261,B1262,"f",FALSE)</f>
        <v>48499</v>
      </c>
      <c r="I1262" s="139">
        <f>_xll.qlInterestRateIndexValueDate(Index1M,$H1262)</f>
        <v>48501</v>
      </c>
      <c r="J1262" s="144">
        <f>IFERROR(_xll.qlIndexFixing(Index1M,$H1262,TRUE,_xll.ohTrigger(RecalcTrigger,Trigger1M)),NA())</f>
        <v>1.1195373840120759E-2</v>
      </c>
      <c r="K1262" s="44">
        <f>IFERROR(_xll.qlIndexFixing(Index3M,H1262,TRUE,_xll.ohTrigger(RecalcTrigger,Trigger3M)),NA())</f>
        <v>1.1867108801102229E-2</v>
      </c>
      <c r="L1262" s="44">
        <f>IFERROR(_xll.qlIndexFixing(Index6M,$H1262,TRUE,_xll.ohTrigger(RecalcTrigger,Trigger6M)),NA())</f>
        <v>1.1876418357352392E-2</v>
      </c>
      <c r="M1262" s="145">
        <f>IFERROR(_xll.qlIndexFixing(Index1Y,$H1262,TRUE,_xll.ohTrigger(RecalcTrigger,Trigger1Y)),NA())</f>
        <v>1.1988745116186901E-2</v>
      </c>
      <c r="N1262" s="144">
        <f>IFERROR(_xll.qlIndexFixing(ONIndex1M,I1262,TRUE,_xll.ohTrigger(RecalcTrigger,Trigger1M)),NA())</f>
        <v>1.1203374132247035E-2</v>
      </c>
      <c r="O1262" s="44">
        <f>IFERROR(_xll.qlIndexFixing(ONIndex3M,I1262,TRUE,_xll.ohTrigger(RecalcTrigger,Trigger3M)),NA())</f>
        <v>1.1907480186827968E-2</v>
      </c>
      <c r="P1262" s="44">
        <f>IFERROR(_xll.qlIndexFixing(ONIndex6M,I1262,TRUE,_xll.ohTrigger(RecalcTrigger,Trigger6M)),NA())</f>
        <v>1.1971068386813499E-2</v>
      </c>
      <c r="Q1262" s="145">
        <f>IFERROR(_xll.qlIndexFixing(ONIndex1Y,I1262,TRUE,_xll.ohTrigger(RecalcTrigger,Trigger1Y)),NA())</f>
        <v>1.2176863566510931E-2</v>
      </c>
    </row>
    <row r="1263" spans="2:17" x14ac:dyDescent="0.2">
      <c r="B1263" s="39" t="s">
        <v>42</v>
      </c>
      <c r="D1263" s="42">
        <f>_xll.qlCalendarAdvance(Calendar,$D1262,B1263,"f",FALSE)</f>
        <v>48506</v>
      </c>
      <c r="E1263" s="139">
        <f>_xll.qlInterestRateIndexValueDate(IndexON,D1263)</f>
        <v>48506</v>
      </c>
      <c r="F1263" s="155">
        <f>IFERROR(_xll.qlIndexFixing(IndexON,D1263,TRUE,_xll.ohTrigger(RecalcTrigger,TriggerON)),NA())</f>
        <v>1.1121314135529303E-2</v>
      </c>
      <c r="H1263" s="42">
        <f>_xll.qlCalendarAdvance(Calendar,$H1262,B1263,"f",FALSE)</f>
        <v>48506</v>
      </c>
      <c r="I1263" s="139">
        <f>_xll.qlInterestRateIndexValueDate(Index1M,$H1263)</f>
        <v>48508</v>
      </c>
      <c r="J1263" s="144">
        <f>IFERROR(_xll.qlIndexFixing(Index1M,$H1263,TRUE,_xll.ohTrigger(RecalcTrigger,Trigger1M)),NA())</f>
        <v>1.1187197887528311E-2</v>
      </c>
      <c r="K1263" s="44">
        <f>IFERROR(_xll.qlIndexFixing(Index3M,H1263,TRUE,_xll.ohTrigger(RecalcTrigger,Trigger3M)),NA())</f>
        <v>1.1857241302520524E-2</v>
      </c>
      <c r="L1263" s="44">
        <f>IFERROR(_xll.qlIndexFixing(Index6M,$H1263,TRUE,_xll.ohTrigger(RecalcTrigger,Trigger6M)),NA())</f>
        <v>1.1865804268571754E-2</v>
      </c>
      <c r="M1263" s="145">
        <f>IFERROR(_xll.qlIndexFixing(Index1Y,$H1263,TRUE,_xll.ohTrigger(RecalcTrigger,Trigger1Y)),NA())</f>
        <v>1.1978373008846443E-2</v>
      </c>
      <c r="N1263" s="144">
        <f>IFERROR(_xll.qlIndexFixing(ONIndex1M,I1263,TRUE,_xll.ohTrigger(RecalcTrigger,Trigger1M)),NA())</f>
        <v>1.1195238867145463E-2</v>
      </c>
      <c r="O1263" s="44">
        <f>IFERROR(_xll.qlIndexFixing(ONIndex3M,I1263,TRUE,_xll.ohTrigger(RecalcTrigger,Trigger3M)),NA())</f>
        <v>1.1897730327268263E-2</v>
      </c>
      <c r="P1263" s="44">
        <f>IFERROR(_xll.qlIndexFixing(ONIndex6M,I1263,TRUE,_xll.ohTrigger(RecalcTrigger,Trigger6M)),NA())</f>
        <v>1.1960626907212557E-2</v>
      </c>
      <c r="Q1263" s="145">
        <f>IFERROR(_xll.qlIndexFixing(ONIndex1Y,I1263,TRUE,_xll.ohTrigger(RecalcTrigger,Trigger1Y)),NA())</f>
        <v>1.2166721965591876E-2</v>
      </c>
    </row>
    <row r="1264" spans="2:17" x14ac:dyDescent="0.2">
      <c r="B1264" s="39" t="s">
        <v>42</v>
      </c>
      <c r="D1264" s="42">
        <f>_xll.qlCalendarAdvance(Calendar,$D1263,B1264,"f",FALSE)</f>
        <v>48513</v>
      </c>
      <c r="E1264" s="139">
        <f>_xll.qlInterestRateIndexValueDate(IndexON,D1264)</f>
        <v>48513</v>
      </c>
      <c r="F1264" s="155">
        <f>IFERROR(_xll.qlIndexFixing(IndexON,D1264,TRUE,_xll.ohTrigger(RecalcTrigger,TriggerON)),NA())</f>
        <v>1.1111991547068101E-2</v>
      </c>
      <c r="H1264" s="42">
        <f>_xll.qlCalendarAdvance(Calendar,$H1263,B1264,"f",FALSE)</f>
        <v>48513</v>
      </c>
      <c r="I1264" s="139">
        <f>_xll.qlInterestRateIndexValueDate(Index1M,$H1264)</f>
        <v>48515</v>
      </c>
      <c r="J1264" s="144">
        <f>IFERROR(_xll.qlIndexFixing(Index1M,$H1264,TRUE,_xll.ohTrigger(RecalcTrigger,Trigger1M)),NA())</f>
        <v>1.1179002170370878E-2</v>
      </c>
      <c r="K1264" s="44">
        <f>IFERROR(_xll.qlIndexFixing(Index3M,H1264,TRUE,_xll.ohTrigger(RecalcTrigger,Trigger3M)),NA())</f>
        <v>1.1847359610772174E-2</v>
      </c>
      <c r="L1264" s="44">
        <f>IFERROR(_xll.qlIndexFixing(Index6M,$H1264,TRUE,_xll.ohTrigger(RecalcTrigger,Trigger6M)),NA())</f>
        <v>1.185518267668309E-2</v>
      </c>
      <c r="M1264" s="145">
        <f>IFERROR(_xll.qlIndexFixing(Index1Y,$H1264,TRUE,_xll.ohTrigger(RecalcTrigger,Trigger1Y)),NA())</f>
        <v>1.1967999333781404E-2</v>
      </c>
      <c r="N1264" s="144">
        <f>IFERROR(_xll.qlIndexFixing(ONIndex1M,I1264,TRUE,_xll.ohTrigger(RecalcTrigger,Trigger1M)),NA())</f>
        <v>1.118708338661456E-2</v>
      </c>
      <c r="O1264" s="44">
        <f>IFERROR(_xll.qlIndexFixing(ONIndex3M,I1264,TRUE,_xll.ohTrigger(RecalcTrigger,Trigger3M)),NA())</f>
        <v>1.1887964470105317E-2</v>
      </c>
      <c r="P1264" s="44">
        <f>IFERROR(_xll.qlIndexFixing(ONIndex6M,I1264,TRUE,_xll.ohTrigger(RecalcTrigger,Trigger6M)),NA())</f>
        <v>1.1950174099553124E-2</v>
      </c>
      <c r="Q1264" s="145">
        <f>IFERROR(_xll.qlIndexFixing(ONIndex1Y,I1264,TRUE,_xll.ohTrigger(RecalcTrigger,Trigger1Y)),NA())</f>
        <v>1.2156571374584146E-2</v>
      </c>
    </row>
    <row r="1265" spans="2:17" x14ac:dyDescent="0.2">
      <c r="B1265" s="39" t="s">
        <v>42</v>
      </c>
      <c r="D1265" s="42">
        <f>_xll.qlCalendarAdvance(Calendar,$D1264,B1265,"f",FALSE)</f>
        <v>48520</v>
      </c>
      <c r="E1265" s="139">
        <f>_xll.qlInterestRateIndexValueDate(IndexON,D1265)</f>
        <v>48520</v>
      </c>
      <c r="F1265" s="155">
        <f>IFERROR(_xll.qlIndexFixing(IndexON,D1265,TRUE,_xll.ohTrigger(RecalcTrigger,TriggerON)),NA())</f>
        <v>1.1102653151890962E-2</v>
      </c>
      <c r="H1265" s="42">
        <f>_xll.qlCalendarAdvance(Calendar,$H1264,B1265,"f",FALSE)</f>
        <v>48520</v>
      </c>
      <c r="I1265" s="139">
        <f>_xll.qlInterestRateIndexValueDate(Index1M,$H1265)</f>
        <v>48522</v>
      </c>
      <c r="J1265" s="144">
        <f>IFERROR(_xll.qlIndexFixing(Index1M,$H1265,TRUE,_xll.ohTrigger(RecalcTrigger,Trigger1M)),NA())</f>
        <v>1.1170786971469726E-2</v>
      </c>
      <c r="K1265" s="44">
        <f>IFERROR(_xll.qlIndexFixing(Index3M,H1265,TRUE,_xll.ohTrigger(RecalcTrigger,Trigger3M)),NA())</f>
        <v>1.1837464034287856E-2</v>
      </c>
      <c r="L1265" s="44">
        <f>IFERROR(_xll.qlIndexFixing(Index6M,$H1265,TRUE,_xll.ohTrigger(RecalcTrigger,Trigger6M)),NA())</f>
        <v>1.1845120984603455E-2</v>
      </c>
      <c r="M1265" s="145">
        <f>IFERROR(_xll.qlIndexFixing(Index1Y,$H1265,TRUE,_xll.ohTrigger(RecalcTrigger,Trigger1Y)),NA())</f>
        <v>1.1957624382983312E-2</v>
      </c>
      <c r="N1265" s="144">
        <f>IFERROR(_xll.qlIndexFixing(ONIndex1M,I1265,TRUE,_xll.ohTrigger(RecalcTrigger,Trigger1M)),NA())</f>
        <v>1.1178907973228291E-2</v>
      </c>
      <c r="O1265" s="44">
        <f>IFERROR(_xll.qlIndexFixing(ONIndex3M,I1265,TRUE,_xll.ohTrigger(RecalcTrigger,Trigger3M)),NA())</f>
        <v>1.1878182922533398E-2</v>
      </c>
      <c r="P1265" s="44">
        <f>IFERROR(_xll.qlIndexFixing(ONIndex6M,I1265,TRUE,_xll.ohTrigger(RecalcTrigger,Trigger6M)),NA())</f>
        <v>1.1939710272388382E-2</v>
      </c>
      <c r="Q1265" s="145">
        <f>IFERROR(_xll.qlIndexFixing(ONIndex1Y,I1265,TRUE,_xll.ohTrigger(RecalcTrigger,Trigger1Y)),NA())</f>
        <v>1.2146412081817104E-2</v>
      </c>
    </row>
    <row r="1266" spans="2:17" x14ac:dyDescent="0.2">
      <c r="B1266" s="39" t="s">
        <v>42</v>
      </c>
      <c r="D1266" s="42">
        <f>_xll.qlCalendarAdvance(Calendar,$D1265,B1266,"f",FALSE)</f>
        <v>48527</v>
      </c>
      <c r="E1266" s="139">
        <f>_xll.qlInterestRateIndexValueDate(IndexON,D1266)</f>
        <v>48527</v>
      </c>
      <c r="F1266" s="155">
        <f>IFERROR(_xll.qlIndexFixing(IndexON,D1266,TRUE,_xll.ohTrigger(RecalcTrigger,TriggerON)),NA())</f>
        <v>1.109329926950231E-2</v>
      </c>
      <c r="H1266" s="42">
        <f>_xll.qlCalendarAdvance(Calendar,$H1265,B1266,"f",FALSE)</f>
        <v>48527</v>
      </c>
      <c r="I1266" s="139">
        <f>_xll.qlInterestRateIndexValueDate(Index1M,$H1266)</f>
        <v>48529</v>
      </c>
      <c r="J1266" s="144">
        <f>IFERROR(_xll.qlIndexFixing(Index1M,$H1266,TRUE,_xll.ohTrigger(RecalcTrigger,Trigger1M)),NA())</f>
        <v>1.1162552573633633E-2</v>
      </c>
      <c r="K1266" s="44">
        <f>IFERROR(_xll.qlIndexFixing(Index3M,H1266,TRUE,_xll.ohTrigger(RecalcTrigger,Trigger3M)),NA())</f>
        <v>1.1827554881495634E-2</v>
      </c>
      <c r="L1266" s="44">
        <f>IFERROR(_xll.qlIndexFixing(Index6M,$H1266,TRUE,_xll.ohTrigger(RecalcTrigger,Trigger6M)),NA())</f>
        <v>1.1834486052341772E-2</v>
      </c>
      <c r="M1266" s="145">
        <f>IFERROR(_xll.qlIndexFixing(Index1Y,$H1266,TRUE,_xll.ohTrigger(RecalcTrigger,Trigger1Y)),NA())</f>
        <v>1.1947248448432524E-2</v>
      </c>
      <c r="N1266" s="144">
        <f>IFERROR(_xll.qlIndexFixing(ONIndex1M,I1266,TRUE,_xll.ohTrigger(RecalcTrigger,Trigger1M)),NA())</f>
        <v>1.1170712909400748E-2</v>
      </c>
      <c r="O1266" s="44">
        <f>IFERROR(_xll.qlIndexFixing(ONIndex3M,I1266,TRUE,_xll.ohTrigger(RecalcTrigger,Trigger3M)),NA())</f>
        <v>1.1868385992066521E-2</v>
      </c>
      <c r="P1266" s="44">
        <f>IFERROR(_xll.qlIndexFixing(ONIndex6M,I1266,TRUE,_xll.ohTrigger(RecalcTrigger,Trigger6M)),NA())</f>
        <v>1.1929235734431387E-2</v>
      </c>
      <c r="Q1266" s="145">
        <f>IFERROR(_xll.qlIndexFixing(ONIndex1Y,I1266,TRUE,_xll.ohTrigger(RecalcTrigger,Trigger1Y)),NA())</f>
        <v>1.2136244375779981E-2</v>
      </c>
    </row>
    <row r="1267" spans="2:17" x14ac:dyDescent="0.2">
      <c r="B1267" s="39" t="s">
        <v>42</v>
      </c>
      <c r="D1267" s="42">
        <f>_xll.qlCalendarAdvance(Calendar,$D1266,B1267,"f",FALSE)</f>
        <v>48534</v>
      </c>
      <c r="E1267" s="139">
        <f>_xll.qlInterestRateIndexValueDate(IndexON,D1267)</f>
        <v>48534</v>
      </c>
      <c r="F1267" s="155">
        <f>IFERROR(_xll.qlIndexFixing(IndexON,D1267,TRUE,_xll.ohTrigger(RecalcTrigger,TriggerON)),NA())</f>
        <v>1.1083930219246696E-2</v>
      </c>
      <c r="H1267" s="42">
        <f>_xll.qlCalendarAdvance(Calendar,$H1266,B1267,"f",FALSE)</f>
        <v>48534</v>
      </c>
      <c r="I1267" s="139">
        <f>_xll.qlInterestRateIndexValueDate(Index1M,$H1267)</f>
        <v>48536</v>
      </c>
      <c r="J1267" s="144">
        <f>IFERROR(_xll.qlIndexFixing(Index1M,$H1267,TRUE,_xll.ohTrigger(RecalcTrigger,Trigger1M)),NA())</f>
        <v>1.1154299259678868E-2</v>
      </c>
      <c r="K1267" s="44">
        <f>IFERROR(_xll.qlIndexFixing(Index3M,H1267,TRUE,_xll.ohTrigger(RecalcTrigger,Trigger3M)),NA())</f>
        <v>1.1817632460820968E-2</v>
      </c>
      <c r="L1267" s="44">
        <f>IFERROR(_xll.qlIndexFixing(Index6M,$H1267,TRUE,_xll.ohTrigger(RecalcTrigger,Trigger6M)),NA())</f>
        <v>1.1823844526352534E-2</v>
      </c>
      <c r="M1267" s="145">
        <f>IFERROR(_xll.qlIndexFixing(Index1Y,$H1267,TRUE,_xll.ohTrigger(RecalcTrigger,Trigger1Y)),NA())</f>
        <v>1.1936871822096696E-2</v>
      </c>
      <c r="N1267" s="144">
        <f>IFERROR(_xll.qlIndexFixing(ONIndex1M,I1267,TRUE,_xll.ohTrigger(RecalcTrigger,Trigger1M)),NA())</f>
        <v>1.1162498477705896E-2</v>
      </c>
      <c r="O1267" s="44">
        <f>IFERROR(_xll.qlIndexFixing(ONIndex3M,I1267,TRUE,_xll.ohTrigger(RecalcTrigger,Trigger3M)),NA())</f>
        <v>1.1858573986058829E-2</v>
      </c>
      <c r="P1267" s="44">
        <f>IFERROR(_xll.qlIndexFixing(ONIndex6M,I1267,TRUE,_xll.ohTrigger(RecalcTrigger,Trigger6M)),NA())</f>
        <v>1.1918750794155386E-2</v>
      </c>
      <c r="Q1267" s="145">
        <f>IFERROR(_xll.qlIndexFixing(ONIndex1Y,I1267,TRUE,_xll.ohTrigger(RecalcTrigger,Trigger1Y)),NA())</f>
        <v>1.2126068545041946E-2</v>
      </c>
    </row>
    <row r="1268" spans="2:17" x14ac:dyDescent="0.2">
      <c r="B1268" s="39" t="s">
        <v>42</v>
      </c>
      <c r="D1268" s="42">
        <f>_xll.qlCalendarAdvance(Calendar,$D1267,B1268,"f",FALSE)</f>
        <v>48541</v>
      </c>
      <c r="E1268" s="139">
        <f>_xll.qlInterestRateIndexValueDate(IndexON,D1268)</f>
        <v>48541</v>
      </c>
      <c r="F1268" s="155">
        <f>IFERROR(_xll.qlIndexFixing(IndexON,D1268,TRUE,_xll.ohTrigger(RecalcTrigger,TriggerON)),NA())</f>
        <v>1.1074546320628542E-2</v>
      </c>
      <c r="H1268" s="42">
        <f>_xll.qlCalendarAdvance(Calendar,$H1267,B1268,"f",FALSE)</f>
        <v>48541</v>
      </c>
      <c r="I1268" s="139">
        <f>_xll.qlInterestRateIndexValueDate(Index1M,$H1268)</f>
        <v>48543</v>
      </c>
      <c r="J1268" s="144">
        <f>IFERROR(_xll.qlIndexFixing(Index1M,$H1268,TRUE,_xll.ohTrigger(RecalcTrigger,Trigger1M)),NA())</f>
        <v>1.114602731241171E-2</v>
      </c>
      <c r="K1268" s="44">
        <f>IFERROR(_xll.qlIndexFixing(Index3M,H1268,TRUE,_xll.ohTrigger(RecalcTrigger,Trigger3M)),NA())</f>
        <v>1.1807697080687577E-2</v>
      </c>
      <c r="L1268" s="44">
        <f>IFERROR(_xll.qlIndexFixing(Index6M,$H1268,TRUE,_xll.ohTrigger(RecalcTrigger,Trigger6M)),NA())</f>
        <v>1.1813196717166132E-2</v>
      </c>
      <c r="M1268" s="145">
        <f>IFERROR(_xll.qlIndexFixing(Index1Y,$H1268,TRUE,_xll.ohTrigger(RecalcTrigger,Trigger1Y)),NA())</f>
        <v>1.192649479593122E-2</v>
      </c>
      <c r="N1268" s="144">
        <f>IFERROR(_xll.qlIndexFixing(ONIndex1M,I1268,TRUE,_xll.ohTrigger(RecalcTrigger,Trigger1M)),NA())</f>
        <v>1.1154264960637761E-2</v>
      </c>
      <c r="O1268" s="44">
        <f>IFERROR(_xll.qlIndexFixing(ONIndex3M,I1268,TRUE,_xll.ohTrigger(RecalcTrigger,Trigger3M)),NA())</f>
        <v>1.1848747211864463E-2</v>
      </c>
      <c r="P1268" s="44">
        <f>IFERROR(_xll.qlIndexFixing(ONIndex6M,I1268,TRUE,_xll.ohTrigger(RecalcTrigger,Trigger6M)),NA())</f>
        <v>1.1908255760273434E-2</v>
      </c>
      <c r="Q1268" s="145">
        <f>IFERROR(_xll.qlIndexFixing(ONIndex1Y,I1268,TRUE,_xll.ohTrigger(RecalcTrigger,Trigger1Y)),NA())</f>
        <v>1.2115884877932359E-2</v>
      </c>
    </row>
    <row r="1269" spans="2:17" x14ac:dyDescent="0.2">
      <c r="B1269" s="39" t="s">
        <v>42</v>
      </c>
      <c r="D1269" s="42">
        <f>_xll.qlCalendarAdvance(Calendar,$D1268,B1269,"f",FALSE)</f>
        <v>48548</v>
      </c>
      <c r="E1269" s="139">
        <f>_xll.qlInterestRateIndexValueDate(IndexON,D1269)</f>
        <v>48548</v>
      </c>
      <c r="F1269" s="155">
        <f>IFERROR(_xll.qlIndexFixing(IndexON,D1269,TRUE,_xll.ohTrigger(RecalcTrigger,TriggerON)),NA())</f>
        <v>1.1065147893232208E-2</v>
      </c>
      <c r="H1269" s="42">
        <f>_xll.qlCalendarAdvance(Calendar,$H1268,B1269,"f",FALSE)</f>
        <v>48548</v>
      </c>
      <c r="I1269" s="139">
        <f>_xll.qlInterestRateIndexValueDate(Index1M,$H1269)</f>
        <v>48550</v>
      </c>
      <c r="J1269" s="144">
        <f>IFERROR(_xll.qlIndexFixing(Index1M,$H1269,TRUE,_xll.ohTrigger(RecalcTrigger,Trigger1M)),NA())</f>
        <v>1.1137737014645932E-2</v>
      </c>
      <c r="K1269" s="44">
        <f>IFERROR(_xll.qlIndexFixing(Index3M,H1269,TRUE,_xll.ohTrigger(RecalcTrigger,Trigger3M)),NA())</f>
        <v>1.179878847433713E-2</v>
      </c>
      <c r="L1269" s="44">
        <f>IFERROR(_xll.qlIndexFixing(Index6M,$H1269,TRUE,_xll.ohTrigger(RecalcTrigger,Trigger6M)),NA())</f>
        <v>1.1801973039964379E-2</v>
      </c>
      <c r="M1269" s="145">
        <f>IFERROR(_xll.qlIndexFixing(Index1Y,$H1269,TRUE,_xll.ohTrigger(RecalcTrigger,Trigger1Y)),NA())</f>
        <v>1.1916117661879879E-2</v>
      </c>
      <c r="N1269" s="144">
        <f>IFERROR(_xll.qlIndexFixing(ONIndex1M,I1269,TRUE,_xll.ohTrigger(RecalcTrigger,Trigger1M)),NA())</f>
        <v>1.1146012640610437E-2</v>
      </c>
      <c r="O1269" s="44">
        <f>IFERROR(_xll.qlIndexFixing(ONIndex3M,I1269,TRUE,_xll.ohTrigger(RecalcTrigger,Trigger3M)),NA())</f>
        <v>1.183890597715731E-2</v>
      </c>
      <c r="P1269" s="44">
        <f>IFERROR(_xll.qlIndexFixing(ONIndex6M,I1269,TRUE,_xll.ohTrigger(RecalcTrigger,Trigger6M)),NA())</f>
        <v>1.1897750941338714E-2</v>
      </c>
      <c r="Q1269" s="145">
        <f>IFERROR(_xll.qlIndexFixing(ONIndex1Y,I1269,TRUE,_xll.ohTrigger(RecalcTrigger,Trigger1Y)),NA())</f>
        <v>1.2105693663020389E-2</v>
      </c>
    </row>
    <row r="1270" spans="2:17" x14ac:dyDescent="0.2">
      <c r="B1270" s="39" t="s">
        <v>42</v>
      </c>
      <c r="D1270" s="42">
        <f>_xll.qlCalendarAdvance(Calendar,$D1269,B1270,"f",FALSE)</f>
        <v>48555</v>
      </c>
      <c r="E1270" s="139">
        <f>_xll.qlInterestRateIndexValueDate(IndexON,D1270)</f>
        <v>48555</v>
      </c>
      <c r="F1270" s="155">
        <f>IFERROR(_xll.qlIndexFixing(IndexON,D1270,TRUE,_xll.ohTrigger(RecalcTrigger,TriggerON)),NA())</f>
        <v>1.1055735256322308E-2</v>
      </c>
      <c r="H1270" s="42">
        <f>_xll.qlCalendarAdvance(Calendar,$H1269,B1270,"f",FALSE)</f>
        <v>48555</v>
      </c>
      <c r="I1270" s="139">
        <f>_xll.qlInterestRateIndexValueDate(Index1M,$H1270)</f>
        <v>48557</v>
      </c>
      <c r="J1270" s="144">
        <f>IFERROR(_xll.qlIndexFixing(Index1M,$H1270,TRUE,_xll.ohTrigger(RecalcTrigger,Trigger1M)),NA())</f>
        <v>1.1129428649195305E-2</v>
      </c>
      <c r="K1270" s="44">
        <f>IFERROR(_xll.qlIndexFixing(Index3M,H1270,TRUE,_xll.ohTrigger(RecalcTrigger,Trigger3M)),NA())</f>
        <v>1.1788830400973005E-2</v>
      </c>
      <c r="L1270" s="44">
        <f>IFERROR(_xll.qlIndexFixing(Index6M,$H1270,TRUE,_xll.ohTrigger(RecalcTrigger,Trigger6M)),NA())</f>
        <v>1.1791312950941005E-2</v>
      </c>
      <c r="M1270" s="145">
        <f>IFERROR(_xll.qlIndexFixing(Index1Y,$H1270,TRUE,_xll.ohTrigger(RecalcTrigger,Trigger1Y)),NA())</f>
        <v>1.1905740711873754E-2</v>
      </c>
      <c r="N1270" s="144">
        <f>IFERROR(_xll.qlIndexFixing(ONIndex1M,I1270,TRUE,_xll.ohTrigger(RecalcTrigger,Trigger1M)),NA())</f>
        <v>1.1137741800197887E-2</v>
      </c>
      <c r="O1270" s="44">
        <f>IFERROR(_xll.qlIndexFixing(ONIndex3M,I1270,TRUE,_xll.ohTrigger(RecalcTrigger,Trigger3M)),NA())</f>
        <v>1.1829050589051704E-2</v>
      </c>
      <c r="P1270" s="44">
        <f>IFERROR(_xll.qlIndexFixing(ONIndex6M,I1270,TRUE,_xll.ohTrigger(RecalcTrigger,Trigger6M)),NA())</f>
        <v>1.1887236645984345E-2</v>
      </c>
      <c r="Q1270" s="145">
        <f>IFERROR(_xll.qlIndexFixing(ONIndex1Y,I1270,TRUE,_xll.ohTrigger(RecalcTrigger,Trigger1Y)),NA())</f>
        <v>1.2095495188715333E-2</v>
      </c>
    </row>
    <row r="1271" spans="2:17" x14ac:dyDescent="0.2">
      <c r="B1271" s="39" t="s">
        <v>42</v>
      </c>
      <c r="D1271" s="42">
        <f>_xll.qlCalendarAdvance(Calendar,$D1270,B1271,"f",FALSE)</f>
        <v>48562</v>
      </c>
      <c r="E1271" s="139">
        <f>_xll.qlInterestRateIndexValueDate(IndexON,D1271)</f>
        <v>48562</v>
      </c>
      <c r="F1271" s="155">
        <f>IFERROR(_xll.qlIndexFixing(IndexON,D1271,TRUE,_xll.ohTrigger(RecalcTrigger,TriggerON)),NA())</f>
        <v>1.1046308729323329E-2</v>
      </c>
      <c r="H1271" s="42">
        <f>_xll.qlCalendarAdvance(Calendar,$H1270,B1271,"f",FALSE)</f>
        <v>48562</v>
      </c>
      <c r="I1271" s="139">
        <f>_xll.qlInterestRateIndexValueDate(Index1M,$H1271)</f>
        <v>48564</v>
      </c>
      <c r="J1271" s="144">
        <f>IFERROR(_xll.qlIndexFixing(Index1M,$H1271,TRUE,_xll.ohTrigger(RecalcTrigger,Trigger1M)),NA())</f>
        <v>1.1121102498866109E-2</v>
      </c>
      <c r="K1271" s="44">
        <f>IFERROR(_xll.qlIndexFixing(Index3M,H1271,TRUE,_xll.ohTrigger(RecalcTrigger,Trigger3M)),NA())</f>
        <v>1.1778860249579637E-2</v>
      </c>
      <c r="L1271" s="44">
        <f>IFERROR(_xll.qlIndexFixing(Index6M,$H1271,TRUE,_xll.ohTrigger(RecalcTrigger,Trigger6M)),NA())</f>
        <v>1.1780647532586369E-2</v>
      </c>
      <c r="M1271" s="145">
        <f>IFERROR(_xll.qlIndexFixing(Index1Y,$H1271,TRUE,_xll.ohTrigger(RecalcTrigger,Trigger1Y)),NA())</f>
        <v>1.1895364237832324E-2</v>
      </c>
      <c r="N1271" s="144">
        <f>IFERROR(_xll.qlIndexFixing(ONIndex1M,I1271,TRUE,_xll.ohTrigger(RecalcTrigger,Trigger1M)),NA())</f>
        <v>1.1129452721814204E-2</v>
      </c>
      <c r="O1271" s="44">
        <f>IFERROR(_xll.qlIndexFixing(ONIndex3M,I1271,TRUE,_xll.ohTrigger(RecalcTrigger,Trigger3M)),NA())</f>
        <v>1.1819181355061659E-2</v>
      </c>
      <c r="P1271" s="44">
        <f>IFERROR(_xll.qlIndexFixing(ONIndex6M,I1271,TRUE,_xll.ohTrigger(RecalcTrigger,Trigger6M)),NA())</f>
        <v>1.187671318276351E-2</v>
      </c>
      <c r="Q1271" s="145">
        <f>IFERROR(_xll.qlIndexFixing(ONIndex1Y,I1271,TRUE,_xll.ohTrigger(RecalcTrigger,Trigger1Y)),NA())</f>
        <v>1.208528974334655E-2</v>
      </c>
    </row>
    <row r="1272" spans="2:17" x14ac:dyDescent="0.2">
      <c r="B1272" s="39" t="s">
        <v>42</v>
      </c>
      <c r="D1272" s="42">
        <f>_xll.qlCalendarAdvance(Calendar,$D1271,B1272,"f",FALSE)</f>
        <v>48569</v>
      </c>
      <c r="E1272" s="139">
        <f>_xll.qlInterestRateIndexValueDate(IndexON,D1272)</f>
        <v>48569</v>
      </c>
      <c r="F1272" s="155">
        <f>IFERROR(_xll.qlIndexFixing(IndexON,D1272,TRUE,_xll.ohTrigger(RecalcTrigger,TriggerON)),NA())</f>
        <v>1.103686863181963E-2</v>
      </c>
      <c r="H1272" s="42">
        <f>_xll.qlCalendarAdvance(Calendar,$H1271,B1272,"f",FALSE)</f>
        <v>48569</v>
      </c>
      <c r="I1272" s="139">
        <f>_xll.qlInterestRateIndexValueDate(Index1M,$H1272)</f>
        <v>48571</v>
      </c>
      <c r="J1272" s="144">
        <f>IFERROR(_xll.qlIndexFixing(Index1M,$H1272,TRUE,_xll.ohTrigger(RecalcTrigger,Trigger1M)),NA())</f>
        <v>1.1112758846467119E-2</v>
      </c>
      <c r="K1272" s="44">
        <f>IFERROR(_xll.qlIndexFixing(Index3M,H1272,TRUE,_xll.ohTrigger(RecalcTrigger,Trigger3M)),NA())</f>
        <v>1.176887832854856E-2</v>
      </c>
      <c r="L1272" s="44">
        <f>IFERROR(_xll.qlIndexFixing(Index6M,$H1272,TRUE,_xll.ohTrigger(RecalcTrigger,Trigger6M)),NA())</f>
        <v>1.1769977095412965E-2</v>
      </c>
      <c r="M1272" s="145">
        <f>IFERROR(_xll.qlIndexFixing(Index1Y,$H1272,TRUE,_xll.ohTrigger(RecalcTrigger,Trigger1Y)),NA())</f>
        <v>1.1884988531662357E-2</v>
      </c>
      <c r="N1272" s="144">
        <f>IFERROR(_xll.qlIndexFixing(ONIndex1M,I1272,TRUE,_xll.ohTrigger(RecalcTrigger,Trigger1M)),NA())</f>
        <v>1.1121145688113288E-2</v>
      </c>
      <c r="O1272" s="44">
        <f>IFERROR(_xll.qlIndexFixing(ONIndex3M,I1272,TRUE,_xll.ohTrigger(RecalcTrigger,Trigger3M)),NA())</f>
        <v>1.1809298582541317E-2</v>
      </c>
      <c r="P1272" s="44">
        <f>IFERROR(_xll.qlIndexFixing(ONIndex6M,I1272,TRUE,_xll.ohTrigger(RecalcTrigger,Trigger6M)),NA())</f>
        <v>1.1866180860309328E-2</v>
      </c>
      <c r="Q1272" s="145">
        <f>IFERROR(_xll.qlIndexFixing(ONIndex1Y,I1272,TRUE,_xll.ohTrigger(RecalcTrigger,Trigger1Y)),NA())</f>
        <v>1.2075077615563146E-2</v>
      </c>
    </row>
    <row r="1273" spans="2:17" x14ac:dyDescent="0.2">
      <c r="B1273" s="39" t="s">
        <v>42</v>
      </c>
      <c r="D1273" s="42">
        <f>_xll.qlCalendarAdvance(Calendar,$D1272,B1273,"f",FALSE)</f>
        <v>48576</v>
      </c>
      <c r="E1273" s="139">
        <f>_xll.qlInterestRateIndexValueDate(IndexON,D1273)</f>
        <v>48576</v>
      </c>
      <c r="F1273" s="155">
        <f>IFERROR(_xll.qlIndexFixing(IndexON,D1273,TRUE,_xll.ohTrigger(RecalcTrigger,TriggerON)),NA())</f>
        <v>1.1027415283075825E-2</v>
      </c>
      <c r="H1273" s="42">
        <f>_xll.qlCalendarAdvance(Calendar,$H1272,B1273,"f",FALSE)</f>
        <v>48576</v>
      </c>
      <c r="I1273" s="139">
        <f>_xll.qlInterestRateIndexValueDate(Index1M,$H1273)</f>
        <v>48578</v>
      </c>
      <c r="J1273" s="144">
        <f>IFERROR(_xll.qlIndexFixing(Index1M,$H1273,TRUE,_xll.ohTrigger(RecalcTrigger,Trigger1M)),NA())</f>
        <v>1.1104397974807112E-2</v>
      </c>
      <c r="K1273" s="44">
        <f>IFERROR(_xll.qlIndexFixing(Index3M,H1273,TRUE,_xll.ohTrigger(RecalcTrigger,Trigger3M)),NA())</f>
        <v>1.1758884946262427E-2</v>
      </c>
      <c r="L1273" s="44">
        <f>IFERROR(_xll.qlIndexFixing(Index6M,$H1273,TRUE,_xll.ohTrigger(RecalcTrigger,Trigger6M)),NA())</f>
        <v>1.17593019499267E-2</v>
      </c>
      <c r="M1273" s="145">
        <f>IFERROR(_xll.qlIndexFixing(Index1Y,$H1273,TRUE,_xll.ohTrigger(RecalcTrigger,Trigger1Y)),NA())</f>
        <v>1.1874613885259021E-2</v>
      </c>
      <c r="N1273" s="144">
        <f>IFERROR(_xll.qlIndexFixing(ONIndex1M,I1273,TRUE,_xll.ohTrigger(RecalcTrigger,Trigger1M)),NA())</f>
        <v>1.111282098150923E-2</v>
      </c>
      <c r="O1273" s="44">
        <f>IFERROR(_xll.qlIndexFixing(ONIndex3M,I1273,TRUE,_xll.ohTrigger(RecalcTrigger,Trigger3M)),NA())</f>
        <v>1.1799402579004692E-2</v>
      </c>
      <c r="P1273" s="44">
        <f>IFERROR(_xll.qlIndexFixing(ONIndex6M,I1273,TRUE,_xll.ohTrigger(RecalcTrigger,Trigger6M)),NA())</f>
        <v>1.1855639987254918E-2</v>
      </c>
      <c r="Q1273" s="145">
        <f>IFERROR(_xll.qlIndexFixing(ONIndex1Y,I1273,TRUE,_xll.ohTrigger(RecalcTrigger,Trigger1Y)),NA())</f>
        <v>1.2064859093774416E-2</v>
      </c>
    </row>
    <row r="1274" spans="2:17" x14ac:dyDescent="0.2">
      <c r="B1274" s="39" t="s">
        <v>42</v>
      </c>
      <c r="D1274" s="42">
        <f>_xll.qlCalendarAdvance(Calendar,$D1273,B1274,"f",FALSE)</f>
        <v>48583</v>
      </c>
      <c r="E1274" s="139">
        <f>_xll.qlInterestRateIndexValueDate(IndexON,D1274)</f>
        <v>48583</v>
      </c>
      <c r="F1274" s="155">
        <f>IFERROR(_xll.qlIndexFixing(IndexON,D1274,TRUE,_xll.ohTrigger(RecalcTrigger,TriggerON)),NA())</f>
        <v>1.1017949002676275E-2</v>
      </c>
      <c r="H1274" s="42">
        <f>_xll.qlCalendarAdvance(Calendar,$H1273,B1274,"f",FALSE)</f>
        <v>48583</v>
      </c>
      <c r="I1274" s="139">
        <f>_xll.qlInterestRateIndexValueDate(Index1M,$H1274)</f>
        <v>48585</v>
      </c>
      <c r="J1274" s="144">
        <f>IFERROR(_xll.qlIndexFixing(Index1M,$H1274,TRUE,_xll.ohTrigger(RecalcTrigger,Trigger1M)),NA())</f>
        <v>1.1096020166692366E-2</v>
      </c>
      <c r="K1274" s="44">
        <f>IFERROR(_xll.qlIndexFixing(Index3M,H1274,TRUE,_xll.ohTrigger(RecalcTrigger,Trigger3M)),NA())</f>
        <v>1.1748880411106555E-2</v>
      </c>
      <c r="L1274" s="44">
        <f>IFERROR(_xll.qlIndexFixing(Index6M,$H1274,TRUE,_xll.ohTrigger(RecalcTrigger,Trigger6M)),NA())</f>
        <v>1.1749195303696839E-2</v>
      </c>
      <c r="M1274" s="145">
        <f>IFERROR(_xll.qlIndexFixing(Index1Y,$H1274,TRUE,_xll.ohTrigger(RecalcTrigger,Trigger1Y)),NA())</f>
        <v>1.1864240590504997E-2</v>
      </c>
      <c r="N1274" s="144">
        <f>IFERROR(_xll.qlIndexFixing(ONIndex1M,I1274,TRUE,_xll.ohTrigger(RecalcTrigger,Trigger1M)),NA())</f>
        <v>1.1104478884496061E-2</v>
      </c>
      <c r="O1274" s="44">
        <f>IFERROR(_xll.qlIndexFixing(ONIndex3M,I1274,TRUE,_xll.ohTrigger(RecalcTrigger,Trigger3M)),NA())</f>
        <v>1.1789493651725991E-2</v>
      </c>
      <c r="P1274" s="44">
        <f>IFERROR(_xll.qlIndexFixing(ONIndex6M,I1274,TRUE,_xll.ohTrigger(RecalcTrigger,Trigger6M)),NA())</f>
        <v>1.1845090872073527E-2</v>
      </c>
      <c r="Q1274" s="145">
        <f>IFERROR(_xll.qlIndexFixing(ONIndex1Y,I1274,TRUE,_xll.ohTrigger(RecalcTrigger,Trigger1Y)),NA())</f>
        <v>1.2054634466229786E-2</v>
      </c>
    </row>
    <row r="1275" spans="2:17" x14ac:dyDescent="0.2">
      <c r="B1275" s="39" t="s">
        <v>42</v>
      </c>
      <c r="D1275" s="42">
        <f>_xll.qlCalendarAdvance(Calendar,$D1274,B1275,"f",FALSE)</f>
        <v>48590</v>
      </c>
      <c r="E1275" s="139">
        <f>_xll.qlInterestRateIndexValueDate(IndexON,D1275)</f>
        <v>48590</v>
      </c>
      <c r="F1275" s="155">
        <f>IFERROR(_xll.qlIndexFixing(IndexON,D1275,TRUE,_xll.ohTrigger(RecalcTrigger,TriggerON)),NA())</f>
        <v>1.1008470110125401E-2</v>
      </c>
      <c r="H1275" s="42">
        <f>_xll.qlCalendarAdvance(Calendar,$H1274,B1275,"f",FALSE)</f>
        <v>48590</v>
      </c>
      <c r="I1275" s="139">
        <f>_xll.qlInterestRateIndexValueDate(Index1M,$H1275)</f>
        <v>48592</v>
      </c>
      <c r="J1275" s="144">
        <f>IFERROR(_xll.qlIndexFixing(Index1M,$H1275,TRUE,_xll.ohTrigger(RecalcTrigger,Trigger1M)),NA())</f>
        <v>1.1087625704931658E-2</v>
      </c>
      <c r="K1275" s="44">
        <f>IFERROR(_xll.qlIndexFixing(Index3M,H1275,TRUE,_xll.ohTrigger(RecalcTrigger,Trigger3M)),NA())</f>
        <v>1.1738865031459156E-2</v>
      </c>
      <c r="L1275" s="44">
        <f>IFERROR(_xll.qlIndexFixing(Index6M,$H1275,TRUE,_xll.ohTrigger(RecalcTrigger,Trigger6M)),NA())</f>
        <v>1.1738512206390606E-2</v>
      </c>
      <c r="M1275" s="145">
        <f>IFERROR(_xll.qlIndexFixing(Index1Y,$H1275,TRUE,_xll.ohTrigger(RecalcTrigger,Trigger1Y)),NA())</f>
        <v>1.1853868939270706E-2</v>
      </c>
      <c r="N1275" s="144">
        <f>IFERROR(_xll.qlIndexFixing(ONIndex1M,I1275,TRUE,_xll.ohTrigger(RecalcTrigger,Trigger1M)),NA())</f>
        <v>1.1096119679567806E-2</v>
      </c>
      <c r="O1275" s="44">
        <f>IFERROR(_xll.qlIndexFixing(ONIndex3M,I1275,TRUE,_xll.ohTrigger(RecalcTrigger,Trigger3M)),NA())</f>
        <v>1.1779572108219227E-2</v>
      </c>
      <c r="P1275" s="44">
        <f>IFERROR(_xll.qlIndexFixing(ONIndex6M,I1275,TRUE,_xll.ohTrigger(RecalcTrigger,Trigger6M)),NA())</f>
        <v>1.1834533823558147E-2</v>
      </c>
      <c r="Q1275" s="145">
        <f>IFERROR(_xll.qlIndexFixing(ONIndex1Y,I1275,TRUE,_xll.ohTrigger(RecalcTrigger,Trigger1Y)),NA())</f>
        <v>1.2044404021658295E-2</v>
      </c>
    </row>
    <row r="1276" spans="2:17" x14ac:dyDescent="0.2">
      <c r="B1276" s="39" t="s">
        <v>42</v>
      </c>
      <c r="D1276" s="42">
        <f>_xll.qlCalendarAdvance(Calendar,$D1275,B1276,"f",FALSE)</f>
        <v>48597</v>
      </c>
      <c r="E1276" s="139">
        <f>_xll.qlInterestRateIndexValueDate(IndexON,D1276)</f>
        <v>48597</v>
      </c>
      <c r="F1276" s="155">
        <f>IFERROR(_xll.qlIndexFixing(IndexON,D1276,TRUE,_xll.ohTrigger(RecalcTrigger,TriggerON)),NA())</f>
        <v>1.0998978924687819E-2</v>
      </c>
      <c r="H1276" s="42">
        <f>_xll.qlCalendarAdvance(Calendar,$H1275,B1276,"f",FALSE)</f>
        <v>48597</v>
      </c>
      <c r="I1276" s="139">
        <f>_xll.qlInterestRateIndexValueDate(Index1M,$H1276)</f>
        <v>48599</v>
      </c>
      <c r="J1276" s="144">
        <f>IFERROR(_xll.qlIndexFixing(Index1M,$H1276,TRUE,_xll.ohTrigger(RecalcTrigger,Trigger1M)),NA())</f>
        <v>1.1079214872331267E-2</v>
      </c>
      <c r="K1276" s="44">
        <f>IFERROR(_xll.qlIndexFixing(Index3M,H1276,TRUE,_xll.ohTrigger(RecalcTrigger,Trigger3M)),NA())</f>
        <v>1.1728839115697554E-2</v>
      </c>
      <c r="L1276" s="44">
        <f>IFERROR(_xll.qlIndexFixing(Index6M,$H1276,TRUE,_xll.ohTrigger(RecalcTrigger,Trigger6M)),NA())</f>
        <v>1.172782530988342E-2</v>
      </c>
      <c r="M1276" s="145">
        <f>IFERROR(_xll.qlIndexFixing(Index1Y,$H1276,TRUE,_xll.ohTrigger(RecalcTrigger,Trigger1Y)),NA())</f>
        <v>1.1843499223415176E-2</v>
      </c>
      <c r="N1276" s="144">
        <f>IFERROR(_xll.qlIndexFixing(ONIndex1M,I1276,TRUE,_xll.ohTrigger(RecalcTrigger,Trigger1M)),NA())</f>
        <v>1.1087743649218496E-2</v>
      </c>
      <c r="O1276" s="44">
        <f>IFERROR(_xll.qlIndexFixing(ONIndex3M,I1276,TRUE,_xll.ohTrigger(RecalcTrigger,Trigger3M)),NA())</f>
        <v>1.1769638255838544E-2</v>
      </c>
      <c r="P1276" s="44">
        <f>IFERROR(_xll.qlIndexFixing(ONIndex6M,I1276,TRUE,_xll.ohTrigger(RecalcTrigger,Trigger6M)),NA())</f>
        <v>1.1823969150102087E-2</v>
      </c>
      <c r="Q1276" s="145">
        <f>IFERROR(_xll.qlIndexFixing(ONIndex1Y,I1276,TRUE,_xll.ohTrigger(RecalcTrigger,Trigger1Y)),NA())</f>
        <v>1.2034168048389304E-2</v>
      </c>
    </row>
    <row r="1277" spans="2:17" x14ac:dyDescent="0.2">
      <c r="B1277" s="39" t="s">
        <v>42</v>
      </c>
      <c r="D1277" s="42">
        <f>_xll.qlCalendarAdvance(Calendar,$D1276,B1277,"f",FALSE)</f>
        <v>48604</v>
      </c>
      <c r="E1277" s="139">
        <f>_xll.qlInterestRateIndexValueDate(IndexON,D1277)</f>
        <v>48604</v>
      </c>
      <c r="F1277" s="155">
        <f>IFERROR(_xll.qlIndexFixing(IndexON,D1277,TRUE,_xll.ohTrigger(RecalcTrigger,TriggerON)),NA())</f>
        <v>1.0989475765947887E-2</v>
      </c>
      <c r="H1277" s="42">
        <f>_xll.qlCalendarAdvance(Calendar,$H1276,B1277,"f",FALSE)</f>
        <v>48604</v>
      </c>
      <c r="I1277" s="139">
        <f>_xll.qlInterestRateIndexValueDate(Index1M,$H1277)</f>
        <v>48606</v>
      </c>
      <c r="J1277" s="144">
        <f>IFERROR(_xll.qlIndexFixing(Index1M,$H1277,TRUE,_xll.ohTrigger(RecalcTrigger,Trigger1M)),NA())</f>
        <v>1.1070787951689975E-2</v>
      </c>
      <c r="K1277" s="44">
        <f>IFERROR(_xll.qlIndexFixing(Index3M,H1277,TRUE,_xll.ohTrigger(RecalcTrigger,Trigger3M)),NA())</f>
        <v>1.1718802972195519E-2</v>
      </c>
      <c r="L1277" s="44">
        <f>IFERROR(_xll.qlIndexFixing(Index6M,$H1277,TRUE,_xll.ohTrigger(RecalcTrigger,Trigger6M)),NA())</f>
        <v>1.1717134924644719E-2</v>
      </c>
      <c r="M1277" s="145">
        <f>IFERROR(_xll.qlIndexFixing(Index1Y,$H1277,TRUE,_xll.ohTrigger(RecalcTrigger,Trigger1Y)),NA())</f>
        <v>1.1833131734784735E-2</v>
      </c>
      <c r="N1277" s="144">
        <f>IFERROR(_xll.qlIndexFixing(ONIndex1M,I1277,TRUE,_xll.ohTrigger(RecalcTrigger,Trigger1M)),NA())</f>
        <v>1.1079351076022093E-2</v>
      </c>
      <c r="O1277" s="44">
        <f>IFERROR(_xll.qlIndexFixing(ONIndex3M,I1277,TRUE,_xll.ohTrigger(RecalcTrigger,Trigger3M)),NA())</f>
        <v>1.1759692402018018E-2</v>
      </c>
      <c r="P1277" s="44">
        <f>IFERROR(_xll.qlIndexFixing(ONIndex6M,I1277,TRUE,_xll.ohTrigger(RecalcTrigger,Trigger6M)),NA())</f>
        <v>1.181339716049834E-2</v>
      </c>
      <c r="Q1277" s="145">
        <f>IFERROR(_xll.qlIndexFixing(ONIndex1Y,I1277,TRUE,_xll.ohTrigger(RecalcTrigger,Trigger1Y)),NA())</f>
        <v>1.2023926834912047E-2</v>
      </c>
    </row>
    <row r="1278" spans="2:17" x14ac:dyDescent="0.2">
      <c r="B1278" s="39" t="s">
        <v>42</v>
      </c>
      <c r="D1278" s="42">
        <f>_xll.qlCalendarAdvance(Calendar,$D1277,B1278,"f",FALSE)</f>
        <v>48611</v>
      </c>
      <c r="E1278" s="139">
        <f>_xll.qlInterestRateIndexValueDate(IndexON,D1278)</f>
        <v>48611</v>
      </c>
      <c r="F1278" s="155">
        <f>IFERROR(_xll.qlIndexFixing(IndexON,D1278,TRUE,_xll.ohTrigger(RecalcTrigger,TriggerON)),NA())</f>
        <v>1.0979960953250156E-2</v>
      </c>
      <c r="H1278" s="42">
        <f>_xll.qlCalendarAdvance(Calendar,$H1277,B1278,"f",FALSE)</f>
        <v>48611</v>
      </c>
      <c r="I1278" s="139">
        <f>_xll.qlInterestRateIndexValueDate(Index1M,$H1278)</f>
        <v>48613</v>
      </c>
      <c r="J1278" s="144">
        <f>IFERROR(_xll.qlIndexFixing(Index1M,$H1278,TRUE,_xll.ohTrigger(RecalcTrigger,Trigger1M)),NA())</f>
        <v>1.1064082304951737E-2</v>
      </c>
      <c r="K1278" s="44">
        <f>IFERROR(_xll.qlIndexFixing(Index3M,H1278,TRUE,_xll.ohTrigger(RecalcTrigger,Trigger3M)),NA())</f>
        <v>1.1709286032220776E-2</v>
      </c>
      <c r="L1278" s="44">
        <f>IFERROR(_xll.qlIndexFixing(Index6M,$H1278,TRUE,_xll.ohTrigger(RecalcTrigger,Trigger6M)),NA())</f>
        <v>1.1706441361139087E-2</v>
      </c>
      <c r="M1278" s="145">
        <f>IFERROR(_xll.qlIndexFixing(Index1Y,$H1278,TRUE,_xll.ohTrigger(RecalcTrigger,Trigger1Y)),NA())</f>
        <v>1.1822766765213447E-2</v>
      </c>
      <c r="N1278" s="144">
        <f>IFERROR(_xll.qlIndexFixing(ONIndex1M,I1278,TRUE,_xll.ohTrigger(RecalcTrigger,Trigger1M)),NA())</f>
        <v>1.1070942242312753E-2</v>
      </c>
      <c r="O1278" s="44">
        <f>IFERROR(_xll.qlIndexFixing(ONIndex3M,I1278,TRUE,_xll.ohTrigger(RecalcTrigger,Trigger3M)),NA())</f>
        <v>1.1749734854111793E-2</v>
      </c>
      <c r="P1278" s="44">
        <f>IFERROR(_xll.qlIndexFixing(ONIndex6M,I1278,TRUE,_xll.ohTrigger(RecalcTrigger,Trigger6M)),NA())</f>
        <v>1.1802818163220152E-2</v>
      </c>
      <c r="Q1278" s="145">
        <f>IFERROR(_xll.qlIndexFixing(ONIndex1Y,I1278,TRUE,_xll.ohTrigger(RecalcTrigger,Trigger1Y)),NA())</f>
        <v>1.2013680669555882E-2</v>
      </c>
    </row>
    <row r="1279" spans="2:17" x14ac:dyDescent="0.2">
      <c r="B1279" s="39" t="s">
        <v>42</v>
      </c>
      <c r="D1279" s="42">
        <f>_xll.qlCalendarAdvance(Calendar,$D1278,B1279,"f",FALSE)</f>
        <v>48618</v>
      </c>
      <c r="E1279" s="139">
        <f>_xll.qlInterestRateIndexValueDate(IndexON,D1279)</f>
        <v>48618</v>
      </c>
      <c r="F1279" s="155">
        <f>IFERROR(_xll.qlIndexFixing(IndexON,D1279,TRUE,_xll.ohTrigger(RecalcTrigger,TriggerON)),NA())</f>
        <v>1.0970434806019114E-2</v>
      </c>
      <c r="H1279" s="42">
        <f>_xll.qlCalendarAdvance(Calendar,$H1278,B1279,"f",FALSE)</f>
        <v>48618</v>
      </c>
      <c r="I1279" s="139">
        <f>_xll.qlInterestRateIndexValueDate(Index1M,$H1279)</f>
        <v>48620</v>
      </c>
      <c r="J1279" s="144">
        <f>IFERROR(_xll.qlIndexFixing(Index1M,$H1279,TRUE,_xll.ohTrigger(RecalcTrigger,Trigger1M)),NA())</f>
        <v>1.1055629443429573E-2</v>
      </c>
      <c r="K1279" s="44">
        <f>IFERROR(_xll.qlIndexFixing(Index3M,H1279,TRUE,_xll.ohTrigger(RecalcTrigger,Trigger3M)),NA())</f>
        <v>1.1699231314123556E-2</v>
      </c>
      <c r="L1279" s="44">
        <f>IFERROR(_xll.qlIndexFixing(Index6M,$H1279,TRUE,_xll.ohTrigger(RecalcTrigger,Trigger6M)),NA())</f>
        <v>1.1695744929822272E-2</v>
      </c>
      <c r="M1279" s="145">
        <f>IFERROR(_xll.qlIndexFixing(Index1Y,$H1279,TRUE,_xll.ohTrigger(RecalcTrigger,Trigger1Y)),NA())</f>
        <v>1.1812404606523769E-2</v>
      </c>
      <c r="N1279" s="144">
        <f>IFERROR(_xll.qlIndexFixing(ONIndex1M,I1279,TRUE,_xll.ohTrigger(RecalcTrigger,Trigger1M)),NA())</f>
        <v>1.1062517430824315E-2</v>
      </c>
      <c r="O1279" s="44">
        <f>IFERROR(_xll.qlIndexFixing(ONIndex3M,I1279,TRUE,_xll.ohTrigger(RecalcTrigger,Trigger3M)),NA())</f>
        <v>1.1739765919633882E-2</v>
      </c>
      <c r="P1279" s="44">
        <f>IFERROR(_xll.qlIndexFixing(ONIndex6M,I1279,TRUE,_xll.ohTrigger(RecalcTrigger,Trigger6M)),NA())</f>
        <v>1.1792232466900643E-2</v>
      </c>
      <c r="Q1279" s="145">
        <f>IFERROR(_xll.qlIndexFixing(ONIndex1Y,I1279,TRUE,_xll.ohTrigger(RecalcTrigger,Trigger1Y)),NA())</f>
        <v>1.2003429840969915E-2</v>
      </c>
    </row>
    <row r="1280" spans="2:17" x14ac:dyDescent="0.2">
      <c r="B1280" s="39" t="s">
        <v>42</v>
      </c>
      <c r="D1280" s="42">
        <f>_xll.qlCalendarAdvance(Calendar,$D1279,B1280,"f",FALSE)</f>
        <v>48625</v>
      </c>
      <c r="E1280" s="139">
        <f>_xll.qlInterestRateIndexValueDate(IndexON,D1280)</f>
        <v>48625</v>
      </c>
      <c r="F1280" s="155">
        <f>IFERROR(_xll.qlIndexFixing(IndexON,D1280,TRUE,_xll.ohTrigger(RecalcTrigger,TriggerON)),NA())</f>
        <v>1.0960897643839118E-2</v>
      </c>
      <c r="H1280" s="42">
        <f>_xll.qlCalendarAdvance(Calendar,$H1279,B1280,"f",FALSE)</f>
        <v>48625</v>
      </c>
      <c r="I1280" s="139">
        <f>_xll.qlInterestRateIndexValueDate(Index1M,$H1280)</f>
        <v>48627</v>
      </c>
      <c r="J1280" s="144">
        <f>IFERROR(_xll.qlIndexFixing(Index1M,$H1280,TRUE,_xll.ohTrigger(RecalcTrigger,Trigger1M)),NA())</f>
        <v>1.1047161262570184E-2</v>
      </c>
      <c r="K1280" s="44">
        <f>IFERROR(_xll.qlIndexFixing(Index3M,H1280,TRUE,_xll.ohTrigger(RecalcTrigger,Trigger3M)),NA())</f>
        <v>1.1689167271387298E-2</v>
      </c>
      <c r="L1280" s="44">
        <f>IFERROR(_xll.qlIndexFixing(Index6M,$H1280,TRUE,_xll.ohTrigger(RecalcTrigger,Trigger6M)),NA())</f>
        <v>1.1685045941144286E-2</v>
      </c>
      <c r="M1280" s="145">
        <f>IFERROR(_xll.qlIndexFixing(Index1Y,$H1280,TRUE,_xll.ohTrigger(RecalcTrigger,Trigger1Y)),NA())</f>
        <v>1.1802045550525454E-2</v>
      </c>
      <c r="N1280" s="144">
        <f>IFERROR(_xll.qlIndexFixing(ONIndex1M,I1280,TRUE,_xll.ohTrigger(RecalcTrigger,Trigger1M)),NA())</f>
        <v>1.1054076923810996E-2</v>
      </c>
      <c r="O1280" s="44">
        <f>IFERROR(_xll.qlIndexFixing(ONIndex3M,I1280,TRUE,_xll.ohTrigger(RecalcTrigger,Trigger3M)),NA())</f>
        <v>1.1729785905778556E-2</v>
      </c>
      <c r="P1280" s="44">
        <f>IFERROR(_xll.qlIndexFixing(ONIndex6M,I1280,TRUE,_xll.ohTrigger(RecalcTrigger,Trigger6M)),NA())</f>
        <v>1.1781640380092995E-2</v>
      </c>
      <c r="Q1280" s="145">
        <f>IFERROR(_xll.qlIndexFixing(ONIndex1Y,I1280,TRUE,_xll.ohTrigger(RecalcTrigger,Trigger1Y)),NA())</f>
        <v>1.1993174637483506E-2</v>
      </c>
    </row>
    <row r="1281" spans="2:17" x14ac:dyDescent="0.2">
      <c r="B1281" s="39" t="s">
        <v>42</v>
      </c>
      <c r="D1281" s="42">
        <f>_xll.qlCalendarAdvance(Calendar,$D1280,B1281,"f",FALSE)</f>
        <v>48632</v>
      </c>
      <c r="E1281" s="139">
        <f>_xll.qlInterestRateIndexValueDate(IndexON,D1281)</f>
        <v>48632</v>
      </c>
      <c r="F1281" s="155">
        <f>IFERROR(_xll.qlIndexFixing(IndexON,D1281,TRUE,_xll.ohTrigger(RecalcTrigger,TriggerON)),NA())</f>
        <v>1.095134978605472E-2</v>
      </c>
      <c r="H1281" s="42">
        <f>_xll.qlCalendarAdvance(Calendar,$H1280,B1281,"f",FALSE)</f>
        <v>48632</v>
      </c>
      <c r="I1281" s="139">
        <f>_xll.qlInterestRateIndexValueDate(Index1M,$H1281)</f>
        <v>48634</v>
      </c>
      <c r="J1281" s="144">
        <f>IFERROR(_xll.qlIndexFixing(Index1M,$H1281,TRUE,_xll.ohTrigger(RecalcTrigger,Trigger1M)),NA())</f>
        <v>1.1038678045130241E-2</v>
      </c>
      <c r="K1281" s="44">
        <f>IFERROR(_xll.qlIndexFixing(Index3M,H1281,TRUE,_xll.ohTrigger(RecalcTrigger,Trigger3M)),NA())</f>
        <v>1.1679094212363099E-2</v>
      </c>
      <c r="L1281" s="44">
        <f>IFERROR(_xll.qlIndexFixing(Index6M,$H1281,TRUE,_xll.ohTrigger(RecalcTrigger,Trigger6M)),NA())</f>
        <v>1.1674344705548951E-2</v>
      </c>
      <c r="M1281" s="145">
        <f>IFERROR(_xll.qlIndexFixing(Index1Y,$H1281,TRUE,_xll.ohTrigger(RecalcTrigger,Trigger1Y)),NA())</f>
        <v>1.1791689889016651E-2</v>
      </c>
      <c r="N1281" s="144">
        <f>IFERROR(_xll.qlIndexFixing(ONIndex1M,I1281,TRUE,_xll.ohTrigger(RecalcTrigger,Trigger1M)),NA())</f>
        <v>1.1045621004006634E-2</v>
      </c>
      <c r="O1281" s="44">
        <f>IFERROR(_xll.qlIndexFixing(ONIndex3M,I1281,TRUE,_xll.ohTrigger(RecalcTrigger,Trigger3M)),NA())</f>
        <v>1.17197951202197E-2</v>
      </c>
      <c r="P1281" s="44">
        <f>IFERROR(_xll.qlIndexFixing(ONIndex6M,I1281,TRUE,_xll.ohTrigger(RecalcTrigger,Trigger6M)),NA())</f>
        <v>1.1771042211510263E-2</v>
      </c>
      <c r="Q1281" s="145">
        <f>IFERROR(_xll.qlIndexFixing(ONIndex1Y,I1281,TRUE,_xll.ohTrigger(RecalcTrigger,Trigger1Y)),NA())</f>
        <v>1.1982915347585887E-2</v>
      </c>
    </row>
    <row r="1282" spans="2:17" x14ac:dyDescent="0.2">
      <c r="B1282" s="39" t="s">
        <v>42</v>
      </c>
      <c r="D1282" s="42">
        <f>_xll.qlCalendarAdvance(Calendar,$D1281,B1282,"f",FALSE)</f>
        <v>48639</v>
      </c>
      <c r="E1282" s="139">
        <f>_xll.qlInterestRateIndexValueDate(IndexON,D1282)</f>
        <v>48639</v>
      </c>
      <c r="F1282" s="155">
        <f>IFERROR(_xll.qlIndexFixing(IndexON,D1282,TRUE,_xll.ohTrigger(RecalcTrigger,TriggerON)),NA())</f>
        <v>1.0941791552090407E-2</v>
      </c>
      <c r="H1282" s="42">
        <f>_xll.qlCalendarAdvance(Calendar,$H1281,B1282,"f",FALSE)</f>
        <v>48639</v>
      </c>
      <c r="I1282" s="139">
        <f>_xll.qlInterestRateIndexValueDate(Index1M,$H1282)</f>
        <v>48641</v>
      </c>
      <c r="J1282" s="144">
        <f>IFERROR(_xll.qlIndexFixing(Index1M,$H1282,TRUE,_xll.ohTrigger(RecalcTrigger,Trigger1M)),NA())</f>
        <v>1.1028421926074783E-2</v>
      </c>
      <c r="K1282" s="44">
        <f>IFERROR(_xll.qlIndexFixing(Index3M,H1282,TRUE,_xll.ohTrigger(RecalcTrigger,Trigger3M)),NA())</f>
        <v>1.1667413725015733E-2</v>
      </c>
      <c r="L1282" s="44">
        <f>IFERROR(_xll.qlIndexFixing(Index6M,$H1282,TRUE,_xll.ohTrigger(RecalcTrigger,Trigger6M)),NA())</f>
        <v>1.1660758425786835E-2</v>
      </c>
      <c r="M1282" s="145">
        <f>IFERROR(_xll.qlIndexFixing(Index1Y,$H1282,TRUE,_xll.ohTrigger(RecalcTrigger,Trigger1Y)),NA())</f>
        <v>1.17813379137839E-2</v>
      </c>
      <c r="N1282" s="144">
        <f>IFERROR(_xll.qlIndexFixing(ONIndex1M,I1282,TRUE,_xll.ohTrigger(RecalcTrigger,Trigger1M)),NA())</f>
        <v>1.1037149953745384E-2</v>
      </c>
      <c r="O1282" s="44">
        <f>IFERROR(_xll.qlIndexFixing(ONIndex3M,I1282,TRUE,_xll.ohTrigger(RecalcTrigger,Trigger3M)),NA())</f>
        <v>1.1709793870151586E-2</v>
      </c>
      <c r="P1282" s="44">
        <f>IFERROR(_xll.qlIndexFixing(ONIndex6M,I1282,TRUE,_xll.ohTrigger(RecalcTrigger,Trigger6M)),NA())</f>
        <v>1.1760438269785567E-2</v>
      </c>
      <c r="Q1282" s="145">
        <f>IFERROR(_xll.qlIndexFixing(ONIndex1Y,I1282,TRUE,_xll.ohTrigger(RecalcTrigger,Trigger1Y)),NA())</f>
        <v>1.1972652259766292E-2</v>
      </c>
    </row>
    <row r="1283" spans="2:17" x14ac:dyDescent="0.2">
      <c r="B1283" s="39" t="s">
        <v>42</v>
      </c>
      <c r="D1283" s="42">
        <f>_xll.qlCalendarAdvance(Calendar,$D1282,B1283,"f",FALSE)</f>
        <v>48646</v>
      </c>
      <c r="E1283" s="139">
        <f>_xll.qlInterestRateIndexValueDate(IndexON,D1283)</f>
        <v>48646</v>
      </c>
      <c r="F1283" s="155">
        <f>IFERROR(_xll.qlIndexFixing(IndexON,D1283,TRUE,_xll.ohTrigger(RecalcTrigger,TriggerON)),NA())</f>
        <v>1.0932223261450602E-2</v>
      </c>
      <c r="H1283" s="42">
        <f>_xll.qlCalendarAdvance(Calendar,$H1282,B1283,"f",FALSE)</f>
        <v>48646</v>
      </c>
      <c r="I1283" s="139">
        <f>_xll.qlInterestRateIndexValueDate(Index1M,$H1283)</f>
        <v>48648</v>
      </c>
      <c r="J1283" s="144">
        <f>IFERROR(_xll.qlIndexFixing(Index1M,$H1283,TRUE,_xll.ohTrigger(RecalcTrigger,Trigger1M)),NA())</f>
        <v>1.1019904416079973E-2</v>
      </c>
      <c r="K1283" s="44">
        <f>IFERROR(_xll.qlIndexFixing(Index3M,H1283,TRUE,_xll.ohTrigger(RecalcTrigger,Trigger3M)),NA())</f>
        <v>1.1657320961639383E-2</v>
      </c>
      <c r="L1283" s="44">
        <f>IFERROR(_xll.qlIndexFixing(Index6M,$H1283,TRUE,_xll.ohTrigger(RecalcTrigger,Trigger6M)),NA())</f>
        <v>1.1650051878663553E-2</v>
      </c>
      <c r="M1283" s="145">
        <f>IFERROR(_xll.qlIndexFixing(Index1Y,$H1283,TRUE,_xll.ohTrigger(RecalcTrigger,Trigger1Y)),NA())</f>
        <v>1.1770989916599944E-2</v>
      </c>
      <c r="N1283" s="144">
        <f>IFERROR(_xll.qlIndexFixing(ONIndex1M,I1283,TRUE,_xll.ohTrigger(RecalcTrigger,Trigger1M)),NA())</f>
        <v>1.1028664055681148E-2</v>
      </c>
      <c r="O1283" s="44">
        <f>IFERROR(_xll.qlIndexFixing(ONIndex3M,I1283,TRUE,_xll.ohTrigger(RecalcTrigger,Trigger3M)),NA())</f>
        <v>1.1699782463088226E-2</v>
      </c>
      <c r="P1283" s="44">
        <f>IFERROR(_xll.qlIndexFixing(ONIndex6M,I1283,TRUE,_xll.ohTrigger(RecalcTrigger,Trigger6M)),NA())</f>
        <v>1.1749828863312217E-2</v>
      </c>
      <c r="Q1283" s="145">
        <f>IFERROR(_xll.qlIndexFixing(ONIndex1Y,I1283,TRUE,_xll.ohTrigger(RecalcTrigger,Trigger1Y)),NA())</f>
        <v>1.196238566235408E-2</v>
      </c>
    </row>
    <row r="1284" spans="2:17" x14ac:dyDescent="0.2">
      <c r="B1284" s="39" t="s">
        <v>42</v>
      </c>
      <c r="D1284" s="42">
        <f>_xll.qlCalendarAdvance(Calendar,$D1283,B1284,"f",FALSE)</f>
        <v>48653</v>
      </c>
      <c r="E1284" s="139">
        <f>_xll.qlInterestRateIndexValueDate(IndexON,D1284)</f>
        <v>48653</v>
      </c>
      <c r="F1284" s="155">
        <f>IFERROR(_xll.qlIndexFixing(IndexON,D1284,TRUE,_xll.ohTrigger(RecalcTrigger,TriggerON)),NA())</f>
        <v>1.0922645233559791E-2</v>
      </c>
      <c r="H1284" s="42">
        <f>_xll.qlCalendarAdvance(Calendar,$H1283,B1284,"f",FALSE)</f>
        <v>48653</v>
      </c>
      <c r="I1284" s="139">
        <f>_xll.qlInterestRateIndexValueDate(Index1M,$H1284)</f>
        <v>48655</v>
      </c>
      <c r="J1284" s="144">
        <f>IFERROR(_xll.qlIndexFixing(Index1M,$H1284,TRUE,_xll.ohTrigger(RecalcTrigger,Trigger1M)),NA())</f>
        <v>1.1010930431911703E-2</v>
      </c>
      <c r="K1284" s="44">
        <f>IFERROR(_xll.qlIndexFixing(Index3M,H1284,TRUE,_xll.ohTrigger(RecalcTrigger,Trigger3M)),NA())</f>
        <v>1.1647220173151153E-2</v>
      </c>
      <c r="L1284" s="44">
        <f>IFERROR(_xll.qlIndexFixing(Index6M,$H1284,TRUE,_xll.ohTrigger(RecalcTrigger,Trigger6M)),NA())</f>
        <v>1.1639344128160509E-2</v>
      </c>
      <c r="M1284" s="145">
        <f>IFERROR(_xll.qlIndexFixing(Index1Y,$H1284,TRUE,_xll.ohTrigger(RecalcTrigger,Trigger1Y)),NA())</f>
        <v>1.1760646189227231E-2</v>
      </c>
      <c r="N1284" s="144">
        <f>IFERROR(_xll.qlIndexFixing(ONIndex1M,I1284,TRUE,_xll.ohTrigger(RecalcTrigger,Trigger1M)),NA())</f>
        <v>1.1020163592068144E-2</v>
      </c>
      <c r="O1284" s="44">
        <f>IFERROR(_xll.qlIndexFixing(ONIndex3M,I1284,TRUE,_xll.ohTrigger(RecalcTrigger,Trigger3M)),NA())</f>
        <v>1.1689761206383764E-2</v>
      </c>
      <c r="P1284" s="44">
        <f>IFERROR(_xll.qlIndexFixing(ONIndex6M,I1284,TRUE,_xll.ohTrigger(RecalcTrigger,Trigger6M)),NA())</f>
        <v>1.1739214300883205E-2</v>
      </c>
      <c r="Q1284" s="145">
        <f>IFERROR(_xll.qlIndexFixing(ONIndex1Y,I1284,TRUE,_xll.ohTrigger(RecalcTrigger,Trigger1Y)),NA())</f>
        <v>1.1952115843918421E-2</v>
      </c>
    </row>
    <row r="1285" spans="2:17" x14ac:dyDescent="0.2">
      <c r="B1285" s="39" t="s">
        <v>42</v>
      </c>
      <c r="D1285" s="42">
        <f>_xll.qlCalendarAdvance(Calendar,$D1284,B1285,"f",FALSE)</f>
        <v>48660</v>
      </c>
      <c r="E1285" s="139">
        <f>_xll.qlInterestRateIndexValueDate(IndexON,D1285)</f>
        <v>48660</v>
      </c>
      <c r="F1285" s="155">
        <f>IFERROR(_xll.qlIndexFixing(IndexON,D1285,TRUE,_xll.ohTrigger(RecalcTrigger,TriggerON)),NA())</f>
        <v>1.0913057787842462E-2</v>
      </c>
      <c r="H1285" s="42">
        <f>_xll.qlCalendarAdvance(Calendar,$H1284,B1285,"f",FALSE)</f>
        <v>48660</v>
      </c>
      <c r="I1285" s="139">
        <f>_xll.qlInterestRateIndexValueDate(Index1M,$H1285)</f>
        <v>48662</v>
      </c>
      <c r="J1285" s="144">
        <f>IFERROR(_xll.qlIndexFixing(Index1M,$H1285,TRUE,_xll.ohTrigger(RecalcTrigger,Trigger1M)),NA())</f>
        <v>1.1002827353623346E-2</v>
      </c>
      <c r="K1285" s="44">
        <f>IFERROR(_xll.qlIndexFixing(Index3M,H1285,TRUE,_xll.ohTrigger(RecalcTrigger,Trigger3M)),NA())</f>
        <v>1.1637111667920896E-2</v>
      </c>
      <c r="L1285" s="44">
        <f>IFERROR(_xll.qlIndexFixing(Index6M,$H1285,TRUE,_xll.ohTrigger(RecalcTrigger,Trigger6M)),NA())</f>
        <v>1.1628635484742477E-2</v>
      </c>
      <c r="M1285" s="145">
        <f>IFERROR(_xll.qlIndexFixing(Index1Y,$H1285,TRUE,_xll.ohTrigger(RecalcTrigger,Trigger1Y)),NA())</f>
        <v>1.1750307023415511E-2</v>
      </c>
      <c r="N1285" s="144">
        <f>IFERROR(_xll.qlIndexFixing(ONIndex1M,I1285,TRUE,_xll.ohTrigger(RecalcTrigger,Trigger1M)),NA())</f>
        <v>1.101164884564021E-2</v>
      </c>
      <c r="O1285" s="44">
        <f>IFERROR(_xll.qlIndexFixing(ONIndex3M,I1285,TRUE,_xll.ohTrigger(RecalcTrigger,Trigger3M)),NA())</f>
        <v>1.1679730407392341E-2</v>
      </c>
      <c r="P1285" s="44">
        <f>IFERROR(_xll.qlIndexFixing(ONIndex6M,I1285,TRUE,_xll.ohTrigger(RecalcTrigger,Trigger6M)),NA())</f>
        <v>1.1728594890971777E-2</v>
      </c>
      <c r="Q1285" s="145">
        <f>IFERROR(_xll.qlIndexFixing(ONIndex1Y,I1285,TRUE,_xll.ohTrigger(RecalcTrigger,Trigger1Y)),NA())</f>
        <v>1.1941843092948545E-2</v>
      </c>
    </row>
    <row r="1286" spans="2:17" x14ac:dyDescent="0.2">
      <c r="B1286" s="39" t="s">
        <v>42</v>
      </c>
      <c r="D1286" s="42">
        <f>_xll.qlCalendarAdvance(Calendar,$D1285,B1286,"f",FALSE)</f>
        <v>48667</v>
      </c>
      <c r="E1286" s="139">
        <f>_xll.qlInterestRateIndexValueDate(IndexON,D1286)</f>
        <v>48667</v>
      </c>
      <c r="F1286" s="155">
        <f>IFERROR(_xll.qlIndexFixing(IndexON,D1286,TRUE,_xll.ohTrigger(RecalcTrigger,TriggerON)),NA())</f>
        <v>1.09034612437231E-2</v>
      </c>
      <c r="H1286" s="42">
        <f>_xll.qlCalendarAdvance(Calendar,$H1285,B1286,"f",FALSE)</f>
        <v>48667</v>
      </c>
      <c r="I1286" s="139">
        <f>_xll.qlInterestRateIndexValueDate(Index1M,$H1286)</f>
        <v>48669</v>
      </c>
      <c r="J1286" s="144">
        <f>IFERROR(_xll.qlIndexFixing(Index1M,$H1286,TRUE,_xll.ohTrigger(RecalcTrigger,Trigger1M)),NA())</f>
        <v>1.0995602004846129E-2</v>
      </c>
      <c r="K1286" s="44">
        <f>IFERROR(_xll.qlIndexFixing(Index3M,H1286,TRUE,_xll.ohTrigger(RecalcTrigger,Trigger3M)),NA())</f>
        <v>1.1627532075619352E-2</v>
      </c>
      <c r="L1286" s="44">
        <f>IFERROR(_xll.qlIndexFixing(Index6M,$H1286,TRUE,_xll.ohTrigger(RecalcTrigger,Trigger6M)),NA())</f>
        <v>1.1619660018124943E-2</v>
      </c>
      <c r="M1286" s="145">
        <f>IFERROR(_xll.qlIndexFixing(Index1Y,$H1286,TRUE,_xll.ohTrigger(RecalcTrigger,Trigger1Y)),NA())</f>
        <v>1.1739972710902484E-2</v>
      </c>
      <c r="N1286" s="144">
        <f>IFERROR(_xll.qlIndexFixing(ONIndex1M,I1286,TRUE,_xll.ohTrigger(RecalcTrigger,Trigger1M)),NA())</f>
        <v>1.1003120098811436E-2</v>
      </c>
      <c r="O1286" s="44">
        <f>IFERROR(_xll.qlIndexFixing(ONIndex3M,I1286,TRUE,_xll.ohTrigger(RecalcTrigger,Trigger3M)),NA())</f>
        <v>1.1669690373627972E-2</v>
      </c>
      <c r="P1286" s="44">
        <f>IFERROR(_xll.qlIndexFixing(ONIndex6M,I1286,TRUE,_xll.ohTrigger(RecalcTrigger,Trigger6M)),NA())</f>
        <v>1.1717970942370926E-2</v>
      </c>
      <c r="Q1286" s="145">
        <f>IFERROR(_xll.qlIndexFixing(ONIndex1Y,I1286,TRUE,_xll.ohTrigger(RecalcTrigger,Trigger1Y)),NA())</f>
        <v>1.1931567697773815E-2</v>
      </c>
    </row>
    <row r="1287" spans="2:17" x14ac:dyDescent="0.2">
      <c r="B1287" s="39" t="s">
        <v>42</v>
      </c>
      <c r="D1287" s="42">
        <f>_xll.qlCalendarAdvance(Calendar,$D1286,B1287,"f",FALSE)</f>
        <v>48674</v>
      </c>
      <c r="E1287" s="139">
        <f>_xll.qlInterestRateIndexValueDate(IndexON,D1287)</f>
        <v>48674</v>
      </c>
      <c r="F1287" s="155">
        <f>IFERROR(_xll.qlIndexFixing(IndexON,D1287,TRUE,_xll.ohTrigger(RecalcTrigger,TriggerON)),NA())</f>
        <v>1.0893855920626194E-2</v>
      </c>
      <c r="H1287" s="42">
        <f>_xll.qlCalendarAdvance(Calendar,$H1286,B1287,"f",FALSE)</f>
        <v>48674</v>
      </c>
      <c r="I1287" s="139">
        <f>_xll.qlInterestRateIndexValueDate(Index1M,$H1287)</f>
        <v>48676</v>
      </c>
      <c r="J1287" s="144">
        <f>IFERROR(_xll.qlIndexFixing(Index1M,$H1287,TRUE,_xll.ohTrigger(RecalcTrigger,Trigger1M)),NA())</f>
        <v>1.098569611985678E-2</v>
      </c>
      <c r="K1287" s="44">
        <f>IFERROR(_xll.qlIndexFixing(Index3M,H1287,TRUE,_xll.ohTrigger(RecalcTrigger,Trigger3M)),NA())</f>
        <v>1.1617409837262839E-2</v>
      </c>
      <c r="L1287" s="44">
        <f>IFERROR(_xll.qlIndexFixing(Index6M,$H1287,TRUE,_xll.ohTrigger(RecalcTrigger,Trigger6M)),NA())</f>
        <v>1.1608951293624567E-2</v>
      </c>
      <c r="M1287" s="145">
        <f>IFERROR(_xll.qlIndexFixing(Index1Y,$H1287,TRUE,_xll.ohTrigger(RecalcTrigger,Trigger1Y)),NA())</f>
        <v>1.1727467852120806E-2</v>
      </c>
      <c r="N1287" s="144">
        <f>IFERROR(_xll.qlIndexFixing(ONIndex1M,I1287,TRUE,_xll.ohTrigger(RecalcTrigger,Trigger1M)),NA())</f>
        <v>1.0994577634075853E-2</v>
      </c>
      <c r="O1287" s="44">
        <f>IFERROR(_xll.qlIndexFixing(ONIndex3M,I1287,TRUE,_xll.ohTrigger(RecalcTrigger,Trigger3M)),NA())</f>
        <v>1.1659641412524735E-2</v>
      </c>
      <c r="P1287" s="44">
        <f>IFERROR(_xll.qlIndexFixing(ONIndex6M,I1287,TRUE,_xll.ohTrigger(RecalcTrigger,Trigger6M)),NA())</f>
        <v>1.1707342763314088E-2</v>
      </c>
      <c r="Q1287" s="145">
        <f>IFERROR(_xll.qlIndexFixing(ONIndex1Y,I1287,TRUE,_xll.ohTrigger(RecalcTrigger,Trigger1Y)),NA())</f>
        <v>1.1921289946803526E-2</v>
      </c>
    </row>
    <row r="1288" spans="2:17" x14ac:dyDescent="0.2">
      <c r="B1288" s="39" t="s">
        <v>42</v>
      </c>
      <c r="D1288" s="42">
        <f>_xll.qlCalendarAdvance(Calendar,$D1287,B1288,"f",FALSE)</f>
        <v>48681</v>
      </c>
      <c r="E1288" s="139">
        <f>_xll.qlInterestRateIndexValueDate(IndexON,D1288)</f>
        <v>48681</v>
      </c>
      <c r="F1288" s="155">
        <f>IFERROR(_xll.qlIndexFixing(IndexON,D1288,TRUE,_xll.ohTrigger(RecalcTrigger,TriggerON)),NA())</f>
        <v>1.0884242138056166E-2</v>
      </c>
      <c r="H1288" s="42">
        <f>_xll.qlCalendarAdvance(Calendar,$H1287,B1288,"f",FALSE)</f>
        <v>48681</v>
      </c>
      <c r="I1288" s="139">
        <f>_xll.qlInterestRateIndexValueDate(Index1M,$H1288)</f>
        <v>48683</v>
      </c>
      <c r="J1288" s="144">
        <f>IFERROR(_xll.qlIndexFixing(Index1M,$H1288,TRUE,_xll.ohTrigger(RecalcTrigger,Trigger1M)),NA())</f>
        <v>1.0977110895727671E-2</v>
      </c>
      <c r="K1288" s="44">
        <f>IFERROR(_xll.qlIndexFixing(Index3M,H1288,TRUE,_xll.ohTrigger(RecalcTrigger,Trigger3M)),NA())</f>
        <v>1.160728078516818E-2</v>
      </c>
      <c r="L1288" s="44">
        <f>IFERROR(_xll.qlIndexFixing(Index6M,$H1288,TRUE,_xll.ohTrigger(RecalcTrigger,Trigger6M)),NA())</f>
        <v>1.1598242540096044E-2</v>
      </c>
      <c r="M1288" s="145">
        <f>IFERROR(_xll.qlIndexFixing(Index1Y,$H1288,TRUE,_xll.ohTrigger(RecalcTrigger,Trigger1Y)),NA())</f>
        <v>1.1719319812663101E-2</v>
      </c>
      <c r="N1288" s="144">
        <f>IFERROR(_xll.qlIndexFixing(ONIndex1M,I1288,TRUE,_xll.ohTrigger(RecalcTrigger,Trigger1M)),NA())</f>
        <v>1.0983574762901682E-2</v>
      </c>
      <c r="O1288" s="44">
        <f>IFERROR(_xll.qlIndexFixing(ONIndex3M,I1288,TRUE,_xll.ohTrigger(RecalcTrigger,Trigger3M)),NA())</f>
        <v>1.1646708696506636E-2</v>
      </c>
      <c r="P1288" s="44">
        <f>IFERROR(_xll.qlIndexFixing(ONIndex6M,I1288,TRUE,_xll.ohTrigger(RecalcTrigger,Trigger6M)),NA())</f>
        <v>1.1693672242678588E-2</v>
      </c>
      <c r="Q1288" s="145">
        <f>IFERROR(_xll.qlIndexFixing(ONIndex1Y,I1288,TRUE,_xll.ohTrigger(RecalcTrigger,Trigger1Y)),NA())</f>
        <v>1.190807269846772E-2</v>
      </c>
    </row>
    <row r="1289" spans="2:17" x14ac:dyDescent="0.2">
      <c r="B1289" s="39" t="s">
        <v>42</v>
      </c>
      <c r="D1289" s="42">
        <f>_xll.qlCalendarAdvance(Calendar,$D1288,B1289,"f",FALSE)</f>
        <v>48688</v>
      </c>
      <c r="E1289" s="139">
        <f>_xll.qlInterestRateIndexValueDate(IndexON,D1289)</f>
        <v>48688</v>
      </c>
      <c r="F1289" s="155">
        <f>IFERROR(_xll.qlIndexFixing(IndexON,D1289,TRUE,_xll.ohTrigger(RecalcTrigger,TriggerON)),NA())</f>
        <v>1.0874620215517439E-2</v>
      </c>
      <c r="H1289" s="42">
        <f>_xll.qlCalendarAdvance(Calendar,$H1288,B1289,"f",FALSE)</f>
        <v>48688</v>
      </c>
      <c r="I1289" s="139">
        <f>_xll.qlInterestRateIndexValueDate(Index1M,$H1289)</f>
        <v>48690</v>
      </c>
      <c r="J1289" s="144">
        <f>IFERROR(_xll.qlIndexFixing(Index1M,$H1289,TRUE,_xll.ohTrigger(RecalcTrigger,Trigger1M)),NA())</f>
        <v>1.0968512977160561E-2</v>
      </c>
      <c r="K1289" s="44">
        <f>IFERROR(_xll.qlIndexFixing(Index3M,H1289,TRUE,_xll.ohTrigger(RecalcTrigger,Trigger3M)),NA())</f>
        <v>1.1597145227683887E-2</v>
      </c>
      <c r="L1289" s="44">
        <f>IFERROR(_xll.qlIndexFixing(Index6M,$H1289,TRUE,_xll.ohTrigger(RecalcTrigger,Trigger6M)),NA())</f>
        <v>1.1587534067949434E-2</v>
      </c>
      <c r="M1289" s="145">
        <f>IFERROR(_xll.qlIndexFixing(Index1Y,$H1289,TRUE,_xll.ohTrigger(RecalcTrigger,Trigger1Y)),NA())</f>
        <v>1.170900181035214E-2</v>
      </c>
      <c r="N1289" s="144">
        <f>IFERROR(_xll.qlIndexFixing(ONIndex1M,I1289,TRUE,_xll.ohTrigger(RecalcTrigger,Trigger1M)),NA())</f>
        <v>1.0977452680860367E-2</v>
      </c>
      <c r="O1289" s="44">
        <f>IFERROR(_xll.qlIndexFixing(ONIndex3M,I1289,TRUE,_xll.ohTrigger(RecalcTrigger,Trigger3M)),NA())</f>
        <v>1.1639517937638288E-2</v>
      </c>
      <c r="P1289" s="44">
        <f>IFERROR(_xll.qlIndexFixing(ONIndex6M,I1289,TRUE,_xll.ohTrigger(RecalcTrigger,Trigger6M)),NA())</f>
        <v>1.168607494924423E-2</v>
      </c>
      <c r="Q1289" s="145">
        <f>IFERROR(_xll.qlIndexFixing(ONIndex1Y,I1289,TRUE,_xll.ohTrigger(RecalcTrigger,Trigger1Y)),NA())</f>
        <v>1.1900728531832883E-2</v>
      </c>
    </row>
    <row r="1290" spans="2:17" x14ac:dyDescent="0.2">
      <c r="B1290" s="39" t="s">
        <v>42</v>
      </c>
      <c r="D1290" s="42">
        <f>_xll.qlCalendarAdvance(Calendar,$D1289,B1290,"f",FALSE)</f>
        <v>48695</v>
      </c>
      <c r="E1290" s="139">
        <f>_xll.qlInterestRateIndexValueDate(IndexON,D1290)</f>
        <v>48695</v>
      </c>
      <c r="F1290" s="155">
        <f>IFERROR(_xll.qlIndexFixing(IndexON,D1290,TRUE,_xll.ohTrigger(RecalcTrigger,TriggerON)),NA())</f>
        <v>1.0864990472354563E-2</v>
      </c>
      <c r="H1290" s="42">
        <f>_xll.qlCalendarAdvance(Calendar,$H1289,B1290,"f",FALSE)</f>
        <v>48695</v>
      </c>
      <c r="I1290" s="139">
        <f>_xll.qlInterestRateIndexValueDate(Index1M,$H1290)</f>
        <v>48697</v>
      </c>
      <c r="J1290" s="144">
        <f>IFERROR(_xll.qlIndexFixing(Index1M,$H1290,TRUE,_xll.ohTrigger(RecalcTrigger,Trigger1M)),NA())</f>
        <v>1.0959902646949238E-2</v>
      </c>
      <c r="K1290" s="44">
        <f>IFERROR(_xll.qlIndexFixing(Index3M,H1290,TRUE,_xll.ohTrigger(RecalcTrigger,Trigger3M)),NA())</f>
        <v>1.1587003473152325E-2</v>
      </c>
      <c r="L1290" s="44">
        <f>IFERROR(_xll.qlIndexFixing(Index6M,$H1290,TRUE,_xll.ohTrigger(RecalcTrigger,Trigger6M)),NA())</f>
        <v>1.157682618758606E-2</v>
      </c>
      <c r="M1290" s="145">
        <f>IFERROR(_xll.qlIndexFixing(Index1Y,$H1290,TRUE,_xll.ohTrigger(RecalcTrigger,Trigger1Y)),NA())</f>
        <v>1.1698689828170451E-2</v>
      </c>
      <c r="N1290" s="144">
        <f>IFERROR(_xll.qlIndexFixing(ONIndex1M,I1290,TRUE,_xll.ohTrigger(RecalcTrigger,Trigger1M)),NA())</f>
        <v>1.0968870757448457E-2</v>
      </c>
      <c r="O1290" s="44">
        <f>IFERROR(_xll.qlIndexFixing(ONIndex3M,I1290,TRUE,_xll.ohTrigger(RecalcTrigger,Trigger3M)),NA())</f>
        <v>1.16294440386433E-2</v>
      </c>
      <c r="P1290" s="44">
        <f>IFERROR(_xll.qlIndexFixing(ONIndex6M,I1290,TRUE,_xll.ohTrigger(RecalcTrigger,Trigger6M)),NA())</f>
        <v>1.1675435931257638E-2</v>
      </c>
      <c r="Q1290" s="145">
        <f>IFERROR(_xll.qlIndexFixing(ONIndex1Y,I1290,TRUE,_xll.ohTrigger(RecalcTrigger,Trigger1Y)),NA())</f>
        <v>1.1890445444651121E-2</v>
      </c>
    </row>
    <row r="1291" spans="2:17" x14ac:dyDescent="0.2">
      <c r="B1291" s="39" t="s">
        <v>42</v>
      </c>
      <c r="D1291" s="42">
        <f>_xll.qlCalendarAdvance(Calendar,$D1290,B1291,"f",FALSE)</f>
        <v>48702</v>
      </c>
      <c r="E1291" s="139">
        <f>_xll.qlInterestRateIndexValueDate(IndexON,D1291)</f>
        <v>48702</v>
      </c>
      <c r="F1291" s="155">
        <f>IFERROR(_xll.qlIndexFixing(IndexON,D1291,TRUE,_xll.ohTrigger(RecalcTrigger,TriggerON)),NA())</f>
        <v>1.0855353227992026E-2</v>
      </c>
      <c r="H1291" s="42">
        <f>_xll.qlCalendarAdvance(Calendar,$H1290,B1291,"f",FALSE)</f>
        <v>48702</v>
      </c>
      <c r="I1291" s="139">
        <f>_xll.qlInterestRateIndexValueDate(Index1M,$H1291)</f>
        <v>48704</v>
      </c>
      <c r="J1291" s="144">
        <f>IFERROR(_xll.qlIndexFixing(Index1M,$H1291,TRUE,_xll.ohTrigger(RecalcTrigger,Trigger1M)),NA())</f>
        <v>1.0951280187889989E-2</v>
      </c>
      <c r="K1291" s="44">
        <f>IFERROR(_xll.qlIndexFixing(Index3M,H1291,TRUE,_xll.ohTrigger(RecalcTrigger,Trigger3M)),NA())</f>
        <v>1.157631585333045E-2</v>
      </c>
      <c r="L1291" s="44">
        <f>IFERROR(_xll.qlIndexFixing(Index6M,$H1291,TRUE,_xll.ohTrigger(RecalcTrigger,Trigger6M)),NA())</f>
        <v>1.1564382258209566E-2</v>
      </c>
      <c r="M1291" s="145">
        <f>IFERROR(_xll.qlIndexFixing(Index1Y,$H1291,TRUE,_xll.ohTrigger(RecalcTrigger,Trigger1Y)),NA())</f>
        <v>1.1688384157795949E-2</v>
      </c>
      <c r="N1291" s="144">
        <f>IFERROR(_xll.qlIndexFixing(ONIndex1M,I1291,TRUE,_xll.ohTrigger(RecalcTrigger,Trigger1M)),NA())</f>
        <v>1.0960276246105849E-2</v>
      </c>
      <c r="O1291" s="44">
        <f>IFERROR(_xll.qlIndexFixing(ONIndex3M,I1291,TRUE,_xll.ohTrigger(RecalcTrigger,Trigger3M)),NA())</f>
        <v>1.1619362441965819E-2</v>
      </c>
      <c r="P1291" s="44">
        <f>IFERROR(_xll.qlIndexFixing(ONIndex6M,I1291,TRUE,_xll.ohTrigger(RecalcTrigger,Trigger6M)),NA())</f>
        <v>1.1664793917427474E-2</v>
      </c>
      <c r="Q1291" s="145">
        <f>IFERROR(_xll.qlIndexFixing(ONIndex1Y,I1291,TRUE,_xll.ohTrigger(RecalcTrigger,Trigger1Y)),NA())</f>
        <v>1.1880161155550795E-2</v>
      </c>
    </row>
    <row r="1292" spans="2:17" x14ac:dyDescent="0.2">
      <c r="B1292" s="39" t="s">
        <v>42</v>
      </c>
      <c r="D1292" s="42">
        <f>_xll.qlCalendarAdvance(Calendar,$D1291,B1292,"f",FALSE)</f>
        <v>48709</v>
      </c>
      <c r="E1292" s="139">
        <f>_xll.qlInterestRateIndexValueDate(IndexON,D1292)</f>
        <v>48709</v>
      </c>
      <c r="F1292" s="155">
        <f>IFERROR(_xll.qlIndexFixing(IndexON,D1292,TRUE,_xll.ohTrigger(RecalcTrigger,TriggerON)),NA())</f>
        <v>1.0845708801934251E-2</v>
      </c>
      <c r="H1292" s="42">
        <f>_xll.qlCalendarAdvance(Calendar,$H1291,B1292,"f",FALSE)</f>
        <v>48709</v>
      </c>
      <c r="I1292" s="139">
        <f>_xll.qlInterestRateIndexValueDate(Index1M,$H1292)</f>
        <v>48711</v>
      </c>
      <c r="J1292" s="144">
        <f>IFERROR(_xll.qlIndexFixing(Index1M,$H1292,TRUE,_xll.ohTrigger(RecalcTrigger,Trigger1M)),NA())</f>
        <v>1.0942645882776603E-2</v>
      </c>
      <c r="K1292" s="44">
        <f>IFERROR(_xll.qlIndexFixing(Index3M,H1292,TRUE,_xll.ohTrigger(RecalcTrigger,Trigger3M)),NA())</f>
        <v>1.1566161965022028E-2</v>
      </c>
      <c r="L1292" s="44">
        <f>IFERROR(_xll.qlIndexFixing(Index6M,$H1292,TRUE,_xll.ohTrigger(RecalcTrigger,Trigger6M)),NA())</f>
        <v>1.1553676056836808E-2</v>
      </c>
      <c r="M1292" s="145">
        <f>IFERROR(_xll.qlIndexFixing(Index1Y,$H1292,TRUE,_xll.ohTrigger(RecalcTrigger,Trigger1Y)),NA())</f>
        <v>1.1678085090894722E-2</v>
      </c>
      <c r="N1292" s="144">
        <f>IFERROR(_xll.qlIndexFixing(ONIndex1M,I1292,TRUE,_xll.ohTrigger(RecalcTrigger,Trigger1M)),NA())</f>
        <v>1.0951669429326572E-2</v>
      </c>
      <c r="O1292" s="44">
        <f>IFERROR(_xll.qlIndexFixing(ONIndex3M,I1292,TRUE,_xll.ohTrigger(RecalcTrigger,Trigger3M)),NA())</f>
        <v>1.1609273454880054E-2</v>
      </c>
      <c r="P1292" s="44">
        <f>IFERROR(_xll.qlIndexFixing(ONIndex6M,I1292,TRUE,_xll.ohTrigger(RecalcTrigger,Trigger6M)),NA())</f>
        <v>1.1654149216466791E-2</v>
      </c>
      <c r="Q1292" s="145">
        <f>IFERROR(_xll.qlIndexFixing(ONIndex1Y,I1292,TRUE,_xll.ohTrigger(RecalcTrigger,Trigger1Y)),NA())</f>
        <v>1.1869875953021136E-2</v>
      </c>
    </row>
    <row r="1293" spans="2:17" x14ac:dyDescent="0.2">
      <c r="B1293" s="39" t="s">
        <v>42</v>
      </c>
      <c r="D1293" s="42">
        <f>_xll.qlCalendarAdvance(Calendar,$D1292,B1293,"f",FALSE)</f>
        <v>48716</v>
      </c>
      <c r="E1293" s="139">
        <f>_xll.qlInterestRateIndexValueDate(IndexON,D1293)</f>
        <v>48716</v>
      </c>
      <c r="F1293" s="155">
        <f>IFERROR(_xll.qlIndexFixing(IndexON,D1293,TRUE,_xll.ohTrigger(RecalcTrigger,TriggerON)),NA())</f>
        <v>1.0836057513605724E-2</v>
      </c>
      <c r="H1293" s="42">
        <f>_xll.qlCalendarAdvance(Calendar,$H1292,B1293,"f",FALSE)</f>
        <v>48716</v>
      </c>
      <c r="I1293" s="139">
        <f>_xll.qlInterestRateIndexValueDate(Index1M,$H1293)</f>
        <v>48718</v>
      </c>
      <c r="J1293" s="144">
        <f>IFERROR(_xll.qlIndexFixing(Index1M,$H1293,TRUE,_xll.ohTrigger(RecalcTrigger,Trigger1M)),NA())</f>
        <v>1.0934000014397871E-2</v>
      </c>
      <c r="K1293" s="44">
        <f>IFERROR(_xll.qlIndexFixing(Index3M,H1293,TRUE,_xll.ohTrigger(RecalcTrigger,Trigger3M)),NA())</f>
        <v>1.1556002826824386E-2</v>
      </c>
      <c r="L1293" s="44">
        <f>IFERROR(_xll.qlIndexFixing(Index6M,$H1293,TRUE,_xll.ohTrigger(RecalcTrigger,Trigger6M)),NA())</f>
        <v>1.1542971446024423E-2</v>
      </c>
      <c r="M1293" s="145">
        <f>IFERROR(_xll.qlIndexFixing(Index1Y,$H1293,TRUE,_xll.ohTrigger(RecalcTrigger,Trigger1Y)),NA())</f>
        <v>1.1667792919120156E-2</v>
      </c>
      <c r="N1293" s="144">
        <f>IFERROR(_xll.qlIndexFixing(ONIndex1M,I1293,TRUE,_xll.ohTrigger(RecalcTrigger,Trigger1M)),NA())</f>
        <v>1.0943050589764525E-2</v>
      </c>
      <c r="O1293" s="44">
        <f>IFERROR(_xll.qlIndexFixing(ONIndex3M,I1293,TRUE,_xll.ohTrigger(RecalcTrigger,Trigger3M)),NA())</f>
        <v>1.1599177384740145E-2</v>
      </c>
      <c r="P1293" s="44">
        <f>IFERROR(_xll.qlIndexFixing(ONIndex6M,I1293,TRUE,_xll.ohTrigger(RecalcTrigger,Trigger6M)),NA())</f>
        <v>1.1643502136768902E-2</v>
      </c>
      <c r="Q1293" s="145">
        <f>IFERROR(_xll.qlIndexFixing(ONIndex1Y,I1293,TRUE,_xll.ohTrigger(RecalcTrigger,Trigger1Y)),NA())</f>
        <v>1.1859590125551378E-2</v>
      </c>
    </row>
    <row r="1294" spans="2:17" x14ac:dyDescent="0.2">
      <c r="B1294" s="39" t="s">
        <v>42</v>
      </c>
      <c r="D1294" s="42">
        <f>_xll.qlCalendarAdvance(Calendar,$D1293,B1294,"f",FALSE)</f>
        <v>48723</v>
      </c>
      <c r="E1294" s="139">
        <f>_xll.qlInterestRateIndexValueDate(IndexON,D1294)</f>
        <v>48723</v>
      </c>
      <c r="F1294" s="155">
        <f>IFERROR(_xll.qlIndexFixing(IndexON,D1294,TRUE,_xll.ohTrigger(RecalcTrigger,TriggerON)),NA())</f>
        <v>1.0826399682430932E-2</v>
      </c>
      <c r="H1294" s="42">
        <f>_xll.qlCalendarAdvance(Calendar,$H1293,B1294,"f",FALSE)</f>
        <v>48723</v>
      </c>
      <c r="I1294" s="139">
        <f>_xll.qlInterestRateIndexValueDate(Index1M,$H1294)</f>
        <v>48725</v>
      </c>
      <c r="J1294" s="144">
        <f>IFERROR(_xll.qlIndexFixing(Index1M,$H1294,TRUE,_xll.ohTrigger(RecalcTrigger,Trigger1M)),NA())</f>
        <v>1.0925342865545085E-2</v>
      </c>
      <c r="K1294" s="44">
        <f>IFERROR(_xll.qlIndexFixing(Index3M,H1294,TRUE,_xll.ohTrigger(RecalcTrigger,Trigger3M)),NA())</f>
        <v>1.1545838747076966E-2</v>
      </c>
      <c r="L1294" s="44">
        <f>IFERROR(_xll.qlIndexFixing(Index6M,$H1294,TRUE,_xll.ohTrigger(RecalcTrigger,Trigger6M)),NA())</f>
        <v>1.1532268736175725E-2</v>
      </c>
      <c r="M1294" s="145">
        <f>IFERROR(_xll.qlIndexFixing(Index1Y,$H1294,TRUE,_xll.ohTrigger(RecalcTrigger,Trigger1Y)),NA())</f>
        <v>1.1657507934114469E-2</v>
      </c>
      <c r="N1294" s="144">
        <f>IFERROR(_xll.qlIndexFixing(ONIndex1M,I1294,TRUE,_xll.ohTrigger(RecalcTrigger,Trigger1M)),NA())</f>
        <v>1.0934420009673929E-2</v>
      </c>
      <c r="O1294" s="44">
        <f>IFERROR(_xll.qlIndexFixing(ONIndex3M,I1294,TRUE,_xll.ohTrigger(RecalcTrigger,Trigger3M)),NA())</f>
        <v>1.1589074539140043E-2</v>
      </c>
      <c r="P1294" s="44">
        <f>IFERROR(_xll.qlIndexFixing(ONIndex6M,I1294,TRUE,_xll.ohTrigger(RecalcTrigger,Trigger6M)),NA())</f>
        <v>1.1632852987126796E-2</v>
      </c>
      <c r="Q1294" s="145">
        <f>IFERROR(_xll.qlIndexFixing(ONIndex1Y,I1294,TRUE,_xll.ohTrigger(RecalcTrigger,Trigger1Y)),NA())</f>
        <v>1.1849303961470881E-2</v>
      </c>
    </row>
    <row r="1295" spans="2:17" x14ac:dyDescent="0.2">
      <c r="B1295" s="39" t="s">
        <v>42</v>
      </c>
      <c r="D1295" s="42">
        <f>_xll.qlCalendarAdvance(Calendar,$D1294,B1295,"f",FALSE)</f>
        <v>48730</v>
      </c>
      <c r="E1295" s="139">
        <f>_xll.qlInterestRateIndexValueDate(IndexON,D1295)</f>
        <v>48730</v>
      </c>
      <c r="F1295" s="155">
        <f>IFERROR(_xll.qlIndexFixing(IndexON,D1295,TRUE,_xll.ohTrigger(RecalcTrigger,TriggerON)),NA())</f>
        <v>1.0816735627914298E-2</v>
      </c>
      <c r="H1295" s="42">
        <f>_xll.qlCalendarAdvance(Calendar,$H1294,B1295,"f",FALSE)</f>
        <v>48730</v>
      </c>
      <c r="I1295" s="139">
        <f>_xll.qlInterestRateIndexValueDate(Index1M,$H1295)</f>
        <v>48732</v>
      </c>
      <c r="J1295" s="144">
        <f>IFERROR(_xll.qlIndexFixing(Index1M,$H1295,TRUE,_xll.ohTrigger(RecalcTrigger,Trigger1M)),NA())</f>
        <v>1.0916674719012032E-2</v>
      </c>
      <c r="K1295" s="44">
        <f>IFERROR(_xll.qlIndexFixing(Index3M,H1295,TRUE,_xll.ohTrigger(RecalcTrigger,Trigger3M)),NA())</f>
        <v>1.1535670034120947E-2</v>
      </c>
      <c r="L1295" s="44">
        <f>IFERROR(_xll.qlIndexFixing(Index6M,$H1295,TRUE,_xll.ohTrigger(RecalcTrigger,Trigger6M)),NA())</f>
        <v>1.1523306526153809E-2</v>
      </c>
      <c r="M1295" s="145">
        <f>IFERROR(_xll.qlIndexFixing(Index1Y,$H1295,TRUE,_xll.ohTrigger(RecalcTrigger,Trigger1Y)),NA())</f>
        <v>1.164723042750827E-2</v>
      </c>
      <c r="N1295" s="144">
        <f>IFERROR(_xll.qlIndexFixing(ONIndex1M,I1295,TRUE,_xll.ohTrigger(RecalcTrigger,Trigger1M)),NA())</f>
        <v>1.0925777971708683E-2</v>
      </c>
      <c r="O1295" s="44">
        <f>IFERROR(_xll.qlIndexFixing(ONIndex3M,I1295,TRUE,_xll.ohTrigger(RecalcTrigger,Trigger3M)),NA())</f>
        <v>1.1578965225194082E-2</v>
      </c>
      <c r="P1295" s="44">
        <f>IFERROR(_xll.qlIndexFixing(ONIndex6M,I1295,TRUE,_xll.ohTrigger(RecalcTrigger,Trigger6M)),NA())</f>
        <v>1.1622202076013721E-2</v>
      </c>
      <c r="Q1295" s="145">
        <f>IFERROR(_xll.qlIndexFixing(ONIndex1Y,I1295,TRUE,_xll.ohTrigger(RecalcTrigger,Trigger1Y)),NA())</f>
        <v>1.1839017749348812E-2</v>
      </c>
    </row>
    <row r="1296" spans="2:17" x14ac:dyDescent="0.2">
      <c r="B1296" s="39" t="s">
        <v>42</v>
      </c>
      <c r="D1296" s="42">
        <f>_xll.qlCalendarAdvance(Calendar,$D1295,B1296,"f",FALSE)</f>
        <v>48737</v>
      </c>
      <c r="E1296" s="139">
        <f>_xll.qlInterestRateIndexValueDate(IndexON,D1296)</f>
        <v>48737</v>
      </c>
      <c r="F1296" s="155">
        <f>IFERROR(_xll.qlIndexFixing(IndexON,D1296,TRUE,_xll.ohTrigger(RecalcTrigger,TriggerON)),NA())</f>
        <v>1.0807065669320437E-2</v>
      </c>
      <c r="H1296" s="42">
        <f>_xll.qlCalendarAdvance(Calendar,$H1295,B1296,"f",FALSE)</f>
        <v>48737</v>
      </c>
      <c r="I1296" s="139">
        <f>_xll.qlInterestRateIndexValueDate(Index1M,$H1296)</f>
        <v>48739</v>
      </c>
      <c r="J1296" s="144">
        <f>IFERROR(_xll.qlIndexFixing(Index1M,$H1296,TRUE,_xll.ohTrigger(RecalcTrigger,Trigger1M)),NA())</f>
        <v>1.0907995857585007E-2</v>
      </c>
      <c r="K1296" s="44">
        <f>IFERROR(_xll.qlIndexFixing(Index3M,H1296,TRUE,_xll.ohTrigger(RecalcTrigger,Trigger3M)),NA())</f>
        <v>1.1525496996292293E-2</v>
      </c>
      <c r="L1296" s="44">
        <f>IFERROR(_xll.qlIndexFixing(Index6M,$H1296,TRUE,_xll.ohTrigger(RecalcTrigger,Trigger6M)),NA())</f>
        <v>1.1512608714573399E-2</v>
      </c>
      <c r="M1296" s="145">
        <f>IFERROR(_xll.qlIndexFixing(Index1Y,$H1296,TRUE,_xll.ohTrigger(RecalcTrigger,Trigger1Y)),NA())</f>
        <v>1.1636960690918812E-2</v>
      </c>
      <c r="N1296" s="144">
        <f>IFERROR(_xll.qlIndexFixing(ONIndex1M,I1296,TRUE,_xll.ohTrigger(RecalcTrigger,Trigger1M)),NA())</f>
        <v>1.0917124758362817E-2</v>
      </c>
      <c r="O1296" s="44">
        <f>IFERROR(_xll.qlIndexFixing(ONIndex3M,I1296,TRUE,_xll.ohTrigger(RecalcTrigger,Trigger3M)),NA())</f>
        <v>1.1568849750656085E-2</v>
      </c>
      <c r="P1296" s="44">
        <f>IFERROR(_xll.qlIndexFixing(ONIndex6M,I1296,TRUE,_xll.ohTrigger(RecalcTrigger,Trigger6M)),NA())</f>
        <v>1.1611549712062796E-2</v>
      </c>
      <c r="Q1296" s="145">
        <f>IFERROR(_xll.qlIndexFixing(ONIndex1Y,I1296,TRUE,_xll.ohTrigger(RecalcTrigger,Trigger1Y)),NA())</f>
        <v>1.182873177759447E-2</v>
      </c>
    </row>
    <row r="1297" spans="2:17" x14ac:dyDescent="0.2">
      <c r="B1297" s="39" t="s">
        <v>42</v>
      </c>
      <c r="D1297" s="42">
        <f>_xll.qlCalendarAdvance(Calendar,$D1296,B1297,"f",FALSE)</f>
        <v>48744</v>
      </c>
      <c r="E1297" s="139">
        <f>_xll.qlInterestRateIndexValueDate(IndexON,D1297)</f>
        <v>48744</v>
      </c>
      <c r="F1297" s="155">
        <f>IFERROR(_xll.qlIndexFixing(IndexON,D1297,TRUE,_xll.ohTrigger(RecalcTrigger,TriggerON)),NA())</f>
        <v>1.079739012639358E-2</v>
      </c>
      <c r="H1297" s="42">
        <f>_xll.qlCalendarAdvance(Calendar,$H1296,B1297,"f",FALSE)</f>
        <v>48744</v>
      </c>
      <c r="I1297" s="139">
        <f>_xll.qlInterestRateIndexValueDate(Index1M,$H1297)</f>
        <v>48746</v>
      </c>
      <c r="J1297" s="144">
        <f>IFERROR(_xll.qlIndexFixing(Index1M,$H1297,TRUE,_xll.ohTrigger(RecalcTrigger,Trigger1M)),NA())</f>
        <v>1.0899306564057798E-2</v>
      </c>
      <c r="K1297" s="44">
        <f>IFERROR(_xll.qlIndexFixing(Index3M,H1297,TRUE,_xll.ohTrigger(RecalcTrigger,Trigger3M)),NA())</f>
        <v>1.1515319941921759E-2</v>
      </c>
      <c r="L1297" s="44">
        <f>IFERROR(_xll.qlIndexFixing(Index6M,$H1297,TRUE,_xll.ohTrigger(RecalcTrigger,Trigger6M)),NA())</f>
        <v>1.1501913667407698E-2</v>
      </c>
      <c r="M1297" s="145">
        <f>IFERROR(_xll.qlIndexFixing(Index1Y,$H1297,TRUE,_xll.ohTrigger(RecalcTrigger,Trigger1Y)),NA())</f>
        <v>1.1626699015953269E-2</v>
      </c>
      <c r="N1297" s="144">
        <f>IFERROR(_xll.qlIndexFixing(ONIndex1M,I1297,TRUE,_xll.ohTrigger(RecalcTrigger,Trigger1M)),NA())</f>
        <v>1.0908460652050422E-2</v>
      </c>
      <c r="O1297" s="44">
        <f>IFERROR(_xll.qlIndexFixing(ONIndex3M,I1297,TRUE,_xll.ohTrigger(RecalcTrigger,Trigger3M)),NA())</f>
        <v>1.1558728422720321E-2</v>
      </c>
      <c r="P1297" s="44">
        <f>IFERROR(_xll.qlIndexFixing(ONIndex6M,I1297,TRUE,_xll.ohTrigger(RecalcTrigger,Trigger6M)),NA())</f>
        <v>1.1600896203987077E-2</v>
      </c>
      <c r="Q1297" s="145">
        <f>IFERROR(_xll.qlIndexFixing(ONIndex1Y,I1297,TRUE,_xll.ohTrigger(RecalcTrigger,Trigger1Y)),NA())</f>
        <v>1.1818446334777022E-2</v>
      </c>
    </row>
    <row r="1298" spans="2:17" x14ac:dyDescent="0.2">
      <c r="B1298" s="39" t="s">
        <v>42</v>
      </c>
      <c r="D1298" s="42">
        <f>_xll.qlCalendarAdvance(Calendar,$D1297,B1298,"f",FALSE)</f>
        <v>48751</v>
      </c>
      <c r="E1298" s="139">
        <f>_xll.qlInterestRateIndexValueDate(IndexON,D1298)</f>
        <v>48751</v>
      </c>
      <c r="F1298" s="155">
        <f>IFERROR(_xll.qlIndexFixing(IndexON,D1298,TRUE,_xll.ohTrigger(RecalcTrigger,TriggerON)),NA())</f>
        <v>1.078770931823847E-2</v>
      </c>
      <c r="H1298" s="42">
        <f>_xll.qlCalendarAdvance(Calendar,$H1297,B1298,"f",FALSE)</f>
        <v>48751</v>
      </c>
      <c r="I1298" s="139">
        <f>_xll.qlInterestRateIndexValueDate(Index1M,$H1298)</f>
        <v>48753</v>
      </c>
      <c r="J1298" s="144">
        <f>IFERROR(_xll.qlIndexFixing(Index1M,$H1298,TRUE,_xll.ohTrigger(RecalcTrigger,Trigger1M)),NA())</f>
        <v>1.0890607121211704E-2</v>
      </c>
      <c r="K1298" s="44">
        <f>IFERROR(_xll.qlIndexFixing(Index3M,H1298,TRUE,_xll.ohTrigger(RecalcTrigger,Trigger3M)),NA())</f>
        <v>1.1505139179340094E-2</v>
      </c>
      <c r="L1298" s="44">
        <f>IFERROR(_xll.qlIndexFixing(Index6M,$H1298,TRUE,_xll.ohTrigger(RecalcTrigger,Trigger6M)),NA())</f>
        <v>1.1491221695004298E-2</v>
      </c>
      <c r="M1298" s="145">
        <f>IFERROR(_xll.qlIndexFixing(Index1Y,$H1298,TRUE,_xll.ohTrigger(RecalcTrigger,Trigger1Y)),NA())</f>
        <v>1.1616445694206338E-2</v>
      </c>
      <c r="N1298" s="144">
        <f>IFERROR(_xll.qlIndexFixing(ONIndex1M,I1298,TRUE,_xll.ohTrigger(RecalcTrigger,Trigger1M)),NA())</f>
        <v>1.0899785935425399E-2</v>
      </c>
      <c r="O1298" s="44">
        <f>IFERROR(_xll.qlIndexFixing(ONIndex3M,I1298,TRUE,_xll.ohTrigger(RecalcTrigger,Trigger3M)),NA())</f>
        <v>1.1548601548740933E-2</v>
      </c>
      <c r="P1298" s="44">
        <f>IFERROR(_xll.qlIndexFixing(ONIndex6M,I1298,TRUE,_xll.ohTrigger(RecalcTrigger,Trigger6M)),NA())</f>
        <v>1.1590241860259809E-2</v>
      </c>
      <c r="Q1298" s="145">
        <f>IFERROR(_xll.qlIndexFixing(ONIndex1Y,I1298,TRUE,_xll.ohTrigger(RecalcTrigger,Trigger1Y)),NA())</f>
        <v>1.1808161709225828E-2</v>
      </c>
    </row>
    <row r="1299" spans="2:17" x14ac:dyDescent="0.2">
      <c r="B1299" s="39" t="s">
        <v>42</v>
      </c>
      <c r="D1299" s="42">
        <f>_xll.qlCalendarAdvance(Calendar,$D1298,B1299,"f",FALSE)</f>
        <v>48758</v>
      </c>
      <c r="E1299" s="139">
        <f>_xll.qlInterestRateIndexValueDate(IndexON,D1299)</f>
        <v>48758</v>
      </c>
      <c r="F1299" s="155">
        <f>IFERROR(_xll.qlIndexFixing(IndexON,D1299,TRUE,_xll.ohTrigger(RecalcTrigger,TriggerON)),NA())</f>
        <v>1.0778023564519401E-2</v>
      </c>
      <c r="H1299" s="42">
        <f>_xll.qlCalendarAdvance(Calendar,$H1298,B1299,"f",FALSE)</f>
        <v>48758</v>
      </c>
      <c r="I1299" s="139">
        <f>_xll.qlInterestRateIndexValueDate(Index1M,$H1299)</f>
        <v>48760</v>
      </c>
      <c r="J1299" s="144">
        <f>IFERROR(_xll.qlIndexFixing(Index1M,$H1299,TRUE,_xll.ohTrigger(RecalcTrigger,Trigger1M)),NA())</f>
        <v>1.0883273016462157E-2</v>
      </c>
      <c r="K1299" s="44">
        <f>IFERROR(_xll.qlIndexFixing(Index3M,H1299,TRUE,_xll.ohTrigger(RecalcTrigger,Trigger3M)),NA())</f>
        <v>1.1494955016873708E-2</v>
      </c>
      <c r="L1299" s="44">
        <f>IFERROR(_xll.qlIndexFixing(Index6M,$H1299,TRUE,_xll.ohTrigger(RecalcTrigger,Trigger6M)),NA())</f>
        <v>1.1480533107707303E-2</v>
      </c>
      <c r="M1299" s="145">
        <f>IFERROR(_xll.qlIndexFixing(Index1Y,$H1299,TRUE,_xll.ohTrigger(RecalcTrigger,Trigger1Y)),NA())</f>
        <v>1.1606201017260663E-2</v>
      </c>
      <c r="N1299" s="144">
        <f>IFERROR(_xll.qlIndexFixing(ONIndex1M,I1299,TRUE,_xll.ohTrigger(RecalcTrigger,Trigger1M)),NA())</f>
        <v>1.0891100890901839E-2</v>
      </c>
      <c r="O1299" s="44">
        <f>IFERROR(_xll.qlIndexFixing(ONIndex3M,I1299,TRUE,_xll.ohTrigger(RecalcTrigger,Trigger3M)),NA())</f>
        <v>1.1538469436311871E-2</v>
      </c>
      <c r="P1299" s="44">
        <f>IFERROR(_xll.qlIndexFixing(ONIndex6M,I1299,TRUE,_xll.ohTrigger(RecalcTrigger,Trigger6M)),NA())</f>
        <v>1.1579586989514112E-2</v>
      </c>
      <c r="Q1299" s="145">
        <f>IFERROR(_xll.qlIndexFixing(ONIndex1Y,I1299,TRUE,_xll.ohTrigger(RecalcTrigger,Trigger1Y)),NA())</f>
        <v>1.1797878189430122E-2</v>
      </c>
    </row>
    <row r="1300" spans="2:17" x14ac:dyDescent="0.2">
      <c r="B1300" s="39" t="s">
        <v>42</v>
      </c>
      <c r="D1300" s="42">
        <f>_xll.qlCalendarAdvance(Calendar,$D1299,B1300,"f",FALSE)</f>
        <v>48765</v>
      </c>
      <c r="E1300" s="139">
        <f>_xll.qlInterestRateIndexValueDate(IndexON,D1300)</f>
        <v>48765</v>
      </c>
      <c r="F1300" s="155">
        <f>IFERROR(_xll.qlIndexFixing(IndexON,D1300,TRUE,_xll.ohTrigger(RecalcTrigger,TriggerON)),NA())</f>
        <v>1.0768333184660861E-2</v>
      </c>
      <c r="H1300" s="42">
        <f>_xll.qlCalendarAdvance(Calendar,$H1299,B1300,"f",FALSE)</f>
        <v>48765</v>
      </c>
      <c r="I1300" s="139">
        <f>_xll.qlInterestRateIndexValueDate(Index1M,$H1300)</f>
        <v>48767</v>
      </c>
      <c r="J1300" s="144">
        <f>IFERROR(_xll.qlIndexFixing(Index1M,$H1300,TRUE,_xll.ohTrigger(RecalcTrigger,Trigger1M)),NA())</f>
        <v>1.0873178918725523E-2</v>
      </c>
      <c r="K1300" s="44">
        <f>IFERROR(_xll.qlIndexFixing(Index3M,H1300,TRUE,_xll.ohTrigger(RecalcTrigger,Trigger3M)),NA())</f>
        <v>1.1484767762843797E-2</v>
      </c>
      <c r="L1300" s="44">
        <f>IFERROR(_xll.qlIndexFixing(Index6M,$H1300,TRUE,_xll.ohTrigger(RecalcTrigger,Trigger6M)),NA())</f>
        <v>1.1468109779060463E-2</v>
      </c>
      <c r="M1300" s="145">
        <f>IFERROR(_xll.qlIndexFixing(Index1Y,$H1300,TRUE,_xll.ohTrigger(RecalcTrigger,Trigger1Y)),NA())</f>
        <v>1.1595965276686632E-2</v>
      </c>
      <c r="N1300" s="144">
        <f>IFERROR(_xll.qlIndexFixing(ONIndex1M,I1300,TRUE,_xll.ohTrigger(RecalcTrigger,Trigger1M)),NA())</f>
        <v>1.0882405800973771E-2</v>
      </c>
      <c r="O1300" s="44">
        <f>IFERROR(_xll.qlIndexFixing(ONIndex3M,I1300,TRUE,_xll.ohTrigger(RecalcTrigger,Trigger3M)),NA())</f>
        <v>1.1528332392627405E-2</v>
      </c>
      <c r="P1300" s="44">
        <f>IFERROR(_xll.qlIndexFixing(ONIndex6M,I1300,TRUE,_xll.ohTrigger(RecalcTrigger,Trigger6M)),NA())</f>
        <v>1.1568931900383106E-2</v>
      </c>
      <c r="Q1300" s="145">
        <f>IFERROR(_xll.qlIndexFixing(ONIndex1Y,I1300,TRUE,_xll.ohTrigger(RecalcTrigger,Trigger1Y)),NA())</f>
        <v>1.1787596063799199E-2</v>
      </c>
    </row>
    <row r="1301" spans="2:17" x14ac:dyDescent="0.2">
      <c r="B1301" s="39" t="s">
        <v>42</v>
      </c>
      <c r="D1301" s="42">
        <f>_xll.qlCalendarAdvance(Calendar,$D1300,B1301,"f",FALSE)</f>
        <v>48772</v>
      </c>
      <c r="E1301" s="139">
        <f>_xll.qlInterestRateIndexValueDate(IndexON,D1301)</f>
        <v>48772</v>
      </c>
      <c r="F1301" s="155">
        <f>IFERROR(_xll.qlIndexFixing(IndexON,D1301,TRUE,_xll.ohTrigger(RecalcTrigger,TriggerON)),NA())</f>
        <v>1.0758638498087336E-2</v>
      </c>
      <c r="H1301" s="42">
        <f>_xll.qlCalendarAdvance(Calendar,$H1300,B1301,"f",FALSE)</f>
        <v>48772</v>
      </c>
      <c r="I1301" s="139">
        <f>_xll.qlInterestRateIndexValueDate(Index1M,$H1301)</f>
        <v>48774</v>
      </c>
      <c r="J1301" s="144">
        <f>IFERROR(_xll.qlIndexFixing(Index1M,$H1301,TRUE,_xll.ohTrigger(RecalcTrigger,Trigger1M)),NA())</f>
        <v>1.0864450724655528E-2</v>
      </c>
      <c r="K1301" s="44">
        <f>IFERROR(_xll.qlIndexFixing(Index3M,H1301,TRUE,_xll.ohTrigger(RecalcTrigger,Trigger3M)),NA())</f>
        <v>1.1474577725573289E-2</v>
      </c>
      <c r="L1301" s="44">
        <f>IFERROR(_xll.qlIndexFixing(Index6M,$H1301,TRUE,_xll.ohTrigger(RecalcTrigger,Trigger6M)),NA())</f>
        <v>1.1457429066685284E-2</v>
      </c>
      <c r="M1301" s="145">
        <f>IFERROR(_xll.qlIndexFixing(Index1Y,$H1301,TRUE,_xll.ohTrigger(RecalcTrigger,Trigger1Y)),NA())</f>
        <v>1.1585738764044772E-2</v>
      </c>
      <c r="N1301" s="144">
        <f>IFERROR(_xll.qlIndexFixing(ONIndex1M,I1301,TRUE,_xll.ohTrigger(RecalcTrigger,Trigger1M)),NA())</f>
        <v>1.0873700948055287E-2</v>
      </c>
      <c r="O1301" s="44">
        <f>IFERROR(_xll.qlIndexFixing(ONIndex3M,I1301,TRUE,_xll.ohTrigger(RecalcTrigger,Trigger3M)),NA())</f>
        <v>1.1518190725281485E-2</v>
      </c>
      <c r="P1301" s="44">
        <f>IFERROR(_xll.qlIndexFixing(ONIndex6M,I1301,TRUE,_xll.ohTrigger(RecalcTrigger,Trigger6M)),NA())</f>
        <v>1.1558276901340037E-2</v>
      </c>
      <c r="Q1301" s="145">
        <f>IFERROR(_xll.qlIndexFixing(ONIndex1Y,I1301,TRUE,_xll.ohTrigger(RecalcTrigger,Trigger1Y)),NA())</f>
        <v>1.1777315620822293E-2</v>
      </c>
    </row>
    <row r="1302" spans="2:17" x14ac:dyDescent="0.2">
      <c r="B1302" s="39" t="s">
        <v>42</v>
      </c>
      <c r="D1302" s="42">
        <f>_xll.qlCalendarAdvance(Calendar,$D1301,B1302,"f",FALSE)</f>
        <v>48779</v>
      </c>
      <c r="E1302" s="139">
        <f>_xll.qlInterestRateIndexValueDate(IndexON,D1302)</f>
        <v>48779</v>
      </c>
      <c r="F1302" s="155">
        <f>IFERROR(_xll.qlIndexFixing(IndexON,D1302,TRUE,_xll.ohTrigger(RecalcTrigger,TriggerON)),NA())</f>
        <v>1.0748939824063442E-2</v>
      </c>
      <c r="H1302" s="42">
        <f>_xll.qlCalendarAdvance(Calendar,$H1301,B1302,"f",FALSE)</f>
        <v>48779</v>
      </c>
      <c r="I1302" s="139">
        <f>_xll.qlInterestRateIndexValueDate(Index1M,$H1302)</f>
        <v>48781</v>
      </c>
      <c r="J1302" s="144">
        <f>IFERROR(_xll.qlIndexFixing(Index1M,$H1302,TRUE,_xll.ohTrigger(RecalcTrigger,Trigger1M)),NA())</f>
        <v>1.0855713512411824E-2</v>
      </c>
      <c r="K1302" s="44">
        <f>IFERROR(_xll.qlIndexFixing(Index3M,H1302,TRUE,_xll.ohTrigger(RecalcTrigger,Trigger3M)),NA())</f>
        <v>1.1464385213374693E-2</v>
      </c>
      <c r="L1302" s="44">
        <f>IFERROR(_xll.qlIndexFixing(Index6M,$H1302,TRUE,_xll.ohTrigger(RecalcTrigger,Trigger6M)),NA())</f>
        <v>1.1446752738257075E-2</v>
      </c>
      <c r="M1302" s="145">
        <f>IFERROR(_xll.qlIndexFixing(Index1Y,$H1302,TRUE,_xll.ohTrigger(RecalcTrigger,Trigger1Y)),NA())</f>
        <v>1.1575521770881598E-2</v>
      </c>
      <c r="N1302" s="144">
        <f>IFERROR(_xll.qlIndexFixing(ONIndex1M,I1302,TRUE,_xll.ohTrigger(RecalcTrigger,Trigger1M)),NA())</f>
        <v>1.0864986614800287E-2</v>
      </c>
      <c r="O1302" s="44">
        <f>IFERROR(_xll.qlIndexFixing(ONIndex3M,I1302,TRUE,_xll.ohTrigger(RecalcTrigger,Trigger3M)),NA())</f>
        <v>1.1508044741628254E-2</v>
      </c>
      <c r="P1302" s="44">
        <f>IFERROR(_xll.qlIndexFixing(ONIndex6M,I1302,TRUE,_xll.ohTrigger(RecalcTrigger,Trigger6M)),NA())</f>
        <v>1.1547622301177896E-2</v>
      </c>
      <c r="Q1302" s="145">
        <f>IFERROR(_xll.qlIndexFixing(ONIndex1Y,I1302,TRUE,_xll.ohTrigger(RecalcTrigger,Trigger1Y)),NA())</f>
        <v>1.1767037148908699E-2</v>
      </c>
    </row>
    <row r="1303" spans="2:17" x14ac:dyDescent="0.2">
      <c r="B1303" s="39" t="s">
        <v>42</v>
      </c>
      <c r="D1303" s="42">
        <f>_xll.qlCalendarAdvance(Calendar,$D1302,B1303,"f",FALSE)</f>
        <v>48786</v>
      </c>
      <c r="E1303" s="139">
        <f>_xll.qlInterestRateIndexValueDate(IndexON,D1303)</f>
        <v>48786</v>
      </c>
      <c r="F1303" s="155">
        <f>IFERROR(_xll.qlIndexFixing(IndexON,D1303,TRUE,_xll.ohTrigger(RecalcTrigger,TriggerON)),NA())</f>
        <v>1.0739237482333408E-2</v>
      </c>
      <c r="H1303" s="42">
        <f>_xll.qlCalendarAdvance(Calendar,$H1302,B1303,"f",FALSE)</f>
        <v>48786</v>
      </c>
      <c r="I1303" s="139">
        <f>_xll.qlInterestRateIndexValueDate(Index1M,$H1303)</f>
        <v>48788</v>
      </c>
      <c r="J1303" s="144">
        <f>IFERROR(_xll.qlIndexFixing(Index1M,$H1303,TRUE,_xll.ohTrigger(RecalcTrigger,Trigger1M)),NA())</f>
        <v>1.0846967564780707E-2</v>
      </c>
      <c r="K1303" s="44">
        <f>IFERROR(_xll.qlIndexFixing(Index3M,H1303,TRUE,_xll.ohTrigger(RecalcTrigger,Trigger3M)),NA())</f>
        <v>1.1454190534565728E-2</v>
      </c>
      <c r="L1303" s="44">
        <f>IFERROR(_xll.qlIndexFixing(Index6M,$H1303,TRUE,_xll.ohTrigger(RecalcTrigger,Trigger6M)),NA())</f>
        <v>1.1436081104118983E-2</v>
      </c>
      <c r="M1303" s="145">
        <f>IFERROR(_xll.qlIndexFixing(Index1Y,$H1303,TRUE,_xll.ohTrigger(RecalcTrigger,Trigger1Y)),NA())</f>
        <v>1.1565314588733765E-2</v>
      </c>
      <c r="N1303" s="144">
        <f>IFERROR(_xll.qlIndexFixing(ONIndex1M,I1303,TRUE,_xll.ohTrigger(RecalcTrigger,Trigger1M)),NA())</f>
        <v>1.0856263083622864E-2</v>
      </c>
      <c r="O1303" s="44">
        <f>IFERROR(_xll.qlIndexFixing(ONIndex3M,I1303,TRUE,_xll.ohTrigger(RecalcTrigger,Trigger3M)),NA())</f>
        <v>1.1497894749021853E-2</v>
      </c>
      <c r="P1303" s="44">
        <f>IFERROR(_xll.qlIndexFixing(ONIndex6M,I1303,TRUE,_xll.ohTrigger(RecalcTrigger,Trigger6M)),NA())</f>
        <v>1.153696840836993E-2</v>
      </c>
      <c r="Q1303" s="145">
        <f>IFERROR(_xll.qlIndexFixing(ONIndex1Y,I1303,TRUE,_xll.ohTrigger(RecalcTrigger,Trigger1Y)),NA())</f>
        <v>1.1756760936627586E-2</v>
      </c>
    </row>
    <row r="1304" spans="2:17" x14ac:dyDescent="0.2">
      <c r="B1304" s="39" t="s">
        <v>42</v>
      </c>
      <c r="D1304" s="42">
        <f>_xll.qlCalendarAdvance(Calendar,$D1303,B1304,"f",FALSE)</f>
        <v>48793</v>
      </c>
      <c r="E1304" s="139">
        <f>_xll.qlInterestRateIndexValueDate(IndexON,D1304)</f>
        <v>48793</v>
      </c>
      <c r="F1304" s="155">
        <f>IFERROR(_xll.qlIndexFixing(IndexON,D1304,TRUE,_xll.ohTrigger(RecalcTrigger,TriggerON)),NA())</f>
        <v>1.072953179216185E-2</v>
      </c>
      <c r="H1304" s="42">
        <f>_xll.qlCalendarAdvance(Calendar,$H1303,B1304,"f",FALSE)</f>
        <v>48793</v>
      </c>
      <c r="I1304" s="139">
        <f>_xll.qlInterestRateIndexValueDate(Index1M,$H1304)</f>
        <v>48795</v>
      </c>
      <c r="J1304" s="144">
        <f>IFERROR(_xll.qlIndexFixing(Index1M,$H1304,TRUE,_xll.ohTrigger(RecalcTrigger,Trigger1M)),NA())</f>
        <v>1.0838213164543475E-2</v>
      </c>
      <c r="K1304" s="44">
        <f>IFERROR(_xll.qlIndexFixing(Index3M,H1304,TRUE,_xll.ohTrigger(RecalcTrigger,Trigger3M)),NA())</f>
        <v>1.1443993997454554E-2</v>
      </c>
      <c r="L1304" s="44">
        <f>IFERROR(_xll.qlIndexFixing(Index6M,$H1304,TRUE,_xll.ohTrigger(RecalcTrigger,Trigger6M)),NA())</f>
        <v>1.1425414474606424E-2</v>
      </c>
      <c r="M1304" s="145">
        <f>IFERROR(_xll.qlIndexFixing(Index1Y,$H1304,TRUE,_xll.ohTrigger(RecalcTrigger,Trigger1Y)),NA())</f>
        <v>1.1555117509125232E-2</v>
      </c>
      <c r="N1304" s="144">
        <f>IFERROR(_xll.qlIndexFixing(ONIndex1M,I1304,TRUE,_xll.ohTrigger(RecalcTrigger,Trigger1M)),NA())</f>
        <v>1.084753063709698E-2</v>
      </c>
      <c r="O1304" s="44">
        <f>IFERROR(_xll.qlIndexFixing(ONIndex3M,I1304,TRUE,_xll.ohTrigger(RecalcTrigger,Trigger3M)),NA())</f>
        <v>1.1487741054816425E-2</v>
      </c>
      <c r="P1304" s="44">
        <f>IFERROR(_xll.qlIndexFixing(ONIndex6M,I1304,TRUE,_xll.ohTrigger(RecalcTrigger,Trigger6M)),NA())</f>
        <v>1.1526315531549258E-2</v>
      </c>
      <c r="Q1304" s="145">
        <f>IFERROR(_xll.qlIndexFixing(ONIndex1Y,I1304,TRUE,_xll.ohTrigger(RecalcTrigger,Trigger1Y)),NA())</f>
        <v>1.1746487272388251E-2</v>
      </c>
    </row>
    <row r="1305" spans="2:17" x14ac:dyDescent="0.2">
      <c r="B1305" s="39" t="s">
        <v>42</v>
      </c>
      <c r="D1305" s="42">
        <f>_xll.qlCalendarAdvance(Calendar,$D1304,B1305,"f",FALSE)</f>
        <v>48800</v>
      </c>
      <c r="E1305" s="139">
        <f>_xll.qlInterestRateIndexValueDate(IndexON,D1305)</f>
        <v>48800</v>
      </c>
      <c r="F1305" s="155">
        <f>IFERROR(_xll.qlIndexFixing(IndexON,D1305,TRUE,_xll.ohTrigger(RecalcTrigger,TriggerON)),NA())</f>
        <v>1.0719823073053192E-2</v>
      </c>
      <c r="H1305" s="42">
        <f>_xll.qlCalendarAdvance(Calendar,$H1304,B1305,"f",FALSE)</f>
        <v>48800</v>
      </c>
      <c r="I1305" s="139">
        <f>_xll.qlInterestRateIndexValueDate(Index1M,$H1305)</f>
        <v>48802</v>
      </c>
      <c r="J1305" s="144">
        <f>IFERROR(_xll.qlIndexFixing(Index1M,$H1305,TRUE,_xll.ohTrigger(RecalcTrigger,Trigger1M)),NA())</f>
        <v>1.0829450594483925E-2</v>
      </c>
      <c r="K1305" s="44">
        <f>IFERROR(_xll.qlIndexFixing(Index3M,H1305,TRUE,_xll.ohTrigger(RecalcTrigger,Trigger3M)),NA())</f>
        <v>1.1433795910347598E-2</v>
      </c>
      <c r="L1305" s="44">
        <f>IFERROR(_xll.qlIndexFixing(Index6M,$H1305,TRUE,_xll.ohTrigger(RecalcTrigger,Trigger6M)),NA())</f>
        <v>1.1414753160047073E-2</v>
      </c>
      <c r="M1305" s="145">
        <f>IFERROR(_xll.qlIndexFixing(Index1Y,$H1305,TRUE,_xll.ohTrigger(RecalcTrigger,Trigger1Y)),NA())</f>
        <v>1.1544930823569001E-2</v>
      </c>
      <c r="N1305" s="144">
        <f>IFERROR(_xll.qlIndexFixing(ONIndex1M,I1305,TRUE,_xll.ohTrigger(RecalcTrigger,Trigger1M)),NA())</f>
        <v>1.0838789557556794E-2</v>
      </c>
      <c r="O1305" s="44">
        <f>IFERROR(_xll.qlIndexFixing(ONIndex3M,I1305,TRUE,_xll.ohTrigger(RecalcTrigger,Trigger3M)),NA())</f>
        <v>1.1477583966525984E-2</v>
      </c>
      <c r="P1305" s="44">
        <f>IFERROR(_xll.qlIndexFixing(ONIndex6M,I1305,TRUE,_xll.ohTrigger(RecalcTrigger,Trigger6M)),NA())</f>
        <v>1.1515663979349E-2</v>
      </c>
      <c r="Q1305" s="145">
        <f>IFERROR(_xll.qlIndexFixing(ONIndex1Y,I1305,TRUE,_xll.ohTrigger(RecalcTrigger,Trigger1Y)),NA())</f>
        <v>1.1736216444520053E-2</v>
      </c>
    </row>
    <row r="1306" spans="2:17" x14ac:dyDescent="0.2">
      <c r="B1306" s="39" t="s">
        <v>42</v>
      </c>
      <c r="D1306" s="42">
        <f>_xll.qlCalendarAdvance(Calendar,$D1305,B1306,"f",FALSE)</f>
        <v>48807</v>
      </c>
      <c r="E1306" s="139">
        <f>_xll.qlInterestRateIndexValueDate(IndexON,D1306)</f>
        <v>48807</v>
      </c>
      <c r="F1306" s="155">
        <f>IFERROR(_xll.qlIndexFixing(IndexON,D1306,TRUE,_xll.ohTrigger(RecalcTrigger,TriggerON)),NA())</f>
        <v>1.0710111644272047E-2</v>
      </c>
      <c r="H1306" s="42">
        <f>_xll.qlCalendarAdvance(Calendar,$H1305,B1306,"f",FALSE)</f>
        <v>48807</v>
      </c>
      <c r="I1306" s="139">
        <f>_xll.qlInterestRateIndexValueDate(Index1M,$H1306)</f>
        <v>48809</v>
      </c>
      <c r="J1306" s="144">
        <f>IFERROR(_xll.qlIndexFixing(Index1M,$H1306,TRUE,_xll.ohTrigger(RecalcTrigger,Trigger1M)),NA())</f>
        <v>1.0820680137383354E-2</v>
      </c>
      <c r="K1306" s="44">
        <f>IFERROR(_xll.qlIndexFixing(Index3M,H1306,TRUE,_xll.ohTrigger(RecalcTrigger,Trigger3M)),NA())</f>
        <v>1.1423596581549544E-2</v>
      </c>
      <c r="L1306" s="44">
        <f>IFERROR(_xll.qlIndexFixing(Index6M,$H1306,TRUE,_xll.ohTrigger(RecalcTrigger,Trigger6M)),NA())</f>
        <v>1.140409747076431E-2</v>
      </c>
      <c r="M1306" s="145">
        <f>IFERROR(_xll.qlIndexFixing(Index1Y,$H1306,TRUE,_xll.ohTrigger(RecalcTrigger,Trigger1Y)),NA())</f>
        <v>1.1534754823565597E-2</v>
      </c>
      <c r="N1306" s="144">
        <f>IFERROR(_xll.qlIndexFixing(ONIndex1M,I1306,TRUE,_xll.ohTrigger(RecalcTrigger,Trigger1M)),NA())</f>
        <v>1.0830040127656204E-2</v>
      </c>
      <c r="O1306" s="44">
        <f>IFERROR(_xll.qlIndexFixing(ONIndex3M,I1306,TRUE,_xll.ohTrigger(RecalcTrigger,Trigger3M)),NA())</f>
        <v>1.1467423791504672E-2</v>
      </c>
      <c r="P1306" s="44">
        <f>IFERROR(_xll.qlIndexFixing(ONIndex6M,I1306,TRUE,_xll.ohTrigger(RecalcTrigger,Trigger6M)),NA())</f>
        <v>1.1505014060322338E-2</v>
      </c>
      <c r="Q1306" s="145">
        <f>IFERROR(_xll.qlIndexFixing(ONIndex1Y,I1306,TRUE,_xll.ohTrigger(RecalcTrigger,Trigger1Y)),NA())</f>
        <v>1.1725948741672099E-2</v>
      </c>
    </row>
    <row r="1307" spans="2:17" x14ac:dyDescent="0.2">
      <c r="B1307" s="39" t="s">
        <v>42</v>
      </c>
      <c r="D1307" s="42">
        <f>_xll.qlCalendarAdvance(Calendar,$D1306,B1307,"f",FALSE)</f>
        <v>48814</v>
      </c>
      <c r="E1307" s="139">
        <f>_xll.qlInterestRateIndexValueDate(IndexON,D1307)</f>
        <v>48814</v>
      </c>
      <c r="F1307" s="155">
        <f>IFERROR(_xll.qlIndexFixing(IndexON,D1307,TRUE,_xll.ohTrigger(RecalcTrigger,TriggerON)),NA())</f>
        <v>1.0700397825562646E-2</v>
      </c>
      <c r="H1307" s="42">
        <f>_xll.qlCalendarAdvance(Calendar,$H1306,B1307,"f",FALSE)</f>
        <v>48814</v>
      </c>
      <c r="I1307" s="139">
        <f>_xll.qlInterestRateIndexValueDate(Index1M,$H1307)</f>
        <v>48816</v>
      </c>
      <c r="J1307" s="144">
        <f>IFERROR(_xll.qlIndexFixing(Index1M,$H1307,TRUE,_xll.ohTrigger(RecalcTrigger,Trigger1M)),NA())</f>
        <v>1.0811902076018065E-2</v>
      </c>
      <c r="K1307" s="44">
        <f>IFERROR(_xll.qlIndexFixing(Index3M,H1307,TRUE,_xll.ohTrigger(RecalcTrigger,Trigger3M)),NA())</f>
        <v>1.1413396319361602E-2</v>
      </c>
      <c r="L1307" s="44">
        <f>IFERROR(_xll.qlIndexFixing(Index6M,$H1307,TRUE,_xll.ohTrigger(RecalcTrigger,Trigger6M)),NA())</f>
        <v>1.1393447717072921E-2</v>
      </c>
      <c r="M1307" s="145">
        <f>IFERROR(_xll.qlIndexFixing(Index1Y,$H1307,TRUE,_xll.ohTrigger(RecalcTrigger,Trigger1Y)),NA())</f>
        <v>1.1524589800604591E-2</v>
      </c>
      <c r="N1307" s="144">
        <f>IFERROR(_xll.qlIndexFixing(ONIndex1M,I1307,TRUE,_xll.ohTrigger(RecalcTrigger,Trigger1M)),NA())</f>
        <v>1.0821282629969176E-2</v>
      </c>
      <c r="O1307" s="44">
        <f>IFERROR(_xll.qlIndexFixing(ONIndex3M,I1307,TRUE,_xll.ohTrigger(RecalcTrigger,Trigger3M)),NA())</f>
        <v>1.1457260837266503E-2</v>
      </c>
      <c r="P1307" s="44">
        <f>IFERROR(_xll.qlIndexFixing(ONIndex6M,I1307,TRUE,_xll.ohTrigger(RecalcTrigger,Trigger6M)),NA())</f>
        <v>1.1494366083022456E-2</v>
      </c>
      <c r="Q1307" s="145">
        <f>IFERROR(_xll.qlIndexFixing(ONIndex1Y,I1307,TRUE,_xll.ohTrigger(RecalcTrigger,Trigger1Y)),NA())</f>
        <v>1.1715684452093811E-2</v>
      </c>
    </row>
    <row r="1308" spans="2:17" x14ac:dyDescent="0.2">
      <c r="B1308" s="39" t="s">
        <v>42</v>
      </c>
      <c r="D1308" s="42">
        <f>_xll.qlCalendarAdvance(Calendar,$D1307,B1308,"f",FALSE)</f>
        <v>48821</v>
      </c>
      <c r="E1308" s="139">
        <f>_xll.qlInterestRateIndexValueDate(IndexON,D1308)</f>
        <v>48821</v>
      </c>
      <c r="F1308" s="155">
        <f>IFERROR(_xll.qlIndexFixing(IndexON,D1308,TRUE,_xll.ohTrigger(RecalcTrigger,TriggerON)),NA())</f>
        <v>1.0690681936109669E-2</v>
      </c>
      <c r="H1308" s="42">
        <f>_xll.qlCalendarAdvance(Calendar,$H1307,B1308,"f",FALSE)</f>
        <v>48821</v>
      </c>
      <c r="I1308" s="139">
        <f>_xll.qlInterestRateIndexValueDate(Index1M,$H1308)</f>
        <v>48823</v>
      </c>
      <c r="J1308" s="144">
        <f>IFERROR(_xll.qlIndexFixing(Index1M,$H1308,TRUE,_xll.ohTrigger(RecalcTrigger,Trigger1M)),NA())</f>
        <v>1.0803116693171855E-2</v>
      </c>
      <c r="K1308" s="44">
        <f>IFERROR(_xll.qlIndexFixing(Index3M,H1308,TRUE,_xll.ohTrigger(RecalcTrigger,Trigger3M)),NA())</f>
        <v>1.1403743690723596E-2</v>
      </c>
      <c r="L1308" s="44">
        <f>IFERROR(_xll.qlIndexFixing(Index6M,$H1308,TRUE,_xll.ohTrigger(RecalcTrigger,Trigger6M)),NA())</f>
        <v>1.1385696188118364E-2</v>
      </c>
      <c r="M1308" s="145">
        <f>IFERROR(_xll.qlIndexFixing(Index1Y,$H1308,TRUE,_xll.ohTrigger(RecalcTrigger,Trigger1Y)),NA())</f>
        <v>1.1514436046164169E-2</v>
      </c>
      <c r="N1308" s="144">
        <f>IFERROR(_xll.qlIndexFixing(ONIndex1M,I1308,TRUE,_xll.ohTrigger(RecalcTrigger,Trigger1M)),NA())</f>
        <v>1.0812517346669992E-2</v>
      </c>
      <c r="O1308" s="44">
        <f>IFERROR(_xll.qlIndexFixing(ONIndex3M,I1308,TRUE,_xll.ohTrigger(RecalcTrigger,Trigger3M)),NA())</f>
        <v>1.1447095410925812E-2</v>
      </c>
      <c r="P1308" s="44">
        <f>IFERROR(_xll.qlIndexFixing(ONIndex6M,I1308,TRUE,_xll.ohTrigger(RecalcTrigger,Trigger6M)),NA())</f>
        <v>1.1483720356242344E-2</v>
      </c>
      <c r="Q1308" s="145">
        <f>IFERROR(_xll.qlIndexFixing(ONIndex1Y,I1308,TRUE,_xll.ohTrigger(RecalcTrigger,Trigger1Y)),NA())</f>
        <v>1.1705423864354358E-2</v>
      </c>
    </row>
    <row r="1309" spans="2:17" x14ac:dyDescent="0.2">
      <c r="B1309" s="39" t="s">
        <v>42</v>
      </c>
      <c r="D1309" s="42">
        <f>_xll.qlCalendarAdvance(Calendar,$D1308,B1309,"f",FALSE)</f>
        <v>48828</v>
      </c>
      <c r="E1309" s="139">
        <f>_xll.qlInterestRateIndexValueDate(IndexON,D1309)</f>
        <v>48828</v>
      </c>
      <c r="F1309" s="155">
        <f>IFERROR(_xll.qlIndexFixing(IndexON,D1309,TRUE,_xll.ohTrigger(RecalcTrigger,TriggerON)),NA())</f>
        <v>1.0680964295577411E-2</v>
      </c>
      <c r="H1309" s="42">
        <f>_xll.qlCalendarAdvance(Calendar,$H1308,B1309,"f",FALSE)</f>
        <v>48828</v>
      </c>
      <c r="I1309" s="139">
        <f>_xll.qlInterestRateIndexValueDate(Index1M,$H1309)</f>
        <v>48830</v>
      </c>
      <c r="J1309" s="144">
        <f>IFERROR(_xll.qlIndexFixing(Index1M,$H1309,TRUE,_xll.ohTrigger(RecalcTrigger,Trigger1M)),NA())</f>
        <v>1.0794324271621025E-2</v>
      </c>
      <c r="K1309" s="44">
        <f>IFERROR(_xll.qlIndexFixing(Index3M,H1309,TRUE,_xll.ohTrigger(RecalcTrigger,Trigger3M)),NA())</f>
        <v>1.1393542773605993E-2</v>
      </c>
      <c r="L1309" s="44">
        <f>IFERROR(_xll.qlIndexFixing(Index6M,$H1309,TRUE,_xll.ohTrigger(RecalcTrigger,Trigger6M)),NA())</f>
        <v>1.1375058051928065E-2</v>
      </c>
      <c r="M1309" s="145">
        <f>IFERROR(_xll.qlIndexFixing(Index1Y,$H1309,TRUE,_xll.ohTrigger(RecalcTrigger,Trigger1Y)),NA())</f>
        <v>1.1504293851710687E-2</v>
      </c>
      <c r="N1309" s="144">
        <f>IFERROR(_xll.qlIndexFixing(ONIndex1M,I1309,TRUE,_xll.ohTrigger(RecalcTrigger,Trigger1M)),NA())</f>
        <v>1.0803744560572426E-2</v>
      </c>
      <c r="O1309" s="44">
        <f>IFERROR(_xll.qlIndexFixing(ONIndex3M,I1309,TRUE,_xll.ohTrigger(RecalcTrigger,Trigger3M)),NA())</f>
        <v>1.143692782023642E-2</v>
      </c>
      <c r="P1309" s="44">
        <f>IFERROR(_xll.qlIndexFixing(ONIndex6M,I1309,TRUE,_xll.ohTrigger(RecalcTrigger,Trigger6M)),NA())</f>
        <v>1.1473077188215441E-2</v>
      </c>
      <c r="Q1309" s="145">
        <f>IFERROR(_xll.qlIndexFixing(ONIndex1Y,I1309,TRUE,_xll.ohTrigger(RecalcTrigger,Trigger1Y)),NA())</f>
        <v>1.169516726702291E-2</v>
      </c>
    </row>
    <row r="1310" spans="2:17" x14ac:dyDescent="0.2">
      <c r="B1310" s="39" t="s">
        <v>42</v>
      </c>
      <c r="D1310" s="42">
        <f>_xll.qlCalendarAdvance(Calendar,$D1309,B1310,"f",FALSE)</f>
        <v>48835</v>
      </c>
      <c r="E1310" s="139">
        <f>_xll.qlInterestRateIndexValueDate(IndexON,D1310)</f>
        <v>48835</v>
      </c>
      <c r="F1310" s="155">
        <f>IFERROR(_xll.qlIndexFixing(IndexON,D1310,TRUE,_xll.ohTrigger(RecalcTrigger,TriggerON)),NA())</f>
        <v>1.0671245223230486E-2</v>
      </c>
      <c r="H1310" s="42">
        <f>_xll.qlCalendarAdvance(Calendar,$H1309,B1310,"f",FALSE)</f>
        <v>48835</v>
      </c>
      <c r="I1310" s="139">
        <f>_xll.qlInterestRateIndexValueDate(Index1M,$H1310)</f>
        <v>48837</v>
      </c>
      <c r="J1310" s="144">
        <f>IFERROR(_xll.qlIndexFixing(Index1M,$H1310,TRUE,_xll.ohTrigger(RecalcTrigger,Trigger1M)),NA())</f>
        <v>1.0785525094146875E-2</v>
      </c>
      <c r="K1310" s="44">
        <f>IFERROR(_xll.qlIndexFixing(Index3M,H1310,TRUE,_xll.ohTrigger(RecalcTrigger,Trigger3M)),NA())</f>
        <v>1.1383341825671724E-2</v>
      </c>
      <c r="L1310" s="44">
        <f>IFERROR(_xll.qlIndexFixing(Index6M,$H1310,TRUE,_xll.ohTrigger(RecalcTrigger,Trigger6M)),NA())</f>
        <v>1.1364426668794224E-2</v>
      </c>
      <c r="M1310" s="145">
        <f>IFERROR(_xll.qlIndexFixing(Index1Y,$H1310,TRUE,_xll.ohTrigger(RecalcTrigger,Trigger1Y)),NA())</f>
        <v>1.1494163508698894E-2</v>
      </c>
      <c r="N1310" s="144">
        <f>IFERROR(_xll.qlIndexFixing(ONIndex1M,I1310,TRUE,_xll.ohTrigger(RecalcTrigger,Trigger1M)),NA())</f>
        <v>1.0794964554090569E-2</v>
      </c>
      <c r="O1310" s="44">
        <f>IFERROR(_xll.qlIndexFixing(ONIndex3M,I1310,TRUE,_xll.ohTrigger(RecalcTrigger,Trigger3M)),NA())</f>
        <v>1.1426758372392598E-2</v>
      </c>
      <c r="P1310" s="44">
        <f>IFERROR(_xll.qlIndexFixing(ONIndex6M,I1310,TRUE,_xll.ohTrigger(RecalcTrigger,Trigger6M)),NA())</f>
        <v>1.1462436887974548E-2</v>
      </c>
      <c r="Q1310" s="145">
        <f>IFERROR(_xll.qlIndexFixing(ONIndex1Y,I1310,TRUE,_xll.ohTrigger(RecalcTrigger,Trigger1Y)),NA())</f>
        <v>1.1684914948268954E-2</v>
      </c>
    </row>
    <row r="1311" spans="2:17" x14ac:dyDescent="0.2">
      <c r="B1311" s="39" t="s">
        <v>42</v>
      </c>
      <c r="D1311" s="42">
        <f>_xll.qlCalendarAdvance(Calendar,$D1310,B1311,"f",FALSE)</f>
        <v>48842</v>
      </c>
      <c r="E1311" s="139">
        <f>_xll.qlInterestRateIndexValueDate(IndexON,D1311)</f>
        <v>48842</v>
      </c>
      <c r="F1311" s="155">
        <f>IFERROR(_xll.qlIndexFixing(IndexON,D1311,TRUE,_xll.ohTrigger(RecalcTrigger,TriggerON)),NA())</f>
        <v>1.066152503849338E-2</v>
      </c>
      <c r="H1311" s="42">
        <f>_xll.qlCalendarAdvance(Calendar,$H1310,B1311,"f",FALSE)</f>
        <v>48842</v>
      </c>
      <c r="I1311" s="139">
        <f>_xll.qlInterestRateIndexValueDate(Index1M,$H1311)</f>
        <v>48844</v>
      </c>
      <c r="J1311" s="144">
        <f>IFERROR(_xll.qlIndexFixing(Index1M,$H1311,TRUE,_xll.ohTrigger(RecalcTrigger,Trigger1M)),NA())</f>
        <v>1.077671944352071E-2</v>
      </c>
      <c r="K1311" s="44">
        <f>IFERROR(_xll.qlIndexFixing(Index3M,H1311,TRUE,_xll.ohTrigger(RecalcTrigger,Trigger3M)),NA())</f>
        <v>1.1373141155202538E-2</v>
      </c>
      <c r="L1311" s="44">
        <f>IFERROR(_xll.qlIndexFixing(Index6M,$H1311,TRUE,_xll.ohTrigger(RecalcTrigger,Trigger6M)),NA())</f>
        <v>1.1353802348963696E-2</v>
      </c>
      <c r="M1311" s="145">
        <f>IFERROR(_xll.qlIndexFixing(Index1Y,$H1311,TRUE,_xll.ohTrigger(RecalcTrigger,Trigger1Y)),NA())</f>
        <v>1.1484045308572595E-2</v>
      </c>
      <c r="N1311" s="144">
        <f>IFERROR(_xll.qlIndexFixing(ONIndex1M,I1311,TRUE,_xll.ohTrigger(RecalcTrigger,Trigger1M)),NA())</f>
        <v>1.0786177609638514E-2</v>
      </c>
      <c r="O1311" s="44">
        <f>IFERROR(_xll.qlIndexFixing(ONIndex3M,I1311,TRUE,_xll.ohTrigger(RecalcTrigger,Trigger3M)),NA())</f>
        <v>1.141658737490836E-2</v>
      </c>
      <c r="P1311" s="44">
        <f>IFERROR(_xll.qlIndexFixing(ONIndex6M,I1311,TRUE,_xll.ohTrigger(RecalcTrigger,Trigger6M)),NA())</f>
        <v>1.1451799763912973E-2</v>
      </c>
      <c r="Q1311" s="145">
        <f>IFERROR(_xll.qlIndexFixing(ONIndex1Y,I1311,TRUE,_xll.ohTrigger(RecalcTrigger,Trigger1Y)),NA())</f>
        <v>1.1674667196821531E-2</v>
      </c>
    </row>
    <row r="1312" spans="2:17" x14ac:dyDescent="0.2">
      <c r="B1312" s="39" t="s">
        <v>42</v>
      </c>
      <c r="D1312" s="42">
        <f>_xll.qlCalendarAdvance(Calendar,$D1311,B1312,"f",FALSE)</f>
        <v>48849</v>
      </c>
      <c r="E1312" s="139">
        <f>_xll.qlInterestRateIndexValueDate(IndexON,D1312)</f>
        <v>48849</v>
      </c>
      <c r="F1312" s="155">
        <f>IFERROR(_xll.qlIndexFixing(IndexON,D1312,TRUE,_xll.ohTrigger(RecalcTrigger,TriggerON)),NA())</f>
        <v>1.0651804060950454E-2</v>
      </c>
      <c r="H1312" s="42">
        <f>_xll.qlCalendarAdvance(Calendar,$H1311,B1312,"f",FALSE)</f>
        <v>48849</v>
      </c>
      <c r="I1312" s="139">
        <f>_xll.qlInterestRateIndexValueDate(Index1M,$H1312)</f>
        <v>48851</v>
      </c>
      <c r="J1312" s="144">
        <f>IFERROR(_xll.qlIndexFixing(Index1M,$H1312,TRUE,_xll.ohTrigger(RecalcTrigger,Trigger1M)),NA())</f>
        <v>1.0767907602521332E-2</v>
      </c>
      <c r="K1312" s="44">
        <f>IFERROR(_xll.qlIndexFixing(Index3M,H1312,TRUE,_xll.ohTrigger(RecalcTrigger,Trigger3M)),NA())</f>
        <v>1.1362941070468768E-2</v>
      </c>
      <c r="L1312" s="44">
        <f>IFERROR(_xll.qlIndexFixing(Index6M,$H1312,TRUE,_xll.ohTrigger(RecalcTrigger,Trigger6M)),NA())</f>
        <v>1.1343185402673619E-2</v>
      </c>
      <c r="M1312" s="145">
        <f>IFERROR(_xll.qlIndexFixing(Index1Y,$H1312,TRUE,_xll.ohTrigger(RecalcTrigger,Trigger1Y)),NA())</f>
        <v>1.147393954276376E-2</v>
      </c>
      <c r="N1312" s="144">
        <f>IFERROR(_xll.qlIndexFixing(ONIndex1M,I1312,TRUE,_xll.ohTrigger(RecalcTrigger,Trigger1M)),NA())</f>
        <v>1.0777384009870161E-2</v>
      </c>
      <c r="O1312" s="44">
        <f>IFERROR(_xll.qlIndexFixing(ONIndex3M,I1312,TRUE,_xll.ohTrigger(RecalcTrigger,Trigger3M)),NA())</f>
        <v>1.1406415135057912E-2</v>
      </c>
      <c r="P1312" s="44">
        <f>IFERROR(_xll.qlIndexFixing(ONIndex6M,I1312,TRUE,_xll.ohTrigger(RecalcTrigger,Trigger6M)),NA())</f>
        <v>1.1441166124583901E-2</v>
      </c>
      <c r="Q1312" s="145">
        <f>IFERROR(_xll.qlIndexFixing(ONIndex1Y,I1312,TRUE,_xll.ohTrigger(RecalcTrigger,Trigger1Y)),NA())</f>
        <v>1.1664424300930065E-2</v>
      </c>
    </row>
    <row r="1313" spans="2:17" x14ac:dyDescent="0.2">
      <c r="B1313" s="39" t="s">
        <v>42</v>
      </c>
      <c r="D1313" s="42">
        <f>_xll.qlCalendarAdvance(Calendar,$D1312,B1313,"f",FALSE)</f>
        <v>48856</v>
      </c>
      <c r="E1313" s="139">
        <f>_xll.qlInterestRateIndexValueDate(IndexON,D1313)</f>
        <v>48856</v>
      </c>
      <c r="F1313" s="155">
        <f>IFERROR(_xll.qlIndexFixing(IndexON,D1313,TRUE,_xll.ohTrigger(RecalcTrigger,TriggerON)),NA())</f>
        <v>1.0642082609946257E-2</v>
      </c>
      <c r="H1313" s="42">
        <f>_xll.qlCalendarAdvance(Calendar,$H1312,B1313,"f",FALSE)</f>
        <v>48856</v>
      </c>
      <c r="I1313" s="139">
        <f>_xll.qlInterestRateIndexValueDate(Index1M,$H1313)</f>
        <v>48858</v>
      </c>
      <c r="J1313" s="144">
        <f>IFERROR(_xll.qlIndexFixing(Index1M,$H1313,TRUE,_xll.ohTrigger(RecalcTrigger,Trigger1M)),NA())</f>
        <v>1.0759089853925041E-2</v>
      </c>
      <c r="K1313" s="44">
        <f>IFERROR(_xll.qlIndexFixing(Index3M,H1313,TRUE,_xll.ohTrigger(RecalcTrigger,Trigger3M)),NA())</f>
        <v>1.135219240946665E-2</v>
      </c>
      <c r="L1313" s="44">
        <f>IFERROR(_xll.qlIndexFixing(Index6M,$H1313,TRUE,_xll.ohTrigger(RecalcTrigger,Trigger6M)),NA())</f>
        <v>1.133199910650763E-2</v>
      </c>
      <c r="M1313" s="145">
        <f>IFERROR(_xll.qlIndexFixing(Index1Y,$H1313,TRUE,_xll.ohTrigger(RecalcTrigger,Trigger1Y)),NA())</f>
        <v>1.1463846502693416E-2</v>
      </c>
      <c r="N1313" s="144">
        <f>IFERROR(_xll.qlIndexFixing(ONIndex1M,I1313,TRUE,_xll.ohTrigger(RecalcTrigger,Trigger1M)),NA())</f>
        <v>1.0768584037119666E-2</v>
      </c>
      <c r="O1313" s="44">
        <f>IFERROR(_xll.qlIndexFixing(ONIndex3M,I1313,TRUE,_xll.ohTrigger(RecalcTrigger,Trigger3M)),NA())</f>
        <v>1.1396241960275333E-2</v>
      </c>
      <c r="P1313" s="44">
        <f>IFERROR(_xll.qlIndexFixing(ONIndex6M,I1313,TRUE,_xll.ohTrigger(RecalcTrigger,Trigger6M)),NA())</f>
        <v>1.1430536278700387E-2</v>
      </c>
      <c r="Q1313" s="145">
        <f>IFERROR(_xll.qlIndexFixing(ONIndex1Y,I1313,TRUE,_xll.ohTrigger(RecalcTrigger,Trigger1Y)),NA())</f>
        <v>1.1654186549163725E-2</v>
      </c>
    </row>
    <row r="1314" spans="2:17" x14ac:dyDescent="0.2">
      <c r="B1314" s="39" t="s">
        <v>42</v>
      </c>
      <c r="D1314" s="42">
        <f>_xll.qlCalendarAdvance(Calendar,$D1313,B1314,"f",FALSE)</f>
        <v>48863</v>
      </c>
      <c r="E1314" s="139">
        <f>_xll.qlInterestRateIndexValueDate(IndexON,D1314)</f>
        <v>48863</v>
      </c>
      <c r="F1314" s="155">
        <f>IFERROR(_xll.qlIndexFixing(IndexON,D1314,TRUE,_xll.ohTrigger(RecalcTrigger,TriggerON)),NA())</f>
        <v>1.0632361004985214E-2</v>
      </c>
      <c r="H1314" s="42">
        <f>_xll.qlCalendarAdvance(Calendar,$H1313,B1314,"f",FALSE)</f>
        <v>48863</v>
      </c>
      <c r="I1314" s="139">
        <f>_xll.qlInterestRateIndexValueDate(Index1M,$H1314)</f>
        <v>48865</v>
      </c>
      <c r="J1314" s="144">
        <f>IFERROR(_xll.qlIndexFixing(Index1M,$H1314,TRUE,_xll.ohTrigger(RecalcTrigger,Trigger1M)),NA())</f>
        <v>1.0750266480503146E-2</v>
      </c>
      <c r="K1314" s="44">
        <f>IFERROR(_xll.qlIndexFixing(Index3M,H1314,TRUE,_xll.ohTrigger(RecalcTrigger,Trigger3M)),NA())</f>
        <v>1.1341994245693194E-2</v>
      </c>
      <c r="L1314" s="44">
        <f>IFERROR(_xll.qlIndexFixing(Index6M,$H1314,TRUE,_xll.ohTrigger(RecalcTrigger,Trigger6M)),NA())</f>
        <v>1.1321398184061386E-2</v>
      </c>
      <c r="M1314" s="145">
        <f>IFERROR(_xll.qlIndexFixing(Index1Y,$H1314,TRUE,_xll.ohTrigger(RecalcTrigger,Trigger1Y)),NA())</f>
        <v>1.145376647977076E-2</v>
      </c>
      <c r="N1314" s="144">
        <f>IFERROR(_xll.qlIndexFixing(ONIndex1M,I1314,TRUE,_xll.ohTrigger(RecalcTrigger,Trigger1M)),NA())</f>
        <v>1.0759777973881057E-2</v>
      </c>
      <c r="O1314" s="44">
        <f>IFERROR(_xll.qlIndexFixing(ONIndex3M,I1314,TRUE,_xll.ohTrigger(RecalcTrigger,Trigger3M)),NA())</f>
        <v>1.1386068158074636E-2</v>
      </c>
      <c r="P1314" s="44">
        <f>IFERROR(_xll.qlIndexFixing(ONIndex6M,I1314,TRUE,_xll.ohTrigger(RecalcTrigger,Trigger6M)),NA())</f>
        <v>1.1419910534735678E-2</v>
      </c>
      <c r="Q1314" s="145">
        <f>IFERROR(_xll.qlIndexFixing(ONIndex1Y,I1314,TRUE,_xll.ohTrigger(RecalcTrigger,Trigger1Y)),NA())</f>
        <v>1.1643954229931808E-2</v>
      </c>
    </row>
    <row r="1315" spans="2:17" x14ac:dyDescent="0.2">
      <c r="B1315" s="39" t="s">
        <v>42</v>
      </c>
      <c r="D1315" s="42">
        <f>_xll.qlCalendarAdvance(Calendar,$D1314,B1315,"f",FALSE)</f>
        <v>48870</v>
      </c>
      <c r="E1315" s="139">
        <f>_xll.qlInterestRateIndexValueDate(IndexON,D1315)</f>
        <v>48870</v>
      </c>
      <c r="F1315" s="155">
        <f>IFERROR(_xll.qlIndexFixing(IndexON,D1315,TRUE,_xll.ohTrigger(RecalcTrigger,TriggerON)),NA())</f>
        <v>1.0622639565411873E-2</v>
      </c>
      <c r="H1315" s="42">
        <f>_xll.qlCalendarAdvance(Calendar,$H1314,B1315,"f",FALSE)</f>
        <v>48870</v>
      </c>
      <c r="I1315" s="139">
        <f>_xll.qlInterestRateIndexValueDate(Index1M,$H1315)</f>
        <v>48872</v>
      </c>
      <c r="J1315" s="144">
        <f>IFERROR(_xll.qlIndexFixing(Index1M,$H1315,TRUE,_xll.ohTrigger(RecalcTrigger,Trigger1M)),NA())</f>
        <v>1.0741437765029449E-2</v>
      </c>
      <c r="K1315" s="44">
        <f>IFERROR(_xll.qlIndexFixing(Index3M,H1315,TRUE,_xll.ohTrigger(RecalcTrigger,Trigger3M)),NA())</f>
        <v>1.1331797614820501E-2</v>
      </c>
      <c r="L1315" s="44">
        <f>IFERROR(_xll.qlIndexFixing(Index6M,$H1315,TRUE,_xll.ohTrigger(RecalcTrigger,Trigger6M)),NA())</f>
        <v>1.1310805588561309E-2</v>
      </c>
      <c r="M1315" s="145">
        <f>IFERROR(_xll.qlIndexFixing(Index1Y,$H1315,TRUE,_xll.ohTrigger(RecalcTrigger,Trigger1Y)),NA())</f>
        <v>1.1443699765394041E-2</v>
      </c>
      <c r="N1315" s="144">
        <f>IFERROR(_xll.qlIndexFixing(ONIndex1M,I1315,TRUE,_xll.ohTrigger(RecalcTrigger,Trigger1M)),NA())</f>
        <v>1.0750966102808235E-2</v>
      </c>
      <c r="O1315" s="44">
        <f>IFERROR(_xll.qlIndexFixing(ONIndex3M,I1315,TRUE,_xll.ohTrigger(RecalcTrigger,Trigger3M)),NA())</f>
        <v>1.1375894035730028E-2</v>
      </c>
      <c r="P1315" s="44">
        <f>IFERROR(_xll.qlIndexFixing(ONIndex6M,I1315,TRUE,_xll.ohTrigger(RecalcTrigger,Trigger6M)),NA())</f>
        <v>1.1409289201402828E-2</v>
      </c>
      <c r="Q1315" s="145">
        <f>IFERROR(_xll.qlIndexFixing(ONIndex1Y,I1315,TRUE,_xll.ohTrigger(RecalcTrigger,Trigger1Y)),NA())</f>
        <v>1.1633727631723545E-2</v>
      </c>
    </row>
    <row r="1316" spans="2:17" x14ac:dyDescent="0.2">
      <c r="B1316" s="39" t="s">
        <v>42</v>
      </c>
      <c r="D1316" s="42">
        <f>_xll.qlCalendarAdvance(Calendar,$D1315,B1316,"f",FALSE)</f>
        <v>48877</v>
      </c>
      <c r="E1316" s="139">
        <f>_xll.qlInterestRateIndexValueDate(IndexON,D1316)</f>
        <v>48877</v>
      </c>
      <c r="F1316" s="155">
        <f>IFERROR(_xll.qlIndexFixing(IndexON,D1316,TRUE,_xll.ohTrigger(RecalcTrigger,TriggerON)),NA())</f>
        <v>1.0612918610890532E-2</v>
      </c>
      <c r="H1316" s="42">
        <f>_xll.qlCalendarAdvance(Calendar,$H1315,B1316,"f",FALSE)</f>
        <v>48877</v>
      </c>
      <c r="I1316" s="139">
        <f>_xll.qlInterestRateIndexValueDate(Index1M,$H1316)</f>
        <v>48879</v>
      </c>
      <c r="J1316" s="144">
        <f>IFERROR(_xll.qlIndexFixing(Index1M,$H1316,TRUE,_xll.ohTrigger(RecalcTrigger,Trigger1M)),NA())</f>
        <v>1.0732603990277756E-2</v>
      </c>
      <c r="K1316" s="44">
        <f>IFERROR(_xll.qlIndexFixing(Index3M,H1316,TRUE,_xll.ohTrigger(RecalcTrigger,Trigger3M)),NA())</f>
        <v>1.1321602825118501E-2</v>
      </c>
      <c r="L1316" s="44">
        <f>IFERROR(_xll.qlIndexFixing(Index6M,$H1316,TRUE,_xll.ohTrigger(RecalcTrigger,Trigger6M)),NA())</f>
        <v>1.1300221630228258E-2</v>
      </c>
      <c r="M1316" s="145">
        <f>IFERROR(_xll.qlIndexFixing(Index1Y,$H1316,TRUE,_xll.ohTrigger(RecalcTrigger,Trigger1Y)),NA())</f>
        <v>1.14336466509499E-2</v>
      </c>
      <c r="N1316" s="144">
        <f>IFERROR(_xll.qlIndexFixing(ONIndex1M,I1316,TRUE,_xll.ohTrigger(RecalcTrigger,Trigger1M)),NA())</f>
        <v>1.0742148706395227E-2</v>
      </c>
      <c r="O1316" s="44">
        <f>IFERROR(_xll.qlIndexFixing(ONIndex3M,I1316,TRUE,_xll.ohTrigger(RecalcTrigger,Trigger3M)),NA())</f>
        <v>1.1365719900755522E-2</v>
      </c>
      <c r="P1316" s="44">
        <f>IFERROR(_xll.qlIndexFixing(ONIndex6M,I1316,TRUE,_xll.ohTrigger(RecalcTrigger,Trigger6M)),NA())</f>
        <v>1.1398672587175085E-2</v>
      </c>
      <c r="Q1316" s="145">
        <f>IFERROR(_xll.qlIndexFixing(ONIndex1Y,I1316,TRUE,_xll.ohTrigger(RecalcTrigger,Trigger1Y)),NA())</f>
        <v>1.1623507042868297E-2</v>
      </c>
    </row>
    <row r="1317" spans="2:17" x14ac:dyDescent="0.2">
      <c r="B1317" s="39" t="s">
        <v>42</v>
      </c>
      <c r="D1317" s="42">
        <f>_xll.qlCalendarAdvance(Calendar,$D1316,B1317,"f",FALSE)</f>
        <v>48884</v>
      </c>
      <c r="E1317" s="139">
        <f>_xll.qlInterestRateIndexValueDate(IndexON,D1317)</f>
        <v>48884</v>
      </c>
      <c r="F1317" s="155">
        <f>IFERROR(_xll.qlIndexFixing(IndexON,D1317,TRUE,_xll.ohTrigger(RecalcTrigger,TriggerON)),NA())</f>
        <v>1.0603198460525931E-2</v>
      </c>
      <c r="H1317" s="42">
        <f>_xll.qlCalendarAdvance(Calendar,$H1316,B1317,"f",FALSE)</f>
        <v>48884</v>
      </c>
      <c r="I1317" s="139">
        <f>_xll.qlInterestRateIndexValueDate(Index1M,$H1317)</f>
        <v>48886</v>
      </c>
      <c r="J1317" s="144">
        <f>IFERROR(_xll.qlIndexFixing(Index1M,$H1317,TRUE,_xll.ohTrigger(RecalcTrigger,Trigger1M)),NA())</f>
        <v>1.0723765439021871E-2</v>
      </c>
      <c r="K1317" s="44">
        <f>IFERROR(_xll.qlIndexFixing(Index3M,H1317,TRUE,_xll.ohTrigger(RecalcTrigger,Trigger3M)),NA())</f>
        <v>1.131141018485626E-2</v>
      </c>
      <c r="L1317" s="44">
        <f>IFERROR(_xll.qlIndexFixing(Index6M,$H1317,TRUE,_xll.ohTrigger(RecalcTrigger,Trigger6M)),NA())</f>
        <v>1.1290222132229352E-2</v>
      </c>
      <c r="M1317" s="145">
        <f>IFERROR(_xll.qlIndexFixing(Index1Y,$H1317,TRUE,_xll.ohTrigger(RecalcTrigger,Trigger1Y)),NA())</f>
        <v>1.1423607427814685E-2</v>
      </c>
      <c r="N1317" s="144">
        <f>IFERROR(_xll.qlIndexFixing(ONIndex1M,I1317,TRUE,_xll.ohTrigger(RecalcTrigger,Trigger1M)),NA())</f>
        <v>1.073332606697619E-2</v>
      </c>
      <c r="O1317" s="44">
        <f>IFERROR(_xll.qlIndexFixing(ONIndex3M,I1317,TRUE,_xll.ohTrigger(RecalcTrigger,Trigger3M)),NA())</f>
        <v>1.1355546060505262E-2</v>
      </c>
      <c r="P1317" s="44">
        <f>IFERROR(_xll.qlIndexFixing(ONIndex6M,I1317,TRUE,_xll.ohTrigger(RecalcTrigger,Trigger6M)),NA())</f>
        <v>1.138806100084544E-2</v>
      </c>
      <c r="Q1317" s="145">
        <f>IFERROR(_xll.qlIndexFixing(ONIndex1Y,I1317,TRUE,_xll.ohTrigger(RecalcTrigger,Trigger1Y)),NA())</f>
        <v>1.1613292751935234E-2</v>
      </c>
    </row>
    <row r="1318" spans="2:17" x14ac:dyDescent="0.2">
      <c r="B1318" s="39" t="s">
        <v>42</v>
      </c>
      <c r="D1318" s="42">
        <f>_xll.qlCalendarAdvance(Calendar,$D1317,B1318,"f",FALSE)</f>
        <v>48891</v>
      </c>
      <c r="E1318" s="139">
        <f>_xll.qlInterestRateIndexValueDate(IndexON,D1318)</f>
        <v>48891</v>
      </c>
      <c r="F1318" s="155">
        <f>IFERROR(_xll.qlIndexFixing(IndexON,D1318,TRUE,_xll.ohTrigger(RecalcTrigger,TriggerON)),NA())</f>
        <v>1.0593479434062303E-2</v>
      </c>
      <c r="H1318" s="42">
        <f>_xll.qlCalendarAdvance(Calendar,$H1317,B1318,"f",FALSE)</f>
        <v>48891</v>
      </c>
      <c r="I1318" s="139">
        <f>_xll.qlInterestRateIndexValueDate(Index1M,$H1318)</f>
        <v>48893</v>
      </c>
      <c r="J1318" s="144">
        <f>IFERROR(_xll.qlIndexFixing(Index1M,$H1318,TRUE,_xll.ohTrigger(RecalcTrigger,Trigger1M)),NA())</f>
        <v>1.0714922394028104E-2</v>
      </c>
      <c r="K1318" s="44">
        <f>IFERROR(_xll.qlIndexFixing(Index3M,H1318,TRUE,_xll.ohTrigger(RecalcTrigger,Trigger3M)),NA())</f>
        <v>1.1301220002299361E-2</v>
      </c>
      <c r="L1318" s="44">
        <f>IFERROR(_xll.qlIndexFixing(Index6M,$H1318,TRUE,_xll.ohTrigger(RecalcTrigger,Trigger6M)),NA())</f>
        <v>1.1279655941829815E-2</v>
      </c>
      <c r="M1318" s="145">
        <f>IFERROR(_xll.qlIndexFixing(Index1Y,$H1318,TRUE,_xll.ohTrigger(RecalcTrigger,Trigger1Y)),NA())</f>
        <v>1.141358238735204E-2</v>
      </c>
      <c r="N1318" s="144">
        <f>IFERROR(_xll.qlIndexFixing(ONIndex1M,I1318,TRUE,_xll.ohTrigger(RecalcTrigger,Trigger1M)),NA())</f>
        <v>1.0724498467125088E-2</v>
      </c>
      <c r="O1318" s="44">
        <f>IFERROR(_xll.qlIndexFixing(ONIndex3M,I1318,TRUE,_xll.ohTrigger(RecalcTrigger,Trigger3M)),NA())</f>
        <v>1.1345372822333388E-2</v>
      </c>
      <c r="P1318" s="44">
        <f>IFERROR(_xll.qlIndexFixing(ONIndex6M,I1318,TRUE,_xll.ohTrigger(RecalcTrigger,Trigger6M)),NA())</f>
        <v>1.1377454750887139E-2</v>
      </c>
      <c r="Q1318" s="145">
        <f>IFERROR(_xll.qlIndexFixing(ONIndex1Y,I1318,TRUE,_xll.ohTrigger(RecalcTrigger,Trigger1Y)),NA())</f>
        <v>1.1603085047413586E-2</v>
      </c>
    </row>
    <row r="1319" spans="2:17" x14ac:dyDescent="0.2">
      <c r="B1319" s="39" t="s">
        <v>42</v>
      </c>
      <c r="D1319" s="42">
        <f>_xll.qlCalendarAdvance(Calendar,$D1318,B1319,"f",FALSE)</f>
        <v>48898</v>
      </c>
      <c r="E1319" s="139">
        <f>_xll.qlInterestRateIndexValueDate(IndexON,D1319)</f>
        <v>48898</v>
      </c>
      <c r="F1319" s="155">
        <f>IFERROR(_xll.qlIndexFixing(IndexON,D1319,TRUE,_xll.ohTrigger(RecalcTrigger,TriggerON)),NA())</f>
        <v>1.0583761850764262E-2</v>
      </c>
      <c r="H1319" s="42">
        <f>_xll.qlCalendarAdvance(Calendar,$H1318,B1319,"f",FALSE)</f>
        <v>48898</v>
      </c>
      <c r="I1319" s="139">
        <f>_xll.qlInterestRateIndexValueDate(Index1M,$H1319)</f>
        <v>48900</v>
      </c>
      <c r="J1319" s="144">
        <f>IFERROR(_xll.qlIndexFixing(Index1M,$H1319,TRUE,_xll.ohTrigger(RecalcTrigger,Trigger1M)),NA())</f>
        <v>1.0706075138067761E-2</v>
      </c>
      <c r="K1319" s="44">
        <f>IFERROR(_xll.qlIndexFixing(Index3M,H1319,TRUE,_xll.ohTrigger(RecalcTrigger,Trigger3M)),NA())</f>
        <v>1.1291032585709048E-2</v>
      </c>
      <c r="L1319" s="44">
        <f>IFERROR(_xll.qlIndexFixing(Index6M,$H1319,TRUE,_xll.ohTrigger(RecalcTrigger,Trigger6M)),NA())</f>
        <v>1.1269099296458472E-2</v>
      </c>
      <c r="M1319" s="145">
        <f>IFERROR(_xll.qlIndexFixing(Index1Y,$H1319,TRUE,_xll.ohTrigger(RecalcTrigger,Trigger1Y)),NA())</f>
        <v>1.1403571820915974E-2</v>
      </c>
      <c r="N1319" s="144">
        <f>IFERROR(_xll.qlIndexFixing(ONIndex1M,I1319,TRUE,_xll.ohTrigger(RecalcTrigger,Trigger1M)),NA())</f>
        <v>1.0715666189415884E-2</v>
      </c>
      <c r="O1319" s="44">
        <f>IFERROR(_xll.qlIndexFixing(ONIndex3M,I1319,TRUE,_xll.ohTrigger(RecalcTrigger,Trigger3M)),NA())</f>
        <v>1.1335200493753916E-2</v>
      </c>
      <c r="P1319" s="44">
        <f>IFERROR(_xll.qlIndexFixing(ONIndex6M,I1319,TRUE,_xll.ohTrigger(RecalcTrigger,Trigger6M)),NA())</f>
        <v>1.1366854145853367E-2</v>
      </c>
      <c r="Q1319" s="145">
        <f>IFERROR(_xll.qlIndexFixing(ONIndex1Y,I1319,TRUE,_xll.ohTrigger(RecalcTrigger,Trigger1Y)),NA())</f>
        <v>1.1592884217712651E-2</v>
      </c>
    </row>
    <row r="1320" spans="2:17" x14ac:dyDescent="0.2">
      <c r="B1320" s="39" t="s">
        <v>42</v>
      </c>
      <c r="D1320" s="42">
        <f>_xll.qlCalendarAdvance(Calendar,$D1319,B1320,"f",FALSE)</f>
        <v>48905</v>
      </c>
      <c r="E1320" s="139">
        <f>_xll.qlInterestRateIndexValueDate(IndexON,D1320)</f>
        <v>48905</v>
      </c>
      <c r="F1320" s="155">
        <f>IFERROR(_xll.qlIndexFixing(IndexON,D1320,TRUE,_xll.ohTrigger(RecalcTrigger,TriggerON)),NA())</f>
        <v>1.057404603013623E-2</v>
      </c>
      <c r="H1320" s="42">
        <f>_xll.qlCalendarAdvance(Calendar,$H1319,B1320,"f",FALSE)</f>
        <v>48905</v>
      </c>
      <c r="I1320" s="139">
        <f>_xll.qlInterestRateIndexValueDate(Index1M,$H1320)</f>
        <v>48907</v>
      </c>
      <c r="J1320" s="144">
        <f>IFERROR(_xll.qlIndexFixing(Index1M,$H1320,TRUE,_xll.ohTrigger(RecalcTrigger,Trigger1M)),NA())</f>
        <v>1.0696750246695818E-2</v>
      </c>
      <c r="K1320" s="44">
        <f>IFERROR(_xll.qlIndexFixing(Index3M,H1320,TRUE,_xll.ohTrigger(RecalcTrigger,Trigger3M)),NA())</f>
        <v>1.1280848243346565E-2</v>
      </c>
      <c r="L1320" s="44">
        <f>IFERROR(_xll.qlIndexFixing(Index6M,$H1320,TRUE,_xll.ohTrigger(RecalcTrigger,Trigger6M)),NA())</f>
        <v>1.1258552506302999E-2</v>
      </c>
      <c r="M1320" s="145">
        <f>IFERROR(_xll.qlIndexFixing(Index1Y,$H1320,TRUE,_xll.ohTrigger(RecalcTrigger,Trigger1Y)),NA())</f>
        <v>1.139357601984867E-2</v>
      </c>
      <c r="N1320" s="144">
        <f>IFERROR(_xll.qlIndexFixing(ONIndex1M,I1320,TRUE,_xll.ohTrigger(RecalcTrigger,Trigger1M)),NA())</f>
        <v>1.0706829516342609E-2</v>
      </c>
      <c r="O1320" s="44">
        <f>IFERROR(_xll.qlIndexFixing(ONIndex3M,I1320,TRUE,_xll.ohTrigger(RecalcTrigger,Trigger3M)),NA())</f>
        <v>1.1325029382120988E-2</v>
      </c>
      <c r="P1320" s="44">
        <f>IFERROR(_xll.qlIndexFixing(ONIndex6M,I1320,TRUE,_xll.ohTrigger(RecalcTrigger,Trigger6M)),NA())</f>
        <v>1.1356259494457177E-2</v>
      </c>
      <c r="Q1320" s="145">
        <f>IFERROR(_xll.qlIndexFixing(ONIndex1Y,I1320,TRUE,_xll.ohTrigger(RecalcTrigger,Trigger1Y)),NA())</f>
        <v>1.1582690551241726E-2</v>
      </c>
    </row>
    <row r="1321" spans="2:17" x14ac:dyDescent="0.2">
      <c r="B1321" s="39" t="s">
        <v>42</v>
      </c>
      <c r="D1321" s="42">
        <f>_xll.qlCalendarAdvance(Calendar,$D1320,B1321,"f",FALSE)</f>
        <v>48912</v>
      </c>
      <c r="E1321" s="139">
        <f>_xll.qlInterestRateIndexValueDate(IndexON,D1321)</f>
        <v>48912</v>
      </c>
      <c r="F1321" s="155">
        <f>IFERROR(_xll.qlIndexFixing(IndexON,D1321,TRUE,_xll.ohTrigger(RecalcTrigger,TriggerON)),NA())</f>
        <v>1.0564332291602696E-2</v>
      </c>
      <c r="H1321" s="42">
        <f>_xll.qlCalendarAdvance(Calendar,$H1320,B1321,"f",FALSE)</f>
        <v>48912</v>
      </c>
      <c r="I1321" s="139">
        <f>_xll.qlInterestRateIndexValueDate(Index1M,$H1321)</f>
        <v>48914</v>
      </c>
      <c r="J1321" s="144">
        <f>IFERROR(_xll.qlIndexFixing(Index1M,$H1321,TRUE,_xll.ohTrigger(RecalcTrigger,Trigger1M)),NA())</f>
        <v>1.0688369124322583E-2</v>
      </c>
      <c r="K1321" s="44">
        <f>IFERROR(_xll.qlIndexFixing(Index3M,H1321,TRUE,_xll.ohTrigger(RecalcTrigger,Trigger3M)),NA())</f>
        <v>1.1271767766352525E-2</v>
      </c>
      <c r="L1321" s="44">
        <f>IFERROR(_xll.qlIndexFixing(Index6M,$H1321,TRUE,_xll.ohTrigger(RecalcTrigger,Trigger6M)),NA())</f>
        <v>1.1247442253348734E-2</v>
      </c>
      <c r="M1321" s="145">
        <f>IFERROR(_xll.qlIndexFixing(Index1Y,$H1321,TRUE,_xll.ohTrigger(RecalcTrigger,Trigger1Y)),NA())</f>
        <v>1.1383595275481365E-2</v>
      </c>
      <c r="N1321" s="144">
        <f>IFERROR(_xll.qlIndexFixing(ONIndex1M,I1321,TRUE,_xll.ohTrigger(RecalcTrigger,Trigger1M)),NA())</f>
        <v>1.0697988730239416E-2</v>
      </c>
      <c r="O1321" s="44">
        <f>IFERROR(_xll.qlIndexFixing(ONIndex3M,I1321,TRUE,_xll.ohTrigger(RecalcTrigger,Trigger3M)),NA())</f>
        <v>1.1314859794788745E-2</v>
      </c>
      <c r="P1321" s="44">
        <f>IFERROR(_xll.qlIndexFixing(ONIndex6M,I1321,TRUE,_xll.ohTrigger(RecalcTrigger,Trigger6M)),NA())</f>
        <v>1.1345671105171817E-2</v>
      </c>
      <c r="Q1321" s="145">
        <f>IFERROR(_xll.qlIndexFixing(ONIndex1Y,I1321,TRUE,_xll.ohTrigger(RecalcTrigger,Trigger1Y)),NA())</f>
        <v>1.1572504336490042E-2</v>
      </c>
    </row>
    <row r="1322" spans="2:17" x14ac:dyDescent="0.2">
      <c r="B1322" s="39" t="s">
        <v>42</v>
      </c>
      <c r="D1322" s="42">
        <f>_xll.qlCalendarAdvance(Calendar,$D1321,B1322,"f",FALSE)</f>
        <v>48919</v>
      </c>
      <c r="E1322" s="139">
        <f>_xll.qlInterestRateIndexValueDate(IndexON,D1322)</f>
        <v>48919</v>
      </c>
      <c r="F1322" s="155">
        <f>IFERROR(_xll.qlIndexFixing(IndexON,D1322,TRUE,_xll.ohTrigger(RecalcTrigger,TriggerON)),NA())</f>
        <v>1.0554620954588145E-2</v>
      </c>
      <c r="H1322" s="42">
        <f>_xll.qlCalendarAdvance(Calendar,$H1321,B1322,"f",FALSE)</f>
        <v>48919</v>
      </c>
      <c r="I1322" s="139">
        <f>_xll.qlInterestRateIndexValueDate(Index1M,$H1322)</f>
        <v>48921</v>
      </c>
      <c r="J1322" s="144">
        <f>IFERROR(_xll.qlIndexFixing(Index1M,$H1322,TRUE,_xll.ohTrigger(RecalcTrigger,Trigger1M)),NA())</f>
        <v>1.0679510932072867E-2</v>
      </c>
      <c r="K1322" s="44">
        <f>IFERROR(_xll.qlIndexFixing(Index3M,H1322,TRUE,_xll.ohTrigger(RecalcTrigger,Trigger3M)),NA())</f>
        <v>1.1261590491815632E-2</v>
      </c>
      <c r="L1322" s="44">
        <f>IFERROR(_xll.qlIndexFixing(Index6M,$H1322,TRUE,_xll.ohTrigger(RecalcTrigger,Trigger6M)),NA())</f>
        <v>1.1236916632295745E-2</v>
      </c>
      <c r="M1322" s="145">
        <f>IFERROR(_xll.qlIndexFixing(Index1Y,$H1322,TRUE,_xll.ohTrigger(RecalcTrigger,Trigger1Y)),NA())</f>
        <v>1.1373629879133901E-2</v>
      </c>
      <c r="N1322" s="144">
        <f>IFERROR(_xll.qlIndexFixing(ONIndex1M,I1322,TRUE,_xll.ohTrigger(RecalcTrigger,Trigger1M)),NA())</f>
        <v>1.0689144113840143E-2</v>
      </c>
      <c r="O1322" s="44">
        <f>IFERROR(_xll.qlIndexFixing(ONIndex3M,I1322,TRUE,_xll.ohTrigger(RecalcTrigger,Trigger3M)),NA())</f>
        <v>1.1304692039191266E-2</v>
      </c>
      <c r="P1322" s="44">
        <f>IFERROR(_xll.qlIndexFixing(ONIndex6M,I1322,TRUE,_xll.ohTrigger(RecalcTrigger,Trigger6M)),NA())</f>
        <v>1.1335089286790279E-2</v>
      </c>
      <c r="Q1322" s="145">
        <f>IFERROR(_xll.qlIndexFixing(ONIndex1Y,I1322,TRUE,_xll.ohTrigger(RecalcTrigger,Trigger1Y)),NA())</f>
        <v>1.1562325861866896E-2</v>
      </c>
    </row>
    <row r="1323" spans="2:17" x14ac:dyDescent="0.2">
      <c r="B1323" s="39" t="s">
        <v>42</v>
      </c>
      <c r="D1323" s="42">
        <f>_xll.qlCalendarAdvance(Calendar,$D1322,B1323,"f",FALSE)</f>
        <v>48926</v>
      </c>
      <c r="E1323" s="139">
        <f>_xll.qlInterestRateIndexValueDate(IndexON,D1323)</f>
        <v>48926</v>
      </c>
      <c r="F1323" s="155">
        <f>IFERROR(_xll.qlIndexFixing(IndexON,D1323,TRUE,_xll.ohTrigger(RecalcTrigger,TriggerON)),NA())</f>
        <v>1.0544912338597001E-2</v>
      </c>
      <c r="H1323" s="42">
        <f>_xll.qlCalendarAdvance(Calendar,$H1322,B1323,"f",FALSE)</f>
        <v>48926</v>
      </c>
      <c r="I1323" s="139">
        <f>_xll.qlInterestRateIndexValueDate(Index1M,$H1323)</f>
        <v>48928</v>
      </c>
      <c r="J1323" s="144">
        <f>IFERROR(_xll.qlIndexFixing(Index1M,$H1323,TRUE,_xll.ohTrigger(RecalcTrigger,Trigger1M)),NA())</f>
        <v>1.067064965992931E-2</v>
      </c>
      <c r="K1323" s="44">
        <f>IFERROR(_xll.qlIndexFixing(Index3M,H1323,TRUE,_xll.ohTrigger(RecalcTrigger,Trigger3M)),NA())</f>
        <v>1.1251417171408207E-2</v>
      </c>
      <c r="L1323" s="44">
        <f>IFERROR(_xll.qlIndexFixing(Index6M,$H1323,TRUE,_xll.ohTrigger(RecalcTrigger,Trigger6M)),NA())</f>
        <v>1.1226401819776162E-2</v>
      </c>
      <c r="M1323" s="145">
        <f>IFERROR(_xll.qlIndexFixing(Index1Y,$H1323,TRUE,_xll.ohTrigger(RecalcTrigger,Trigger1Y)),NA())</f>
        <v>1.1363680122116266E-2</v>
      </c>
      <c r="N1323" s="144">
        <f>IFERROR(_xll.qlIndexFixing(ONIndex1M,I1323,TRUE,_xll.ohTrigger(RecalcTrigger,Trigger1M)),NA())</f>
        <v>1.068029594939901E-2</v>
      </c>
      <c r="O1323" s="44">
        <f>IFERROR(_xll.qlIndexFixing(ONIndex3M,I1323,TRUE,_xll.ohTrigger(RecalcTrigger,Trigger3M)),NA())</f>
        <v>1.129452642276263E-2</v>
      </c>
      <c r="P1323" s="44">
        <f>IFERROR(_xll.qlIndexFixing(ONIndex6M,I1323,TRUE,_xll.ohTrigger(RecalcTrigger,Trigger6M)),NA())</f>
        <v>1.1324514347705872E-2</v>
      </c>
      <c r="Q1323" s="145">
        <f>IFERROR(_xll.qlIndexFixing(ONIndex1Y,I1323,TRUE,_xll.ohTrigger(RecalcTrigger,Trigger1Y)),NA())</f>
        <v>1.1552155415941456E-2</v>
      </c>
    </row>
    <row r="1324" spans="2:17" x14ac:dyDescent="0.2">
      <c r="B1324" s="39" t="s">
        <v>42</v>
      </c>
      <c r="D1324" s="42">
        <f>_xll.qlCalendarAdvance(Calendar,$D1323,B1324,"f",FALSE)</f>
        <v>48933</v>
      </c>
      <c r="E1324" s="139">
        <f>_xll.qlInterestRateIndexValueDate(IndexON,D1324)</f>
        <v>48933</v>
      </c>
      <c r="F1324" s="155">
        <f>IFERROR(_xll.qlIndexFixing(IndexON,D1324,TRUE,_xll.ohTrigger(RecalcTrigger,TriggerON)),NA())</f>
        <v>1.053520676305375E-2</v>
      </c>
      <c r="H1324" s="42">
        <f>_xll.qlCalendarAdvance(Calendar,$H1323,B1324,"f",FALSE)</f>
        <v>48933</v>
      </c>
      <c r="I1324" s="139">
        <f>_xll.qlInterestRateIndexValueDate(Index1M,$H1324)</f>
        <v>48935</v>
      </c>
      <c r="J1324" s="144">
        <f>IFERROR(_xll.qlIndexFixing(Index1M,$H1324,TRUE,_xll.ohTrigger(RecalcTrigger,Trigger1M)),NA())</f>
        <v>1.066178559065073E-2</v>
      </c>
      <c r="K1324" s="44">
        <f>IFERROR(_xll.qlIndexFixing(Index3M,H1324,TRUE,_xll.ohTrigger(RecalcTrigger,Trigger3M)),NA())</f>
        <v>1.1241248113357472E-2</v>
      </c>
      <c r="L1324" s="44">
        <f>IFERROR(_xll.qlIndexFixing(Index6M,$H1324,TRUE,_xll.ohTrigger(RecalcTrigger,Trigger6M)),NA())</f>
        <v>1.1215898125959464E-2</v>
      </c>
      <c r="M1324" s="145">
        <f>IFERROR(_xll.qlIndexFixing(Index1Y,$H1324,TRUE,_xll.ohTrigger(RecalcTrigger,Trigger1Y)),NA())</f>
        <v>1.1353746295726408E-2</v>
      </c>
      <c r="N1324" s="144">
        <f>IFERROR(_xll.qlIndexFixing(ONIndex1M,I1324,TRUE,_xll.ohTrigger(RecalcTrigger,Trigger1M)),NA())</f>
        <v>1.0670179779497246E-2</v>
      </c>
      <c r="O1324" s="44">
        <f>IFERROR(_xll.qlIndexFixing(ONIndex3M,I1324,TRUE,_xll.ohTrigger(RecalcTrigger,Trigger3M)),NA())</f>
        <v>1.1282911589107769E-2</v>
      </c>
      <c r="P1324" s="44">
        <f>IFERROR(_xll.qlIndexFixing(ONIndex6M,I1324,TRUE,_xll.ohTrigger(RecalcTrigger,Trigger6M)),NA())</f>
        <v>1.1312437522725816E-2</v>
      </c>
      <c r="Q1324" s="145">
        <f>IFERROR(_xll.qlIndexFixing(ONIndex1Y,I1324,TRUE,_xll.ohTrigger(RecalcTrigger,Trigger1Y)),NA())</f>
        <v>1.1540542250072505E-2</v>
      </c>
    </row>
    <row r="1325" spans="2:17" x14ac:dyDescent="0.2">
      <c r="B1325" s="39" t="s">
        <v>42</v>
      </c>
      <c r="D1325" s="42">
        <f>_xll.qlCalendarAdvance(Calendar,$D1324,B1325,"f",FALSE)</f>
        <v>48940</v>
      </c>
      <c r="E1325" s="139">
        <f>_xll.qlInterestRateIndexValueDate(IndexON,D1325)</f>
        <v>48940</v>
      </c>
      <c r="F1325" s="155">
        <f>IFERROR(_xll.qlIndexFixing(IndexON,D1325,TRUE,_xll.ohTrigger(RecalcTrigger,TriggerON)),NA())</f>
        <v>1.0525504547302944E-2</v>
      </c>
      <c r="H1325" s="42">
        <f>_xll.qlCalendarAdvance(Calendar,$H1324,B1325,"f",FALSE)</f>
        <v>48940</v>
      </c>
      <c r="I1325" s="139">
        <f>_xll.qlInterestRateIndexValueDate(Index1M,$H1325)</f>
        <v>48942</v>
      </c>
      <c r="J1325" s="144">
        <f>IFERROR(_xll.qlIndexFixing(Index1M,$H1325,TRUE,_xll.ohTrigger(RecalcTrigger,Trigger1M)),NA())</f>
        <v>1.0652919007008432E-2</v>
      </c>
      <c r="K1325" s="44">
        <f>IFERROR(_xll.qlIndexFixing(Index3M,H1325,TRUE,_xll.ohTrigger(RecalcTrigger,Trigger3M)),NA())</f>
        <v>1.1231083625887983E-2</v>
      </c>
      <c r="L1325" s="44">
        <f>IFERROR(_xll.qlIndexFixing(Index6M,$H1325,TRUE,_xll.ohTrigger(RecalcTrigger,Trigger6M)),NA())</f>
        <v>1.1205405861008969E-2</v>
      </c>
      <c r="M1325" s="145">
        <f>IFERROR(_xll.qlIndexFixing(Index1Y,$H1325,TRUE,_xll.ohTrigger(RecalcTrigger,Trigger1Y)),NA())</f>
        <v>1.134382869125198E-2</v>
      </c>
      <c r="N1325" s="144">
        <f>IFERROR(_xll.qlIndexFixing(ONIndex1M,I1325,TRUE,_xll.ohTrigger(RecalcTrigger,Trigger1M)),NA())</f>
        <v>1.0662590106846892E-2</v>
      </c>
      <c r="O1325" s="44">
        <f>IFERROR(_xll.qlIndexFixing(ONIndex3M,I1325,TRUE,_xll.ohTrigger(RecalcTrigger,Trigger3M)),NA())</f>
        <v>1.1274202836988323E-2</v>
      </c>
      <c r="P1325" s="44">
        <f>IFERROR(_xll.qlIndexFixing(ONIndex6M,I1325,TRUE,_xll.ohTrigger(RecalcTrigger,Trigger6M)),NA())</f>
        <v>1.1303386342200739E-2</v>
      </c>
      <c r="Q1325" s="145">
        <f>IFERROR(_xll.qlIndexFixing(ONIndex1Y,I1325,TRUE,_xll.ohTrigger(RecalcTrigger,Trigger1Y)),NA())</f>
        <v>1.1531839763661011E-2</v>
      </c>
    </row>
    <row r="1326" spans="2:17" x14ac:dyDescent="0.2">
      <c r="B1326" s="39" t="s">
        <v>42</v>
      </c>
      <c r="D1326" s="42">
        <f>_xll.qlCalendarAdvance(Calendar,$D1325,B1326,"f",FALSE)</f>
        <v>48947</v>
      </c>
      <c r="E1326" s="139">
        <f>_xll.qlInterestRateIndexValueDate(IndexON,D1326)</f>
        <v>48947</v>
      </c>
      <c r="F1326" s="155">
        <f>IFERROR(_xll.qlIndexFixing(IndexON,D1326,TRUE,_xll.ohTrigger(RecalcTrigger,TriggerON)),NA())</f>
        <v>1.0515806010928941E-2</v>
      </c>
      <c r="H1326" s="42">
        <f>_xll.qlCalendarAdvance(Calendar,$H1325,B1326,"f",FALSE)</f>
        <v>48947</v>
      </c>
      <c r="I1326" s="139">
        <f>_xll.qlInterestRateIndexValueDate(Index1M,$H1326)</f>
        <v>48949</v>
      </c>
      <c r="J1326" s="144">
        <f>IFERROR(_xll.qlIndexFixing(Index1M,$H1326,TRUE,_xll.ohTrigger(RecalcTrigger,Trigger1M)),NA())</f>
        <v>1.064405019176623E-2</v>
      </c>
      <c r="K1326" s="44">
        <f>IFERROR(_xll.qlIndexFixing(Index3M,H1326,TRUE,_xll.ohTrigger(RecalcTrigger,Trigger3M)),NA())</f>
        <v>1.122092401722341E-2</v>
      </c>
      <c r="L1326" s="44">
        <f>IFERROR(_xll.qlIndexFixing(Index6M,$H1326,TRUE,_xll.ohTrigger(RecalcTrigger,Trigger6M)),NA())</f>
        <v>1.1195496094549923E-2</v>
      </c>
      <c r="M1326" s="145">
        <f>IFERROR(_xll.qlIndexFixing(Index1Y,$H1326,TRUE,_xll.ohTrigger(RecalcTrigger,Trigger1Y)),NA())</f>
        <v>1.1333927599969458E-2</v>
      </c>
      <c r="N1326" s="144">
        <f>IFERROR(_xll.qlIndexFixing(ONIndex1M,I1326,TRUE,_xll.ohTrigger(RecalcTrigger,Trigger1M)),NA())</f>
        <v>1.0653732993723963E-2</v>
      </c>
      <c r="O1326" s="44">
        <f>IFERROR(_xll.qlIndexFixing(ONIndex3M,I1326,TRUE,_xll.ohTrigger(RecalcTrigger,Trigger3M)),NA())</f>
        <v>1.1264045482350937E-2</v>
      </c>
      <c r="P1326" s="44">
        <f>IFERROR(_xll.qlIndexFixing(ONIndex6M,I1326,TRUE,_xll.ohTrigger(RecalcTrigger,Trigger6M)),NA())</f>
        <v>1.1292833892886378E-2</v>
      </c>
      <c r="Q1326" s="145">
        <f>IFERROR(_xll.qlIndexFixing(ONIndex1Y,I1326,TRUE,_xll.ohTrigger(RecalcTrigger,Trigger1Y)),NA())</f>
        <v>1.1521695134124599E-2</v>
      </c>
    </row>
    <row r="1327" spans="2:17" x14ac:dyDescent="0.2">
      <c r="B1327" s="39" t="s">
        <v>42</v>
      </c>
      <c r="D1327" s="42">
        <f>_xll.qlCalendarAdvance(Calendar,$D1326,B1327,"f",FALSE)</f>
        <v>48954</v>
      </c>
      <c r="E1327" s="139">
        <f>_xll.qlInterestRateIndexValueDate(IndexON,D1327)</f>
        <v>48954</v>
      </c>
      <c r="F1327" s="155">
        <f>IFERROR(_xll.qlIndexFixing(IndexON,D1327,TRUE,_xll.ohTrigger(RecalcTrigger,TriggerON)),NA())</f>
        <v>1.0506111473276292E-2</v>
      </c>
      <c r="H1327" s="42">
        <f>_xll.qlCalendarAdvance(Calendar,$H1326,B1327,"f",FALSE)</f>
        <v>48954</v>
      </c>
      <c r="I1327" s="139">
        <f>_xll.qlInterestRateIndexValueDate(Index1M,$H1327)</f>
        <v>48956</v>
      </c>
      <c r="J1327" s="144">
        <f>IFERROR(_xll.qlIndexFixing(Index1M,$H1327,TRUE,_xll.ohTrigger(RecalcTrigger,Trigger1M)),NA())</f>
        <v>1.0635179427677943E-2</v>
      </c>
      <c r="K1327" s="44">
        <f>IFERROR(_xll.qlIndexFixing(Index3M,H1327,TRUE,_xll.ohTrigger(RecalcTrigger,Trigger3M)),NA())</f>
        <v>1.1210769595581205E-2</v>
      </c>
      <c r="L1327" s="44">
        <f>IFERROR(_xll.qlIndexFixing(Index6M,$H1327,TRUE,_xll.ohTrigger(RecalcTrigger,Trigger6M)),NA())</f>
        <v>1.1185026975596075E-2</v>
      </c>
      <c r="M1327" s="145">
        <f>IFERROR(_xll.qlIndexFixing(Index1Y,$H1327,TRUE,_xll.ohTrigger(RecalcTrigger,Trigger1Y)),NA())</f>
        <v>1.1324043313145037E-2</v>
      </c>
      <c r="N1327" s="144">
        <f>IFERROR(_xll.qlIndexFixing(ONIndex1M,I1327,TRUE,_xll.ohTrigger(RecalcTrigger,Trigger1M)),NA())</f>
        <v>1.0644873462615223E-2</v>
      </c>
      <c r="O1327" s="44">
        <f>IFERROR(_xll.qlIndexFixing(ONIndex3M,I1327,TRUE,_xll.ohTrigger(RecalcTrigger,Trigger3M)),NA())</f>
        <v>1.1253891496618706E-2</v>
      </c>
      <c r="P1327" s="44">
        <f>IFERROR(_xll.qlIndexFixing(ONIndex6M,I1327,TRUE,_xll.ohTrigger(RecalcTrigger,Trigger6M)),NA())</f>
        <v>1.1282289557401626E-2</v>
      </c>
      <c r="Q1327" s="145">
        <f>IFERROR(_xll.qlIndexFixing(ONIndex1Y,I1327,TRUE,_xll.ohTrigger(RecalcTrigger,Trigger1Y)),NA())</f>
        <v>1.1511559687162887E-2</v>
      </c>
    </row>
    <row r="1328" spans="2:17" x14ac:dyDescent="0.2">
      <c r="B1328" s="39" t="s">
        <v>42</v>
      </c>
      <c r="D1328" s="42">
        <f>_xll.qlCalendarAdvance(Calendar,$D1327,B1328,"f",FALSE)</f>
        <v>48961</v>
      </c>
      <c r="E1328" s="139">
        <f>_xll.qlInterestRateIndexValueDate(IndexON,D1328)</f>
        <v>48961</v>
      </c>
      <c r="F1328" s="155">
        <f>IFERROR(_xll.qlIndexFixing(IndexON,D1328,TRUE,_xll.ohTrigger(RecalcTrigger,TriggerON)),NA())</f>
        <v>1.0496421253769483E-2</v>
      </c>
      <c r="H1328" s="42">
        <f>_xll.qlCalendarAdvance(Calendar,$H1327,B1328,"f",FALSE)</f>
        <v>48961</v>
      </c>
      <c r="I1328" s="139">
        <f>_xll.qlInterestRateIndexValueDate(Index1M,$H1328)</f>
        <v>48963</v>
      </c>
      <c r="J1328" s="144">
        <f>IFERROR(_xll.qlIndexFixing(Index1M,$H1328,TRUE,_xll.ohTrigger(RecalcTrigger,Trigger1M)),NA())</f>
        <v>1.0626306997517376E-2</v>
      </c>
      <c r="K1328" s="44">
        <f>IFERROR(_xll.qlIndexFixing(Index3M,H1328,TRUE,_xll.ohTrigger(RecalcTrigger,Trigger3M)),NA())</f>
        <v>1.1200620669176153E-2</v>
      </c>
      <c r="L1328" s="44">
        <f>IFERROR(_xll.qlIndexFixing(Index6M,$H1328,TRUE,_xll.ohTrigger(RecalcTrigger,Trigger6M)),NA())</f>
        <v>1.1174570193123677E-2</v>
      </c>
      <c r="M1328" s="145">
        <f>IFERROR(_xll.qlIndexFixing(Index1Y,$H1328,TRUE,_xll.ohTrigger(RecalcTrigger,Trigger1Y)),NA())</f>
        <v>1.1314176122033734E-2</v>
      </c>
      <c r="N1328" s="144">
        <f>IFERROR(_xll.qlIndexFixing(ONIndex1M,I1328,TRUE,_xll.ohTrigger(RecalcTrigger,Trigger1M)),NA())</f>
        <v>1.0636011796174571E-2</v>
      </c>
      <c r="O1328" s="44">
        <f>IFERROR(_xll.qlIndexFixing(ONIndex3M,I1328,TRUE,_xll.ohTrigger(RecalcTrigger,Trigger3M)),NA())</f>
        <v>1.1243741186985901E-2</v>
      </c>
      <c r="P1328" s="44">
        <f>IFERROR(_xll.qlIndexFixing(ONIndex6M,I1328,TRUE,_xll.ohTrigger(RecalcTrigger,Trigger6M)),NA())</f>
        <v>1.1271753644299665E-2</v>
      </c>
      <c r="Q1328" s="145">
        <f>IFERROR(_xll.qlIndexFixing(ONIndex1Y,I1328,TRUE,_xll.ohTrigger(RecalcTrigger,Trigger1Y)),NA())</f>
        <v>1.15014337110253E-2</v>
      </c>
    </row>
    <row r="1329" spans="2:17" x14ac:dyDescent="0.2">
      <c r="B1329" s="39" t="s">
        <v>42</v>
      </c>
      <c r="D1329" s="42">
        <f>_xll.qlCalendarAdvance(Calendar,$D1328,B1329,"f",FALSE)</f>
        <v>48968</v>
      </c>
      <c r="E1329" s="139">
        <f>_xll.qlInterestRateIndexValueDate(IndexON,D1329)</f>
        <v>48968</v>
      </c>
      <c r="F1329" s="155">
        <f>IFERROR(_xll.qlIndexFixing(IndexON,D1329,TRUE,_xll.ohTrigger(RecalcTrigger,TriggerON)),NA())</f>
        <v>1.0486735671992875E-2</v>
      </c>
      <c r="H1329" s="42">
        <f>_xll.qlCalendarAdvance(Calendar,$H1328,B1329,"f",FALSE)</f>
        <v>48968</v>
      </c>
      <c r="I1329" s="139">
        <f>_xll.qlInterestRateIndexValueDate(Index1M,$H1329)</f>
        <v>48970</v>
      </c>
      <c r="J1329" s="144">
        <f>IFERROR(_xll.qlIndexFixing(Index1M,$H1329,TRUE,_xll.ohTrigger(RecalcTrigger,Trigger1M)),NA())</f>
        <v>1.0617433184035852E-2</v>
      </c>
      <c r="K1329" s="44">
        <f>IFERROR(_xll.qlIndexFixing(Index3M,H1329,TRUE,_xll.ohTrigger(RecalcTrigger,Trigger3M)),NA())</f>
        <v>1.1190477546222155E-2</v>
      </c>
      <c r="L1329" s="44">
        <f>IFERROR(_xll.qlIndexFixing(Index6M,$H1329,TRUE,_xll.ohTrigger(RecalcTrigger,Trigger6M)),NA())</f>
        <v>1.1164126057261225E-2</v>
      </c>
      <c r="M1329" s="145">
        <f>IFERROR(_xll.qlIndexFixing(Index1Y,$H1329,TRUE,_xll.ohTrigger(RecalcTrigger,Trigger1Y)),NA())</f>
        <v>1.1304326317880278E-2</v>
      </c>
      <c r="N1329" s="144">
        <f>IFERROR(_xll.qlIndexFixing(ONIndex1M,I1329,TRUE,_xll.ohTrigger(RecalcTrigger,Trigger1M)),NA())</f>
        <v>1.0627148276736165E-2</v>
      </c>
      <c r="O1329" s="44">
        <f>IFERROR(_xll.qlIndexFixing(ONIndex3M,I1329,TRUE,_xll.ohTrigger(RecalcTrigger,Trigger3M)),NA())</f>
        <v>1.1233594860886598E-2</v>
      </c>
      <c r="P1329" s="44">
        <f>IFERROR(_xll.qlIndexFixing(ONIndex6M,I1329,TRUE,_xll.ohTrigger(RecalcTrigger,Trigger6M)),NA())</f>
        <v>1.1261226462133678E-2</v>
      </c>
      <c r="Q1329" s="145">
        <f>IFERROR(_xll.qlIndexFixing(ONIndex1Y,I1329,TRUE,_xll.ohTrigger(RecalcTrigger,Trigger1Y)),NA())</f>
        <v>1.1491317494281006E-2</v>
      </c>
    </row>
    <row r="1330" spans="2:17" x14ac:dyDescent="0.2">
      <c r="B1330" s="39" t="s">
        <v>42</v>
      </c>
      <c r="D1330" s="42">
        <f>_xll.qlCalendarAdvance(Calendar,$D1329,B1330,"f",FALSE)</f>
        <v>48975</v>
      </c>
      <c r="E1330" s="139">
        <f>_xll.qlInterestRateIndexValueDate(IndexON,D1330)</f>
        <v>48975</v>
      </c>
      <c r="F1330" s="155">
        <f>IFERROR(_xll.qlIndexFixing(IndexON,D1330,TRUE,_xll.ohTrigger(RecalcTrigger,TriggerON)),NA())</f>
        <v>1.0477055047211081E-2</v>
      </c>
      <c r="H1330" s="42">
        <f>_xll.qlCalendarAdvance(Calendar,$H1329,B1330,"f",FALSE)</f>
        <v>48975</v>
      </c>
      <c r="I1330" s="139">
        <f>_xll.qlInterestRateIndexValueDate(Index1M,$H1330)</f>
        <v>48977</v>
      </c>
      <c r="J1330" s="144">
        <f>IFERROR(_xll.qlIndexFixing(Index1M,$H1330,TRUE,_xll.ohTrigger(RecalcTrigger,Trigger1M)),NA())</f>
        <v>1.061046893193085E-2</v>
      </c>
      <c r="K1330" s="44">
        <f>IFERROR(_xll.qlIndexFixing(Index3M,H1330,TRUE,_xll.ohTrigger(RecalcTrigger,Trigger3M)),NA())</f>
        <v>1.118088995775625E-2</v>
      </c>
      <c r="L1330" s="44">
        <f>IFERROR(_xll.qlIndexFixing(Index6M,$H1330,TRUE,_xll.ohTrigger(RecalcTrigger,Trigger6M)),NA())</f>
        <v>1.1153694878132801E-2</v>
      </c>
      <c r="M1330" s="145">
        <f>IFERROR(_xll.qlIndexFixing(Index1Y,$H1330,TRUE,_xll.ohTrigger(RecalcTrigger,Trigger1Y)),NA())</f>
        <v>1.1294494191918227E-2</v>
      </c>
      <c r="N1330" s="144">
        <f>IFERROR(_xll.qlIndexFixing(ONIndex1M,I1330,TRUE,_xll.ohTrigger(RecalcTrigger,Trigger1M)),NA())</f>
        <v>1.0618283186873967E-2</v>
      </c>
      <c r="O1330" s="44">
        <f>IFERROR(_xll.qlIndexFixing(ONIndex3M,I1330,TRUE,_xll.ohTrigger(RecalcTrigger,Trigger3M)),NA())</f>
        <v>1.1223452825834812E-2</v>
      </c>
      <c r="P1330" s="44">
        <f>IFERROR(_xll.qlIndexFixing(ONIndex6M,I1330,TRUE,_xll.ohTrigger(RecalcTrigger,Trigger6M)),NA())</f>
        <v>1.1250708319536784E-2</v>
      </c>
      <c r="Q1330" s="145">
        <f>IFERROR(_xll.qlIndexFixing(ONIndex1Y,I1330,TRUE,_xll.ohTrigger(RecalcTrigger,Trigger1Y)),NA())</f>
        <v>1.1481211325259366E-2</v>
      </c>
    </row>
    <row r="1331" spans="2:17" x14ac:dyDescent="0.2">
      <c r="B1331" s="39" t="s">
        <v>42</v>
      </c>
      <c r="D1331" s="42">
        <f>_xll.qlCalendarAdvance(Calendar,$D1330,B1331,"f",FALSE)</f>
        <v>48982</v>
      </c>
      <c r="E1331" s="139">
        <f>_xll.qlInterestRateIndexValueDate(IndexON,D1331)</f>
        <v>48982</v>
      </c>
      <c r="F1331" s="155">
        <f>IFERROR(_xll.qlIndexFixing(IndexON,D1331,TRUE,_xll.ohTrigger(RecalcTrigger,TriggerON)),NA())</f>
        <v>1.0467379699008461E-2</v>
      </c>
      <c r="H1331" s="42">
        <f>_xll.qlCalendarAdvance(Calendar,$H1330,B1331,"f",FALSE)</f>
        <v>48982</v>
      </c>
      <c r="I1331" s="139">
        <f>_xll.qlInterestRateIndexValueDate(Index1M,$H1331)</f>
        <v>48984</v>
      </c>
      <c r="J1331" s="144">
        <f>IFERROR(_xll.qlIndexFixing(Index1M,$H1331,TRUE,_xll.ohTrigger(RecalcTrigger,Trigger1M)),NA())</f>
        <v>1.0601594392644551E-2</v>
      </c>
      <c r="K1331" s="44">
        <f>IFERROR(_xll.qlIndexFixing(Index3M,H1331,TRUE,_xll.ohTrigger(RecalcTrigger,Trigger3M)),NA())</f>
        <v>1.1170759164701461E-2</v>
      </c>
      <c r="L1331" s="44">
        <f>IFERROR(_xll.qlIndexFixing(Index6M,$H1331,TRUE,_xll.ohTrigger(RecalcTrigger,Trigger6M)),NA())</f>
        <v>1.114327696585498E-2</v>
      </c>
      <c r="M1331" s="145">
        <f>IFERROR(_xll.qlIndexFixing(Index1Y,$H1331,TRUE,_xll.ohTrigger(RecalcTrigger,Trigger1Y)),NA())</f>
        <v>1.1284680035371281E-2</v>
      </c>
      <c r="N1331" s="144">
        <f>IFERROR(_xll.qlIndexFixing(ONIndex1M,I1331,TRUE,_xll.ohTrigger(RecalcTrigger,Trigger1M)),NA())</f>
        <v>1.0609416809082006E-2</v>
      </c>
      <c r="O1331" s="44">
        <f>IFERROR(_xll.qlIndexFixing(ONIndex3M,I1331,TRUE,_xll.ohTrigger(RecalcTrigger,Trigger3M)),NA())</f>
        <v>1.121331538910475E-2</v>
      </c>
      <c r="P1331" s="44">
        <f>IFERROR(_xll.qlIndexFixing(ONIndex6M,I1331,TRUE,_xll.ohTrigger(RecalcTrigger,Trigger6M)),NA())</f>
        <v>1.1240199525142103E-2</v>
      </c>
      <c r="Q1331" s="145">
        <f>IFERROR(_xll.qlIndexFixing(ONIndex1Y,I1331,TRUE,_xll.ohTrigger(RecalcTrigger,Trigger1Y)),NA())</f>
        <v>1.1471115492529549E-2</v>
      </c>
    </row>
    <row r="1332" spans="2:17" x14ac:dyDescent="0.2">
      <c r="B1332" s="39" t="s">
        <v>42</v>
      </c>
      <c r="D1332" s="42">
        <f>_xll.qlCalendarAdvance(Calendar,$D1331,B1332,"f",FALSE)</f>
        <v>48989</v>
      </c>
      <c r="E1332" s="139">
        <f>_xll.qlInterestRateIndexValueDate(IndexON,D1332)</f>
        <v>48989</v>
      </c>
      <c r="F1332" s="155">
        <f>IFERROR(_xll.qlIndexFixing(IndexON,D1332,TRUE,_xll.ohTrigger(RecalcTrigger,TriggerON)),NA())</f>
        <v>1.0457709946729565E-2</v>
      </c>
      <c r="H1332" s="42">
        <f>_xll.qlCalendarAdvance(Calendar,$H1331,B1332,"f",FALSE)</f>
        <v>48989</v>
      </c>
      <c r="I1332" s="139">
        <f>_xll.qlInterestRateIndexValueDate(Index1M,$H1332)</f>
        <v>48991</v>
      </c>
      <c r="J1332" s="144">
        <f>IFERROR(_xll.qlIndexFixing(Index1M,$H1332,TRUE,_xll.ohTrigger(RecalcTrigger,Trigger1M)),NA())</f>
        <v>1.0592719236722939E-2</v>
      </c>
      <c r="K1332" s="44">
        <f>IFERROR(_xll.qlIndexFixing(Index3M,H1332,TRUE,_xll.ohTrigger(RecalcTrigger,Trigger3M)),NA())</f>
        <v>1.1160635077210417E-2</v>
      </c>
      <c r="L1332" s="44">
        <f>IFERROR(_xll.qlIndexFixing(Index6M,$H1332,TRUE,_xll.ohTrigger(RecalcTrigger,Trigger6M)),NA())</f>
        <v>1.1132872630539034E-2</v>
      </c>
      <c r="M1332" s="145">
        <f>IFERROR(_xll.qlIndexFixing(Index1Y,$H1332,TRUE,_xll.ohTrigger(RecalcTrigger,Trigger1Y)),NA())</f>
        <v>1.1274884139452193E-2</v>
      </c>
      <c r="N1332" s="144">
        <f>IFERROR(_xll.qlIndexFixing(ONIndex1M,I1332,TRUE,_xll.ohTrigger(RecalcTrigger,Trigger1M)),NA())</f>
        <v>1.0600549425934247E-2</v>
      </c>
      <c r="O1332" s="44">
        <f>IFERROR(_xll.qlIndexFixing(ONIndex3M,I1332,TRUE,_xll.ohTrigger(RecalcTrigger,Trigger3M)),NA())</f>
        <v>1.1203182858130489E-2</v>
      </c>
      <c r="P1332" s="44">
        <f>IFERROR(_xll.qlIndexFixing(ONIndex6M,I1332,TRUE,_xll.ohTrigger(RecalcTrigger,Trigger6M)),NA())</f>
        <v>1.1229700387582753E-2</v>
      </c>
      <c r="Q1332" s="145">
        <f>IFERROR(_xll.qlIndexFixing(ONIndex1Y,I1332,TRUE,_xll.ohTrigger(RecalcTrigger,Trigger1Y)),NA())</f>
        <v>1.1461030284420914E-2</v>
      </c>
    </row>
    <row r="1333" spans="2:17" x14ac:dyDescent="0.2">
      <c r="B1333" s="39" t="s">
        <v>42</v>
      </c>
      <c r="D1333" s="42">
        <f>_xll.qlCalendarAdvance(Calendar,$D1332,B1333,"f",FALSE)</f>
        <v>48996</v>
      </c>
      <c r="E1333" s="139">
        <f>_xll.qlInterestRateIndexValueDate(IndexON,D1333)</f>
        <v>48996</v>
      </c>
      <c r="F1333" s="155">
        <f>IFERROR(_xll.qlIndexFixing(IndexON,D1333,TRUE,_xll.ohTrigger(RecalcTrigger,TriggerON)),NA())</f>
        <v>1.0448046109798881E-2</v>
      </c>
      <c r="H1333" s="42">
        <f>_xll.qlCalendarAdvance(Calendar,$H1332,B1333,"f",FALSE)</f>
        <v>48996</v>
      </c>
      <c r="I1333" s="139">
        <f>_xll.qlInterestRateIndexValueDate(Index1M,$H1333)</f>
        <v>48998</v>
      </c>
      <c r="J1333" s="144">
        <f>IFERROR(_xll.qlIndexFixing(Index1M,$H1333,TRUE,_xll.ohTrigger(RecalcTrigger,Trigger1M)),NA())</f>
        <v>1.0583843746902704E-2</v>
      </c>
      <c r="K1333" s="44">
        <f>IFERROR(_xll.qlIndexFixing(Index3M,H1333,TRUE,_xll.ohTrigger(RecalcTrigger,Trigger3M)),NA())</f>
        <v>1.1150518003475241E-2</v>
      </c>
      <c r="L1333" s="44">
        <f>IFERROR(_xll.qlIndexFixing(Index6M,$H1333,TRUE,_xll.ohTrigger(RecalcTrigger,Trigger6M)),NA())</f>
        <v>1.1122482182290937E-2</v>
      </c>
      <c r="M1333" s="145">
        <f>IFERROR(_xll.qlIndexFixing(Index1Y,$H1333,TRUE,_xll.ohTrigger(RecalcTrigger,Trigger1Y)),NA())</f>
        <v>1.1265106795362988E-2</v>
      </c>
      <c r="N1333" s="144">
        <f>IFERROR(_xll.qlIndexFixing(ONIndex1M,I1333,TRUE,_xll.ohTrigger(RecalcTrigger,Trigger1M)),NA())</f>
        <v>1.0591681319764845E-2</v>
      </c>
      <c r="O1333" s="44">
        <f>IFERROR(_xll.qlIndexFixing(ONIndex3M,I1333,TRUE,_xll.ohTrigger(RecalcTrigger,Trigger3M)),NA())</f>
        <v>1.1193055540426045E-2</v>
      </c>
      <c r="P1333" s="44">
        <f>IFERROR(_xll.qlIndexFixing(ONIndex6M,I1333,TRUE,_xll.ohTrigger(RecalcTrigger,Trigger6M)),NA())</f>
        <v>1.1219211215411917E-2</v>
      </c>
      <c r="Q1333" s="145">
        <f>IFERROR(_xll.qlIndexFixing(ONIndex1Y,I1333,TRUE,_xll.ohTrigger(RecalcTrigger,Trigger1Y)),NA())</f>
        <v>1.1450955989502631E-2</v>
      </c>
    </row>
    <row r="1334" spans="2:17" x14ac:dyDescent="0.2">
      <c r="B1334" s="39" t="s">
        <v>42</v>
      </c>
      <c r="D1334" s="42">
        <f>_xll.qlCalendarAdvance(Calendar,$D1333,B1334,"f",FALSE)</f>
        <v>49003</v>
      </c>
      <c r="E1334" s="139">
        <f>_xll.qlInterestRateIndexValueDate(IndexON,D1334)</f>
        <v>49003</v>
      </c>
      <c r="F1334" s="155">
        <f>IFERROR(_xll.qlIndexFixing(IndexON,D1334,TRUE,_xll.ohTrigger(RecalcTrigger,TriggerON)),NA())</f>
        <v>1.0438388507880703E-2</v>
      </c>
      <c r="H1334" s="42">
        <f>_xll.qlCalendarAdvance(Calendar,$H1333,B1334,"f",FALSE)</f>
        <v>49003</v>
      </c>
      <c r="I1334" s="139">
        <f>_xll.qlInterestRateIndexValueDate(Index1M,$H1334)</f>
        <v>49005</v>
      </c>
      <c r="J1334" s="144">
        <f>IFERROR(_xll.qlIndexFixing(Index1M,$H1334,TRUE,_xll.ohTrigger(RecalcTrigger,Trigger1M)),NA())</f>
        <v>1.0573053263449872E-2</v>
      </c>
      <c r="K1334" s="44">
        <f>IFERROR(_xll.qlIndexFixing(Index3M,H1334,TRUE,_xll.ohTrigger(RecalcTrigger,Trigger3M)),NA())</f>
        <v>1.1138762861495139E-2</v>
      </c>
      <c r="L1334" s="44">
        <f>IFERROR(_xll.qlIndexFixing(Index6M,$H1334,TRUE,_xll.ohTrigger(RecalcTrigger,Trigger6M)),NA())</f>
        <v>1.1109281730251571E-2</v>
      </c>
      <c r="M1334" s="145">
        <f>IFERROR(_xll.qlIndexFixing(Index1Y,$H1334,TRUE,_xll.ohTrigger(RecalcTrigger,Trigger1Y)),NA())</f>
        <v>1.1255348294296048E-2</v>
      </c>
      <c r="N1334" s="144">
        <f>IFERROR(_xll.qlIndexFixing(ONIndex1M,I1334,TRUE,_xll.ohTrigger(RecalcTrigger,Trigger1M)),NA())</f>
        <v>1.0582812773227701E-2</v>
      </c>
      <c r="O1334" s="44">
        <f>IFERROR(_xll.qlIndexFixing(ONIndex3M,I1334,TRUE,_xll.ohTrigger(RecalcTrigger,Trigger3M)),NA())</f>
        <v>1.1182933743185686E-2</v>
      </c>
      <c r="P1334" s="44">
        <f>IFERROR(_xll.qlIndexFixing(ONIndex6M,I1334,TRUE,_xll.ohTrigger(RecalcTrigger,Trigger6M)),NA())</f>
        <v>1.1208732317182779E-2</v>
      </c>
      <c r="Q1334" s="145">
        <f>IFERROR(_xll.qlIndexFixing(ONIndex1Y,I1334,TRUE,_xll.ohTrigger(RecalcTrigger,Trigger1Y)),NA())</f>
        <v>1.1440892896183996E-2</v>
      </c>
    </row>
    <row r="1335" spans="2:17" x14ac:dyDescent="0.2">
      <c r="B1335" s="39" t="s">
        <v>42</v>
      </c>
      <c r="D1335" s="42">
        <f>_xll.qlCalendarAdvance(Calendar,$D1334,B1335,"f",FALSE)</f>
        <v>49010</v>
      </c>
      <c r="E1335" s="139">
        <f>_xll.qlInterestRateIndexValueDate(IndexON,D1335)</f>
        <v>49010</v>
      </c>
      <c r="F1335" s="155">
        <f>IFERROR(_xll.qlIndexFixing(IndexON,D1335,TRUE,_xll.ohTrigger(RecalcTrigger,TriggerON)),NA())</f>
        <v>1.0428737460079773E-2</v>
      </c>
      <c r="H1335" s="42">
        <f>_xll.qlCalendarAdvance(Calendar,$H1334,B1335,"f",FALSE)</f>
        <v>49010</v>
      </c>
      <c r="I1335" s="139">
        <f>_xll.qlInterestRateIndexValueDate(Index1M,$H1335)</f>
        <v>49012</v>
      </c>
      <c r="J1335" s="144">
        <f>IFERROR(_xll.qlIndexFixing(Index1M,$H1335,TRUE,_xll.ohTrigger(RecalcTrigger,Trigger1M)),NA())</f>
        <v>1.056369806556616E-2</v>
      </c>
      <c r="K1335" s="44">
        <f>IFERROR(_xll.qlIndexFixing(Index3M,H1335,TRUE,_xll.ohTrigger(RecalcTrigger,Trigger3M)),NA())</f>
        <v>1.1128661621443775E-2</v>
      </c>
      <c r="L1335" s="44">
        <f>IFERROR(_xll.qlIndexFixing(Index6M,$H1335,TRUE,_xll.ohTrigger(RecalcTrigger,Trigger6M)),NA())</f>
        <v>1.1098924134125849E-2</v>
      </c>
      <c r="M1335" s="145">
        <f>IFERROR(_xll.qlIndexFixing(Index1Y,$H1335,TRUE,_xll.ohTrigger(RecalcTrigger,Trigger1Y)),NA())</f>
        <v>1.1245608927432369E-2</v>
      </c>
      <c r="N1335" s="144">
        <f>IFERROR(_xll.qlIndexFixing(ONIndex1M,I1335,TRUE,_xll.ohTrigger(RecalcTrigger,Trigger1M)),NA())</f>
        <v>1.0573944068736907E-2</v>
      </c>
      <c r="O1335" s="44">
        <f>IFERROR(_xll.qlIndexFixing(ONIndex3M,I1335,TRUE,_xll.ohTrigger(RecalcTrigger,Trigger3M)),NA())</f>
        <v>1.1172817774003363E-2</v>
      </c>
      <c r="P1335" s="44">
        <f>IFERROR(_xll.qlIndexFixing(ONIndex6M,I1335,TRUE,_xll.ohTrigger(RecalcTrigger,Trigger6M)),NA())</f>
        <v>1.1198264001448521E-2</v>
      </c>
      <c r="Q1335" s="145">
        <f>IFERROR(_xll.qlIndexFixing(ONIndex1Y,I1335,TRUE,_xll.ohTrigger(RecalcTrigger,Trigger1Y)),NA())</f>
        <v>1.1430841292874305E-2</v>
      </c>
    </row>
    <row r="1336" spans="2:17" x14ac:dyDescent="0.2">
      <c r="B1336" s="39" t="s">
        <v>42</v>
      </c>
      <c r="D1336" s="42">
        <f>_xll.qlCalendarAdvance(Calendar,$D1335,B1336,"f",FALSE)</f>
        <v>49017</v>
      </c>
      <c r="E1336" s="139">
        <f>_xll.qlInterestRateIndexValueDate(IndexON,D1336)</f>
        <v>49017</v>
      </c>
      <c r="F1336" s="155">
        <f>IFERROR(_xll.qlIndexFixing(IndexON,D1336,TRUE,_xll.ohTrigger(RecalcTrigger,TriggerON)),NA())</f>
        <v>1.0419093285980452E-2</v>
      </c>
      <c r="H1336" s="42">
        <f>_xll.qlCalendarAdvance(Calendar,$H1335,B1336,"f",FALSE)</f>
        <v>49017</v>
      </c>
      <c r="I1336" s="139">
        <f>_xll.qlInterestRateIndexValueDate(Index1M,$H1336)</f>
        <v>49019</v>
      </c>
      <c r="J1336" s="144">
        <f>IFERROR(_xll.qlIndexFixing(Index1M,$H1336,TRUE,_xll.ohTrigger(RecalcTrigger,Trigger1M)),NA())</f>
        <v>1.0555301508523851E-2</v>
      </c>
      <c r="K1336" s="44">
        <f>IFERROR(_xll.qlIndexFixing(Index3M,H1336,TRUE,_xll.ohTrigger(RecalcTrigger,Trigger3M)),NA())</f>
        <v>1.111856838733267E-2</v>
      </c>
      <c r="L1336" s="44">
        <f>IFERROR(_xll.qlIndexFixing(Index6M,$H1336,TRUE,_xll.ohTrigger(RecalcTrigger,Trigger6M)),NA())</f>
        <v>1.1088581469857597E-2</v>
      </c>
      <c r="M1336" s="145">
        <f>IFERROR(_xll.qlIndexFixing(Index1Y,$H1336,TRUE,_xll.ohTrigger(RecalcTrigger,Trigger1Y)),NA())</f>
        <v>1.1235888985943753E-2</v>
      </c>
      <c r="N1336" s="144">
        <f>IFERROR(_xll.qlIndexFixing(ONIndex1M,I1336,TRUE,_xll.ohTrigger(RecalcTrigger,Trigger1M)),NA())</f>
        <v>1.0565075488786491E-2</v>
      </c>
      <c r="O1336" s="44">
        <f>IFERROR(_xll.qlIndexFixing(ONIndex3M,I1336,TRUE,_xll.ohTrigger(RecalcTrigger,Trigger3M)),NA())</f>
        <v>1.1162707940233219E-2</v>
      </c>
      <c r="P1336" s="44">
        <f>IFERROR(_xll.qlIndexFixing(ONIndex6M,I1336,TRUE,_xll.ohTrigger(RecalcTrigger,Trigger6M)),NA())</f>
        <v>1.1187806577002135E-2</v>
      </c>
      <c r="Q1336" s="145">
        <f>IFERROR(_xll.qlIndexFixing(ONIndex1Y,I1336,TRUE,_xll.ohTrigger(RecalcTrigger,Trigger1Y)),NA())</f>
        <v>1.1420801468062791E-2</v>
      </c>
    </row>
    <row r="1337" spans="2:17" x14ac:dyDescent="0.2">
      <c r="B1337" s="39" t="s">
        <v>42</v>
      </c>
      <c r="D1337" s="42">
        <f>_xll.qlCalendarAdvance(Calendar,$D1336,B1337,"f",FALSE)</f>
        <v>49024</v>
      </c>
      <c r="E1337" s="139">
        <f>_xll.qlInterestRateIndexValueDate(IndexON,D1337)</f>
        <v>49024</v>
      </c>
      <c r="F1337" s="155">
        <f>IFERROR(_xll.qlIndexFixing(IndexON,D1337,TRUE,_xll.ohTrigger(RecalcTrigger,TriggerON)),NA())</f>
        <v>1.0409456305167097E-2</v>
      </c>
      <c r="H1337" s="42">
        <f>_xll.qlCalendarAdvance(Calendar,$H1336,B1337,"f",FALSE)</f>
        <v>49024</v>
      </c>
      <c r="I1337" s="139">
        <f>_xll.qlInterestRateIndexValueDate(Index1M,$H1337)</f>
        <v>49026</v>
      </c>
      <c r="J1337" s="144">
        <f>IFERROR(_xll.qlIndexFixing(Index1M,$H1337,TRUE,_xll.ohTrigger(RecalcTrigger,Trigger1M)),NA())</f>
        <v>1.0546426807792053E-2</v>
      </c>
      <c r="K1337" s="44">
        <f>IFERROR(_xll.qlIndexFixing(Index3M,H1337,TRUE,_xll.ohTrigger(RecalcTrigger,Trigger3M)),NA())</f>
        <v>1.1108483467363981E-2</v>
      </c>
      <c r="L1337" s="44">
        <f>IFERROR(_xll.qlIndexFixing(Index6M,$H1337,TRUE,_xll.ohTrigger(RecalcTrigger,Trigger6M)),NA())</f>
        <v>1.1078254047566918E-2</v>
      </c>
      <c r="M1337" s="145">
        <f>IFERROR(_xll.qlIndexFixing(Index1Y,$H1337,TRUE,_xll.ohTrigger(RecalcTrigger,Trigger1Y)),NA())</f>
        <v>1.1224168056542643E-2</v>
      </c>
      <c r="N1337" s="144">
        <f>IFERROR(_xll.qlIndexFixing(ONIndex1M,I1337,TRUE,_xll.ohTrigger(RecalcTrigger,Trigger1M)),NA())</f>
        <v>1.0556207315870481E-2</v>
      </c>
      <c r="O1337" s="44">
        <f>IFERROR(_xll.qlIndexFixing(ONIndex3M,I1337,TRUE,_xll.ohTrigger(RecalcTrigger,Trigger3M)),NA())</f>
        <v>1.1152604549309331E-2</v>
      </c>
      <c r="P1337" s="44">
        <f>IFERROR(_xll.qlIndexFixing(ONIndex6M,I1337,TRUE,_xll.ohTrigger(RecalcTrigger,Trigger6M)),NA())</f>
        <v>1.1177360352316867E-2</v>
      </c>
      <c r="Q1337" s="145">
        <f>IFERROR(_xll.qlIndexFixing(ONIndex1Y,I1337,TRUE,_xll.ohTrigger(RecalcTrigger,Trigger1Y)),NA())</f>
        <v>1.1410773710238686E-2</v>
      </c>
    </row>
    <row r="1338" spans="2:17" x14ac:dyDescent="0.2">
      <c r="B1338" s="39" t="s">
        <v>42</v>
      </c>
      <c r="D1338" s="42">
        <f>_xll.qlCalendarAdvance(Calendar,$D1337,B1338,"f",FALSE)</f>
        <v>49031</v>
      </c>
      <c r="E1338" s="139">
        <f>_xll.qlInterestRateIndexValueDate(IndexON,D1338)</f>
        <v>49031</v>
      </c>
      <c r="F1338" s="155">
        <f>IFERROR(_xll.qlIndexFixing(IndexON,D1338,TRUE,_xll.ohTrigger(RecalcTrigger,TriggerON)),NA())</f>
        <v>1.0399826836904325E-2</v>
      </c>
      <c r="H1338" s="42">
        <f>_xll.qlCalendarAdvance(Calendar,$H1337,B1338,"f",FALSE)</f>
        <v>49031</v>
      </c>
      <c r="I1338" s="139">
        <f>_xll.qlInterestRateIndexValueDate(Index1M,$H1338)</f>
        <v>49033</v>
      </c>
      <c r="J1338" s="144">
        <f>IFERROR(_xll.qlIndexFixing(Index1M,$H1338,TRUE,_xll.ohTrigger(RecalcTrigger,Trigger1M)),NA())</f>
        <v>1.0538991739333732E-2</v>
      </c>
      <c r="K1338" s="44">
        <f>IFERROR(_xll.qlIndexFixing(Index3M,H1338,TRUE,_xll.ohTrigger(RecalcTrigger,Trigger3M)),NA())</f>
        <v>1.1098407169743347E-2</v>
      </c>
      <c r="L1338" s="44">
        <f>IFERROR(_xll.qlIndexFixing(Index6M,$H1338,TRUE,_xll.ohTrigger(RecalcTrigger,Trigger6M)),NA())</f>
        <v>1.1069626091579438E-2</v>
      </c>
      <c r="M1338" s="145">
        <f>IFERROR(_xll.qlIndexFixing(Index1Y,$H1338,TRUE,_xll.ohTrigger(RecalcTrigger,Trigger1Y)),NA())</f>
        <v>1.1216508543724812E-2</v>
      </c>
      <c r="N1338" s="144">
        <f>IFERROR(_xll.qlIndexFixing(ONIndex1M,I1338,TRUE,_xll.ohTrigger(RecalcTrigger,Trigger1M)),NA())</f>
        <v>1.0547339832562841E-2</v>
      </c>
      <c r="O1338" s="44">
        <f>IFERROR(_xll.qlIndexFixing(ONIndex3M,I1338,TRUE,_xll.ohTrigger(RecalcTrigger,Trigger3M)),NA())</f>
        <v>1.1142507908425969E-2</v>
      </c>
      <c r="P1338" s="44">
        <f>IFERROR(_xll.qlIndexFixing(ONIndex6M,I1338,TRUE,_xll.ohTrigger(RecalcTrigger,Trigger6M)),NA())</f>
        <v>1.1166925635945901E-2</v>
      </c>
      <c r="Q1338" s="145">
        <f>IFERROR(_xll.qlIndexFixing(ONIndex1Y,I1338,TRUE,_xll.ohTrigger(RecalcTrigger,Trigger1Y)),NA())</f>
        <v>1.1400758307731351E-2</v>
      </c>
    </row>
    <row r="1339" spans="2:17" x14ac:dyDescent="0.2">
      <c r="B1339" s="39" t="s">
        <v>42</v>
      </c>
      <c r="D1339" s="42">
        <f>_xll.qlCalendarAdvance(Calendar,$D1338,B1339,"f",FALSE)</f>
        <v>49038</v>
      </c>
      <c r="E1339" s="139">
        <f>_xll.qlInterestRateIndexValueDate(IndexON,D1339)</f>
        <v>49038</v>
      </c>
      <c r="F1339" s="155">
        <f>IFERROR(_xll.qlIndexFixing(IndexON,D1339,TRUE,_xll.ohTrigger(RecalcTrigger,TriggerON)),NA())</f>
        <v>1.0390205200776492E-2</v>
      </c>
      <c r="H1339" s="42">
        <f>_xll.qlCalendarAdvance(Calendar,$H1338,B1339,"f",FALSE)</f>
        <v>49038</v>
      </c>
      <c r="I1339" s="139">
        <f>_xll.qlInterestRateIndexValueDate(Index1M,$H1339)</f>
        <v>49040</v>
      </c>
      <c r="J1339" s="144">
        <f>IFERROR(_xll.qlIndexFixing(Index1M,$H1339,TRUE,_xll.ohTrigger(RecalcTrigger,Trigger1M)),NA())</f>
        <v>1.0528681173554988E-2</v>
      </c>
      <c r="K1339" s="44">
        <f>IFERROR(_xll.qlIndexFixing(Index3M,H1339,TRUE,_xll.ohTrigger(RecalcTrigger,Trigger3M)),NA())</f>
        <v>1.1088886542447343E-2</v>
      </c>
      <c r="L1339" s="44">
        <f>IFERROR(_xll.qlIndexFixing(Index6M,$H1339,TRUE,_xll.ohTrigger(RecalcTrigger,Trigger6M)),NA())</f>
        <v>1.105932731333349E-2</v>
      </c>
      <c r="M1339" s="145">
        <f>IFERROR(_xll.qlIndexFixing(Index1Y,$H1339,TRUE,_xll.ohTrigger(RecalcTrigger,Trigger1Y)),NA())</f>
        <v>1.1206848625286177E-2</v>
      </c>
      <c r="N1339" s="144">
        <f>IFERROR(_xll.qlIndexFixing(ONIndex1M,I1339,TRUE,_xll.ohTrigger(RecalcTrigger,Trigger1M)),NA())</f>
        <v>1.0535940250484543E-2</v>
      </c>
      <c r="O1339" s="44">
        <f>IFERROR(_xll.qlIndexFixing(ONIndex3M,I1339,TRUE,_xll.ohTrigger(RecalcTrigger,Trigger3M)),NA())</f>
        <v>1.1129536926457462E-2</v>
      </c>
      <c r="P1339" s="44">
        <f>IFERROR(_xll.qlIndexFixing(ONIndex6M,I1339,TRUE,_xll.ohTrigger(RecalcTrigger,Trigger6M)),NA())</f>
        <v>1.1153526979041928E-2</v>
      </c>
      <c r="Q1339" s="145">
        <f>IFERROR(_xll.qlIndexFixing(ONIndex1Y,I1339,TRUE,_xll.ohTrigger(RecalcTrigger,Trigger1Y)),NA())</f>
        <v>1.1387899980848104E-2</v>
      </c>
    </row>
    <row r="1340" spans="2:17" x14ac:dyDescent="0.2">
      <c r="B1340" s="39" t="s">
        <v>42</v>
      </c>
      <c r="D1340" s="42">
        <f>_xll.qlCalendarAdvance(Calendar,$D1339,B1340,"f",FALSE)</f>
        <v>49045</v>
      </c>
      <c r="E1340" s="139">
        <f>_xll.qlInterestRateIndexValueDate(IndexON,D1340)</f>
        <v>49045</v>
      </c>
      <c r="F1340" s="155">
        <f>IFERROR(_xll.qlIndexFixing(IndexON,D1340,TRUE,_xll.ohTrigger(RecalcTrigger,TriggerON)),NA())</f>
        <v>1.0380591715968279E-2</v>
      </c>
      <c r="H1340" s="42">
        <f>_xll.qlCalendarAdvance(Calendar,$H1339,B1340,"f",FALSE)</f>
        <v>49045</v>
      </c>
      <c r="I1340" s="139">
        <f>_xll.qlInterestRateIndexValueDate(Index1M,$H1340)</f>
        <v>49047</v>
      </c>
      <c r="J1340" s="144">
        <f>IFERROR(_xll.qlIndexFixing(Index1M,$H1340,TRUE,_xll.ohTrigger(RecalcTrigger,Trigger1M)),NA())</f>
        <v>1.0519810805552365E-2</v>
      </c>
      <c r="K1340" s="44">
        <f>IFERROR(_xll.qlIndexFixing(Index3M,H1340,TRUE,_xll.ohTrigger(RecalcTrigger,Trigger3M)),NA())</f>
        <v>1.107882800527318E-2</v>
      </c>
      <c r="L1340" s="44">
        <f>IFERROR(_xll.qlIndexFixing(Index6M,$H1340,TRUE,_xll.ohTrigger(RecalcTrigger,Trigger6M)),NA())</f>
        <v>1.1049044638581163E-2</v>
      </c>
      <c r="M1340" s="145">
        <f>IFERROR(_xll.qlIndexFixing(Index1Y,$H1340,TRUE,_xll.ohTrigger(RecalcTrigger,Trigger1Y)),NA())</f>
        <v>1.1197209296805557E-2</v>
      </c>
      <c r="N1340" s="144">
        <f>IFERROR(_xll.qlIndexFixing(ONIndex1M,I1340,TRUE,_xll.ohTrigger(RecalcTrigger,Trigger1M)),NA())</f>
        <v>1.0529608064748786E-2</v>
      </c>
      <c r="O1340" s="44">
        <f>IFERROR(_xll.qlIndexFixing(ONIndex3M,I1340,TRUE,_xll.ohTrigger(RecalcTrigger,Trigger3M)),NA())</f>
        <v>1.1122336107076691E-2</v>
      </c>
      <c r="P1340" s="44">
        <f>IFERROR(_xll.qlIndexFixing(ONIndex6M,I1340,TRUE,_xll.ohTrigger(RecalcTrigger,Trigger6M)),NA())</f>
        <v>1.1146091962919158E-2</v>
      </c>
      <c r="Q1340" s="145">
        <f>IFERROR(_xll.qlIndexFixing(ONIndex1Y,I1340,TRUE,_xll.ohTrigger(RecalcTrigger,Trigger1Y)),NA())</f>
        <v>1.1380765722863728E-2</v>
      </c>
    </row>
    <row r="1341" spans="2:17" x14ac:dyDescent="0.2">
      <c r="B1341" s="39" t="s">
        <v>42</v>
      </c>
      <c r="D1341" s="42">
        <f>_xll.qlCalendarAdvance(Calendar,$D1340,B1341,"f",FALSE)</f>
        <v>49052</v>
      </c>
      <c r="E1341" s="139">
        <f>_xll.qlInterestRateIndexValueDate(IndexON,D1341)</f>
        <v>49052</v>
      </c>
      <c r="F1341" s="155">
        <f>IFERROR(_xll.qlIndexFixing(IndexON,D1341,TRUE,_xll.ohTrigger(RecalcTrigger,TriggerON)),NA())</f>
        <v>1.0370986702223917E-2</v>
      </c>
      <c r="H1341" s="42">
        <f>_xll.qlCalendarAdvance(Calendar,$H1340,B1341,"f",FALSE)</f>
        <v>49052</v>
      </c>
      <c r="I1341" s="139">
        <f>_xll.qlInterestRateIndexValueDate(Index1M,$H1341)</f>
        <v>49054</v>
      </c>
      <c r="J1341" s="144">
        <f>IFERROR(_xll.qlIndexFixing(Index1M,$H1341,TRUE,_xll.ohTrigger(RecalcTrigger,Trigger1M)),NA())</f>
        <v>1.0510942447292115E-2</v>
      </c>
      <c r="K1341" s="44">
        <f>IFERROR(_xll.qlIndexFixing(Index3M,H1341,TRUE,_xll.ohTrigger(RecalcTrigger,Trigger3M)),NA())</f>
        <v>1.1068778992446043E-2</v>
      </c>
      <c r="L1341" s="44">
        <f>IFERROR(_xll.qlIndexFixing(Index6M,$H1341,TRUE,_xll.ohTrigger(RecalcTrigger,Trigger6M)),NA())</f>
        <v>1.1038778377393988E-2</v>
      </c>
      <c r="M1341" s="145">
        <f>IFERROR(_xll.qlIndexFixing(Index1Y,$H1341,TRUE,_xll.ohTrigger(RecalcTrigger,Trigger1Y)),NA())</f>
        <v>1.1187590849403501E-2</v>
      </c>
      <c r="N1341" s="144">
        <f>IFERROR(_xll.qlIndexFixing(ONIndex1M,I1341,TRUE,_xll.ohTrigger(RecalcTrigger,Trigger1M)),NA())</f>
        <v>1.0520744345070554E-2</v>
      </c>
      <c r="O1341" s="44">
        <f>IFERROR(_xll.qlIndexFixing(ONIndex3M,I1341,TRUE,_xll.ohTrigger(RecalcTrigger,Trigger3M)),NA())</f>
        <v>1.1112261561319059E-2</v>
      </c>
      <c r="P1341" s="44">
        <f>IFERROR(_xll.qlIndexFixing(ONIndex6M,I1341,TRUE,_xll.ohTrigger(RecalcTrigger,Trigger6M)),NA())</f>
        <v>1.1135693623289811E-2</v>
      </c>
      <c r="Q1341" s="145">
        <f>IFERROR(_xll.qlIndexFixing(ONIndex1Y,I1341,TRUE,_xll.ohTrigger(RecalcTrigger,Trigger1Y)),NA())</f>
        <v>1.1370789117322033E-2</v>
      </c>
    </row>
    <row r="1342" spans="2:17" x14ac:dyDescent="0.2">
      <c r="B1342" s="39" t="s">
        <v>42</v>
      </c>
      <c r="D1342" s="42">
        <f>_xll.qlCalendarAdvance(Calendar,$D1341,B1342,"f",FALSE)</f>
        <v>49059</v>
      </c>
      <c r="E1342" s="139">
        <f>_xll.qlInterestRateIndexValueDate(IndexON,D1342)</f>
        <v>49059</v>
      </c>
      <c r="F1342" s="155">
        <f>IFERROR(_xll.qlIndexFixing(IndexON,D1342,TRUE,_xll.ohTrigger(RecalcTrigger,TriggerON)),NA())</f>
        <v>1.0361390478728083E-2</v>
      </c>
      <c r="H1342" s="42">
        <f>_xll.qlCalendarAdvance(Calendar,$H1341,B1342,"f",FALSE)</f>
        <v>49059</v>
      </c>
      <c r="I1342" s="139">
        <f>_xll.qlInterestRateIndexValueDate(Index1M,$H1342)</f>
        <v>49061</v>
      </c>
      <c r="J1342" s="144">
        <f>IFERROR(_xll.qlIndexFixing(Index1M,$H1342,TRUE,_xll.ohTrigger(RecalcTrigger,Trigger1M)),NA())</f>
        <v>1.0502076381528058E-2</v>
      </c>
      <c r="K1342" s="44">
        <f>IFERROR(_xll.qlIndexFixing(Index3M,H1342,TRUE,_xll.ohTrigger(RecalcTrigger,Trigger3M)),NA())</f>
        <v>1.1058739812148423E-2</v>
      </c>
      <c r="L1342" s="44">
        <f>IFERROR(_xll.qlIndexFixing(Index6M,$H1342,TRUE,_xll.ohTrigger(RecalcTrigger,Trigger6M)),NA())</f>
        <v>1.1028528839837381E-2</v>
      </c>
      <c r="M1342" s="145">
        <f>IFERROR(_xll.qlIndexFixing(Index1Y,$H1342,TRUE,_xll.ohTrigger(RecalcTrigger,Trigger1Y)),NA())</f>
        <v>1.1177993574190489E-2</v>
      </c>
      <c r="N1342" s="144">
        <f>IFERROR(_xll.qlIndexFixing(ONIndex1M,I1342,TRUE,_xll.ohTrigger(RecalcTrigger,Trigger1M)),NA())</f>
        <v>1.0510616624328506E-2</v>
      </c>
      <c r="O1342" s="44">
        <f>IFERROR(_xll.qlIndexFixing(ONIndex3M,I1342,TRUE,_xll.ohTrigger(RecalcTrigger,Trigger3M)),NA())</f>
        <v>1.1100757583788479E-2</v>
      </c>
      <c r="P1342" s="44">
        <f>IFERROR(_xll.qlIndexFixing(ONIndex6M,I1342,TRUE,_xll.ohTrigger(RecalcTrigger,Trigger6M)),NA())</f>
        <v>1.1123825427983292E-2</v>
      </c>
      <c r="Q1342" s="145">
        <f>IFERROR(_xll.qlIndexFixing(ONIndex1Y,I1342,TRUE,_xll.ohTrigger(RecalcTrigger,Trigger1Y)),NA())</f>
        <v>1.1359403841160187E-2</v>
      </c>
    </row>
    <row r="1343" spans="2:17" x14ac:dyDescent="0.2">
      <c r="B1343" s="39" t="s">
        <v>42</v>
      </c>
      <c r="D1343" s="42">
        <f>_xll.qlCalendarAdvance(Calendar,$D1342,B1343,"f",FALSE)</f>
        <v>49066</v>
      </c>
      <c r="E1343" s="139">
        <f>_xll.qlInterestRateIndexValueDate(IndexON,D1343)</f>
        <v>49066</v>
      </c>
      <c r="F1343" s="155">
        <f>IFERROR(_xll.qlIndexFixing(IndexON,D1343,TRUE,_xll.ohTrigger(RecalcTrigger,TriggerON)),NA())</f>
        <v>1.0351803365145074E-2</v>
      </c>
      <c r="H1343" s="42">
        <f>_xll.qlCalendarAdvance(Calendar,$H1342,B1343,"f",FALSE)</f>
        <v>49066</v>
      </c>
      <c r="I1343" s="139">
        <f>_xll.qlInterestRateIndexValueDate(Index1M,$H1343)</f>
        <v>49068</v>
      </c>
      <c r="J1343" s="144">
        <f>IFERROR(_xll.qlIndexFixing(Index1M,$H1343,TRUE,_xll.ohTrigger(RecalcTrigger,Trigger1M)),NA())</f>
        <v>1.0493212891004022E-2</v>
      </c>
      <c r="K1343" s="44">
        <f>IFERROR(_xll.qlIndexFixing(Index3M,H1343,TRUE,_xll.ohTrigger(RecalcTrigger,Trigger3M)),NA())</f>
        <v>1.1048165803678492E-2</v>
      </c>
      <c r="L1343" s="44">
        <f>IFERROR(_xll.qlIndexFixing(Index6M,$H1343,TRUE,_xll.ohTrigger(RecalcTrigger,Trigger6M)),NA())</f>
        <v>1.1016626961244247E-2</v>
      </c>
      <c r="M1343" s="145">
        <f>IFERROR(_xll.qlIndexFixing(Index1Y,$H1343,TRUE,_xll.ohTrigger(RecalcTrigger,Trigger1Y)),NA())</f>
        <v>1.1168417762268018E-2</v>
      </c>
      <c r="N1343" s="144">
        <f>IFERROR(_xll.qlIndexFixing(ONIndex1M,I1343,TRUE,_xll.ohTrigger(RecalcTrigger,Trigger1M)),NA())</f>
        <v>1.0503022647041504E-2</v>
      </c>
      <c r="O1343" s="44">
        <f>IFERROR(_xll.qlIndexFixing(ONIndex3M,I1343,TRUE,_xll.ohTrigger(RecalcTrigger,Trigger3M)),NA())</f>
        <v>1.109213671656839E-2</v>
      </c>
      <c r="P1343" s="44">
        <f>IFERROR(_xll.qlIndexFixing(ONIndex6M,I1343,TRUE,_xll.ohTrigger(RecalcTrigger,Trigger6M)),NA())</f>
        <v>1.111493548096476E-2</v>
      </c>
      <c r="Q1343" s="145">
        <f>IFERROR(_xll.qlIndexFixing(ONIndex1Y,I1343,TRUE,_xll.ohTrigger(RecalcTrigger,Trigger1Y)),NA())</f>
        <v>1.1350876722309167E-2</v>
      </c>
    </row>
    <row r="1344" spans="2:17" x14ac:dyDescent="0.2">
      <c r="B1344" s="39" t="s">
        <v>42</v>
      </c>
      <c r="D1344" s="42">
        <f>_xll.qlCalendarAdvance(Calendar,$D1343,B1344,"f",FALSE)</f>
        <v>49073</v>
      </c>
      <c r="E1344" s="139">
        <f>_xll.qlInterestRateIndexValueDate(IndexON,D1344)</f>
        <v>49073</v>
      </c>
      <c r="F1344" s="155">
        <f>IFERROR(_xll.qlIndexFixing(IndexON,D1344,TRUE,_xll.ohTrigger(RecalcTrigger,TriggerON)),NA())</f>
        <v>1.0342225680739503E-2</v>
      </c>
      <c r="H1344" s="42">
        <f>_xll.qlCalendarAdvance(Calendar,$H1343,B1344,"f",FALSE)</f>
        <v>49073</v>
      </c>
      <c r="I1344" s="139">
        <f>_xll.qlInterestRateIndexValueDate(Index1M,$H1344)</f>
        <v>49075</v>
      </c>
      <c r="J1344" s="144">
        <f>IFERROR(_xll.qlIndexFixing(Index1M,$H1344,TRUE,_xll.ohTrigger(RecalcTrigger,Trigger1M)),NA())</f>
        <v>1.048435225847133E-2</v>
      </c>
      <c r="K1344" s="44">
        <f>IFERROR(_xll.qlIndexFixing(Index3M,H1344,TRUE,_xll.ohTrigger(RecalcTrigger,Trigger3M)),NA())</f>
        <v>1.103814771220211E-2</v>
      </c>
      <c r="L1344" s="44">
        <f>IFERROR(_xll.qlIndexFixing(Index6M,$H1344,TRUE,_xll.ohTrigger(RecalcTrigger,Trigger6M)),NA())</f>
        <v>1.1006414915615341E-2</v>
      </c>
      <c r="M1344" s="145">
        <f>IFERROR(_xll.qlIndexFixing(Index1Y,$H1344,TRUE,_xll.ohTrigger(RecalcTrigger,Trigger1Y)),NA())</f>
        <v>1.1158863704726419E-2</v>
      </c>
      <c r="N1344" s="144">
        <f>IFERROR(_xll.qlIndexFixing(ONIndex1M,I1344,TRUE,_xll.ohTrigger(RecalcTrigger,Trigger1M)),NA())</f>
        <v>1.0494165233598807E-2</v>
      </c>
      <c r="O1344" s="44">
        <f>IFERROR(_xll.qlIndexFixing(ONIndex3M,I1344,TRUE,_xll.ohTrigger(RecalcTrigger,Trigger3M)),NA())</f>
        <v>1.1082087032443511E-2</v>
      </c>
      <c r="P1344" s="44">
        <f>IFERROR(_xll.qlIndexFixing(ONIndex6M,I1344,TRUE,_xll.ohTrigger(RecalcTrigger,Trigger6M)),NA())</f>
        <v>1.110457629545536E-2</v>
      </c>
      <c r="Q1344" s="145">
        <f>IFERROR(_xll.qlIndexFixing(ONIndex1Y,I1344,TRUE,_xll.ohTrigger(RecalcTrigger,Trigger1Y)),NA())</f>
        <v>1.134094150981646E-2</v>
      </c>
    </row>
    <row r="1345" spans="2:17" x14ac:dyDescent="0.2">
      <c r="B1345" s="39" t="s">
        <v>42</v>
      </c>
      <c r="D1345" s="42">
        <f>_xll.qlCalendarAdvance(Calendar,$D1344,B1345,"f",FALSE)</f>
        <v>49080</v>
      </c>
      <c r="E1345" s="139">
        <f>_xll.qlInterestRateIndexValueDate(IndexON,D1345)</f>
        <v>49080</v>
      </c>
      <c r="F1345" s="155">
        <f>IFERROR(_xll.qlIndexFixing(IndexON,D1345,TRUE,_xll.ohTrigger(RecalcTrigger,TriggerON)),NA())</f>
        <v>1.0332657745015794E-2</v>
      </c>
      <c r="H1345" s="42">
        <f>_xll.qlCalendarAdvance(Calendar,$H1344,B1345,"f",FALSE)</f>
        <v>49080</v>
      </c>
      <c r="I1345" s="139">
        <f>_xll.qlInterestRateIndexValueDate(Index1M,$H1345)</f>
        <v>49082</v>
      </c>
      <c r="J1345" s="144">
        <f>IFERROR(_xll.qlIndexFixing(Index1M,$H1345,TRUE,_xll.ohTrigger(RecalcTrigger,Trigger1M)),NA())</f>
        <v>1.047549476667381E-2</v>
      </c>
      <c r="K1345" s="44">
        <f>IFERROR(_xll.qlIndexFixing(Index3M,H1345,TRUE,_xll.ohTrigger(RecalcTrigger,Trigger3M)),NA())</f>
        <v>1.1028140400401142E-2</v>
      </c>
      <c r="L1345" s="44">
        <f>IFERROR(_xll.qlIndexFixing(Index6M,$H1345,TRUE,_xll.ohTrigger(RecalcTrigger,Trigger6M)),NA())</f>
        <v>1.0996220592696615E-2</v>
      </c>
      <c r="M1345" s="145">
        <f>IFERROR(_xll.qlIndexFixing(Index1Y,$H1345,TRUE,_xll.ohTrigger(RecalcTrigger,Trigger1Y)),NA())</f>
        <v>1.1149331692646825E-2</v>
      </c>
      <c r="N1345" s="144">
        <f>IFERROR(_xll.qlIndexFixing(ONIndex1M,I1345,TRUE,_xll.ohTrigger(RecalcTrigger,Trigger1M)),NA())</f>
        <v>1.048531048714274E-2</v>
      </c>
      <c r="O1345" s="44">
        <f>IFERROR(_xll.qlIndexFixing(ONIndex3M,I1345,TRUE,_xll.ohTrigger(RecalcTrigger,Trigger3M)),NA())</f>
        <v>1.1072046250317769E-2</v>
      </c>
      <c r="P1345" s="44">
        <f>IFERROR(_xll.qlIndexFixing(ONIndex6M,I1345,TRUE,_xll.ohTrigger(RecalcTrigger,Trigger6M)),NA())</f>
        <v>1.1094230778612157E-2</v>
      </c>
      <c r="Q1345" s="145">
        <f>IFERROR(_xll.qlIndexFixing(ONIndex1Y,I1345,TRUE,_xll.ohTrigger(RecalcTrigger,Trigger1Y)),NA())</f>
        <v>1.1331020671825343E-2</v>
      </c>
    </row>
    <row r="1346" spans="2:17" x14ac:dyDescent="0.2">
      <c r="B1346" s="39" t="s">
        <v>42</v>
      </c>
      <c r="D1346" s="42">
        <f>_xll.qlCalendarAdvance(Calendar,$D1345,B1346,"f",FALSE)</f>
        <v>49087</v>
      </c>
      <c r="E1346" s="139">
        <f>_xll.qlInterestRateIndexValueDate(IndexON,D1346)</f>
        <v>49087</v>
      </c>
      <c r="F1346" s="155">
        <f>IFERROR(_xll.qlIndexFixing(IndexON,D1346,TRUE,_xll.ohTrigger(RecalcTrigger,TriggerON)),NA())</f>
        <v>1.032309987747837E-2</v>
      </c>
      <c r="H1346" s="42">
        <f>_xll.qlCalendarAdvance(Calendar,$H1345,B1346,"f",FALSE)</f>
        <v>49087</v>
      </c>
      <c r="I1346" s="139">
        <f>_xll.qlInterestRateIndexValueDate(Index1M,$H1346)</f>
        <v>49089</v>
      </c>
      <c r="J1346" s="144">
        <f>IFERROR(_xll.qlIndexFixing(Index1M,$H1346,TRUE,_xll.ohTrigger(RecalcTrigger,Trigger1M)),NA())</f>
        <v>1.0466640698357788E-2</v>
      </c>
      <c r="K1346" s="44">
        <f>IFERROR(_xll.qlIndexFixing(Index3M,H1346,TRUE,_xll.ohTrigger(RecalcTrigger,Trigger3M)),NA())</f>
        <v>1.101814417644994E-2</v>
      </c>
      <c r="L1346" s="44">
        <f>IFERROR(_xll.qlIndexFixing(Index6M,$H1346,TRUE,_xll.ohTrigger(RecalcTrigger,Trigger6M)),NA())</f>
        <v>1.0986044302551875E-2</v>
      </c>
      <c r="M1346" s="145">
        <f>IFERROR(_xll.qlIndexFixing(Index1Y,$H1346,TRUE,_xll.ohTrigger(RecalcTrigger,Trigger1Y)),NA())</f>
        <v>1.113982201710095E-2</v>
      </c>
      <c r="N1346" s="144">
        <f>IFERROR(_xll.qlIndexFixing(ONIndex1M,I1346,TRUE,_xll.ohTrigger(RecalcTrigger,Trigger1M)),NA())</f>
        <v>1.0476458690327206E-2</v>
      </c>
      <c r="O1346" s="44">
        <f>IFERROR(_xll.qlIndexFixing(ONIndex3M,I1346,TRUE,_xll.ohTrigger(RecalcTrigger,Trigger3M)),NA())</f>
        <v>1.1062014677625243E-2</v>
      </c>
      <c r="P1346" s="44">
        <f>IFERROR(_xll.qlIndexFixing(ONIndex6M,I1346,TRUE,_xll.ohTrigger(RecalcTrigger,Trigger6M)),NA())</f>
        <v>1.1083899238828465E-2</v>
      </c>
      <c r="Q1346" s="145">
        <f>IFERROR(_xll.qlIndexFixing(ONIndex1Y,I1346,TRUE,_xll.ohTrigger(RecalcTrigger,Trigger1Y)),NA())</f>
        <v>1.1321114496825047E-2</v>
      </c>
    </row>
    <row r="1347" spans="2:17" x14ac:dyDescent="0.2">
      <c r="B1347" s="39" t="s">
        <v>42</v>
      </c>
      <c r="D1347" s="42">
        <f>_xll.qlCalendarAdvance(Calendar,$D1346,B1347,"f",FALSE)</f>
        <v>49094</v>
      </c>
      <c r="E1347" s="139">
        <f>_xll.qlInterestRateIndexValueDate(IndexON,D1347)</f>
        <v>49094</v>
      </c>
      <c r="F1347" s="155">
        <f>IFERROR(_xll.qlIndexFixing(IndexON,D1347,TRUE,_xll.ohTrigger(RecalcTrigger,TriggerON)),NA())</f>
        <v>1.0313552397551717E-2</v>
      </c>
      <c r="H1347" s="42">
        <f>_xll.qlCalendarAdvance(Calendar,$H1346,B1347,"f",FALSE)</f>
        <v>49094</v>
      </c>
      <c r="I1347" s="139">
        <f>_xll.qlInterestRateIndexValueDate(Index1M,$H1347)</f>
        <v>49096</v>
      </c>
      <c r="J1347" s="144">
        <f>IFERROR(_xll.qlIndexFixing(Index1M,$H1347,TRUE,_xll.ohTrigger(RecalcTrigger,Trigger1M)),NA())</f>
        <v>1.0457790336272088E-2</v>
      </c>
      <c r="K1347" s="44">
        <f>IFERROR(_xll.qlIndexFixing(Index3M,H1347,TRUE,_xll.ohTrigger(RecalcTrigger,Trigger3M)),NA())</f>
        <v>1.1008159348525471E-2</v>
      </c>
      <c r="L1347" s="44">
        <f>IFERROR(_xll.qlIndexFixing(Index6M,$H1347,TRUE,_xll.ohTrigger(RecalcTrigger,Trigger6M)),NA())</f>
        <v>1.0977542858390947E-2</v>
      </c>
      <c r="M1347" s="145">
        <f>IFERROR(_xll.qlIndexFixing(Index1Y,$H1347,TRUE,_xll.ohTrigger(RecalcTrigger,Trigger1Y)),NA())</f>
        <v>1.1130334969150651E-2</v>
      </c>
      <c r="N1347" s="144">
        <f>IFERROR(_xll.qlIndexFixing(ONIndex1M,I1347,TRUE,_xll.ohTrigger(RecalcTrigger,Trigger1M)),NA())</f>
        <v>1.0467610125566296E-2</v>
      </c>
      <c r="O1347" s="44">
        <f>IFERROR(_xll.qlIndexFixing(ONIndex3M,I1347,TRUE,_xll.ohTrigger(RecalcTrigger,Trigger3M)),NA())</f>
        <v>1.1051992621800011E-2</v>
      </c>
      <c r="P1347" s="44">
        <f>IFERROR(_xll.qlIndexFixing(ONIndex6M,I1347,TRUE,_xll.ohTrigger(RecalcTrigger,Trigger6M)),NA())</f>
        <v>1.1073581984897274E-2</v>
      </c>
      <c r="Q1347" s="145">
        <f>IFERROR(_xll.qlIndexFixing(ONIndex1Y,I1347,TRUE,_xll.ohTrigger(RecalcTrigger,Trigger1Y)),NA())</f>
        <v>1.1311223273304805E-2</v>
      </c>
    </row>
    <row r="1348" spans="2:17" x14ac:dyDescent="0.2">
      <c r="B1348" s="39" t="s">
        <v>42</v>
      </c>
      <c r="D1348" s="42">
        <f>_xll.qlCalendarAdvance(Calendar,$D1347,B1348,"f",FALSE)</f>
        <v>49101</v>
      </c>
      <c r="E1348" s="139">
        <f>_xll.qlInterestRateIndexValueDate(IndexON,D1348)</f>
        <v>49101</v>
      </c>
      <c r="F1348" s="155">
        <f>IFERROR(_xll.qlIndexFixing(IndexON,D1348,TRUE,_xll.ohTrigger(RecalcTrigger,TriggerON)),NA())</f>
        <v>1.0304015624660323E-2</v>
      </c>
      <c r="H1348" s="42">
        <f>_xll.qlCalendarAdvance(Calendar,$H1347,B1348,"f",FALSE)</f>
        <v>49101</v>
      </c>
      <c r="I1348" s="139">
        <f>_xll.qlInterestRateIndexValueDate(Index1M,$H1348)</f>
        <v>49103</v>
      </c>
      <c r="J1348" s="144">
        <f>IFERROR(_xll.qlIndexFixing(Index1M,$H1348,TRUE,_xll.ohTrigger(RecalcTrigger,Trigger1M)),NA())</f>
        <v>1.0448943963155544E-2</v>
      </c>
      <c r="K1348" s="44">
        <f>IFERROR(_xll.qlIndexFixing(Index3M,H1348,TRUE,_xll.ohTrigger(RecalcTrigger,Trigger3M)),NA())</f>
        <v>1.0998186224798612E-2</v>
      </c>
      <c r="L1348" s="44">
        <f>IFERROR(_xll.qlIndexFixing(Index6M,$H1348,TRUE,_xll.ohTrigger(RecalcTrigger,Trigger6M)),NA())</f>
        <v>1.0967400173660817E-2</v>
      </c>
      <c r="M1348" s="145">
        <f>IFERROR(_xll.qlIndexFixing(Index1Y,$H1348,TRUE,_xll.ohTrigger(RecalcTrigger,Trigger1Y)),NA())</f>
        <v>1.1120870839847936E-2</v>
      </c>
      <c r="N1348" s="144">
        <f>IFERROR(_xll.qlIndexFixing(ONIndex1M,I1348,TRUE,_xll.ohTrigger(RecalcTrigger,Trigger1M)),NA())</f>
        <v>1.0458765075194165E-2</v>
      </c>
      <c r="O1348" s="44">
        <f>IFERROR(_xll.qlIndexFixing(ONIndex3M,I1348,TRUE,_xll.ohTrigger(RecalcTrigger,Trigger3M)),NA())</f>
        <v>1.1041980390116279E-2</v>
      </c>
      <c r="P1348" s="44">
        <f>IFERROR(_xll.qlIndexFixing(ONIndex6M,I1348,TRUE,_xll.ohTrigger(RecalcTrigger,Trigger6M)),NA())</f>
        <v>1.106327932529183E-2</v>
      </c>
      <c r="Q1348" s="145">
        <f>IFERROR(_xll.qlIndexFixing(ONIndex1Y,I1348,TRUE,_xll.ohTrigger(RecalcTrigger,Trigger1Y)),NA())</f>
        <v>1.1301347289753849E-2</v>
      </c>
    </row>
    <row r="1349" spans="2:17" x14ac:dyDescent="0.2">
      <c r="B1349" s="39" t="s">
        <v>42</v>
      </c>
      <c r="D1349" s="42">
        <f>_xll.qlCalendarAdvance(Calendar,$D1348,B1349,"f",FALSE)</f>
        <v>49108</v>
      </c>
      <c r="E1349" s="139">
        <f>_xll.qlInterestRateIndexValueDate(IndexON,D1349)</f>
        <v>49108</v>
      </c>
      <c r="F1349" s="155">
        <f>IFERROR(_xll.qlIndexFixing(IndexON,D1349,TRUE,_xll.ohTrigger(RecalcTrigger,TriggerON)),NA())</f>
        <v>1.0294489878068802E-2</v>
      </c>
      <c r="H1349" s="42">
        <f>_xll.qlCalendarAdvance(Calendar,$H1348,B1349,"f",FALSE)</f>
        <v>49108</v>
      </c>
      <c r="I1349" s="139">
        <f>_xll.qlInterestRateIndexValueDate(Index1M,$H1349)</f>
        <v>49110</v>
      </c>
      <c r="J1349" s="144">
        <f>IFERROR(_xll.qlIndexFixing(Index1M,$H1349,TRUE,_xll.ohTrigger(RecalcTrigger,Trigger1M)),NA())</f>
        <v>1.0440101861751983E-2</v>
      </c>
      <c r="K1349" s="44">
        <f>IFERROR(_xll.qlIndexFixing(Index3M,H1349,TRUE,_xll.ohTrigger(RecalcTrigger,Trigger3M)),NA())</f>
        <v>1.0988225113437639E-2</v>
      </c>
      <c r="L1349" s="44">
        <f>IFERROR(_xll.qlIndexFixing(Index6M,$H1349,TRUE,_xll.ohTrigger(RecalcTrigger,Trigger6M)),NA())</f>
        <v>1.0957276382852743E-2</v>
      </c>
      <c r="M1349" s="145">
        <f>IFERROR(_xll.qlIndexFixing(Index1Y,$H1349,TRUE,_xll.ohTrigger(RecalcTrigger,Trigger1Y)),NA())</f>
        <v>1.1111429920236046E-2</v>
      </c>
      <c r="N1349" s="144">
        <f>IFERROR(_xll.qlIndexFixing(ONIndex1M,I1349,TRUE,_xll.ohTrigger(RecalcTrigger,Trigger1M)),NA())</f>
        <v>1.0449923822104523E-2</v>
      </c>
      <c r="O1349" s="44">
        <f>IFERROR(_xll.qlIndexFixing(ONIndex3M,I1349,TRUE,_xll.ohTrigger(RecalcTrigger,Trigger3M)),NA())</f>
        <v>1.1031978290167999E-2</v>
      </c>
      <c r="P1349" s="44">
        <f>IFERROR(_xll.qlIndexFixing(ONIndex6M,I1349,TRUE,_xll.ohTrigger(RecalcTrigger,Trigger6M)),NA())</f>
        <v>1.1052991568645254E-2</v>
      </c>
      <c r="Q1349" s="145">
        <f>IFERROR(_xll.qlIndexFixing(ONIndex1Y,I1349,TRUE,_xll.ohTrigger(RecalcTrigger,Trigger1Y)),NA())</f>
        <v>1.1291486834501541E-2</v>
      </c>
    </row>
    <row r="1350" spans="2:17" x14ac:dyDescent="0.2">
      <c r="B1350" s="39" t="s">
        <v>42</v>
      </c>
      <c r="D1350" s="42">
        <f>_xll.qlCalendarAdvance(Calendar,$D1349,B1350,"f",FALSE)</f>
        <v>49115</v>
      </c>
      <c r="E1350" s="139">
        <f>_xll.qlInterestRateIndexValueDate(IndexON,D1350)</f>
        <v>49115</v>
      </c>
      <c r="F1350" s="155">
        <f>IFERROR(_xll.qlIndexFixing(IndexON,D1350,TRUE,_xll.ohTrigger(RecalcTrigger,TriggerON)),NA())</f>
        <v>1.0284975477441449E-2</v>
      </c>
      <c r="H1350" s="42">
        <f>_xll.qlCalendarAdvance(Calendar,$H1349,B1350,"f",FALSE)</f>
        <v>49115</v>
      </c>
      <c r="I1350" s="139">
        <f>_xll.qlInterestRateIndexValueDate(Index1M,$H1350)</f>
        <v>49117</v>
      </c>
      <c r="J1350" s="144">
        <f>IFERROR(_xll.qlIndexFixing(Index1M,$H1350,TRUE,_xll.ohTrigger(RecalcTrigger,Trigger1M)),NA())</f>
        <v>1.0431264314805233E-2</v>
      </c>
      <c r="K1350" s="44">
        <f>IFERROR(_xll.qlIndexFixing(Index3M,H1350,TRUE,_xll.ohTrigger(RecalcTrigger,Trigger3M)),NA())</f>
        <v>1.0978276322605609E-2</v>
      </c>
      <c r="L1350" s="44">
        <f>IFERROR(_xll.qlIndexFixing(Index6M,$H1350,TRUE,_xll.ohTrigger(RecalcTrigger,Trigger6M)),NA())</f>
        <v>1.0947171795985838E-2</v>
      </c>
      <c r="M1350" s="145">
        <f>IFERROR(_xll.qlIndexFixing(Index1Y,$H1350,TRUE,_xll.ohTrigger(RecalcTrigger,Trigger1Y)),NA())</f>
        <v>1.1102012501347716E-2</v>
      </c>
      <c r="N1350" s="144">
        <f>IFERROR(_xll.qlIndexFixing(ONIndex1M,I1350,TRUE,_xll.ohTrigger(RecalcTrigger,Trigger1M)),NA())</f>
        <v>1.0441086648471654E-2</v>
      </c>
      <c r="O1350" s="44">
        <f>IFERROR(_xll.qlIndexFixing(ONIndex3M,I1350,TRUE,_xll.ohTrigger(RecalcTrigger,Trigger3M)),NA())</f>
        <v>1.1021986629149438E-2</v>
      </c>
      <c r="P1350" s="44">
        <f>IFERROR(_xll.qlIndexFixing(ONIndex6M,I1350,TRUE,_xll.ohTrigger(RecalcTrigger,Trigger6M)),NA())</f>
        <v>1.1042719023510728E-2</v>
      </c>
      <c r="Q1350" s="145">
        <f>IFERROR(_xll.qlIndexFixing(ONIndex1Y,I1350,TRUE,_xll.ohTrigger(RecalcTrigger,Trigger1Y)),NA())</f>
        <v>1.1281642196117048E-2</v>
      </c>
    </row>
    <row r="1351" spans="2:17" x14ac:dyDescent="0.2">
      <c r="B1351" s="39" t="s">
        <v>42</v>
      </c>
      <c r="D1351" s="42">
        <f>_xll.qlCalendarAdvance(Calendar,$D1350,B1351,"f",FALSE)</f>
        <v>49122</v>
      </c>
      <c r="E1351" s="139">
        <f>_xll.qlInterestRateIndexValueDate(IndexON,D1351)</f>
        <v>49122</v>
      </c>
      <c r="F1351" s="155">
        <f>IFERROR(_xll.qlIndexFixing(IndexON,D1351,TRUE,_xll.ohTrigger(RecalcTrigger,TriggerON)),NA())</f>
        <v>1.0275472742202751E-2</v>
      </c>
      <c r="H1351" s="42">
        <f>_xll.qlCalendarAdvance(Calendar,$H1350,B1351,"f",FALSE)</f>
        <v>49122</v>
      </c>
      <c r="I1351" s="139">
        <f>_xll.qlInterestRateIndexValueDate(Index1M,$H1351)</f>
        <v>49124</v>
      </c>
      <c r="J1351" s="144">
        <f>IFERROR(_xll.qlIndexFixing(Index1M,$H1351,TRUE,_xll.ohTrigger(RecalcTrigger,Trigger1M)),NA())</f>
        <v>1.0422431605056626E-2</v>
      </c>
      <c r="K1351" s="44">
        <f>IFERROR(_xll.qlIndexFixing(Index3M,H1351,TRUE,_xll.ohTrigger(RecalcTrigger,Trigger3M)),NA())</f>
        <v>1.0968340160468193E-2</v>
      </c>
      <c r="L1351" s="44">
        <f>IFERROR(_xll.qlIndexFixing(Index6M,$H1351,TRUE,_xll.ohTrigger(RecalcTrigger,Trigger6M)),NA())</f>
        <v>1.0937086723071792E-2</v>
      </c>
      <c r="M1351" s="145">
        <f>IFERROR(_xll.qlIndexFixing(Index1Y,$H1351,TRUE,_xll.ohTrigger(RecalcTrigger,Trigger1Y)),NA())</f>
        <v>1.1092618874207138E-2</v>
      </c>
      <c r="N1351" s="144">
        <f>IFERROR(_xll.qlIndexFixing(ONIndex1M,I1351,TRUE,_xll.ohTrigger(RecalcTrigger,Trigger1M)),NA())</f>
        <v>1.0432253836869521E-2</v>
      </c>
      <c r="O1351" s="44">
        <f>IFERROR(_xll.qlIndexFixing(ONIndex3M,I1351,TRUE,_xll.ohTrigger(RecalcTrigger,Trigger3M)),NA())</f>
        <v>1.1012005714654549E-2</v>
      </c>
      <c r="P1351" s="44">
        <f>IFERROR(_xll.qlIndexFixing(ONIndex6M,I1351,TRUE,_xll.ohTrigger(RecalcTrigger,Trigger6M)),NA())</f>
        <v>1.1032461998601306E-2</v>
      </c>
      <c r="Q1351" s="145">
        <f>IFERROR(_xll.qlIndexFixing(ONIndex1Y,I1351,TRUE,_xll.ohTrigger(RecalcTrigger,Trigger1Y)),NA())</f>
        <v>1.1271813663009667E-2</v>
      </c>
    </row>
    <row r="1352" spans="2:17" x14ac:dyDescent="0.2">
      <c r="B1352" s="39" t="s">
        <v>42</v>
      </c>
      <c r="D1352" s="42">
        <f>_xll.qlCalendarAdvance(Calendar,$D1351,B1352,"f",FALSE)</f>
        <v>49129</v>
      </c>
      <c r="E1352" s="139">
        <f>_xll.qlInterestRateIndexValueDate(IndexON,D1352)</f>
        <v>49129</v>
      </c>
      <c r="F1352" s="155">
        <f>IFERROR(_xll.qlIndexFixing(IndexON,D1352,TRUE,_xll.ohTrigger(RecalcTrigger,TriggerON)),NA())</f>
        <v>1.0265981991697259E-2</v>
      </c>
      <c r="H1352" s="42">
        <f>_xll.qlCalendarAdvance(Calendar,$H1351,B1352,"f",FALSE)</f>
        <v>49129</v>
      </c>
      <c r="I1352" s="139">
        <f>_xll.qlInterestRateIndexValueDate(Index1M,$H1352)</f>
        <v>49131</v>
      </c>
      <c r="J1352" s="144">
        <f>IFERROR(_xll.qlIndexFixing(Index1M,$H1352,TRUE,_xll.ohTrigger(RecalcTrigger,Trigger1M)),NA())</f>
        <v>1.0413604015247491E-2</v>
      </c>
      <c r="K1352" s="44">
        <f>IFERROR(_xll.qlIndexFixing(Index3M,H1352,TRUE,_xll.ohTrigger(RecalcTrigger,Trigger3M)),NA())</f>
        <v>1.0958416935182364E-2</v>
      </c>
      <c r="L1352" s="44">
        <f>IFERROR(_xll.qlIndexFixing(Index6M,$H1352,TRUE,_xll.ohTrigger(RecalcTrigger,Trigger6M)),NA())</f>
        <v>1.0925382612783729E-2</v>
      </c>
      <c r="M1352" s="145">
        <f>IFERROR(_xll.qlIndexFixing(Index1Y,$H1352,TRUE,_xll.ohTrigger(RecalcTrigger,Trigger1Y)),NA())</f>
        <v>1.1083249329829081E-2</v>
      </c>
      <c r="N1352" s="144">
        <f>IFERROR(_xll.qlIndexFixing(ONIndex1M,I1352,TRUE,_xll.ohTrigger(RecalcTrigger,Trigger1M)),NA())</f>
        <v>1.0423425669712216E-2</v>
      </c>
      <c r="O1352" s="44">
        <f>IFERROR(_xll.qlIndexFixing(ONIndex3M,I1352,TRUE,_xll.ohTrigger(RecalcTrigger,Trigger3M)),NA())</f>
        <v>1.1002035853957537E-2</v>
      </c>
      <c r="P1352" s="44">
        <f>IFERROR(_xll.qlIndexFixing(ONIndex6M,I1352,TRUE,_xll.ohTrigger(RecalcTrigger,Trigger6M)),NA())</f>
        <v>1.1022220802470173E-2</v>
      </c>
      <c r="Q1352" s="145">
        <f>IFERROR(_xll.qlIndexFixing(ONIndex1Y,I1352,TRUE,_xll.ohTrigger(RecalcTrigger,Trigger1Y)),NA())</f>
        <v>1.1262001523588694E-2</v>
      </c>
    </row>
    <row r="1353" spans="2:17" x14ac:dyDescent="0.2">
      <c r="B1353" s="39" t="s">
        <v>42</v>
      </c>
      <c r="D1353" s="42">
        <f>_xll.qlCalendarAdvance(Calendar,$D1352,B1353,"f",FALSE)</f>
        <v>49136</v>
      </c>
      <c r="E1353" s="139">
        <f>_xll.qlInterestRateIndexValueDate(IndexON,D1353)</f>
        <v>49136</v>
      </c>
      <c r="F1353" s="155">
        <f>IFERROR(_xll.qlIndexFixing(IndexON,D1353,TRUE,_xll.ohTrigger(RecalcTrigger,TriggerON)),NA())</f>
        <v>1.025650354534946E-2</v>
      </c>
      <c r="H1353" s="42">
        <f>_xll.qlCalendarAdvance(Calendar,$H1352,B1353,"f",FALSE)</f>
        <v>49136</v>
      </c>
      <c r="I1353" s="139">
        <f>_xll.qlInterestRateIndexValueDate(Index1M,$H1353)</f>
        <v>49138</v>
      </c>
      <c r="J1353" s="144">
        <f>IFERROR(_xll.qlIndexFixing(Index1M,$H1353,TRUE,_xll.ohTrigger(RecalcTrigger,Trigger1M)),NA())</f>
        <v>1.0404781828114162E-2</v>
      </c>
      <c r="K1353" s="44">
        <f>IFERROR(_xll.qlIndexFixing(Index3M,H1353,TRUE,_xll.ohTrigger(RecalcTrigger,Trigger3M)),NA())</f>
        <v>1.0948506954905974E-2</v>
      </c>
      <c r="L1353" s="44">
        <f>IFERROR(_xll.qlIndexFixing(Index6M,$H1353,TRUE,_xll.ohTrigger(RecalcTrigger,Trigger6M)),NA())</f>
        <v>1.0915341233355995E-2</v>
      </c>
      <c r="M1353" s="145">
        <f>IFERROR(_xll.qlIndexFixing(Index1Y,$H1353,TRUE,_xll.ohTrigger(RecalcTrigger,Trigger1Y)),NA())</f>
        <v>1.1073904159218688E-2</v>
      </c>
      <c r="N1353" s="144">
        <f>IFERROR(_xll.qlIndexFixing(ONIndex1M,I1353,TRUE,_xll.ohTrigger(RecalcTrigger,Trigger1M)),NA())</f>
        <v>1.0414602429653641E-2</v>
      </c>
      <c r="O1353" s="44">
        <f>IFERROR(_xll.qlIndexFixing(ONIndex3M,I1353,TRUE,_xll.ohTrigger(RecalcTrigger,Trigger3M)),NA())</f>
        <v>1.099207735449248E-2</v>
      </c>
      <c r="P1353" s="44">
        <f>IFERROR(_xll.qlIndexFixing(ONIndex6M,I1353,TRUE,_xll.ohTrigger(RecalcTrigger,Trigger6M)),NA())</f>
        <v>1.1011995743670511E-2</v>
      </c>
      <c r="Q1353" s="145">
        <f>IFERROR(_xll.qlIndexFixing(ONIndex1Y,I1353,TRUE,_xll.ohTrigger(RecalcTrigger,Trigger1Y)),NA())</f>
        <v>1.1252206066343362E-2</v>
      </c>
    </row>
    <row r="1354" spans="2:17" x14ac:dyDescent="0.2">
      <c r="B1354" s="39" t="s">
        <v>42</v>
      </c>
      <c r="D1354" s="42">
        <f>_xll.qlCalendarAdvance(Calendar,$D1353,B1354,"f",FALSE)</f>
        <v>49143</v>
      </c>
      <c r="E1354" s="139">
        <f>_xll.qlInterestRateIndexValueDate(IndexON,D1354)</f>
        <v>49143</v>
      </c>
      <c r="F1354" s="155">
        <f>IFERROR(_xll.qlIndexFixing(IndexON,D1354,TRUE,_xll.ohTrigger(RecalcTrigger,TriggerON)),NA())</f>
        <v>1.0247037722743713E-2</v>
      </c>
      <c r="H1354" s="42">
        <f>_xll.qlCalendarAdvance(Calendar,$H1353,B1354,"f",FALSE)</f>
        <v>49143</v>
      </c>
      <c r="I1354" s="139">
        <f>_xll.qlInterestRateIndexValueDate(Index1M,$H1354)</f>
        <v>49145</v>
      </c>
      <c r="J1354" s="144">
        <f>IFERROR(_xll.qlIndexFixing(Index1M,$H1354,TRUE,_xll.ohTrigger(RecalcTrigger,Trigger1M)),NA())</f>
        <v>1.0395965326397971E-2</v>
      </c>
      <c r="K1354" s="44">
        <f>IFERROR(_xll.qlIndexFixing(Index3M,H1354,TRUE,_xll.ohTrigger(RecalcTrigger,Trigger3M)),NA())</f>
        <v>1.0938610527790786E-2</v>
      </c>
      <c r="L1354" s="44">
        <f>IFERROR(_xll.qlIndexFixing(Index6M,$H1354,TRUE,_xll.ohTrigger(RecalcTrigger,Trigger6M)),NA())</f>
        <v>1.090532036700251E-2</v>
      </c>
      <c r="M1354" s="145">
        <f>IFERROR(_xll.qlIndexFixing(Index1Y,$H1354,TRUE,_xll.ohTrigger(RecalcTrigger,Trigger1Y)),NA())</f>
        <v>1.106458365337277E-2</v>
      </c>
      <c r="N1354" s="144">
        <f>IFERROR(_xll.qlIndexFixing(ONIndex1M,I1354,TRUE,_xll.ohTrigger(RecalcTrigger,Trigger1M)),NA())</f>
        <v>1.0405784399187823E-2</v>
      </c>
      <c r="O1354" s="44">
        <f>IFERROR(_xll.qlIndexFixing(ONIndex3M,I1354,TRUE,_xll.ohTrigger(RecalcTrigger,Trigger3M)),NA())</f>
        <v>1.0982130523773392E-2</v>
      </c>
      <c r="P1354" s="44">
        <f>IFERROR(_xll.qlIndexFixing(ONIndex6M,I1354,TRUE,_xll.ohTrigger(RecalcTrigger,Trigger6M)),NA())</f>
        <v>1.1001787130835439E-2</v>
      </c>
      <c r="Q1354" s="145">
        <f>IFERROR(_xll.qlIndexFixing(ONIndex1Y,I1354,TRUE,_xll.ohTrigger(RecalcTrigger,Trigger1Y)),NA())</f>
        <v>1.1242427579682968E-2</v>
      </c>
    </row>
    <row r="1355" spans="2:17" x14ac:dyDescent="0.2">
      <c r="B1355" s="39" t="s">
        <v>42</v>
      </c>
      <c r="D1355" s="42">
        <f>_xll.qlCalendarAdvance(Calendar,$D1354,B1355,"f",FALSE)</f>
        <v>49150</v>
      </c>
      <c r="E1355" s="139">
        <f>_xll.qlInterestRateIndexValueDate(IndexON,D1355)</f>
        <v>49150</v>
      </c>
      <c r="F1355" s="155">
        <f>IFERROR(_xll.qlIndexFixing(IndexON,D1355,TRUE,_xll.ohTrigger(RecalcTrigger,TriggerON)),NA())</f>
        <v>1.0237584843304504E-2</v>
      </c>
      <c r="H1355" s="42">
        <f>_xll.qlCalendarAdvance(Calendar,$H1354,B1355,"f",FALSE)</f>
        <v>49150</v>
      </c>
      <c r="I1355" s="139">
        <f>_xll.qlInterestRateIndexValueDate(Index1M,$H1355)</f>
        <v>49152</v>
      </c>
      <c r="J1355" s="144">
        <f>IFERROR(_xll.qlIndexFixing(Index1M,$H1355,TRUE,_xll.ohTrigger(RecalcTrigger,Trigger1M)),NA())</f>
        <v>1.0387154792835251E-2</v>
      </c>
      <c r="K1355" s="44">
        <f>IFERROR(_xll.qlIndexFixing(Index3M,H1355,TRUE,_xll.ohTrigger(RecalcTrigger,Trigger3M)),NA())</f>
        <v>1.0928727961988564E-2</v>
      </c>
      <c r="L1355" s="44">
        <f>IFERROR(_xll.qlIndexFixing(Index6M,$H1355,TRUE,_xll.ohTrigger(RecalcTrigger,Trigger6M)),NA())</f>
        <v>1.0895320323735505E-2</v>
      </c>
      <c r="M1355" s="145">
        <f>IFERROR(_xll.qlIndexFixing(Index1Y,$H1355,TRUE,_xll.ohTrigger(RecalcTrigger,Trigger1Y)),NA())</f>
        <v>1.1055288103277853E-2</v>
      </c>
      <c r="N1355" s="144">
        <f>IFERROR(_xll.qlIndexFixing(ONIndex1M,I1355,TRUE,_xll.ohTrigger(RecalcTrigger,Trigger1M)),NA())</f>
        <v>1.0396971860728854E-2</v>
      </c>
      <c r="O1355" s="44">
        <f>IFERROR(_xll.qlIndexFixing(ONIndex3M,I1355,TRUE,_xll.ohTrigger(RecalcTrigger,Trigger3M)),NA())</f>
        <v>1.0972195668914608E-2</v>
      </c>
      <c r="P1355" s="44">
        <f>IFERROR(_xll.qlIndexFixing(ONIndex6M,I1355,TRUE,_xll.ohTrigger(RecalcTrigger,Trigger6M)),NA())</f>
        <v>1.0991595272598076E-2</v>
      </c>
      <c r="Q1355" s="145">
        <f>IFERROR(_xll.qlIndexFixing(ONIndex1Y,I1355,TRUE,_xll.ohTrigger(RecalcTrigger,Trigger1Y)),NA())</f>
        <v>1.1232666352176679E-2</v>
      </c>
    </row>
    <row r="1356" spans="2:17" x14ac:dyDescent="0.2">
      <c r="B1356" s="39" t="s">
        <v>42</v>
      </c>
      <c r="D1356" s="42">
        <f>_xll.qlCalendarAdvance(Calendar,$D1355,B1356,"f",FALSE)</f>
        <v>49157</v>
      </c>
      <c r="E1356" s="139">
        <f>_xll.qlInterestRateIndexValueDate(IndexON,D1356)</f>
        <v>49157</v>
      </c>
      <c r="F1356" s="155">
        <f>IFERROR(_xll.qlIndexFixing(IndexON,D1356,TRUE,_xll.ohTrigger(RecalcTrigger,TriggerON)),NA())</f>
        <v>1.0228145226296448E-2</v>
      </c>
      <c r="H1356" s="42">
        <f>_xll.qlCalendarAdvance(Calendar,$H1355,B1356,"f",FALSE)</f>
        <v>49157</v>
      </c>
      <c r="I1356" s="139">
        <f>_xll.qlInterestRateIndexValueDate(Index1M,$H1356)</f>
        <v>49159</v>
      </c>
      <c r="J1356" s="144">
        <f>IFERROR(_xll.qlIndexFixing(Index1M,$H1356,TRUE,_xll.ohTrigger(RecalcTrigger,Trigger1M)),NA())</f>
        <v>1.0378350510167333E-2</v>
      </c>
      <c r="K1356" s="44">
        <f>IFERROR(_xll.qlIndexFixing(Index3M,H1356,TRUE,_xll.ohTrigger(RecalcTrigger,Trigger3M)),NA())</f>
        <v>1.0918859565646732E-2</v>
      </c>
      <c r="L1356" s="44">
        <f>IFERROR(_xll.qlIndexFixing(Index6M,$H1356,TRUE,_xll.ohTrigger(RecalcTrigger,Trigger6M)),NA())</f>
        <v>1.0885341413559907E-2</v>
      </c>
      <c r="M1356" s="145">
        <f>IFERROR(_xll.qlIndexFixing(Index1Y,$H1356,TRUE,_xll.ohTrigger(RecalcTrigger,Trigger1Y)),NA())</f>
        <v>1.1046017799912575E-2</v>
      </c>
      <c r="N1356" s="144">
        <f>IFERROR(_xll.qlIndexFixing(ONIndex1M,I1356,TRUE,_xll.ohTrigger(RecalcTrigger,Trigger1M)),NA())</f>
        <v>1.0388165096850699E-2</v>
      </c>
      <c r="O1356" s="44">
        <f>IFERROR(_xll.qlIndexFixing(ONIndex3M,I1356,TRUE,_xll.ohTrigger(RecalcTrigger,Trigger3M)),NA())</f>
        <v>1.0962273097590014E-2</v>
      </c>
      <c r="P1356" s="44">
        <f>IFERROR(_xll.qlIndexFixing(ONIndex6M,I1356,TRUE,_xll.ohTrigger(RecalcTrigger,Trigger6M)),NA())</f>
        <v>1.0981420477351733E-2</v>
      </c>
      <c r="Q1356" s="145">
        <f>IFERROR(_xll.qlIndexFixing(ONIndex1Y,I1356,TRUE,_xll.ohTrigger(RecalcTrigger,Trigger1Y)),NA())</f>
        <v>1.1222922672233793E-2</v>
      </c>
    </row>
    <row r="1357" spans="2:17" x14ac:dyDescent="0.2">
      <c r="B1357" s="39" t="s">
        <v>42</v>
      </c>
      <c r="D1357" s="42">
        <f>_xll.qlCalendarAdvance(Calendar,$D1356,B1357,"f",FALSE)</f>
        <v>49164</v>
      </c>
      <c r="E1357" s="139">
        <f>_xll.qlInterestRateIndexValueDate(IndexON,D1357)</f>
        <v>49164</v>
      </c>
      <c r="F1357" s="155">
        <f>IFERROR(_xll.qlIndexFixing(IndexON,D1357,TRUE,_xll.ohTrigger(RecalcTrigger,TriggerON)),NA())</f>
        <v>1.0218719191223968E-2</v>
      </c>
      <c r="H1357" s="42">
        <f>_xll.qlCalendarAdvance(Calendar,$H1356,B1357,"f",FALSE)</f>
        <v>49164</v>
      </c>
      <c r="I1357" s="139">
        <f>_xll.qlInterestRateIndexValueDate(Index1M,$H1357)</f>
        <v>49166</v>
      </c>
      <c r="J1357" s="144">
        <f>IFERROR(_xll.qlIndexFixing(Index1M,$H1357,TRUE,_xll.ohTrigger(RecalcTrigger,Trigger1M)),NA())</f>
        <v>1.0369552761123058E-2</v>
      </c>
      <c r="K1357" s="44">
        <f>IFERROR(_xll.qlIndexFixing(Index3M,H1357,TRUE,_xll.ohTrigger(RecalcTrigger,Trigger3M)),NA())</f>
        <v>1.0909005646906623E-2</v>
      </c>
      <c r="L1357" s="44">
        <f>IFERROR(_xll.qlIndexFixing(Index6M,$H1357,TRUE,_xll.ohTrigger(RecalcTrigger,Trigger6M)),NA())</f>
        <v>1.0875383946475053E-2</v>
      </c>
      <c r="M1357" s="145">
        <f>IFERROR(_xll.qlIndexFixing(Index1Y,$H1357,TRUE,_xll.ohTrigger(RecalcTrigger,Trigger1Y)),NA())</f>
        <v>1.1036773034245937E-2</v>
      </c>
      <c r="N1357" s="144">
        <f>IFERROR(_xll.qlIndexFixing(ONIndex1M,I1357,TRUE,_xll.ohTrigger(RecalcTrigger,Trigger1M)),NA())</f>
        <v>1.0379364389887513E-2</v>
      </c>
      <c r="O1357" s="44">
        <f>IFERROR(_xll.qlIndexFixing(ONIndex3M,I1357,TRUE,_xll.ohTrigger(RecalcTrigger,Trigger3M)),NA())</f>
        <v>1.0952363117233688E-2</v>
      </c>
      <c r="P1357" s="44">
        <f>IFERROR(_xll.qlIndexFixing(ONIndex6M,I1357,TRUE,_xll.ohTrigger(RecalcTrigger,Trigger6M)),NA())</f>
        <v>1.0971263053969338E-2</v>
      </c>
      <c r="Q1357" s="145">
        <f>IFERROR(_xll.qlIndexFixing(ONIndex1Y,I1357,TRUE,_xll.ohTrigger(RecalcTrigger,Trigger1Y)),NA())</f>
        <v>1.1213196828183669E-2</v>
      </c>
    </row>
    <row r="1358" spans="2:17" x14ac:dyDescent="0.2">
      <c r="B1358" s="39" t="s">
        <v>42</v>
      </c>
      <c r="D1358" s="42">
        <f>_xll.qlCalendarAdvance(Calendar,$D1357,B1358,"f",FALSE)</f>
        <v>49171</v>
      </c>
      <c r="E1358" s="139">
        <f>_xll.qlInterestRateIndexValueDate(IndexON,D1358)</f>
        <v>49171</v>
      </c>
      <c r="F1358" s="155">
        <f>IFERROR(_xll.qlIndexFixing(IndexON,D1358,TRUE,_xll.ohTrigger(RecalcTrigger,TriggerON)),NA())</f>
        <v>1.0209307057671424E-2</v>
      </c>
      <c r="H1358" s="42">
        <f>_xll.qlCalendarAdvance(Calendar,$H1357,B1358,"f",FALSE)</f>
        <v>49171</v>
      </c>
      <c r="I1358" s="139">
        <f>_xll.qlInterestRateIndexValueDate(Index1M,$H1358)</f>
        <v>49173</v>
      </c>
      <c r="J1358" s="144">
        <f>IFERROR(_xll.qlIndexFixing(Index1M,$H1358,TRUE,_xll.ohTrigger(RecalcTrigger,Trigger1M)),NA())</f>
        <v>1.0360761828443754E-2</v>
      </c>
      <c r="K1358" s="44">
        <f>IFERROR(_xll.qlIndexFixing(Index3M,H1358,TRUE,_xll.ohTrigger(RecalcTrigger,Trigger3M)),NA())</f>
        <v>1.0899166513913925E-2</v>
      </c>
      <c r="L1358" s="44">
        <f>IFERROR(_xll.qlIndexFixing(Index6M,$H1358,TRUE,_xll.ohTrigger(RecalcTrigger,Trigger6M)),NA())</f>
        <v>1.0865448232476843E-2</v>
      </c>
      <c r="M1358" s="145">
        <f>IFERROR(_xll.qlIndexFixing(Index1Y,$H1358,TRUE,_xll.ohTrigger(RecalcTrigger,Trigger1Y)),NA())</f>
        <v>1.1027554097238402E-2</v>
      </c>
      <c r="N1358" s="144">
        <f>IFERROR(_xll.qlIndexFixing(ONIndex1M,I1358,TRUE,_xll.ohTrigger(RecalcTrigger,Trigger1M)),NA())</f>
        <v>1.0370570022573133E-2</v>
      </c>
      <c r="O1358" s="44">
        <f>IFERROR(_xll.qlIndexFixing(ONIndex3M,I1358,TRUE,_xll.ohTrigger(RecalcTrigger,Trigger3M)),NA())</f>
        <v>1.0942466035039899E-2</v>
      </c>
      <c r="P1358" s="44">
        <f>IFERROR(_xll.qlIndexFixing(ONIndex6M,I1358,TRUE,_xll.ohTrigger(RecalcTrigger,Trigger6M)),NA())</f>
        <v>1.0961123311004073E-2</v>
      </c>
      <c r="Q1358" s="145">
        <f>IFERROR(_xll.qlIndexFixing(ONIndex1Y,I1358,TRUE,_xll.ohTrigger(RecalcTrigger,Trigger1Y)),NA())</f>
        <v>1.1203489108595477E-2</v>
      </c>
    </row>
    <row r="1359" spans="2:17" x14ac:dyDescent="0.2">
      <c r="B1359" s="39" t="s">
        <v>42</v>
      </c>
      <c r="D1359" s="42">
        <f>_xll.qlCalendarAdvance(Calendar,$D1358,B1359,"f",FALSE)</f>
        <v>49178</v>
      </c>
      <c r="E1359" s="139">
        <f>_xll.qlInterestRateIndexValueDate(IndexON,D1359)</f>
        <v>49178</v>
      </c>
      <c r="F1359" s="155">
        <f>IFERROR(_xll.qlIndexFixing(IndexON,D1359,TRUE,_xll.ohTrigger(RecalcTrigger,TriggerON)),NA())</f>
        <v>1.019990914490343E-2</v>
      </c>
      <c r="H1359" s="42">
        <f>_xll.qlCalendarAdvance(Calendar,$H1358,B1359,"f",FALSE)</f>
        <v>49178</v>
      </c>
      <c r="I1359" s="139">
        <f>_xll.qlInterestRateIndexValueDate(Index1M,$H1359)</f>
        <v>49180</v>
      </c>
      <c r="J1359" s="144">
        <f>IFERROR(_xll.qlIndexFixing(Index1M,$H1359,TRUE,_xll.ohTrigger(RecalcTrigger,Trigger1M)),NA())</f>
        <v>1.0351977994860762E-2</v>
      </c>
      <c r="K1359" s="44">
        <f>IFERROR(_xll.qlIndexFixing(Index3M,H1359,TRUE,_xll.ohTrigger(RecalcTrigger,Trigger3M)),NA())</f>
        <v>1.0889342474804761E-2</v>
      </c>
      <c r="L1359" s="44">
        <f>IFERROR(_xll.qlIndexFixing(Index6M,$H1359,TRUE,_xll.ohTrigger(RecalcTrigger,Trigger6M)),NA())</f>
        <v>1.0855534581552152E-2</v>
      </c>
      <c r="M1359" s="145">
        <f>IFERROR(_xll.qlIndexFixing(Index1Y,$H1359,TRUE,_xll.ohTrigger(RecalcTrigger,Trigger1Y)),NA())</f>
        <v>1.1018361279841449E-2</v>
      </c>
      <c r="N1359" s="144">
        <f>IFERROR(_xll.qlIndexFixing(ONIndex1M,I1359,TRUE,_xll.ohTrigger(RecalcTrigger,Trigger1M)),NA())</f>
        <v>1.036178227716178E-2</v>
      </c>
      <c r="O1359" s="44">
        <f>IFERROR(_xll.qlIndexFixing(ONIndex3M,I1359,TRUE,_xll.ohTrigger(RecalcTrigger,Trigger3M)),NA())</f>
        <v>1.0932582158522663E-2</v>
      </c>
      <c r="P1359" s="44">
        <f>IFERROR(_xll.qlIndexFixing(ONIndex6M,I1359,TRUE,_xll.ohTrigger(RecalcTrigger,Trigger6M)),NA())</f>
        <v>1.0951001556849249E-2</v>
      </c>
      <c r="Q1359" s="145">
        <f>IFERROR(_xll.qlIndexFixing(ONIndex1Y,I1359,TRUE,_xll.ohTrigger(RecalcTrigger,Trigger1Y)),NA())</f>
        <v>1.1193799801878512E-2</v>
      </c>
    </row>
    <row r="1360" spans="2:17" x14ac:dyDescent="0.2">
      <c r="B1360" s="39" t="s">
        <v>42</v>
      </c>
      <c r="D1360" s="42">
        <f>_xll.qlCalendarAdvance(Calendar,$D1359,B1360,"f",FALSE)</f>
        <v>49185</v>
      </c>
      <c r="E1360" s="139">
        <f>_xll.qlInterestRateIndexValueDate(IndexON,D1360)</f>
        <v>49185</v>
      </c>
      <c r="F1360" s="155">
        <f>IFERROR(_xll.qlIndexFixing(IndexON,D1360,TRUE,_xll.ohTrigger(RecalcTrigger,TriggerON)),NA())</f>
        <v>1.0190525772504344E-2</v>
      </c>
      <c r="H1360" s="42">
        <f>_xll.qlCalendarAdvance(Calendar,$H1359,B1360,"f",FALSE)</f>
        <v>49185</v>
      </c>
      <c r="I1360" s="139">
        <f>_xll.qlInterestRateIndexValueDate(Index1M,$H1360)</f>
        <v>49187</v>
      </c>
      <c r="J1360" s="144">
        <f>IFERROR(_xll.qlIndexFixing(Index1M,$H1360,TRUE,_xll.ohTrigger(RecalcTrigger,Trigger1M)),NA())</f>
        <v>1.0344634623426208E-2</v>
      </c>
      <c r="K1360" s="44">
        <f>IFERROR(_xll.qlIndexFixing(Index3M,H1360,TRUE,_xll.ohTrigger(RecalcTrigger,Trigger3M)),NA())</f>
        <v>1.0880067237785399E-2</v>
      </c>
      <c r="L1360" s="44">
        <f>IFERROR(_xll.qlIndexFixing(Index6M,$H1360,TRUE,_xll.ohTrigger(RecalcTrigger,Trigger6M)),NA())</f>
        <v>1.084832234858716E-2</v>
      </c>
      <c r="M1360" s="145">
        <f>IFERROR(_xll.qlIndexFixing(Index1Y,$H1360,TRUE,_xll.ohTrigger(RecalcTrigger,Trigger1Y)),NA())</f>
        <v>1.1009194872997804E-2</v>
      </c>
      <c r="N1360" s="144">
        <f>IFERROR(_xll.qlIndexFixing(ONIndex1M,I1360,TRUE,_xll.ohTrigger(RecalcTrigger,Trigger1M)),NA())</f>
        <v>1.0353001436387288E-2</v>
      </c>
      <c r="O1360" s="44">
        <f>IFERROR(_xll.qlIndexFixing(ONIndex3M,I1360,TRUE,_xll.ohTrigger(RecalcTrigger,Trigger3M)),NA())</f>
        <v>1.0922711795036122E-2</v>
      </c>
      <c r="P1360" s="44">
        <f>IFERROR(_xll.qlIndexFixing(ONIndex6M,I1360,TRUE,_xll.ohTrigger(RecalcTrigger,Trigger6M)),NA())</f>
        <v>1.0940898100377794E-2</v>
      </c>
      <c r="Q1360" s="145">
        <f>IFERROR(_xll.qlIndexFixing(ONIndex1Y,I1360,TRUE,_xll.ohTrigger(RecalcTrigger,Trigger1Y)),NA())</f>
        <v>1.118412919668188E-2</v>
      </c>
    </row>
    <row r="1361" spans="2:17" x14ac:dyDescent="0.2">
      <c r="B1361" s="39" t="s">
        <v>42</v>
      </c>
      <c r="D1361" s="42">
        <f>_xll.qlCalendarAdvance(Calendar,$D1360,B1361,"f",FALSE)</f>
        <v>49192</v>
      </c>
      <c r="E1361" s="139">
        <f>_xll.qlInterestRateIndexValueDate(IndexON,D1361)</f>
        <v>49192</v>
      </c>
      <c r="F1361" s="155">
        <f>IFERROR(_xll.qlIndexFixing(IndexON,D1361,TRUE,_xll.ohTrigger(RecalcTrigger,TriggerON)),NA())</f>
        <v>1.0181157259738782E-2</v>
      </c>
      <c r="H1361" s="42">
        <f>_xll.qlCalendarAdvance(Calendar,$H1360,B1361,"f",FALSE)</f>
        <v>49192</v>
      </c>
      <c r="I1361" s="139">
        <f>_xll.qlInterestRateIndexValueDate(Index1M,$H1361)</f>
        <v>49194</v>
      </c>
      <c r="J1361" s="144">
        <f>IFERROR(_xll.qlIndexFixing(Index1M,$H1361,TRUE,_xll.ohTrigger(RecalcTrigger,Trigger1M)),NA())</f>
        <v>1.0334432755919054E-2</v>
      </c>
      <c r="K1361" s="44">
        <f>IFERROR(_xll.qlIndexFixing(Index3M,H1361,TRUE,_xll.ohTrigger(RecalcTrigger,Trigger3M)),NA())</f>
        <v>1.0870273425972868E-2</v>
      </c>
      <c r="L1361" s="44">
        <f>IFERROR(_xll.qlIndexFixing(Index6M,$H1361,TRUE,_xll.ohTrigger(RecalcTrigger,Trigger6M)),NA())</f>
        <v>1.0838446616435106E-2</v>
      </c>
      <c r="M1361" s="145">
        <f>IFERROR(_xll.qlIndexFixing(Index1Y,$H1361,TRUE,_xll.ohTrigger(RecalcTrigger,Trigger1Y)),NA())</f>
        <v>1.1000055167641864E-2</v>
      </c>
      <c r="N1361" s="144">
        <f>IFERROR(_xll.qlIndexFixing(ONIndex1M,I1361,TRUE,_xll.ohTrigger(RecalcTrigger,Trigger1M)),NA())</f>
        <v>1.0344227782583815E-2</v>
      </c>
      <c r="O1361" s="44">
        <f>IFERROR(_xll.qlIndexFixing(ONIndex3M,I1361,TRUE,_xll.ohTrigger(RecalcTrigger,Trigger3M)),NA())</f>
        <v>1.0912855252014353E-2</v>
      </c>
      <c r="P1361" s="44">
        <f>IFERROR(_xll.qlIndexFixing(ONIndex6M,I1361,TRUE,_xll.ohTrigger(RecalcTrigger,Trigger6M)),NA())</f>
        <v>1.0930813249983018E-2</v>
      </c>
      <c r="Q1361" s="145">
        <f>IFERROR(_xll.qlIndexFixing(ONIndex1Y,I1361,TRUE,_xll.ohTrigger(RecalcTrigger,Trigger1Y)),NA())</f>
        <v>1.1174477581095132E-2</v>
      </c>
    </row>
    <row r="1362" spans="2:17" x14ac:dyDescent="0.2">
      <c r="B1362" s="39" t="s">
        <v>42</v>
      </c>
      <c r="D1362" s="42">
        <f>_xll.qlCalendarAdvance(Calendar,$D1361,B1362,"f",FALSE)</f>
        <v>49199</v>
      </c>
      <c r="E1362" s="139">
        <f>_xll.qlInterestRateIndexValueDate(IndexON,D1362)</f>
        <v>49199</v>
      </c>
      <c r="F1362" s="155">
        <f>IFERROR(_xll.qlIndexFixing(IndexON,D1362,TRUE,_xll.ohTrigger(RecalcTrigger,TriggerON)),NA())</f>
        <v>1.0171803926271039E-2</v>
      </c>
      <c r="H1362" s="42">
        <f>_xll.qlCalendarAdvance(Calendar,$H1361,B1362,"f",FALSE)</f>
        <v>49199</v>
      </c>
      <c r="I1362" s="139">
        <f>_xll.qlInterestRateIndexValueDate(Index1M,$H1362)</f>
        <v>49201</v>
      </c>
      <c r="J1362" s="144">
        <f>IFERROR(_xll.qlIndexFixing(Index1M,$H1362,TRUE,_xll.ohTrigger(RecalcTrigger,Trigger1M)),NA())</f>
        <v>1.0325671916025514E-2</v>
      </c>
      <c r="K1362" s="44">
        <f>IFERROR(_xll.qlIndexFixing(Index3M,H1362,TRUE,_xll.ohTrigger(RecalcTrigger,Trigger3M)),NA())</f>
        <v>1.0860495609686998E-2</v>
      </c>
      <c r="L1362" s="44">
        <f>IFERROR(_xll.qlIndexFixing(Index6M,$H1362,TRUE,_xll.ohTrigger(RecalcTrigger,Trigger6M)),NA())</f>
        <v>1.0828593761812316E-2</v>
      </c>
      <c r="M1362" s="145">
        <f>IFERROR(_xll.qlIndexFixing(Index1Y,$H1362,TRUE,_xll.ohTrigger(RecalcTrigger,Trigger1Y)),NA())</f>
        <v>1.099094245469927E-2</v>
      </c>
      <c r="N1362" s="144">
        <f>IFERROR(_xll.qlIndexFixing(ONIndex1M,I1362,TRUE,_xll.ohTrigger(RecalcTrigger,Trigger1M)),NA())</f>
        <v>1.033546159840526E-2</v>
      </c>
      <c r="O1362" s="44">
        <f>IFERROR(_xll.qlIndexFixing(ONIndex3M,I1362,TRUE,_xll.ohTrigger(RecalcTrigger,Trigger3M)),NA())</f>
        <v>1.0903012836811499E-2</v>
      </c>
      <c r="P1362" s="44">
        <f>IFERROR(_xll.qlIndexFixing(ONIndex6M,I1362,TRUE,_xll.ohTrigger(RecalcTrigger,Trigger6M)),NA())</f>
        <v>1.0920747314377977E-2</v>
      </c>
      <c r="Q1362" s="145">
        <f>IFERROR(_xll.qlIndexFixing(ONIndex1Y,I1362,TRUE,_xll.ohTrigger(RecalcTrigger,Trigger1Y)),NA())</f>
        <v>1.1164845243687438E-2</v>
      </c>
    </row>
    <row r="1363" spans="2:17" x14ac:dyDescent="0.2">
      <c r="B1363" s="39" t="s">
        <v>42</v>
      </c>
      <c r="D1363" s="42">
        <f>_xll.qlCalendarAdvance(Calendar,$D1362,B1363,"f",FALSE)</f>
        <v>49206</v>
      </c>
      <c r="E1363" s="139">
        <f>_xll.qlInterestRateIndexValueDate(IndexON,D1363)</f>
        <v>49206</v>
      </c>
      <c r="F1363" s="155">
        <f>IFERROR(_xll.qlIndexFixing(IndexON,D1363,TRUE,_xll.ohTrigger(RecalcTrigger,TriggerON)),NA())</f>
        <v>1.0162466091365729E-2</v>
      </c>
      <c r="H1363" s="42">
        <f>_xll.qlCalendarAdvance(Calendar,$H1362,B1363,"f",FALSE)</f>
        <v>49206</v>
      </c>
      <c r="I1363" s="139">
        <f>_xll.qlInterestRateIndexValueDate(Index1M,$H1363)</f>
        <v>49208</v>
      </c>
      <c r="J1363" s="144">
        <f>IFERROR(_xll.qlIndexFixing(Index1M,$H1363,TRUE,_xll.ohTrigger(RecalcTrigger,Trigger1M)),NA())</f>
        <v>1.0316919306156136E-2</v>
      </c>
      <c r="K1363" s="44">
        <f>IFERROR(_xll.qlIndexFixing(Index3M,H1363,TRUE,_xll.ohTrigger(RecalcTrigger,Trigger3M)),NA())</f>
        <v>1.0850734097046157E-2</v>
      </c>
      <c r="L1363" s="44">
        <f>IFERROR(_xll.qlIndexFixing(Index6M,$H1363,TRUE,_xll.ohTrigger(RecalcTrigger,Trigger6M)),NA())</f>
        <v>1.0818764094649432E-2</v>
      </c>
      <c r="M1363" s="145">
        <f>IFERROR(_xll.qlIndexFixing(Index1Y,$H1363,TRUE,_xll.ohTrigger(RecalcTrigger,Trigger1Y)),NA())</f>
        <v>1.0981857025086901E-2</v>
      </c>
      <c r="N1363" s="144">
        <f>IFERROR(_xll.qlIndexFixing(ONIndex1M,I1363,TRUE,_xll.ohTrigger(RecalcTrigger,Trigger1M)),NA())</f>
        <v>1.0326703166105844E-2</v>
      </c>
      <c r="O1363" s="44">
        <f>IFERROR(_xll.qlIndexFixing(ONIndex3M,I1363,TRUE,_xll.ohTrigger(RecalcTrigger,Trigger3M)),NA())</f>
        <v>1.0893184856941573E-2</v>
      </c>
      <c r="P1363" s="44">
        <f>IFERROR(_xll.qlIndexFixing(ONIndex6M,I1363,TRUE,_xll.ohTrigger(RecalcTrigger,Trigger6M)),NA())</f>
        <v>1.0910700602035917E-2</v>
      </c>
      <c r="Q1363" s="145">
        <f>IFERROR(_xll.qlIndexFixing(ONIndex1Y,I1363,TRUE,_xll.ohTrigger(RecalcTrigger,Trigger1Y)),NA())</f>
        <v>1.1155232473107901E-2</v>
      </c>
    </row>
    <row r="1364" spans="2:17" x14ac:dyDescent="0.2">
      <c r="B1364" s="39" t="s">
        <v>42</v>
      </c>
      <c r="D1364" s="42">
        <f>_xll.qlCalendarAdvance(Calendar,$D1363,B1364,"f",FALSE)</f>
        <v>49213</v>
      </c>
      <c r="E1364" s="139">
        <f>_xll.qlInterestRateIndexValueDate(IndexON,D1364)</f>
        <v>49213</v>
      </c>
      <c r="F1364" s="155">
        <f>IFERROR(_xll.qlIndexFixing(IndexON,D1364,TRUE,_xll.ohTrigger(RecalcTrigger,TriggerON)),NA())</f>
        <v>1.015314407444734E-2</v>
      </c>
      <c r="H1364" s="42">
        <f>_xll.qlCalendarAdvance(Calendar,$H1363,B1364,"f",FALSE)</f>
        <v>49213</v>
      </c>
      <c r="I1364" s="139">
        <f>_xll.qlInterestRateIndexValueDate(Index1M,$H1364)</f>
        <v>49215</v>
      </c>
      <c r="J1364" s="144">
        <f>IFERROR(_xll.qlIndexFixing(Index1M,$H1364,TRUE,_xll.ohTrigger(RecalcTrigger,Trigger1M)),NA())</f>
        <v>1.0308175209044756E-2</v>
      </c>
      <c r="K1364" s="44">
        <f>IFERROR(_xll.qlIndexFixing(Index3M,H1364,TRUE,_xll.ohTrigger(RecalcTrigger,Trigger3M)),NA())</f>
        <v>1.0840989196166073E-2</v>
      </c>
      <c r="L1364" s="44">
        <f>IFERROR(_xll.qlIndexFixing(Index6M,$H1364,TRUE,_xll.ohTrigger(RecalcTrigger,Trigger6M)),NA())</f>
        <v>1.0808957924873129E-2</v>
      </c>
      <c r="M1364" s="145">
        <f>IFERROR(_xll.qlIndexFixing(Index1Y,$H1364,TRUE,_xll.ohTrigger(RecalcTrigger,Trigger1Y)),NA())</f>
        <v>1.097279916971397E-2</v>
      </c>
      <c r="N1364" s="144">
        <f>IFERROR(_xll.qlIndexFixing(ONIndex1M,I1364,TRUE,_xll.ohTrigger(RecalcTrigger,Trigger1M)),NA())</f>
        <v>1.0317952768419403E-2</v>
      </c>
      <c r="O1364" s="44">
        <f>IFERROR(_xll.qlIndexFixing(ONIndex3M,I1364,TRUE,_xll.ohTrigger(RecalcTrigger,Trigger3M)),NA())</f>
        <v>1.0883371619758719E-2</v>
      </c>
      <c r="P1364" s="44">
        <f>IFERROR(_xll.qlIndexFixing(ONIndex6M,I1364,TRUE,_xll.ohTrigger(RecalcTrigger,Trigger6M)),NA())</f>
        <v>1.0900673421749829E-2</v>
      </c>
      <c r="Q1364" s="145">
        <f>IFERROR(_xll.qlIndexFixing(ONIndex1Y,I1364,TRUE,_xll.ohTrigger(RecalcTrigger,Trigger1Y)),NA())</f>
        <v>1.1145639557605946E-2</v>
      </c>
    </row>
    <row r="1365" spans="2:17" x14ac:dyDescent="0.2">
      <c r="B1365" s="39" t="s">
        <v>42</v>
      </c>
      <c r="D1365" s="42">
        <f>_xll.qlCalendarAdvance(Calendar,$D1364,B1365,"f",FALSE)</f>
        <v>49220</v>
      </c>
      <c r="E1365" s="139">
        <f>_xll.qlInterestRateIndexValueDate(IndexON,D1365)</f>
        <v>49220</v>
      </c>
      <c r="F1365" s="155">
        <f>IFERROR(_xll.qlIndexFixing(IndexON,D1365,TRUE,_xll.ohTrigger(RecalcTrigger,TriggerON)),NA())</f>
        <v>1.0143838195260102E-2</v>
      </c>
      <c r="H1365" s="42">
        <f>_xll.qlCalendarAdvance(Calendar,$H1364,B1365,"f",FALSE)</f>
        <v>49220</v>
      </c>
      <c r="I1365" s="139">
        <f>_xll.qlInterestRateIndexValueDate(Index1M,$H1365)</f>
        <v>49222</v>
      </c>
      <c r="J1365" s="144">
        <f>IFERROR(_xll.qlIndexFixing(Index1M,$H1365,TRUE,_xll.ohTrigger(RecalcTrigger,Trigger1M)),NA())</f>
        <v>1.0299439907417718E-2</v>
      </c>
      <c r="K1365" s="44">
        <f>IFERROR(_xll.qlIndexFixing(Index3M,H1365,TRUE,_xll.ohTrigger(RecalcTrigger,Trigger3M)),NA())</f>
        <v>1.0830732467112405E-2</v>
      </c>
      <c r="L1365" s="44">
        <f>IFERROR(_xll.qlIndexFixing(Index6M,$H1365,TRUE,_xll.ohTrigger(RecalcTrigger,Trigger6M)),NA())</f>
        <v>1.0798646841728014E-2</v>
      </c>
      <c r="M1365" s="145">
        <f>IFERROR(_xll.qlIndexFixing(Index1Y,$H1365,TRUE,_xll.ohTrigger(RecalcTrigger,Trigger1Y)),NA())</f>
        <v>1.0963769179480496E-2</v>
      </c>
      <c r="N1365" s="144">
        <f>IFERROR(_xll.qlIndexFixing(ONIndex1M,I1365,TRUE,_xll.ohTrigger(RecalcTrigger,Trigger1M)),NA())</f>
        <v>1.0309210687680093E-2</v>
      </c>
      <c r="O1365" s="44">
        <f>IFERROR(_xll.qlIndexFixing(ONIndex3M,I1365,TRUE,_xll.ohTrigger(RecalcTrigger,Trigger3M)),NA())</f>
        <v>1.0873573432697015E-2</v>
      </c>
      <c r="P1365" s="44">
        <f>IFERROR(_xll.qlIndexFixing(ONIndex6M,I1365,TRUE,_xll.ohTrigger(RecalcTrigger,Trigger6M)),NA())</f>
        <v>1.0890666081913025E-2</v>
      </c>
      <c r="Q1365" s="145">
        <f>IFERROR(_xll.qlIndexFixing(ONIndex1Y,I1365,TRUE,_xll.ohTrigger(RecalcTrigger,Trigger1Y)),NA())</f>
        <v>1.1136066785750742E-2</v>
      </c>
    </row>
    <row r="1366" spans="2:17" x14ac:dyDescent="0.2">
      <c r="B1366" s="39" t="s">
        <v>42</v>
      </c>
      <c r="D1366" s="42">
        <f>_xll.qlCalendarAdvance(Calendar,$D1365,B1366,"f",FALSE)</f>
        <v>49227</v>
      </c>
      <c r="E1366" s="139">
        <f>_xll.qlInterestRateIndexValueDate(IndexON,D1366)</f>
        <v>49227</v>
      </c>
      <c r="F1366" s="155">
        <f>IFERROR(_xll.qlIndexFixing(IndexON,D1366,TRUE,_xll.ohTrigger(RecalcTrigger,TriggerON)),NA())</f>
        <v>1.0134548772828822E-2</v>
      </c>
      <c r="H1366" s="42">
        <f>_xll.qlCalendarAdvance(Calendar,$H1365,B1366,"f",FALSE)</f>
        <v>49227</v>
      </c>
      <c r="I1366" s="139">
        <f>_xll.qlInterestRateIndexValueDate(Index1M,$H1366)</f>
        <v>49229</v>
      </c>
      <c r="J1366" s="144">
        <f>IFERROR(_xll.qlIndexFixing(Index1M,$H1366,TRUE,_xll.ohTrigger(RecalcTrigger,Trigger1M)),NA())</f>
        <v>1.0290713684001362E-2</v>
      </c>
      <c r="K1366" s="44">
        <f>IFERROR(_xll.qlIndexFixing(Index3M,H1366,TRUE,_xll.ohTrigger(RecalcTrigger,Trigger3M)),NA())</f>
        <v>1.0821022712828322E-2</v>
      </c>
      <c r="L1366" s="44">
        <f>IFERROR(_xll.qlIndexFixing(Index6M,$H1366,TRUE,_xll.ohTrigger(RecalcTrigger,Trigger6M)),NA())</f>
        <v>1.0788890135000642E-2</v>
      </c>
      <c r="M1366" s="145">
        <f>IFERROR(_xll.qlIndexFixing(Index1Y,$H1366,TRUE,_xll.ohTrigger(RecalcTrigger,Trigger1Y)),NA())</f>
        <v>1.0954767345278831E-2</v>
      </c>
      <c r="N1366" s="144">
        <f>IFERROR(_xll.qlIndexFixing(ONIndex1M,I1366,TRUE,_xll.ohTrigger(RecalcTrigger,Trigger1M)),NA())</f>
        <v>1.0300477206461878E-2</v>
      </c>
      <c r="O1366" s="44">
        <f>IFERROR(_xll.qlIndexFixing(ONIndex3M,I1366,TRUE,_xll.ohTrigger(RecalcTrigger,Trigger3M)),NA())</f>
        <v>1.0863790603030665E-2</v>
      </c>
      <c r="P1366" s="44">
        <f>IFERROR(_xll.qlIndexFixing(ONIndex6M,I1366,TRUE,_xll.ohTrigger(RecalcTrigger,Trigger6M)),NA())</f>
        <v>1.088067889123856E-2</v>
      </c>
      <c r="Q1366" s="145">
        <f>IFERROR(_xll.qlIndexFixing(ONIndex1Y,I1366,TRUE,_xll.ohTrigger(RecalcTrigger,Trigger1Y)),NA())</f>
        <v>1.1126514445951585E-2</v>
      </c>
    </row>
    <row r="1367" spans="2:17" x14ac:dyDescent="0.2">
      <c r="B1367" s="39" t="s">
        <v>42</v>
      </c>
      <c r="D1367" s="42">
        <f>_xll.qlCalendarAdvance(Calendar,$D1366,B1367,"f",FALSE)</f>
        <v>49234</v>
      </c>
      <c r="E1367" s="139">
        <f>_xll.qlInterestRateIndexValueDate(IndexON,D1367)</f>
        <v>49234</v>
      </c>
      <c r="F1367" s="155">
        <f>IFERROR(_xll.qlIndexFixing(IndexON,D1367,TRUE,_xll.ohTrigger(RecalcTrigger,TriggerON)),NA())</f>
        <v>1.0125276126737859E-2</v>
      </c>
      <c r="H1367" s="42">
        <f>_xll.qlCalendarAdvance(Calendar,$H1366,B1367,"f",FALSE)</f>
        <v>49234</v>
      </c>
      <c r="I1367" s="139">
        <f>_xll.qlInterestRateIndexValueDate(Index1M,$H1367)</f>
        <v>49236</v>
      </c>
      <c r="J1367" s="144">
        <f>IFERROR(_xll.qlIndexFixing(Index1M,$H1367,TRUE,_xll.ohTrigger(RecalcTrigger,Trigger1M)),NA())</f>
        <v>1.0281996821529527E-2</v>
      </c>
      <c r="K1367" s="44">
        <f>IFERROR(_xll.qlIndexFixing(Index3M,H1367,TRUE,_xll.ohTrigger(RecalcTrigger,Trigger3M)),NA())</f>
        <v>1.0811330517434235E-2</v>
      </c>
      <c r="L1367" s="44">
        <f>IFERROR(_xll.qlIndexFixing(Index6M,$H1367,TRUE,_xll.ohTrigger(RecalcTrigger,Trigger6M)),NA())</f>
        <v>1.0779157878535743E-2</v>
      </c>
      <c r="M1367" s="145">
        <f>IFERROR(_xll.qlIndexFixing(Index1Y,$H1367,TRUE,_xll.ohTrigger(RecalcTrigger,Trigger1Y)),NA())</f>
        <v>1.0945793957993001E-2</v>
      </c>
      <c r="N1367" s="144">
        <f>IFERROR(_xll.qlIndexFixing(ONIndex1M,I1367,TRUE,_xll.ohTrigger(RecalcTrigger,Trigger1M)),NA())</f>
        <v>1.0291752607338722E-2</v>
      </c>
      <c r="O1367" s="44">
        <f>IFERROR(_xll.qlIndexFixing(ONIndex3M,I1367,TRUE,_xll.ohTrigger(RecalcTrigger,Trigger3M)),NA())</f>
        <v>1.0854023438193749E-2</v>
      </c>
      <c r="P1367" s="44">
        <f>IFERROR(_xll.qlIndexFixing(ONIndex6M,I1367,TRUE,_xll.ohTrigger(RecalcTrigger,Trigger6M)),NA())</f>
        <v>1.0870712158279616E-2</v>
      </c>
      <c r="Q1367" s="145">
        <f>IFERROR(_xll.qlIndexFixing(ONIndex1Y,I1367,TRUE,_xll.ohTrigger(RecalcTrigger,Trigger1Y)),NA())</f>
        <v>1.1116982826537836E-2</v>
      </c>
    </row>
    <row r="1368" spans="2:17" x14ac:dyDescent="0.2">
      <c r="B1368" s="39" t="s">
        <v>42</v>
      </c>
      <c r="D1368" s="42">
        <f>_xll.qlCalendarAdvance(Calendar,$D1367,B1368,"f",FALSE)</f>
        <v>49241</v>
      </c>
      <c r="E1368" s="139">
        <f>_xll.qlInterestRateIndexValueDate(IndexON,D1368)</f>
        <v>49241</v>
      </c>
      <c r="F1368" s="155">
        <f>IFERROR(_xll.qlIndexFixing(IndexON,D1368,TRUE,_xll.ohTrigger(RecalcTrigger,TriggerON)),NA())</f>
        <v>1.0116020576651508E-2</v>
      </c>
      <c r="H1368" s="42">
        <f>_xll.qlCalendarAdvance(Calendar,$H1367,B1368,"f",FALSE)</f>
        <v>49241</v>
      </c>
      <c r="I1368" s="139">
        <f>_xll.qlInterestRateIndexValueDate(Index1M,$H1368)</f>
        <v>49243</v>
      </c>
      <c r="J1368" s="144">
        <f>IFERROR(_xll.qlIndexFixing(Index1M,$H1368,TRUE,_xll.ohTrigger(RecalcTrigger,Trigger1M)),NA())</f>
        <v>1.0273289602721059E-2</v>
      </c>
      <c r="K1368" s="44">
        <f>IFERROR(_xll.qlIndexFixing(Index3M,H1368,TRUE,_xll.ohTrigger(RecalcTrigger,Trigger3M)),NA())</f>
        <v>1.08016561890402E-2</v>
      </c>
      <c r="L1368" s="44">
        <f>IFERROR(_xll.qlIndexFixing(Index6M,$H1368,TRUE,_xll.ohTrigger(RecalcTrigger,Trigger6M)),NA())</f>
        <v>1.0769450382243658E-2</v>
      </c>
      <c r="M1368" s="145">
        <f>IFERROR(_xll.qlIndexFixing(Index1Y,$H1368,TRUE,_xll.ohTrigger(RecalcTrigger,Trigger1Y)),NA())</f>
        <v>1.0936849308498935E-2</v>
      </c>
      <c r="N1368" s="144">
        <f>IFERROR(_xll.qlIndexFixing(ONIndex1M,I1368,TRUE,_xll.ohTrigger(RecalcTrigger,Trigger1M)),NA())</f>
        <v>1.0283037172644782E-2</v>
      </c>
      <c r="O1368" s="44">
        <f>IFERROR(_xll.qlIndexFixing(ONIndex3M,I1368,TRUE,_xll.ohTrigger(RecalcTrigger,Trigger3M)),NA())</f>
        <v>1.0844272245700282E-2</v>
      </c>
      <c r="P1368" s="44">
        <f>IFERROR(_xll.qlIndexFixing(ONIndex6M,I1368,TRUE,_xll.ohTrigger(RecalcTrigger,Trigger6M)),NA())</f>
        <v>1.0860766191669313E-2</v>
      </c>
      <c r="Q1368" s="145">
        <f>IFERROR(_xll.qlIndexFixing(ONIndex1Y,I1368,TRUE,_xll.ohTrigger(RecalcTrigger,Trigger1Y)),NA())</f>
        <v>1.1107472216158598E-2</v>
      </c>
    </row>
    <row r="1369" spans="2:17" x14ac:dyDescent="0.2">
      <c r="B1369" s="39" t="s">
        <v>42</v>
      </c>
      <c r="D1369" s="42">
        <f>_xll.qlCalendarAdvance(Calendar,$D1368,B1369,"f",FALSE)</f>
        <v>49248</v>
      </c>
      <c r="E1369" s="139">
        <f>_xll.qlInterestRateIndexValueDate(IndexON,D1369)</f>
        <v>49248</v>
      </c>
      <c r="F1369" s="155">
        <f>IFERROR(_xll.qlIndexFixing(IndexON,D1369,TRUE,_xll.ohTrigger(RecalcTrigger,TriggerON)),NA())</f>
        <v>1.0106782441674511E-2</v>
      </c>
      <c r="H1369" s="42">
        <f>_xll.qlCalendarAdvance(Calendar,$H1368,B1369,"f",FALSE)</f>
        <v>49248</v>
      </c>
      <c r="I1369" s="139">
        <f>_xll.qlInterestRateIndexValueDate(Index1M,$H1369)</f>
        <v>49250</v>
      </c>
      <c r="J1369" s="144">
        <f>IFERROR(_xll.qlIndexFixing(Index1M,$H1369,TRUE,_xll.ohTrigger(RecalcTrigger,Trigger1M)),NA())</f>
        <v>1.0264592310309795E-2</v>
      </c>
      <c r="K1369" s="44">
        <f>IFERROR(_xll.qlIndexFixing(Index3M,H1369,TRUE,_xll.ohTrigger(RecalcTrigger,Trigger3M)),NA())</f>
        <v>1.0792000035758885E-2</v>
      </c>
      <c r="L1369" s="44">
        <f>IFERROR(_xll.qlIndexFixing(Index6M,$H1369,TRUE,_xll.ohTrigger(RecalcTrigger,Trigger6M)),NA())</f>
        <v>1.0760290383834642E-2</v>
      </c>
      <c r="M1369" s="145">
        <f>IFERROR(_xll.qlIndexFixing(Index1Y,$H1369,TRUE,_xll.ohTrigger(RecalcTrigger,Trigger1Y)),NA())</f>
        <v>1.0927933687664454E-2</v>
      </c>
      <c r="N1369" s="144">
        <f>IFERROR(_xll.qlIndexFixing(ONIndex1M,I1369,TRUE,_xll.ohTrigger(RecalcTrigger,Trigger1M)),NA())</f>
        <v>1.0274331184954022E-2</v>
      </c>
      <c r="O1369" s="44">
        <f>IFERROR(_xll.qlIndexFixing(ONIndex3M,I1369,TRUE,_xll.ohTrigger(RecalcTrigger,Trigger3M)),NA())</f>
        <v>1.0834537332904404E-2</v>
      </c>
      <c r="P1369" s="44">
        <f>IFERROR(_xll.qlIndexFixing(ONIndex6M,I1369,TRUE,_xll.ohTrigger(RecalcTrigger,Trigger6M)),NA())</f>
        <v>1.0850841299960834E-2</v>
      </c>
      <c r="Q1369" s="145">
        <f>IFERROR(_xll.qlIndexFixing(ONIndex1Y,I1369,TRUE,_xll.ohTrigger(RecalcTrigger,Trigger1Y)),NA())</f>
        <v>1.1097982903143233E-2</v>
      </c>
    </row>
    <row r="1370" spans="2:17" x14ac:dyDescent="0.2">
      <c r="B1370" s="39" t="s">
        <v>42</v>
      </c>
      <c r="D1370" s="42">
        <f>_xll.qlCalendarAdvance(Calendar,$D1369,B1370,"f",FALSE)</f>
        <v>49255</v>
      </c>
      <c r="E1370" s="139">
        <f>_xll.qlInterestRateIndexValueDate(IndexON,D1370)</f>
        <v>49255</v>
      </c>
      <c r="F1370" s="155">
        <f>IFERROR(_xll.qlIndexFixing(IndexON,D1370,TRUE,_xll.ohTrigger(RecalcTrigger,TriggerON)),NA())</f>
        <v>1.0097562041471164E-2</v>
      </c>
      <c r="H1370" s="42">
        <f>_xll.qlCalendarAdvance(Calendar,$H1369,B1370,"f",FALSE)</f>
        <v>49255</v>
      </c>
      <c r="I1370" s="139">
        <f>_xll.qlInterestRateIndexValueDate(Index1M,$H1370)</f>
        <v>49257</v>
      </c>
      <c r="J1370" s="144">
        <f>IFERROR(_xll.qlIndexFixing(Index1M,$H1370,TRUE,_xll.ohTrigger(RecalcTrigger,Trigger1M)),NA())</f>
        <v>1.0255905227012085E-2</v>
      </c>
      <c r="K1370" s="44">
        <f>IFERROR(_xll.qlIndexFixing(Index3M,H1370,TRUE,_xll.ohTrigger(RecalcTrigger,Trigger3M)),NA())</f>
        <v>1.0782362365695134E-2</v>
      </c>
      <c r="L1370" s="44">
        <f>IFERROR(_xll.qlIndexFixing(Index6M,$H1370,TRUE,_xll.ohTrigger(RecalcTrigger,Trigger6M)),NA())</f>
        <v>1.0750631706532704E-2</v>
      </c>
      <c r="M1370" s="145">
        <f>IFERROR(_xll.qlIndexFixing(Index1Y,$H1370,TRUE,_xll.ohTrigger(RecalcTrigger,Trigger1Y)),NA())</f>
        <v>1.0919047386349717E-2</v>
      </c>
      <c r="N1370" s="144">
        <f>IFERROR(_xll.qlIndexFixing(ONIndex1M,I1370,TRUE,_xll.ohTrigger(RecalcTrigger,Trigger1M)),NA())</f>
        <v>1.026563492676047E-2</v>
      </c>
      <c r="O1370" s="44">
        <f>IFERROR(_xll.qlIndexFixing(ONIndex3M,I1370,TRUE,_xll.ohTrigger(RecalcTrigger,Trigger3M)),NA())</f>
        <v>1.0824819007240194E-2</v>
      </c>
      <c r="P1370" s="44">
        <f>IFERROR(_xll.qlIndexFixing(ONIndex6M,I1370,TRUE,_xll.ohTrigger(RecalcTrigger,Trigger6M)),NA())</f>
        <v>1.0840937791787297E-2</v>
      </c>
      <c r="Q1370" s="145">
        <f>IFERROR(_xll.qlIndexFixing(ONIndex1Y,I1370,TRUE,_xll.ohTrigger(RecalcTrigger,Trigger1Y)),NA())</f>
        <v>1.1088515176060909E-2</v>
      </c>
    </row>
    <row r="1371" spans="2:17" x14ac:dyDescent="0.2">
      <c r="B1371" s="39" t="s">
        <v>42</v>
      </c>
      <c r="D1371" s="42">
        <f>_xll.qlCalendarAdvance(Calendar,$D1370,B1371,"f",FALSE)</f>
        <v>49262</v>
      </c>
      <c r="E1371" s="139">
        <f>_xll.qlInterestRateIndexValueDate(IndexON,D1371)</f>
        <v>49262</v>
      </c>
      <c r="F1371" s="155">
        <f>IFERROR(_xll.qlIndexFixing(IndexON,D1371,TRUE,_xll.ohTrigger(RecalcTrigger,TriggerON)),NA())</f>
        <v>1.0088359695386018E-2</v>
      </c>
      <c r="H1371" s="42">
        <f>_xll.qlCalendarAdvance(Calendar,$H1370,B1371,"f",FALSE)</f>
        <v>49262</v>
      </c>
      <c r="I1371" s="139">
        <f>_xll.qlInterestRateIndexValueDate(Index1M,$H1371)</f>
        <v>49264</v>
      </c>
      <c r="J1371" s="144">
        <f>IFERROR(_xll.qlIndexFixing(Index1M,$H1371,TRUE,_xll.ohTrigger(RecalcTrigger,Trigger1M)),NA())</f>
        <v>1.0247228635561767E-2</v>
      </c>
      <c r="K1371" s="44">
        <f>IFERROR(_xll.qlIndexFixing(Index3M,H1371,TRUE,_xll.ohTrigger(RecalcTrigger,Trigger3M)),NA())</f>
        <v>1.0772743486954664E-2</v>
      </c>
      <c r="L1371" s="44">
        <f>IFERROR(_xll.qlIndexFixing(Index6M,$H1371,TRUE,_xll.ohTrigger(RecalcTrigger,Trigger6M)),NA())</f>
        <v>1.0740998695954318E-2</v>
      </c>
      <c r="M1371" s="145">
        <f>IFERROR(_xll.qlIndexFixing(Index1Y,$H1371,TRUE,_xll.ohTrigger(RecalcTrigger,Trigger1Y)),NA())</f>
        <v>1.0910190695407216E-2</v>
      </c>
      <c r="N1371" s="144">
        <f>IFERROR(_xll.qlIndexFixing(ONIndex1M,I1371,TRUE,_xll.ohTrigger(RecalcTrigger,Trigger1M)),NA())</f>
        <v>1.0256948680638089E-2</v>
      </c>
      <c r="O1371" s="44">
        <f>IFERROR(_xll.qlIndexFixing(ONIndex3M,I1371,TRUE,_xll.ohTrigger(RecalcTrigger,Trigger3M)),NA())</f>
        <v>1.0815117575981859E-2</v>
      </c>
      <c r="P1371" s="44">
        <f>IFERROR(_xll.qlIndexFixing(ONIndex6M,I1371,TRUE,_xll.ohTrigger(RecalcTrigger,Trigger6M)),NA())</f>
        <v>1.0831055975861759E-2</v>
      </c>
      <c r="Q1371" s="145">
        <f>IFERROR(_xll.qlIndexFixing(ONIndex1Y,I1371,TRUE,_xll.ohTrigger(RecalcTrigger,Trigger1Y)),NA())</f>
        <v>1.107906932316105E-2</v>
      </c>
    </row>
    <row r="1372" spans="2:17" x14ac:dyDescent="0.2">
      <c r="B1372" s="39" t="s">
        <v>42</v>
      </c>
      <c r="D1372" s="42">
        <f>_xll.qlCalendarAdvance(Calendar,$D1371,B1372,"f",FALSE)</f>
        <v>49269</v>
      </c>
      <c r="E1372" s="139">
        <f>_xll.qlInterestRateIndexValueDate(IndexON,D1372)</f>
        <v>49269</v>
      </c>
      <c r="F1372" s="155">
        <f>IFERROR(_xll.qlIndexFixing(IndexON,D1372,TRUE,_xll.ohTrigger(RecalcTrigger,TriggerON)),NA())</f>
        <v>1.0079175722843559E-2</v>
      </c>
      <c r="H1372" s="42">
        <f>_xll.qlCalendarAdvance(Calendar,$H1371,B1372,"f",FALSE)</f>
        <v>49269</v>
      </c>
      <c r="I1372" s="139">
        <f>_xll.qlInterestRateIndexValueDate(Index1M,$H1372)</f>
        <v>49271</v>
      </c>
      <c r="J1372" s="144">
        <f>IFERROR(_xll.qlIndexFixing(Index1M,$H1372,TRUE,_xll.ohTrigger(RecalcTrigger,Trigger1M)),NA())</f>
        <v>1.0237618022100685E-2</v>
      </c>
      <c r="K1372" s="44">
        <f>IFERROR(_xll.qlIndexFixing(Index3M,H1372,TRUE,_xll.ohTrigger(RecalcTrigger,Trigger3M)),NA())</f>
        <v>1.0763143707640581E-2</v>
      </c>
      <c r="L1372" s="44">
        <f>IFERROR(_xll.qlIndexFixing(Index6M,$H1372,TRUE,_xll.ohTrigger(RecalcTrigger,Trigger6M)),NA())</f>
        <v>1.0731391661985085E-2</v>
      </c>
      <c r="M1372" s="145">
        <f>IFERROR(_xll.qlIndexFixing(Index1Y,$H1372,TRUE,_xll.ohTrigger(RecalcTrigger,Trigger1Y)),NA())</f>
        <v>1.0901363905680903E-2</v>
      </c>
      <c r="N1372" s="144">
        <f>IFERROR(_xll.qlIndexFixing(ONIndex1M,I1372,TRUE,_xll.ohTrigger(RecalcTrigger,Trigger1M)),NA())</f>
        <v>1.0248272729000973E-2</v>
      </c>
      <c r="O1372" s="44">
        <f>IFERROR(_xll.qlIndexFixing(ONIndex3M,I1372,TRUE,_xll.ohTrigger(RecalcTrigger,Trigger3M)),NA())</f>
        <v>1.0805433346563476E-2</v>
      </c>
      <c r="P1372" s="44">
        <f>IFERROR(_xll.qlIndexFixing(ONIndex6M,I1372,TRUE,_xll.ohTrigger(RecalcTrigger,Trigger6M)),NA())</f>
        <v>1.0821196160577529E-2</v>
      </c>
      <c r="Q1372" s="145">
        <f>IFERROR(_xll.qlIndexFixing(ONIndex1Y,I1372,TRUE,_xll.ohTrigger(RecalcTrigger,Trigger1Y)),NA())</f>
        <v>1.1069645633012826E-2</v>
      </c>
    </row>
    <row r="1373" spans="2:17" x14ac:dyDescent="0.2">
      <c r="B1373" s="39" t="s">
        <v>42</v>
      </c>
      <c r="D1373" s="42">
        <f>_xll.qlCalendarAdvance(Calendar,$D1372,B1373,"f",FALSE)</f>
        <v>49276</v>
      </c>
      <c r="E1373" s="139">
        <f>_xll.qlInterestRateIndexValueDate(IndexON,D1373)</f>
        <v>49276</v>
      </c>
      <c r="F1373" s="155">
        <f>IFERROR(_xll.qlIndexFixing(IndexON,D1373,TRUE,_xll.ohTrigger(RecalcTrigger,TriggerON)),NA())</f>
        <v>1.007001044334821E-2</v>
      </c>
      <c r="H1373" s="42">
        <f>_xll.qlCalendarAdvance(Calendar,$H1372,B1373,"f",FALSE)</f>
        <v>49276</v>
      </c>
      <c r="I1373" s="139">
        <f>_xll.qlInterestRateIndexValueDate(Index1M,$H1373)</f>
        <v>49278</v>
      </c>
      <c r="J1373" s="144">
        <f>IFERROR(_xll.qlIndexFixing(Index1M,$H1373,TRUE,_xll.ohTrigger(RecalcTrigger,Trigger1M)),NA())</f>
        <v>1.0231323891994E-2</v>
      </c>
      <c r="K1373" s="44">
        <f>IFERROR(_xll.qlIndexFixing(Index3M,H1373,TRUE,_xll.ohTrigger(RecalcTrigger,Trigger3M)),NA())</f>
        <v>1.0754603678116759E-2</v>
      </c>
      <c r="L1373" s="44">
        <f>IFERROR(_xll.qlIndexFixing(Index6M,$H1373,TRUE,_xll.ohTrigger(RecalcTrigger,Trigger6M)),NA())</f>
        <v>1.0721295149964111E-2</v>
      </c>
      <c r="M1373" s="145">
        <f>IFERROR(_xll.qlIndexFixing(Index1Y,$H1373,TRUE,_xll.ohTrigger(RecalcTrigger,Trigger1Y)),NA())</f>
        <v>1.0892567308007721E-2</v>
      </c>
      <c r="N1373" s="144">
        <f>IFERROR(_xll.qlIndexFixing(ONIndex1M,I1373,TRUE,_xll.ohTrigger(RecalcTrigger,Trigger1M)),NA())</f>
        <v>1.023960735434315E-2</v>
      </c>
      <c r="O1373" s="44">
        <f>IFERROR(_xll.qlIndexFixing(ONIndex3M,I1373,TRUE,_xll.ohTrigger(RecalcTrigger,Trigger3M)),NA())</f>
        <v>1.0795766626578995E-2</v>
      </c>
      <c r="P1373" s="44">
        <f>IFERROR(_xll.qlIndexFixing(ONIndex6M,I1373,TRUE,_xll.ohTrigger(RecalcTrigger,Trigger6M)),NA())</f>
        <v>1.081135865448779E-2</v>
      </c>
      <c r="Q1373" s="145">
        <f>IFERROR(_xll.qlIndexFixing(ONIndex1Y,I1373,TRUE,_xll.ohTrigger(RecalcTrigger,Trigger1Y)),NA())</f>
        <v>1.1060244394185403E-2</v>
      </c>
    </row>
    <row r="1374" spans="2:17" x14ac:dyDescent="0.2">
      <c r="B1374" s="39" t="s">
        <v>42</v>
      </c>
      <c r="D1374" s="42">
        <f>_xll.qlCalendarAdvance(Calendar,$D1373,B1374,"f",FALSE)</f>
        <v>49283</v>
      </c>
      <c r="E1374" s="139">
        <f>_xll.qlInterestRateIndexValueDate(IndexON,D1374)</f>
        <v>49283</v>
      </c>
      <c r="F1374" s="155">
        <f>IFERROR(_xll.qlIndexFixing(IndexON,D1374,TRUE,_xll.ohTrigger(RecalcTrigger,TriggerON)),NA())</f>
        <v>1.0060864176324458E-2</v>
      </c>
      <c r="H1374" s="42">
        <f>_xll.qlCalendarAdvance(Calendar,$H1373,B1374,"f",FALSE)</f>
        <v>49283</v>
      </c>
      <c r="I1374" s="139">
        <f>_xll.qlInterestRateIndexValueDate(Index1M,$H1374)</f>
        <v>49285</v>
      </c>
      <c r="J1374" s="144">
        <f>IFERROR(_xll.qlIndexFixing(Index1M,$H1374,TRUE,_xll.ohTrigger(RecalcTrigger,Trigger1M)),NA())</f>
        <v>1.0221264639481142E-2</v>
      </c>
      <c r="K1374" s="44">
        <f>IFERROR(_xll.qlIndexFixing(Index3M,H1374,TRUE,_xll.ohTrigger(RecalcTrigger,Trigger3M)),NA())</f>
        <v>1.0745040661539917E-2</v>
      </c>
      <c r="L1374" s="44">
        <f>IFERROR(_xll.qlIndexFixing(Index6M,$H1374,TRUE,_xll.ohTrigger(RecalcTrigger,Trigger6M)),NA())</f>
        <v>1.0711742722586657E-2</v>
      </c>
      <c r="M1374" s="145">
        <f>IFERROR(_xll.qlIndexFixing(Index1Y,$H1374,TRUE,_xll.ohTrigger(RecalcTrigger,Trigger1Y)),NA())</f>
        <v>1.0883801193217168E-2</v>
      </c>
      <c r="N1374" s="144">
        <f>IFERROR(_xll.qlIndexFixing(ONIndex1M,I1374,TRUE,_xll.ohTrigger(RecalcTrigger,Trigger1M)),NA())</f>
        <v>1.0230952839158647E-2</v>
      </c>
      <c r="O1374" s="44">
        <f>IFERROR(_xll.qlIndexFixing(ONIndex3M,I1374,TRUE,_xll.ohTrigger(RecalcTrigger,Trigger3M)),NA())</f>
        <v>1.0786117723142752E-2</v>
      </c>
      <c r="P1374" s="44">
        <f>IFERROR(_xll.qlIndexFixing(ONIndex6M,I1374,TRUE,_xll.ohTrigger(RecalcTrigger,Trigger6M)),NA())</f>
        <v>1.0801543766545407E-2</v>
      </c>
      <c r="Q1374" s="145">
        <f>IFERROR(_xll.qlIndexFixing(ONIndex1Y,I1374,TRUE,_xll.ohTrigger(RecalcTrigger,Trigger1Y)),NA())</f>
        <v>1.1050865894928208E-2</v>
      </c>
    </row>
    <row r="1375" spans="2:17" x14ac:dyDescent="0.2">
      <c r="B1375" s="39" t="s">
        <v>42</v>
      </c>
      <c r="D1375" s="42">
        <f>_xll.qlCalendarAdvance(Calendar,$D1374,B1375,"f",FALSE)</f>
        <v>49290</v>
      </c>
      <c r="E1375" s="139">
        <f>_xll.qlInterestRateIndexValueDate(IndexON,D1375)</f>
        <v>49290</v>
      </c>
      <c r="F1375" s="155">
        <f>IFERROR(_xll.qlIndexFixing(IndexON,D1375,TRUE,_xll.ohTrigger(RecalcTrigger,TriggerON)),NA())</f>
        <v>1.005173724119679E-2</v>
      </c>
      <c r="H1375" s="42">
        <f>_xll.qlCalendarAdvance(Calendar,$H1374,B1375,"f",FALSE)</f>
        <v>49290</v>
      </c>
      <c r="I1375" s="139">
        <f>_xll.qlInterestRateIndexValueDate(Index1M,$H1375)</f>
        <v>49292</v>
      </c>
      <c r="J1375" s="144">
        <f>IFERROR(_xll.qlIndexFixing(Index1M,$H1375,TRUE,_xll.ohTrigger(RecalcTrigger,Trigger1M)),NA())</f>
        <v>1.0212632842618863E-2</v>
      </c>
      <c r="K1375" s="44">
        <f>IFERROR(_xll.qlIndexFixing(Index3M,H1375,TRUE,_xll.ohTrigger(RecalcTrigger,Trigger3M)),NA())</f>
        <v>1.073549762296544E-2</v>
      </c>
      <c r="L1375" s="44">
        <f>IFERROR(_xll.qlIndexFixing(Index6M,$H1375,TRUE,_xll.ohTrigger(RecalcTrigger,Trigger6M)),NA())</f>
        <v>1.070221722462702E-2</v>
      </c>
      <c r="M1375" s="145">
        <f>IFERROR(_xll.qlIndexFixing(Index1Y,$H1375,TRUE,_xll.ohTrigger(RecalcTrigger,Trigger1Y)),NA())</f>
        <v>1.087506585213064E-2</v>
      </c>
      <c r="N1375" s="144">
        <f>IFERROR(_xll.qlIndexFixing(ONIndex1M,I1375,TRUE,_xll.ohTrigger(RecalcTrigger,Trigger1M)),NA())</f>
        <v>1.0222309465941493E-2</v>
      </c>
      <c r="O1375" s="44">
        <f>IFERROR(_xll.qlIndexFixing(ONIndex3M,I1375,TRUE,_xll.ohTrigger(RecalcTrigger,Trigger3M)),NA())</f>
        <v>1.0776486943928631E-2</v>
      </c>
      <c r="P1375" s="44">
        <f>IFERROR(_xll.qlIndexFixing(ONIndex6M,I1375,TRUE,_xll.ohTrigger(RecalcTrigger,Trigger6M)),NA())</f>
        <v>1.0791751805063754E-2</v>
      </c>
      <c r="Q1375" s="145">
        <f>IFERROR(_xll.qlIndexFixing(ONIndex1Y,I1375,TRUE,_xll.ohTrigger(RecalcTrigger,Trigger1Y)),NA())</f>
        <v>1.1041510423730472E-2</v>
      </c>
    </row>
    <row r="1376" spans="2:17" x14ac:dyDescent="0.2">
      <c r="B1376" s="39" t="s">
        <v>42</v>
      </c>
      <c r="D1376" s="42">
        <f>_xll.qlCalendarAdvance(Calendar,$D1375,B1376,"f",FALSE)</f>
        <v>49297</v>
      </c>
      <c r="E1376" s="139">
        <f>_xll.qlInterestRateIndexValueDate(IndexON,D1376)</f>
        <v>49297</v>
      </c>
      <c r="F1376" s="155">
        <f>IFERROR(_xll.qlIndexFixing(IndexON,D1376,TRUE,_xll.ohTrigger(RecalcTrigger,TriggerON)),NA())</f>
        <v>1.0042629957469629E-2</v>
      </c>
      <c r="H1376" s="42">
        <f>_xll.qlCalendarAdvance(Calendar,$H1375,B1376,"f",FALSE)</f>
        <v>49297</v>
      </c>
      <c r="I1376" s="139">
        <f>_xll.qlInterestRateIndexValueDate(Index1M,$H1376)</f>
        <v>49299</v>
      </c>
      <c r="J1376" s="144">
        <f>IFERROR(_xll.qlIndexFixing(Index1M,$H1376,TRUE,_xll.ohTrigger(RecalcTrigger,Trigger1M)),NA())</f>
        <v>1.0204012951208208E-2</v>
      </c>
      <c r="K1376" s="44">
        <f>IFERROR(_xll.qlIndexFixing(Index3M,H1376,TRUE,_xll.ohTrigger(RecalcTrigger,Trigger3M)),NA())</f>
        <v>1.0725974870471333E-2</v>
      </c>
      <c r="L1376" s="44">
        <f>IFERROR(_xll.qlIndexFixing(Index6M,$H1376,TRUE,_xll.ohTrigger(RecalcTrigger,Trigger6M)),NA())</f>
        <v>1.0692718965956889E-2</v>
      </c>
      <c r="M1376" s="145">
        <f>IFERROR(_xll.qlIndexFixing(Index1Y,$H1376,TRUE,_xll.ohTrigger(RecalcTrigger,Trigger1Y)),NA())</f>
        <v>1.0866361575562958E-2</v>
      </c>
      <c r="N1376" s="144">
        <f>IFERROR(_xll.qlIndexFixing(ONIndex1M,I1376,TRUE,_xll.ohTrigger(RecalcTrigger,Trigger1M)),NA())</f>
        <v>1.0211213384128115E-2</v>
      </c>
      <c r="O1376" s="44">
        <f>IFERROR(_xll.qlIndexFixing(ONIndex3M,I1376,TRUE,_xll.ohTrigger(RecalcTrigger,Trigger3M)),NA())</f>
        <v>1.0764131639469099E-2</v>
      </c>
      <c r="P1376" s="44">
        <f>IFERROR(_xll.qlIndexFixing(ONIndex6M,I1376,TRUE,_xll.ohTrigger(RecalcTrigger,Trigger6M)),NA())</f>
        <v>1.0779196324808282E-2</v>
      </c>
      <c r="Q1376" s="145">
        <f>IFERROR(_xll.qlIndexFixing(ONIndex1Y,I1376,TRUE,_xll.ohTrigger(RecalcTrigger,Trigger1Y)),NA())</f>
        <v>1.1029516262306416E-2</v>
      </c>
    </row>
    <row r="1377" spans="2:17" x14ac:dyDescent="0.2">
      <c r="B1377" s="39" t="s">
        <v>42</v>
      </c>
      <c r="D1377" s="42">
        <f>_xll.qlCalendarAdvance(Calendar,$D1376,B1377,"f",FALSE)</f>
        <v>49305</v>
      </c>
      <c r="E1377" s="139">
        <f>_xll.qlInterestRateIndexValueDate(IndexON,D1377)</f>
        <v>49305</v>
      </c>
      <c r="F1377" s="155">
        <f>IFERROR(_xll.qlIndexFixing(IndexON,D1377,TRUE,_xll.ohTrigger(RecalcTrigger,TriggerON)),NA())</f>
        <v>1.0032246105771137E-2</v>
      </c>
      <c r="H1377" s="42">
        <f>_xll.qlCalendarAdvance(Calendar,$H1376,B1377,"f",FALSE)</f>
        <v>49305</v>
      </c>
      <c r="I1377" s="139">
        <f>_xll.qlInterestRateIndexValueDate(Index1M,$H1377)</f>
        <v>49307</v>
      </c>
      <c r="J1377" s="144">
        <f>IFERROR(_xll.qlIndexFixing(Index1M,$H1377,TRUE,_xll.ohTrigger(RecalcTrigger,Trigger1M)),NA())</f>
        <v>1.0193707320729217E-2</v>
      </c>
      <c r="K1377" s="44">
        <f>IFERROR(_xll.qlIndexFixing(Index3M,H1377,TRUE,_xll.ohTrigger(RecalcTrigger,Trigger3M)),NA())</f>
        <v>1.071460177091617E-2</v>
      </c>
      <c r="L1377" s="44">
        <f>IFERROR(_xll.qlIndexFixing(Index6M,$H1377,TRUE,_xll.ohTrigger(RecalcTrigger,Trigger6M)),NA())</f>
        <v>1.0681897564920098E-2</v>
      </c>
      <c r="M1377" s="145">
        <f>IFERROR(_xll.qlIndexFixing(Index1Y,$H1377,TRUE,_xll.ohTrigger(RecalcTrigger,Trigger1Y)),NA())</f>
        <v>1.0855582018999964E-2</v>
      </c>
      <c r="N1377" s="144">
        <f>IFERROR(_xll.qlIndexFixing(ONIndex1M,I1377,TRUE,_xll.ohTrigger(RecalcTrigger,Trigger1M)),NA())</f>
        <v>1.0202596539130582E-2</v>
      </c>
      <c r="O1377" s="44">
        <f>IFERROR(_xll.qlIndexFixing(ONIndex3M,I1377,TRUE,_xll.ohTrigger(RecalcTrigger,Trigger3M)),NA())</f>
        <v>1.0754543440993913E-2</v>
      </c>
      <c r="P1377" s="44">
        <f>IFERROR(_xll.qlIndexFixing(ONIndex6M,I1377,TRUE,_xll.ohTrigger(RecalcTrigger,Trigger6M)),NA())</f>
        <v>1.0769457925601245E-2</v>
      </c>
      <c r="Q1377" s="145">
        <f>IFERROR(_xll.qlIndexFixing(ONIndex1Y,I1377,TRUE,_xll.ohTrigger(RecalcTrigger,Trigger1Y)),NA())</f>
        <v>1.1020214509978032E-2</v>
      </c>
    </row>
    <row r="1378" spans="2:17" x14ac:dyDescent="0.2">
      <c r="B1378" s="39" t="s">
        <v>42</v>
      </c>
      <c r="D1378" s="42">
        <f>_xll.qlCalendarAdvance(Calendar,$D1377,B1378,"f",FALSE)</f>
        <v>49312</v>
      </c>
      <c r="E1378" s="139">
        <f>_xll.qlInterestRateIndexValueDate(IndexON,D1378)</f>
        <v>49312</v>
      </c>
      <c r="F1378" s="155">
        <f>IFERROR(_xll.qlIndexFixing(IndexON,D1378,TRUE,_xll.ohTrigger(RecalcTrigger,TriggerON)),NA())</f>
        <v>1.0023182007659059E-2</v>
      </c>
      <c r="H1378" s="42">
        <f>_xll.qlCalendarAdvance(Calendar,$H1377,B1378,"f",FALSE)</f>
        <v>49312</v>
      </c>
      <c r="I1378" s="139">
        <f>_xll.qlInterestRateIndexValueDate(Index1M,$H1378)</f>
        <v>49314</v>
      </c>
      <c r="J1378" s="144">
        <f>IFERROR(_xll.qlIndexFixing(Index1M,$H1378,TRUE,_xll.ohTrigger(RecalcTrigger,Trigger1M)),NA())</f>
        <v>1.0186051806839305E-2</v>
      </c>
      <c r="K1378" s="44">
        <f>IFERROR(_xll.qlIndexFixing(Index3M,H1378,TRUE,_xll.ohTrigger(RecalcTrigger,Trigger3M)),NA())</f>
        <v>1.0705638715122312E-2</v>
      </c>
      <c r="L1378" s="44">
        <f>IFERROR(_xll.qlIndexFixing(Index6M,$H1378,TRUE,_xll.ohTrigger(RecalcTrigger,Trigger6M)),NA())</f>
        <v>1.0672965372130711E-2</v>
      </c>
      <c r="M1378" s="145">
        <f>IFERROR(_xll.qlIndexFixing(Index1Y,$H1378,TRUE,_xll.ohTrigger(RecalcTrigger,Trigger1Y)),NA())</f>
        <v>1.0846949684210095E-2</v>
      </c>
      <c r="N1378" s="144">
        <f>IFERROR(_xll.qlIndexFixing(ONIndex1M,I1378,TRUE,_xll.ohTrigger(RecalcTrigger,Trigger1M)),NA())</f>
        <v>1.0195220268256477E-2</v>
      </c>
      <c r="O1378" s="44">
        <f>IFERROR(_xll.qlIndexFixing(ONIndex3M,I1378,TRUE,_xll.ohTrigger(RecalcTrigger,Trigger3M)),NA())</f>
        <v>1.0746340202665294E-2</v>
      </c>
      <c r="P1378" s="44">
        <f>IFERROR(_xll.qlIndexFixing(ONIndex6M,I1378,TRUE,_xll.ohTrigger(RecalcTrigger,Trigger6M)),NA())</f>
        <v>1.0761129769276678E-2</v>
      </c>
      <c r="Q1378" s="145">
        <f>IFERROR(_xll.qlIndexFixing(ONIndex1Y,I1378,TRUE,_xll.ohTrigger(RecalcTrigger,Trigger1Y)),NA())</f>
        <v>1.101226065136629E-2</v>
      </c>
    </row>
    <row r="1379" spans="2:17" x14ac:dyDescent="0.2">
      <c r="B1379" s="39" t="s">
        <v>42</v>
      </c>
      <c r="D1379" s="42">
        <f>_xll.qlCalendarAdvance(Calendar,$D1378,B1379,"f",FALSE)</f>
        <v>49319</v>
      </c>
      <c r="E1379" s="139">
        <f>_xll.qlInterestRateIndexValueDate(IndexON,D1379)</f>
        <v>49319</v>
      </c>
      <c r="F1379" s="155">
        <f>IFERROR(_xll.qlIndexFixing(IndexON,D1379,TRUE,_xll.ohTrigger(RecalcTrigger,TriggerON)),NA())</f>
        <v>1.0014138564864439E-2</v>
      </c>
      <c r="H1379" s="42">
        <f>_xll.qlCalendarAdvance(Calendar,$H1378,B1379,"f",FALSE)</f>
        <v>49319</v>
      </c>
      <c r="I1379" s="139">
        <f>_xll.qlInterestRateIndexValueDate(Index1M,$H1379)</f>
        <v>49321</v>
      </c>
      <c r="J1379" s="144">
        <f>IFERROR(_xll.qlIndexFixing(Index1M,$H1379,TRUE,_xll.ohTrigger(RecalcTrigger,Trigger1M)),NA())</f>
        <v>1.0177470477331677E-2</v>
      </c>
      <c r="K1379" s="44">
        <f>IFERROR(_xll.qlIndexFixing(Index3M,H1379,TRUE,_xll.ohTrigger(RecalcTrigger,Trigger3M)),NA())</f>
        <v>1.0696181724488163E-2</v>
      </c>
      <c r="L1379" s="44">
        <f>IFERROR(_xll.qlIndexFixing(Index6M,$H1379,TRUE,_xll.ohTrigger(RecalcTrigger,Trigger6M)),NA())</f>
        <v>1.0663552896895684E-2</v>
      </c>
      <c r="M1379" s="145">
        <f>IFERROR(_xll.qlIndexFixing(Index1Y,$H1379,TRUE,_xll.ohTrigger(RecalcTrigger,Trigger1Y)),NA())</f>
        <v>1.0838349371743109E-2</v>
      </c>
      <c r="N1379" s="144">
        <f>IFERROR(_xll.qlIndexFixing(ONIndex1M,I1379,TRUE,_xll.ohTrigger(RecalcTrigger,Trigger1M)),NA())</f>
        <v>1.0186626064188076E-2</v>
      </c>
      <c r="O1379" s="44">
        <f>IFERROR(_xll.qlIndexFixing(ONIndex3M,I1379,TRUE,_xll.ohTrigger(RecalcTrigger,Trigger3M)),NA())</f>
        <v>1.073678778372944E-2</v>
      </c>
      <c r="P1379" s="44">
        <f>IFERROR(_xll.qlIndexFixing(ONIndex6M,I1379,TRUE,_xll.ohTrigger(RecalcTrigger,Trigger6M)),NA())</f>
        <v>1.0751436076468224E-2</v>
      </c>
      <c r="Q1379" s="145">
        <f>IFERROR(_xll.qlIndexFixing(ONIndex1Y,I1379,TRUE,_xll.ohTrigger(RecalcTrigger,Trigger1Y)),NA())</f>
        <v>1.1003003655236654E-2</v>
      </c>
    </row>
    <row r="1380" spans="2:17" x14ac:dyDescent="0.2">
      <c r="B1380" s="39" t="s">
        <v>42</v>
      </c>
      <c r="D1380" s="42">
        <f>_xll.qlCalendarAdvance(Calendar,$D1379,B1380,"f",FALSE)</f>
        <v>49326</v>
      </c>
      <c r="E1380" s="139">
        <f>_xll.qlInterestRateIndexValueDate(IndexON,D1380)</f>
        <v>49326</v>
      </c>
      <c r="F1380" s="155">
        <f>IFERROR(_xll.qlIndexFixing(IndexON,D1380,TRUE,_xll.ohTrigger(RecalcTrigger,TriggerON)),NA())</f>
        <v>1.0005116096811761E-2</v>
      </c>
      <c r="H1380" s="42">
        <f>_xll.qlCalendarAdvance(Calendar,$H1379,B1380,"f",FALSE)</f>
        <v>49326</v>
      </c>
      <c r="I1380" s="139">
        <f>_xll.qlInterestRateIndexValueDate(Index1M,$H1380)</f>
        <v>49328</v>
      </c>
      <c r="J1380" s="144">
        <f>IFERROR(_xll.qlIndexFixing(Index1M,$H1380,TRUE,_xll.ohTrigger(RecalcTrigger,Trigger1M)),NA())</f>
        <v>1.0168902203764891E-2</v>
      </c>
      <c r="K1380" s="44">
        <f>IFERROR(_xll.qlIndexFixing(Index3M,H1380,TRUE,_xll.ohTrigger(RecalcTrigger,Trigger3M)),NA())</f>
        <v>1.0686746296220129E-2</v>
      </c>
      <c r="L1380" s="44">
        <f>IFERROR(_xll.qlIndexFixing(Index6M,$H1380,TRUE,_xll.ohTrigger(RecalcTrigger,Trigger6M)),NA())</f>
        <v>1.0654168921438664E-2</v>
      </c>
      <c r="M1380" s="145">
        <f>IFERROR(_xll.qlIndexFixing(Index1Y,$H1380,TRUE,_xll.ohTrigger(RecalcTrigger,Trigger1Y)),NA())</f>
        <v>1.0829781372395063E-2</v>
      </c>
      <c r="N1380" s="144">
        <f>IFERROR(_xll.qlIndexFixing(ONIndex1M,I1380,TRUE,_xll.ohTrigger(RecalcTrigger,Trigger1M)),NA())</f>
        <v>1.0178044455004809E-2</v>
      </c>
      <c r="O1380" s="44">
        <f>IFERROR(_xll.qlIndexFixing(ONIndex3M,I1380,TRUE,_xll.ohTrigger(RecalcTrigger,Trigger3M)),NA())</f>
        <v>1.0727255069831187E-2</v>
      </c>
      <c r="P1380" s="44">
        <f>IFERROR(_xll.qlIndexFixing(ONIndex6M,I1380,TRUE,_xll.ohTrigger(RecalcTrigger,Trigger6M)),NA())</f>
        <v>1.0741766897330862E-2</v>
      </c>
      <c r="Q1380" s="145">
        <f>IFERROR(_xll.qlIndexFixing(ONIndex1Y,I1380,TRUE,_xll.ohTrigger(RecalcTrigger,Trigger1Y)),NA())</f>
        <v>1.0993771170699773E-2</v>
      </c>
    </row>
    <row r="1381" spans="2:17" x14ac:dyDescent="0.2">
      <c r="B1381" s="39" t="s">
        <v>42</v>
      </c>
      <c r="D1381" s="42">
        <f>_xll.qlCalendarAdvance(Calendar,$D1380,B1381,"f",FALSE)</f>
        <v>49333</v>
      </c>
      <c r="E1381" s="139">
        <f>_xll.qlInterestRateIndexValueDate(IndexON,D1381)</f>
        <v>49333</v>
      </c>
      <c r="F1381" s="155">
        <f>IFERROR(_xll.qlIndexFixing(IndexON,D1381,TRUE,_xll.ohTrigger(RecalcTrigger,TriggerON)),NA())</f>
        <v>9.9961149228455781E-3</v>
      </c>
      <c r="H1381" s="42">
        <f>_xll.qlCalendarAdvance(Calendar,$H1380,B1381,"f",FALSE)</f>
        <v>49333</v>
      </c>
      <c r="I1381" s="139">
        <f>_xll.qlInterestRateIndexValueDate(Index1M,$H1381)</f>
        <v>49335</v>
      </c>
      <c r="J1381" s="144">
        <f>IFERROR(_xll.qlIndexFixing(Index1M,$H1381,TRUE,_xll.ohTrigger(RecalcTrigger,Trigger1M)),NA())</f>
        <v>1.016034726884958E-2</v>
      </c>
      <c r="K1381" s="44">
        <f>IFERROR(_xll.qlIndexFixing(Index3M,H1381,TRUE,_xll.ohTrigger(RecalcTrigger,Trigger3M)),NA())</f>
        <v>1.0677332738383782E-2</v>
      </c>
      <c r="L1381" s="44">
        <f>IFERROR(_xll.qlIndexFixing(Index6M,$H1381,TRUE,_xll.ohTrigger(RecalcTrigger,Trigger6M)),NA())</f>
        <v>1.06448137556002E-2</v>
      </c>
      <c r="M1381" s="145">
        <f>IFERROR(_xll.qlIndexFixing(Index1Y,$H1381,TRUE,_xll.ohTrigger(RecalcTrigger,Trigger1Y)),NA())</f>
        <v>1.0821245976956563E-2</v>
      </c>
      <c r="N1381" s="144">
        <f>IFERROR(_xll.qlIndexFixing(ONIndex1M,I1381,TRUE,_xll.ohTrigger(RecalcTrigger,Trigger1M)),NA())</f>
        <v>1.0169475723200705E-2</v>
      </c>
      <c r="O1381" s="44">
        <f>IFERROR(_xll.qlIndexFixing(ONIndex3M,I1381,TRUE,_xll.ohTrigger(RecalcTrigger,Trigger3M)),NA())</f>
        <v>1.0717742368244743E-2</v>
      </c>
      <c r="P1381" s="44">
        <f>IFERROR(_xll.qlIndexFixing(ONIndex6M,I1381,TRUE,_xll.ohTrigger(RecalcTrigger,Trigger6M)),NA())</f>
        <v>1.0732122540417777E-2</v>
      </c>
      <c r="Q1381" s="145">
        <f>IFERROR(_xll.qlIndexFixing(ONIndex1Y,I1381,TRUE,_xll.ohTrigger(RecalcTrigger,Trigger1Y)),NA())</f>
        <v>1.0984563486164944E-2</v>
      </c>
    </row>
    <row r="1382" spans="2:17" x14ac:dyDescent="0.2">
      <c r="B1382" s="39" t="s">
        <v>42</v>
      </c>
      <c r="D1382" s="42">
        <f>_xll.qlCalendarAdvance(Calendar,$D1381,B1382,"f",FALSE)</f>
        <v>49340</v>
      </c>
      <c r="E1382" s="139">
        <f>_xll.qlInterestRateIndexValueDate(IndexON,D1382)</f>
        <v>49340</v>
      </c>
      <c r="F1382" s="155">
        <f>IFERROR(_xll.qlIndexFixing(IndexON,D1382,TRUE,_xll.ohTrigger(RecalcTrigger,TriggerON)),NA())</f>
        <v>9.987135362630184E-3</v>
      </c>
      <c r="H1382" s="42">
        <f>_xll.qlCalendarAdvance(Calendar,$H1381,B1382,"f",FALSE)</f>
        <v>49340</v>
      </c>
      <c r="I1382" s="139">
        <f>_xll.qlInterestRateIndexValueDate(Index1M,$H1382)</f>
        <v>49342</v>
      </c>
      <c r="J1382" s="144">
        <f>IFERROR(_xll.qlIndexFixing(Index1M,$H1382,TRUE,_xll.ohTrigger(RecalcTrigger,Trigger1M)),NA())</f>
        <v>1.0153203562750195E-2</v>
      </c>
      <c r="K1382" s="44">
        <f>IFERROR(_xll.qlIndexFixing(Index3M,H1382,TRUE,_xll.ohTrigger(RecalcTrigger,Trigger3M)),NA())</f>
        <v>1.0668450073456825E-2</v>
      </c>
      <c r="L1382" s="44">
        <f>IFERROR(_xll.qlIndexFixing(Index6M,$H1382,TRUE,_xll.ohTrigger(RecalcTrigger,Trigger6M)),NA())</f>
        <v>1.0635487709216872E-2</v>
      </c>
      <c r="M1382" s="145">
        <f>IFERROR(_xll.qlIndexFixing(Index1Y,$H1382,TRUE,_xll.ohTrigger(RecalcTrigger,Trigger1Y)),NA())</f>
        <v>1.0812743476209936E-2</v>
      </c>
      <c r="N1382" s="144">
        <f>IFERROR(_xll.qlIndexFixing(ONIndex1M,I1382,TRUE,_xll.ohTrigger(RecalcTrigger,Trigger1M)),NA())</f>
        <v>1.016092015110992E-2</v>
      </c>
      <c r="O1382" s="44">
        <f>IFERROR(_xll.qlIndexFixing(ONIndex3M,I1382,TRUE,_xll.ohTrigger(RecalcTrigger,Trigger3M)),NA())</f>
        <v>1.0708249986564056E-2</v>
      </c>
      <c r="P1382" s="44">
        <f>IFERROR(_xll.qlIndexFixing(ONIndex6M,I1382,TRUE,_xll.ohTrigger(RecalcTrigger,Trigger6M)),NA())</f>
        <v>1.0722503314362086E-2</v>
      </c>
      <c r="Q1382" s="145">
        <f>IFERROR(_xll.qlIndexFixing(ONIndex1Y,I1382,TRUE,_xll.ohTrigger(RecalcTrigger,Trigger1Y)),NA())</f>
        <v>1.0975380890201336E-2</v>
      </c>
    </row>
    <row r="1383" spans="2:17" x14ac:dyDescent="0.2">
      <c r="B1383" s="39" t="s">
        <v>42</v>
      </c>
      <c r="D1383" s="42">
        <f>_xll.qlCalendarAdvance(Calendar,$D1382,B1383,"f",FALSE)</f>
        <v>49347</v>
      </c>
      <c r="E1383" s="139">
        <f>_xll.qlInterestRateIndexValueDate(IndexON,D1383)</f>
        <v>49347</v>
      </c>
      <c r="F1383" s="155">
        <f>IFERROR(_xll.qlIndexFixing(IndexON,D1383,TRUE,_xll.ohTrigger(RecalcTrigger,TriggerON)),NA())</f>
        <v>9.9781777353502576E-3</v>
      </c>
      <c r="H1383" s="42">
        <f>_xll.qlCalendarAdvance(Calendar,$H1382,B1383,"f",FALSE)</f>
        <v>49347</v>
      </c>
      <c r="I1383" s="139">
        <f>_xll.qlInterestRateIndexValueDate(Index1M,$H1383)</f>
        <v>49349</v>
      </c>
      <c r="J1383" s="144">
        <f>IFERROR(_xll.qlIndexFixing(Index1M,$H1383,TRUE,_xll.ohTrigger(RecalcTrigger,Trigger1M)),NA())</f>
        <v>1.0144673828608333E-2</v>
      </c>
      <c r="K1383" s="44">
        <f>IFERROR(_xll.qlIndexFixing(Index3M,H1383,TRUE,_xll.ohTrigger(RecalcTrigger,Trigger3M)),NA())</f>
        <v>1.0659079794554363E-2</v>
      </c>
      <c r="L1383" s="44">
        <f>IFERROR(_xll.qlIndexFixing(Index6M,$H1383,TRUE,_xll.ohTrigger(RecalcTrigger,Trigger6M)),NA())</f>
        <v>1.0626191092121281E-2</v>
      </c>
      <c r="M1383" s="145">
        <f>IFERROR(_xll.qlIndexFixing(Index1Y,$H1383,TRUE,_xll.ohTrigger(RecalcTrigger,Trigger1Y)),NA())</f>
        <v>1.0804274160931198E-2</v>
      </c>
      <c r="N1383" s="144">
        <f>IFERROR(_xll.qlIndexFixing(ONIndex1M,I1383,TRUE,_xll.ohTrigger(RecalcTrigger,Trigger1M)),NA())</f>
        <v>1.0152378021466291E-2</v>
      </c>
      <c r="O1383" s="44">
        <f>IFERROR(_xll.qlIndexFixing(ONIndex3M,I1383,TRUE,_xll.ohTrigger(RecalcTrigger,Trigger3M)),NA())</f>
        <v>1.0698778232063333E-2</v>
      </c>
      <c r="P1383" s="44">
        <f>IFERROR(_xll.qlIndexFixing(ONIndex6M,I1383,TRUE,_xll.ohTrigger(RecalcTrigger,Trigger6M)),NA())</f>
        <v>1.0712909527637038E-2</v>
      </c>
      <c r="Q1383" s="145">
        <f>IFERROR(_xll.qlIndexFixing(ONIndex1Y,I1383,TRUE,_xll.ohTrigger(RecalcTrigger,Trigger1Y)),NA())</f>
        <v>1.0966223670978437E-2</v>
      </c>
    </row>
    <row r="1384" spans="2:17" x14ac:dyDescent="0.2">
      <c r="B1384" s="39" t="s">
        <v>42</v>
      </c>
      <c r="D1384" s="42">
        <f>_xll.qlCalendarAdvance(Calendar,$D1383,B1384,"f",FALSE)</f>
        <v>49354</v>
      </c>
      <c r="E1384" s="139">
        <f>_xll.qlInterestRateIndexValueDate(IndexON,D1384)</f>
        <v>49354</v>
      </c>
      <c r="F1384" s="155">
        <f>IFERROR(_xll.qlIndexFixing(IndexON,D1384,TRUE,_xll.ohTrigger(RecalcTrigger,TriggerON)),NA())</f>
        <v>9.9692423606700942E-3</v>
      </c>
      <c r="H1384" s="42">
        <f>_xll.qlCalendarAdvance(Calendar,$H1383,B1384,"f",FALSE)</f>
        <v>49354</v>
      </c>
      <c r="I1384" s="139">
        <f>_xll.qlInterestRateIndexValueDate(Index1M,$H1384)</f>
        <v>49356</v>
      </c>
      <c r="J1384" s="144">
        <f>IFERROR(_xll.qlIndexFixing(Index1M,$H1384,TRUE,_xll.ohTrigger(RecalcTrigger,Trigger1M)),NA())</f>
        <v>1.0136158218859555E-2</v>
      </c>
      <c r="K1384" s="44">
        <f>IFERROR(_xll.qlIndexFixing(Index3M,H1384,TRUE,_xll.ohTrigger(RecalcTrigger,Trigger3M)),NA())</f>
        <v>1.0649732287335767E-2</v>
      </c>
      <c r="L1384" s="44">
        <f>IFERROR(_xll.qlIndexFixing(Index6M,$H1384,TRUE,_xll.ohTrigger(RecalcTrigger,Trigger6M)),NA())</f>
        <v>1.0616924214140728E-2</v>
      </c>
      <c r="M1384" s="145">
        <f>IFERROR(_xll.qlIndexFixing(Index1Y,$H1384,TRUE,_xll.ohTrigger(RecalcTrigger,Trigger1Y)),NA())</f>
        <v>1.0795838321890046E-2</v>
      </c>
      <c r="N1384" s="144">
        <f>IFERROR(_xll.qlIndexFixing(ONIndex1M,I1384,TRUE,_xll.ohTrigger(RecalcTrigger,Trigger1M)),NA())</f>
        <v>1.0143849616524037E-2</v>
      </c>
      <c r="O1384" s="44">
        <f>IFERROR(_xll.qlIndexFixing(ONIndex3M,I1384,TRUE,_xll.ohTrigger(RecalcTrigger,Trigger3M)),NA())</f>
        <v>1.0689327412256588E-2</v>
      </c>
      <c r="P1384" s="44">
        <f>IFERROR(_xll.qlIndexFixing(ONIndex6M,I1384,TRUE,_xll.ohTrigger(RecalcTrigger,Trigger6M)),NA())</f>
        <v>1.0703341488795814E-2</v>
      </c>
      <c r="Q1384" s="145">
        <f>IFERROR(_xll.qlIndexFixing(ONIndex1Y,I1384,TRUE,_xll.ohTrigger(RecalcTrigger,Trigger1Y)),NA())</f>
        <v>1.0957092117225287E-2</v>
      </c>
    </row>
    <row r="1385" spans="2:17" x14ac:dyDescent="0.2">
      <c r="B1385" s="39" t="s">
        <v>42</v>
      </c>
      <c r="D1385" s="42">
        <f>_xll.qlCalendarAdvance(Calendar,$D1384,B1385,"f",FALSE)</f>
        <v>49361</v>
      </c>
      <c r="E1385" s="139">
        <f>_xll.qlInterestRateIndexValueDate(IndexON,D1385)</f>
        <v>49361</v>
      </c>
      <c r="F1385" s="155">
        <f>IFERROR(_xll.qlIndexFixing(IndexON,D1385,TRUE,_xll.ohTrigger(RecalcTrigger,TriggerON)),NA())</f>
        <v>9.9603295578543083E-3</v>
      </c>
      <c r="H1385" s="42">
        <f>_xll.qlCalendarAdvance(Calendar,$H1384,B1385,"f",FALSE)</f>
        <v>49361</v>
      </c>
      <c r="I1385" s="139">
        <f>_xll.qlInterestRateIndexValueDate(Index1M,$H1385)</f>
        <v>49363</v>
      </c>
      <c r="J1385" s="144">
        <f>IFERROR(_xll.qlIndexFixing(Index1M,$H1385,TRUE,_xll.ohTrigger(RecalcTrigger,Trigger1M)),NA())</f>
        <v>1.0125803229591723E-2</v>
      </c>
      <c r="K1385" s="44">
        <f>IFERROR(_xll.qlIndexFixing(Index3M,H1385,TRUE,_xll.ohTrigger(RecalcTrigger,Trigger3M)),NA())</f>
        <v>1.064040785984496E-2</v>
      </c>
      <c r="L1385" s="44">
        <f>IFERROR(_xll.qlIndexFixing(Index6M,$H1385,TRUE,_xll.ohTrigger(RecalcTrigger,Trigger6M)),NA())</f>
        <v>1.0607687385099422E-2</v>
      </c>
      <c r="M1385" s="145">
        <f>IFERROR(_xll.qlIndexFixing(Index1Y,$H1385,TRUE,_xll.ohTrigger(RecalcTrigger,Trigger1Y)),NA())</f>
        <v>1.0787436249849425E-2</v>
      </c>
      <c r="N1385" s="144">
        <f>IFERROR(_xll.qlIndexFixing(ONIndex1M,I1385,TRUE,_xll.ohTrigger(RecalcTrigger,Trigger1M)),NA())</f>
        <v>1.0135335219016994E-2</v>
      </c>
      <c r="O1385" s="44">
        <f>IFERROR(_xll.qlIndexFixing(ONIndex3M,I1385,TRUE,_xll.ohTrigger(RecalcTrigger,Trigger3M)),NA())</f>
        <v>1.0679897834418028E-2</v>
      </c>
      <c r="P1385" s="44">
        <f>IFERROR(_xll.qlIndexFixing(ONIndex6M,I1385,TRUE,_xll.ohTrigger(RecalcTrigger,Trigger6M)),NA())</f>
        <v>1.0693799506711343E-2</v>
      </c>
      <c r="Q1385" s="145">
        <f>IFERROR(_xll.qlIndexFixing(ONIndex1Y,I1385,TRUE,_xll.ohTrigger(RecalcTrigger,Trigger1Y)),NA())</f>
        <v>1.0947986517271246E-2</v>
      </c>
    </row>
    <row r="1386" spans="2:17" x14ac:dyDescent="0.2">
      <c r="B1386" s="39" t="s">
        <v>42</v>
      </c>
      <c r="D1386" s="42">
        <f>_xll.qlCalendarAdvance(Calendar,$D1385,B1386,"f",FALSE)</f>
        <v>49368</v>
      </c>
      <c r="E1386" s="139">
        <f>_xll.qlInterestRateIndexValueDate(IndexON,D1386)</f>
        <v>49368</v>
      </c>
      <c r="F1386" s="155">
        <f>IFERROR(_xll.qlIndexFixing(IndexON,D1386,TRUE,_xll.ohTrigger(RecalcTrigger,TriggerON)),NA())</f>
        <v>9.9514396464073229E-3</v>
      </c>
      <c r="H1386" s="42">
        <f>_xll.qlCalendarAdvance(Calendar,$H1385,B1386,"f",FALSE)</f>
        <v>49368</v>
      </c>
      <c r="I1386" s="139">
        <f>_xll.qlInterestRateIndexValueDate(Index1M,$H1386)</f>
        <v>49370</v>
      </c>
      <c r="J1386" s="144">
        <f>IFERROR(_xll.qlIndexFixing(Index1M,$H1386,TRUE,_xll.ohTrigger(RecalcTrigger,Trigger1M)),NA())</f>
        <v>1.0117782568780483E-2</v>
      </c>
      <c r="K1386" s="44">
        <f>IFERROR(_xll.qlIndexFixing(Index3M,H1386,TRUE,_xll.ohTrigger(RecalcTrigger,Trigger3M)),NA())</f>
        <v>1.062859298244612E-2</v>
      </c>
      <c r="L1386" s="44">
        <f>IFERROR(_xll.qlIndexFixing(Index6M,$H1386,TRUE,_xll.ohTrigger(RecalcTrigger,Trigger6M)),NA())</f>
        <v>1.0596517009584876E-2</v>
      </c>
      <c r="M1386" s="145">
        <f>IFERROR(_xll.qlIndexFixing(Index1Y,$H1386,TRUE,_xll.ohTrigger(RecalcTrigger,Trigger1Y)),NA())</f>
        <v>1.0779068235565964E-2</v>
      </c>
      <c r="N1386" s="144">
        <f>IFERROR(_xll.qlIndexFixing(ONIndex1M,I1386,TRUE,_xll.ohTrigger(RecalcTrigger,Trigger1M)),NA())</f>
        <v>1.012683511127932E-2</v>
      </c>
      <c r="O1386" s="44">
        <f>IFERROR(_xll.qlIndexFixing(ONIndex3M,I1386,TRUE,_xll.ohTrigger(RecalcTrigger,Trigger3M)),NA())</f>
        <v>1.0670489805981731E-2</v>
      </c>
      <c r="P1386" s="44">
        <f>IFERROR(_xll.qlIndexFixing(ONIndex6M,I1386,TRUE,_xll.ohTrigger(RecalcTrigger,Trigger6M)),NA())</f>
        <v>1.0684283889617063E-2</v>
      </c>
      <c r="Q1386" s="145">
        <f>IFERROR(_xll.qlIndexFixing(ONIndex1Y,I1386,TRUE,_xll.ohTrigger(RecalcTrigger,Trigger1Y)),NA())</f>
        <v>1.0938907159605549E-2</v>
      </c>
    </row>
    <row r="1387" spans="2:17" x14ac:dyDescent="0.2">
      <c r="B1387" s="39" t="s">
        <v>42</v>
      </c>
      <c r="D1387" s="42">
        <f>_xll.qlCalendarAdvance(Calendar,$D1386,B1387,"f",FALSE)</f>
        <v>49375</v>
      </c>
      <c r="E1387" s="139">
        <f>_xll.qlInterestRateIndexValueDate(IndexON,D1387)</f>
        <v>49375</v>
      </c>
      <c r="F1387" s="155">
        <f>IFERROR(_xll.qlIndexFixing(IndexON,D1387,TRUE,_xll.ohTrigger(RecalcTrigger,TriggerON)),NA())</f>
        <v>9.9425729457536249E-3</v>
      </c>
      <c r="H1387" s="42">
        <f>_xll.qlCalendarAdvance(Calendar,$H1386,B1387,"f",FALSE)</f>
        <v>49375</v>
      </c>
      <c r="I1387" s="139">
        <f>_xll.qlInterestRateIndexValueDate(Index1M,$H1387)</f>
        <v>49377</v>
      </c>
      <c r="J1387" s="144">
        <f>IFERROR(_xll.qlIndexFixing(Index1M,$H1387,TRUE,_xll.ohTrigger(RecalcTrigger,Trigger1M)),NA())</f>
        <v>1.0109313602606975E-2</v>
      </c>
      <c r="K1387" s="44">
        <f>IFERROR(_xll.qlIndexFixing(Index3M,H1387,TRUE,_xll.ohTrigger(RecalcTrigger,Trigger3M)),NA())</f>
        <v>1.0619323049908794E-2</v>
      </c>
      <c r="L1387" s="44">
        <f>IFERROR(_xll.qlIndexFixing(Index6M,$H1387,TRUE,_xll.ohTrigger(RecalcTrigger,Trigger6M)),NA())</f>
        <v>1.0587349337321165E-2</v>
      </c>
      <c r="M1387" s="145">
        <f>IFERROR(_xll.qlIndexFixing(Index1Y,$H1387,TRUE,_xll.ohTrigger(RecalcTrigger,Trigger1Y)),NA())</f>
        <v>1.0770734569789756E-2</v>
      </c>
      <c r="N1387" s="144">
        <f>IFERROR(_xll.qlIndexFixing(ONIndex1M,I1387,TRUE,_xll.ohTrigger(RecalcTrigger,Trigger1M)),NA())</f>
        <v>1.0118349575884977E-2</v>
      </c>
      <c r="O1387" s="44">
        <f>IFERROR(_xll.qlIndexFixing(ONIndex3M,I1387,TRUE,_xll.ohTrigger(RecalcTrigger,Trigger3M)),NA())</f>
        <v>1.0661103634381774E-2</v>
      </c>
      <c r="P1387" s="44">
        <f>IFERROR(_xll.qlIndexFixing(ONIndex6M,I1387,TRUE,_xll.ohTrigger(RecalcTrigger,Trigger6M)),NA())</f>
        <v>1.0674794946465838E-2</v>
      </c>
      <c r="Q1387" s="145">
        <f>IFERROR(_xll.qlIndexFixing(ONIndex1Y,I1387,TRUE,_xll.ohTrigger(RecalcTrigger,Trigger1Y)),NA())</f>
        <v>1.0929854332717426E-2</v>
      </c>
    </row>
    <row r="1388" spans="2:17" x14ac:dyDescent="0.2">
      <c r="B1388" s="39" t="s">
        <v>42</v>
      </c>
      <c r="D1388" s="42">
        <f>_xll.qlCalendarAdvance(Calendar,$D1387,B1388,"f",FALSE)</f>
        <v>49382</v>
      </c>
      <c r="E1388" s="139">
        <f>_xll.qlInterestRateIndexValueDate(IndexON,D1388)</f>
        <v>49382</v>
      </c>
      <c r="F1388" s="155">
        <f>IFERROR(_xll.qlIndexFixing(IndexON,D1388,TRUE,_xll.ohTrigger(RecalcTrigger,TriggerON)),NA())</f>
        <v>9.9337297753976372E-3</v>
      </c>
      <c r="H1388" s="42">
        <f>_xll.qlCalendarAdvance(Calendar,$H1387,B1388,"f",FALSE)</f>
        <v>49382</v>
      </c>
      <c r="I1388" s="139">
        <f>_xll.qlInterestRateIndexValueDate(Index1M,$H1388)</f>
        <v>49384</v>
      </c>
      <c r="J1388" s="144">
        <f>IFERROR(_xll.qlIndexFixing(Index1M,$H1388,TRUE,_xll.ohTrigger(RecalcTrigger,Trigger1M)),NA())</f>
        <v>1.0100859954020665E-2</v>
      </c>
      <c r="K1388" s="44">
        <f>IFERROR(_xll.qlIndexFixing(Index3M,H1388,TRUE,_xll.ohTrigger(RecalcTrigger,Trigger3M)),NA())</f>
        <v>1.0610077235972203E-2</v>
      </c>
      <c r="L1388" s="44">
        <f>IFERROR(_xll.qlIndexFixing(Index6M,$H1388,TRUE,_xll.ohTrigger(RecalcTrigger,Trigger6M)),NA())</f>
        <v>1.0578212736523721E-2</v>
      </c>
      <c r="M1388" s="145">
        <f>IFERROR(_xll.qlIndexFixing(Index1Y,$H1388,TRUE,_xll.ohTrigger(RecalcTrigger,Trigger1Y)),NA())</f>
        <v>1.0762435543264361E-2</v>
      </c>
      <c r="N1388" s="144">
        <f>IFERROR(_xll.qlIndexFixing(ONIndex1M,I1388,TRUE,_xll.ohTrigger(RecalcTrigger,Trigger1M)),NA())</f>
        <v>1.0109878895248059E-2</v>
      </c>
      <c r="O1388" s="44">
        <f>IFERROR(_xll.qlIndexFixing(ONIndex3M,I1388,TRUE,_xll.ohTrigger(RecalcTrigger,Trigger3M)),NA())</f>
        <v>1.0651739626972301E-2</v>
      </c>
      <c r="P1388" s="44">
        <f>IFERROR(_xll.qlIndexFixing(ONIndex6M,I1388,TRUE,_xll.ohTrigger(RecalcTrigger,Trigger6M)),NA())</f>
        <v>1.0665332985571041E-2</v>
      </c>
      <c r="Q1388" s="145">
        <f>IFERROR(_xll.qlIndexFixing(ONIndex1Y,I1388,TRUE,_xll.ohTrigger(RecalcTrigger,Trigger1Y)),NA())</f>
        <v>1.0920828324856302E-2</v>
      </c>
    </row>
    <row r="1389" spans="2:17" x14ac:dyDescent="0.2">
      <c r="B1389" s="39" t="s">
        <v>42</v>
      </c>
      <c r="D1389" s="42">
        <f>_xll.qlCalendarAdvance(Calendar,$D1388,B1389,"f",FALSE)</f>
        <v>49389</v>
      </c>
      <c r="E1389" s="139">
        <f>_xll.qlInterestRateIndexValueDate(IndexON,D1389)</f>
        <v>49389</v>
      </c>
      <c r="F1389" s="155">
        <f>IFERROR(_xll.qlIndexFixing(IndexON,D1389,TRUE,_xll.ohTrigger(RecalcTrigger,TriggerON)),NA())</f>
        <v>9.9249104546839106E-3</v>
      </c>
      <c r="H1389" s="42">
        <f>_xll.qlCalendarAdvance(Calendar,$H1388,B1389,"f",FALSE)</f>
        <v>49389</v>
      </c>
      <c r="I1389" s="139">
        <f>_xll.qlInterestRateIndexValueDate(Index1M,$H1389)</f>
        <v>49395</v>
      </c>
      <c r="J1389" s="144">
        <f>IFERROR(_xll.qlIndexFixing(Index1M,$H1389,TRUE,_xll.ohTrigger(RecalcTrigger,Trigger1M)),NA())</f>
        <v>1.0087607276855957E-2</v>
      </c>
      <c r="K1389" s="44">
        <f>IFERROR(_xll.qlIndexFixing(Index3M,H1389,TRUE,_xll.ohTrigger(RecalcTrigger,Trigger3M)),NA())</f>
        <v>1.0596591885062713E-2</v>
      </c>
      <c r="L1389" s="44">
        <f>IFERROR(_xll.qlIndexFixing(Index6M,$H1389,TRUE,_xll.ohTrigger(RecalcTrigger,Trigger6M)),NA())</f>
        <v>1.0564402060359556E-2</v>
      </c>
      <c r="M1389" s="145">
        <f>IFERROR(_xll.qlIndexFixing(Index1Y,$H1389,TRUE,_xll.ohTrigger(RecalcTrigger,Trigger1Y)),NA())</f>
        <v>1.0749870667296319E-2</v>
      </c>
      <c r="N1389" s="144">
        <f>IFERROR(_xll.qlIndexFixing(ONIndex1M,I1389,TRUE,_xll.ohTrigger(RecalcTrigger,Trigger1M)),NA())</f>
        <v>1.0099010302422329E-2</v>
      </c>
      <c r="O1389" s="44">
        <f>IFERROR(_xll.qlIndexFixing(ONIndex3M,I1389,TRUE,_xll.ohTrigger(RecalcTrigger,Trigger3M)),NA())</f>
        <v>1.0639733251558425E-2</v>
      </c>
      <c r="P1389" s="44">
        <f>IFERROR(_xll.qlIndexFixing(ONIndex6M,I1389,TRUE,_xll.ohTrigger(RecalcTrigger,Trigger6M)),NA())</f>
        <v>1.0653207751634142E-2</v>
      </c>
      <c r="Q1389" s="145">
        <f>IFERROR(_xll.qlIndexFixing(ONIndex1Y,I1389,TRUE,_xll.ohTrigger(RecalcTrigger,Trigger1Y)),NA())</f>
        <v>1.0909263329734742E-2</v>
      </c>
    </row>
    <row r="1390" spans="2:17" x14ac:dyDescent="0.2">
      <c r="B1390" s="39" t="s">
        <v>42</v>
      </c>
      <c r="D1390" s="42">
        <f>_xll.qlCalendarAdvance(Calendar,$D1389,B1390,"f",FALSE)</f>
        <v>49396</v>
      </c>
      <c r="E1390" s="139">
        <f>_xll.qlInterestRateIndexValueDate(IndexON,D1390)</f>
        <v>49396</v>
      </c>
      <c r="F1390" s="155">
        <f>IFERROR(_xll.qlIndexFixing(IndexON,D1390,TRUE,_xll.ohTrigger(RecalcTrigger,TriggerON)),NA())</f>
        <v>9.9161153031168681E-3</v>
      </c>
      <c r="H1390" s="42">
        <f>_xll.qlCalendarAdvance(Calendar,$H1389,B1390,"f",FALSE)</f>
        <v>49396</v>
      </c>
      <c r="I1390" s="139">
        <f>_xll.qlInterestRateIndexValueDate(Index1M,$H1390)</f>
        <v>49398</v>
      </c>
      <c r="J1390" s="144">
        <f>IFERROR(_xll.qlIndexFixing(Index1M,$H1390,TRUE,_xll.ohTrigger(RecalcTrigger,Trigger1M)),NA())</f>
        <v>1.0083999740428951E-2</v>
      </c>
      <c r="K1390" s="44">
        <f>IFERROR(_xll.qlIndexFixing(Index3M,H1390,TRUE,_xll.ohTrigger(RecalcTrigger,Trigger3M)),NA())</f>
        <v>1.0593148873966963E-2</v>
      </c>
      <c r="L1390" s="44">
        <f>IFERROR(_xll.qlIndexFixing(Index6M,$H1390,TRUE,_xll.ohTrigger(RecalcTrigger,Trigger6M)),NA())</f>
        <v>1.0561481815169783E-2</v>
      </c>
      <c r="M1390" s="145">
        <f>IFERROR(_xll.qlIndexFixing(Index1Y,$H1390,TRUE,_xll.ohTrigger(RecalcTrigger,Trigger1Y)),NA())</f>
        <v>1.0745942570911505E-2</v>
      </c>
      <c r="N1390" s="144">
        <f>IFERROR(_xll.qlIndexFixing(ONIndex1M,I1390,TRUE,_xll.ohTrigger(RecalcTrigger,Trigger1M)),NA())</f>
        <v>1.0092983228542352E-2</v>
      </c>
      <c r="O1390" s="44">
        <f>IFERROR(_xll.qlIndexFixing(ONIndex3M,I1390,TRUE,_xll.ohTrigger(RecalcTrigger,Trigger3M)),NA())</f>
        <v>1.0633079334620987E-2</v>
      </c>
      <c r="P1390" s="44">
        <f>IFERROR(_xll.qlIndexFixing(ONIndex6M,I1390,TRUE,_xll.ohTrigger(RecalcTrigger,Trigger6M)),NA())</f>
        <v>1.0646491245482892E-2</v>
      </c>
      <c r="Q1390" s="145">
        <f>IFERROR(_xll.qlIndexFixing(ONIndex1Y,I1390,TRUE,_xll.ohTrigger(RecalcTrigger,Trigger1Y)),NA())</f>
        <v>1.0902857920651599E-2</v>
      </c>
    </row>
    <row r="1391" spans="2:17" x14ac:dyDescent="0.2">
      <c r="B1391" s="39" t="s">
        <v>42</v>
      </c>
      <c r="D1391" s="42">
        <f>_xll.qlCalendarAdvance(Calendar,$D1390,B1391,"f",FALSE)</f>
        <v>49403</v>
      </c>
      <c r="E1391" s="139">
        <f>_xll.qlInterestRateIndexValueDate(IndexON,D1391)</f>
        <v>49403</v>
      </c>
      <c r="F1391" s="155">
        <f>IFERROR(_xll.qlIndexFixing(IndexON,D1391,TRUE,_xll.ohTrigger(RecalcTrigger,TriggerON)),NA())</f>
        <v>9.9073446402009324E-3</v>
      </c>
      <c r="H1391" s="42">
        <f>_xll.qlCalendarAdvance(Calendar,$H1390,B1391,"f",FALSE)</f>
        <v>49403</v>
      </c>
      <c r="I1391" s="139">
        <f>_xll.qlInterestRateIndexValueDate(Index1M,$H1391)</f>
        <v>49405</v>
      </c>
      <c r="J1391" s="144">
        <f>IFERROR(_xll.qlIndexFixing(Index1M,$H1391,TRUE,_xll.ohTrigger(RecalcTrigger,Trigger1M)),NA())</f>
        <v>1.0075593740824175E-2</v>
      </c>
      <c r="K1391" s="44">
        <f>IFERROR(_xll.qlIndexFixing(Index3M,H1391,TRUE,_xll.ohTrigger(RecalcTrigger,Trigger3M)),NA())</f>
        <v>1.0583972535212611E-2</v>
      </c>
      <c r="L1391" s="44">
        <f>IFERROR(_xll.qlIndexFixing(Index6M,$H1391,TRUE,_xll.ohTrigger(RecalcTrigger,Trigger6M)),NA())</f>
        <v>1.0550992461225076E-2</v>
      </c>
      <c r="M1391" s="145">
        <f>IFERROR(_xll.qlIndexFixing(Index1Y,$H1391,TRUE,_xll.ohTrigger(RecalcTrigger,Trigger1Y)),NA())</f>
        <v>1.0737749206541539E-2</v>
      </c>
      <c r="N1391" s="144">
        <f>IFERROR(_xll.qlIndexFixing(ONIndex1M,I1391,TRUE,_xll.ohTrigger(RecalcTrigger,Trigger1M)),NA())</f>
        <v>1.0084558807381683E-2</v>
      </c>
      <c r="O1391" s="44">
        <f>IFERROR(_xll.qlIndexFixing(ONIndex3M,I1391,TRUE,_xll.ohTrigger(RecalcTrigger,Trigger3M)),NA())</f>
        <v>1.0623783664467368E-2</v>
      </c>
      <c r="P1391" s="44">
        <f>IFERROR(_xll.qlIndexFixing(ONIndex6M,I1391,TRUE,_xll.ohTrigger(RecalcTrigger,Trigger6M)),NA())</f>
        <v>1.0637112083315969E-2</v>
      </c>
      <c r="Q1391" s="145">
        <f>IFERROR(_xll.qlIndexFixing(ONIndex1Y,I1391,TRUE,_xll.ohTrigger(RecalcTrigger,Trigger1Y)),NA())</f>
        <v>1.0893914101046676E-2</v>
      </c>
    </row>
    <row r="1392" spans="2:17" x14ac:dyDescent="0.2">
      <c r="B1392" s="39" t="s">
        <v>42</v>
      </c>
      <c r="D1392" s="42">
        <f>_xll.qlCalendarAdvance(Calendar,$D1391,B1392,"f",FALSE)</f>
        <v>49410</v>
      </c>
      <c r="E1392" s="139">
        <f>_xll.qlInterestRateIndexValueDate(IndexON,D1392)</f>
        <v>49410</v>
      </c>
      <c r="F1392" s="155">
        <f>IFERROR(_xll.qlIndexFixing(IndexON,D1392,TRUE,_xll.ohTrigger(RecalcTrigger,TriggerON)),NA())</f>
        <v>9.8985987852007185E-3</v>
      </c>
      <c r="H1392" s="42">
        <f>_xll.qlCalendarAdvance(Calendar,$H1391,B1392,"f",FALSE)</f>
        <v>49410</v>
      </c>
      <c r="I1392" s="139">
        <f>_xll.qlInterestRateIndexValueDate(Index1M,$H1392)</f>
        <v>49412</v>
      </c>
      <c r="J1392" s="144">
        <f>IFERROR(_xll.qlIndexFixing(Index1M,$H1392,TRUE,_xll.ohTrigger(RecalcTrigger,Trigger1M)),NA())</f>
        <v>1.0067204189615594E-2</v>
      </c>
      <c r="K1392" s="44">
        <f>IFERROR(_xll.qlIndexFixing(Index3M,H1392,TRUE,_xll.ohTrigger(RecalcTrigger,Trigger3M)),NA())</f>
        <v>1.0574821478392168E-2</v>
      </c>
      <c r="L1392" s="44">
        <f>IFERROR(_xll.qlIndexFixing(Index6M,$H1392,TRUE,_xll.ohTrigger(RecalcTrigger,Trigger6M)),NA())</f>
        <v>1.0541983244566327E-2</v>
      </c>
      <c r="M1392" s="145">
        <f>IFERROR(_xll.qlIndexFixing(Index1Y,$H1392,TRUE,_xll.ohTrigger(RecalcTrigger,Trigger1Y)),NA())</f>
        <v>1.0729192168110795E-2</v>
      </c>
      <c r="N1392" s="144">
        <f>IFERROR(_xll.qlIndexFixing(ONIndex1M,I1392,TRUE,_xll.ohTrigger(RecalcTrigger,Trigger1M)),NA())</f>
        <v>1.0076150371034487E-2</v>
      </c>
      <c r="O1392" s="44">
        <f>IFERROR(_xll.qlIndexFixing(ONIndex3M,I1392,TRUE,_xll.ohTrigger(RecalcTrigger,Trigger3M)),NA())</f>
        <v>1.0614511388080672E-2</v>
      </c>
      <c r="P1392" s="44">
        <f>IFERROR(_xll.qlIndexFixing(ONIndex6M,I1392,TRUE,_xll.ohTrigger(RecalcTrigger,Trigger6M)),NA())</f>
        <v>1.0627761137937952E-2</v>
      </c>
      <c r="Q1392" s="145">
        <f>IFERROR(_xll.qlIndexFixing(ONIndex1Y,I1392,TRUE,_xll.ohTrigger(RecalcTrigger,Trigger1Y)),NA())</f>
        <v>1.0884998254505618E-2</v>
      </c>
    </row>
    <row r="1393" spans="2:17" x14ac:dyDescent="0.2">
      <c r="B1393" s="39" t="s">
        <v>42</v>
      </c>
      <c r="D1393" s="42">
        <f>_xll.qlCalendarAdvance(Calendar,$D1392,B1393,"f",FALSE)</f>
        <v>49417</v>
      </c>
      <c r="E1393" s="139">
        <f>_xll.qlInterestRateIndexValueDate(IndexON,D1393)</f>
        <v>49417</v>
      </c>
      <c r="F1393" s="155">
        <f>IFERROR(_xll.qlIndexFixing(IndexON,D1393,TRUE,_xll.ohTrigger(RecalcTrigger,TriggerON)),NA())</f>
        <v>9.8898780577005851E-3</v>
      </c>
      <c r="H1393" s="42">
        <f>_xll.qlCalendarAdvance(Calendar,$H1392,B1393,"f",FALSE)</f>
        <v>49417</v>
      </c>
      <c r="I1393" s="139">
        <f>_xll.qlInterestRateIndexValueDate(Index1M,$H1393)</f>
        <v>49419</v>
      </c>
      <c r="J1393" s="144">
        <f>IFERROR(_xll.qlIndexFixing(Index1M,$H1393,TRUE,_xll.ohTrigger(RecalcTrigger,Trigger1M)),NA())</f>
        <v>1.0058831369498363E-2</v>
      </c>
      <c r="K1393" s="44">
        <f>IFERROR(_xll.qlIndexFixing(Index3M,H1393,TRUE,_xll.ohTrigger(RecalcTrigger,Trigger3M)),NA())</f>
        <v>1.0565696011544942E-2</v>
      </c>
      <c r="L1393" s="44">
        <f>IFERROR(_xll.qlIndexFixing(Index6M,$H1393,TRUE,_xll.ohTrigger(RecalcTrigger,Trigger6M)),NA())</f>
        <v>1.0533006648491001E-2</v>
      </c>
      <c r="M1393" s="145">
        <f>IFERROR(_xll.qlIndexFixing(Index1Y,$H1393,TRUE,_xll.ohTrigger(RecalcTrigger,Trigger1Y)),NA())</f>
        <v>1.0721470175013846E-2</v>
      </c>
      <c r="N1393" s="144">
        <f>IFERROR(_xll.qlIndexFixing(ONIndex1M,I1393,TRUE,_xll.ohTrigger(RecalcTrigger,Trigger1M)),NA())</f>
        <v>1.0067758201994792E-2</v>
      </c>
      <c r="O1393" s="44">
        <f>IFERROR(_xll.qlIndexFixing(ONIndex3M,I1393,TRUE,_xll.ohTrigger(RecalcTrigger,Trigger3M)),NA())</f>
        <v>1.0605262812894978E-2</v>
      </c>
      <c r="P1393" s="44">
        <f>IFERROR(_xll.qlIndexFixing(ONIndex6M,I1393,TRUE,_xll.ohTrigger(RecalcTrigger,Trigger6M)),NA())</f>
        <v>1.0618438717981959E-2</v>
      </c>
      <c r="Q1393" s="145">
        <f>IFERROR(_xll.qlIndexFixing(ONIndex1Y,I1393,TRUE,_xll.ohTrigger(RecalcTrigger,Trigger1Y)),NA())</f>
        <v>1.0876110669357786E-2</v>
      </c>
    </row>
    <row r="1394" spans="2:17" x14ac:dyDescent="0.2">
      <c r="B1394" s="39" t="s">
        <v>42</v>
      </c>
      <c r="D1394" s="42">
        <f>_xll.qlCalendarAdvance(Calendar,$D1393,B1394,"f",FALSE)</f>
        <v>49424</v>
      </c>
      <c r="E1394" s="139">
        <f>_xll.qlInterestRateIndexValueDate(IndexON,D1394)</f>
        <v>49424</v>
      </c>
      <c r="F1394" s="155">
        <f>IFERROR(_xll.qlIndexFixing(IndexON,D1394,TRUE,_xll.ohTrigger(RecalcTrigger,TriggerON)),NA())</f>
        <v>9.8811827770450833E-3</v>
      </c>
      <c r="H1394" s="42">
        <f>_xll.qlCalendarAdvance(Calendar,$H1393,B1394,"f",FALSE)</f>
        <v>49424</v>
      </c>
      <c r="I1394" s="139">
        <f>_xll.qlInterestRateIndexValueDate(Index1M,$H1394)</f>
        <v>49426</v>
      </c>
      <c r="J1394" s="144">
        <f>IFERROR(_xll.qlIndexFixing(Index1M,$H1394,TRUE,_xll.ohTrigger(RecalcTrigger,Trigger1M)),NA())</f>
        <v>1.0050475563177955E-2</v>
      </c>
      <c r="K1394" s="44">
        <f>IFERROR(_xll.qlIndexFixing(Index3M,H1394,TRUE,_xll.ohTrigger(RecalcTrigger,Trigger3M)),NA())</f>
        <v>1.0556596442707606E-2</v>
      </c>
      <c r="L1394" s="44">
        <f>IFERROR(_xll.qlIndexFixing(Index6M,$H1394,TRUE,_xll.ohTrigger(RecalcTrigger,Trigger6M)),NA())</f>
        <v>1.0524062982807926E-2</v>
      </c>
      <c r="M1394" s="145">
        <f>IFERROR(_xll.qlIndexFixing(Index1Y,$H1394,TRUE,_xll.ohTrigger(RecalcTrigger,Trigger1Y)),NA())</f>
        <v>1.0713385089278767E-2</v>
      </c>
      <c r="N1394" s="144">
        <f>IFERROR(_xll.qlIndexFixing(ONIndex1M,I1394,TRUE,_xll.ohTrigger(RecalcTrigger,Trigger1M)),NA())</f>
        <v>1.0058187433177324E-2</v>
      </c>
      <c r="O1394" s="44">
        <f>IFERROR(_xll.qlIndexFixing(ONIndex3M,I1394,TRUE,_xll.ohTrigger(RecalcTrigger,Trigger3M)),NA())</f>
        <v>1.0594722428969305E-2</v>
      </c>
      <c r="P1394" s="44">
        <f>IFERROR(_xll.qlIndexFixing(ONIndex6M,I1394,TRUE,_xll.ohTrigger(RecalcTrigger,Trigger6M)),NA())</f>
        <v>1.0607819848598155E-2</v>
      </c>
      <c r="Q1394" s="145">
        <f>IFERROR(_xll.qlIndexFixing(ONIndex1Y,I1394,TRUE,_xll.ohTrigger(RecalcTrigger,Trigger1Y)),NA())</f>
        <v>1.0865988405051041E-2</v>
      </c>
    </row>
    <row r="1395" spans="2:17" x14ac:dyDescent="0.2">
      <c r="B1395" s="39" t="s">
        <v>42</v>
      </c>
      <c r="D1395" s="42">
        <f>_xll.qlCalendarAdvance(Calendar,$D1394,B1395,"f",FALSE)</f>
        <v>49431</v>
      </c>
      <c r="E1395" s="139">
        <f>_xll.qlInterestRateIndexValueDate(IndexON,D1395)</f>
        <v>49431</v>
      </c>
      <c r="F1395" s="155">
        <f>IFERROR(_xll.qlIndexFixing(IndexON,D1395,TRUE,_xll.ohTrigger(RecalcTrigger,TriggerON)),NA())</f>
        <v>9.8725132626586998E-3</v>
      </c>
      <c r="H1395" s="42">
        <f>_xll.qlCalendarAdvance(Calendar,$H1394,B1395,"f",FALSE)</f>
        <v>49431</v>
      </c>
      <c r="I1395" s="139">
        <f>_xll.qlInterestRateIndexValueDate(Index1M,$H1395)</f>
        <v>49433</v>
      </c>
      <c r="J1395" s="144">
        <f>IFERROR(_xll.qlIndexFixing(Index1M,$H1395,TRUE,_xll.ohTrigger(RecalcTrigger,Trigger1M)),NA())</f>
        <v>1.0042137053344372E-2</v>
      </c>
      <c r="K1395" s="44">
        <f>IFERROR(_xll.qlIndexFixing(Index3M,H1395,TRUE,_xll.ohTrigger(RecalcTrigger,Trigger3M)),NA())</f>
        <v>1.054605773691362E-2</v>
      </c>
      <c r="L1395" s="44">
        <f>IFERROR(_xll.qlIndexFixing(Index6M,$H1395,TRUE,_xll.ohTrigger(RecalcTrigger,Trigger6M)),NA())</f>
        <v>1.0515152557325066E-2</v>
      </c>
      <c r="M1395" s="145">
        <f>IFERROR(_xll.qlIndexFixing(Index1Y,$H1395,TRUE,_xll.ohTrigger(RecalcTrigger,Trigger1Y)),NA())</f>
        <v>1.0705336677835412E-2</v>
      </c>
      <c r="N1395" s="144">
        <f>IFERROR(_xll.qlIndexFixing(ONIndex1M,I1395,TRUE,_xll.ohTrigger(RecalcTrigger,Trigger1M)),NA())</f>
        <v>1.0051023795814018E-2</v>
      </c>
      <c r="O1395" s="44">
        <f>IFERROR(_xll.qlIndexFixing(ONIndex3M,I1395,TRUE,_xll.ohTrigger(RecalcTrigger,Trigger3M)),NA())</f>
        <v>1.0586837995862908E-2</v>
      </c>
      <c r="P1395" s="44">
        <f>IFERROR(_xll.qlIndexFixing(ONIndex6M,I1395,TRUE,_xll.ohTrigger(RecalcTrigger,Trigger6M)),NA())</f>
        <v>1.0599880688468843E-2</v>
      </c>
      <c r="Q1395" s="145">
        <f>IFERROR(_xll.qlIndexFixing(ONIndex1Y,I1395,TRUE,_xll.ohTrigger(RecalcTrigger,Trigger1Y)),NA())</f>
        <v>1.0858421437118793E-2</v>
      </c>
    </row>
    <row r="1396" spans="2:17" x14ac:dyDescent="0.2">
      <c r="B1396" s="39" t="s">
        <v>42</v>
      </c>
      <c r="D1396" s="42">
        <f>_xll.qlCalendarAdvance(Calendar,$D1395,B1396,"f",FALSE)</f>
        <v>49438</v>
      </c>
      <c r="E1396" s="139">
        <f>_xll.qlInterestRateIndexValueDate(IndexON,D1396)</f>
        <v>49438</v>
      </c>
      <c r="F1396" s="155">
        <f>IFERROR(_xll.qlIndexFixing(IndexON,D1396,TRUE,_xll.ohTrigger(RecalcTrigger,TriggerON)),NA())</f>
        <v>9.8638698341257935E-3</v>
      </c>
      <c r="H1396" s="42">
        <f>_xll.qlCalendarAdvance(Calendar,$H1395,B1396,"f",FALSE)</f>
        <v>49438</v>
      </c>
      <c r="I1396" s="139">
        <f>_xll.qlInterestRateIndexValueDate(Index1M,$H1396)</f>
        <v>49440</v>
      </c>
      <c r="J1396" s="144">
        <f>IFERROR(_xll.qlIndexFixing(Index1M,$H1396,TRUE,_xll.ohTrigger(RecalcTrigger,Trigger1M)),NA())</f>
        <v>1.0033816122700503E-2</v>
      </c>
      <c r="K1396" s="44">
        <f>IFERROR(_xll.qlIndexFixing(Index3M,H1396,TRUE,_xll.ohTrigger(RecalcTrigger,Trigger3M)),NA())</f>
        <v>1.0537015962138763E-2</v>
      </c>
      <c r="L1396" s="44">
        <f>IFERROR(_xll.qlIndexFixing(Index6M,$H1396,TRUE,_xll.ohTrigger(RecalcTrigger,Trigger6M)),NA())</f>
        <v>1.0506275681845629E-2</v>
      </c>
      <c r="M1396" s="145">
        <f>IFERROR(_xll.qlIndexFixing(Index1Y,$H1396,TRUE,_xll.ohTrigger(RecalcTrigger,Trigger1Y)),NA())</f>
        <v>1.0697325231381163E-2</v>
      </c>
      <c r="N1396" s="144">
        <f>IFERROR(_xll.qlIndexFixing(ONIndex1M,I1396,TRUE,_xll.ohTrigger(RecalcTrigger,Trigger1M)),NA())</f>
        <v>1.0042682123660995E-2</v>
      </c>
      <c r="O1396" s="44">
        <f>IFERROR(_xll.qlIndexFixing(ONIndex3M,I1396,TRUE,_xll.ohTrigger(RecalcTrigger,Trigger3M)),NA())</f>
        <v>1.0577662368884688E-2</v>
      </c>
      <c r="P1396" s="44">
        <f>IFERROR(_xll.qlIndexFixing(ONIndex6M,I1396,TRUE,_xll.ohTrigger(RecalcTrigger,Trigger6M)),NA())</f>
        <v>1.0590645696098022E-2</v>
      </c>
      <c r="Q1396" s="145">
        <f>IFERROR(_xll.qlIndexFixing(ONIndex1Y,I1396,TRUE,_xll.ohTrigger(RecalcTrigger,Trigger1Y)),NA())</f>
        <v>1.0849620366846224E-2</v>
      </c>
    </row>
    <row r="1397" spans="2:17" x14ac:dyDescent="0.2">
      <c r="B1397" s="39" t="s">
        <v>42</v>
      </c>
      <c r="D1397" s="42">
        <f>_xll.qlCalendarAdvance(Calendar,$D1396,B1397,"f",FALSE)</f>
        <v>49445</v>
      </c>
      <c r="E1397" s="139">
        <f>_xll.qlInterestRateIndexValueDate(IndexON,D1397)</f>
        <v>49445</v>
      </c>
      <c r="F1397" s="155">
        <f>IFERROR(_xll.qlIndexFixing(IndexON,D1397,TRUE,_xll.ohTrigger(RecalcTrigger,TriggerON)),NA())</f>
        <v>9.8552528107909154E-3</v>
      </c>
      <c r="H1397" s="42">
        <f>_xll.qlCalendarAdvance(Calendar,$H1396,B1397,"f",FALSE)</f>
        <v>49445</v>
      </c>
      <c r="I1397" s="139">
        <f>_xll.qlInterestRateIndexValueDate(Index1M,$H1397)</f>
        <v>49447</v>
      </c>
      <c r="J1397" s="144">
        <f>IFERROR(_xll.qlIndexFixing(Index1M,$H1397,TRUE,_xll.ohTrigger(RecalcTrigger,Trigger1M)),NA())</f>
        <v>1.0025513053941511E-2</v>
      </c>
      <c r="K1397" s="44">
        <f>IFERROR(_xll.qlIndexFixing(Index3M,H1397,TRUE,_xll.ohTrigger(RecalcTrigger,Trigger3M)),NA())</f>
        <v>1.052800107851534E-2</v>
      </c>
      <c r="L1397" s="44">
        <f>IFERROR(_xll.qlIndexFixing(Index6M,$H1397,TRUE,_xll.ohTrigger(RecalcTrigger,Trigger6M)),NA())</f>
        <v>1.0497432666167209E-2</v>
      </c>
      <c r="M1397" s="145">
        <f>IFERROR(_xll.qlIndexFixing(Index1Y,$H1397,TRUE,_xll.ohTrigger(RecalcTrigger,Trigger1Y)),NA())</f>
        <v>1.0689351040608617E-2</v>
      </c>
      <c r="N1397" s="144">
        <f>IFERROR(_xll.qlIndexFixing(ONIndex1M,I1397,TRUE,_xll.ohTrigger(RecalcTrigger,Trigger1M)),NA())</f>
        <v>1.0034357848791586E-2</v>
      </c>
      <c r="O1397" s="44">
        <f>IFERROR(_xll.qlIndexFixing(ONIndex3M,I1397,TRUE,_xll.ohTrigger(RecalcTrigger,Trigger3M)),NA())</f>
        <v>1.0568511672683911E-2</v>
      </c>
      <c r="P1397" s="44">
        <f>IFERROR(_xll.qlIndexFixing(ONIndex6M,I1397,TRUE,_xll.ohTrigger(RecalcTrigger,Trigger6M)),NA())</f>
        <v>1.0581440463601766E-2</v>
      </c>
      <c r="Q1397" s="145">
        <f>IFERROR(_xll.qlIndexFixing(ONIndex1Y,I1397,TRUE,_xll.ohTrigger(RecalcTrigger,Trigger1Y)),NA())</f>
        <v>1.0840848712003748E-2</v>
      </c>
    </row>
    <row r="1398" spans="2:17" x14ac:dyDescent="0.2">
      <c r="B1398" s="39" t="s">
        <v>42</v>
      </c>
      <c r="D1398" s="42">
        <f>_xll.qlCalendarAdvance(Calendar,$D1397,B1398,"f",FALSE)</f>
        <v>49452</v>
      </c>
      <c r="E1398" s="139">
        <f>_xll.qlInterestRateIndexValueDate(IndexON,D1398)</f>
        <v>49452</v>
      </c>
      <c r="F1398" s="155">
        <f>IFERROR(_xll.qlIndexFixing(IndexON,D1398,TRUE,_xll.ohTrigger(RecalcTrigger,TriggerON)),NA())</f>
        <v>9.8466625121584883E-3</v>
      </c>
      <c r="H1398" s="42">
        <f>_xll.qlCalendarAdvance(Calendar,$H1397,B1398,"f",FALSE)</f>
        <v>49452</v>
      </c>
      <c r="I1398" s="139">
        <f>_xll.qlInterestRateIndexValueDate(Index1M,$H1398)</f>
        <v>49454</v>
      </c>
      <c r="J1398" s="144">
        <f>IFERROR(_xll.qlIndexFixing(Index1M,$H1398,TRUE,_xll.ohTrigger(RecalcTrigger,Trigger1M)),NA())</f>
        <v>1.0017228129762551E-2</v>
      </c>
      <c r="K1398" s="44">
        <f>IFERROR(_xll.qlIndexFixing(Index3M,H1398,TRUE,_xll.ohTrigger(RecalcTrigger,Trigger3M)),NA())</f>
        <v>1.0519013394093958E-2</v>
      </c>
      <c r="L1398" s="44">
        <f>IFERROR(_xll.qlIndexFixing(Index6M,$H1398,TRUE,_xll.ohTrigger(RecalcTrigger,Trigger6M)),NA())</f>
        <v>1.0488623820085672E-2</v>
      </c>
      <c r="M1398" s="145">
        <f>IFERROR(_xll.qlIndexFixing(Index1Y,$H1398,TRUE,_xll.ohTrigger(RecalcTrigger,Trigger1Y)),NA())</f>
        <v>1.0681414396204481E-2</v>
      </c>
      <c r="N1398" s="144">
        <f>IFERROR(_xll.qlIndexFixing(ONIndex1M,I1398,TRUE,_xll.ohTrigger(RecalcTrigger,Trigger1M)),NA())</f>
        <v>1.0026051253699819E-2</v>
      </c>
      <c r="O1398" s="44">
        <f>IFERROR(_xll.qlIndexFixing(ONIndex3M,I1398,TRUE,_xll.ohTrigger(RecalcTrigger,Trigger3M)),NA())</f>
        <v>1.0559386214854527E-2</v>
      </c>
      <c r="P1398" s="44">
        <f>IFERROR(_xll.qlIndexFixing(ONIndex6M,I1398,TRUE,_xll.ohTrigger(RecalcTrigger,Trigger6M)),NA())</f>
        <v>1.0572265299373385E-2</v>
      </c>
      <c r="Q1398" s="145">
        <f>IFERROR(_xll.qlIndexFixing(ONIndex1Y,I1398,TRUE,_xll.ohTrigger(RecalcTrigger,Trigger1Y)),NA())</f>
        <v>1.0832106760680915E-2</v>
      </c>
    </row>
    <row r="1399" spans="2:17" x14ac:dyDescent="0.2">
      <c r="B1399" s="39" t="s">
        <v>42</v>
      </c>
      <c r="D1399" s="42">
        <f>_xll.qlCalendarAdvance(Calendar,$D1398,B1399,"f",FALSE)</f>
        <v>49459</v>
      </c>
      <c r="E1399" s="139">
        <f>_xll.qlInterestRateIndexValueDate(IndexON,D1399)</f>
        <v>49459</v>
      </c>
      <c r="F1399" s="155">
        <f>IFERROR(_xll.qlIndexFixing(IndexON,D1399,TRUE,_xll.ohTrigger(RecalcTrigger,TriggerON)),NA())</f>
        <v>9.838099257573063E-3</v>
      </c>
      <c r="H1399" s="42">
        <f>_xll.qlCalendarAdvance(Calendar,$H1398,B1399,"f",FALSE)</f>
        <v>49459</v>
      </c>
      <c r="I1399" s="139">
        <f>_xll.qlInterestRateIndexValueDate(Index1M,$H1399)</f>
        <v>49461</v>
      </c>
      <c r="J1399" s="144">
        <f>IFERROR(_xll.qlIndexFixing(Index1M,$H1399,TRUE,_xll.ohTrigger(RecalcTrigger,Trigger1M)),NA())</f>
        <v>1.000896163285878E-2</v>
      </c>
      <c r="K1399" s="44">
        <f>IFERROR(_xll.qlIndexFixing(Index3M,H1399,TRUE,_xll.ohTrigger(RecalcTrigger,Trigger3M)),NA())</f>
        <v>1.0510053216922669E-2</v>
      </c>
      <c r="L1399" s="44">
        <f>IFERROR(_xll.qlIndexFixing(Index6M,$H1399,TRUE,_xll.ohTrigger(RecalcTrigger,Trigger6M)),NA())</f>
        <v>1.0479849453392127E-2</v>
      </c>
      <c r="M1399" s="145">
        <f>IFERROR(_xll.qlIndexFixing(Index1Y,$H1399,TRUE,_xll.ohTrigger(RecalcTrigger,Trigger1Y)),NA())</f>
        <v>1.0673515588851332E-2</v>
      </c>
      <c r="N1399" s="144">
        <f>IFERROR(_xll.qlIndexFixing(ONIndex1M,I1399,TRUE,_xll.ohTrigger(RecalcTrigger,Trigger1M)),NA())</f>
        <v>1.0017762620879722E-2</v>
      </c>
      <c r="O1399" s="44">
        <f>IFERROR(_xll.qlIndexFixing(ONIndex3M,I1399,TRUE,_xll.ohTrigger(RecalcTrigger,Trigger3M)),NA())</f>
        <v>1.0550286302430933E-2</v>
      </c>
      <c r="P1399" s="44">
        <f>IFERROR(_xll.qlIndexFixing(ONIndex6M,I1399,TRUE,_xll.ohTrigger(RecalcTrigger,Trigger6M)),NA())</f>
        <v>1.0563120512045998E-2</v>
      </c>
      <c r="Q1399" s="145">
        <f>IFERROR(_xll.qlIndexFixing(ONIndex1Y,I1399,TRUE,_xll.ohTrigger(RecalcTrigger,Trigger1Y)),NA())</f>
        <v>1.0823394801446895E-2</v>
      </c>
    </row>
    <row r="1400" spans="2:17" x14ac:dyDescent="0.2">
      <c r="B1400" s="39" t="s">
        <v>42</v>
      </c>
      <c r="D1400" s="42">
        <f>_xll.qlCalendarAdvance(Calendar,$D1399,B1400,"f",FALSE)</f>
        <v>49466</v>
      </c>
      <c r="E1400" s="139">
        <f>_xll.qlInterestRateIndexValueDate(IndexON,D1400)</f>
        <v>49466</v>
      </c>
      <c r="F1400" s="155">
        <f>IFERROR(_xll.qlIndexFixing(IndexON,D1400,TRUE,_xll.ohTrigger(RecalcTrigger,TriggerON)),NA())</f>
        <v>9.8295633664591264E-3</v>
      </c>
      <c r="H1400" s="42">
        <f>_xll.qlCalendarAdvance(Calendar,$H1399,B1400,"f",FALSE)</f>
        <v>49466</v>
      </c>
      <c r="I1400" s="139">
        <f>_xll.qlInterestRateIndexValueDate(Index1M,$H1400)</f>
        <v>49468</v>
      </c>
      <c r="J1400" s="144">
        <f>IFERROR(_xll.qlIndexFixing(Index1M,$H1400,TRUE,_xll.ohTrigger(RecalcTrigger,Trigger1M)),NA())</f>
        <v>1.0000713845922776E-2</v>
      </c>
      <c r="K1400" s="44">
        <f>IFERROR(_xll.qlIndexFixing(Index3M,H1400,TRUE,_xll.ohTrigger(RecalcTrigger,Trigger3M)),NA())</f>
        <v>1.0501120855043579E-2</v>
      </c>
      <c r="L1400" s="44">
        <f>IFERROR(_xll.qlIndexFixing(Index6M,$H1400,TRUE,_xll.ohTrigger(RecalcTrigger,Trigger6M)),NA())</f>
        <v>1.0471109875873798E-2</v>
      </c>
      <c r="M1400" s="145">
        <f>IFERROR(_xll.qlIndexFixing(Index1Y,$H1400,TRUE,_xll.ohTrigger(RecalcTrigger,Trigger1Y)),NA())</f>
        <v>1.0665654909225206E-2</v>
      </c>
      <c r="N1400" s="144">
        <f>IFERROR(_xll.qlIndexFixing(ONIndex1M,I1400,TRUE,_xll.ohTrigger(RecalcTrigger,Trigger1M)),NA())</f>
        <v>1.0009492232825323E-2</v>
      </c>
      <c r="O1400" s="44">
        <f>IFERROR(_xll.qlIndexFixing(ONIndex3M,I1400,TRUE,_xll.ohTrigger(RecalcTrigger,Trigger3M)),NA())</f>
        <v>1.0541212243246889E-2</v>
      </c>
      <c r="P1400" s="44">
        <f>IFERROR(_xll.qlIndexFixing(ONIndex6M,I1400,TRUE,_xll.ohTrigger(RecalcTrigger,Trigger6M)),NA())</f>
        <v>1.0554006410332661E-2</v>
      </c>
      <c r="Q1400" s="145">
        <f>IFERROR(_xll.qlIndexFixing(ONIndex1Y,I1400,TRUE,_xll.ohTrigger(RecalcTrigger,Trigger1Y)),NA())</f>
        <v>1.0814713122950792E-2</v>
      </c>
    </row>
    <row r="1401" spans="2:17" x14ac:dyDescent="0.2">
      <c r="B1401" s="39" t="s">
        <v>42</v>
      </c>
      <c r="D1401" s="42">
        <f>_xll.qlCalendarAdvance(Calendar,$D1400,B1401,"f",FALSE)</f>
        <v>49473</v>
      </c>
      <c r="E1401" s="139">
        <f>_xll.qlInterestRateIndexValueDate(IndexON,D1401)</f>
        <v>49473</v>
      </c>
      <c r="F1401" s="155">
        <f>IFERROR(_xll.qlIndexFixing(IndexON,D1401,TRUE,_xll.ohTrigger(RecalcTrigger,TriggerON)),NA())</f>
        <v>9.8210551583211014E-3</v>
      </c>
      <c r="H1401" s="42">
        <f>_xll.qlCalendarAdvance(Calendar,$H1400,B1401,"f",FALSE)</f>
        <v>49473</v>
      </c>
      <c r="I1401" s="139">
        <f>_xll.qlInterestRateIndexValueDate(Index1M,$H1401)</f>
        <v>49475</v>
      </c>
      <c r="J1401" s="144">
        <f>IFERROR(_xll.qlIndexFixing(Index1M,$H1401,TRUE,_xll.ohTrigger(RecalcTrigger,Trigger1M)),NA())</f>
        <v>9.9924850516522785E-3</v>
      </c>
      <c r="K1401" s="44">
        <f>IFERROR(_xll.qlIndexFixing(Index3M,H1401,TRUE,_xll.ohTrigger(RecalcTrigger,Trigger3M)),NA())</f>
        <v>1.0492216616498788E-2</v>
      </c>
      <c r="L1401" s="44">
        <f>IFERROR(_xll.qlIndexFixing(Index6M,$H1401,TRUE,_xll.ohTrigger(RecalcTrigger,Trigger6M)),NA())</f>
        <v>1.0462405397315317E-2</v>
      </c>
      <c r="M1401" s="145">
        <f>IFERROR(_xll.qlIndexFixing(Index1Y,$H1401,TRUE,_xll.ohTrigger(RecalcTrigger,Trigger1Y)),NA())</f>
        <v>1.0657832647998878E-2</v>
      </c>
      <c r="N1401" s="144">
        <f>IFERROR(_xll.qlIndexFixing(ONIndex1M,I1401,TRUE,_xll.ohTrigger(RecalcTrigger,Trigger1M)),NA())</f>
        <v>1.0001240372190523E-2</v>
      </c>
      <c r="O1401" s="44">
        <f>IFERROR(_xll.qlIndexFixing(ONIndex3M,I1401,TRUE,_xll.ohTrigger(RecalcTrigger,Trigger3M)),NA())</f>
        <v>1.0532164344416728E-2</v>
      </c>
      <c r="P1401" s="44">
        <f>IFERROR(_xll.qlIndexFixing(ONIndex6M,I1401,TRUE,_xll.ohTrigger(RecalcTrigger,Trigger6M)),NA())</f>
        <v>1.0544923302786557E-2</v>
      </c>
      <c r="Q1401" s="145">
        <f>IFERROR(_xll.qlIndexFixing(ONIndex1Y,I1401,TRUE,_xll.ohTrigger(RecalcTrigger,Trigger1Y)),NA())</f>
        <v>1.0806062013362094E-2</v>
      </c>
    </row>
    <row r="1402" spans="2:17" x14ac:dyDescent="0.2">
      <c r="B1402" s="39" t="s">
        <v>42</v>
      </c>
      <c r="D1402" s="42">
        <f>_xll.qlCalendarAdvance(Calendar,$D1401,B1402,"f",FALSE)</f>
        <v>49480</v>
      </c>
      <c r="E1402" s="139">
        <f>_xll.qlInterestRateIndexValueDate(IndexON,D1402)</f>
        <v>49480</v>
      </c>
      <c r="F1402" s="155">
        <f>IFERROR(_xll.qlIndexFixing(IndexON,D1402,TRUE,_xll.ohTrigger(RecalcTrigger,TriggerON)),NA())</f>
        <v>9.812574952663411E-3</v>
      </c>
      <c r="H1402" s="42">
        <f>_xll.qlCalendarAdvance(Calendar,$H1401,B1402,"f",FALSE)</f>
        <v>49480</v>
      </c>
      <c r="I1402" s="139">
        <f>_xll.qlInterestRateIndexValueDate(Index1M,$H1402)</f>
        <v>49482</v>
      </c>
      <c r="J1402" s="144">
        <f>IFERROR(_xll.qlIndexFixing(Index1M,$H1402,TRUE,_xll.ohTrigger(RecalcTrigger,Trigger1M)),NA())</f>
        <v>9.9842755327372856E-3</v>
      </c>
      <c r="K1402" s="44">
        <f>IFERROR(_xll.qlIndexFixing(Index3M,H1402,TRUE,_xll.ohTrigger(RecalcTrigger,Trigger3M)),NA())</f>
        <v>1.0483340809330399E-2</v>
      </c>
      <c r="L1402" s="44">
        <f>IFERROR(_xll.qlIndexFixing(Index6M,$H1402,TRUE,_xll.ohTrigger(RecalcTrigger,Trigger6M)),NA())</f>
        <v>1.0453736327495695E-2</v>
      </c>
      <c r="M1402" s="145">
        <f>IFERROR(_xll.qlIndexFixing(Index1Y,$H1402,TRUE,_xll.ohTrigger(RecalcTrigger,Trigger1Y)),NA())</f>
        <v>1.0650049095839673E-2</v>
      </c>
      <c r="N1402" s="144">
        <f>IFERROR(_xll.qlIndexFixing(ONIndex1M,I1402,TRUE,_xll.ohTrigger(RecalcTrigger,Trigger1M)),NA())</f>
        <v>9.9930073211496051E-3</v>
      </c>
      <c r="O1402" s="44">
        <f>IFERROR(_xll.qlIndexFixing(ONIndex3M,I1402,TRUE,_xll.ohTrigger(RecalcTrigger,Trigger3M)),NA())</f>
        <v>1.05231429135344E-2</v>
      </c>
      <c r="P1402" s="44">
        <f>IFERROR(_xll.qlIndexFixing(ONIndex6M,I1402,TRUE,_xll.ohTrigger(RecalcTrigger,Trigger6M)),NA())</f>
        <v>1.0535871497960869E-2</v>
      </c>
      <c r="Q1402" s="145">
        <f>IFERROR(_xll.qlIndexFixing(ONIndex1Y,I1402,TRUE,_xll.ohTrigger(RecalcTrigger,Trigger1Y)),NA())</f>
        <v>1.0797441761329907E-2</v>
      </c>
    </row>
    <row r="1403" spans="2:17" x14ac:dyDescent="0.2">
      <c r="B1403" s="39" t="s">
        <v>42</v>
      </c>
      <c r="D1403" s="42">
        <f>_xll.qlCalendarAdvance(Calendar,$D1402,B1403,"f",FALSE)</f>
        <v>49487</v>
      </c>
      <c r="E1403" s="139">
        <f>_xll.qlInterestRateIndexValueDate(IndexON,D1403)</f>
        <v>49487</v>
      </c>
      <c r="F1403" s="155">
        <f>IFERROR(_xll.qlIndexFixing(IndexON,D1403,TRUE,_xll.ohTrigger(RecalcTrigger,TriggerON)),NA())</f>
        <v>9.8041230687506697E-3</v>
      </c>
      <c r="H1403" s="42">
        <f>_xll.qlCalendarAdvance(Calendar,$H1402,B1403,"f",FALSE)</f>
        <v>49487</v>
      </c>
      <c r="I1403" s="139">
        <f>_xll.qlInterestRateIndexValueDate(Index1M,$H1403)</f>
        <v>49489</v>
      </c>
      <c r="J1403" s="144">
        <f>IFERROR(_xll.qlIndexFixing(Index1M,$H1403,TRUE,_xll.ohTrigger(RecalcTrigger,Trigger1M)),NA())</f>
        <v>9.9756405651513225E-3</v>
      </c>
      <c r="K1403" s="44">
        <f>IFERROR(_xll.qlIndexFixing(Index3M,H1403,TRUE,_xll.ohTrigger(RecalcTrigger,Trigger3M)),NA())</f>
        <v>1.047591655881829E-2</v>
      </c>
      <c r="L1403" s="44">
        <f>IFERROR(_xll.qlIndexFixing(Index6M,$H1403,TRUE,_xll.ohTrigger(RecalcTrigger,Trigger6M)),NA())</f>
        <v>1.0445102976192219E-2</v>
      </c>
      <c r="M1403" s="145">
        <f>IFERROR(_xll.qlIndexFixing(Index1Y,$H1403,TRUE,_xll.ohTrigger(RecalcTrigger,Trigger1Y)),NA())</f>
        <v>1.0642304543409909E-2</v>
      </c>
      <c r="N1403" s="144">
        <f>IFERROR(_xll.qlIndexFixing(ONIndex1M,I1403,TRUE,_xll.ohTrigger(RecalcTrigger,Trigger1M)),NA())</f>
        <v>9.984793362436406E-3</v>
      </c>
      <c r="O1403" s="44">
        <f>IFERROR(_xll.qlIndexFixing(ONIndex3M,I1403,TRUE,_xll.ohTrigger(RecalcTrigger,Trigger3M)),NA())</f>
        <v>1.0514148257874112E-2</v>
      </c>
      <c r="P1403" s="44">
        <f>IFERROR(_xll.qlIndexFixing(ONIndex6M,I1403,TRUE,_xll.ohTrigger(RecalcTrigger,Trigger6M)),NA())</f>
        <v>1.052685130440878E-2</v>
      </c>
      <c r="Q1403" s="145">
        <f>IFERROR(_xll.qlIndexFixing(ONIndex1Y,I1403,TRUE,_xll.ohTrigger(RecalcTrigger,Trigger1Y)),NA())</f>
        <v>1.0788852655263526E-2</v>
      </c>
    </row>
    <row r="1404" spans="2:17" x14ac:dyDescent="0.2">
      <c r="B1404" s="39" t="s">
        <v>42</v>
      </c>
      <c r="D1404" s="42">
        <f>_xll.qlCalendarAdvance(Calendar,$D1403,B1404,"f",FALSE)</f>
        <v>49494</v>
      </c>
      <c r="E1404" s="139">
        <f>_xll.qlInterestRateIndexValueDate(IndexON,D1404)</f>
        <v>49494</v>
      </c>
      <c r="F1404" s="155">
        <f>IFERROR(_xll.qlIndexFixing(IndexON,D1404,TRUE,_xll.ohTrigger(RecalcTrigger,TriggerON)),NA())</f>
        <v>9.7956998260873007E-3</v>
      </c>
      <c r="H1404" s="42">
        <f>_xll.qlCalendarAdvance(Calendar,$H1403,B1404,"f",FALSE)</f>
        <v>49494</v>
      </c>
      <c r="I1404" s="139">
        <f>_xll.qlInterestRateIndexValueDate(Index1M,$H1404)</f>
        <v>49496</v>
      </c>
      <c r="J1404" s="144">
        <f>IFERROR(_xll.qlIndexFixing(Index1M,$H1404,TRUE,_xll.ohTrigger(RecalcTrigger,Trigger1M)),NA())</f>
        <v>9.9679154517441325E-3</v>
      </c>
      <c r="K1404" s="44">
        <f>IFERROR(_xll.qlIndexFixing(Index3M,H1404,TRUE,_xll.ohTrigger(RecalcTrigger,Trigger3M)),NA())</f>
        <v>1.0465675721271677E-2</v>
      </c>
      <c r="L1404" s="44">
        <f>IFERROR(_xll.qlIndexFixing(Index6M,$H1404,TRUE,_xll.ohTrigger(RecalcTrigger,Trigger6M)),NA())</f>
        <v>1.0436505653177419E-2</v>
      </c>
      <c r="M1404" s="145">
        <f>IFERROR(_xll.qlIndexFixing(Index1Y,$H1404,TRUE,_xll.ohTrigger(RecalcTrigger,Trigger1Y)),NA())</f>
        <v>1.0634599281368416E-2</v>
      </c>
      <c r="N1404" s="144">
        <f>IFERROR(_xll.qlIndexFixing(ONIndex1M,I1404,TRUE,_xll.ohTrigger(RecalcTrigger,Trigger1M)),NA())</f>
        <v>9.9765987785449539E-3</v>
      </c>
      <c r="O1404" s="44">
        <f>IFERROR(_xll.qlIndexFixing(ONIndex3M,I1404,TRUE,_xll.ohTrigger(RecalcTrigger,Trigger3M)),NA())</f>
        <v>1.0505180684869941E-2</v>
      </c>
      <c r="P1404" s="44">
        <f>IFERROR(_xll.qlIndexFixing(ONIndex6M,I1404,TRUE,_xll.ohTrigger(RecalcTrigger,Trigger6M)),NA())</f>
        <v>1.0517863030843344E-2</v>
      </c>
      <c r="Q1404" s="145">
        <f>IFERROR(_xll.qlIndexFixing(ONIndex1Y,I1404,TRUE,_xll.ohTrigger(RecalcTrigger,Trigger1Y)),NA())</f>
        <v>1.0780294983492311E-2</v>
      </c>
    </row>
    <row r="1405" spans="2:17" x14ac:dyDescent="0.2">
      <c r="B1405" s="39" t="s">
        <v>42</v>
      </c>
      <c r="D1405" s="42">
        <f>_xll.qlCalendarAdvance(Calendar,$D1404,B1405,"f",FALSE)</f>
        <v>49501</v>
      </c>
      <c r="E1405" s="139">
        <f>_xll.qlInterestRateIndexValueDate(IndexON,D1405)</f>
        <v>49501</v>
      </c>
      <c r="F1405" s="155">
        <f>IFERROR(_xll.qlIndexFixing(IndexON,D1405,TRUE,_xll.ohTrigger(RecalcTrigger,TriggerON)),NA())</f>
        <v>9.7873055442576629E-3</v>
      </c>
      <c r="H1405" s="42">
        <f>_xll.qlCalendarAdvance(Calendar,$H1404,B1405,"f",FALSE)</f>
        <v>49501</v>
      </c>
      <c r="I1405" s="139">
        <f>_xll.qlInterestRateIndexValueDate(Index1M,$H1405)</f>
        <v>49503</v>
      </c>
      <c r="J1405" s="144">
        <f>IFERROR(_xll.qlIndexFixing(Index1M,$H1405,TRUE,_xll.ohTrigger(RecalcTrigger,Trigger1M)),NA())</f>
        <v>9.959765455045972E-3</v>
      </c>
      <c r="K1405" s="44">
        <f>IFERROR(_xll.qlIndexFixing(Index3M,H1405,TRUE,_xll.ohTrigger(RecalcTrigger,Trigger3M)),NA())</f>
        <v>1.0456887056449394E-2</v>
      </c>
      <c r="L1405" s="44">
        <f>IFERROR(_xll.qlIndexFixing(Index6M,$H1405,TRUE,_xll.ohTrigger(RecalcTrigger,Trigger6M)),NA())</f>
        <v>1.0427944668220803E-2</v>
      </c>
      <c r="M1405" s="145">
        <f>IFERROR(_xll.qlIndexFixing(Index1Y,$H1405,TRUE,_xll.ohTrigger(RecalcTrigger,Trigger1Y)),NA())</f>
        <v>1.0626928938223472E-2</v>
      </c>
      <c r="N1405" s="144">
        <f>IFERROR(_xll.qlIndexFixing(ONIndex1M,I1405,TRUE,_xll.ohTrigger(RecalcTrigger,Trigger1M)),NA())</f>
        <v>9.9684238518893409E-3</v>
      </c>
      <c r="O1405" s="44">
        <f>IFERROR(_xll.qlIndexFixing(ONIndex3M,I1405,TRUE,_xll.ohTrigger(RecalcTrigger,Trigger3M)),NA())</f>
        <v>1.0496240501796095E-2</v>
      </c>
      <c r="P1405" s="44">
        <f>IFERROR(_xll.qlIndexFixing(ONIndex6M,I1405,TRUE,_xll.ohTrigger(RecalcTrigger,Trigger6M)),NA())</f>
        <v>1.0508906985737809E-2</v>
      </c>
      <c r="Q1405" s="145">
        <f>IFERROR(_xll.qlIndexFixing(ONIndex1Y,I1405,TRUE,_xll.ohTrigger(RecalcTrigger,Trigger1Y)),NA())</f>
        <v>1.0771769034585432E-2</v>
      </c>
    </row>
    <row r="1406" spans="2:17" x14ac:dyDescent="0.2">
      <c r="B1406" s="39" t="s">
        <v>42</v>
      </c>
      <c r="D1406" s="42">
        <f>_xll.qlCalendarAdvance(Calendar,$D1405,B1406,"f",FALSE)</f>
        <v>49508</v>
      </c>
      <c r="E1406" s="139">
        <f>_xll.qlInterestRateIndexValueDate(IndexON,D1406)</f>
        <v>49508</v>
      </c>
      <c r="F1406" s="155">
        <f>IFERROR(_xll.qlIndexFixing(IndexON,D1406,TRUE,_xll.ohTrigger(RecalcTrigger,TriggerON)),NA())</f>
        <v>9.7789405425263709E-3</v>
      </c>
      <c r="H1406" s="42">
        <f>_xll.qlCalendarAdvance(Calendar,$H1405,B1406,"f",FALSE)</f>
        <v>49508</v>
      </c>
      <c r="I1406" s="139">
        <f>_xll.qlInterestRateIndexValueDate(Index1M,$H1406)</f>
        <v>49510</v>
      </c>
      <c r="J1406" s="144">
        <f>IFERROR(_xll.qlIndexFixing(Index1M,$H1406,TRUE,_xll.ohTrigger(RecalcTrigger,Trigger1M)),NA())</f>
        <v>9.9516358644710558E-3</v>
      </c>
      <c r="K1406" s="44">
        <f>IFERROR(_xll.qlIndexFixing(Index3M,H1406,TRUE,_xll.ohTrigger(RecalcTrigger,Trigger3M)),NA())</f>
        <v>1.0448128055141307E-2</v>
      </c>
      <c r="L1406" s="44">
        <f>IFERROR(_xll.qlIndexFixing(Index6M,$H1406,TRUE,_xll.ohTrigger(RecalcTrigger,Trigger6M)),NA())</f>
        <v>1.0419420331089285E-2</v>
      </c>
      <c r="M1406" s="145">
        <f>IFERROR(_xll.qlIndexFixing(Index1Y,$H1406,TRUE,_xll.ohTrigger(RecalcTrigger,Trigger1Y)),NA())</f>
        <v>1.0619288503768549E-2</v>
      </c>
      <c r="N1406" s="144">
        <f>IFERROR(_xll.qlIndexFixing(ONIndex1M,I1406,TRUE,_xll.ohTrigger(RecalcTrigger,Trigger1M)),NA())</f>
        <v>9.9602688649635951E-3</v>
      </c>
      <c r="O1406" s="44">
        <f>IFERROR(_xll.qlIndexFixing(ONIndex3M,I1406,TRUE,_xll.ohTrigger(RecalcTrigger,Trigger3M)),NA())</f>
        <v>1.0487328016326458E-2</v>
      </c>
      <c r="P1406" s="44">
        <f>IFERROR(_xll.qlIndexFixing(ONIndex6M,I1406,TRUE,_xll.ohTrigger(RecalcTrigger,Trigger6M)),NA())</f>
        <v>1.0499983477885166E-2</v>
      </c>
      <c r="Q1406" s="145">
        <f>IFERROR(_xll.qlIndexFixing(ONIndex1Y,I1406,TRUE,_xll.ohTrigger(RecalcTrigger,Trigger1Y)),NA())</f>
        <v>1.0763275096952185E-2</v>
      </c>
    </row>
    <row r="1407" spans="2:17" x14ac:dyDescent="0.2">
      <c r="B1407" s="39" t="s">
        <v>42</v>
      </c>
      <c r="D1407" s="42">
        <f>_xll.qlCalendarAdvance(Calendar,$D1406,B1407,"f",FALSE)</f>
        <v>49515</v>
      </c>
      <c r="E1407" s="139">
        <f>_xll.qlInterestRateIndexValueDate(IndexON,D1407)</f>
        <v>49515</v>
      </c>
      <c r="F1407" s="155">
        <f>IFERROR(_xll.qlIndexFixing(IndexON,D1407,TRUE,_xll.ohTrigger(RecalcTrigger,TriggerON)),NA())</f>
        <v>9.7706051403978478E-3</v>
      </c>
      <c r="H1407" s="42">
        <f>_xll.qlCalendarAdvance(Calendar,$H1406,B1407,"f",FALSE)</f>
        <v>49515</v>
      </c>
      <c r="I1407" s="139">
        <f>_xll.qlInterestRateIndexValueDate(Index1M,$H1407)</f>
        <v>49517</v>
      </c>
      <c r="J1407" s="144">
        <f>IFERROR(_xll.qlIndexFixing(Index1M,$H1407,TRUE,_xll.ohTrigger(RecalcTrigger,Trigger1M)),NA())</f>
        <v>9.9435269627042248E-3</v>
      </c>
      <c r="K1407" s="44">
        <f>IFERROR(_xll.qlIndexFixing(Index3M,H1407,TRUE,_xll.ohTrigger(RecalcTrigger,Trigger3M)),NA())</f>
        <v>1.0439399025376765E-2</v>
      </c>
      <c r="L1407" s="44">
        <f>IFERROR(_xll.qlIndexFixing(Index6M,$H1407,TRUE,_xll.ohTrigger(RecalcTrigger,Trigger6M)),NA())</f>
        <v>1.0410932951545462E-2</v>
      </c>
      <c r="M1407" s="145">
        <f>IFERROR(_xll.qlIndexFixing(Index1Y,$H1407,TRUE,_xll.ohTrigger(RecalcTrigger,Trigger1Y)),NA())</f>
        <v>1.0611677307929949E-2</v>
      </c>
      <c r="N1407" s="144">
        <f>IFERROR(_xll.qlIndexFixing(ONIndex1M,I1407,TRUE,_xll.ohTrigger(RecalcTrigger,Trigger1M)),NA())</f>
        <v>9.9521341003416808E-3</v>
      </c>
      <c r="O1407" s="44">
        <f>IFERROR(_xll.qlIndexFixing(ONIndex3M,I1407,TRUE,_xll.ohTrigger(RecalcTrigger,Trigger3M)),NA())</f>
        <v>1.0478443535655302E-2</v>
      </c>
      <c r="P1407" s="44">
        <f>IFERROR(_xll.qlIndexFixing(ONIndex6M,I1407,TRUE,_xll.ohTrigger(RecalcTrigger,Trigger6M)),NA())</f>
        <v>1.0491092815678726E-2</v>
      </c>
      <c r="Q1407" s="145">
        <f>IFERROR(_xll.qlIndexFixing(ONIndex1Y,I1407,TRUE,_xll.ohTrigger(RecalcTrigger,Trigger1Y)),NA())</f>
        <v>1.0754813459001866E-2</v>
      </c>
    </row>
    <row r="1408" spans="2:17" x14ac:dyDescent="0.2">
      <c r="B1408" s="39" t="s">
        <v>42</v>
      </c>
      <c r="D1408" s="42">
        <f>_xll.qlCalendarAdvance(Calendar,$D1407,B1408,"f",FALSE)</f>
        <v>49522</v>
      </c>
      <c r="E1408" s="139">
        <f>_xll.qlInterestRateIndexValueDate(IndexON,D1408)</f>
        <v>49522</v>
      </c>
      <c r="F1408" s="155">
        <f>IFERROR(_xll.qlIndexFixing(IndexON,D1408,TRUE,_xll.ohTrigger(RecalcTrigger,TriggerON)),NA())</f>
        <v>9.7622996572166443E-3</v>
      </c>
      <c r="H1408" s="42">
        <f>_xll.qlCalendarAdvance(Calendar,$H1407,B1408,"f",FALSE)</f>
        <v>49522</v>
      </c>
      <c r="I1408" s="139">
        <f>_xll.qlInterestRateIndexValueDate(Index1M,$H1408)</f>
        <v>49524</v>
      </c>
      <c r="J1408" s="144">
        <f>IFERROR(_xll.qlIndexFixing(Index1M,$H1408,TRUE,_xll.ohTrigger(RecalcTrigger,Trigger1M)),NA())</f>
        <v>9.9354390324380582E-3</v>
      </c>
      <c r="K1408" s="44">
        <f>IFERROR(_xll.qlIndexFixing(Index3M,H1408,TRUE,_xll.ohTrigger(RecalcTrigger,Trigger3M)),NA())</f>
        <v>1.0430700275184265E-2</v>
      </c>
      <c r="L1408" s="44">
        <f>IFERROR(_xll.qlIndexFixing(Index6M,$H1408,TRUE,_xll.ohTrigger(RecalcTrigger,Trigger6M)),NA())</f>
        <v>1.0402482839348035E-2</v>
      </c>
      <c r="M1408" s="145">
        <f>IFERROR(_xll.qlIndexFixing(Index1Y,$H1408,TRUE,_xll.ohTrigger(RecalcTrigger,Trigger1Y)),NA())</f>
        <v>1.0604094677094791E-2</v>
      </c>
      <c r="N1408" s="144">
        <f>IFERROR(_xll.qlIndexFixing(ONIndex1M,I1408,TRUE,_xll.ohTrigger(RecalcTrigger,Trigger1M)),NA())</f>
        <v>9.94401984043769E-3</v>
      </c>
      <c r="O1408" s="44">
        <f>IFERROR(_xll.qlIndexFixing(ONIndex3M,I1408,TRUE,_xll.ohTrigger(RecalcTrigger,Trigger3M)),NA())</f>
        <v>1.0469587367216704E-2</v>
      </c>
      <c r="P1408" s="44">
        <f>IFERROR(_xll.qlIndexFixing(ONIndex6M,I1408,TRUE,_xll.ohTrigger(RecalcTrigger,Trigger6M)),NA())</f>
        <v>1.0482235307831544E-2</v>
      </c>
      <c r="Q1408" s="145">
        <f>IFERROR(_xll.qlIndexFixing(ONIndex1Y,I1408,TRUE,_xll.ohTrigger(RecalcTrigger,Trigger1Y)),NA())</f>
        <v>1.0746384409223708E-2</v>
      </c>
    </row>
    <row r="1409" spans="2:17" x14ac:dyDescent="0.2">
      <c r="B1409" s="39" t="s">
        <v>42</v>
      </c>
      <c r="D1409" s="42">
        <f>_xll.qlCalendarAdvance(Calendar,$D1408,B1409,"f",FALSE)</f>
        <v>49529</v>
      </c>
      <c r="E1409" s="139">
        <f>_xll.qlInterestRateIndexValueDate(IndexON,D1409)</f>
        <v>49529</v>
      </c>
      <c r="F1409" s="155">
        <f>IFERROR(_xll.qlIndexFixing(IndexON,D1409,TRUE,_xll.ohTrigger(RecalcTrigger,TriggerON)),NA())</f>
        <v>9.7540244126470554E-3</v>
      </c>
      <c r="H1409" s="42">
        <f>_xll.qlCalendarAdvance(Calendar,$H1408,B1409,"f",FALSE)</f>
        <v>49529</v>
      </c>
      <c r="I1409" s="139">
        <f>_xll.qlInterestRateIndexValueDate(Index1M,$H1409)</f>
        <v>49531</v>
      </c>
      <c r="J1409" s="144">
        <f>IFERROR(_xll.qlIndexFixing(Index1M,$H1409,TRUE,_xll.ohTrigger(RecalcTrigger,Trigger1M)),NA())</f>
        <v>9.92737235635998E-3</v>
      </c>
      <c r="K1409" s="44">
        <f>IFERROR(_xll.qlIndexFixing(Index3M,H1409,TRUE,_xll.ohTrigger(RecalcTrigger,Trigger3M)),NA())</f>
        <v>1.0422032112586351E-2</v>
      </c>
      <c r="L1409" s="44">
        <f>IFERROR(_xll.qlIndexFixing(Index6M,$H1409,TRUE,_xll.ohTrigger(RecalcTrigger,Trigger6M)),NA())</f>
        <v>1.0394070304253983E-2</v>
      </c>
      <c r="M1409" s="145">
        <f>IFERROR(_xll.qlIndexFixing(Index1Y,$H1409,TRUE,_xll.ohTrigger(RecalcTrigger,Trigger1Y)),NA())</f>
        <v>1.0596539934110572E-2</v>
      </c>
      <c r="N1409" s="144">
        <f>IFERROR(_xll.qlIndexFixing(ONIndex1M,I1409,TRUE,_xll.ohTrigger(RecalcTrigger,Trigger1M)),NA())</f>
        <v>9.9359263678255871E-3</v>
      </c>
      <c r="O1409" s="44">
        <f>IFERROR(_xll.qlIndexFixing(ONIndex3M,I1409,TRUE,_xll.ohTrigger(RecalcTrigger,Trigger3M)),NA())</f>
        <v>1.0460759818524679E-2</v>
      </c>
      <c r="P1409" s="44">
        <f>IFERROR(_xll.qlIndexFixing(ONIndex6M,I1409,TRUE,_xll.ohTrigger(RecalcTrigger,Trigger6M)),NA())</f>
        <v>1.0473411262816867E-2</v>
      </c>
      <c r="Q1409" s="145">
        <f>IFERROR(_xll.qlIndexFixing(ONIndex1Y,I1409,TRUE,_xll.ohTrigger(RecalcTrigger,Trigger1Y)),NA())</f>
        <v>1.0737988236106943E-2</v>
      </c>
    </row>
    <row r="1410" spans="2:17" x14ac:dyDescent="0.2">
      <c r="B1410" s="39" t="s">
        <v>42</v>
      </c>
      <c r="D1410" s="42">
        <f>_xll.qlCalendarAdvance(Calendar,$D1409,B1410,"f",FALSE)</f>
        <v>49536</v>
      </c>
      <c r="E1410" s="139">
        <f>_xll.qlInterestRateIndexValueDate(IndexON,D1410)</f>
        <v>49536</v>
      </c>
      <c r="F1410" s="155">
        <f>IFERROR(_xll.qlIndexFixing(IndexON,D1410,TRUE,_xll.ohTrigger(RecalcTrigger,TriggerON)),NA())</f>
        <v>9.745779725953696E-3</v>
      </c>
      <c r="H1410" s="42">
        <f>_xll.qlCalendarAdvance(Calendar,$H1409,B1410,"f",FALSE)</f>
        <v>49536</v>
      </c>
      <c r="I1410" s="139">
        <f>_xll.qlInterestRateIndexValueDate(Index1M,$H1410)</f>
        <v>49538</v>
      </c>
      <c r="J1410" s="144">
        <f>IFERROR(_xll.qlIndexFixing(Index1M,$H1410,TRUE,_xll.ohTrigger(RecalcTrigger,Trigger1M)),NA())</f>
        <v>9.9193272171522531E-3</v>
      </c>
      <c r="K1410" s="44">
        <f>IFERROR(_xll.qlIndexFixing(Index3M,H1410,TRUE,_xll.ohTrigger(RecalcTrigger,Trigger3M)),NA())</f>
        <v>1.0413394845607264E-2</v>
      </c>
      <c r="L1410" s="44">
        <f>IFERROR(_xll.qlIndexFixing(Index6M,$H1410,TRUE,_xll.ohTrigger(RecalcTrigger,Trigger6M)),NA())</f>
        <v>1.0385695656015962E-2</v>
      </c>
      <c r="M1410" s="145">
        <f>IFERROR(_xll.qlIndexFixing(Index1Y,$H1410,TRUE,_xll.ohTrigger(RecalcTrigger,Trigger1Y)),NA())</f>
        <v>1.0589012398285386E-2</v>
      </c>
      <c r="N1410" s="144">
        <f>IFERROR(_xll.qlIndexFixing(ONIndex1M,I1410,TRUE,_xll.ohTrigger(RecalcTrigger,Trigger1M)),NA())</f>
        <v>9.9278539649994002E-3</v>
      </c>
      <c r="O1410" s="44">
        <f>IFERROR(_xll.qlIndexFixing(ONIndex3M,I1410,TRUE,_xll.ohTrigger(RecalcTrigger,Trigger3M)),NA())</f>
        <v>1.0451961196933368E-2</v>
      </c>
      <c r="P1410" s="44">
        <f>IFERROR(_xll.qlIndexFixing(ONIndex6M,I1410,TRUE,_xll.ohTrigger(RecalcTrigger,Trigger6M)),NA())</f>
        <v>1.0464620989427686E-2</v>
      </c>
      <c r="Q1410" s="145">
        <f>IFERROR(_xll.qlIndexFixing(ONIndex1Y,I1410,TRUE,_xll.ohTrigger(RecalcTrigger,Trigger1Y)),NA())</f>
        <v>1.0729625228140804E-2</v>
      </c>
    </row>
    <row r="1411" spans="2:17" x14ac:dyDescent="0.2">
      <c r="B1411" s="39" t="s">
        <v>42</v>
      </c>
      <c r="D1411" s="42">
        <f>_xll.qlCalendarAdvance(Calendar,$D1410,B1411,"f",FALSE)</f>
        <v>49543</v>
      </c>
      <c r="E1411" s="139">
        <f>_xll.qlInterestRateIndexValueDate(IndexON,D1411)</f>
        <v>49543</v>
      </c>
      <c r="F1411" s="155">
        <f>IFERROR(_xll.qlIndexFixing(IndexON,D1411,TRUE,_xll.ohTrigger(RecalcTrigger,TriggerON)),NA())</f>
        <v>9.7375659165610529E-3</v>
      </c>
      <c r="H1411" s="42">
        <f>_xll.qlCalendarAdvance(Calendar,$H1410,B1411,"f",FALSE)</f>
        <v>49543</v>
      </c>
      <c r="I1411" s="139">
        <f>_xll.qlInterestRateIndexValueDate(Index1M,$H1411)</f>
        <v>49545</v>
      </c>
      <c r="J1411" s="144">
        <f>IFERROR(_xll.qlIndexFixing(Index1M,$H1411,TRUE,_xll.ohTrigger(RecalcTrigger,Trigger1M)),NA())</f>
        <v>9.9113038975100348E-3</v>
      </c>
      <c r="K1411" s="44">
        <f>IFERROR(_xll.qlIndexFixing(Index3M,H1411,TRUE,_xll.ohTrigger(RecalcTrigger,Trigger3M)),NA())</f>
        <v>1.0404788782267851E-2</v>
      </c>
      <c r="L1411" s="44">
        <f>IFERROR(_xll.qlIndexFixing(Index6M,$H1411,TRUE,_xll.ohTrigger(RecalcTrigger,Trigger6M)),NA())</f>
        <v>1.0377359204383605E-2</v>
      </c>
      <c r="M1411" s="145">
        <f>IFERROR(_xll.qlIndexFixing(Index1Y,$H1411,TRUE,_xll.ohTrigger(RecalcTrigger,Trigger1Y)),NA())</f>
        <v>1.0581511385387267E-2</v>
      </c>
      <c r="N1411" s="144">
        <f>IFERROR(_xll.qlIndexFixing(ONIndex1M,I1411,TRUE,_xll.ohTrigger(RecalcTrigger,Trigger1M)),NA())</f>
        <v>9.9198029142932853E-3</v>
      </c>
      <c r="O1411" s="44">
        <f>IFERROR(_xll.qlIndexFixing(ONIndex3M,I1411,TRUE,_xll.ohTrigger(RecalcTrigger,Trigger3M)),NA())</f>
        <v>1.0443191809716978E-2</v>
      </c>
      <c r="P1411" s="44">
        <f>IFERROR(_xll.qlIndexFixing(ONIndex6M,I1411,TRUE,_xll.ohTrigger(RecalcTrigger,Trigger6M)),NA())</f>
        <v>1.0455864796057313E-2</v>
      </c>
      <c r="Q1411" s="145">
        <f>IFERROR(_xll.qlIndexFixing(ONIndex1Y,I1411,TRUE,_xll.ohTrigger(RecalcTrigger,Trigger1Y)),NA())</f>
        <v>1.0721295673654652E-2</v>
      </c>
    </row>
    <row r="1412" spans="2:17" x14ac:dyDescent="0.2">
      <c r="B1412" s="39" t="s">
        <v>42</v>
      </c>
      <c r="D1412" s="42">
        <f>_xll.qlCalendarAdvance(Calendar,$D1411,B1412,"f",FALSE)</f>
        <v>49550</v>
      </c>
      <c r="E1412" s="139">
        <f>_xll.qlInterestRateIndexValueDate(IndexON,D1412)</f>
        <v>49550</v>
      </c>
      <c r="F1412" s="155">
        <f>IFERROR(_xll.qlIndexFixing(IndexON,D1412,TRUE,_xll.ohTrigger(RecalcTrigger,TriggerON)),NA())</f>
        <v>9.7293833039735489E-3</v>
      </c>
      <c r="H1412" s="42">
        <f>_xll.qlCalendarAdvance(Calendar,$H1411,B1412,"f",FALSE)</f>
        <v>49550</v>
      </c>
      <c r="I1412" s="139">
        <f>_xll.qlInterestRateIndexValueDate(Index1M,$H1412)</f>
        <v>49552</v>
      </c>
      <c r="J1412" s="144">
        <f>IFERROR(_xll.qlIndexFixing(Index1M,$H1412,TRUE,_xll.ohTrigger(RecalcTrigger,Trigger1M)),NA())</f>
        <v>9.9046033314866191E-3</v>
      </c>
      <c r="K1412" s="44">
        <f>IFERROR(_xll.qlIndexFixing(Index3M,H1412,TRUE,_xll.ohTrigger(RecalcTrigger,Trigger3M)),NA())</f>
        <v>1.0397583913388837E-2</v>
      </c>
      <c r="L1412" s="44">
        <f>IFERROR(_xll.qlIndexFixing(Index6M,$H1412,TRUE,_xll.ohTrigger(RecalcTrigger,Trigger6M)),NA())</f>
        <v>1.0370352554844474E-2</v>
      </c>
      <c r="M1412" s="145">
        <f>IFERROR(_xll.qlIndexFixing(Index1Y,$H1412,TRUE,_xll.ohTrigger(RecalcTrigger,Trigger1Y)),NA())</f>
        <v>1.057511184101205E-2</v>
      </c>
      <c r="N1412" s="144">
        <f>IFERROR(_xll.qlIndexFixing(ONIndex1M,I1412,TRUE,_xll.ohTrigger(RecalcTrigger,Trigger1M)),NA())</f>
        <v>9.9117734985210149E-3</v>
      </c>
      <c r="O1412" s="44">
        <f>IFERROR(_xll.qlIndexFixing(ONIndex3M,I1412,TRUE,_xll.ohTrigger(RecalcTrigger,Trigger3M)),NA())</f>
        <v>1.0434451964389524E-2</v>
      </c>
      <c r="P1412" s="44">
        <f>IFERROR(_xll.qlIndexFixing(ONIndex6M,I1412,TRUE,_xll.ohTrigger(RecalcTrigger,Trigger6M)),NA())</f>
        <v>1.0447142991498737E-2</v>
      </c>
      <c r="Q1412" s="145">
        <f>IFERROR(_xll.qlIndexFixing(ONIndex1Y,I1412,TRUE,_xll.ohTrigger(RecalcTrigger,Trigger1Y)),NA())</f>
        <v>1.0712999861137718E-2</v>
      </c>
    </row>
    <row r="1413" spans="2:17" x14ac:dyDescent="0.2">
      <c r="B1413" s="39" t="s">
        <v>42</v>
      </c>
      <c r="D1413" s="42">
        <f>_xll.qlCalendarAdvance(Calendar,$D1412,B1413,"f",FALSE)</f>
        <v>49557</v>
      </c>
      <c r="E1413" s="139">
        <f>_xll.qlInterestRateIndexValueDate(IndexON,D1413)</f>
        <v>49557</v>
      </c>
      <c r="F1413" s="155">
        <f>IFERROR(_xll.qlIndexFixing(IndexON,D1413,TRUE,_xll.ohTrigger(RecalcTrigger,TriggerON)),NA())</f>
        <v>9.721232207695607E-3</v>
      </c>
      <c r="H1413" s="42">
        <f>_xll.qlCalendarAdvance(Calendar,$H1412,B1413,"f",FALSE)</f>
        <v>49557</v>
      </c>
      <c r="I1413" s="139">
        <f>_xll.qlInterestRateIndexValueDate(Index1M,$H1413)</f>
        <v>49559</v>
      </c>
      <c r="J1413" s="144">
        <f>IFERROR(_xll.qlIndexFixing(Index1M,$H1413,TRUE,_xll.ohTrigger(RecalcTrigger,Trigger1M)),NA())</f>
        <v>9.8953238476486068E-3</v>
      </c>
      <c r="K1413" s="44">
        <f>IFERROR(_xll.qlIndexFixing(Index3M,H1413,TRUE,_xll.ohTrigger(RecalcTrigger,Trigger3M)),NA())</f>
        <v>1.0389034931016713E-2</v>
      </c>
      <c r="L1413" s="44">
        <f>IFERROR(_xll.qlIndexFixing(Index6M,$H1413,TRUE,_xll.ohTrigger(RecalcTrigger,Trigger6M)),NA())</f>
        <v>1.0362085503872773E-2</v>
      </c>
      <c r="M1413" s="145">
        <f>IFERROR(_xll.qlIndexFixing(Index1Y,$H1413,TRUE,_xll.ohTrigger(RecalcTrigger,Trigger1Y)),NA())</f>
        <v>1.056658617374825E-2</v>
      </c>
      <c r="N1413" s="144">
        <f>IFERROR(_xll.qlIndexFixing(ONIndex1M,I1413,TRUE,_xll.ohTrigger(RecalcTrigger,Trigger1M)),NA())</f>
        <v>9.9037659998568728E-3</v>
      </c>
      <c r="O1413" s="44">
        <f>IFERROR(_xll.qlIndexFixing(ONIndex3M,I1413,TRUE,_xll.ohTrigger(RecalcTrigger,Trigger3M)),NA())</f>
        <v>1.0425741968225211E-2</v>
      </c>
      <c r="P1413" s="44">
        <f>IFERROR(_xll.qlIndexFixing(ONIndex6M,I1413,TRUE,_xll.ohTrigger(RecalcTrigger,Trigger6M)),NA())</f>
        <v>1.043845588414527E-2</v>
      </c>
      <c r="Q1413" s="145">
        <f>IFERROR(_xll.qlIndexFixing(ONIndex1Y,I1413,TRUE,_xll.ohTrigger(RecalcTrigger,Trigger1Y)),NA())</f>
        <v>1.0704738078999299E-2</v>
      </c>
    </row>
    <row r="1414" spans="2:17" x14ac:dyDescent="0.2">
      <c r="B1414" s="39" t="s">
        <v>42</v>
      </c>
      <c r="D1414" s="42">
        <f>_xll.qlCalendarAdvance(Calendar,$D1413,B1414,"f",FALSE)</f>
        <v>49564</v>
      </c>
      <c r="E1414" s="139">
        <f>_xll.qlInterestRateIndexValueDate(IndexON,D1414)</f>
        <v>49564</v>
      </c>
      <c r="F1414" s="155">
        <f>IFERROR(_xll.qlIndexFixing(IndexON,D1414,TRUE,_xll.ohTrigger(RecalcTrigger,TriggerON)),NA())</f>
        <v>9.713112946991842E-3</v>
      </c>
      <c r="H1414" s="42">
        <f>_xll.qlCalendarAdvance(Calendar,$H1413,B1414,"f",FALSE)</f>
        <v>49564</v>
      </c>
      <c r="I1414" s="139">
        <f>_xll.qlInterestRateIndexValueDate(Index1M,$H1414)</f>
        <v>49566</v>
      </c>
      <c r="J1414" s="144">
        <f>IFERROR(_xll.qlIndexFixing(Index1M,$H1414,TRUE,_xll.ohTrigger(RecalcTrigger,Trigger1M)),NA())</f>
        <v>9.8873676828016618E-3</v>
      </c>
      <c r="K1414" s="44">
        <f>IFERROR(_xll.qlIndexFixing(Index3M,H1414,TRUE,_xll.ohTrigger(RecalcTrigger,Trigger3M)),NA())</f>
        <v>1.0380518006955759E-2</v>
      </c>
      <c r="L1414" s="44">
        <f>IFERROR(_xll.qlIndexFixing(Index6M,$H1414,TRUE,_xll.ohTrigger(RecalcTrigger,Trigger6M)),NA())</f>
        <v>1.0353857508439656E-2</v>
      </c>
      <c r="M1414" s="145">
        <f>IFERROR(_xll.qlIndexFixing(Index1Y,$H1414,TRUE,_xll.ohTrigger(RecalcTrigger,Trigger1Y)),NA())</f>
        <v>1.0559160588845751E-2</v>
      </c>
      <c r="N1414" s="144">
        <f>IFERROR(_xll.qlIndexFixing(ONIndex1M,I1414,TRUE,_xll.ohTrigger(RecalcTrigger,Trigger1M)),NA())</f>
        <v>9.8957807009547594E-3</v>
      </c>
      <c r="O1414" s="44">
        <f>IFERROR(_xll.qlIndexFixing(ONIndex3M,I1414,TRUE,_xll.ohTrigger(RecalcTrigger,Trigger3M)),NA())</f>
        <v>1.0417062128817989E-2</v>
      </c>
      <c r="P1414" s="44">
        <f>IFERROR(_xll.qlIndexFixing(ONIndex6M,I1414,TRUE,_xll.ohTrigger(RecalcTrigger,Trigger6M)),NA())</f>
        <v>1.0429803782709968E-2</v>
      </c>
      <c r="Q1414" s="145">
        <f>IFERROR(_xll.qlIndexFixing(ONIndex1Y,I1414,TRUE,_xll.ohTrigger(RecalcTrigger,Trigger1Y)),NA())</f>
        <v>1.0696510615888499E-2</v>
      </c>
    </row>
    <row r="1415" spans="2:17" x14ac:dyDescent="0.2">
      <c r="B1415" s="39" t="s">
        <v>42</v>
      </c>
      <c r="D1415" s="42">
        <f>_xll.qlCalendarAdvance(Calendar,$D1414,B1415,"f",FALSE)</f>
        <v>49571</v>
      </c>
      <c r="E1415" s="139">
        <f>_xll.qlInterestRateIndexValueDate(IndexON,D1415)</f>
        <v>49571</v>
      </c>
      <c r="F1415" s="155">
        <f>IFERROR(_xll.qlIndexFixing(IndexON,D1415,TRUE,_xll.ohTrigger(RecalcTrigger,TriggerON)),NA())</f>
        <v>9.7050258414466128E-3</v>
      </c>
      <c r="H1415" s="42">
        <f>_xll.qlCalendarAdvance(Calendar,$H1414,B1415,"f",FALSE)</f>
        <v>49571</v>
      </c>
      <c r="I1415" s="139">
        <f>_xll.qlInterestRateIndexValueDate(Index1M,$H1415)</f>
        <v>49573</v>
      </c>
      <c r="J1415" s="144">
        <f>IFERROR(_xll.qlIndexFixing(Index1M,$H1415,TRUE,_xll.ohTrigger(RecalcTrigger,Trigger1M)),NA())</f>
        <v>9.8794344682595989E-3</v>
      </c>
      <c r="K1415" s="44">
        <f>IFERROR(_xll.qlIndexFixing(Index3M,H1415,TRUE,_xll.ohTrigger(RecalcTrigger,Trigger3M)),NA())</f>
        <v>1.0372033449199607E-2</v>
      </c>
      <c r="L1415" s="44">
        <f>IFERROR(_xll.qlIndexFixing(Index6M,$H1415,TRUE,_xll.ohTrigger(RecalcTrigger,Trigger6M)),NA())</f>
        <v>1.0345668878265723E-2</v>
      </c>
      <c r="M1415" s="145">
        <f>IFERROR(_xll.qlIndexFixing(Index1Y,$H1415,TRUE,_xll.ohTrigger(RecalcTrigger,Trigger1Y)),NA())</f>
        <v>1.0551758754546919E-2</v>
      </c>
      <c r="N1415" s="144">
        <f>IFERROR(_xll.qlIndexFixing(ONIndex1M,I1415,TRUE,_xll.ohTrigger(RecalcTrigger,Trigger1M)),NA())</f>
        <v>9.8878178842287667E-3</v>
      </c>
      <c r="O1415" s="44">
        <f>IFERROR(_xll.qlIndexFixing(ONIndex3M,I1415,TRUE,_xll.ohTrigger(RecalcTrigger,Trigger3M)),NA())</f>
        <v>1.0408412753442065E-2</v>
      </c>
      <c r="P1415" s="44">
        <f>IFERROR(_xll.qlIndexFixing(ONIndex6M,I1415,TRUE,_xll.ohTrigger(RecalcTrigger,Trigger6M)),NA())</f>
        <v>1.0421186995825948E-2</v>
      </c>
      <c r="Q1415" s="145">
        <f>IFERROR(_xll.qlIndexFixing(ONIndex1Y,I1415,TRUE,_xll.ohTrigger(RecalcTrigger,Trigger1Y)),NA())</f>
        <v>1.0688317759974808E-2</v>
      </c>
    </row>
    <row r="1416" spans="2:17" x14ac:dyDescent="0.2">
      <c r="B1416" s="39" t="s">
        <v>42</v>
      </c>
      <c r="D1416" s="42">
        <f>_xll.qlCalendarAdvance(Calendar,$D1415,B1416,"f",FALSE)</f>
        <v>49578</v>
      </c>
      <c r="E1416" s="139">
        <f>_xll.qlInterestRateIndexValueDate(IndexON,D1416)</f>
        <v>49578</v>
      </c>
      <c r="F1416" s="155">
        <f>IFERROR(_xll.qlIndexFixing(IndexON,D1416,TRUE,_xll.ohTrigger(RecalcTrigger,TriggerON)),NA())</f>
        <v>9.6969712104844064E-3</v>
      </c>
      <c r="H1416" s="42">
        <f>_xll.qlCalendarAdvance(Calendar,$H1415,B1416,"f",FALSE)</f>
        <v>49578</v>
      </c>
      <c r="I1416" s="139">
        <f>_xll.qlInterestRateIndexValueDate(Index1M,$H1416)</f>
        <v>49580</v>
      </c>
      <c r="J1416" s="144">
        <f>IFERROR(_xll.qlIndexFixing(Index1M,$H1416,TRUE,_xll.ohTrigger(RecalcTrigger,Trigger1M)),NA())</f>
        <v>9.8706695184080928E-3</v>
      </c>
      <c r="K1416" s="44">
        <f>IFERROR(_xll.qlIndexFixing(Index3M,H1416,TRUE,_xll.ohTrigger(RecalcTrigger,Trigger3M)),NA())</f>
        <v>1.0362237300765256E-2</v>
      </c>
      <c r="L1416" s="44">
        <f>IFERROR(_xll.qlIndexFixing(Index6M,$H1416,TRUE,_xll.ohTrigger(RecalcTrigger,Trigger6M)),NA())</f>
        <v>1.0336260736349835E-2</v>
      </c>
      <c r="M1416" s="145">
        <f>IFERROR(_xll.qlIndexFixing(Index1Y,$H1416,TRUE,_xll.ohTrigger(RecalcTrigger,Trigger1Y)),NA())</f>
        <v>1.0544024255598123E-2</v>
      </c>
      <c r="N1416" s="144">
        <f>IFERROR(_xll.qlIndexFixing(ONIndex1M,I1416,TRUE,_xll.ohTrigger(RecalcTrigger,Trigger1M)),NA())</f>
        <v>9.8798778323327952E-3</v>
      </c>
      <c r="O1416" s="44">
        <f>IFERROR(_xll.qlIndexFixing(ONIndex3M,I1416,TRUE,_xll.ohTrigger(RecalcTrigger,Trigger3M)),NA())</f>
        <v>1.0399794149611452E-2</v>
      </c>
      <c r="P1416" s="44">
        <f>IFERROR(_xll.qlIndexFixing(ONIndex6M,I1416,TRUE,_xll.ohTrigger(RecalcTrigger,Trigger6M)),NA())</f>
        <v>1.0412605831966459E-2</v>
      </c>
      <c r="Q1416" s="145">
        <f>IFERROR(_xll.qlIndexFixing(ONIndex1Y,I1416,TRUE,_xll.ohTrigger(RecalcTrigger,Trigger1Y)),NA())</f>
        <v>1.0680159799907329E-2</v>
      </c>
    </row>
    <row r="1417" spans="2:17" x14ac:dyDescent="0.2">
      <c r="B1417" s="39" t="s">
        <v>42</v>
      </c>
      <c r="D1417" s="42">
        <f>_xll.qlCalendarAdvance(Calendar,$D1416,B1417,"f",FALSE)</f>
        <v>49585</v>
      </c>
      <c r="E1417" s="139">
        <f>_xll.qlInterestRateIndexValueDate(IndexON,D1417)</f>
        <v>49585</v>
      </c>
      <c r="F1417" s="155">
        <f>IFERROR(_xll.qlIndexFixing(IndexON,D1417,TRUE,_xll.ohTrigger(RecalcTrigger,TriggerON)),NA())</f>
        <v>9.6889493734497734E-3</v>
      </c>
      <c r="H1417" s="42">
        <f>_xll.qlCalendarAdvance(Calendar,$H1416,B1417,"f",FALSE)</f>
        <v>49585</v>
      </c>
      <c r="I1417" s="139">
        <f>_xll.qlInterestRateIndexValueDate(Index1M,$H1417)</f>
        <v>49587</v>
      </c>
      <c r="J1417" s="144">
        <f>IFERROR(_xll.qlIndexFixing(Index1M,$H1417,TRUE,_xll.ohTrigger(RecalcTrigger,Trigger1M)),NA())</f>
        <v>9.8636380208088643E-3</v>
      </c>
      <c r="K1417" s="44">
        <f>IFERROR(_xll.qlIndexFixing(Index3M,H1417,TRUE,_xll.ohTrigger(RecalcTrigger,Trigger3M)),NA())</f>
        <v>1.0353824927595278E-2</v>
      </c>
      <c r="L1417" s="44">
        <f>IFERROR(_xll.qlIndexFixing(Index6M,$H1417,TRUE,_xll.ohTrigger(RecalcTrigger,Trigger6M)),NA())</f>
        <v>1.0328159968935133E-2</v>
      </c>
      <c r="M1417" s="145">
        <f>IFERROR(_xll.qlIndexFixing(Index1Y,$H1417,TRUE,_xll.ohTrigger(RecalcTrigger,Trigger1Y)),NA())</f>
        <v>1.0537023526499701E-2</v>
      </c>
      <c r="N1417" s="144">
        <f>IFERROR(_xll.qlIndexFixing(ONIndex1M,I1417,TRUE,_xll.ohTrigger(RecalcTrigger,Trigger1M)),NA())</f>
        <v>9.8719608276010007E-3</v>
      </c>
      <c r="O1417" s="44">
        <f>IFERROR(_xll.qlIndexFixing(ONIndex3M,I1417,TRUE,_xll.ohTrigger(RecalcTrigger,Trigger3M)),NA())</f>
        <v>1.0391206624520422E-2</v>
      </c>
      <c r="P1417" s="44">
        <f>IFERROR(_xll.qlIndexFixing(ONIndex6M,I1417,TRUE,_xll.ohTrigger(RecalcTrigger,Trigger6M)),NA())</f>
        <v>1.0404060599844556E-2</v>
      </c>
      <c r="Q1417" s="145">
        <f>IFERROR(_xll.qlIndexFixing(ONIndex1Y,I1417,TRUE,_xll.ohTrigger(RecalcTrigger,Trigger1Y)),NA())</f>
        <v>1.067203702409536E-2</v>
      </c>
    </row>
    <row r="1418" spans="2:17" x14ac:dyDescent="0.2">
      <c r="B1418" s="39" t="s">
        <v>42</v>
      </c>
      <c r="D1418" s="42">
        <f>_xll.qlCalendarAdvance(Calendar,$D1417,B1418,"f",FALSE)</f>
        <v>49592</v>
      </c>
      <c r="E1418" s="139">
        <f>_xll.qlInterestRateIndexValueDate(IndexON,D1418)</f>
        <v>49592</v>
      </c>
      <c r="F1418" s="155">
        <f>IFERROR(_xll.qlIndexFixing(IndexON,D1418,TRUE,_xll.ohTrigger(RecalcTrigger,TriggerON)),NA())</f>
        <v>9.6809606498471368E-3</v>
      </c>
      <c r="H1418" s="42">
        <f>_xll.qlCalendarAdvance(Calendar,$H1417,B1418,"f",FALSE)</f>
        <v>49592</v>
      </c>
      <c r="I1418" s="139">
        <f>_xll.qlInterestRateIndexValueDate(Index1M,$H1418)</f>
        <v>49594</v>
      </c>
      <c r="J1418" s="144">
        <f>IFERROR(_xll.qlIndexFixing(Index1M,$H1418,TRUE,_xll.ohTrigger(RecalcTrigger,Trigger1M)),NA())</f>
        <v>9.8557753532647219E-3</v>
      </c>
      <c r="K1418" s="44">
        <f>IFERROR(_xll.qlIndexFixing(Index3M,H1418,TRUE,_xll.ohTrigger(RecalcTrigger,Trigger3M)),NA())</f>
        <v>1.0345445914156447E-2</v>
      </c>
      <c r="L1418" s="44">
        <f>IFERROR(_xll.qlIndexFixing(Index6M,$H1418,TRUE,_xll.ohTrigger(RecalcTrigger,Trigger6M)),NA())</f>
        <v>1.0319685851805881E-2</v>
      </c>
      <c r="M1418" s="145">
        <f>IFERROR(_xll.qlIndexFixing(Index1Y,$H1418,TRUE,_xll.ohTrigger(RecalcTrigger,Trigger1Y)),NA())</f>
        <v>1.0529688718271013E-2</v>
      </c>
      <c r="N1418" s="144">
        <f>IFERROR(_xll.qlIndexFixing(ONIndex1M,I1418,TRUE,_xll.ohTrigger(RecalcTrigger,Trigger1M)),NA())</f>
        <v>9.8640671526073476E-3</v>
      </c>
      <c r="O1418" s="44">
        <f>IFERROR(_xll.qlIndexFixing(ONIndex3M,I1418,TRUE,_xll.ohTrigger(RecalcTrigger,Trigger3M)),NA())</f>
        <v>1.0382650485842859E-2</v>
      </c>
      <c r="P1418" s="44">
        <f>IFERROR(_xll.qlIndexFixing(ONIndex6M,I1418,TRUE,_xll.ohTrigger(RecalcTrigger,Trigger6M)),NA())</f>
        <v>1.0395551608093356E-2</v>
      </c>
      <c r="Q1418" s="145">
        <f>IFERROR(_xll.qlIndexFixing(ONIndex1Y,I1418,TRUE,_xll.ohTrigger(RecalcTrigger,Trigger1Y)),NA())</f>
        <v>1.066394972086826E-2</v>
      </c>
    </row>
    <row r="1419" spans="2:17" x14ac:dyDescent="0.2">
      <c r="B1419" s="39" t="s">
        <v>42</v>
      </c>
      <c r="D1419" s="42">
        <f>_xll.qlCalendarAdvance(Calendar,$D1418,B1419,"f",FALSE)</f>
        <v>49599</v>
      </c>
      <c r="E1419" s="139">
        <f>_xll.qlInterestRateIndexValueDate(IndexON,D1419)</f>
        <v>49599</v>
      </c>
      <c r="F1419" s="155">
        <f>IFERROR(_xll.qlIndexFixing(IndexON,D1419,TRUE,_xll.ohTrigger(RecalcTrigger,TriggerON)),NA())</f>
        <v>9.6730053591009835E-3</v>
      </c>
      <c r="H1419" s="42">
        <f>_xll.qlCalendarAdvance(Calendar,$H1418,B1419,"f",FALSE)</f>
        <v>49599</v>
      </c>
      <c r="I1419" s="139">
        <f>_xll.qlInterestRateIndexValueDate(Index1M,$H1419)</f>
        <v>49601</v>
      </c>
      <c r="J1419" s="144">
        <f>IFERROR(_xll.qlIndexFixing(Index1M,$H1419,TRUE,_xll.ohTrigger(RecalcTrigger,Trigger1M)),NA())</f>
        <v>9.8479367667571004E-3</v>
      </c>
      <c r="K1419" s="44">
        <f>IFERROR(_xll.qlIndexFixing(Index3M,H1419,TRUE,_xll.ohTrigger(RecalcTrigger,Trigger3M)),NA())</f>
        <v>1.0337100568455999E-2</v>
      </c>
      <c r="L1419" s="44">
        <f>IFERROR(_xll.qlIndexFixing(Index6M,$H1419,TRUE,_xll.ohTrigger(RecalcTrigger,Trigger6M)),NA())</f>
        <v>1.0312079838151895E-2</v>
      </c>
      <c r="M1419" s="145">
        <f>IFERROR(_xll.qlIndexFixing(Index1Y,$H1419,TRUE,_xll.ohTrigger(RecalcTrigger,Trigger1Y)),NA())</f>
        <v>1.0522374831685596E-2</v>
      </c>
      <c r="N1419" s="144">
        <f>IFERROR(_xll.qlIndexFixing(ONIndex1M,I1419,TRUE,_xll.ohTrigger(RecalcTrigger,Trigger1M)),NA())</f>
        <v>9.8561970897659279E-3</v>
      </c>
      <c r="O1419" s="44">
        <f>IFERROR(_xll.qlIndexFixing(ONIndex3M,I1419,TRUE,_xll.ohTrigger(RecalcTrigger,Trigger3M)),NA())</f>
        <v>1.0374126040773035E-2</v>
      </c>
      <c r="P1419" s="44">
        <f>IFERROR(_xll.qlIndexFixing(ONIndex6M,I1419,TRUE,_xll.ohTrigger(RecalcTrigger,Trigger6M)),NA())</f>
        <v>1.0387079165106172E-2</v>
      </c>
      <c r="Q1419" s="145">
        <f>IFERROR(_xll.qlIndexFixing(ONIndex1Y,I1419,TRUE,_xll.ohTrigger(RecalcTrigger,Trigger1Y)),NA())</f>
        <v>1.0655898178875134E-2</v>
      </c>
    </row>
    <row r="1420" spans="2:17" x14ac:dyDescent="0.2">
      <c r="B1420" s="39" t="s">
        <v>42</v>
      </c>
      <c r="D1420" s="42">
        <f>_xll.qlCalendarAdvance(Calendar,$D1419,B1420,"f",FALSE)</f>
        <v>49606</v>
      </c>
      <c r="E1420" s="139">
        <f>_xll.qlInterestRateIndexValueDate(IndexON,D1420)</f>
        <v>49606</v>
      </c>
      <c r="F1420" s="155">
        <f>IFERROR(_xll.qlIndexFixing(IndexON,D1420,TRUE,_xll.ohTrigger(RecalcTrigger,TriggerON)),NA())</f>
        <v>9.6650838206358003E-3</v>
      </c>
      <c r="H1420" s="42">
        <f>_xll.qlCalendarAdvance(Calendar,$H1419,B1420,"f",FALSE)</f>
        <v>49606</v>
      </c>
      <c r="I1420" s="139">
        <f>_xll.qlInterestRateIndexValueDate(Index1M,$H1420)</f>
        <v>49608</v>
      </c>
      <c r="J1420" s="144">
        <f>IFERROR(_xll.qlIndexFixing(Index1M,$H1420,TRUE,_xll.ohTrigger(RecalcTrigger,Trigger1M)),NA())</f>
        <v>9.8401225439605274E-3</v>
      </c>
      <c r="K1420" s="44">
        <f>IFERROR(_xll.qlIndexFixing(Index3M,H1420,TRUE,_xll.ohTrigger(RecalcTrigger,Trigger3M)),NA())</f>
        <v>1.0328789198496072E-2</v>
      </c>
      <c r="L1420" s="44">
        <f>IFERROR(_xll.qlIndexFixing(Index6M,$H1420,TRUE,_xll.ohTrigger(RecalcTrigger,Trigger6M)),NA())</f>
        <v>1.0304101094235093E-2</v>
      </c>
      <c r="M1420" s="145">
        <f>IFERROR(_xll.qlIndexFixing(Index1Y,$H1420,TRUE,_xll.ohTrigger(RecalcTrigger,Trigger1Y)),NA())</f>
        <v>1.0515081150653379E-2</v>
      </c>
      <c r="N1420" s="144">
        <f>IFERROR(_xll.qlIndexFixing(ONIndex1M,I1420,TRUE,_xll.ohTrigger(RecalcTrigger,Trigger1M)),NA())</f>
        <v>9.848350921810578E-3</v>
      </c>
      <c r="O1420" s="44">
        <f>IFERROR(_xll.qlIndexFixing(ONIndex3M,I1420,TRUE,_xll.ohTrigger(RecalcTrigger,Trigger3M)),NA())</f>
        <v>1.0365633596665091E-2</v>
      </c>
      <c r="P1420" s="44">
        <f>IFERROR(_xll.qlIndexFixing(ONIndex6M,I1420,TRUE,_xll.ohTrigger(RecalcTrigger,Trigger6M)),NA())</f>
        <v>1.0378643579675995E-2</v>
      </c>
      <c r="Q1420" s="145">
        <f>IFERROR(_xll.qlIndexFixing(ONIndex1Y,I1420,TRUE,_xll.ohTrigger(RecalcTrigger,Trigger1Y)),NA())</f>
        <v>1.0647882686445342E-2</v>
      </c>
    </row>
    <row r="1421" spans="2:17" x14ac:dyDescent="0.2">
      <c r="B1421" s="39" t="s">
        <v>42</v>
      </c>
      <c r="D1421" s="42">
        <f>_xll.qlCalendarAdvance(Calendar,$D1420,B1421,"f",FALSE)</f>
        <v>49613</v>
      </c>
      <c r="E1421" s="139">
        <f>_xll.qlInterestRateIndexValueDate(IndexON,D1421)</f>
        <v>49613</v>
      </c>
      <c r="F1421" s="155">
        <f>IFERROR(_xll.qlIndexFixing(IndexON,D1421,TRUE,_xll.ohTrigger(RecalcTrigger,TriggerON)),NA())</f>
        <v>9.6571963540359462E-3</v>
      </c>
      <c r="H1421" s="42">
        <f>_xll.qlCalendarAdvance(Calendar,$H1420,B1421,"f",FALSE)</f>
        <v>49613</v>
      </c>
      <c r="I1421" s="139">
        <f>_xll.qlInterestRateIndexValueDate(Index1M,$H1421)</f>
        <v>49615</v>
      </c>
      <c r="J1421" s="144">
        <f>IFERROR(_xll.qlIndexFixing(Index1M,$H1421,TRUE,_xll.ohTrigger(RecalcTrigger,Trigger1M)),NA())</f>
        <v>9.8323329675546883E-3</v>
      </c>
      <c r="K1421" s="44">
        <f>IFERROR(_xll.qlIndexFixing(Index3M,H1421,TRUE,_xll.ohTrigger(RecalcTrigger,Trigger3M)),NA())</f>
        <v>1.03205121122805E-2</v>
      </c>
      <c r="L1421" s="44">
        <f>IFERROR(_xll.qlIndexFixing(Index6M,$H1421,TRUE,_xll.ohTrigger(RecalcTrigger,Trigger6M)),NA())</f>
        <v>1.0297381111632134E-2</v>
      </c>
      <c r="M1421" s="145">
        <f>IFERROR(_xll.qlIndexFixing(Index1Y,$H1421,TRUE,_xll.ohTrigger(RecalcTrigger,Trigger1Y)),NA())</f>
        <v>1.0507806955544881E-2</v>
      </c>
      <c r="N1421" s="144">
        <f>IFERROR(_xll.qlIndexFixing(ONIndex1M,I1421,TRUE,_xll.ohTrigger(RecalcTrigger,Trigger1M)),NA())</f>
        <v>9.8405289309155819E-3</v>
      </c>
      <c r="O1421" s="44">
        <f>IFERROR(_xll.qlIndexFixing(ONIndex3M,I1421,TRUE,_xll.ohTrigger(RecalcTrigger,Trigger3M)),NA())</f>
        <v>1.0357173461192914E-2</v>
      </c>
      <c r="P1421" s="44">
        <f>IFERROR(_xll.qlIndexFixing(ONIndex6M,I1421,TRUE,_xll.ohTrigger(RecalcTrigger,Trigger6M)),NA())</f>
        <v>1.0370245160356006E-2</v>
      </c>
      <c r="Q1421" s="145">
        <f>IFERROR(_xll.qlIndexFixing(ONIndex1Y,I1421,TRUE,_xll.ohTrigger(RecalcTrigger,Trigger1Y)),NA())</f>
        <v>1.0639903531988182E-2</v>
      </c>
    </row>
    <row r="1422" spans="2:17" x14ac:dyDescent="0.2">
      <c r="B1422" s="39" t="s">
        <v>42</v>
      </c>
      <c r="D1422" s="42">
        <f>_xll.qlCalendarAdvance(Calendar,$D1421,B1422,"f",FALSE)</f>
        <v>49620</v>
      </c>
      <c r="E1422" s="139">
        <f>_xll.qlInterestRateIndexValueDate(IndexON,D1422)</f>
        <v>49620</v>
      </c>
      <c r="F1422" s="155">
        <f>IFERROR(_xll.qlIndexFixing(IndexON,D1422,TRUE,_xll.ohTrigger(RecalcTrigger,TriggerON)),NA())</f>
        <v>9.6493432784061639E-3</v>
      </c>
      <c r="H1422" s="42">
        <f>_xll.qlCalendarAdvance(Calendar,$H1421,B1422,"f",FALSE)</f>
        <v>49620</v>
      </c>
      <c r="I1422" s="139">
        <f>_xll.qlInterestRateIndexValueDate(Index1M,$H1422)</f>
        <v>49622</v>
      </c>
      <c r="J1422" s="144">
        <f>IFERROR(_xll.qlIndexFixing(Index1M,$H1422,TRUE,_xll.ohTrigger(RecalcTrigger,Trigger1M)),NA())</f>
        <v>9.8245683202270052E-3</v>
      </c>
      <c r="K1422" s="44">
        <f>IFERROR(_xll.qlIndexFixing(Index3M,H1422,TRUE,_xll.ohTrigger(RecalcTrigger,Trigger3M)),NA())</f>
        <v>1.0312269617808012E-2</v>
      </c>
      <c r="L1422" s="44">
        <f>IFERROR(_xll.qlIndexFixing(Index6M,$H1422,TRUE,_xll.ohTrigger(RecalcTrigger,Trigger6M)),NA())</f>
        <v>1.0289476710202918E-2</v>
      </c>
      <c r="M1422" s="145">
        <f>IFERROR(_xll.qlIndexFixing(Index1Y,$H1422,TRUE,_xll.ohTrigger(RecalcTrigger,Trigger1Y)),NA())</f>
        <v>1.0500551523189912E-2</v>
      </c>
      <c r="N1422" s="144">
        <f>IFERROR(_xll.qlIndexFixing(ONIndex1M,I1422,TRUE,_xll.ohTrigger(RecalcTrigger,Trigger1M)),NA())</f>
        <v>9.8327313997348398E-3</v>
      </c>
      <c r="O1422" s="44">
        <f>IFERROR(_xll.qlIndexFixing(ONIndex3M,I1422,TRUE,_xll.ohTrigger(RecalcTrigger,Trigger3M)),NA())</f>
        <v>1.0348745941470838E-2</v>
      </c>
      <c r="P1422" s="44">
        <f>IFERROR(_xll.qlIndexFixing(ONIndex6M,I1422,TRUE,_xll.ohTrigger(RecalcTrigger,Trigger6M)),NA())</f>
        <v>1.0361884215699391E-2</v>
      </c>
      <c r="Q1422" s="145">
        <f>IFERROR(_xll.qlIndexFixing(ONIndex1Y,I1422,TRUE,_xll.ohTrigger(RecalcTrigger,Trigger1Y)),NA())</f>
        <v>1.0631961004072821E-2</v>
      </c>
    </row>
    <row r="1423" spans="2:17" x14ac:dyDescent="0.2">
      <c r="B1423" s="39" t="s">
        <v>42</v>
      </c>
      <c r="D1423" s="42">
        <f>_xll.qlCalendarAdvance(Calendar,$D1422,B1423,"f",FALSE)</f>
        <v>49627</v>
      </c>
      <c r="E1423" s="139">
        <f>_xll.qlInterestRateIndexValueDate(IndexON,D1423)</f>
        <v>49627</v>
      </c>
      <c r="F1423" s="155">
        <f>IFERROR(_xll.qlIndexFixing(IndexON,D1423,TRUE,_xll.ohTrigger(RecalcTrigger,TriggerON)),NA())</f>
        <v>9.6415249135706205E-3</v>
      </c>
      <c r="H1423" s="42">
        <f>_xll.qlCalendarAdvance(Calendar,$H1422,B1423,"f",FALSE)</f>
        <v>49627</v>
      </c>
      <c r="I1423" s="139">
        <f>_xll.qlInterestRateIndexValueDate(Index1M,$H1423)</f>
        <v>49629</v>
      </c>
      <c r="J1423" s="144">
        <f>IFERROR(_xll.qlIndexFixing(Index1M,$H1423,TRUE,_xll.ohTrigger(RecalcTrigger,Trigger1M)),NA())</f>
        <v>9.8168288846494298E-3</v>
      </c>
      <c r="K1423" s="44">
        <f>IFERROR(_xll.qlIndexFixing(Index3M,H1423,TRUE,_xll.ohTrigger(RecalcTrigger,Trigger3M)),NA())</f>
        <v>1.0304062023078197E-2</v>
      </c>
      <c r="L1423" s="44">
        <f>IFERROR(_xll.qlIndexFixing(Index6M,$H1423,TRUE,_xll.ohTrigger(RecalcTrigger,Trigger6M)),NA())</f>
        <v>1.0281614151697111E-2</v>
      </c>
      <c r="M1423" s="145">
        <f>IFERROR(_xll.qlIndexFixing(Index1Y,$H1423,TRUE,_xll.ohTrigger(RecalcTrigger,Trigger1Y)),NA())</f>
        <v>1.0493314126878883E-2</v>
      </c>
      <c r="N1423" s="144">
        <f>IFERROR(_xll.qlIndexFixing(ONIndex1M,I1423,TRUE,_xll.ohTrigger(RecalcTrigger,Trigger1M)),NA())</f>
        <v>9.8249586108423159E-3</v>
      </c>
      <c r="O1423" s="44">
        <f>IFERROR(_xll.qlIndexFixing(ONIndex3M,I1423,TRUE,_xll.ohTrigger(RecalcTrigger,Trigger3M)),NA())</f>
        <v>1.0340351345172749E-2</v>
      </c>
      <c r="P1423" s="44">
        <f>IFERROR(_xll.qlIndexFixing(ONIndex6M,I1423,TRUE,_xll.ohTrigger(RecalcTrigger,Trigger6M)),NA())</f>
        <v>1.0353561054179394E-2</v>
      </c>
      <c r="Q1423" s="145">
        <f>IFERROR(_xll.qlIndexFixing(ONIndex1Y,I1423,TRUE,_xll.ohTrigger(RecalcTrigger,Trigger1Y)),NA())</f>
        <v>1.062405539102862E-2</v>
      </c>
    </row>
    <row r="1424" spans="2:17" x14ac:dyDescent="0.2">
      <c r="B1424" s="39" t="s">
        <v>42</v>
      </c>
      <c r="D1424" s="42">
        <f>_xll.qlCalendarAdvance(Calendar,$D1423,B1424,"f",FALSE)</f>
        <v>49634</v>
      </c>
      <c r="E1424" s="139">
        <f>_xll.qlInterestRateIndexValueDate(IndexON,D1424)</f>
        <v>49634</v>
      </c>
      <c r="F1424" s="155">
        <f>IFERROR(_xll.qlIndexFixing(IndexON,D1424,TRUE,_xll.ohTrigger(RecalcTrigger,TriggerON)),NA())</f>
        <v>9.6337415787139946E-3</v>
      </c>
      <c r="H1424" s="42">
        <f>_xll.qlCalendarAdvance(Calendar,$H1423,B1424,"f",FALSE)</f>
        <v>49634</v>
      </c>
      <c r="I1424" s="139">
        <f>_xll.qlInterestRateIndexValueDate(Index1M,$H1424)</f>
        <v>49636</v>
      </c>
      <c r="J1424" s="144">
        <f>IFERROR(_xll.qlIndexFixing(Index1M,$H1424,TRUE,_xll.ohTrigger(RecalcTrigger,Trigger1M)),NA())</f>
        <v>9.8091149435042269E-3</v>
      </c>
      <c r="K1424" s="44">
        <f>IFERROR(_xll.qlIndexFixing(Index3M,H1424,TRUE,_xll.ohTrigger(RecalcTrigger,Trigger3M)),NA())</f>
        <v>1.0295889636088082E-2</v>
      </c>
      <c r="L1424" s="44">
        <f>IFERROR(_xll.qlIndexFixing(Index6M,$H1424,TRUE,_xll.ohTrigger(RecalcTrigger,Trigger6M)),NA())</f>
        <v>1.0273793745812481E-2</v>
      </c>
      <c r="M1424" s="145">
        <f>IFERROR(_xll.qlIndexFixing(Index1Y,$H1424,TRUE,_xll.ohTrigger(RecalcTrigger,Trigger1Y)),NA())</f>
        <v>1.0486094036362146E-2</v>
      </c>
      <c r="N1424" s="144">
        <f>IFERROR(_xll.qlIndexFixing(ONIndex1M,I1424,TRUE,_xll.ohTrigger(RecalcTrigger,Trigger1M)),NA())</f>
        <v>9.8172108465721664E-3</v>
      </c>
      <c r="O1424" s="44">
        <f>IFERROR(_xll.qlIndexFixing(ONIndex3M,I1424,TRUE,_xll.ohTrigger(RecalcTrigger,Trigger3M)),NA())</f>
        <v>1.0331989979412981E-2</v>
      </c>
      <c r="P1424" s="44">
        <f>IFERROR(_xll.qlIndexFixing(ONIndex6M,I1424,TRUE,_xll.ohTrigger(RecalcTrigger,Trigger6M)),NA())</f>
        <v>1.0345275984668945E-2</v>
      </c>
      <c r="Q1424" s="145">
        <f>IFERROR(_xll.qlIndexFixing(ONIndex1Y,I1424,TRUE,_xll.ohTrigger(RecalcTrigger,Trigger1Y)),NA())</f>
        <v>1.0616186981424747E-2</v>
      </c>
    </row>
    <row r="1425" spans="2:17" x14ac:dyDescent="0.2">
      <c r="B1425" s="39" t="s">
        <v>42</v>
      </c>
      <c r="D1425" s="42">
        <f>_xll.qlCalendarAdvance(Calendar,$D1424,B1425,"f",FALSE)</f>
        <v>49641</v>
      </c>
      <c r="E1425" s="139">
        <f>_xll.qlInterestRateIndexValueDate(IndexON,D1425)</f>
        <v>49641</v>
      </c>
      <c r="F1425" s="155">
        <f>IFERROR(_xll.qlIndexFixing(IndexON,D1425,TRUE,_xll.ohTrigger(RecalcTrigger,TriggerON)),NA())</f>
        <v>9.6259935934206453E-3</v>
      </c>
      <c r="H1425" s="42">
        <f>_xll.qlCalendarAdvance(Calendar,$H1424,B1425,"f",FALSE)</f>
        <v>49641</v>
      </c>
      <c r="I1425" s="139">
        <f>_xll.qlInterestRateIndexValueDate(Index1M,$H1425)</f>
        <v>49643</v>
      </c>
      <c r="J1425" s="144">
        <f>IFERROR(_xll.qlIndexFixing(Index1M,$H1425,TRUE,_xll.ohTrigger(RecalcTrigger,Trigger1M)),NA())</f>
        <v>9.8014267794659243E-3</v>
      </c>
      <c r="K1425" s="44">
        <f>IFERROR(_xll.qlIndexFixing(Index3M,H1425,TRUE,_xll.ohTrigger(RecalcTrigger,Trigger3M)),NA())</f>
        <v>1.0289035775739469E-2</v>
      </c>
      <c r="L1425" s="44">
        <f>IFERROR(_xll.qlIndexFixing(Index6M,$H1425,TRUE,_xll.ohTrigger(RecalcTrigger,Trigger6M)),NA())</f>
        <v>1.0266015802243711E-2</v>
      </c>
      <c r="M1425" s="145">
        <f>IFERROR(_xll.qlIndexFixing(Index1Y,$H1425,TRUE,_xll.ohTrigger(RecalcTrigger,Trigger1Y)),NA())</f>
        <v>1.0479949206897493E-2</v>
      </c>
      <c r="N1425" s="144">
        <f>IFERROR(_xll.qlIndexFixing(ONIndex1M,I1425,TRUE,_xll.ohTrigger(RecalcTrigger,Trigger1M)),NA())</f>
        <v>9.8094883895782914E-3</v>
      </c>
      <c r="O1425" s="44">
        <f>IFERROR(_xll.qlIndexFixing(ONIndex3M,I1425,TRUE,_xll.ohTrigger(RecalcTrigger,Trigger3M)),NA())</f>
        <v>1.0323662151705548E-2</v>
      </c>
      <c r="P1425" s="44">
        <f>IFERROR(_xll.qlIndexFixing(ONIndex6M,I1425,TRUE,_xll.ohTrigger(RecalcTrigger,Trigger6M)),NA())</f>
        <v>1.0337029315561352E-2</v>
      </c>
      <c r="Q1425" s="145">
        <f>IFERROR(_xll.qlIndexFixing(ONIndex1Y,I1425,TRUE,_xll.ohTrigger(RecalcTrigger,Trigger1Y)),NA())</f>
        <v>1.0608356063590563E-2</v>
      </c>
    </row>
    <row r="1426" spans="2:17" x14ac:dyDescent="0.2">
      <c r="B1426" s="39" t="s">
        <v>42</v>
      </c>
      <c r="D1426" s="42">
        <f>_xll.qlCalendarAdvance(Calendar,$D1425,B1426,"f",FALSE)</f>
        <v>49648</v>
      </c>
      <c r="E1426" s="139">
        <f>_xll.qlInterestRateIndexValueDate(IndexON,D1426)</f>
        <v>49648</v>
      </c>
      <c r="F1426" s="155">
        <f>IFERROR(_xll.qlIndexFixing(IndexON,D1426,TRUE,_xll.ohTrigger(RecalcTrigger,TriggerON)),NA())</f>
        <v>9.6182812769551873E-3</v>
      </c>
      <c r="H1426" s="42">
        <f>_xll.qlCalendarAdvance(Calendar,$H1425,B1426,"f",FALSE)</f>
        <v>49648</v>
      </c>
      <c r="I1426" s="139">
        <f>_xll.qlInterestRateIndexValueDate(Index1M,$H1426)</f>
        <v>49650</v>
      </c>
      <c r="J1426" s="144">
        <f>IFERROR(_xll.qlIndexFixing(Index1M,$H1426,TRUE,_xll.ohTrigger(RecalcTrigger,Trigger1M)),NA())</f>
        <v>9.7937646752142074E-3</v>
      </c>
      <c r="K1426" s="44">
        <f>IFERROR(_xll.qlIndexFixing(Index3M,H1426,TRUE,_xll.ohTrigger(RecalcTrigger,Trigger3M)),NA())</f>
        <v>1.0280927574413295E-2</v>
      </c>
      <c r="L1426" s="44">
        <f>IFERROR(_xll.qlIndexFixing(Index6M,$H1426,TRUE,_xll.ohTrigger(RecalcTrigger,Trigger6M)),NA())</f>
        <v>1.0257106643728914E-2</v>
      </c>
      <c r="M1426" s="145">
        <f>IFERROR(_xll.qlIndexFixing(Index1Y,$H1426,TRUE,_xll.ohTrigger(RecalcTrigger,Trigger1Y)),NA())</f>
        <v>1.0471702834012449E-2</v>
      </c>
      <c r="N1426" s="144">
        <f>IFERROR(_xll.qlIndexFixing(ONIndex1M,I1426,TRUE,_xll.ohTrigger(RecalcTrigger,Trigger1M)),NA())</f>
        <v>9.8017915222747831E-3</v>
      </c>
      <c r="O1426" s="44">
        <f>IFERROR(_xll.qlIndexFixing(ONIndex3M,I1426,TRUE,_xll.ohTrigger(RecalcTrigger,Trigger3M)),NA())</f>
        <v>1.0315368169564465E-2</v>
      </c>
      <c r="P1426" s="44">
        <f>IFERROR(_xll.qlIndexFixing(ONIndex6M,I1426,TRUE,_xll.ohTrigger(RecalcTrigger,Trigger6M)),NA())</f>
        <v>1.0328821355649609E-2</v>
      </c>
      <c r="Q1426" s="145">
        <f>IFERROR(_xll.qlIndexFixing(ONIndex1Y,I1426,TRUE,_xll.ohTrigger(RecalcTrigger,Trigger1Y)),NA())</f>
        <v>1.0600562926175172E-2</v>
      </c>
    </row>
    <row r="1427" spans="2:17" x14ac:dyDescent="0.2">
      <c r="B1427" s="39" t="s">
        <v>42</v>
      </c>
      <c r="D1427" s="42">
        <f>_xll.qlCalendarAdvance(Calendar,$D1426,B1427,"f",FALSE)</f>
        <v>49655</v>
      </c>
      <c r="E1427" s="139">
        <f>_xll.qlInterestRateIndexValueDate(IndexON,D1427)</f>
        <v>49655</v>
      </c>
      <c r="F1427" s="155">
        <f>IFERROR(_xll.qlIndexFixing(IndexON,D1427,TRUE,_xll.ohTrigger(RecalcTrigger,TriggerON)),NA())</f>
        <v>9.6106049489819156E-3</v>
      </c>
      <c r="H1427" s="42">
        <f>_xll.qlCalendarAdvance(Calendar,$H1426,B1427,"f",FALSE)</f>
        <v>49655</v>
      </c>
      <c r="I1427" s="139">
        <f>_xll.qlInterestRateIndexValueDate(Index1M,$H1427)</f>
        <v>49657</v>
      </c>
      <c r="J1427" s="144">
        <f>IFERROR(_xll.qlIndexFixing(Index1M,$H1427,TRUE,_xll.ohTrigger(RecalcTrigger,Trigger1M)),NA())</f>
        <v>9.7861289134261852E-3</v>
      </c>
      <c r="K1427" s="44">
        <f>IFERROR(_xll.qlIndexFixing(Index3M,H1427,TRUE,_xll.ohTrigger(RecalcTrigger,Trigger3M)),NA())</f>
        <v>1.0272855435179333E-2</v>
      </c>
      <c r="L1427" s="44">
        <f>IFERROR(_xll.qlIndexFixing(Index6M,$H1427,TRUE,_xll.ohTrigger(RecalcTrigger,Trigger6M)),NA())</f>
        <v>1.0249423461473743E-2</v>
      </c>
      <c r="M1427" s="145">
        <f>IFERROR(_xll.qlIndexFixing(Index1Y,$H1427,TRUE,_xll.ohTrigger(RecalcTrigger,Trigger1Y)),NA())</f>
        <v>1.0464530243979911E-2</v>
      </c>
      <c r="N1427" s="144">
        <f>IFERROR(_xll.qlIndexFixing(ONIndex1M,I1427,TRUE,_xll.ohTrigger(RecalcTrigger,Trigger1M)),NA())</f>
        <v>9.7941205270757337E-3</v>
      </c>
      <c r="O1427" s="44">
        <f>IFERROR(_xll.qlIndexFixing(ONIndex3M,I1427,TRUE,_xll.ohTrigger(RecalcTrigger,Trigger3M)),NA())</f>
        <v>1.0307108340343873E-2</v>
      </c>
      <c r="P1427" s="44">
        <f>IFERROR(_xll.qlIndexFixing(ONIndex6M,I1427,TRUE,_xll.ohTrigger(RecalcTrigger,Trigger6M)),NA())</f>
        <v>1.0320652413327025E-2</v>
      </c>
      <c r="Q1427" s="145">
        <f>IFERROR(_xll.qlIndexFixing(ONIndex1Y,I1427,TRUE,_xll.ohTrigger(RecalcTrigger,Trigger1Y)),NA())</f>
        <v>1.0592807857348063E-2</v>
      </c>
    </row>
    <row r="1428" spans="2:17" x14ac:dyDescent="0.2">
      <c r="B1428" s="39" t="s">
        <v>42</v>
      </c>
      <c r="D1428" s="42">
        <f>_xll.qlCalendarAdvance(Calendar,$D1427,B1428,"f",FALSE)</f>
        <v>49662</v>
      </c>
      <c r="E1428" s="139">
        <f>_xll.qlInterestRateIndexValueDate(IndexON,D1428)</f>
        <v>49662</v>
      </c>
      <c r="F1428" s="155">
        <f>IFERROR(_xll.qlIndexFixing(IndexON,D1428,TRUE,_xll.ohTrigger(RecalcTrigger,TriggerON)),NA())</f>
        <v>9.6029649287654451E-3</v>
      </c>
      <c r="H1428" s="42">
        <f>_xll.qlCalendarAdvance(Calendar,$H1427,B1428,"f",FALSE)</f>
        <v>49662</v>
      </c>
      <c r="I1428" s="139">
        <f>_xll.qlInterestRateIndexValueDate(Index1M,$H1428)</f>
        <v>49664</v>
      </c>
      <c r="J1428" s="144">
        <f>IFERROR(_xll.qlIndexFixing(Index1M,$H1428,TRUE,_xll.ohTrigger(RecalcTrigger,Trigger1M)),NA())</f>
        <v>9.7785197767789652E-3</v>
      </c>
      <c r="K1428" s="44">
        <f>IFERROR(_xll.qlIndexFixing(Index3M,H1428,TRUE,_xll.ohTrigger(RecalcTrigger,Trigger3M)),NA())</f>
        <v>1.0264819666011012E-2</v>
      </c>
      <c r="L1428" s="44">
        <f>IFERROR(_xll.qlIndexFixing(Index6M,$H1428,TRUE,_xll.ohTrigger(RecalcTrigger,Trigger6M)),NA())</f>
        <v>1.0241783741155325E-2</v>
      </c>
      <c r="M1428" s="145">
        <f>IFERROR(_xll.qlIndexFixing(Index1Y,$H1428,TRUE,_xll.ohTrigger(RecalcTrigger,Trigger1Y)),NA())</f>
        <v>1.0457372003343159E-2</v>
      </c>
      <c r="N1428" s="144">
        <f>IFERROR(_xll.qlIndexFixing(ONIndex1M,I1428,TRUE,_xll.ohTrigger(RecalcTrigger,Trigger1M)),NA())</f>
        <v>9.7842962899719055E-3</v>
      </c>
      <c r="O1428" s="44">
        <f>IFERROR(_xll.qlIndexFixing(ONIndex3M,I1428,TRUE,_xll.ohTrigger(RecalcTrigger,Trigger3M)),NA())</f>
        <v>1.0296539238270341E-2</v>
      </c>
      <c r="P1428" s="44">
        <f>IFERROR(_xll.qlIndexFixing(ONIndex6M,I1428,TRUE,_xll.ohTrigger(RecalcTrigger,Trigger6M)),NA())</f>
        <v>1.0310207316139852E-2</v>
      </c>
      <c r="Q1428" s="145">
        <f>IFERROR(_xll.qlIndexFixing(ONIndex1Y,I1428,TRUE,_xll.ohTrigger(RecalcTrigger,Trigger1Y)),NA())</f>
        <v>1.0582893456527742E-2</v>
      </c>
    </row>
    <row r="1429" spans="2:17" x14ac:dyDescent="0.2">
      <c r="B1429" s="39" t="s">
        <v>42</v>
      </c>
      <c r="D1429" s="42">
        <f>_xll.qlCalendarAdvance(Calendar,$D1428,B1429,"f",FALSE)</f>
        <v>49670</v>
      </c>
      <c r="E1429" s="139">
        <f>_xll.qlInterestRateIndexValueDate(IndexON,D1429)</f>
        <v>49670</v>
      </c>
      <c r="F1429" s="155">
        <f>IFERROR(_xll.qlIndexFixing(IndexON,D1429,TRUE,_xll.ohTrigger(RecalcTrigger,TriggerON)),NA())</f>
        <v>9.5942783453928371E-3</v>
      </c>
      <c r="H1429" s="42">
        <f>_xll.qlCalendarAdvance(Calendar,$H1428,B1429,"f",FALSE)</f>
        <v>49670</v>
      </c>
      <c r="I1429" s="139">
        <f>_xll.qlInterestRateIndexValueDate(Index1M,$H1429)</f>
        <v>49674</v>
      </c>
      <c r="J1429" s="144">
        <f>IFERROR(_xll.qlIndexFixing(Index1M,$H1429,TRUE,_xll.ohTrigger(RecalcTrigger,Trigger1M)),NA())</f>
        <v>9.7676963284375144E-3</v>
      </c>
      <c r="K1429" s="44">
        <f>IFERROR(_xll.qlIndexFixing(Index3M,H1429,TRUE,_xll.ohTrigger(RecalcTrigger,Trigger3M)),NA())</f>
        <v>1.0253403697249934E-2</v>
      </c>
      <c r="L1429" s="44">
        <f>IFERROR(_xll.qlIndexFixing(Index6M,$H1429,TRUE,_xll.ohTrigger(RecalcTrigger,Trigger6M)),NA())</f>
        <v>1.0232089014976253E-2</v>
      </c>
      <c r="M1429" s="145">
        <f>IFERROR(_xll.qlIndexFixing(Index1Y,$H1429,TRUE,_xll.ohTrigger(RecalcTrigger,Trigger1Y)),NA())</f>
        <v>1.044752234647524E-2</v>
      </c>
      <c r="N1429" s="144">
        <f>IFERROR(_xll.qlIndexFixing(ONIndex1M,I1429,TRUE,_xll.ohTrigger(RecalcTrigger,Trigger1M)),NA())</f>
        <v>9.776685492060011E-3</v>
      </c>
      <c r="O1429" s="44">
        <f>IFERROR(_xll.qlIndexFixing(ONIndex3M,I1429,TRUE,_xll.ohTrigger(RecalcTrigger,Trigger3M)),NA())</f>
        <v>1.0288358627041916E-2</v>
      </c>
      <c r="P1429" s="44">
        <f>IFERROR(_xll.qlIndexFixing(ONIndex6M,I1429,TRUE,_xll.ohTrigger(RecalcTrigger,Trigger6M)),NA())</f>
        <v>1.030212871579117E-2</v>
      </c>
      <c r="Q1429" s="145">
        <f>IFERROR(_xll.qlIndexFixing(ONIndex1Y,I1429,TRUE,_xll.ohTrigger(RecalcTrigger,Trigger1Y)),NA())</f>
        <v>1.0575226485149969E-2</v>
      </c>
    </row>
    <row r="1430" spans="2:17" x14ac:dyDescent="0.2">
      <c r="B1430" s="39" t="s">
        <v>42</v>
      </c>
      <c r="D1430" s="42">
        <f>_xll.qlCalendarAdvance(Calendar,$D1429,B1430,"f",FALSE)</f>
        <v>49677</v>
      </c>
      <c r="E1430" s="139">
        <f>_xll.qlInterestRateIndexValueDate(IndexON,D1430)</f>
        <v>49677</v>
      </c>
      <c r="F1430" s="155">
        <f>IFERROR(_xll.qlIndexFixing(IndexON,D1430,TRUE,_xll.ohTrigger(RecalcTrigger,TriggerON)),NA())</f>
        <v>9.5867172032804149E-3</v>
      </c>
      <c r="H1430" s="42">
        <f>_xll.qlCalendarAdvance(Calendar,$H1429,B1430,"f",FALSE)</f>
        <v>49677</v>
      </c>
      <c r="I1430" s="139">
        <f>_xll.qlInterestRateIndexValueDate(Index1M,$H1430)</f>
        <v>49681</v>
      </c>
      <c r="J1430" s="144">
        <f>IFERROR(_xll.qlIndexFixing(Index1M,$H1430,TRUE,_xll.ohTrigger(RecalcTrigger,Trigger1M)),NA())</f>
        <v>9.7601530296957447E-3</v>
      </c>
      <c r="K1430" s="44">
        <f>IFERROR(_xll.qlIndexFixing(Index3M,H1430,TRUE,_xll.ohTrigger(RecalcTrigger,Trigger3M)),NA())</f>
        <v>1.0245457537537292E-2</v>
      </c>
      <c r="L1430" s="44">
        <f>IFERROR(_xll.qlIndexFixing(Index6M,$H1430,TRUE,_xll.ohTrigger(RecalcTrigger,Trigger6M)),NA())</f>
        <v>1.022454698489403E-2</v>
      </c>
      <c r="M1430" s="145">
        <f>IFERROR(_xll.qlIndexFixing(Index1Y,$H1430,TRUE,_xll.ohTrigger(RecalcTrigger,Trigger1Y)),NA())</f>
        <v>1.0440395947737451E-2</v>
      </c>
      <c r="N1430" s="144">
        <f>IFERROR(_xll.qlIndexFixing(ONIndex1M,I1430,TRUE,_xll.ohTrigger(RecalcTrigger,Trigger1M)),NA())</f>
        <v>9.7701832712182579E-3</v>
      </c>
      <c r="O1430" s="44">
        <f>IFERROR(_xll.qlIndexFixing(ONIndex3M,I1430,TRUE,_xll.ohTrigger(RecalcTrigger,Trigger3M)),NA())</f>
        <v>1.028137464972545E-2</v>
      </c>
      <c r="P1430" s="44">
        <f>IFERROR(_xll.qlIndexFixing(ONIndex6M,I1430,TRUE,_xll.ohTrigger(RecalcTrigger,Trigger6M)),NA())</f>
        <v>1.02952360514319E-2</v>
      </c>
      <c r="Q1430" s="145">
        <f>IFERROR(_xll.qlIndexFixing(ONIndex1Y,I1430,TRUE,_xll.ohTrigger(RecalcTrigger,Trigger1Y)),NA())</f>
        <v>1.0568685838485692E-2</v>
      </c>
    </row>
    <row r="1431" spans="2:17" x14ac:dyDescent="0.2">
      <c r="B1431" s="39" t="s">
        <v>42</v>
      </c>
      <c r="D1431" s="42">
        <f>_xll.qlCalendarAdvance(Calendar,$D1430,B1431,"f",FALSE)</f>
        <v>49684</v>
      </c>
      <c r="E1431" s="139">
        <f>_xll.qlInterestRateIndexValueDate(IndexON,D1431)</f>
        <v>49684</v>
      </c>
      <c r="F1431" s="155">
        <f>IFERROR(_xll.qlIndexFixing(IndexON,D1431,TRUE,_xll.ohTrigger(RecalcTrigger,TriggerON)),NA())</f>
        <v>9.5791933729216794E-3</v>
      </c>
      <c r="H1431" s="42">
        <f>_xll.qlCalendarAdvance(Calendar,$H1430,B1431,"f",FALSE)</f>
        <v>49684</v>
      </c>
      <c r="I1431" s="139">
        <f>_xll.qlInterestRateIndexValueDate(Index1M,$H1431)</f>
        <v>49688</v>
      </c>
      <c r="J1431" s="144">
        <f>IFERROR(_xll.qlIndexFixing(Index1M,$H1431,TRUE,_xll.ohTrigger(RecalcTrigger,Trigger1M)),NA())</f>
        <v>9.7526373252679061E-3</v>
      </c>
      <c r="K1431" s="44">
        <f>IFERROR(_xll.qlIndexFixing(Index3M,H1431,TRUE,_xll.ohTrigger(RecalcTrigger,Trigger3M)),NA())</f>
        <v>1.023713663330148E-2</v>
      </c>
      <c r="L1431" s="44">
        <f>IFERROR(_xll.qlIndexFixing(Index6M,$H1431,TRUE,_xll.ohTrigger(RecalcTrigger,Trigger6M)),NA())</f>
        <v>1.0217049064345415E-2</v>
      </c>
      <c r="M1431" s="145">
        <f>IFERROR(_xll.qlIndexFixing(Index1Y,$H1431,TRUE,_xll.ohTrigger(RecalcTrigger,Trigger1Y)),NA())</f>
        <v>1.0433281351285587E-2</v>
      </c>
      <c r="N1431" s="144">
        <f>IFERROR(_xll.qlIndexFixing(ONIndex1M,I1431,TRUE,_xll.ohTrigger(RecalcTrigger,Trigger1M)),NA())</f>
        <v>9.7626224703528663E-3</v>
      </c>
      <c r="O1431" s="44">
        <f>IFERROR(_xll.qlIndexFixing(ONIndex3M,I1431,TRUE,_xll.ohTrigger(RecalcTrigger,Trigger3M)),NA())</f>
        <v>1.0273259585664718E-2</v>
      </c>
      <c r="P1431" s="44">
        <f>IFERROR(_xll.qlIndexFixing(ONIndex6M,I1431,TRUE,_xll.ohTrigger(RecalcTrigger,Trigger6M)),NA())</f>
        <v>1.0287232041097383E-2</v>
      </c>
      <c r="Q1431" s="145">
        <f>IFERROR(_xll.qlIndexFixing(ONIndex1Y,I1431,TRUE,_xll.ohTrigger(RecalcTrigger,Trigger1Y)),NA())</f>
        <v>1.056109155584295E-2</v>
      </c>
    </row>
    <row r="1432" spans="2:17" x14ac:dyDescent="0.2">
      <c r="B1432" s="39" t="s">
        <v>42</v>
      </c>
      <c r="D1432" s="42">
        <f>_xll.qlCalendarAdvance(Calendar,$D1431,B1432,"f",FALSE)</f>
        <v>49691</v>
      </c>
      <c r="E1432" s="139">
        <f>_xll.qlInterestRateIndexValueDate(IndexON,D1432)</f>
        <v>49691</v>
      </c>
      <c r="F1432" s="155">
        <f>IFERROR(_xll.qlIndexFixing(IndexON,D1432,TRUE,_xll.ohTrigger(RecalcTrigger,TriggerON)),NA())</f>
        <v>9.5717071738210535E-3</v>
      </c>
      <c r="H1432" s="42">
        <f>_xll.qlCalendarAdvance(Calendar,$H1431,B1432,"f",FALSE)</f>
        <v>49691</v>
      </c>
      <c r="I1432" s="139">
        <f>_xll.qlInterestRateIndexValueDate(Index1M,$H1432)</f>
        <v>49695</v>
      </c>
      <c r="J1432" s="144">
        <f>IFERROR(_xll.qlIndexFixing(Index1M,$H1432,TRUE,_xll.ohTrigger(RecalcTrigger,Trigger1M)),NA())</f>
        <v>9.7451494978207896E-3</v>
      </c>
      <c r="K1432" s="44">
        <f>IFERROR(_xll.qlIndexFixing(Index3M,H1432,TRUE,_xll.ohTrigger(RecalcTrigger,Trigger3M)),NA())</f>
        <v>1.0229677803949804E-2</v>
      </c>
      <c r="L1432" s="44">
        <f>IFERROR(_xll.qlIndexFixing(Index6M,$H1432,TRUE,_xll.ohTrigger(RecalcTrigger,Trigger6M)),NA())</f>
        <v>1.0209593842245096E-2</v>
      </c>
      <c r="M1432" s="145">
        <f>IFERROR(_xll.qlIndexFixing(Index1Y,$H1432,TRUE,_xll.ohTrigger(RecalcTrigger,Trigger1Y)),NA())</f>
        <v>1.0426177794692805E-2</v>
      </c>
      <c r="N1432" s="144">
        <f>IFERROR(_xll.qlIndexFixing(ONIndex1M,I1432,TRUE,_xll.ohTrigger(RecalcTrigger,Trigger1M)),NA())</f>
        <v>9.7550889944297836E-3</v>
      </c>
      <c r="O1432" s="44">
        <f>IFERROR(_xll.qlIndexFixing(ONIndex3M,I1432,TRUE,_xll.ohTrigger(RecalcTrigger,Trigger3M)),NA())</f>
        <v>1.0265180255419892E-2</v>
      </c>
      <c r="P1432" s="44">
        <f>IFERROR(_xll.qlIndexFixing(ONIndex6M,I1432,TRUE,_xll.ohTrigger(RecalcTrigger,Trigger6M)),NA())</f>
        <v>1.0279268635642325E-2</v>
      </c>
      <c r="Q1432" s="145">
        <f>IFERROR(_xll.qlIndexFixing(ONIndex1Y,I1432,TRUE,_xll.ohTrigger(RecalcTrigger,Trigger1Y)),NA())</f>
        <v>1.0553536825481658E-2</v>
      </c>
    </row>
    <row r="1433" spans="2:17" x14ac:dyDescent="0.2">
      <c r="B1433" s="39" t="s">
        <v>42</v>
      </c>
      <c r="D1433" s="42">
        <f>_xll.qlCalendarAdvance(Calendar,$D1432,B1433,"f",FALSE)</f>
        <v>49698</v>
      </c>
      <c r="E1433" s="139">
        <f>_xll.qlInterestRateIndexValueDate(IndexON,D1433)</f>
        <v>49698</v>
      </c>
      <c r="F1433" s="155">
        <f>IFERROR(_xll.qlIndexFixing(IndexON,D1433,TRUE,_xll.ohTrigger(RecalcTrigger,TriggerON)),NA())</f>
        <v>9.564258925243152E-3</v>
      </c>
      <c r="H1433" s="42">
        <f>_xll.qlCalendarAdvance(Calendar,$H1432,B1433,"f",FALSE)</f>
        <v>49698</v>
      </c>
      <c r="I1433" s="139">
        <f>_xll.qlInterestRateIndexValueDate(Index1M,$H1433)</f>
        <v>49702</v>
      </c>
      <c r="J1433" s="144">
        <f>IFERROR(_xll.qlIndexFixing(Index1M,$H1433,TRUE,_xll.ohTrigger(RecalcTrigger,Trigger1M)),NA())</f>
        <v>9.7376898300340839E-3</v>
      </c>
      <c r="K1433" s="44">
        <f>IFERROR(_xll.qlIndexFixing(Index3M,H1433,TRUE,_xll.ohTrigger(RecalcTrigger,Trigger3M)),NA())</f>
        <v>1.0221844846001608E-2</v>
      </c>
      <c r="L1433" s="44">
        <f>IFERROR(_xll.qlIndexFixing(Index6M,$H1433,TRUE,_xll.ohTrigger(RecalcTrigger,Trigger6M)),NA())</f>
        <v>1.0202179556667957E-2</v>
      </c>
      <c r="M1433" s="145">
        <f>IFERROR(_xll.qlIndexFixing(Index1Y,$H1433,TRUE,_xll.ohTrigger(RecalcTrigger,Trigger1Y)),NA())</f>
        <v>1.0419084511982313E-2</v>
      </c>
      <c r="N1433" s="144">
        <f>IFERROR(_xll.qlIndexFixing(ONIndex1M,I1433,TRUE,_xll.ohTrigger(RecalcTrigger,Trigger1M)),NA())</f>
        <v>9.7475831260229739E-3</v>
      </c>
      <c r="O1433" s="44">
        <f>IFERROR(_xll.qlIndexFixing(ONIndex3M,I1433,TRUE,_xll.ohTrigger(RecalcTrigger,Trigger3M)),NA())</f>
        <v>1.0257136966345115E-2</v>
      </c>
      <c r="P1433" s="44">
        <f>IFERROR(_xll.qlIndexFixing(ONIndex6M,I1433,TRUE,_xll.ohTrigger(RecalcTrigger,Trigger6M)),NA())</f>
        <v>1.0271346143460036E-2</v>
      </c>
      <c r="Q1433" s="145">
        <f>IFERROR(_xll.qlIndexFixing(ONIndex1Y,I1433,TRUE,_xll.ohTrigger(RecalcTrigger,Trigger1Y)),NA())</f>
        <v>1.0546021935731176E-2</v>
      </c>
    </row>
    <row r="1434" spans="2:17" x14ac:dyDescent="0.2">
      <c r="B1434" s="39" t="s">
        <v>42</v>
      </c>
      <c r="D1434" s="42">
        <f>_xll.qlCalendarAdvance(Calendar,$D1433,B1434,"f",FALSE)</f>
        <v>49705</v>
      </c>
      <c r="E1434" s="139">
        <f>_xll.qlInterestRateIndexValueDate(IndexON,D1434)</f>
        <v>49705</v>
      </c>
      <c r="F1434" s="155">
        <f>IFERROR(_xll.qlIndexFixing(IndexON,D1434,TRUE,_xll.ohTrigger(RecalcTrigger,TriggerON)),NA())</f>
        <v>9.556848946932206E-3</v>
      </c>
      <c r="H1434" s="42">
        <f>_xll.qlCalendarAdvance(Calendar,$H1433,B1434,"f",FALSE)</f>
        <v>49705</v>
      </c>
      <c r="I1434" s="139">
        <f>_xll.qlInterestRateIndexValueDate(Index1M,$H1434)</f>
        <v>49709</v>
      </c>
      <c r="J1434" s="144">
        <f>IFERROR(_xll.qlIndexFixing(Index1M,$H1434,TRUE,_xll.ohTrigger(RecalcTrigger,Trigger1M)),NA())</f>
        <v>9.731052556406378E-3</v>
      </c>
      <c r="K1434" s="44">
        <f>IFERROR(_xll.qlIndexFixing(Index3M,H1434,TRUE,_xll.ohTrigger(RecalcTrigger,Trigger3M)),NA())</f>
        <v>1.0214050237902424E-2</v>
      </c>
      <c r="L1434" s="44">
        <f>IFERROR(_xll.qlIndexFixing(Index6M,$H1434,TRUE,_xll.ohTrigger(RecalcTrigger,Trigger6M)),NA())</f>
        <v>1.0194804437827047E-2</v>
      </c>
      <c r="M1434" s="145">
        <f>IFERROR(_xll.qlIndexFixing(Index1Y,$H1434,TRUE,_xll.ohTrigger(RecalcTrigger,Trigger1Y)),NA())</f>
        <v>1.0412000733628685E-2</v>
      </c>
      <c r="N1434" s="144">
        <f>IFERROR(_xll.qlIndexFixing(ONIndex1M,I1434,TRUE,_xll.ohTrigger(RecalcTrigger,Trigger1M)),NA())</f>
        <v>9.7401051477863376E-3</v>
      </c>
      <c r="O1434" s="44">
        <f>IFERROR(_xll.qlIndexFixing(ONIndex3M,I1434,TRUE,_xll.ohTrigger(RecalcTrigger,Trigger3M)),NA())</f>
        <v>1.0249130025874464E-2</v>
      </c>
      <c r="P1434" s="44">
        <f>IFERROR(_xll.qlIndexFixing(ONIndex6M,I1434,TRUE,_xll.ohTrigger(RecalcTrigger,Trigger6M)),NA())</f>
        <v>1.0263464873263572E-2</v>
      </c>
      <c r="Q1434" s="145">
        <f>IFERROR(_xll.qlIndexFixing(ONIndex1Y,I1434,TRUE,_xll.ohTrigger(RecalcTrigger,Trigger1Y)),NA())</f>
        <v>1.0538547175080737E-2</v>
      </c>
    </row>
    <row r="1435" spans="2:17" x14ac:dyDescent="0.2">
      <c r="B1435" s="39" t="s">
        <v>42</v>
      </c>
      <c r="D1435" s="42">
        <f>_xll.qlCalendarAdvance(Calendar,$D1434,B1435,"f",FALSE)</f>
        <v>49712</v>
      </c>
      <c r="E1435" s="139">
        <f>_xll.qlInterestRateIndexValueDate(IndexON,D1435)</f>
        <v>49712</v>
      </c>
      <c r="F1435" s="155">
        <f>IFERROR(_xll.qlIndexFixing(IndexON,D1435,TRUE,_xll.ohTrigger(RecalcTrigger,TriggerON)),NA())</f>
        <v>9.5494775579929581E-3</v>
      </c>
      <c r="H1435" s="42">
        <f>_xll.qlCalendarAdvance(Calendar,$H1434,B1435,"f",FALSE)</f>
        <v>49712</v>
      </c>
      <c r="I1435" s="139">
        <f>_xll.qlInterestRateIndexValueDate(Index1M,$H1435)</f>
        <v>49716</v>
      </c>
      <c r="J1435" s="144">
        <f>IFERROR(_xll.qlIndexFixing(Index1M,$H1435,TRUE,_xll.ohTrigger(RecalcTrigger,Trigger1M)),NA())</f>
        <v>9.723646306321436E-3</v>
      </c>
      <c r="K1435" s="44">
        <f>IFERROR(_xll.qlIndexFixing(Index3M,H1435,TRUE,_xll.ohTrigger(RecalcTrigger,Trigger3M)),NA())</f>
        <v>1.0206294287610744E-2</v>
      </c>
      <c r="L1435" s="44">
        <f>IFERROR(_xll.qlIndexFixing(Index6M,$H1435,TRUE,_xll.ohTrigger(RecalcTrigger,Trigger6M)),NA())</f>
        <v>1.0187466708069175E-2</v>
      </c>
      <c r="M1435" s="145">
        <f>IFERROR(_xll.qlIndexFixing(Index1Y,$H1435,TRUE,_xll.ohTrigger(RecalcTrigger,Trigger1Y)),NA())</f>
        <v>1.0404925686556767E-2</v>
      </c>
      <c r="N1435" s="144">
        <f>IFERROR(_xll.qlIndexFixing(ONIndex1M,I1435,TRUE,_xll.ohTrigger(RecalcTrigger,Trigger1M)),NA())</f>
        <v>9.7326553419740947E-3</v>
      </c>
      <c r="O1435" s="44">
        <f>IFERROR(_xll.qlIndexFixing(ONIndex3M,I1435,TRUE,_xll.ohTrigger(RecalcTrigger,Trigger3M)),NA())</f>
        <v>1.0241159741442019E-2</v>
      </c>
      <c r="P1435" s="44">
        <f>IFERROR(_xll.qlIndexFixing(ONIndex6M,I1435,TRUE,_xll.ohTrigger(RecalcTrigger,Trigger6M)),NA())</f>
        <v>1.0255625133446244E-2</v>
      </c>
      <c r="Q1435" s="145">
        <f>IFERROR(_xll.qlIndexFixing(ONIndex1Y,I1435,TRUE,_xll.ohTrigger(RecalcTrigger,Trigger1Y)),NA())</f>
        <v>1.0531112831939637E-2</v>
      </c>
    </row>
    <row r="1436" spans="2:17" x14ac:dyDescent="0.2">
      <c r="B1436" s="39" t="s">
        <v>42</v>
      </c>
      <c r="D1436" s="42">
        <f>_xll.qlCalendarAdvance(Calendar,$D1435,B1436,"f",FALSE)</f>
        <v>49719</v>
      </c>
      <c r="E1436" s="139">
        <f>_xll.qlInterestRateIndexValueDate(IndexON,D1436)</f>
        <v>49719</v>
      </c>
      <c r="F1436" s="155">
        <f>IFERROR(_xll.qlIndexFixing(IndexON,D1436,TRUE,_xll.ohTrigger(RecalcTrigger,TriggerON)),NA())</f>
        <v>9.5421450780097672E-3</v>
      </c>
      <c r="H1436" s="42">
        <f>_xll.qlCalendarAdvance(Calendar,$H1435,B1436,"f",FALSE)</f>
        <v>49719</v>
      </c>
      <c r="I1436" s="139">
        <f>_xll.qlInterestRateIndexValueDate(Index1M,$H1436)</f>
        <v>49723</v>
      </c>
      <c r="J1436" s="144">
        <f>IFERROR(_xll.qlIndexFixing(Index1M,$H1436,TRUE,_xll.ohTrigger(RecalcTrigger,Trigger1M)),NA())</f>
        <v>9.7162690216679275E-3</v>
      </c>
      <c r="K1436" s="44">
        <f>IFERROR(_xll.qlIndexFixing(Index3M,H1436,TRUE,_xll.ohTrigger(RecalcTrigger,Trigger3M)),NA())</f>
        <v>1.0198577303089453E-2</v>
      </c>
      <c r="L1436" s="44">
        <f>IFERROR(_xll.qlIndexFixing(Index6M,$H1436,TRUE,_xll.ohTrigger(RecalcTrigger,Trigger6M)),NA())</f>
        <v>1.0180164581876674E-2</v>
      </c>
      <c r="M1436" s="145">
        <f>IFERROR(_xll.qlIndexFixing(Index1Y,$H1436,TRUE,_xll.ohTrigger(RecalcTrigger,Trigger1Y)),NA())</f>
        <v>1.0397858594142764E-2</v>
      </c>
      <c r="N1436" s="144">
        <f>IFERROR(_xll.qlIndexFixing(ONIndex1M,I1436,TRUE,_xll.ohTrigger(RecalcTrigger,Trigger1M)),NA())</f>
        <v>9.7252339911602093E-3</v>
      </c>
      <c r="O1436" s="44">
        <f>IFERROR(_xll.qlIndexFixing(ONIndex3M,I1436,TRUE,_xll.ohTrigger(RecalcTrigger,Trigger3M)),NA())</f>
        <v>1.0233226420321984E-2</v>
      </c>
      <c r="P1436" s="44">
        <f>IFERROR(_xll.qlIndexFixing(ONIndex6M,I1436,TRUE,_xll.ohTrigger(RecalcTrigger,Trigger6M)),NA())</f>
        <v>1.0247827232801043E-2</v>
      </c>
      <c r="Q1436" s="145">
        <f>IFERROR(_xll.qlIndexFixing(ONIndex1Y,I1436,TRUE,_xll.ohTrigger(RecalcTrigger,Trigger1Y)),NA())</f>
        <v>1.052371919479711E-2</v>
      </c>
    </row>
    <row r="1437" spans="2:17" x14ac:dyDescent="0.2">
      <c r="B1437" s="39" t="s">
        <v>42</v>
      </c>
      <c r="D1437" s="42">
        <f>_xll.qlCalendarAdvance(Calendar,$D1436,B1437,"f",FALSE)</f>
        <v>49726</v>
      </c>
      <c r="E1437" s="139">
        <f>_xll.qlInterestRateIndexValueDate(IndexON,D1437)</f>
        <v>49726</v>
      </c>
      <c r="F1437" s="155">
        <f>IFERROR(_xll.qlIndexFixing(IndexON,D1437,TRUE,_xll.ohTrigger(RecalcTrigger,TriggerON)),NA())</f>
        <v>9.5348518264071203E-3</v>
      </c>
      <c r="H1437" s="42">
        <f>_xll.qlCalendarAdvance(Calendar,$H1436,B1437,"f",FALSE)</f>
        <v>49726</v>
      </c>
      <c r="I1437" s="139">
        <f>_xll.qlInterestRateIndexValueDate(Index1M,$H1437)</f>
        <v>49730</v>
      </c>
      <c r="J1437" s="144">
        <f>IFERROR(_xll.qlIndexFixing(Index1M,$H1437,TRUE,_xll.ohTrigger(RecalcTrigger,Trigger1M)),NA())</f>
        <v>9.7089209850969947E-3</v>
      </c>
      <c r="K1437" s="44">
        <f>IFERROR(_xll.qlIndexFixing(Index3M,H1437,TRUE,_xll.ohTrigger(RecalcTrigger,Trigger3M)),NA())</f>
        <v>1.0190899592296168E-2</v>
      </c>
      <c r="L1437" s="44">
        <f>IFERROR(_xll.qlIndexFixing(Index6M,$H1437,TRUE,_xll.ohTrigger(RecalcTrigger,Trigger6M)),NA())</f>
        <v>1.0172896265868715E-2</v>
      </c>
      <c r="M1437" s="145">
        <f>IFERROR(_xll.qlIndexFixing(Index1Y,$H1437,TRUE,_xll.ohTrigger(RecalcTrigger,Trigger1Y)),NA())</f>
        <v>1.0390798676212719E-2</v>
      </c>
      <c r="N1437" s="144">
        <f>IFERROR(_xll.qlIndexFixing(ONIndex1M,I1437,TRUE,_xll.ohTrigger(RecalcTrigger,Trigger1M)),NA())</f>
        <v>9.7178413778387096E-3</v>
      </c>
      <c r="O1437" s="44">
        <f>IFERROR(_xll.qlIndexFixing(ONIndex3M,I1437,TRUE,_xll.ohTrigger(RecalcTrigger,Trigger3M)),NA())</f>
        <v>1.0225330370028374E-2</v>
      </c>
      <c r="P1437" s="44">
        <f>IFERROR(_xll.qlIndexFixing(ONIndex6M,I1437,TRUE,_xll.ohTrigger(RecalcTrigger,Trigger6M)),NA())</f>
        <v>1.0240071479961088E-2</v>
      </c>
      <c r="Q1437" s="145">
        <f>IFERROR(_xll.qlIndexFixing(ONIndex1Y,I1437,TRUE,_xll.ohTrigger(RecalcTrigger,Trigger1Y)),NA())</f>
        <v>1.0516366552142387E-2</v>
      </c>
    </row>
    <row r="1438" spans="2:17" x14ac:dyDescent="0.2">
      <c r="B1438" s="39" t="s">
        <v>42</v>
      </c>
      <c r="D1438" s="42">
        <f>_xll.qlCalendarAdvance(Calendar,$D1437,B1438,"f",FALSE)</f>
        <v>49733</v>
      </c>
      <c r="E1438" s="139">
        <f>_xll.qlInterestRateIndexValueDate(IndexON,D1438)</f>
        <v>49733</v>
      </c>
      <c r="F1438" s="155">
        <f>IFERROR(_xll.qlIndexFixing(IndexON,D1438,TRUE,_xll.ohTrigger(RecalcTrigger,TriggerON)),NA())</f>
        <v>9.5275981226894402E-3</v>
      </c>
      <c r="H1438" s="42">
        <f>_xll.qlCalendarAdvance(Calendar,$H1437,B1438,"f",FALSE)</f>
        <v>49733</v>
      </c>
      <c r="I1438" s="139">
        <f>_xll.qlInterestRateIndexValueDate(Index1M,$H1438)</f>
        <v>49737</v>
      </c>
      <c r="J1438" s="144">
        <f>IFERROR(_xll.qlIndexFixing(Index1M,$H1438,TRUE,_xll.ohTrigger(RecalcTrigger,Trigger1M)),NA())</f>
        <v>9.7008237795146515E-3</v>
      </c>
      <c r="K1438" s="44">
        <f>IFERROR(_xll.qlIndexFixing(Index3M,H1438,TRUE,_xll.ohTrigger(RecalcTrigger,Trigger3M)),NA())</f>
        <v>1.0182867502615666E-2</v>
      </c>
      <c r="L1438" s="44">
        <f>IFERROR(_xll.qlIndexFixing(Index6M,$H1438,TRUE,_xll.ohTrigger(RecalcTrigger,Trigger6M)),NA())</f>
        <v>1.0164936554830398E-2</v>
      </c>
      <c r="M1438" s="145">
        <f>IFERROR(_xll.qlIndexFixing(Index1Y,$H1438,TRUE,_xll.ohTrigger(RecalcTrigger,Trigger1Y)),NA())</f>
        <v>1.0384100086925975E-2</v>
      </c>
      <c r="N1438" s="144">
        <f>IFERROR(_xll.qlIndexFixing(ONIndex1M,I1438,TRUE,_xll.ohTrigger(RecalcTrigger,Trigger1M)),NA())</f>
        <v>9.710477784663496E-3</v>
      </c>
      <c r="O1438" s="44">
        <f>IFERROR(_xll.qlIndexFixing(ONIndex3M,I1438,TRUE,_xll.ohTrigger(RecalcTrigger,Trigger3M)),NA())</f>
        <v>1.0217471897995267E-2</v>
      </c>
      <c r="P1438" s="44">
        <f>IFERROR(_xll.qlIndexFixing(ONIndex6M,I1438,TRUE,_xll.ohTrigger(RecalcTrigger,Trigger6M)),NA())</f>
        <v>1.023235818331969E-2</v>
      </c>
      <c r="Q1438" s="145">
        <f>IFERROR(_xll.qlIndexFixing(ONIndex1Y,I1438,TRUE,_xll.ohTrigger(RecalcTrigger,Trigger1Y)),NA())</f>
        <v>1.0509055192304828E-2</v>
      </c>
    </row>
    <row r="1439" spans="2:17" x14ac:dyDescent="0.2">
      <c r="B1439" s="39" t="s">
        <v>42</v>
      </c>
      <c r="D1439" s="42">
        <f>_xll.qlCalendarAdvance(Calendar,$D1438,B1439,"f",FALSE)</f>
        <v>49740</v>
      </c>
      <c r="E1439" s="139">
        <f>_xll.qlInterestRateIndexValueDate(IndexON,D1439)</f>
        <v>49740</v>
      </c>
      <c r="F1439" s="155">
        <f>IFERROR(_xll.qlIndexFixing(IndexON,D1439,TRUE,_xll.ohTrigger(RecalcTrigger,TriggerON)),NA())</f>
        <v>9.5203842862012777E-3</v>
      </c>
      <c r="H1439" s="42">
        <f>_xll.qlCalendarAdvance(Calendar,$H1438,B1439,"f",FALSE)</f>
        <v>49740</v>
      </c>
      <c r="I1439" s="139">
        <f>_xll.qlInterestRateIndexValueDate(Index1M,$H1439)</f>
        <v>49744</v>
      </c>
      <c r="J1439" s="144">
        <f>IFERROR(_xll.qlIndexFixing(Index1M,$H1439,TRUE,_xll.ohTrigger(RecalcTrigger,Trigger1M)),NA())</f>
        <v>9.693539005793627E-3</v>
      </c>
      <c r="K1439" s="44">
        <f>IFERROR(_xll.qlIndexFixing(Index3M,H1439,TRUE,_xll.ohTrigger(RecalcTrigger,Trigger3M)),NA())</f>
        <v>1.0175271957654847E-2</v>
      </c>
      <c r="L1439" s="44">
        <f>IFERROR(_xll.qlIndexFixing(Index6M,$H1439,TRUE,_xll.ohTrigger(RecalcTrigger,Trigger6M)),NA())</f>
        <v>1.015773266879183E-2</v>
      </c>
      <c r="M1439" s="145">
        <f>IFERROR(_xll.qlIndexFixing(Index1Y,$H1439,TRUE,_xll.ohTrigger(RecalcTrigger,Trigger1Y)),NA())</f>
        <v>1.0377052481641081E-2</v>
      </c>
      <c r="N1439" s="144">
        <f>IFERROR(_xll.qlIndexFixing(ONIndex1M,I1439,TRUE,_xll.ohTrigger(RecalcTrigger,Trigger1M)),NA())</f>
        <v>9.7031434938887884E-3</v>
      </c>
      <c r="O1439" s="44">
        <f>IFERROR(_xll.qlIndexFixing(ONIndex3M,I1439,TRUE,_xll.ohTrigger(RecalcTrigger,Trigger3M)),NA())</f>
        <v>1.020965131149687E-2</v>
      </c>
      <c r="P1439" s="44">
        <f>IFERROR(_xll.qlIndexFixing(ONIndex6M,I1439,TRUE,_xll.ohTrigger(RecalcTrigger,Trigger6M)),NA())</f>
        <v>1.0224687651669839E-2</v>
      </c>
      <c r="Q1439" s="145">
        <f>IFERROR(_xll.qlIndexFixing(ONIndex1Y,I1439,TRUE,_xll.ohTrigger(RecalcTrigger,Trigger1Y)),NA())</f>
        <v>1.0501785403773667E-2</v>
      </c>
    </row>
    <row r="1440" spans="2:17" x14ac:dyDescent="0.2">
      <c r="B1440" s="39" t="s">
        <v>42</v>
      </c>
      <c r="D1440" s="42">
        <f>_xll.qlCalendarAdvance(Calendar,$D1439,B1440,"f",FALSE)</f>
        <v>49747</v>
      </c>
      <c r="E1440" s="139">
        <f>_xll.qlInterestRateIndexValueDate(IndexON,D1440)</f>
        <v>49747</v>
      </c>
      <c r="F1440" s="155">
        <f>IFERROR(_xll.qlIndexFixing(IndexON,D1440,TRUE,_xll.ohTrigger(RecalcTrigger,TriggerON)),NA())</f>
        <v>9.5132106365269919E-3</v>
      </c>
      <c r="H1440" s="42">
        <f>_xll.qlCalendarAdvance(Calendar,$H1439,B1440,"f",FALSE)</f>
        <v>49747</v>
      </c>
      <c r="I1440" s="139">
        <f>_xll.qlInterestRateIndexValueDate(Index1M,$H1440)</f>
        <v>49751</v>
      </c>
      <c r="J1440" s="144">
        <f>IFERROR(_xll.qlIndexFixing(Index1M,$H1440,TRUE,_xll.ohTrigger(RecalcTrigger,Trigger1M)),NA())</f>
        <v>9.6862843704289305E-3</v>
      </c>
      <c r="K1440" s="44">
        <f>IFERROR(_xll.qlIndexFixing(Index3M,H1440,TRUE,_xll.ohTrigger(RecalcTrigger,Trigger3M)),NA())</f>
        <v>1.0167716633583257E-2</v>
      </c>
      <c r="L1440" s="44">
        <f>IFERROR(_xll.qlIndexFixing(Index6M,$H1440,TRUE,_xll.ohTrigger(RecalcTrigger,Trigger6M)),NA())</f>
        <v>1.0150556814227796E-2</v>
      </c>
      <c r="M1440" s="145">
        <f>IFERROR(_xll.qlIndexFixing(Index1Y,$H1440,TRUE,_xll.ohTrigger(RecalcTrigger,Trigger1Y)),NA())</f>
        <v>1.0370009699738865E-2</v>
      </c>
      <c r="N1440" s="144">
        <f>IFERROR(_xll.qlIndexFixing(ONIndex1M,I1440,TRUE,_xll.ohTrigger(RecalcTrigger,Trigger1M)),NA())</f>
        <v>9.695838788088551E-3</v>
      </c>
      <c r="O1440" s="44">
        <f>IFERROR(_xll.qlIndexFixing(ONIndex3M,I1440,TRUE,_xll.ohTrigger(RecalcTrigger,Trigger3M)),NA())</f>
        <v>1.0201868917967261E-2</v>
      </c>
      <c r="P1440" s="44">
        <f>IFERROR(_xll.qlIndexFixing(ONIndex6M,I1440,TRUE,_xll.ohTrigger(RecalcTrigger,Trigger6M)),NA())</f>
        <v>1.0217060193484784E-2</v>
      </c>
      <c r="Q1440" s="145">
        <f>IFERROR(_xll.qlIndexFixing(ONIndex1Y,I1440,TRUE,_xll.ohTrigger(RecalcTrigger,Trigger1Y)),NA())</f>
        <v>1.0494557475118071E-2</v>
      </c>
    </row>
    <row r="1441" spans="2:17" x14ac:dyDescent="0.2">
      <c r="B1441" s="39" t="s">
        <v>42</v>
      </c>
      <c r="D1441" s="42">
        <f>_xll.qlCalendarAdvance(Calendar,$D1440,B1441,"f",FALSE)</f>
        <v>49754</v>
      </c>
      <c r="E1441" s="139">
        <f>_xll.qlInterestRateIndexValueDate(IndexON,D1441)</f>
        <v>49754</v>
      </c>
      <c r="F1441" s="155">
        <f>IFERROR(_xll.qlIndexFixing(IndexON,D1441,TRUE,_xll.ohTrigger(RecalcTrigger,TriggerON)),NA())</f>
        <v>9.5060774928512615E-3</v>
      </c>
      <c r="H1441" s="42">
        <f>_xll.qlCalendarAdvance(Calendar,$H1440,B1441,"f",FALSE)</f>
        <v>49754</v>
      </c>
      <c r="I1441" s="139">
        <f>_xll.qlInterestRateIndexValueDate(Index1M,$H1441)</f>
        <v>49758</v>
      </c>
      <c r="J1441" s="144">
        <f>IFERROR(_xll.qlIndexFixing(Index1M,$H1441,TRUE,_xll.ohTrigger(RecalcTrigger,Trigger1M)),NA())</f>
        <v>9.6790601560925085E-3</v>
      </c>
      <c r="K1441" s="44">
        <f>IFERROR(_xll.qlIndexFixing(Index3M,H1441,TRUE,_xll.ohTrigger(RecalcTrigger,Trigger3M)),NA())</f>
        <v>1.0160201838358902E-2</v>
      </c>
      <c r="L1441" s="44">
        <f>IFERROR(_xll.qlIndexFixing(Index6M,$H1441,TRUE,_xll.ohTrigger(RecalcTrigger,Trigger6M)),NA())</f>
        <v>1.014340718716958E-2</v>
      </c>
      <c r="M1441" s="145">
        <f>IFERROR(_xll.qlIndexFixing(Index1Y,$H1441,TRUE,_xll.ohTrigger(RecalcTrigger,Trigger1Y)),NA())</f>
        <v>1.0362970944409041E-2</v>
      </c>
      <c r="N1441" s="144">
        <f>IFERROR(_xll.qlIndexFixing(ONIndex1M,I1441,TRUE,_xll.ohTrigger(RecalcTrigger,Trigger1M)),NA())</f>
        <v>9.6885639498367482E-3</v>
      </c>
      <c r="O1441" s="44">
        <f>IFERROR(_xll.qlIndexFixing(ONIndex3M,I1441,TRUE,_xll.ohTrigger(RecalcTrigger,Trigger3M)),NA())</f>
        <v>1.0194125024920453E-2</v>
      </c>
      <c r="P1441" s="44">
        <f>IFERROR(_xll.qlIndexFixing(ONIndex6M,I1441,TRUE,_xll.ohTrigger(RecalcTrigger,Trigger6M)),NA())</f>
        <v>1.0209476117317706E-2</v>
      </c>
      <c r="Q1441" s="145">
        <f>IFERROR(_xll.qlIndexFixing(ONIndex1Y,I1441,TRUE,_xll.ohTrigger(RecalcTrigger,Trigger1Y)),NA())</f>
        <v>1.0487371694667402E-2</v>
      </c>
    </row>
    <row r="1442" spans="2:17" x14ac:dyDescent="0.2">
      <c r="B1442" s="39" t="s">
        <v>42</v>
      </c>
      <c r="D1442" s="42">
        <f>_xll.qlCalendarAdvance(Calendar,$D1441,B1442,"f",FALSE)</f>
        <v>49761</v>
      </c>
      <c r="E1442" s="139">
        <f>_xll.qlInterestRateIndexValueDate(IndexON,D1442)</f>
        <v>49761</v>
      </c>
      <c r="F1442" s="155">
        <f>IFERROR(_xll.qlIndexFixing(IndexON,D1442,TRUE,_xll.ohTrigger(RecalcTrigger,TriggerON)),NA())</f>
        <v>9.4989851748383813E-3</v>
      </c>
      <c r="H1442" s="42">
        <f>_xll.qlCalendarAdvance(Calendar,$H1441,B1442,"f",FALSE)</f>
        <v>49761</v>
      </c>
      <c r="I1442" s="139">
        <f>_xll.qlInterestRateIndexValueDate(Index1M,$H1442)</f>
        <v>49765</v>
      </c>
      <c r="J1442" s="144">
        <f>IFERROR(_xll.qlIndexFixing(Index1M,$H1442,TRUE,_xll.ohTrigger(RecalcTrigger,Trigger1M)),NA())</f>
        <v>9.6722479372424175E-3</v>
      </c>
      <c r="K1442" s="44">
        <f>IFERROR(_xll.qlIndexFixing(Index3M,H1442,TRUE,_xll.ohTrigger(RecalcTrigger,Trigger3M)),NA())</f>
        <v>1.0153110922719824E-2</v>
      </c>
      <c r="L1442" s="44">
        <f>IFERROR(_xll.qlIndexFixing(Index6M,$H1442,TRUE,_xll.ohTrigger(RecalcTrigger,Trigger6M)),NA())</f>
        <v>1.0136640248178015E-2</v>
      </c>
      <c r="M1442" s="145">
        <f>IFERROR(_xll.qlIndexFixing(Index1Y,$H1442,TRUE,_xll.ohTrigger(RecalcTrigger,Trigger1Y)),NA())</f>
        <v>1.0355935415283398E-2</v>
      </c>
      <c r="N1442" s="144">
        <f>IFERROR(_xll.qlIndexFixing(ONIndex1M,I1442,TRUE,_xll.ohTrigger(RecalcTrigger,Trigger1M)),NA())</f>
        <v>9.6813192615474719E-3</v>
      </c>
      <c r="O1442" s="44">
        <f>IFERROR(_xll.qlIndexFixing(ONIndex3M,I1442,TRUE,_xll.ohTrigger(RecalcTrigger,Trigger3M)),NA())</f>
        <v>1.0186419939630653E-2</v>
      </c>
      <c r="P1442" s="44">
        <f>IFERROR(_xll.qlIndexFixing(ONIndex6M,I1442,TRUE,_xll.ohTrigger(RecalcTrigger,Trigger6M)),NA())</f>
        <v>1.0201935731961598E-2</v>
      </c>
      <c r="Q1442" s="145">
        <f>IFERROR(_xll.qlIndexFixing(ONIndex1Y,I1442,TRUE,_xll.ohTrigger(RecalcTrigger,Trigger1Y)),NA())</f>
        <v>1.0480228350910892E-2</v>
      </c>
    </row>
    <row r="1443" spans="2:17" x14ac:dyDescent="0.2">
      <c r="B1443" s="39" t="s">
        <v>42</v>
      </c>
      <c r="D1443" s="42">
        <f>_xll.qlCalendarAdvance(Calendar,$D1442,B1443,"f",FALSE)</f>
        <v>49768</v>
      </c>
      <c r="E1443" s="139">
        <f>_xll.qlInterestRateIndexValueDate(IndexON,D1443)</f>
        <v>49768</v>
      </c>
      <c r="F1443" s="155">
        <f>IFERROR(_xll.qlIndexFixing(IndexON,D1443,TRUE,_xll.ohTrigger(RecalcTrigger,TriggerON)),NA())</f>
        <v>9.4919340019128384E-3</v>
      </c>
      <c r="H1443" s="42">
        <f>_xll.qlCalendarAdvance(Calendar,$H1442,B1443,"f",FALSE)</f>
        <v>49768</v>
      </c>
      <c r="I1443" s="139">
        <f>_xll.qlInterestRateIndexValueDate(Index1M,$H1443)</f>
        <v>49772</v>
      </c>
      <c r="J1443" s="144">
        <f>IFERROR(_xll.qlIndexFixing(Index1M,$H1443,TRUE,_xll.ohTrigger(RecalcTrigger,Trigger1M)),NA())</f>
        <v>9.6650833679632342E-3</v>
      </c>
      <c r="K1443" s="44">
        <f>IFERROR(_xll.qlIndexFixing(Index3M,H1443,TRUE,_xll.ohTrigger(RecalcTrigger,Trigger3M)),NA())</f>
        <v>1.0145675321362336E-2</v>
      </c>
      <c r="L1443" s="44">
        <f>IFERROR(_xll.qlIndexFixing(Index6M,$H1443,TRUE,_xll.ohTrigger(RecalcTrigger,Trigger6M)),NA())</f>
        <v>1.0129537167558591E-2</v>
      </c>
      <c r="M1443" s="145">
        <f>IFERROR(_xll.qlIndexFixing(Index1Y,$H1443,TRUE,_xll.ohTrigger(RecalcTrigger,Trigger1Y)),NA())</f>
        <v>1.0348902308434708E-2</v>
      </c>
      <c r="N1443" s="144">
        <f>IFERROR(_xll.qlIndexFixing(ONIndex1M,I1443,TRUE,_xll.ohTrigger(RecalcTrigger,Trigger1M)),NA())</f>
        <v>9.6741050057147504E-3</v>
      </c>
      <c r="O1443" s="44">
        <f>IFERROR(_xll.qlIndexFixing(ONIndex3M,I1443,TRUE,_xll.ohTrigger(RecalcTrigger,Trigger3M)),NA())</f>
        <v>1.017875396953194E-2</v>
      </c>
      <c r="P1443" s="44">
        <f>IFERROR(_xll.qlIndexFixing(ONIndex6M,I1443,TRUE,_xll.ohTrigger(RecalcTrigger,Trigger6M)),NA())</f>
        <v>1.0194439345889705E-2</v>
      </c>
      <c r="Q1443" s="145">
        <f>IFERROR(_xll.qlIndexFixing(ONIndex1Y,I1443,TRUE,_xll.ohTrigger(RecalcTrigger,Trigger1Y)),NA())</f>
        <v>1.0473127732257836E-2</v>
      </c>
    </row>
    <row r="1444" spans="2:17" x14ac:dyDescent="0.2">
      <c r="B1444" s="39" t="s">
        <v>42</v>
      </c>
      <c r="D1444" s="42">
        <f>_xll.qlCalendarAdvance(Calendar,$D1443,B1444,"f",FALSE)</f>
        <v>49775</v>
      </c>
      <c r="E1444" s="139">
        <f>_xll.qlInterestRateIndexValueDate(IndexON,D1444)</f>
        <v>49775</v>
      </c>
      <c r="F1444" s="155">
        <f>IFERROR(_xll.qlIndexFixing(IndexON,D1444,TRUE,_xll.ohTrigger(RecalcTrigger,TriggerON)),NA())</f>
        <v>9.4834296365089443E-3</v>
      </c>
      <c r="H1444" s="42">
        <f>_xll.qlCalendarAdvance(Calendar,$H1443,B1444,"f",FALSE)</f>
        <v>49775</v>
      </c>
      <c r="I1444" s="139">
        <f>_xll.qlInterestRateIndexValueDate(Index1M,$H1444)</f>
        <v>49781</v>
      </c>
      <c r="J1444" s="144">
        <f>IFERROR(_xll.qlIndexFixing(Index1M,$H1444,TRUE,_xll.ohTrigger(RecalcTrigger,Trigger1M)),NA())</f>
        <v>9.6559177336716928E-3</v>
      </c>
      <c r="K1444" s="44">
        <f>IFERROR(_xll.qlIndexFixing(Index3M,H1444,TRUE,_xll.ohTrigger(RecalcTrigger,Trigger3M)),NA())</f>
        <v>1.0136174825910895E-2</v>
      </c>
      <c r="L1444" s="44">
        <f>IFERROR(_xll.qlIndexFixing(Index6M,$H1444,TRUE,_xll.ohTrigger(RecalcTrigger,Trigger6M)),NA())</f>
        <v>1.0120435090143751E-2</v>
      </c>
      <c r="M1444" s="145">
        <f>IFERROR(_xll.qlIndexFixing(Index1Y,$H1444,TRUE,_xll.ohTrigger(RecalcTrigger,Trigger1Y)),NA())</f>
        <v>1.0339862001831669E-2</v>
      </c>
      <c r="N1444" s="144">
        <f>IFERROR(_xll.qlIndexFixing(ONIndex1M,I1444,TRUE,_xll.ohTrigger(RecalcTrigger,Trigger1M)),NA())</f>
        <v>9.6641119079787785E-3</v>
      </c>
      <c r="O1444" s="44">
        <f>IFERROR(_xll.qlIndexFixing(ONIndex3M,I1444,TRUE,_xll.ohTrigger(RecalcTrigger,Trigger3M)),NA())</f>
        <v>1.0168158502095181E-2</v>
      </c>
      <c r="P1444" s="44">
        <f>IFERROR(_xll.qlIndexFixing(ONIndex6M,I1444,TRUE,_xll.ohTrigger(RecalcTrigger,Trigger6M)),NA())</f>
        <v>1.0184095550229699E-2</v>
      </c>
      <c r="Q1444" s="145">
        <f>IFERROR(_xll.qlIndexFixing(ONIndex1Y,I1444,TRUE,_xll.ohTrigger(RecalcTrigger,Trigger1Y)),NA())</f>
        <v>1.0463363075468024E-2</v>
      </c>
    </row>
    <row r="1445" spans="2:17" x14ac:dyDescent="0.2">
      <c r="B1445" s="39" t="s">
        <v>42</v>
      </c>
      <c r="D1445" s="42">
        <f>_xll.qlCalendarAdvance(Calendar,$D1444,B1445,"f",FALSE)</f>
        <v>49782</v>
      </c>
      <c r="E1445" s="139">
        <f>_xll.qlInterestRateIndexValueDate(IndexON,D1445)</f>
        <v>49782</v>
      </c>
      <c r="F1445" s="155">
        <f>IFERROR(_xll.qlIndexFixing(IndexON,D1445,TRUE,_xll.ohTrigger(RecalcTrigger,TriggerON)),NA())</f>
        <v>9.4779563687819035E-3</v>
      </c>
      <c r="H1445" s="42">
        <f>_xll.qlCalendarAdvance(Calendar,$H1444,B1445,"f",FALSE)</f>
        <v>49782</v>
      </c>
      <c r="I1445" s="139">
        <f>_xll.qlInterestRateIndexValueDate(Index1M,$H1445)</f>
        <v>49786</v>
      </c>
      <c r="J1445" s="144">
        <f>IFERROR(_xll.qlIndexFixing(Index1M,$H1445,TRUE,_xll.ohTrigger(RecalcTrigger,Trigger1M)),NA())</f>
        <v>9.6508482556503239E-3</v>
      </c>
      <c r="K1445" s="44">
        <f>IFERROR(_xll.qlIndexFixing(Index3M,H1445,TRUE,_xll.ohTrigger(RecalcTrigger,Trigger3M)),NA())</f>
        <v>1.0130923609079854E-2</v>
      </c>
      <c r="L1445" s="44">
        <f>IFERROR(_xll.qlIndexFixing(Index6M,$H1445,TRUE,_xll.ohTrigger(RecalcTrigger,Trigger6M)),NA())</f>
        <v>1.0115391866177225E-2</v>
      </c>
      <c r="M1445" s="145">
        <f>IFERROR(_xll.qlIndexFixing(Index1Y,$H1445,TRUE,_xll.ohTrigger(RecalcTrigger,Trigger1Y)),NA())</f>
        <v>1.0334840128069246E-2</v>
      </c>
      <c r="N1445" s="144">
        <f>IFERROR(_xll.qlIndexFixing(ONIndex1M,I1445,TRUE,_xll.ohTrigger(RecalcTrigger,Trigger1M)),NA())</f>
        <v>9.6597689216348925E-3</v>
      </c>
      <c r="O1445" s="44">
        <f>IFERROR(_xll.qlIndexFixing(ONIndex3M,I1445,TRUE,_xll.ohTrigger(RecalcTrigger,Trigger3M)),NA())</f>
        <v>1.0163540604484211E-2</v>
      </c>
      <c r="P1445" s="44">
        <f>IFERROR(_xll.qlIndexFixing(ONIndex6M,I1445,TRUE,_xll.ohTrigger(RecalcTrigger,Trigger6M)),NA())</f>
        <v>1.0179579805891237E-2</v>
      </c>
      <c r="Q1445" s="145">
        <f>IFERROR(_xll.qlIndexFixing(ONIndex1Y,I1445,TRUE,_xll.ohTrigger(RecalcTrigger,Trigger1Y)),NA())</f>
        <v>1.0459055824219021E-2</v>
      </c>
    </row>
    <row r="1446" spans="2:17" x14ac:dyDescent="0.2">
      <c r="B1446" s="39" t="s">
        <v>42</v>
      </c>
      <c r="D1446" s="42">
        <f>_xll.qlCalendarAdvance(Calendar,$D1445,B1446,"f",FALSE)</f>
        <v>49789</v>
      </c>
      <c r="E1446" s="139">
        <f>_xll.qlInterestRateIndexValueDate(IndexON,D1446)</f>
        <v>49789</v>
      </c>
      <c r="F1446" s="155">
        <f>IFERROR(_xll.qlIndexFixing(IndexON,D1446,TRUE,_xll.ohTrigger(RecalcTrigger,TriggerON)),NA())</f>
        <v>9.4710305474254852E-3</v>
      </c>
      <c r="H1446" s="42">
        <f>_xll.qlCalendarAdvance(Calendar,$H1445,B1446,"f",FALSE)</f>
        <v>49789</v>
      </c>
      <c r="I1446" s="139">
        <f>_xll.qlInterestRateIndexValueDate(Index1M,$H1446)</f>
        <v>49793</v>
      </c>
      <c r="J1446" s="144">
        <f>IFERROR(_xll.qlIndexFixing(Index1M,$H1446,TRUE,_xll.ohTrigger(RecalcTrigger,Trigger1M)),NA())</f>
        <v>9.6437782779403847E-3</v>
      </c>
      <c r="K1446" s="44">
        <f>IFERROR(_xll.qlIndexFixing(Index3M,H1446,TRUE,_xll.ohTrigger(RecalcTrigger,Trigger3M)),NA())</f>
        <v>1.0123601077230409E-2</v>
      </c>
      <c r="L1446" s="44">
        <f>IFERROR(_xll.qlIndexFixing(Index6M,$H1446,TRUE,_xll.ohTrigger(RecalcTrigger,Trigger6M)),NA())</f>
        <v>1.0108345946314804E-2</v>
      </c>
      <c r="M1446" s="145">
        <f>IFERROR(_xll.qlIndexFixing(Index1Y,$H1446,TRUE,_xll.ohTrigger(RecalcTrigger,Trigger1Y)),NA())</f>
        <v>1.0327809428907757E-2</v>
      </c>
      <c r="N1446" s="144">
        <f>IFERROR(_xll.qlIndexFixing(ONIndex1M,I1446,TRUE,_xll.ohTrigger(RecalcTrigger,Trigger1M)),NA())</f>
        <v>9.6522696758105653E-3</v>
      </c>
      <c r="O1446" s="44">
        <f>IFERROR(_xll.qlIndexFixing(ONIndex3M,I1446,TRUE,_xll.ohTrigger(RecalcTrigger,Trigger3M)),NA())</f>
        <v>1.0155599652548197E-2</v>
      </c>
      <c r="P1446" s="44">
        <f>IFERROR(_xll.qlIndexFixing(ONIndex6M,I1446,TRUE,_xll.ohTrigger(RecalcTrigger,Trigger6M)),NA())</f>
        <v>1.0171836915562338E-2</v>
      </c>
      <c r="Q1446" s="145">
        <f>IFERROR(_xll.qlIndexFixing(ONIndex1Y,I1446,TRUE,_xll.ohTrigger(RecalcTrigger,Trigger1Y)),NA())</f>
        <v>1.0451740707506652E-2</v>
      </c>
    </row>
    <row r="1447" spans="2:17" x14ac:dyDescent="0.2">
      <c r="B1447" s="39" t="s">
        <v>42</v>
      </c>
      <c r="D1447" s="42">
        <f>_xll.qlCalendarAdvance(Calendar,$D1446,B1447,"f",FALSE)</f>
        <v>49797</v>
      </c>
      <c r="E1447" s="139">
        <f>_xll.qlInterestRateIndexValueDate(IndexON,D1447)</f>
        <v>49797</v>
      </c>
      <c r="F1447" s="155">
        <f>IFERROR(_xll.qlIndexFixing(IndexON,D1447,TRUE,_xll.ohTrigger(RecalcTrigger,TriggerON)),NA())</f>
        <v>9.4624372965945724E-3</v>
      </c>
      <c r="H1447" s="42">
        <f>_xll.qlCalendarAdvance(Calendar,$H1446,B1447,"f",FALSE)</f>
        <v>49797</v>
      </c>
      <c r="I1447" s="139">
        <f>_xll.qlInterestRateIndexValueDate(Index1M,$H1447)</f>
        <v>49801</v>
      </c>
      <c r="J1447" s="144">
        <f>IFERROR(_xll.qlIndexFixing(Index1M,$H1447,TRUE,_xll.ohTrigger(RecalcTrigger,Trigger1M)),NA())</f>
        <v>9.6353670719017872E-3</v>
      </c>
      <c r="K1447" s="44">
        <f>IFERROR(_xll.qlIndexFixing(Index3M,H1447,TRUE,_xll.ohTrigger(RecalcTrigger,Trigger3M)),NA())</f>
        <v>1.0114897214081585E-2</v>
      </c>
      <c r="L1447" s="44">
        <f>IFERROR(_xll.qlIndexFixing(Index6M,$H1447,TRUE,_xll.ohTrigger(RecalcTrigger,Trigger6M)),NA())</f>
        <v>1.0099954967001933E-2</v>
      </c>
      <c r="M1447" s="145">
        <f>IFERROR(_xll.qlIndexFixing(Index1Y,$H1447,TRUE,_xll.ohTrigger(RecalcTrigger,Trigger1Y)),NA())</f>
        <v>1.0319773281165326E-2</v>
      </c>
      <c r="N1447" s="144">
        <f>IFERROR(_xll.qlIndexFixing(ONIndex1M,I1447,TRUE,_xll.ohTrigger(RecalcTrigger,Trigger1M)),NA())</f>
        <v>9.6445477360429521E-3</v>
      </c>
      <c r="O1447" s="44">
        <f>IFERROR(_xll.qlIndexFixing(ONIndex3M,I1447,TRUE,_xll.ohTrigger(RecalcTrigger,Trigger3M)),NA())</f>
        <v>1.0147418352630666E-2</v>
      </c>
      <c r="P1447" s="44">
        <f>IFERROR(_xll.qlIndexFixing(ONIndex6M,I1447,TRUE,_xll.ohTrigger(RecalcTrigger,Trigger6M)),NA())</f>
        <v>1.0163858347915777E-2</v>
      </c>
      <c r="Q1447" s="145">
        <f>IFERROR(_xll.qlIndexFixing(ONIndex1Y,I1447,TRUE,_xll.ohTrigger(RecalcTrigger,Trigger1Y)),NA())</f>
        <v>1.0444172329222567E-2</v>
      </c>
    </row>
    <row r="1448" spans="2:17" x14ac:dyDescent="0.2">
      <c r="B1448" s="39" t="s">
        <v>42</v>
      </c>
      <c r="D1448" s="42">
        <f>_xll.qlCalendarAdvance(Calendar,$D1447,B1448,"f",FALSE)</f>
        <v>49804</v>
      </c>
      <c r="E1448" s="139">
        <f>_xll.qlInterestRateIndexValueDate(IndexON,D1448)</f>
        <v>49804</v>
      </c>
      <c r="F1448" s="155">
        <f>IFERROR(_xll.qlIndexFixing(IndexON,D1448,TRUE,_xll.ohTrigger(RecalcTrigger,TriggerON)),NA())</f>
        <v>9.4556085543562318E-3</v>
      </c>
      <c r="H1448" s="42">
        <f>_xll.qlCalendarAdvance(Calendar,$H1447,B1448,"f",FALSE)</f>
        <v>49804</v>
      </c>
      <c r="I1448" s="139">
        <f>_xll.qlInterestRateIndexValueDate(Index1M,$H1448)</f>
        <v>49808</v>
      </c>
      <c r="J1448" s="144">
        <f>IFERROR(_xll.qlIndexFixing(Index1M,$H1448,TRUE,_xll.ohTrigger(RecalcTrigger,Trigger1M)),NA())</f>
        <v>9.6283683710674337E-3</v>
      </c>
      <c r="K1448" s="44">
        <f>IFERROR(_xll.qlIndexFixing(Index3M,H1448,TRUE,_xll.ohTrigger(RecalcTrigger,Trigger3M)),NA())</f>
        <v>1.0107637148850851E-2</v>
      </c>
      <c r="L1448" s="44">
        <f>IFERROR(_xll.qlIndexFixing(Index6M,$H1448,TRUE,_xll.ohTrigger(RecalcTrigger,Trigger6M)),NA())</f>
        <v>1.0092939527354032E-2</v>
      </c>
      <c r="M1448" s="145">
        <f>IFERROR(_xll.qlIndexFixing(Index1Y,$H1448,TRUE,_xll.ohTrigger(RecalcTrigger,Trigger1Y)),NA())</f>
        <v>1.0312739799156789E-2</v>
      </c>
      <c r="N1448" s="144">
        <f>IFERROR(_xll.qlIndexFixing(ONIndex1M,I1448,TRUE,_xll.ohTrigger(RecalcTrigger,Trigger1M)),NA())</f>
        <v>9.6374944524857398E-3</v>
      </c>
      <c r="O1448" s="44">
        <f>IFERROR(_xll.qlIndexFixing(ONIndex3M,I1448,TRUE,_xll.ohTrigger(RecalcTrigger,Trigger3M)),NA())</f>
        <v>1.0139958402133331E-2</v>
      </c>
      <c r="P1448" s="44">
        <f>IFERROR(_xll.qlIndexFixing(ONIndex6M,I1448,TRUE,_xll.ohTrigger(RecalcTrigger,Trigger6M)),NA())</f>
        <v>1.0156593118297863E-2</v>
      </c>
      <c r="Q1448" s="145">
        <f>IFERROR(_xll.qlIndexFixing(ONIndex1Y,I1448,TRUE,_xll.ohTrigger(RecalcTrigger,Trigger1Y)),NA())</f>
        <v>1.043729599619958E-2</v>
      </c>
    </row>
    <row r="1449" spans="2:17" x14ac:dyDescent="0.2">
      <c r="B1449" s="39" t="s">
        <v>42</v>
      </c>
      <c r="D1449" s="42">
        <f>_xll.qlCalendarAdvance(Calendar,$D1448,B1449,"f",FALSE)</f>
        <v>49811</v>
      </c>
      <c r="E1449" s="139">
        <f>_xll.qlInterestRateIndexValueDate(IndexON,D1449)</f>
        <v>49811</v>
      </c>
      <c r="F1449" s="155">
        <f>IFERROR(_xll.qlIndexFixing(IndexON,D1449,TRUE,_xll.ohTrigger(RecalcTrigger,TriggerON)),NA())</f>
        <v>9.4488229675970814E-3</v>
      </c>
      <c r="H1449" s="42">
        <f>_xll.qlCalendarAdvance(Calendar,$H1448,B1449,"f",FALSE)</f>
        <v>49811</v>
      </c>
      <c r="I1449" s="139">
        <f>_xll.qlInterestRateIndexValueDate(Index1M,$H1449)</f>
        <v>49815</v>
      </c>
      <c r="J1449" s="144">
        <f>IFERROR(_xll.qlIndexFixing(Index1M,$H1449,TRUE,_xll.ohTrigger(RecalcTrigger,Trigger1M)),NA())</f>
        <v>9.6214023929763037E-3</v>
      </c>
      <c r="K1449" s="44">
        <f>IFERROR(_xll.qlIndexFixing(Index3M,H1449,TRUE,_xll.ohTrigger(RecalcTrigger,Trigger3M)),NA())</f>
        <v>1.0100399933992144E-2</v>
      </c>
      <c r="L1449" s="44">
        <f>IFERROR(_xll.qlIndexFixing(Index6M,$H1449,TRUE,_xll.ohTrigger(RecalcTrigger,Trigger6M)),NA())</f>
        <v>1.0085935336135275E-2</v>
      </c>
      <c r="M1449" s="145">
        <f>IFERROR(_xll.qlIndexFixing(Index1Y,$H1449,TRUE,_xll.ohTrigger(RecalcTrigger,Trigger1Y)),NA())</f>
        <v>1.0305703722957527E-2</v>
      </c>
      <c r="N1449" s="144">
        <f>IFERROR(_xll.qlIndexFixing(ONIndex1M,I1449,TRUE,_xll.ohTrigger(RecalcTrigger,Trigger1M)),NA())</f>
        <v>9.6304733367169604E-3</v>
      </c>
      <c r="O1449" s="44">
        <f>IFERROR(_xll.qlIndexFixing(ONIndex3M,I1449,TRUE,_xll.ohTrigger(RecalcTrigger,Trigger3M)),NA())</f>
        <v>1.0132539454996703E-2</v>
      </c>
      <c r="P1449" s="44">
        <f>IFERROR(_xll.qlIndexFixing(ONIndex6M,I1449,TRUE,_xll.ohTrigger(RecalcTrigger,Trigger6M)),NA())</f>
        <v>1.0149373783887583E-2</v>
      </c>
      <c r="Q1449" s="145">
        <f>IFERROR(_xll.qlIndexFixing(ONIndex1Y,I1449,TRUE,_xll.ohTrigger(RecalcTrigger,Trigger1Y)),NA())</f>
        <v>1.0430464160222641E-2</v>
      </c>
    </row>
    <row r="1450" spans="2:17" x14ac:dyDescent="0.2">
      <c r="B1450" s="39" t="s">
        <v>42</v>
      </c>
      <c r="D1450" s="42">
        <f>_xll.qlCalendarAdvance(Calendar,$D1449,B1450,"f",FALSE)</f>
        <v>49818</v>
      </c>
      <c r="E1450" s="139">
        <f>_xll.qlInterestRateIndexValueDate(IndexON,D1450)</f>
        <v>49818</v>
      </c>
      <c r="F1450" s="155">
        <f>IFERROR(_xll.qlIndexFixing(IndexON,D1450,TRUE,_xll.ohTrigger(RecalcTrigger,TriggerON)),NA())</f>
        <v>9.4420808556883173E-3</v>
      </c>
      <c r="H1450" s="42">
        <f>_xll.qlCalendarAdvance(Calendar,$H1449,B1450,"f",FALSE)</f>
        <v>49818</v>
      </c>
      <c r="I1450" s="139">
        <f>_xll.qlInterestRateIndexValueDate(Index1M,$H1450)</f>
        <v>49822</v>
      </c>
      <c r="J1450" s="144">
        <f>IFERROR(_xll.qlIndexFixing(Index1M,$H1450,TRUE,_xll.ohTrigger(RecalcTrigger,Trigger1M)),NA())</f>
        <v>9.6144694202977693E-3</v>
      </c>
      <c r="K1450" s="44">
        <f>IFERROR(_xll.qlIndexFixing(Index3M,H1450,TRUE,_xll.ohTrigger(RecalcTrigger,Trigger3M)),NA())</f>
        <v>1.0093182013247571E-2</v>
      </c>
      <c r="L1450" s="44">
        <f>IFERROR(_xll.qlIndexFixing(Index6M,$H1450,TRUE,_xll.ohTrigger(RecalcTrigger,Trigger6M)),NA())</f>
        <v>1.0078940518243415E-2</v>
      </c>
      <c r="M1450" s="145">
        <f>IFERROR(_xll.qlIndexFixing(Index1Y,$H1450,TRUE,_xll.ohTrigger(RecalcTrigger,Trigger1Y)),NA())</f>
        <v>1.0298664223226339E-2</v>
      </c>
      <c r="N1450" s="144">
        <f>IFERROR(_xll.qlIndexFixing(ONIndex1M,I1450,TRUE,_xll.ohTrigger(RecalcTrigger,Trigger1M)),NA())</f>
        <v>9.6234846712306421E-3</v>
      </c>
      <c r="O1450" s="44">
        <f>IFERROR(_xll.qlIndexFixing(ONIndex3M,I1450,TRUE,_xll.ohTrigger(RecalcTrigger,Trigger3M)),NA())</f>
        <v>1.0125161818974604E-2</v>
      </c>
      <c r="P1450" s="44">
        <f>IFERROR(_xll.qlIndexFixing(ONIndex6M,I1450,TRUE,_xll.ohTrigger(RecalcTrigger,Trigger6M)),NA())</f>
        <v>1.0142200652918376E-2</v>
      </c>
      <c r="Q1450" s="145">
        <f>IFERROR(_xll.qlIndexFixing(ONIndex1Y,I1450,TRUE,_xll.ohTrigger(RecalcTrigger,Trigger1Y)),NA())</f>
        <v>1.0423677109701046E-2</v>
      </c>
    </row>
    <row r="1451" spans="2:17" x14ac:dyDescent="0.2">
      <c r="B1451" s="39" t="s">
        <v>42</v>
      </c>
      <c r="D1451" s="42">
        <f>_xll.qlCalendarAdvance(Calendar,$D1450,B1451,"f",FALSE)</f>
        <v>49825</v>
      </c>
      <c r="E1451" s="139">
        <f>_xll.qlInterestRateIndexValueDate(IndexON,D1451)</f>
        <v>49825</v>
      </c>
      <c r="F1451" s="155">
        <f>IFERROR(_xll.qlIndexFixing(IndexON,D1451,TRUE,_xll.ohTrigger(RecalcTrigger,TriggerON)),NA())</f>
        <v>9.4353825381610079E-3</v>
      </c>
      <c r="H1451" s="42">
        <f>_xll.qlCalendarAdvance(Calendar,$H1450,B1451,"f",FALSE)</f>
        <v>49825</v>
      </c>
      <c r="I1451" s="139">
        <f>_xll.qlInterestRateIndexValueDate(Index1M,$H1451)</f>
        <v>49829</v>
      </c>
      <c r="J1451" s="144">
        <f>IFERROR(_xll.qlIndexFixing(Index1M,$H1451,TRUE,_xll.ohTrigger(RecalcTrigger,Trigger1M)),NA())</f>
        <v>9.6079315417343381E-3</v>
      </c>
      <c r="K1451" s="44">
        <f>IFERROR(_xll.qlIndexFixing(Index3M,H1451,TRUE,_xll.ohTrigger(RecalcTrigger,Trigger3M)),NA())</f>
        <v>1.0085979815898627E-2</v>
      </c>
      <c r="L1451" s="44">
        <f>IFERROR(_xll.qlIndexFixing(Index6M,$H1451,TRUE,_xll.ohTrigger(RecalcTrigger,Trigger6M)),NA())</f>
        <v>1.0072311213588767E-2</v>
      </c>
      <c r="M1451" s="145">
        <f>IFERROR(_xll.qlIndexFixing(Index1Y,$H1451,TRUE,_xll.ohTrigger(RecalcTrigger,Trigger1Y)),NA())</f>
        <v>1.0291620467065643E-2</v>
      </c>
      <c r="N1451" s="144">
        <f>IFERROR(_xll.qlIndexFixing(ONIndex1M,I1451,TRUE,_xll.ohTrigger(RecalcTrigger,Trigger1M)),NA())</f>
        <v>9.6165287386806853E-3</v>
      </c>
      <c r="O1451" s="44">
        <f>IFERROR(_xll.qlIndexFixing(ONIndex3M,I1451,TRUE,_xll.ohTrigger(RecalcTrigger,Trigger3M)),NA())</f>
        <v>1.0117825801181368E-2</v>
      </c>
      <c r="P1451" s="44">
        <f>IFERROR(_xll.qlIndexFixing(ONIndex6M,I1451,TRUE,_xll.ohTrigger(RecalcTrigger,Trigger6M)),NA())</f>
        <v>1.0135074034103297E-2</v>
      </c>
      <c r="Q1451" s="145">
        <f>IFERROR(_xll.qlIndexFixing(ONIndex1Y,I1451,TRUE,_xll.ohTrigger(RecalcTrigger,Trigger1Y)),NA())</f>
        <v>1.0416935133124028E-2</v>
      </c>
    </row>
    <row r="1452" spans="2:17" x14ac:dyDescent="0.2">
      <c r="B1452" s="39" t="s">
        <v>42</v>
      </c>
      <c r="D1452" s="42">
        <f>_xll.qlCalendarAdvance(Calendar,$D1451,B1452,"f",FALSE)</f>
        <v>49832</v>
      </c>
      <c r="E1452" s="139">
        <f>_xll.qlInterestRateIndexValueDate(IndexON,D1452)</f>
        <v>49832</v>
      </c>
      <c r="F1452" s="155">
        <f>IFERROR(_xll.qlIndexFixing(IndexON,D1452,TRUE,_xll.ohTrigger(RecalcTrigger,TriggerON)),NA())</f>
        <v>9.42872833443964E-3</v>
      </c>
      <c r="H1452" s="42">
        <f>_xll.qlCalendarAdvance(Calendar,$H1451,B1452,"f",FALSE)</f>
        <v>49832</v>
      </c>
      <c r="I1452" s="139">
        <f>_xll.qlInterestRateIndexValueDate(Index1M,$H1452)</f>
        <v>49836</v>
      </c>
      <c r="J1452" s="144">
        <f>IFERROR(_xll.qlIndexFixing(Index1M,$H1452,TRUE,_xll.ohTrigger(RecalcTrigger,Trigger1M)),NA())</f>
        <v>9.6010630657996643E-3</v>
      </c>
      <c r="K1452" s="44">
        <f>IFERROR(_xll.qlIndexFixing(Index3M,H1452,TRUE,_xll.ohTrigger(RecalcTrigger,Trigger3M)),NA())</f>
        <v>1.0078789756768807E-2</v>
      </c>
      <c r="L1452" s="44">
        <f>IFERROR(_xll.qlIndexFixing(Index6M,$H1452,TRUE,_xll.ohTrigger(RecalcTrigger,Trigger6M)),NA())</f>
        <v>1.0065329839139292E-2</v>
      </c>
      <c r="M1452" s="145">
        <f>IFERROR(_xll.qlIndexFixing(Index1Y,$H1452,TRUE,_xll.ohTrigger(RecalcTrigger,Trigger1Y)),NA())</f>
        <v>1.0284571618020367E-2</v>
      </c>
      <c r="N1452" s="144">
        <f>IFERROR(_xll.qlIndexFixing(ONIndex1M,I1452,TRUE,_xll.ohTrigger(RecalcTrigger,Trigger1M)),NA())</f>
        <v>9.6096058213213098E-3</v>
      </c>
      <c r="O1452" s="44">
        <f>IFERROR(_xll.qlIndexFixing(ONIndex3M,I1452,TRUE,_xll.ohTrigger(RecalcTrigger,Trigger3M)),NA())</f>
        <v>1.011053170913101E-2</v>
      </c>
      <c r="P1452" s="44">
        <f>IFERROR(_xll.qlIndexFixing(ONIndex6M,I1452,TRUE,_xll.ohTrigger(RecalcTrigger,Trigger6M)),NA())</f>
        <v>1.0127994236155402E-2</v>
      </c>
      <c r="Q1452" s="145">
        <f>IFERROR(_xll.qlIndexFixing(ONIndex1Y,I1452,TRUE,_xll.ohTrigger(RecalcTrigger,Trigger1Y)),NA())</f>
        <v>1.0410238518980819E-2</v>
      </c>
    </row>
    <row r="1453" spans="2:17" x14ac:dyDescent="0.2">
      <c r="B1453" s="39" t="s">
        <v>42</v>
      </c>
      <c r="D1453" s="42">
        <f>_xll.qlCalendarAdvance(Calendar,$D1452,B1453,"f",FALSE)</f>
        <v>49839</v>
      </c>
      <c r="E1453" s="139">
        <f>_xll.qlInterestRateIndexValueDate(IndexON,D1453)</f>
        <v>49839</v>
      </c>
      <c r="F1453" s="155">
        <f>IFERROR(_xll.qlIndexFixing(IndexON,D1453,TRUE,_xll.ohTrigger(RecalcTrigger,TriggerON)),NA())</f>
        <v>9.422118563922055E-3</v>
      </c>
      <c r="H1453" s="42">
        <f>_xll.qlCalendarAdvance(Calendar,$H1452,B1453,"f",FALSE)</f>
        <v>49839</v>
      </c>
      <c r="I1453" s="139">
        <f>_xll.qlInterestRateIndexValueDate(Index1M,$H1453)</f>
        <v>49843</v>
      </c>
      <c r="J1453" s="144">
        <f>IFERROR(_xll.qlIndexFixing(Index1M,$H1453,TRUE,_xll.ohTrigger(RecalcTrigger,Trigger1M)),NA())</f>
        <v>9.5942240975999127E-3</v>
      </c>
      <c r="K1453" s="44">
        <f>IFERROR(_xll.qlIndexFixing(Index3M,H1453,TRUE,_xll.ohTrigger(RecalcTrigger,Trigger3M)),NA())</f>
        <v>1.0071608236217527E-2</v>
      </c>
      <c r="L1453" s="44">
        <f>IFERROR(_xll.qlIndexFixing(Index6M,$H1453,TRUE,_xll.ohTrigger(RecalcTrigger,Trigger6M)),NA())</f>
        <v>1.0058352200910333E-2</v>
      </c>
      <c r="M1453" s="145">
        <f>IFERROR(_xll.qlIndexFixing(Index1Y,$H1453,TRUE,_xll.ohTrigger(RecalcTrigger,Trigger1Y)),NA())</f>
        <v>1.0277516836078615E-2</v>
      </c>
      <c r="N1453" s="144">
        <f>IFERROR(_xll.qlIndexFixing(ONIndex1M,I1453,TRUE,_xll.ohTrigger(RecalcTrigger,Trigger1M)),NA())</f>
        <v>9.6027162018863521E-3</v>
      </c>
      <c r="O1453" s="44">
        <f>IFERROR(_xll.qlIndexFixing(ONIndex3M,I1453,TRUE,_xll.ohTrigger(RecalcTrigger,Trigger3M)),NA())</f>
        <v>1.0103279850097735E-2</v>
      </c>
      <c r="P1453" s="44">
        <f>IFERROR(_xll.qlIndexFixing(ONIndex6M,I1453,TRUE,_xll.ohTrigger(RecalcTrigger,Trigger6M)),NA())</f>
        <v>1.0120961567308129E-2</v>
      </c>
      <c r="Q1453" s="145">
        <f>IFERROR(_xll.qlIndexFixing(ONIndex1Y,I1453,TRUE,_xll.ohTrigger(RecalcTrigger,Trigger1Y)),NA())</f>
        <v>1.040358755560078E-2</v>
      </c>
    </row>
    <row r="1454" spans="2:17" x14ac:dyDescent="0.2">
      <c r="B1454" s="39" t="s">
        <v>42</v>
      </c>
      <c r="D1454" s="42">
        <f>_xll.qlCalendarAdvance(Calendar,$D1453,B1454,"f",FALSE)</f>
        <v>49846</v>
      </c>
      <c r="E1454" s="139">
        <f>_xll.qlInterestRateIndexValueDate(IndexON,D1454)</f>
        <v>49846</v>
      </c>
      <c r="F1454" s="155">
        <f>IFERROR(_xll.qlIndexFixing(IndexON,D1454,TRUE,_xll.ohTrigger(RecalcTrigger,TriggerON)),NA())</f>
        <v>9.415553546112676E-3</v>
      </c>
      <c r="H1454" s="42">
        <f>_xll.qlCalendarAdvance(Calendar,$H1453,B1454,"f",FALSE)</f>
        <v>49846</v>
      </c>
      <c r="I1454" s="139">
        <f>_xll.qlInterestRateIndexValueDate(Index1M,$H1454)</f>
        <v>49850</v>
      </c>
      <c r="J1454" s="144">
        <f>IFERROR(_xll.qlIndexFixing(Index1M,$H1454,TRUE,_xll.ohTrigger(RecalcTrigger,Trigger1M)),NA())</f>
        <v>9.5874057840168447E-3</v>
      </c>
      <c r="K1454" s="44">
        <f>IFERROR(_xll.qlIndexFixing(Index3M,H1454,TRUE,_xll.ohTrigger(RecalcTrigger,Trigger3M)),NA())</f>
        <v>1.006443164014794E-2</v>
      </c>
      <c r="L1454" s="44">
        <f>IFERROR(_xll.qlIndexFixing(Index6M,$H1454,TRUE,_xll.ohTrigger(RecalcTrigger,Trigger6M)),NA())</f>
        <v>1.005137638174256E-2</v>
      </c>
      <c r="M1454" s="145">
        <f>IFERROR(_xll.qlIndexFixing(Index1Y,$H1454,TRUE,_xll.ohTrigger(RecalcTrigger,Trigger1Y)),NA())</f>
        <v>1.0270455277671446E-2</v>
      </c>
      <c r="N1454" s="144">
        <f>IFERROR(_xll.qlIndexFixing(ONIndex1M,I1454,TRUE,_xll.ohTrigger(RecalcTrigger,Trigger1M)),NA())</f>
        <v>9.5958601626300322E-3</v>
      </c>
      <c r="O1454" s="44">
        <f>IFERROR(_xll.qlIndexFixing(ONIndex3M,I1454,TRUE,_xll.ohTrigger(RecalcTrigger,Trigger3M)),NA())</f>
        <v>1.0096070531675494E-2</v>
      </c>
      <c r="P1454" s="44">
        <f>IFERROR(_xll.qlIndexFixing(ONIndex6M,I1454,TRUE,_xll.ohTrigger(RecalcTrigger,Trigger6M)),NA())</f>
        <v>1.0113976336514341E-2</v>
      </c>
      <c r="Q1454" s="145">
        <f>IFERROR(_xll.qlIndexFixing(ONIndex1Y,I1454,TRUE,_xll.ohTrigger(RecalcTrigger,Trigger1Y)),NA())</f>
        <v>1.0396982531553078E-2</v>
      </c>
    </row>
    <row r="1455" spans="2:17" x14ac:dyDescent="0.2">
      <c r="B1455" s="39" t="s">
        <v>42</v>
      </c>
      <c r="D1455" s="42">
        <f>_xll.qlCalendarAdvance(Calendar,$D1454,B1455,"f",FALSE)</f>
        <v>49853</v>
      </c>
      <c r="E1455" s="139">
        <f>_xll.qlInterestRateIndexValueDate(IndexON,D1455)</f>
        <v>49853</v>
      </c>
      <c r="F1455" s="155">
        <f>IFERROR(_xll.qlIndexFixing(IndexON,D1455,TRUE,_xll.ohTrigger(RecalcTrigger,TriggerON)),NA())</f>
        <v>9.4090336004892805E-3</v>
      </c>
      <c r="H1455" s="42">
        <f>_xll.qlCalendarAdvance(Calendar,$H1454,B1455,"f",FALSE)</f>
        <v>49853</v>
      </c>
      <c r="I1455" s="139">
        <f>_xll.qlInterestRateIndexValueDate(Index1M,$H1455)</f>
        <v>49857</v>
      </c>
      <c r="J1455" s="144">
        <f>IFERROR(_xll.qlIndexFixing(Index1M,$H1455,TRUE,_xll.ohTrigger(RecalcTrigger,Trigger1M)),NA())</f>
        <v>9.5802402692667776E-3</v>
      </c>
      <c r="K1455" s="44">
        <f>IFERROR(_xll.qlIndexFixing(Index3M,H1455,TRUE,_xll.ohTrigger(RecalcTrigger,Trigger3M)),NA())</f>
        <v>1.0057256339999984E-2</v>
      </c>
      <c r="L1455" s="44">
        <f>IFERROR(_xll.qlIndexFixing(Index6M,$H1455,TRUE,_xll.ohTrigger(RecalcTrigger,Trigger6M)),NA())</f>
        <v>1.0043681208003604E-2</v>
      </c>
      <c r="M1455" s="145">
        <f>IFERROR(_xll.qlIndexFixing(Index1Y,$H1455,TRUE,_xll.ohTrigger(RecalcTrigger,Trigger1Y)),NA())</f>
        <v>1.0263386095673096E-2</v>
      </c>
      <c r="N1455" s="144">
        <f>IFERROR(_xll.qlIndexFixing(ONIndex1M,I1455,TRUE,_xll.ohTrigger(RecalcTrigger,Trigger1M)),NA())</f>
        <v>9.5890379862861863E-3</v>
      </c>
      <c r="O1455" s="44">
        <f>IFERROR(_xll.qlIndexFixing(ONIndex3M,I1455,TRUE,_xll.ohTrigger(RecalcTrigger,Trigger3M)),NA())</f>
        <v>1.0088904061138493E-2</v>
      </c>
      <c r="P1455" s="44">
        <f>IFERROR(_xll.qlIndexFixing(ONIndex6M,I1455,TRUE,_xll.ohTrigger(RecalcTrigger,Trigger6M)),NA())</f>
        <v>1.0107038852327221E-2</v>
      </c>
      <c r="Q1455" s="145">
        <f>IFERROR(_xll.qlIndexFixing(ONIndex1Y,I1455,TRUE,_xll.ohTrigger(RecalcTrigger,Trigger1Y)),NA())</f>
        <v>1.0390423735326948E-2</v>
      </c>
    </row>
    <row r="1456" spans="2:17" x14ac:dyDescent="0.2">
      <c r="B1456" s="39" t="s">
        <v>42</v>
      </c>
      <c r="D1456" s="42">
        <f>_xll.qlCalendarAdvance(Calendar,$D1455,B1456,"f",FALSE)</f>
        <v>49860</v>
      </c>
      <c r="E1456" s="139">
        <f>_xll.qlInterestRateIndexValueDate(IndexON,D1456)</f>
        <v>49860</v>
      </c>
      <c r="F1456" s="155">
        <f>IFERROR(_xll.qlIndexFixing(IndexON,D1456,TRUE,_xll.ohTrigger(RecalcTrigger,TriggerON)),NA())</f>
        <v>9.4025590464230646E-3</v>
      </c>
      <c r="H1456" s="42">
        <f>_xll.qlCalendarAdvance(Calendar,$H1455,B1456,"f",FALSE)</f>
        <v>49860</v>
      </c>
      <c r="I1456" s="139">
        <f>_xll.qlInterestRateIndexValueDate(Index1M,$H1456)</f>
        <v>49864</v>
      </c>
      <c r="J1456" s="144">
        <f>IFERROR(_xll.qlIndexFixing(Index1M,$H1456,TRUE,_xll.ohTrigger(RecalcTrigger,Trigger1M)),NA())</f>
        <v>9.5734351398003899E-3</v>
      </c>
      <c r="K1456" s="44">
        <f>IFERROR(_xll.qlIndexFixing(Index3M,H1456,TRUE,_xll.ohTrigger(RecalcTrigger,Trigger3M)),NA())</f>
        <v>1.0050078694594995E-2</v>
      </c>
      <c r="L1456" s="44">
        <f>IFERROR(_xll.qlIndexFixing(Index6M,$H1456,TRUE,_xll.ohTrigger(RecalcTrigger,Trigger6M)),NA())</f>
        <v>1.0037062465675518E-2</v>
      </c>
      <c r="M1456" s="145">
        <f>IFERROR(_xll.qlIndexFixing(Index1Y,$H1456,TRUE,_xll.ohTrigger(RecalcTrigger,Trigger1Y)),NA())</f>
        <v>1.0256308532224251E-2</v>
      </c>
      <c r="N1456" s="144">
        <f>IFERROR(_xll.qlIndexFixing(ONIndex1M,I1456,TRUE,_xll.ohTrigger(RecalcTrigger,Trigger1M)),NA())</f>
        <v>9.5822448888416289E-3</v>
      </c>
      <c r="O1456" s="44">
        <f>IFERROR(_xll.qlIndexFixing(ONIndex3M,I1456,TRUE,_xll.ohTrigger(RecalcTrigger,Trigger3M)),NA())</f>
        <v>1.0081774504753227E-2</v>
      </c>
      <c r="P1456" s="44">
        <f>IFERROR(_xll.qlIndexFixing(ONIndex6M,I1456,TRUE,_xll.ohTrigger(RecalcTrigger,Trigger6M)),NA())</f>
        <v>1.0100142713467264E-2</v>
      </c>
      <c r="Q1456" s="145">
        <f>IFERROR(_xll.qlIndexFixing(ONIndex1Y,I1456,TRUE,_xll.ohTrigger(RecalcTrigger,Trigger1Y)),NA())</f>
        <v>1.0383671665223915E-2</v>
      </c>
    </row>
    <row r="1457" spans="2:17" x14ac:dyDescent="0.2">
      <c r="B1457" s="39" t="s">
        <v>42</v>
      </c>
      <c r="D1457" s="42">
        <f>_xll.qlCalendarAdvance(Calendar,$D1456,B1457,"f",FALSE)</f>
        <v>49867</v>
      </c>
      <c r="E1457" s="139">
        <f>_xll.qlInterestRateIndexValueDate(IndexON,D1457)</f>
        <v>49867</v>
      </c>
      <c r="F1457" s="155">
        <f>IFERROR(_xll.qlIndexFixing(IndexON,D1457,TRUE,_xll.ohTrigger(RecalcTrigger,TriggerON)),NA())</f>
        <v>9.3961135432518716E-3</v>
      </c>
      <c r="H1457" s="42">
        <f>_xll.qlCalendarAdvance(Calendar,$H1456,B1457,"f",FALSE)</f>
        <v>49867</v>
      </c>
      <c r="I1457" s="139">
        <f>_xll.qlInterestRateIndexValueDate(Index1M,$H1457)</f>
        <v>49871</v>
      </c>
      <c r="J1457" s="144">
        <f>IFERROR(_xll.qlIndexFixing(Index1M,$H1457,TRUE,_xll.ohTrigger(RecalcTrigger,Trigger1M)),NA())</f>
        <v>9.5666253217412608E-3</v>
      </c>
      <c r="K1457" s="44">
        <f>IFERROR(_xll.qlIndexFixing(Index3M,H1457,TRUE,_xll.ohTrigger(RecalcTrigger,Trigger3M)),NA())</f>
        <v>1.0042895982490772E-2</v>
      </c>
      <c r="L1457" s="44">
        <f>IFERROR(_xll.qlIndexFixing(Index6M,$H1457,TRUE,_xll.ohTrigger(RecalcTrigger,Trigger6M)),NA())</f>
        <v>1.0030080611079312E-2</v>
      </c>
      <c r="M1457" s="145">
        <f>IFERROR(_xll.qlIndexFixing(Index1Y,$H1457,TRUE,_xll.ohTrigger(RecalcTrigger,Trigger1Y)),NA())</f>
        <v>1.024922760456677E-2</v>
      </c>
      <c r="N1457" s="144">
        <f>IFERROR(_xll.qlIndexFixing(ONIndex1M,I1457,TRUE,_xll.ohTrigger(RecalcTrigger,Trigger1M)),NA())</f>
        <v>9.575450971492927E-3</v>
      </c>
      <c r="O1457" s="44">
        <f>IFERROR(_xll.qlIndexFixing(ONIndex3M,I1457,TRUE,_xll.ohTrigger(RecalcTrigger,Trigger3M)),NA())</f>
        <v>1.0074644989055415E-2</v>
      </c>
      <c r="P1457" s="44">
        <f>IFERROR(_xll.qlIndexFixing(ONIndex6M,I1457,TRUE,_xll.ohTrigger(RecalcTrigger,Trigger6M)),NA())</f>
        <v>1.0093248256222154E-2</v>
      </c>
      <c r="Q1457" s="145">
        <f>IFERROR(_xll.qlIndexFixing(ONIndex1Y,I1457,TRUE,_xll.ohTrigger(RecalcTrigger,Trigger1Y)),NA())</f>
        <v>1.0376689426996322E-2</v>
      </c>
    </row>
    <row r="1458" spans="2:17" x14ac:dyDescent="0.2">
      <c r="B1458" s="39" t="s">
        <v>42</v>
      </c>
      <c r="D1458" s="42">
        <f>_xll.qlCalendarAdvance(Calendar,$D1457,B1458,"f",FALSE)</f>
        <v>49874</v>
      </c>
      <c r="E1458" s="139">
        <f>_xll.qlInterestRateIndexValueDate(IndexON,D1458)</f>
        <v>49874</v>
      </c>
      <c r="F1458" s="155">
        <f>IFERROR(_xll.qlIndexFixing(IndexON,D1458,TRUE,_xll.ohTrigger(RecalcTrigger,TriggerON)),NA())</f>
        <v>9.3896629098377815E-3</v>
      </c>
      <c r="H1458" s="42">
        <f>_xll.qlCalendarAdvance(Calendar,$H1457,B1458,"f",FALSE)</f>
        <v>49874</v>
      </c>
      <c r="I1458" s="139">
        <f>_xll.qlInterestRateIndexValueDate(Index1M,$H1458)</f>
        <v>49878</v>
      </c>
      <c r="J1458" s="144">
        <f>IFERROR(_xll.qlIndexFixing(Index1M,$H1458,TRUE,_xll.ohTrigger(RecalcTrigger,Trigger1M)),NA())</f>
        <v>9.5598099901105984E-3</v>
      </c>
      <c r="K1458" s="44">
        <f>IFERROR(_xll.qlIndexFixing(Index3M,H1458,TRUE,_xll.ohTrigger(RecalcTrigger,Trigger3M)),NA())</f>
        <v>1.003570792505107E-2</v>
      </c>
      <c r="L1458" s="44">
        <f>IFERROR(_xll.qlIndexFixing(Index6M,$H1458,TRUE,_xll.ohTrigger(RecalcTrigger,Trigger6M)),NA())</f>
        <v>1.0023095183023753E-2</v>
      </c>
      <c r="M1458" s="145">
        <f>IFERROR(_xll.qlIndexFixing(Index1Y,$H1458,TRUE,_xll.ohTrigger(RecalcTrigger,Trigger1Y)),NA())</f>
        <v>1.0242146641560248E-2</v>
      </c>
      <c r="N1458" s="144">
        <f>IFERROR(_xll.qlIndexFixing(ONIndex1M,I1458,TRUE,_xll.ohTrigger(RecalcTrigger,Trigger1M)),NA())</f>
        <v>9.5686513027448683E-3</v>
      </c>
      <c r="O1458" s="44">
        <f>IFERROR(_xll.qlIndexFixing(ONIndex3M,I1458,TRUE,_xll.ohTrigger(RecalcTrigger,Trigger3M)),NA())</f>
        <v>1.006750939845702E-2</v>
      </c>
      <c r="P1458" s="44">
        <f>IFERROR(_xll.qlIndexFixing(ONIndex6M,I1458,TRUE,_xll.ohTrigger(RecalcTrigger,Trigger6M)),NA())</f>
        <v>1.0086348883788787E-2</v>
      </c>
      <c r="Q1458" s="145">
        <f>IFERROR(_xll.qlIndexFixing(ONIndex1Y,I1458,TRUE,_xll.ohTrigger(RecalcTrigger,Trigger1Y)),NA())</f>
        <v>1.0369704438568661E-2</v>
      </c>
    </row>
    <row r="1459" spans="2:17" x14ac:dyDescent="0.2">
      <c r="B1459" s="39" t="s">
        <v>42</v>
      </c>
      <c r="D1459" s="42">
        <f>_xll.qlCalendarAdvance(Calendar,$D1458,B1459,"f",FALSE)</f>
        <v>49881</v>
      </c>
      <c r="E1459" s="139">
        <f>_xll.qlInterestRateIndexValueDate(IndexON,D1459)</f>
        <v>49881</v>
      </c>
      <c r="F1459" s="155">
        <f>IFERROR(_xll.qlIndexFixing(IndexON,D1459,TRUE,_xll.ohTrigger(RecalcTrigger,TriggerON)),NA())</f>
        <v>9.3832056541742759E-3</v>
      </c>
      <c r="H1459" s="42">
        <f>_xll.qlCalendarAdvance(Calendar,$H1458,B1459,"f",FALSE)</f>
        <v>49881</v>
      </c>
      <c r="I1459" s="139">
        <f>_xll.qlInterestRateIndexValueDate(Index1M,$H1459)</f>
        <v>49885</v>
      </c>
      <c r="J1459" s="144">
        <f>IFERROR(_xll.qlIndexFixing(Index1M,$H1459,TRUE,_xll.ohTrigger(RecalcTrigger,Trigger1M)),NA())</f>
        <v>9.5529892733527532E-3</v>
      </c>
      <c r="K1459" s="44">
        <f>IFERROR(_xll.qlIndexFixing(Index3M,H1459,TRUE,_xll.ohTrigger(RecalcTrigger,Trigger3M)),NA())</f>
        <v>1.002851464009382E-2</v>
      </c>
      <c r="L1459" s="44">
        <f>IFERROR(_xll.qlIndexFixing(Index6M,$H1459,TRUE,_xll.ohTrigger(RecalcTrigger,Trigger6M)),NA())</f>
        <v>1.0016106286506588E-2</v>
      </c>
      <c r="M1459" s="145">
        <f>IFERROR(_xll.qlIndexFixing(Index1Y,$H1459,TRUE,_xll.ohTrigger(RecalcTrigger,Trigger1Y)),NA())</f>
        <v>1.0235065747939979E-2</v>
      </c>
      <c r="N1459" s="144">
        <f>IFERROR(_xll.qlIndexFixing(ONIndex1M,I1459,TRUE,_xll.ohTrigger(RecalcTrigger,Trigger1M)),NA())</f>
        <v>9.5618460108948256E-3</v>
      </c>
      <c r="O1459" s="44">
        <f>IFERROR(_xll.qlIndexFixing(ONIndex3M,I1459,TRUE,_xll.ohTrigger(RecalcTrigger,Trigger3M)),NA())</f>
        <v>1.0060367850464047E-2</v>
      </c>
      <c r="P1459" s="44">
        <f>IFERROR(_xll.qlIndexFixing(ONIndex6M,I1459,TRUE,_xll.ohTrigger(RecalcTrigger,Trigger6M)),NA())</f>
        <v>1.0079444700803464E-2</v>
      </c>
      <c r="Q1459" s="145">
        <f>IFERROR(_xll.qlIndexFixing(ONIndex1Y,I1459,TRUE,_xll.ohTrigger(RecalcTrigger,Trigger1Y)),NA())</f>
        <v>1.0362716803538063E-2</v>
      </c>
    </row>
    <row r="1460" spans="2:17" x14ac:dyDescent="0.2">
      <c r="B1460" s="39" t="s">
        <v>42</v>
      </c>
      <c r="D1460" s="42">
        <f>_xll.qlCalendarAdvance(Calendar,$D1459,B1460,"f",FALSE)</f>
        <v>49888</v>
      </c>
      <c r="E1460" s="139">
        <f>_xll.qlInterestRateIndexValueDate(IndexON,D1460)</f>
        <v>49888</v>
      </c>
      <c r="F1460" s="155">
        <f>IFERROR(_xll.qlIndexFixing(IndexON,D1460,TRUE,_xll.ohTrigger(RecalcTrigger,TriggerON)),NA())</f>
        <v>9.3767418943269121E-3</v>
      </c>
      <c r="H1460" s="42">
        <f>_xll.qlCalendarAdvance(Calendar,$H1459,B1460,"f",FALSE)</f>
        <v>49888</v>
      </c>
      <c r="I1460" s="139">
        <f>_xll.qlInterestRateIndexValueDate(Index1M,$H1460)</f>
        <v>49892</v>
      </c>
      <c r="J1460" s="144">
        <f>IFERROR(_xll.qlIndexFixing(Index1M,$H1460,TRUE,_xll.ohTrigger(RecalcTrigger,Trigger1M)),NA())</f>
        <v>9.5461632999223923E-3</v>
      </c>
      <c r="K1460" s="44">
        <f>IFERROR(_xll.qlIndexFixing(Index3M,H1460,TRUE,_xll.ohTrigger(RecalcTrigger,Trigger3M)),NA())</f>
        <v>1.0021316245435211E-2</v>
      </c>
      <c r="L1460" s="44">
        <f>IFERROR(_xll.qlIndexFixing(Index6M,$H1460,TRUE,_xll.ohTrigger(RecalcTrigger,Trigger6M)),NA())</f>
        <v>1.0009114026526001E-2</v>
      </c>
      <c r="M1460" s="145">
        <f>IFERROR(_xll.qlIndexFixing(Index1Y,$H1460,TRUE,_xll.ohTrigger(RecalcTrigger,Trigger1Y)),NA())</f>
        <v>1.0227985028439277E-2</v>
      </c>
      <c r="N1460" s="144">
        <f>IFERROR(_xll.qlIndexFixing(ONIndex1M,I1460,TRUE,_xll.ohTrigger(RecalcTrigger,Trigger1M)),NA())</f>
        <v>9.5550352244000436E-3</v>
      </c>
      <c r="O1460" s="44">
        <f>IFERROR(_xll.qlIndexFixing(ONIndex3M,I1460,TRUE,_xll.ohTrigger(RecalcTrigger,Trigger3M)),NA())</f>
        <v>1.0053220462502566E-2</v>
      </c>
      <c r="P1460" s="44">
        <f>IFERROR(_xll.qlIndexFixing(ONIndex6M,I1460,TRUE,_xll.ohTrigger(RecalcTrigger,Trigger6M)),NA())</f>
        <v>1.0072535811582739E-2</v>
      </c>
      <c r="Q1460" s="145">
        <f>IFERROR(_xll.qlIndexFixing(ONIndex1Y,I1460,TRUE,_xll.ohTrigger(RecalcTrigger,Trigger1Y)),NA())</f>
        <v>1.0355726625661532E-2</v>
      </c>
    </row>
    <row r="1461" spans="2:17" x14ac:dyDescent="0.2">
      <c r="B1461" s="39" t="s">
        <v>42</v>
      </c>
      <c r="D1461" s="42">
        <f>_xll.qlCalendarAdvance(Calendar,$D1460,B1461,"f",FALSE)</f>
        <v>49895</v>
      </c>
      <c r="E1461" s="139">
        <f>_xll.qlInterestRateIndexValueDate(IndexON,D1461)</f>
        <v>49895</v>
      </c>
      <c r="F1461" s="155">
        <f>IFERROR(_xll.qlIndexFixing(IndexON,D1461,TRUE,_xll.ohTrigger(RecalcTrigger,TriggerON)),NA())</f>
        <v>9.3702717481480846E-3</v>
      </c>
      <c r="H1461" s="42">
        <f>_xll.qlCalendarAdvance(Calendar,$H1460,B1461,"f",FALSE)</f>
        <v>49895</v>
      </c>
      <c r="I1461" s="139">
        <f>_xll.qlInterestRateIndexValueDate(Index1M,$H1461)</f>
        <v>49899</v>
      </c>
      <c r="J1461" s="144">
        <f>IFERROR(_xll.qlIndexFixing(Index1M,$H1461,TRUE,_xll.ohTrigger(RecalcTrigger,Trigger1M)),NA())</f>
        <v>9.5393321982638647E-3</v>
      </c>
      <c r="K1461" s="44">
        <f>IFERROR(_xll.qlIndexFixing(Index3M,H1461,TRUE,_xll.ohTrigger(RecalcTrigger,Trigger3M)),NA())</f>
        <v>1.0014112858893176E-2</v>
      </c>
      <c r="L1461" s="44">
        <f>IFERROR(_xll.qlIndexFixing(Index6M,$H1461,TRUE,_xll.ohTrigger(RecalcTrigger,Trigger6M)),NA())</f>
        <v>1.0002118508077138E-2</v>
      </c>
      <c r="M1461" s="145">
        <f>IFERROR(_xll.qlIndexFixing(Index1Y,$H1461,TRUE,_xll.ohTrigger(RecalcTrigger,Trigger1Y)),NA())</f>
        <v>1.0220904587787519E-2</v>
      </c>
      <c r="N1461" s="144">
        <f>IFERROR(_xll.qlIndexFixing(ONIndex1M,I1461,TRUE,_xll.ohTrigger(RecalcTrigger,Trigger1M)),NA())</f>
        <v>9.5482190714779591E-3</v>
      </c>
      <c r="O1461" s="44">
        <f>IFERROR(_xll.qlIndexFixing(ONIndex3M,I1461,TRUE,_xll.ohTrigger(RecalcTrigger,Trigger3M)),NA())</f>
        <v>1.0046067352158516E-2</v>
      </c>
      <c r="P1461" s="44">
        <f>IFERROR(_xll.qlIndexFixing(ONIndex6M,I1461,TRUE,_xll.ohTrigger(RecalcTrigger,Trigger6M)),NA())</f>
        <v>1.0065622320523104E-2</v>
      </c>
      <c r="Q1461" s="145">
        <f>IFERROR(_xll.qlIndexFixing(ONIndex1Y,I1461,TRUE,_xll.ohTrigger(RecalcTrigger,Trigger1Y)),NA())</f>
        <v>1.0348734008456262E-2</v>
      </c>
    </row>
    <row r="1462" spans="2:17" x14ac:dyDescent="0.2">
      <c r="B1462" s="39" t="s">
        <v>42</v>
      </c>
      <c r="D1462" s="42">
        <f>_xll.qlCalendarAdvance(Calendar,$D1461,B1462,"f",FALSE)</f>
        <v>49902</v>
      </c>
      <c r="E1462" s="139">
        <f>_xll.qlInterestRateIndexValueDate(IndexON,D1462)</f>
        <v>49902</v>
      </c>
      <c r="F1462" s="155">
        <f>IFERROR(_xll.qlIndexFixing(IndexON,D1462,TRUE,_xll.ohTrigger(RecalcTrigger,TriggerON)),NA())</f>
        <v>9.3637953336767055E-3</v>
      </c>
      <c r="H1462" s="42">
        <f>_xll.qlCalendarAdvance(Calendar,$H1461,B1462,"f",FALSE)</f>
        <v>49902</v>
      </c>
      <c r="I1462" s="139">
        <f>_xll.qlInterestRateIndexValueDate(Index1M,$H1462)</f>
        <v>49906</v>
      </c>
      <c r="J1462" s="144">
        <f>IFERROR(_xll.qlIndexFixing(Index1M,$H1462,TRUE,_xll.ohTrigger(RecalcTrigger,Trigger1M)),NA())</f>
        <v>9.5324960968266818E-3</v>
      </c>
      <c r="K1462" s="44">
        <f>IFERROR(_xll.qlIndexFixing(Index3M,H1462,TRUE,_xll.ohTrigger(RecalcTrigger,Trigger3M)),NA())</f>
        <v>1.0006904598283902E-2</v>
      </c>
      <c r="L1462" s="44">
        <f>IFERROR(_xll.qlIndexFixing(Index6M,$H1462,TRUE,_xll.ohTrigger(RecalcTrigger,Trigger6M)),NA())</f>
        <v>9.9951198361547065E-3</v>
      </c>
      <c r="M1462" s="145">
        <f>IFERROR(_xll.qlIndexFixing(Index1Y,$H1462,TRUE,_xll.ohTrigger(RecalcTrigger,Trigger1Y)),NA())</f>
        <v>1.0213824530711891E-2</v>
      </c>
      <c r="N1462" s="144">
        <f>IFERROR(_xll.qlIndexFixing(ONIndex1M,I1462,TRUE,_xll.ohTrigger(RecalcTrigger,Trigger1M)),NA())</f>
        <v>9.5413976805858169E-3</v>
      </c>
      <c r="O1462" s="44">
        <f>IFERROR(_xll.qlIndexFixing(ONIndex3M,I1462,TRUE,_xll.ohTrigger(RecalcTrigger,Trigger3M)),NA())</f>
        <v>1.0038908636778032E-2</v>
      </c>
      <c r="P1462" s="44">
        <f>IFERROR(_xll.qlIndexFixing(ONIndex6M,I1462,TRUE,_xll.ohTrigger(RecalcTrigger,Trigger6M)),NA())</f>
        <v>1.0058704332180923E-2</v>
      </c>
      <c r="Q1462" s="145">
        <f>IFERROR(_xll.qlIndexFixing(ONIndex1Y,I1462,TRUE,_xll.ohTrigger(RecalcTrigger,Trigger1Y)),NA())</f>
        <v>1.0341739055679255E-2</v>
      </c>
    </row>
    <row r="1463" spans="2:17" x14ac:dyDescent="0.2">
      <c r="B1463" s="39" t="s">
        <v>42</v>
      </c>
      <c r="D1463" s="42">
        <f>_xll.qlCalendarAdvance(Calendar,$D1462,B1463,"f",FALSE)</f>
        <v>49909</v>
      </c>
      <c r="E1463" s="139">
        <f>_xll.qlInterestRateIndexValueDate(IndexON,D1463)</f>
        <v>49909</v>
      </c>
      <c r="F1463" s="155">
        <f>IFERROR(_xll.qlIndexFixing(IndexON,D1463,TRUE,_xll.ohTrigger(RecalcTrigger,TriggerON)),NA())</f>
        <v>9.3573127688451052E-3</v>
      </c>
      <c r="H1463" s="42">
        <f>_xll.qlCalendarAdvance(Calendar,$H1462,B1463,"f",FALSE)</f>
        <v>49909</v>
      </c>
      <c r="I1463" s="139">
        <f>_xll.qlInterestRateIndexValueDate(Index1M,$H1463)</f>
        <v>49913</v>
      </c>
      <c r="J1463" s="144">
        <f>IFERROR(_xll.qlIndexFixing(Index1M,$H1463,TRUE,_xll.ohTrigger(RecalcTrigger,Trigger1M)),NA())</f>
        <v>9.5256551240603532E-3</v>
      </c>
      <c r="K1463" s="44">
        <f>IFERROR(_xll.qlIndexFixing(Index3M,H1463,TRUE,_xll.ohTrigger(RecalcTrigger,Trigger3M)),NA())</f>
        <v>9.9996915814209771E-3</v>
      </c>
      <c r="L1463" s="44">
        <f>IFERROR(_xll.qlIndexFixing(Index6M,$H1463,TRUE,_xll.ohTrigger(RecalcTrigger,Trigger6M)),NA())</f>
        <v>9.9881181157516746E-3</v>
      </c>
      <c r="M1463" s="145">
        <f>IFERROR(_xll.qlIndexFixing(Index1Y,$H1463,TRUE,_xll.ohTrigger(RecalcTrigger,Trigger1Y)),NA())</f>
        <v>1.0206744961936293E-2</v>
      </c>
      <c r="N1463" s="144">
        <f>IFERROR(_xll.qlIndexFixing(ONIndex1M,I1463,TRUE,_xll.ohTrigger(RecalcTrigger,Trigger1M)),NA())</f>
        <v>9.5345711799410537E-3</v>
      </c>
      <c r="O1463" s="44">
        <f>IFERROR(_xll.qlIndexFixing(ONIndex3M,I1463,TRUE,_xll.ohTrigger(RecalcTrigger,Trigger3M)),NA())</f>
        <v>1.003174443402699E-2</v>
      </c>
      <c r="P1463" s="44">
        <f>IFERROR(_xll.qlIndexFixing(ONIndex6M,I1463,TRUE,_xll.ohTrigger(RecalcTrigger,Trigger6M)),NA())</f>
        <v>1.0051781950792815E-2</v>
      </c>
      <c r="Q1463" s="145">
        <f>IFERROR(_xll.qlIndexFixing(ONIndex1Y,I1463,TRUE,_xll.ohTrigger(RecalcTrigger,Trigger1Y)),NA())</f>
        <v>1.033474187100758E-2</v>
      </c>
    </row>
    <row r="1464" spans="2:17" x14ac:dyDescent="0.2">
      <c r="B1464" s="39" t="s">
        <v>42</v>
      </c>
      <c r="D1464" s="42">
        <f>_xll.qlCalendarAdvance(Calendar,$D1463,B1464,"f",FALSE)</f>
        <v>49916</v>
      </c>
      <c r="E1464" s="139">
        <f>_xll.qlInterestRateIndexValueDate(IndexON,D1464)</f>
        <v>49916</v>
      </c>
      <c r="F1464" s="155">
        <f>IFERROR(_xll.qlIndexFixing(IndexON,D1464,TRUE,_xll.ohTrigger(RecalcTrigger,TriggerON)),NA())</f>
        <v>9.3508241716122598E-3</v>
      </c>
      <c r="H1464" s="42">
        <f>_xll.qlCalendarAdvance(Calendar,$H1463,B1464,"f",FALSE)</f>
        <v>49916</v>
      </c>
      <c r="I1464" s="139">
        <f>_xll.qlInterestRateIndexValueDate(Index1M,$H1464)</f>
        <v>49920</v>
      </c>
      <c r="J1464" s="144">
        <f>IFERROR(_xll.qlIndexFixing(Index1M,$H1464,TRUE,_xll.ohTrigger(RecalcTrigger,Trigger1M)),NA())</f>
        <v>9.5191729611583398E-3</v>
      </c>
      <c r="K1464" s="44">
        <f>IFERROR(_xll.qlIndexFixing(Index3M,H1464,TRUE,_xll.ohTrigger(RecalcTrigger,Trigger3M)),NA())</f>
        <v>9.9928517560327734E-3</v>
      </c>
      <c r="L1464" s="44">
        <f>IFERROR(_xll.qlIndexFixing(Index6M,$H1464,TRUE,_xll.ohTrigger(RecalcTrigger,Trigger6M)),NA())</f>
        <v>9.9822028774540824E-3</v>
      </c>
      <c r="M1464" s="145">
        <f>IFERROR(_xll.qlIndexFixing(Index1Y,$H1464,TRUE,_xll.ohTrigger(RecalcTrigger,Trigger1Y)),NA())</f>
        <v>1.019966598618156E-2</v>
      </c>
      <c r="N1464" s="144">
        <f>IFERROR(_xll.qlIndexFixing(ONIndex1M,I1464,TRUE,_xll.ohTrigger(RecalcTrigger,Trigger1M)),NA())</f>
        <v>9.5277396979209783E-3</v>
      </c>
      <c r="O1464" s="44">
        <f>IFERROR(_xll.qlIndexFixing(ONIndex3M,I1464,TRUE,_xll.ohTrigger(RecalcTrigger,Trigger3M)),NA())</f>
        <v>1.0024574861251523E-2</v>
      </c>
      <c r="P1464" s="44">
        <f>IFERROR(_xll.qlIndexFixing(ONIndex6M,I1464,TRUE,_xll.ohTrigger(RecalcTrigger,Trigger6M)),NA())</f>
        <v>1.0044855281075016E-2</v>
      </c>
      <c r="Q1464" s="145">
        <f>IFERROR(_xll.qlIndexFixing(ONIndex1Y,I1464,TRUE,_xll.ohTrigger(RecalcTrigger,Trigger1Y)),NA())</f>
        <v>1.0327742558038366E-2</v>
      </c>
    </row>
    <row r="1465" spans="2:17" x14ac:dyDescent="0.2">
      <c r="B1465" s="39" t="s">
        <v>42</v>
      </c>
      <c r="D1465" s="42">
        <f>_xll.qlCalendarAdvance(Calendar,$D1464,B1465,"f",FALSE)</f>
        <v>49923</v>
      </c>
      <c r="E1465" s="139">
        <f>_xll.qlInterestRateIndexValueDate(IndexON,D1465)</f>
        <v>49923</v>
      </c>
      <c r="F1465" s="155">
        <f>IFERROR(_xll.qlIndexFixing(IndexON,D1465,TRUE,_xll.ohTrigger(RecalcTrigger,TriggerON)),NA())</f>
        <v>9.344329659937145E-3</v>
      </c>
      <c r="H1465" s="42">
        <f>_xll.qlCalendarAdvance(Calendar,$H1464,B1465,"f",FALSE)</f>
        <v>49923</v>
      </c>
      <c r="I1465" s="139">
        <f>_xll.qlInterestRateIndexValueDate(Index1M,$H1465)</f>
        <v>49927</v>
      </c>
      <c r="J1465" s="144">
        <f>IFERROR(_xll.qlIndexFixing(Index1M,$H1465,TRUE,_xll.ohTrigger(RecalcTrigger,Trigger1M)),NA())</f>
        <v>9.5123231307407963E-3</v>
      </c>
      <c r="K1465" s="44">
        <f>IFERROR(_xll.qlIndexFixing(Index3M,H1465,TRUE,_xll.ohTrigger(RecalcTrigger,Trigger3M)),NA())</f>
        <v>9.985630080907618E-3</v>
      </c>
      <c r="L1465" s="44">
        <f>IFERROR(_xll.qlIndexFixing(Index6M,$H1465,TRUE,_xll.ohTrigger(RecalcTrigger,Trigger6M)),NA())</f>
        <v>9.9751964579277569E-3</v>
      </c>
      <c r="M1465" s="145">
        <f>IFERROR(_xll.qlIndexFixing(Index1Y,$H1465,TRUE,_xll.ohTrigger(RecalcTrigger,Trigger1Y)),NA())</f>
        <v>1.019258770816568E-2</v>
      </c>
      <c r="N1465" s="144">
        <f>IFERROR(_xll.qlIndexFixing(ONIndex1M,I1465,TRUE,_xll.ohTrigger(RecalcTrigger,Trigger1M)),NA())</f>
        <v>9.5209033629828355E-3</v>
      </c>
      <c r="O1465" s="44">
        <f>IFERROR(_xll.qlIndexFixing(ONIndex3M,I1465,TRUE,_xll.ohTrigger(RecalcTrigger,Trigger3M)),NA())</f>
        <v>1.0017400036117508E-2</v>
      </c>
      <c r="P1465" s="44">
        <f>IFERROR(_xll.qlIndexFixing(ONIndex6M,I1465,TRUE,_xll.ohTrigger(RecalcTrigger,Trigger6M)),NA())</f>
        <v>1.0037924427184208E-2</v>
      </c>
      <c r="Q1465" s="145">
        <f>IFERROR(_xll.qlIndexFixing(ONIndex1Y,I1465,TRUE,_xll.ohTrigger(RecalcTrigger,Trigger1Y)),NA())</f>
        <v>1.0320741220528618E-2</v>
      </c>
    </row>
    <row r="1466" spans="2:17" x14ac:dyDescent="0.2">
      <c r="B1466" s="39" t="s">
        <v>42</v>
      </c>
      <c r="D1466" s="42">
        <f>_xll.qlCalendarAdvance(Calendar,$D1465,B1466,"f",FALSE)</f>
        <v>49930</v>
      </c>
      <c r="E1466" s="139">
        <f>_xll.qlInterestRateIndexValueDate(IndexON,D1466)</f>
        <v>49930</v>
      </c>
      <c r="F1466" s="155">
        <f>IFERROR(_xll.qlIndexFixing(IndexON,D1466,TRUE,_xll.ohTrigger(RecalcTrigger,TriggerON)),NA())</f>
        <v>9.337829351778737E-3</v>
      </c>
      <c r="H1466" s="42">
        <f>_xll.qlCalendarAdvance(Calendar,$H1465,B1466,"f",FALSE)</f>
        <v>49930</v>
      </c>
      <c r="I1466" s="139">
        <f>_xll.qlInterestRateIndexValueDate(Index1M,$H1466)</f>
        <v>49934</v>
      </c>
      <c r="J1466" s="144">
        <f>IFERROR(_xll.qlIndexFixing(Index1M,$H1466,TRUE,_xll.ohTrigger(RecalcTrigger,Trigger1M)),NA())</f>
        <v>9.5054688051483538E-3</v>
      </c>
      <c r="K1466" s="44">
        <f>IFERROR(_xll.qlIndexFixing(Index3M,H1466,TRUE,_xll.ohTrigger(RecalcTrigger,Trigger3M)),NA())</f>
        <v>9.9784039945313187E-3</v>
      </c>
      <c r="L1466" s="44">
        <f>IFERROR(_xll.qlIndexFixing(Index6M,$H1466,TRUE,_xll.ohTrigger(RecalcTrigger,Trigger6M)),NA())</f>
        <v>9.9681872822149943E-3</v>
      </c>
      <c r="M1466" s="145">
        <f>IFERROR(_xll.qlIndexFixing(Index1Y,$H1466,TRUE,_xll.ohTrigger(RecalcTrigger,Trigger1Y)),NA())</f>
        <v>1.0185510232603575E-2</v>
      </c>
      <c r="N1466" s="144">
        <f>IFERROR(_xll.qlIndexFixing(ONIndex1M,I1466,TRUE,_xll.ohTrigger(RecalcTrigger,Trigger1M)),NA())</f>
        <v>9.5140623032641258E-3</v>
      </c>
      <c r="O1466" s="44">
        <f>IFERROR(_xll.qlIndexFixing(ONIndex3M,I1466,TRUE,_xll.ohTrigger(RecalcTrigger,Trigger3M)),NA())</f>
        <v>1.0010220075891141E-2</v>
      </c>
      <c r="P1466" s="44">
        <f>IFERROR(_xll.qlIndexFixing(ONIndex6M,I1466,TRUE,_xll.ohTrigger(RecalcTrigger,Trigger6M)),NA())</f>
        <v>1.0030989493676756E-2</v>
      </c>
      <c r="Q1466" s="145">
        <f>IFERROR(_xll.qlIndexFixing(ONIndex1Y,I1466,TRUE,_xll.ohTrigger(RecalcTrigger,Trigger1Y)),NA())</f>
        <v>1.0313737961995528E-2</v>
      </c>
    </row>
    <row r="1467" spans="2:17" x14ac:dyDescent="0.2">
      <c r="B1467" s="39" t="s">
        <v>42</v>
      </c>
      <c r="D1467" s="42">
        <f>_xll.qlCalendarAdvance(Calendar,$D1466,B1467,"f",FALSE)</f>
        <v>49937</v>
      </c>
      <c r="E1467" s="139">
        <f>_xll.qlInterestRateIndexValueDate(IndexON,D1467)</f>
        <v>49937</v>
      </c>
      <c r="F1467" s="155">
        <f>IFERROR(_xll.qlIndexFixing(IndexON,D1467,TRUE,_xll.ohTrigger(RecalcTrigger,TriggerON)),NA())</f>
        <v>9.3313233651226568E-3</v>
      </c>
      <c r="H1467" s="42">
        <f>_xll.qlCalendarAdvance(Calendar,$H1466,B1467,"f",FALSE)</f>
        <v>49937</v>
      </c>
      <c r="I1467" s="139">
        <f>_xll.qlInterestRateIndexValueDate(Index1M,$H1467)</f>
        <v>49941</v>
      </c>
      <c r="J1467" s="144">
        <f>IFERROR(_xll.qlIndexFixing(Index1M,$H1467,TRUE,_xll.ohTrigger(RecalcTrigger,Trigger1M)),NA())</f>
        <v>9.4986101128249345E-3</v>
      </c>
      <c r="K1467" s="44">
        <f>IFERROR(_xll.qlIndexFixing(Index3M,H1467,TRUE,_xll.ohTrigger(RecalcTrigger,Trigger3M)),NA())</f>
        <v>9.9711736147129349E-3</v>
      </c>
      <c r="L1467" s="44">
        <f>IFERROR(_xll.qlIndexFixing(Index6M,$H1467,TRUE,_xll.ohTrigger(RecalcTrigger,Trigger6M)),NA())</f>
        <v>9.9611754552939163E-3</v>
      </c>
      <c r="M1467" s="145">
        <f>IFERROR(_xll.qlIndexFixing(Index1Y,$H1467,TRUE,_xll.ohTrigger(RecalcTrigger,Trigger1Y)),NA())</f>
        <v>1.017843366420732E-2</v>
      </c>
      <c r="N1467" s="144">
        <f>IFERROR(_xll.qlIndexFixing(ONIndex1M,I1467,TRUE,_xll.ohTrigger(RecalcTrigger,Trigger1M)),NA())</f>
        <v>9.5072166472220943E-3</v>
      </c>
      <c r="O1467" s="44">
        <f>IFERROR(_xll.qlIndexFixing(ONIndex3M,I1467,TRUE,_xll.ohTrigger(RecalcTrigger,Trigger3M)),NA())</f>
        <v>1.00030350982383E-2</v>
      </c>
      <c r="P1467" s="44">
        <f>IFERROR(_xll.qlIndexFixing(ONIndex6M,I1467,TRUE,_xll.ohTrigger(RecalcTrigger,Trigger6M)),NA())</f>
        <v>1.0024050584949151E-2</v>
      </c>
      <c r="Q1467" s="145">
        <f>IFERROR(_xll.qlIndexFixing(ONIndex1Y,I1467,TRUE,_xll.ohTrigger(RecalcTrigger,Trigger1Y)),NA())</f>
        <v>1.0306732886276038E-2</v>
      </c>
    </row>
    <row r="1468" spans="2:17" x14ac:dyDescent="0.2">
      <c r="B1468" s="39" t="s">
        <v>42</v>
      </c>
      <c r="D1468" s="42">
        <f>_xll.qlCalendarAdvance(Calendar,$D1467,B1468,"f",FALSE)</f>
        <v>49944</v>
      </c>
      <c r="E1468" s="139">
        <f>_xll.qlInterestRateIndexValueDate(IndexON,D1468)</f>
        <v>49944</v>
      </c>
      <c r="F1468" s="155">
        <f>IFERROR(_xll.qlIndexFixing(IndexON,D1468,TRUE,_xll.ohTrigger(RecalcTrigger,TriggerON)),NA())</f>
        <v>9.3248118179278805E-3</v>
      </c>
      <c r="H1468" s="42">
        <f>_xll.qlCalendarAdvance(Calendar,$H1467,B1468,"f",FALSE)</f>
        <v>49944</v>
      </c>
      <c r="I1468" s="139">
        <f>_xll.qlInterestRateIndexValueDate(Index1M,$H1468)</f>
        <v>49948</v>
      </c>
      <c r="J1468" s="144">
        <f>IFERROR(_xll.qlIndexFixing(Index1M,$H1468,TRUE,_xll.ohTrigger(RecalcTrigger,Trigger1M)),NA())</f>
        <v>9.4913816859108716E-3</v>
      </c>
      <c r="K1468" s="44">
        <f>IFERROR(_xll.qlIndexFixing(Index3M,H1468,TRUE,_xll.ohTrigger(RecalcTrigger,Trigger3M)),NA())</f>
        <v>9.9635592767822606E-3</v>
      </c>
      <c r="L1468" s="44">
        <f>IFERROR(_xll.qlIndexFixing(Index6M,$H1468,TRUE,_xll.ohTrigger(RecalcTrigger,Trigger6M)),NA())</f>
        <v>9.9537965789092391E-3</v>
      </c>
      <c r="M1468" s="145">
        <f>IFERROR(_xll.qlIndexFixing(Index1Y,$H1468,TRUE,_xll.ohTrigger(RecalcTrigger,Trigger1Y)),NA())</f>
        <v>1.0171358107685704E-2</v>
      </c>
      <c r="N1468" s="144">
        <f>IFERROR(_xll.qlIndexFixing(ONIndex1M,I1468,TRUE,_xll.ohTrigger(RecalcTrigger,Trigger1M)),NA())</f>
        <v>9.5003665232340495E-3</v>
      </c>
      <c r="O1468" s="44">
        <f>IFERROR(_xll.qlIndexFixing(ONIndex3M,I1468,TRUE,_xll.ohTrigger(RecalcTrigger,Trigger3M)),NA())</f>
        <v>9.9958452205850534E-3</v>
      </c>
      <c r="P1468" s="44">
        <f>IFERROR(_xll.qlIndexFixing(ONIndex6M,I1468,TRUE,_xll.ohTrigger(RecalcTrigger,Trigger6M)),NA())</f>
        <v>1.0017107805477821E-2</v>
      </c>
      <c r="Q1468" s="145">
        <f>IFERROR(_xll.qlIndexFixing(ONIndex1Y,I1468,TRUE,_xll.ohTrigger(RecalcTrigger,Trigger1Y)),NA())</f>
        <v>1.0299726096887341E-2</v>
      </c>
    </row>
    <row r="1469" spans="2:17" x14ac:dyDescent="0.2">
      <c r="B1469" s="39" t="s">
        <v>42</v>
      </c>
      <c r="D1469" s="42">
        <f>_xll.qlCalendarAdvance(Calendar,$D1468,B1469,"f",FALSE)</f>
        <v>49951</v>
      </c>
      <c r="E1469" s="139">
        <f>_xll.qlInterestRateIndexValueDate(IndexON,D1469)</f>
        <v>49951</v>
      </c>
      <c r="F1469" s="155">
        <f>IFERROR(_xll.qlIndexFixing(IndexON,D1469,TRUE,_xll.ohTrigger(RecalcTrigger,TriggerON)),NA())</f>
        <v>9.3182948281267386E-3</v>
      </c>
      <c r="H1469" s="42">
        <f>_xll.qlCalendarAdvance(Calendar,$H1468,B1469,"f",FALSE)</f>
        <v>49951</v>
      </c>
      <c r="I1469" s="139">
        <f>_xll.qlInterestRateIndexValueDate(Index1M,$H1469)</f>
        <v>49955</v>
      </c>
      <c r="J1469" s="144">
        <f>IFERROR(_xll.qlIndexFixing(Index1M,$H1469,TRUE,_xll.ohTrigger(RecalcTrigger,Trigger1M)),NA())</f>
        <v>9.4845141825474696E-3</v>
      </c>
      <c r="K1469" s="44">
        <f>IFERROR(_xll.qlIndexFixing(Index3M,H1469,TRUE,_xll.ohTrigger(RecalcTrigger,Trigger3M)),NA())</f>
        <v>9.9563201964705458E-3</v>
      </c>
      <c r="L1469" s="44">
        <f>IFERROR(_xll.qlIndexFixing(Index6M,$H1469,TRUE,_xll.ohTrigger(RecalcTrigger,Trigger6M)),NA())</f>
        <v>9.9467794330764872E-3</v>
      </c>
      <c r="M1469" s="145">
        <f>IFERROR(_xll.qlIndexFixing(Index1Y,$H1469,TRUE,_xll.ohTrigger(RecalcTrigger,Trigger1Y)),NA())</f>
        <v>1.0164283667745107E-2</v>
      </c>
      <c r="N1469" s="144">
        <f>IFERROR(_xll.qlIndexFixing(ONIndex1M,I1469,TRUE,_xll.ohTrigger(RecalcTrigger,Trigger1M)),NA())</f>
        <v>9.4935120595174283E-3</v>
      </c>
      <c r="O1469" s="44">
        <f>IFERROR(_xll.qlIndexFixing(ONIndex3M,I1469,TRUE,_xll.ohTrigger(RecalcTrigger,Trigger3M)),NA())</f>
        <v>9.9886505603574705E-3</v>
      </c>
      <c r="P1469" s="44">
        <f>IFERROR(_xll.qlIndexFixing(ONIndex6M,I1469,TRUE,_xll.ohTrigger(RecalcTrigger,Trigger6M)),NA())</f>
        <v>1.0010161259659256E-2</v>
      </c>
      <c r="Q1469" s="145">
        <f>IFERROR(_xll.qlIndexFixing(ONIndex1Y,I1469,TRUE,_xll.ohTrigger(RecalcTrigger,Trigger1Y)),NA())</f>
        <v>1.029271769758644E-2</v>
      </c>
    </row>
    <row r="1470" spans="2:17" x14ac:dyDescent="0.2">
      <c r="B1470" s="39" t="s">
        <v>42</v>
      </c>
      <c r="D1470" s="42">
        <f>_xll.qlCalendarAdvance(Calendar,$D1469,B1470,"f",FALSE)</f>
        <v>49958</v>
      </c>
      <c r="E1470" s="139">
        <f>_xll.qlInterestRateIndexValueDate(IndexON,D1470)</f>
        <v>49958</v>
      </c>
      <c r="F1470" s="155">
        <f>IFERROR(_xll.qlIndexFixing(IndexON,D1470,TRUE,_xll.ohTrigger(RecalcTrigger,TriggerON)),NA())</f>
        <v>9.311772513678207E-3</v>
      </c>
      <c r="H1470" s="42">
        <f>_xll.qlCalendarAdvance(Calendar,$H1469,B1470,"f",FALSE)</f>
        <v>49958</v>
      </c>
      <c r="I1470" s="139">
        <f>_xll.qlInterestRateIndexValueDate(Index1M,$H1470)</f>
        <v>49962</v>
      </c>
      <c r="J1470" s="144">
        <f>IFERROR(_xll.qlIndexFixing(Index1M,$H1470,TRUE,_xll.ohTrigger(RecalcTrigger,Trigger1M)),NA())</f>
        <v>9.4776427069782759E-3</v>
      </c>
      <c r="K1470" s="44">
        <f>IFERROR(_xll.qlIndexFixing(Index3M,H1470,TRUE,_xll.ohTrigger(RecalcTrigger,Trigger3M)),NA())</f>
        <v>9.9490771845872402E-3</v>
      </c>
      <c r="L1470" s="44">
        <f>IFERROR(_xll.qlIndexFixing(Index6M,$H1470,TRUE,_xll.ohTrigger(RecalcTrigger,Trigger6M)),NA())</f>
        <v>9.9397599585315678E-3</v>
      </c>
      <c r="M1470" s="145">
        <f>IFERROR(_xll.qlIndexFixing(Index1Y,$H1470,TRUE,_xll.ohTrigger(RecalcTrigger,Trigger1Y)),NA())</f>
        <v>1.0157210449088624E-2</v>
      </c>
      <c r="N1470" s="144">
        <f>IFERROR(_xll.qlIndexFixing(ONIndex1M,I1470,TRUE,_xll.ohTrigger(RecalcTrigger,Trigger1M)),NA())</f>
        <v>9.4866533844495393E-3</v>
      </c>
      <c r="O1470" s="44">
        <f>IFERROR(_xll.qlIndexFixing(ONIndex3M,I1470,TRUE,_xll.ohTrigger(RecalcTrigger,Trigger3M)),NA())</f>
        <v>9.981451235221428E-3</v>
      </c>
      <c r="P1470" s="44">
        <f>IFERROR(_xll.qlIndexFixing(ONIndex6M,I1470,TRUE,_xll.ohTrigger(RecalcTrigger,Trigger6M)),NA())</f>
        <v>1.0003211051889949E-2</v>
      </c>
      <c r="Q1470" s="145">
        <f>IFERROR(_xll.qlIndexFixing(ONIndex1Y,I1470,TRUE,_xll.ohTrigger(RecalcTrigger,Trigger1Y)),NA())</f>
        <v>1.028570779189053E-2</v>
      </c>
    </row>
    <row r="1471" spans="2:17" x14ac:dyDescent="0.2">
      <c r="B1471" s="39" t="s">
        <v>42</v>
      </c>
      <c r="D1471" s="42">
        <f>_xll.qlCalendarAdvance(Calendar,$D1470,B1471,"f",FALSE)</f>
        <v>49965</v>
      </c>
      <c r="E1471" s="139">
        <f>_xll.qlInterestRateIndexValueDate(IndexON,D1471)</f>
        <v>49965</v>
      </c>
      <c r="F1471" s="155">
        <f>IFERROR(_xll.qlIndexFixing(IndexON,D1471,TRUE,_xll.ohTrigger(RecalcTrigger,TriggerON)),NA())</f>
        <v>9.3052449925945524E-3</v>
      </c>
      <c r="H1471" s="42">
        <f>_xll.qlCalendarAdvance(Calendar,$H1470,B1471,"f",FALSE)</f>
        <v>49965</v>
      </c>
      <c r="I1471" s="139">
        <f>_xll.qlInterestRateIndexValueDate(Index1M,$H1471)</f>
        <v>49969</v>
      </c>
      <c r="J1471" s="144">
        <f>IFERROR(_xll.qlIndexFixing(Index1M,$H1471,TRUE,_xll.ohTrigger(RecalcTrigger,Trigger1M)),NA())</f>
        <v>9.4707673876528019E-3</v>
      </c>
      <c r="K1471" s="44">
        <f>IFERROR(_xll.qlIndexFixing(Index3M,H1471,TRUE,_xll.ohTrigger(RecalcTrigger,Trigger3M)),NA())</f>
        <v>9.9418303589415835E-3</v>
      </c>
      <c r="L1471" s="44">
        <f>IFERROR(_xll.qlIndexFixing(Index6M,$H1471,TRUE,_xll.ohTrigger(RecalcTrigger,Trigger6M)),NA())</f>
        <v>9.9327382602489717E-3</v>
      </c>
      <c r="M1471" s="145">
        <f>IFERROR(_xll.qlIndexFixing(Index1Y,$H1471,TRUE,_xll.ohTrigger(RecalcTrigger,Trigger1Y)),NA())</f>
        <v>1.0150138556416067E-2</v>
      </c>
      <c r="N1471" s="144">
        <f>IFERROR(_xll.qlIndexFixing(ONIndex1M,I1471,TRUE,_xll.ohTrigger(RecalcTrigger,Trigger1M)),NA())</f>
        <v>9.4797906264076914E-3</v>
      </c>
      <c r="O1471" s="44">
        <f>IFERROR(_xll.qlIndexFixing(ONIndex3M,I1471,TRUE,_xll.ohTrigger(RecalcTrigger,Trigger3M)),NA())</f>
        <v>9.9742473624431227E-3</v>
      </c>
      <c r="P1471" s="44">
        <f>IFERROR(_xll.qlIndexFixing(ONIndex6M,I1471,TRUE,_xll.ohTrigger(RecalcTrigger,Trigger6M)),NA())</f>
        <v>9.9962572865663901E-3</v>
      </c>
      <c r="Q1471" s="145">
        <f>IFERROR(_xll.qlIndexFixing(ONIndex1Y,I1471,TRUE,_xll.ohTrigger(RecalcTrigger,Trigger1Y)),NA())</f>
        <v>1.0278696483716487E-2</v>
      </c>
    </row>
    <row r="1472" spans="2:17" x14ac:dyDescent="0.2">
      <c r="B1472" s="39" t="s">
        <v>42</v>
      </c>
      <c r="D1472" s="42">
        <f>_xll.qlCalendarAdvance(Calendar,$D1471,B1472,"f",FALSE)</f>
        <v>49972</v>
      </c>
      <c r="E1472" s="139">
        <f>_xll.qlInterestRateIndexValueDate(IndexON,D1472)</f>
        <v>49972</v>
      </c>
      <c r="F1472" s="155">
        <f>IFERROR(_xll.qlIndexFixing(IndexON,D1472,TRUE,_xll.ohTrigger(RecalcTrigger,TriggerON)),NA())</f>
        <v>9.2987123827548146E-3</v>
      </c>
      <c r="H1472" s="42">
        <f>_xll.qlCalendarAdvance(Calendar,$H1471,B1472,"f",FALSE)</f>
        <v>49972</v>
      </c>
      <c r="I1472" s="139">
        <f>_xll.qlInterestRateIndexValueDate(Index1M,$H1472)</f>
        <v>49976</v>
      </c>
      <c r="J1472" s="144">
        <f>IFERROR(_xll.qlIndexFixing(Index1M,$H1472,TRUE,_xll.ohTrigger(RecalcTrigger,Trigger1M)),NA())</f>
        <v>9.4638883530128205E-3</v>
      </c>
      <c r="K1472" s="44">
        <f>IFERROR(_xll.qlIndexFixing(Index3M,H1472,TRUE,_xll.ohTrigger(RecalcTrigger,Trigger3M)),NA())</f>
        <v>9.9345798373393444E-3</v>
      </c>
      <c r="L1472" s="44">
        <f>IFERROR(_xll.qlIndexFixing(Index6M,$H1472,TRUE,_xll.ohTrigger(RecalcTrigger,Trigger6M)),NA())</f>
        <v>9.9257144432027492E-3</v>
      </c>
      <c r="M1472" s="145">
        <f>IFERROR(_xll.qlIndexFixing(Index1Y,$H1472,TRUE,_xll.ohTrigger(RecalcTrigger,Trigger1Y)),NA())</f>
        <v>1.0143068094424399E-2</v>
      </c>
      <c r="N1472" s="144">
        <f>IFERROR(_xll.qlIndexFixing(ONIndex1M,I1472,TRUE,_xll.ohTrigger(RecalcTrigger,Trigger1M)),NA())</f>
        <v>9.4729239136892573E-3</v>
      </c>
      <c r="O1472" s="44">
        <f>IFERROR(_xll.qlIndexFixing(ONIndex3M,I1472,TRUE,_xll.ohTrigger(RecalcTrigger,Trigger3M)),NA())</f>
        <v>9.9670390596884317E-3</v>
      </c>
      <c r="P1472" s="44">
        <f>IFERROR(_xll.qlIndexFixing(ONIndex6M,I1472,TRUE,_xll.ohTrigger(RecalcTrigger,Trigger6M)),NA())</f>
        <v>9.989300068244944E-3</v>
      </c>
      <c r="Q1472" s="145">
        <f>IFERROR(_xll.qlIndexFixing(ONIndex1Y,I1472,TRUE,_xll.ohTrigger(RecalcTrigger,Trigger1Y)),NA())</f>
        <v>1.0271683876421633E-2</v>
      </c>
    </row>
    <row r="1473" spans="2:17" x14ac:dyDescent="0.2">
      <c r="B1473" s="39" t="s">
        <v>42</v>
      </c>
      <c r="D1473" s="42">
        <f>_xll.qlCalendarAdvance(Calendar,$D1472,B1473,"f",FALSE)</f>
        <v>49979</v>
      </c>
      <c r="E1473" s="139">
        <f>_xll.qlInterestRateIndexValueDate(IndexON,D1473)</f>
        <v>49979</v>
      </c>
      <c r="F1473" s="155">
        <f>IFERROR(_xll.qlIndexFixing(IndexON,D1473,TRUE,_xll.ohTrigger(RecalcTrigger,TriggerON)),NA())</f>
        <v>9.2921748022245509E-3</v>
      </c>
      <c r="H1473" s="42">
        <f>_xll.qlCalendarAdvance(Calendar,$H1472,B1473,"f",FALSE)</f>
        <v>49979</v>
      </c>
      <c r="I1473" s="139">
        <f>_xll.qlInterestRateIndexValueDate(Index1M,$H1473)</f>
        <v>49983</v>
      </c>
      <c r="J1473" s="144">
        <f>IFERROR(_xll.qlIndexFixing(Index1M,$H1473,TRUE,_xll.ohTrigger(RecalcTrigger,Trigger1M)),NA())</f>
        <v>9.4573734502736428E-3</v>
      </c>
      <c r="K1473" s="44">
        <f>IFERROR(_xll.qlIndexFixing(Index3M,H1473,TRUE,_xll.ohTrigger(RecalcTrigger,Trigger3M)),NA())</f>
        <v>9.9273257375871553E-3</v>
      </c>
      <c r="L1473" s="44">
        <f>IFERROR(_xll.qlIndexFixing(Index6M,$H1473,TRUE,_xll.ohTrigger(RecalcTrigger,Trigger6M)),NA())</f>
        <v>9.9190546969912478E-3</v>
      </c>
      <c r="M1473" s="145">
        <f>IFERROR(_xll.qlIndexFixing(Index1Y,$H1473,TRUE,_xll.ohTrigger(RecalcTrigger,Trigger1Y)),NA())</f>
        <v>1.0135999167808612E-2</v>
      </c>
      <c r="N1473" s="144">
        <f>IFERROR(_xll.qlIndexFixing(ONIndex1M,I1473,TRUE,_xll.ohTrigger(RecalcTrigger,Trigger1M)),NA())</f>
        <v>9.4660533746715458E-3</v>
      </c>
      <c r="O1473" s="44">
        <f>IFERROR(_xll.qlIndexFixing(ONIndex3M,I1473,TRUE,_xll.ohTrigger(RecalcTrigger,Trigger3M)),NA())</f>
        <v>9.95982644446336E-3</v>
      </c>
      <c r="P1473" s="44">
        <f>IFERROR(_xll.qlIndexFixing(ONIndex6M,I1473,TRUE,_xll.ohTrigger(RecalcTrigger,Trigger6M)),NA())</f>
        <v>9.9823395012421656E-3</v>
      </c>
      <c r="Q1473" s="145">
        <f>IFERROR(_xll.qlIndexFixing(ONIndex1Y,I1473,TRUE,_xll.ohTrigger(RecalcTrigger,Trigger1Y)),NA())</f>
        <v>1.0264670073922844E-2</v>
      </c>
    </row>
    <row r="1474" spans="2:17" x14ac:dyDescent="0.2">
      <c r="B1474" s="39" t="s">
        <v>42</v>
      </c>
      <c r="D1474" s="42">
        <f>_xll.qlCalendarAdvance(Calendar,$D1473,B1474,"f",FALSE)</f>
        <v>49986</v>
      </c>
      <c r="E1474" s="139">
        <f>_xll.qlInterestRateIndexValueDate(IndexON,D1474)</f>
        <v>49986</v>
      </c>
      <c r="F1474" s="155">
        <f>IFERROR(_xll.qlIndexFixing(IndexON,D1474,TRUE,_xll.ohTrigger(RecalcTrigger,TriggerON)),NA())</f>
        <v>9.2856323688828013E-3</v>
      </c>
      <c r="H1474" s="42">
        <f>_xll.qlCalendarAdvance(Calendar,$H1473,B1474,"f",FALSE)</f>
        <v>49986</v>
      </c>
      <c r="I1474" s="139">
        <f>_xll.qlInterestRateIndexValueDate(Index1M,$H1474)</f>
        <v>49990</v>
      </c>
      <c r="J1474" s="144">
        <f>IFERROR(_xll.qlIndexFixing(Index1M,$H1474,TRUE,_xll.ohTrigger(RecalcTrigger,Trigger1M)),NA())</f>
        <v>9.4504877872045867E-3</v>
      </c>
      <c r="K1474" s="44">
        <f>IFERROR(_xll.qlIndexFixing(Index3M,H1474,TRUE,_xll.ohTrigger(RecalcTrigger,Trigger3M)),NA())</f>
        <v>9.9200681774925178E-3</v>
      </c>
      <c r="L1474" s="44">
        <f>IFERROR(_xll.qlIndexFixing(Index6M,$H1474,TRUE,_xll.ohTrigger(RecalcTrigger,Trigger6M)),NA())</f>
        <v>9.9120272508789256E-3</v>
      </c>
      <c r="M1474" s="145">
        <f>IFERROR(_xll.qlIndexFixing(Index1Y,$H1474,TRUE,_xll.ohTrigger(RecalcTrigger,Trigger1Y)),NA())</f>
        <v>1.0128931881259318E-2</v>
      </c>
      <c r="N1474" s="144">
        <f>IFERROR(_xll.qlIndexFixing(ONIndex1M,I1474,TRUE,_xll.ohTrigger(RecalcTrigger,Trigger1M)),NA())</f>
        <v>9.4591791376519296E-3</v>
      </c>
      <c r="O1474" s="44">
        <f>IFERROR(_xll.qlIndexFixing(ONIndex3M,I1474,TRUE,_xll.ohTrigger(RecalcTrigger,Trigger3M)),NA())</f>
        <v>9.9526096340341041E-3</v>
      </c>
      <c r="P1474" s="44">
        <f>IFERROR(_xll.qlIndexFixing(ONIndex6M,I1474,TRUE,_xll.ohTrigger(RecalcTrigger,Trigger6M)),NA())</f>
        <v>9.9753756900344825E-3</v>
      </c>
      <c r="Q1474" s="145">
        <f>IFERROR(_xll.qlIndexFixing(ONIndex1Y,I1474,TRUE,_xll.ohTrigger(RecalcTrigger,Trigger1Y)),NA())</f>
        <v>1.0257655179737313E-2</v>
      </c>
    </row>
    <row r="1475" spans="2:17" x14ac:dyDescent="0.2">
      <c r="B1475" s="39" t="s">
        <v>42</v>
      </c>
      <c r="D1475" s="42">
        <f>_xll.qlCalendarAdvance(Calendar,$D1474,B1475,"f",FALSE)</f>
        <v>49993</v>
      </c>
      <c r="E1475" s="139">
        <f>_xll.qlInterestRateIndexValueDate(IndexON,D1475)</f>
        <v>49993</v>
      </c>
      <c r="F1475" s="155">
        <f>IFERROR(_xll.qlIndexFixing(IndexON,D1475,TRUE,_xll.ohTrigger(RecalcTrigger,TriggerON)),NA())</f>
        <v>9.2790852007151869E-3</v>
      </c>
      <c r="H1475" s="42">
        <f>_xll.qlCalendarAdvance(Calendar,$H1474,B1475,"f",FALSE)</f>
        <v>49993</v>
      </c>
      <c r="I1475" s="139">
        <f>_xll.qlInterestRateIndexValueDate(Index1M,$H1475)</f>
        <v>49997</v>
      </c>
      <c r="J1475" s="144">
        <f>IFERROR(_xll.qlIndexFixing(Index1M,$H1475,TRUE,_xll.ohTrigger(RecalcTrigger,Trigger1M)),NA())</f>
        <v>9.4435987849399439E-3</v>
      </c>
      <c r="K1475" s="44">
        <f>IFERROR(_xll.qlIndexFixing(Index3M,H1475,TRUE,_xll.ohTrigger(RecalcTrigger,Trigger3M)),NA())</f>
        <v>9.9128072748577243E-3</v>
      </c>
      <c r="L1475" s="44">
        <f>IFERROR(_xll.qlIndexFixing(Index6M,$H1475,TRUE,_xll.ohTrigger(RecalcTrigger,Trigger6M)),NA())</f>
        <v>9.9049979933302987E-3</v>
      </c>
      <c r="M1475" s="145">
        <f>IFERROR(_xll.qlIndexFixing(Index1Y,$H1475,TRUE,_xll.ohTrigger(RecalcTrigger,Trigger1Y)),NA())</f>
        <v>1.0121866339464504E-2</v>
      </c>
      <c r="N1475" s="144">
        <f>IFERROR(_xll.qlIndexFixing(ONIndex1M,I1475,TRUE,_xll.ohTrigger(RecalcTrigger,Trigger1M)),NA())</f>
        <v>9.4523013310077175E-3</v>
      </c>
      <c r="O1475" s="44">
        <f>IFERROR(_xll.qlIndexFixing(ONIndex3M,I1475,TRUE,_xll.ohTrigger(RecalcTrigger,Trigger3M)),NA())</f>
        <v>9.9453887462264134E-3</v>
      </c>
      <c r="P1475" s="44">
        <f>IFERROR(_xll.qlIndexFixing(ONIndex6M,I1475,TRUE,_xll.ohTrigger(RecalcTrigger,Trigger6M)),NA())</f>
        <v>9.9684087390183862E-3</v>
      </c>
      <c r="Q1475" s="145">
        <f>IFERROR(_xll.qlIndexFixing(ONIndex1Y,I1475,TRUE,_xll.ohTrigger(RecalcTrigger,Trigger1Y)),NA())</f>
        <v>1.0250639297542108E-2</v>
      </c>
    </row>
    <row r="1476" spans="2:17" x14ac:dyDescent="0.2">
      <c r="B1476" s="39" t="s">
        <v>42</v>
      </c>
      <c r="D1476" s="42">
        <f>_xll.qlCalendarAdvance(Calendar,$D1475,B1476,"f",FALSE)</f>
        <v>50000</v>
      </c>
      <c r="E1476" s="139">
        <f>_xll.qlInterestRateIndexValueDate(IndexON,D1476)</f>
        <v>50000</v>
      </c>
      <c r="F1476" s="155">
        <f>IFERROR(_xll.qlIndexFixing(IndexON,D1476,TRUE,_xll.ohTrigger(RecalcTrigger,TriggerON)),NA())</f>
        <v>9.2725334156806838E-3</v>
      </c>
      <c r="H1476" s="42">
        <f>_xll.qlCalendarAdvance(Calendar,$H1475,B1476,"f",FALSE)</f>
        <v>50000</v>
      </c>
      <c r="I1476" s="139">
        <f>_xll.qlInterestRateIndexValueDate(Index1M,$H1476)</f>
        <v>50004</v>
      </c>
      <c r="J1476" s="144">
        <f>IFERROR(_xll.qlIndexFixing(Index1M,$H1476,TRUE,_xll.ohTrigger(RecalcTrigger,Trigger1M)),NA())</f>
        <v>9.4352305438873702E-3</v>
      </c>
      <c r="K1476" s="44">
        <f>IFERROR(_xll.qlIndexFixing(Index3M,H1476,TRUE,_xll.ohTrigger(RecalcTrigger,Trigger3M)),NA())</f>
        <v>9.9055431474876672E-3</v>
      </c>
      <c r="L1476" s="44">
        <f>IFERROR(_xll.qlIndexFixing(Index6M,$H1476,TRUE,_xll.ohTrigger(RecalcTrigger,Trigger6M)),NA())</f>
        <v>9.8979670293115694E-3</v>
      </c>
      <c r="M1476" s="145">
        <f>IFERROR(_xll.qlIndexFixing(Index1Y,$H1476,TRUE,_xll.ohTrigger(RecalcTrigger,Trigger1Y)),NA())</f>
        <v>1.0114802647110397E-2</v>
      </c>
      <c r="N1476" s="144">
        <f>IFERROR(_xll.qlIndexFixing(ONIndex1M,I1476,TRUE,_xll.ohTrigger(RecalcTrigger,Trigger1M)),NA())</f>
        <v>9.4454200831162183E-3</v>
      </c>
      <c r="O1476" s="44">
        <f>IFERROR(_xll.qlIndexFixing(ONIndex3M,I1476,TRUE,_xll.ohTrigger(RecalcTrigger,Trigger3M)),NA())</f>
        <v>9.9381638982265486E-3</v>
      </c>
      <c r="P1476" s="44">
        <f>IFERROR(_xll.qlIndexFixing(ONIndex6M,I1476,TRUE,_xll.ohTrigger(RecalcTrigger,Trigger6M)),NA())</f>
        <v>9.9614387527502402E-3</v>
      </c>
      <c r="Q1476" s="145">
        <f>IFERROR(_xll.qlIndexFixing(ONIndex1Y,I1476,TRUE,_xll.ohTrigger(RecalcTrigger,Trigger1Y)),NA())</f>
        <v>1.0243622531094232E-2</v>
      </c>
    </row>
    <row r="1477" spans="2:17" x14ac:dyDescent="0.2">
      <c r="B1477" s="39" t="s">
        <v>42</v>
      </c>
      <c r="D1477" s="42">
        <f>_xll.qlCalendarAdvance(Calendar,$D1476,B1477,"f",FALSE)</f>
        <v>50007</v>
      </c>
      <c r="E1477" s="139">
        <f>_xll.qlInterestRateIndexValueDate(IndexON,D1477)</f>
        <v>50007</v>
      </c>
      <c r="F1477" s="155">
        <f>IFERROR(_xll.qlIndexFixing(IndexON,D1477,TRUE,_xll.ohTrigger(RecalcTrigger,TriggerON)),NA())</f>
        <v>9.2659771317382678E-3</v>
      </c>
      <c r="H1477" s="42">
        <f>_xll.qlCalendarAdvance(Calendar,$H1476,B1477,"f",FALSE)</f>
        <v>50007</v>
      </c>
      <c r="I1477" s="139">
        <f>_xll.qlInterestRateIndexValueDate(Index1M,$H1477)</f>
        <v>50011</v>
      </c>
      <c r="J1477" s="144">
        <f>IFERROR(_xll.qlIndexFixing(Index1M,$H1477,TRUE,_xll.ohTrigger(RecalcTrigger,Trigger1M)),NA())</f>
        <v>9.4294419456734009E-3</v>
      </c>
      <c r="K1477" s="44">
        <f>IFERROR(_xll.qlIndexFixing(Index3M,H1477,TRUE,_xll.ohTrigger(RecalcTrigger,Trigger3M)),NA())</f>
        <v>9.8990432317567212E-3</v>
      </c>
      <c r="L1477" s="44">
        <f>IFERROR(_xll.qlIndexFixing(Index6M,$H1477,TRUE,_xll.ohTrigger(RecalcTrigger,Trigger6M)),NA())</f>
        <v>9.890567250493091E-3</v>
      </c>
      <c r="M1477" s="145">
        <f>IFERROR(_xll.qlIndexFixing(Index1Y,$H1477,TRUE,_xll.ohTrigger(RecalcTrigger,Trigger1Y)),NA())</f>
        <v>1.0107740908878417E-2</v>
      </c>
      <c r="N1477" s="144">
        <f>IFERROR(_xll.qlIndexFixing(ONIndex1M,I1477,TRUE,_xll.ohTrigger(RecalcTrigger,Trigger1M)),NA())</f>
        <v>9.4385355221149325E-3</v>
      </c>
      <c r="O1477" s="44">
        <f>IFERROR(_xll.qlIndexFixing(ONIndex3M,I1477,TRUE,_xll.ohTrigger(RecalcTrigger,Trigger3M)),NA())</f>
        <v>9.9309352077003865E-3</v>
      </c>
      <c r="P1477" s="44">
        <f>IFERROR(_xll.qlIndexFixing(ONIndex6M,I1477,TRUE,_xll.ohTrigger(RecalcTrigger,Trigger6M)),NA())</f>
        <v>9.9544658355465998E-3</v>
      </c>
      <c r="Q1477" s="145">
        <f>IFERROR(_xll.qlIndexFixing(ONIndex1Y,I1477,TRUE,_xll.ohTrigger(RecalcTrigger,Trigger1Y)),NA())</f>
        <v>1.023660498391088E-2</v>
      </c>
    </row>
    <row r="1478" spans="2:17" x14ac:dyDescent="0.2">
      <c r="B1478" s="39" t="s">
        <v>42</v>
      </c>
      <c r="D1478" s="42">
        <f>_xll.qlCalendarAdvance(Calendar,$D1477,B1478,"f",FALSE)</f>
        <v>50014</v>
      </c>
      <c r="E1478" s="139">
        <f>_xll.qlInterestRateIndexValueDate(IndexON,D1478)</f>
        <v>50014</v>
      </c>
      <c r="F1478" s="155">
        <f>IFERROR(_xll.qlIndexFixing(IndexON,D1478,TRUE,_xll.ohTrigger(RecalcTrigger,TriggerON)),NA())</f>
        <v>9.2594164668469148E-3</v>
      </c>
      <c r="H1478" s="42">
        <f>_xll.qlCalendarAdvance(Calendar,$H1477,B1478,"f",FALSE)</f>
        <v>50014</v>
      </c>
      <c r="I1478" s="139">
        <f>_xll.qlInterestRateIndexValueDate(Index1M,$H1478)</f>
        <v>50018</v>
      </c>
      <c r="J1478" s="144">
        <f>IFERROR(_xll.qlIndexFixing(Index1M,$H1478,TRUE,_xll.ohTrigger(RecalcTrigger,Trigger1M)),NA())</f>
        <v>9.4225433164880773E-3</v>
      </c>
      <c r="K1478" s="44">
        <f>IFERROR(_xll.qlIndexFixing(Index3M,H1478,TRUE,_xll.ohTrigger(RecalcTrigger,Trigger3M)),NA())</f>
        <v>9.8917737908230663E-3</v>
      </c>
      <c r="L1478" s="44">
        <f>IFERROR(_xll.qlIndexFixing(Index6M,$H1478,TRUE,_xll.ohTrigger(RecalcTrigger,Trigger6M)),NA())</f>
        <v>9.8835329252297145E-3</v>
      </c>
      <c r="M1478" s="145">
        <f>IFERROR(_xll.qlIndexFixing(Index1Y,$H1478,TRUE,_xll.ohTrigger(RecalcTrigger,Trigger1Y)),NA())</f>
        <v>1.0100681229448441E-2</v>
      </c>
      <c r="N1478" s="144">
        <f>IFERROR(_xll.qlIndexFixing(ONIndex1M,I1478,TRUE,_xll.ohTrigger(RecalcTrigger,Trigger1M)),NA())</f>
        <v>9.4316477766209772E-3</v>
      </c>
      <c r="O1478" s="44">
        <f>IFERROR(_xll.qlIndexFixing(ONIndex3M,I1478,TRUE,_xll.ohTrigger(RecalcTrigger,Trigger3M)),NA())</f>
        <v>9.9237027921539323E-3</v>
      </c>
      <c r="P1478" s="44">
        <f>IFERROR(_xll.qlIndexFixing(ONIndex6M,I1478,TRUE,_xll.ohTrigger(RecalcTrigger,Trigger6M)),NA())</f>
        <v>9.9474900918039566E-3</v>
      </c>
      <c r="Q1478" s="145">
        <f>IFERROR(_xll.qlIndexFixing(ONIndex1Y,I1478,TRUE,_xll.ohTrigger(RecalcTrigger,Trigger1Y)),NA())</f>
        <v>1.0229586759749054E-2</v>
      </c>
    </row>
    <row r="1479" spans="2:17" x14ac:dyDescent="0.2">
      <c r="B1479" s="39" t="s">
        <v>42</v>
      </c>
      <c r="D1479" s="42">
        <f>_xll.qlCalendarAdvance(Calendar,$D1478,B1479,"f",FALSE)</f>
        <v>50021</v>
      </c>
      <c r="E1479" s="139">
        <f>_xll.qlInterestRateIndexValueDate(IndexON,D1479)</f>
        <v>50021</v>
      </c>
      <c r="F1479" s="155">
        <f>IFERROR(_xll.qlIndexFixing(IndexON,D1479,TRUE,_xll.ohTrigger(RecalcTrigger,TriggerON)),NA())</f>
        <v>9.2528515389922461E-3</v>
      </c>
      <c r="H1479" s="42">
        <f>_xll.qlCalendarAdvance(Calendar,$H1478,B1479,"f",FALSE)</f>
        <v>50021</v>
      </c>
      <c r="I1479" s="139">
        <f>_xll.qlInterestRateIndexValueDate(Index1M,$H1479)</f>
        <v>50025</v>
      </c>
      <c r="J1479" s="144">
        <f>IFERROR(_xll.qlIndexFixing(Index1M,$H1479,TRUE,_xll.ohTrigger(RecalcTrigger,Trigger1M)),NA())</f>
        <v>9.4156418710935538E-3</v>
      </c>
      <c r="K1479" s="44">
        <f>IFERROR(_xll.qlIndexFixing(Index3M,H1479,TRUE,_xll.ohTrigger(RecalcTrigger,Trigger3M)),NA())</f>
        <v>9.8845014615980276E-3</v>
      </c>
      <c r="L1479" s="44">
        <f>IFERROR(_xll.qlIndexFixing(Index6M,$H1479,TRUE,_xll.ohTrigger(RecalcTrigger,Trigger6M)),NA())</f>
        <v>9.8764972159780303E-3</v>
      </c>
      <c r="M1479" s="145">
        <f>IFERROR(_xll.qlIndexFixing(Index1Y,$H1479,TRUE,_xll.ohTrigger(RecalcTrigger,Trigger1Y)),NA())</f>
        <v>1.0093623713496631E-2</v>
      </c>
      <c r="N1479" s="144">
        <f>IFERROR(_xll.qlIndexFixing(ONIndex1M,I1479,TRUE,_xll.ohTrigger(RecalcTrigger,Trigger1M)),NA())</f>
        <v>9.4247569746919169E-3</v>
      </c>
      <c r="O1479" s="44">
        <f>IFERROR(_xll.qlIndexFixing(ONIndex3M,I1479,TRUE,_xll.ohTrigger(RecalcTrigger,Trigger3M)),NA())</f>
        <v>9.9164667688533825E-3</v>
      </c>
      <c r="P1479" s="44">
        <f>IFERROR(_xll.qlIndexFixing(ONIndex6M,I1479,TRUE,_xll.ohTrigger(RecalcTrigger,Trigger6M)),NA())</f>
        <v>9.940511625918802E-3</v>
      </c>
      <c r="Q1479" s="145">
        <f>IFERROR(_xll.qlIndexFixing(ONIndex1Y,I1479,TRUE,_xll.ohTrigger(RecalcTrigger,Trigger1Y)),NA())</f>
        <v>1.0222567962285822E-2</v>
      </c>
    </row>
    <row r="1480" spans="2:17" x14ac:dyDescent="0.2">
      <c r="B1480" s="39" t="s">
        <v>42</v>
      </c>
      <c r="D1480" s="42">
        <f>_xll.qlCalendarAdvance(Calendar,$D1479,B1480,"f",FALSE)</f>
        <v>50028</v>
      </c>
      <c r="E1480" s="139">
        <f>_xll.qlInterestRateIndexValueDate(IndexON,D1480)</f>
        <v>50028</v>
      </c>
      <c r="F1480" s="155">
        <f>IFERROR(_xll.qlIndexFixing(IndexON,D1480,TRUE,_xll.ohTrigger(RecalcTrigger,TriggerON)),NA())</f>
        <v>9.2462824661332377E-3</v>
      </c>
      <c r="H1480" s="42">
        <f>_xll.qlCalendarAdvance(Calendar,$H1479,B1480,"f",FALSE)</f>
        <v>50028</v>
      </c>
      <c r="I1480" s="139">
        <f>_xll.qlInterestRateIndexValueDate(Index1M,$H1480)</f>
        <v>50032</v>
      </c>
      <c r="J1480" s="144">
        <f>IFERROR(_xll.qlIndexFixing(Index1M,$H1480,TRUE,_xll.ohTrigger(RecalcTrigger,Trigger1M)),NA())</f>
        <v>9.4087377379393367E-3</v>
      </c>
      <c r="K1480" s="44">
        <f>IFERROR(_xll.qlIndexFixing(Index3M,H1480,TRUE,_xll.ohTrigger(RecalcTrigger,Trigger3M)),NA())</f>
        <v>9.8772263618744915E-3</v>
      </c>
      <c r="L1480" s="44">
        <f>IFERROR(_xll.qlIndexFixing(Index6M,$H1480,TRUE,_xll.ohTrigger(RecalcTrigger,Trigger6M)),NA())</f>
        <v>9.869460227698473E-3</v>
      </c>
      <c r="M1480" s="145">
        <f>IFERROR(_xll.qlIndexFixing(Index1Y,$H1480,TRUE,_xll.ohTrigger(RecalcTrigger,Trigger1Y)),NA())</f>
        <v>1.0086568465696732E-2</v>
      </c>
      <c r="N1480" s="144">
        <f>IFERROR(_xll.qlIndexFixing(ONIndex1M,I1480,TRUE,_xll.ohTrigger(RecalcTrigger,Trigger1M)),NA())</f>
        <v>9.4139227054501617E-3</v>
      </c>
      <c r="O1480" s="44">
        <f>IFERROR(_xll.qlIndexFixing(ONIndex3M,I1480,TRUE,_xll.ohTrigger(RecalcTrigger,Trigger3M)),NA())</f>
        <v>9.9050888690310757E-3</v>
      </c>
      <c r="P1480" s="44">
        <f>IFERROR(_xll.qlIndexFixing(ONIndex6M,I1480,TRUE,_xll.ohTrigger(RecalcTrigger,Trigger6M)),NA())</f>
        <v>9.9295402169374825E-3</v>
      </c>
      <c r="Q1480" s="145">
        <f>IFERROR(_xll.qlIndexFixing(ONIndex1Y,I1480,TRUE,_xll.ohTrigger(RecalcTrigger,Trigger1Y)),NA())</f>
        <v>1.0211537514370761E-2</v>
      </c>
    </row>
    <row r="1481" spans="2:17" x14ac:dyDescent="0.2">
      <c r="B1481" s="39" t="s">
        <v>42</v>
      </c>
      <c r="D1481" s="42">
        <f>_xll.qlCalendarAdvance(Calendar,$D1480,B1481,"f",FALSE)</f>
        <v>50038</v>
      </c>
      <c r="E1481" s="139">
        <f>_xll.qlInterestRateIndexValueDate(IndexON,D1481)</f>
        <v>50038</v>
      </c>
      <c r="F1481" s="155">
        <f>IFERROR(_xll.qlIndexFixing(IndexON,D1481,TRUE,_xll.ohTrigger(RecalcTrigger,TriggerON)),NA())</f>
        <v>9.2375936023714189E-3</v>
      </c>
      <c r="H1481" s="42">
        <f>_xll.qlCalendarAdvance(Calendar,$H1480,B1481,"f",FALSE)</f>
        <v>50038</v>
      </c>
      <c r="I1481" s="139">
        <f>_xll.qlInterestRateIndexValueDate(Index1M,$H1481)</f>
        <v>50040</v>
      </c>
      <c r="J1481" s="144">
        <f>IFERROR(_xll.qlIndexFixing(Index1M,$H1481,TRUE,_xll.ohTrigger(RecalcTrigger,Trigger1M)),NA())</f>
        <v>9.4012150186006949E-3</v>
      </c>
      <c r="K1481" s="44">
        <f>IFERROR(_xll.qlIndexFixing(Index3M,H1481,TRUE,_xll.ohTrigger(RecalcTrigger,Trigger3M)),NA())</f>
        <v>9.8689087208496673E-3</v>
      </c>
      <c r="L1481" s="44">
        <f>IFERROR(_xll.qlIndexFixing(Index6M,$H1481,TRUE,_xll.ohTrigger(RecalcTrigger,Trigger6M)),NA())</f>
        <v>9.8617847780607514E-3</v>
      </c>
      <c r="M1481" s="145">
        <f>IFERROR(_xll.qlIndexFixing(Index1Y,$H1481,TRUE,_xll.ohTrigger(RecalcTrigger,Trigger1Y)),NA())</f>
        <v>1.0078508236953438E-2</v>
      </c>
      <c r="N1481" s="144">
        <f>IFERROR(_xll.qlIndexFixing(ONIndex1M,I1481,TRUE,_xll.ohTrigger(RecalcTrigger,Trigger1M)),NA())</f>
        <v>9.4070246338162633E-3</v>
      </c>
      <c r="O1481" s="44">
        <f>IFERROR(_xll.qlIndexFixing(ONIndex3M,I1481,TRUE,_xll.ohTrigger(RecalcTrigger,Trigger3M)),NA())</f>
        <v>9.8978441087194113E-3</v>
      </c>
      <c r="P1481" s="44">
        <f>IFERROR(_xll.qlIndexFixing(ONIndex6M,I1481,TRUE,_xll.ohTrigger(RecalcTrigger,Trigger6M)),NA())</f>
        <v>9.9225552310677756E-3</v>
      </c>
      <c r="Q1481" s="145">
        <f>IFERROR(_xll.qlIndexFixing(ONIndex1Y,I1481,TRUE,_xll.ohTrigger(RecalcTrigger,Trigger1Y)),NA())</f>
        <v>1.0204517718586104E-2</v>
      </c>
    </row>
    <row r="1482" spans="2:17" x14ac:dyDescent="0.2">
      <c r="B1482" s="39" t="s">
        <v>42</v>
      </c>
      <c r="D1482" s="42">
        <f>_xll.qlCalendarAdvance(Calendar,$D1481,B1482,"f",FALSE)</f>
        <v>50045</v>
      </c>
      <c r="E1482" s="139">
        <f>_xll.qlInterestRateIndexValueDate(IndexON,D1482)</f>
        <v>50045</v>
      </c>
      <c r="F1482" s="155">
        <f>IFERROR(_xll.qlIndexFixing(IndexON,D1482,TRUE,_xll.ohTrigger(RecalcTrigger,TriggerON)),NA())</f>
        <v>9.231015834680889E-3</v>
      </c>
      <c r="H1482" s="42">
        <f>_xll.qlCalendarAdvance(Calendar,$H1481,B1482,"f",FALSE)</f>
        <v>50045</v>
      </c>
      <c r="I1482" s="139">
        <f>_xll.qlInterestRateIndexValueDate(Index1M,$H1482)</f>
        <v>50047</v>
      </c>
      <c r="J1482" s="144">
        <f>IFERROR(_xll.qlIndexFixing(Index1M,$H1482,TRUE,_xll.ohTrigger(RecalcTrigger,Trigger1M)),NA())</f>
        <v>9.3931922257754642E-3</v>
      </c>
      <c r="K1482" s="44">
        <f>IFERROR(_xll.qlIndexFixing(Index3M,H1482,TRUE,_xll.ohTrigger(RecalcTrigger,Trigger3M)),NA())</f>
        <v>9.8616280809933343E-3</v>
      </c>
      <c r="L1482" s="44">
        <f>IFERROR(_xll.qlIndexFixing(Index6M,$H1482,TRUE,_xll.ohTrigger(RecalcTrigger,Trigger6M)),NA())</f>
        <v>9.8547456341494585E-3</v>
      </c>
      <c r="M1482" s="145">
        <f>IFERROR(_xll.qlIndexFixing(Index1Y,$H1482,TRUE,_xll.ohTrigger(RecalcTrigger,Trigger1Y)),NA())</f>
        <v>1.007145820193673E-2</v>
      </c>
      <c r="N1482" s="144">
        <f>IFERROR(_xll.qlIndexFixing(ONIndex1M,I1482,TRUE,_xll.ohTrigger(RecalcTrigger,Trigger1M)),NA())</f>
        <v>9.4023413807509115E-3</v>
      </c>
      <c r="O1482" s="44">
        <f>IFERROR(_xll.qlIndexFixing(ONIndex3M,I1482,TRUE,_xll.ohTrigger(RecalcTrigger,Trigger3M)),NA())</f>
        <v>9.8929391493740582E-3</v>
      </c>
      <c r="P1482" s="44">
        <f>IFERROR(_xll.qlIndexFixing(ONIndex6M,I1482,TRUE,_xll.ohTrigger(RecalcTrigger,Trigger6M)),NA())</f>
        <v>9.9178377150632713E-3</v>
      </c>
      <c r="Q1482" s="145">
        <f>IFERROR(_xll.qlIndexFixing(ONIndex1Y,I1482,TRUE,_xll.ohTrigger(RecalcTrigger,Trigger1Y)),NA())</f>
        <v>1.0199792422005416E-2</v>
      </c>
    </row>
    <row r="1483" spans="2:17" x14ac:dyDescent="0.2">
      <c r="B1483" s="39" t="s">
        <v>42</v>
      </c>
      <c r="D1483" s="42">
        <f>_xll.qlCalendarAdvance(Calendar,$D1482,B1483,"f",FALSE)</f>
        <v>50052</v>
      </c>
      <c r="E1483" s="139">
        <f>_xll.qlInterestRateIndexValueDate(IndexON,D1483)</f>
        <v>50052</v>
      </c>
      <c r="F1483" s="155">
        <f>IFERROR(_xll.qlIndexFixing(IndexON,D1483,TRUE,_xll.ohTrigger(RecalcTrigger,TriggerON)),NA())</f>
        <v>9.2244343095959636E-3</v>
      </c>
      <c r="H1483" s="42">
        <f>_xll.qlCalendarAdvance(Calendar,$H1482,B1483,"f",FALSE)</f>
        <v>50052</v>
      </c>
      <c r="I1483" s="139">
        <f>_xll.qlInterestRateIndexValueDate(Index1M,$H1483)</f>
        <v>50054</v>
      </c>
      <c r="J1483" s="144">
        <f>IFERROR(_xll.qlIndexFixing(Index1M,$H1483,TRUE,_xll.ohTrigger(RecalcTrigger,Trigger1M)),NA())</f>
        <v>9.3862798192979515E-3</v>
      </c>
      <c r="K1483" s="44">
        <f>IFERROR(_xll.qlIndexFixing(Index3M,H1483,TRUE,_xll.ohTrigger(RecalcTrigger,Trigger3M)),NA())</f>
        <v>9.8543450408419275E-3</v>
      </c>
      <c r="L1483" s="44">
        <f>IFERROR(_xll.qlIndexFixing(Index6M,$H1483,TRUE,_xll.ohTrigger(RecalcTrigger,Trigger6M)),NA())</f>
        <v>9.8477055334742145E-3</v>
      </c>
      <c r="M1483" s="145">
        <f>IFERROR(_xll.qlIndexFixing(Index1Y,$H1483,TRUE,_xll.ohTrigger(RecalcTrigger,Trigger1Y)),NA())</f>
        <v>1.0064410764026333E-2</v>
      </c>
      <c r="N1483" s="144">
        <f>IFERROR(_xll.qlIndexFixing(ONIndex1M,I1483,TRUE,_xll.ohTrigger(RecalcTrigger,Trigger1M)),NA())</f>
        <v>9.3954385745309565E-3</v>
      </c>
      <c r="O1483" s="44">
        <f>IFERROR(_xll.qlIndexFixing(ONIndex3M,I1483,TRUE,_xll.ohTrigger(RecalcTrigger,Trigger3M)),NA())</f>
        <v>9.885688598361142E-3</v>
      </c>
      <c r="P1483" s="44">
        <f>IFERROR(_xll.qlIndexFixing(ONIndex6M,I1483,TRUE,_xll.ohTrigger(RecalcTrigger,Trigger6M)),NA())</f>
        <v>9.9108483818710624E-3</v>
      </c>
      <c r="Q1483" s="145">
        <f>IFERROR(_xll.qlIndexFixing(ONIndex1Y,I1483,TRUE,_xll.ohTrigger(RecalcTrigger,Trigger1Y)),NA())</f>
        <v>1.0192771944552703E-2</v>
      </c>
    </row>
    <row r="1484" spans="2:17" x14ac:dyDescent="0.2">
      <c r="B1484" s="39" t="s">
        <v>42</v>
      </c>
      <c r="D1484" s="42">
        <f>_xll.qlCalendarAdvance(Calendar,$D1483,B1484,"f",FALSE)</f>
        <v>50059</v>
      </c>
      <c r="E1484" s="139">
        <f>_xll.qlInterestRateIndexValueDate(IndexON,D1484)</f>
        <v>50059</v>
      </c>
      <c r="F1484" s="155">
        <f>IFERROR(_xll.qlIndexFixing(IndexON,D1484,TRUE,_xll.ohTrigger(RecalcTrigger,TriggerON)),NA())</f>
        <v>9.2178491450223277E-3</v>
      </c>
      <c r="H1484" s="42">
        <f>_xll.qlCalendarAdvance(Calendar,$H1483,B1484,"f",FALSE)</f>
        <v>50059</v>
      </c>
      <c r="I1484" s="139">
        <f>_xll.qlInterestRateIndexValueDate(Index1M,$H1484)</f>
        <v>50061</v>
      </c>
      <c r="J1484" s="144">
        <f>IFERROR(_xll.qlIndexFixing(Index1M,$H1484,TRUE,_xll.ohTrigger(RecalcTrigger,Trigger1M)),NA())</f>
        <v>9.3793652756742202E-3</v>
      </c>
      <c r="K1484" s="44">
        <f>IFERROR(_xll.qlIndexFixing(Index3M,H1484,TRUE,_xll.ohTrigger(RecalcTrigger,Trigger3M)),NA())</f>
        <v>9.8470597181865571E-3</v>
      </c>
      <c r="L1484" s="44">
        <f>IFERROR(_xll.qlIndexFixing(Index6M,$H1484,TRUE,_xll.ohTrigger(RecalcTrigger,Trigger6M)),NA())</f>
        <v>9.8406645809884143E-3</v>
      </c>
      <c r="M1484" s="145">
        <f>IFERROR(_xll.qlIndexFixing(Index1Y,$H1484,TRUE,_xll.ohTrigger(RecalcTrigger,Trigger1Y)),NA())</f>
        <v>1.0057366027883295E-2</v>
      </c>
      <c r="N1484" s="144">
        <f>IFERROR(_xll.qlIndexFixing(ONIndex1M,I1484,TRUE,_xll.ohTrigger(RecalcTrigger,Trigger1M)),NA())</f>
        <v>9.388533390533027E-3</v>
      </c>
      <c r="O1484" s="44">
        <f>IFERROR(_xll.qlIndexFixing(ONIndex3M,I1484,TRUE,_xll.ohTrigger(RecalcTrigger,Trigger3M)),NA())</f>
        <v>9.878435060830526E-3</v>
      </c>
      <c r="P1484" s="44">
        <f>IFERROR(_xll.qlIndexFixing(ONIndex6M,I1484,TRUE,_xll.ohTrigger(RecalcTrigger,Trigger6M)),NA())</f>
        <v>9.9038568787346293E-3</v>
      </c>
      <c r="Q1484" s="145">
        <f>IFERROR(_xll.qlIndexFixing(ONIndex1Y,I1484,TRUE,_xll.ohTrigger(RecalcTrigger,Trigger1Y)),NA())</f>
        <v>1.0185751441946778E-2</v>
      </c>
    </row>
    <row r="1485" spans="2:17" x14ac:dyDescent="0.2">
      <c r="B1485" s="39" t="s">
        <v>42</v>
      </c>
      <c r="D1485" s="42">
        <f>_xll.qlCalendarAdvance(Calendar,$D1484,B1485,"f",FALSE)</f>
        <v>50066</v>
      </c>
      <c r="E1485" s="139">
        <f>_xll.qlInterestRateIndexValueDate(IndexON,D1485)</f>
        <v>50066</v>
      </c>
      <c r="F1485" s="155">
        <f>IFERROR(_xll.qlIndexFixing(IndexON,D1485,TRUE,_xll.ohTrigger(RecalcTrigger,TriggerON)),NA())</f>
        <v>9.2112604587857305E-3</v>
      </c>
      <c r="H1485" s="42">
        <f>_xll.qlCalendarAdvance(Calendar,$H1484,B1485,"f",FALSE)</f>
        <v>50066</v>
      </c>
      <c r="I1485" s="139">
        <f>_xll.qlInterestRateIndexValueDate(Index1M,$H1485)</f>
        <v>50068</v>
      </c>
      <c r="J1485" s="144">
        <f>IFERROR(_xll.qlIndexFixing(Index1M,$H1485,TRUE,_xll.ohTrigger(RecalcTrigger,Trigger1M)),NA())</f>
        <v>9.3735652985857953E-3</v>
      </c>
      <c r="K1485" s="44">
        <f>IFERROR(_xll.qlIndexFixing(Index3M,H1485,TRUE,_xll.ohTrigger(RecalcTrigger,Trigger3M)),NA())</f>
        <v>9.8397722308165569E-3</v>
      </c>
      <c r="L1485" s="44">
        <f>IFERROR(_xll.qlIndexFixing(Index6M,$H1485,TRUE,_xll.ohTrigger(RecalcTrigger,Trigger6M)),NA())</f>
        <v>9.8336228816419194E-3</v>
      </c>
      <c r="M1485" s="145">
        <f>IFERROR(_xll.qlIndexFixing(Index1Y,$H1485,TRUE,_xll.ohTrigger(RecalcTrigger,Trigger1Y)),NA())</f>
        <v>1.0050324098166252E-2</v>
      </c>
      <c r="N1485" s="144">
        <f>IFERROR(_xll.qlIndexFixing(ONIndex1M,I1485,TRUE,_xll.ohTrigger(RecalcTrigger,Trigger1M)),NA())</f>
        <v>9.3816259570544958E-3</v>
      </c>
      <c r="O1485" s="44">
        <f>IFERROR(_xll.qlIndexFixing(ONIndex3M,I1485,TRUE,_xll.ohTrigger(RecalcTrigger,Trigger3M)),NA())</f>
        <v>9.8711786543947966E-3</v>
      </c>
      <c r="P1485" s="44">
        <f>IFERROR(_xll.qlIndexFixing(ONIndex6M,I1485,TRUE,_xll.ohTrigger(RecalcTrigger,Trigger6M)),NA())</f>
        <v>9.896863310103754E-3</v>
      </c>
      <c r="Q1485" s="145">
        <f>IFERROR(_xll.qlIndexFixing(ONIndex1Y,I1485,TRUE,_xll.ohTrigger(RecalcTrigger,Trigger1Y)),NA())</f>
        <v>1.0178731017891351E-2</v>
      </c>
    </row>
    <row r="1486" spans="2:17" x14ac:dyDescent="0.2">
      <c r="B1486" s="39" t="s">
        <v>42</v>
      </c>
      <c r="D1486" s="42">
        <f>_xll.qlCalendarAdvance(Calendar,$D1485,B1486,"f",FALSE)</f>
        <v>50073</v>
      </c>
      <c r="E1486" s="139">
        <f>_xll.qlInterestRateIndexValueDate(IndexON,D1486)</f>
        <v>50073</v>
      </c>
      <c r="F1486" s="155">
        <f>IFERROR(_xll.qlIndexFixing(IndexON,D1486,TRUE,_xll.ohTrigger(RecalcTrigger,TriggerON)),NA())</f>
        <v>9.2046683690316655E-3</v>
      </c>
      <c r="H1486" s="42">
        <f>_xll.qlCalendarAdvance(Calendar,$H1485,B1486,"f",FALSE)</f>
        <v>50073</v>
      </c>
      <c r="I1486" s="139">
        <f>_xll.qlInterestRateIndexValueDate(Index1M,$H1486)</f>
        <v>50075</v>
      </c>
      <c r="J1486" s="144">
        <f>IFERROR(_xll.qlIndexFixing(Index1M,$H1486,TRUE,_xll.ohTrigger(RecalcTrigger,Trigger1M)),NA())</f>
        <v>9.3673925948113881E-3</v>
      </c>
      <c r="K1486" s="44">
        <f>IFERROR(_xll.qlIndexFixing(Index3M,H1486,TRUE,_xll.ohTrigger(RecalcTrigger,Trigger3M)),NA())</f>
        <v>9.8328695621341129E-3</v>
      </c>
      <c r="L1486" s="44">
        <f>IFERROR(_xll.qlIndexFixing(Index6M,$H1486,TRUE,_xll.ohTrigger(RecalcTrigger,Trigger6M)),NA())</f>
        <v>9.8265805403863569E-3</v>
      </c>
      <c r="M1486" s="145">
        <f>IFERROR(_xll.qlIndexFixing(Index1Y,$H1486,TRUE,_xll.ohTrigger(RecalcTrigger,Trigger1Y)),NA())</f>
        <v>1.0043285079530119E-2</v>
      </c>
      <c r="N1486" s="144">
        <f>IFERROR(_xll.qlIndexFixing(ONIndex1M,I1486,TRUE,_xll.ohTrigger(RecalcTrigger,Trigger1M)),NA())</f>
        <v>9.3747164024726715E-3</v>
      </c>
      <c r="O1486" s="44">
        <f>IFERROR(_xll.qlIndexFixing(ONIndex3M,I1486,TRUE,_xll.ohTrigger(RecalcTrigger,Trigger3M)),NA())</f>
        <v>9.8639194965066679E-3</v>
      </c>
      <c r="P1486" s="44">
        <f>IFERROR(_xll.qlIndexFixing(ONIndex6M,I1486,TRUE,_xll.ohTrigger(RecalcTrigger,Trigger6M)),NA())</f>
        <v>9.8898677804282187E-3</v>
      </c>
      <c r="Q1486" s="145">
        <f>IFERROR(_xll.qlIndexFixing(ONIndex1Y,I1486,TRUE,_xll.ohTrigger(RecalcTrigger,Trigger1Y)),NA())</f>
        <v>1.0171710775983556E-2</v>
      </c>
    </row>
    <row r="1487" spans="2:17" x14ac:dyDescent="0.2">
      <c r="B1487" s="39" t="s">
        <v>42</v>
      </c>
      <c r="D1487" s="42">
        <f>_xll.qlCalendarAdvance(Calendar,$D1486,B1487,"f",FALSE)</f>
        <v>50080</v>
      </c>
      <c r="E1487" s="139">
        <f>_xll.qlInterestRateIndexValueDate(IndexON,D1487)</f>
        <v>50080</v>
      </c>
      <c r="F1487" s="155">
        <f>IFERROR(_xll.qlIndexFixing(IndexON,D1487,TRUE,_xll.ohTrigger(RecalcTrigger,TriggerON)),NA())</f>
        <v>9.1980729935059458E-3</v>
      </c>
      <c r="H1487" s="42">
        <f>_xll.qlCalendarAdvance(Calendar,$H1486,B1487,"f",FALSE)</f>
        <v>50080</v>
      </c>
      <c r="I1487" s="139">
        <f>_xll.qlInterestRateIndexValueDate(Index1M,$H1487)</f>
        <v>50082</v>
      </c>
      <c r="J1487" s="144">
        <f>IFERROR(_xll.qlIndexFixing(Index1M,$H1487,TRUE,_xll.ohTrigger(RecalcTrigger,Trigger1M)),NA())</f>
        <v>9.3604738875728358E-3</v>
      </c>
      <c r="K1487" s="44">
        <f>IFERROR(_xll.qlIndexFixing(Index3M,H1487,TRUE,_xll.ohTrigger(RecalcTrigger,Trigger3M)),NA())</f>
        <v>9.8255784134955622E-3</v>
      </c>
      <c r="L1487" s="44">
        <f>IFERROR(_xll.qlIndexFixing(Index6M,$H1487,TRUE,_xll.ohTrigger(RecalcTrigger,Trigger6M)),NA())</f>
        <v>9.8195376621693815E-3</v>
      </c>
      <c r="M1487" s="145">
        <f>IFERROR(_xll.qlIndexFixing(Index1Y,$H1487,TRUE,_xll.ohTrigger(RecalcTrigger,Trigger1Y)),NA())</f>
        <v>1.003624907662806E-2</v>
      </c>
      <c r="N1487" s="144">
        <f>IFERROR(_xll.qlIndexFixing(ONIndex1M,I1487,TRUE,_xll.ohTrigger(RecalcTrigger,Trigger1M)),NA())</f>
        <v>9.3678048551115722E-3</v>
      </c>
      <c r="O1487" s="44">
        <f>IFERROR(_xll.qlIndexFixing(ONIndex3M,I1487,TRUE,_xll.ohTrigger(RecalcTrigger,Trigger3M)),NA())</f>
        <v>9.8566577046721449E-3</v>
      </c>
      <c r="P1487" s="44">
        <f>IFERROR(_xll.qlIndexFixing(ONIndex6M,I1487,TRUE,_xll.ohTrigger(RecalcTrigger,Trigger6M)),NA())</f>
        <v>9.8828703941311602E-3</v>
      </c>
      <c r="Q1487" s="145">
        <f>IFERROR(_xll.qlIndexFixing(ONIndex1Y,I1487,TRUE,_xll.ohTrigger(RecalcTrigger,Trigger1Y)),NA())</f>
        <v>1.0164690819953748E-2</v>
      </c>
    </row>
    <row r="1488" spans="2:17" x14ac:dyDescent="0.2">
      <c r="B1488" s="39" t="s">
        <v>42</v>
      </c>
      <c r="D1488" s="42">
        <f>_xll.qlCalendarAdvance(Calendar,$D1487,B1488,"f",FALSE)</f>
        <v>50087</v>
      </c>
      <c r="E1488" s="139">
        <f>_xll.qlInterestRateIndexValueDate(IndexON,D1488)</f>
        <v>50087</v>
      </c>
      <c r="F1488" s="155">
        <f>IFERROR(_xll.qlIndexFixing(IndexON,D1488,TRUE,_xll.ohTrigger(RecalcTrigger,TriggerON)),NA())</f>
        <v>9.1914744503540646E-3</v>
      </c>
      <c r="H1488" s="42">
        <f>_xll.qlCalendarAdvance(Calendar,$H1487,B1488,"f",FALSE)</f>
        <v>50087</v>
      </c>
      <c r="I1488" s="139">
        <f>_xll.qlInterestRateIndexValueDate(Index1M,$H1488)</f>
        <v>50089</v>
      </c>
      <c r="J1488" s="144">
        <f>IFERROR(_xll.qlIndexFixing(Index1M,$H1488,TRUE,_xll.ohTrigger(RecalcTrigger,Trigger1M)),NA())</f>
        <v>9.3535535106584588E-3</v>
      </c>
      <c r="K1488" s="44">
        <f>IFERROR(_xll.qlIndexFixing(Index3M,H1488,TRUE,_xll.ohTrigger(RecalcTrigger,Trigger3M)),NA())</f>
        <v>9.8182854449931998E-3</v>
      </c>
      <c r="L1488" s="44">
        <f>IFERROR(_xll.qlIndexFixing(Index6M,$H1488,TRUE,_xll.ohTrigger(RecalcTrigger,Trigger6M)),NA())</f>
        <v>9.8124943519377599E-3</v>
      </c>
      <c r="M1488" s="145">
        <f>IFERROR(_xll.qlIndexFixing(Index1Y,$H1488,TRUE,_xll.ohTrigger(RecalcTrigger,Trigger1Y)),NA())</f>
        <v>1.0029216194108858E-2</v>
      </c>
      <c r="N1488" s="144">
        <f>IFERROR(_xll.qlIndexFixing(ONIndex1M,I1488,TRUE,_xll.ohTrigger(RecalcTrigger,Trigger1M)),NA())</f>
        <v>9.3608914433218615E-3</v>
      </c>
      <c r="O1488" s="44">
        <f>IFERROR(_xll.qlIndexFixing(ONIndex3M,I1488,TRUE,_xll.ohTrigger(RecalcTrigger,Trigger3M)),NA())</f>
        <v>9.8493933963972324E-3</v>
      </c>
      <c r="P1488" s="44">
        <f>IFERROR(_xll.qlIndexFixing(ONIndex6M,I1488,TRUE,_xll.ohTrigger(RecalcTrigger,Trigger6M)),NA())</f>
        <v>9.8758712556357153E-3</v>
      </c>
      <c r="Q1488" s="145">
        <f>IFERROR(_xll.qlIndexFixing(ONIndex1Y,I1488,TRUE,_xll.ohTrigger(RecalcTrigger,Trigger1Y)),NA())</f>
        <v>1.0157671253478995E-2</v>
      </c>
    </row>
    <row r="1489" spans="2:17" x14ac:dyDescent="0.2">
      <c r="B1489" s="39" t="s">
        <v>42</v>
      </c>
      <c r="D1489" s="42">
        <f>_xll.qlCalendarAdvance(Calendar,$D1488,B1489,"f",FALSE)</f>
        <v>50094</v>
      </c>
      <c r="E1489" s="139">
        <f>_xll.qlInterestRateIndexValueDate(IndexON,D1489)</f>
        <v>50094</v>
      </c>
      <c r="F1489" s="155">
        <f>IFERROR(_xll.qlIndexFixing(IndexON,D1489,TRUE,_xll.ohTrigger(RecalcTrigger,TriggerON)),NA())</f>
        <v>9.1848728574017713E-3</v>
      </c>
      <c r="H1489" s="42">
        <f>_xll.qlCalendarAdvance(Calendar,$H1488,B1489,"f",FALSE)</f>
        <v>50094</v>
      </c>
      <c r="I1489" s="139">
        <f>_xll.qlInterestRateIndexValueDate(Index1M,$H1489)</f>
        <v>50096</v>
      </c>
      <c r="J1489" s="144">
        <f>IFERROR(_xll.qlIndexFixing(Index1M,$H1489,TRUE,_xll.ohTrigger(RecalcTrigger,Trigger1M)),NA())</f>
        <v>9.3466315925026591E-3</v>
      </c>
      <c r="K1489" s="44">
        <f>IFERROR(_xll.qlIndexFixing(Index3M,H1489,TRUE,_xll.ohTrigger(RecalcTrigger,Trigger3M)),NA())</f>
        <v>9.8109907744105621E-3</v>
      </c>
      <c r="L1489" s="44">
        <f>IFERROR(_xll.qlIndexFixing(Index6M,$H1489,TRUE,_xll.ohTrigger(RecalcTrigger,Trigger6M)),NA())</f>
        <v>9.8054507146373791E-3</v>
      </c>
      <c r="M1489" s="145">
        <f>IFERROR(_xll.qlIndexFixing(Index1Y,$H1489,TRUE,_xll.ohTrigger(RecalcTrigger,Trigger1Y)),NA())</f>
        <v>1.0022186536619543E-2</v>
      </c>
      <c r="N1489" s="144">
        <f>IFERROR(_xll.qlIndexFixing(ONIndex1M,I1489,TRUE,_xll.ohTrigger(RecalcTrigger,Trigger1M)),NA())</f>
        <v>9.3539762954542027E-3</v>
      </c>
      <c r="O1489" s="44">
        <f>IFERROR(_xll.qlIndexFixing(ONIndex3M,I1489,TRUE,_xll.ohTrigger(RecalcTrigger,Trigger3M)),NA())</f>
        <v>9.8421266891879355E-3</v>
      </c>
      <c r="P1489" s="44">
        <f>IFERROR(_xll.qlIndexFixing(ONIndex6M,I1489,TRUE,_xll.ohTrigger(RecalcTrigger,Trigger6M)),NA())</f>
        <v>9.8688704693916662E-3</v>
      </c>
      <c r="Q1489" s="145">
        <f>IFERROR(_xll.qlIndexFixing(ONIndex1Y,I1489,TRUE,_xll.ohTrigger(RecalcTrigger,Trigger1Y)),NA())</f>
        <v>1.0150652180183073E-2</v>
      </c>
    </row>
    <row r="1490" spans="2:17" x14ac:dyDescent="0.2">
      <c r="B1490" s="39" t="s">
        <v>42</v>
      </c>
      <c r="D1490" s="42">
        <f>_xll.qlCalendarAdvance(Calendar,$D1489,B1490,"f",FALSE)</f>
        <v>50101</v>
      </c>
      <c r="E1490" s="139">
        <f>_xll.qlInterestRateIndexValueDate(IndexON,D1490)</f>
        <v>50101</v>
      </c>
      <c r="F1490" s="155">
        <f>IFERROR(_xll.qlIndexFixing(IndexON,D1490,TRUE,_xll.ohTrigger(RecalcTrigger,TriggerON)),NA())</f>
        <v>9.178268332634687E-3</v>
      </c>
      <c r="H1490" s="42">
        <f>_xll.qlCalendarAdvance(Calendar,$H1489,B1490,"f",FALSE)</f>
        <v>50101</v>
      </c>
      <c r="I1490" s="139">
        <f>_xll.qlInterestRateIndexValueDate(Index1M,$H1490)</f>
        <v>50103</v>
      </c>
      <c r="J1490" s="144">
        <f>IFERROR(_xll.qlIndexFixing(Index1M,$H1490,TRUE,_xll.ohTrigger(RecalcTrigger,Trigger1M)),NA())</f>
        <v>9.3374666468436316E-3</v>
      </c>
      <c r="K1490" s="44">
        <f>IFERROR(_xll.qlIndexFixing(Index3M,H1490,TRUE,_xll.ohTrigger(RecalcTrigger,Trigger3M)),NA())</f>
        <v>9.8025301985175655E-3</v>
      </c>
      <c r="L1490" s="44">
        <f>IFERROR(_xll.qlIndexFixing(Index6M,$H1490,TRUE,_xll.ohTrigger(RecalcTrigger,Trigger6M)),NA())</f>
        <v>9.797296595821129E-3</v>
      </c>
      <c r="M1490" s="145">
        <f>IFERROR(_xll.qlIndexFixing(Index1Y,$H1490,TRUE,_xll.ohTrigger(RecalcTrigger,Trigger1Y)),NA())</f>
        <v>1.001516020880364E-2</v>
      </c>
      <c r="N1490" s="144">
        <f>IFERROR(_xll.qlIndexFixing(ONIndex1M,I1490,TRUE,_xll.ohTrigger(RecalcTrigger,Trigger1M)),NA())</f>
        <v>9.3470595398592593E-3</v>
      </c>
      <c r="O1490" s="44">
        <f>IFERROR(_xll.qlIndexFixing(ONIndex3M,I1490,TRUE,_xll.ohTrigger(RecalcTrigger,Trigger3M)),NA())</f>
        <v>9.8348577004969684E-3</v>
      </c>
      <c r="P1490" s="44">
        <f>IFERROR(_xll.qlIndexFixing(ONIndex6M,I1490,TRUE,_xll.ohTrigger(RecalcTrigger,Trigger6M)),NA())</f>
        <v>9.8618681397955044E-3</v>
      </c>
      <c r="Q1490" s="145">
        <f>IFERROR(_xll.qlIndexFixing(ONIndex1Y,I1490,TRUE,_xll.ohTrigger(RecalcTrigger,Trigger1Y)),NA())</f>
        <v>1.0143633703769694E-2</v>
      </c>
    </row>
    <row r="1491" spans="2:17" x14ac:dyDescent="0.2">
      <c r="B1491" s="39" t="s">
        <v>42</v>
      </c>
      <c r="D1491" s="42">
        <f>_xll.qlCalendarAdvance(Calendar,$D1490,B1491,"f",FALSE)</f>
        <v>50108</v>
      </c>
      <c r="E1491" s="139">
        <f>_xll.qlInterestRateIndexValueDate(IndexON,D1491)</f>
        <v>50108</v>
      </c>
      <c r="F1491" s="155">
        <f>IFERROR(_xll.qlIndexFixing(IndexON,D1491,TRUE,_xll.ohTrigger(RecalcTrigger,TriggerON)),NA())</f>
        <v>9.171660994038433E-3</v>
      </c>
      <c r="H1491" s="42">
        <f>_xll.qlCalendarAdvance(Calendar,$H1490,B1491,"f",FALSE)</f>
        <v>50108</v>
      </c>
      <c r="I1491" s="139">
        <f>_xll.qlInterestRateIndexValueDate(Index1M,$H1491)</f>
        <v>50110</v>
      </c>
      <c r="J1491" s="144">
        <f>IFERROR(_xll.qlIndexFixing(Index1M,$H1491,TRUE,_xll.ohTrigger(RecalcTrigger,Trigger1M)),NA())</f>
        <v>9.3309144199152632E-3</v>
      </c>
      <c r="K1491" s="44">
        <f>IFERROR(_xll.qlIndexFixing(Index3M,H1491,TRUE,_xll.ohTrigger(RecalcTrigger,Trigger3M)),NA())</f>
        <v>9.7952316373586465E-3</v>
      </c>
      <c r="L1491" s="44">
        <f>IFERROR(_xll.qlIndexFixing(Index6M,$H1491,TRUE,_xll.ohTrigger(RecalcTrigger,Trigger6M)),NA())</f>
        <v>9.7902521319940799E-3</v>
      </c>
      <c r="M1491" s="145">
        <f>IFERROR(_xll.qlIndexFixing(Index1Y,$H1491,TRUE,_xll.ohTrigger(RecalcTrigger,Trigger1Y)),NA())</f>
        <v>1.0008137315301832E-2</v>
      </c>
      <c r="N1491" s="144">
        <f>IFERROR(_xll.qlIndexFixing(ONIndex1M,I1491,TRUE,_xll.ohTrigger(RecalcTrigger,Trigger1M)),NA())</f>
        <v>9.3401413048610493E-3</v>
      </c>
      <c r="O1491" s="44">
        <f>IFERROR(_xll.qlIndexFixing(ONIndex3M,I1491,TRUE,_xll.ohTrigger(RecalcTrigger,Trigger3M)),NA())</f>
        <v>9.8275865478836266E-3</v>
      </c>
      <c r="P1491" s="44">
        <f>IFERROR(_xll.qlIndexFixing(ONIndex6M,I1491,TRUE,_xll.ohTrigger(RecalcTrigger,Trigger6M)),NA())</f>
        <v>9.8548643713503026E-3</v>
      </c>
      <c r="Q1491" s="145">
        <f>IFERROR(_xll.qlIndexFixing(ONIndex1Y,I1491,TRUE,_xll.ohTrigger(RecalcTrigger,Trigger1Y)),NA())</f>
        <v>1.013661592783599E-2</v>
      </c>
    </row>
    <row r="1492" spans="2:17" x14ac:dyDescent="0.2">
      <c r="B1492" s="39" t="s">
        <v>42</v>
      </c>
      <c r="D1492" s="42">
        <f>_xll.qlCalendarAdvance(Calendar,$D1491,B1492,"f",FALSE)</f>
        <v>50115</v>
      </c>
      <c r="E1492" s="139">
        <f>_xll.qlInterestRateIndexValueDate(IndexON,D1492)</f>
        <v>50115</v>
      </c>
      <c r="F1492" s="155">
        <f>IFERROR(_xll.qlIndexFixing(IndexON,D1492,TRUE,_xll.ohTrigger(RecalcTrigger,TriggerON)),NA())</f>
        <v>9.1650509595186946E-3</v>
      </c>
      <c r="H1492" s="42">
        <f>_xll.qlCalendarAdvance(Calendar,$H1491,B1492,"f",FALSE)</f>
        <v>50115</v>
      </c>
      <c r="I1492" s="139">
        <f>_xll.qlInterestRateIndexValueDate(Index1M,$H1492)</f>
        <v>50117</v>
      </c>
      <c r="J1492" s="144">
        <f>IFERROR(_xll.qlIndexFixing(Index1M,$H1492,TRUE,_xll.ohTrigger(RecalcTrigger,Trigger1M)),NA())</f>
        <v>9.3239874032507494E-3</v>
      </c>
      <c r="K1492" s="44">
        <f>IFERROR(_xll.qlIndexFixing(Index3M,H1492,TRUE,_xll.ohTrigger(RecalcTrigger,Trigger3M)),NA())</f>
        <v>9.7879317530346708E-3</v>
      </c>
      <c r="L1492" s="44">
        <f>IFERROR(_xll.qlIndexFixing(Index6M,$H1492,TRUE,_xll.ohTrigger(RecalcTrigger,Trigger6M)),NA())</f>
        <v>9.7832076788245924E-3</v>
      </c>
      <c r="M1492" s="145">
        <f>IFERROR(_xll.qlIndexFixing(Index1Y,$H1492,TRUE,_xll.ohTrigger(RecalcTrigger,Trigger1Y)),NA())</f>
        <v>1.0001117960751949E-2</v>
      </c>
      <c r="N1492" s="144">
        <f>IFERROR(_xll.qlIndexFixing(ONIndex1M,I1492,TRUE,_xll.ohTrigger(RecalcTrigger,Trigger1M)),NA())</f>
        <v>9.3332217188102362E-3</v>
      </c>
      <c r="O1492" s="44">
        <f>IFERROR(_xll.qlIndexFixing(ONIndex3M,I1492,TRUE,_xll.ohTrigger(RecalcTrigger,Trigger3M)),NA())</f>
        <v>9.8203133488006245E-3</v>
      </c>
      <c r="P1492" s="44">
        <f>IFERROR(_xll.qlIndexFixing(ONIndex6M,I1492,TRUE,_xll.ohTrigger(RecalcTrigger,Trigger6M)),NA())</f>
        <v>9.847859268425907E-3</v>
      </c>
      <c r="Q1492" s="145">
        <f>IFERROR(_xll.qlIndexFixing(ONIndex1Y,I1492,TRUE,_xll.ohTrigger(RecalcTrigger,Trigger1Y)),NA())</f>
        <v>1.0129598956138963E-2</v>
      </c>
    </row>
    <row r="1493" spans="2:17" x14ac:dyDescent="0.2">
      <c r="B1493" s="39" t="s">
        <v>42</v>
      </c>
      <c r="D1493" s="42">
        <f>_xll.qlCalendarAdvance(Calendar,$D1492,B1493,"f",FALSE)</f>
        <v>50122</v>
      </c>
      <c r="E1493" s="139">
        <f>_xll.qlInterestRateIndexValueDate(IndexON,D1493)</f>
        <v>50122</v>
      </c>
      <c r="F1493" s="155">
        <f>IFERROR(_xll.qlIndexFixing(IndexON,D1493,TRUE,_xll.ohTrigger(RecalcTrigger,TriggerON)),NA())</f>
        <v>9.1584383470610931E-3</v>
      </c>
      <c r="H1493" s="42">
        <f>_xll.qlCalendarAdvance(Calendar,$H1492,B1493,"f",FALSE)</f>
        <v>50122</v>
      </c>
      <c r="I1493" s="139">
        <f>_xll.qlInterestRateIndexValueDate(Index1M,$H1493)</f>
        <v>50124</v>
      </c>
      <c r="J1493" s="144">
        <f>IFERROR(_xll.qlIndexFixing(Index1M,$H1493,TRUE,_xll.ohTrigger(RecalcTrigger,Trigger1M)),NA())</f>
        <v>9.3170594054680193E-3</v>
      </c>
      <c r="K1493" s="44">
        <f>IFERROR(_xll.qlIndexFixing(Index3M,H1493,TRUE,_xll.ohTrigger(RecalcTrigger,Trigger3M)),NA())</f>
        <v>9.780630663335765E-3</v>
      </c>
      <c r="L1493" s="44">
        <f>IFERROR(_xll.qlIndexFixing(Index6M,$H1493,TRUE,_xll.ohTrigger(RecalcTrigger,Trigger6M)),NA())</f>
        <v>9.776163341260892E-3</v>
      </c>
      <c r="M1493" s="145">
        <f>IFERROR(_xll.qlIndexFixing(Index1Y,$H1493,TRUE,_xll.ohTrigger(RecalcTrigger,Trigger1Y)),NA())</f>
        <v>9.9941022497891975E-3</v>
      </c>
      <c r="N1493" s="144">
        <f>IFERROR(_xll.qlIndexFixing(ONIndex1M,I1493,TRUE,_xll.ohTrigger(RecalcTrigger,Trigger1M)),NA())</f>
        <v>9.3263009100574834E-3</v>
      </c>
      <c r="O1493" s="44">
        <f>IFERROR(_xll.qlIndexFixing(ONIndex3M,I1493,TRUE,_xll.ohTrigger(RecalcTrigger,Trigger3M)),NA())</f>
        <v>9.8130382207806122E-3</v>
      </c>
      <c r="P1493" s="44">
        <f>IFERROR(_xll.qlIndexFixing(ONIndex6M,I1493,TRUE,_xll.ohTrigger(RecalcTrigger,Trigger6M)),NA())</f>
        <v>9.8408529355520358E-3</v>
      </c>
      <c r="Q1493" s="145">
        <f>IFERROR(_xll.qlIndexFixing(ONIndex1Y,I1493,TRUE,_xll.ohTrigger(RecalcTrigger,Trigger1Y)),NA())</f>
        <v>1.0122582892329035E-2</v>
      </c>
    </row>
    <row r="1494" spans="2:17" x14ac:dyDescent="0.2">
      <c r="B1494" s="39" t="s">
        <v>42</v>
      </c>
      <c r="D1494" s="42">
        <f>_xll.qlCalendarAdvance(Calendar,$D1493,B1494,"f",FALSE)</f>
        <v>50129</v>
      </c>
      <c r="E1494" s="139">
        <f>_xll.qlInterestRateIndexValueDate(IndexON,D1494)</f>
        <v>50129</v>
      </c>
      <c r="F1494" s="155">
        <f>IFERROR(_xll.qlIndexFixing(IndexON,D1494,TRUE,_xll.ohTrigger(RecalcTrigger,TriggerON)),NA())</f>
        <v>9.1518232746512496E-3</v>
      </c>
      <c r="H1494" s="42">
        <f>_xll.qlCalendarAdvance(Calendar,$H1493,B1494,"f",FALSE)</f>
        <v>50129</v>
      </c>
      <c r="I1494" s="139">
        <f>_xll.qlInterestRateIndexValueDate(Index1M,$H1494)</f>
        <v>50131</v>
      </c>
      <c r="J1494" s="144">
        <f>IFERROR(_xll.qlIndexFixing(Index1M,$H1494,TRUE,_xll.ohTrigger(RecalcTrigger,Trigger1M)),NA())</f>
        <v>9.310130555007361E-3</v>
      </c>
      <c r="K1494" s="44">
        <f>IFERROR(_xll.qlIndexFixing(Index3M,H1494,TRUE,_xll.ohTrigger(RecalcTrigger,Trigger3M)),NA())</f>
        <v>9.7737176915790383E-3</v>
      </c>
      <c r="L1494" s="44">
        <f>IFERROR(_xll.qlIndexFixing(Index6M,$H1494,TRUE,_xll.ohTrigger(RecalcTrigger,Trigger6M)),NA())</f>
        <v>9.7694899326173004E-3</v>
      </c>
      <c r="M1494" s="145">
        <f>IFERROR(_xll.qlIndexFixing(Index1Y,$H1494,TRUE,_xll.ohTrigger(RecalcTrigger,Trigger1Y)),NA())</f>
        <v>9.9870902870450567E-3</v>
      </c>
      <c r="N1494" s="144">
        <f>IFERROR(_xll.qlIndexFixing(ONIndex1M,I1494,TRUE,_xll.ohTrigger(RecalcTrigger,Trigger1M)),NA())</f>
        <v>9.316171091766634E-3</v>
      </c>
      <c r="O1494" s="44">
        <f>IFERROR(_xll.qlIndexFixing(ONIndex3M,I1494,TRUE,_xll.ohTrigger(RecalcTrigger,Trigger3M)),NA())</f>
        <v>9.8023751691656003E-3</v>
      </c>
      <c r="P1494" s="44">
        <f>IFERROR(_xll.qlIndexFixing(ONIndex6M,I1494,TRUE,_xll.ohTrigger(RecalcTrigger,Trigger6M)),NA())</f>
        <v>9.8305735211390299E-3</v>
      </c>
      <c r="Q1494" s="145">
        <f>IFERROR(_xll.qlIndexFixing(ONIndex1Y,I1494,TRUE,_xll.ohTrigger(RecalcTrigger,Trigger1Y)),NA())</f>
        <v>1.0112277663392177E-2</v>
      </c>
    </row>
    <row r="1495" spans="2:17" x14ac:dyDescent="0.2">
      <c r="B1495" s="39" t="s">
        <v>42</v>
      </c>
      <c r="D1495" s="42">
        <f>_xll.qlCalendarAdvance(Calendar,$D1494,B1495,"f",FALSE)</f>
        <v>50137</v>
      </c>
      <c r="E1495" s="139">
        <f>_xll.qlInterestRateIndexValueDate(IndexON,D1495)</f>
        <v>50137</v>
      </c>
      <c r="F1495" s="155">
        <f>IFERROR(_xll.qlIndexFixing(IndexON,D1495,TRUE,_xll.ohTrigger(RecalcTrigger,TriggerON)),NA())</f>
        <v>9.1442603309399573E-3</v>
      </c>
      <c r="H1495" s="42">
        <f>_xll.qlCalendarAdvance(Calendar,$H1494,B1495,"f",FALSE)</f>
        <v>50137</v>
      </c>
      <c r="I1495" s="139">
        <f>_xll.qlInterestRateIndexValueDate(Index1M,$H1495)</f>
        <v>50139</v>
      </c>
      <c r="J1495" s="144">
        <f>IFERROR(_xll.qlIndexFixing(Index1M,$H1495,TRUE,_xll.ohTrigger(RecalcTrigger,Trigger1M)),NA())</f>
        <v>9.3025858593126509E-3</v>
      </c>
      <c r="K1495" s="44">
        <f>IFERROR(_xll.qlIndexFixing(Index3M,H1495,TRUE,_xll.ohTrigger(RecalcTrigger,Trigger3M)),NA())</f>
        <v>9.7653714447592157E-3</v>
      </c>
      <c r="L1495" s="44">
        <f>IFERROR(_xll.qlIndexFixing(Index6M,$H1495,TRUE,_xll.ohTrigger(RecalcTrigger,Trigger6M)),NA())</f>
        <v>9.7614400670969059E-3</v>
      </c>
      <c r="M1495" s="145">
        <f>IFERROR(_xll.qlIndexFixing(Index1Y,$H1495,TRUE,_xll.ohTrigger(RecalcTrigger,Trigger1Y)),NA())</f>
        <v>9.9790813392111443E-3</v>
      </c>
      <c r="N1495" s="144">
        <f>IFERROR(_xll.qlIndexFixing(ONIndex1M,I1495,TRUE,_xll.ohTrigger(RecalcTrigger,Trigger1M)),NA())</f>
        <v>9.3102372398767841E-3</v>
      </c>
      <c r="O1495" s="44">
        <f>IFERROR(_xll.qlIndexFixing(ONIndex3M,I1495,TRUE,_xll.ohTrigger(RecalcTrigger,Trigger3M)),NA())</f>
        <v>9.7961361841569783E-3</v>
      </c>
      <c r="P1495" s="44">
        <f>IFERROR(_xll.qlIndexFixing(ONIndex6M,I1495,TRUE,_xll.ohTrigger(RecalcTrigger,Trigger6M)),NA())</f>
        <v>9.8245662883478246E-3</v>
      </c>
      <c r="Q1495" s="145">
        <f>IFERROR(_xll.qlIndexFixing(ONIndex1Y,I1495,TRUE,_xll.ohTrigger(RecalcTrigger,Trigger1Y)),NA())</f>
        <v>1.0106266416292087E-2</v>
      </c>
    </row>
    <row r="1496" spans="2:17" x14ac:dyDescent="0.2">
      <c r="B1496" s="39" t="s">
        <v>42</v>
      </c>
      <c r="D1496" s="42">
        <f>_xll.qlCalendarAdvance(Calendar,$D1495,B1496,"f",FALSE)</f>
        <v>50144</v>
      </c>
      <c r="E1496" s="139">
        <f>_xll.qlInterestRateIndexValueDate(IndexON,D1496)</f>
        <v>50144</v>
      </c>
      <c r="F1496" s="155">
        <f>IFERROR(_xll.qlIndexFixing(IndexON,D1496,TRUE,_xll.ohTrigger(RecalcTrigger,TriggerON)),NA())</f>
        <v>9.137640384269119E-3</v>
      </c>
      <c r="H1496" s="42">
        <f>_xll.qlCalendarAdvance(Calendar,$H1495,B1496,"f",FALSE)</f>
        <v>50144</v>
      </c>
      <c r="I1496" s="139">
        <f>_xll.qlInterestRateIndexValueDate(Index1M,$H1496)</f>
        <v>50146</v>
      </c>
      <c r="J1496" s="144">
        <f>IFERROR(_xll.qlIndexFixing(Index1M,$H1496,TRUE,_xll.ohTrigger(RecalcTrigger,Trigger1M)),NA())</f>
        <v>9.2956558230303243E-3</v>
      </c>
      <c r="K1496" s="44">
        <f>IFERROR(_xll.qlIndexFixing(Index3M,H1496,TRUE,_xll.ohTrigger(RecalcTrigger,Trigger3M)),NA())</f>
        <v>9.7580675687910061E-3</v>
      </c>
      <c r="L1496" s="44">
        <f>IFERROR(_xll.qlIndexFixing(Index6M,$H1496,TRUE,_xll.ohTrigger(RecalcTrigger,Trigger6M)),NA())</f>
        <v>9.7543968984706627E-3</v>
      </c>
      <c r="M1496" s="145">
        <f>IFERROR(_xll.qlIndexFixing(Index1Y,$H1496,TRUE,_xll.ohTrigger(RecalcTrigger,Trigger1Y)),NA())</f>
        <v>9.9720777606835034E-3</v>
      </c>
      <c r="N1496" s="144">
        <f>IFERROR(_xll.qlIndexFixing(ONIndex1M,I1496,TRUE,_xll.ohTrigger(RecalcTrigger,Trigger1M)),NA())</f>
        <v>9.3033136744757883E-3</v>
      </c>
      <c r="O1496" s="44">
        <f>IFERROR(_xll.qlIndexFixing(ONIndex3M,I1496,TRUE,_xll.ohTrigger(RecalcTrigger,Trigger3M)),NA())</f>
        <v>9.7888559407088849E-3</v>
      </c>
      <c r="P1496" s="44">
        <f>IFERROR(_xll.qlIndexFixing(ONIndex6M,I1496,TRUE,_xll.ohTrigger(RecalcTrigger,Trigger6M)),NA())</f>
        <v>9.8175570310132798E-3</v>
      </c>
      <c r="Q1496" s="145">
        <f>IFERROR(_xll.qlIndexFixing(ONIndex1Y,I1496,TRUE,_xll.ohTrigger(RecalcTrigger,Trigger1Y)),NA())</f>
        <v>1.0099254458237894E-2</v>
      </c>
    </row>
    <row r="1497" spans="2:17" x14ac:dyDescent="0.2">
      <c r="B1497" s="39" t="s">
        <v>42</v>
      </c>
      <c r="D1497" s="42">
        <f>_xll.qlCalendarAdvance(Calendar,$D1496,B1497,"f",FALSE)</f>
        <v>50151</v>
      </c>
      <c r="E1497" s="139">
        <f>_xll.qlInterestRateIndexValueDate(IndexON,D1497)</f>
        <v>50151</v>
      </c>
      <c r="F1497" s="155">
        <f>IFERROR(_xll.qlIndexFixing(IndexON,D1497,TRUE,_xll.ohTrigger(RecalcTrigger,TriggerON)),NA())</f>
        <v>9.1310183483894747E-3</v>
      </c>
      <c r="H1497" s="42">
        <f>_xll.qlCalendarAdvance(Calendar,$H1496,B1497,"f",FALSE)</f>
        <v>50151</v>
      </c>
      <c r="I1497" s="139">
        <f>_xll.qlInterestRateIndexValueDate(Index1M,$H1497)</f>
        <v>50153</v>
      </c>
      <c r="J1497" s="144">
        <f>IFERROR(_xll.qlIndexFixing(Index1M,$H1497,TRUE,_xll.ohTrigger(RecalcTrigger,Trigger1M)),NA())</f>
        <v>9.2887253284595905E-3</v>
      </c>
      <c r="K1497" s="44">
        <f>IFERROR(_xll.qlIndexFixing(Index3M,H1497,TRUE,_xll.ohTrigger(RecalcTrigger,Trigger3M)),NA())</f>
        <v>9.7507629668795344E-3</v>
      </c>
      <c r="L1497" s="44">
        <f>IFERROR(_xll.qlIndexFixing(Index6M,$H1497,TRUE,_xll.ohTrigger(RecalcTrigger,Trigger6M)),NA())</f>
        <v>9.7473542725705024E-3</v>
      </c>
      <c r="M1497" s="145">
        <f>IFERROR(_xll.qlIndexFixing(Index1Y,$H1497,TRUE,_xll.ohTrigger(RecalcTrigger,Trigger1Y)),NA())</f>
        <v>9.9636391916436678E-3</v>
      </c>
      <c r="N1497" s="144">
        <f>IFERROR(_xll.qlIndexFixing(ONIndex1M,I1497,TRUE,_xll.ohTrigger(RecalcTrigger,Trigger1M)),NA())</f>
        <v>9.2963894360931221E-3</v>
      </c>
      <c r="O1497" s="44">
        <f>IFERROR(_xll.qlIndexFixing(ONIndex3M,I1497,TRUE,_xll.ohTrigger(RecalcTrigger,Trigger3M)),NA())</f>
        <v>9.7815742716012011E-3</v>
      </c>
      <c r="P1497" s="44">
        <f>IFERROR(_xll.qlIndexFixing(ONIndex6M,I1497,TRUE,_xll.ohTrigger(RecalcTrigger,Trigger6M)),NA())</f>
        <v>9.8105469908649212E-3</v>
      </c>
      <c r="Q1497" s="145">
        <f>IFERROR(_xll.qlIndexFixing(ONIndex1Y,I1497,TRUE,_xll.ohTrigger(RecalcTrigger,Trigger1Y)),NA())</f>
        <v>1.0092243851902438E-2</v>
      </c>
    </row>
    <row r="1498" spans="2:17" x14ac:dyDescent="0.2">
      <c r="B1498" s="39" t="s">
        <v>42</v>
      </c>
      <c r="D1498" s="42">
        <f>_xll.qlCalendarAdvance(Calendar,$D1497,B1498,"f",FALSE)</f>
        <v>50158</v>
      </c>
      <c r="E1498" s="139">
        <f>_xll.qlInterestRateIndexValueDate(IndexON,D1498)</f>
        <v>50158</v>
      </c>
      <c r="F1498" s="155">
        <f>IFERROR(_xll.qlIndexFixing(IndexON,D1498,TRUE,_xll.ohTrigger(RecalcTrigger,TriggerON)),NA())</f>
        <v>9.1243943411267736E-3</v>
      </c>
      <c r="H1498" s="42">
        <f>_xll.qlCalendarAdvance(Calendar,$H1497,B1498,"f",FALSE)</f>
        <v>50158</v>
      </c>
      <c r="I1498" s="139">
        <f>_xll.qlInterestRateIndexValueDate(Index1M,$H1498)</f>
        <v>50160</v>
      </c>
      <c r="J1498" s="144">
        <f>IFERROR(_xll.qlIndexFixing(Index1M,$H1498,TRUE,_xll.ohTrigger(RecalcTrigger,Trigger1M)),NA())</f>
        <v>9.2829207659580731E-3</v>
      </c>
      <c r="K1498" s="44">
        <f>IFERROR(_xll.qlIndexFixing(Index3M,H1498,TRUE,_xll.ohTrigger(RecalcTrigger,Trigger3M)),NA())</f>
        <v>9.7430675919224271E-3</v>
      </c>
      <c r="L1498" s="44">
        <f>IFERROR(_xll.qlIndexFixing(Index6M,$H1498,TRUE,_xll.ohTrigger(RecalcTrigger,Trigger6M)),NA())</f>
        <v>9.7403122943336851E-3</v>
      </c>
      <c r="M1498" s="145">
        <f>IFERROR(_xll.qlIndexFixing(Index1Y,$H1498,TRUE,_xll.ohTrigger(RecalcTrigger,Trigger1Y)),NA())</f>
        <v>9.9580829393781777E-3</v>
      </c>
      <c r="N1498" s="144">
        <f>IFERROR(_xll.qlIndexFixing(ONIndex1M,I1498,TRUE,_xll.ohTrigger(RecalcTrigger,Trigger1M)),NA())</f>
        <v>9.2884753614974613E-3</v>
      </c>
      <c r="O1498" s="44">
        <f>IFERROR(_xll.qlIndexFixing(ONIndex3M,I1498,TRUE,_xll.ohTrigger(RecalcTrigger,Trigger3M)),NA())</f>
        <v>9.7732507691539183E-3</v>
      </c>
      <c r="P1498" s="44">
        <f>IFERROR(_xll.qlIndexFixing(ONIndex6M,I1498,TRUE,_xll.ohTrigger(RecalcTrigger,Trigger6M)),NA())</f>
        <v>9.802534692200382E-3</v>
      </c>
      <c r="Q1498" s="145">
        <f>IFERROR(_xll.qlIndexFixing(ONIndex1Y,I1498,TRUE,_xll.ohTrigger(RecalcTrigger,Trigger1Y)),NA())</f>
        <v>1.0084233518705688E-2</v>
      </c>
    </row>
    <row r="1499" spans="2:17" x14ac:dyDescent="0.2">
      <c r="B1499" s="39" t="s">
        <v>42</v>
      </c>
      <c r="D1499" s="42">
        <f>_xll.qlCalendarAdvance(Calendar,$D1498,B1499,"f",FALSE)</f>
        <v>50165</v>
      </c>
      <c r="E1499" s="139">
        <f>_xll.qlInterestRateIndexValueDate(IndexON,D1499)</f>
        <v>50165</v>
      </c>
      <c r="F1499" s="155">
        <f>IFERROR(_xll.qlIndexFixing(IndexON,D1499,TRUE,_xll.ohTrigger(RecalcTrigger,TriggerON)),NA())</f>
        <v>9.1177684805465731E-3</v>
      </c>
      <c r="H1499" s="42">
        <f>_xll.qlCalendarAdvance(Calendar,$H1498,B1499,"f",FALSE)</f>
        <v>50165</v>
      </c>
      <c r="I1499" s="139">
        <f>_xll.qlInterestRateIndexValueDate(Index1M,$H1499)</f>
        <v>50167</v>
      </c>
      <c r="J1499" s="144">
        <f>IFERROR(_xll.qlIndexFixing(Index1M,$H1499,TRUE,_xll.ohTrigger(RecalcTrigger,Trigger1M)),NA())</f>
        <v>9.2748634782094386E-3</v>
      </c>
      <c r="K1499" s="44">
        <f>IFERROR(_xll.qlIndexFixing(Index3M,H1499,TRUE,_xll.ohTrigger(RecalcTrigger,Trigger3M)),NA())</f>
        <v>9.7357616818698391E-3</v>
      </c>
      <c r="L1499" s="44">
        <f>IFERROR(_xll.qlIndexFixing(Index6M,$H1499,TRUE,_xll.ohTrigger(RecalcTrigger,Trigger6M)),NA())</f>
        <v>9.7321571223150175E-3</v>
      </c>
      <c r="M1499" s="145">
        <f>IFERROR(_xll.qlIndexFixing(Index1Y,$H1499,TRUE,_xll.ohTrigger(RecalcTrigger,Trigger1Y)),NA())</f>
        <v>9.9510919058376137E-3</v>
      </c>
      <c r="N1499" s="144">
        <f>IFERROR(_xll.qlIndexFixing(ONIndex1M,I1499,TRUE,_xll.ohTrigger(RecalcTrigger,Trigger1M)),NA())</f>
        <v>9.2825394540518857E-3</v>
      </c>
      <c r="O1499" s="44">
        <f>IFERROR(_xll.qlIndexFixing(ONIndex3M,I1499,TRUE,_xll.ohTrigger(RecalcTrigger,Trigger3M)),NA())</f>
        <v>9.7670071265110181E-3</v>
      </c>
      <c r="P1499" s="44">
        <f>IFERROR(_xll.qlIndexFixing(ONIndex6M,I1499,TRUE,_xll.ohTrigger(RecalcTrigger,Trigger6M)),NA())</f>
        <v>9.7965249805920251E-3</v>
      </c>
      <c r="Q1499" s="145">
        <f>IFERROR(_xll.qlIndexFixing(ONIndex1Y,I1499,TRUE,_xll.ohTrigger(RecalcTrigger,Trigger1Y)),NA())</f>
        <v>1.0078227109415749E-2</v>
      </c>
    </row>
    <row r="1500" spans="2:17" x14ac:dyDescent="0.2">
      <c r="B1500" s="39" t="s">
        <v>42</v>
      </c>
      <c r="D1500" s="42">
        <f>_xll.qlCalendarAdvance(Calendar,$D1499,B1500,"f",FALSE)</f>
        <v>50172</v>
      </c>
      <c r="E1500" s="139">
        <f>_xll.qlInterestRateIndexValueDate(IndexON,D1500)</f>
        <v>50172</v>
      </c>
      <c r="F1500" s="155">
        <f>IFERROR(_xll.qlIndexFixing(IndexON,D1500,TRUE,_xll.ohTrigger(RecalcTrigger,TriggerON)),NA())</f>
        <v>9.1111408845545583E-3</v>
      </c>
      <c r="H1500" s="42">
        <f>_xll.qlCalendarAdvance(Calendar,$H1499,B1500,"f",FALSE)</f>
        <v>50172</v>
      </c>
      <c r="I1500" s="139">
        <f>_xll.qlInterestRateIndexValueDate(Index1M,$H1500)</f>
        <v>50174</v>
      </c>
      <c r="J1500" s="144">
        <f>IFERROR(_xll.qlIndexFixing(Index1M,$H1500,TRUE,_xll.ohTrigger(RecalcTrigger,Trigger1M)),NA())</f>
        <v>9.2679323794095381E-3</v>
      </c>
      <c r="K1500" s="44">
        <f>IFERROR(_xll.qlIndexFixing(Index3M,H1500,TRUE,_xll.ohTrigger(RecalcTrigger,Trigger3M)),NA())</f>
        <v>9.7284554077684601E-3</v>
      </c>
      <c r="L1500" s="44">
        <f>IFERROR(_xll.qlIndexFixing(Index6M,$H1500,TRUE,_xll.ohTrigger(RecalcTrigger,Trigger6M)),NA())</f>
        <v>9.7251164810566258E-3</v>
      </c>
      <c r="M1500" s="145">
        <f>IFERROR(_xll.qlIndexFixing(Index1Y,$H1500,TRUE,_xll.ohTrigger(RecalcTrigger,Trigger1Y)),NA())</f>
        <v>9.9441052631917114E-3</v>
      </c>
      <c r="N1500" s="144">
        <f>IFERROR(_xll.qlIndexFixing(ONIndex1M,I1500,TRUE,_xll.ohTrigger(RecalcTrigger,Trigger1M)),NA())</f>
        <v>9.2756139670679971E-3</v>
      </c>
      <c r="O1500" s="44">
        <f>IFERROR(_xll.qlIndexFixing(ONIndex3M,I1500,TRUE,_xll.ohTrigger(RecalcTrigger,Trigger3M)),NA())</f>
        <v>9.7597218856204648E-3</v>
      </c>
      <c r="P1500" s="44">
        <f>IFERROR(_xll.qlIndexFixing(ONIndex6M,I1500,TRUE,_xll.ohTrigger(RecalcTrigger,Trigger6M)),NA())</f>
        <v>9.7895132191005985E-3</v>
      </c>
      <c r="Q1500" s="145">
        <f>IFERROR(_xll.qlIndexFixing(ONIndex1Y,I1500,TRUE,_xll.ohTrigger(RecalcTrigger,Trigger1Y)),NA())</f>
        <v>1.0071221180538714E-2</v>
      </c>
    </row>
    <row r="1501" spans="2:17" x14ac:dyDescent="0.2">
      <c r="B1501" s="39" t="s">
        <v>42</v>
      </c>
      <c r="D1501" s="42">
        <f>_xll.qlCalendarAdvance(Calendar,$D1500,B1501,"f",FALSE)</f>
        <v>50179</v>
      </c>
      <c r="E1501" s="139">
        <f>_xll.qlInterestRateIndexValueDate(IndexON,D1501)</f>
        <v>50179</v>
      </c>
      <c r="F1501" s="155">
        <f>IFERROR(_xll.qlIndexFixing(IndexON,D1501,TRUE,_xll.ohTrigger(RecalcTrigger,TriggerON)),NA())</f>
        <v>9.1045116711363505E-3</v>
      </c>
      <c r="H1501" s="42">
        <f>_xll.qlCalendarAdvance(Calendar,$H1500,B1501,"f",FALSE)</f>
        <v>50179</v>
      </c>
      <c r="I1501" s="139">
        <f>_xll.qlInterestRateIndexValueDate(Index1M,$H1501)</f>
        <v>50181</v>
      </c>
      <c r="J1501" s="144">
        <f>IFERROR(_xll.qlIndexFixing(Index1M,$H1501,TRUE,_xll.ohTrigger(RecalcTrigger,Trigger1M)),NA())</f>
        <v>9.2610013360802657E-3</v>
      </c>
      <c r="K1501" s="44">
        <f>IFERROR(_xll.qlIndexFixing(Index3M,H1501,TRUE,_xll.ohTrigger(RecalcTrigger,Trigger3M)),NA())</f>
        <v>9.7211488873979891E-3</v>
      </c>
      <c r="L1501" s="44">
        <f>IFERROR(_xll.qlIndexFixing(Index6M,$H1501,TRUE,_xll.ohTrigger(RecalcTrigger,Trigger6M)),NA())</f>
        <v>9.7180768252400698E-3</v>
      </c>
      <c r="M1501" s="145">
        <f>IFERROR(_xll.qlIndexFixing(Index1Y,$H1501,TRUE,_xll.ohTrigger(RecalcTrigger,Trigger1Y)),NA())</f>
        <v>9.9371231160518044E-3</v>
      </c>
      <c r="N1501" s="144">
        <f>IFERROR(_xll.qlIndexFixing(ONIndex1M,I1501,TRUE,_xll.ohTrigger(RecalcTrigger,Trigger1M)),NA())</f>
        <v>9.2686883205317372E-3</v>
      </c>
      <c r="O1501" s="44">
        <f>IFERROR(_xll.qlIndexFixing(ONIndex3M,I1501,TRUE,_xll.ohTrigger(RecalcTrigger,Trigger3M)),NA())</f>
        <v>9.7524356890144048E-3</v>
      </c>
      <c r="P1501" s="44">
        <f>IFERROR(_xll.qlIndexFixing(ONIndex6M,I1501,TRUE,_xll.ohTrigger(RecalcTrigger,Trigger6M)),NA())</f>
        <v>9.782501092621132E-3</v>
      </c>
      <c r="Q1501" s="145">
        <f>IFERROR(_xll.qlIndexFixing(ONIndex1Y,I1501,TRUE,_xll.ohTrigger(RecalcTrigger,Trigger1Y)),NA())</f>
        <v>1.0064217018088684E-2</v>
      </c>
    </row>
    <row r="1502" spans="2:17" x14ac:dyDescent="0.2">
      <c r="B1502" s="39" t="s">
        <v>42</v>
      </c>
      <c r="D1502" s="42">
        <f>_xll.qlCalendarAdvance(Calendar,$D1501,B1502,"f",FALSE)</f>
        <v>50186</v>
      </c>
      <c r="E1502" s="139">
        <f>_xll.qlInterestRateIndexValueDate(IndexON,D1502)</f>
        <v>50186</v>
      </c>
      <c r="F1502" s="155">
        <f>IFERROR(_xll.qlIndexFixing(IndexON,D1502,TRUE,_xll.ohTrigger(RecalcTrigger,TriggerON)),NA())</f>
        <v>9.0978809581176989E-3</v>
      </c>
      <c r="H1502" s="42">
        <f>_xll.qlCalendarAdvance(Calendar,$H1501,B1502,"f",FALSE)</f>
        <v>50186</v>
      </c>
      <c r="I1502" s="139">
        <f>_xll.qlInterestRateIndexValueDate(Index1M,$H1502)</f>
        <v>50188</v>
      </c>
      <c r="J1502" s="144">
        <f>IFERROR(_xll.qlIndexFixing(Index1M,$H1502,TRUE,_xll.ohTrigger(RecalcTrigger,Trigger1M)),NA())</f>
        <v>9.2540704766638782E-3</v>
      </c>
      <c r="K1502" s="44">
        <f>IFERROR(_xll.qlIndexFixing(Index3M,H1502,TRUE,_xll.ohTrigger(RecalcTrigger,Trigger3M)),NA())</f>
        <v>9.7138422385381271E-3</v>
      </c>
      <c r="L1502" s="44">
        <f>IFERROR(_xll.qlIndexFixing(Index6M,$H1502,TRUE,_xll.ohTrigger(RecalcTrigger,Trigger6M)),NA())</f>
        <v>9.7110382598059215E-3</v>
      </c>
      <c r="M1502" s="145">
        <f>IFERROR(_xll.qlIndexFixing(Index1Y,$H1502,TRUE,_xll.ohTrigger(RecalcTrigger,Trigger1Y)),NA())</f>
        <v>9.9301455690263777E-3</v>
      </c>
      <c r="N1502" s="144">
        <f>IFERROR(_xll.qlIndexFixing(ONIndex1M,I1502,TRUE,_xll.ohTrigger(RecalcTrigger,Trigger1M)),NA())</f>
        <v>9.2617626427404787E-3</v>
      </c>
      <c r="O1502" s="44">
        <f>IFERROR(_xll.qlIndexFixing(ONIndex3M,I1502,TRUE,_xll.ohTrigger(RecalcTrigger,Trigger3M)),NA())</f>
        <v>9.745148654198843E-3</v>
      </c>
      <c r="P1502" s="44">
        <f>IFERROR(_xll.qlIndexFixing(ONIndex6M,I1502,TRUE,_xll.ohTrigger(RecalcTrigger,Trigger6M)),NA())</f>
        <v>9.7754887057099893E-3</v>
      </c>
      <c r="Q1502" s="145">
        <f>IFERROR(_xll.qlIndexFixing(ONIndex1Y,I1502,TRUE,_xll.ohTrigger(RecalcTrigger,Trigger1Y)),NA())</f>
        <v>1.0057214725742725E-2</v>
      </c>
    </row>
    <row r="1503" spans="2:17" x14ac:dyDescent="0.2">
      <c r="B1503" s="39" t="s">
        <v>42</v>
      </c>
      <c r="D1503" s="42">
        <f>_xll.qlCalendarAdvance(Calendar,$D1502,B1503,"f",FALSE)</f>
        <v>50193</v>
      </c>
      <c r="E1503" s="139">
        <f>_xll.qlInterestRateIndexValueDate(IndexON,D1503)</f>
        <v>50193</v>
      </c>
      <c r="F1503" s="155">
        <f>IFERROR(_xll.qlIndexFixing(IndexON,D1503,TRUE,_xll.ohTrigger(RecalcTrigger,TriggerON)),NA())</f>
        <v>9.0912488635641608E-3</v>
      </c>
      <c r="H1503" s="42">
        <f>_xll.qlCalendarAdvance(Calendar,$H1502,B1503,"f",FALSE)</f>
        <v>50193</v>
      </c>
      <c r="I1503" s="139">
        <f>_xll.qlInterestRateIndexValueDate(Index1M,$H1503)</f>
        <v>50195</v>
      </c>
      <c r="J1503" s="144">
        <f>IFERROR(_xll.qlIndexFixing(Index1M,$H1503,TRUE,_xll.ohTrigger(RecalcTrigger,Trigger1M)),NA())</f>
        <v>9.2471399295926404E-3</v>
      </c>
      <c r="K1503" s="44">
        <f>IFERROR(_xll.qlIndexFixing(Index3M,H1503,TRUE,_xll.ohTrigger(RecalcTrigger,Trigger3M)),NA())</f>
        <v>9.7065355789729135E-3</v>
      </c>
      <c r="L1503" s="44">
        <f>IFERROR(_xll.qlIndexFixing(Index6M,$H1503,TRUE,_xll.ohTrigger(RecalcTrigger,Trigger6M)),NA())</f>
        <v>9.7051157908060494E-3</v>
      </c>
      <c r="M1503" s="145">
        <f>IFERROR(_xll.qlIndexFixing(Index1Y,$H1503,TRUE,_xll.ohTrigger(RecalcTrigger,Trigger1Y)),NA())</f>
        <v>9.9231727267208528E-3</v>
      </c>
      <c r="N1503" s="144">
        <f>IFERROR(_xll.qlIndexFixing(ONIndex1M,I1503,TRUE,_xll.ohTrigger(RecalcTrigger,Trigger1M)),NA())</f>
        <v>9.2548370621514664E-3</v>
      </c>
      <c r="O1503" s="44">
        <f>IFERROR(_xll.qlIndexFixing(ONIndex3M,I1503,TRUE,_xll.ohTrigger(RecalcTrigger,Trigger3M)),NA())</f>
        <v>9.7378608987597204E-3</v>
      </c>
      <c r="P1503" s="44">
        <f>IFERROR(_xll.qlIndexFixing(ONIndex6M,I1503,TRUE,_xll.ohTrigger(RecalcTrigger,Trigger6M)),NA())</f>
        <v>9.7684761626837258E-3</v>
      </c>
      <c r="Q1503" s="145">
        <f>IFERROR(_xll.qlIndexFixing(ONIndex1Y,I1503,TRUE,_xll.ohTrigger(RecalcTrigger,Trigger1Y)),NA())</f>
        <v>1.0050214407177904E-2</v>
      </c>
    </row>
    <row r="1504" spans="2:17" x14ac:dyDescent="0.2">
      <c r="B1504" s="39" t="s">
        <v>42</v>
      </c>
      <c r="D1504" s="42">
        <f>_xll.qlCalendarAdvance(Calendar,$D1503,B1504,"f",FALSE)</f>
        <v>50200</v>
      </c>
      <c r="E1504" s="139">
        <f>_xll.qlInterestRateIndexValueDate(IndexON,D1504)</f>
        <v>50200</v>
      </c>
      <c r="F1504" s="155">
        <f>IFERROR(_xll.qlIndexFixing(IndexON,D1504,TRUE,_xll.ohTrigger(RecalcTrigger,TriggerON)),NA())</f>
        <v>9.0846155054613575E-3</v>
      </c>
      <c r="H1504" s="42">
        <f>_xll.qlCalendarAdvance(Calendar,$H1503,B1504,"f",FALSE)</f>
        <v>50200</v>
      </c>
      <c r="I1504" s="139">
        <f>_xll.qlInterestRateIndexValueDate(Index1M,$H1504)</f>
        <v>50202</v>
      </c>
      <c r="J1504" s="144">
        <f>IFERROR(_xll.qlIndexFixing(Index1M,$H1504,TRUE,_xll.ohTrigger(RecalcTrigger,Trigger1M)),NA())</f>
        <v>9.2402098233088092E-3</v>
      </c>
      <c r="K1504" s="44">
        <f>IFERROR(_xll.qlIndexFixing(Index3M,H1504,TRUE,_xll.ohTrigger(RecalcTrigger,Trigger3M)),NA())</f>
        <v>9.6992290264768365E-3</v>
      </c>
      <c r="L1504" s="44">
        <f>IFERROR(_xll.qlIndexFixing(Index6M,$H1504,TRUE,_xll.ohTrigger(RecalcTrigger,Trigger6M)),NA())</f>
        <v>9.698079902151404E-3</v>
      </c>
      <c r="M1504" s="145">
        <f>IFERROR(_xll.qlIndexFixing(Index1Y,$H1504,TRUE,_xll.ohTrigger(RecalcTrigger,Trigger1Y)),NA())</f>
        <v>9.9162046937382401E-3</v>
      </c>
      <c r="N1504" s="144">
        <f>IFERROR(_xll.qlIndexFixing(ONIndex1M,I1504,TRUE,_xll.ohTrigger(RecalcTrigger,Trigger1M)),NA())</f>
        <v>9.247911706902201E-3</v>
      </c>
      <c r="O1504" s="44">
        <f>IFERROR(_xll.qlIndexFixing(ONIndex3M,I1504,TRUE,_xll.ohTrigger(RecalcTrigger,Trigger3M)),NA())</f>
        <v>9.7305725401231058E-3</v>
      </c>
      <c r="P1504" s="44">
        <f>IFERROR(_xll.qlIndexFixing(ONIndex6M,I1504,TRUE,_xll.ohTrigger(RecalcTrigger,Trigger6M)),NA())</f>
        <v>9.7614635679388329E-3</v>
      </c>
      <c r="Q1504" s="145">
        <f>IFERROR(_xll.qlIndexFixing(ONIndex1Y,I1504,TRUE,_xll.ohTrigger(RecalcTrigger,Trigger1Y)),NA())</f>
        <v>1.0043216166071289E-2</v>
      </c>
    </row>
    <row r="1505" spans="2:17" x14ac:dyDescent="0.2">
      <c r="B1505" s="39" t="s">
        <v>42</v>
      </c>
      <c r="D1505" s="42">
        <f>_xll.qlCalendarAdvance(Calendar,$D1504,B1505,"f",FALSE)</f>
        <v>50207</v>
      </c>
      <c r="E1505" s="139">
        <f>_xll.qlInterestRateIndexValueDate(IndexON,D1505)</f>
        <v>50207</v>
      </c>
      <c r="F1505" s="155">
        <f>IFERROR(_xll.qlIndexFixing(IndexON,D1505,TRUE,_xll.ohTrigger(RecalcTrigger,TriggerON)),NA())</f>
        <v>9.0779810017149742E-3</v>
      </c>
      <c r="H1505" s="42">
        <f>_xll.qlCalendarAdvance(Calendar,$H1504,B1505,"f",FALSE)</f>
        <v>50207</v>
      </c>
      <c r="I1505" s="139">
        <f>_xll.qlInterestRateIndexValueDate(Index1M,$H1505)</f>
        <v>50209</v>
      </c>
      <c r="J1505" s="144">
        <f>IFERROR(_xll.qlIndexFixing(Index1M,$H1505,TRUE,_xll.ohTrigger(RecalcTrigger,Trigger1M)),NA())</f>
        <v>9.2332802862521435E-3</v>
      </c>
      <c r="K1505" s="44">
        <f>IFERROR(_xll.qlIndexFixing(Index3M,H1505,TRUE,_xll.ohTrigger(RecalcTrigger,Trigger3M)),NA())</f>
        <v>9.6919226988313317E-3</v>
      </c>
      <c r="L1505" s="44">
        <f>IFERROR(_xll.qlIndexFixing(Index6M,$H1505,TRUE,_xll.ohTrigger(RecalcTrigger,Trigger6M)),NA())</f>
        <v>9.6910453956811811E-3</v>
      </c>
      <c r="M1505" s="145">
        <f>IFERROR(_xll.qlIndexFixing(Index1Y,$H1505,TRUE,_xll.ohTrigger(RecalcTrigger,Trigger1Y)),NA())</f>
        <v>9.909241574678266E-3</v>
      </c>
      <c r="N1505" s="144">
        <f>IFERROR(_xll.qlIndexFixing(ONIndex1M,I1505,TRUE,_xll.ohTrigger(RecalcTrigger,Trigger1M)),NA())</f>
        <v>9.2409867055298633E-3</v>
      </c>
      <c r="O1505" s="44">
        <f>IFERROR(_xll.qlIndexFixing(ONIndex3M,I1505,TRUE,_xll.ohTrigger(RecalcTrigger,Trigger3M)),NA())</f>
        <v>9.7232836958749402E-3</v>
      </c>
      <c r="P1505" s="44">
        <f>IFERROR(_xll.qlIndexFixing(ONIndex6M,I1505,TRUE,_xll.ohTrigger(RecalcTrigger,Trigger6M)),NA())</f>
        <v>9.7544510260316741E-3</v>
      </c>
      <c r="Q1505" s="145">
        <f>IFERROR(_xll.qlIndexFixing(ONIndex1Y,I1505,TRUE,_xll.ohTrigger(RecalcTrigger,Trigger1Y)),NA())</f>
        <v>1.0036220106099947E-2</v>
      </c>
    </row>
    <row r="1506" spans="2:17" x14ac:dyDescent="0.2">
      <c r="B1506" s="39" t="s">
        <v>42</v>
      </c>
      <c r="D1506" s="42">
        <f>_xll.qlCalendarAdvance(Calendar,$D1505,B1506,"f",FALSE)</f>
        <v>50214</v>
      </c>
      <c r="E1506" s="139">
        <f>_xll.qlInterestRateIndexValueDate(IndexON,D1506)</f>
        <v>50214</v>
      </c>
      <c r="F1506" s="155">
        <f>IFERROR(_xll.qlIndexFixing(IndexON,D1506,TRUE,_xll.ohTrigger(RecalcTrigger,TriggerON)),NA())</f>
        <v>9.0713454702306962E-3</v>
      </c>
      <c r="H1506" s="42">
        <f>_xll.qlCalendarAdvance(Calendar,$H1505,B1506,"f",FALSE)</f>
        <v>50214</v>
      </c>
      <c r="I1506" s="139">
        <f>_xll.qlInterestRateIndexValueDate(Index1M,$H1506)</f>
        <v>50216</v>
      </c>
      <c r="J1506" s="144">
        <f>IFERROR(_xll.qlIndexFixing(Index1M,$H1506,TRUE,_xll.ohTrigger(RecalcTrigger,Trigger1M)),NA())</f>
        <v>9.2263514468574059E-3</v>
      </c>
      <c r="K1506" s="44">
        <f>IFERROR(_xll.qlIndexFixing(Index3M,H1506,TRUE,_xll.ohTrigger(RecalcTrigger,Trigger3M)),NA())</f>
        <v>9.6846167138126237E-3</v>
      </c>
      <c r="L1506" s="44">
        <f>IFERROR(_xll.qlIndexFixing(Index6M,$H1506,TRUE,_xll.ohTrigger(RecalcTrigger,Trigger6M)),NA())</f>
        <v>9.6828970006150369E-3</v>
      </c>
      <c r="M1506" s="145">
        <f>IFERROR(_xll.qlIndexFixing(Index1Y,$H1506,TRUE,_xll.ohTrigger(RecalcTrigger,Trigger1Y)),NA())</f>
        <v>9.9022834741378084E-3</v>
      </c>
      <c r="N1506" s="144">
        <f>IFERROR(_xll.qlIndexFixing(ONIndex1M,I1506,TRUE,_xll.ohTrigger(RecalcTrigger,Trigger1M)),NA())</f>
        <v>9.2340621864117622E-3</v>
      </c>
      <c r="O1506" s="44">
        <f>IFERROR(_xll.qlIndexFixing(ONIndex3M,I1506,TRUE,_xll.ohTrigger(RecalcTrigger,Trigger3M)),NA())</f>
        <v>9.7159944833613565E-3</v>
      </c>
      <c r="P1506" s="44">
        <f>IFERROR(_xll.qlIndexFixing(ONIndex6M,I1506,TRUE,_xll.ohTrigger(RecalcTrigger,Trigger6M)),NA())</f>
        <v>9.747438641278805E-3</v>
      </c>
      <c r="Q1506" s="145">
        <f>IFERROR(_xll.qlIndexFixing(ONIndex1Y,I1506,TRUE,_xll.ohTrigger(RecalcTrigger,Trigger1Y)),NA())</f>
        <v>1.0029226330781071E-2</v>
      </c>
    </row>
    <row r="1507" spans="2:17" x14ac:dyDescent="0.2">
      <c r="B1507" s="39" t="s">
        <v>42</v>
      </c>
      <c r="D1507" s="42">
        <f>_xll.qlCalendarAdvance(Calendar,$D1506,B1507,"f",FALSE)</f>
        <v>50221</v>
      </c>
      <c r="E1507" s="139">
        <f>_xll.qlInterestRateIndexValueDate(IndexON,D1507)</f>
        <v>50221</v>
      </c>
      <c r="F1507" s="155">
        <f>IFERROR(_xll.qlIndexFixing(IndexON,D1507,TRUE,_xll.ohTrigger(RecalcTrigger,TriggerON)),NA())</f>
        <v>9.0647090290740806E-3</v>
      </c>
      <c r="H1507" s="42">
        <f>_xll.qlCalendarAdvance(Calendar,$H1506,B1507,"f",FALSE)</f>
        <v>50221</v>
      </c>
      <c r="I1507" s="139">
        <f>_xll.qlInterestRateIndexValueDate(Index1M,$H1507)</f>
        <v>50223</v>
      </c>
      <c r="J1507" s="144">
        <f>IFERROR(_xll.qlIndexFixing(Index1M,$H1507,TRUE,_xll.ohTrigger(RecalcTrigger,Trigger1M)),NA())</f>
        <v>9.2194234335643555E-3</v>
      </c>
      <c r="K1507" s="44">
        <f>IFERROR(_xll.qlIndexFixing(Index3M,H1507,TRUE,_xll.ohTrigger(RecalcTrigger,Trigger3M)),NA())</f>
        <v>9.6773111891978059E-3</v>
      </c>
      <c r="L1507" s="44">
        <f>IFERROR(_xll.qlIndexFixing(Index6M,$H1507,TRUE,_xll.ohTrigger(RecalcTrigger,Trigger6M)),NA())</f>
        <v>9.6758654611254456E-3</v>
      </c>
      <c r="M1507" s="145">
        <f>IFERROR(_xll.qlIndexFixing(Index1Y,$H1507,TRUE,_xll.ohTrigger(RecalcTrigger,Trigger1Y)),NA())</f>
        <v>9.8953304967111209E-3</v>
      </c>
      <c r="N1507" s="144">
        <f>IFERROR(_xll.qlIndexFixing(ONIndex1M,I1507,TRUE,_xll.ohTrigger(RecalcTrigger,Trigger1M)),NA())</f>
        <v>9.2271382776853983E-3</v>
      </c>
      <c r="O1507" s="44">
        <f>IFERROR(_xll.qlIndexFixing(ONIndex3M,I1507,TRUE,_xll.ohTrigger(RecalcTrigger,Trigger3M)),NA())</f>
        <v>9.7087050201682956E-3</v>
      </c>
      <c r="P1507" s="44">
        <f>IFERROR(_xll.qlIndexFixing(ONIndex6M,I1507,TRUE,_xll.ohTrigger(RecalcTrigger,Trigger6M)),NA())</f>
        <v>9.7404265181566529E-3</v>
      </c>
      <c r="Q1507" s="145">
        <f>IFERROR(_xll.qlIndexFixing(ONIndex1Y,I1507,TRUE,_xll.ohTrigger(RecalcTrigger,Trigger1Y)),NA())</f>
        <v>1.0022234944031538E-2</v>
      </c>
    </row>
    <row r="1508" spans="2:17" x14ac:dyDescent="0.2">
      <c r="B1508" s="39" t="s">
        <v>42</v>
      </c>
      <c r="D1508" s="42">
        <f>_xll.qlCalendarAdvance(Calendar,$D1507,B1508,"f",FALSE)</f>
        <v>50228</v>
      </c>
      <c r="E1508" s="139">
        <f>_xll.qlInterestRateIndexValueDate(IndexON,D1508)</f>
        <v>50228</v>
      </c>
      <c r="F1508" s="155">
        <f>IFERROR(_xll.qlIndexFixing(IndexON,D1508,TRUE,_xll.ohTrigger(RecalcTrigger,TriggerON)),NA())</f>
        <v>9.0580717961508128E-3</v>
      </c>
      <c r="H1508" s="42">
        <f>_xll.qlCalendarAdvance(Calendar,$H1507,B1508,"f",FALSE)</f>
        <v>50228</v>
      </c>
      <c r="I1508" s="139">
        <f>_xll.qlInterestRateIndexValueDate(Index1M,$H1508)</f>
        <v>50230</v>
      </c>
      <c r="J1508" s="144">
        <f>IFERROR(_xll.qlIndexFixing(Index1M,$H1508,TRUE,_xll.ohTrigger(RecalcTrigger,Trigger1M)),NA())</f>
        <v>9.2124963748102529E-3</v>
      </c>
      <c r="K1508" s="44">
        <f>IFERROR(_xll.qlIndexFixing(Index3M,H1508,TRUE,_xll.ohTrigger(RecalcTrigger,Trigger3M)),NA())</f>
        <v>9.6700062427622305E-3</v>
      </c>
      <c r="L1508" s="44">
        <f>IFERROR(_xll.qlIndexFixing(Index6M,$H1508,TRUE,_xll.ohTrigger(RecalcTrigger,Trigger6M)),NA())</f>
        <v>9.6688356416217286E-3</v>
      </c>
      <c r="M1508" s="145">
        <f>IFERROR(_xll.qlIndexFixing(Index1Y,$H1508,TRUE,_xll.ohTrigger(RecalcTrigger,Trigger1Y)),NA())</f>
        <v>9.8883827469893881E-3</v>
      </c>
      <c r="N1508" s="144">
        <f>IFERROR(_xll.qlIndexFixing(ONIndex1M,I1508,TRUE,_xll.ohTrigger(RecalcTrigger,Trigger1M)),NA())</f>
        <v>9.2202151077280803E-3</v>
      </c>
      <c r="O1508" s="44">
        <f>IFERROR(_xll.qlIndexFixing(ONIndex3M,I1508,TRUE,_xll.ohTrigger(RecalcTrigger,Trigger3M)),NA())</f>
        <v>9.7014154237218264E-3</v>
      </c>
      <c r="P1508" s="44">
        <f>IFERROR(_xll.qlIndexFixing(ONIndex6M,I1508,TRUE,_xll.ohTrigger(RecalcTrigger,Trigger6M)),NA())</f>
        <v>9.7334147609817734E-3</v>
      </c>
      <c r="Q1508" s="145">
        <f>IFERROR(_xll.qlIndexFixing(ONIndex1Y,I1508,TRUE,_xll.ohTrigger(RecalcTrigger,Trigger1Y)),NA())</f>
        <v>1.001524604920867E-2</v>
      </c>
    </row>
    <row r="1509" spans="2:17" x14ac:dyDescent="0.2">
      <c r="B1509" s="39" t="s">
        <v>42</v>
      </c>
      <c r="D1509" s="42">
        <f>_xll.qlCalendarAdvance(Calendar,$D1508,B1509,"f",FALSE)</f>
        <v>50235</v>
      </c>
      <c r="E1509" s="139">
        <f>_xll.qlInterestRateIndexValueDate(IndexON,D1509)</f>
        <v>50235</v>
      </c>
      <c r="F1509" s="155">
        <f>IFERROR(_xll.qlIndexFixing(IndexON,D1509,TRUE,_xll.ohTrigger(RecalcTrigger,TriggerON)),NA())</f>
        <v>9.051433889366578E-3</v>
      </c>
      <c r="H1509" s="42">
        <f>_xll.qlCalendarAdvance(Calendar,$H1508,B1509,"f",FALSE)</f>
        <v>50235</v>
      </c>
      <c r="I1509" s="139">
        <f>_xll.qlInterestRateIndexValueDate(Index1M,$H1509)</f>
        <v>50237</v>
      </c>
      <c r="J1509" s="144">
        <f>IFERROR(_xll.qlIndexFixing(Index1M,$H1509,TRUE,_xll.ohTrigger(RecalcTrigger,Trigger1M)),NA())</f>
        <v>9.205570399032359E-3</v>
      </c>
      <c r="K1509" s="44">
        <f>IFERROR(_xll.qlIndexFixing(Index3M,H1509,TRUE,_xll.ohTrigger(RecalcTrigger,Trigger3M)),NA())</f>
        <v>9.6627019922812529E-3</v>
      </c>
      <c r="L1509" s="44">
        <f>IFERROR(_xll.qlIndexFixing(Index6M,$H1509,TRUE,_xll.ohTrigger(RecalcTrigger,Trigger6M)),NA())</f>
        <v>9.6618076470328558E-3</v>
      </c>
      <c r="M1509" s="145">
        <f>IFERROR(_xll.qlIndexFixing(Index1Y,$H1509,TRUE,_xll.ohTrigger(RecalcTrigger,Trigger1Y)),NA())</f>
        <v>9.8814403295613834E-3</v>
      </c>
      <c r="N1509" s="144">
        <f>IFERROR(_xll.qlIndexFixing(ONIndex1M,I1509,TRUE,_xll.ohTrigger(RecalcTrigger,Trigger1M)),NA())</f>
        <v>9.2132928049970531E-3</v>
      </c>
      <c r="O1509" s="44">
        <f>IFERROR(_xll.qlIndexFixing(ONIndex3M,I1509,TRUE,_xll.ohTrigger(RecalcTrigger,Trigger3M)),NA())</f>
        <v>9.6941258116078899E-3</v>
      </c>
      <c r="P1509" s="44">
        <f>IFERROR(_xll.qlIndexFixing(ONIndex6M,I1509,TRUE,_xll.ohTrigger(RecalcTrigger,Trigger6M)),NA())</f>
        <v>9.726403474470402E-3</v>
      </c>
      <c r="Q1509" s="145">
        <f>IFERROR(_xll.qlIndexFixing(ONIndex1Y,I1509,TRUE,_xll.ohTrigger(RecalcTrigger,Trigger1Y)),NA())</f>
        <v>1.0008259750229342E-2</v>
      </c>
    </row>
    <row r="1510" spans="2:17" x14ac:dyDescent="0.2">
      <c r="B1510" s="39" t="s">
        <v>42</v>
      </c>
      <c r="D1510" s="42">
        <f>_xll.qlCalendarAdvance(Calendar,$D1509,B1510,"f",FALSE)</f>
        <v>50242</v>
      </c>
      <c r="E1510" s="139">
        <f>_xll.qlInterestRateIndexValueDate(IndexON,D1510)</f>
        <v>50242</v>
      </c>
      <c r="F1510" s="155">
        <f>IFERROR(_xll.qlIndexFixing(IndexON,D1510,TRUE,_xll.ohTrigger(RecalcTrigger,TriggerON)),NA())</f>
        <v>9.0447954267069974E-3</v>
      </c>
      <c r="H1510" s="42">
        <f>_xll.qlCalendarAdvance(Calendar,$H1509,B1510,"f",FALSE)</f>
        <v>50242</v>
      </c>
      <c r="I1510" s="139">
        <f>_xll.qlInterestRateIndexValueDate(Index1M,$H1510)</f>
        <v>50244</v>
      </c>
      <c r="J1510" s="144">
        <f>IFERROR(_xll.qlIndexFixing(Index1M,$H1510,TRUE,_xll.ohTrigger(RecalcTrigger,Trigger1M)),NA())</f>
        <v>9.1986456346679346E-3</v>
      </c>
      <c r="K1510" s="44">
        <f>IFERROR(_xll.qlIndexFixing(Index3M,H1510,TRUE,_xll.ohTrigger(RecalcTrigger,Trigger3M)),NA())</f>
        <v>9.6553985555284921E-3</v>
      </c>
      <c r="L1510" s="44">
        <f>IFERROR(_xll.qlIndexFixing(Index6M,$H1510,TRUE,_xll.ohTrigger(RecalcTrigger,Trigger6M)),NA())</f>
        <v>9.6547815822860747E-3</v>
      </c>
      <c r="M1510" s="145">
        <f>IFERROR(_xll.qlIndexFixing(Index1Y,$H1510,TRUE,_xll.ohTrigger(RecalcTrigger,Trigger1Y)),NA())</f>
        <v>9.8745033490126016E-3</v>
      </c>
      <c r="N1510" s="144">
        <f>IFERROR(_xll.qlIndexFixing(ONIndex1M,I1510,TRUE,_xll.ohTrigger(RecalcTrigger,Trigger1M)),NA())</f>
        <v>9.2063714977097533E-3</v>
      </c>
      <c r="O1510" s="44">
        <f>IFERROR(_xll.qlIndexFixing(ONIndex3M,I1510,TRUE,_xll.ohTrigger(RecalcTrigger,Trigger3M)),NA())</f>
        <v>9.6868363012525549E-3</v>
      </c>
      <c r="P1510" s="44">
        <f>IFERROR(_xll.qlIndexFixing(ONIndex6M,I1510,TRUE,_xll.ohTrigger(RecalcTrigger,Trigger6M)),NA())</f>
        <v>9.719392762699286E-3</v>
      </c>
      <c r="Q1510" s="145">
        <f>IFERROR(_xll.qlIndexFixing(ONIndex1Y,I1510,TRUE,_xll.ohTrigger(RecalcTrigger,Trigger1Y)),NA())</f>
        <v>1.0001276150530813E-2</v>
      </c>
    </row>
    <row r="1511" spans="2:17" x14ac:dyDescent="0.2">
      <c r="B1511" s="39" t="s">
        <v>42</v>
      </c>
      <c r="D1511" s="42">
        <f>_xll.qlCalendarAdvance(Calendar,$D1510,B1511,"f",FALSE)</f>
        <v>50249</v>
      </c>
      <c r="E1511" s="139">
        <f>_xll.qlInterestRateIndexValueDate(IndexON,D1511)</f>
        <v>50249</v>
      </c>
      <c r="F1511" s="155">
        <f>IFERROR(_xll.qlIndexFixing(IndexON,D1511,TRUE,_xll.ohTrigger(RecalcTrigger,TriggerON)),NA())</f>
        <v>9.0381565261576924E-3</v>
      </c>
      <c r="H1511" s="42">
        <f>_xll.qlCalendarAdvance(Calendar,$H1510,B1511,"f",FALSE)</f>
        <v>50249</v>
      </c>
      <c r="I1511" s="139">
        <f>_xll.qlInterestRateIndexValueDate(Index1M,$H1511)</f>
        <v>50251</v>
      </c>
      <c r="J1511" s="144">
        <f>IFERROR(_xll.qlIndexFixing(Index1M,$H1511,TRUE,_xll.ohTrigger(RecalcTrigger,Trigger1M)),NA())</f>
        <v>9.1917222101492446E-3</v>
      </c>
      <c r="K1511" s="44">
        <f>IFERROR(_xll.qlIndexFixing(Index3M,H1511,TRUE,_xll.ohTrigger(RecalcTrigger,Trigger3M)),NA())</f>
        <v>9.6480960502758253E-3</v>
      </c>
      <c r="L1511" s="44">
        <f>IFERROR(_xll.qlIndexFixing(Index6M,$H1511,TRUE,_xll.ohTrigger(RecalcTrigger,Trigger6M)),NA())</f>
        <v>9.6488732584291276E-3</v>
      </c>
      <c r="M1511" s="145">
        <f>IFERROR(_xll.qlIndexFixing(Index1Y,$H1511,TRUE,_xll.ohTrigger(RecalcTrigger,Trigger1Y)),NA())</f>
        <v>9.867571909925682E-3</v>
      </c>
      <c r="N1511" s="144">
        <f>IFERROR(_xll.qlIndexFixing(ONIndex1M,I1511,TRUE,_xll.ohTrigger(RecalcTrigger,Trigger1M)),NA())</f>
        <v>9.1994513143234258E-3</v>
      </c>
      <c r="O1511" s="44">
        <f>IFERROR(_xll.qlIndexFixing(ONIndex3M,I1511,TRUE,_xll.ohTrigger(RecalcTrigger,Trigger3M)),NA())</f>
        <v>9.6795470101618264E-3</v>
      </c>
      <c r="P1511" s="44">
        <f>IFERROR(_xll.qlIndexFixing(ONIndex6M,I1511,TRUE,_xll.ohTrigger(RecalcTrigger,Trigger6M)),NA())</f>
        <v>9.712382730384661E-3</v>
      </c>
      <c r="Q1511" s="145">
        <f>IFERROR(_xll.qlIndexFixing(ONIndex1Y,I1511,TRUE,_xll.ohTrigger(RecalcTrigger,Trigger1Y)),NA())</f>
        <v>9.9942953540299584E-3</v>
      </c>
    </row>
    <row r="1512" spans="2:17" x14ac:dyDescent="0.2">
      <c r="B1512" s="39" t="s">
        <v>42</v>
      </c>
      <c r="D1512" s="42">
        <f>_xll.qlCalendarAdvance(Calendar,$D1511,B1512,"f",FALSE)</f>
        <v>50256</v>
      </c>
      <c r="E1512" s="139">
        <f>_xll.qlInterestRateIndexValueDate(IndexON,D1512)</f>
        <v>50256</v>
      </c>
      <c r="F1512" s="155">
        <f>IFERROR(_xll.qlIndexFixing(IndexON,D1512,TRUE,_xll.ohTrigger(RecalcTrigger,TriggerON)),NA())</f>
        <v>9.0315173056243481E-3</v>
      </c>
      <c r="H1512" s="42">
        <f>_xll.qlCalendarAdvance(Calendar,$H1511,B1512,"f",FALSE)</f>
        <v>50256</v>
      </c>
      <c r="I1512" s="139">
        <f>_xll.qlInterestRateIndexValueDate(Index1M,$H1512)</f>
        <v>50258</v>
      </c>
      <c r="J1512" s="144">
        <f>IFERROR(_xll.qlIndexFixing(Index1M,$H1512,TRUE,_xll.ohTrigger(RecalcTrigger,Trigger1M)),NA())</f>
        <v>9.1848002539160478E-3</v>
      </c>
      <c r="K1512" s="44">
        <f>IFERROR(_xll.qlIndexFixing(Index3M,H1512,TRUE,_xll.ohTrigger(RecalcTrigger,Trigger3M)),NA())</f>
        <v>9.6407945942968698E-3</v>
      </c>
      <c r="L1512" s="44">
        <f>IFERROR(_xll.qlIndexFixing(Index6M,$H1512,TRUE,_xll.ohTrigger(RecalcTrigger,Trigger6M)),NA())</f>
        <v>9.6407356620200526E-3</v>
      </c>
      <c r="M1512" s="145">
        <f>IFERROR(_xll.qlIndexFixing(Index1Y,$H1512,TRUE,_xll.ohTrigger(RecalcTrigger,Trigger1Y)),NA())</f>
        <v>9.8606461168806447E-3</v>
      </c>
      <c r="N1512" s="144">
        <f>IFERROR(_xll.qlIndexFixing(ONIndex1M,I1512,TRUE,_xll.ohTrigger(RecalcTrigger,Trigger1M)),NA())</f>
        <v>9.1925323830555072E-3</v>
      </c>
      <c r="O1512" s="44">
        <f>IFERROR(_xll.qlIndexFixing(ONIndex3M,I1512,TRUE,_xll.ohTrigger(RecalcTrigger,Trigger3M)),NA())</f>
        <v>9.6722580559216453E-3</v>
      </c>
      <c r="P1512" s="44">
        <f>IFERROR(_xll.qlIndexFixing(ONIndex6M,I1512,TRUE,_xll.ohTrigger(RecalcTrigger,Trigger6M)),NA())</f>
        <v>9.7053734817631465E-3</v>
      </c>
      <c r="Q1512" s="145">
        <f>IFERROR(_xll.qlIndexFixing(ONIndex1Y,I1512,TRUE,_xll.ohTrigger(RecalcTrigger,Trigger1Y)),NA())</f>
        <v>9.9873174641640361E-3</v>
      </c>
    </row>
    <row r="1513" spans="2:17" x14ac:dyDescent="0.2">
      <c r="B1513" s="39" t="s">
        <v>42</v>
      </c>
      <c r="D1513" s="42">
        <f>_xll.qlCalendarAdvance(Calendar,$D1512,B1513,"f",FALSE)</f>
        <v>50263</v>
      </c>
      <c r="E1513" s="139">
        <f>_xll.qlInterestRateIndexValueDate(IndexON,D1513)</f>
        <v>50263</v>
      </c>
      <c r="F1513" s="155">
        <f>IFERROR(_xll.qlIndexFixing(IndexON,D1513,TRUE,_xll.ohTrigger(RecalcTrigger,TriggerON)),NA())</f>
        <v>9.0248778830925858E-3</v>
      </c>
      <c r="H1513" s="42">
        <f>_xll.qlCalendarAdvance(Calendar,$H1512,B1513,"f",FALSE)</f>
        <v>50263</v>
      </c>
      <c r="I1513" s="139">
        <f>_xll.qlInterestRateIndexValueDate(Index1M,$H1513)</f>
        <v>50265</v>
      </c>
      <c r="J1513" s="144">
        <f>IFERROR(_xll.qlIndexFixing(Index1M,$H1513,TRUE,_xll.ohTrigger(RecalcTrigger,Trigger1M)),NA())</f>
        <v>9.177879894403107E-3</v>
      </c>
      <c r="K1513" s="44">
        <f>IFERROR(_xll.qlIndexFixing(Index3M,H1513,TRUE,_xll.ohTrigger(RecalcTrigger,Trigger3M)),NA())</f>
        <v>9.6334943053626356E-3</v>
      </c>
      <c r="L1513" s="44">
        <f>IFERROR(_xll.qlIndexFixing(Index6M,$H1513,TRUE,_xll.ohTrigger(RecalcTrigger,Trigger6M)),NA())</f>
        <v>9.6337160163484353E-3</v>
      </c>
      <c r="M1513" s="145">
        <f>IFERROR(_xll.qlIndexFixing(Index1Y,$H1513,TRUE,_xll.ohTrigger(RecalcTrigger,Trigger1Y)),NA())</f>
        <v>9.8537260744546579E-3</v>
      </c>
      <c r="N1513" s="144">
        <f>IFERROR(_xll.qlIndexFixing(ONIndex1M,I1513,TRUE,_xll.ohTrigger(RecalcTrigger,Trigger1M)),NA())</f>
        <v>9.1856148322033704E-3</v>
      </c>
      <c r="O1513" s="44">
        <f>IFERROR(_xll.qlIndexFixing(ONIndex3M,I1513,TRUE,_xll.ohTrigger(RecalcTrigger,Trigger3M)),NA())</f>
        <v>9.6649695557982085E-3</v>
      </c>
      <c r="P1513" s="44">
        <f>IFERROR(_xll.qlIndexFixing(ONIndex6M,I1513,TRUE,_xll.ohTrigger(RecalcTrigger,Trigger6M)),NA())</f>
        <v>9.698365121391106E-3</v>
      </c>
      <c r="Q1513" s="145">
        <f>IFERROR(_xll.qlIndexFixing(ONIndex1Y,I1513,TRUE,_xll.ohTrigger(RecalcTrigger,Trigger1Y)),NA())</f>
        <v>9.9803425847699856E-3</v>
      </c>
    </row>
    <row r="1514" spans="2:17" x14ac:dyDescent="0.2">
      <c r="B1514" s="39" t="s">
        <v>42</v>
      </c>
      <c r="D1514" s="42">
        <f>_xll.qlCalendarAdvance(Calendar,$D1513,B1514,"f",FALSE)</f>
        <v>50270</v>
      </c>
      <c r="E1514" s="139">
        <f>_xll.qlInterestRateIndexValueDate(IndexON,D1514)</f>
        <v>50270</v>
      </c>
      <c r="F1514" s="155">
        <f>IFERROR(_xll.qlIndexFixing(IndexON,D1514,TRUE,_xll.ohTrigger(RecalcTrigger,TriggerON)),NA())</f>
        <v>9.0182383764680907E-3</v>
      </c>
      <c r="H1514" s="42">
        <f>_xll.qlCalendarAdvance(Calendar,$H1513,B1514,"f",FALSE)</f>
        <v>50270</v>
      </c>
      <c r="I1514" s="139">
        <f>_xll.qlInterestRateIndexValueDate(Index1M,$H1514)</f>
        <v>50272</v>
      </c>
      <c r="J1514" s="144">
        <f>IFERROR(_xll.qlIndexFixing(Index1M,$H1514,TRUE,_xll.ohTrigger(RecalcTrigger,Trigger1M)),NA())</f>
        <v>9.1709612600476831E-3</v>
      </c>
      <c r="K1514" s="44">
        <f>IFERROR(_xll.qlIndexFixing(Index3M,H1514,TRUE,_xll.ohTrigger(RecalcTrigger,Trigger3M)),NA())</f>
        <v>9.6261953012441327E-3</v>
      </c>
      <c r="L1514" s="44">
        <f>IFERROR(_xll.qlIndexFixing(Index6M,$H1514,TRUE,_xll.ohTrigger(RecalcTrigger,Trigger6M)),NA())</f>
        <v>9.6266987202124395E-3</v>
      </c>
      <c r="M1514" s="145">
        <f>IFERROR(_xll.qlIndexFixing(Index1Y,$H1514,TRUE,_xll.ohTrigger(RecalcTrigger,Trigger1Y)),NA())</f>
        <v>9.8468118872220393E-3</v>
      </c>
      <c r="N1514" s="144">
        <f>IFERROR(_xll.qlIndexFixing(ONIndex1M,I1514,TRUE,_xll.ohTrigger(RecalcTrigger,Trigger1M)),NA())</f>
        <v>9.1786987903041961E-3</v>
      </c>
      <c r="O1514" s="44">
        <f>IFERROR(_xll.qlIndexFixing(ONIndex3M,I1514,TRUE,_xll.ohTrigger(RecalcTrigger,Trigger3M)),NA())</f>
        <v>9.6576816273774568E-3</v>
      </c>
      <c r="P1514" s="44">
        <f>IFERROR(_xll.qlIndexFixing(ONIndex6M,I1514,TRUE,_xll.ohTrigger(RecalcTrigger,Trigger6M)),NA())</f>
        <v>9.6913577535850948E-3</v>
      </c>
      <c r="Q1514" s="145">
        <f>IFERROR(_xll.qlIndexFixing(ONIndex1Y,I1514,TRUE,_xll.ohTrigger(RecalcTrigger,Trigger1Y)),NA())</f>
        <v>9.9733708193650017E-3</v>
      </c>
    </row>
    <row r="1515" spans="2:17" x14ac:dyDescent="0.2">
      <c r="B1515" s="39" t="s">
        <v>42</v>
      </c>
      <c r="D1515" s="42">
        <f>_xll.qlCalendarAdvance(Calendar,$D1514,B1515,"f",FALSE)</f>
        <v>50277</v>
      </c>
      <c r="E1515" s="139">
        <f>_xll.qlInterestRateIndexValueDate(IndexON,D1515)</f>
        <v>50277</v>
      </c>
      <c r="F1515" s="155">
        <f>IFERROR(_xll.qlIndexFixing(IndexON,D1515,TRUE,_xll.ohTrigger(RecalcTrigger,TriggerON)),NA())</f>
        <v>9.0115989037364841E-3</v>
      </c>
      <c r="H1515" s="42">
        <f>_xll.qlCalendarAdvance(Calendar,$H1514,B1515,"f",FALSE)</f>
        <v>50277</v>
      </c>
      <c r="I1515" s="139">
        <f>_xll.qlInterestRateIndexValueDate(Index1M,$H1515)</f>
        <v>50279</v>
      </c>
      <c r="J1515" s="144">
        <f>IFERROR(_xll.qlIndexFixing(Index1M,$H1515,TRUE,_xll.ohTrigger(RecalcTrigger,Trigger1M)),NA())</f>
        <v>9.1640444792845388E-3</v>
      </c>
      <c r="K1515" s="44">
        <f>IFERROR(_xll.qlIndexFixing(Index3M,H1515,TRUE,_xll.ohTrigger(RecalcTrigger,Trigger3M)),NA())</f>
        <v>9.6188976997097671E-3</v>
      </c>
      <c r="L1515" s="44">
        <f>IFERROR(_xll.qlIndexFixing(Index6M,$H1515,TRUE,_xll.ohTrigger(RecalcTrigger,Trigger6M)),NA())</f>
        <v>9.6207994339246889E-3</v>
      </c>
      <c r="M1515" s="145">
        <f>IFERROR(_xll.qlIndexFixing(Index1Y,$H1515,TRUE,_xll.ohTrigger(RecalcTrigger,Trigger1Y)),NA())</f>
        <v>9.8399036597549266E-3</v>
      </c>
      <c r="N1515" s="144">
        <f>IFERROR(_xll.qlIndexFixing(ONIndex1M,I1515,TRUE,_xll.ohTrigger(RecalcTrigger,Trigger1M)),NA())</f>
        <v>9.1717843855754211E-3</v>
      </c>
      <c r="O1515" s="44">
        <f>IFERROR(_xll.qlIndexFixing(ONIndex3M,I1515,TRUE,_xll.ohTrigger(RecalcTrigger,Trigger3M)),NA())</f>
        <v>9.6503943883252674E-3</v>
      </c>
      <c r="P1515" s="44">
        <f>IFERROR(_xll.qlIndexFixing(ONIndex6M,I1515,TRUE,_xll.ohTrigger(RecalcTrigger,Trigger6M)),NA())</f>
        <v>9.6843514828215405E-3</v>
      </c>
      <c r="Q1515" s="145">
        <f>IFERROR(_xll.qlIndexFixing(ONIndex1Y,I1515,TRUE,_xll.ohTrigger(RecalcTrigger,Trigger1Y)),NA())</f>
        <v>9.9664022717060874E-3</v>
      </c>
    </row>
    <row r="1516" spans="2:17" x14ac:dyDescent="0.2">
      <c r="B1516" s="39" t="s">
        <v>42</v>
      </c>
      <c r="D1516" s="42">
        <f>_xll.qlCalendarAdvance(Calendar,$D1515,B1516,"f",FALSE)</f>
        <v>50284</v>
      </c>
      <c r="E1516" s="139">
        <f>_xll.qlInterestRateIndexValueDate(IndexON,D1516)</f>
        <v>50284</v>
      </c>
      <c r="F1516" s="155">
        <f>IFERROR(_xll.qlIndexFixing(IndexON,D1516,TRUE,_xll.ohTrigger(RecalcTrigger,TriggerON)),NA())</f>
        <v>9.0049595828833873E-3</v>
      </c>
      <c r="H1516" s="42">
        <f>_xll.qlCalendarAdvance(Calendar,$H1515,B1516,"f",FALSE)</f>
        <v>50284</v>
      </c>
      <c r="I1516" s="139">
        <f>_xll.qlInterestRateIndexValueDate(Index1M,$H1516)</f>
        <v>50286</v>
      </c>
      <c r="J1516" s="144">
        <f>IFERROR(_xll.qlIndexFixing(Index1M,$H1516,TRUE,_xll.ohTrigger(RecalcTrigger,Trigger1M)),NA())</f>
        <v>9.157129680545939E-3</v>
      </c>
      <c r="K1516" s="44">
        <f>IFERROR(_xll.qlIndexFixing(Index3M,H1516,TRUE,_xll.ohTrigger(RecalcTrigger,Trigger3M)),NA())</f>
        <v>9.6119942453767662E-3</v>
      </c>
      <c r="L1516" s="44">
        <f>IFERROR(_xll.qlIndexFixing(Index6M,$H1516,TRUE,_xll.ohTrigger(RecalcTrigger,Trigger6M)),NA())</f>
        <v>9.6145306874980581E-3</v>
      </c>
      <c r="M1516" s="145">
        <f>IFERROR(_xll.qlIndexFixing(Index1Y,$H1516,TRUE,_xll.ohTrigger(RecalcTrigger,Trigger1Y)),NA())</f>
        <v>9.8330014966210664E-3</v>
      </c>
      <c r="N1516" s="144">
        <f>IFERROR(_xll.qlIndexFixing(ONIndex1M,I1516,TRUE,_xll.ohTrigger(RecalcTrigger,Trigger1M)),NA())</f>
        <v>9.164871746314418E-3</v>
      </c>
      <c r="O1516" s="44">
        <f>IFERROR(_xll.qlIndexFixing(ONIndex3M,I1516,TRUE,_xll.ohTrigger(RecalcTrigger,Trigger3M)),NA())</f>
        <v>9.643107955907837E-3</v>
      </c>
      <c r="P1516" s="44">
        <f>IFERROR(_xll.qlIndexFixing(ONIndex6M,I1516,TRUE,_xll.ohTrigger(RecalcTrigger,Trigger6M)),NA())</f>
        <v>9.6773464135768705E-3</v>
      </c>
      <c r="Q1516" s="145">
        <f>IFERROR(_xll.qlIndexFixing(ONIndex1Y,I1516,TRUE,_xll.ohTrigger(RecalcTrigger,Trigger1Y)),NA())</f>
        <v>9.9594370453903736E-3</v>
      </c>
    </row>
    <row r="1517" spans="2:17" x14ac:dyDescent="0.2">
      <c r="B1517" s="39" t="s">
        <v>42</v>
      </c>
      <c r="D1517" s="42">
        <f>_xll.qlCalendarAdvance(Calendar,$D1516,B1517,"f",FALSE)</f>
        <v>50291</v>
      </c>
      <c r="E1517" s="139">
        <f>_xll.qlInterestRateIndexValueDate(IndexON,D1517)</f>
        <v>50291</v>
      </c>
      <c r="F1517" s="155">
        <f>IFERROR(_xll.qlIndexFixing(IndexON,D1517,TRUE,_xll.ohTrigger(RecalcTrigger,TriggerON)),NA())</f>
        <v>8.9983205318944215E-3</v>
      </c>
      <c r="H1517" s="42">
        <f>_xll.qlCalendarAdvance(Calendar,$H1516,B1517,"f",FALSE)</f>
        <v>50291</v>
      </c>
      <c r="I1517" s="139">
        <f>_xll.qlInterestRateIndexValueDate(Index1M,$H1517)</f>
        <v>50293</v>
      </c>
      <c r="J1517" s="144">
        <f>IFERROR(_xll.qlIndexFixing(Index1M,$H1517,TRUE,_xll.ohTrigger(RecalcTrigger,Trigger1M)),NA())</f>
        <v>9.1502169922691445E-3</v>
      </c>
      <c r="K1517" s="44">
        <f>IFERROR(_xll.qlIndexFixing(Index3M,H1517,TRUE,_xll.ohTrigger(RecalcTrigger,Trigger3M)),NA())</f>
        <v>9.6046998575278573E-3</v>
      </c>
      <c r="L1517" s="44">
        <f>IFERROR(_xll.qlIndexFixing(Index6M,$H1517,TRUE,_xll.ohTrigger(RecalcTrigger,Trigger6M)),NA())</f>
        <v>9.6075208756921278E-3</v>
      </c>
      <c r="M1517" s="145">
        <f>IFERROR(_xll.qlIndexFixing(Index1Y,$H1517,TRUE,_xll.ohTrigger(RecalcTrigger,Trigger1Y)),NA())</f>
        <v>9.8261055023873382E-3</v>
      </c>
      <c r="N1517" s="144">
        <f>IFERROR(_xll.qlIndexFixing(ONIndex1M,I1517,TRUE,_xll.ohTrigger(RecalcTrigger,Trigger1M)),NA())</f>
        <v>9.1579610008984957E-3</v>
      </c>
      <c r="O1517" s="44">
        <f>IFERROR(_xll.qlIndexFixing(ONIndex3M,I1517,TRUE,_xll.ohTrigger(RecalcTrigger,Trigger3M)),NA())</f>
        <v>9.6358224477111065E-3</v>
      </c>
      <c r="P1517" s="44">
        <f>IFERROR(_xll.qlIndexFixing(ONIndex6M,I1517,TRUE,_xll.ohTrigger(RecalcTrigger,Trigger6M)),NA())</f>
        <v>9.6703426501676404E-3</v>
      </c>
      <c r="Q1517" s="145">
        <f>IFERROR(_xll.qlIndexFixing(ONIndex1Y,I1517,TRUE,_xll.ohTrigger(RecalcTrigger,Trigger1Y)),NA())</f>
        <v>9.9524752441748632E-3</v>
      </c>
    </row>
    <row r="1518" spans="2:17" x14ac:dyDescent="0.2">
      <c r="B1518" s="39" t="s">
        <v>42</v>
      </c>
      <c r="D1518" s="42">
        <f>_xll.qlCalendarAdvance(Calendar,$D1517,B1518,"f",FALSE)</f>
        <v>50298</v>
      </c>
      <c r="E1518" s="139">
        <f>_xll.qlInterestRateIndexValueDate(IndexON,D1518)</f>
        <v>50298</v>
      </c>
      <c r="F1518" s="155">
        <f>IFERROR(_xll.qlIndexFixing(IndexON,D1518,TRUE,_xll.ohTrigger(RecalcTrigger,TriggerON)),NA())</f>
        <v>8.9916818685953359E-3</v>
      </c>
      <c r="H1518" s="42">
        <f>_xll.qlCalendarAdvance(Calendar,$H1517,B1518,"f",FALSE)</f>
        <v>50298</v>
      </c>
      <c r="I1518" s="139">
        <f>_xll.qlInterestRateIndexValueDate(Index1M,$H1518)</f>
        <v>50300</v>
      </c>
      <c r="J1518" s="144">
        <f>IFERROR(_xll.qlIndexFixing(Index1M,$H1518,TRUE,_xll.ohTrigger(RecalcTrigger,Trigger1M)),NA())</f>
        <v>9.1433065428839222E-3</v>
      </c>
      <c r="K1518" s="44">
        <f>IFERROR(_xll.qlIndexFixing(Index3M,H1518,TRUE,_xll.ohTrigger(RecalcTrigger,Trigger3M)),NA())</f>
        <v>9.5974072169625856E-3</v>
      </c>
      <c r="L1518" s="44">
        <f>IFERROR(_xll.qlIndexFixing(Index6M,$H1518,TRUE,_xll.ohTrigger(RecalcTrigger,Trigger6M)),NA())</f>
        <v>9.6005137945814247E-3</v>
      </c>
      <c r="M1518" s="145">
        <f>IFERROR(_xll.qlIndexFixing(Index1Y,$H1518,TRUE,_xll.ohTrigger(RecalcTrigger,Trigger1Y)),NA())</f>
        <v>9.8192157816162362E-3</v>
      </c>
      <c r="N1518" s="144">
        <f>IFERROR(_xll.qlIndexFixing(ONIndex1M,I1518,TRUE,_xll.ohTrigger(RecalcTrigger,Trigger1M)),NA())</f>
        <v>9.151052277704963E-3</v>
      </c>
      <c r="O1518" s="44">
        <f>IFERROR(_xll.qlIndexFixing(ONIndex3M,I1518,TRUE,_xll.ohTrigger(RecalcTrigger,Trigger3M)),NA())</f>
        <v>9.628537981241081E-3</v>
      </c>
      <c r="P1518" s="44">
        <f>IFERROR(_xll.qlIndexFixing(ONIndex6M,I1518,TRUE,_xll.ohTrigger(RecalcTrigger,Trigger6M)),NA())</f>
        <v>9.6633402972301496E-3</v>
      </c>
      <c r="Q1518" s="145">
        <f>IFERROR(_xll.qlIndexFixing(ONIndex1Y,I1518,TRUE,_xll.ohTrigger(RecalcTrigger,Trigger1Y)),NA())</f>
        <v>9.9455169715767511E-3</v>
      </c>
    </row>
    <row r="1519" spans="2:17" x14ac:dyDescent="0.2">
      <c r="B1519" s="39" t="s">
        <v>42</v>
      </c>
      <c r="D1519" s="42">
        <f>_xll.qlCalendarAdvance(Calendar,$D1518,B1519,"f",FALSE)</f>
        <v>50305</v>
      </c>
      <c r="E1519" s="139">
        <f>_xll.qlInterestRateIndexValueDate(IndexON,D1519)</f>
        <v>50305</v>
      </c>
      <c r="F1519" s="155">
        <f>IFERROR(_xll.qlIndexFixing(IndexON,D1519,TRUE,_xll.ohTrigger(RecalcTrigger,TriggerON)),NA())</f>
        <v>8.9850437110516879E-3</v>
      </c>
      <c r="H1519" s="42">
        <f>_xll.qlCalendarAdvance(Calendar,$H1518,B1519,"f",FALSE)</f>
        <v>50305</v>
      </c>
      <c r="I1519" s="139">
        <f>_xll.qlInterestRateIndexValueDate(Index1M,$H1519)</f>
        <v>50307</v>
      </c>
      <c r="J1519" s="144">
        <f>IFERROR(_xll.qlIndexFixing(Index1M,$H1519,TRUE,_xll.ohTrigger(RecalcTrigger,Trigger1M)),NA())</f>
        <v>9.1363984608300308E-3</v>
      </c>
      <c r="K1519" s="44">
        <f>IFERROR(_xll.qlIndexFixing(Index3M,H1519,TRUE,_xll.ohTrigger(RecalcTrigger,Trigger3M)),NA())</f>
        <v>9.5901164414416949E-3</v>
      </c>
      <c r="L1519" s="44">
        <f>IFERROR(_xll.qlIndexFixing(Index6M,$H1519,TRUE,_xll.ohTrigger(RecalcTrigger,Trigger6M)),NA())</f>
        <v>9.5935095490676733E-3</v>
      </c>
      <c r="M1519" s="145">
        <f>IFERROR(_xll.qlIndexFixing(Index1Y,$H1519,TRUE,_xll.ohTrigger(RecalcTrigger,Trigger1Y)),NA())</f>
        <v>9.8123324388682837E-3</v>
      </c>
      <c r="N1519" s="144">
        <f>IFERROR(_xll.qlIndexFixing(ONIndex1M,I1519,TRUE,_xll.ohTrigger(RecalcTrigger,Trigger1M)),NA())</f>
        <v>9.1441457050311925E-3</v>
      </c>
      <c r="O1519" s="44">
        <f>IFERROR(_xll.qlIndexFixing(ONIndex3M,I1519,TRUE,_xll.ohTrigger(RecalcTrigger,Trigger3M)),NA())</f>
        <v>9.6212546739238292E-3</v>
      </c>
      <c r="P1519" s="44">
        <f>IFERROR(_xll.qlIndexFixing(ONIndex6M,I1519,TRUE,_xll.ohTrigger(RecalcTrigger,Trigger6M)),NA())</f>
        <v>9.6563394588411455E-3</v>
      </c>
      <c r="Q1519" s="145">
        <f>IFERROR(_xll.qlIndexFixing(ONIndex1Y,I1519,TRUE,_xll.ohTrigger(RecalcTrigger,Trigger1Y)),NA())</f>
        <v>9.9385623313530402E-3</v>
      </c>
    </row>
    <row r="1520" spans="2:17" x14ac:dyDescent="0.2">
      <c r="B1520" s="39" t="s">
        <v>42</v>
      </c>
      <c r="D1520" s="42">
        <f>_xll.qlCalendarAdvance(Calendar,$D1519,B1520,"f",FALSE)</f>
        <v>50312</v>
      </c>
      <c r="E1520" s="139">
        <f>_xll.qlInterestRateIndexValueDate(IndexON,D1520)</f>
        <v>50312</v>
      </c>
      <c r="F1520" s="155">
        <f>IFERROR(_xll.qlIndexFixing(IndexON,D1520,TRUE,_xll.ohTrigger(RecalcTrigger,TriggerON)),NA())</f>
        <v>8.9784061771691626E-3</v>
      </c>
      <c r="H1520" s="42">
        <f>_xll.qlCalendarAdvance(Calendar,$H1519,B1520,"f",FALSE)</f>
        <v>50312</v>
      </c>
      <c r="I1520" s="139">
        <f>_xll.qlInterestRateIndexValueDate(Index1M,$H1520)</f>
        <v>50314</v>
      </c>
      <c r="J1520" s="144">
        <f>IFERROR(_xll.qlIndexFixing(Index1M,$H1520,TRUE,_xll.ohTrigger(RecalcTrigger,Trigger1M)),NA())</f>
        <v>9.1294928745397352E-3</v>
      </c>
      <c r="K1520" s="44">
        <f>IFERROR(_xll.qlIndexFixing(Index3M,H1520,TRUE,_xll.ohTrigger(RecalcTrigger,Trigger3M)),NA())</f>
        <v>9.5812564142274681E-3</v>
      </c>
      <c r="L1520" s="44">
        <f>IFERROR(_xll.qlIndexFixing(Index6M,$H1520,TRUE,_xll.ohTrigger(RecalcTrigger,Trigger6M)),NA())</f>
        <v>9.5861366246688551E-3</v>
      </c>
      <c r="M1520" s="145">
        <f>IFERROR(_xll.qlIndexFixing(Index1Y,$H1520,TRUE,_xll.ohTrigger(RecalcTrigger,Trigger1Y)),NA())</f>
        <v>9.8054555787015982E-3</v>
      </c>
      <c r="N1520" s="144">
        <f>IFERROR(_xll.qlIndexFixing(ONIndex1M,I1520,TRUE,_xll.ohTrigger(RecalcTrigger,Trigger1M)),NA())</f>
        <v>9.137241411174557E-3</v>
      </c>
      <c r="O1520" s="44">
        <f>IFERROR(_xll.qlIndexFixing(ONIndex3M,I1520,TRUE,_xll.ohTrigger(RecalcTrigger,Trigger3M)),NA())</f>
        <v>9.6139726433452921E-3</v>
      </c>
      <c r="P1520" s="44">
        <f>IFERROR(_xll.qlIndexFixing(ONIndex6M,I1520,TRUE,_xll.ohTrigger(RecalcTrigger,Trigger6M)),NA())</f>
        <v>9.6493402397967998E-3</v>
      </c>
      <c r="Q1520" s="145">
        <f>IFERROR(_xll.qlIndexFixing(ONIndex1Y,I1520,TRUE,_xll.ohTrigger(RecalcTrigger,Trigger1Y)),NA())</f>
        <v>9.9316114271807976E-3</v>
      </c>
    </row>
    <row r="1521" spans="2:17" x14ac:dyDescent="0.2">
      <c r="B1521" s="39" t="s">
        <v>42</v>
      </c>
      <c r="D1521" s="42">
        <f>_xll.qlCalendarAdvance(Calendar,$D1520,B1521,"f",FALSE)</f>
        <v>50319</v>
      </c>
      <c r="E1521" s="139">
        <f>_xll.qlInterestRateIndexValueDate(IndexON,D1521)</f>
        <v>50319</v>
      </c>
      <c r="F1521" s="155">
        <f>IFERROR(_xll.qlIndexFixing(IndexON,D1521,TRUE,_xll.ohTrigger(RecalcTrigger,TriggerON)),NA())</f>
        <v>8.9717693847735092E-3</v>
      </c>
      <c r="H1521" s="42">
        <f>_xll.qlCalendarAdvance(Calendar,$H1520,B1521,"f",FALSE)</f>
        <v>50319</v>
      </c>
      <c r="I1521" s="139">
        <f>_xll.qlInterestRateIndexValueDate(Index1M,$H1521)</f>
        <v>50321</v>
      </c>
      <c r="J1521" s="144">
        <f>IFERROR(_xll.qlIndexFixing(Index1M,$H1521,TRUE,_xll.ohTrigger(RecalcTrigger,Trigger1M)),NA())</f>
        <v>9.1225899124428023E-3</v>
      </c>
      <c r="K1521" s="44">
        <f>IFERROR(_xll.qlIndexFixing(Index3M,H1521,TRUE,_xll.ohTrigger(RecalcTrigger,Trigger3M)),NA())</f>
        <v>9.5751481397671444E-3</v>
      </c>
      <c r="L1521" s="44">
        <f>IFERROR(_xll.qlIndexFixing(Index6M,$H1521,TRUE,_xll.ohTrigger(RecalcTrigger,Trigger6M)),NA())</f>
        <v>9.5791384331436781E-3</v>
      </c>
      <c r="M1521" s="145">
        <f>IFERROR(_xll.qlIndexFixing(Index1Y,$H1521,TRUE,_xll.ohTrigger(RecalcTrigger,Trigger1Y)),NA())</f>
        <v>9.7985853056705707E-3</v>
      </c>
      <c r="N1521" s="144">
        <f>IFERROR(_xll.qlIndexFixing(ONIndex1M,I1521,TRUE,_xll.ohTrigger(RecalcTrigger,Trigger1M)),NA())</f>
        <v>9.1303395244324292E-3</v>
      </c>
      <c r="O1521" s="44">
        <f>IFERROR(_xll.qlIndexFixing(ONIndex3M,I1521,TRUE,_xll.ohTrigger(RecalcTrigger,Trigger3M)),NA())</f>
        <v>9.6066920069315387E-3</v>
      </c>
      <c r="P1521" s="44">
        <f>IFERROR(_xll.qlIndexFixing(ONIndex6M,I1521,TRUE,_xll.ohTrigger(RecalcTrigger,Trigger6M)),NA())</f>
        <v>9.6423427444136678E-3</v>
      </c>
      <c r="Q1521" s="145">
        <f>IFERROR(_xll.qlIndexFixing(ONIndex1Y,I1521,TRUE,_xll.ohTrigger(RecalcTrigger,Trigger1Y)),NA())</f>
        <v>9.924664362657154E-3</v>
      </c>
    </row>
    <row r="1522" spans="2:17" x14ac:dyDescent="0.2">
      <c r="B1522" s="39" t="s">
        <v>42</v>
      </c>
      <c r="D1522" s="42">
        <f>_xll.qlCalendarAdvance(Calendar,$D1521,B1522,"f",FALSE)</f>
        <v>50326</v>
      </c>
      <c r="E1522" s="139">
        <f>_xll.qlInterestRateIndexValueDate(IndexON,D1522)</f>
        <v>50326</v>
      </c>
      <c r="F1522" s="155">
        <f>IFERROR(_xll.qlIndexFixing(IndexON,D1522,TRUE,_xll.ohTrigger(RecalcTrigger,TriggerON)),NA())</f>
        <v>8.9651334521700932E-3</v>
      </c>
      <c r="H1522" s="42">
        <f>_xll.qlCalendarAdvance(Calendar,$H1521,B1522,"f",FALSE)</f>
        <v>50326</v>
      </c>
      <c r="I1522" s="139">
        <f>_xll.qlInterestRateIndexValueDate(Index1M,$H1522)</f>
        <v>50328</v>
      </c>
      <c r="J1522" s="144">
        <f>IFERROR(_xll.qlIndexFixing(Index1M,$H1522,TRUE,_xll.ohTrigger(RecalcTrigger,Trigger1M)),NA())</f>
        <v>9.1156897029764927E-3</v>
      </c>
      <c r="K1522" s="44">
        <f>IFERROR(_xll.qlIndexFixing(Index3M,H1522,TRUE,_xll.ohTrigger(RecalcTrigger,Trigger3M)),NA())</f>
        <v>9.5678636537988027E-3</v>
      </c>
      <c r="L1522" s="44">
        <f>IFERROR(_xll.qlIndexFixing(Index6M,$H1522,TRUE,_xll.ohTrigger(RecalcTrigger,Trigger6M)),NA())</f>
        <v>9.5721433996207115E-3</v>
      </c>
      <c r="M1522" s="145">
        <f>IFERROR(_xll.qlIndexFixing(Index1Y,$H1522,TRUE,_xll.ohTrigger(RecalcTrigger,Trigger1Y)),NA())</f>
        <v>9.7917217243274051E-3</v>
      </c>
      <c r="N1522" s="144">
        <f>IFERROR(_xll.qlIndexFixing(ONIndex1M,I1522,TRUE,_xll.ohTrigger(RecalcTrigger,Trigger1M)),NA())</f>
        <v>9.1234401734219261E-3</v>
      </c>
      <c r="O1522" s="44">
        <f>IFERROR(_xll.qlIndexFixing(ONIndex3M,I1522,TRUE,_xll.ohTrigger(RecalcTrigger,Trigger3M)),NA())</f>
        <v>9.5994128821086377E-3</v>
      </c>
      <c r="P1522" s="44">
        <f>IFERROR(_xll.qlIndexFixing(ONIndex6M,I1522,TRUE,_xll.ohTrigger(RecalcTrigger,Trigger6M)),NA())</f>
        <v>9.635347077008305E-3</v>
      </c>
      <c r="Q1522" s="145">
        <f>IFERROR(_xll.qlIndexFixing(ONIndex1Y,I1522,TRUE,_xll.ohTrigger(RecalcTrigger,Trigger1Y)),NA())</f>
        <v>9.9177212414591764E-3</v>
      </c>
    </row>
    <row r="1523" spans="2:17" x14ac:dyDescent="0.2">
      <c r="B1523" s="39" t="s">
        <v>42</v>
      </c>
      <c r="D1523" s="42">
        <f>_xll.qlCalendarAdvance(Calendar,$D1522,B1523,"f",FALSE)</f>
        <v>50333</v>
      </c>
      <c r="E1523" s="139">
        <f>_xll.qlInterestRateIndexValueDate(IndexON,D1523)</f>
        <v>50333</v>
      </c>
      <c r="F1523" s="155">
        <f>IFERROR(_xll.qlIndexFixing(IndexON,D1523,TRUE,_xll.ohTrigger(RecalcTrigger,TriggerON)),NA())</f>
        <v>8.9584984970247916E-3</v>
      </c>
      <c r="H1523" s="42">
        <f>_xll.qlCalendarAdvance(Calendar,$H1522,B1523,"f",FALSE)</f>
        <v>50333</v>
      </c>
      <c r="I1523" s="139">
        <f>_xll.qlInterestRateIndexValueDate(Index1M,$H1523)</f>
        <v>50335</v>
      </c>
      <c r="J1523" s="144">
        <f>IFERROR(_xll.qlIndexFixing(Index1M,$H1523,TRUE,_xll.ohTrigger(RecalcTrigger,Trigger1M)),NA())</f>
        <v>9.1087923745680754E-3</v>
      </c>
      <c r="K1523" s="44">
        <f>IFERROR(_xll.qlIndexFixing(Index3M,H1523,TRUE,_xll.ohTrigger(RecalcTrigger,Trigger3M)),NA())</f>
        <v>9.5605815125409752E-3</v>
      </c>
      <c r="L1523" s="44">
        <f>IFERROR(_xll.qlIndexFixing(Index6M,$H1523,TRUE,_xll.ohTrigger(RecalcTrigger,Trigger6M)),NA())</f>
        <v>9.5651516289975876E-3</v>
      </c>
      <c r="M1523" s="145">
        <f>IFERROR(_xll.qlIndexFixing(Index1Y,$H1523,TRUE,_xll.ohTrigger(RecalcTrigger,Trigger1Y)),NA())</f>
        <v>9.784864939221238E-3</v>
      </c>
      <c r="N1523" s="144">
        <f>IFERROR(_xll.qlIndexFixing(ONIndex1M,I1523,TRUE,_xll.ohTrigger(RecalcTrigger,Trigger1M)),NA())</f>
        <v>9.1165434862006123E-3</v>
      </c>
      <c r="O1523" s="44">
        <f>IFERROR(_xll.qlIndexFixing(ONIndex3M,I1523,TRUE,_xll.ohTrigger(RecalcTrigger,Trigger3M)),NA())</f>
        <v>9.5921353865424663E-3</v>
      </c>
      <c r="P1523" s="44">
        <f>IFERROR(_xll.qlIndexFixing(ONIndex6M,I1523,TRUE,_xll.ohTrigger(RecalcTrigger,Trigger6M)),NA())</f>
        <v>9.6283533421370748E-3</v>
      </c>
      <c r="Q1523" s="145">
        <f>IFERROR(_xll.qlIndexFixing(ONIndex1Y,I1523,TRUE,_xll.ohTrigger(RecalcTrigger,Trigger1Y)),NA())</f>
        <v>9.9107821672639318E-3</v>
      </c>
    </row>
    <row r="1524" spans="2:17" x14ac:dyDescent="0.2">
      <c r="B1524" s="39" t="s">
        <v>42</v>
      </c>
      <c r="D1524" s="42">
        <f>_xll.qlCalendarAdvance(Calendar,$D1523,B1524,"f",FALSE)</f>
        <v>50340</v>
      </c>
      <c r="E1524" s="139">
        <f>_xll.qlInterestRateIndexValueDate(IndexON,D1524)</f>
        <v>50340</v>
      </c>
      <c r="F1524" s="155">
        <f>IFERROR(_xll.qlIndexFixing(IndexON,D1524,TRUE,_xll.ohTrigger(RecalcTrigger,TriggerON)),NA())</f>
        <v>8.9518646373232258E-3</v>
      </c>
      <c r="H1524" s="42">
        <f>_xll.qlCalendarAdvance(Calendar,$H1523,B1524,"f",FALSE)</f>
        <v>50340</v>
      </c>
      <c r="I1524" s="139">
        <f>_xll.qlInterestRateIndexValueDate(Index1M,$H1524)</f>
        <v>50342</v>
      </c>
      <c r="J1524" s="144">
        <f>IFERROR(_xll.qlIndexFixing(Index1M,$H1524,TRUE,_xll.ohTrigger(RecalcTrigger,Trigger1M)),NA())</f>
        <v>9.1018980556573092E-3</v>
      </c>
      <c r="K1524" s="44">
        <f>IFERROR(_xll.qlIndexFixing(Index3M,H1524,TRUE,_xll.ohTrigger(RecalcTrigger,Trigger3M)),NA())</f>
        <v>9.5533018337542429E-3</v>
      </c>
      <c r="L1524" s="44">
        <f>IFERROR(_xll.qlIndexFixing(Index6M,$H1524,TRUE,_xll.ohTrigger(RecalcTrigger,Trigger6M)),NA())</f>
        <v>9.5581632261714927E-3</v>
      </c>
      <c r="M1524" s="145">
        <f>IFERROR(_xll.qlIndexFixing(Index1Y,$H1524,TRUE,_xll.ohTrigger(RecalcTrigger,Trigger1Y)),NA())</f>
        <v>9.7780150548992337E-3</v>
      </c>
      <c r="N1524" s="144">
        <f>IFERROR(_xll.qlIndexFixing(ONIndex1M,I1524,TRUE,_xll.ohTrigger(RecalcTrigger,Trigger1M)),NA())</f>
        <v>9.1096495911457964E-3</v>
      </c>
      <c r="O1524" s="44">
        <f>IFERROR(_xll.qlIndexFixing(ONIndex3M,I1524,TRUE,_xll.ohTrigger(RecalcTrigger,Trigger3M)),NA())</f>
        <v>9.5848596375791573E-3</v>
      </c>
      <c r="P1524" s="44">
        <f>IFERROR(_xll.qlIndexFixing(ONIndex6M,I1524,TRUE,_xll.ohTrigger(RecalcTrigger,Trigger6M)),NA())</f>
        <v>9.6213616441165328E-3</v>
      </c>
      <c r="Q1524" s="145">
        <f>IFERROR(_xll.qlIndexFixing(ONIndex1Y,I1524,TRUE,_xll.ohTrigger(RecalcTrigger,Trigger1Y)),NA())</f>
        <v>9.903847243668551E-3</v>
      </c>
    </row>
    <row r="1525" spans="2:17" x14ac:dyDescent="0.2">
      <c r="B1525" s="39" t="s">
        <v>42</v>
      </c>
      <c r="D1525" s="42">
        <f>_xll.qlCalendarAdvance(Calendar,$D1524,B1525,"f",FALSE)</f>
        <v>50347</v>
      </c>
      <c r="E1525" s="139">
        <f>_xll.qlInterestRateIndexValueDate(IndexON,D1525)</f>
        <v>50347</v>
      </c>
      <c r="F1525" s="155">
        <f>IFERROR(_xll.qlIndexFixing(IndexON,D1525,TRUE,_xll.ohTrigger(RecalcTrigger,TriggerON)),NA())</f>
        <v>8.945231991051017E-3</v>
      </c>
      <c r="H1525" s="42">
        <f>_xll.qlCalendarAdvance(Calendar,$H1524,B1525,"f",FALSE)</f>
        <v>50347</v>
      </c>
      <c r="I1525" s="139">
        <f>_xll.qlInterestRateIndexValueDate(Index1M,$H1525)</f>
        <v>50349</v>
      </c>
      <c r="J1525" s="144">
        <f>IFERROR(_xll.qlIndexFixing(Index1M,$H1525,TRUE,_xll.ohTrigger(RecalcTrigger,Trigger1M)),NA())</f>
        <v>9.095006874668965E-3</v>
      </c>
      <c r="K1525" s="44">
        <f>IFERROR(_xll.qlIndexFixing(Index3M,H1525,TRUE,_xll.ohTrigger(RecalcTrigger,Trigger3M)),NA())</f>
        <v>9.546024735200059E-3</v>
      </c>
      <c r="L1525" s="44">
        <f>IFERROR(_xll.qlIndexFixing(Index6M,$H1525,TRUE,_xll.ohTrigger(RecalcTrigger,Trigger6M)),NA())</f>
        <v>9.551549497782641E-3</v>
      </c>
      <c r="M1525" s="145">
        <f>IFERROR(_xll.qlIndexFixing(Index1Y,$H1525,TRUE,_xll.ohTrigger(RecalcTrigger,Trigger1Y)),NA())</f>
        <v>9.7711721759046171E-3</v>
      </c>
      <c r="N1525" s="144">
        <f>IFERROR(_xll.qlIndexFixing(ONIndex1M,I1525,TRUE,_xll.ohTrigger(RecalcTrigger,Trigger1M)),NA())</f>
        <v>9.1027586167147234E-3</v>
      </c>
      <c r="O1525" s="44">
        <f>IFERROR(_xll.qlIndexFixing(ONIndex3M,I1525,TRUE,_xll.ohTrigger(RecalcTrigger,Trigger3M)),NA())</f>
        <v>9.5775857526447794E-3</v>
      </c>
      <c r="P1525" s="44">
        <f>IFERROR(_xll.qlIndexFixing(ONIndex6M,I1525,TRUE,_xll.ohTrigger(RecalcTrigger,Trigger6M)),NA())</f>
        <v>9.6143720874231064E-3</v>
      </c>
      <c r="Q1525" s="145">
        <f>IFERROR(_xll.qlIndexFixing(ONIndex1Y,I1525,TRUE,_xll.ohTrigger(RecalcTrigger,Trigger1Y)),NA())</f>
        <v>9.896916574509973E-3</v>
      </c>
    </row>
    <row r="1526" spans="2:17" x14ac:dyDescent="0.2">
      <c r="B1526" s="39" t="s">
        <v>42</v>
      </c>
      <c r="D1526" s="42">
        <f>_xll.qlCalendarAdvance(Calendar,$D1525,B1526,"f",FALSE)</f>
        <v>50354</v>
      </c>
      <c r="E1526" s="139">
        <f>_xll.qlInterestRateIndexValueDate(IndexON,D1526)</f>
        <v>50354</v>
      </c>
      <c r="F1526" s="155">
        <f>IFERROR(_xll.qlIndexFixing(IndexON,D1526,TRUE,_xll.ohTrigger(RecalcTrigger,TriggerON)),NA())</f>
        <v>8.9386006761937864E-3</v>
      </c>
      <c r="H1526" s="42">
        <f>_xll.qlCalendarAdvance(Calendar,$H1525,B1526,"f",FALSE)</f>
        <v>50354</v>
      </c>
      <c r="I1526" s="139">
        <f>_xll.qlInterestRateIndexValueDate(Index1M,$H1526)</f>
        <v>50356</v>
      </c>
      <c r="J1526" s="144">
        <f>IFERROR(_xll.qlIndexFixing(Index1M,$H1526,TRUE,_xll.ohTrigger(RecalcTrigger,Trigger1M)),NA())</f>
        <v>9.0881189600403034E-3</v>
      </c>
      <c r="K1526" s="44">
        <f>IFERROR(_xll.qlIndexFixing(Index3M,H1526,TRUE,_xll.ohTrigger(RecalcTrigger,Trigger3M)),NA())</f>
        <v>9.5387503346372714E-3</v>
      </c>
      <c r="L1526" s="44">
        <f>IFERROR(_xll.qlIndexFixing(Index6M,$H1526,TRUE,_xll.ohTrigger(RecalcTrigger,Trigger6M)),NA())</f>
        <v>9.5445680385513633E-3</v>
      </c>
      <c r="M1526" s="145">
        <f>IFERROR(_xll.qlIndexFixing(Index1Y,$H1526,TRUE,_xll.ohTrigger(RecalcTrigger,Trigger1Y)),NA())</f>
        <v>9.764336406778637E-3</v>
      </c>
      <c r="N1526" s="144">
        <f>IFERROR(_xll.qlIndexFixing(ONIndex1M,I1526,TRUE,_xll.ohTrigger(RecalcTrigger,Trigger1M)),NA())</f>
        <v>9.0958706911248299E-3</v>
      </c>
      <c r="O1526" s="44">
        <f>IFERROR(_xll.qlIndexFixing(ONIndex3M,I1526,TRUE,_xll.ohTrigger(RecalcTrigger,Trigger3M)),NA())</f>
        <v>9.5703138494851459E-3</v>
      </c>
      <c r="P1526" s="44">
        <f>IFERROR(_xll.qlIndexFixing(ONIndex6M,I1526,TRUE,_xll.ohTrigger(RecalcTrigger,Trigger6M)),NA())</f>
        <v>9.6073847765332232E-3</v>
      </c>
      <c r="Q1526" s="145">
        <f>IFERROR(_xll.qlIndexFixing(ONIndex1Y,I1526,TRUE,_xll.ohTrigger(RecalcTrigger,Trigger1Y)),NA())</f>
        <v>9.8899902633053927E-3</v>
      </c>
    </row>
    <row r="1527" spans="2:17" x14ac:dyDescent="0.2">
      <c r="B1527" s="39" t="s">
        <v>42</v>
      </c>
      <c r="D1527" s="42">
        <f>_xll.qlCalendarAdvance(Calendar,$D1526,B1527,"f",FALSE)</f>
        <v>50361</v>
      </c>
      <c r="E1527" s="139">
        <f>_xll.qlInterestRateIndexValueDate(IndexON,D1527)</f>
        <v>50361</v>
      </c>
      <c r="F1527" s="155">
        <f>IFERROR(_xll.qlIndexFixing(IndexON,D1527,TRUE,_xll.ohTrigger(RecalcTrigger,TriggerON)),NA())</f>
        <v>8.9319708107371554E-3</v>
      </c>
      <c r="H1527" s="42">
        <f>_xll.qlCalendarAdvance(Calendar,$H1526,B1527,"f",FALSE)</f>
        <v>50361</v>
      </c>
      <c r="I1527" s="139">
        <f>_xll.qlInterestRateIndexValueDate(Index1M,$H1527)</f>
        <v>50363</v>
      </c>
      <c r="J1527" s="144">
        <f>IFERROR(_xll.qlIndexFixing(Index1M,$H1527,TRUE,_xll.ohTrigger(RecalcTrigger,Trigger1M)),NA())</f>
        <v>9.0812344401985934E-3</v>
      </c>
      <c r="K1527" s="44">
        <f>IFERROR(_xll.qlIndexFixing(Index3M,H1527,TRUE,_xll.ohTrigger(RecalcTrigger,Trigger3M)),NA())</f>
        <v>9.5314787498255952E-3</v>
      </c>
      <c r="L1527" s="44">
        <f>IFERROR(_xll.qlIndexFixing(Index6M,$H1527,TRUE,_xll.ohTrigger(RecalcTrigger,Trigger6M)),NA())</f>
        <v>9.5375902540720797E-3</v>
      </c>
      <c r="M1527" s="145">
        <f>IFERROR(_xll.qlIndexFixing(Index1Y,$H1527,TRUE,_xll.ohTrigger(RecalcTrigger,Trigger1Y)),NA())</f>
        <v>9.7575078520601415E-3</v>
      </c>
      <c r="N1527" s="144">
        <f>IFERROR(_xll.qlIndexFixing(ONIndex1M,I1527,TRUE,_xll.ohTrigger(RecalcTrigger,Trigger1M)),NA())</f>
        <v>9.0889859426734887E-3</v>
      </c>
      <c r="O1527" s="44">
        <f>IFERROR(_xll.qlIndexFixing(ONIndex3M,I1527,TRUE,_xll.ohTrigger(RecalcTrigger,Trigger3M)),NA())</f>
        <v>9.5630440453664534E-3</v>
      </c>
      <c r="P1527" s="44">
        <f>IFERROR(_xll.qlIndexFixing(ONIndex6M,I1527,TRUE,_xll.ohTrigger(RecalcTrigger,Trigger6M)),NA())</f>
        <v>9.6003998158433745E-3</v>
      </c>
      <c r="Q1527" s="145">
        <f>IFERROR(_xll.qlIndexFixing(ONIndex1Y,I1527,TRUE,_xll.ohTrigger(RecalcTrigger,Trigger1Y)),NA())</f>
        <v>9.883068413811813E-3</v>
      </c>
    </row>
    <row r="1528" spans="2:17" x14ac:dyDescent="0.2">
      <c r="B1528" s="39" t="s">
        <v>42</v>
      </c>
      <c r="D1528" s="42">
        <f>_xll.qlCalendarAdvance(Calendar,$D1527,B1528,"f",FALSE)</f>
        <v>50368</v>
      </c>
      <c r="E1528" s="139">
        <f>_xll.qlInterestRateIndexValueDate(IndexON,D1528)</f>
        <v>50368</v>
      </c>
      <c r="F1528" s="155">
        <f>IFERROR(_xll.qlIndexFixing(IndexON,D1528,TRUE,_xll.ohTrigger(RecalcTrigger,TriggerON)),NA())</f>
        <v>8.925342512506873E-3</v>
      </c>
      <c r="H1528" s="42">
        <f>_xll.qlCalendarAdvance(Calendar,$H1527,B1528,"f",FALSE)</f>
        <v>50368</v>
      </c>
      <c r="I1528" s="139">
        <f>_xll.qlInterestRateIndexValueDate(Index1M,$H1528)</f>
        <v>50370</v>
      </c>
      <c r="J1528" s="144">
        <f>IFERROR(_xll.qlIndexFixing(Index1M,$H1528,TRUE,_xll.ohTrigger(RecalcTrigger,Trigger1M)),NA())</f>
        <v>9.0743534435760997E-3</v>
      </c>
      <c r="K1528" s="44">
        <f>IFERROR(_xll.qlIndexFixing(Index3M,H1528,TRUE,_xll.ohTrigger(RecalcTrigger,Trigger3M)),NA())</f>
        <v>9.5242100985230057E-3</v>
      </c>
      <c r="L1528" s="44">
        <f>IFERROR(_xll.qlIndexFixing(Index6M,$H1528,TRUE,_xll.ohTrigger(RecalcTrigger,Trigger6M)),NA())</f>
        <v>9.5306162492341476E-3</v>
      </c>
      <c r="M1528" s="145">
        <f>IFERROR(_xll.qlIndexFixing(Index1Y,$H1528,TRUE,_xll.ohTrigger(RecalcTrigger,Trigger1Y)),NA())</f>
        <v>9.7506866162844676E-3</v>
      </c>
      <c r="N1528" s="144">
        <f>IFERROR(_xll.qlIndexFixing(ONIndex1M,I1528,TRUE,_xll.ohTrigger(RecalcTrigger,Trigger1M)),NA())</f>
        <v>9.0821044998179445E-3</v>
      </c>
      <c r="O1528" s="44">
        <f>IFERROR(_xll.qlIndexFixing(ONIndex3M,I1528,TRUE,_xll.ohTrigger(RecalcTrigger,Trigger3M)),NA())</f>
        <v>9.5557764578746429E-3</v>
      </c>
      <c r="P1528" s="44">
        <f>IFERROR(_xll.qlIndexFixing(ONIndex6M,I1528,TRUE,_xll.ohTrigger(RecalcTrigger,Trigger6M)),NA())</f>
        <v>9.5934173096701159E-3</v>
      </c>
      <c r="Q1528" s="145">
        <f>IFERROR(_xll.qlIndexFixing(ONIndex1Y,I1528,TRUE,_xll.ohTrigger(RecalcTrigger,Trigger1Y)),NA())</f>
        <v>9.8761511294664928E-3</v>
      </c>
    </row>
    <row r="1529" spans="2:17" x14ac:dyDescent="0.2">
      <c r="B1529" s="39" t="s">
        <v>42</v>
      </c>
      <c r="D1529" s="42">
        <f>_xll.qlCalendarAdvance(Calendar,$D1528,B1529,"f",FALSE)</f>
        <v>50375</v>
      </c>
      <c r="E1529" s="139">
        <f>_xll.qlInterestRateIndexValueDate(IndexON,D1529)</f>
        <v>50375</v>
      </c>
      <c r="F1529" s="155">
        <f>IFERROR(_xll.qlIndexFixing(IndexON,D1529,TRUE,_xll.ohTrigger(RecalcTrigger,TriggerON)),NA())</f>
        <v>8.9187158994885607E-3</v>
      </c>
      <c r="H1529" s="42">
        <f>_xll.qlCalendarAdvance(Calendar,$H1528,B1529,"f",FALSE)</f>
        <v>50375</v>
      </c>
      <c r="I1529" s="139">
        <f>_xll.qlInterestRateIndexValueDate(Index1M,$H1529)</f>
        <v>50377</v>
      </c>
      <c r="J1529" s="144">
        <f>IFERROR(_xll.qlIndexFixing(Index1M,$H1529,TRUE,_xll.ohTrigger(RecalcTrigger,Trigger1M)),NA())</f>
        <v>9.0674760986050873E-3</v>
      </c>
      <c r="K1529" s="44">
        <f>IFERROR(_xll.qlIndexFixing(Index3M,H1529,TRUE,_xll.ohTrigger(RecalcTrigger,Trigger3M)),NA())</f>
        <v>9.5177298424147239E-3</v>
      </c>
      <c r="L1529" s="44">
        <f>IFERROR(_xll.qlIndexFixing(Index6M,$H1529,TRUE,_xll.ohTrigger(RecalcTrigger,Trigger6M)),NA())</f>
        <v>9.5232754002558106E-3</v>
      </c>
      <c r="M1529" s="145">
        <f>IFERROR(_xll.qlIndexFixing(Index1Y,$H1529,TRUE,_xll.ohTrigger(RecalcTrigger,Trigger1Y)),NA())</f>
        <v>9.7438728039847631E-3</v>
      </c>
      <c r="N1529" s="144">
        <f>IFERROR(_xll.qlIndexFixing(ONIndex1M,I1529,TRUE,_xll.ohTrigger(RecalcTrigger,Trigger1M)),NA())</f>
        <v>9.0752264909355063E-3</v>
      </c>
      <c r="O1529" s="44">
        <f>IFERROR(_xll.qlIndexFixing(ONIndex3M,I1529,TRUE,_xll.ohTrigger(RecalcTrigger,Trigger3M)),NA())</f>
        <v>9.5485112045157194E-3</v>
      </c>
      <c r="P1529" s="44">
        <f>IFERROR(_xll.qlIndexFixing(ONIndex6M,I1529,TRUE,_xll.ohTrigger(RecalcTrigger,Trigger6M)),NA())</f>
        <v>9.5864373626497468E-3</v>
      </c>
      <c r="Q1529" s="145">
        <f>IFERROR(_xll.qlIndexFixing(ONIndex1Y,I1529,TRUE,_xll.ohTrigger(RecalcTrigger,Trigger1Y)),NA())</f>
        <v>9.869238514186307E-3</v>
      </c>
    </row>
    <row r="1530" spans="2:17" x14ac:dyDescent="0.2">
      <c r="B1530" s="39" t="s">
        <v>42</v>
      </c>
      <c r="D1530" s="42">
        <f>_xll.qlCalendarAdvance(Calendar,$D1529,B1530,"f",FALSE)</f>
        <v>50382</v>
      </c>
      <c r="E1530" s="139">
        <f>_xll.qlInterestRateIndexValueDate(IndexON,D1530)</f>
        <v>50382</v>
      </c>
      <c r="F1530" s="155">
        <f>IFERROR(_xll.qlIndexFixing(IndexON,D1530,TRUE,_xll.ohTrigger(RecalcTrigger,TriggerON)),NA())</f>
        <v>8.9120910898277117E-3</v>
      </c>
      <c r="H1530" s="42">
        <f>_xll.qlCalendarAdvance(Calendar,$H1529,B1530,"f",FALSE)</f>
        <v>50382</v>
      </c>
      <c r="I1530" s="139">
        <f>_xll.qlInterestRateIndexValueDate(Index1M,$H1530)</f>
        <v>50384</v>
      </c>
      <c r="J1530" s="144">
        <f>IFERROR(_xll.qlIndexFixing(Index1M,$H1530,TRUE,_xll.ohTrigger(RecalcTrigger,Trigger1M)),NA())</f>
        <v>9.0606025337153229E-3</v>
      </c>
      <c r="K1530" s="44">
        <f>IFERROR(_xll.qlIndexFixing(Index3M,H1530,TRUE,_xll.ohTrigger(RecalcTrigger,Trigger3M)),NA())</f>
        <v>9.5104672984467342E-3</v>
      </c>
      <c r="L1530" s="44">
        <f>IFERROR(_xll.qlIndexFixing(Index6M,$H1530,TRUE,_xll.ohTrigger(RecalcTrigger,Trigger6M)),NA())</f>
        <v>9.5163094069487912E-3</v>
      </c>
      <c r="M1530" s="145">
        <f>IFERROR(_xll.qlIndexFixing(Index1Y,$H1530,TRUE,_xll.ohTrigger(RecalcTrigger,Trigger1Y)),NA())</f>
        <v>9.7370665196913325E-3</v>
      </c>
      <c r="N1530" s="144">
        <f>IFERROR(_xll.qlIndexFixing(ONIndex1M,I1530,TRUE,_xll.ohTrigger(RecalcTrigger,Trigger1M)),NA())</f>
        <v>9.0683520442436105E-3</v>
      </c>
      <c r="O1530" s="44">
        <f>IFERROR(_xll.qlIndexFixing(ONIndex3M,I1530,TRUE,_xll.ohTrigger(RecalcTrigger,Trigger3M)),NA())</f>
        <v>9.5412484027157518E-3</v>
      </c>
      <c r="P1530" s="44">
        <f>IFERROR(_xll.qlIndexFixing(ONIndex6M,I1530,TRUE,_xll.ohTrigger(RecalcTrigger,Trigger6M)),NA())</f>
        <v>9.5794600791787587E-3</v>
      </c>
      <c r="Q1530" s="145">
        <f>IFERROR(_xll.qlIndexFixing(ONIndex1Y,I1530,TRUE,_xll.ohTrigger(RecalcTrigger,Trigger1Y)),NA())</f>
        <v>9.8623306714884507E-3</v>
      </c>
    </row>
    <row r="1531" spans="2:17" x14ac:dyDescent="0.2">
      <c r="B1531" s="39" t="s">
        <v>42</v>
      </c>
      <c r="D1531" s="42">
        <f>_xll.qlCalendarAdvance(Calendar,$D1530,B1531,"f",FALSE)</f>
        <v>50389</v>
      </c>
      <c r="E1531" s="139">
        <f>_xll.qlInterestRateIndexValueDate(IndexON,D1531)</f>
        <v>50389</v>
      </c>
      <c r="F1531" s="155">
        <f>IFERROR(_xll.qlIndexFixing(IndexON,D1531,TRUE,_xll.ohTrigger(RecalcTrigger,TriggerON)),NA())</f>
        <v>8.9054682011902031E-3</v>
      </c>
      <c r="H1531" s="42">
        <f>_xll.qlCalendarAdvance(Calendar,$H1530,B1531,"f",FALSE)</f>
        <v>50389</v>
      </c>
      <c r="I1531" s="139">
        <f>_xll.qlInterestRateIndexValueDate(Index1M,$H1531)</f>
        <v>50391</v>
      </c>
      <c r="J1531" s="144">
        <f>IFERROR(_xll.qlIndexFixing(Index1M,$H1531,TRUE,_xll.ohTrigger(RecalcTrigger,Trigger1M)),NA())</f>
        <v>9.0537328773365733E-3</v>
      </c>
      <c r="K1531" s="44">
        <f>IFERROR(_xll.qlIndexFixing(Index3M,H1531,TRUE,_xll.ohTrigger(RecalcTrigger,Trigger3M)),NA())</f>
        <v>9.5032080239718653E-3</v>
      </c>
      <c r="L1531" s="44">
        <f>IFERROR(_xll.qlIndexFixing(Index6M,$H1531,TRUE,_xll.ohTrigger(RecalcTrigger,Trigger6M)),NA())</f>
        <v>9.5093475156716976E-3</v>
      </c>
      <c r="M1531" s="145">
        <f>IFERROR(_xll.qlIndexFixing(Index1Y,$H1531,TRUE,_xll.ohTrigger(RecalcTrigger,Trigger1Y)),NA())</f>
        <v>9.7302678679314115E-3</v>
      </c>
      <c r="N1531" s="144">
        <f>IFERROR(_xll.qlIndexFixing(ONIndex1M,I1531,TRUE,_xll.ohTrigger(RecalcTrigger,Trigger1M)),NA())</f>
        <v>9.0614812881195661E-3</v>
      </c>
      <c r="O1531" s="44">
        <f>IFERROR(_xll.qlIndexFixing(ONIndex3M,I1531,TRUE,_xll.ohTrigger(RecalcTrigger,Trigger3M)),NA())</f>
        <v>9.533988170060681E-3</v>
      </c>
      <c r="P1531" s="44">
        <f>IFERROR(_xll.qlIndexFixing(ONIndex6M,I1531,TRUE,_xll.ohTrigger(RecalcTrigger,Trigger6M)),NA())</f>
        <v>9.5724855634937711E-3</v>
      </c>
      <c r="Q1531" s="145">
        <f>IFERROR(_xll.qlIndexFixing(ONIndex1Y,I1531,TRUE,_xll.ohTrigger(RecalcTrigger,Trigger1Y)),NA())</f>
        <v>9.8554277052098627E-3</v>
      </c>
    </row>
    <row r="1532" spans="2:17" x14ac:dyDescent="0.2">
      <c r="B1532" s="39" t="s">
        <v>42</v>
      </c>
      <c r="D1532" s="42">
        <f>_xll.qlCalendarAdvance(Calendar,$D1531,B1532,"f",FALSE)</f>
        <v>50396</v>
      </c>
      <c r="E1532" s="139">
        <f>_xll.qlInterestRateIndexValueDate(IndexON,D1532)</f>
        <v>50396</v>
      </c>
      <c r="F1532" s="155">
        <f>IFERROR(_xll.qlIndexFixing(IndexON,D1532,TRUE,_xll.ohTrigger(RecalcTrigger,TriggerON)),NA())</f>
        <v>8.8988473517215283E-3</v>
      </c>
      <c r="H1532" s="42">
        <f>_xll.qlCalendarAdvance(Calendar,$H1531,B1532,"f",FALSE)</f>
        <v>50396</v>
      </c>
      <c r="I1532" s="139">
        <f>_xll.qlInterestRateIndexValueDate(Index1M,$H1532)</f>
        <v>50398</v>
      </c>
      <c r="J1532" s="144">
        <f>IFERROR(_xll.qlIndexFixing(Index1M,$H1532,TRUE,_xll.ohTrigger(RecalcTrigger,Trigger1M)),NA())</f>
        <v>9.0468672578986054E-3</v>
      </c>
      <c r="K1532" s="44">
        <f>IFERROR(_xll.qlIndexFixing(Index3M,H1532,TRUE,_xll.ohTrigger(RecalcTrigger,Trigger3M)),NA())</f>
        <v>9.4959521367394828E-3</v>
      </c>
      <c r="L1532" s="44">
        <f>IFERROR(_xll.qlIndexFixing(Index6M,$H1532,TRUE,_xll.ohTrigger(RecalcTrigger,Trigger6M)),NA())</f>
        <v>9.5023898313098577E-3</v>
      </c>
      <c r="M1532" s="145">
        <f>IFERROR(_xll.qlIndexFixing(Index1Y,$H1532,TRUE,_xll.ohTrigger(RecalcTrigger,Trigger1Y)),NA())</f>
        <v>9.7234769532302655E-3</v>
      </c>
      <c r="N1532" s="144">
        <f>IFERROR(_xll.qlIndexFixing(ONIndex1M,I1532,TRUE,_xll.ohTrigger(RecalcTrigger,Trigger1M)),NA())</f>
        <v>9.0536336789970306E-3</v>
      </c>
      <c r="O1532" s="44">
        <f>IFERROR(_xll.qlIndexFixing(ONIndex3M,I1532,TRUE,_xll.ohTrigger(RecalcTrigger,Trigger3M)),NA())</f>
        <v>9.5256940577836957E-3</v>
      </c>
      <c r="P1532" s="44">
        <f>IFERROR(_xll.qlIndexFixing(ONIndex6M,I1532,TRUE,_xll.ohTrigger(RecalcTrigger,Trigger6M)),NA())</f>
        <v>9.5645182116754768E-3</v>
      </c>
      <c r="Q1532" s="145">
        <f>IFERROR(_xll.qlIndexFixing(ONIndex1Y,I1532,TRUE,_xll.ohTrigger(RecalcTrigger,Trigger1Y)),NA())</f>
        <v>9.8475447047174924E-3</v>
      </c>
    </row>
    <row r="1533" spans="2:17" x14ac:dyDescent="0.2">
      <c r="B1533" s="39" t="s">
        <v>42</v>
      </c>
      <c r="D1533" s="42">
        <f>_xll.qlCalendarAdvance(Calendar,$D1532,B1533,"f",FALSE)</f>
        <v>50403</v>
      </c>
      <c r="E1533" s="139">
        <f>_xll.qlInterestRateIndexValueDate(IndexON,D1533)</f>
        <v>50403</v>
      </c>
      <c r="F1533" s="155">
        <f>IFERROR(_xll.qlIndexFixing(IndexON,D1533,TRUE,_xll.ohTrigger(RecalcTrigger,TriggerON)),NA())</f>
        <v>8.8922286593273725E-3</v>
      </c>
      <c r="H1533" s="42">
        <f>_xll.qlCalendarAdvance(Calendar,$H1532,B1533,"f",FALSE)</f>
        <v>50403</v>
      </c>
      <c r="I1533" s="139">
        <f>_xll.qlInterestRateIndexValueDate(Index1M,$H1533)</f>
        <v>50405</v>
      </c>
      <c r="J1533" s="144">
        <f>IFERROR(_xll.qlIndexFixing(Index1M,$H1533,TRUE,_xll.ohTrigger(RecalcTrigger,Trigger1M)),NA())</f>
        <v>9.0411345770532326E-3</v>
      </c>
      <c r="K1533" s="44">
        <f>IFERROR(_xll.qlIndexFixing(Index3M,H1533,TRUE,_xll.ohTrigger(RecalcTrigger,Trigger3M)),NA())</f>
        <v>9.4886997544945118E-3</v>
      </c>
      <c r="L1533" s="44">
        <f>IFERROR(_xll.qlIndexFixing(Index6M,$H1533,TRUE,_xll.ohTrigger(RecalcTrigger,Trigger6M)),NA())</f>
        <v>9.4958065906372308E-3</v>
      </c>
      <c r="M1533" s="145">
        <f>IFERROR(_xll.qlIndexFixing(Index1Y,$H1533,TRUE,_xll.ohTrigger(RecalcTrigger,Trigger1Y)),NA())</f>
        <v>9.7166938801098723E-3</v>
      </c>
      <c r="N1533" s="144">
        <f>IFERROR(_xll.qlIndexFixing(ONIndex1M,I1533,TRUE,_xll.ohTrigger(RecalcTrigger,Trigger1M)),NA())</f>
        <v>9.0467712634012543E-3</v>
      </c>
      <c r="O1533" s="44">
        <f>IFERROR(_xll.qlIndexFixing(ONIndex3M,I1533,TRUE,_xll.ohTrigger(RecalcTrigger,Trigger3M)),NA())</f>
        <v>9.5184397258485376E-3</v>
      </c>
      <c r="P1533" s="44">
        <f>IFERROR(_xll.qlIndexFixing(ONIndex6M,I1533,TRUE,_xll.ohTrigger(RecalcTrigger,Trigger6M)),NA())</f>
        <v>9.557549978884694E-3</v>
      </c>
      <c r="Q1533" s="145">
        <f>IFERROR(_xll.qlIndexFixing(ONIndex1Y,I1533,TRUE,_xll.ohTrigger(RecalcTrigger,Trigger1Y)),NA())</f>
        <v>9.8406525366012687E-3</v>
      </c>
    </row>
    <row r="1534" spans="2:17" x14ac:dyDescent="0.2">
      <c r="B1534" s="39" t="s">
        <v>42</v>
      </c>
      <c r="D1534" s="42">
        <f>_xll.qlCalendarAdvance(Calendar,$D1533,B1534,"f",FALSE)</f>
        <v>50410</v>
      </c>
      <c r="E1534" s="139">
        <f>_xll.qlInterestRateIndexValueDate(IndexON,D1534)</f>
        <v>50410</v>
      </c>
      <c r="F1534" s="155">
        <f>IFERROR(_xll.qlIndexFixing(IndexON,D1534,TRUE,_xll.ohTrigger(RecalcTrigger,TriggerON)),NA())</f>
        <v>8.885612241993357E-3</v>
      </c>
      <c r="H1534" s="42">
        <f>_xll.qlCalendarAdvance(Calendar,$H1533,B1534,"f",FALSE)</f>
        <v>50410</v>
      </c>
      <c r="I1534" s="139">
        <f>_xll.qlInterestRateIndexValueDate(Index1M,$H1534)</f>
        <v>50412</v>
      </c>
      <c r="J1534" s="144">
        <f>IFERROR(_xll.qlIndexFixing(Index1M,$H1534,TRUE,_xll.ohTrigger(RecalcTrigger,Trigger1M)),NA())</f>
        <v>9.0331486435615838E-3</v>
      </c>
      <c r="K1534" s="44">
        <f>IFERROR(_xll.qlIndexFixing(Index3M,H1534,TRUE,_xll.ohTrigger(RecalcTrigger,Trigger3M)),NA())</f>
        <v>9.4814509949880943E-3</v>
      </c>
      <c r="L1534" s="44">
        <f>IFERROR(_xll.qlIndexFixing(Index6M,$H1534,TRUE,_xll.ohTrigger(RecalcTrigger,Trigger6M)),NA())</f>
        <v>9.4888574662117253E-3</v>
      </c>
      <c r="M1534" s="145">
        <f>IFERROR(_xll.qlIndexFixing(Index1Y,$H1534,TRUE,_xll.ohTrigger(RecalcTrigger,Trigger1Y)),NA())</f>
        <v>9.7099187530900258E-3</v>
      </c>
      <c r="N1534" s="144">
        <f>IFERROR(_xll.qlIndexFixing(ONIndex1M,I1534,TRUE,_xll.ohTrigger(RecalcTrigger,Trigger1M)),NA())</f>
        <v>9.0408924464480123E-3</v>
      </c>
      <c r="O1534" s="44">
        <f>IFERROR(_xll.qlIndexFixing(ONIndex3M,I1534,TRUE,_xll.ohTrigger(RecalcTrigger,Trigger3M)),NA())</f>
        <v>9.5122240613054743E-3</v>
      </c>
      <c r="P1534" s="44">
        <f>IFERROR(_xll.qlIndexFixing(ONIndex6M,I1534,TRUE,_xll.ohTrigger(RecalcTrigger,Trigger6M)),NA())</f>
        <v>9.5515796682388299E-3</v>
      </c>
      <c r="Q1534" s="145">
        <f>IFERROR(_xll.qlIndexFixing(ONIndex1Y,I1534,TRUE,_xll.ohTrigger(RecalcTrigger,Trigger1Y)),NA())</f>
        <v>9.8347491003814014E-3</v>
      </c>
    </row>
    <row r="1535" spans="2:17" x14ac:dyDescent="0.2">
      <c r="B1535" s="39" t="s">
        <v>42</v>
      </c>
      <c r="D1535" s="42">
        <f>_xll.qlCalendarAdvance(Calendar,$D1534,B1535,"f",FALSE)</f>
        <v>50417</v>
      </c>
      <c r="E1535" s="139">
        <f>_xll.qlInterestRateIndexValueDate(IndexON,D1535)</f>
        <v>50417</v>
      </c>
      <c r="F1535" s="155">
        <f>IFERROR(_xll.qlIndexFixing(IndexON,D1535,TRUE,_xll.ohTrigger(RecalcTrigger,TriggerON)),NA())</f>
        <v>8.8789982175452309E-3</v>
      </c>
      <c r="H1535" s="42">
        <f>_xll.qlCalendarAdvance(Calendar,$H1534,B1535,"f",FALSE)</f>
        <v>50417</v>
      </c>
      <c r="I1535" s="139">
        <f>_xll.qlInterestRateIndexValueDate(Index1M,$H1535)</f>
        <v>50419</v>
      </c>
      <c r="J1535" s="144">
        <f>IFERROR(_xll.qlIndexFixing(Index1M,$H1535,TRUE,_xll.ohTrigger(RecalcTrigger,Trigger1M)),NA())</f>
        <v>9.0262959055245617E-3</v>
      </c>
      <c r="K1535" s="44">
        <f>IFERROR(_xll.qlIndexFixing(Index3M,H1535,TRUE,_xll.ohTrigger(RecalcTrigger,Trigger3M)),NA())</f>
        <v>9.474205975963379E-3</v>
      </c>
      <c r="L1535" s="44">
        <f>IFERROR(_xll.qlIndexFixing(Index6M,$H1535,TRUE,_xll.ohTrigger(RecalcTrigger,Trigger6M)),NA())</f>
        <v>9.4819128556031633E-3</v>
      </c>
      <c r="M1535" s="145">
        <f>IFERROR(_xll.qlIndexFixing(Index1Y,$H1535,TRUE,_xll.ohTrigger(RecalcTrigger,Trigger1Y)),NA())</f>
        <v>9.7031516766876661E-3</v>
      </c>
      <c r="N1535" s="144">
        <f>IFERROR(_xll.qlIndexFixing(ONIndex1M,I1535,TRUE,_xll.ohTrigger(RecalcTrigger,Trigger1M)),NA())</f>
        <v>9.0340377358888446E-3</v>
      </c>
      <c r="O1535" s="44">
        <f>IFERROR(_xll.qlIndexFixing(ONIndex3M,I1535,TRUE,_xll.ohTrigger(RecalcTrigger,Trigger3M)),NA())</f>
        <v>9.5049752798903597E-3</v>
      </c>
      <c r="P1535" s="44">
        <f>IFERROR(_xll.qlIndexFixing(ONIndex6M,I1535,TRUE,_xll.ohTrigger(RecalcTrigger,Trigger6M)),NA())</f>
        <v>9.5446172685420549E-3</v>
      </c>
      <c r="Q1535" s="145">
        <f>IFERROR(_xll.qlIndexFixing(ONIndex1Y,I1535,TRUE,_xll.ohTrigger(RecalcTrigger,Trigger1Y)),NA())</f>
        <v>9.8278666758311317E-3</v>
      </c>
    </row>
    <row r="1536" spans="2:17" x14ac:dyDescent="0.2">
      <c r="B1536" s="39" t="s">
        <v>42</v>
      </c>
      <c r="D1536" s="42">
        <f>_xll.qlCalendarAdvance(Calendar,$D1535,B1536,"f",FALSE)</f>
        <v>50424</v>
      </c>
      <c r="E1536" s="139">
        <f>_xll.qlInterestRateIndexValueDate(IndexON,D1536)</f>
        <v>50424</v>
      </c>
      <c r="F1536" s="155">
        <f>IFERROR(_xll.qlIndexFixing(IndexON,D1536,TRUE,_xll.ohTrigger(RecalcTrigger,TriggerON)),NA())</f>
        <v>8.8723867040485516E-3</v>
      </c>
      <c r="H1536" s="42">
        <f>_xll.qlCalendarAdvance(Calendar,$H1535,B1536,"f",FALSE)</f>
        <v>50424</v>
      </c>
      <c r="I1536" s="139">
        <f>_xll.qlInterestRateIndexValueDate(Index1M,$H1536)</f>
        <v>50426</v>
      </c>
      <c r="J1536" s="144">
        <f>IFERROR(_xll.qlIndexFixing(Index1M,$H1536,TRUE,_xll.ohTrigger(RecalcTrigger,Trigger1M)),NA())</f>
        <v>9.0194477181423927E-3</v>
      </c>
      <c r="K1536" s="44">
        <f>IFERROR(_xll.qlIndexFixing(Index3M,H1536,TRUE,_xll.ohTrigger(RecalcTrigger,Trigger3M)),NA())</f>
        <v>9.4669648151679553E-3</v>
      </c>
      <c r="L1536" s="44">
        <f>IFERROR(_xll.qlIndexFixing(Index6M,$H1536,TRUE,_xll.ohTrigger(RecalcTrigger,Trigger6M)),NA())</f>
        <v>9.4749728636885373E-3</v>
      </c>
      <c r="M1536" s="145">
        <f>IFERROR(_xll.qlIndexFixing(Index1Y,$H1536,TRUE,_xll.ohTrigger(RecalcTrigger,Trigger1Y)),NA())</f>
        <v>9.6963927554168904E-3</v>
      </c>
      <c r="N1536" s="144">
        <f>IFERROR(_xll.qlIndexFixing(ONIndex1M,I1536,TRUE,_xll.ohTrigger(RecalcTrigger,Trigger1M)),NA())</f>
        <v>9.0271873577041362E-3</v>
      </c>
      <c r="O1536" s="44">
        <f>IFERROR(_xll.qlIndexFixing(ONIndex3M,I1536,TRUE,_xll.ohTrigger(RecalcTrigger,Trigger3M)),NA())</f>
        <v>9.4977296549902945E-3</v>
      </c>
      <c r="P1536" s="44">
        <f>IFERROR(_xll.qlIndexFixing(ONIndex6M,I1536,TRUE,_xll.ohTrigger(RecalcTrigger,Trigger6M)),NA())</f>
        <v>9.5376581588535458E-3</v>
      </c>
      <c r="Q1536" s="145">
        <f>IFERROR(_xll.qlIndexFixing(ONIndex1Y,I1536,TRUE,_xll.ohTrigger(RecalcTrigger,Trigger1Y)),NA())</f>
        <v>9.8209896458456569E-3</v>
      </c>
    </row>
    <row r="1537" spans="2:17" x14ac:dyDescent="0.2">
      <c r="B1537" s="39" t="s">
        <v>42</v>
      </c>
      <c r="D1537" s="42">
        <f>_xll.qlCalendarAdvance(Calendar,$D1536,B1537,"f",FALSE)</f>
        <v>50431</v>
      </c>
      <c r="E1537" s="139">
        <f>_xll.qlInterestRateIndexValueDate(IndexON,D1537)</f>
        <v>50431</v>
      </c>
      <c r="F1537" s="155">
        <f>IFERROR(_xll.qlIndexFixing(IndexON,D1537,TRUE,_xll.ohTrigger(RecalcTrigger,TriggerON)),NA())</f>
        <v>8.8657778194889403E-3</v>
      </c>
      <c r="H1537" s="42">
        <f>_xll.qlCalendarAdvance(Calendar,$H1536,B1537,"f",FALSE)</f>
        <v>50431</v>
      </c>
      <c r="I1537" s="139">
        <f>_xll.qlInterestRateIndexValueDate(Index1M,$H1537)</f>
        <v>50433</v>
      </c>
      <c r="J1537" s="144">
        <f>IFERROR(_xll.qlIndexFixing(Index1M,$H1537,TRUE,_xll.ohTrigger(RecalcTrigger,Trigger1M)),NA())</f>
        <v>9.0137310752103454E-3</v>
      </c>
      <c r="K1537" s="44">
        <f>IFERROR(_xll.qlIndexFixing(Index3M,H1537,TRUE,_xll.ohTrigger(RecalcTrigger,Trigger3M)),NA())</f>
        <v>9.4597276303467481E-3</v>
      </c>
      <c r="L1537" s="44">
        <f>IFERROR(_xll.qlIndexFixing(Index6M,$H1537,TRUE,_xll.ohTrigger(RecalcTrigger,Trigger6M)),NA())</f>
        <v>9.4680375953417467E-3</v>
      </c>
      <c r="M1537" s="145">
        <f>IFERROR(_xll.qlIndexFixing(Index1Y,$H1537,TRUE,_xll.ohTrigger(RecalcTrigger,Trigger1Y)),NA())</f>
        <v>9.6896420937893843E-3</v>
      </c>
      <c r="N1537" s="144">
        <f>IFERROR(_xll.qlIndexFixing(ONIndex1M,I1537,TRUE,_xll.ohTrigger(RecalcTrigger,Trigger1M)),NA())</f>
        <v>9.0203414399514514E-3</v>
      </c>
      <c r="O1537" s="44">
        <f>IFERROR(_xll.qlIndexFixing(ONIndex3M,I1537,TRUE,_xll.ohTrigger(RecalcTrigger,Trigger3M)),NA())</f>
        <v>9.4904873040313475E-3</v>
      </c>
      <c r="P1537" s="44">
        <f>IFERROR(_xll.qlIndexFixing(ONIndex6M,I1537,TRUE,_xll.ohTrigger(RecalcTrigger,Trigger6M)),NA())</f>
        <v>9.5307024436497301E-3</v>
      </c>
      <c r="Q1537" s="145">
        <f>IFERROR(_xll.qlIndexFixing(ONIndex1Y,I1537,TRUE,_xll.ohTrigger(RecalcTrigger,Trigger1Y)),NA())</f>
        <v>9.8141181141020439E-3</v>
      </c>
    </row>
    <row r="1538" spans="2:17" x14ac:dyDescent="0.2">
      <c r="B1538" s="39" t="s">
        <v>42</v>
      </c>
      <c r="D1538" s="42">
        <f>_xll.qlCalendarAdvance(Calendar,$D1537,B1538,"f",FALSE)</f>
        <v>50438</v>
      </c>
      <c r="E1538" s="139">
        <f>_xll.qlInterestRateIndexValueDate(IndexON,D1538)</f>
        <v>50438</v>
      </c>
      <c r="F1538" s="155">
        <f>IFERROR(_xll.qlIndexFixing(IndexON,D1538,TRUE,_xll.ohTrigger(RecalcTrigger,TriggerON)),NA())</f>
        <v>8.8591716817720823E-3</v>
      </c>
      <c r="H1538" s="42">
        <f>_xll.qlCalendarAdvance(Calendar,$H1537,B1538,"f",FALSE)</f>
        <v>50438</v>
      </c>
      <c r="I1538" s="139">
        <f>_xll.qlInterestRateIndexValueDate(Index1M,$H1538)</f>
        <v>50440</v>
      </c>
      <c r="J1538" s="144">
        <f>IFERROR(_xll.qlIndexFixing(Index1M,$H1538,TRUE,_xll.ohTrigger(RecalcTrigger,Trigger1M)),NA())</f>
        <v>9.007267289689036E-3</v>
      </c>
      <c r="K1538" s="44">
        <f>IFERROR(_xll.qlIndexFixing(Index3M,H1538,TRUE,_xll.ohTrigger(RecalcTrigger,Trigger3M)),NA())</f>
        <v>9.4528864010235223E-3</v>
      </c>
      <c r="L1538" s="44">
        <f>IFERROR(_xll.qlIndexFixing(Index6M,$H1538,TRUE,_xll.ohTrigger(RecalcTrigger,Trigger6M)),NA())</f>
        <v>9.4611071554375741E-3</v>
      </c>
      <c r="M1538" s="145">
        <f>IFERROR(_xll.qlIndexFixing(Index1Y,$H1538,TRUE,_xll.ohTrigger(RecalcTrigger,Trigger1Y)),NA())</f>
        <v>9.6828997963139905E-3</v>
      </c>
      <c r="N1538" s="144">
        <f>IFERROR(_xll.qlIndexFixing(ONIndex1M,I1538,TRUE,_xll.ohTrigger(RecalcTrigger,Trigger1M)),NA())</f>
        <v>9.0135001112479074E-3</v>
      </c>
      <c r="O1538" s="44">
        <f>IFERROR(_xll.qlIndexFixing(ONIndex3M,I1538,TRUE,_xll.ohTrigger(RecalcTrigger,Trigger3M)),NA())</f>
        <v>9.4832483446793958E-3</v>
      </c>
      <c r="P1538" s="44">
        <f>IFERROR(_xll.qlIndexFixing(ONIndex6M,I1538,TRUE,_xll.ohTrigger(RecalcTrigger,Trigger6M)),NA())</f>
        <v>9.5237502274070351E-3</v>
      </c>
      <c r="Q1538" s="145">
        <f>IFERROR(_xll.qlIndexFixing(ONIndex1Y,I1538,TRUE,_xll.ohTrigger(RecalcTrigger,Trigger1Y)),NA())</f>
        <v>9.8072521842773597E-3</v>
      </c>
    </row>
    <row r="1539" spans="2:17" x14ac:dyDescent="0.2">
      <c r="B1539" s="39" t="s">
        <v>42</v>
      </c>
      <c r="D1539" s="42">
        <f>_xll.qlCalendarAdvance(Calendar,$D1538,B1539,"f",FALSE)</f>
        <v>50445</v>
      </c>
      <c r="E1539" s="139">
        <f>_xll.qlInterestRateIndexValueDate(IndexON,D1539)</f>
        <v>50445</v>
      </c>
      <c r="F1539" s="155">
        <f>IFERROR(_xll.qlIndexFixing(IndexON,D1539,TRUE,_xll.ohTrigger(RecalcTrigger,TriggerON)),NA())</f>
        <v>8.8525684088036627E-3</v>
      </c>
      <c r="H1539" s="42">
        <f>_xll.qlCalendarAdvance(Calendar,$H1538,B1539,"f",FALSE)</f>
        <v>50445</v>
      </c>
      <c r="I1539" s="139">
        <f>_xll.qlInterestRateIndexValueDate(Index1M,$H1539)</f>
        <v>50447</v>
      </c>
      <c r="J1539" s="144">
        <f>IFERROR(_xll.qlIndexFixing(Index1M,$H1539,TRUE,_xll.ohTrigger(RecalcTrigger,Trigger1M)),NA())</f>
        <v>9.0004327588020863E-3</v>
      </c>
      <c r="K1539" s="44">
        <f>IFERROR(_xll.qlIndexFixing(Index3M,H1539,TRUE,_xll.ohTrigger(RecalcTrigger,Trigger3M)),NA())</f>
        <v>9.4456573882616395E-3</v>
      </c>
      <c r="L1539" s="44">
        <f>IFERROR(_xll.qlIndexFixing(Index6M,$H1539,TRUE,_xll.ohTrigger(RecalcTrigger,Trigger6M)),NA())</f>
        <v>9.4541816488477124E-3</v>
      </c>
      <c r="M1539" s="145">
        <f>IFERROR(_xll.qlIndexFixing(Index1Y,$H1539,TRUE,_xll.ohTrigger(RecalcTrigger,Trigger1Y)),NA())</f>
        <v>9.6761659674971367E-3</v>
      </c>
      <c r="N1539" s="144">
        <f>IFERROR(_xll.qlIndexFixing(ONIndex1M,I1539,TRUE,_xll.ohTrigger(RecalcTrigger,Trigger1M)),NA())</f>
        <v>9.0066634997310047E-3</v>
      </c>
      <c r="O1539" s="44">
        <f>IFERROR(_xll.qlIndexFixing(ONIndex3M,I1539,TRUE,_xll.ohTrigger(RecalcTrigger,Trigger3M)),NA())</f>
        <v>9.4760128943605082E-3</v>
      </c>
      <c r="P1539" s="44">
        <f>IFERROR(_xll.qlIndexFixing(ONIndex6M,I1539,TRUE,_xll.ohTrigger(RecalcTrigger,Trigger6M)),NA())</f>
        <v>9.5168016144420164E-3</v>
      </c>
      <c r="Q1539" s="145">
        <f>IFERROR(_xll.qlIndexFixing(ONIndex1Y,I1539,TRUE,_xll.ohTrigger(RecalcTrigger,Trigger1Y)),NA())</f>
        <v>9.8003919600486711E-3</v>
      </c>
    </row>
    <row r="1540" spans="2:17" x14ac:dyDescent="0.2">
      <c r="B1540" s="39" t="s">
        <v>42</v>
      </c>
      <c r="D1540" s="42">
        <f>_xll.qlCalendarAdvance(Calendar,$D1539,B1540,"f",FALSE)</f>
        <v>50452</v>
      </c>
      <c r="E1540" s="139">
        <f>_xll.qlInterestRateIndexValueDate(IndexON,D1540)</f>
        <v>50452</v>
      </c>
      <c r="F1540" s="155">
        <f>IFERROR(_xll.qlIndexFixing(IndexON,D1540,TRUE,_xll.ohTrigger(RecalcTrigger,TriggerON)),NA())</f>
        <v>8.8459681186492389E-3</v>
      </c>
      <c r="H1540" s="42">
        <f>_xll.qlCalendarAdvance(Calendar,$H1539,B1540,"f",FALSE)</f>
        <v>50452</v>
      </c>
      <c r="I1540" s="139">
        <f>_xll.qlInterestRateIndexValueDate(Index1M,$H1540)</f>
        <v>50454</v>
      </c>
      <c r="J1540" s="144">
        <f>IFERROR(_xll.qlIndexFixing(Index1M,$H1540,TRUE,_xll.ohTrigger(RecalcTrigger,Trigger1M)),NA())</f>
        <v>8.993603254571372E-3</v>
      </c>
      <c r="K1540" s="44">
        <f>IFERROR(_xll.qlIndexFixing(Index3M,H1540,TRUE,_xll.ohTrigger(RecalcTrigger,Trigger3M)),NA())</f>
        <v>9.4384326960364941E-3</v>
      </c>
      <c r="L1540" s="44">
        <f>IFERROR(_xll.qlIndexFixing(Index6M,$H1540,TRUE,_xll.ohTrigger(RecalcTrigger,Trigger6M)),NA())</f>
        <v>9.4472611804429663E-3</v>
      </c>
      <c r="M1540" s="145">
        <f>IFERROR(_xll.qlIndexFixing(Index1Y,$H1540,TRUE,_xll.ohTrigger(RecalcTrigger,Trigger1Y)),NA())</f>
        <v>9.6694407118426279E-3</v>
      </c>
      <c r="N1540" s="144">
        <f>IFERROR(_xll.qlIndexFixing(ONIndex1M,I1540,TRUE,_xll.ohTrigger(RecalcTrigger,Trigger1M)),NA())</f>
        <v>8.9998317338579881E-3</v>
      </c>
      <c r="O1540" s="44">
        <f>IFERROR(_xll.qlIndexFixing(ONIndex3M,I1540,TRUE,_xll.ohTrigger(RecalcTrigger,Trigger3M)),NA())</f>
        <v>9.4687810704208175E-3</v>
      </c>
      <c r="P1540" s="44">
        <f>IFERROR(_xll.qlIndexFixing(ONIndex6M,I1540,TRUE,_xll.ohTrigger(RecalcTrigger,Trigger6M)),NA())</f>
        <v>9.5098567092311015E-3</v>
      </c>
      <c r="Q1540" s="145">
        <f>IFERROR(_xll.qlIndexFixing(ONIndex1Y,I1540,TRUE,_xll.ohTrigger(RecalcTrigger,Trigger1Y)),NA())</f>
        <v>9.793537545013109E-3</v>
      </c>
    </row>
    <row r="1541" spans="2:17" x14ac:dyDescent="0.2">
      <c r="B1541" s="39" t="s">
        <v>42</v>
      </c>
      <c r="D1541" s="42">
        <f>_xll.qlCalendarAdvance(Calendar,$D1540,B1541,"f",FALSE)</f>
        <v>50459</v>
      </c>
      <c r="E1541" s="139">
        <f>_xll.qlInterestRateIndexValueDate(IndexON,D1541)</f>
        <v>50459</v>
      </c>
      <c r="F1541" s="155">
        <f>IFERROR(_xll.qlIndexFixing(IndexON,D1541,TRUE,_xll.ohTrigger(RecalcTrigger,TriggerON)),NA())</f>
        <v>8.8393709290546241E-3</v>
      </c>
      <c r="H1541" s="42">
        <f>_xll.qlCalendarAdvance(Calendar,$H1540,B1541,"f",FALSE)</f>
        <v>50459</v>
      </c>
      <c r="I1541" s="139">
        <f>_xll.qlInterestRateIndexValueDate(Index1M,$H1541)</f>
        <v>50461</v>
      </c>
      <c r="J1541" s="144">
        <f>IFERROR(_xll.qlIndexFixing(Index1M,$H1541,TRUE,_xll.ohTrigger(RecalcTrigger,Trigger1M)),NA())</f>
        <v>8.9867789054084591E-3</v>
      </c>
      <c r="K1541" s="44">
        <f>IFERROR(_xll.qlIndexFixing(Index3M,H1541,TRUE,_xll.ohTrigger(RecalcTrigger,Trigger3M)),NA())</f>
        <v>9.4312124420840183E-3</v>
      </c>
      <c r="L1541" s="44">
        <f>IFERROR(_xll.qlIndexFixing(Index6M,$H1541,TRUE,_xll.ohTrigger(RecalcTrigger,Trigger6M)),NA())</f>
        <v>9.4403458550932646E-3</v>
      </c>
      <c r="M1541" s="145">
        <f>IFERROR(_xll.qlIndexFixing(Index1Y,$H1541,TRUE,_xll.ohTrigger(RecalcTrigger,Trigger1Y)),NA())</f>
        <v>9.6627241338516391E-3</v>
      </c>
      <c r="N1541" s="144">
        <f>IFERROR(_xll.qlIndexFixing(ONIndex1M,I1541,TRUE,_xll.ohTrigger(RecalcTrigger,Trigger1M)),NA())</f>
        <v>8.9930049418462943E-3</v>
      </c>
      <c r="O1541" s="44">
        <f>IFERROR(_xll.qlIndexFixing(ONIndex3M,I1541,TRUE,_xll.ohTrigger(RecalcTrigger,Trigger3M)),NA())</f>
        <v>9.4615529905262008E-3</v>
      </c>
      <c r="P1541" s="44">
        <f>IFERROR(_xll.qlIndexFixing(ONIndex6M,I1541,TRUE,_xll.ohTrigger(RecalcTrigger,Trigger6M)),NA())</f>
        <v>9.5029156162507178E-3</v>
      </c>
      <c r="Q1541" s="145">
        <f>IFERROR(_xll.qlIndexFixing(ONIndex1Y,I1541,TRUE,_xll.ohTrigger(RecalcTrigger,Trigger1Y)),NA())</f>
        <v>9.7866890429276765E-3</v>
      </c>
    </row>
    <row r="1542" spans="2:17" x14ac:dyDescent="0.2">
      <c r="B1542" s="39" t="s">
        <v>42</v>
      </c>
      <c r="D1542" s="42">
        <f>_xll.qlCalendarAdvance(Calendar,$D1541,B1542,"f",FALSE)</f>
        <v>50466</v>
      </c>
      <c r="E1542" s="139">
        <f>_xll.qlInterestRateIndexValueDate(IndexON,D1542)</f>
        <v>50466</v>
      </c>
      <c r="F1542" s="155">
        <f>IFERROR(_xll.qlIndexFixing(IndexON,D1542,TRUE,_xll.ohTrigger(RecalcTrigger,TriggerON)),NA())</f>
        <v>8.8327769582452476E-3</v>
      </c>
      <c r="H1542" s="42">
        <f>_xll.qlCalendarAdvance(Calendar,$H1541,B1542,"f",FALSE)</f>
        <v>50466</v>
      </c>
      <c r="I1542" s="139">
        <f>_xll.qlInterestRateIndexValueDate(Index1M,$H1542)</f>
        <v>50468</v>
      </c>
      <c r="J1542" s="144">
        <f>IFERROR(_xll.qlIndexFixing(Index1M,$H1542,TRUE,_xll.ohTrigger(RecalcTrigger,Trigger1M)),NA())</f>
        <v>8.9784613496157739E-3</v>
      </c>
      <c r="K1542" s="44">
        <f>IFERROR(_xll.qlIndexFixing(Index3M,H1542,TRUE,_xll.ohTrigger(RecalcTrigger,Trigger3M)),NA())</f>
        <v>9.4228229413341053E-3</v>
      </c>
      <c r="L1542" s="44">
        <f>IFERROR(_xll.qlIndexFixing(Index6M,$H1542,TRUE,_xll.ohTrigger(RecalcTrigger,Trigger6M)),NA())</f>
        <v>9.4315942732119615E-3</v>
      </c>
      <c r="M1542" s="145">
        <f>IFERROR(_xll.qlIndexFixing(Index1Y,$H1542,TRUE,_xll.ohTrigger(RecalcTrigger,Trigger1Y)),NA())</f>
        <v>9.6560163380222767E-3</v>
      </c>
      <c r="N1542" s="144">
        <f>IFERROR(_xll.qlIndexFixing(ONIndex1M,I1542,TRUE,_xll.ohTrigger(RecalcTrigger,Trigger1M)),NA())</f>
        <v>8.9861832521531682E-3</v>
      </c>
      <c r="O1542" s="44">
        <f>IFERROR(_xll.qlIndexFixing(ONIndex3M,I1542,TRUE,_xll.ohTrigger(RecalcTrigger,Trigger3M)),NA())</f>
        <v>9.454328772182663E-3</v>
      </c>
      <c r="P1542" s="44">
        <f>IFERROR(_xll.qlIndexFixing(ONIndex6M,I1542,TRUE,_xll.ohTrigger(RecalcTrigger,Trigger6M)),NA())</f>
        <v>9.4959784398973568E-3</v>
      </c>
      <c r="Q1542" s="145">
        <f>IFERROR(_xll.qlIndexFixing(ONIndex1Y,I1542,TRUE,_xll.ohTrigger(RecalcTrigger,Trigger1Y)),NA())</f>
        <v>9.7798465574694404E-3</v>
      </c>
    </row>
    <row r="1543" spans="2:17" x14ac:dyDescent="0.2">
      <c r="B1543" s="39" t="s">
        <v>42</v>
      </c>
      <c r="D1543" s="42">
        <f>_xll.qlCalendarAdvance(Calendar,$D1542,B1543,"f",FALSE)</f>
        <v>50473</v>
      </c>
      <c r="E1543" s="139">
        <f>_xll.qlInterestRateIndexValueDate(IndexON,D1543)</f>
        <v>50473</v>
      </c>
      <c r="F1543" s="155">
        <f>IFERROR(_xll.qlIndexFixing(IndexON,D1543,TRUE,_xll.ohTrigger(RecalcTrigger,TriggerON)),NA())</f>
        <v>8.8261863239669225E-3</v>
      </c>
      <c r="H1543" s="42">
        <f>_xll.qlCalendarAdvance(Calendar,$H1542,B1543,"f",FALSE)</f>
        <v>50473</v>
      </c>
      <c r="I1543" s="139">
        <f>_xll.qlInterestRateIndexValueDate(Index1M,$H1543)</f>
        <v>50475</v>
      </c>
      <c r="J1543" s="144">
        <f>IFERROR(_xll.qlIndexFixing(Index1M,$H1543,TRUE,_xll.ohTrigger(RecalcTrigger,Trigger1M)),NA())</f>
        <v>8.9716486128085804E-3</v>
      </c>
      <c r="K1543" s="44">
        <f>IFERROR(_xll.qlIndexFixing(Index3M,H1543,TRUE,_xll.ohTrigger(RecalcTrigger,Trigger3M)),NA())</f>
        <v>9.4156124230733752E-3</v>
      </c>
      <c r="L1543" s="44">
        <f>IFERROR(_xll.qlIndexFixing(Index6M,$H1543,TRUE,_xll.ohTrigger(RecalcTrigger,Trigger6M)),NA())</f>
        <v>9.4246907476465622E-3</v>
      </c>
      <c r="M1543" s="145">
        <f>IFERROR(_xll.qlIndexFixing(Index1Y,$H1543,TRUE,_xll.ohTrigger(RecalcTrigger,Trigger1Y)),NA())</f>
        <v>9.6493174288513391E-3</v>
      </c>
      <c r="N1543" s="144">
        <f>IFERROR(_xll.qlIndexFixing(ONIndex1M,I1543,TRUE,_xll.ohTrigger(RecalcTrigger,Trigger1M)),NA())</f>
        <v>8.9793667930759824E-3</v>
      </c>
      <c r="O1543" s="44">
        <f>IFERROR(_xll.qlIndexFixing(ONIndex3M,I1543,TRUE,_xll.ohTrigger(RecalcTrigger,Trigger3M)),NA())</f>
        <v>9.4471085327363369E-3</v>
      </c>
      <c r="P1543" s="44">
        <f>IFERROR(_xll.qlIndexFixing(ONIndex6M,I1543,TRUE,_xll.ohTrigger(RecalcTrigger,Trigger6M)),NA())</f>
        <v>9.4890452844875739E-3</v>
      </c>
      <c r="Q1543" s="145">
        <f>IFERROR(_xll.qlIndexFixing(ONIndex1Y,I1543,TRUE,_xll.ohTrigger(RecalcTrigger,Trigger1Y)),NA())</f>
        <v>9.7730101921555956E-3</v>
      </c>
    </row>
    <row r="1544" spans="2:17" x14ac:dyDescent="0.2">
      <c r="B1544" s="39" t="s">
        <v>42</v>
      </c>
      <c r="D1544" s="42">
        <f>_xll.qlCalendarAdvance(Calendar,$D1543,B1544,"f",FALSE)</f>
        <v>50480</v>
      </c>
      <c r="E1544" s="139">
        <f>_xll.qlInterestRateIndexValueDate(IndexON,D1544)</f>
        <v>50480</v>
      </c>
      <c r="F1544" s="155">
        <f>IFERROR(_xll.qlIndexFixing(IndexON,D1544,TRUE,_xll.ohTrigger(RecalcTrigger,TriggerON)),NA())</f>
        <v>8.8195991442852062E-3</v>
      </c>
      <c r="H1544" s="42">
        <f>_xll.qlCalendarAdvance(Calendar,$H1543,B1544,"f",FALSE)</f>
        <v>50480</v>
      </c>
      <c r="I1544" s="139">
        <f>_xll.qlInterestRateIndexValueDate(Index1M,$H1544)</f>
        <v>50482</v>
      </c>
      <c r="J1544" s="144">
        <f>IFERROR(_xll.qlIndexFixing(Index1M,$H1544,TRUE,_xll.ohTrigger(RecalcTrigger,Trigger1M)),NA())</f>
        <v>8.9648414540793864E-3</v>
      </c>
      <c r="K1544" s="44">
        <f>IFERROR(_xll.qlIndexFixing(Index3M,H1544,TRUE,_xll.ohTrigger(RecalcTrigger,Trigger3M)),NA())</f>
        <v>9.4084067223364157E-3</v>
      </c>
      <c r="L1544" s="44">
        <f>IFERROR(_xll.qlIndexFixing(Index6M,$H1544,TRUE,_xll.ohTrigger(RecalcTrigger,Trigger6M)),NA())</f>
        <v>9.4177927185622838E-3</v>
      </c>
      <c r="M1544" s="145">
        <f>IFERROR(_xll.qlIndexFixing(Index1Y,$H1544,TRUE,_xll.ohTrigger(RecalcTrigger,Trigger1Y)),NA())</f>
        <v>9.6426275108312375E-3</v>
      </c>
      <c r="N1544" s="144">
        <f>IFERROR(_xll.qlIndexFixing(ONIndex1M,I1544,TRUE,_xll.ohTrigger(RecalcTrigger,Trigger1M)),NA())</f>
        <v>8.9725556929121097E-3</v>
      </c>
      <c r="O1544" s="44">
        <f>IFERROR(_xll.qlIndexFixing(ONIndex3M,I1544,TRUE,_xll.ohTrigger(RecalcTrigger,Trigger3M)),NA())</f>
        <v>9.4398923897731635E-3</v>
      </c>
      <c r="P1544" s="44">
        <f>IFERROR(_xll.qlIndexFixing(ONIndex6M,I1544,TRUE,_xll.ohTrigger(RecalcTrigger,Trigger6M)),NA())</f>
        <v>9.4821162546576687E-3</v>
      </c>
      <c r="Q1544" s="145">
        <f>IFERROR(_xll.qlIndexFixing(ONIndex1Y,I1544,TRUE,_xll.ohTrigger(RecalcTrigger,Trigger1Y)),NA())</f>
        <v>9.766180050663209E-3</v>
      </c>
    </row>
    <row r="1545" spans="2:17" x14ac:dyDescent="0.2">
      <c r="B1545" s="39" t="s">
        <v>42</v>
      </c>
      <c r="D1545" s="42">
        <f>_xll.qlCalendarAdvance(Calendar,$D1544,B1545,"f",FALSE)</f>
        <v>50487</v>
      </c>
      <c r="E1545" s="139">
        <f>_xll.qlInterestRateIndexValueDate(IndexON,D1545)</f>
        <v>50487</v>
      </c>
      <c r="F1545" s="155">
        <f>IFERROR(_xll.qlIndexFixing(IndexON,D1545,TRUE,_xll.ohTrigger(RecalcTrigger,TriggerON)),NA())</f>
        <v>8.8130155371857199E-3</v>
      </c>
      <c r="H1545" s="42">
        <f>_xll.qlCalendarAdvance(Calendar,$H1544,B1545,"f",FALSE)</f>
        <v>50487</v>
      </c>
      <c r="I1545" s="139">
        <f>_xll.qlInterestRateIndexValueDate(Index1M,$H1545)</f>
        <v>50489</v>
      </c>
      <c r="J1545" s="144">
        <f>IFERROR(_xll.qlIndexFixing(Index1M,$H1545,TRUE,_xll.ohTrigger(RecalcTrigger,Trigger1M)),NA())</f>
        <v>8.9576661411048461E-3</v>
      </c>
      <c r="K1545" s="44">
        <f>IFERROR(_xll.qlIndexFixing(Index3M,H1545,TRUE,_xll.ohTrigger(RecalcTrigger,Trigger3M)),NA())</f>
        <v>9.4012059568673034E-3</v>
      </c>
      <c r="L1545" s="44">
        <f>IFERROR(_xll.qlIndexFixing(Index6M,$H1545,TRUE,_xll.ohTrigger(RecalcTrigger,Trigger6M)),NA())</f>
        <v>9.4109002908343738E-3</v>
      </c>
      <c r="M1545" s="145">
        <f>IFERROR(_xll.qlIndexFixing(Index1Y,$H1545,TRUE,_xll.ohTrigger(RecalcTrigger,Trigger1Y)),NA())</f>
        <v>9.6359466884530752E-3</v>
      </c>
      <c r="N1545" s="144">
        <f>IFERROR(_xll.qlIndexFixing(ONIndex1M,I1545,TRUE,_xll.ohTrigger(RecalcTrigger,Trigger1M)),NA())</f>
        <v>8.965750080038859E-3</v>
      </c>
      <c r="O1545" s="44">
        <f>IFERROR(_xll.qlIndexFixing(ONIndex3M,I1545,TRUE,_xll.ohTrigger(RecalcTrigger,Trigger3M)),NA())</f>
        <v>9.4326804607192116E-3</v>
      </c>
      <c r="P1545" s="44">
        <f>IFERROR(_xll.qlIndexFixing(ONIndex6M,I1545,TRUE,_xll.ohTrigger(RecalcTrigger,Trigger6M)),NA())</f>
        <v>9.4751914547241967E-3</v>
      </c>
      <c r="Q1545" s="145">
        <f>IFERROR(_xll.qlIndexFixing(ONIndex1Y,I1545,TRUE,_xll.ohTrigger(RecalcTrigger,Trigger1Y)),NA())</f>
        <v>9.7593562368292197E-3</v>
      </c>
    </row>
    <row r="1546" spans="2:17" x14ac:dyDescent="0.2">
      <c r="B1546" s="39" t="s">
        <v>42</v>
      </c>
      <c r="D1546" s="42">
        <f>_xll.qlCalendarAdvance(Calendar,$D1545,B1546,"f",FALSE)</f>
        <v>50494</v>
      </c>
      <c r="E1546" s="139">
        <f>_xll.qlInterestRateIndexValueDate(IndexON,D1546)</f>
        <v>50494</v>
      </c>
      <c r="F1546" s="155">
        <f>IFERROR(_xll.qlIndexFixing(IndexON,D1546,TRUE,_xll.ohTrigger(RecalcTrigger,TriggerON)),NA())</f>
        <v>8.8064356204142769E-3</v>
      </c>
      <c r="H1546" s="42">
        <f>_xll.qlCalendarAdvance(Calendar,$H1545,B1546,"f",FALSE)</f>
        <v>50494</v>
      </c>
      <c r="I1546" s="139">
        <f>_xll.qlInterestRateIndexValueDate(Index1M,$H1546)</f>
        <v>50496</v>
      </c>
      <c r="J1546" s="144">
        <f>IFERROR(_xll.qlIndexFixing(Index1M,$H1546,TRUE,_xll.ohTrigger(RecalcTrigger,Trigger1M)),NA())</f>
        <v>8.9512443845465861E-3</v>
      </c>
      <c r="K1546" s="44">
        <f>IFERROR(_xll.qlIndexFixing(Index3M,H1546,TRUE,_xll.ohTrigger(RecalcTrigger,Trigger3M)),NA())</f>
        <v>9.3944007722979415E-3</v>
      </c>
      <c r="L1546" s="44">
        <f>IFERROR(_xll.qlIndexFixing(Index6M,$H1546,TRUE,_xll.ohTrigger(RecalcTrigger,Trigger6M)),NA())</f>
        <v>9.405115392586887E-3</v>
      </c>
      <c r="M1546" s="145">
        <f>IFERROR(_xll.qlIndexFixing(Index1Y,$H1546,TRUE,_xll.ohTrigger(RecalcTrigger,Trigger1Y)),NA())</f>
        <v>9.6292750662055424E-3</v>
      </c>
      <c r="N1546" s="144">
        <f>IFERROR(_xll.qlIndexFixing(ONIndex1M,I1546,TRUE,_xll.ohTrigger(RecalcTrigger,Trigger1M)),NA())</f>
        <v>8.9589500828335389E-3</v>
      </c>
      <c r="O1546" s="44">
        <f>IFERROR(_xll.qlIndexFixing(ONIndex3M,I1546,TRUE,_xll.ohTrigger(RecalcTrigger,Trigger3M)),NA())</f>
        <v>9.4254728631604223E-3</v>
      </c>
      <c r="P1546" s="44">
        <f>IFERROR(_xll.qlIndexFixing(ONIndex6M,I1546,TRUE,_xll.ohTrigger(RecalcTrigger,Trigger6M)),NA())</f>
        <v>9.4682709891635852E-3</v>
      </c>
      <c r="Q1546" s="145">
        <f>IFERROR(_xll.qlIndexFixing(ONIndex1Y,I1546,TRUE,_xll.ohTrigger(RecalcTrigger,Trigger1Y)),NA())</f>
        <v>9.7525388541708224E-3</v>
      </c>
    </row>
    <row r="1547" spans="2:17" x14ac:dyDescent="0.2">
      <c r="B1547" s="39" t="s">
        <v>42</v>
      </c>
      <c r="D1547" s="42">
        <f>_xll.qlCalendarAdvance(Calendar,$D1546,B1547,"f",FALSE)</f>
        <v>50501</v>
      </c>
      <c r="E1547" s="139">
        <f>_xll.qlInterestRateIndexValueDate(IndexON,D1547)</f>
        <v>50501</v>
      </c>
      <c r="F1547" s="155">
        <f>IFERROR(_xll.qlIndexFixing(IndexON,D1547,TRUE,_xll.ohTrigger(RecalcTrigger,TriggerON)),NA())</f>
        <v>8.7998595121163703E-3</v>
      </c>
      <c r="H1547" s="42">
        <f>_xll.qlCalendarAdvance(Calendar,$H1546,B1547,"f",FALSE)</f>
        <v>50501</v>
      </c>
      <c r="I1547" s="139">
        <f>_xll.qlInterestRateIndexValueDate(Index1M,$H1547)</f>
        <v>50503</v>
      </c>
      <c r="J1547" s="144">
        <f>IFERROR(_xll.qlIndexFixing(Index1M,$H1547,TRUE,_xll.ohTrigger(RecalcTrigger,Trigger1M)),NA())</f>
        <v>8.9444547305925215E-3</v>
      </c>
      <c r="K1547" s="44">
        <f>IFERROR(_xll.qlIndexFixing(Index3M,H1547,TRUE,_xll.ohTrigger(RecalcTrigger,Trigger3M)),NA())</f>
        <v>9.3872100263766006E-3</v>
      </c>
      <c r="L1547" s="44">
        <f>IFERROR(_xll.qlIndexFixing(Index6M,$H1547,TRUE,_xll.ohTrigger(RecalcTrigger,Trigger6M)),NA())</f>
        <v>9.3982336672709492E-3</v>
      </c>
      <c r="M1547" s="145">
        <f>IFERROR(_xll.qlIndexFixing(Index1Y,$H1547,TRUE,_xll.ohTrigger(RecalcTrigger,Trigger1Y)),NA())</f>
        <v>9.6212469755466105E-3</v>
      </c>
      <c r="N1547" s="144">
        <f>IFERROR(_xll.qlIndexFixing(ONIndex1M,I1547,TRUE,_xll.ohTrigger(RecalcTrigger,Trigger1M)),NA())</f>
        <v>8.9521558295935222E-3</v>
      </c>
      <c r="O1547" s="44">
        <f>IFERROR(_xll.qlIndexFixing(ONIndex3M,I1547,TRUE,_xll.ohTrigger(RecalcTrigger,Trigger3M)),NA())</f>
        <v>9.4182697145228644E-3</v>
      </c>
      <c r="P1547" s="44">
        <f>IFERROR(_xll.qlIndexFixing(ONIndex6M,I1547,TRUE,_xll.ohTrigger(RecalcTrigger,Trigger6M)),NA())</f>
        <v>9.4613549622923898E-3</v>
      </c>
      <c r="Q1547" s="145">
        <f>IFERROR(_xll.qlIndexFixing(ONIndex1Y,I1547,TRUE,_xll.ohTrigger(RecalcTrigger,Trigger1Y)),NA())</f>
        <v>9.7457280063650842E-3</v>
      </c>
    </row>
    <row r="1548" spans="2:17" x14ac:dyDescent="0.2">
      <c r="B1548" s="39" t="s">
        <v>42</v>
      </c>
      <c r="D1548" s="42">
        <f>_xll.qlCalendarAdvance(Calendar,$D1547,B1548,"f",FALSE)</f>
        <v>50508</v>
      </c>
      <c r="E1548" s="139">
        <f>_xll.qlInterestRateIndexValueDate(IndexON,D1548)</f>
        <v>50508</v>
      </c>
      <c r="F1548" s="155">
        <f>IFERROR(_xll.qlIndexFixing(IndexON,D1548,TRUE,_xll.ohTrigger(RecalcTrigger,TriggerON)),NA())</f>
        <v>8.7932873301976855E-3</v>
      </c>
      <c r="H1548" s="42">
        <f>_xll.qlCalendarAdvance(Calendar,$H1547,B1548,"f",FALSE)</f>
        <v>50508</v>
      </c>
      <c r="I1548" s="139">
        <f>_xll.qlInterestRateIndexValueDate(Index1M,$H1548)</f>
        <v>50510</v>
      </c>
      <c r="J1548" s="144">
        <f>IFERROR(_xll.qlIndexFixing(Index1M,$H1548,TRUE,_xll.ohTrigger(RecalcTrigger,Trigger1M)),NA())</f>
        <v>8.9376711684205357E-3</v>
      </c>
      <c r="K1548" s="44">
        <f>IFERROR(_xll.qlIndexFixing(Index3M,H1548,TRUE,_xll.ohTrigger(RecalcTrigger,Trigger3M)),NA())</f>
        <v>9.3800245602582277E-3</v>
      </c>
      <c r="L1548" s="44">
        <f>IFERROR(_xll.qlIndexFixing(Index6M,$H1548,TRUE,_xll.ohTrigger(RecalcTrigger,Trigger6M)),NA())</f>
        <v>9.3913578346044406E-3</v>
      </c>
      <c r="M1548" s="145">
        <f>IFERROR(_xll.qlIndexFixing(Index1Y,$H1548,TRUE,_xll.ohTrigger(RecalcTrigger,Trigger1Y)),NA())</f>
        <v>9.6159598400411463E-3</v>
      </c>
      <c r="N1548" s="144">
        <f>IFERROR(_xll.qlIndexFixing(ONIndex1M,I1548,TRUE,_xll.ohTrigger(RecalcTrigger,Trigger1M)),NA())</f>
        <v>8.9453674485362455E-3</v>
      </c>
      <c r="O1548" s="44">
        <f>IFERROR(_xll.qlIndexFixing(ONIndex3M,I1548,TRUE,_xll.ohTrigger(RecalcTrigger,Trigger3M)),NA())</f>
        <v>9.4110711323125429E-3</v>
      </c>
      <c r="P1548" s="44">
        <f>IFERROR(_xll.qlIndexFixing(ONIndex6M,I1548,TRUE,_xll.ohTrigger(RecalcTrigger,Trigger6M)),NA())</f>
        <v>9.454443478666974E-3</v>
      </c>
      <c r="Q1548" s="145">
        <f>IFERROR(_xll.qlIndexFixing(ONIndex1Y,I1548,TRUE,_xll.ohTrigger(RecalcTrigger,Trigger1Y)),NA())</f>
        <v>9.7389237970890719E-3</v>
      </c>
    </row>
    <row r="1549" spans="2:17" x14ac:dyDescent="0.2">
      <c r="B1549" s="39" t="s">
        <v>42</v>
      </c>
      <c r="D1549" s="42">
        <f>_xll.qlCalendarAdvance(Calendar,$D1548,B1549,"f",FALSE)</f>
        <v>50515</v>
      </c>
      <c r="E1549" s="139">
        <f>_xll.qlInterestRateIndexValueDate(IndexON,D1549)</f>
        <v>50515</v>
      </c>
      <c r="F1549" s="155">
        <f>IFERROR(_xll.qlIndexFixing(IndexON,D1549,TRUE,_xll.ohTrigger(RecalcTrigger,TriggerON)),NA())</f>
        <v>8.7867191926438437E-3</v>
      </c>
      <c r="H1549" s="42">
        <f>_xll.qlCalendarAdvance(Calendar,$H1548,B1549,"f",FALSE)</f>
        <v>50515</v>
      </c>
      <c r="I1549" s="139">
        <f>_xll.qlInterestRateIndexValueDate(Index1M,$H1549)</f>
        <v>50517</v>
      </c>
      <c r="J1549" s="144">
        <f>IFERROR(_xll.qlIndexFixing(Index1M,$H1549,TRUE,_xll.ohTrigger(RecalcTrigger,Trigger1M)),NA())</f>
        <v>8.9308938264479054E-3</v>
      </c>
      <c r="K1549" s="44">
        <f>IFERROR(_xll.qlIndexFixing(Index3M,H1549,TRUE,_xll.ohTrigger(RecalcTrigger,Trigger3M)),NA())</f>
        <v>9.372844491679853E-3</v>
      </c>
      <c r="L1549" s="44">
        <f>IFERROR(_xll.qlIndexFixing(Index6M,$H1549,TRUE,_xll.ohTrigger(RecalcTrigger,Trigger6M)),NA())</f>
        <v>9.3844879994503631E-3</v>
      </c>
      <c r="M1549" s="145">
        <f>IFERROR(_xll.qlIndexFixing(Index1Y,$H1549,TRUE,_xll.ohTrigger(RecalcTrigger,Trigger1Y)),NA())</f>
        <v>9.6093164450880876E-3</v>
      </c>
      <c r="N1549" s="144">
        <f>IFERROR(_xll.qlIndexFixing(ONIndex1M,I1549,TRUE,_xll.ohTrigger(RecalcTrigger,Trigger1M)),NA())</f>
        <v>8.9366483653208206E-3</v>
      </c>
      <c r="O1549" s="44">
        <f>IFERROR(_xll.qlIndexFixing(ONIndex3M,I1549,TRUE,_xll.ohTrigger(RecalcTrigger,Trigger3M)),NA())</f>
        <v>9.4018227112435682E-3</v>
      </c>
      <c r="P1549" s="44">
        <f>IFERROR(_xll.qlIndexFixing(ONIndex6M,I1549,TRUE,_xll.ohTrigger(RecalcTrigger,Trigger6M)),NA())</f>
        <v>9.4455641292512382E-3</v>
      </c>
      <c r="Q1549" s="145">
        <f>IFERROR(_xll.qlIndexFixing(ONIndex1Y,I1549,TRUE,_xll.ohTrigger(RecalcTrigger,Trigger1Y)),NA())</f>
        <v>9.7301854494435958E-3</v>
      </c>
    </row>
    <row r="1550" spans="2:17" x14ac:dyDescent="0.2">
      <c r="B1550" s="39" t="s">
        <v>42</v>
      </c>
      <c r="D1550" s="42">
        <f>_xll.qlCalendarAdvance(Calendar,$D1549,B1550,"f",FALSE)</f>
        <v>50522</v>
      </c>
      <c r="E1550" s="139">
        <f>_xll.qlInterestRateIndexValueDate(IndexON,D1550)</f>
        <v>50522</v>
      </c>
      <c r="F1550" s="155">
        <f>IFERROR(_xll.qlIndexFixing(IndexON,D1550,TRUE,_xll.ohTrigger(RecalcTrigger,TriggerON)),NA())</f>
        <v>8.7801552172805941E-3</v>
      </c>
      <c r="H1550" s="42">
        <f>_xll.qlCalendarAdvance(Calendar,$H1549,B1550,"f",FALSE)</f>
        <v>50522</v>
      </c>
      <c r="I1550" s="139">
        <f>_xll.qlInterestRateIndexValueDate(Index1M,$H1550)</f>
        <v>50524</v>
      </c>
      <c r="J1550" s="144">
        <f>IFERROR(_xll.qlIndexFixing(Index1M,$H1550,TRUE,_xll.ohTrigger(RecalcTrigger,Trigger1M)),NA())</f>
        <v>8.9241228330994016E-3</v>
      </c>
      <c r="K1550" s="44">
        <f>IFERROR(_xll.qlIndexFixing(Index3M,H1550,TRUE,_xll.ohTrigger(RecalcTrigger,Trigger3M)),NA())</f>
        <v>9.3656699383785035E-3</v>
      </c>
      <c r="L1550" s="44">
        <f>IFERROR(_xll.qlIndexFixing(Index6M,$H1550,TRUE,_xll.ohTrigger(RecalcTrigger,Trigger6M)),NA())</f>
        <v>9.3776242666690993E-3</v>
      </c>
      <c r="M1550" s="145">
        <f>IFERROR(_xll.qlIndexFixing(Index1Y,$H1550,TRUE,_xll.ohTrigger(RecalcTrigger,Trigger1Y)),NA())</f>
        <v>9.6026826681928322E-3</v>
      </c>
      <c r="N1550" s="144">
        <f>IFERROR(_xll.qlIndexFixing(ONIndex1M,I1550,TRUE,_xll.ohTrigger(RecalcTrigger,Trigger1M)),NA())</f>
        <v>8.9318088167189558E-3</v>
      </c>
      <c r="O1550" s="44">
        <f>IFERROR(_xll.qlIndexFixing(ONIndex3M,I1550,TRUE,_xll.ohTrigger(RecalcTrigger,Trigger3M)),NA())</f>
        <v>9.3966881371176925E-3</v>
      </c>
      <c r="P1550" s="44">
        <f>IFERROR(_xll.qlIndexFixing(ONIndex6M,I1550,TRUE,_xll.ohTrigger(RecalcTrigger,Trigger6M)),NA())</f>
        <v>9.4406345587394469E-3</v>
      </c>
      <c r="Q1550" s="145">
        <f>IFERROR(_xll.qlIndexFixing(ONIndex1Y,I1550,TRUE,_xll.ohTrigger(RecalcTrigger,Trigger1Y)),NA())</f>
        <v>9.7253357088344927E-3</v>
      </c>
    </row>
    <row r="1551" spans="2:17" x14ac:dyDescent="0.2">
      <c r="B1551" s="39" t="s">
        <v>42</v>
      </c>
      <c r="D1551" s="42">
        <f>_xll.qlCalendarAdvance(Calendar,$D1550,B1551,"f",FALSE)</f>
        <v>50529</v>
      </c>
      <c r="E1551" s="139">
        <f>_xll.qlInterestRateIndexValueDate(IndexON,D1551)</f>
        <v>50529</v>
      </c>
      <c r="F1551" s="155">
        <f>IFERROR(_xll.qlIndexFixing(IndexON,D1551,TRUE,_xll.ohTrigger(RecalcTrigger,TriggerON)),NA())</f>
        <v>8.7735955222534301E-3</v>
      </c>
      <c r="H1551" s="42">
        <f>_xll.qlCalendarAdvance(Calendar,$H1550,B1551,"f",FALSE)</f>
        <v>50529</v>
      </c>
      <c r="I1551" s="139">
        <f>_xll.qlInterestRateIndexValueDate(Index1M,$H1551)</f>
        <v>50531</v>
      </c>
      <c r="J1551" s="144">
        <f>IFERROR(_xll.qlIndexFixing(Index1M,$H1551,TRUE,_xll.ohTrigger(RecalcTrigger,Trigger1M)),NA())</f>
        <v>8.917358316802293E-3</v>
      </c>
      <c r="K1551" s="44">
        <f>IFERROR(_xll.qlIndexFixing(Index3M,H1551,TRUE,_xll.ohTrigger(RecalcTrigger,Trigger3M)),NA())</f>
        <v>9.3581115982048681E-3</v>
      </c>
      <c r="L1551" s="44">
        <f>IFERROR(_xll.qlIndexFixing(Index6M,$H1551,TRUE,_xll.ohTrigger(RecalcTrigger,Trigger6M)),NA())</f>
        <v>9.3696692257879063E-3</v>
      </c>
      <c r="M1551" s="145">
        <f>IFERROR(_xll.qlIndexFixing(Index1Y,$H1551,TRUE,_xll.ohTrigger(RecalcTrigger,Trigger1Y)),NA())</f>
        <v>9.5960586138309299E-3</v>
      </c>
      <c r="N1551" s="144">
        <f>IFERROR(_xll.qlIndexFixing(ONIndex1M,I1551,TRUE,_xll.ohTrigger(RecalcTrigger,Trigger1M)),NA())</f>
        <v>8.9250388226336241E-3</v>
      </c>
      <c r="O1551" s="44">
        <f>IFERROR(_xll.qlIndexFixing(ONIndex3M,I1551,TRUE,_xll.ohTrigger(RecalcTrigger,Trigger3M)),NA())</f>
        <v>9.3895039591451734E-3</v>
      </c>
      <c r="P1551" s="44">
        <f>IFERROR(_xll.qlIndexFixing(ONIndex6M,I1551,TRUE,_xll.ohTrigger(RecalcTrigger,Trigger6M)),NA())</f>
        <v>9.4337373312303185E-3</v>
      </c>
      <c r="Q1551" s="145">
        <f>IFERROR(_xll.qlIndexFixing(ONIndex1Y,I1551,TRUE,_xll.ohTrigger(RecalcTrigger,Trigger1Y)),NA())</f>
        <v>9.7185520371301237E-3</v>
      </c>
    </row>
    <row r="1552" spans="2:17" x14ac:dyDescent="0.2">
      <c r="B1552" s="39" t="s">
        <v>42</v>
      </c>
      <c r="D1552" s="42">
        <f>_xll.qlCalendarAdvance(Calendar,$D1551,B1552,"f",FALSE)</f>
        <v>50536</v>
      </c>
      <c r="E1552" s="139">
        <f>_xll.qlInterestRateIndexValueDate(IndexON,D1552)</f>
        <v>50536</v>
      </c>
      <c r="F1552" s="155">
        <f>IFERROR(_xll.qlIndexFixing(IndexON,D1552,TRUE,_xll.ohTrigger(RecalcTrigger,TriggerON)),NA())</f>
        <v>8.7670402253881008E-3</v>
      </c>
      <c r="H1552" s="42">
        <f>_xll.qlCalendarAdvance(Calendar,$H1551,B1552,"f",FALSE)</f>
        <v>50536</v>
      </c>
      <c r="I1552" s="139">
        <f>_xll.qlInterestRateIndexValueDate(Index1M,$H1552)</f>
        <v>50538</v>
      </c>
      <c r="J1552" s="144">
        <f>IFERROR(_xll.qlIndexFixing(Index1M,$H1552,TRUE,_xll.ohTrigger(RecalcTrigger,Trigger1M)),NA())</f>
        <v>8.9106004059788524E-3</v>
      </c>
      <c r="K1552" s="44">
        <f>IFERROR(_xll.qlIndexFixing(Index3M,H1552,TRUE,_xll.ohTrigger(RecalcTrigger,Trigger3M)),NA())</f>
        <v>9.350948676357905E-3</v>
      </c>
      <c r="L1552" s="44">
        <f>IFERROR(_xll.qlIndexFixing(Index6M,$H1552,TRUE,_xll.ohTrigger(RecalcTrigger,Trigger6M)),NA())</f>
        <v>9.3628189439446275E-3</v>
      </c>
      <c r="M1552" s="145">
        <f>IFERROR(_xll.qlIndexFixing(Index1Y,$H1552,TRUE,_xll.ohTrigger(RecalcTrigger,Trigger1Y)),NA())</f>
        <v>9.5894443864753039E-3</v>
      </c>
      <c r="N1552" s="144">
        <f>IFERROR(_xll.qlIndexFixing(ONIndex1M,I1552,TRUE,_xll.ohTrigger(RecalcTrigger,Trigger1M)),NA())</f>
        <v>8.9182752140803956E-3</v>
      </c>
      <c r="O1552" s="44">
        <f>IFERROR(_xll.qlIndexFixing(ONIndex3M,I1552,TRUE,_xll.ohTrigger(RecalcTrigger,Trigger3M)),NA())</f>
        <v>9.3823248174640383E-3</v>
      </c>
      <c r="P1552" s="44">
        <f>IFERROR(_xll.qlIndexFixing(ONIndex6M,I1552,TRUE,_xll.ohTrigger(RecalcTrigger,Trigger6M)),NA())</f>
        <v>9.4268450646328716E-3</v>
      </c>
      <c r="Q1552" s="145">
        <f>IFERROR(_xll.qlIndexFixing(ONIndex1Y,I1552,TRUE,_xll.ohTrigger(RecalcTrigger,Trigger1Y)),NA())</f>
        <v>9.7117754185838123E-3</v>
      </c>
    </row>
    <row r="1553" spans="2:17" x14ac:dyDescent="0.2">
      <c r="B1553" s="39" t="s">
        <v>42</v>
      </c>
      <c r="D1553" s="42">
        <f>_xll.qlCalendarAdvance(Calendar,$D1552,B1553,"f",FALSE)</f>
        <v>50543</v>
      </c>
      <c r="E1553" s="139">
        <f>_xll.qlInterestRateIndexValueDate(IndexON,D1553)</f>
        <v>50543</v>
      </c>
      <c r="F1553" s="155">
        <f>IFERROR(_xll.qlIndexFixing(IndexON,D1553,TRUE,_xll.ohTrigger(RecalcTrigger,TriggerON)),NA())</f>
        <v>8.7604894446702275E-3</v>
      </c>
      <c r="H1553" s="42">
        <f>_xll.qlCalendarAdvance(Calendar,$H1552,B1553,"f",FALSE)</f>
        <v>50543</v>
      </c>
      <c r="I1553" s="139">
        <f>_xll.qlInterestRateIndexValueDate(Index1M,$H1553)</f>
        <v>50545</v>
      </c>
      <c r="J1553" s="144">
        <f>IFERROR(_xll.qlIndexFixing(Index1M,$H1553,TRUE,_xll.ohTrigger(RecalcTrigger,Trigger1M)),NA())</f>
        <v>8.9038492290513527E-3</v>
      </c>
      <c r="K1553" s="44">
        <f>IFERROR(_xll.qlIndexFixing(Index3M,H1553,TRUE,_xll.ohTrigger(RecalcTrigger,Trigger3M)),NA())</f>
        <v>9.343791631698373E-3</v>
      </c>
      <c r="L1553" s="44">
        <f>IFERROR(_xll.qlIndexFixing(Index6M,$H1553,TRUE,_xll.ohTrigger(RecalcTrigger,Trigger6M)),NA())</f>
        <v>9.3559751024085615E-3</v>
      </c>
      <c r="M1553" s="145">
        <f>IFERROR(_xll.qlIndexFixing(Index1Y,$H1553,TRUE,_xll.ohTrigger(RecalcTrigger,Trigger1Y)),NA())</f>
        <v>9.5828400905966903E-3</v>
      </c>
      <c r="N1553" s="144">
        <f>IFERROR(_xll.qlIndexFixing(ONIndex1M,I1553,TRUE,_xll.ohTrigger(RecalcTrigger,Trigger1M)),NA())</f>
        <v>8.911518119596451E-3</v>
      </c>
      <c r="O1553" s="44">
        <f>IFERROR(_xll.qlIndexFixing(ONIndex3M,I1553,TRUE,_xll.ohTrigger(RecalcTrigger,Trigger3M)),NA())</f>
        <v>9.3751508297401642E-3</v>
      </c>
      <c r="P1553" s="44">
        <f>IFERROR(_xll.qlIndexFixing(ONIndex6M,I1553,TRUE,_xll.ohTrigger(RecalcTrigger,Trigger6M)),NA())</f>
        <v>9.4199578634235337E-3</v>
      </c>
      <c r="Q1553" s="145">
        <f>IFERROR(_xll.qlIndexFixing(ONIndex1Y,I1553,TRUE,_xll.ohTrigger(RecalcTrigger,Trigger1Y)),NA())</f>
        <v>9.7050059568726255E-3</v>
      </c>
    </row>
    <row r="1554" spans="2:17" x14ac:dyDescent="0.2">
      <c r="B1554" s="39" t="s">
        <v>42</v>
      </c>
      <c r="D1554" s="42">
        <f>_xll.qlCalendarAdvance(Calendar,$D1553,B1554,"f",FALSE)</f>
        <v>50550</v>
      </c>
      <c r="E1554" s="139">
        <f>_xll.qlInterestRateIndexValueDate(IndexON,D1554)</f>
        <v>50550</v>
      </c>
      <c r="F1554" s="155">
        <f>IFERROR(_xll.qlIndexFixing(IndexON,D1554,TRUE,_xll.ohTrigger(RecalcTrigger,TriggerON)),NA())</f>
        <v>8.7539432980854315E-3</v>
      </c>
      <c r="H1554" s="42">
        <f>_xll.qlCalendarAdvance(Calendar,$H1553,B1554,"f",FALSE)</f>
        <v>50550</v>
      </c>
      <c r="I1554" s="139">
        <f>_xll.qlInterestRateIndexValueDate(Index1M,$H1554)</f>
        <v>50552</v>
      </c>
      <c r="J1554" s="144">
        <f>IFERROR(_xll.qlIndexFixing(Index1M,$H1554,TRUE,_xll.ohTrigger(RecalcTrigger,Trigger1M)),NA())</f>
        <v>8.8971049144445646E-3</v>
      </c>
      <c r="K1554" s="44">
        <f>IFERROR(_xll.qlIndexFixing(Index3M,H1554,TRUE,_xll.ohTrigger(RecalcTrigger,Trigger3M)),NA())</f>
        <v>9.3366405819607923E-3</v>
      </c>
      <c r="L1554" s="44">
        <f>IFERROR(_xll.qlIndexFixing(Index6M,$H1554,TRUE,_xll.ohTrigger(RecalcTrigger,Trigger6M)),NA())</f>
        <v>9.3491378060437808E-3</v>
      </c>
      <c r="M1554" s="145">
        <f>IFERROR(_xll.qlIndexFixing(Index1Y,$H1554,TRUE,_xll.ohTrigger(RecalcTrigger,Trigger1Y)),NA())</f>
        <v>9.5762458306634102E-3</v>
      </c>
      <c r="N1554" s="144">
        <f>IFERROR(_xll.qlIndexFixing(ONIndex1M,I1554,TRUE,_xll.ohTrigger(RecalcTrigger,Trigger1M)),NA())</f>
        <v>8.9047676673992271E-3</v>
      </c>
      <c r="O1554" s="44">
        <f>IFERROR(_xll.qlIndexFixing(ONIndex3M,I1554,TRUE,_xll.ohTrigger(RecalcTrigger,Trigger3M)),NA())</f>
        <v>9.367982113479556E-3</v>
      </c>
      <c r="P1554" s="44">
        <f>IFERROR(_xll.qlIndexFixing(ONIndex6M,I1554,TRUE,_xll.ohTrigger(RecalcTrigger,Trigger6M)),NA())</f>
        <v>9.4130758319188601E-3</v>
      </c>
      <c r="Q1554" s="145">
        <f>IFERROR(_xll.qlIndexFixing(ONIndex1Y,I1554,TRUE,_xll.ohTrigger(RecalcTrigger,Trigger1Y)),NA())</f>
        <v>9.6982437556736301E-3</v>
      </c>
    </row>
    <row r="1555" spans="2:17" x14ac:dyDescent="0.2">
      <c r="B1555" s="39" t="s">
        <v>42</v>
      </c>
      <c r="D1555" s="42">
        <f>_xll.qlCalendarAdvance(Calendar,$D1554,B1555,"f",FALSE)</f>
        <v>50557</v>
      </c>
      <c r="E1555" s="139">
        <f>_xll.qlInterestRateIndexValueDate(IndexON,D1555)</f>
        <v>50557</v>
      </c>
      <c r="F1555" s="155">
        <f>IFERROR(_xll.qlIndexFixing(IndexON,D1555,TRUE,_xll.ohTrigger(RecalcTrigger,TriggerON)),NA())</f>
        <v>8.7474019034594619E-3</v>
      </c>
      <c r="H1555" s="42">
        <f>_xll.qlCalendarAdvance(Calendar,$H1554,B1555,"f",FALSE)</f>
        <v>50557</v>
      </c>
      <c r="I1555" s="139">
        <f>_xll.qlInterestRateIndexValueDate(Index1M,$H1555)</f>
        <v>50559</v>
      </c>
      <c r="J1555" s="144">
        <f>IFERROR(_xll.qlIndexFixing(Index1M,$H1555,TRUE,_xll.ohTrigger(RecalcTrigger,Trigger1M)),NA())</f>
        <v>8.8903675905832591E-3</v>
      </c>
      <c r="K1555" s="44">
        <f>IFERROR(_xll.qlIndexFixing(Index3M,H1555,TRUE,_xll.ohTrigger(RecalcTrigger,Trigger3M)),NA())</f>
        <v>9.3294956448805467E-3</v>
      </c>
      <c r="L1555" s="44">
        <f>IFERROR(_xll.qlIndexFixing(Index6M,$H1555,TRUE,_xll.ohTrigger(RecalcTrigger,Trigger6M)),NA())</f>
        <v>9.3434008084199143E-3</v>
      </c>
      <c r="M1555" s="145">
        <f>IFERROR(_xll.qlIndexFixing(Index1Y,$H1555,TRUE,_xll.ohTrigger(RecalcTrigger,Trigger1Y)),NA())</f>
        <v>9.5696617111402874E-3</v>
      </c>
      <c r="N1555" s="144">
        <f>IFERROR(_xll.qlIndexFixing(ONIndex1M,I1555,TRUE,_xll.ohTrigger(RecalcTrigger,Trigger1M)),NA())</f>
        <v>8.8980239858660326E-3</v>
      </c>
      <c r="O1555" s="44">
        <f>IFERROR(_xll.qlIndexFixing(ONIndex3M,I1555,TRUE,_xll.ohTrigger(RecalcTrigger,Trigger3M)),NA())</f>
        <v>9.3608187859484104E-3</v>
      </c>
      <c r="P1555" s="44">
        <f>IFERROR(_xll.qlIndexFixing(ONIndex6M,I1555,TRUE,_xll.ohTrigger(RecalcTrigger,Trigger6M)),NA())</f>
        <v>9.4061990745952784E-3</v>
      </c>
      <c r="Q1555" s="145">
        <f>IFERROR(_xll.qlIndexFixing(ONIndex1Y,I1555,TRUE,_xll.ohTrigger(RecalcTrigger,Trigger1Y)),NA())</f>
        <v>9.6914889186638931E-3</v>
      </c>
    </row>
    <row r="1556" spans="2:17" x14ac:dyDescent="0.2">
      <c r="B1556" s="39" t="s">
        <v>42</v>
      </c>
      <c r="D1556" s="42">
        <f>_xll.qlCalendarAdvance(Calendar,$D1555,B1556,"f",FALSE)</f>
        <v>50564</v>
      </c>
      <c r="E1556" s="139">
        <f>_xll.qlInterestRateIndexValueDate(IndexON,D1556)</f>
        <v>50564</v>
      </c>
      <c r="F1556" s="155">
        <f>IFERROR(_xll.qlIndexFixing(IndexON,D1556,TRUE,_xll.ohTrigger(RecalcTrigger,TriggerON)),NA())</f>
        <v>8.7408653788578761E-3</v>
      </c>
      <c r="H1556" s="42">
        <f>_xll.qlCalendarAdvance(Calendar,$H1555,B1556,"f",FALSE)</f>
        <v>50564</v>
      </c>
      <c r="I1556" s="139">
        <f>_xll.qlInterestRateIndexValueDate(Index1M,$H1556)</f>
        <v>50566</v>
      </c>
      <c r="J1556" s="144">
        <f>IFERROR(_xll.qlIndexFixing(Index1M,$H1556,TRUE,_xll.ohTrigger(RecalcTrigger,Trigger1M)),NA())</f>
        <v>8.8836373858822149E-3</v>
      </c>
      <c r="K1556" s="44">
        <f>IFERROR(_xll.qlIndexFixing(Index3M,H1556,TRUE,_xll.ohTrigger(RecalcTrigger,Trigger3M)),NA())</f>
        <v>9.3223569381930271E-3</v>
      </c>
      <c r="L1556" s="44">
        <f>IFERROR(_xll.qlIndexFixing(Index6M,$H1556,TRUE,_xll.ohTrigger(RecalcTrigger,Trigger6M)),NA())</f>
        <v>9.336575891891595E-3</v>
      </c>
      <c r="M1556" s="145">
        <f>IFERROR(_xll.qlIndexFixing(Index1Y,$H1556,TRUE,_xll.ohTrigger(RecalcTrigger,Trigger1Y)),NA())</f>
        <v>9.563087836491263E-3</v>
      </c>
      <c r="N1556" s="144">
        <f>IFERROR(_xll.qlIndexFixing(ONIndex1M,I1556,TRUE,_xll.ohTrigger(RecalcTrigger,Trigger1M)),NA())</f>
        <v>8.8912872032942403E-3</v>
      </c>
      <c r="O1556" s="44">
        <f>IFERROR(_xll.qlIndexFixing(ONIndex3M,I1556,TRUE,_xll.ohTrigger(RecalcTrigger,Trigger3M)),NA())</f>
        <v>9.3536609648126046E-3</v>
      </c>
      <c r="P1556" s="44">
        <f>IFERROR(_xll.qlIndexFixing(ONIndex6M,I1556,TRUE,_xll.ohTrigger(RecalcTrigger,Trigger6M)),NA())</f>
        <v>9.399327695929216E-3</v>
      </c>
      <c r="Q1556" s="145">
        <f>IFERROR(_xll.qlIndexFixing(ONIndex1Y,I1556,TRUE,_xll.ohTrigger(RecalcTrigger,Trigger1Y)),NA())</f>
        <v>9.6847415494405453E-3</v>
      </c>
    </row>
    <row r="1557" spans="2:17" x14ac:dyDescent="0.2">
      <c r="B1557" s="39" t="s">
        <v>42</v>
      </c>
      <c r="D1557" s="42">
        <f>_xll.qlCalendarAdvance(Calendar,$D1556,B1557,"f",FALSE)</f>
        <v>50571</v>
      </c>
      <c r="E1557" s="139">
        <f>_xll.qlInterestRateIndexValueDate(IndexON,D1557)</f>
        <v>50571</v>
      </c>
      <c r="F1557" s="155">
        <f>IFERROR(_xll.qlIndexFixing(IndexON,D1557,TRUE,_xll.ohTrigger(RecalcTrigger,TriggerON)),NA())</f>
        <v>8.7343338421863592E-3</v>
      </c>
      <c r="H1557" s="42">
        <f>_xll.qlCalendarAdvance(Calendar,$H1556,B1557,"f",FALSE)</f>
        <v>50571</v>
      </c>
      <c r="I1557" s="139">
        <f>_xll.qlInterestRateIndexValueDate(Index1M,$H1557)</f>
        <v>50573</v>
      </c>
      <c r="J1557" s="144">
        <f>IFERROR(_xll.qlIndexFixing(Index1M,$H1557,TRUE,_xll.ohTrigger(RecalcTrigger,Trigger1M)),NA())</f>
        <v>8.8769144287736967E-3</v>
      </c>
      <c r="K1557" s="44">
        <f>IFERROR(_xll.qlIndexFixing(Index3M,H1557,TRUE,_xll.ohTrigger(RecalcTrigger,Trigger3M)),NA())</f>
        <v>9.3152245796301412E-3</v>
      </c>
      <c r="L1557" s="44">
        <f>IFERROR(_xll.qlIndexFixing(Index6M,$H1557,TRUE,_xll.ohTrigger(RecalcTrigger,Trigger6M)),NA())</f>
        <v>9.3297578117281944E-3</v>
      </c>
      <c r="M1557" s="145">
        <f>IFERROR(_xll.qlIndexFixing(Index1Y,$H1557,TRUE,_xll.ohTrigger(RecalcTrigger,Trigger1Y)),NA())</f>
        <v>9.5565243111767773E-3</v>
      </c>
      <c r="N1557" s="144">
        <f>IFERROR(_xll.qlIndexFixing(ONIndex1M,I1557,TRUE,_xll.ohTrigger(RecalcTrigger,Trigger1M)),NA())</f>
        <v>8.8845574480611589E-3</v>
      </c>
      <c r="O1557" s="44">
        <f>IFERROR(_xll.qlIndexFixing(ONIndex3M,I1557,TRUE,_xll.ohTrigger(RecalcTrigger,Trigger3M)),NA())</f>
        <v>9.3465087674982072E-3</v>
      </c>
      <c r="P1557" s="44">
        <f>IFERROR(_xll.qlIndexFixing(ONIndex6M,I1557,TRUE,_xll.ohTrigger(RecalcTrigger,Trigger6M)),NA())</f>
        <v>9.3924618003171645E-3</v>
      </c>
      <c r="Q1557" s="145">
        <f>IFERROR(_xll.qlIndexFixing(ONIndex1Y,I1557,TRUE,_xll.ohTrigger(RecalcTrigger,Trigger1Y)),NA())</f>
        <v>9.6780017516806538E-3</v>
      </c>
    </row>
    <row r="1558" spans="2:17" x14ac:dyDescent="0.2">
      <c r="B1558" s="39" t="s">
        <v>42</v>
      </c>
      <c r="D1558" s="42">
        <f>_xll.qlCalendarAdvance(Calendar,$D1557,B1558,"f",FALSE)</f>
        <v>50578</v>
      </c>
      <c r="E1558" s="139">
        <f>_xll.qlInterestRateIndexValueDate(IndexON,D1558)</f>
        <v>50578</v>
      </c>
      <c r="F1558" s="155">
        <f>IFERROR(_xll.qlIndexFixing(IndexON,D1558,TRUE,_xll.ohTrigger(RecalcTrigger,TriggerON)),NA())</f>
        <v>8.7278074116703408E-3</v>
      </c>
      <c r="H1558" s="42">
        <f>_xll.qlCalendarAdvance(Calendar,$H1557,B1558,"f",FALSE)</f>
        <v>50578</v>
      </c>
      <c r="I1558" s="139">
        <f>_xll.qlInterestRateIndexValueDate(Index1M,$H1558)</f>
        <v>50580</v>
      </c>
      <c r="J1558" s="144">
        <f>IFERROR(_xll.qlIndexFixing(Index1M,$H1558,TRUE,_xll.ohTrigger(RecalcTrigger,Trigger1M)),NA())</f>
        <v>8.8701988476749816E-3</v>
      </c>
      <c r="K1558" s="44">
        <f>IFERROR(_xll.qlIndexFixing(Index3M,H1558,TRUE,_xll.ohTrigger(RecalcTrigger,Trigger3M)),NA())</f>
        <v>9.308098686925538E-3</v>
      </c>
      <c r="L1558" s="44">
        <f>IFERROR(_xll.qlIndexFixing(Index6M,$H1558,TRUE,_xll.ohTrigger(RecalcTrigger,Trigger6M)),NA())</f>
        <v>9.3229466727787341E-3</v>
      </c>
      <c r="M1558" s="145">
        <f>IFERROR(_xll.qlIndexFixing(Index1Y,$H1558,TRUE,_xll.ohTrigger(RecalcTrigger,Trigger1Y)),NA())</f>
        <v>9.5499712396548645E-3</v>
      </c>
      <c r="N1558" s="144">
        <f>IFERROR(_xll.qlIndexFixing(ONIndex1M,I1558,TRUE,_xll.ohTrigger(RecalcTrigger,Trigger1M)),NA())</f>
        <v>8.8778348484641612E-3</v>
      </c>
      <c r="O1558" s="44">
        <f>IFERROR(_xll.qlIndexFixing(ONIndex3M,I1558,TRUE,_xll.ohTrigger(RecalcTrigger,Trigger3M)),NA())</f>
        <v>9.3393623114312874E-3</v>
      </c>
      <c r="P1558" s="44">
        <f>IFERROR(_xll.qlIndexFixing(ONIndex6M,I1558,TRUE,_xll.ohTrigger(RecalcTrigger,Trigger6M)),NA())</f>
        <v>9.3856014921556152E-3</v>
      </c>
      <c r="Q1558" s="145">
        <f>IFERROR(_xll.qlIndexFixing(ONIndex1Y,I1558,TRUE,_xll.ohTrigger(RecalcTrigger,Trigger1Y)),NA())</f>
        <v>9.6712696291412215E-3</v>
      </c>
    </row>
    <row r="1559" spans="2:17" x14ac:dyDescent="0.2">
      <c r="B1559" s="39" t="s">
        <v>42</v>
      </c>
      <c r="D1559" s="42">
        <f>_xll.qlCalendarAdvance(Calendar,$D1558,B1559,"f",FALSE)</f>
        <v>50585</v>
      </c>
      <c r="E1559" s="139">
        <f>_xll.qlInterestRateIndexValueDate(IndexON,D1559)</f>
        <v>50585</v>
      </c>
      <c r="F1559" s="155">
        <f>IFERROR(_xll.qlIndexFixing(IndexON,D1559,TRUE,_xll.ohTrigger(RecalcTrigger,TriggerON)),NA())</f>
        <v>8.7212862047358897E-3</v>
      </c>
      <c r="H1559" s="42">
        <f>_xll.qlCalendarAdvance(Calendar,$H1558,B1559,"f",FALSE)</f>
        <v>50585</v>
      </c>
      <c r="I1559" s="139">
        <f>_xll.qlInterestRateIndexValueDate(Index1M,$H1559)</f>
        <v>50587</v>
      </c>
      <c r="J1559" s="144">
        <f>IFERROR(_xll.qlIndexFixing(Index1M,$H1559,TRUE,_xll.ohTrigger(RecalcTrigger,Trigger1M)),NA())</f>
        <v>8.8634907710058441E-3</v>
      </c>
      <c r="K1559" s="44">
        <f>IFERROR(_xll.qlIndexFixing(Index3M,H1559,TRUE,_xll.ohTrigger(RecalcTrigger,Trigger3M)),NA())</f>
        <v>9.3009793778111305E-3</v>
      </c>
      <c r="L1559" s="44">
        <f>IFERROR(_xll.qlIndexFixing(Index6M,$H1559,TRUE,_xll.ohTrigger(RecalcTrigger,Trigger6M)),NA())</f>
        <v>9.3150531718676158E-3</v>
      </c>
      <c r="M1559" s="145">
        <f>IFERROR(_xll.qlIndexFixing(Index1Y,$H1559,TRUE,_xll.ohTrigger(RecalcTrigger,Trigger1Y)),NA())</f>
        <v>9.5434287263818033E-3</v>
      </c>
      <c r="N1559" s="144">
        <f>IFERROR(_xll.qlIndexFixing(ONIndex1M,I1559,TRUE,_xll.ohTrigger(RecalcTrigger,Trigger1M)),NA())</f>
        <v>8.8711195328805559E-3</v>
      </c>
      <c r="O1559" s="44">
        <f>IFERROR(_xll.qlIndexFixing(ONIndex3M,I1559,TRUE,_xll.ohTrigger(RecalcTrigger,Trigger3M)),NA())</f>
        <v>9.332221714357658E-3</v>
      </c>
      <c r="P1559" s="44">
        <f>IFERROR(_xll.qlIndexFixing(ONIndex6M,I1559,TRUE,_xll.ohTrigger(RecalcTrigger,Trigger6M)),NA())</f>
        <v>9.3787468759209958E-3</v>
      </c>
      <c r="Q1559" s="145">
        <f>IFERROR(_xll.qlIndexFixing(ONIndex1Y,I1559,TRUE,_xll.ohTrigger(RecalcTrigger,Trigger1Y)),NA())</f>
        <v>9.6645452852595071E-3</v>
      </c>
    </row>
    <row r="1560" spans="2:17" x14ac:dyDescent="0.2">
      <c r="B1560" s="39" t="s">
        <v>42</v>
      </c>
      <c r="D1560" s="42">
        <f>_xll.qlCalendarAdvance(Calendar,$D1559,B1560,"f",FALSE)</f>
        <v>50592</v>
      </c>
      <c r="E1560" s="139">
        <f>_xll.qlInterestRateIndexValueDate(IndexON,D1560)</f>
        <v>50592</v>
      </c>
      <c r="F1560" s="155">
        <f>IFERROR(_xll.qlIndexFixing(IndexON,D1560,TRUE,_xll.ohTrigger(RecalcTrigger,TriggerON)),NA())</f>
        <v>8.7147703396883713E-3</v>
      </c>
      <c r="H1560" s="42">
        <f>_xll.qlCalendarAdvance(Calendar,$H1559,B1560,"f",FALSE)</f>
        <v>50592</v>
      </c>
      <c r="I1560" s="139">
        <f>_xll.qlInterestRateIndexValueDate(Index1M,$H1560)</f>
        <v>50594</v>
      </c>
      <c r="J1560" s="144">
        <f>IFERROR(_xll.qlIndexFixing(Index1M,$H1560,TRUE,_xll.ohTrigger(RecalcTrigger,Trigger1M)),NA())</f>
        <v>8.8567903271910553E-3</v>
      </c>
      <c r="K1560" s="44">
        <f>IFERROR(_xll.qlIndexFixing(Index3M,H1560,TRUE,_xll.ohTrigger(RecalcTrigger,Trigger3M)),NA())</f>
        <v>9.2938667700196969E-3</v>
      </c>
      <c r="L1560" s="44">
        <f>IFERROR(_xll.qlIndexFixing(Index6M,$H1560,TRUE,_xll.ohTrigger(RecalcTrigger,Trigger6M)),NA())</f>
        <v>9.3082573485605124E-3</v>
      </c>
      <c r="M1560" s="145">
        <f>IFERROR(_xll.qlIndexFixing(Index1Y,$H1560,TRUE,_xll.ohTrigger(RecalcTrigger,Trigger1Y)),NA())</f>
        <v>9.5368968758108037E-3</v>
      </c>
      <c r="N1560" s="144">
        <f>IFERROR(_xll.qlIndexFixing(ONIndex1M,I1560,TRUE,_xll.ohTrigger(RecalcTrigger,Trigger1M)),NA())</f>
        <v>8.8644116296077158E-3</v>
      </c>
      <c r="O1560" s="44">
        <f>IFERROR(_xll.qlIndexFixing(ONIndex3M,I1560,TRUE,_xll.ohTrigger(RecalcTrigger,Trigger3M)),NA())</f>
        <v>9.3250870935435159E-3</v>
      </c>
      <c r="P1560" s="44">
        <f>IFERROR(_xll.qlIndexFixing(ONIndex6M,I1560,TRUE,_xll.ohTrigger(RecalcTrigger,Trigger6M)),NA())</f>
        <v>9.3718980559298615E-3</v>
      </c>
      <c r="Q1560" s="145">
        <f>IFERROR(_xll.qlIndexFixing(ONIndex1Y,I1560,TRUE,_xll.ohTrigger(RecalcTrigger,Trigger1Y)),NA())</f>
        <v>9.6578288239523857E-3</v>
      </c>
    </row>
    <row r="1561" spans="2:17" x14ac:dyDescent="0.2">
      <c r="B1561" s="39" t="s">
        <v>42</v>
      </c>
      <c r="D1561" s="42">
        <f>_xll.qlCalendarAdvance(Calendar,$D1560,B1561,"f",FALSE)</f>
        <v>50599</v>
      </c>
      <c r="E1561" s="139">
        <f>_xll.qlInterestRateIndexValueDate(IndexON,D1561)</f>
        <v>50599</v>
      </c>
      <c r="F1561" s="155">
        <f>IFERROR(_xll.qlIndexFixing(IndexON,D1561,TRUE,_xll.ohTrigger(RecalcTrigger,TriggerON)),NA())</f>
        <v>8.708259934433471E-3</v>
      </c>
      <c r="H1561" s="42">
        <f>_xll.qlCalendarAdvance(Calendar,$H1560,B1561,"f",FALSE)</f>
        <v>50599</v>
      </c>
      <c r="I1561" s="139">
        <f>_xll.qlInterestRateIndexValueDate(Index1M,$H1561)</f>
        <v>50601</v>
      </c>
      <c r="J1561" s="144">
        <f>IFERROR(_xll.qlIndexFixing(Index1M,$H1561,TRUE,_xll.ohTrigger(RecalcTrigger,Trigger1M)),NA())</f>
        <v>8.8500976446503898E-3</v>
      </c>
      <c r="K1561" s="44">
        <f>IFERROR(_xll.qlIndexFixing(Index3M,H1561,TRUE,_xll.ohTrigger(RecalcTrigger,Trigger3M)),NA())</f>
        <v>9.2867609812788063E-3</v>
      </c>
      <c r="L1561" s="44">
        <f>IFERROR(_xll.qlIndexFixing(Index6M,$H1561,TRUE,_xll.ohTrigger(RecalcTrigger,Trigger6M)),NA())</f>
        <v>9.3014688044237934E-3</v>
      </c>
      <c r="M1561" s="145">
        <f>IFERROR(_xll.qlIndexFixing(Index1Y,$H1561,TRUE,_xll.ohTrigger(RecalcTrigger,Trigger1Y)),NA())</f>
        <v>9.5303757923928933E-3</v>
      </c>
      <c r="N1561" s="144">
        <f>IFERROR(_xll.qlIndexFixing(ONIndex1M,I1561,TRUE,_xll.ohTrigger(RecalcTrigger,Trigger1M)),NA())</f>
        <v>8.8577112669430136E-3</v>
      </c>
      <c r="O1561" s="44">
        <f>IFERROR(_xll.qlIndexFixing(ONIndex3M,I1561,TRUE,_xll.ohTrigger(RecalcTrigger,Trigger3M)),NA())</f>
        <v>9.3179585664948661E-3</v>
      </c>
      <c r="P1561" s="44">
        <f>IFERROR(_xll.qlIndexFixing(ONIndex6M,I1561,TRUE,_xll.ohTrigger(RecalcTrigger,Trigger6M)),NA())</f>
        <v>9.365055136898448E-3</v>
      </c>
      <c r="Q1561" s="145">
        <f>IFERROR(_xll.qlIndexFixing(ONIndex1Y,I1561,TRUE,_xll.ohTrigger(RecalcTrigger,Trigger1Y)),NA())</f>
        <v>9.6511203486571162E-3</v>
      </c>
    </row>
    <row r="1562" spans="2:17" x14ac:dyDescent="0.2">
      <c r="B1562" s="39" t="s">
        <v>42</v>
      </c>
      <c r="D1562" s="42">
        <f>_xll.qlCalendarAdvance(Calendar,$D1561,B1562,"f",FALSE)</f>
        <v>50606</v>
      </c>
      <c r="E1562" s="139">
        <f>_xll.qlInterestRateIndexValueDate(IndexON,D1562)</f>
        <v>50606</v>
      </c>
      <c r="F1562" s="155">
        <f>IFERROR(_xll.qlIndexFixing(IndexON,D1562,TRUE,_xll.ohTrigger(RecalcTrigger,TriggerON)),NA())</f>
        <v>8.70175510695681E-3</v>
      </c>
      <c r="H1562" s="42">
        <f>_xll.qlCalendarAdvance(Calendar,$H1561,B1562,"f",FALSE)</f>
        <v>50606</v>
      </c>
      <c r="I1562" s="139">
        <f>_xll.qlInterestRateIndexValueDate(Index1M,$H1562)</f>
        <v>50608</v>
      </c>
      <c r="J1562" s="144">
        <f>IFERROR(_xll.qlIndexFixing(Index1M,$H1562,TRUE,_xll.ohTrigger(RecalcTrigger,Trigger1M)),NA())</f>
        <v>8.8434128518061206E-3</v>
      </c>
      <c r="K1562" s="44">
        <f>IFERROR(_xll.qlIndexFixing(Index3M,H1562,TRUE,_xll.ohTrigger(RecalcTrigger,Trigger3M)),NA())</f>
        <v>9.2796621293186297E-3</v>
      </c>
      <c r="L1562" s="44">
        <f>IFERROR(_xll.qlIndexFixing(Index6M,$H1562,TRUE,_xll.ohTrigger(RecalcTrigger,Trigger6M)),NA())</f>
        <v>9.2946876443064912E-3</v>
      </c>
      <c r="M1562" s="145">
        <f>IFERROR(_xll.qlIndexFixing(Index1Y,$H1562,TRUE,_xll.ohTrigger(RecalcTrigger,Trigger1Y)),NA())</f>
        <v>9.5238655805769002E-3</v>
      </c>
      <c r="N1562" s="144">
        <f>IFERROR(_xll.qlIndexFixing(ONIndex1M,I1562,TRUE,_xll.ohTrigger(RecalcTrigger,Trigger1M)),NA())</f>
        <v>8.8510185733436941E-3</v>
      </c>
      <c r="O1562" s="44">
        <f>IFERROR(_xll.qlIndexFixing(ONIndex3M,I1562,TRUE,_xll.ohTrigger(RecalcTrigger,Trigger3M)),NA())</f>
        <v>9.3108362507177134E-3</v>
      </c>
      <c r="P1562" s="44">
        <f>IFERROR(_xll.qlIndexFixing(ONIndex6M,I1562,TRUE,_xll.ohTrigger(RecalcTrigger,Trigger6M)),NA())</f>
        <v>9.3582182229035027E-3</v>
      </c>
      <c r="Q1562" s="145">
        <f>IFERROR(_xll.qlIndexFixing(ONIndex1Y,I1562,TRUE,_xll.ohTrigger(RecalcTrigger,Trigger1Y)),NA())</f>
        <v>9.6444199632905736E-3</v>
      </c>
    </row>
    <row r="1563" spans="2:17" x14ac:dyDescent="0.2">
      <c r="B1563" s="39" t="s">
        <v>42</v>
      </c>
      <c r="D1563" s="42">
        <f>_xll.qlCalendarAdvance(Calendar,$D1562,B1563,"f",FALSE)</f>
        <v>50613</v>
      </c>
      <c r="E1563" s="139">
        <f>_xll.qlInterestRateIndexValueDate(IndexON,D1563)</f>
        <v>50613</v>
      </c>
      <c r="F1563" s="155">
        <f>IFERROR(_xll.qlIndexFixing(IndexON,D1563,TRUE,_xll.ohTrigger(RecalcTrigger,TriggerON)),NA())</f>
        <v>8.6952559750841374E-3</v>
      </c>
      <c r="H1563" s="42">
        <f>_xll.qlCalendarAdvance(Calendar,$H1562,B1563,"f",FALSE)</f>
        <v>50613</v>
      </c>
      <c r="I1563" s="139">
        <f>_xll.qlInterestRateIndexValueDate(Index1M,$H1563)</f>
        <v>50615</v>
      </c>
      <c r="J1563" s="144">
        <f>IFERROR(_xll.qlIndexFixing(Index1M,$H1563,TRUE,_xll.ohTrigger(RecalcTrigger,Trigger1M)),NA())</f>
        <v>8.8367360770755243E-3</v>
      </c>
      <c r="K1563" s="44">
        <f>IFERROR(_xll.qlIndexFixing(Index3M,H1563,TRUE,_xll.ohTrigger(RecalcTrigger,Trigger3M)),NA())</f>
        <v>9.2725703318684728E-3</v>
      </c>
      <c r="L1563" s="44">
        <f>IFERROR(_xll.qlIndexFixing(Index6M,$H1563,TRUE,_xll.ohTrigger(RecalcTrigger,Trigger6M)),NA())</f>
        <v>9.287913973061078E-3</v>
      </c>
      <c r="M1563" s="145">
        <f>IFERROR(_xll.qlIndexFixing(Index1Y,$H1563,TRUE,_xll.ohTrigger(RecalcTrigger,Trigger1Y)),NA())</f>
        <v>9.5173663448088162E-3</v>
      </c>
      <c r="N1563" s="144">
        <f>IFERROR(_xll.qlIndexFixing(ONIndex1M,I1563,TRUE,_xll.ohTrigger(RecalcTrigger,Trigger1M)),NA())</f>
        <v>8.8443336771071301E-3</v>
      </c>
      <c r="O1563" s="44">
        <f>IFERROR(_xll.qlIndexFixing(ONIndex3M,I1563,TRUE,_xll.ohTrigger(RecalcTrigger,Trigger3M)),NA())</f>
        <v>9.3037202637180627E-3</v>
      </c>
      <c r="P1563" s="44">
        <f>IFERROR(_xll.qlIndexFixing(ONIndex6M,I1563,TRUE,_xll.ohTrigger(RecalcTrigger,Trigger6M)),NA())</f>
        <v>9.351387418501389E-3</v>
      </c>
      <c r="Q1563" s="145">
        <f>IFERROR(_xll.qlIndexFixing(ONIndex1Y,I1563,TRUE,_xll.ohTrigger(RecalcTrigger,Trigger1Y)),NA())</f>
        <v>9.6377277713699527E-3</v>
      </c>
    </row>
    <row r="1564" spans="2:17" x14ac:dyDescent="0.2">
      <c r="B1564" s="39" t="s">
        <v>42</v>
      </c>
      <c r="D1564" s="42">
        <f>_xll.qlCalendarAdvance(Calendar,$D1563,B1564,"f",FALSE)</f>
        <v>50620</v>
      </c>
      <c r="E1564" s="139">
        <f>_xll.qlInterestRateIndexValueDate(IndexON,D1564)</f>
        <v>50620</v>
      </c>
      <c r="F1564" s="155">
        <f>IFERROR(_xll.qlIndexFixing(IndexON,D1564,TRUE,_xll.ohTrigger(RecalcTrigger,TriggerON)),NA())</f>
        <v>8.6887626569609466E-3</v>
      </c>
      <c r="H1564" s="42">
        <f>_xll.qlCalendarAdvance(Calendar,$H1563,B1564,"f",FALSE)</f>
        <v>50620</v>
      </c>
      <c r="I1564" s="139">
        <f>_xll.qlInterestRateIndexValueDate(Index1M,$H1564)</f>
        <v>50622</v>
      </c>
      <c r="J1564" s="144">
        <f>IFERROR(_xll.qlIndexFixing(Index1M,$H1564,TRUE,_xll.ohTrigger(RecalcTrigger,Trigger1M)),NA())</f>
        <v>8.8300674488808739E-3</v>
      </c>
      <c r="K1564" s="44">
        <f>IFERROR(_xll.qlIndexFixing(Index3M,H1564,TRUE,_xll.ohTrigger(RecalcTrigger,Trigger3M)),NA())</f>
        <v>9.2654857066567717E-3</v>
      </c>
      <c r="L1564" s="44">
        <f>IFERROR(_xll.qlIndexFixing(Index6M,$H1564,TRUE,_xll.ohTrigger(RecalcTrigger,Trigger6M)),NA())</f>
        <v>9.2811478955335761E-3</v>
      </c>
      <c r="M1564" s="145">
        <f>IFERROR(_xll.qlIndexFixing(Index1Y,$H1564,TRUE,_xll.ohTrigger(RecalcTrigger,Trigger1Y)),NA())</f>
        <v>9.5108781895322132E-3</v>
      </c>
      <c r="N1564" s="144">
        <f>IFERROR(_xll.qlIndexFixing(ONIndex1M,I1564,TRUE,_xll.ohTrigger(RecalcTrigger,Trigger1M)),NA())</f>
        <v>8.8376567065306944E-3</v>
      </c>
      <c r="O1564" s="44">
        <f>IFERROR(_xll.qlIndexFixing(ONIndex3M,I1564,TRUE,_xll.ohTrigger(RecalcTrigger,Trigger3M)),NA())</f>
        <v>9.2966107230818551E-3</v>
      </c>
      <c r="P1564" s="44">
        <f>IFERROR(_xll.qlIndexFixing(ONIndex6M,I1564,TRUE,_xll.ohTrigger(RecalcTrigger,Trigger6M)),NA())</f>
        <v>9.3445628282484705E-3</v>
      </c>
      <c r="Q1564" s="145">
        <f>IFERROR(_xll.qlIndexFixing(ONIndex1Y,I1564,TRUE,_xll.ohTrigger(RecalcTrigger,Trigger1Y)),NA())</f>
        <v>9.6310438764923845E-3</v>
      </c>
    </row>
    <row r="1565" spans="2:17" x14ac:dyDescent="0.2">
      <c r="B1565" s="39" t="s">
        <v>42</v>
      </c>
      <c r="D1565" s="42">
        <f>_xll.qlCalendarAdvance(Calendar,$D1564,B1565,"f",FALSE)</f>
        <v>50627</v>
      </c>
      <c r="E1565" s="139">
        <f>_xll.qlInterestRateIndexValueDate(IndexON,D1565)</f>
        <v>50627</v>
      </c>
      <c r="F1565" s="155">
        <f>IFERROR(_xll.qlIndexFixing(IndexON,D1565,TRUE,_xll.ohTrigger(RecalcTrigger,TriggerON)),NA())</f>
        <v>8.6822752703330508E-3</v>
      </c>
      <c r="H1565" s="42">
        <f>_xll.qlCalendarAdvance(Calendar,$H1564,B1565,"f",FALSE)</f>
        <v>50627</v>
      </c>
      <c r="I1565" s="139">
        <f>_xll.qlInterestRateIndexValueDate(Index1M,$H1565)</f>
        <v>50629</v>
      </c>
      <c r="J1565" s="144">
        <f>IFERROR(_xll.qlIndexFixing(Index1M,$H1565,TRUE,_xll.ohTrigger(RecalcTrigger,Trigger1M)),NA())</f>
        <v>8.8234070956444421E-3</v>
      </c>
      <c r="K1565" s="44">
        <f>IFERROR(_xll.qlIndexFixing(Index3M,H1565,TRUE,_xll.ohTrigger(RecalcTrigger,Trigger3M)),NA())</f>
        <v>9.2584083714093539E-3</v>
      </c>
      <c r="L1565" s="44">
        <f>IFERROR(_xll.qlIndexFixing(Index6M,$H1565,TRUE,_xll.ohTrigger(RecalcTrigger,Trigger6M)),NA())</f>
        <v>9.2743895165738801E-3</v>
      </c>
      <c r="M1565" s="145">
        <f>IFERROR(_xll.qlIndexFixing(Index1Y,$H1565,TRUE,_xll.ohTrigger(RecalcTrigger,Trigger1Y)),NA())</f>
        <v>9.5044012191893568E-3</v>
      </c>
      <c r="N1565" s="144">
        <f>IFERROR(_xll.qlIndexFixing(ONIndex1M,I1565,TRUE,_xll.ohTrigger(RecalcTrigger,Trigger1M)),NA())</f>
        <v>8.8309877899117595E-3</v>
      </c>
      <c r="O1565" s="44">
        <f>IFERROR(_xll.qlIndexFixing(ONIndex3M,I1565,TRUE,_xll.ohTrigger(RecalcTrigger,Trigger3M)),NA())</f>
        <v>9.2895077461552233E-3</v>
      </c>
      <c r="P1565" s="44">
        <f>IFERROR(_xll.qlIndexFixing(ONIndex6M,I1565,TRUE,_xll.ohTrigger(RecalcTrigger,Trigger6M)),NA())</f>
        <v>9.3377445564613026E-3</v>
      </c>
      <c r="Q1565" s="145">
        <f>IFERROR(_xll.qlIndexFixing(ONIndex1Y,I1565,TRUE,_xll.ohTrigger(RecalcTrigger,Trigger1Y)),NA())</f>
        <v>9.6243683823349357E-3</v>
      </c>
    </row>
    <row r="1566" spans="2:17" x14ac:dyDescent="0.2">
      <c r="B1566" s="39" t="s">
        <v>42</v>
      </c>
      <c r="D1566" s="42">
        <f>_xll.qlCalendarAdvance(Calendar,$D1565,B1566,"f",FALSE)</f>
        <v>50634</v>
      </c>
      <c r="E1566" s="139">
        <f>_xll.qlInterestRateIndexValueDate(IndexON,D1566)</f>
        <v>50634</v>
      </c>
      <c r="F1566" s="155">
        <f>IFERROR(_xll.qlIndexFixing(IndexON,D1566,TRUE,_xll.ohTrigger(RecalcTrigger,TriggerON)),NA())</f>
        <v>8.6757939332660072E-3</v>
      </c>
      <c r="H1566" s="42">
        <f>_xll.qlCalendarAdvance(Calendar,$H1565,B1566,"f",FALSE)</f>
        <v>50634</v>
      </c>
      <c r="I1566" s="139">
        <f>_xll.qlInterestRateIndexValueDate(Index1M,$H1566)</f>
        <v>50636</v>
      </c>
      <c r="J1566" s="144">
        <f>IFERROR(_xll.qlIndexFixing(Index1M,$H1566,TRUE,_xll.ohTrigger(RecalcTrigger,Trigger1M)),NA())</f>
        <v>8.8167551457835058E-3</v>
      </c>
      <c r="K1566" s="44">
        <f>IFERROR(_xll.qlIndexFixing(Index3M,H1566,TRUE,_xll.ohTrigger(RecalcTrigger,Trigger3M)),NA())</f>
        <v>9.2513384438529193E-3</v>
      </c>
      <c r="L1566" s="44">
        <f>IFERROR(_xll.qlIndexFixing(Index6M,$H1566,TRUE,_xll.ohTrigger(RecalcTrigger,Trigger6M)),NA())</f>
        <v>9.2676389410258648E-3</v>
      </c>
      <c r="M1566" s="145">
        <f>IFERROR(_xll.qlIndexFixing(Index1Y,$H1566,TRUE,_xll.ohTrigger(RecalcTrigger,Trigger1Y)),NA())</f>
        <v>9.497935538218788E-3</v>
      </c>
      <c r="N1566" s="144">
        <f>IFERROR(_xll.qlIndexFixing(ONIndex1M,I1566,TRUE,_xll.ohTrigger(RecalcTrigger,Trigger1M)),NA())</f>
        <v>8.8243270557075704E-3</v>
      </c>
      <c r="O1566" s="44">
        <f>IFERROR(_xll.qlIndexFixing(ONIndex3M,I1566,TRUE,_xll.ohTrigger(RecalcTrigger,Trigger3M)),NA())</f>
        <v>9.2824114505241084E-3</v>
      </c>
      <c r="P1566" s="44">
        <f>IFERROR(_xll.qlIndexFixing(ONIndex6M,I1566,TRUE,_xll.ohTrigger(RecalcTrigger,Trigger6M)),NA())</f>
        <v>9.3309327076163129E-3</v>
      </c>
      <c r="Q1566" s="145">
        <f>IFERROR(_xll.qlIndexFixing(ONIndex1Y,I1566,TRUE,_xll.ohTrigger(RecalcTrigger,Trigger1Y)),NA())</f>
        <v>9.6177013926546095E-3</v>
      </c>
    </row>
    <row r="1567" spans="2:17" x14ac:dyDescent="0.2">
      <c r="B1567" s="39" t="s">
        <v>42</v>
      </c>
      <c r="D1567" s="42">
        <f>_xll.qlCalendarAdvance(Calendar,$D1566,B1567,"f",FALSE)</f>
        <v>50641</v>
      </c>
      <c r="E1567" s="139">
        <f>_xll.qlInterestRateIndexValueDate(IndexON,D1567)</f>
        <v>50641</v>
      </c>
      <c r="F1567" s="155">
        <f>IFERROR(_xll.qlIndexFixing(IndexON,D1567,TRUE,_xll.ohTrigger(RecalcTrigger,TriggerON)),NA())</f>
        <v>8.6693187635855651E-3</v>
      </c>
      <c r="H1567" s="42">
        <f>_xll.qlCalendarAdvance(Calendar,$H1566,B1567,"f",FALSE)</f>
        <v>50641</v>
      </c>
      <c r="I1567" s="139">
        <f>_xll.qlInterestRateIndexValueDate(Index1M,$H1567)</f>
        <v>50643</v>
      </c>
      <c r="J1567" s="144">
        <f>IFERROR(_xll.qlIndexFixing(Index1M,$H1567,TRUE,_xll.ohTrigger(RecalcTrigger,Trigger1M)),NA())</f>
        <v>8.8101117277153418E-3</v>
      </c>
      <c r="K1567" s="44">
        <f>IFERROR(_xll.qlIndexFixing(Index3M,H1567,TRUE,_xll.ohTrigger(RecalcTrigger,Trigger3M)),NA())</f>
        <v>9.2442760417115587E-3</v>
      </c>
      <c r="L1567" s="44">
        <f>IFERROR(_xll.qlIndexFixing(Index6M,$H1567,TRUE,_xll.ohTrigger(RecalcTrigger,Trigger6M)),NA())</f>
        <v>9.2608962737351242E-3</v>
      </c>
      <c r="M1567" s="145">
        <f>IFERROR(_xll.qlIndexFixing(Index1Y,$H1567,TRUE,_xll.ohTrigger(RecalcTrigger,Trigger1Y)),NA())</f>
        <v>9.4914812510577314E-3</v>
      </c>
      <c r="N1567" s="144">
        <f>IFERROR(_xll.qlIndexFixing(ONIndex1M,I1567,TRUE,_xll.ohTrigger(RecalcTrigger,Trigger1M)),NA())</f>
        <v>8.8176746322154997E-3</v>
      </c>
      <c r="O1567" s="44">
        <f>IFERROR(_xll.qlIndexFixing(ONIndex3M,I1567,TRUE,_xll.ohTrigger(RecalcTrigger,Trigger3M)),NA())</f>
        <v>9.2753219536145792E-3</v>
      </c>
      <c r="P1567" s="44">
        <f>IFERROR(_xll.qlIndexFixing(ONIndex6M,I1567,TRUE,_xll.ohTrigger(RecalcTrigger,Trigger6M)),NA())</f>
        <v>9.3241273860300566E-3</v>
      </c>
      <c r="Q1567" s="145">
        <f>IFERROR(_xll.qlIndexFixing(ONIndex1Y,I1567,TRUE,_xll.ohTrigger(RecalcTrigger,Trigger1Y)),NA())</f>
        <v>9.6110430110485368E-3</v>
      </c>
    </row>
    <row r="1568" spans="2:17" x14ac:dyDescent="0.2">
      <c r="B1568" s="39" t="s">
        <v>42</v>
      </c>
      <c r="D1568" s="42">
        <f>_xll.qlCalendarAdvance(Calendar,$D1567,B1568,"f",FALSE)</f>
        <v>50648</v>
      </c>
      <c r="E1568" s="139">
        <f>_xll.qlInterestRateIndexValueDate(IndexON,D1568)</f>
        <v>50648</v>
      </c>
      <c r="F1568" s="155">
        <f>IFERROR(_xll.qlIndexFixing(IndexON,D1568,TRUE,_xll.ohTrigger(RecalcTrigger,TriggerON)),NA())</f>
        <v>8.6628498795171538E-3</v>
      </c>
      <c r="H1568" s="42">
        <f>_xll.qlCalendarAdvance(Calendar,$H1567,B1568,"f",FALSE)</f>
        <v>50648</v>
      </c>
      <c r="I1568" s="139">
        <f>_xll.qlInterestRateIndexValueDate(Index1M,$H1568)</f>
        <v>50650</v>
      </c>
      <c r="J1568" s="144">
        <f>IFERROR(_xll.qlIndexFixing(Index1M,$H1568,TRUE,_xll.ohTrigger(RecalcTrigger,Trigger1M)),NA())</f>
        <v>8.8034769698622228E-3</v>
      </c>
      <c r="K1568" s="44">
        <f>IFERROR(_xll.qlIndexFixing(Index3M,H1568,TRUE,_xll.ohTrigger(RecalcTrigger,Trigger3M)),NA())</f>
        <v>9.2376053062690512E-3</v>
      </c>
      <c r="L1568" s="44">
        <f>IFERROR(_xll.qlIndexFixing(Index6M,$H1568,TRUE,_xll.ohTrigger(RecalcTrigger,Trigger6M)),NA())</f>
        <v>9.2559592999767876E-3</v>
      </c>
      <c r="M1568" s="145">
        <f>IFERROR(_xll.qlIndexFixing(Index1Y,$H1568,TRUE,_xll.ohTrigger(RecalcTrigger,Trigger1Y)),NA())</f>
        <v>9.4850384621403463E-3</v>
      </c>
      <c r="N1568" s="144">
        <f>IFERROR(_xll.qlIndexFixing(ONIndex1M,I1568,TRUE,_xll.ohTrigger(RecalcTrigger,Trigger1M)),NA())</f>
        <v>8.8110306476529843E-3</v>
      </c>
      <c r="O1568" s="44">
        <f>IFERROR(_xll.qlIndexFixing(ONIndex3M,I1568,TRUE,_xll.ohTrigger(RecalcTrigger,Trigger3M)),NA())</f>
        <v>9.2682393729326407E-3</v>
      </c>
      <c r="P1568" s="44">
        <f>IFERROR(_xll.qlIndexFixing(ONIndex6M,I1568,TRUE,_xll.ohTrigger(RecalcTrigger,Trigger6M)),NA())</f>
        <v>9.3173286960990254E-3</v>
      </c>
      <c r="Q1568" s="145">
        <f>IFERROR(_xll.qlIndexFixing(ONIndex1Y,I1568,TRUE,_xll.ohTrigger(RecalcTrigger,Trigger1Y)),NA())</f>
        <v>9.6043933411937843E-3</v>
      </c>
    </row>
    <row r="1569" spans="2:17" x14ac:dyDescent="0.2">
      <c r="B1569" s="39" t="s">
        <v>42</v>
      </c>
      <c r="D1569" s="42">
        <f>_xll.qlCalendarAdvance(Calendar,$D1568,B1569,"f",FALSE)</f>
        <v>50655</v>
      </c>
      <c r="E1569" s="139">
        <f>_xll.qlInterestRateIndexValueDate(IndexON,D1569)</f>
        <v>50655</v>
      </c>
      <c r="F1569" s="155">
        <f>IFERROR(_xll.qlIndexFixing(IndexON,D1569,TRUE,_xll.ohTrigger(RecalcTrigger,TriggerON)),NA())</f>
        <v>8.6563873987266504E-3</v>
      </c>
      <c r="H1569" s="42">
        <f>_xll.qlCalendarAdvance(Calendar,$H1568,B1569,"f",FALSE)</f>
        <v>50655</v>
      </c>
      <c r="I1569" s="139">
        <f>_xll.qlInterestRateIndexValueDate(Index1M,$H1569)</f>
        <v>50657</v>
      </c>
      <c r="J1569" s="144">
        <f>IFERROR(_xll.qlIndexFixing(Index1M,$H1569,TRUE,_xll.ohTrigger(RecalcTrigger,Trigger1M)),NA())</f>
        <v>8.7968510006414258E-3</v>
      </c>
      <c r="K1569" s="44">
        <f>IFERROR(_xll.qlIndexFixing(Index3M,H1569,TRUE,_xll.ohTrigger(RecalcTrigger,Trigger3M)),NA())</f>
        <v>9.230557912119481E-3</v>
      </c>
      <c r="L1569" s="44">
        <f>IFERROR(_xll.qlIndexFixing(Index6M,$H1569,TRUE,_xll.ohTrigger(RecalcTrigger,Trigger6M)),NA())</f>
        <v>9.2492305514990467E-3</v>
      </c>
      <c r="M1569" s="145">
        <f>IFERROR(_xll.qlIndexFixing(Index1Y,$H1569,TRUE,_xll.ohTrigger(RecalcTrigger,Trigger1Y)),NA())</f>
        <v>9.47860727589926E-3</v>
      </c>
      <c r="N1569" s="144">
        <f>IFERROR(_xll.qlIndexFixing(ONIndex1M,I1569,TRUE,_xll.ohTrigger(RecalcTrigger,Trigger1M)),NA())</f>
        <v>8.8043952304772688E-3</v>
      </c>
      <c r="O1569" s="44">
        <f>IFERROR(_xll.qlIndexFixing(ONIndex3M,I1569,TRUE,_xll.ohTrigger(RecalcTrigger,Trigger3M)),NA())</f>
        <v>9.2611638259842977E-3</v>
      </c>
      <c r="P1569" s="44">
        <f>IFERROR(_xll.qlIndexFixing(ONIndex6M,I1569,TRUE,_xll.ohTrigger(RecalcTrigger,Trigger6M)),NA())</f>
        <v>9.3105367425394547E-3</v>
      </c>
      <c r="Q1569" s="145">
        <f>IFERROR(_xll.qlIndexFixing(ONIndex1Y,I1569,TRUE,_xll.ohTrigger(RecalcTrigger,Trigger1Y)),NA())</f>
        <v>9.5977524867674191E-3</v>
      </c>
    </row>
    <row r="1570" spans="2:17" x14ac:dyDescent="0.2">
      <c r="B1570" s="39" t="s">
        <v>42</v>
      </c>
      <c r="D1570" s="42">
        <f>_xll.qlCalendarAdvance(Calendar,$D1569,B1570,"f",FALSE)</f>
        <v>50662</v>
      </c>
      <c r="E1570" s="139">
        <f>_xll.qlInterestRateIndexValueDate(IndexON,D1570)</f>
        <v>50662</v>
      </c>
      <c r="F1570" s="155">
        <f>IFERROR(_xll.qlIndexFixing(IndexON,D1570,TRUE,_xll.ohTrigger(RecalcTrigger,TriggerON)),NA())</f>
        <v>8.6499314393595483E-3</v>
      </c>
      <c r="H1570" s="42">
        <f>_xll.qlCalendarAdvance(Calendar,$H1569,B1570,"f",FALSE)</f>
        <v>50662</v>
      </c>
      <c r="I1570" s="139">
        <f>_xll.qlInterestRateIndexValueDate(Index1M,$H1570)</f>
        <v>50664</v>
      </c>
      <c r="J1570" s="144">
        <f>IFERROR(_xll.qlIndexFixing(Index1M,$H1570,TRUE,_xll.ohTrigger(RecalcTrigger,Trigger1M)),NA())</f>
        <v>8.7902339484727254E-3</v>
      </c>
      <c r="K1570" s="44">
        <f>IFERROR(_xll.qlIndexFixing(Index3M,H1570,TRUE,_xll.ohTrigger(RecalcTrigger,Trigger3M)),NA())</f>
        <v>9.2235183878083184E-3</v>
      </c>
      <c r="L1570" s="44">
        <f>IFERROR(_xll.qlIndexFixing(Index6M,$H1570,TRUE,_xll.ohTrigger(RecalcTrigger,Trigger6M)),NA())</f>
        <v>9.2425099866872071E-3</v>
      </c>
      <c r="M1570" s="145">
        <f>IFERROR(_xll.qlIndexFixing(Index1Y,$H1570,TRUE,_xll.ohTrigger(RecalcTrigger,Trigger1Y)),NA())</f>
        <v>9.4721877967638146E-3</v>
      </c>
      <c r="N1570" s="144">
        <f>IFERROR(_xll.qlIndexFixing(ONIndex1M,I1570,TRUE,_xll.ohTrigger(RecalcTrigger,Trigger1M)),NA())</f>
        <v>8.797768508985726E-3</v>
      </c>
      <c r="O1570" s="44">
        <f>IFERROR(_xll.qlIndexFixing(ONIndex3M,I1570,TRUE,_xll.ohTrigger(RecalcTrigger,Trigger3M)),NA())</f>
        <v>9.2540954301956191E-3</v>
      </c>
      <c r="P1570" s="44">
        <f>IFERROR(_xll.qlIndexFixing(ONIndex6M,I1570,TRUE,_xll.ohTrigger(RecalcTrigger,Trigger6M)),NA())</f>
        <v>9.303751629508028E-3</v>
      </c>
      <c r="Q1570" s="145">
        <f>IFERROR(_xll.qlIndexFixing(ONIndex1Y,I1570,TRUE,_xll.ohTrigger(RecalcTrigger,Trigger1Y)),NA())</f>
        <v>9.5911205514465081E-3</v>
      </c>
    </row>
    <row r="1571" spans="2:17" x14ac:dyDescent="0.2">
      <c r="B1571" s="39" t="s">
        <v>42</v>
      </c>
      <c r="D1571" s="42">
        <f>_xll.qlCalendarAdvance(Calendar,$D1570,B1571,"f",FALSE)</f>
        <v>50669</v>
      </c>
      <c r="E1571" s="139">
        <f>_xll.qlInterestRateIndexValueDate(IndexON,D1571)</f>
        <v>50669</v>
      </c>
      <c r="F1571" s="155">
        <f>IFERROR(_xll.qlIndexFixing(IndexON,D1571,TRUE,_xll.ohTrigger(RecalcTrigger,TriggerON)),NA())</f>
        <v>8.6434821193215328E-3</v>
      </c>
      <c r="H1571" s="42">
        <f>_xll.qlCalendarAdvance(Calendar,$H1570,B1571,"f",FALSE)</f>
        <v>50669</v>
      </c>
      <c r="I1571" s="139">
        <f>_xll.qlInterestRateIndexValueDate(Index1M,$H1571)</f>
        <v>50671</v>
      </c>
      <c r="J1571" s="144">
        <f>IFERROR(_xll.qlIndexFixing(Index1M,$H1571,TRUE,_xll.ohTrigger(RecalcTrigger,Trigger1M)),NA())</f>
        <v>8.7836259417758966E-3</v>
      </c>
      <c r="K1571" s="44">
        <f>IFERROR(_xll.qlIndexFixing(Index3M,H1571,TRUE,_xll.ohTrigger(RecalcTrigger,Trigger3M)),NA())</f>
        <v>9.2164868510567818E-3</v>
      </c>
      <c r="L1571" s="44">
        <f>IFERROR(_xll.qlIndexFixing(Index6M,$H1571,TRUE,_xll.ohTrigger(RecalcTrigger,Trigger6M)),NA())</f>
        <v>9.2357977103705614E-3</v>
      </c>
      <c r="M1571" s="145">
        <f>IFERROR(_xll.qlIndexFixing(Index1Y,$H1571,TRUE,_xll.ohTrigger(RecalcTrigger,Trigger1Y)),NA())</f>
        <v>9.4657801291620405E-3</v>
      </c>
      <c r="N1571" s="144">
        <f>IFERROR(_xll.qlIndexFixing(ONIndex1M,I1571,TRUE,_xll.ohTrigger(RecalcTrigger,Trigger1M)),NA())</f>
        <v>8.7911506114757287E-3</v>
      </c>
      <c r="O1571" s="44">
        <f>IFERROR(_xll.qlIndexFixing(ONIndex3M,I1571,TRUE,_xll.ohTrigger(RecalcTrigger,Trigger3M)),NA())</f>
        <v>9.2470343031525459E-3</v>
      </c>
      <c r="P1571" s="44">
        <f>IFERROR(_xll.qlIndexFixing(ONIndex6M,I1571,TRUE,_xll.ohTrigger(RecalcTrigger,Trigger6M)),NA())</f>
        <v>9.2969734615611088E-3</v>
      </c>
      <c r="Q1571" s="145">
        <f>IFERROR(_xll.qlIndexFixing(ONIndex1Y,I1571,TRUE,_xll.ohTrigger(RecalcTrigger,Trigger1Y)),NA())</f>
        <v>9.5844976387482461E-3</v>
      </c>
    </row>
    <row r="1572" spans="2:17" x14ac:dyDescent="0.2">
      <c r="B1572" s="39" t="s">
        <v>42</v>
      </c>
      <c r="D1572" s="42">
        <f>_xll.qlCalendarAdvance(Calendar,$D1571,B1572,"f",FALSE)</f>
        <v>50676</v>
      </c>
      <c r="E1572" s="139">
        <f>_xll.qlInterestRateIndexValueDate(IndexON,D1572)</f>
        <v>50676</v>
      </c>
      <c r="F1572" s="155">
        <f>IFERROR(_xll.qlIndexFixing(IndexON,D1572,TRUE,_xll.ohTrigger(RecalcTrigger,TriggerON)),NA())</f>
        <v>8.6370395565182889E-3</v>
      </c>
      <c r="H1572" s="42">
        <f>_xll.qlCalendarAdvance(Calendar,$H1571,B1572,"f",FALSE)</f>
        <v>50676</v>
      </c>
      <c r="I1572" s="139">
        <f>_xll.qlInterestRateIndexValueDate(Index1M,$H1572)</f>
        <v>50678</v>
      </c>
      <c r="J1572" s="144">
        <f>IFERROR(_xll.qlIndexFixing(Index1M,$H1572,TRUE,_xll.ohTrigger(RecalcTrigger,Trigger1M)),NA())</f>
        <v>8.7781179270185854E-3</v>
      </c>
      <c r="K1572" s="44">
        <f>IFERROR(_xll.qlIndexFixing(Index3M,H1572,TRUE,_xll.ohTrigger(RecalcTrigger,Trigger3M)),NA())</f>
        <v>9.2090810325888266E-3</v>
      </c>
      <c r="L1572" s="44">
        <f>IFERROR(_xll.qlIndexFixing(Index6M,$H1572,TRUE,_xll.ohTrigger(RecalcTrigger,Trigger6M)),NA())</f>
        <v>9.2287360275865732E-3</v>
      </c>
      <c r="M1572" s="145">
        <f>IFERROR(_xll.qlIndexFixing(Index1Y,$H1572,TRUE,_xll.ohTrigger(RecalcTrigger,Trigger1Y)),NA())</f>
        <v>9.4593843775191144E-3</v>
      </c>
      <c r="N1572" s="144">
        <f>IFERROR(_xll.qlIndexFixing(ONIndex1M,I1572,TRUE,_xll.ohTrigger(RecalcTrigger,Trigger1M)),NA())</f>
        <v>8.7845416664844578E-3</v>
      </c>
      <c r="O1572" s="44">
        <f>IFERROR(_xll.qlIndexFixing(ONIndex3M,I1572,TRUE,_xll.ohTrigger(RecalcTrigger,Trigger3M)),NA())</f>
        <v>9.2399805623610831E-3</v>
      </c>
      <c r="P1572" s="44">
        <f>IFERROR(_xll.qlIndexFixing(ONIndex6M,I1572,TRUE,_xll.ohTrigger(RecalcTrigger,Trigger6M)),NA())</f>
        <v>9.2902023430152525E-3</v>
      </c>
      <c r="Q1572" s="145">
        <f>IFERROR(_xll.qlIndexFixing(ONIndex1Y,I1572,TRUE,_xll.ohTrigger(RecalcTrigger,Trigger1Y)),NA())</f>
        <v>9.5778838525895083E-3</v>
      </c>
    </row>
    <row r="1573" spans="2:17" x14ac:dyDescent="0.2">
      <c r="B1573" s="39" t="s">
        <v>42</v>
      </c>
      <c r="D1573" s="42">
        <f>_xll.qlCalendarAdvance(Calendar,$D1572,B1573,"f",FALSE)</f>
        <v>50683</v>
      </c>
      <c r="E1573" s="139">
        <f>_xll.qlInterestRateIndexValueDate(IndexON,D1573)</f>
        <v>50683</v>
      </c>
      <c r="F1573" s="155">
        <f>IFERROR(_xll.qlIndexFixing(IndexON,D1573,TRUE,_xll.ohTrigger(RecalcTrigger,TriggerON)),NA())</f>
        <v>8.630603868855502E-3</v>
      </c>
      <c r="H1573" s="42">
        <f>_xll.qlCalendarAdvance(Calendar,$H1572,B1573,"f",FALSE)</f>
        <v>50683</v>
      </c>
      <c r="I1573" s="139">
        <f>_xll.qlInterestRateIndexValueDate(Index1M,$H1573)</f>
        <v>50685</v>
      </c>
      <c r="J1573" s="144">
        <f>IFERROR(_xll.qlIndexFixing(Index1M,$H1573,TRUE,_xll.ohTrigger(RecalcTrigger,Trigger1M)),NA())</f>
        <v>8.7704375784569688E-3</v>
      </c>
      <c r="K1573" s="44">
        <f>IFERROR(_xll.qlIndexFixing(Index3M,H1573,TRUE,_xll.ohTrigger(RecalcTrigger,Trigger3M)),NA())</f>
        <v>9.202066255135137E-3</v>
      </c>
      <c r="L1573" s="44">
        <f>IFERROR(_xll.qlIndexFixing(Index6M,$H1573,TRUE,_xll.ohTrigger(RecalcTrigger,Trigger6M)),NA())</f>
        <v>9.2220411149728301E-3</v>
      </c>
      <c r="M1573" s="145">
        <f>IFERROR(_xll.qlIndexFixing(Index1Y,$H1573,TRUE,_xll.ohTrigger(RecalcTrigger,Trigger1Y)),NA())</f>
        <v>9.4530006462582479E-3</v>
      </c>
      <c r="N1573" s="144">
        <f>IFERROR(_xll.qlIndexFixing(ONIndex1M,I1573,TRUE,_xll.ohTrigger(RecalcTrigger,Trigger1M)),NA())</f>
        <v>8.7779418020694777E-3</v>
      </c>
      <c r="O1573" s="44">
        <f>IFERROR(_xll.qlIndexFixing(ONIndex3M,I1573,TRUE,_xll.ohTrigger(RecalcTrigger,Trigger3M)),NA())</f>
        <v>9.2329343252472995E-3</v>
      </c>
      <c r="P1573" s="44">
        <f>IFERROR(_xll.qlIndexFixing(ONIndex6M,I1573,TRUE,_xll.ohTrigger(RecalcTrigger,Trigger6M)),NA())</f>
        <v>9.2834383785067587E-3</v>
      </c>
      <c r="Q1573" s="145">
        <f>IFERROR(_xll.qlIndexFixing(ONIndex1Y,I1573,TRUE,_xll.ohTrigger(RecalcTrigger,Trigger1Y)),NA())</f>
        <v>9.5712792964075533E-3</v>
      </c>
    </row>
    <row r="1574" spans="2:17" x14ac:dyDescent="0.2">
      <c r="B1574" s="39" t="s">
        <v>42</v>
      </c>
      <c r="D1574" s="42">
        <f>_xll.qlCalendarAdvance(Calendar,$D1573,B1574,"f",FALSE)</f>
        <v>50690</v>
      </c>
      <c r="E1574" s="139">
        <f>_xll.qlInterestRateIndexValueDate(IndexON,D1574)</f>
        <v>50690</v>
      </c>
      <c r="F1574" s="155">
        <f>IFERROR(_xll.qlIndexFixing(IndexON,D1574,TRUE,_xll.ohTrigger(RecalcTrigger,TriggerON)),NA())</f>
        <v>8.6241751744786654E-3</v>
      </c>
      <c r="H1574" s="42">
        <f>_xll.qlCalendarAdvance(Calendar,$H1573,B1574,"f",FALSE)</f>
        <v>50690</v>
      </c>
      <c r="I1574" s="139">
        <f>_xll.qlInterestRateIndexValueDate(Index1M,$H1574)</f>
        <v>50692</v>
      </c>
      <c r="J1574" s="144">
        <f>IFERROR(_xll.qlIndexFixing(Index1M,$H1574,TRUE,_xll.ohTrigger(RecalcTrigger,Trigger1M)),NA())</f>
        <v>8.7638574786744194E-3</v>
      </c>
      <c r="K1574" s="44">
        <f>IFERROR(_xll.qlIndexFixing(Index3M,H1574,TRUE,_xll.ohTrigger(RecalcTrigger,Trigger3M)),NA())</f>
        <v>9.1950598271529974E-3</v>
      </c>
      <c r="L1574" s="44">
        <f>IFERROR(_xll.qlIndexFixing(Index6M,$H1574,TRUE,_xll.ohTrigger(RecalcTrigger,Trigger6M)),NA())</f>
        <v>9.2153548131625879E-3</v>
      </c>
      <c r="M1574" s="145">
        <f>IFERROR(_xll.qlIndexFixing(Index1Y,$H1574,TRUE,_xll.ohTrigger(RecalcTrigger,Trigger1Y)),NA())</f>
        <v>9.4466290397998039E-3</v>
      </c>
      <c r="N1574" s="144">
        <f>IFERROR(_xll.qlIndexFixing(ONIndex1M,I1574,TRUE,_xll.ohTrigger(RecalcTrigger,Trigger1M)),NA())</f>
        <v>8.7713511467679695E-3</v>
      </c>
      <c r="O1574" s="44">
        <f>IFERROR(_xll.qlIndexFixing(ONIndex3M,I1574,TRUE,_xll.ohTrigger(RecalcTrigger,Trigger3M)),NA())</f>
        <v>9.2258957093172E-3</v>
      </c>
      <c r="P1574" s="44">
        <f>IFERROR(_xll.qlIndexFixing(ONIndex6M,I1574,TRUE,_xll.ohTrigger(RecalcTrigger,Trigger6M)),NA())</f>
        <v>9.2766816722722467E-3</v>
      </c>
      <c r="Q1574" s="145">
        <f>IFERROR(_xll.qlIndexFixing(ONIndex1Y,I1574,TRUE,_xll.ohTrigger(RecalcTrigger,Trigger1Y)),NA())</f>
        <v>9.5646840739593841E-3</v>
      </c>
    </row>
    <row r="1575" spans="2:17" x14ac:dyDescent="0.2">
      <c r="B1575" s="39" t="s">
        <v>42</v>
      </c>
      <c r="D1575" s="42">
        <f>_xll.qlCalendarAdvance(Calendar,$D1574,B1575,"f",FALSE)</f>
        <v>50697</v>
      </c>
      <c r="E1575" s="139">
        <f>_xll.qlInterestRateIndexValueDate(IndexON,D1575)</f>
        <v>50697</v>
      </c>
      <c r="F1575" s="155">
        <f>IFERROR(_xll.qlIndexFixing(IndexON,D1575,TRUE,_xll.ohTrigger(RecalcTrigger,TriggerON)),NA())</f>
        <v>8.6177535912135284E-3</v>
      </c>
      <c r="H1575" s="42">
        <f>_xll.qlCalendarAdvance(Calendar,$H1574,B1575,"f",FALSE)</f>
        <v>50697</v>
      </c>
      <c r="I1575" s="139">
        <f>_xll.qlInterestRateIndexValueDate(Index1M,$H1575)</f>
        <v>50699</v>
      </c>
      <c r="J1575" s="144">
        <f>IFERROR(_xll.qlIndexFixing(Index1M,$H1575,TRUE,_xll.ohTrigger(RecalcTrigger,Trigger1M)),NA())</f>
        <v>8.7572869380303509E-3</v>
      </c>
      <c r="K1575" s="44">
        <f>IFERROR(_xll.qlIndexFixing(Index3M,H1575,TRUE,_xll.ohTrigger(RecalcTrigger,Trigger3M)),NA())</f>
        <v>9.188061866362153E-3</v>
      </c>
      <c r="L1575" s="44">
        <f>IFERROR(_xll.qlIndexFixing(Index6M,$H1575,TRUE,_xll.ohTrigger(RecalcTrigger,Trigger6M)),NA())</f>
        <v>9.2086772269814408E-3</v>
      </c>
      <c r="M1575" s="145">
        <f>IFERROR(_xll.qlIndexFixing(Index1Y,$H1575,TRUE,_xll.ohTrigger(RecalcTrigger,Trigger1Y)),NA())</f>
        <v>9.4402696625628304E-3</v>
      </c>
      <c r="N1575" s="144">
        <f>IFERROR(_xll.qlIndexFixing(ONIndex1M,I1575,TRUE,_xll.ohTrigger(RecalcTrigger,Trigger1M)),NA())</f>
        <v>8.7647698287973697E-3</v>
      </c>
      <c r="O1575" s="44">
        <f>IFERROR(_xll.qlIndexFixing(ONIndex3M,I1575,TRUE,_xll.ohTrigger(RecalcTrigger,Trigger3M)),NA())</f>
        <v>9.2188648319169175E-3</v>
      </c>
      <c r="P1575" s="44">
        <f>IFERROR(_xll.qlIndexFixing(ONIndex6M,I1575,TRUE,_xll.ohTrigger(RecalcTrigger,Trigger6M)),NA())</f>
        <v>9.269932328708208E-3</v>
      </c>
      <c r="Q1575" s="145">
        <f>IFERROR(_xll.qlIndexFixing(ONIndex1Y,I1575,TRUE,_xll.ohTrigger(RecalcTrigger,Trigger1Y)),NA())</f>
        <v>9.5580982888421318E-3</v>
      </c>
    </row>
    <row r="1576" spans="2:17" x14ac:dyDescent="0.2">
      <c r="B1576" s="39" t="s">
        <v>42</v>
      </c>
      <c r="D1576" s="42">
        <f>_xll.qlCalendarAdvance(Calendar,$D1575,B1576,"f",FALSE)</f>
        <v>50704</v>
      </c>
      <c r="E1576" s="139">
        <f>_xll.qlInterestRateIndexValueDate(IndexON,D1576)</f>
        <v>50704</v>
      </c>
      <c r="F1576" s="155">
        <f>IFERROR(_xll.qlIndexFixing(IndexON,D1576,TRUE,_xll.ohTrigger(RecalcTrigger,TriggerON)),NA())</f>
        <v>8.6113392368858399E-3</v>
      </c>
      <c r="H1576" s="42">
        <f>_xll.qlCalendarAdvance(Calendar,$H1575,B1576,"f",FALSE)</f>
        <v>50704</v>
      </c>
      <c r="I1576" s="139">
        <f>_xll.qlInterestRateIndexValueDate(Index1M,$H1576)</f>
        <v>50706</v>
      </c>
      <c r="J1576" s="144">
        <f>IFERROR(_xll.qlIndexFixing(Index1M,$H1576,TRUE,_xll.ohTrigger(RecalcTrigger,Trigger1M)),NA())</f>
        <v>8.7507260849470359E-3</v>
      </c>
      <c r="K1576" s="44">
        <f>IFERROR(_xll.qlIndexFixing(Index3M,H1576,TRUE,_xll.ohTrigger(RecalcTrigger,Trigger3M)),NA())</f>
        <v>9.1810724904797456E-3</v>
      </c>
      <c r="L1576" s="44">
        <f>IFERROR(_xll.qlIndexFixing(Index6M,$H1576,TRUE,_xll.ohTrigger(RecalcTrigger,Trigger6M)),NA())</f>
        <v>9.2020084612532346E-3</v>
      </c>
      <c r="M1576" s="145">
        <f>IFERROR(_xll.qlIndexFixing(Index1Y,$H1576,TRUE,_xll.ohTrigger(RecalcTrigger,Trigger1Y)),NA())</f>
        <v>9.4339226189635306E-3</v>
      </c>
      <c r="N1576" s="144">
        <f>IFERROR(_xll.qlIndexFixing(ONIndex1M,I1576,TRUE,_xll.ohTrigger(RecalcTrigger,Trigger1M)),NA())</f>
        <v>8.7581979765349871E-3</v>
      </c>
      <c r="O1576" s="44">
        <f>IFERROR(_xll.qlIndexFixing(ONIndex3M,I1576,TRUE,_xll.ohTrigger(RecalcTrigger,Trigger3M)),NA())</f>
        <v>9.2118418108722011E-3</v>
      </c>
      <c r="P1576" s="44">
        <f>IFERROR(_xll.qlIndexFixing(ONIndex6M,I1576,TRUE,_xll.ohTrigger(RecalcTrigger,Trigger6M)),NA())</f>
        <v>9.2631904523710062E-3</v>
      </c>
      <c r="Q1576" s="145">
        <f>IFERROR(_xll.qlIndexFixing(ONIndex1Y,I1576,TRUE,_xll.ohTrigger(RecalcTrigger,Trigger1Y)),NA())</f>
        <v>9.5515220448127991E-3</v>
      </c>
    </row>
    <row r="1577" spans="2:17" x14ac:dyDescent="0.2">
      <c r="B1577" s="39" t="s">
        <v>42</v>
      </c>
      <c r="D1577" s="42">
        <f>_xll.qlCalendarAdvance(Calendar,$D1576,B1577,"f",FALSE)</f>
        <v>50711</v>
      </c>
      <c r="E1577" s="139">
        <f>_xll.qlInterestRateIndexValueDate(IndexON,D1577)</f>
        <v>50711</v>
      </c>
      <c r="F1577" s="155">
        <f>IFERROR(_xll.qlIndexFixing(IndexON,D1577,TRUE,_xll.ohTrigger(RecalcTrigger,TriggerON)),NA())</f>
        <v>8.6049322297210296E-3</v>
      </c>
      <c r="H1577" s="42">
        <f>_xll.qlCalendarAdvance(Calendar,$H1576,B1577,"f",FALSE)</f>
        <v>50711</v>
      </c>
      <c r="I1577" s="139">
        <f>_xll.qlInterestRateIndexValueDate(Index1M,$H1577)</f>
        <v>50713</v>
      </c>
      <c r="J1577" s="144">
        <f>IFERROR(_xll.qlIndexFixing(Index1M,$H1577,TRUE,_xll.ohTrigger(RecalcTrigger,Trigger1M)),NA())</f>
        <v>8.7441750478317593E-3</v>
      </c>
      <c r="K1577" s="44">
        <f>IFERROR(_xll.qlIndexFixing(Index3M,H1577,TRUE,_xll.ohTrigger(RecalcTrigger,Trigger3M)),NA())</f>
        <v>9.1740918172246513E-3</v>
      </c>
      <c r="L1577" s="44">
        <f>IFERROR(_xll.qlIndexFixing(Index6M,$H1577,TRUE,_xll.ohTrigger(RecalcTrigger,Trigger6M)),NA())</f>
        <v>9.1957039810964987E-3</v>
      </c>
      <c r="M1577" s="145">
        <f>IFERROR(_xll.qlIndexFixing(Index1Y,$H1577,TRUE,_xll.ohTrigger(RecalcTrigger,Trigger1Y)),NA())</f>
        <v>9.4275880134159148E-3</v>
      </c>
      <c r="N1577" s="144">
        <f>IFERROR(_xll.qlIndexFixing(ONIndex1M,I1577,TRUE,_xll.ohTrigger(RecalcTrigger,Trigger1M)),NA())</f>
        <v>8.7516357183581306E-3</v>
      </c>
      <c r="O1577" s="44">
        <f>IFERROR(_xll.qlIndexFixing(ONIndex3M,I1577,TRUE,_xll.ohTrigger(RecalcTrigger,Trigger3M)),NA())</f>
        <v>9.2048267633693115E-3</v>
      </c>
      <c r="P1577" s="44">
        <f>IFERROR(_xll.qlIndexFixing(ONIndex6M,I1577,TRUE,_xll.ohTrigger(RecalcTrigger,Trigger6M)),NA())</f>
        <v>9.2564561476571328E-3</v>
      </c>
      <c r="Q1577" s="145">
        <f>IFERROR(_xll.qlIndexFixing(ONIndex1Y,I1577,TRUE,_xll.ohTrigger(RecalcTrigger,Trigger1Y)),NA())</f>
        <v>9.544955445468517E-3</v>
      </c>
    </row>
    <row r="1578" spans="2:17" x14ac:dyDescent="0.2">
      <c r="B1578" s="39" t="s">
        <v>42</v>
      </c>
      <c r="D1578" s="42">
        <f>_xll.qlCalendarAdvance(Calendar,$D1577,B1578,"f",FALSE)</f>
        <v>50718</v>
      </c>
      <c r="E1578" s="139">
        <f>_xll.qlInterestRateIndexValueDate(IndexON,D1578)</f>
        <v>50718</v>
      </c>
      <c r="F1578" s="155">
        <f>IFERROR(_xll.qlIndexFixing(IndexON,D1578,TRUE,_xll.ohTrigger(RecalcTrigger,TriggerON)),NA())</f>
        <v>8.5985326874649104E-3</v>
      </c>
      <c r="H1578" s="42">
        <f>_xll.qlCalendarAdvance(Calendar,$H1577,B1578,"f",FALSE)</f>
        <v>50718</v>
      </c>
      <c r="I1578" s="139">
        <f>_xll.qlInterestRateIndexValueDate(Index1M,$H1578)</f>
        <v>50720</v>
      </c>
      <c r="J1578" s="144">
        <f>IFERROR(_xll.qlIndexFixing(Index1M,$H1578,TRUE,_xll.ohTrigger(RecalcTrigger,Trigger1M)),NA())</f>
        <v>8.7376339551117899E-3</v>
      </c>
      <c r="K1578" s="44">
        <f>IFERROR(_xll.qlIndexFixing(Index3M,H1578,TRUE,_xll.ohTrigger(RecalcTrigger,Trigger3M)),NA())</f>
        <v>9.1671199643131428E-3</v>
      </c>
      <c r="L1578" s="44">
        <f>IFERROR(_xll.qlIndexFixing(Index6M,$H1578,TRUE,_xll.ohTrigger(RecalcTrigger,Trigger6M)),NA())</f>
        <v>9.1890526593326402E-3</v>
      </c>
      <c r="M1578" s="145">
        <f>IFERROR(_xll.qlIndexFixing(Index1Y,$H1578,TRUE,_xll.ohTrigger(RecalcTrigger,Trigger1Y)),NA())</f>
        <v>9.4212659503322433E-3</v>
      </c>
      <c r="N1578" s="144">
        <f>IFERROR(_xll.qlIndexFixing(ONIndex1M,I1578,TRUE,_xll.ohTrigger(RecalcTrigger,Trigger1M)),NA())</f>
        <v>8.7450831824842368E-3</v>
      </c>
      <c r="O1578" s="44">
        <f>IFERROR(_xll.qlIndexFixing(ONIndex3M,I1578,TRUE,_xll.ohTrigger(RecalcTrigger,Trigger3M)),NA())</f>
        <v>9.1978198070741257E-3</v>
      </c>
      <c r="P1578" s="44">
        <f>IFERROR(_xll.qlIndexFixing(ONIndex6M,I1578,TRUE,_xll.ohTrigger(RecalcTrigger,Trigger6M)),NA())</f>
        <v>9.2497295190430151E-3</v>
      </c>
      <c r="Q1578" s="145">
        <f>IFERROR(_xll.qlIndexFixing(ONIndex1Y,I1578,TRUE,_xll.ohTrigger(RecalcTrigger,Trigger1Y)),NA())</f>
        <v>9.5383985944863525E-3</v>
      </c>
    </row>
    <row r="1579" spans="2:17" x14ac:dyDescent="0.2">
      <c r="B1579" s="39" t="s">
        <v>42</v>
      </c>
      <c r="D1579" s="42">
        <f>_xll.qlCalendarAdvance(Calendar,$D1578,B1579,"f",FALSE)</f>
        <v>50725</v>
      </c>
      <c r="E1579" s="139">
        <f>_xll.qlInterestRateIndexValueDate(IndexON,D1579)</f>
        <v>50725</v>
      </c>
      <c r="F1579" s="155">
        <f>IFERROR(_xll.qlIndexFixing(IndexON,D1579,TRUE,_xll.ohTrigger(RecalcTrigger,TriggerON)),NA())</f>
        <v>8.5921407282629758E-3</v>
      </c>
      <c r="H1579" s="42">
        <f>_xll.qlCalendarAdvance(Calendar,$H1578,B1579,"f",FALSE)</f>
        <v>50725</v>
      </c>
      <c r="I1579" s="139">
        <f>_xll.qlInterestRateIndexValueDate(Index1M,$H1579)</f>
        <v>50727</v>
      </c>
      <c r="J1579" s="144">
        <f>IFERROR(_xll.qlIndexFixing(Index1M,$H1579,TRUE,_xll.ohTrigger(RecalcTrigger,Trigger1M)),NA())</f>
        <v>8.7311029351944125E-3</v>
      </c>
      <c r="K1579" s="44">
        <f>IFERROR(_xll.qlIndexFixing(Index3M,H1579,TRUE,_xll.ohTrigger(RecalcTrigger,Trigger3M)),NA())</f>
        <v>9.1601570494606252E-3</v>
      </c>
      <c r="L1579" s="44">
        <f>IFERROR(_xll.qlIndexFixing(Index6M,$H1579,TRUE,_xll.ohTrigger(RecalcTrigger,Trigger6M)),NA())</f>
        <v>9.1824104646444516E-3</v>
      </c>
      <c r="M1579" s="145">
        <f>IFERROR(_xll.qlIndexFixing(Index1Y,$H1579,TRUE,_xll.ohTrigger(RecalcTrigger,Trigger1Y)),NA())</f>
        <v>9.4149565341219276E-3</v>
      </c>
      <c r="N1579" s="144">
        <f>IFERROR(_xll.qlIndexFixing(ONIndex1M,I1579,TRUE,_xll.ohTrigger(RecalcTrigger,Trigger1M)),NA())</f>
        <v>8.7385404974504866E-3</v>
      </c>
      <c r="O1579" s="44">
        <f>IFERROR(_xll.qlIndexFixing(ONIndex3M,I1579,TRUE,_xll.ohTrigger(RecalcTrigger,Trigger3M)),NA())</f>
        <v>9.1908210593327766E-3</v>
      </c>
      <c r="P1579" s="44">
        <f>IFERROR(_xll.qlIndexFixing(ONIndex6M,I1579,TRUE,_xll.ohTrigger(RecalcTrigger,Trigger6M)),NA())</f>
        <v>9.2430106708452087E-3</v>
      </c>
      <c r="Q1579" s="145">
        <f>IFERROR(_xll.qlIndexFixing(ONIndex1Y,I1579,TRUE,_xll.ohTrigger(RecalcTrigger,Trigger1Y)),NA())</f>
        <v>9.5318515954634364E-3</v>
      </c>
    </row>
    <row r="1580" spans="2:17" x14ac:dyDescent="0.2">
      <c r="B1580" s="39" t="s">
        <v>42</v>
      </c>
      <c r="D1580" s="42">
        <f>_xll.qlCalendarAdvance(Calendar,$D1579,B1580,"f",FALSE)</f>
        <v>50732</v>
      </c>
      <c r="E1580" s="139">
        <f>_xll.qlInterestRateIndexValueDate(IndexON,D1580)</f>
        <v>50732</v>
      </c>
      <c r="F1580" s="155">
        <f>IFERROR(_xll.qlIndexFixing(IndexON,D1580,TRUE,_xll.ohTrigger(RecalcTrigger,TriggerON)),NA())</f>
        <v>8.5857564697811029E-3</v>
      </c>
      <c r="H1580" s="42">
        <f>_xll.qlCalendarAdvance(Calendar,$H1579,B1580,"f",FALSE)</f>
        <v>50732</v>
      </c>
      <c r="I1580" s="139">
        <f>_xll.qlInterestRateIndexValueDate(Index1M,$H1580)</f>
        <v>50734</v>
      </c>
      <c r="J1580" s="144">
        <f>IFERROR(_xll.qlIndexFixing(Index1M,$H1580,TRUE,_xll.ohTrigger(RecalcTrigger,Trigger1M)),NA())</f>
        <v>8.724582116496904E-3</v>
      </c>
      <c r="K1580" s="44">
        <f>IFERROR(_xll.qlIndexFixing(Index3M,H1580,TRUE,_xll.ohTrigger(RecalcTrigger,Trigger3M)),NA())</f>
        <v>9.1532031903816275E-3</v>
      </c>
      <c r="L1580" s="44">
        <f>IFERROR(_xll.qlIndexFixing(Index6M,$H1580,TRUE,_xll.ohTrigger(RecalcTrigger,Trigger6M)),NA())</f>
        <v>9.1757775018493012E-3</v>
      </c>
      <c r="M1580" s="145">
        <f>IFERROR(_xll.qlIndexFixing(Index1Y,$H1580,TRUE,_xll.ohTrigger(RecalcTrigger,Trigger1Y)),NA())</f>
        <v>9.4086598691926308E-3</v>
      </c>
      <c r="N1580" s="144">
        <f>IFERROR(_xll.qlIndexFixing(ONIndex1M,I1580,TRUE,_xll.ohTrigger(RecalcTrigger,Trigger1M)),NA())</f>
        <v>8.7320077913943805E-3</v>
      </c>
      <c r="O1580" s="44">
        <f>IFERROR(_xll.qlIndexFixing(ONIndex3M,I1580,TRUE,_xll.ohTrigger(RecalcTrigger,Trigger3M)),NA())</f>
        <v>9.1838306377312051E-3</v>
      </c>
      <c r="P1580" s="44">
        <f>IFERROR(_xll.qlIndexFixing(ONIndex6M,I1580,TRUE,_xll.ohTrigger(RecalcTrigger,Trigger6M)),NA())</f>
        <v>9.236299707540141E-3</v>
      </c>
      <c r="Q1580" s="145">
        <f>IFERROR(_xll.qlIndexFixing(ONIndex1Y,I1580,TRUE,_xll.ohTrigger(RecalcTrigger,Trigger1Y)),NA())</f>
        <v>9.5253145522367078E-3</v>
      </c>
    </row>
    <row r="1581" spans="2:17" x14ac:dyDescent="0.2">
      <c r="B1581" s="39" t="s">
        <v>42</v>
      </c>
      <c r="D1581" s="42">
        <f>_xll.qlCalendarAdvance(Calendar,$D1580,B1581,"f",FALSE)</f>
        <v>50739</v>
      </c>
      <c r="E1581" s="139">
        <f>_xll.qlInterestRateIndexValueDate(IndexON,D1581)</f>
        <v>50739</v>
      </c>
      <c r="F1581" s="155">
        <f>IFERROR(_xll.qlIndexFixing(IndexON,D1581,TRUE,_xll.ohTrigger(RecalcTrigger,TriggerON)),NA())</f>
        <v>8.579380030324657E-3</v>
      </c>
      <c r="H1581" s="42">
        <f>_xll.qlCalendarAdvance(Calendar,$H1580,B1581,"f",FALSE)</f>
        <v>50739</v>
      </c>
      <c r="I1581" s="139">
        <f>_xll.qlInterestRateIndexValueDate(Index1M,$H1581)</f>
        <v>50741</v>
      </c>
      <c r="J1581" s="144">
        <f>IFERROR(_xll.qlIndexFixing(Index1M,$H1581,TRUE,_xll.ohTrigger(RecalcTrigger,Trigger1M)),NA())</f>
        <v>8.7180716274415371E-3</v>
      </c>
      <c r="K1581" s="44">
        <f>IFERROR(_xll.qlIndexFixing(Index3M,H1581,TRUE,_xll.ohTrigger(RecalcTrigger,Trigger3M)),NA())</f>
        <v>9.1470149320285188E-3</v>
      </c>
      <c r="L1581" s="44">
        <f>IFERROR(_xll.qlIndexFixing(Index6M,$H1581,TRUE,_xll.ohTrigger(RecalcTrigger,Trigger6M)),NA())</f>
        <v>9.1688006081586306E-3</v>
      </c>
      <c r="M1581" s="145">
        <f>IFERROR(_xll.qlIndexFixing(Index1Y,$H1581,TRUE,_xll.ohTrigger(RecalcTrigger,Trigger1Y)),NA())</f>
        <v>9.4023760599498216E-3</v>
      </c>
      <c r="N1581" s="144">
        <f>IFERROR(_xll.qlIndexFixing(ONIndex1M,I1581,TRUE,_xll.ohTrigger(RecalcTrigger,Trigger1M)),NA())</f>
        <v>8.7254851927731636E-3</v>
      </c>
      <c r="O1581" s="44">
        <f>IFERROR(_xll.qlIndexFixing(ONIndex3M,I1581,TRUE,_xll.ohTrigger(RecalcTrigger,Trigger3M)),NA())</f>
        <v>9.1768486597754162E-3</v>
      </c>
      <c r="P1581" s="44">
        <f>IFERROR(_xll.qlIndexFixing(ONIndex6M,I1581,TRUE,_xll.ohTrigger(RecalcTrigger,Trigger6M)),NA())</f>
        <v>9.2295967336042395E-3</v>
      </c>
      <c r="Q1581" s="145">
        <f>IFERROR(_xll.qlIndexFixing(ONIndex1Y,I1581,TRUE,_xll.ohTrigger(RecalcTrigger,Trigger1Y)),NA())</f>
        <v>9.5187875682434253E-3</v>
      </c>
    </row>
    <row r="1582" spans="2:17" x14ac:dyDescent="0.2">
      <c r="B1582" s="39" t="s">
        <v>42</v>
      </c>
      <c r="D1582" s="42">
        <f>_xll.qlCalendarAdvance(Calendar,$D1581,B1582,"f",FALSE)</f>
        <v>50746</v>
      </c>
      <c r="E1582" s="139">
        <f>_xll.qlInterestRateIndexValueDate(IndexON,D1582)</f>
        <v>50746</v>
      </c>
      <c r="F1582" s="155">
        <f>IFERROR(_xll.qlIndexFixing(IndexON,D1582,TRUE,_xll.ohTrigger(RecalcTrigger,TriggerON)),NA())</f>
        <v>8.5730115274795793E-3</v>
      </c>
      <c r="H1582" s="42">
        <f>_xll.qlCalendarAdvance(Calendar,$H1581,B1582,"f",FALSE)</f>
        <v>50746</v>
      </c>
      <c r="I1582" s="139">
        <f>_xll.qlInterestRateIndexValueDate(Index1M,$H1582)</f>
        <v>50748</v>
      </c>
      <c r="J1582" s="144">
        <f>IFERROR(_xll.qlIndexFixing(Index1M,$H1582,TRUE,_xll.ohTrigger(RecalcTrigger,Trigger1M)),NA())</f>
        <v>8.7115715964380946E-3</v>
      </c>
      <c r="K1582" s="44">
        <f>IFERROR(_xll.qlIndexFixing(Index3M,H1582,TRUE,_xll.ohTrigger(RecalcTrigger,Trigger3M)),NA())</f>
        <v>9.140078518633743E-3</v>
      </c>
      <c r="L1582" s="44">
        <f>IFERROR(_xll.qlIndexFixing(Index6M,$H1582,TRUE,_xll.ohTrigger(RecalcTrigger,Trigger6M)),NA())</f>
        <v>9.1621869663819806E-3</v>
      </c>
      <c r="M1582" s="145">
        <f>IFERROR(_xll.qlIndexFixing(Index1Y,$H1582,TRUE,_xll.ohTrigger(RecalcTrigger,Trigger1Y)),NA())</f>
        <v>9.3961052107967812E-3</v>
      </c>
      <c r="N1582" s="144">
        <f>IFERROR(_xll.qlIndexFixing(ONIndex1M,I1582,TRUE,_xll.ohTrigger(RecalcTrigger,Trigger1M)),NA())</f>
        <v>8.7189728298042724E-3</v>
      </c>
      <c r="O1582" s="44">
        <f>IFERROR(_xll.qlIndexFixing(ONIndex3M,I1582,TRUE,_xll.ohTrigger(RecalcTrigger,Trigger3M)),NA())</f>
        <v>9.1698752428914787E-3</v>
      </c>
      <c r="P1582" s="44">
        <f>IFERROR(_xll.qlIndexFixing(ONIndex6M,I1582,TRUE,_xll.ohTrigger(RecalcTrigger,Trigger6M)),NA())</f>
        <v>9.2229018534339957E-3</v>
      </c>
      <c r="Q1582" s="145">
        <f>IFERROR(_xll.qlIndexFixing(ONIndex1Y,I1582,TRUE,_xll.ohTrigger(RecalcTrigger,Trigger1Y)),NA())</f>
        <v>9.5122707473205281E-3</v>
      </c>
    </row>
    <row r="1583" spans="2:17" x14ac:dyDescent="0.2">
      <c r="B1583" s="39" t="s">
        <v>42</v>
      </c>
      <c r="D1583" s="42">
        <f>_xll.qlCalendarAdvance(Calendar,$D1582,B1583,"f",FALSE)</f>
        <v>50753</v>
      </c>
      <c r="E1583" s="139">
        <f>_xll.qlInterestRateIndexValueDate(IndexON,D1583)</f>
        <v>50753</v>
      </c>
      <c r="F1583" s="155">
        <f>IFERROR(_xll.qlIndexFixing(IndexON,D1583,TRUE,_xll.ohTrigger(RecalcTrigger,TriggerON)),NA())</f>
        <v>8.5666510795512352E-3</v>
      </c>
      <c r="H1583" s="42">
        <f>_xll.qlCalendarAdvance(Calendar,$H1582,B1583,"f",FALSE)</f>
        <v>50753</v>
      </c>
      <c r="I1583" s="139">
        <f>_xll.qlInterestRateIndexValueDate(Index1M,$H1583)</f>
        <v>50755</v>
      </c>
      <c r="J1583" s="144">
        <f>IFERROR(_xll.qlIndexFixing(Index1M,$H1583,TRUE,_xll.ohTrigger(RecalcTrigger,Trigger1M)),NA())</f>
        <v>8.7050821518988575E-3</v>
      </c>
      <c r="K1583" s="44">
        <f>IFERROR(_xll.qlIndexFixing(Index3M,H1583,TRUE,_xll.ohTrigger(RecalcTrigger,Trigger3M)),NA())</f>
        <v>9.1331514965942162E-3</v>
      </c>
      <c r="L1583" s="44">
        <f>IFERROR(_xll.qlIndexFixing(Index6M,$H1583,TRUE,_xll.ohTrigger(RecalcTrigger,Trigger6M)),NA())</f>
        <v>9.1555828787904664E-3</v>
      </c>
      <c r="M1583" s="145">
        <f>IFERROR(_xll.qlIndexFixing(Index1Y,$H1583,TRUE,_xll.ohTrigger(RecalcTrigger,Trigger1Y)),NA())</f>
        <v>9.3898474261345996E-3</v>
      </c>
      <c r="N1583" s="144">
        <f>IFERROR(_xll.qlIndexFixing(ONIndex1M,I1583,TRUE,_xll.ohTrigger(RecalcTrigger,Trigger1M)),NA())</f>
        <v>8.7124708310248877E-3</v>
      </c>
      <c r="O1583" s="44">
        <f>IFERROR(_xll.qlIndexFixing(ONIndex3M,I1583,TRUE,_xll.ohTrigger(RecalcTrigger,Trigger3M)),NA())</f>
        <v>9.1629105045853976E-3</v>
      </c>
      <c r="P1583" s="44">
        <f>IFERROR(_xll.qlIndexFixing(ONIndex6M,I1583,TRUE,_xll.ohTrigger(RecalcTrigger,Trigger6M)),NA())</f>
        <v>9.2162151714259011E-3</v>
      </c>
      <c r="Q1583" s="145">
        <f>IFERROR(_xll.qlIndexFixing(ONIndex1Y,I1583,TRUE,_xll.ohTrigger(RecalcTrigger,Trigger1Y)),NA())</f>
        <v>9.5057641930651471E-3</v>
      </c>
    </row>
    <row r="1584" spans="2:17" x14ac:dyDescent="0.2">
      <c r="B1584" s="39" t="s">
        <v>42</v>
      </c>
      <c r="D1584" s="42">
        <f>_xll.qlCalendarAdvance(Calendar,$D1583,B1584,"f",FALSE)</f>
        <v>50760</v>
      </c>
      <c r="E1584" s="139">
        <f>_xll.qlInterestRateIndexValueDate(IndexON,D1584)</f>
        <v>50760</v>
      </c>
      <c r="F1584" s="155">
        <f>IFERROR(_xll.qlIndexFixing(IndexON,D1584,TRUE,_xll.ohTrigger(RecalcTrigger,TriggerON)),NA())</f>
        <v>8.5602988042055017E-3</v>
      </c>
      <c r="H1584" s="42">
        <f>_xll.qlCalendarAdvance(Calendar,$H1583,B1584,"f",FALSE)</f>
        <v>50760</v>
      </c>
      <c r="I1584" s="139">
        <f>_xll.qlInterestRateIndexValueDate(Index1M,$H1584)</f>
        <v>50762</v>
      </c>
      <c r="J1584" s="144">
        <f>IFERROR(_xll.qlIndexFixing(Index1M,$H1584,TRUE,_xll.ohTrigger(RecalcTrigger,Trigger1M)),NA())</f>
        <v>8.6986034222436004E-3</v>
      </c>
      <c r="K1584" s="44">
        <f>IFERROR(_xll.qlIndexFixing(Index3M,H1584,TRUE,_xll.ohTrigger(RecalcTrigger,Trigger3M)),NA())</f>
        <v>9.1262339836202244E-3</v>
      </c>
      <c r="L1584" s="44">
        <f>IFERROR(_xll.qlIndexFixing(Index6M,$H1584,TRUE,_xll.ohTrigger(RecalcTrigger,Trigger6M)),NA())</f>
        <v>9.1489884501982678E-3</v>
      </c>
      <c r="M1584" s="145">
        <f>IFERROR(_xll.qlIndexFixing(Index1Y,$H1584,TRUE,_xll.ohTrigger(RecalcTrigger,Trigger1Y)),NA())</f>
        <v>9.3836028103621762E-3</v>
      </c>
      <c r="N1584" s="144">
        <f>IFERROR(_xll.qlIndexFixing(ONIndex1M,I1584,TRUE,_xll.ohTrigger(RecalcTrigger,Trigger1M)),NA())</f>
        <v>8.7059793245725103E-3</v>
      </c>
      <c r="O1584" s="44">
        <f>IFERROR(_xll.qlIndexFixing(ONIndex3M,I1584,TRUE,_xll.ohTrigger(RecalcTrigger,Trigger3M)),NA())</f>
        <v>9.1559545624431138E-3</v>
      </c>
      <c r="P1584" s="44">
        <f>IFERROR(_xll.qlIndexFixing(ONIndex6M,I1584,TRUE,_xll.ohTrigger(RecalcTrigger,Trigger6M)),NA())</f>
        <v>9.209536791976447E-3</v>
      </c>
      <c r="Q1584" s="145">
        <f>IFERROR(_xll.qlIndexFixing(ONIndex1Y,I1584,TRUE,_xll.ohTrigger(RecalcTrigger,Trigger1Y)),NA())</f>
        <v>9.499268009074413E-3</v>
      </c>
    </row>
    <row r="1585" spans="2:17" x14ac:dyDescent="0.2">
      <c r="B1585" s="39" t="s">
        <v>42</v>
      </c>
      <c r="D1585" s="42">
        <f>_xll.qlCalendarAdvance(Calendar,$D1584,B1585,"f",FALSE)</f>
        <v>50767</v>
      </c>
      <c r="E1585" s="139">
        <f>_xll.qlInterestRateIndexValueDate(IndexON,D1585)</f>
        <v>50767</v>
      </c>
      <c r="F1585" s="155">
        <f>IFERROR(_xll.qlIndexFixing(IndexON,D1585,TRUE,_xll.ohTrigger(RecalcTrigger,TriggerON)),NA())</f>
        <v>8.5539548195878723E-3</v>
      </c>
      <c r="H1585" s="42">
        <f>_xll.qlCalendarAdvance(Calendar,$H1584,B1585,"f",FALSE)</f>
        <v>50767</v>
      </c>
      <c r="I1585" s="139">
        <f>_xll.qlInterestRateIndexValueDate(Index1M,$H1585)</f>
        <v>50769</v>
      </c>
      <c r="J1585" s="144">
        <f>IFERROR(_xll.qlIndexFixing(Index1M,$H1585,TRUE,_xll.ohTrigger(RecalcTrigger,Trigger1M)),NA())</f>
        <v>8.6921355358846042E-3</v>
      </c>
      <c r="K1585" s="44">
        <f>IFERROR(_xll.qlIndexFixing(Index3M,H1585,TRUE,_xll.ohTrigger(RecalcTrigger,Trigger3M)),NA())</f>
        <v>9.1193260974158363E-3</v>
      </c>
      <c r="L1585" s="44">
        <f>IFERROR(_xll.qlIndexFixing(Index6M,$H1585,TRUE,_xll.ohTrigger(RecalcTrigger,Trigger6M)),NA())</f>
        <v>9.1424037854182447E-3</v>
      </c>
      <c r="M1585" s="145">
        <f>IFERROR(_xll.qlIndexFixing(Index1Y,$H1585,TRUE,_xll.ohTrigger(RecalcTrigger,Trigger1Y)),NA())</f>
        <v>9.3773714678766617E-3</v>
      </c>
      <c r="N1585" s="144">
        <f>IFERROR(_xll.qlIndexFixing(ONIndex1M,I1585,TRUE,_xll.ohTrigger(RecalcTrigger,Trigger1M)),NA())</f>
        <v>8.699498438824449E-3</v>
      </c>
      <c r="O1585" s="44">
        <f>IFERROR(_xll.qlIndexFixing(ONIndex3M,I1585,TRUE,_xll.ohTrigger(RecalcTrigger,Trigger3M)),NA())</f>
        <v>9.1490075338107602E-3</v>
      </c>
      <c r="P1585" s="44">
        <f>IFERROR(_xll.qlIndexFixing(ONIndex6M,I1585,TRUE,_xll.ohTrigger(RecalcTrigger,Trigger6M)),NA())</f>
        <v>9.2028668196419972E-3</v>
      </c>
      <c r="Q1585" s="145">
        <f>IFERROR(_xll.qlIndexFixing(ONIndex1Y,I1585,TRUE,_xll.ohTrigger(RecalcTrigger,Trigger1Y)),NA())</f>
        <v>9.4927822991852651E-3</v>
      </c>
    </row>
    <row r="1586" spans="2:17" x14ac:dyDescent="0.2">
      <c r="B1586" s="39" t="s">
        <v>42</v>
      </c>
      <c r="D1586" s="42">
        <f>_xll.qlCalendarAdvance(Calendar,$D1585,B1586,"f",FALSE)</f>
        <v>50774</v>
      </c>
      <c r="E1586" s="139">
        <f>_xll.qlInterestRateIndexValueDate(IndexON,D1586)</f>
        <v>50774</v>
      </c>
      <c r="F1586" s="155">
        <f>IFERROR(_xll.qlIndexFixing(IndexON,D1586,TRUE,_xll.ohTrigger(RecalcTrigger,TriggerON)),NA())</f>
        <v>8.5476192435240961E-3</v>
      </c>
      <c r="H1586" s="42">
        <f>_xll.qlCalendarAdvance(Calendar,$H1585,B1586,"f",FALSE)</f>
        <v>50774</v>
      </c>
      <c r="I1586" s="139">
        <f>_xll.qlInterestRateIndexValueDate(Index1M,$H1586)</f>
        <v>50776</v>
      </c>
      <c r="J1586" s="144">
        <f>IFERROR(_xll.qlIndexFixing(Index1M,$H1586,TRUE,_xll.ohTrigger(RecalcTrigger,Trigger1M)),NA())</f>
        <v>8.6856786212366477E-3</v>
      </c>
      <c r="K1586" s="44">
        <f>IFERROR(_xll.qlIndexFixing(Index3M,H1586,TRUE,_xll.ohTrigger(RecalcTrigger,Trigger3M)),NA())</f>
        <v>9.1124279556877852E-3</v>
      </c>
      <c r="L1586" s="44">
        <f>IFERROR(_xll.qlIndexFixing(Index6M,$H1586,TRUE,_xll.ohTrigger(RecalcTrigger,Trigger6M)),NA())</f>
        <v>9.1361794644111028E-3</v>
      </c>
      <c r="M1586" s="145">
        <f>IFERROR(_xll.qlIndexFixing(Index1Y,$H1586,TRUE,_xll.ohTrigger(RecalcTrigger,Trigger1Y)),NA())</f>
        <v>9.3711535030727953E-3</v>
      </c>
      <c r="N1586" s="144">
        <f>IFERROR(_xll.qlIndexFixing(ONIndex1M,I1586,TRUE,_xll.ohTrigger(RecalcTrigger,Trigger1M)),NA())</f>
        <v>8.6930283022379484E-3</v>
      </c>
      <c r="O1586" s="44">
        <f>IFERROR(_xll.qlIndexFixing(ONIndex3M,I1586,TRUE,_xll.ohTrigger(RecalcTrigger,Trigger3M)),NA())</f>
        <v>9.1420695362742777E-3</v>
      </c>
      <c r="P1586" s="44">
        <f>IFERROR(_xll.qlIndexFixing(ONIndex6M,I1586,TRUE,_xll.ohTrigger(RecalcTrigger,Trigger6M)),NA())</f>
        <v>9.1962053587391068E-3</v>
      </c>
      <c r="Q1586" s="145">
        <f>IFERROR(_xll.qlIndexFixing(ONIndex1Y,I1586,TRUE,_xll.ohTrigger(RecalcTrigger,Trigger1Y)),NA())</f>
        <v>9.4863071668349619E-3</v>
      </c>
    </row>
    <row r="1587" spans="2:17" x14ac:dyDescent="0.2">
      <c r="B1587" s="39" t="s">
        <v>42</v>
      </c>
      <c r="D1587" s="42">
        <f>_xll.qlCalendarAdvance(Calendar,$D1586,B1587,"f",FALSE)</f>
        <v>50781</v>
      </c>
      <c r="E1587" s="139">
        <f>_xll.qlInterestRateIndexValueDate(IndexON,D1587)</f>
        <v>50781</v>
      </c>
      <c r="F1587" s="155">
        <f>IFERROR(_xll.qlIndexFixing(IndexON,D1587,TRUE,_xll.ohTrigger(RecalcTrigger,TriggerON)),NA())</f>
        <v>8.5412921940797304E-3</v>
      </c>
      <c r="H1587" s="42">
        <f>_xll.qlCalendarAdvance(Calendar,$H1586,B1587,"f",FALSE)</f>
        <v>50781</v>
      </c>
      <c r="I1587" s="139">
        <f>_xll.qlInterestRateIndexValueDate(Index1M,$H1587)</f>
        <v>50783</v>
      </c>
      <c r="J1587" s="144">
        <f>IFERROR(_xll.qlIndexFixing(Index1M,$H1587,TRUE,_xll.ohTrigger(RecalcTrigger,Trigger1M)),NA())</f>
        <v>8.6792328067120117E-3</v>
      </c>
      <c r="K1587" s="44">
        <f>IFERROR(_xll.qlIndexFixing(Index3M,H1587,TRUE,_xll.ohTrigger(RecalcTrigger,Trigger3M)),NA())</f>
        <v>9.1055396761410279E-3</v>
      </c>
      <c r="L1587" s="44">
        <f>IFERROR(_xll.qlIndexFixing(Index6M,$H1587,TRUE,_xll.ohTrigger(RecalcTrigger,Trigger6M)),NA())</f>
        <v>9.1296140596317105E-3</v>
      </c>
      <c r="M1587" s="145">
        <f>IFERROR(_xll.qlIndexFixing(Index1Y,$H1587,TRUE,_xll.ohTrigger(RecalcTrigger,Trigger1Y)),NA())</f>
        <v>9.3649490203431256E-3</v>
      </c>
      <c r="N1587" s="144">
        <f>IFERROR(_xll.qlIndexFixing(ONIndex1M,I1587,TRUE,_xll.ohTrigger(RecalcTrigger,Trigger1M)),NA())</f>
        <v>8.6865690429505094E-3</v>
      </c>
      <c r="O1587" s="44">
        <f>IFERROR(_xll.qlIndexFixing(ONIndex3M,I1587,TRUE,_xll.ohTrigger(RecalcTrigger,Trigger3M)),NA())</f>
        <v>9.1351406872597352E-3</v>
      </c>
      <c r="P1587" s="44">
        <f>IFERROR(_xll.qlIndexFixing(ONIndex6M,I1587,TRUE,_xll.ohTrigger(RecalcTrigger,Trigger6M)),NA())</f>
        <v>9.1895525137442036E-3</v>
      </c>
      <c r="Q1587" s="145">
        <f>IFERROR(_xll.qlIndexFixing(ONIndex1Y,I1587,TRUE,_xll.ohTrigger(RecalcTrigger,Trigger1Y)),NA())</f>
        <v>9.4798427157805065E-3</v>
      </c>
    </row>
    <row r="1588" spans="2:17" x14ac:dyDescent="0.2">
      <c r="B1588" s="39" t="s">
        <v>42</v>
      </c>
      <c r="D1588" s="42">
        <f>_xll.qlCalendarAdvance(Calendar,$D1587,B1588,"f",FALSE)</f>
        <v>50788</v>
      </c>
      <c r="E1588" s="139">
        <f>_xll.qlInterestRateIndexValueDate(IndexON,D1588)</f>
        <v>50788</v>
      </c>
      <c r="F1588" s="155">
        <f>IFERROR(_xll.qlIndexFixing(IndexON,D1588,TRUE,_xll.ohTrigger(RecalcTrigger,TriggerON)),NA())</f>
        <v>8.5349737891604605E-3</v>
      </c>
      <c r="H1588" s="42">
        <f>_xll.qlCalendarAdvance(Calendar,$H1587,B1588,"f",FALSE)</f>
        <v>50788</v>
      </c>
      <c r="I1588" s="139">
        <f>_xll.qlInterestRateIndexValueDate(Index1M,$H1588)</f>
        <v>50790</v>
      </c>
      <c r="J1588" s="144">
        <f>IFERROR(_xll.qlIndexFixing(Index1M,$H1588,TRUE,_xll.ohTrigger(RecalcTrigger,Trigger1M)),NA())</f>
        <v>8.672798220727973E-3</v>
      </c>
      <c r="K1588" s="44">
        <f>IFERROR(_xll.qlIndexFixing(Index3M,H1588,TRUE,_xll.ohTrigger(RecalcTrigger,Trigger3M)),NA())</f>
        <v>9.098661376478745E-3</v>
      </c>
      <c r="L1588" s="44">
        <f>IFERROR(_xll.qlIndexFixing(Index6M,$H1588,TRUE,_xll.ohTrigger(RecalcTrigger,Trigger6M)),NA())</f>
        <v>9.1230587252344141E-3</v>
      </c>
      <c r="M1588" s="145">
        <f>IFERROR(_xll.qlIndexFixing(Index1Y,$H1588,TRUE,_xll.ohTrigger(RecalcTrigger,Trigger1Y)),NA())</f>
        <v>9.3587581240786675E-3</v>
      </c>
      <c r="N1588" s="144">
        <f>IFERROR(_xll.qlIndexFixing(ONIndex1M,I1588,TRUE,_xll.ohTrigger(RecalcTrigger,Trigger1M)),NA())</f>
        <v>8.6801207895792487E-3</v>
      </c>
      <c r="O1588" s="44">
        <f>IFERROR(_xll.qlIndexFixing(ONIndex3M,I1588,TRUE,_xll.ohTrigger(RecalcTrigger,Trigger3M)),NA())</f>
        <v>9.1282211042731376E-3</v>
      </c>
      <c r="P1588" s="44">
        <f>IFERROR(_xll.qlIndexFixing(ONIndex6M,I1588,TRUE,_xll.ohTrigger(RecalcTrigger,Trigger6M)),NA())</f>
        <v>9.1829083890537788E-3</v>
      </c>
      <c r="Q1588" s="145">
        <f>IFERROR(_xll.qlIndexFixing(ONIndex1Y,I1588,TRUE,_xll.ohTrigger(RecalcTrigger,Trigger1Y)),NA())</f>
        <v>9.4733890497789019E-3</v>
      </c>
    </row>
    <row r="1589" spans="2:17" x14ac:dyDescent="0.2">
      <c r="B1589" s="39" t="s">
        <v>42</v>
      </c>
      <c r="D1589" s="42">
        <f>_xll.qlCalendarAdvance(Calendar,$D1588,B1589,"f",FALSE)</f>
        <v>50795</v>
      </c>
      <c r="E1589" s="139">
        <f>_xll.qlInterestRateIndexValueDate(IndexON,D1589)</f>
        <v>50795</v>
      </c>
      <c r="F1589" s="155">
        <f>IFERROR(_xll.qlIndexFixing(IndexON,D1589,TRUE,_xll.ohTrigger(RecalcTrigger,TriggerON)),NA())</f>
        <v>8.5286641466719715E-3</v>
      </c>
      <c r="H1589" s="42">
        <f>_xll.qlCalendarAdvance(Calendar,$H1588,B1589,"f",FALSE)</f>
        <v>50795</v>
      </c>
      <c r="I1589" s="139">
        <f>_xll.qlInterestRateIndexValueDate(Index1M,$H1589)</f>
        <v>50797</v>
      </c>
      <c r="J1589" s="144">
        <f>IFERROR(_xll.qlIndexFixing(Index1M,$H1589,TRUE,_xll.ohTrigger(RecalcTrigger,Trigger1M)),NA())</f>
        <v>8.6663749916943145E-3</v>
      </c>
      <c r="K1589" s="44">
        <f>IFERROR(_xll.qlIndexFixing(Index3M,H1589,TRUE,_xll.ohTrigger(RecalcTrigger,Trigger3M)),NA())</f>
        <v>9.0917931744058933E-3</v>
      </c>
      <c r="L1589" s="44">
        <f>IFERROR(_xll.qlIndexFixing(Index6M,$H1589,TRUE,_xll.ohTrigger(RecalcTrigger,Trigger6M)),NA())</f>
        <v>9.1165135660259879E-3</v>
      </c>
      <c r="M1589" s="145">
        <f>IFERROR(_xll.qlIndexFixing(Index1Y,$H1589,TRUE,_xll.ohTrigger(RecalcTrigger,Trigger1Y)),NA())</f>
        <v>9.3525809186678112E-3</v>
      </c>
      <c r="N1589" s="144">
        <f>IFERROR(_xll.qlIndexFixing(ONIndex1M,I1589,TRUE,_xll.ohTrigger(RecalcTrigger,Trigger1M)),NA())</f>
        <v>8.673683670181731E-3</v>
      </c>
      <c r="O1589" s="44">
        <f>IFERROR(_xll.qlIndexFixing(ONIndex3M,I1589,TRUE,_xll.ohTrigger(RecalcTrigger,Trigger3M)),NA())</f>
        <v>9.121310904980362E-3</v>
      </c>
      <c r="P1589" s="44">
        <f>IFERROR(_xll.qlIndexFixing(ONIndex6M,I1589,TRUE,_xll.ohTrigger(RecalcTrigger,Trigger6M)),NA())</f>
        <v>9.1762730891442601E-3</v>
      </c>
      <c r="Q1589" s="145">
        <f>IFERROR(_xll.qlIndexFixing(ONIndex1Y,I1589,TRUE,_xll.ohTrigger(RecalcTrigger,Trigger1Y)),NA())</f>
        <v>9.466946272347343E-3</v>
      </c>
    </row>
    <row r="1590" spans="2:17" x14ac:dyDescent="0.2">
      <c r="B1590" s="39" t="s">
        <v>42</v>
      </c>
      <c r="D1590" s="42">
        <f>_xll.qlCalendarAdvance(Calendar,$D1589,B1590,"f",FALSE)</f>
        <v>50802</v>
      </c>
      <c r="E1590" s="139">
        <f>_xll.qlInterestRateIndexValueDate(IndexON,D1590)</f>
        <v>50802</v>
      </c>
      <c r="F1590" s="155">
        <f>IFERROR(_xll.qlIndexFixing(IndexON,D1590,TRUE,_xll.ohTrigger(RecalcTrigger,TriggerON)),NA())</f>
        <v>8.5223633845998847E-3</v>
      </c>
      <c r="H1590" s="42">
        <f>_xll.qlCalendarAdvance(Calendar,$H1589,B1590,"f",FALSE)</f>
        <v>50802</v>
      </c>
      <c r="I1590" s="139">
        <f>_xll.qlInterestRateIndexValueDate(Index1M,$H1590)</f>
        <v>50804</v>
      </c>
      <c r="J1590" s="144">
        <f>IFERROR(_xll.qlIndexFixing(Index1M,$H1590,TRUE,_xll.ohTrigger(RecalcTrigger,Trigger1M)),NA())</f>
        <v>8.6613749390616682E-3</v>
      </c>
      <c r="K1590" s="44">
        <f>IFERROR(_xll.qlIndexFixing(Index3M,H1590,TRUE,_xll.ohTrigger(RecalcTrigger,Trigger3M)),NA())</f>
        <v>9.0853085747630812E-3</v>
      </c>
      <c r="L1590" s="44">
        <f>IFERROR(_xll.qlIndexFixing(Index6M,$H1590,TRUE,_xll.ohTrigger(RecalcTrigger,Trigger6M)),NA())</f>
        <v>9.1099786868096659E-3</v>
      </c>
      <c r="M1590" s="145">
        <f>IFERROR(_xll.qlIndexFixing(Index1Y,$H1590,TRUE,_xll.ohTrigger(RecalcTrigger,Trigger1Y)),NA())</f>
        <v>9.3464175084974135E-3</v>
      </c>
      <c r="N1590" s="144">
        <f>IFERROR(_xll.qlIndexFixing(ONIndex1M,I1590,TRUE,_xll.ohTrigger(RecalcTrigger,Trigger1M)),NA())</f>
        <v>8.6672578132152012E-3</v>
      </c>
      <c r="O1590" s="44">
        <f>IFERROR(_xll.qlIndexFixing(ONIndex3M,I1590,TRUE,_xll.ohTrigger(RecalcTrigger,Trigger3M)),NA())</f>
        <v>9.114410206487733E-3</v>
      </c>
      <c r="P1590" s="44">
        <f>IFERROR(_xll.qlIndexFixing(ONIndex6M,I1590,TRUE,_xll.ohTrigger(RecalcTrigger,Trigger6M)),NA())</f>
        <v>9.1696467184121389E-3</v>
      </c>
      <c r="Q1590" s="145">
        <f>IFERROR(_xll.qlIndexFixing(ONIndex1Y,I1590,TRUE,_xll.ohTrigger(RecalcTrigger,Trigger1Y)),NA())</f>
        <v>9.4605144872428326E-3</v>
      </c>
    </row>
    <row r="1591" spans="2:17" x14ac:dyDescent="0.2">
      <c r="B1591" s="39" t="s">
        <v>42</v>
      </c>
      <c r="D1591" s="42">
        <f>_xll.qlCalendarAdvance(Calendar,$D1590,B1591,"f",FALSE)</f>
        <v>50809</v>
      </c>
      <c r="E1591" s="139">
        <f>_xll.qlInterestRateIndexValueDate(IndexON,D1591)</f>
        <v>50809</v>
      </c>
      <c r="F1591" s="155">
        <f>IFERROR(_xll.qlIndexFixing(IndexON,D1591,TRUE,_xll.ohTrigger(RecalcTrigger,TriggerON)),NA())</f>
        <v>8.5160716209298215E-3</v>
      </c>
      <c r="H1591" s="42">
        <f>_xll.qlCalendarAdvance(Calendar,$H1590,B1591,"f",FALSE)</f>
        <v>50809</v>
      </c>
      <c r="I1591" s="139">
        <f>_xll.qlInterestRateIndexValueDate(Index1M,$H1591)</f>
        <v>50811</v>
      </c>
      <c r="J1591" s="144">
        <f>IFERROR(_xll.qlIndexFixing(Index1M,$H1591,TRUE,_xll.ohTrigger(RecalcTrigger,Trigger1M)),NA())</f>
        <v>8.6549720674259211E-3</v>
      </c>
      <c r="K1591" s="44">
        <f>IFERROR(_xll.qlIndexFixing(Index3M,H1591,TRUE,_xll.ohTrigger(RecalcTrigger,Trigger3M)),NA())</f>
        <v>9.07846033365361E-3</v>
      </c>
      <c r="L1591" s="44">
        <f>IFERROR(_xll.qlIndexFixing(Index6M,$H1591,TRUE,_xll.ohTrigger(RecalcTrigger,Trigger6M)),NA())</f>
        <v>9.1034541923891311E-3</v>
      </c>
      <c r="M1591" s="145">
        <f>IFERROR(_xll.qlIndexFixing(Index1Y,$H1591,TRUE,_xll.ohTrigger(RecalcTrigger,Trigger1Y)),NA())</f>
        <v>9.3402679979514795E-3</v>
      </c>
      <c r="N1591" s="144">
        <f>IFERROR(_xll.qlIndexFixing(ONIndex1M,I1591,TRUE,_xll.ohTrigger(RecalcTrigger,Trigger1M)),NA())</f>
        <v>8.6608433470569679E-3</v>
      </c>
      <c r="O1591" s="44">
        <f>IFERROR(_xll.qlIndexFixing(ONIndex3M,I1591,TRUE,_xll.ohTrigger(RecalcTrigger,Trigger3M)),NA())</f>
        <v>9.1075191266209998E-3</v>
      </c>
      <c r="P1591" s="44">
        <f>IFERROR(_xll.qlIndexFixing(ONIndex6M,I1591,TRUE,_xll.ohTrigger(RecalcTrigger,Trigger6M)),NA())</f>
        <v>9.1630293812539065E-3</v>
      </c>
      <c r="Q1591" s="145">
        <f>IFERROR(_xll.qlIndexFixing(ONIndex1Y,I1591,TRUE,_xll.ohTrigger(RecalcTrigger,Trigger1Y)),NA())</f>
        <v>9.4540937979825657E-3</v>
      </c>
    </row>
    <row r="1592" spans="2:17" x14ac:dyDescent="0.2">
      <c r="B1592" s="39" t="s">
        <v>42</v>
      </c>
      <c r="D1592" s="42">
        <f>_xll.qlCalendarAdvance(Calendar,$D1591,B1592,"f",FALSE)</f>
        <v>50816</v>
      </c>
      <c r="E1592" s="139">
        <f>_xll.qlInterestRateIndexValueDate(IndexON,D1592)</f>
        <v>50816</v>
      </c>
      <c r="F1592" s="155">
        <f>IFERROR(_xll.qlIndexFixing(IndexON,D1592,TRUE,_xll.ohTrigger(RecalcTrigger,TriggerON)),NA())</f>
        <v>8.509788973567467E-3</v>
      </c>
      <c r="H1592" s="42">
        <f>_xll.qlCalendarAdvance(Calendar,$H1591,B1592,"f",FALSE)</f>
        <v>50816</v>
      </c>
      <c r="I1592" s="139">
        <f>_xll.qlInterestRateIndexValueDate(Index1M,$H1592)</f>
        <v>50818</v>
      </c>
      <c r="J1592" s="144">
        <f>IFERROR(_xll.qlIndexFixing(Index1M,$H1592,TRUE,_xll.ohTrigger(RecalcTrigger,Trigger1M)),NA())</f>
        <v>8.6485808997137162E-3</v>
      </c>
      <c r="K1592" s="44">
        <f>IFERROR(_xll.qlIndexFixing(Index3M,H1592,TRUE,_xll.ohTrigger(RecalcTrigger,Trigger3M)),NA())</f>
        <v>9.0716225344395756E-3</v>
      </c>
      <c r="L1592" s="44">
        <f>IFERROR(_xll.qlIndexFixing(Index6M,$H1592,TRUE,_xll.ohTrigger(RecalcTrigger,Trigger6M)),NA())</f>
        <v>9.096940187566736E-3</v>
      </c>
      <c r="M1592" s="145">
        <f>IFERROR(_xll.qlIndexFixing(Index1Y,$H1592,TRUE,_xll.ohTrigger(RecalcTrigger,Trigger1Y)),NA())</f>
        <v>9.334132491413143E-3</v>
      </c>
      <c r="N1592" s="144">
        <f>IFERROR(_xll.qlIndexFixing(ONIndex1M,I1592,TRUE,_xll.ohTrigger(RecalcTrigger,Trigger1M)),NA())</f>
        <v>8.6544403999244679E-3</v>
      </c>
      <c r="O1592" s="44">
        <f>IFERROR(_xll.qlIndexFixing(ONIndex3M,I1592,TRUE,_xll.ohTrigger(RecalcTrigger,Trigger3M)),NA())</f>
        <v>9.1006377827262952E-3</v>
      </c>
      <c r="P1592" s="44">
        <f>IFERROR(_xll.qlIndexFixing(ONIndex6M,I1592,TRUE,_xll.ohTrigger(RecalcTrigger,Trigger6M)),NA())</f>
        <v>9.1564211822259267E-3</v>
      </c>
      <c r="Q1592" s="145">
        <f>IFERROR(_xll.qlIndexFixing(ONIndex1Y,I1592,TRUE,_xll.ohTrigger(RecalcTrigger,Trigger1Y)),NA())</f>
        <v>9.4476843084834172E-3</v>
      </c>
    </row>
    <row r="1593" spans="2:17" x14ac:dyDescent="0.2">
      <c r="B1593" s="39" t="s">
        <v>42</v>
      </c>
      <c r="D1593" s="42">
        <f>_xll.qlCalendarAdvance(Calendar,$D1592,B1593,"f",FALSE)</f>
        <v>50823</v>
      </c>
      <c r="E1593" s="139">
        <f>_xll.qlInterestRateIndexValueDate(IndexON,D1593)</f>
        <v>50823</v>
      </c>
      <c r="F1593" s="155">
        <f>IFERROR(_xll.qlIndexFixing(IndexON,D1593,TRUE,_xll.ohTrigger(RecalcTrigger,TriggerON)),NA())</f>
        <v>8.5035155604984425E-3</v>
      </c>
      <c r="H1593" s="42">
        <f>_xll.qlCalendarAdvance(Calendar,$H1592,B1593,"f",FALSE)</f>
        <v>50823</v>
      </c>
      <c r="I1593" s="139">
        <f>_xll.qlInterestRateIndexValueDate(Index1M,$H1593)</f>
        <v>50825</v>
      </c>
      <c r="J1593" s="144">
        <f>IFERROR(_xll.qlIndexFixing(Index1M,$H1593,TRUE,_xll.ohTrigger(RecalcTrigger,Trigger1M)),NA())</f>
        <v>8.642201564325205E-3</v>
      </c>
      <c r="K1593" s="44">
        <f>IFERROR(_xll.qlIndexFixing(Index3M,H1593,TRUE,_xll.ohTrigger(RecalcTrigger,Trigger3M)),NA())</f>
        <v>9.0647952948191887E-3</v>
      </c>
      <c r="L1593" s="44">
        <f>IFERROR(_xll.qlIndexFixing(Index6M,$H1593,TRUE,_xll.ohTrigger(RecalcTrigger,Trigger6M)),NA())</f>
        <v>9.0904367771421843E-3</v>
      </c>
      <c r="M1593" s="145">
        <f>IFERROR(_xll.qlIndexFixing(Index1Y,$H1593,TRUE,_xll.ohTrigger(RecalcTrigger,Trigger1Y)),NA())</f>
        <v>9.3280110932629084E-3</v>
      </c>
      <c r="N1593" s="144">
        <f>IFERROR(_xll.qlIndexFixing(ONIndex1M,I1593,TRUE,_xll.ohTrigger(RecalcTrigger,Trigger1M)),NA())</f>
        <v>8.6480491001950099E-3</v>
      </c>
      <c r="O1593" s="44">
        <f>IFERROR(_xll.qlIndexFixing(ONIndex3M,I1593,TRUE,_xll.ohTrigger(RecalcTrigger,Trigger3M)),NA())</f>
        <v>9.0937662923895601E-3</v>
      </c>
      <c r="P1593" s="44">
        <f>IFERROR(_xll.qlIndexFixing(ONIndex6M,I1593,TRUE,_xll.ohTrigger(RecalcTrigger,Trigger6M)),NA())</f>
        <v>9.1498222255648187E-3</v>
      </c>
      <c r="Q1593" s="145">
        <f>IFERROR(_xll.qlIndexFixing(ONIndex1Y,I1593,TRUE,_xll.ohTrigger(RecalcTrigger,Trigger1Y)),NA())</f>
        <v>9.44128612210271E-3</v>
      </c>
    </row>
    <row r="1594" spans="2:17" x14ac:dyDescent="0.2">
      <c r="B1594" s="39" t="s">
        <v>42</v>
      </c>
      <c r="D1594" s="42">
        <f>_xll.qlCalendarAdvance(Calendar,$D1593,B1594,"f",FALSE)</f>
        <v>50830</v>
      </c>
      <c r="E1594" s="139">
        <f>_xll.qlInterestRateIndexValueDate(IndexON,D1594)</f>
        <v>50830</v>
      </c>
      <c r="F1594" s="155">
        <f>IFERROR(_xll.qlIndexFixing(IndexON,D1594,TRUE,_xll.ohTrigger(RecalcTrigger,TriggerON)),NA())</f>
        <v>8.4972514996284332E-3</v>
      </c>
      <c r="H1594" s="42">
        <f>_xll.qlCalendarAdvance(Calendar,$H1593,B1594,"f",FALSE)</f>
        <v>50830</v>
      </c>
      <c r="I1594" s="139">
        <f>_xll.qlInterestRateIndexValueDate(Index1M,$H1594)</f>
        <v>50832</v>
      </c>
      <c r="J1594" s="144">
        <f>IFERROR(_xll.qlIndexFixing(Index1M,$H1594,TRUE,_xll.ohTrigger(RecalcTrigger,Trigger1M)),NA())</f>
        <v>8.6344336952590139E-3</v>
      </c>
      <c r="K1594" s="44">
        <f>IFERROR(_xll.qlIndexFixing(Index3M,H1594,TRUE,_xll.ohTrigger(RecalcTrigger,Trigger3M)),NA())</f>
        <v>9.0568659382425053E-3</v>
      </c>
      <c r="L1594" s="44">
        <f>IFERROR(_xll.qlIndexFixing(Index6M,$H1594,TRUE,_xll.ohTrigger(RecalcTrigger,Trigger6M)),NA())</f>
        <v>9.0822166433313437E-3</v>
      </c>
      <c r="M1594" s="145">
        <f>IFERROR(_xll.qlIndexFixing(Index1Y,$H1594,TRUE,_xll.ohTrigger(RecalcTrigger,Trigger1Y)),NA())</f>
        <v>9.3209846775857072E-3</v>
      </c>
      <c r="N1594" s="144">
        <f>IFERROR(_xll.qlIndexFixing(ONIndex1M,I1594,TRUE,_xll.ohTrigger(RecalcTrigger,Trigger1M)),NA())</f>
        <v>8.6416695763258389E-3</v>
      </c>
      <c r="O1594" s="44">
        <f>IFERROR(_xll.qlIndexFixing(ONIndex3M,I1594,TRUE,_xll.ohTrigger(RecalcTrigger,Trigger3M)),NA())</f>
        <v>9.0869047730368635E-3</v>
      </c>
      <c r="P1594" s="44">
        <f>IFERROR(_xll.qlIndexFixing(ONIndex6M,I1594,TRUE,_xll.ohTrigger(RecalcTrigger,Trigger6M)),NA())</f>
        <v>9.1432326158269461E-3</v>
      </c>
      <c r="Q1594" s="145">
        <f>IFERROR(_xll.qlIndexFixing(ONIndex1Y,I1594,TRUE,_xll.ohTrigger(RecalcTrigger,Trigger1Y)),NA())</f>
        <v>9.4348993427573191E-3</v>
      </c>
    </row>
    <row r="1595" spans="2:17" x14ac:dyDescent="0.2">
      <c r="B1595" s="39" t="s">
        <v>42</v>
      </c>
      <c r="D1595" s="42">
        <f>_xll.qlCalendarAdvance(Calendar,$D1594,B1595,"f",FALSE)</f>
        <v>50837</v>
      </c>
      <c r="E1595" s="139">
        <f>_xll.qlInterestRateIndexValueDate(IndexON,D1595)</f>
        <v>50837</v>
      </c>
      <c r="F1595" s="155">
        <f>IFERROR(_xll.qlIndexFixing(IndexON,D1595,TRUE,_xll.ohTrigger(RecalcTrigger,TriggerON)),NA())</f>
        <v>8.4909969090229964E-3</v>
      </c>
      <c r="H1595" s="42">
        <f>_xll.qlCalendarAdvance(Calendar,$H1594,B1595,"f",FALSE)</f>
        <v>50837</v>
      </c>
      <c r="I1595" s="139">
        <f>_xll.qlInterestRateIndexValueDate(Index1M,$H1595)</f>
        <v>50839</v>
      </c>
      <c r="J1595" s="144">
        <f>IFERROR(_xll.qlIndexFixing(Index1M,$H1595,TRUE,_xll.ohTrigger(RecalcTrigger,Trigger1M)),NA())</f>
        <v>8.6277320652896426E-3</v>
      </c>
      <c r="K1595" s="44">
        <f>IFERROR(_xll.qlIndexFixing(Index3M,H1595,TRUE,_xll.ohTrigger(RecalcTrigger,Trigger3M)),NA())</f>
        <v>9.0500620410768305E-3</v>
      </c>
      <c r="L1595" s="44">
        <f>IFERROR(_xll.qlIndexFixing(Index6M,$H1595,TRUE,_xll.ohTrigger(RecalcTrigger,Trigger6M)),NA())</f>
        <v>9.0757379687225106E-3</v>
      </c>
      <c r="M1595" s="145">
        <f>IFERROR(_xll.qlIndexFixing(Index1Y,$H1595,TRUE,_xll.ohTrigger(RecalcTrigger,Trigger1Y)),NA())</f>
        <v>9.314894615747837E-3</v>
      </c>
      <c r="N1595" s="144">
        <f>IFERROR(_xll.qlIndexFixing(ONIndex1M,I1595,TRUE,_xll.ohTrigger(RecalcTrigger,Trigger1M)),NA())</f>
        <v>8.6353019565343914E-3</v>
      </c>
      <c r="O1595" s="44">
        <f>IFERROR(_xll.qlIndexFixing(ONIndex3M,I1595,TRUE,_xll.ohTrigger(RecalcTrigger,Trigger3M)),NA())</f>
        <v>9.0800533420942742E-3</v>
      </c>
      <c r="P1595" s="44">
        <f>IFERROR(_xll.qlIndexFixing(ONIndex6M,I1595,TRUE,_xll.ohTrigger(RecalcTrigger,Trigger6M)),NA())</f>
        <v>9.1366524574887364E-3</v>
      </c>
      <c r="Q1595" s="145">
        <f>IFERROR(_xll.qlIndexFixing(ONIndex1Y,I1595,TRUE,_xll.ohTrigger(RecalcTrigger,Trigger1Y)),NA())</f>
        <v>9.4285240740443754E-3</v>
      </c>
    </row>
    <row r="1596" spans="2:17" x14ac:dyDescent="0.2">
      <c r="B1596" s="39" t="s">
        <v>42</v>
      </c>
      <c r="D1596" s="42">
        <f>_xll.qlCalendarAdvance(Calendar,$D1595,B1596,"f",FALSE)</f>
        <v>50844</v>
      </c>
      <c r="E1596" s="139">
        <f>_xll.qlInterestRateIndexValueDate(IndexON,D1596)</f>
        <v>50844</v>
      </c>
      <c r="F1596" s="155">
        <f>IFERROR(_xll.qlIndexFixing(IndexON,D1596,TRUE,_xll.ohTrigger(RecalcTrigger,TriggerON)),NA())</f>
        <v>8.4847519064279453E-3</v>
      </c>
      <c r="H1596" s="42">
        <f>_xll.qlCalendarAdvance(Calendar,$H1595,B1596,"f",FALSE)</f>
        <v>50844</v>
      </c>
      <c r="I1596" s="139">
        <f>_xll.qlInterestRateIndexValueDate(Index1M,$H1596)</f>
        <v>50846</v>
      </c>
      <c r="J1596" s="144">
        <f>IFERROR(_xll.qlIndexFixing(Index1M,$H1596,TRUE,_xll.ohTrigger(RecalcTrigger,Trigger1M)),NA())</f>
        <v>8.6217411697883661E-3</v>
      </c>
      <c r="K1596" s="44">
        <f>IFERROR(_xll.qlIndexFixing(Index3M,H1596,TRUE,_xll.ohTrigger(RecalcTrigger,Trigger3M)),NA())</f>
        <v>9.0432690830242485E-3</v>
      </c>
      <c r="L1596" s="44">
        <f>IFERROR(_xll.qlIndexFixing(Index6M,$H1596,TRUE,_xll.ohTrigger(RecalcTrigger,Trigger6M)),NA())</f>
        <v>9.0692702422889484E-3</v>
      </c>
      <c r="M1596" s="145">
        <f>IFERROR(_xll.qlIndexFixing(Index1Y,$H1596,TRUE,_xll.ohTrigger(RecalcTrigger,Trigger1Y)),NA())</f>
        <v>9.3088189992129641E-3</v>
      </c>
      <c r="N1596" s="144">
        <f>IFERROR(_xll.qlIndexFixing(ONIndex1M,I1596,TRUE,_xll.ohTrigger(RecalcTrigger,Trigger1M)),NA())</f>
        <v>8.6289463691180401E-3</v>
      </c>
      <c r="O1596" s="44">
        <f>IFERROR(_xll.qlIndexFixing(ONIndex3M,I1596,TRUE,_xll.ohTrigger(RecalcTrigger,Trigger3M)),NA())</f>
        <v>9.0732121171477331E-3</v>
      </c>
      <c r="P1596" s="44">
        <f>IFERROR(_xll.qlIndexFixing(ONIndex6M,I1596,TRUE,_xll.ohTrigger(RecalcTrigger,Trigger6M)),NA())</f>
        <v>9.1300818547068729E-3</v>
      </c>
      <c r="Q1596" s="145">
        <f>IFERROR(_xll.qlIndexFixing(ONIndex1Y,I1596,TRUE,_xll.ohTrigger(RecalcTrigger,Trigger1Y)),NA())</f>
        <v>9.4221604194810737E-3</v>
      </c>
    </row>
    <row r="1597" spans="2:17" x14ac:dyDescent="0.2">
      <c r="B1597" s="39" t="s">
        <v>42</v>
      </c>
      <c r="D1597" s="42">
        <f>_xll.qlCalendarAdvance(Calendar,$D1596,B1597,"f",FALSE)</f>
        <v>50851</v>
      </c>
      <c r="E1597" s="139">
        <f>_xll.qlInterestRateIndexValueDate(IndexON,D1597)</f>
        <v>50851</v>
      </c>
      <c r="F1597" s="155">
        <f>IFERROR(_xll.qlIndexFixing(IndexON,D1597,TRUE,_xll.ohTrigger(RecalcTrigger,TriggerON)),NA())</f>
        <v>8.4785166100687093E-3</v>
      </c>
      <c r="H1597" s="42">
        <f>_xll.qlCalendarAdvance(Calendar,$H1596,B1597,"f",FALSE)</f>
        <v>50851</v>
      </c>
      <c r="I1597" s="139">
        <f>_xll.qlInterestRateIndexValueDate(Index1M,$H1597)</f>
        <v>50853</v>
      </c>
      <c r="J1597" s="144">
        <f>IFERROR(_xll.qlIndexFixing(Index1M,$H1597,TRUE,_xll.ohTrigger(RecalcTrigger,Trigger1M)),NA())</f>
        <v>8.6154134192223397E-3</v>
      </c>
      <c r="K1597" s="44">
        <f>IFERROR(_xll.qlIndexFixing(Index3M,H1597,TRUE,_xll.ohTrigger(RecalcTrigger,Trigger3M)),NA())</f>
        <v>9.0364871817871315E-3</v>
      </c>
      <c r="L1597" s="44">
        <f>IFERROR(_xll.qlIndexFixing(Index6M,$H1597,TRUE,_xll.ohTrigger(RecalcTrigger,Trigger6M)),NA())</f>
        <v>9.0628135688380004E-3</v>
      </c>
      <c r="M1597" s="145">
        <f>IFERROR(_xll.qlIndexFixing(Index1Y,$H1597,TRUE,_xll.ohTrigger(RecalcTrigger,Trigger1Y)),NA())</f>
        <v>9.3027579323595507E-3</v>
      </c>
      <c r="N1597" s="144">
        <f>IFERROR(_xll.qlIndexFixing(ONIndex1M,I1597,TRUE,_xll.ohTrigger(RecalcTrigger,Trigger1M)),NA())</f>
        <v>8.62260294253403E-3</v>
      </c>
      <c r="O1597" s="44">
        <f>IFERROR(_xll.qlIndexFixing(ONIndex3M,I1597,TRUE,_xll.ohTrigger(RecalcTrigger,Trigger3M)),NA())</f>
        <v>9.0663812157032453E-3</v>
      </c>
      <c r="P1597" s="44">
        <f>IFERROR(_xll.qlIndexFixing(ONIndex6M,I1597,TRUE,_xll.ohTrigger(RecalcTrigger,Trigger6M)),NA())</f>
        <v>9.1235209122775274E-3</v>
      </c>
      <c r="Q1597" s="145">
        <f>IFERROR(_xll.qlIndexFixing(ONIndex1Y,I1597,TRUE,_xll.ohTrigger(RecalcTrigger,Trigger1Y)),NA())</f>
        <v>9.4158084829043531E-3</v>
      </c>
    </row>
    <row r="1598" spans="2:17" x14ac:dyDescent="0.2">
      <c r="B1598" s="39" t="s">
        <v>42</v>
      </c>
      <c r="D1598" s="42">
        <f>_xll.qlCalendarAdvance(Calendar,$D1597,B1598,"f",FALSE)</f>
        <v>50858</v>
      </c>
      <c r="E1598" s="139">
        <f>_xll.qlInterestRateIndexValueDate(IndexON,D1598)</f>
        <v>50858</v>
      </c>
      <c r="F1598" s="155">
        <f>IFERROR(_xll.qlIndexFixing(IndexON,D1598,TRUE,_xll.ohTrigger(RecalcTrigger,TriggerON)),NA())</f>
        <v>8.4722911376911014E-3</v>
      </c>
      <c r="H1598" s="42">
        <f>_xll.qlCalendarAdvance(Calendar,$H1597,B1598,"f",FALSE)</f>
        <v>50858</v>
      </c>
      <c r="I1598" s="139">
        <f>_xll.qlInterestRateIndexValueDate(Index1M,$H1598)</f>
        <v>50860</v>
      </c>
      <c r="J1598" s="144">
        <f>IFERROR(_xll.qlIndexFixing(Index1M,$H1598,TRUE,_xll.ohTrigger(RecalcTrigger,Trigger1M)),NA())</f>
        <v>8.6101395947540005E-3</v>
      </c>
      <c r="K1598" s="44">
        <f>IFERROR(_xll.qlIndexFixing(Index3M,H1598,TRUE,_xll.ohTrigger(RecalcTrigger,Trigger3M)),NA())</f>
        <v>9.0300847829787884E-3</v>
      </c>
      <c r="L1598" s="44">
        <f>IFERROR(_xll.qlIndexFixing(Index6M,$H1598,TRUE,_xll.ohTrigger(RecalcTrigger,Trigger6M)),NA())</f>
        <v>9.0573964263671088E-3</v>
      </c>
      <c r="M1598" s="145">
        <f>IFERROR(_xll.qlIndexFixing(Index1Y,$H1598,TRUE,_xll.ohTrigger(RecalcTrigger,Trigger1Y)),NA())</f>
        <v>9.2979221818346586E-3</v>
      </c>
      <c r="N1598" s="144">
        <f>IFERROR(_xll.qlIndexFixing(ONIndex1M,I1598,TRUE,_xll.ohTrigger(RecalcTrigger,Trigger1M)),NA())</f>
        <v>8.6162718050797338E-3</v>
      </c>
      <c r="O1598" s="44">
        <f>IFERROR(_xll.qlIndexFixing(ONIndex3M,I1598,TRUE,_xll.ohTrigger(RecalcTrigger,Trigger3M)),NA())</f>
        <v>9.0595607551069435E-3</v>
      </c>
      <c r="P1598" s="44">
        <f>IFERROR(_xll.qlIndexFixing(ONIndex6M,I1598,TRUE,_xll.ohTrigger(RecalcTrigger,Trigger6M)),NA())</f>
        <v>9.116969734357383E-3</v>
      </c>
      <c r="Q1598" s="145">
        <f>IFERROR(_xll.qlIndexFixing(ONIndex1Y,I1598,TRUE,_xll.ohTrigger(RecalcTrigger,Trigger1Y)),NA())</f>
        <v>9.4094683678314084E-3</v>
      </c>
    </row>
    <row r="1599" spans="2:17" x14ac:dyDescent="0.2">
      <c r="B1599" s="39" t="s">
        <v>42</v>
      </c>
      <c r="D1599" s="42">
        <f>_xll.qlCalendarAdvance(Calendar,$D1598,B1599,"f",FALSE)</f>
        <v>50865</v>
      </c>
      <c r="E1599" s="139">
        <f>_xll.qlInterestRateIndexValueDate(IndexON,D1599)</f>
        <v>50865</v>
      </c>
      <c r="F1599" s="155">
        <f>IFERROR(_xll.qlIndexFixing(IndexON,D1599,TRUE,_xll.ohTrigger(RecalcTrigger,TriggerON)),NA())</f>
        <v>8.4660756073606791E-3</v>
      </c>
      <c r="H1599" s="42">
        <f>_xll.qlCalendarAdvance(Calendar,$H1598,B1599,"f",FALSE)</f>
        <v>50865</v>
      </c>
      <c r="I1599" s="139">
        <f>_xll.qlInterestRateIndexValueDate(Index1M,$H1599)</f>
        <v>50867</v>
      </c>
      <c r="J1599" s="144">
        <f>IFERROR(_xll.qlIndexFixing(Index1M,$H1599,TRUE,_xll.ohTrigger(RecalcTrigger,Trigger1M)),NA())</f>
        <v>8.6027955844802939E-3</v>
      </c>
      <c r="K1599" s="44">
        <f>IFERROR(_xll.qlIndexFixing(Index3M,H1599,TRUE,_xll.ohTrigger(RecalcTrigger,Trigger3M)),NA())</f>
        <v>9.0233246889786026E-3</v>
      </c>
      <c r="L1599" s="44">
        <f>IFERROR(_xll.qlIndexFixing(Index6M,$H1599,TRUE,_xll.ohTrigger(RecalcTrigger,Trigger6M)),NA())</f>
        <v>9.050960136865743E-3</v>
      </c>
      <c r="M1599" s="145">
        <f>IFERROR(_xll.qlIndexFixing(Index1Y,$H1599,TRUE,_xll.ohTrigger(RecalcTrigger,Trigger1Y)),NA())</f>
        <v>9.2906798651994395E-3</v>
      </c>
      <c r="N1599" s="144">
        <f>IFERROR(_xll.qlIndexFixing(ONIndex1M,I1599,TRUE,_xll.ohTrigger(RecalcTrigger,Trigger1M)),NA())</f>
        <v>8.6081500351831153E-3</v>
      </c>
      <c r="O1599" s="44">
        <f>IFERROR(_xll.qlIndexFixing(ONIndex3M,I1599,TRUE,_xll.ohTrigger(RecalcTrigger,Trigger3M)),NA())</f>
        <v>9.0508071224082443E-3</v>
      </c>
      <c r="P1599" s="44">
        <f>IFERROR(_xll.qlIndexFixing(ONIndex6M,I1599,TRUE,_xll.ohTrigger(RecalcTrigger,Trigger6M)),NA())</f>
        <v>9.1085613074426419E-3</v>
      </c>
      <c r="Q1599" s="145">
        <f>IFERROR(_xll.qlIndexFixing(ONIndex1Y,I1599,TRUE,_xll.ohTrigger(RecalcTrigger,Trigger1Y)),NA())</f>
        <v>9.4013343286292184E-3</v>
      </c>
    </row>
    <row r="1600" spans="2:17" x14ac:dyDescent="0.2">
      <c r="B1600" s="39" t="s">
        <v>42</v>
      </c>
      <c r="D1600" s="42">
        <f>_xll.qlCalendarAdvance(Calendar,$D1599,B1600,"f",FALSE)</f>
        <v>50872</v>
      </c>
      <c r="E1600" s="139">
        <f>_xll.qlInterestRateIndexValueDate(IndexON,D1600)</f>
        <v>50872</v>
      </c>
      <c r="F1600" s="155">
        <f>IFERROR(_xll.qlIndexFixing(IndexON,D1600,TRUE,_xll.ohTrigger(RecalcTrigger,TriggerON)),NA())</f>
        <v>8.4598701369831275E-3</v>
      </c>
      <c r="H1600" s="42">
        <f>_xll.qlCalendarAdvance(Calendar,$H1599,B1600,"f",FALSE)</f>
        <v>50872</v>
      </c>
      <c r="I1600" s="139">
        <f>_xll.qlInterestRateIndexValueDate(Index1M,$H1600)</f>
        <v>50874</v>
      </c>
      <c r="J1600" s="144">
        <f>IFERROR(_xll.qlIndexFixing(Index1M,$H1600,TRUE,_xll.ohTrigger(RecalcTrigger,Trigger1M)),NA())</f>
        <v>8.5965057571313341E-3</v>
      </c>
      <c r="K1600" s="44">
        <f>IFERROR(_xll.qlIndexFixing(Index3M,H1600,TRUE,_xll.ohTrigger(RecalcTrigger,Trigger3M)),NA())</f>
        <v>9.0165759960773844E-3</v>
      </c>
      <c r="L1600" s="44">
        <f>IFERROR(_xll.qlIndexFixing(Index6M,$H1600,TRUE,_xll.ohTrigger(RecalcTrigger,Trigger6M)),NA())</f>
        <v>9.04453519110213E-3</v>
      </c>
      <c r="M1600" s="145">
        <f>IFERROR(_xll.qlIndexFixing(Index1Y,$H1600,TRUE,_xll.ohTrigger(RecalcTrigger,Trigger1Y)),NA())</f>
        <v>9.2846630736401082E-3</v>
      </c>
      <c r="N1600" s="144">
        <f>IFERROR(_xll.qlIndexFixing(ONIndex1M,I1600,TRUE,_xll.ohTrigger(RecalcTrigger,Trigger1M)),NA())</f>
        <v>8.6036469108297098E-3</v>
      </c>
      <c r="O1600" s="44">
        <f>IFERROR(_xll.qlIndexFixing(ONIndex3M,I1600,TRUE,_xll.ohTrigger(RecalcTrigger,Trigger3M)),NA())</f>
        <v>9.0459516268026618E-3</v>
      </c>
      <c r="P1600" s="44">
        <f>IFERROR(_xll.qlIndexFixing(ONIndex6M,I1600,TRUE,_xll.ohTrigger(RecalcTrigger,Trigger6M)),NA())</f>
        <v>9.1038970901902161E-3</v>
      </c>
      <c r="Q1600" s="145">
        <f>IFERROR(_xll.qlIndexFixing(ONIndex1Y,I1600,TRUE,_xll.ohTrigger(RecalcTrigger,Trigger1Y)),NA())</f>
        <v>9.3968240171449224E-3</v>
      </c>
    </row>
    <row r="1601" spans="2:17" x14ac:dyDescent="0.2">
      <c r="B1601" s="39" t="s">
        <v>42</v>
      </c>
      <c r="D1601" s="42">
        <f>_xll.qlCalendarAdvance(Calendar,$D1600,B1601,"f",FALSE)</f>
        <v>50879</v>
      </c>
      <c r="E1601" s="139">
        <f>_xll.qlInterestRateIndexValueDate(IndexON,D1601)</f>
        <v>50879</v>
      </c>
      <c r="F1601" s="155">
        <f>IFERROR(_xll.qlIndexFixing(IndexON,D1601,TRUE,_xll.ohTrigger(RecalcTrigger,TriggerON)),NA())</f>
        <v>8.4536748444641319E-3</v>
      </c>
      <c r="H1601" s="42">
        <f>_xll.qlCalendarAdvance(Calendar,$H1600,B1601,"f",FALSE)</f>
        <v>50879</v>
      </c>
      <c r="I1601" s="139">
        <f>_xll.qlInterestRateIndexValueDate(Index1M,$H1601)</f>
        <v>50881</v>
      </c>
      <c r="J1601" s="144">
        <f>IFERROR(_xll.qlIndexFixing(Index1M,$H1601,TRUE,_xll.ohTrigger(RecalcTrigger,Trigger1M)),NA())</f>
        <v>8.5902288276726302E-3</v>
      </c>
      <c r="K1601" s="44">
        <f>IFERROR(_xll.qlIndexFixing(Index3M,H1601,TRUE,_xll.ohTrigger(RecalcTrigger,Trigger3M)),NA())</f>
        <v>9.009838821973511E-3</v>
      </c>
      <c r="L1601" s="44">
        <f>IFERROR(_xll.qlIndexFixing(Index6M,$H1601,TRUE,_xll.ohTrigger(RecalcTrigger,Trigger6M)),NA())</f>
        <v>9.0381216938728772E-3</v>
      </c>
      <c r="M1601" s="145">
        <f>IFERROR(_xll.qlIndexFixing(Index1Y,$H1601,TRUE,_xll.ohTrigger(RecalcTrigger,Trigger1Y)),NA())</f>
        <v>9.2786612492558873E-3</v>
      </c>
      <c r="N1601" s="144">
        <f>IFERROR(_xll.qlIndexFixing(ONIndex1M,I1601,TRUE,_xll.ohTrigger(RecalcTrigger,Trigger1M)),NA())</f>
        <v>8.5973534106287275E-3</v>
      </c>
      <c r="O1601" s="44">
        <f>IFERROR(_xll.qlIndexFixing(ONIndex3M,I1601,TRUE,_xll.ohTrigger(RecalcTrigger,Trigger3M)),NA())</f>
        <v>9.0391631941066919E-3</v>
      </c>
      <c r="P1601" s="44">
        <f>IFERROR(_xll.qlIndexFixing(ONIndex6M,I1601,TRUE,_xll.ohTrigger(RecalcTrigger,Trigger6M)),NA())</f>
        <v>9.0973758327361764E-3</v>
      </c>
      <c r="Q1601" s="145">
        <f>IFERROR(_xll.qlIndexFixing(ONIndex1Y,I1601,TRUE,_xll.ohTrigger(RecalcTrigger,Trigger1Y)),NA())</f>
        <v>9.390519988805579E-3</v>
      </c>
    </row>
    <row r="1602" spans="2:17" x14ac:dyDescent="0.2">
      <c r="B1602" s="39" t="s">
        <v>42</v>
      </c>
      <c r="D1602" s="42">
        <f>_xll.qlCalendarAdvance(Calendar,$D1601,B1602,"f",FALSE)</f>
        <v>50886</v>
      </c>
      <c r="E1602" s="139">
        <f>_xll.qlInterestRateIndexValueDate(IndexON,D1602)</f>
        <v>50886</v>
      </c>
      <c r="F1602" s="155">
        <f>IFERROR(_xll.qlIndexFixing(IndexON,D1602,TRUE,_xll.ohTrigger(RecalcTrigger,TriggerON)),NA())</f>
        <v>8.4474898477893134E-3</v>
      </c>
      <c r="H1602" s="42">
        <f>_xll.qlCalendarAdvance(Calendar,$H1601,B1602,"f",FALSE)</f>
        <v>50886</v>
      </c>
      <c r="I1602" s="139">
        <f>_xll.qlInterestRateIndexValueDate(Index1M,$H1602)</f>
        <v>50888</v>
      </c>
      <c r="J1602" s="144">
        <f>IFERROR(_xll.qlIndexFixing(Index1M,$H1602,TRUE,_xll.ohTrigger(RecalcTrigger,Trigger1M)),NA())</f>
        <v>8.5839649245164629E-3</v>
      </c>
      <c r="K1602" s="44">
        <f>IFERROR(_xll.qlIndexFixing(Index3M,H1602,TRUE,_xll.ohTrigger(RecalcTrigger,Trigger3M)),NA())</f>
        <v>9.0031132843627244E-3</v>
      </c>
      <c r="L1602" s="44">
        <f>IFERROR(_xll.qlIndexFixing(Index6M,$H1602,TRUE,_xll.ohTrigger(RecalcTrigger,Trigger6M)),NA())</f>
        <v>9.0317197499715368E-3</v>
      </c>
      <c r="M1602" s="145">
        <f>IFERROR(_xll.qlIndexFixing(Index1Y,$H1602,TRUE,_xll.ohTrigger(RecalcTrigger,Trigger1Y)),NA())</f>
        <v>9.2726744964152438E-3</v>
      </c>
      <c r="N1602" s="144">
        <f>IFERROR(_xll.qlIndexFixing(ONIndex1M,I1602,TRUE,_xll.ohTrigger(RecalcTrigger,Trigger1M)),NA())</f>
        <v>8.5910727129867581E-3</v>
      </c>
      <c r="O1602" s="44">
        <f>IFERROR(_xll.qlIndexFixing(ONIndex3M,I1602,TRUE,_xll.ohTrigger(RecalcTrigger,Trigger3M)),NA())</f>
        <v>9.0323856722029916E-3</v>
      </c>
      <c r="P1602" s="44">
        <f>IFERROR(_xll.qlIndexFixing(ONIndex6M,I1602,TRUE,_xll.ohTrigger(RecalcTrigger,Trigger6M)),NA())</f>
        <v>9.0908647575371759E-3</v>
      </c>
      <c r="Q1602" s="145">
        <f>IFERROR(_xll.qlIndexFixing(ONIndex1Y,I1602,TRUE,_xll.ohTrigger(RecalcTrigger,Trigger1Y)),NA())</f>
        <v>9.3842281966782792E-3</v>
      </c>
    </row>
    <row r="1603" spans="2:17" x14ac:dyDescent="0.2">
      <c r="B1603" s="39" t="s">
        <v>42</v>
      </c>
      <c r="D1603" s="42">
        <f>_xll.qlCalendarAdvance(Calendar,$D1602,B1603,"f",FALSE)</f>
        <v>50893</v>
      </c>
      <c r="E1603" s="139">
        <f>_xll.qlInterestRateIndexValueDate(IndexON,D1603)</f>
        <v>50893</v>
      </c>
      <c r="F1603" s="155">
        <f>IFERROR(_xll.qlIndexFixing(IndexON,D1603,TRUE,_xll.ohTrigger(RecalcTrigger,TriggerON)),NA())</f>
        <v>8.4413152650242296E-3</v>
      </c>
      <c r="H1603" s="42">
        <f>_xll.qlCalendarAdvance(Calendar,$H1602,B1603,"f",FALSE)</f>
        <v>50893</v>
      </c>
      <c r="I1603" s="139">
        <f>_xll.qlInterestRateIndexValueDate(Index1M,$H1603)</f>
        <v>50895</v>
      </c>
      <c r="J1603" s="144">
        <f>IFERROR(_xll.qlIndexFixing(Index1M,$H1603,TRUE,_xll.ohTrigger(RecalcTrigger,Trigger1M)),NA())</f>
        <v>8.577714176072615E-3</v>
      </c>
      <c r="K1603" s="44">
        <f>IFERROR(_xll.qlIndexFixing(Index3M,H1603,TRUE,_xll.ohTrigger(RecalcTrigger,Trigger3M)),NA())</f>
        <v>8.9960345587375666E-3</v>
      </c>
      <c r="L1603" s="44">
        <f>IFERROR(_xll.qlIndexFixing(Index6M,$H1603,TRUE,_xll.ohTrigger(RecalcTrigger,Trigger6M)),NA())</f>
        <v>9.0243115097254547E-3</v>
      </c>
      <c r="M1603" s="145">
        <f>IFERROR(_xll.qlIndexFixing(Index1Y,$H1603,TRUE,_xll.ohTrigger(RecalcTrigger,Trigger1Y)),NA())</f>
        <v>9.2667029194853454E-3</v>
      </c>
      <c r="N1603" s="144">
        <f>IFERROR(_xll.qlIndexFixing(ONIndex1M,I1603,TRUE,_xll.ohTrigger(RecalcTrigger,Trigger1M)),NA())</f>
        <v>8.5848049461212383E-3</v>
      </c>
      <c r="O1603" s="44">
        <f>IFERROR(_xll.qlIndexFixing(ONIndex3M,I1603,TRUE,_xll.ohTrigger(RecalcTrigger,Trigger3M)),NA())</f>
        <v>9.025619178757438E-3</v>
      </c>
      <c r="P1603" s="44">
        <f>IFERROR(_xll.qlIndexFixing(ONIndex6M,I1603,TRUE,_xll.ohTrigger(RecalcTrigger,Trigger6M)),NA())</f>
        <v>9.0843639691495781E-3</v>
      </c>
      <c r="Q1603" s="145">
        <f>IFERROR(_xll.qlIndexFixing(ONIndex1Y,I1603,TRUE,_xll.ohTrigger(RecalcTrigger,Trigger1Y)),NA())</f>
        <v>9.37794874444009E-3</v>
      </c>
    </row>
    <row r="1604" spans="2:17" x14ac:dyDescent="0.2">
      <c r="B1604" s="39" t="s">
        <v>42</v>
      </c>
      <c r="D1604" s="42">
        <f>_xll.qlCalendarAdvance(Calendar,$D1603,B1604,"f",FALSE)</f>
        <v>50900</v>
      </c>
      <c r="E1604" s="139">
        <f>_xll.qlInterestRateIndexValueDate(IndexON,D1604)</f>
        <v>50900</v>
      </c>
      <c r="F1604" s="155">
        <f>IFERROR(_xll.qlIndexFixing(IndexON,D1604,TRUE,_xll.ohTrigger(RecalcTrigger,TriggerON)),NA())</f>
        <v>8.4351512139946294E-3</v>
      </c>
      <c r="H1604" s="42">
        <f>_xll.qlCalendarAdvance(Calendar,$H1603,B1604,"f",FALSE)</f>
        <v>50900</v>
      </c>
      <c r="I1604" s="139">
        <f>_xll.qlInterestRateIndexValueDate(Index1M,$H1604)</f>
        <v>50902</v>
      </c>
      <c r="J1604" s="144">
        <f>IFERROR(_xll.qlIndexFixing(Index1M,$H1604,TRUE,_xll.ohTrigger(RecalcTrigger,Trigger1M)),NA())</f>
        <v>8.5714767107558654E-3</v>
      </c>
      <c r="K1604" s="44">
        <f>IFERROR(_xll.qlIndexFixing(Index3M,H1604,TRUE,_xll.ohTrigger(RecalcTrigger,Trigger3M)),NA())</f>
        <v>8.9893333508168256E-3</v>
      </c>
      <c r="L1604" s="44">
        <f>IFERROR(_xll.qlIndexFixing(Index6M,$H1604,TRUE,_xll.ohTrigger(RecalcTrigger,Trigger6M)),NA())</f>
        <v>9.0179351416097911E-3</v>
      </c>
      <c r="M1604" s="145">
        <f>IFERROR(_xll.qlIndexFixing(Index1Y,$H1604,TRUE,_xll.ohTrigger(RecalcTrigger,Trigger1Y)),NA())</f>
        <v>9.2607466228316216E-3</v>
      </c>
      <c r="N1604" s="144">
        <f>IFERROR(_xll.qlIndexFixing(ONIndex1M,I1604,TRUE,_xll.ohTrigger(RecalcTrigger,Trigger1M)),NA())</f>
        <v>8.5785502383295409E-3</v>
      </c>
      <c r="O1604" s="44">
        <f>IFERROR(_xll.qlIndexFixing(ONIndex3M,I1604,TRUE,_xll.ohTrigger(RecalcTrigger,Trigger3M)),NA())</f>
        <v>9.0188638312760361E-3</v>
      </c>
      <c r="P1604" s="44">
        <f>IFERROR(_xll.qlIndexFixing(ONIndex6M,I1604,TRUE,_xll.ohTrigger(RecalcTrigger,Trigger6M)),NA())</f>
        <v>9.0778735718100023E-3</v>
      </c>
      <c r="Q1604" s="145">
        <f>IFERROR(_xll.qlIndexFixing(ONIndex1Y,I1604,TRUE,_xll.ohTrigger(RecalcTrigger,Trigger1Y)),NA())</f>
        <v>9.3716817357680782E-3</v>
      </c>
    </row>
    <row r="1605" spans="2:17" x14ac:dyDescent="0.2">
      <c r="B1605" s="39" t="s">
        <v>42</v>
      </c>
      <c r="D1605" s="42">
        <f>_xll.qlCalendarAdvance(Calendar,$D1604,B1605,"f",FALSE)</f>
        <v>50907</v>
      </c>
      <c r="E1605" s="139">
        <f>_xll.qlInterestRateIndexValueDate(IndexON,D1605)</f>
        <v>50907</v>
      </c>
      <c r="F1605" s="155">
        <f>IFERROR(_xll.qlIndexFixing(IndexON,D1605,TRUE,_xll.ohTrigger(RecalcTrigger,TriggerON)),NA())</f>
        <v>8.4289978126861342E-3</v>
      </c>
      <c r="H1605" s="42">
        <f>_xll.qlCalendarAdvance(Calendar,$H1604,B1605,"f",FALSE)</f>
        <v>50907</v>
      </c>
      <c r="I1605" s="139">
        <f>_xll.qlInterestRateIndexValueDate(Index1M,$H1605)</f>
        <v>50909</v>
      </c>
      <c r="J1605" s="144">
        <f>IFERROR(_xll.qlIndexFixing(Index1M,$H1605,TRUE,_xll.ohTrigger(RecalcTrigger,Trigger1M)),NA())</f>
        <v>8.5652526569660048E-3</v>
      </c>
      <c r="K1605" s="44">
        <f>IFERROR(_xll.qlIndexFixing(Index3M,H1605,TRUE,_xll.ohTrigger(RecalcTrigger,Trigger3M)),NA())</f>
        <v>8.9826441413053074E-3</v>
      </c>
      <c r="L1605" s="44">
        <f>IFERROR(_xll.qlIndexFixing(Index6M,$H1605,TRUE,_xll.ohTrigger(RecalcTrigger,Trigger6M)),NA())</f>
        <v>9.0115706648800694E-3</v>
      </c>
      <c r="M1605" s="145">
        <f>IFERROR(_xll.qlIndexFixing(Index1Y,$H1605,TRUE,_xll.ohTrigger(RecalcTrigger,Trigger1Y)),NA())</f>
        <v>9.2548057108166777E-3</v>
      </c>
      <c r="N1605" s="144">
        <f>IFERROR(_xll.qlIndexFixing(ONIndex1M,I1605,TRUE,_xll.ohTrigger(RecalcTrigger,Trigger1M)),NA())</f>
        <v>8.5723087179889745E-3</v>
      </c>
      <c r="O1605" s="44">
        <f>IFERROR(_xll.qlIndexFixing(ONIndex3M,I1605,TRUE,_xll.ohTrigger(RecalcTrigger,Trigger3M)),NA())</f>
        <v>9.0121197470249825E-3</v>
      </c>
      <c r="P1605" s="44">
        <f>IFERROR(_xll.qlIndexFixing(ONIndex6M,I1605,TRUE,_xll.ohTrigger(RecalcTrigger,Trigger6M)),NA())</f>
        <v>9.0713936702346842E-3</v>
      </c>
      <c r="Q1605" s="145">
        <f>IFERROR(_xll.qlIndexFixing(ONIndex1Y,I1605,TRUE,_xll.ohTrigger(RecalcTrigger,Trigger1Y)),NA())</f>
        <v>9.3654272742593747E-3</v>
      </c>
    </row>
    <row r="1606" spans="2:17" x14ac:dyDescent="0.2">
      <c r="B1606" s="39" t="s">
        <v>42</v>
      </c>
      <c r="D1606" s="42">
        <f>_xll.qlCalendarAdvance(Calendar,$D1605,B1606,"f",FALSE)</f>
        <v>50914</v>
      </c>
      <c r="E1606" s="139">
        <f>_xll.qlInterestRateIndexValueDate(IndexON,D1606)</f>
        <v>50914</v>
      </c>
      <c r="F1606" s="155">
        <f>IFERROR(_xll.qlIndexFixing(IndexON,D1606,TRUE,_xll.ohTrigger(RecalcTrigger,TriggerON)),NA())</f>
        <v>8.4228551790044293E-3</v>
      </c>
      <c r="H1606" s="42">
        <f>_xll.qlCalendarAdvance(Calendar,$H1605,B1606,"f",FALSE)</f>
        <v>50914</v>
      </c>
      <c r="I1606" s="139">
        <f>_xll.qlInterestRateIndexValueDate(Index1M,$H1606)</f>
        <v>50916</v>
      </c>
      <c r="J1606" s="144">
        <f>IFERROR(_xll.qlIndexFixing(Index1M,$H1606,TRUE,_xll.ohTrigger(RecalcTrigger,Trigger1M)),NA())</f>
        <v>8.5590421431203101E-3</v>
      </c>
      <c r="K1606" s="44">
        <f>IFERROR(_xll.qlIndexFixing(Index3M,H1606,TRUE,_xll.ohTrigger(RecalcTrigger,Trigger3M)),NA())</f>
        <v>8.9759670478992987E-3</v>
      </c>
      <c r="L1606" s="44">
        <f>IFERROR(_xll.qlIndexFixing(Index6M,$H1606,TRUE,_xll.ohTrigger(RecalcTrigger,Trigger6M)),NA())</f>
        <v>9.005218184331169E-3</v>
      </c>
      <c r="M1606" s="145">
        <f>IFERROR(_xll.qlIndexFixing(Index1Y,$H1606,TRUE,_xll.ohTrigger(RecalcTrigger,Trigger1Y)),NA())</f>
        <v>9.2488802878024686E-3</v>
      </c>
      <c r="N1606" s="144">
        <f>IFERROR(_xll.qlIndexFixing(ONIndex1M,I1606,TRUE,_xll.ohTrigger(RecalcTrigger,Trigger1M)),NA())</f>
        <v>8.5660805135567841E-3</v>
      </c>
      <c r="O1606" s="44">
        <f>IFERROR(_xll.qlIndexFixing(ONIndex3M,I1606,TRUE,_xll.ohTrigger(RecalcTrigger,Trigger3M)),NA())</f>
        <v>9.0053870437500905E-3</v>
      </c>
      <c r="P1606" s="44">
        <f>IFERROR(_xll.qlIndexFixing(ONIndex6M,I1606,TRUE,_xll.ohTrigger(RecalcTrigger,Trigger6M)),NA())</f>
        <v>9.0649243685803071E-3</v>
      </c>
      <c r="Q1606" s="145">
        <f>IFERROR(_xll.qlIndexFixing(ONIndex1Y,I1606,TRUE,_xll.ohTrigger(RecalcTrigger,Trigger1Y)),NA())</f>
        <v>9.3591854635910465E-3</v>
      </c>
    </row>
    <row r="1607" spans="2:17" x14ac:dyDescent="0.2">
      <c r="B1607" s="39" t="s">
        <v>42</v>
      </c>
      <c r="D1607" s="42">
        <f>_xll.qlCalendarAdvance(Calendar,$D1606,B1607,"f",FALSE)</f>
        <v>50921</v>
      </c>
      <c r="E1607" s="139">
        <f>_xll.qlInterestRateIndexValueDate(IndexON,D1607)</f>
        <v>50921</v>
      </c>
      <c r="F1607" s="155">
        <f>IFERROR(_xll.qlIndexFixing(IndexON,D1607,TRUE,_xll.ohTrigger(RecalcTrigger,TriggerON)),NA())</f>
        <v>8.4167234310150718E-3</v>
      </c>
      <c r="H1607" s="42">
        <f>_xll.qlCalendarAdvance(Calendar,$H1606,B1607,"f",FALSE)</f>
        <v>50921</v>
      </c>
      <c r="I1607" s="139">
        <f>_xll.qlInterestRateIndexValueDate(Index1M,$H1607)</f>
        <v>50923</v>
      </c>
      <c r="J1607" s="144">
        <f>IFERROR(_xll.qlIndexFixing(Index1M,$H1607,TRUE,_xll.ohTrigger(RecalcTrigger,Trigger1M)),NA())</f>
        <v>8.552845297623568E-3</v>
      </c>
      <c r="K1607" s="44">
        <f>IFERROR(_xll.qlIndexFixing(Index3M,H1607,TRUE,_xll.ohTrigger(RecalcTrigger,Trigger3M)),NA())</f>
        <v>8.9693021882942189E-3</v>
      </c>
      <c r="L1607" s="44">
        <f>IFERROR(_xll.qlIndexFixing(Index6M,$H1607,TRUE,_xll.ohTrigger(RecalcTrigger,Trigger6M)),NA())</f>
        <v>8.9998869980931432E-3</v>
      </c>
      <c r="M1607" s="145">
        <f>IFERROR(_xll.qlIndexFixing(Index1Y,$H1607,TRUE,_xll.ohTrigger(RecalcTrigger,Trigger1Y)),NA())</f>
        <v>9.2429704581483418E-3</v>
      </c>
      <c r="N1607" s="144">
        <f>IFERROR(_xll.qlIndexFixing(ONIndex1M,I1607,TRUE,_xll.ohTrigger(RecalcTrigger,Trigger1M)),NA())</f>
        <v>8.5598657531704703E-3</v>
      </c>
      <c r="O1607" s="44">
        <f>IFERROR(_xll.qlIndexFixing(ONIndex3M,I1607,TRUE,_xll.ohTrigger(RecalcTrigger,Trigger3M)),NA())</f>
        <v>8.9986658387974927E-3</v>
      </c>
      <c r="P1607" s="44">
        <f>IFERROR(_xll.qlIndexFixing(ONIndex6M,I1607,TRUE,_xll.ohTrigger(RecalcTrigger,Trigger6M)),NA())</f>
        <v>9.0584657714032346E-3</v>
      </c>
      <c r="Q1607" s="145">
        <f>IFERROR(_xll.qlIndexFixing(ONIndex1Y,I1607,TRUE,_xll.ohTrigger(RecalcTrigger,Trigger1Y)),NA())</f>
        <v>9.3529564075200966E-3</v>
      </c>
    </row>
    <row r="1608" spans="2:17" x14ac:dyDescent="0.2">
      <c r="B1608" s="39" t="s">
        <v>42</v>
      </c>
      <c r="D1608" s="42">
        <f>_xll.qlCalendarAdvance(Calendar,$D1607,B1608,"f",FALSE)</f>
        <v>50928</v>
      </c>
      <c r="E1608" s="139">
        <f>_xll.qlInterestRateIndexValueDate(IndexON,D1608)</f>
        <v>50928</v>
      </c>
      <c r="F1608" s="155">
        <f>IFERROR(_xll.qlIndexFixing(IndexON,D1608,TRUE,_xll.ohTrigger(RecalcTrigger,TriggerON)),NA())</f>
        <v>8.4106026866237471E-3</v>
      </c>
      <c r="H1608" s="42">
        <f>_xll.qlCalendarAdvance(Calendar,$H1607,B1608,"f",FALSE)</f>
        <v>50928</v>
      </c>
      <c r="I1608" s="139">
        <f>_xll.qlInterestRateIndexValueDate(Index1M,$H1608)</f>
        <v>50930</v>
      </c>
      <c r="J1608" s="144">
        <f>IFERROR(_xll.qlIndexFixing(Index1M,$H1608,TRUE,_xll.ohTrigger(RecalcTrigger,Trigger1M)),NA())</f>
        <v>8.5466622488855615E-3</v>
      </c>
      <c r="K1608" s="44">
        <f>IFERROR(_xll.qlIndexFixing(Index3M,H1608,TRUE,_xll.ohTrigger(RecalcTrigger,Trigger3M)),NA())</f>
        <v>8.9626496801828801E-3</v>
      </c>
      <c r="L1608" s="44">
        <f>IFERROR(_xll.qlIndexFixing(Index6M,$H1608,TRUE,_xll.ohTrigger(RecalcTrigger,Trigger6M)),NA())</f>
        <v>8.9935565747696778E-3</v>
      </c>
      <c r="M1608" s="145">
        <f>IFERROR(_xll.qlIndexFixing(Index1Y,$H1608,TRUE,_xll.ohTrigger(RecalcTrigger,Trigger1Y)),NA())</f>
        <v>9.2370763262125555E-3</v>
      </c>
      <c r="N1608" s="144">
        <f>IFERROR(_xll.qlIndexFixing(ONIndex1M,I1608,TRUE,_xll.ohTrigger(RecalcTrigger,Trigger1M)),NA())</f>
        <v>8.5536645652872778E-3</v>
      </c>
      <c r="O1608" s="44">
        <f>IFERROR(_xll.qlIndexFixing(ONIndex3M,I1608,TRUE,_xll.ohTrigger(RecalcTrigger,Trigger3M)),NA())</f>
        <v>8.9919562496731942E-3</v>
      </c>
      <c r="P1608" s="44">
        <f>IFERROR(_xll.qlIndexFixing(ONIndex6M,I1608,TRUE,_xll.ohTrigger(RecalcTrigger,Trigger6M)),NA())</f>
        <v>9.0520179832598302E-3</v>
      </c>
      <c r="Q1608" s="145">
        <f>IFERROR(_xll.qlIndexFixing(ONIndex1Y,I1608,TRUE,_xll.ohTrigger(RecalcTrigger,Trigger1Y)),NA())</f>
        <v>9.3467402095637198E-3</v>
      </c>
    </row>
    <row r="1609" spans="2:17" x14ac:dyDescent="0.2">
      <c r="B1609" s="39" t="s">
        <v>42</v>
      </c>
      <c r="D1609" s="42">
        <f>_xll.qlCalendarAdvance(Calendar,$D1608,B1609,"f",FALSE)</f>
        <v>50935</v>
      </c>
      <c r="E1609" s="139">
        <f>_xll.qlInterestRateIndexValueDate(IndexON,D1609)</f>
        <v>50935</v>
      </c>
      <c r="F1609" s="155">
        <f>IFERROR(_xll.qlIndexFixing(IndexON,D1609,TRUE,_xll.ohTrigger(RecalcTrigger,TriggerON)),NA())</f>
        <v>8.4044930637361404E-3</v>
      </c>
      <c r="H1609" s="42">
        <f>_xll.qlCalendarAdvance(Calendar,$H1608,B1609,"f",FALSE)</f>
        <v>50935</v>
      </c>
      <c r="I1609" s="139">
        <f>_xll.qlInterestRateIndexValueDate(Index1M,$H1609)</f>
        <v>50937</v>
      </c>
      <c r="J1609" s="144">
        <f>IFERROR(_xll.qlIndexFixing(Index1M,$H1609,TRUE,_xll.ohTrigger(RecalcTrigger,Trigger1M)),NA())</f>
        <v>8.5404931253160732E-3</v>
      </c>
      <c r="K1609" s="44">
        <f>IFERROR(_xll.qlIndexFixing(Index3M,H1609,TRUE,_xll.ohTrigger(RecalcTrigger,Trigger3M)),NA())</f>
        <v>8.9560096412615708E-3</v>
      </c>
      <c r="L1609" s="44">
        <f>IFERROR(_xll.qlIndexFixing(Index6M,$H1609,TRUE,_xll.ohTrigger(RecalcTrigger,Trigger6M)),NA())</f>
        <v>8.9872384383005884E-3</v>
      </c>
      <c r="M1609" s="145">
        <f>IFERROR(_xll.qlIndexFixing(Index1Y,$H1609,TRUE,_xll.ohTrigger(RecalcTrigger,Trigger1Y)),NA())</f>
        <v>9.2311979963507693E-3</v>
      </c>
      <c r="N1609" s="144">
        <f>IFERROR(_xll.qlIndexFixing(ONIndex1M,I1609,TRUE,_xll.ohTrigger(RecalcTrigger,Trigger1M)),NA())</f>
        <v>8.5474770782045795E-3</v>
      </c>
      <c r="O1609" s="44">
        <f>IFERROR(_xll.qlIndexFixing(ONIndex3M,I1609,TRUE,_xll.ohTrigger(RecalcTrigger,Trigger3M)),NA())</f>
        <v>8.9852583938831998E-3</v>
      </c>
      <c r="P1609" s="44">
        <f>IFERROR(_xll.qlIndexFixing(ONIndex6M,I1609,TRUE,_xll.ohTrigger(RecalcTrigger,Trigger6M)),NA())</f>
        <v>9.0455811082268411E-3</v>
      </c>
      <c r="Q1609" s="145">
        <f>IFERROR(_xll.qlIndexFixing(ONIndex1Y,I1609,TRUE,_xll.ohTrigger(RecalcTrigger,Trigger1Y)),NA())</f>
        <v>9.340536973478919E-3</v>
      </c>
    </row>
    <row r="1610" spans="2:17" x14ac:dyDescent="0.2">
      <c r="B1610" s="39" t="s">
        <v>42</v>
      </c>
      <c r="D1610" s="42">
        <f>_xll.qlCalendarAdvance(Calendar,$D1609,B1610,"f",FALSE)</f>
        <v>50942</v>
      </c>
      <c r="E1610" s="139">
        <f>_xll.qlInterestRateIndexValueDate(IndexON,D1610)</f>
        <v>50942</v>
      </c>
      <c r="F1610" s="155">
        <f>IFERROR(_xll.qlIndexFixing(IndexON,D1610,TRUE,_xll.ohTrigger(RecalcTrigger,TriggerON)),NA())</f>
        <v>8.3983946803378728E-3</v>
      </c>
      <c r="H1610" s="42">
        <f>_xll.qlCalendarAdvance(Calendar,$H1609,B1610,"f",FALSE)</f>
        <v>50942</v>
      </c>
      <c r="I1610" s="139">
        <f>_xll.qlInterestRateIndexValueDate(Index1M,$H1610)</f>
        <v>50944</v>
      </c>
      <c r="J1610" s="144">
        <f>IFERROR(_xll.qlIndexFixing(Index1M,$H1610,TRUE,_xll.ohTrigger(RecalcTrigger,Trigger1M)),NA())</f>
        <v>8.53433805531989E-3</v>
      </c>
      <c r="K1610" s="44">
        <f>IFERROR(_xll.qlIndexFixing(Index3M,H1610,TRUE,_xll.ohTrigger(RecalcTrigger,Trigger3M)),NA())</f>
        <v>8.9493821892230995E-3</v>
      </c>
      <c r="L1610" s="44">
        <f>IFERROR(_xll.qlIndexFixing(Index6M,$H1610,TRUE,_xll.ohTrigger(RecalcTrigger,Trigger6M)),NA())</f>
        <v>8.9809326934711265E-3</v>
      </c>
      <c r="M1610" s="145">
        <f>IFERROR(_xll.qlIndexFixing(Index1Y,$H1610,TRUE,_xll.ohTrigger(RecalcTrigger,Trigger1Y)),NA())</f>
        <v>9.2253355729175462E-3</v>
      </c>
      <c r="N1610" s="144">
        <f>IFERROR(_xll.qlIndexFixing(ONIndex1M,I1610,TRUE,_xll.ohTrigger(RecalcTrigger,Trigger1M)),NA())</f>
        <v>8.541303420299684E-3</v>
      </c>
      <c r="O1610" s="44">
        <f>IFERROR(_xll.qlIndexFixing(ONIndex3M,I1610,TRUE,_xll.ohTrigger(RecalcTrigger,Trigger3M)),NA())</f>
        <v>8.9785723890933866E-3</v>
      </c>
      <c r="P1610" s="44">
        <f>IFERROR(_xll.qlIndexFixing(ONIndex6M,I1610,TRUE,_xll.ohTrigger(RecalcTrigger,Trigger6M)),NA())</f>
        <v>9.0391552510205031E-3</v>
      </c>
      <c r="Q1610" s="145">
        <f>IFERROR(_xll.qlIndexFixing(ONIndex1Y,I1610,TRUE,_xll.ohTrigger(RecalcTrigger,Trigger1Y)),NA())</f>
        <v>9.3343468028628251E-3</v>
      </c>
    </row>
    <row r="1611" spans="2:17" x14ac:dyDescent="0.2">
      <c r="B1611" s="39" t="s">
        <v>42</v>
      </c>
      <c r="D1611" s="42">
        <f>_xll.qlCalendarAdvance(Calendar,$D1610,B1611,"f",FALSE)</f>
        <v>50949</v>
      </c>
      <c r="E1611" s="139">
        <f>_xll.qlInterestRateIndexValueDate(IndexON,D1611)</f>
        <v>50949</v>
      </c>
      <c r="F1611" s="155">
        <f>IFERROR(_xll.qlIndexFixing(IndexON,D1611,TRUE,_xll.ohTrigger(RecalcTrigger,TriggerON)),NA())</f>
        <v>8.3923076543346298E-3</v>
      </c>
      <c r="H1611" s="42">
        <f>_xll.qlCalendarAdvance(Calendar,$H1610,B1611,"f",FALSE)</f>
        <v>50949</v>
      </c>
      <c r="I1611" s="139">
        <f>_xll.qlInterestRateIndexValueDate(Index1M,$H1611)</f>
        <v>50951</v>
      </c>
      <c r="J1611" s="144">
        <f>IFERROR(_xll.qlIndexFixing(Index1M,$H1611,TRUE,_xll.ohTrigger(RecalcTrigger,Trigger1M)),NA())</f>
        <v>8.529206597682977E-3</v>
      </c>
      <c r="K1611" s="44">
        <f>IFERROR(_xll.qlIndexFixing(Index3M,H1611,TRUE,_xll.ohTrigger(RecalcTrigger,Trigger3M)),NA())</f>
        <v>8.9427674417585454E-3</v>
      </c>
      <c r="L1611" s="44">
        <f>IFERROR(_xll.qlIndexFixing(Index6M,$H1611,TRUE,_xll.ohTrigger(RecalcTrigger,Trigger6M)),NA())</f>
        <v>8.9746394450647936E-3</v>
      </c>
      <c r="M1611" s="145">
        <f>IFERROR(_xll.qlIndexFixing(Index1Y,$H1611,TRUE,_xll.ohTrigger(RecalcTrigger,Trigger1Y)),NA())</f>
        <v>9.2203574432400057E-3</v>
      </c>
      <c r="N1611" s="144">
        <f>IFERROR(_xll.qlIndexFixing(ONIndex1M,I1611,TRUE,_xll.ohTrigger(RecalcTrigger,Trigger1M)),NA())</f>
        <v>8.5351437198699642E-3</v>
      </c>
      <c r="O1611" s="44">
        <f>IFERROR(_xll.qlIndexFixing(ONIndex3M,I1611,TRUE,_xll.ohTrigger(RecalcTrigger,Trigger3M)),NA())</f>
        <v>8.9718983524100793E-3</v>
      </c>
      <c r="P1611" s="44">
        <f>IFERROR(_xll.qlIndexFixing(ONIndex6M,I1611,TRUE,_xll.ohTrigger(RecalcTrigger,Trigger6M)),NA())</f>
        <v>9.0327405160373075E-3</v>
      </c>
      <c r="Q1611" s="145">
        <f>IFERROR(_xll.qlIndexFixing(ONIndex1Y,I1611,TRUE,_xll.ohTrigger(RecalcTrigger,Trigger1Y)),NA())</f>
        <v>9.3281698013925052E-3</v>
      </c>
    </row>
    <row r="1612" spans="2:17" x14ac:dyDescent="0.2">
      <c r="B1612" s="39" t="s">
        <v>42</v>
      </c>
      <c r="D1612" s="42">
        <f>_xll.qlCalendarAdvance(Calendar,$D1611,B1612,"f",FALSE)</f>
        <v>50956</v>
      </c>
      <c r="E1612" s="139">
        <f>_xll.qlInterestRateIndexValueDate(IndexON,D1612)</f>
        <v>50956</v>
      </c>
      <c r="F1612" s="155">
        <f>IFERROR(_xll.qlIndexFixing(IndexON,D1612,TRUE,_xll.ohTrigger(RecalcTrigger,TriggerON)),NA())</f>
        <v>8.3862321037919685E-3</v>
      </c>
      <c r="H1612" s="42">
        <f>_xll.qlCalendarAdvance(Calendar,$H1611,B1612,"f",FALSE)</f>
        <v>50956</v>
      </c>
      <c r="I1612" s="139">
        <f>_xll.qlInterestRateIndexValueDate(Index1M,$H1612)</f>
        <v>50958</v>
      </c>
      <c r="J1612" s="144">
        <f>IFERROR(_xll.qlIndexFixing(Index1M,$H1612,TRUE,_xll.ohTrigger(RecalcTrigger,Trigger1M)),NA())</f>
        <v>8.5220705896890681E-3</v>
      </c>
      <c r="K1612" s="44">
        <f>IFERROR(_xll.qlIndexFixing(Index3M,H1612,TRUE,_xll.ohTrigger(RecalcTrigger,Trigger3M)),NA())</f>
        <v>8.9361655165615846E-3</v>
      </c>
      <c r="L1612" s="44">
        <f>IFERROR(_xll.qlIndexFixing(Index6M,$H1612,TRUE,_xll.ohTrigger(RecalcTrigger,Trigger6M)),NA())</f>
        <v>8.9673610892255558E-3</v>
      </c>
      <c r="M1612" s="145">
        <f>IFERROR(_xll.qlIndexFixing(Index1Y,$H1612,TRUE,_xll.ohTrigger(RecalcTrigger,Trigger1Y)),NA())</f>
        <v>9.2136588627459489E-3</v>
      </c>
      <c r="N1612" s="144">
        <f>IFERROR(_xll.qlIndexFixing(ONIndex1M,I1612,TRUE,_xll.ohTrigger(RecalcTrigger,Trigger1M)),NA())</f>
        <v>8.5289981052927288E-3</v>
      </c>
      <c r="O1612" s="44">
        <f>IFERROR(_xll.qlIndexFixing(ONIndex3M,I1612,TRUE,_xll.ohTrigger(RecalcTrigger,Trigger3M)),NA())</f>
        <v>8.9652364015790909E-3</v>
      </c>
      <c r="P1612" s="44">
        <f>IFERROR(_xll.qlIndexFixing(ONIndex6M,I1612,TRUE,_xll.ohTrigger(RecalcTrigger,Trigger6M)),NA())</f>
        <v>9.0263370075938099E-3</v>
      </c>
      <c r="Q1612" s="145">
        <f>IFERROR(_xll.qlIndexFixing(ONIndex1Y,I1612,TRUE,_xll.ohTrigger(RecalcTrigger,Trigger1Y)),NA())</f>
        <v>9.3220060728249621E-3</v>
      </c>
    </row>
    <row r="1613" spans="2:17" x14ac:dyDescent="0.2">
      <c r="B1613" s="39" t="s">
        <v>42</v>
      </c>
      <c r="D1613" s="42">
        <f>_xll.qlCalendarAdvance(Calendar,$D1612,B1613,"f",FALSE)</f>
        <v>50963</v>
      </c>
      <c r="E1613" s="139">
        <f>_xll.qlInterestRateIndexValueDate(IndexON,D1613)</f>
        <v>50963</v>
      </c>
      <c r="F1613" s="155">
        <f>IFERROR(_xll.qlIndexFixing(IndexON,D1613,TRUE,_xll.ohTrigger(RecalcTrigger,TriggerON)),NA())</f>
        <v>8.3801681465356381E-3</v>
      </c>
      <c r="H1613" s="42">
        <f>_xll.qlCalendarAdvance(Calendar,$H1612,B1613,"f",FALSE)</f>
        <v>50963</v>
      </c>
      <c r="I1613" s="139">
        <f>_xll.qlInterestRateIndexValueDate(Index1M,$H1613)</f>
        <v>50965</v>
      </c>
      <c r="J1613" s="144">
        <f>IFERROR(_xll.qlIndexFixing(Index1M,$H1613,TRUE,_xll.ohTrigger(RecalcTrigger,Trigger1M)),NA())</f>
        <v>8.5159584508665009E-3</v>
      </c>
      <c r="K1613" s="44">
        <f>IFERROR(_xll.qlIndexFixing(Index3M,H1613,TRUE,_xll.ohTrigger(RecalcTrigger,Trigger3M)),NA())</f>
        <v>8.9295765313232942E-3</v>
      </c>
      <c r="L1613" s="44">
        <f>IFERROR(_xll.qlIndexFixing(Index6M,$H1613,TRUE,_xll.ohTrigger(RecalcTrigger,Trigger6M)),NA())</f>
        <v>8.9610955161131718E-3</v>
      </c>
      <c r="M1613" s="145">
        <f>IFERROR(_xll.qlIndexFixing(Index1Y,$H1613,TRUE,_xll.ohTrigger(RecalcTrigger,Trigger1Y)),NA())</f>
        <v>9.2078447847080223E-3</v>
      </c>
      <c r="N1613" s="144">
        <f>IFERROR(_xll.qlIndexFixing(ONIndex1M,I1613,TRUE,_xll.ohTrigger(RecalcTrigger,Trigger1M)),NA())</f>
        <v>8.5228667047854145E-3</v>
      </c>
      <c r="O1613" s="44">
        <f>IFERROR(_xll.qlIndexFixing(ONIndex3M,I1613,TRUE,_xll.ohTrigger(RecalcTrigger,Trigger3M)),NA())</f>
        <v>8.9585866541064263E-3</v>
      </c>
      <c r="P1613" s="44">
        <f>IFERROR(_xll.qlIndexFixing(ONIndex6M,I1613,TRUE,_xll.ohTrigger(RecalcTrigger,Trigger6M)),NA())</f>
        <v>9.0199448302463736E-3</v>
      </c>
      <c r="Q1613" s="145">
        <f>IFERROR(_xll.qlIndexFixing(ONIndex1Y,I1613,TRUE,_xll.ohTrigger(RecalcTrigger,Trigger1Y)),NA())</f>
        <v>9.3158557206773907E-3</v>
      </c>
    </row>
    <row r="1614" spans="2:17" x14ac:dyDescent="0.2">
      <c r="B1614" s="39" t="s">
        <v>42</v>
      </c>
      <c r="D1614" s="42">
        <f>_xll.qlCalendarAdvance(Calendar,$D1613,B1614,"f",FALSE)</f>
        <v>50970</v>
      </c>
      <c r="E1614" s="139">
        <f>_xll.qlInterestRateIndexValueDate(IndexON,D1614)</f>
        <v>50970</v>
      </c>
      <c r="F1614" s="155">
        <f>IFERROR(_xll.qlIndexFixing(IndexON,D1614,TRUE,_xll.ohTrigger(RecalcTrigger,TriggerON)),NA())</f>
        <v>8.3741159007111321E-3</v>
      </c>
      <c r="H1614" s="42">
        <f>_xll.qlCalendarAdvance(Calendar,$H1613,B1614,"f",FALSE)</f>
        <v>50970</v>
      </c>
      <c r="I1614" s="139">
        <f>_xll.qlInterestRateIndexValueDate(Index1M,$H1614)</f>
        <v>50972</v>
      </c>
      <c r="J1614" s="144">
        <f>IFERROR(_xll.qlIndexFixing(Index1M,$H1614,TRUE,_xll.ohTrigger(RecalcTrigger,Trigger1M)),NA())</f>
        <v>8.5098608792538721E-3</v>
      </c>
      <c r="K1614" s="44">
        <f>IFERROR(_xll.qlIndexFixing(Index3M,H1614,TRUE,_xll.ohTrigger(RecalcTrigger,Trigger3M)),NA())</f>
        <v>8.9230006037321428E-3</v>
      </c>
      <c r="L1614" s="44">
        <f>IFERROR(_xll.qlIndexFixing(Index6M,$H1614,TRUE,_xll.ohTrigger(RecalcTrigger,Trigger6M)),NA())</f>
        <v>8.9548427775019927E-3</v>
      </c>
      <c r="M1614" s="145">
        <f>IFERROR(_xll.qlIndexFixing(Index1Y,$H1614,TRUE,_xll.ohTrigger(RecalcTrigger,Trigger1Y)),NA())</f>
        <v>9.2020470304993406E-3</v>
      </c>
      <c r="N1614" s="144">
        <f>IFERROR(_xll.qlIndexFixing(ONIndex1M,I1614,TRUE,_xll.ohTrigger(RecalcTrigger,Trigger1M)),NA())</f>
        <v>8.5167496467253301E-3</v>
      </c>
      <c r="O1614" s="44">
        <f>IFERROR(_xll.qlIndexFixing(ONIndex3M,I1614,TRUE,_xll.ohTrigger(RecalcTrigger,Trigger3M)),NA())</f>
        <v>8.9519492273382184E-3</v>
      </c>
      <c r="P1614" s="44">
        <f>IFERROR(_xll.qlIndexFixing(ONIndex6M,I1614,TRUE,_xll.ohTrigger(RecalcTrigger,Trigger6M)),NA())</f>
        <v>9.0135640882316181E-3</v>
      </c>
      <c r="Q1614" s="145">
        <f>IFERROR(_xll.qlIndexFixing(ONIndex1Y,I1614,TRUE,_xll.ohTrigger(RecalcTrigger,Trigger1Y)),NA())</f>
        <v>9.3097188487067939E-3</v>
      </c>
    </row>
    <row r="1615" spans="2:17" x14ac:dyDescent="0.2">
      <c r="B1615" s="39" t="s">
        <v>42</v>
      </c>
      <c r="D1615" s="42">
        <f>_xll.qlCalendarAdvance(Calendar,$D1614,B1615,"f",FALSE)</f>
        <v>50977</v>
      </c>
      <c r="E1615" s="139">
        <f>_xll.qlInterestRateIndexValueDate(IndexON,D1615)</f>
        <v>50977</v>
      </c>
      <c r="F1615" s="155">
        <f>IFERROR(_xll.qlIndexFixing(IndexON,D1615,TRUE,_xll.ohTrigger(RecalcTrigger,TriggerON)),NA())</f>
        <v>8.3680754839843274E-3</v>
      </c>
      <c r="H1615" s="42">
        <f>_xll.qlCalendarAdvance(Calendar,$H1614,B1615,"f",FALSE)</f>
        <v>50977</v>
      </c>
      <c r="I1615" s="139">
        <f>_xll.qlInterestRateIndexValueDate(Index1M,$H1615)</f>
        <v>50979</v>
      </c>
      <c r="J1615" s="144">
        <f>IFERROR(_xll.qlIndexFixing(Index1M,$H1615,TRUE,_xll.ohTrigger(RecalcTrigger,Trigger1M)),NA())</f>
        <v>8.5037780032534704E-3</v>
      </c>
      <c r="K1615" s="44">
        <f>IFERROR(_xll.qlIndexFixing(Index3M,H1615,TRUE,_xll.ohTrigger(RecalcTrigger,Trigger3M)),NA())</f>
        <v>8.9164378514809389E-3</v>
      </c>
      <c r="L1615" s="44">
        <f>IFERROR(_xll.qlIndexFixing(Index6M,$H1615,TRUE,_xll.ohTrigger(RecalcTrigger,Trigger6M)),NA())</f>
        <v>8.9486029781783039E-3</v>
      </c>
      <c r="M1615" s="145">
        <f>IFERROR(_xll.qlIndexFixing(Index1Y,$H1615,TRUE,_xll.ohTrigger(RecalcTrigger,Trigger1Y)),NA())</f>
        <v>9.1962657044657847E-3</v>
      </c>
      <c r="N1615" s="144">
        <f>IFERROR(_xll.qlIndexFixing(ONIndex1M,I1615,TRUE,_xll.ohTrigger(RecalcTrigger,Trigger1M)),NA())</f>
        <v>8.5106470595697203E-3</v>
      </c>
      <c r="O1615" s="44">
        <f>IFERROR(_xll.qlIndexFixing(ONIndex3M,I1615,TRUE,_xll.ohTrigger(RecalcTrigger,Trigger3M)),NA())</f>
        <v>8.9453242389403442E-3</v>
      </c>
      <c r="P1615" s="44">
        <f>IFERROR(_xll.qlIndexFixing(ONIndex6M,I1615,TRUE,_xll.ohTrigger(RecalcTrigger,Trigger6M)),NA())</f>
        <v>9.007194886105907E-3</v>
      </c>
      <c r="Q1615" s="145">
        <f>IFERROR(_xll.qlIndexFixing(ONIndex1Y,I1615,TRUE,_xll.ohTrigger(RecalcTrigger,Trigger1Y)),NA())</f>
        <v>9.3035955605103027E-3</v>
      </c>
    </row>
    <row r="1616" spans="2:17" x14ac:dyDescent="0.2">
      <c r="B1616" s="39" t="s">
        <v>42</v>
      </c>
      <c r="D1616" s="42">
        <f>_xll.qlCalendarAdvance(Calendar,$D1615,B1616,"f",FALSE)</f>
        <v>50984</v>
      </c>
      <c r="E1616" s="139">
        <f>_xll.qlInterestRateIndexValueDate(IndexON,D1616)</f>
        <v>50984</v>
      </c>
      <c r="F1616" s="155">
        <f>IFERROR(_xll.qlIndexFixing(IndexON,D1616,TRUE,_xll.ohTrigger(RecalcTrigger,TriggerON)),NA())</f>
        <v>8.3620470145806536E-3</v>
      </c>
      <c r="H1616" s="42">
        <f>_xll.qlCalendarAdvance(Calendar,$H1615,B1616,"f",FALSE)</f>
        <v>50984</v>
      </c>
      <c r="I1616" s="139">
        <f>_xll.qlInterestRateIndexValueDate(Index1M,$H1616)</f>
        <v>50986</v>
      </c>
      <c r="J1616" s="144">
        <f>IFERROR(_xll.qlIndexFixing(Index1M,$H1616,TRUE,_xll.ohTrigger(RecalcTrigger,Trigger1M)),NA())</f>
        <v>8.4977099512725807E-3</v>
      </c>
      <c r="K1616" s="44">
        <f>IFERROR(_xll.qlIndexFixing(Index3M,H1616,TRUE,_xll.ohTrigger(RecalcTrigger,Trigger3M)),NA())</f>
        <v>8.9098883922572834E-3</v>
      </c>
      <c r="L1616" s="44">
        <f>IFERROR(_xll.qlIndexFixing(Index6M,$H1616,TRUE,_xll.ohTrigger(RecalcTrigger,Trigger6M)),NA())</f>
        <v>8.9423762229253849E-3</v>
      </c>
      <c r="M1616" s="145">
        <f>IFERROR(_xll.qlIndexFixing(Index1Y,$H1616,TRUE,_xll.ohTrigger(RecalcTrigger,Trigger1Y)),NA())</f>
        <v>9.1905009109517107E-3</v>
      </c>
      <c r="N1616" s="144">
        <f>IFERROR(_xll.qlIndexFixing(ONIndex1M,I1616,TRUE,_xll.ohTrigger(RecalcTrigger,Trigger1M)),NA())</f>
        <v>8.504559071615958E-3</v>
      </c>
      <c r="O1616" s="44">
        <f>IFERROR(_xll.qlIndexFixing(ONIndex3M,I1616,TRUE,_xll.ohTrigger(RecalcTrigger,Trigger3M)),NA())</f>
        <v>8.9387118062589366E-3</v>
      </c>
      <c r="P1616" s="44">
        <f>IFERROR(_xll.qlIndexFixing(ONIndex6M,I1616,TRUE,_xll.ohTrigger(RecalcTrigger,Trigger6M)),NA())</f>
        <v>9.0008373284256038E-3</v>
      </c>
      <c r="Q1616" s="145">
        <f>IFERROR(_xll.qlIndexFixing(ONIndex1Y,I1616,TRUE,_xll.ohTrigger(RecalcTrigger,Trigger1Y)),NA())</f>
        <v>9.29748595984492E-3</v>
      </c>
    </row>
    <row r="1617" spans="2:17" x14ac:dyDescent="0.2">
      <c r="B1617" s="39" t="s">
        <v>42</v>
      </c>
      <c r="D1617" s="42">
        <f>_xll.qlCalendarAdvance(Calendar,$D1616,B1617,"f",FALSE)</f>
        <v>50991</v>
      </c>
      <c r="E1617" s="139">
        <f>_xll.qlInterestRateIndexValueDate(IndexON,D1617)</f>
        <v>50991</v>
      </c>
      <c r="F1617" s="155">
        <f>IFERROR(_xll.qlIndexFixing(IndexON,D1617,TRUE,_xll.ohTrigger(RecalcTrigger,TriggerON)),NA())</f>
        <v>8.3560306102459236E-3</v>
      </c>
      <c r="H1617" s="42">
        <f>_xll.qlCalendarAdvance(Calendar,$H1616,B1617,"f",FALSE)</f>
        <v>50991</v>
      </c>
      <c r="I1617" s="139">
        <f>_xll.qlInterestRateIndexValueDate(Index1M,$H1617)</f>
        <v>50993</v>
      </c>
      <c r="J1617" s="144">
        <f>IFERROR(_xll.qlIndexFixing(Index1M,$H1617,TRUE,_xll.ohTrigger(RecalcTrigger,Trigger1M)),NA())</f>
        <v>8.4916568517184876E-3</v>
      </c>
      <c r="K1617" s="44">
        <f>IFERROR(_xll.qlIndexFixing(Index3M,H1617,TRUE,_xll.ohTrigger(RecalcTrigger,Trigger3M)),NA())</f>
        <v>8.9033523437513831E-3</v>
      </c>
      <c r="L1617" s="44">
        <f>IFERROR(_xll.qlIndexFixing(Index6M,$H1617,TRUE,_xll.ohTrigger(RecalcTrigger,Trigger6M)),NA())</f>
        <v>8.9361626165260846E-3</v>
      </c>
      <c r="M1617" s="145">
        <f>IFERROR(_xll.qlIndexFixing(Index1Y,$H1617,TRUE,_xll.ohTrigger(RecalcTrigger,Trigger1Y)),NA())</f>
        <v>9.1847527542999602E-3</v>
      </c>
      <c r="N1617" s="144">
        <f>IFERROR(_xll.qlIndexFixing(ONIndex1M,I1617,TRUE,_xll.ohTrigger(RecalcTrigger,Trigger1M)),NA())</f>
        <v>8.4984858110814798E-3</v>
      </c>
      <c r="O1617" s="44">
        <f>IFERROR(_xll.qlIndexFixing(ONIndex3M,I1617,TRUE,_xll.ohTrigger(RecalcTrigger,Trigger3M)),NA())</f>
        <v>8.9321120468799364E-3</v>
      </c>
      <c r="P1617" s="44">
        <f>IFERROR(_xll.qlIndexFixing(ONIndex6M,I1617,TRUE,_xll.ohTrigger(RecalcTrigger,Trigger6M)),NA())</f>
        <v>8.9944915193473918E-3</v>
      </c>
      <c r="Q1617" s="145">
        <f>IFERROR(_xll.qlIndexFixing(ONIndex1Y,I1617,TRUE,_xll.ohTrigger(RecalcTrigger,Trigger1Y)),NA())</f>
        <v>9.2913901503077767E-3</v>
      </c>
    </row>
    <row r="1618" spans="2:17" x14ac:dyDescent="0.2">
      <c r="B1618" s="39" t="s">
        <v>42</v>
      </c>
      <c r="D1618" s="42">
        <f>_xll.qlCalendarAdvance(Calendar,$D1617,B1618,"f",FALSE)</f>
        <v>50998</v>
      </c>
      <c r="E1618" s="139">
        <f>_xll.qlInterestRateIndexValueDate(IndexON,D1618)</f>
        <v>50998</v>
      </c>
      <c r="F1618" s="155">
        <f>IFERROR(_xll.qlIndexFixing(IndexON,D1618,TRUE,_xll.ohTrigger(RecalcTrigger,TriggerON)),NA())</f>
        <v>8.350026389125631E-3</v>
      </c>
      <c r="H1618" s="42">
        <f>_xll.qlCalendarAdvance(Calendar,$H1617,B1618,"f",FALSE)</f>
        <v>50998</v>
      </c>
      <c r="I1618" s="139">
        <f>_xll.qlInterestRateIndexValueDate(Index1M,$H1618)</f>
        <v>51000</v>
      </c>
      <c r="J1618" s="144">
        <f>IFERROR(_xll.qlIndexFixing(Index1M,$H1618,TRUE,_xll.ohTrigger(RecalcTrigger,Trigger1M)),NA())</f>
        <v>8.4856188329984761E-3</v>
      </c>
      <c r="K1618" s="44">
        <f>IFERROR(_xll.qlIndexFixing(Index3M,H1618,TRUE,_xll.ohTrigger(RecalcTrigger,Trigger3M)),NA())</f>
        <v>8.8968298236482279E-3</v>
      </c>
      <c r="L1618" s="44">
        <f>IFERROR(_xll.qlIndexFixing(Index6M,$H1618,TRUE,_xll.ohTrigger(RecalcTrigger,Trigger6M)),NA())</f>
        <v>8.9299622637619615E-3</v>
      </c>
      <c r="M1618" s="145">
        <f>IFERROR(_xll.qlIndexFixing(Index1Y,$H1618,TRUE,_xll.ohTrigger(RecalcTrigger,Trigger1Y)),NA())</f>
        <v>9.1790213388516333E-3</v>
      </c>
      <c r="N1618" s="144">
        <f>IFERROR(_xll.qlIndexFixing(ONIndex1M,I1618,TRUE,_xll.ohTrigger(RecalcTrigger,Trigger1M)),NA())</f>
        <v>8.4924274064235306E-3</v>
      </c>
      <c r="O1618" s="44">
        <f>IFERROR(_xll.qlIndexFixing(ONIndex3M,I1618,TRUE,_xll.ohTrigger(RecalcTrigger,Trigger3M)),NA())</f>
        <v>8.9255250783093487E-3</v>
      </c>
      <c r="P1618" s="44">
        <f>IFERROR(_xll.qlIndexFixing(ONIndex6M,I1618,TRUE,_xll.ohTrigger(RecalcTrigger,Trigger6M)),NA())</f>
        <v>8.9881575634276345E-3</v>
      </c>
      <c r="Q1618" s="145">
        <f>IFERROR(_xll.qlIndexFixing(ONIndex1Y,I1618,TRUE,_xll.ohTrigger(RecalcTrigger,Trigger1Y)),NA())</f>
        <v>9.2853082354960037E-3</v>
      </c>
    </row>
    <row r="1619" spans="2:17" x14ac:dyDescent="0.2">
      <c r="B1619" s="39" t="s">
        <v>42</v>
      </c>
      <c r="D1619" s="42">
        <f>_xll.qlCalendarAdvance(Calendar,$D1618,B1619,"f",FALSE)</f>
        <v>51005</v>
      </c>
      <c r="E1619" s="139">
        <f>_xll.qlInterestRateIndexValueDate(IndexON,D1619)</f>
        <v>51005</v>
      </c>
      <c r="F1619" s="155">
        <f>IFERROR(_xll.qlIndexFixing(IndexON,D1619,TRUE,_xll.ohTrigger(RecalcTrigger,TriggerON)),NA())</f>
        <v>8.3440344689655888E-3</v>
      </c>
      <c r="H1619" s="42">
        <f>_xll.qlCalendarAdvance(Calendar,$H1618,B1619,"f",FALSE)</f>
        <v>51005</v>
      </c>
      <c r="I1619" s="139">
        <f>_xll.qlInterestRateIndexValueDate(Index1M,$H1619)</f>
        <v>51007</v>
      </c>
      <c r="J1619" s="144">
        <f>IFERROR(_xll.qlIndexFixing(Index1M,$H1619,TRUE,_xll.ohTrigger(RecalcTrigger,Trigger1M)),NA())</f>
        <v>8.4795960235173329E-3</v>
      </c>
      <c r="K1619" s="44">
        <f>IFERROR(_xll.qlIndexFixing(Index3M,H1619,TRUE,_xll.ohTrigger(RecalcTrigger,Trigger3M)),NA())</f>
        <v>8.8903209496380229E-3</v>
      </c>
      <c r="L1619" s="44">
        <f>IFERROR(_xll.qlIndexFixing(Index6M,$H1619,TRUE,_xll.ohTrigger(RecalcTrigger,Trigger6M)),NA())</f>
        <v>8.9237752694145793E-3</v>
      </c>
      <c r="M1619" s="145">
        <f>IFERROR(_xll.qlIndexFixing(Index1Y,$H1619,TRUE,_xll.ohTrigger(RecalcTrigger,Trigger1Y)),NA())</f>
        <v>9.1733067689460934E-3</v>
      </c>
      <c r="N1619" s="144">
        <f>IFERROR(_xll.qlIndexFixing(ONIndex1M,I1619,TRUE,_xll.ohTrigger(RecalcTrigger,Trigger1M)),NA())</f>
        <v>8.486383985939483E-3</v>
      </c>
      <c r="O1619" s="44">
        <f>IFERROR(_xll.qlIndexFixing(ONIndex3M,I1619,TRUE,_xll.ohTrigger(RecalcTrigger,Trigger3M)),NA())</f>
        <v>8.9189510178933062E-3</v>
      </c>
      <c r="P1619" s="44">
        <f>IFERROR(_xll.qlIndexFixing(ONIndex6M,I1619,TRUE,_xll.ohTrigger(RecalcTrigger,Trigger6M)),NA())</f>
        <v>8.9818355652226955E-3</v>
      </c>
      <c r="Q1619" s="145">
        <f>IFERROR(_xll.qlIndexFixing(ONIndex1Y,I1619,TRUE,_xll.ohTrigger(RecalcTrigger,Trigger1Y)),NA())</f>
        <v>9.27924031924654E-3</v>
      </c>
    </row>
    <row r="1620" spans="2:17" x14ac:dyDescent="0.2">
      <c r="B1620" s="39" t="s">
        <v>42</v>
      </c>
      <c r="D1620" s="42">
        <f>_xll.qlCalendarAdvance(Calendar,$D1619,B1620,"f",FALSE)</f>
        <v>51012</v>
      </c>
      <c r="E1620" s="139">
        <f>_xll.qlInterestRateIndexValueDate(IndexON,D1620)</f>
        <v>51012</v>
      </c>
      <c r="F1620" s="155">
        <f>IFERROR(_xll.qlIndexFixing(IndexON,D1620,TRUE,_xll.ohTrigger(RecalcTrigger,TriggerON)),NA())</f>
        <v>8.3380549679112903E-3</v>
      </c>
      <c r="H1620" s="42">
        <f>_xll.qlCalendarAdvance(Calendar,$H1619,B1620,"f",FALSE)</f>
        <v>51012</v>
      </c>
      <c r="I1620" s="139">
        <f>_xll.qlInterestRateIndexValueDate(Index1M,$H1620)</f>
        <v>51014</v>
      </c>
      <c r="J1620" s="144">
        <f>IFERROR(_xll.qlIndexFixing(Index1M,$H1620,TRUE,_xll.ohTrigger(RecalcTrigger,Trigger1M)),NA())</f>
        <v>8.4735885516848408E-3</v>
      </c>
      <c r="K1620" s="44">
        <f>IFERROR(_xll.qlIndexFixing(Index3M,H1620,TRUE,_xll.ohTrigger(RecalcTrigger,Trigger3M)),NA())</f>
        <v>8.8841776177401178E-3</v>
      </c>
      <c r="L1620" s="44">
        <f>IFERROR(_xll.qlIndexFixing(Index6M,$H1620,TRUE,_xll.ohTrigger(RecalcTrigger,Trigger6M)),NA())</f>
        <v>8.9189060243784583E-3</v>
      </c>
      <c r="M1620" s="145">
        <f>IFERROR(_xll.qlIndexFixing(Index1Y,$H1620,TRUE,_xll.ohTrigger(RecalcTrigger,Trigger1Y)),NA())</f>
        <v>9.1676091489213997E-3</v>
      </c>
      <c r="N1620" s="144">
        <f>IFERROR(_xll.qlIndexFixing(ONIndex1M,I1620,TRUE,_xll.ohTrigger(RecalcTrigger,Trigger1M)),NA())</f>
        <v>8.4803556779267097E-3</v>
      </c>
      <c r="O1620" s="44">
        <f>IFERROR(_xll.qlIndexFixing(ONIndex3M,I1620,TRUE,_xll.ohTrigger(RecalcTrigger,Trigger3M)),NA())</f>
        <v>8.91238998321775E-3</v>
      </c>
      <c r="P1620" s="44">
        <f>IFERROR(_xll.qlIndexFixing(ONIndex6M,I1620,TRUE,_xll.ohTrigger(RecalcTrigger,Trigger6M)),NA())</f>
        <v>8.9755256290491303E-3</v>
      </c>
      <c r="Q1620" s="145">
        <f>IFERROR(_xll.qlIndexFixing(ONIndex1Y,I1620,TRUE,_xll.ohTrigger(RecalcTrigger,Trigger1Y)),NA())</f>
        <v>9.2731865049966444E-3</v>
      </c>
    </row>
    <row r="1621" spans="2:17" x14ac:dyDescent="0.2">
      <c r="B1621" s="39" t="s">
        <v>42</v>
      </c>
      <c r="D1621" s="42">
        <f>_xll.qlCalendarAdvance(Calendar,$D1620,B1621,"f",FALSE)</f>
        <v>51019</v>
      </c>
      <c r="E1621" s="139">
        <f>_xll.qlInterestRateIndexValueDate(IndexON,D1621)</f>
        <v>51019</v>
      </c>
      <c r="F1621" s="155">
        <f>IFERROR(_xll.qlIndexFixing(IndexON,D1621,TRUE,_xll.ohTrigger(RecalcTrigger,TriggerON)),NA())</f>
        <v>8.3320880037884848E-3</v>
      </c>
      <c r="H1621" s="42">
        <f>_xll.qlCalendarAdvance(Calendar,$H1620,B1621,"f",FALSE)</f>
        <v>51019</v>
      </c>
      <c r="I1621" s="139">
        <f>_xll.qlInterestRateIndexValueDate(Index1M,$H1621)</f>
        <v>51021</v>
      </c>
      <c r="J1621" s="144">
        <f>IFERROR(_xll.qlIndexFixing(Index1M,$H1621,TRUE,_xll.ohTrigger(RecalcTrigger,Trigger1M)),NA())</f>
        <v>8.4675965459007907E-3</v>
      </c>
      <c r="K1621" s="44">
        <f>IFERROR(_xll.qlIndexFixing(Index3M,H1621,TRUE,_xll.ohTrigger(RecalcTrigger,Trigger3M)),NA())</f>
        <v>8.877695534947834E-3</v>
      </c>
      <c r="L1621" s="44">
        <f>IFERROR(_xll.qlIndexFixing(Index6M,$H1621,TRUE,_xll.ohTrigger(RecalcTrigger,Trigger6M)),NA())</f>
        <v>8.9127426519181475E-3</v>
      </c>
      <c r="M1621" s="145">
        <f>IFERROR(_xll.qlIndexFixing(Index1Y,$H1621,TRUE,_xll.ohTrigger(RecalcTrigger,Trigger1Y)),NA())</f>
        <v>9.1619285831140915E-3</v>
      </c>
      <c r="N1621" s="144">
        <f>IFERROR(_xll.qlIndexFixing(ONIndex1M,I1621,TRUE,_xll.ohTrigger(RecalcTrigger,Trigger1M)),NA())</f>
        <v>8.4743426107625197E-3</v>
      </c>
      <c r="O1621" s="44">
        <f>IFERROR(_xll.qlIndexFixing(ONIndex3M,I1621,TRUE,_xll.ohTrigger(RecalcTrigger,Trigger3M)),NA())</f>
        <v>8.9058420917087489E-3</v>
      </c>
      <c r="P1621" s="44">
        <f>IFERROR(_xll.qlIndexFixing(ONIndex6M,I1621,TRUE,_xll.ohTrigger(RecalcTrigger,Trigger6M)),NA())</f>
        <v>8.9692278592234942E-3</v>
      </c>
      <c r="Q1621" s="145">
        <f>IFERROR(_xll.qlIndexFixing(ONIndex1Y,I1621,TRUE,_xll.ohTrigger(RecalcTrigger,Trigger1Y)),NA())</f>
        <v>9.2671468965033199E-3</v>
      </c>
    </row>
    <row r="1622" spans="2:17" x14ac:dyDescent="0.2">
      <c r="B1622" s="39" t="s">
        <v>42</v>
      </c>
      <c r="D1622" s="42">
        <f>_xll.qlCalendarAdvance(Calendar,$D1621,B1622,"f",FALSE)</f>
        <v>51026</v>
      </c>
      <c r="E1622" s="139">
        <f>_xll.qlInterestRateIndexValueDate(IndexON,D1622)</f>
        <v>51026</v>
      </c>
      <c r="F1622" s="155">
        <f>IFERROR(_xll.qlIndexFixing(IndexON,D1622,TRUE,_xll.ohTrigger(RecalcTrigger,TriggerON)),NA())</f>
        <v>8.3261336946627296E-3</v>
      </c>
      <c r="H1622" s="42">
        <f>_xll.qlCalendarAdvance(Calendar,$H1621,B1622,"f",FALSE)</f>
        <v>51026</v>
      </c>
      <c r="I1622" s="139">
        <f>_xll.qlInterestRateIndexValueDate(Index1M,$H1622)</f>
        <v>51028</v>
      </c>
      <c r="J1622" s="144">
        <f>IFERROR(_xll.qlIndexFixing(Index1M,$H1622,TRUE,_xll.ohTrigger(RecalcTrigger,Trigger1M)),NA())</f>
        <v>8.4616201345749653E-3</v>
      </c>
      <c r="K1622" s="44">
        <f>IFERROR(_xll.qlIndexFixing(Index3M,H1622,TRUE,_xll.ohTrigger(RecalcTrigger,Trigger3M)),NA())</f>
        <v>8.8712274424387685E-3</v>
      </c>
      <c r="L1622" s="44">
        <f>IFERROR(_xll.qlIndexFixing(Index6M,$H1622,TRUE,_xll.ohTrigger(RecalcTrigger,Trigger6M)),NA())</f>
        <v>8.9065929205078831E-3</v>
      </c>
      <c r="M1622" s="145">
        <f>IFERROR(_xll.qlIndexFixing(Index1Y,$H1622,TRUE,_xll.ohTrigger(RecalcTrigger,Trigger1Y)),NA())</f>
        <v>9.1562651758591886E-3</v>
      </c>
      <c r="N1622" s="144">
        <f>IFERROR(_xll.qlIndexFixing(ONIndex1M,I1622,TRUE,_xll.ohTrigger(RecalcTrigger,Trigger1M)),NA())</f>
        <v>8.4683449128242216E-3</v>
      </c>
      <c r="O1622" s="44">
        <f>IFERROR(_xll.qlIndexFixing(ONIndex3M,I1622,TRUE,_xll.ohTrigger(RecalcTrigger,Trigger3M)),NA())</f>
        <v>8.8993074609522438E-3</v>
      </c>
      <c r="P1622" s="44">
        <f>IFERROR(_xll.qlIndexFixing(ONIndex6M,I1622,TRUE,_xll.ohTrigger(RecalcTrigger,Trigger6M)),NA())</f>
        <v>8.9629423603021507E-3</v>
      </c>
      <c r="Q1622" s="145">
        <f>IFERROR(_xll.qlIndexFixing(ONIndex1Y,I1622,TRUE,_xll.ohTrigger(RecalcTrigger,Trigger1Y)),NA())</f>
        <v>9.2611215974436334E-3</v>
      </c>
    </row>
    <row r="1623" spans="2:17" x14ac:dyDescent="0.2">
      <c r="B1623" s="39" t="s">
        <v>42</v>
      </c>
      <c r="D1623" s="42">
        <f>_xll.qlCalendarAdvance(Calendar,$D1622,B1623,"f",FALSE)</f>
        <v>51033</v>
      </c>
      <c r="E1623" s="139">
        <f>_xll.qlInterestRateIndexValueDate(IndexON,D1623)</f>
        <v>51033</v>
      </c>
      <c r="F1623" s="155">
        <f>IFERROR(_xll.qlIndexFixing(IndexON,D1623,TRUE,_xll.ohTrigger(RecalcTrigger,TriggerON)),NA())</f>
        <v>8.3201921582798377E-3</v>
      </c>
      <c r="H1623" s="42">
        <f>_xll.qlCalendarAdvance(Calendar,$H1622,B1623,"f",FALSE)</f>
        <v>51033</v>
      </c>
      <c r="I1623" s="139">
        <f>_xll.qlInterestRateIndexValueDate(Index1M,$H1623)</f>
        <v>51035</v>
      </c>
      <c r="J1623" s="144">
        <f>IFERROR(_xll.qlIndexFixing(Index1M,$H1623,TRUE,_xll.ohTrigger(RecalcTrigger,Trigger1M)),NA())</f>
        <v>8.4556594461146495E-3</v>
      </c>
      <c r="K1623" s="44">
        <f>IFERROR(_xll.qlIndexFixing(Index3M,H1623,TRUE,_xll.ohTrigger(RecalcTrigger,Trigger3M)),NA())</f>
        <v>8.8647734578954866E-3</v>
      </c>
      <c r="L1623" s="44">
        <f>IFERROR(_xll.qlIndexFixing(Index6M,$H1623,TRUE,_xll.ohTrigger(RecalcTrigger,Trigger6M)),NA())</f>
        <v>8.9004569349161698E-3</v>
      </c>
      <c r="M1623" s="145">
        <f>IFERROR(_xll.qlIndexFixing(Index1Y,$H1623,TRUE,_xll.ohTrigger(RecalcTrigger,Trigger1Y)),NA())</f>
        <v>9.1506190314895389E-3</v>
      </c>
      <c r="N1623" s="144">
        <f>IFERROR(_xll.qlIndexFixing(ONIndex1M,I1623,TRUE,_xll.ohTrigger(RecalcTrigger,Trigger1M)),NA())</f>
        <v>8.4623627123292522E-3</v>
      </c>
      <c r="O1623" s="44">
        <f>IFERROR(_xll.qlIndexFixing(ONIndex3M,I1623,TRUE,_xll.ohTrigger(RecalcTrigger,Trigger3M)),NA())</f>
        <v>8.8927862084542397E-3</v>
      </c>
      <c r="P1623" s="44">
        <f>IFERROR(_xll.qlIndexFixing(ONIndex6M,I1623,TRUE,_xll.ohTrigger(RecalcTrigger,Trigger6M)),NA())</f>
        <v>8.9566692366815914E-3</v>
      </c>
      <c r="Q1623" s="145">
        <f>IFERROR(_xll.qlIndexFixing(ONIndex1Y,I1623,TRUE,_xll.ohTrigger(RecalcTrigger,Trigger1Y)),NA())</f>
        <v>9.2551107115745879E-3</v>
      </c>
    </row>
    <row r="1624" spans="2:17" x14ac:dyDescent="0.2">
      <c r="B1624" s="39" t="s">
        <v>42</v>
      </c>
      <c r="D1624" s="42">
        <f>_xll.qlCalendarAdvance(Calendar,$D1623,B1624,"f",FALSE)</f>
        <v>51040</v>
      </c>
      <c r="E1624" s="139">
        <f>_xll.qlInterestRateIndexValueDate(IndexON,D1624)</f>
        <v>51040</v>
      </c>
      <c r="F1624" s="155">
        <f>IFERROR(_xll.qlIndexFixing(IndexON,D1624,TRUE,_xll.ohTrigger(RecalcTrigger,TriggerON)),NA())</f>
        <v>8.3142635127853026E-3</v>
      </c>
      <c r="H1624" s="42">
        <f>_xll.qlCalendarAdvance(Calendar,$H1623,B1624,"f",FALSE)</f>
        <v>51040</v>
      </c>
      <c r="I1624" s="139">
        <f>_xll.qlInterestRateIndexValueDate(Index1M,$H1624)</f>
        <v>51042</v>
      </c>
      <c r="J1624" s="144">
        <f>IFERROR(_xll.qlIndexFixing(Index1M,$H1624,TRUE,_xll.ohTrigger(RecalcTrigger,Trigger1M)),NA())</f>
        <v>8.449714608919634E-3</v>
      </c>
      <c r="K1624" s="44">
        <f>IFERROR(_xll.qlIndexFixing(Index3M,H1624,TRUE,_xll.ohTrigger(RecalcTrigger,Trigger3M)),NA())</f>
        <v>8.8583336990005583E-3</v>
      </c>
      <c r="L1624" s="44">
        <f>IFERROR(_xll.qlIndexFixing(Index6M,$H1624,TRUE,_xll.ohTrigger(RecalcTrigger,Trigger6M)),NA())</f>
        <v>8.8943347999115054E-3</v>
      </c>
      <c r="M1624" s="145">
        <f>IFERROR(_xll.qlIndexFixing(Index1Y,$H1624,TRUE,_xll.ohTrigger(RecalcTrigger,Trigger1Y)),NA())</f>
        <v>9.1458149240924679E-3</v>
      </c>
      <c r="N1624" s="144">
        <f>IFERROR(_xll.qlIndexFixing(ONIndex1M,I1624,TRUE,_xll.ohTrigger(RecalcTrigger,Trigger1M)),NA())</f>
        <v>8.4563961377348562E-3</v>
      </c>
      <c r="O1624" s="44">
        <f>IFERROR(_xll.qlIndexFixing(ONIndex3M,I1624,TRUE,_xll.ohTrigger(RecalcTrigger,Trigger3M)),NA())</f>
        <v>8.8862784515608695E-3</v>
      </c>
      <c r="P1624" s="44">
        <f>IFERROR(_xll.qlIndexFixing(ONIndex6M,I1624,TRUE,_xll.ohTrigger(RecalcTrigger,Trigger6M)),NA())</f>
        <v>8.9504085928382437E-3</v>
      </c>
      <c r="Q1624" s="145">
        <f>IFERROR(_xll.qlIndexFixing(ONIndex1Y,I1624,TRUE,_xll.ohTrigger(RecalcTrigger,Trigger1Y)),NA())</f>
        <v>9.2491143423334421E-3</v>
      </c>
    </row>
    <row r="1625" spans="2:17" x14ac:dyDescent="0.2">
      <c r="B1625" s="39" t="s">
        <v>42</v>
      </c>
      <c r="D1625" s="42">
        <f>_xll.qlCalendarAdvance(Calendar,$D1624,B1625,"f",FALSE)</f>
        <v>51047</v>
      </c>
      <c r="E1625" s="139">
        <f>_xll.qlInterestRateIndexValueDate(IndexON,D1625)</f>
        <v>51047</v>
      </c>
      <c r="F1625" s="155">
        <f>IFERROR(_xll.qlIndexFixing(IndexON,D1625,TRUE,_xll.ohTrigger(RecalcTrigger,TriggerON)),NA())</f>
        <v>8.3083478760848095E-3</v>
      </c>
      <c r="H1625" s="42">
        <f>_xll.qlCalendarAdvance(Calendar,$H1624,B1625,"f",FALSE)</f>
        <v>51047</v>
      </c>
      <c r="I1625" s="139">
        <f>_xll.qlInterestRateIndexValueDate(Index1M,$H1625)</f>
        <v>51049</v>
      </c>
      <c r="J1625" s="144">
        <f>IFERROR(_xll.qlIndexFixing(Index1M,$H1625,TRUE,_xll.ohTrigger(RecalcTrigger,Trigger1M)),NA())</f>
        <v>8.4437857513972037E-3</v>
      </c>
      <c r="K1625" s="44">
        <f>IFERROR(_xll.qlIndexFixing(Index3M,H1625,TRUE,_xll.ohTrigger(RecalcTrigger,Trigger3M)),NA())</f>
        <v>8.8515608639187487E-3</v>
      </c>
      <c r="L1625" s="44">
        <f>IFERROR(_xll.qlIndexFixing(Index6M,$H1625,TRUE,_xll.ohTrigger(RecalcTrigger,Trigger6M)),NA())</f>
        <v>8.8879047682085596E-3</v>
      </c>
      <c r="M1625" s="145">
        <f>IFERROR(_xll.qlIndexFixing(Index1Y,$H1625,TRUE,_xll.ohTrigger(RecalcTrigger,Trigger1Y)),NA())</f>
        <v>9.139378948733904E-3</v>
      </c>
      <c r="N1625" s="144">
        <f>IFERROR(_xll.qlIndexFixing(ONIndex1M,I1625,TRUE,_xll.ohTrigger(RecalcTrigger,Trigger1M)),NA())</f>
        <v>8.4504453173384064E-3</v>
      </c>
      <c r="O1625" s="44">
        <f>IFERROR(_xll.qlIndexFixing(ONIndex3M,I1625,TRUE,_xll.ohTrigger(RecalcTrigger,Trigger3M)),NA())</f>
        <v>8.879784307858074E-3</v>
      </c>
      <c r="P1625" s="44">
        <f>IFERROR(_xll.qlIndexFixing(ONIndex6M,I1625,TRUE,_xll.ohTrigger(RecalcTrigger,Trigger6M)),NA())</f>
        <v>8.9441605330886631E-3</v>
      </c>
      <c r="Q1625" s="145">
        <f>IFERROR(_xll.qlIndexFixing(ONIndex1Y,I1625,TRUE,_xll.ohTrigger(RecalcTrigger,Trigger1Y)),NA())</f>
        <v>9.2431325936370712E-3</v>
      </c>
    </row>
    <row r="1626" spans="2:17" x14ac:dyDescent="0.2">
      <c r="B1626" s="39" t="s">
        <v>42</v>
      </c>
      <c r="D1626" s="42">
        <f>_xll.qlCalendarAdvance(Calendar,$D1625,B1626,"f",FALSE)</f>
        <v>51054</v>
      </c>
      <c r="E1626" s="139">
        <f>_xll.qlInterestRateIndexValueDate(IndexON,D1626)</f>
        <v>51054</v>
      </c>
      <c r="F1626" s="155">
        <f>IFERROR(_xll.qlIndexFixing(IndexON,D1626,TRUE,_xll.ohTrigger(RecalcTrigger,TriggerON)),NA())</f>
        <v>8.3024453661639797E-3</v>
      </c>
      <c r="H1626" s="42">
        <f>_xll.qlCalendarAdvance(Calendar,$H1625,B1626,"f",FALSE)</f>
        <v>51054</v>
      </c>
      <c r="I1626" s="139">
        <f>_xll.qlInterestRateIndexValueDate(Index1M,$H1626)</f>
        <v>51056</v>
      </c>
      <c r="J1626" s="144">
        <f>IFERROR(_xll.qlIndexFixing(Index1M,$H1626,TRUE,_xll.ohTrigger(RecalcTrigger,Trigger1M)),NA())</f>
        <v>8.4378730019546433E-3</v>
      </c>
      <c r="K1626" s="44">
        <f>IFERROR(_xll.qlIndexFixing(Index3M,H1626,TRUE,_xll.ohTrigger(RecalcTrigger,Trigger3M)),NA())</f>
        <v>8.8451508077433284E-3</v>
      </c>
      <c r="L1626" s="44">
        <f>IFERROR(_xll.qlIndexFixing(Index6M,$H1626,TRUE,_xll.ohTrigger(RecalcTrigger,Trigger6M)),NA())</f>
        <v>8.8818115394843581E-3</v>
      </c>
      <c r="M1626" s="145">
        <f>IFERROR(_xll.qlIndexFixing(Index1Y,$H1626,TRUE,_xll.ohTrigger(RecalcTrigger,Trigger1Y)),NA())</f>
        <v>9.1337852190068788E-3</v>
      </c>
      <c r="N1626" s="144">
        <f>IFERROR(_xll.qlIndexFixing(ONIndex1M,I1626,TRUE,_xll.ohTrigger(RecalcTrigger,Trigger1M)),NA())</f>
        <v>8.4445103794372756E-3</v>
      </c>
      <c r="O1626" s="44">
        <f>IFERROR(_xll.qlIndexFixing(ONIndex3M,I1626,TRUE,_xll.ohTrigger(RecalcTrigger,Trigger3M)),NA())</f>
        <v>8.8733038949317944E-3</v>
      </c>
      <c r="P1626" s="44">
        <f>IFERROR(_xll.qlIndexFixing(ONIndex6M,I1626,TRUE,_xll.ohTrigger(RecalcTrigger,Trigger6M)),NA())</f>
        <v>8.9379251619892131E-3</v>
      </c>
      <c r="Q1626" s="145">
        <f>IFERROR(_xll.qlIndexFixing(ONIndex1Y,I1626,TRUE,_xll.ohTrigger(RecalcTrigger,Trigger1Y)),NA())</f>
        <v>9.2371655688427978E-3</v>
      </c>
    </row>
    <row r="1627" spans="2:17" x14ac:dyDescent="0.2">
      <c r="B1627" s="39" t="s">
        <v>42</v>
      </c>
      <c r="D1627" s="42">
        <f>_xll.qlCalendarAdvance(Calendar,$D1626,B1627,"f",FALSE)</f>
        <v>51061</v>
      </c>
      <c r="E1627" s="139">
        <f>_xll.qlInterestRateIndexValueDate(IndexON,D1627)</f>
        <v>51061</v>
      </c>
      <c r="F1627" s="155">
        <f>IFERROR(_xll.qlIndexFixing(IndexON,D1627,TRUE,_xll.ohTrigger(RecalcTrigger,TriggerON)),NA())</f>
        <v>8.2965561008485622E-3</v>
      </c>
      <c r="H1627" s="42">
        <f>_xll.qlCalendarAdvance(Calendar,$H1626,B1627,"f",FALSE)</f>
        <v>51061</v>
      </c>
      <c r="I1627" s="139">
        <f>_xll.qlInterestRateIndexValueDate(Index1M,$H1627)</f>
        <v>51063</v>
      </c>
      <c r="J1627" s="144">
        <f>IFERROR(_xll.qlIndexFixing(Index1M,$H1627,TRUE,_xll.ohTrigger(RecalcTrigger,Trigger1M)),NA())</f>
        <v>8.4319764889942417E-3</v>
      </c>
      <c r="K1627" s="44">
        <f>IFERROR(_xll.qlIndexFixing(Index3M,H1627,TRUE,_xll.ohTrigger(RecalcTrigger,Trigger3M)),NA())</f>
        <v>8.8387553391373226E-3</v>
      </c>
      <c r="L1627" s="44">
        <f>IFERROR(_xll.qlIndexFixing(Index6M,$H1627,TRUE,_xll.ohTrigger(RecalcTrigger,Trigger6M)),NA())</f>
        <v>8.8757324835800119E-3</v>
      </c>
      <c r="M1627" s="145">
        <f>IFERROR(_xll.qlIndexFixing(Index1Y,$H1627,TRUE,_xll.ohTrigger(RecalcTrigger,Trigger1Y)),NA())</f>
        <v>9.1282091694845462E-3</v>
      </c>
      <c r="N1627" s="144">
        <f>IFERROR(_xll.qlIndexFixing(ONIndex1M,I1627,TRUE,_xll.ohTrigger(RecalcTrigger,Trigger1M)),NA())</f>
        <v>8.4385914524087724E-3</v>
      </c>
      <c r="O1627" s="44">
        <f>IFERROR(_xll.qlIndexFixing(ONIndex3M,I1627,TRUE,_xll.ohTrigger(RecalcTrigger,Trigger3M)),NA())</f>
        <v>8.8668373300482273E-3</v>
      </c>
      <c r="P1627" s="44">
        <f>IFERROR(_xll.qlIndexFixing(ONIndex6M,I1627,TRUE,_xll.ohTrigger(RecalcTrigger,Trigger6M)),NA())</f>
        <v>8.931702583856449E-3</v>
      </c>
      <c r="Q1627" s="145">
        <f>IFERROR(_xll.qlIndexFixing(ONIndex1Y,I1627,TRUE,_xll.ohTrigger(RecalcTrigger,Trigger1Y)),NA())</f>
        <v>9.2312133719474332E-3</v>
      </c>
    </row>
    <row r="1628" spans="2:17" x14ac:dyDescent="0.2">
      <c r="B1628" s="39" t="s">
        <v>42</v>
      </c>
      <c r="D1628" s="42">
        <f>_xll.qlCalendarAdvance(Calendar,$D1627,B1628,"f",FALSE)</f>
        <v>51068</v>
      </c>
      <c r="E1628" s="139">
        <f>_xll.qlInterestRateIndexValueDate(IndexON,D1628)</f>
        <v>51068</v>
      </c>
      <c r="F1628" s="155">
        <f>IFERROR(_xll.qlIndexFixing(IndexON,D1628,TRUE,_xll.ohTrigger(RecalcTrigger,TriggerON)),NA())</f>
        <v>8.2906801982840506E-3</v>
      </c>
      <c r="H1628" s="42">
        <f>_xll.qlCalendarAdvance(Calendar,$H1627,B1628,"f",FALSE)</f>
        <v>51068</v>
      </c>
      <c r="I1628" s="139">
        <f>_xll.qlInterestRateIndexValueDate(Index1M,$H1628)</f>
        <v>51070</v>
      </c>
      <c r="J1628" s="144">
        <f>IFERROR(_xll.qlIndexFixing(Index1M,$H1628,TRUE,_xll.ohTrigger(RecalcTrigger,Trigger1M)),NA())</f>
        <v>8.4260963409182876E-3</v>
      </c>
      <c r="K1628" s="44">
        <f>IFERROR(_xll.qlIndexFixing(Index3M,H1628,TRUE,_xll.ohTrigger(RecalcTrigger,Trigger3M)),NA())</f>
        <v>8.8323745757805088E-3</v>
      </c>
      <c r="L1628" s="44">
        <f>IFERROR(_xll.qlIndexFixing(Index6M,$H1628,TRUE,_xll.ohTrigger(RecalcTrigger,Trigger6M)),NA())</f>
        <v>8.8696677052628667E-3</v>
      </c>
      <c r="M1628" s="145">
        <f>IFERROR(_xll.qlIndexFixing(Index1Y,$H1628,TRUE,_xll.ohTrigger(RecalcTrigger,Trigger1Y)),NA())</f>
        <v>9.1226509044925828E-3</v>
      </c>
      <c r="N1628" s="144">
        <f>IFERROR(_xll.qlIndexFixing(ONIndex1M,I1628,TRUE,_xll.ohTrigger(RecalcTrigger,Trigger1M)),NA())</f>
        <v>8.4326886645502697E-3</v>
      </c>
      <c r="O1628" s="44">
        <f>IFERROR(_xll.qlIndexFixing(ONIndex3M,I1628,TRUE,_xll.ohTrigger(RecalcTrigger,Trigger3M)),NA())</f>
        <v>8.8603847308732497E-3</v>
      </c>
      <c r="P1628" s="44">
        <f>IFERROR(_xll.qlIndexFixing(ONIndex6M,I1628,TRUE,_xll.ohTrigger(RecalcTrigger,Trigger6M)),NA())</f>
        <v>8.9254929032467345E-3</v>
      </c>
      <c r="Q1628" s="145">
        <f>IFERROR(_xll.qlIndexFixing(ONIndex1Y,I1628,TRUE,_xll.ohTrigger(RecalcTrigger,Trigger1Y)),NA())</f>
        <v>9.225276106388236E-3</v>
      </c>
    </row>
    <row r="1629" spans="2:17" x14ac:dyDescent="0.2">
      <c r="B1629" s="39" t="s">
        <v>42</v>
      </c>
      <c r="D1629" s="42">
        <f>_xll.qlCalendarAdvance(Calendar,$D1628,B1629,"f",FALSE)</f>
        <v>51075</v>
      </c>
      <c r="E1629" s="139">
        <f>_xll.qlInterestRateIndexValueDate(IndexON,D1629)</f>
        <v>51075</v>
      </c>
      <c r="F1629" s="155">
        <f>IFERROR(_xll.qlIndexFixing(IndexON,D1629,TRUE,_xll.ohTrigger(RecalcTrigger,TriggerON)),NA())</f>
        <v>8.2848177763761299E-3</v>
      </c>
      <c r="H1629" s="42">
        <f>_xll.qlCalendarAdvance(Calendar,$H1628,B1629,"f",FALSE)</f>
        <v>51075</v>
      </c>
      <c r="I1629" s="139">
        <f>_xll.qlInterestRateIndexValueDate(Index1M,$H1629)</f>
        <v>51077</v>
      </c>
      <c r="J1629" s="144">
        <f>IFERROR(_xll.qlIndexFixing(Index1M,$H1629,TRUE,_xll.ohTrigger(RecalcTrigger,Trigger1M)),NA())</f>
        <v>8.4202326861340659E-3</v>
      </c>
      <c r="K1629" s="44">
        <f>IFERROR(_xll.qlIndexFixing(Index3M,H1629,TRUE,_xll.ohTrigger(RecalcTrigger,Trigger3M)),NA())</f>
        <v>8.8260086353544043E-3</v>
      </c>
      <c r="L1629" s="44">
        <f>IFERROR(_xll.qlIndexFixing(Index6M,$H1629,TRUE,_xll.ohTrigger(RecalcTrigger,Trigger6M)),NA())</f>
        <v>8.8639355505159625E-3</v>
      </c>
      <c r="M1629" s="145">
        <f>IFERROR(_xll.qlIndexFixing(Index1Y,$H1629,TRUE,_xll.ohTrigger(RecalcTrigger,Trigger1Y)),NA())</f>
        <v>9.1171105283562349E-3</v>
      </c>
      <c r="N1629" s="144">
        <f>IFERROR(_xll.qlIndexFixing(ONIndex1M,I1629,TRUE,_xll.ohTrigger(RecalcTrigger,Trigger1M)),NA())</f>
        <v>8.4268021442390761E-3</v>
      </c>
      <c r="O1629" s="44">
        <f>IFERROR(_xll.qlIndexFixing(ONIndex3M,I1629,TRUE,_xll.ohTrigger(RecalcTrigger,Trigger3M)),NA())</f>
        <v>8.8539462148329307E-3</v>
      </c>
      <c r="P1629" s="44">
        <f>IFERROR(_xll.qlIndexFixing(ONIndex6M,I1629,TRUE,_xll.ohTrigger(RecalcTrigger,Trigger6M)),NA())</f>
        <v>8.9192962243966889E-3</v>
      </c>
      <c r="Q1629" s="145">
        <f>IFERROR(_xll.qlIndexFixing(ONIndex1Y,I1629,TRUE,_xll.ohTrigger(RecalcTrigger,Trigger1Y)),NA())</f>
        <v>9.2193538759222093E-3</v>
      </c>
    </row>
    <row r="1630" spans="2:17" x14ac:dyDescent="0.2">
      <c r="B1630" s="39" t="s">
        <v>42</v>
      </c>
      <c r="D1630" s="42">
        <f>_xll.qlCalendarAdvance(Calendar,$D1629,B1630,"f",FALSE)</f>
        <v>51082</v>
      </c>
      <c r="E1630" s="139">
        <f>_xll.qlInterestRateIndexValueDate(IndexON,D1630)</f>
        <v>51082</v>
      </c>
      <c r="F1630" s="155">
        <f>IFERROR(_xll.qlIndexFixing(IndexON,D1630,TRUE,_xll.ohTrigger(RecalcTrigger,TriggerON)),NA())</f>
        <v>8.2789689527906773E-3</v>
      </c>
      <c r="H1630" s="42">
        <f>_xll.qlCalendarAdvance(Calendar,$H1629,B1630,"f",FALSE)</f>
        <v>51082</v>
      </c>
      <c r="I1630" s="139">
        <f>_xll.qlInterestRateIndexValueDate(Index1M,$H1630)</f>
        <v>51084</v>
      </c>
      <c r="J1630" s="144">
        <f>IFERROR(_xll.qlIndexFixing(Index1M,$H1630,TRUE,_xll.ohTrigger(RecalcTrigger,Trigger1M)),NA())</f>
        <v>8.4143856530463634E-3</v>
      </c>
      <c r="K1630" s="44">
        <f>IFERROR(_xll.qlIndexFixing(Index3M,H1630,TRUE,_xll.ohTrigger(RecalcTrigger,Trigger3M)),NA())</f>
        <v>8.8196576355405246E-3</v>
      </c>
      <c r="L1630" s="44">
        <f>IFERROR(_xll.qlIndexFixing(Index6M,$H1630,TRUE,_xll.ohTrigger(RecalcTrigger,Trigger6M)),NA())</f>
        <v>8.857898719113284E-3</v>
      </c>
      <c r="M1630" s="145">
        <f>IFERROR(_xll.qlIndexFixing(Index1Y,$H1630,TRUE,_xll.ohTrigger(RecalcTrigger,Trigger1Y)),NA())</f>
        <v>9.1115881453983551E-3</v>
      </c>
      <c r="N1630" s="144">
        <f>IFERROR(_xll.qlIndexFixing(ONIndex1M,I1630,TRUE,_xll.ohTrigger(RecalcTrigger,Trigger1M)),NA())</f>
        <v>8.4209320197725646E-3</v>
      </c>
      <c r="O1630" s="44">
        <f>IFERROR(_xll.qlIndexFixing(ONIndex3M,I1630,TRUE,_xll.ohTrigger(RecalcTrigger,Trigger3M)),NA())</f>
        <v>8.8475218994332749E-3</v>
      </c>
      <c r="P1630" s="44">
        <f>IFERROR(_xll.qlIndexFixing(ONIndex6M,I1630,TRUE,_xll.ohTrigger(RecalcTrigger,Trigger6M)),NA())</f>
        <v>8.9131126519426118E-3</v>
      </c>
      <c r="Q1630" s="145">
        <f>IFERROR(_xll.qlIndexFixing(ONIndex1Y,I1630,TRUE,_xll.ohTrigger(RecalcTrigger,Trigger1Y)),NA())</f>
        <v>9.213446784146484E-3</v>
      </c>
    </row>
    <row r="1631" spans="2:17" x14ac:dyDescent="0.2">
      <c r="B1631" s="39" t="s">
        <v>42</v>
      </c>
      <c r="D1631" s="42">
        <f>_xll.qlCalendarAdvance(Calendar,$D1630,B1631,"f",FALSE)</f>
        <v>51089</v>
      </c>
      <c r="E1631" s="139">
        <f>_xll.qlInterestRateIndexValueDate(IndexON,D1631)</f>
        <v>51089</v>
      </c>
      <c r="F1631" s="155">
        <f>IFERROR(_xll.qlIndexFixing(IndexON,D1631,TRUE,_xll.ohTrigger(RecalcTrigger,TriggerON)),NA())</f>
        <v>8.2731338458330583E-3</v>
      </c>
      <c r="H1631" s="42">
        <f>_xll.qlCalendarAdvance(Calendar,$H1630,B1631,"f",FALSE)</f>
        <v>51089</v>
      </c>
      <c r="I1631" s="139">
        <f>_xll.qlInterestRateIndexValueDate(Index1M,$H1631)</f>
        <v>51091</v>
      </c>
      <c r="J1631" s="144">
        <f>IFERROR(_xll.qlIndexFixing(Index1M,$H1631,TRUE,_xll.ohTrigger(RecalcTrigger,Trigger1M)),NA())</f>
        <v>8.4085553700549709E-3</v>
      </c>
      <c r="K1631" s="44">
        <f>IFERROR(_xll.qlIndexFixing(Index3M,H1631,TRUE,_xll.ohTrigger(RecalcTrigger,Trigger3M)),NA())</f>
        <v>8.8133216940169123E-3</v>
      </c>
      <c r="L1631" s="44">
        <f>IFERROR(_xll.qlIndexFixing(Index6M,$H1631,TRUE,_xll.ohTrigger(RecalcTrigger,Trigger6M)),NA())</f>
        <v>8.8518764716472992E-3</v>
      </c>
      <c r="M1631" s="145">
        <f>IFERROR(_xll.qlIndexFixing(Index1Y,$H1631,TRUE,_xll.ohTrigger(RecalcTrigger,Trigger1Y)),NA())</f>
        <v>9.1060838599413638E-3</v>
      </c>
      <c r="N1631" s="144">
        <f>IFERROR(_xll.qlIndexFixing(ONIndex1M,I1631,TRUE,_xll.ohTrigger(RecalcTrigger,Trigger1M)),NA())</f>
        <v>8.4150784195280437E-3</v>
      </c>
      <c r="O1631" s="44">
        <f>IFERROR(_xll.qlIndexFixing(ONIndex3M,I1631,TRUE,_xll.ohTrigger(RecalcTrigger,Trigger3M)),NA())</f>
        <v>8.8411119021802875E-3</v>
      </c>
      <c r="P1631" s="44">
        <f>IFERROR(_xll.qlIndexFixing(ONIndex6M,I1631,TRUE,_xll.ohTrigger(RecalcTrigger,Trigger6M)),NA())</f>
        <v>8.9069422902809947E-3</v>
      </c>
      <c r="Q1631" s="145">
        <f>IFERROR(_xll.qlIndexFixing(ONIndex1Y,I1631,TRUE,_xll.ohTrigger(RecalcTrigger,Trigger1Y)),NA())</f>
        <v>9.2075549347381269E-3</v>
      </c>
    </row>
    <row r="1632" spans="2:17" x14ac:dyDescent="0.2">
      <c r="B1632" s="39" t="s">
        <v>42</v>
      </c>
      <c r="D1632" s="42">
        <f>_xll.qlCalendarAdvance(Calendar,$D1631,B1632,"f",FALSE)</f>
        <v>51096</v>
      </c>
      <c r="E1632" s="139">
        <f>_xll.qlInterestRateIndexValueDate(IndexON,D1632)</f>
        <v>51096</v>
      </c>
      <c r="F1632" s="155">
        <f>IFERROR(_xll.qlIndexFixing(IndexON,D1632,TRUE,_xll.ohTrigger(RecalcTrigger,TriggerON)),NA())</f>
        <v>8.267312573329022E-3</v>
      </c>
      <c r="H1632" s="42">
        <f>_xll.qlCalendarAdvance(Calendar,$H1631,B1632,"f",FALSE)</f>
        <v>51096</v>
      </c>
      <c r="I1632" s="139">
        <f>_xll.qlInterestRateIndexValueDate(Index1M,$H1632)</f>
        <v>51098</v>
      </c>
      <c r="J1632" s="144">
        <f>IFERROR(_xll.qlIndexFixing(Index1M,$H1632,TRUE,_xll.ohTrigger(RecalcTrigger,Trigger1M)),NA())</f>
        <v>8.4024263426897196E-3</v>
      </c>
      <c r="K1632" s="44">
        <f>IFERROR(_xll.qlIndexFixing(Index3M,H1632,TRUE,_xll.ohTrigger(RecalcTrigger,Trigger3M)),NA())</f>
        <v>8.8070009284650832E-3</v>
      </c>
      <c r="L1632" s="44">
        <f>IFERROR(_xll.qlIndexFixing(Index6M,$H1632,TRUE,_xll.ohTrigger(RecalcTrigger,Trigger6M)),NA())</f>
        <v>8.8458689128790464E-3</v>
      </c>
      <c r="M1632" s="145">
        <f>IFERROR(_xll.qlIndexFixing(Index1Y,$H1632,TRUE,_xll.ohTrigger(RecalcTrigger,Trigger1Y)),NA())</f>
        <v>9.1005977763057282E-3</v>
      </c>
      <c r="N1632" s="144">
        <f>IFERROR(_xll.qlIndexFixing(ONIndex1M,I1632,TRUE,_xll.ohTrigger(RecalcTrigger,Trigger1M)),NA())</f>
        <v>8.4092414718028863E-3</v>
      </c>
      <c r="O1632" s="44">
        <f>IFERROR(_xll.qlIndexFixing(ONIndex3M,I1632,TRUE,_xll.ohTrigger(RecalcTrigger,Trigger3M)),NA())</f>
        <v>8.8347163405000373E-3</v>
      </c>
      <c r="P1632" s="44">
        <f>IFERROR(_xll.qlIndexFixing(ONIndex6M,I1632,TRUE,_xll.ohTrigger(RecalcTrigger,Trigger6M)),NA())</f>
        <v>8.9007852436484569E-3</v>
      </c>
      <c r="Q1632" s="145">
        <f>IFERROR(_xll.qlIndexFixing(ONIndex1Y,I1632,TRUE,_xll.ohTrigger(RecalcTrigger,Trigger1Y)),NA())</f>
        <v>9.201678431374205E-3</v>
      </c>
    </row>
    <row r="1633" spans="2:17" x14ac:dyDescent="0.2">
      <c r="B1633" s="39" t="s">
        <v>42</v>
      </c>
      <c r="D1633" s="42">
        <f>_xll.qlCalendarAdvance(Calendar,$D1632,B1633,"f",FALSE)</f>
        <v>51103</v>
      </c>
      <c r="E1633" s="139">
        <f>_xll.qlInterestRateIndexValueDate(IndexON,D1633)</f>
        <v>51103</v>
      </c>
      <c r="F1633" s="155">
        <f>IFERROR(_xll.qlIndexFixing(IndexON,D1633,TRUE,_xll.ohTrigger(RecalcTrigger,TriggerON)),NA())</f>
        <v>8.2615052533441258E-3</v>
      </c>
      <c r="H1633" s="42">
        <f>_xll.qlCalendarAdvance(Calendar,$H1632,B1633,"f",FALSE)</f>
        <v>51103</v>
      </c>
      <c r="I1633" s="139">
        <f>_xll.qlInterestRateIndexValueDate(Index1M,$H1633)</f>
        <v>51105</v>
      </c>
      <c r="J1633" s="144">
        <f>IFERROR(_xll.qlIndexFixing(Index1M,$H1633,TRUE,_xll.ohTrigger(RecalcTrigger,Trigger1M)),NA())</f>
        <v>8.3969455679877569E-3</v>
      </c>
      <c r="K1633" s="44">
        <f>IFERROR(_xll.qlIndexFixing(Index3M,H1633,TRUE,_xll.ohTrigger(RecalcTrigger,Trigger3M)),NA())</f>
        <v>8.8010354403537921E-3</v>
      </c>
      <c r="L1633" s="44">
        <f>IFERROR(_xll.qlIndexFixing(Index6M,$H1633,TRUE,_xll.ohTrigger(RecalcTrigger,Trigger6M)),NA())</f>
        <v>8.839561644218067E-3</v>
      </c>
      <c r="M1633" s="145">
        <f>IFERROR(_xll.qlIndexFixing(Index1Y,$H1633,TRUE,_xll.ohTrigger(RecalcTrigger,Trigger1Y)),NA())</f>
        <v>9.0951299988106093E-3</v>
      </c>
      <c r="N1633" s="144">
        <f>IFERROR(_xll.qlIndexFixing(ONIndex1M,I1633,TRUE,_xll.ohTrigger(RecalcTrigger,Trigger1M)),NA())</f>
        <v>8.4034213049744011E-3</v>
      </c>
      <c r="O1633" s="44">
        <f>IFERROR(_xll.qlIndexFixing(ONIndex3M,I1633,TRUE,_xll.ohTrigger(RecalcTrigger,Trigger3M)),NA())</f>
        <v>8.8283353318985291E-3</v>
      </c>
      <c r="P1633" s="44">
        <f>IFERROR(_xll.qlIndexFixing(ONIndex6M,I1633,TRUE,_xll.ohTrigger(RecalcTrigger,Trigger6M)),NA())</f>
        <v>8.894641616601362E-3</v>
      </c>
      <c r="Q1633" s="145">
        <f>IFERROR(_xll.qlIndexFixing(ONIndex1Y,I1633,TRUE,_xll.ohTrigger(RecalcTrigger,Trigger1Y)),NA())</f>
        <v>9.1958173776518493E-3</v>
      </c>
    </row>
    <row r="1634" spans="2:17" x14ac:dyDescent="0.2">
      <c r="B1634" s="39" t="s">
        <v>42</v>
      </c>
      <c r="D1634" s="42">
        <f>_xll.qlCalendarAdvance(Calendar,$D1633,B1634,"f",FALSE)</f>
        <v>51110</v>
      </c>
      <c r="E1634" s="139">
        <f>_xll.qlInterestRateIndexValueDate(IndexON,D1634)</f>
        <v>51110</v>
      </c>
      <c r="F1634" s="155">
        <f>IFERROR(_xll.qlIndexFixing(IndexON,D1634,TRUE,_xll.ohTrigger(RecalcTrigger,TriggerON)),NA())</f>
        <v>8.2557120035442466E-3</v>
      </c>
      <c r="H1634" s="42">
        <f>_xll.qlCalendarAdvance(Calendar,$H1633,B1634,"f",FALSE)</f>
        <v>51110</v>
      </c>
      <c r="I1634" s="139">
        <f>_xll.qlInterestRateIndexValueDate(Index1M,$H1634)</f>
        <v>51112</v>
      </c>
      <c r="J1634" s="144">
        <f>IFERROR(_xll.qlIndexFixing(Index1M,$H1634,TRUE,_xll.ohTrigger(RecalcTrigger,Trigger1M)),NA())</f>
        <v>8.3911663057165131E-3</v>
      </c>
      <c r="K1634" s="44">
        <f>IFERROR(_xll.qlIndexFixing(Index3M,H1634,TRUE,_xll.ohTrigger(RecalcTrigger,Trigger3M)),NA())</f>
        <v>8.7947444103210568E-3</v>
      </c>
      <c r="L1634" s="44">
        <f>IFERROR(_xll.qlIndexFixing(Index6M,$H1634,TRUE,_xll.ohTrigger(RecalcTrigger,Trigger6M)),NA())</f>
        <v>8.8335847314535698E-3</v>
      </c>
      <c r="M1634" s="145">
        <f>IFERROR(_xll.qlIndexFixing(Index1Y,$H1634,TRUE,_xll.ohTrigger(RecalcTrigger,Trigger1Y)),NA())</f>
        <v>9.0896806317738651E-3</v>
      </c>
      <c r="N1634" s="144">
        <f>IFERROR(_xll.qlIndexFixing(ONIndex1M,I1634,TRUE,_xll.ohTrigger(RecalcTrigger,Trigger1M)),NA())</f>
        <v>8.3976180473399609E-3</v>
      </c>
      <c r="O1634" s="44">
        <f>IFERROR(_xll.qlIndexFixing(ONIndex3M,I1634,TRUE,_xll.ohTrigger(RecalcTrigger,Trigger3M)),NA())</f>
        <v>8.821968993881768E-3</v>
      </c>
      <c r="P1634" s="44">
        <f>IFERROR(_xll.qlIndexFixing(ONIndex6M,I1634,TRUE,_xll.ohTrigger(RecalcTrigger,Trigger6M)),NA())</f>
        <v>8.8885115136161374E-3</v>
      </c>
      <c r="Q1634" s="145">
        <f>IFERROR(_xll.qlIndexFixing(ONIndex1Y,I1634,TRUE,_xll.ohTrigger(RecalcTrigger,Trigger1Y)),NA())</f>
        <v>9.1899718772481265E-3</v>
      </c>
    </row>
    <row r="1635" spans="2:17" x14ac:dyDescent="0.2">
      <c r="B1635" s="39" t="s">
        <v>42</v>
      </c>
      <c r="D1635" s="42">
        <f>_xll.qlCalendarAdvance(Calendar,$D1634,B1635,"f",FALSE)</f>
        <v>51117</v>
      </c>
      <c r="E1635" s="139">
        <f>_xll.qlInterestRateIndexValueDate(IndexON,D1635)</f>
        <v>51117</v>
      </c>
      <c r="F1635" s="155">
        <f>IFERROR(_xll.qlIndexFixing(IndexON,D1635,TRUE,_xll.ohTrigger(RecalcTrigger,TriggerON)),NA())</f>
        <v>8.249932942154814E-3</v>
      </c>
      <c r="H1635" s="42">
        <f>_xll.qlCalendarAdvance(Calendar,$H1634,B1635,"f",FALSE)</f>
        <v>51117</v>
      </c>
      <c r="I1635" s="139">
        <f>_xll.qlInterestRateIndexValueDate(Index1M,$H1635)</f>
        <v>51119</v>
      </c>
      <c r="J1635" s="144">
        <f>IFERROR(_xll.qlIndexFixing(Index1M,$H1635,TRUE,_xll.ohTrigger(RecalcTrigger,Trigger1M)),NA())</f>
        <v>8.3854043071557305E-3</v>
      </c>
      <c r="K1635" s="44">
        <f>IFERROR(_xll.qlIndexFixing(Index3M,H1635,TRUE,_xll.ohTrigger(RecalcTrigger,Trigger3M)),NA())</f>
        <v>8.7884689004009871E-3</v>
      </c>
      <c r="L1635" s="44">
        <f>IFERROR(_xll.qlIndexFixing(Index6M,$H1635,TRUE,_xll.ohTrigger(RecalcTrigger,Trigger6M)),NA())</f>
        <v>8.8276228296114145E-3</v>
      </c>
      <c r="M1635" s="145">
        <f>IFERROR(_xll.qlIndexFixing(Index1Y,$H1635,TRUE,_xll.ohTrigger(RecalcTrigger,Trigger1Y)),NA())</f>
        <v>9.0842497795129186E-3</v>
      </c>
      <c r="N1635" s="144">
        <f>IFERROR(_xll.qlIndexFixing(ONIndex1M,I1635,TRUE,_xll.ohTrigger(RecalcTrigger,Trigger1M)),NA())</f>
        <v>8.3918318272768744E-3</v>
      </c>
      <c r="O1635" s="44">
        <f>IFERROR(_xll.qlIndexFixing(ONIndex3M,I1635,TRUE,_xll.ohTrigger(RecalcTrigger,Trigger3M)),NA())</f>
        <v>8.8156174440356949E-3</v>
      </c>
      <c r="P1635" s="44">
        <f>IFERROR(_xll.qlIndexFixing(ONIndex6M,I1635,TRUE,_xll.ohTrigger(RecalcTrigger,Trigger6M)),NA())</f>
        <v>8.8823950391692108E-3</v>
      </c>
      <c r="Q1635" s="145">
        <f>IFERROR(_xll.qlIndexFixing(ONIndex1Y,I1635,TRUE,_xll.ohTrigger(RecalcTrigger,Trigger1Y)),NA())</f>
        <v>9.1841420339999758E-3</v>
      </c>
    </row>
    <row r="1636" spans="2:17" x14ac:dyDescent="0.2">
      <c r="B1636" s="39" t="s">
        <v>42</v>
      </c>
      <c r="D1636" s="42">
        <f>_xll.qlCalendarAdvance(Calendar,$D1635,B1636,"f",FALSE)</f>
        <v>51124</v>
      </c>
      <c r="E1636" s="139">
        <f>_xll.qlInterestRateIndexValueDate(IndexON,D1636)</f>
        <v>51124</v>
      </c>
      <c r="F1636" s="155">
        <f>IFERROR(_xll.qlIndexFixing(IndexON,D1636,TRUE,_xll.ohTrigger(RecalcTrigger,TriggerON)),NA())</f>
        <v>8.2441681870015771E-3</v>
      </c>
      <c r="H1636" s="42">
        <f>_xll.qlCalendarAdvance(Calendar,$H1635,B1636,"f",FALSE)</f>
        <v>51124</v>
      </c>
      <c r="I1636" s="139">
        <f>_xll.qlInterestRateIndexValueDate(Index1M,$H1636)</f>
        <v>51126</v>
      </c>
      <c r="J1636" s="144">
        <f>IFERROR(_xll.qlIndexFixing(Index1M,$H1636,TRUE,_xll.ohTrigger(RecalcTrigger,Trigger1M)),NA())</f>
        <v>8.3796597007101958E-3</v>
      </c>
      <c r="K1636" s="44">
        <f>IFERROR(_xll.qlIndexFixing(Index3M,H1636,TRUE,_xll.ohTrigger(RecalcTrigger,Trigger3M)),NA())</f>
        <v>8.7822090282673685E-3</v>
      </c>
      <c r="L1636" s="44">
        <f>IFERROR(_xll.qlIndexFixing(Index6M,$H1636,TRUE,_xll.ohTrigger(RecalcTrigger,Trigger6M)),NA())</f>
        <v>8.8216760434497686E-3</v>
      </c>
      <c r="M1636" s="145">
        <f>IFERROR(_xll.qlIndexFixing(Index1Y,$H1636,TRUE,_xll.ohTrigger(RecalcTrigger,Trigger1Y)),NA())</f>
        <v>9.0788375463428089E-3</v>
      </c>
      <c r="N1636" s="144">
        <f>IFERROR(_xll.qlIndexFixing(ONIndex1M,I1636,TRUE,_xll.ohTrigger(RecalcTrigger,Trigger1M)),NA())</f>
        <v>8.3852400312078856E-3</v>
      </c>
      <c r="O1636" s="44">
        <f>IFERROR(_xll.qlIndexFixing(ONIndex3M,I1636,TRUE,_xll.ohTrigger(RecalcTrigger,Trigger3M)),NA())</f>
        <v>8.8083767883606612E-3</v>
      </c>
      <c r="P1636" s="44">
        <f>IFERROR(_xll.qlIndexFixing(ONIndex6M,I1636,TRUE,_xll.ohTrigger(RecalcTrigger,Trigger6M)),NA())</f>
        <v>8.8754216043795964E-3</v>
      </c>
      <c r="Q1636" s="145">
        <f>IFERROR(_xll.qlIndexFixing(ONIndex1Y,I1636,TRUE,_xll.ohTrigger(RecalcTrigger,Trigger1Y)),NA())</f>
        <v>9.1774986607884301E-3</v>
      </c>
    </row>
    <row r="1637" spans="2:17" x14ac:dyDescent="0.2">
      <c r="B1637" s="39" t="s">
        <v>42</v>
      </c>
      <c r="D1637" s="42">
        <f>_xll.qlCalendarAdvance(Calendar,$D1636,B1637,"f",FALSE)</f>
        <v>51131</v>
      </c>
      <c r="E1637" s="139">
        <f>_xll.qlInterestRateIndexValueDate(IndexON,D1637)</f>
        <v>51131</v>
      </c>
      <c r="F1637" s="155">
        <f>IFERROR(_xll.qlIndexFixing(IndexON,D1637,TRUE,_xll.ohTrigger(RecalcTrigger,TriggerON)),NA())</f>
        <v>8.2384178561500931E-3</v>
      </c>
      <c r="H1637" s="42">
        <f>_xll.qlCalendarAdvance(Calendar,$H1636,B1637,"f",FALSE)</f>
        <v>51131</v>
      </c>
      <c r="I1637" s="139">
        <f>_xll.qlInterestRateIndexValueDate(Index1M,$H1637)</f>
        <v>51133</v>
      </c>
      <c r="J1637" s="144">
        <f>IFERROR(_xll.qlIndexFixing(Index1M,$H1637,TRUE,_xll.ohTrigger(RecalcTrigger,Trigger1M)),NA())</f>
        <v>8.373932614782198E-3</v>
      </c>
      <c r="K1637" s="44">
        <f>IFERROR(_xll.qlIndexFixing(Index3M,H1637,TRUE,_xll.ohTrigger(RecalcTrigger,Trigger3M)),NA())</f>
        <v>8.7759649115957405E-3</v>
      </c>
      <c r="L1637" s="44">
        <f>IFERROR(_xll.qlIndexFixing(Index6M,$H1637,TRUE,_xll.ohTrigger(RecalcTrigger,Trigger6M)),NA())</f>
        <v>8.8157444777268029E-3</v>
      </c>
      <c r="M1637" s="145">
        <f>IFERROR(_xll.qlIndexFixing(Index1Y,$H1637,TRUE,_xll.ohTrigger(RecalcTrigger,Trigger1Y)),NA())</f>
        <v>9.0734440365776992E-3</v>
      </c>
      <c r="N1637" s="144">
        <f>IFERROR(_xll.qlIndexFixing(ONIndex1M,I1637,TRUE,_xll.ohTrigger(RecalcTrigger,Trigger1M)),NA())</f>
        <v>8.3803110130542535E-3</v>
      </c>
      <c r="O1637" s="44">
        <f>IFERROR(_xll.qlIndexFixing(ONIndex3M,I1637,TRUE,_xll.ohTrigger(RecalcTrigger,Trigger3M)),NA())</f>
        <v>8.80295917832008E-3</v>
      </c>
      <c r="P1637" s="44">
        <f>IFERROR(_xll.qlIndexFixing(ONIndex6M,I1637,TRUE,_xll.ohTrigger(RecalcTrigger,Trigger6M)),NA())</f>
        <v>8.8702033929966007E-3</v>
      </c>
      <c r="Q1637" s="145">
        <f>IFERROR(_xll.qlIndexFixing(ONIndex1Y,I1637,TRUE,_xll.ohTrigger(RecalcTrigger,Trigger1Y)),NA())</f>
        <v>9.1725297330391697E-3</v>
      </c>
    </row>
    <row r="1638" spans="2:17" x14ac:dyDescent="0.2">
      <c r="B1638" s="39" t="s">
        <v>42</v>
      </c>
      <c r="D1638" s="42">
        <f>_xll.qlCalendarAdvance(Calendar,$D1637,B1638,"f",FALSE)</f>
        <v>51138</v>
      </c>
      <c r="E1638" s="139">
        <f>_xll.qlInterestRateIndexValueDate(IndexON,D1638)</f>
        <v>51138</v>
      </c>
      <c r="F1638" s="155">
        <f>IFERROR(_xll.qlIndexFixing(IndexON,D1638,TRUE,_xll.ohTrigger(RecalcTrigger,TriggerON)),NA())</f>
        <v>8.2326820673461754E-3</v>
      </c>
      <c r="H1638" s="42">
        <f>_xll.qlCalendarAdvance(Calendar,$H1637,B1638,"f",FALSE)</f>
        <v>51138</v>
      </c>
      <c r="I1638" s="139">
        <f>_xll.qlInterestRateIndexValueDate(Index1M,$H1638)</f>
        <v>51140</v>
      </c>
      <c r="J1638" s="144">
        <f>IFERROR(_xll.qlIndexFixing(Index1M,$H1638,TRUE,_xll.ohTrigger(RecalcTrigger,Trigger1M)),NA())</f>
        <v>8.3682231777740257E-3</v>
      </c>
      <c r="K1638" s="44">
        <f>IFERROR(_xll.qlIndexFixing(Index3M,H1638,TRUE,_xll.ohTrigger(RecalcTrigger,Trigger3M)),NA())</f>
        <v>8.7697366680572486E-3</v>
      </c>
      <c r="L1638" s="44">
        <f>IFERROR(_xll.qlIndexFixing(Index6M,$H1638,TRUE,_xll.ohTrigger(RecalcTrigger,Trigger6M)),NA())</f>
        <v>8.8101378893988488E-3</v>
      </c>
      <c r="M1638" s="145">
        <f>IFERROR(_xll.qlIndexFixing(Index1Y,$H1638,TRUE,_xll.ohTrigger(RecalcTrigger,Trigger1Y)),NA())</f>
        <v>9.0680693545306685E-3</v>
      </c>
      <c r="N1638" s="144">
        <f>IFERROR(_xll.qlIndexFixing(ONIndex1M,I1638,TRUE,_xll.ohTrigger(RecalcTrigger,Trigger1M)),NA())</f>
        <v>8.3745766756493367E-3</v>
      </c>
      <c r="O1638" s="44">
        <f>IFERROR(_xll.qlIndexFixing(ONIndex3M,I1638,TRUE,_xll.ohTrigger(RecalcTrigger,Trigger3M)),NA())</f>
        <v>8.7966526976224202E-3</v>
      </c>
      <c r="P1638" s="44">
        <f>IFERROR(_xll.qlIndexFixing(ONIndex6M,I1638,TRUE,_xll.ohTrigger(RecalcTrigger,Trigger6M)),NA())</f>
        <v>8.8641284303037082E-3</v>
      </c>
      <c r="Q1638" s="145">
        <f>IFERROR(_xll.qlIndexFixing(ONIndex1Y,I1638,TRUE,_xll.ohTrigger(RecalcTrigger,Trigger1Y)),NA())</f>
        <v>9.1667474827605844E-3</v>
      </c>
    </row>
    <row r="1639" spans="2:17" x14ac:dyDescent="0.2">
      <c r="B1639" s="39" t="s">
        <v>42</v>
      </c>
      <c r="D1639" s="42">
        <f>_xll.qlCalendarAdvance(Calendar,$D1638,B1639,"f",FALSE)</f>
        <v>51145</v>
      </c>
      <c r="E1639" s="139">
        <f>_xll.qlInterestRateIndexValueDate(IndexON,D1639)</f>
        <v>51145</v>
      </c>
      <c r="F1639" s="155">
        <f>IFERROR(_xll.qlIndexFixing(IndexON,D1639,TRUE,_xll.ohTrigger(RecalcTrigger,TriggerON)),NA())</f>
        <v>8.2269609388152531E-3</v>
      </c>
      <c r="H1639" s="42">
        <f>_xll.qlCalendarAdvance(Calendar,$H1638,B1639,"f",FALSE)</f>
        <v>51145</v>
      </c>
      <c r="I1639" s="139">
        <f>_xll.qlInterestRateIndexValueDate(Index1M,$H1639)</f>
        <v>51147</v>
      </c>
      <c r="J1639" s="144">
        <f>IFERROR(_xll.qlIndexFixing(Index1M,$H1639,TRUE,_xll.ohTrigger(RecalcTrigger,Trigger1M)),NA())</f>
        <v>8.3625315180904658E-3</v>
      </c>
      <c r="K1639" s="44">
        <f>IFERROR(_xll.qlIndexFixing(Index3M,H1639,TRUE,_xll.ohTrigger(RecalcTrigger,Trigger3M)),NA())</f>
        <v>8.7635244153283134E-3</v>
      </c>
      <c r="L1639" s="44">
        <f>IFERROR(_xll.qlIndexFixing(Index6M,$H1639,TRUE,_xll.ohTrigger(RecalcTrigger,Trigger6M)),NA())</f>
        <v>8.8042360847318951E-3</v>
      </c>
      <c r="M1639" s="145">
        <f>IFERROR(_xll.qlIndexFixing(Index1Y,$H1639,TRUE,_xll.ohTrigger(RecalcTrigger,Trigger1Y)),NA())</f>
        <v>9.0627136045137134E-3</v>
      </c>
      <c r="N1639" s="144">
        <f>IFERROR(_xll.qlIndexFixing(ONIndex1M,I1639,TRUE,_xll.ohTrigger(RecalcTrigger,Trigger1M)),NA())</f>
        <v>8.3688598890852006E-3</v>
      </c>
      <c r="O1639" s="44">
        <f>IFERROR(_xll.qlIndexFixing(ONIndex3M,I1639,TRUE,_xll.ohTrigger(RecalcTrigger,Trigger3M)),NA())</f>
        <v>8.7903614748796599E-3</v>
      </c>
      <c r="P1639" s="44">
        <f>IFERROR(_xll.qlIndexFixing(ONIndex6M,I1639,TRUE,_xll.ohTrigger(RecalcTrigger,Trigger6M)),NA())</f>
        <v>8.8580675138949516E-3</v>
      </c>
      <c r="Q1639" s="145">
        <f>IFERROR(_xll.qlIndexFixing(ONIndex1Y,I1639,TRUE,_xll.ohTrigger(RecalcTrigger,Trigger1Y)),NA())</f>
        <v>9.1609813041859667E-3</v>
      </c>
    </row>
    <row r="1640" spans="2:17" x14ac:dyDescent="0.2">
      <c r="B1640" s="39" t="s">
        <v>42</v>
      </c>
      <c r="D1640" s="42">
        <f>_xll.qlCalendarAdvance(Calendar,$D1639,B1640,"f",FALSE)</f>
        <v>51152</v>
      </c>
      <c r="E1640" s="139">
        <f>_xll.qlInterestRateIndexValueDate(IndexON,D1640)</f>
        <v>51152</v>
      </c>
      <c r="F1640" s="155">
        <f>IFERROR(_xll.qlIndexFixing(IndexON,D1640,TRUE,_xll.ohTrigger(RecalcTrigger,TriggerON)),NA())</f>
        <v>8.2212545882232035E-3</v>
      </c>
      <c r="H1640" s="42">
        <f>_xll.qlCalendarAdvance(Calendar,$H1639,B1640,"f",FALSE)</f>
        <v>51152</v>
      </c>
      <c r="I1640" s="139">
        <f>_xll.qlInterestRateIndexValueDate(Index1M,$H1640)</f>
        <v>51154</v>
      </c>
      <c r="J1640" s="144">
        <f>IFERROR(_xll.qlIndexFixing(Index1M,$H1640,TRUE,_xll.ohTrigger(RecalcTrigger,Trigger1M)),NA())</f>
        <v>8.3568577641313091E-3</v>
      </c>
      <c r="K1640" s="44">
        <f>IFERROR(_xll.qlIndexFixing(Index3M,H1640,TRUE,_xll.ohTrigger(RecalcTrigger,Trigger3M)),NA())</f>
        <v>8.7573282710792025E-3</v>
      </c>
      <c r="L1640" s="44">
        <f>IFERROR(_xll.qlIndexFixing(Index6M,$H1640,TRUE,_xll.ohTrigger(RecalcTrigger,Trigger6M)),NA())</f>
        <v>8.7983498068131827E-3</v>
      </c>
      <c r="M1640" s="145">
        <f>IFERROR(_xll.qlIndexFixing(Index1Y,$H1640,TRUE,_xll.ohTrigger(RecalcTrigger,Trigger1Y)),NA())</f>
        <v>9.0573768908370871E-3</v>
      </c>
      <c r="N1640" s="144">
        <f>IFERROR(_xll.qlIndexFixing(ONIndex1M,I1640,TRUE,_xll.ohTrigger(RecalcTrigger,Trigger1M)),NA())</f>
        <v>8.3631607818190901E-3</v>
      </c>
      <c r="O1640" s="44">
        <f>IFERROR(_xll.qlIndexFixing(ONIndex3M,I1640,TRUE,_xll.ohTrigger(RecalcTrigger,Trigger3M)),NA())</f>
        <v>8.7840856278376123E-3</v>
      </c>
      <c r="P1640" s="44">
        <f>IFERROR(_xll.qlIndexFixing(ONIndex6M,I1640,TRUE,_xll.ohTrigger(RecalcTrigger,Trigger6M)),NA())</f>
        <v>8.8520207479270141E-3</v>
      </c>
      <c r="Q1640" s="145">
        <f>IFERROR(_xll.qlIndexFixing(ONIndex1Y,I1640,TRUE,_xll.ohTrigger(RecalcTrigger,Trigger1Y)),NA())</f>
        <v>9.1552313008325115E-3</v>
      </c>
    </row>
    <row r="1641" spans="2:17" x14ac:dyDescent="0.2">
      <c r="B1641" s="39" t="s">
        <v>42</v>
      </c>
      <c r="D1641" s="42">
        <f>_xll.qlCalendarAdvance(Calendar,$D1640,B1641,"f",FALSE)</f>
        <v>51159</v>
      </c>
      <c r="E1641" s="139">
        <f>_xll.qlInterestRateIndexValueDate(IndexON,D1641)</f>
        <v>51159</v>
      </c>
      <c r="F1641" s="155">
        <f>IFERROR(_xll.qlIndexFixing(IndexON,D1641,TRUE,_xll.ohTrigger(RecalcTrigger,TriggerON)),NA())</f>
        <v>8.2155631337155199E-3</v>
      </c>
      <c r="H1641" s="42">
        <f>_xll.qlCalendarAdvance(Calendar,$H1640,B1641,"f",FALSE)</f>
        <v>51159</v>
      </c>
      <c r="I1641" s="139">
        <f>_xll.qlInterestRateIndexValueDate(Index1M,$H1641)</f>
        <v>51161</v>
      </c>
      <c r="J1641" s="144">
        <f>IFERROR(_xll.qlIndexFixing(Index1M,$H1641,TRUE,_xll.ohTrigger(RecalcTrigger,Trigger1M)),NA())</f>
        <v>8.3512020442988444E-3</v>
      </c>
      <c r="K1641" s="44">
        <f>IFERROR(_xll.qlIndexFixing(Index3M,H1641,TRUE,_xll.ohTrigger(RecalcTrigger,Trigger3M)),NA())</f>
        <v>8.7511483529845776E-3</v>
      </c>
      <c r="L1641" s="44">
        <f>IFERROR(_xll.qlIndexFixing(Index6M,$H1641,TRUE,_xll.ohTrigger(RecalcTrigger,Trigger6M)),NA())</f>
        <v>8.7924791603949583E-3</v>
      </c>
      <c r="M1641" s="145">
        <f>IFERROR(_xll.qlIndexFixing(Index1Y,$H1641,TRUE,_xll.ohTrigger(RecalcTrigger,Trigger1Y)),NA())</f>
        <v>9.0520593178101787E-3</v>
      </c>
      <c r="N1641" s="144">
        <f>IFERROR(_xll.qlIndexFixing(ONIndex1M,I1641,TRUE,_xll.ohTrigger(RecalcTrigger,Trigger1M)),NA())</f>
        <v>8.3574794819885057E-3</v>
      </c>
      <c r="O1641" s="44">
        <f>IFERROR(_xll.qlIndexFixing(ONIndex3M,I1641,TRUE,_xll.ohTrigger(RecalcTrigger,Trigger3M)),NA())</f>
        <v>8.777825273762474E-3</v>
      </c>
      <c r="P1641" s="44">
        <f>IFERROR(_xll.qlIndexFixing(ONIndex6M,I1641,TRUE,_xll.ohTrigger(RecalcTrigger,Trigger6M)),NA())</f>
        <v>8.8459882370361953E-3</v>
      </c>
      <c r="Q1641" s="145">
        <f>IFERROR(_xll.qlIndexFixing(ONIndex1Y,I1641,TRUE,_xll.ohTrigger(RecalcTrigger,Trigger1Y)),NA())</f>
        <v>9.1494975765371578E-3</v>
      </c>
    </row>
    <row r="1642" spans="2:17" x14ac:dyDescent="0.2">
      <c r="B1642" s="39" t="s">
        <v>42</v>
      </c>
      <c r="D1642" s="42">
        <f>_xll.qlCalendarAdvance(Calendar,$D1641,B1642,"f",FALSE)</f>
        <v>51166</v>
      </c>
      <c r="E1642" s="139">
        <f>_xll.qlInterestRateIndexValueDate(IndexON,D1642)</f>
        <v>51166</v>
      </c>
      <c r="F1642" s="155">
        <f>IFERROR(_xll.qlIndexFixing(IndexON,D1642,TRUE,_xll.ohTrigger(RecalcTrigger,TriggerON)),NA())</f>
        <v>8.2098866931978876E-3</v>
      </c>
      <c r="H1642" s="42">
        <f>_xll.qlCalendarAdvance(Calendar,$H1641,B1642,"f",FALSE)</f>
        <v>51166</v>
      </c>
      <c r="I1642" s="139">
        <f>_xll.qlInterestRateIndexValueDate(Index1M,$H1642)</f>
        <v>51168</v>
      </c>
      <c r="J1642" s="144">
        <f>IFERROR(_xll.qlIndexFixing(Index1M,$H1642,TRUE,_xll.ohTrigger(RecalcTrigger,Trigger1M)),NA())</f>
        <v>8.3464779509065095E-3</v>
      </c>
      <c r="K1642" s="44">
        <f>IFERROR(_xll.qlIndexFixing(Index3M,H1642,TRUE,_xll.ohTrigger(RecalcTrigger,Trigger3M)),NA())</f>
        <v>8.7453158121331143E-3</v>
      </c>
      <c r="L1642" s="44">
        <f>IFERROR(_xll.qlIndexFixing(Index6M,$H1642,TRUE,_xll.ohTrigger(RecalcTrigger,Trigger6M)),NA())</f>
        <v>8.7866242502294741E-3</v>
      </c>
      <c r="M1642" s="145">
        <f>IFERROR(_xll.qlIndexFixing(Index1Y,$H1642,TRUE,_xll.ohTrigger(RecalcTrigger,Trigger1Y)),NA())</f>
        <v>9.0467609897419404E-3</v>
      </c>
      <c r="N1642" s="144">
        <f>IFERROR(_xll.qlIndexFixing(ONIndex1M,I1642,TRUE,_xll.ohTrigger(RecalcTrigger,Trigger1M)),NA())</f>
        <v>8.3518161182105644E-3</v>
      </c>
      <c r="O1642" s="44">
        <f>IFERROR(_xll.qlIndexFixing(ONIndex3M,I1642,TRUE,_xll.ohTrigger(RecalcTrigger,Trigger3M)),NA())</f>
        <v>8.771580530080314E-3</v>
      </c>
      <c r="P1642" s="44">
        <f>IFERROR(_xll.qlIndexFixing(ONIndex6M,I1642,TRUE,_xll.ohTrigger(RecalcTrigger,Trigger6M)),NA())</f>
        <v>8.8399700855390506E-3</v>
      </c>
      <c r="Q1642" s="145">
        <f>IFERROR(_xll.qlIndexFixing(ONIndex1Y,I1642,TRUE,_xll.ohTrigger(RecalcTrigger,Trigger1Y)),NA())</f>
        <v>9.1437802348171004E-3</v>
      </c>
    </row>
    <row r="1643" spans="2:17" x14ac:dyDescent="0.2">
      <c r="B1643" s="39" t="s">
        <v>42</v>
      </c>
      <c r="D1643" s="42">
        <f>_xll.qlCalendarAdvance(Calendar,$D1642,B1643,"f",FALSE)</f>
        <v>51173</v>
      </c>
      <c r="E1643" s="139">
        <f>_xll.qlInterestRateIndexValueDate(IndexON,D1643)</f>
        <v>51173</v>
      </c>
      <c r="F1643" s="155">
        <f>IFERROR(_xll.qlIndexFixing(IndexON,D1643,TRUE,_xll.ohTrigger(RecalcTrigger,TriggerON)),NA())</f>
        <v>8.2042253846559277E-3</v>
      </c>
      <c r="H1643" s="42">
        <f>_xll.qlCalendarAdvance(Calendar,$H1642,B1643,"f",FALSE)</f>
        <v>51173</v>
      </c>
      <c r="I1643" s="139">
        <f>_xll.qlInterestRateIndexValueDate(Index1M,$H1643)</f>
        <v>51175</v>
      </c>
      <c r="J1643" s="144">
        <f>IFERROR(_xll.qlIndexFixing(Index1M,$H1643,TRUE,_xll.ohTrigger(RecalcTrigger,Trigger1M)),NA())</f>
        <v>8.3408551250932772E-3</v>
      </c>
      <c r="K1643" s="44">
        <f>IFERROR(_xll.qlIndexFixing(Index3M,H1643,TRUE,_xll.ohTrigger(RecalcTrigger,Trigger3M)),NA())</f>
        <v>8.7391676506589633E-3</v>
      </c>
      <c r="L1643" s="44">
        <f>IFERROR(_xll.qlIndexFixing(Index6M,$H1643,TRUE,_xll.ohTrigger(RecalcTrigger,Trigger6M)),NA())</f>
        <v>8.7807851810659063E-3</v>
      </c>
      <c r="M1643" s="145">
        <f>IFERROR(_xll.qlIndexFixing(Index1Y,$H1643,TRUE,_xll.ohTrigger(RecalcTrigger,Trigger1Y)),NA())</f>
        <v>9.0414820109391524E-3</v>
      </c>
      <c r="N1643" s="144">
        <f>IFERROR(_xll.qlIndexFixing(ONIndex1M,I1643,TRUE,_xll.ohTrigger(RecalcTrigger,Trigger1M)),NA())</f>
        <v>8.3461708185428307E-3</v>
      </c>
      <c r="O1643" s="44">
        <f>IFERROR(_xll.qlIndexFixing(ONIndex3M,I1643,TRUE,_xll.ohTrigger(RecalcTrigger,Trigger3M)),NA())</f>
        <v>8.7653515144570093E-3</v>
      </c>
      <c r="P1643" s="44">
        <f>IFERROR(_xll.qlIndexFixing(ONIndex6M,I1643,TRUE,_xll.ohTrigger(RecalcTrigger,Trigger6M)),NA())</f>
        <v>8.8339663978320715E-3</v>
      </c>
      <c r="Q1643" s="145">
        <f>IFERROR(_xll.qlIndexFixing(ONIndex1Y,I1643,TRUE,_xll.ohTrigger(RecalcTrigger,Trigger1Y)),NA())</f>
        <v>9.1380793794293425E-3</v>
      </c>
    </row>
    <row r="1644" spans="2:17" x14ac:dyDescent="0.2">
      <c r="B1644" s="39" t="s">
        <v>42</v>
      </c>
      <c r="D1644" s="42">
        <f>_xll.qlCalendarAdvance(Calendar,$D1643,B1644,"f",FALSE)</f>
        <v>51180</v>
      </c>
      <c r="E1644" s="139">
        <f>_xll.qlInterestRateIndexValueDate(IndexON,D1644)</f>
        <v>51180</v>
      </c>
      <c r="F1644" s="155">
        <f>IFERROR(_xll.qlIndexFixing(IndexON,D1644,TRUE,_xll.ohTrigger(RecalcTrigger,TriggerON)),NA())</f>
        <v>8.1985793259953255E-3</v>
      </c>
      <c r="H1644" s="42">
        <f>_xll.qlCalendarAdvance(Calendar,$H1643,B1644,"f",FALSE)</f>
        <v>51180</v>
      </c>
      <c r="I1644" s="139">
        <f>_xll.qlInterestRateIndexValueDate(Index1M,$H1644)</f>
        <v>51182</v>
      </c>
      <c r="J1644" s="144">
        <f>IFERROR(_xll.qlIndexFixing(Index1M,$H1644,TRUE,_xll.ohTrigger(RecalcTrigger,Trigger1M)),NA())</f>
        <v>8.3352506895596895E-3</v>
      </c>
      <c r="K1644" s="44">
        <f>IFERROR(_xll.qlIndexFixing(Index3M,H1644,TRUE,_xll.ohTrigger(RecalcTrigger,Trigger3M)),NA())</f>
        <v>8.7330360594393142E-3</v>
      </c>
      <c r="L1644" s="44">
        <f>IFERROR(_xll.qlIndexFixing(Index6M,$H1644,TRUE,_xll.ohTrigger(RecalcTrigger,Trigger6M)),NA())</f>
        <v>8.7749620576551904E-3</v>
      </c>
      <c r="M1644" s="145">
        <f>IFERROR(_xll.qlIndexFixing(Index1Y,$H1644,TRUE,_xll.ohTrigger(RecalcTrigger,Trigger1Y)),NA())</f>
        <v>9.0362224857077275E-3</v>
      </c>
      <c r="N1644" s="144">
        <f>IFERROR(_xll.qlIndexFixing(ONIndex1M,I1644,TRUE,_xll.ohTrigger(RecalcTrigger,Trigger1M)),NA())</f>
        <v>8.3405437115224856E-3</v>
      </c>
      <c r="O1644" s="44">
        <f>IFERROR(_xll.qlIndexFixing(ONIndex3M,I1644,TRUE,_xll.ohTrigger(RecalcTrigger,Trigger3M)),NA())</f>
        <v>8.7591383443186288E-3</v>
      </c>
      <c r="P1644" s="44">
        <f>IFERROR(_xll.qlIndexFixing(ONIndex6M,I1644,TRUE,_xll.ohTrigger(RecalcTrigger,Trigger6M)),NA())</f>
        <v>8.8279772786314936E-3</v>
      </c>
      <c r="Q1644" s="145">
        <f>IFERROR(_xll.qlIndexFixing(ONIndex1Y,I1644,TRUE,_xll.ohTrigger(RecalcTrigger,Trigger1Y)),NA())</f>
        <v>9.1323951140509507E-3</v>
      </c>
    </row>
    <row r="1645" spans="2:17" x14ac:dyDescent="0.2">
      <c r="B1645" s="39" t="s">
        <v>42</v>
      </c>
      <c r="D1645" s="42">
        <f>_xll.qlCalendarAdvance(Calendar,$D1644,B1645,"f",FALSE)</f>
        <v>51187</v>
      </c>
      <c r="E1645" s="139">
        <f>_xll.qlInterestRateIndexValueDate(IndexON,D1645)</f>
        <v>51187</v>
      </c>
      <c r="F1645" s="155">
        <f>IFERROR(_xll.qlIndexFixing(IndexON,D1645,TRUE,_xll.ohTrigger(RecalcTrigger,TriggerON)),NA())</f>
        <v>8.1929486352017022E-3</v>
      </c>
      <c r="H1645" s="42">
        <f>_xll.qlCalendarAdvance(Calendar,$H1644,B1645,"f",FALSE)</f>
        <v>51187</v>
      </c>
      <c r="I1645" s="139">
        <f>_xll.qlInterestRateIndexValueDate(Index1M,$H1645)</f>
        <v>51189</v>
      </c>
      <c r="J1645" s="144">
        <f>IFERROR(_xll.qlIndexFixing(Index1M,$H1645,TRUE,_xll.ohTrigger(RecalcTrigger,Trigger1M)),NA())</f>
        <v>8.3296647726968358E-3</v>
      </c>
      <c r="K1645" s="44">
        <f>IFERROR(_xll.qlIndexFixing(Index3M,H1645,TRUE,_xll.ohTrigger(RecalcTrigger,Trigger3M)),NA())</f>
        <v>8.7269211561444848E-3</v>
      </c>
      <c r="L1645" s="44">
        <f>IFERROR(_xll.qlIndexFixing(Index6M,$H1645,TRUE,_xll.ohTrigger(RecalcTrigger,Trigger6M)),NA())</f>
        <v>8.7691549847451825E-3</v>
      </c>
      <c r="M1645" s="145">
        <f>IFERROR(_xll.qlIndexFixing(Index1Y,$H1645,TRUE,_xll.ohTrigger(RecalcTrigger,Trigger1Y)),NA())</f>
        <v>9.030982518352491E-3</v>
      </c>
      <c r="N1645" s="144">
        <f>IFERROR(_xll.qlIndexFixing(ONIndex1M,I1645,TRUE,_xll.ohTrigger(RecalcTrigger,Trigger1M)),NA())</f>
        <v>8.3349349253669658E-3</v>
      </c>
      <c r="O1645" s="44">
        <f>IFERROR(_xll.qlIndexFixing(ONIndex3M,I1645,TRUE,_xll.ohTrigger(RecalcTrigger,Trigger3M)),NA())</f>
        <v>8.7529411371711774E-3</v>
      </c>
      <c r="P1645" s="44">
        <f>IFERROR(_xll.qlIndexFixing(ONIndex6M,I1645,TRUE,_xll.ohTrigger(RecalcTrigger,Trigger6M)),NA())</f>
        <v>8.8220028319341282E-3</v>
      </c>
      <c r="Q1645" s="145">
        <f>IFERROR(_xll.qlIndexFixing(ONIndex1Y,I1645,TRUE,_xll.ohTrigger(RecalcTrigger,Trigger1Y)),NA())</f>
        <v>9.1267275421991201E-3</v>
      </c>
    </row>
    <row r="1646" spans="2:17" x14ac:dyDescent="0.2">
      <c r="B1646" s="39" t="s">
        <v>42</v>
      </c>
      <c r="D1646" s="42">
        <f>_xll.qlCalendarAdvance(Calendar,$D1645,B1646,"f",FALSE)</f>
        <v>51194</v>
      </c>
      <c r="E1646" s="139">
        <f>_xll.qlInterestRateIndexValueDate(IndexON,D1646)</f>
        <v>51194</v>
      </c>
      <c r="F1646" s="155">
        <f>IFERROR(_xll.qlIndexFixing(IndexON,D1646,TRUE,_xll.ohTrigger(RecalcTrigger,TriggerON)),NA())</f>
        <v>8.1873334301807432E-3</v>
      </c>
      <c r="H1646" s="42">
        <f>_xll.qlCalendarAdvance(Calendar,$H1645,B1646,"f",FALSE)</f>
        <v>51194</v>
      </c>
      <c r="I1646" s="139">
        <f>_xll.qlInterestRateIndexValueDate(Index1M,$H1646)</f>
        <v>51196</v>
      </c>
      <c r="J1646" s="144">
        <f>IFERROR(_xll.qlIndexFixing(Index1M,$H1646,TRUE,_xll.ohTrigger(RecalcTrigger,Trigger1M)),NA())</f>
        <v>8.3228989912339825E-3</v>
      </c>
      <c r="K1646" s="44">
        <f>IFERROR(_xll.qlIndexFixing(Index3M,H1646,TRUE,_xll.ohTrigger(RecalcTrigger,Trigger3M)),NA())</f>
        <v>8.7201695867247919E-3</v>
      </c>
      <c r="L1646" s="44">
        <f>IFERROR(_xll.qlIndexFixing(Index6M,$H1646,TRUE,_xll.ohTrigger(RecalcTrigger,Trigger6M)),NA())</f>
        <v>8.7621587443562337E-3</v>
      </c>
      <c r="M1646" s="145">
        <f>IFERROR(_xll.qlIndexFixing(Index1Y,$H1646,TRUE,_xll.ohTrigger(RecalcTrigger,Trigger1Y)),NA())</f>
        <v>9.0265038533045364E-3</v>
      </c>
      <c r="N1646" s="144">
        <f>IFERROR(_xll.qlIndexFixing(ONIndex1M,I1646,TRUE,_xll.ohTrigger(RecalcTrigger,Trigger1M)),NA())</f>
        <v>8.3293445884535799E-3</v>
      </c>
      <c r="O1646" s="44">
        <f>IFERROR(_xll.qlIndexFixing(ONIndex3M,I1646,TRUE,_xll.ohTrigger(RecalcTrigger,Trigger3M)),NA())</f>
        <v>8.74676001052066E-3</v>
      </c>
      <c r="P1646" s="44">
        <f>IFERROR(_xll.qlIndexFixing(ONIndex6M,I1646,TRUE,_xll.ohTrigger(RecalcTrigger,Trigger6M)),NA())</f>
        <v>8.8160431625361468E-3</v>
      </c>
      <c r="Q1646" s="145">
        <f>IFERROR(_xll.qlIndexFixing(ONIndex1Y,I1646,TRUE,_xll.ohTrigger(RecalcTrigger,Trigger1Y)),NA())</f>
        <v>9.1210767677107896E-3</v>
      </c>
    </row>
    <row r="1647" spans="2:17" x14ac:dyDescent="0.2">
      <c r="B1647" s="39" t="s">
        <v>42</v>
      </c>
      <c r="D1647" s="42">
        <f>_xll.qlCalendarAdvance(Calendar,$D1646,B1647,"f",FALSE)</f>
        <v>51201</v>
      </c>
      <c r="E1647" s="139">
        <f>_xll.qlInterestRateIndexValueDate(IndexON,D1647)</f>
        <v>51201</v>
      </c>
      <c r="F1647" s="155">
        <f>IFERROR(_xll.qlIndexFixing(IndexON,D1647,TRUE,_xll.ohTrigger(RecalcTrigger,TriggerON)),NA())</f>
        <v>8.1817338289180697E-3</v>
      </c>
      <c r="H1647" s="42">
        <f>_xll.qlCalendarAdvance(Calendar,$H1646,B1647,"f",FALSE)</f>
        <v>51201</v>
      </c>
      <c r="I1647" s="139">
        <f>_xll.qlInterestRateIndexValueDate(Index1M,$H1647)</f>
        <v>51203</v>
      </c>
      <c r="J1647" s="144">
        <f>IFERROR(_xll.qlIndexFixing(Index1M,$H1647,TRUE,_xll.ohTrigger(RecalcTrigger,Trigger1M)),NA())</f>
        <v>8.3176536324502948E-3</v>
      </c>
      <c r="K1647" s="44">
        <f>IFERROR(_xll.qlIndexFixing(Index3M,H1647,TRUE,_xll.ohTrigger(RecalcTrigger,Trigger3M)),NA())</f>
        <v>8.7140905818679053E-3</v>
      </c>
      <c r="L1647" s="44">
        <f>IFERROR(_xll.qlIndexFixing(Index6M,$H1647,TRUE,_xll.ohTrigger(RecalcTrigger,Trigger6M)),NA())</f>
        <v>8.7563883225603573E-3</v>
      </c>
      <c r="M1647" s="145">
        <f>IFERROR(_xll.qlIndexFixing(Index1Y,$H1647,TRUE,_xll.ohTrigger(RecalcTrigger,Trigger1Y)),NA())</f>
        <v>9.0212992643492196E-3</v>
      </c>
      <c r="N1647" s="144">
        <f>IFERROR(_xll.qlIndexFixing(ONIndex1M,I1647,TRUE,_xll.ohTrigger(RecalcTrigger,Trigger1M)),NA())</f>
        <v>8.3237728291596369E-3</v>
      </c>
      <c r="O1647" s="44">
        <f>IFERROR(_xll.qlIndexFixing(ONIndex3M,I1647,TRUE,_xll.ohTrigger(RecalcTrigger,Trigger3M)),NA())</f>
        <v>8.7405950817931455E-3</v>
      </c>
      <c r="P1647" s="44">
        <f>IFERROR(_xll.qlIndexFixing(ONIndex6M,I1647,TRUE,_xll.ohTrigger(RecalcTrigger,Trigger6M)),NA())</f>
        <v>8.810098374674169E-3</v>
      </c>
      <c r="Q1647" s="145">
        <f>IFERROR(_xll.qlIndexFixing(ONIndex1Y,I1647,TRUE,_xll.ohTrigger(RecalcTrigger,Trigger1Y)),NA())</f>
        <v>9.1154428941830901E-3</v>
      </c>
    </row>
    <row r="1648" spans="2:17" x14ac:dyDescent="0.2">
      <c r="B1648" s="39" t="s">
        <v>42</v>
      </c>
      <c r="D1648" s="42">
        <f>_xll.qlCalendarAdvance(Calendar,$D1647,B1648,"f",FALSE)</f>
        <v>51208</v>
      </c>
      <c r="E1648" s="139">
        <f>_xll.qlInterestRateIndexValueDate(IndexON,D1648)</f>
        <v>51208</v>
      </c>
      <c r="F1648" s="155">
        <f>IFERROR(_xll.qlIndexFixing(IndexON,D1648,TRUE,_xll.ohTrigger(RecalcTrigger,TriggerON)),NA())</f>
        <v>8.1761499493993028E-3</v>
      </c>
      <c r="H1648" s="42">
        <f>_xll.qlCalendarAdvance(Calendar,$H1647,B1648,"f",FALSE)</f>
        <v>51208</v>
      </c>
      <c r="I1648" s="139">
        <f>_xll.qlInterestRateIndexValueDate(Index1M,$H1648)</f>
        <v>51210</v>
      </c>
      <c r="J1648" s="144">
        <f>IFERROR(_xll.qlIndexFixing(Index1M,$H1648,TRUE,_xll.ohTrigger(RecalcTrigger,Trigger1M)),NA())</f>
        <v>8.3121277467487764E-3</v>
      </c>
      <c r="K1648" s="44">
        <f>IFERROR(_xll.qlIndexFixing(Index3M,H1648,TRUE,_xll.ohTrigger(RecalcTrigger,Trigger3M)),NA())</f>
        <v>8.7080286357749843E-3</v>
      </c>
      <c r="L1648" s="44">
        <f>IFERROR(_xll.qlIndexFixing(Index6M,$H1648,TRUE,_xll.ohTrigger(RecalcTrigger,Trigger6M)),NA())</f>
        <v>8.7506342973917642E-3</v>
      </c>
      <c r="M1648" s="145">
        <f>IFERROR(_xll.qlIndexFixing(Index1Y,$H1648,TRUE,_xll.ohTrigger(RecalcTrigger,Trigger1Y)),NA())</f>
        <v>9.0161145221220006E-3</v>
      </c>
      <c r="N1648" s="144">
        <f>IFERROR(_xll.qlIndexFixing(ONIndex1M,I1648,TRUE,_xll.ohTrigger(RecalcTrigger,Trigger1M)),NA())</f>
        <v>8.3182197757825094E-3</v>
      </c>
      <c r="O1648" s="44">
        <f>IFERROR(_xll.qlIndexFixing(ONIndex3M,I1648,TRUE,_xll.ohTrigger(RecalcTrigger,Trigger3M)),NA())</f>
        <v>8.7344464684946388E-3</v>
      </c>
      <c r="P1648" s="44">
        <f>IFERROR(_xll.qlIndexFixing(ONIndex6M,I1648,TRUE,_xll.ohTrigger(RecalcTrigger,Trigger6M)),NA())</f>
        <v>8.8041685727446861E-3</v>
      </c>
      <c r="Q1648" s="145">
        <f>IFERROR(_xll.qlIndexFixing(ONIndex1Y,I1648,TRUE,_xll.ohTrigger(RecalcTrigger,Trigger1Y)),NA())</f>
        <v>9.1098260252131524E-3</v>
      </c>
    </row>
    <row r="1649" spans="2:17" x14ac:dyDescent="0.2">
      <c r="B1649" s="39" t="s">
        <v>42</v>
      </c>
      <c r="D1649" s="42">
        <f>_xll.qlCalendarAdvance(Calendar,$D1648,B1649,"f",FALSE)</f>
        <v>51215</v>
      </c>
      <c r="E1649" s="139">
        <f>_xll.qlInterestRateIndexValueDate(IndexON,D1649)</f>
        <v>51215</v>
      </c>
      <c r="F1649" s="155">
        <f>IFERROR(_xll.qlIndexFixing(IndexON,D1649,TRUE,_xll.ohTrigger(RecalcTrigger,TriggerON)),NA())</f>
        <v>8.1705819094501919E-3</v>
      </c>
      <c r="H1649" s="42">
        <f>_xll.qlCalendarAdvance(Calendar,$H1648,B1649,"f",FALSE)</f>
        <v>51215</v>
      </c>
      <c r="I1649" s="139">
        <f>_xll.qlInterestRateIndexValueDate(Index1M,$H1649)</f>
        <v>51217</v>
      </c>
      <c r="J1649" s="144">
        <f>IFERROR(_xll.qlIndexFixing(Index1M,$H1649,TRUE,_xll.ohTrigger(RecalcTrigger,Trigger1M)),NA())</f>
        <v>8.3066209223822685E-3</v>
      </c>
      <c r="K1649" s="44">
        <f>IFERROR(_xll.qlIndexFixing(Index3M,H1649,TRUE,_xll.ohTrigger(RecalcTrigger,Trigger3M)),NA())</f>
        <v>8.7019838661171207E-3</v>
      </c>
      <c r="L1649" s="44">
        <f>IFERROR(_xll.qlIndexFixing(Index6M,$H1649,TRUE,_xll.ohTrigger(RecalcTrigger,Trigger6M)),NA())</f>
        <v>8.7448967736040769E-3</v>
      </c>
      <c r="M1649" s="145">
        <f>IFERROR(_xll.qlIndexFixing(Index1Y,$H1649,TRUE,_xll.ohTrigger(RecalcTrigger,Trigger1Y)),NA())</f>
        <v>9.0109497309186267E-3</v>
      </c>
      <c r="N1649" s="144">
        <f>IFERROR(_xll.qlIndexFixing(ONIndex1M,I1649,TRUE,_xll.ohTrigger(RecalcTrigger,Trigger1M)),NA())</f>
        <v>8.3126855566195701E-3</v>
      </c>
      <c r="O1649" s="44">
        <f>IFERROR(_xll.qlIndexFixing(ONIndex3M,I1649,TRUE,_xll.ohTrigger(RecalcTrigger,Trigger3M)),NA())</f>
        <v>8.728314288291017E-3</v>
      </c>
      <c r="P1649" s="44">
        <f>IFERROR(_xll.qlIndexFixing(ONIndex6M,I1649,TRUE,_xll.ohTrigger(RecalcTrigger,Trigger6M)),NA())</f>
        <v>8.7982538613040617E-3</v>
      </c>
      <c r="Q1649" s="145">
        <f>IFERROR(_xll.qlIndexFixing(ONIndex1Y,I1649,TRUE,_xll.ohTrigger(RecalcTrigger,Trigger1Y)),NA())</f>
        <v>9.1042262645579797E-3</v>
      </c>
    </row>
    <row r="1650" spans="2:17" x14ac:dyDescent="0.2">
      <c r="B1650" s="39" t="s">
        <v>42</v>
      </c>
      <c r="D1650" s="42">
        <f>_xll.qlCalendarAdvance(Calendar,$D1649,B1650,"f",FALSE)</f>
        <v>51222</v>
      </c>
      <c r="E1650" s="139">
        <f>_xll.qlInterestRateIndexValueDate(IndexON,D1650)</f>
        <v>51222</v>
      </c>
      <c r="F1650" s="155">
        <f>IFERROR(_xll.qlIndexFixing(IndexON,D1650,TRUE,_xll.ohTrigger(RecalcTrigger,TriggerON)),NA())</f>
        <v>8.1650298271362942E-3</v>
      </c>
      <c r="H1650" s="42">
        <f>_xll.qlCalendarAdvance(Calendar,$H1649,B1650,"f",FALSE)</f>
        <v>51222</v>
      </c>
      <c r="I1650" s="139">
        <f>_xll.qlInterestRateIndexValueDate(Index1M,$H1650)</f>
        <v>51224</v>
      </c>
      <c r="J1650" s="144">
        <f>IFERROR(_xll.qlIndexFixing(Index1M,$H1650,TRUE,_xll.ohTrigger(RecalcTrigger,Trigger1M)),NA())</f>
        <v>8.3011332877505617E-3</v>
      </c>
      <c r="K1650" s="44">
        <f>IFERROR(_xll.qlIndexFixing(Index3M,H1650,TRUE,_xll.ohTrigger(RecalcTrigger,Trigger3M)),NA())</f>
        <v>8.6959563905627969E-3</v>
      </c>
      <c r="L1650" s="44">
        <f>IFERROR(_xll.qlIndexFixing(Index6M,$H1650,TRUE,_xll.ohTrigger(RecalcTrigger,Trigger6M)),NA())</f>
        <v>8.7400668462988933E-3</v>
      </c>
      <c r="M1650" s="145">
        <f>IFERROR(_xll.qlIndexFixing(Index1Y,$H1650,TRUE,_xll.ohTrigger(RecalcTrigger,Trigger1Y)),NA())</f>
        <v>9.0058049950341931E-3</v>
      </c>
      <c r="N1650" s="144">
        <f>IFERROR(_xll.qlIndexFixing(ONIndex1M,I1650,TRUE,_xll.ohTrigger(RecalcTrigger,Trigger1M)),NA())</f>
        <v>8.3055980132673568E-3</v>
      </c>
      <c r="O1650" s="44">
        <f>IFERROR(_xll.qlIndexFixing(ONIndex3M,I1650,TRUE,_xll.ohTrigger(RecalcTrigger,Trigger3M)),NA())</f>
        <v>8.7204543917973609E-3</v>
      </c>
      <c r="P1650" s="44">
        <f>IFERROR(_xll.qlIndexFixing(ONIndex6M,I1650,TRUE,_xll.ohTrigger(RecalcTrigger,Trigger6M)),NA())</f>
        <v>8.7906715740260211E-3</v>
      </c>
      <c r="Q1650" s="145">
        <f>IFERROR(_xll.qlIndexFixing(ONIndex1Y,I1650,TRUE,_xll.ohTrigger(RecalcTrigger,Trigger1Y)),NA())</f>
        <v>9.097051877633433E-3</v>
      </c>
    </row>
    <row r="1651" spans="2:17" x14ac:dyDescent="0.2">
      <c r="B1651" s="39" t="s">
        <v>42</v>
      </c>
      <c r="D1651" s="42">
        <f>_xll.qlCalendarAdvance(Calendar,$D1650,B1651,"f",FALSE)</f>
        <v>51229</v>
      </c>
      <c r="E1651" s="139">
        <f>_xll.qlInterestRateIndexValueDate(IndexON,D1651)</f>
        <v>51229</v>
      </c>
      <c r="F1651" s="155">
        <f>IFERROR(_xll.qlIndexFixing(IndexON,D1651,TRUE,_xll.ohTrigger(RecalcTrigger,TriggerON)),NA())</f>
        <v>8.159493820443231E-3</v>
      </c>
      <c r="H1651" s="42">
        <f>_xll.qlCalendarAdvance(Calendar,$H1650,B1651,"f",FALSE)</f>
        <v>51229</v>
      </c>
      <c r="I1651" s="139">
        <f>_xll.qlInterestRateIndexValueDate(Index1M,$H1651)</f>
        <v>51231</v>
      </c>
      <c r="J1651" s="144">
        <f>IFERROR(_xll.qlIndexFixing(Index1M,$H1651,TRUE,_xll.ohTrigger(RecalcTrigger,Trigger1M)),NA())</f>
        <v>8.2956649712584429E-3</v>
      </c>
      <c r="K1651" s="44">
        <f>IFERROR(_xll.qlIndexFixing(Index3M,H1651,TRUE,_xll.ohTrigger(RecalcTrigger,Trigger3M)),NA())</f>
        <v>8.6902674980004185E-3</v>
      </c>
      <c r="L1651" s="44">
        <f>IFERROR(_xll.qlIndexFixing(Index6M,$H1651,TRUE,_xll.ohTrigger(RecalcTrigger,Trigger6M)),NA())</f>
        <v>8.734359365764801E-3</v>
      </c>
      <c r="M1651" s="145">
        <f>IFERROR(_xll.qlIndexFixing(Index1Y,$H1651,TRUE,_xll.ohTrigger(RecalcTrigger,Trigger1Y)),NA())</f>
        <v>9.0006804187620412E-3</v>
      </c>
      <c r="N1651" s="144">
        <f>IFERROR(_xll.qlIndexFixing(ONIndex1M,I1651,TRUE,_xll.ohTrigger(RecalcTrigger,Trigger1M)),NA())</f>
        <v>8.3016741343655553E-3</v>
      </c>
      <c r="O1651" s="44">
        <f>IFERROR(_xll.qlIndexFixing(ONIndex3M,I1651,TRUE,_xll.ohTrigger(RecalcTrigger,Trigger3M)),NA())</f>
        <v>8.716099696313151E-3</v>
      </c>
      <c r="P1651" s="44">
        <f>IFERROR(_xll.qlIndexFixing(ONIndex6M,I1651,TRUE,_xll.ohTrigger(RecalcTrigger,Trigger6M)),NA())</f>
        <v>8.7864701273954182E-3</v>
      </c>
      <c r="Q1651" s="145">
        <f>IFERROR(_xll.qlIndexFixing(ONIndex1Y,I1651,TRUE,_xll.ohTrigger(RecalcTrigger,Trigger1Y)),NA())</f>
        <v>9.0930784825804523E-3</v>
      </c>
    </row>
    <row r="1652" spans="2:17" x14ac:dyDescent="0.2">
      <c r="B1652" s="39" t="s">
        <v>42</v>
      </c>
      <c r="D1652" s="42">
        <f>_xll.qlCalendarAdvance(Calendar,$D1651,B1652,"f",FALSE)</f>
        <v>51236</v>
      </c>
      <c r="E1652" s="139">
        <f>_xll.qlInterestRateIndexValueDate(IndexON,D1652)</f>
        <v>51236</v>
      </c>
      <c r="F1652" s="155">
        <f>IFERROR(_xll.qlIndexFixing(IndexON,D1652,TRUE,_xll.ohTrigger(RecalcTrigger,TriggerON)),NA())</f>
        <v>8.1539740071967515E-3</v>
      </c>
      <c r="H1652" s="42">
        <f>_xll.qlCalendarAdvance(Calendar,$H1651,B1652,"f",FALSE)</f>
        <v>51236</v>
      </c>
      <c r="I1652" s="139">
        <f>_xll.qlInterestRateIndexValueDate(Index1M,$H1652)</f>
        <v>51238</v>
      </c>
      <c r="J1652" s="144">
        <f>IFERROR(_xll.qlIndexFixing(Index1M,$H1652,TRUE,_xll.ohTrigger(RecalcTrigger,Trigger1M)),NA())</f>
        <v>8.290216101300707E-3</v>
      </c>
      <c r="K1652" s="44">
        <f>IFERROR(_xll.qlIndexFixing(Index3M,H1652,TRUE,_xll.ohTrigger(RecalcTrigger,Trigger3M)),NA())</f>
        <v>8.6842738338139148E-3</v>
      </c>
      <c r="L1652" s="44">
        <f>IFERROR(_xll.qlIndexFixing(Index6M,$H1652,TRUE,_xll.ohTrigger(RecalcTrigger,Trigger6M)),NA())</f>
        <v>8.7286686769287979E-3</v>
      </c>
      <c r="M1652" s="145">
        <f>IFERROR(_xll.qlIndexFixing(Index1Y,$H1652,TRUE,_xll.ohTrigger(RecalcTrigger,Trigger1Y)),NA())</f>
        <v>8.9955761063952901E-3</v>
      </c>
      <c r="N1652" s="144">
        <f>IFERROR(_xll.qlIndexFixing(ONIndex1M,I1652,TRUE,_xll.ohTrigger(RecalcTrigger,Trigger1M)),NA())</f>
        <v>8.2961971879491614E-3</v>
      </c>
      <c r="O1652" s="44">
        <f>IFERROR(_xll.qlIndexFixing(ONIndex3M,I1652,TRUE,_xll.ohTrigger(RecalcTrigger,Trigger3M)),NA())</f>
        <v>8.7100175197107887E-3</v>
      </c>
      <c r="P1652" s="44">
        <f>IFERROR(_xll.qlIndexFixing(ONIndex6M,I1652,TRUE,_xll.ohTrigger(RecalcTrigger,Trigger6M)),NA())</f>
        <v>8.7806013138003181E-3</v>
      </c>
      <c r="Q1652" s="145">
        <f>IFERROR(_xll.qlIndexFixing(ONIndex1Y,I1652,TRUE,_xll.ohTrigger(RecalcTrigger,Trigger1Y)),NA())</f>
        <v>9.0875306686921675E-3</v>
      </c>
    </row>
    <row r="1653" spans="2:17" x14ac:dyDescent="0.2">
      <c r="B1653" s="39" t="s">
        <v>42</v>
      </c>
      <c r="D1653" s="42">
        <f>_xll.qlCalendarAdvance(Calendar,$D1652,B1653,"f",FALSE)</f>
        <v>51243</v>
      </c>
      <c r="E1653" s="139">
        <f>_xll.qlInterestRateIndexValueDate(IndexON,D1653)</f>
        <v>51243</v>
      </c>
      <c r="F1653" s="155">
        <f>IFERROR(_xll.qlIndexFixing(IndexON,D1653,TRUE,_xll.ohTrigger(RecalcTrigger,TriggerON)),NA())</f>
        <v>8.1484705054624129E-3</v>
      </c>
      <c r="H1653" s="42">
        <f>_xll.qlCalendarAdvance(Calendar,$H1652,B1653,"f",FALSE)</f>
        <v>51243</v>
      </c>
      <c r="I1653" s="139">
        <f>_xll.qlInterestRateIndexValueDate(Index1M,$H1653)</f>
        <v>51245</v>
      </c>
      <c r="J1653" s="144">
        <f>IFERROR(_xll.qlIndexFixing(Index1M,$H1653,TRUE,_xll.ohTrigger(RecalcTrigger,Trigger1M)),NA())</f>
        <v>8.2847868062846386E-3</v>
      </c>
      <c r="K1653" s="44">
        <f>IFERROR(_xll.qlIndexFixing(Index3M,H1653,TRUE,_xll.ohTrigger(RecalcTrigger,Trigger3M)),NA())</f>
        <v>8.6782978078075584E-3</v>
      </c>
      <c r="L1653" s="44">
        <f>IFERROR(_xll.qlIndexFixing(Index6M,$H1653,TRUE,_xll.ohTrigger(RecalcTrigger,Trigger6M)),NA())</f>
        <v>8.7229948845333229E-3</v>
      </c>
      <c r="M1653" s="145">
        <f>IFERROR(_xll.qlIndexFixing(Index1Y,$H1653,TRUE,_xll.ohTrigger(RecalcTrigger,Trigger1Y)),NA())</f>
        <v>8.989542051352049E-3</v>
      </c>
      <c r="N1653" s="144">
        <f>IFERROR(_xll.qlIndexFixing(ONIndex1M,I1653,TRUE,_xll.ohTrigger(RecalcTrigger,Trigger1M)),NA())</f>
        <v>8.2907395891762548E-3</v>
      </c>
      <c r="O1653" s="44">
        <f>IFERROR(_xll.qlIndexFixing(ONIndex3M,I1653,TRUE,_xll.ohTrigger(RecalcTrigger,Trigger3M)),NA())</f>
        <v>8.703952246147395E-3</v>
      </c>
      <c r="P1653" s="44">
        <f>IFERROR(_xll.qlIndexFixing(ONIndex6M,I1653,TRUE,_xll.ohTrigger(RecalcTrigger,Trigger6M)),NA())</f>
        <v>8.7747480083599783E-3</v>
      </c>
      <c r="Q1653" s="145">
        <f>IFERROR(_xll.qlIndexFixing(ONIndex1Y,I1653,TRUE,_xll.ohTrigger(RecalcTrigger,Trigger1Y)),NA())</f>
        <v>9.0820003775871072E-3</v>
      </c>
    </row>
    <row r="1654" spans="2:17" x14ac:dyDescent="0.2">
      <c r="B1654" s="39" t="s">
        <v>42</v>
      </c>
      <c r="D1654" s="42">
        <f>_xll.qlCalendarAdvance(Calendar,$D1653,B1654,"f",FALSE)</f>
        <v>51250</v>
      </c>
      <c r="E1654" s="139">
        <f>_xll.qlInterestRateIndexValueDate(IndexON,D1654)</f>
        <v>51250</v>
      </c>
      <c r="F1654" s="155">
        <f>IFERROR(_xll.qlIndexFixing(IndexON,D1654,TRUE,_xll.ohTrigger(RecalcTrigger,TriggerON)),NA())</f>
        <v>8.1429834332258366E-3</v>
      </c>
      <c r="H1654" s="42">
        <f>_xll.qlCalendarAdvance(Calendar,$H1653,B1654,"f",FALSE)</f>
        <v>51250</v>
      </c>
      <c r="I1654" s="139">
        <f>_xll.qlInterestRateIndexValueDate(Index1M,$H1654)</f>
        <v>51252</v>
      </c>
      <c r="J1654" s="144">
        <f>IFERROR(_xll.qlIndexFixing(Index1M,$H1654,TRUE,_xll.ohTrigger(RecalcTrigger,Trigger1M)),NA())</f>
        <v>8.2793772146050326E-3</v>
      </c>
      <c r="K1654" s="44">
        <f>IFERROR(_xll.qlIndexFixing(Index3M,H1654,TRUE,_xll.ohTrigger(RecalcTrigger,Trigger3M)),NA())</f>
        <v>8.6723395376472247E-3</v>
      </c>
      <c r="L1654" s="44">
        <f>IFERROR(_xll.qlIndexFixing(Index6M,$H1654,TRUE,_xll.ohTrigger(RecalcTrigger,Trigger6M)),NA())</f>
        <v>8.717338093323446E-3</v>
      </c>
      <c r="M1654" s="145">
        <f>IFERROR(_xll.qlIndexFixing(Index1Y,$H1654,TRUE,_xll.ohTrigger(RecalcTrigger,Trigger1Y)),NA())</f>
        <v>8.9854286905456712E-3</v>
      </c>
      <c r="N1654" s="144">
        <f>IFERROR(_xll.qlIndexFixing(ONIndex1M,I1654,TRUE,_xll.ohTrigger(RecalcTrigger,Trigger1M)),NA())</f>
        <v>8.2850091606445631E-3</v>
      </c>
      <c r="O1654" s="44">
        <f>IFERROR(_xll.qlIndexFixing(ONIndex3M,I1654,TRUE,_xll.ohTrigger(RecalcTrigger,Trigger3M)),NA())</f>
        <v>8.6975777367870322E-3</v>
      </c>
      <c r="P1654" s="44">
        <f>IFERROR(_xll.qlIndexFixing(ONIndex6M,I1654,TRUE,_xll.ohTrigger(RecalcTrigger,Trigger6M)),NA())</f>
        <v>8.7686007644460773E-3</v>
      </c>
      <c r="Q1654" s="145">
        <f>IFERROR(_xll.qlIndexFixing(ONIndex1Y,I1654,TRUE,_xll.ohTrigger(RecalcTrigger,Trigger1Y)),NA())</f>
        <v>9.0762090842622101E-3</v>
      </c>
    </row>
    <row r="1655" spans="2:17" x14ac:dyDescent="0.2">
      <c r="B1655" s="39" t="s">
        <v>42</v>
      </c>
      <c r="D1655" s="42">
        <f>_xll.qlCalendarAdvance(Calendar,$D1654,B1655,"f",FALSE)</f>
        <v>51258</v>
      </c>
      <c r="E1655" s="139">
        <f>_xll.qlInterestRateIndexValueDate(IndexON,D1655)</f>
        <v>51258</v>
      </c>
      <c r="F1655" s="155">
        <f>IFERROR(_xll.qlIndexFixing(IndexON,D1655,TRUE,_xll.ohTrigger(RecalcTrigger,TriggerON)),NA())</f>
        <v>8.1367327623649288E-3</v>
      </c>
      <c r="H1655" s="42">
        <f>_xll.qlCalendarAdvance(Calendar,$H1654,B1655,"f",FALSE)</f>
        <v>51258</v>
      </c>
      <c r="I1655" s="139">
        <f>_xll.qlInterestRateIndexValueDate(Index1M,$H1655)</f>
        <v>51260</v>
      </c>
      <c r="J1655" s="144">
        <f>IFERROR(_xll.qlIndexFixing(Index1M,$H1655,TRUE,_xll.ohTrigger(RecalcTrigger,Trigger1M)),NA())</f>
        <v>8.2735071155423945E-3</v>
      </c>
      <c r="K1655" s="44">
        <f>IFERROR(_xll.qlIndexFixing(Index3M,H1655,TRUE,_xll.ohTrigger(RecalcTrigger,Trigger3M)),NA())</f>
        <v>8.6646030019320516E-3</v>
      </c>
      <c r="L1655" s="44">
        <f>IFERROR(_xll.qlIndexFixing(Index6M,$H1655,TRUE,_xll.ohTrigger(RecalcTrigger,Trigger6M)),NA())</f>
        <v>8.7103114375068364E-3</v>
      </c>
      <c r="M1655" s="145">
        <f>IFERROR(_xll.qlIndexFixing(Index1Y,$H1655,TRUE,_xll.ohTrigger(RecalcTrigger,Trigger1Y)),NA())</f>
        <v>8.9791977909814847E-3</v>
      </c>
      <c r="N1655" s="144">
        <f>IFERROR(_xll.qlIndexFixing(ONIndex1M,I1655,TRUE,_xll.ohTrigger(RecalcTrigger,Trigger1M)),NA())</f>
        <v>8.2791104814194938E-3</v>
      </c>
      <c r="O1655" s="44">
        <f>IFERROR(_xll.qlIndexFixing(ONIndex3M,I1655,TRUE,_xll.ohTrigger(RecalcTrigger,Trigger3M)),NA())</f>
        <v>8.6910126953565481E-3</v>
      </c>
      <c r="P1655" s="44">
        <f>IFERROR(_xll.qlIndexFixing(ONIndex6M,I1655,TRUE,_xll.ohTrigger(RecalcTrigger,Trigger6M)),NA())</f>
        <v>8.7622579177981663E-3</v>
      </c>
      <c r="Q1655" s="145">
        <f>IFERROR(_xll.qlIndexFixing(ONIndex1Y,I1655,TRUE,_xll.ohTrigger(RecalcTrigger,Trigger1Y)),NA())</f>
        <v>9.07020924167945E-3</v>
      </c>
    </row>
    <row r="1656" spans="2:17" x14ac:dyDescent="0.2">
      <c r="B1656" s="39" t="s">
        <v>42</v>
      </c>
      <c r="D1656" s="42">
        <f>_xll.qlCalendarAdvance(Calendar,$D1655,B1656,"f",FALSE)</f>
        <v>51265</v>
      </c>
      <c r="E1656" s="139">
        <f>_xll.qlInterestRateIndexValueDate(IndexON,D1656)</f>
        <v>51265</v>
      </c>
      <c r="F1656" s="155">
        <f>IFERROR(_xll.qlIndexFixing(IndexON,D1656,TRUE,_xll.ohTrigger(RecalcTrigger,TriggerON)),NA())</f>
        <v>8.1312812931688683E-3</v>
      </c>
      <c r="H1656" s="42">
        <f>_xll.qlCalendarAdvance(Calendar,$H1655,B1656,"f",FALSE)</f>
        <v>51265</v>
      </c>
      <c r="I1656" s="139">
        <f>_xll.qlInterestRateIndexValueDate(Index1M,$H1656)</f>
        <v>51267</v>
      </c>
      <c r="J1656" s="144">
        <f>IFERROR(_xll.qlIndexFixing(Index1M,$H1656,TRUE,_xll.ohTrigger(RecalcTrigger,Trigger1M)),NA())</f>
        <v>8.268138862786524E-3</v>
      </c>
      <c r="K1656" s="44">
        <f>IFERROR(_xll.qlIndexFixing(Index3M,H1656,TRUE,_xll.ohTrigger(RecalcTrigger,Trigger3M)),NA())</f>
        <v>8.6586866794056937E-3</v>
      </c>
      <c r="L1656" s="44">
        <f>IFERROR(_xll.qlIndexFixing(Index6M,$H1656,TRUE,_xll.ohTrigger(RecalcTrigger,Trigger6M)),NA())</f>
        <v>8.7046936939335906E-3</v>
      </c>
      <c r="M1656" s="145">
        <f>IFERROR(_xll.qlIndexFixing(Index1Y,$H1656,TRUE,_xll.ohTrigger(RecalcTrigger,Trigger1Y)),NA())</f>
        <v>8.9741813862422547E-3</v>
      </c>
      <c r="N1656" s="144">
        <f>IFERROR(_xll.qlIndexFixing(ONIndex1M,I1656,TRUE,_xll.ohTrigger(RecalcTrigger,Trigger1M)),NA())</f>
        <v>8.2737145248579225E-3</v>
      </c>
      <c r="O1656" s="44">
        <f>IFERROR(_xll.qlIndexFixing(ONIndex3M,I1656,TRUE,_xll.ohTrigger(RecalcTrigger,Trigger3M)),NA())</f>
        <v>8.6850013099670775E-3</v>
      </c>
      <c r="P1656" s="44">
        <f>IFERROR(_xll.qlIndexFixing(ONIndex6M,I1656,TRUE,_xll.ohTrigger(RecalcTrigger,Trigger6M)),NA())</f>
        <v>8.7564540321061202E-3</v>
      </c>
      <c r="Q1656" s="145">
        <f>IFERROR(_xll.qlIndexFixing(ONIndex1Y,I1656,TRUE,_xll.ohTrigger(RecalcTrigger,Trigger1Y)),NA())</f>
        <v>9.0647346975814003E-3</v>
      </c>
    </row>
    <row r="1657" spans="2:17" x14ac:dyDescent="0.2">
      <c r="B1657" s="39" t="s">
        <v>42</v>
      </c>
      <c r="D1657" s="42">
        <f>_xll.qlCalendarAdvance(Calendar,$D1656,B1657,"f",FALSE)</f>
        <v>51272</v>
      </c>
      <c r="E1657" s="139">
        <f>_xll.qlInterestRateIndexValueDate(IndexON,D1657)</f>
        <v>51272</v>
      </c>
      <c r="F1657" s="155">
        <f>IFERROR(_xll.qlIndexFixing(IndexON,D1657,TRUE,_xll.ohTrigger(RecalcTrigger,TriggerON)),NA())</f>
        <v>8.1258466241340699E-3</v>
      </c>
      <c r="H1657" s="42">
        <f>_xll.qlCalendarAdvance(Calendar,$H1656,B1657,"f",FALSE)</f>
        <v>51272</v>
      </c>
      <c r="I1657" s="139">
        <f>_xll.qlInterestRateIndexValueDate(Index1M,$H1657)</f>
        <v>51274</v>
      </c>
      <c r="J1657" s="144">
        <f>IFERROR(_xll.qlIndexFixing(Index1M,$H1657,TRUE,_xll.ohTrigger(RecalcTrigger,Trigger1M)),NA())</f>
        <v>8.2627907071958755E-3</v>
      </c>
      <c r="K1657" s="44">
        <f>IFERROR(_xll.qlIndexFixing(Index3M,H1657,TRUE,_xll.ohTrigger(RecalcTrigger,Trigger3M)),NA())</f>
        <v>8.652788509340998E-3</v>
      </c>
      <c r="L1657" s="44">
        <f>IFERROR(_xll.qlIndexFixing(Index6M,$H1657,TRUE,_xll.ohTrigger(RecalcTrigger,Trigger6M)),NA())</f>
        <v>8.699093296706973E-3</v>
      </c>
      <c r="M1657" s="145">
        <f>IFERROR(_xll.qlIndexFixing(Index1Y,$H1657,TRUE,_xll.ohTrigger(RecalcTrigger,Trigger1Y)),NA())</f>
        <v>8.9691857978267311E-3</v>
      </c>
      <c r="N1657" s="144">
        <f>IFERROR(_xll.qlIndexFixing(ONIndex1M,I1657,TRUE,_xll.ohTrigger(RecalcTrigger,Trigger1M)),NA())</f>
        <v>8.2683384474346866E-3</v>
      </c>
      <c r="O1657" s="44">
        <f>IFERROR(_xll.qlIndexFixing(ONIndex3M,I1657,TRUE,_xll.ohTrigger(RecalcTrigger,Trigger3M)),NA())</f>
        <v>8.6790073142672952E-3</v>
      </c>
      <c r="P1657" s="44">
        <f>IFERROR(_xll.qlIndexFixing(ONIndex6M,I1657,TRUE,_xll.ohTrigger(RecalcTrigger,Trigger6M)),NA())</f>
        <v>8.7506660871827791E-3</v>
      </c>
      <c r="Q1657" s="145">
        <f>IFERROR(_xll.qlIndexFixing(ONIndex1Y,I1657,TRUE,_xll.ohTrigger(RecalcTrigger,Trigger1Y)),NA())</f>
        <v>9.0592781056830773E-3</v>
      </c>
    </row>
    <row r="1658" spans="2:17" x14ac:dyDescent="0.2">
      <c r="B1658" s="39" t="s">
        <v>42</v>
      </c>
      <c r="D1658" s="42">
        <f>_xll.qlCalendarAdvance(Calendar,$D1657,B1658,"f",FALSE)</f>
        <v>51279</v>
      </c>
      <c r="E1658" s="139">
        <f>_xll.qlInterestRateIndexValueDate(IndexON,D1658)</f>
        <v>51279</v>
      </c>
      <c r="F1658" s="155">
        <f>IFERROR(_xll.qlIndexFixing(IndexON,D1658,TRUE,_xll.ohTrigger(RecalcTrigger,TriggerON)),NA())</f>
        <v>8.1204288730063467E-3</v>
      </c>
      <c r="H1658" s="42">
        <f>_xll.qlCalendarAdvance(Calendar,$H1657,B1658,"f",FALSE)</f>
        <v>51279</v>
      </c>
      <c r="I1658" s="139">
        <f>_xll.qlInterestRateIndexValueDate(Index1M,$H1658)</f>
        <v>51281</v>
      </c>
      <c r="J1658" s="144">
        <f>IFERROR(_xll.qlIndexFixing(Index1M,$H1658,TRUE,_xll.ohTrigger(RecalcTrigger,Trigger1M)),NA())</f>
        <v>8.2574627771709666E-3</v>
      </c>
      <c r="K1658" s="44">
        <f>IFERROR(_xll.qlIndexFixing(Index3M,H1658,TRUE,_xll.ohTrigger(RecalcTrigger,Trigger3M)),NA())</f>
        <v>8.6469086094063917E-3</v>
      </c>
      <c r="L1658" s="44">
        <f>IFERROR(_xll.qlIndexFixing(Index6M,$H1658,TRUE,_xll.ohTrigger(RecalcTrigger,Trigger6M)),NA())</f>
        <v>8.693510350570444E-3</v>
      </c>
      <c r="M1658" s="145">
        <f>IFERROR(_xll.qlIndexFixing(Index1Y,$H1658,TRUE,_xll.ohTrigger(RecalcTrigger,Trigger1Y)),NA())</f>
        <v>8.9642111300262031E-3</v>
      </c>
      <c r="N1658" s="144">
        <f>IFERROR(_xll.qlIndexFixing(ONIndex1M,I1658,TRUE,_xll.ohTrigger(RecalcTrigger,Trigger1M)),NA())</f>
        <v>8.2629823777669031E-3</v>
      </c>
      <c r="O1658" s="44">
        <f>IFERROR(_xll.qlIndexFixing(ONIndex3M,I1658,TRUE,_xll.ohTrigger(RecalcTrigger,Trigger3M)),NA())</f>
        <v>8.6730308256033339E-3</v>
      </c>
      <c r="P1658" s="44">
        <f>IFERROR(_xll.qlIndexFixing(ONIndex6M,I1658,TRUE,_xll.ohTrigger(RecalcTrigger,Trigger6M)),NA())</f>
        <v>8.7448941874246344E-3</v>
      </c>
      <c r="Q1658" s="145">
        <f>IFERROR(_xll.qlIndexFixing(ONIndex1Y,I1658,TRUE,_xll.ohTrigger(RecalcTrigger,Trigger1Y)),NA())</f>
        <v>9.0538395699013563E-3</v>
      </c>
    </row>
    <row r="1659" spans="2:17" x14ac:dyDescent="0.2">
      <c r="B1659" s="39" t="s">
        <v>42</v>
      </c>
      <c r="D1659" s="42">
        <f>_xll.qlCalendarAdvance(Calendar,$D1658,B1659,"f",FALSE)</f>
        <v>51286</v>
      </c>
      <c r="E1659" s="139">
        <f>_xll.qlInterestRateIndexValueDate(IndexON,D1659)</f>
        <v>51286</v>
      </c>
      <c r="F1659" s="155">
        <f>IFERROR(_xll.qlIndexFixing(IndexON,D1659,TRUE,_xll.ohTrigger(RecalcTrigger,TriggerON)),NA())</f>
        <v>8.1150281580910644E-3</v>
      </c>
      <c r="H1659" s="42">
        <f>_xll.qlCalendarAdvance(Calendar,$H1658,B1659,"f",FALSE)</f>
        <v>51286</v>
      </c>
      <c r="I1659" s="139">
        <f>_xll.qlInterestRateIndexValueDate(Index1M,$H1659)</f>
        <v>51288</v>
      </c>
      <c r="J1659" s="144">
        <f>IFERROR(_xll.qlIndexFixing(Index1M,$H1659,TRUE,_xll.ohTrigger(RecalcTrigger,Trigger1M)),NA())</f>
        <v>8.2521552011071541E-3</v>
      </c>
      <c r="K1659" s="44">
        <f>IFERROR(_xll.qlIndexFixing(Index3M,H1659,TRUE,_xll.ohTrigger(RecalcTrigger,Trigger3M)),NA())</f>
        <v>8.6410470972720036E-3</v>
      </c>
      <c r="L1659" s="44">
        <f>IFERROR(_xll.qlIndexFixing(Index6M,$H1659,TRUE,_xll.ohTrigger(RecalcTrigger,Trigger6M)),NA())</f>
        <v>8.6879449602665915E-3</v>
      </c>
      <c r="M1659" s="145">
        <f>IFERROR(_xll.qlIndexFixing(Index1Y,$H1659,TRUE,_xll.ohTrigger(RecalcTrigger,Trigger1Y)),NA())</f>
        <v>8.9592574871308703E-3</v>
      </c>
      <c r="N1659" s="144">
        <f>IFERROR(_xll.qlIndexFixing(ONIndex1M,I1659,TRUE,_xll.ohTrigger(RecalcTrigger,Trigger1M)),NA())</f>
        <v>8.2576464439920727E-3</v>
      </c>
      <c r="O1659" s="44">
        <f>IFERROR(_xll.qlIndexFixing(ONIndex3M,I1659,TRUE,_xll.ohTrigger(RecalcTrigger,Trigger3M)),NA())</f>
        <v>8.6670719615611347E-3</v>
      </c>
      <c r="P1659" s="44">
        <f>IFERROR(_xll.qlIndexFixing(ONIndex6M,I1659,TRUE,_xll.ohTrigger(RecalcTrigger,Trigger6M)),NA())</f>
        <v>8.7391384372281777E-3</v>
      </c>
      <c r="Q1659" s="145">
        <f>IFERROR(_xll.qlIndexFixing(ONIndex1Y,I1659,TRUE,_xll.ohTrigger(RecalcTrigger,Trigger1Y)),NA())</f>
        <v>9.048419193753432E-3</v>
      </c>
    </row>
    <row r="1660" spans="2:17" x14ac:dyDescent="0.2">
      <c r="B1660" s="39" t="s">
        <v>42</v>
      </c>
      <c r="D1660" s="42">
        <f>_xll.qlCalendarAdvance(Calendar,$D1659,B1660,"f",FALSE)</f>
        <v>51293</v>
      </c>
      <c r="E1660" s="139">
        <f>_xll.qlInterestRateIndexValueDate(IndexON,D1660)</f>
        <v>51293</v>
      </c>
      <c r="F1660" s="155">
        <f>IFERROR(_xll.qlIndexFixing(IndexON,D1660,TRUE,_xll.ohTrigger(RecalcTrigger,TriggerON)),NA())</f>
        <v>8.1096445971340358E-3</v>
      </c>
      <c r="H1660" s="42">
        <f>_xll.qlCalendarAdvance(Calendar,$H1659,B1660,"f",FALSE)</f>
        <v>51293</v>
      </c>
      <c r="I1660" s="139">
        <f>_xll.qlInterestRateIndexValueDate(Index1M,$H1660)</f>
        <v>51295</v>
      </c>
      <c r="J1660" s="144">
        <f>IFERROR(_xll.qlIndexFixing(Index1M,$H1660,TRUE,_xll.ohTrigger(RecalcTrigger,Trigger1M)),NA())</f>
        <v>8.2468681073997966E-3</v>
      </c>
      <c r="K1660" s="44">
        <f>IFERROR(_xll.qlIndexFixing(Index3M,H1660,TRUE,_xll.ohTrigger(RecalcTrigger,Trigger3M)),NA())</f>
        <v>8.6352040906071143E-3</v>
      </c>
      <c r="L1660" s="44">
        <f>IFERROR(_xll.qlIndexFixing(Index6M,$H1660,TRUE,_xll.ohTrigger(RecalcTrigger,Trigger6M)),NA())</f>
        <v>8.6823972305380137E-3</v>
      </c>
      <c r="M1660" s="145">
        <f>IFERROR(_xll.qlIndexFixing(Index1Y,$H1660,TRUE,_xll.ohTrigger(RecalcTrigger,Trigger1Y)),NA())</f>
        <v>8.9543249734302804E-3</v>
      </c>
      <c r="N1660" s="144">
        <f>IFERROR(_xll.qlIndexFixing(ONIndex1M,I1660,TRUE,_xll.ohTrigger(RecalcTrigger,Trigger1M)),NA())</f>
        <v>8.2523307744875041E-3</v>
      </c>
      <c r="O1660" s="44">
        <f>IFERROR(_xll.qlIndexFixing(ONIndex3M,I1660,TRUE,_xll.ohTrigger(RecalcTrigger,Trigger3M)),NA())</f>
        <v>8.6611308398065745E-3</v>
      </c>
      <c r="P1660" s="44">
        <f>IFERROR(_xll.qlIndexFixing(ONIndex6M,I1660,TRUE,_xll.ohTrigger(RecalcTrigger,Trigger6M)),NA())</f>
        <v>8.7333989411497726E-3</v>
      </c>
      <c r="Q1660" s="145">
        <f>IFERROR(_xll.qlIndexFixing(ONIndex1Y,I1660,TRUE,_xll.ohTrigger(RecalcTrigger,Trigger1Y)),NA())</f>
        <v>9.0430170809963073E-3</v>
      </c>
    </row>
    <row r="1661" spans="2:17" x14ac:dyDescent="0.2">
      <c r="B1661" s="39" t="s">
        <v>42</v>
      </c>
      <c r="D1661" s="42">
        <f>_xll.qlCalendarAdvance(Calendar,$D1660,B1661,"f",FALSE)</f>
        <v>51300</v>
      </c>
      <c r="E1661" s="139">
        <f>_xll.qlInterestRateIndexValueDate(IndexON,D1661)</f>
        <v>51300</v>
      </c>
      <c r="F1661" s="155">
        <f>IFERROR(_xll.qlIndexFixing(IndexON,D1661,TRUE,_xll.ohTrigger(RecalcTrigger,TriggerON)),NA())</f>
        <v>8.1042783081208825E-3</v>
      </c>
      <c r="H1661" s="42">
        <f>_xll.qlCalendarAdvance(Calendar,$H1660,B1661,"f",FALSE)</f>
        <v>51300</v>
      </c>
      <c r="I1661" s="139">
        <f>_xll.qlInterestRateIndexValueDate(Index1M,$H1661)</f>
        <v>51302</v>
      </c>
      <c r="J1661" s="144">
        <f>IFERROR(_xll.qlIndexFixing(Index1M,$H1661,TRUE,_xll.ohTrigger(RecalcTrigger,Trigger1M)),NA())</f>
        <v>8.2416016244494135E-3</v>
      </c>
      <c r="K1661" s="44">
        <f>IFERROR(_xll.qlIndexFixing(Index3M,H1661,TRUE,_xll.ohTrigger(RecalcTrigger,Trigger3M)),NA())</f>
        <v>8.6293797070775974E-3</v>
      </c>
      <c r="L1661" s="44">
        <f>IFERROR(_xll.qlIndexFixing(Index6M,$H1661,TRUE,_xll.ohTrigger(RecalcTrigger,Trigger6M)),NA())</f>
        <v>8.6768672661251406E-3</v>
      </c>
      <c r="M1661" s="145">
        <f>IFERROR(_xll.qlIndexFixing(Index1Y,$H1661,TRUE,_xll.ohTrigger(RecalcTrigger,Trigger1Y)),NA())</f>
        <v>8.9494136932128897E-3</v>
      </c>
      <c r="N1661" s="144">
        <f>IFERROR(_xll.qlIndexFixing(ONIndex1M,I1661,TRUE,_xll.ohTrigger(RecalcTrigger,Trigger1M)),NA())</f>
        <v>8.247035497630506E-3</v>
      </c>
      <c r="O1661" s="44">
        <f>IFERROR(_xll.qlIndexFixing(ONIndex3M,I1661,TRUE,_xll.ohTrigger(RecalcTrigger,Trigger3M)),NA())</f>
        <v>8.6552075775259141E-3</v>
      </c>
      <c r="P1661" s="44">
        <f>IFERROR(_xll.qlIndexFixing(ONIndex6M,I1661,TRUE,_xll.ohTrigger(RecalcTrigger,Trigger6M)),NA())</f>
        <v>8.7276758035059743E-3</v>
      </c>
      <c r="Q1661" s="145">
        <f>IFERROR(_xll.qlIndexFixing(ONIndex1Y,I1661,TRUE,_xll.ohTrigger(RecalcTrigger,Trigger1Y)),NA())</f>
        <v>9.0376333352271132E-3</v>
      </c>
    </row>
    <row r="1662" spans="2:17" x14ac:dyDescent="0.2">
      <c r="B1662" s="39" t="s">
        <v>42</v>
      </c>
      <c r="D1662" s="42">
        <f>_xll.qlCalendarAdvance(Calendar,$D1661,B1662,"f",FALSE)</f>
        <v>51307</v>
      </c>
      <c r="E1662" s="139">
        <f>_xll.qlInterestRateIndexValueDate(IndexON,D1662)</f>
        <v>51307</v>
      </c>
      <c r="F1662" s="155">
        <f>IFERROR(_xll.qlIndexFixing(IndexON,D1662,TRUE,_xll.ohTrigger(RecalcTrigger,TriggerON)),NA())</f>
        <v>8.0989294091171615E-3</v>
      </c>
      <c r="H1662" s="42">
        <f>_xll.qlCalendarAdvance(Calendar,$H1661,B1662,"f",FALSE)</f>
        <v>51307</v>
      </c>
      <c r="I1662" s="139">
        <f>_xll.qlInterestRateIndexValueDate(Index1M,$H1662)</f>
        <v>51309</v>
      </c>
      <c r="J1662" s="144">
        <f>IFERROR(_xll.qlIndexFixing(Index1M,$H1662,TRUE,_xll.ohTrigger(RecalcTrigger,Trigger1M)),NA())</f>
        <v>8.2363558806513599E-3</v>
      </c>
      <c r="K1662" s="44">
        <f>IFERROR(_xll.qlIndexFixing(Index3M,H1662,TRUE,_xll.ohTrigger(RecalcTrigger,Trigger3M)),NA())</f>
        <v>8.6235740643527351E-3</v>
      </c>
      <c r="L1662" s="44">
        <f>IFERROR(_xll.qlIndexFixing(Index6M,$H1662,TRUE,_xll.ohTrigger(RecalcTrigger,Trigger6M)),NA())</f>
        <v>8.6713551717697013E-3</v>
      </c>
      <c r="M1662" s="145">
        <f>IFERROR(_xll.qlIndexFixing(Index1Y,$H1662,TRUE,_xll.ohTrigger(RecalcTrigger,Trigger1Y)),NA())</f>
        <v>8.944523750766941E-3</v>
      </c>
      <c r="N1662" s="144">
        <f>IFERROR(_xll.qlIndexFixing(ONIndex1M,I1662,TRUE,_xll.ohTrigger(RecalcTrigger,Trigger1M)),NA())</f>
        <v>8.2417607416385152E-3</v>
      </c>
      <c r="O1662" s="44">
        <f>IFERROR(_xll.qlIndexFixing(ONIndex3M,I1662,TRUE,_xll.ohTrigger(RecalcTrigger,Trigger3M)),NA())</f>
        <v>8.6493022923850305E-3</v>
      </c>
      <c r="P1662" s="44">
        <f>IFERROR(_xll.qlIndexFixing(ONIndex6M,I1662,TRUE,_xll.ohTrigger(RecalcTrigger,Trigger6M)),NA())</f>
        <v>8.7219691289330825E-3</v>
      </c>
      <c r="Q1662" s="145">
        <f>IFERROR(_xll.qlIndexFixing(ONIndex1Y,I1662,TRUE,_xll.ohTrigger(RecalcTrigger,Trigger1Y)),NA())</f>
        <v>9.0322680600429806E-3</v>
      </c>
    </row>
    <row r="1663" spans="2:17" x14ac:dyDescent="0.2">
      <c r="B1663" s="39" t="s">
        <v>42</v>
      </c>
      <c r="D1663" s="42">
        <f>_xll.qlCalendarAdvance(Calendar,$D1662,B1663,"f",FALSE)</f>
        <v>51314</v>
      </c>
      <c r="E1663" s="139">
        <f>_xll.qlInterestRateIndexValueDate(IndexON,D1663)</f>
        <v>51314</v>
      </c>
      <c r="F1663" s="155">
        <f>IFERROR(_xll.qlIndexFixing(IndexON,D1663,TRUE,_xll.ohTrigger(RecalcTrigger,TriggerON)),NA())</f>
        <v>8.0935980177887501E-3</v>
      </c>
      <c r="H1663" s="42">
        <f>_xll.qlCalendarAdvance(Calendar,$H1662,B1663,"f",FALSE)</f>
        <v>51314</v>
      </c>
      <c r="I1663" s="139">
        <f>_xll.qlInterestRateIndexValueDate(Index1M,$H1663)</f>
        <v>51316</v>
      </c>
      <c r="J1663" s="144">
        <f>IFERROR(_xll.qlIndexFixing(Index1M,$H1663,TRUE,_xll.ohTrigger(RecalcTrigger,Trigger1M)),NA())</f>
        <v>8.2308537953348915E-3</v>
      </c>
      <c r="K1663" s="44">
        <f>IFERROR(_xll.qlIndexFixing(Index3M,H1663,TRUE,_xll.ohTrigger(RecalcTrigger,Trigger3M)),NA())</f>
        <v>8.6187074805555482E-3</v>
      </c>
      <c r="L1663" s="44">
        <f>IFERROR(_xll.qlIndexFixing(Index6M,$H1663,TRUE,_xll.ohTrigger(RecalcTrigger,Trigger6M)),NA())</f>
        <v>8.6658610522108315E-3</v>
      </c>
      <c r="M1663" s="145">
        <f>IFERROR(_xll.qlIndexFixing(Index1Y,$H1663,TRUE,_xll.ohTrigger(RecalcTrigger,Trigger1Y)),NA())</f>
        <v>8.9403245484567465E-3</v>
      </c>
      <c r="N1663" s="144">
        <f>IFERROR(_xll.qlIndexFixing(ONIndex1M,I1663,TRUE,_xll.ohTrigger(RecalcTrigger,Trigger1M)),NA())</f>
        <v>8.2365066350487126E-3</v>
      </c>
      <c r="O1663" s="44">
        <f>IFERROR(_xll.qlIndexFixing(ONIndex3M,I1663,TRUE,_xll.ohTrigger(RecalcTrigger,Trigger3M)),NA())</f>
        <v>8.6434151017300564E-3</v>
      </c>
      <c r="P1663" s="44">
        <f>IFERROR(_xll.qlIndexFixing(ONIndex6M,I1663,TRUE,_xll.ohTrigger(RecalcTrigger,Trigger6M)),NA())</f>
        <v>8.7162790215877806E-3</v>
      </c>
      <c r="Q1663" s="145">
        <f>IFERROR(_xll.qlIndexFixing(ONIndex1Y,I1663,TRUE,_xll.ohTrigger(RecalcTrigger,Trigger1Y)),NA())</f>
        <v>9.0269213592808484E-3</v>
      </c>
    </row>
    <row r="1664" spans="2:17" x14ac:dyDescent="0.2">
      <c r="B1664" s="39" t="s">
        <v>42</v>
      </c>
      <c r="D1664" s="42">
        <f>_xll.qlCalendarAdvance(Calendar,$D1663,B1664,"f",FALSE)</f>
        <v>51321</v>
      </c>
      <c r="E1664" s="139">
        <f>_xll.qlInterestRateIndexValueDate(IndexON,D1664)</f>
        <v>51321</v>
      </c>
      <c r="F1664" s="155">
        <f>IFERROR(_xll.qlIndexFixing(IndexON,D1664,TRUE,_xll.ohTrigger(RecalcTrigger,TriggerON)),NA())</f>
        <v>8.0882842522811416E-3</v>
      </c>
      <c r="H1664" s="42">
        <f>_xll.qlCalendarAdvance(Calendar,$H1663,B1664,"f",FALSE)</f>
        <v>51321</v>
      </c>
      <c r="I1664" s="139">
        <f>_xll.qlInterestRateIndexValueDate(Index1M,$H1664)</f>
        <v>51323</v>
      </c>
      <c r="J1664" s="144">
        <f>IFERROR(_xll.qlIndexFixing(Index1M,$H1664,TRUE,_xll.ohTrigger(RecalcTrigger,Trigger1M)),NA())</f>
        <v>8.2259271240962602E-3</v>
      </c>
      <c r="K1664" s="44">
        <f>IFERROR(_xll.qlIndexFixing(Index3M,H1664,TRUE,_xll.ohTrigger(RecalcTrigger,Trigger3M)),NA())</f>
        <v>8.6120194719847259E-3</v>
      </c>
      <c r="L1664" s="44">
        <f>IFERROR(_xll.qlIndexFixing(Index6M,$H1664,TRUE,_xll.ohTrigger(RecalcTrigger,Trigger6M)),NA())</f>
        <v>8.6603850121880991E-3</v>
      </c>
      <c r="M1664" s="145">
        <f>IFERROR(_xll.qlIndexFixing(Index1Y,$H1664,TRUE,_xll.ohTrigger(RecalcTrigger,Trigger1Y)),NA())</f>
        <v>8.9348041698957843E-3</v>
      </c>
      <c r="N1664" s="144">
        <f>IFERROR(_xll.qlIndexFixing(ONIndex1M,I1664,TRUE,_xll.ohTrigger(RecalcTrigger,Trigger1M)),NA())</f>
        <v>8.2312733059985987E-3</v>
      </c>
      <c r="O1664" s="44">
        <f>IFERROR(_xll.qlIndexFixing(ONIndex3M,I1664,TRUE,_xll.ohTrigger(RecalcTrigger,Trigger3M)),NA())</f>
        <v>8.6375461232268691E-3</v>
      </c>
      <c r="P1664" s="44">
        <f>IFERROR(_xll.qlIndexFixing(ONIndex6M,I1664,TRUE,_xll.ohTrigger(RecalcTrigger,Trigger6M)),NA())</f>
        <v>8.7106055859464959E-3</v>
      </c>
      <c r="Q1664" s="145">
        <f>IFERROR(_xll.qlIndexFixing(ONIndex1Y,I1664,TRUE,_xll.ohTrigger(RecalcTrigger,Trigger1Y)),NA())</f>
        <v>9.0215933363779754E-3</v>
      </c>
    </row>
    <row r="1665" spans="2:17" x14ac:dyDescent="0.2">
      <c r="B1665" s="39" t="s">
        <v>42</v>
      </c>
      <c r="D1665" s="42">
        <f>_xll.qlCalendarAdvance(Calendar,$D1664,B1665,"f",FALSE)</f>
        <v>51328</v>
      </c>
      <c r="E1665" s="139">
        <f>_xll.qlInterestRateIndexValueDate(IndexON,D1665)</f>
        <v>51328</v>
      </c>
      <c r="F1665" s="155">
        <f>IFERROR(_xll.qlIndexFixing(IndexON,D1665,TRUE,_xll.ohTrigger(RecalcTrigger,TriggerON)),NA())</f>
        <v>8.0829882305799572E-3</v>
      </c>
      <c r="H1665" s="42">
        <f>_xll.qlCalendarAdvance(Calendar,$H1664,B1665,"f",FALSE)</f>
        <v>51328</v>
      </c>
      <c r="I1665" s="139">
        <f>_xll.qlInterestRateIndexValueDate(Index1M,$H1665)</f>
        <v>51330</v>
      </c>
      <c r="J1665" s="144">
        <f>IFERROR(_xll.qlIndexFixing(Index1M,$H1665,TRUE,_xll.ohTrigger(RecalcTrigger,Trigger1M)),NA())</f>
        <v>8.2207443681325109E-3</v>
      </c>
      <c r="K1665" s="44">
        <f>IFERROR(_xll.qlIndexFixing(Index3M,H1665,TRUE,_xll.ohTrigger(RecalcTrigger,Trigger3M)),NA())</f>
        <v>8.6062707576750365E-3</v>
      </c>
      <c r="L1665" s="44">
        <f>IFERROR(_xll.qlIndexFixing(Index6M,$H1665,TRUE,_xll.ohTrigger(RecalcTrigger,Trigger6M)),NA())</f>
        <v>8.6549271564397793E-3</v>
      </c>
      <c r="M1665" s="145">
        <f>IFERROR(_xll.qlIndexFixing(Index1Y,$H1665,TRUE,_xll.ohTrigger(RecalcTrigger,Trigger1Y)),NA())</f>
        <v>8.9299370959449453E-3</v>
      </c>
      <c r="N1665" s="144">
        <f>IFERROR(_xll.qlIndexFixing(ONIndex1M,I1665,TRUE,_xll.ohTrigger(RecalcTrigger,Trigger1M)),NA())</f>
        <v>8.2260608828654824E-3</v>
      </c>
      <c r="O1665" s="44">
        <f>IFERROR(_xll.qlIndexFixing(ONIndex3M,I1665,TRUE,_xll.ohTrigger(RecalcTrigger,Trigger3M)),NA())</f>
        <v>8.6316954742216012E-3</v>
      </c>
      <c r="P1665" s="44">
        <f>IFERROR(_xll.qlIndexFixing(ONIndex6M,I1665,TRUE,_xll.ohTrigger(RecalcTrigger,Trigger6M)),NA())</f>
        <v>8.7049489265655922E-3</v>
      </c>
      <c r="Q1665" s="145">
        <f>IFERROR(_xll.qlIndexFixing(ONIndex1Y,I1665,TRUE,_xll.ohTrigger(RecalcTrigger,Trigger1Y)),NA())</f>
        <v>9.0162840952512369E-3</v>
      </c>
    </row>
    <row r="1666" spans="2:17" x14ac:dyDescent="0.2">
      <c r="B1666" s="39" t="s">
        <v>42</v>
      </c>
      <c r="D1666" s="42">
        <f>_xll.qlCalendarAdvance(Calendar,$D1665,B1666,"f",FALSE)</f>
        <v>51335</v>
      </c>
      <c r="E1666" s="139">
        <f>_xll.qlInterestRateIndexValueDate(IndexON,D1666)</f>
        <v>51335</v>
      </c>
      <c r="F1666" s="155">
        <f>IFERROR(_xll.qlIndexFixing(IndexON,D1666,TRUE,_xll.ohTrigger(RecalcTrigger,TriggerON)),NA())</f>
        <v>8.0777100705109461E-3</v>
      </c>
      <c r="H1666" s="42">
        <f>_xll.qlCalendarAdvance(Calendar,$H1665,B1666,"f",FALSE)</f>
        <v>51335</v>
      </c>
      <c r="I1666" s="139">
        <f>_xll.qlInterestRateIndexValueDate(Index1M,$H1666)</f>
        <v>51337</v>
      </c>
      <c r="J1666" s="144">
        <f>IFERROR(_xll.qlIndexFixing(Index1M,$H1666,TRUE,_xll.ohTrigger(RecalcTrigger,Trigger1M)),NA())</f>
        <v>8.2155828649102623E-3</v>
      </c>
      <c r="K1666" s="44">
        <f>IFERROR(_xll.qlIndexFixing(Index3M,H1666,TRUE,_xll.ohTrigger(RecalcTrigger,Trigger3M)),NA())</f>
        <v>8.6005412548343582E-3</v>
      </c>
      <c r="L1666" s="44">
        <f>IFERROR(_xll.qlIndexFixing(Index6M,$H1666,TRUE,_xll.ohTrigger(RecalcTrigger,Trigger6M)),NA())</f>
        <v>8.6494875897045742E-3</v>
      </c>
      <c r="M1666" s="145">
        <f>IFERROR(_xll.qlIndexFixing(Index1Y,$H1666,TRUE,_xll.ohTrigger(RecalcTrigger,Trigger1Y)),NA())</f>
        <v>8.9250466644678374E-3</v>
      </c>
      <c r="N1666" s="144">
        <f>IFERROR(_xll.qlIndexFixing(ONIndex1M,I1666,TRUE,_xll.ohTrigger(RecalcTrigger,Trigger1M)),NA())</f>
        <v>8.2208694940266724E-3</v>
      </c>
      <c r="O1666" s="44">
        <f>IFERROR(_xll.qlIndexFixing(ONIndex3M,I1666,TRUE,_xll.ohTrigger(RecalcTrigger,Trigger3M)),NA())</f>
        <v>8.6258632723001938E-3</v>
      </c>
      <c r="P1666" s="44">
        <f>IFERROR(_xll.qlIndexFixing(ONIndex6M,I1666,TRUE,_xll.ohTrigger(RecalcTrigger,Trigger6M)),NA())</f>
        <v>8.6993091477616247E-3</v>
      </c>
      <c r="Q1666" s="145">
        <f>IFERROR(_xll.qlIndexFixing(ONIndex1Y,I1666,TRUE,_xll.ohTrigger(RecalcTrigger,Trigger1Y)),NA())</f>
        <v>9.0109937393378914E-3</v>
      </c>
    </row>
    <row r="1667" spans="2:17" x14ac:dyDescent="0.2">
      <c r="B1667" s="39" t="s">
        <v>42</v>
      </c>
      <c r="D1667" s="42">
        <f>_xll.qlCalendarAdvance(Calendar,$D1666,B1667,"f",FALSE)</f>
        <v>51342</v>
      </c>
      <c r="E1667" s="139">
        <f>_xll.qlInterestRateIndexValueDate(IndexON,D1667)</f>
        <v>51342</v>
      </c>
      <c r="F1667" s="155">
        <f>IFERROR(_xll.qlIndexFixing(IndexON,D1667,TRUE,_xll.ohTrigger(RecalcTrigger,TriggerON)),NA())</f>
        <v>8.0724498902196018E-3</v>
      </c>
      <c r="H1667" s="42">
        <f>_xll.qlCalendarAdvance(Calendar,$H1666,B1667,"f",FALSE)</f>
        <v>51342</v>
      </c>
      <c r="I1667" s="139">
        <f>_xll.qlInterestRateIndexValueDate(Index1M,$H1667)</f>
        <v>51344</v>
      </c>
      <c r="J1667" s="144">
        <f>IFERROR(_xll.qlIndexFixing(Index1M,$H1667,TRUE,_xll.ohTrigger(RecalcTrigger,Trigger1M)),NA())</f>
        <v>8.210442742819719E-3</v>
      </c>
      <c r="K1667" s="44">
        <f>IFERROR(_xll.qlIndexFixing(Index3M,H1667,TRUE,_xll.ohTrigger(RecalcTrigger,Trigger3M)),NA())</f>
        <v>8.5948310811319699E-3</v>
      </c>
      <c r="L1667" s="44">
        <f>IFERROR(_xll.qlIndexFixing(Index6M,$H1667,TRUE,_xll.ohTrigger(RecalcTrigger,Trigger6M)),NA())</f>
        <v>8.6440664167181623E-3</v>
      </c>
      <c r="M1667" s="145">
        <f>IFERROR(_xll.qlIndexFixing(Index1Y,$H1667,TRUE,_xll.ohTrigger(RecalcTrigger,Trigger1Y)),NA())</f>
        <v>8.9201328395744784E-3</v>
      </c>
      <c r="N1667" s="144">
        <f>IFERROR(_xll.qlIndexFixing(ONIndex1M,I1667,TRUE,_xll.ohTrigger(RecalcTrigger,Trigger1M)),NA())</f>
        <v>8.2156992679394136E-3</v>
      </c>
      <c r="O1667" s="44">
        <f>IFERROR(_xll.qlIndexFixing(ONIndex3M,I1667,TRUE,_xll.ohTrigger(RecalcTrigger,Trigger3M)),NA())</f>
        <v>8.6200496348887157E-3</v>
      </c>
      <c r="P1667" s="44">
        <f>IFERROR(_xll.qlIndexFixing(ONIndex6M,I1667,TRUE,_xll.ohTrigger(RecalcTrigger,Trigger6M)),NA())</f>
        <v>8.693686354011021E-3</v>
      </c>
      <c r="Q1667" s="145">
        <f>IFERROR(_xll.qlIndexFixing(ONIndex1Y,I1667,TRUE,_xll.ohTrigger(RecalcTrigger,Trigger1Y)),NA())</f>
        <v>9.005722372394942E-3</v>
      </c>
    </row>
    <row r="1668" spans="2:17" x14ac:dyDescent="0.2">
      <c r="B1668" s="39" t="s">
        <v>42</v>
      </c>
      <c r="D1668" s="42">
        <f>_xll.qlCalendarAdvance(Calendar,$D1667,B1668,"f",FALSE)</f>
        <v>51349</v>
      </c>
      <c r="E1668" s="139">
        <f>_xll.qlInterestRateIndexValueDate(IndexON,D1668)</f>
        <v>51349</v>
      </c>
      <c r="F1668" s="155">
        <f>IFERROR(_xll.qlIndexFixing(IndexON,D1668,TRUE,_xll.ohTrigger(RecalcTrigger,TriggerON)),NA())</f>
        <v>8.0672078074517373E-3</v>
      </c>
      <c r="H1668" s="42">
        <f>_xll.qlCalendarAdvance(Calendar,$H1667,B1668,"f",FALSE)</f>
        <v>51349</v>
      </c>
      <c r="I1668" s="139">
        <f>_xll.qlInterestRateIndexValueDate(Index1M,$H1668)</f>
        <v>51351</v>
      </c>
      <c r="J1668" s="144">
        <f>IFERROR(_xll.qlIndexFixing(Index1M,$H1668,TRUE,_xll.ohTrigger(RecalcTrigger,Trigger1M)),NA())</f>
        <v>8.2053241302588158E-3</v>
      </c>
      <c r="K1668" s="44">
        <f>IFERROR(_xll.qlIndexFixing(Index3M,H1668,TRUE,_xll.ohTrigger(RecalcTrigger,Trigger3M)),NA())</f>
        <v>8.5891403542294967E-3</v>
      </c>
      <c r="L1668" s="44">
        <f>IFERROR(_xll.qlIndexFixing(Index6M,$H1668,TRUE,_xll.ohTrigger(RecalcTrigger,Trigger6M)),NA())</f>
        <v>8.6386637422183853E-3</v>
      </c>
      <c r="M1668" s="145">
        <f>IFERROR(_xll.qlIndexFixing(Index1Y,$H1668,TRUE,_xll.ohTrigger(RecalcTrigger,Trigger1Y)),NA())</f>
        <v>8.9151955852622786E-3</v>
      </c>
      <c r="N1668" s="144">
        <f>IFERROR(_xll.qlIndexFixing(ONIndex1M,I1668,TRUE,_xll.ohTrigger(RecalcTrigger,Trigger1M)),NA())</f>
        <v>8.2105503327412066E-3</v>
      </c>
      <c r="O1668" s="44">
        <f>IFERROR(_xll.qlIndexFixing(ONIndex3M,I1668,TRUE,_xll.ohTrigger(RecalcTrigger,Trigger3M)),NA())</f>
        <v>8.6142546796530439E-3</v>
      </c>
      <c r="P1668" s="44">
        <f>IFERROR(_xll.qlIndexFixing(ONIndex6M,I1668,TRUE,_xll.ohTrigger(RecalcTrigger,Trigger6M)),NA())</f>
        <v>8.6880806497902086E-3</v>
      </c>
      <c r="Q1668" s="145">
        <f>IFERROR(_xll.qlIndexFixing(ONIndex1Y,I1668,TRUE,_xll.ohTrigger(RecalcTrigger,Trigger1Y)),NA())</f>
        <v>9.0004700980994556E-3</v>
      </c>
    </row>
    <row r="1669" spans="2:17" x14ac:dyDescent="0.2">
      <c r="B1669" s="39" t="s">
        <v>42</v>
      </c>
      <c r="D1669" s="42">
        <f>_xll.qlCalendarAdvance(Calendar,$D1668,B1669,"f",FALSE)</f>
        <v>51356</v>
      </c>
      <c r="E1669" s="139">
        <f>_xll.qlInterestRateIndexValueDate(IndexON,D1669)</f>
        <v>51356</v>
      </c>
      <c r="F1669" s="155">
        <f>IFERROR(_xll.qlIndexFixing(IndexON,D1669,TRUE,_xll.ohTrigger(RecalcTrigger,TriggerON)),NA())</f>
        <v>8.0619839403528459E-3</v>
      </c>
      <c r="H1669" s="42">
        <f>_xll.qlCalendarAdvance(Calendar,$H1668,B1669,"f",FALSE)</f>
        <v>51356</v>
      </c>
      <c r="I1669" s="139">
        <f>_xll.qlInterestRateIndexValueDate(Index1M,$H1669)</f>
        <v>51358</v>
      </c>
      <c r="J1669" s="144">
        <f>IFERROR(_xll.qlIndexFixing(Index1M,$H1669,TRUE,_xll.ohTrigger(RecalcTrigger,Trigger1M)),NA())</f>
        <v>8.2002271556254926E-3</v>
      </c>
      <c r="K1669" s="44">
        <f>IFERROR(_xll.qlIndexFixing(Index3M,H1669,TRUE,_xll.ohTrigger(RecalcTrigger,Trigger3M)),NA())</f>
        <v>8.5834691917936658E-3</v>
      </c>
      <c r="L1669" s="44">
        <f>IFERROR(_xll.qlIndexFixing(Index6M,$H1669,TRUE,_xll.ohTrigger(RecalcTrigger,Trigger6M)),NA())</f>
        <v>8.6332796709409215E-3</v>
      </c>
      <c r="M1669" s="145">
        <f>IFERROR(_xll.qlIndexFixing(Index1Y,$H1669,TRUE,_xll.ohTrigger(RecalcTrigger,Trigger1Y)),NA())</f>
        <v>8.9102348654173484E-3</v>
      </c>
      <c r="N1669" s="144">
        <f>IFERROR(_xll.qlIndexFixing(ONIndex1M,I1669,TRUE,_xll.ohTrigger(RecalcTrigger,Trigger1M)),NA())</f>
        <v>8.2054228168892962E-3</v>
      </c>
      <c r="O1669" s="44">
        <f>IFERROR(_xll.qlIndexFixing(ONIndex3M,I1669,TRUE,_xll.ohTrigger(RecalcTrigger,Trigger3M)),NA())</f>
        <v>8.6084785238593753E-3</v>
      </c>
      <c r="P1669" s="44">
        <f>IFERROR(_xll.qlIndexFixing(ONIndex6M,I1669,TRUE,_xll.ohTrigger(RecalcTrigger,Trigger6M)),NA())</f>
        <v>8.6824921394956789E-3</v>
      </c>
      <c r="Q1669" s="145">
        <f>IFERROR(_xll.qlIndexFixing(ONIndex1Y,I1669,TRUE,_xll.ohTrigger(RecalcTrigger,Trigger1Y)),NA())</f>
        <v>8.9952370200485632E-3</v>
      </c>
    </row>
    <row r="1670" spans="2:17" x14ac:dyDescent="0.2">
      <c r="B1670" s="39" t="s">
        <v>42</v>
      </c>
      <c r="D1670" s="42">
        <f>_xll.qlCalendarAdvance(Calendar,$D1669,B1670,"f",FALSE)</f>
        <v>51363</v>
      </c>
      <c r="E1670" s="139">
        <f>_xll.qlInterestRateIndexValueDate(IndexON,D1670)</f>
        <v>51363</v>
      </c>
      <c r="F1670" s="155">
        <f>IFERROR(_xll.qlIndexFixing(IndexON,D1670,TRUE,_xll.ohTrigger(RecalcTrigger,TriggerON)),NA())</f>
        <v>8.0567784066687409E-3</v>
      </c>
      <c r="H1670" s="42">
        <f>_xll.qlCalendarAdvance(Calendar,$H1669,B1670,"f",FALSE)</f>
        <v>51363</v>
      </c>
      <c r="I1670" s="139">
        <f>_xll.qlInterestRateIndexValueDate(Index1M,$H1670)</f>
        <v>51365</v>
      </c>
      <c r="J1670" s="144">
        <f>IFERROR(_xll.qlIndexFixing(Index1M,$H1670,TRUE,_xll.ohTrigger(RecalcTrigger,Trigger1M)),NA())</f>
        <v>8.195151947315106E-3</v>
      </c>
      <c r="K1670" s="44">
        <f>IFERROR(_xll.qlIndexFixing(Index3M,H1670,TRUE,_xll.ohTrigger(RecalcTrigger,Trigger3M)),NA())</f>
        <v>8.5778177114878024E-3</v>
      </c>
      <c r="L1670" s="44">
        <f>IFERROR(_xll.qlIndexFixing(Index6M,$H1670,TRUE,_xll.ohTrigger(RecalcTrigger,Trigger6M)),NA())</f>
        <v>8.6279143076210211E-3</v>
      </c>
      <c r="M1670" s="145">
        <f>IFERROR(_xll.qlIndexFixing(Index1Y,$H1670,TRUE,_xll.ohTrigger(RecalcTrigger,Trigger1Y)),NA())</f>
        <v>8.9052506438123142E-3</v>
      </c>
      <c r="N1670" s="144">
        <f>IFERROR(_xll.qlIndexFixing(ONIndex1M,I1670,TRUE,_xll.ohTrigger(RecalcTrigger,Trigger1M)),NA())</f>
        <v>8.2003168486011191E-3</v>
      </c>
      <c r="O1670" s="44">
        <f>IFERROR(_xll.qlIndexFixing(ONIndex3M,I1670,TRUE,_xll.ohTrigger(RecalcTrigger,Trigger3M)),NA())</f>
        <v>8.6027212850137147E-3</v>
      </c>
      <c r="P1670" s="44">
        <f>IFERROR(_xll.qlIndexFixing(ONIndex6M,I1670,TRUE,_xll.ohTrigger(RecalcTrigger,Trigger6M)),NA())</f>
        <v>8.6769209273640513E-3</v>
      </c>
      <c r="Q1670" s="145">
        <f>IFERROR(_xll.qlIndexFixing(ONIndex1Y,I1670,TRUE,_xll.ohTrigger(RecalcTrigger,Trigger1Y)),NA())</f>
        <v>8.9900232419193316E-3</v>
      </c>
    </row>
    <row r="1671" spans="2:17" x14ac:dyDescent="0.2">
      <c r="B1671" s="39" t="s">
        <v>42</v>
      </c>
      <c r="D1671" s="42">
        <f>_xll.qlCalendarAdvance(Calendar,$D1670,B1671,"f",FALSE)</f>
        <v>51370</v>
      </c>
      <c r="E1671" s="139">
        <f>_xll.qlInterestRateIndexValueDate(IndexON,D1671)</f>
        <v>51370</v>
      </c>
      <c r="F1671" s="155">
        <f>IFERROR(_xll.qlIndexFixing(IndexON,D1671,TRUE,_xll.ohTrigger(RecalcTrigger,TriggerON)),NA())</f>
        <v>8.0515913245449156E-3</v>
      </c>
      <c r="H1671" s="42">
        <f>_xll.qlCalendarAdvance(Calendar,$H1670,B1671,"f",FALSE)</f>
        <v>51370</v>
      </c>
      <c r="I1671" s="139">
        <f>_xll.qlInterestRateIndexValueDate(Index1M,$H1671)</f>
        <v>51372</v>
      </c>
      <c r="J1671" s="144">
        <f>IFERROR(_xll.qlIndexFixing(Index1M,$H1671,TRUE,_xll.ohTrigger(RecalcTrigger,Trigger1M)),NA())</f>
        <v>8.1900986337230149E-3</v>
      </c>
      <c r="K1671" s="44">
        <f>IFERROR(_xll.qlIndexFixing(Index3M,H1671,TRUE,_xll.ohTrigger(RecalcTrigger,Trigger3M)),NA())</f>
        <v>8.5721860309760853E-3</v>
      </c>
      <c r="L1671" s="44">
        <f>IFERROR(_xll.qlIndexFixing(Index6M,$H1671,TRUE,_xll.ohTrigger(RecalcTrigger,Trigger6M)),NA())</f>
        <v>8.6225677569934951E-3</v>
      </c>
      <c r="M1671" s="145">
        <f>IFERROR(_xll.qlIndexFixing(Index1Y,$H1671,TRUE,_xll.ohTrigger(RecalcTrigger,Trigger1Y)),NA())</f>
        <v>8.9002428841095972E-3</v>
      </c>
      <c r="N1671" s="144">
        <f>IFERROR(_xll.qlIndexFixing(ONIndex1M,I1671,TRUE,_xll.ohTrigger(RecalcTrigger,Trigger1M)),NA())</f>
        <v>8.1952325562539841E-3</v>
      </c>
      <c r="O1671" s="44">
        <f>IFERROR(_xll.qlIndexFixing(ONIndex3M,I1671,TRUE,_xll.ohTrigger(RecalcTrigger,Trigger3M)),NA())</f>
        <v>8.5969830807020031E-3</v>
      </c>
      <c r="P1671" s="44">
        <f>IFERROR(_xll.qlIndexFixing(ONIndex6M,I1671,TRUE,_xll.ohTrigger(RecalcTrigger,Trigger6M)),NA())</f>
        <v>8.6713671182714336E-3</v>
      </c>
      <c r="Q1671" s="145">
        <f>IFERROR(_xll.qlIndexFixing(ONIndex1Y,I1671,TRUE,_xll.ohTrigger(RecalcTrigger,Trigger1Y)),NA())</f>
        <v>8.9848288675486998E-3</v>
      </c>
    </row>
    <row r="1672" spans="2:17" x14ac:dyDescent="0.2">
      <c r="B1672" s="39" t="s">
        <v>42</v>
      </c>
      <c r="D1672" s="42">
        <f>_xll.qlCalendarAdvance(Calendar,$D1671,B1672,"f",FALSE)</f>
        <v>51377</v>
      </c>
      <c r="E1672" s="139">
        <f>_xll.qlInterestRateIndexValueDate(IndexON,D1672)</f>
        <v>51377</v>
      </c>
      <c r="F1672" s="155">
        <f>IFERROR(_xll.qlIndexFixing(IndexON,D1672,TRUE,_xll.ohTrigger(RecalcTrigger,TriggerON)),NA())</f>
        <v>8.046422811807119E-3</v>
      </c>
      <c r="H1672" s="42">
        <f>_xll.qlCalendarAdvance(Calendar,$H1671,B1672,"f",FALSE)</f>
        <v>51377</v>
      </c>
      <c r="I1672" s="139">
        <f>_xll.qlInterestRateIndexValueDate(Index1M,$H1672)</f>
        <v>51379</v>
      </c>
      <c r="J1672" s="144">
        <f>IFERROR(_xll.qlIndexFixing(Index1M,$H1672,TRUE,_xll.ohTrigger(RecalcTrigger,Trigger1M)),NA())</f>
        <v>8.185861138480759E-3</v>
      </c>
      <c r="K1672" s="44">
        <f>IFERROR(_xll.qlIndexFixing(Index3M,H1672,TRUE,_xll.ohTrigger(RecalcTrigger,Trigger3M)),NA())</f>
        <v>8.5674600405962007E-3</v>
      </c>
      <c r="L1672" s="44">
        <f>IFERROR(_xll.qlIndexFixing(Index6M,$H1672,TRUE,_xll.ohTrigger(RecalcTrigger,Trigger6M)),NA())</f>
        <v>8.6183246827146887E-3</v>
      </c>
      <c r="M1672" s="145">
        <f>IFERROR(_xll.qlIndexFixing(Index1Y,$H1672,TRUE,_xll.ohTrigger(RecalcTrigger,Trigger1Y)),NA())</f>
        <v>8.8959881337244383E-3</v>
      </c>
      <c r="N1672" s="144">
        <f>IFERROR(_xll.qlIndexFixing(ONIndex1M,I1672,TRUE,_xll.ohTrigger(RecalcTrigger,Trigger1M)),NA())</f>
        <v>8.1901700683051359E-3</v>
      </c>
      <c r="O1672" s="44">
        <f>IFERROR(_xll.qlIndexFixing(ONIndex3M,I1672,TRUE,_xll.ohTrigger(RecalcTrigger,Trigger3M)),NA())</f>
        <v>8.5912640284302455E-3</v>
      </c>
      <c r="P1672" s="44">
        <f>IFERROR(_xll.qlIndexFixing(ONIndex6M,I1672,TRUE,_xll.ohTrigger(RecalcTrigger,Trigger6M)),NA())</f>
        <v>8.6658308160547648E-3</v>
      </c>
      <c r="Q1672" s="145">
        <f>IFERROR(_xll.qlIndexFixing(ONIndex1Y,I1672,TRUE,_xll.ohTrigger(RecalcTrigger,Trigger1Y)),NA())</f>
        <v>8.9796540002939906E-3</v>
      </c>
    </row>
    <row r="1673" spans="2:17" x14ac:dyDescent="0.2">
      <c r="B1673" s="39" t="s">
        <v>42</v>
      </c>
      <c r="D1673" s="42">
        <f>_xll.qlCalendarAdvance(Calendar,$D1672,B1673,"f",FALSE)</f>
        <v>51384</v>
      </c>
      <c r="E1673" s="139">
        <f>_xll.qlInterestRateIndexValueDate(IndexON,D1673)</f>
        <v>51384</v>
      </c>
      <c r="F1673" s="155">
        <f>IFERROR(_xll.qlIndexFixing(IndexON,D1673,TRUE,_xll.ohTrigger(RecalcTrigger,TriggerON)),NA())</f>
        <v>8.0412729864409727E-3</v>
      </c>
      <c r="H1673" s="42">
        <f>_xll.qlCalendarAdvance(Calendar,$H1672,B1673,"f",FALSE)</f>
        <v>51384</v>
      </c>
      <c r="I1673" s="139">
        <f>_xll.qlInterestRateIndexValueDate(Index1M,$H1673)</f>
        <v>51386</v>
      </c>
      <c r="J1673" s="144">
        <f>IFERROR(_xll.qlIndexFixing(Index1M,$H1673,TRUE,_xll.ohTrigger(RecalcTrigger,Trigger1M)),NA())</f>
        <v>8.180058204272582E-3</v>
      </c>
      <c r="K1673" s="44">
        <f>IFERROR(_xll.qlIndexFixing(Index3M,H1673,TRUE,_xll.ohTrigger(RecalcTrigger,Trigger3M)),NA())</f>
        <v>8.5618643529203429E-3</v>
      </c>
      <c r="L1673" s="44">
        <f>IFERROR(_xll.qlIndexFixing(Index6M,$H1673,TRUE,_xll.ohTrigger(RecalcTrigger,Trigger6M)),NA())</f>
        <v>8.6130110031745564E-3</v>
      </c>
      <c r="M1673" s="145">
        <f>IFERROR(_xll.qlIndexFixing(Index1Y,$H1673,TRUE,_xll.ohTrigger(RecalcTrigger,Trigger1Y)),NA())</f>
        <v>8.890156604495136E-3</v>
      </c>
      <c r="N1673" s="144">
        <f>IFERROR(_xll.qlIndexFixing(ONIndex1M,I1673,TRUE,_xll.ohTrigger(RecalcTrigger,Trigger1M)),NA())</f>
        <v>8.1851295129720114E-3</v>
      </c>
      <c r="O1673" s="44">
        <f>IFERROR(_xll.qlIndexFixing(ONIndex3M,I1673,TRUE,_xll.ohTrigger(RecalcTrigger,Trigger3M)),NA())</f>
        <v>8.5855642455445746E-3</v>
      </c>
      <c r="P1673" s="44">
        <f>IFERROR(_xll.qlIndexFixing(ONIndex6M,I1673,TRUE,_xll.ohTrigger(RecalcTrigger,Trigger6M)),NA())</f>
        <v>8.6603121256700888E-3</v>
      </c>
      <c r="Q1673" s="145">
        <f>IFERROR(_xll.qlIndexFixing(ONIndex1Y,I1673,TRUE,_xll.ohTrigger(RecalcTrigger,Trigger1Y)),NA())</f>
        <v>8.9744987439921431E-3</v>
      </c>
    </row>
    <row r="1674" spans="2:17" x14ac:dyDescent="0.2">
      <c r="B1674" s="39" t="s">
        <v>42</v>
      </c>
      <c r="D1674" s="42">
        <f>_xll.qlCalendarAdvance(Calendar,$D1673,B1674,"f",FALSE)</f>
        <v>51391</v>
      </c>
      <c r="E1674" s="139">
        <f>_xll.qlInterestRateIndexValueDate(IndexON,D1674)</f>
        <v>51391</v>
      </c>
      <c r="F1674" s="155">
        <f>IFERROR(_xll.qlIndexFixing(IndexON,D1674,TRUE,_xll.ohTrigger(RecalcTrigger,TriggerON)),NA())</f>
        <v>8.0361419664320977E-3</v>
      </c>
      <c r="H1674" s="42">
        <f>_xll.qlCalendarAdvance(Calendar,$H1673,B1674,"f",FALSE)</f>
        <v>51391</v>
      </c>
      <c r="I1674" s="139">
        <f>_xll.qlInterestRateIndexValueDate(Index1M,$H1674)</f>
        <v>51393</v>
      </c>
      <c r="J1674" s="144">
        <f>IFERROR(_xll.qlIndexFixing(Index1M,$H1674,TRUE,_xll.ohTrigger(RecalcTrigger,Trigger1M)),NA())</f>
        <v>8.1750713452075352E-3</v>
      </c>
      <c r="K1674" s="44">
        <f>IFERROR(_xll.qlIndexFixing(Index3M,H1674,TRUE,_xll.ohTrigger(RecalcTrigger,Trigger3M)),NA())</f>
        <v>8.5562887911208377E-3</v>
      </c>
      <c r="L1674" s="44">
        <f>IFERROR(_xll.qlIndexFixing(Index6M,$H1674,TRUE,_xll.ohTrigger(RecalcTrigger,Trigger6M)),NA())</f>
        <v>8.6077164184701922E-3</v>
      </c>
      <c r="M1674" s="145">
        <f>IFERROR(_xll.qlIndexFixing(Index1Y,$H1674,TRUE,_xll.ohTrigger(RecalcTrigger,Trigger1Y)),NA())</f>
        <v>8.8850780113462809E-3</v>
      </c>
      <c r="N1674" s="144">
        <f>IFERROR(_xll.qlIndexFixing(ONIndex1M,I1674,TRUE,_xll.ohTrigger(RecalcTrigger,Trigger1M)),NA())</f>
        <v>8.1801110186319193E-3</v>
      </c>
      <c r="O1674" s="44">
        <f>IFERROR(_xll.qlIndexFixing(ONIndex3M,I1674,TRUE,_xll.ohTrigger(RecalcTrigger,Trigger3M)),NA())</f>
        <v>8.5798838496309315E-3</v>
      </c>
      <c r="P1674" s="44">
        <f>IFERROR(_xll.qlIndexFixing(ONIndex6M,I1674,TRUE,_xll.ohTrigger(RecalcTrigger,Trigger6M)),NA())</f>
        <v>8.6548111512740888E-3</v>
      </c>
      <c r="Q1674" s="145">
        <f>IFERROR(_xll.qlIndexFixing(ONIndex1Y,I1674,TRUE,_xll.ohTrigger(RecalcTrigger,Trigger1Y)),NA())</f>
        <v>8.9693632023202241E-3</v>
      </c>
    </row>
    <row r="1675" spans="2:17" x14ac:dyDescent="0.2">
      <c r="B1675" s="39" t="s">
        <v>42</v>
      </c>
      <c r="D1675" s="42">
        <f>_xll.qlCalendarAdvance(Calendar,$D1674,B1675,"f",FALSE)</f>
        <v>51398</v>
      </c>
      <c r="E1675" s="139">
        <f>_xll.qlInterestRateIndexValueDate(IndexON,D1675)</f>
        <v>51398</v>
      </c>
      <c r="F1675" s="155">
        <f>IFERROR(_xll.qlIndexFixing(IndexON,D1675,TRUE,_xll.ohTrigger(RecalcTrigger,TriggerON)),NA())</f>
        <v>8.0310298696861793E-3</v>
      </c>
      <c r="H1675" s="42">
        <f>_xll.qlCalendarAdvance(Calendar,$H1674,B1675,"f",FALSE)</f>
        <v>51398</v>
      </c>
      <c r="I1675" s="139">
        <f>_xll.qlInterestRateIndexValueDate(Index1M,$H1675)</f>
        <v>51400</v>
      </c>
      <c r="J1675" s="144">
        <f>IFERROR(_xll.qlIndexFixing(Index1M,$H1675,TRUE,_xll.ohTrigger(RecalcTrigger,Trigger1M)),NA())</f>
        <v>8.1701068944422181E-3</v>
      </c>
      <c r="K1675" s="44">
        <f>IFERROR(_xll.qlIndexFixing(Index3M,H1675,TRUE,_xll.ohTrigger(RecalcTrigger,Trigger3M)),NA())</f>
        <v>8.5507334728538963E-3</v>
      </c>
      <c r="L1675" s="44">
        <f>IFERROR(_xll.qlIndexFixing(Index6M,$H1675,TRUE,_xll.ohTrigger(RecalcTrigger,Trigger6M)),NA())</f>
        <v>8.602441033325782E-3</v>
      </c>
      <c r="M1675" s="145">
        <f>IFERROR(_xll.qlIndexFixing(Index1Y,$H1675,TRUE,_xll.ohTrigger(RecalcTrigger,Trigger1Y)),NA())</f>
        <v>8.8799757336250843E-3</v>
      </c>
      <c r="N1675" s="144">
        <f>IFERROR(_xll.qlIndexFixing(ONIndex1M,I1675,TRUE,_xll.ohTrigger(RecalcTrigger,Trigger1M)),NA())</f>
        <v>8.1751147135022961E-3</v>
      </c>
      <c r="O1675" s="44">
        <f>IFERROR(_xll.qlIndexFixing(ONIndex3M,I1675,TRUE,_xll.ohTrigger(RecalcTrigger,Trigger3M)),NA())</f>
        <v>8.5742229582752572E-3</v>
      </c>
      <c r="P1675" s="44">
        <f>IFERROR(_xll.qlIndexFixing(ONIndex6M,I1675,TRUE,_xll.ohTrigger(RecalcTrigger,Trigger6M)),NA())</f>
        <v>8.6493279972632564E-3</v>
      </c>
      <c r="Q1675" s="145">
        <f>IFERROR(_xll.qlIndexFixing(ONIndex1Y,I1675,TRUE,_xll.ohTrigger(RecalcTrigger,Trigger1Y)),NA())</f>
        <v>8.9642474788753645E-3</v>
      </c>
    </row>
    <row r="1676" spans="2:17" x14ac:dyDescent="0.2">
      <c r="B1676" s="39" t="s">
        <v>42</v>
      </c>
      <c r="D1676" s="42">
        <f>_xll.qlCalendarAdvance(Calendar,$D1675,B1676,"f",FALSE)</f>
        <v>51405</v>
      </c>
      <c r="E1676" s="139">
        <f>_xll.qlInterestRateIndexValueDate(IndexON,D1676)</f>
        <v>51405</v>
      </c>
      <c r="F1676" s="155">
        <f>IFERROR(_xll.qlIndexFixing(IndexON,D1676,TRUE,_xll.ohTrigger(RecalcTrigger,TriggerON)),NA())</f>
        <v>8.0259368141888388E-3</v>
      </c>
      <c r="H1676" s="42">
        <f>_xll.qlCalendarAdvance(Calendar,$H1675,B1676,"f",FALSE)</f>
        <v>51405</v>
      </c>
      <c r="I1676" s="139">
        <f>_xll.qlInterestRateIndexValueDate(Index1M,$H1676)</f>
        <v>51407</v>
      </c>
      <c r="J1676" s="144">
        <f>IFERROR(_xll.qlIndexFixing(Index1M,$H1676,TRUE,_xll.ohTrigger(RecalcTrigger,Trigger1M)),NA())</f>
        <v>8.1646484303966507E-3</v>
      </c>
      <c r="K1676" s="44">
        <f>IFERROR(_xll.qlIndexFixing(Index3M,H1676,TRUE,_xll.ohTrigger(RecalcTrigger,Trigger3M)),NA())</f>
        <v>8.5443287435443705E-3</v>
      </c>
      <c r="L1676" s="44">
        <f>IFERROR(_xll.qlIndexFixing(Index6M,$H1676,TRUE,_xll.ohTrigger(RecalcTrigger,Trigger6M)),NA())</f>
        <v>8.5969187481012184E-3</v>
      </c>
      <c r="M1676" s="145">
        <f>IFERROR(_xll.qlIndexFixing(Index1Y,$H1676,TRUE,_xll.ohTrigger(RecalcTrigger,Trigger1Y)),NA())</f>
        <v>8.8748497344326681E-3</v>
      </c>
      <c r="N1676" s="144">
        <f>IFERROR(_xll.qlIndexFixing(ONIndex1M,I1676,TRUE,_xll.ohTrigger(RecalcTrigger,Trigger1M)),NA())</f>
        <v>8.170140726200259E-3</v>
      </c>
      <c r="O1676" s="44">
        <f>IFERROR(_xll.qlIndexFixing(ONIndex3M,I1676,TRUE,_xll.ohTrigger(RecalcTrigger,Trigger3M)),NA())</f>
        <v>8.5685816888236843E-3</v>
      </c>
      <c r="P1676" s="44">
        <f>IFERROR(_xll.qlIndexFixing(ONIndex6M,I1676,TRUE,_xll.ohTrigger(RecalcTrigger,Trigger6M)),NA())</f>
        <v>8.6438627682738911E-3</v>
      </c>
      <c r="Q1676" s="145">
        <f>IFERROR(_xll.qlIndexFixing(ONIndex1Y,I1676,TRUE,_xll.ohTrigger(RecalcTrigger,Trigger1Y)),NA())</f>
        <v>8.9591516772546953E-3</v>
      </c>
    </row>
    <row r="1677" spans="2:17" x14ac:dyDescent="0.2">
      <c r="B1677" s="39" t="s">
        <v>42</v>
      </c>
      <c r="D1677" s="42">
        <f>_xll.qlCalendarAdvance(Calendar,$D1676,B1677,"f",FALSE)</f>
        <v>51412</v>
      </c>
      <c r="E1677" s="139">
        <f>_xll.qlInterestRateIndexValueDate(IndexON,D1677)</f>
        <v>51412</v>
      </c>
      <c r="F1677" s="155">
        <f>IFERROR(_xll.qlIndexFixing(IndexON,D1677,TRUE,_xll.ohTrigger(RecalcTrigger,TriggerON)),NA())</f>
        <v>8.0208629178457613E-3</v>
      </c>
      <c r="H1677" s="42">
        <f>_xll.qlCalendarAdvance(Calendar,$H1676,B1677,"f",FALSE)</f>
        <v>51412</v>
      </c>
      <c r="I1677" s="139">
        <f>_xll.qlInterestRateIndexValueDate(Index1M,$H1677)</f>
        <v>51414</v>
      </c>
      <c r="J1677" s="144">
        <f>IFERROR(_xll.qlIndexFixing(Index1M,$H1677,TRUE,_xll.ohTrigger(RecalcTrigger,Trigger1M)),NA())</f>
        <v>8.1602457313947972E-3</v>
      </c>
      <c r="K1677" s="44">
        <f>IFERROR(_xll.qlIndexFixing(Index3M,H1677,TRUE,_xll.ohTrigger(RecalcTrigger,Trigger3M)),NA())</f>
        <v>8.5388183327197113E-3</v>
      </c>
      <c r="L1677" s="44">
        <f>IFERROR(_xll.qlIndexFixing(Index6M,$H1677,TRUE,_xll.ohTrigger(RecalcTrigger,Trigger6M)),NA())</f>
        <v>8.5916833742639073E-3</v>
      </c>
      <c r="M1677" s="145">
        <f>IFERROR(_xll.qlIndexFixing(Index1Y,$H1677,TRUE,_xll.ohTrigger(RecalcTrigger,Trigger1Y)),NA())</f>
        <v>8.869699976758641E-3</v>
      </c>
      <c r="N1677" s="144">
        <f>IFERROR(_xll.qlIndexFixing(ONIndex1M,I1677,TRUE,_xll.ohTrigger(RecalcTrigger,Trigger1M)),NA())</f>
        <v>8.1651891847833724E-3</v>
      </c>
      <c r="O1677" s="44">
        <f>IFERROR(_xll.qlIndexFixing(ONIndex3M,I1677,TRUE,_xll.ohTrigger(RecalcTrigger,Trigger3M)),NA())</f>
        <v>8.5629601587822179E-3</v>
      </c>
      <c r="P1677" s="44">
        <f>IFERROR(_xll.qlIndexFixing(ONIndex6M,I1677,TRUE,_xll.ohTrigger(RecalcTrigger,Trigger6M)),NA())</f>
        <v>8.6384155685426123E-3</v>
      </c>
      <c r="Q1677" s="145">
        <f>IFERROR(_xll.qlIndexFixing(ONIndex1Y,I1677,TRUE,_xll.ohTrigger(RecalcTrigger,Trigger1Y)),NA())</f>
        <v>8.9540759012951554E-3</v>
      </c>
    </row>
    <row r="1678" spans="2:17" x14ac:dyDescent="0.2">
      <c r="B1678" s="39" t="s">
        <v>42</v>
      </c>
      <c r="D1678" s="42">
        <f>_xll.qlCalendarAdvance(Calendar,$D1677,B1678,"f",FALSE)</f>
        <v>51419</v>
      </c>
      <c r="E1678" s="139">
        <f>_xll.qlInterestRateIndexValueDate(IndexON,D1678)</f>
        <v>51419</v>
      </c>
      <c r="F1678" s="155">
        <f>IFERROR(_xll.qlIndexFixing(IndexON,D1678,TRUE,_xll.ohTrigger(RecalcTrigger,TriggerON)),NA())</f>
        <v>8.0158082987225043E-3</v>
      </c>
      <c r="H1678" s="42">
        <f>_xll.qlCalendarAdvance(Calendar,$H1677,B1678,"f",FALSE)</f>
        <v>51419</v>
      </c>
      <c r="I1678" s="139">
        <f>_xll.qlInterestRateIndexValueDate(Index1M,$H1678)</f>
        <v>51421</v>
      </c>
      <c r="J1678" s="144">
        <f>IFERROR(_xll.qlIndexFixing(Index1M,$H1678,TRUE,_xll.ohTrigger(RecalcTrigger,Trigger1M)),NA())</f>
        <v>8.1553492759034087E-3</v>
      </c>
      <c r="K1678" s="44">
        <f>IFERROR(_xll.qlIndexFixing(Index3M,H1678,TRUE,_xll.ohTrigger(RecalcTrigger,Trigger3M)),NA())</f>
        <v>8.533328545326525E-3</v>
      </c>
      <c r="L1678" s="44">
        <f>IFERROR(_xll.qlIndexFixing(Index6M,$H1678,TRUE,_xll.ohTrigger(RecalcTrigger,Trigger6M)),NA())</f>
        <v>8.5864675221822371E-3</v>
      </c>
      <c r="M1678" s="145">
        <f>IFERROR(_xll.qlIndexFixing(Index1Y,$H1678,TRUE,_xll.ohTrigger(RecalcTrigger,Trigger1Y)),NA())</f>
        <v>8.8645264234804341E-3</v>
      </c>
      <c r="N1678" s="144">
        <f>IFERROR(_xll.qlIndexFixing(ONIndex1M,I1678,TRUE,_xll.ohTrigger(RecalcTrigger,Trigger1M)),NA())</f>
        <v>8.1602602176289452E-3</v>
      </c>
      <c r="O1678" s="44">
        <f>IFERROR(_xll.qlIndexFixing(ONIndex3M,I1678,TRUE,_xll.ohTrigger(RecalcTrigger,Trigger3M)),NA())</f>
        <v>8.557358485736799E-3</v>
      </c>
      <c r="P1678" s="44">
        <f>IFERROR(_xll.qlIndexFixing(ONIndex6M,I1678,TRUE,_xll.ohTrigger(RecalcTrigger,Trigger6M)),NA())</f>
        <v>8.6329865025458474E-3</v>
      </c>
      <c r="Q1678" s="145">
        <f>IFERROR(_xll.qlIndexFixing(ONIndex1Y,I1678,TRUE,_xll.ohTrigger(RecalcTrigger,Trigger1Y)),NA())</f>
        <v>8.9490202545139397E-3</v>
      </c>
    </row>
    <row r="1679" spans="2:17" x14ac:dyDescent="0.2">
      <c r="B1679" s="39" t="s">
        <v>42</v>
      </c>
      <c r="D1679" s="42">
        <f>_xll.qlCalendarAdvance(Calendar,$D1678,B1679,"f",FALSE)</f>
        <v>51426</v>
      </c>
      <c r="E1679" s="139">
        <f>_xll.qlInterestRateIndexValueDate(IndexON,D1679)</f>
        <v>51426</v>
      </c>
      <c r="F1679" s="155">
        <f>IFERROR(_xll.qlIndexFixing(IndexON,D1679,TRUE,_xll.ohTrigger(RecalcTrigger,TriggerON)),NA())</f>
        <v>8.0107730746448169E-3</v>
      </c>
      <c r="H1679" s="42">
        <f>_xll.qlCalendarAdvance(Calendar,$H1678,B1679,"f",FALSE)</f>
        <v>51426</v>
      </c>
      <c r="I1679" s="139">
        <f>_xll.qlInterestRateIndexValueDate(Index1M,$H1679)</f>
        <v>51428</v>
      </c>
      <c r="J1679" s="144">
        <f>IFERROR(_xll.qlIndexFixing(Index1M,$H1679,TRUE,_xll.ohTrigger(RecalcTrigger,Trigger1M)),NA())</f>
        <v>8.15047574229061E-3</v>
      </c>
      <c r="K1679" s="44">
        <f>IFERROR(_xll.qlIndexFixing(Index3M,H1679,TRUE,_xll.ohTrigger(RecalcTrigger,Trigger3M)),NA())</f>
        <v>8.5278594990255852E-3</v>
      </c>
      <c r="L1679" s="44">
        <f>IFERROR(_xll.qlIndexFixing(Index6M,$H1679,TRUE,_xll.ohTrigger(RecalcTrigger,Trigger6M)),NA())</f>
        <v>8.5802233836150855E-3</v>
      </c>
      <c r="M1679" s="145">
        <f>IFERROR(_xll.qlIndexFixing(Index1Y,$H1679,TRUE,_xll.ohTrigger(RecalcTrigger,Trigger1Y)),NA())</f>
        <v>8.8593290373630926E-3</v>
      </c>
      <c r="N1679" s="144">
        <f>IFERROR(_xll.qlIndexFixing(ONIndex1M,I1679,TRUE,_xll.ohTrigger(RecalcTrigger,Trigger1M)),NA())</f>
        <v>8.1553539532741581E-3</v>
      </c>
      <c r="O1679" s="44">
        <f>IFERROR(_xll.qlIndexFixing(ONIndex3M,I1679,TRUE,_xll.ohTrigger(RecalcTrigger,Trigger3M)),NA())</f>
        <v>8.5517767870335604E-3</v>
      </c>
      <c r="P1679" s="44">
        <f>IFERROR(_xll.qlIndexFixing(ONIndex6M,I1679,TRUE,_xll.ohTrigger(RecalcTrigger,Trigger6M)),NA())</f>
        <v>8.6275756747600241E-3</v>
      </c>
      <c r="Q1679" s="145">
        <f>IFERROR(_xll.qlIndexFixing(ONIndex1Y,I1679,TRUE,_xll.ohTrigger(RecalcTrigger,Trigger1Y)),NA())</f>
        <v>8.9439848406680511E-3</v>
      </c>
    </row>
    <row r="1680" spans="2:17" x14ac:dyDescent="0.2">
      <c r="B1680" s="39" t="s">
        <v>42</v>
      </c>
      <c r="D1680" s="42">
        <f>_xll.qlCalendarAdvance(Calendar,$D1679,B1680,"f",FALSE)</f>
        <v>51433</v>
      </c>
      <c r="E1680" s="139">
        <f>_xll.qlInterestRateIndexValueDate(IndexON,D1680)</f>
        <v>51433</v>
      </c>
      <c r="F1680" s="155">
        <f>IFERROR(_xll.qlIndexFixing(IndexON,D1680,TRUE,_xll.ohTrigger(RecalcTrigger,TriggerON)),NA())</f>
        <v>8.0057573635983204E-3</v>
      </c>
      <c r="H1680" s="42">
        <f>_xll.qlCalendarAdvance(Calendar,$H1679,B1680,"f",FALSE)</f>
        <v>51433</v>
      </c>
      <c r="I1680" s="139">
        <f>_xll.qlInterestRateIndexValueDate(Index1M,$H1680)</f>
        <v>51435</v>
      </c>
      <c r="J1680" s="144">
        <f>IFERROR(_xll.qlIndexFixing(Index1M,$H1680,TRUE,_xll.ohTrigger(RecalcTrigger,Trigger1M)),NA())</f>
        <v>8.1456252589543372E-3</v>
      </c>
      <c r="K1680" s="44">
        <f>IFERROR(_xll.qlIndexFixing(Index3M,H1680,TRUE,_xll.ohTrigger(RecalcTrigger,Trigger3M)),NA())</f>
        <v>8.5224113114776706E-3</v>
      </c>
      <c r="L1680" s="44">
        <f>IFERROR(_xll.qlIndexFixing(Index6M,$H1680,TRUE,_xll.ohTrigger(RecalcTrigger,Trigger6M)),NA())</f>
        <v>8.5760948021867782E-3</v>
      </c>
      <c r="M1680" s="145">
        <f>IFERROR(_xll.qlIndexFixing(Index1Y,$H1680,TRUE,_xll.ohTrigger(RecalcTrigger,Trigger1Y)),NA())</f>
        <v>8.8541077810607941E-3</v>
      </c>
      <c r="N1680" s="144">
        <f>IFERROR(_xll.qlIndexFixing(ONIndex1M,I1680,TRUE,_xll.ohTrigger(RecalcTrigger,Trigger1M)),NA())</f>
        <v>8.1504705197765759E-3</v>
      </c>
      <c r="O1680" s="44">
        <f>IFERROR(_xll.qlIndexFixing(ONIndex3M,I1680,TRUE,_xll.ohTrigger(RecalcTrigger,Trigger3M)),NA())</f>
        <v>8.546215180338379E-3</v>
      </c>
      <c r="P1680" s="44">
        <f>IFERROR(_xll.qlIndexFixing(ONIndex6M,I1680,TRUE,_xll.ohTrigger(RecalcTrigger,Trigger6M)),NA())</f>
        <v>8.6221831895816337E-3</v>
      </c>
      <c r="Q1680" s="145">
        <f>IFERROR(_xll.qlIndexFixing(ONIndex1Y,I1680,TRUE,_xll.ohTrigger(RecalcTrigger,Trigger1Y)),NA())</f>
        <v>8.9389697633546206E-3</v>
      </c>
    </row>
    <row r="1681" spans="2:17" x14ac:dyDescent="0.2">
      <c r="B1681" s="39" t="s">
        <v>42</v>
      </c>
      <c r="D1681" s="42">
        <f>_xll.qlCalendarAdvance(Calendar,$D1680,B1681,"f",FALSE)</f>
        <v>51440</v>
      </c>
      <c r="E1681" s="139">
        <f>_xll.qlInterestRateIndexValueDate(IndexON,D1681)</f>
        <v>51440</v>
      </c>
      <c r="F1681" s="155">
        <f>IFERROR(_xll.qlIndexFixing(IndexON,D1681,TRUE,_xll.ohTrigger(RecalcTrigger,TriggerON)),NA())</f>
        <v>8.000761283648572E-3</v>
      </c>
      <c r="H1681" s="42">
        <f>_xll.qlCalendarAdvance(Calendar,$H1680,B1681,"f",FALSE)</f>
        <v>51440</v>
      </c>
      <c r="I1681" s="139">
        <f>_xll.qlInterestRateIndexValueDate(Index1M,$H1681)</f>
        <v>51442</v>
      </c>
      <c r="J1681" s="144">
        <f>IFERROR(_xll.qlIndexFixing(Index1M,$H1681,TRUE,_xll.ohTrigger(RecalcTrigger,Trigger1M)),NA())</f>
        <v>8.1407979542899491E-3</v>
      </c>
      <c r="K1681" s="44">
        <f>IFERROR(_xll.qlIndexFixing(Index3M,H1681,TRUE,_xll.ohTrigger(RecalcTrigger,Trigger3M)),NA())</f>
        <v>8.5169841003435512E-3</v>
      </c>
      <c r="L1681" s="44">
        <f>IFERROR(_xll.qlIndexFixing(Index6M,$H1681,TRUE,_xll.ohTrigger(RecalcTrigger,Trigger6M)),NA())</f>
        <v>8.5711977778155299E-3</v>
      </c>
      <c r="M1681" s="145">
        <f>IFERROR(_xll.qlIndexFixing(Index1Y,$H1681,TRUE,_xll.ohTrigger(RecalcTrigger,Trigger1Y)),NA())</f>
        <v>8.8488626171146743E-3</v>
      </c>
      <c r="N1681" s="144">
        <f>IFERROR(_xll.qlIndexFixing(ONIndex1M,I1681,TRUE,_xll.ohTrigger(RecalcTrigger,Trigger1M)),NA())</f>
        <v>8.1456100456733793E-3</v>
      </c>
      <c r="O1681" s="44">
        <f>IFERROR(_xll.qlIndexFixing(ONIndex3M,I1681,TRUE,_xll.ohTrigger(RecalcTrigger,Trigger3M)),NA())</f>
        <v>8.5406737829174517E-3</v>
      </c>
      <c r="P1681" s="44">
        <f>IFERROR(_xll.qlIndexFixing(ONIndex6M,I1681,TRUE,_xll.ohTrigger(RecalcTrigger,Trigger6M)),NA())</f>
        <v>8.6168091514871037E-3</v>
      </c>
      <c r="Q1681" s="145">
        <f>IFERROR(_xll.qlIndexFixing(ONIndex1Y,I1681,TRUE,_xll.ohTrigger(RecalcTrigger,Trigger1Y)),NA())</f>
        <v>8.933975126250715E-3</v>
      </c>
    </row>
    <row r="1682" spans="2:17" x14ac:dyDescent="0.2">
      <c r="B1682" s="39" t="s">
        <v>42</v>
      </c>
      <c r="D1682" s="42">
        <f>_xll.qlCalendarAdvance(Calendar,$D1681,B1682,"f",FALSE)</f>
        <v>51447</v>
      </c>
      <c r="E1682" s="139">
        <f>_xll.qlInterestRateIndexValueDate(IndexON,D1682)</f>
        <v>51447</v>
      </c>
      <c r="F1682" s="155">
        <f>IFERROR(_xll.qlIndexFixing(IndexON,D1682,TRUE,_xll.ohTrigger(RecalcTrigger,TriggerON)),NA())</f>
        <v>7.9957849524614488E-3</v>
      </c>
      <c r="H1682" s="42">
        <f>_xll.qlCalendarAdvance(Calendar,$H1681,B1682,"f",FALSE)</f>
        <v>51447</v>
      </c>
      <c r="I1682" s="139">
        <f>_xll.qlInterestRateIndexValueDate(Index1M,$H1682)</f>
        <v>51449</v>
      </c>
      <c r="J1682" s="144">
        <f>IFERROR(_xll.qlIndexFixing(Index1M,$H1682,TRUE,_xll.ohTrigger(RecalcTrigger,Trigger1M)),NA())</f>
        <v>8.1359939566902264E-3</v>
      </c>
      <c r="K1682" s="44">
        <f>IFERROR(_xll.qlIndexFixing(Index3M,H1682,TRUE,_xll.ohTrigger(RecalcTrigger,Trigger3M)),NA())</f>
        <v>8.5115779832831556E-3</v>
      </c>
      <c r="L1682" s="44">
        <f>IFERROR(_xll.qlIndexFixing(Index6M,$H1682,TRUE,_xll.ohTrigger(RecalcTrigger,Trigger6M)),NA())</f>
        <v>8.5660597218754787E-3</v>
      </c>
      <c r="M1682" s="145">
        <f>IFERROR(_xll.qlIndexFixing(Index1Y,$H1682,TRUE,_xll.ohTrigger(RecalcTrigger,Trigger1Y)),NA())</f>
        <v>8.8435935079547862E-3</v>
      </c>
      <c r="N1682" s="144">
        <f>IFERROR(_xll.qlIndexFixing(ONIndex1M,I1682,TRUE,_xll.ohTrigger(RecalcTrigger,Trigger1M)),NA())</f>
        <v>8.1407726592619412E-3</v>
      </c>
      <c r="O1682" s="44">
        <f>IFERROR(_xll.qlIndexFixing(ONIndex3M,I1682,TRUE,_xll.ohTrigger(RecalcTrigger,Trigger3M)),NA())</f>
        <v>8.5351527124366555E-3</v>
      </c>
      <c r="P1682" s="44">
        <f>IFERROR(_xll.qlIndexFixing(ONIndex6M,I1682,TRUE,_xll.ohTrigger(RecalcTrigger,Trigger6M)),NA())</f>
        <v>8.6114536647929896E-3</v>
      </c>
      <c r="Q1682" s="145">
        <f>IFERROR(_xll.qlIndexFixing(ONIndex1Y,I1682,TRUE,_xll.ohTrigger(RecalcTrigger,Trigger1Y)),NA())</f>
        <v>8.9290010329534653E-3</v>
      </c>
    </row>
    <row r="1683" spans="2:17" x14ac:dyDescent="0.2">
      <c r="B1683" s="39" t="s">
        <v>42</v>
      </c>
      <c r="D1683" s="42">
        <f>_xll.qlCalendarAdvance(Calendar,$D1682,B1683,"f",FALSE)</f>
        <v>51454</v>
      </c>
      <c r="E1683" s="139">
        <f>_xll.qlInterestRateIndexValueDate(IndexON,D1683)</f>
        <v>51454</v>
      </c>
      <c r="F1683" s="155">
        <f>IFERROR(_xll.qlIndexFixing(IndexON,D1683,TRUE,_xll.ohTrigger(RecalcTrigger,TriggerON)),NA())</f>
        <v>7.9908284884222525E-3</v>
      </c>
      <c r="H1683" s="42">
        <f>_xll.qlCalendarAdvance(Calendar,$H1682,B1683,"f",FALSE)</f>
        <v>51454</v>
      </c>
      <c r="I1683" s="139">
        <f>_xll.qlInterestRateIndexValueDate(Index1M,$H1683)</f>
        <v>51456</v>
      </c>
      <c r="J1683" s="144">
        <f>IFERROR(_xll.qlIndexFixing(Index1M,$H1683,TRUE,_xll.ohTrigger(RecalcTrigger,Trigger1M)),NA())</f>
        <v>8.1312133945505276E-3</v>
      </c>
      <c r="K1683" s="44">
        <f>IFERROR(_xll.qlIndexFixing(Index3M,H1683,TRUE,_xll.ohTrigger(RecalcTrigger,Trigger3M)),NA())</f>
        <v>8.5061930779555539E-3</v>
      </c>
      <c r="L1683" s="44">
        <f>IFERROR(_xll.qlIndexFixing(Index6M,$H1683,TRUE,_xll.ohTrigger(RecalcTrigger,Trigger6M)),NA())</f>
        <v>8.5609417032840064E-3</v>
      </c>
      <c r="M1683" s="145">
        <f>IFERROR(_xll.qlIndexFixing(Index1Y,$H1683,TRUE,_xll.ohTrigger(RecalcTrigger,Trigger1Y)),NA())</f>
        <v>8.8383004158985746E-3</v>
      </c>
      <c r="N1683" s="144">
        <f>IFERROR(_xll.qlIndexFixing(ONIndex1M,I1683,TRUE,_xll.ohTrigger(RecalcTrigger,Trigger1M)),NA())</f>
        <v>8.1359584888396341E-3</v>
      </c>
      <c r="O1683" s="44">
        <f>IFERROR(_xll.qlIndexFixing(ONIndex3M,I1683,TRUE,_xll.ohTrigger(RecalcTrigger,Trigger3M)),NA())</f>
        <v>8.5296520864019953E-3</v>
      </c>
      <c r="P1683" s="44">
        <f>IFERROR(_xll.qlIndexFixing(ONIndex6M,I1683,TRUE,_xll.ohTrigger(RecalcTrigger,Trigger6M)),NA())</f>
        <v>8.6061168339757188E-3</v>
      </c>
      <c r="Q1683" s="145">
        <f>IFERROR(_xll.qlIndexFixing(ONIndex1Y,I1683,TRUE,_xll.ohTrigger(RecalcTrigger,Trigger1Y)),NA())</f>
        <v>8.9240475872198743E-3</v>
      </c>
    </row>
    <row r="1684" spans="2:17" x14ac:dyDescent="0.2">
      <c r="B1684" s="39" t="s">
        <v>42</v>
      </c>
      <c r="D1684" s="42">
        <f>_xll.qlCalendarAdvance(Calendar,$D1683,B1684,"f",FALSE)</f>
        <v>51461</v>
      </c>
      <c r="E1684" s="139">
        <f>_xll.qlInterestRateIndexValueDate(IndexON,D1684)</f>
        <v>51461</v>
      </c>
      <c r="F1684" s="155">
        <f>IFERROR(_xll.qlIndexFixing(IndexON,D1684,TRUE,_xll.ohTrigger(RecalcTrigger,TriggerON)),NA())</f>
        <v>7.9858920091169239E-3</v>
      </c>
      <c r="H1684" s="42">
        <f>_xll.qlCalendarAdvance(Calendar,$H1683,B1684,"f",FALSE)</f>
        <v>51461</v>
      </c>
      <c r="I1684" s="139">
        <f>_xll.qlInterestRateIndexValueDate(Index1M,$H1684)</f>
        <v>51463</v>
      </c>
      <c r="J1684" s="144">
        <f>IFERROR(_xll.qlIndexFixing(Index1M,$H1684,TRUE,_xll.ohTrigger(RecalcTrigger,Trigger1M)),NA())</f>
        <v>8.1264563962662115E-3</v>
      </c>
      <c r="K1684" s="44">
        <f>IFERROR(_xll.qlIndexFixing(Index3M,H1684,TRUE,_xll.ohTrigger(RecalcTrigger,Trigger3M)),NA())</f>
        <v>8.500829502019823E-3</v>
      </c>
      <c r="L1684" s="44">
        <f>IFERROR(_xll.qlIndexFixing(Index6M,$H1684,TRUE,_xll.ohTrigger(RecalcTrigger,Trigger6M)),NA())</f>
        <v>8.5558438267617602E-3</v>
      </c>
      <c r="M1684" s="145">
        <f>IFERROR(_xll.qlIndexFixing(Index1Y,$H1684,TRUE,_xll.ohTrigger(RecalcTrigger,Trigger1Y)),NA())</f>
        <v>8.8329833031519679E-3</v>
      </c>
      <c r="N1684" s="144">
        <f>IFERROR(_xll.qlIndexFixing(ONIndex1M,I1684,TRUE,_xll.ohTrigger(RecalcTrigger,Trigger1M)),NA())</f>
        <v>8.131167662703831E-3</v>
      </c>
      <c r="O1684" s="44">
        <f>IFERROR(_xll.qlIndexFixing(ONIndex3M,I1684,TRUE,_xll.ohTrigger(RecalcTrigger,Trigger3M)),NA())</f>
        <v>8.524172022159604E-3</v>
      </c>
      <c r="P1684" s="44">
        <f>IFERROR(_xll.qlIndexFixing(ONIndex6M,I1684,TRUE,_xll.ohTrigger(RecalcTrigger,Trigger6M)),NA())</f>
        <v>8.6007987635117189E-3</v>
      </c>
      <c r="Q1684" s="145">
        <f>IFERROR(_xll.qlIndexFixing(ONIndex1Y,I1684,TRUE,_xll.ohTrigger(RecalcTrigger,Trigger1Y)),NA())</f>
        <v>8.9191148927270092E-3</v>
      </c>
    </row>
    <row r="1685" spans="2:17" x14ac:dyDescent="0.2">
      <c r="B1685" s="39" t="s">
        <v>42</v>
      </c>
      <c r="D1685" s="42">
        <f>_xll.qlCalendarAdvance(Calendar,$D1684,B1685,"f",FALSE)</f>
        <v>51468</v>
      </c>
      <c r="E1685" s="139">
        <f>_xll.qlInterestRateIndexValueDate(IndexON,D1685)</f>
        <v>51468</v>
      </c>
      <c r="F1685" s="155">
        <f>IFERROR(_xll.qlIndexFixing(IndexON,D1685,TRUE,_xll.ohTrigger(RecalcTrigger,TriggerON)),NA())</f>
        <v>7.9809756326110204E-3</v>
      </c>
      <c r="H1685" s="42">
        <f>_xll.qlCalendarAdvance(Calendar,$H1684,B1685,"f",FALSE)</f>
        <v>51468</v>
      </c>
      <c r="I1685" s="139">
        <f>_xll.qlInterestRateIndexValueDate(Index1M,$H1685)</f>
        <v>51470</v>
      </c>
      <c r="J1685" s="144">
        <f>IFERROR(_xll.qlIndexFixing(Index1M,$H1685,TRUE,_xll.ohTrigger(RecalcTrigger,Trigger1M)),NA())</f>
        <v>8.1217230902326382E-3</v>
      </c>
      <c r="K1685" s="44">
        <f>IFERROR(_xll.qlIndexFixing(Index3M,H1685,TRUE,_xll.ohTrigger(RecalcTrigger,Trigger3M)),NA())</f>
        <v>8.4965972332344819E-3</v>
      </c>
      <c r="L1685" s="44">
        <f>IFERROR(_xll.qlIndexFixing(Index6M,$H1685,TRUE,_xll.ohTrigger(RecalcTrigger,Trigger6M)),NA())</f>
        <v>8.5505119636310641E-3</v>
      </c>
      <c r="M1685" s="145">
        <f>IFERROR(_xll.qlIndexFixing(Index1Y,$H1685,TRUE,_xll.ohTrigger(RecalcTrigger,Trigger1Y)),NA())</f>
        <v>8.8285469643867662E-3</v>
      </c>
      <c r="N1685" s="144">
        <f>IFERROR(_xll.qlIndexFixing(ONIndex1M,I1685,TRUE,_xll.ohTrigger(RecalcTrigger,Trigger1M)),NA())</f>
        <v>8.1264003092318404E-3</v>
      </c>
      <c r="O1685" s="44">
        <f>IFERROR(_xll.qlIndexFixing(ONIndex3M,I1685,TRUE,_xll.ohTrigger(RecalcTrigger,Trigger3M)),NA())</f>
        <v>8.5187126372954225E-3</v>
      </c>
      <c r="P1685" s="44">
        <f>IFERROR(_xll.qlIndexFixing(ONIndex6M,I1685,TRUE,_xll.ohTrigger(RecalcTrigger,Trigger6M)),NA())</f>
        <v>8.5954995577175453E-3</v>
      </c>
      <c r="Q1685" s="145">
        <f>IFERROR(_xll.qlIndexFixing(ONIndex1Y,I1685,TRUE,_xll.ohTrigger(RecalcTrigger,Trigger1Y)),NA())</f>
        <v>8.9142030529920646E-3</v>
      </c>
    </row>
    <row r="1686" spans="2:17" x14ac:dyDescent="0.2">
      <c r="B1686" s="39" t="s">
        <v>42</v>
      </c>
      <c r="D1686" s="42">
        <f>_xll.qlCalendarAdvance(Calendar,$D1685,B1686,"f",FALSE)</f>
        <v>51475</v>
      </c>
      <c r="E1686" s="139">
        <f>_xll.qlInterestRateIndexValueDate(IndexON,D1686)</f>
        <v>51475</v>
      </c>
      <c r="F1686" s="155">
        <f>IFERROR(_xll.qlIndexFixing(IndexON,D1686,TRUE,_xll.ohTrigger(RecalcTrigger,TriggerON)),NA())</f>
        <v>7.9760794768901633E-3</v>
      </c>
      <c r="H1686" s="42">
        <f>_xll.qlCalendarAdvance(Calendar,$H1685,B1686,"f",FALSE)</f>
        <v>51475</v>
      </c>
      <c r="I1686" s="139">
        <f>_xll.qlInterestRateIndexValueDate(Index1M,$H1686)</f>
        <v>51477</v>
      </c>
      <c r="J1686" s="144">
        <f>IFERROR(_xll.qlIndexFixing(Index1M,$H1686,TRUE,_xll.ohTrigger(RecalcTrigger,Trigger1M)),NA())</f>
        <v>8.1170136048425868E-3</v>
      </c>
      <c r="K1686" s="44">
        <f>IFERROR(_xll.qlIndexFixing(Index3M,H1686,TRUE,_xll.ohTrigger(RecalcTrigger,Trigger3M)),NA())</f>
        <v>8.4912709242077611E-3</v>
      </c>
      <c r="L1686" s="44">
        <f>IFERROR(_xll.qlIndexFixing(Index6M,$H1686,TRUE,_xll.ohTrigger(RecalcTrigger,Trigger6M)),NA())</f>
        <v>8.5454560556636108E-3</v>
      </c>
      <c r="M1686" s="145">
        <f>IFERROR(_xll.qlIndexFixing(Index1Y,$H1686,TRUE,_xll.ohTrigger(RecalcTrigger,Trigger1Y)),NA())</f>
        <v>8.8222768638523755E-3</v>
      </c>
      <c r="N1686" s="144">
        <f>IFERROR(_xll.qlIndexFixing(ONIndex1M,I1686,TRUE,_xll.ohTrigger(RecalcTrigger,Trigger1M)),NA())</f>
        <v>8.1216565568009713E-3</v>
      </c>
      <c r="O1686" s="44">
        <f>IFERROR(_xll.qlIndexFixing(ONIndex3M,I1686,TRUE,_xll.ohTrigger(RecalcTrigger,Trigger3M)),NA())</f>
        <v>8.5132740492355197E-3</v>
      </c>
      <c r="P1686" s="44">
        <f>IFERROR(_xll.qlIndexFixing(ONIndex6M,I1686,TRUE,_xll.ohTrigger(RecalcTrigger,Trigger6M)),NA())</f>
        <v>8.5902193212294975E-3</v>
      </c>
      <c r="Q1686" s="145">
        <f>IFERROR(_xll.qlIndexFixing(ONIndex1Y,I1686,TRUE,_xll.ohTrigger(RecalcTrigger,Trigger1Y)),NA())</f>
        <v>8.9093121717720436E-3</v>
      </c>
    </row>
    <row r="1687" spans="2:17" x14ac:dyDescent="0.2">
      <c r="B1687" s="39" t="s">
        <v>42</v>
      </c>
      <c r="D1687" s="42">
        <f>_xll.qlCalendarAdvance(Calendar,$D1686,B1687,"f",FALSE)</f>
        <v>51482</v>
      </c>
      <c r="E1687" s="139">
        <f>_xll.qlInterestRateIndexValueDate(IndexON,D1687)</f>
        <v>51482</v>
      </c>
      <c r="F1687" s="155">
        <f>IFERROR(_xll.qlIndexFixing(IndexON,D1687,TRUE,_xll.ohTrigger(RecalcTrigger,TriggerON)),NA())</f>
        <v>7.9712036598600378E-3</v>
      </c>
      <c r="H1687" s="42">
        <f>_xll.qlCalendarAdvance(Calendar,$H1686,B1687,"f",FALSE)</f>
        <v>51482</v>
      </c>
      <c r="I1687" s="139">
        <f>_xll.qlInterestRateIndexValueDate(Index1M,$H1687)</f>
        <v>51484</v>
      </c>
      <c r="J1687" s="144">
        <f>IFERROR(_xll.qlIndexFixing(Index1M,$H1687,TRUE,_xll.ohTrigger(RecalcTrigger,Trigger1M)),NA())</f>
        <v>8.1123280684888381E-3</v>
      </c>
      <c r="K1687" s="44">
        <f>IFERROR(_xll.qlIndexFixing(Index3M,H1687,TRUE,_xll.ohTrigger(RecalcTrigger,Trigger3M)),NA())</f>
        <v>8.4859662615786036E-3</v>
      </c>
      <c r="L1687" s="44">
        <f>IFERROR(_xll.qlIndexFixing(Index6M,$H1687,TRUE,_xll.ohTrigger(RecalcTrigger,Trigger6M)),NA())</f>
        <v>8.5404206119616046E-3</v>
      </c>
      <c r="M1687" s="145">
        <f>IFERROR(_xll.qlIndexFixing(Index1Y,$H1687,TRUE,_xll.ohTrigger(RecalcTrigger,Trigger1Y)),NA())</f>
        <v>8.8168874611516922E-3</v>
      </c>
      <c r="N1687" s="144">
        <f>IFERROR(_xll.qlIndexFixing(ONIndex1M,I1687,TRUE,_xll.ohTrigger(RecalcTrigger,Trigger1M)),NA())</f>
        <v>8.1169365337885324E-3</v>
      </c>
      <c r="O1687" s="44">
        <f>IFERROR(_xll.qlIndexFixing(ONIndex3M,I1687,TRUE,_xll.ohTrigger(RecalcTrigger,Trigger3M)),NA())</f>
        <v>8.5078563754859005E-3</v>
      </c>
      <c r="P1687" s="44">
        <f>IFERROR(_xll.qlIndexFixing(ONIndex6M,I1687,TRUE,_xll.ohTrigger(RecalcTrigger,Trigger6M)),NA())</f>
        <v>8.584958158284195E-3</v>
      </c>
      <c r="Q1687" s="145">
        <f>IFERROR(_xll.qlIndexFixing(ONIndex1Y,I1687,TRUE,_xll.ohTrigger(RecalcTrigger,Trigger1Y)),NA())</f>
        <v>8.9044423528239491E-3</v>
      </c>
    </row>
    <row r="1688" spans="2:17" x14ac:dyDescent="0.2">
      <c r="B1688" s="39" t="s">
        <v>42</v>
      </c>
      <c r="D1688" s="42">
        <f>_xll.qlCalendarAdvance(Calendar,$D1687,B1688,"f",FALSE)</f>
        <v>51489</v>
      </c>
      <c r="E1688" s="139">
        <f>_xll.qlInterestRateIndexValueDate(IndexON,D1688)</f>
        <v>51489</v>
      </c>
      <c r="F1688" s="155">
        <f>IFERROR(_xll.qlIndexFixing(IndexON,D1688,TRUE,_xll.ohTrigger(RecalcTrigger,TriggerON)),NA())</f>
        <v>7.9663482995062651E-3</v>
      </c>
      <c r="H1688" s="42">
        <f>_xll.qlCalendarAdvance(Calendar,$H1687,B1688,"f",FALSE)</f>
        <v>51489</v>
      </c>
      <c r="I1688" s="139">
        <f>_xll.qlInterestRateIndexValueDate(Index1M,$H1688)</f>
        <v>51491</v>
      </c>
      <c r="J1688" s="144">
        <f>IFERROR(_xll.qlIndexFixing(Index1M,$H1688,TRUE,_xll.ohTrigger(RecalcTrigger,Trigger1M)),NA())</f>
        <v>8.1076666095719081E-3</v>
      </c>
      <c r="K1688" s="44">
        <f>IFERROR(_xll.qlIndexFixing(Index3M,H1688,TRUE,_xll.ohTrigger(RecalcTrigger,Trigger3M)),NA())</f>
        <v>8.4806833630004519E-3</v>
      </c>
      <c r="L1688" s="44">
        <f>IFERROR(_xll.qlIndexFixing(Index6M,$H1688,TRUE,_xll.ohTrigger(RecalcTrigger,Trigger6M)),NA())</f>
        <v>8.5354057372465514E-3</v>
      </c>
      <c r="M1688" s="145">
        <f>IFERROR(_xll.qlIndexFixing(Index1Y,$H1688,TRUE,_xll.ohTrigger(RecalcTrigger,Trigger1Y)),NA())</f>
        <v>8.8114738854652153E-3</v>
      </c>
      <c r="N1688" s="144">
        <f>IFERROR(_xll.qlIndexFixing(ONIndex1M,I1688,TRUE,_xll.ohTrigger(RecalcTrigger,Trigger1M)),NA())</f>
        <v>8.1109030067505472E-3</v>
      </c>
      <c r="O1688" s="44">
        <f>IFERROR(_xll.qlIndexFixing(ONIndex3M,I1688,TRUE,_xll.ohTrigger(RecalcTrigger,Trigger3M)),NA())</f>
        <v>8.5009217154397021E-3</v>
      </c>
      <c r="P1688" s="44">
        <f>IFERROR(_xll.qlIndexFixing(ONIndex6M,I1688,TRUE,_xll.ohTrigger(RecalcTrigger,Trigger6M)),NA())</f>
        <v>8.5782220004926302E-3</v>
      </c>
      <c r="Q1688" s="145">
        <f>IFERROR(_xll.qlIndexFixing(ONIndex1Y,I1688,TRUE,_xll.ohTrigger(RecalcTrigger,Trigger1Y)),NA())</f>
        <v>8.8982122722125467E-3</v>
      </c>
    </row>
    <row r="1689" spans="2:17" x14ac:dyDescent="0.2">
      <c r="B1689" s="39" t="s">
        <v>42</v>
      </c>
      <c r="D1689" s="42">
        <f>_xll.qlCalendarAdvance(Calendar,$D1688,B1689,"f",FALSE)</f>
        <v>51497</v>
      </c>
      <c r="E1689" s="139">
        <f>_xll.qlInterestRateIndexValueDate(IndexON,D1689)</f>
        <v>51497</v>
      </c>
      <c r="F1689" s="155">
        <f>IFERROR(_xll.qlIndexFixing(IndexON,D1689,TRUE,_xll.ohTrigger(RecalcTrigger,TriggerON)),NA())</f>
        <v>7.9608245166351566E-3</v>
      </c>
      <c r="H1689" s="42">
        <f>_xll.qlCalendarAdvance(Calendar,$H1688,B1689,"f",FALSE)</f>
        <v>51497</v>
      </c>
      <c r="I1689" s="139">
        <f>_xll.qlInterestRateIndexValueDate(Index1M,$H1689)</f>
        <v>51501</v>
      </c>
      <c r="J1689" s="144">
        <f>IFERROR(_xll.qlIndexFixing(Index1M,$H1689,TRUE,_xll.ohTrigger(RecalcTrigger,Trigger1M)),NA())</f>
        <v>8.1010494040632056E-3</v>
      </c>
      <c r="K1689" s="44">
        <f>IFERROR(_xll.qlIndexFixing(Index3M,H1689,TRUE,_xll.ohTrigger(RecalcTrigger,Trigger3M)),NA())</f>
        <v>8.4737172454420837E-3</v>
      </c>
      <c r="L1689" s="44">
        <f>IFERROR(_xll.qlIndexFixing(Index6M,$H1689,TRUE,_xll.ohTrigger(RecalcTrigger,Trigger6M)),NA())</f>
        <v>8.5290222251331559E-3</v>
      </c>
      <c r="M1689" s="145">
        <f>IFERROR(_xll.qlIndexFixing(Index1Y,$H1689,TRUE,_xll.ohTrigger(RecalcTrigger,Trigger1Y)),NA())</f>
        <v>8.8043216381005832E-3</v>
      </c>
      <c r="N1689" s="144">
        <f>IFERROR(_xll.qlIndexFixing(ONIndex1M,I1689,TRUE,_xll.ohTrigger(RecalcTrigger,Trigger1M)),NA())</f>
        <v>8.1062377040463929E-3</v>
      </c>
      <c r="O1689" s="44">
        <f>IFERROR(_xll.qlIndexFixing(ONIndex3M,I1689,TRUE,_xll.ohTrigger(RecalcTrigger,Trigger3M)),NA())</f>
        <v>8.4955522870977518E-3</v>
      </c>
      <c r="P1689" s="44">
        <f>IFERROR(_xll.qlIndexFixing(ONIndex6M,I1689,TRUE,_xll.ohTrigger(RecalcTrigger,Trigger6M)),NA())</f>
        <v>8.5730048264398562E-3</v>
      </c>
      <c r="Q1689" s="145">
        <f>IFERROR(_xll.qlIndexFixing(ONIndex1Y,I1689,TRUE,_xll.ohTrigger(RecalcTrigger,Trigger1Y)),NA())</f>
        <v>8.8933909846033998E-3</v>
      </c>
    </row>
    <row r="1690" spans="2:17" x14ac:dyDescent="0.2">
      <c r="B1690" s="39" t="s">
        <v>42</v>
      </c>
      <c r="D1690" s="42">
        <f>_xll.qlCalendarAdvance(Calendar,$D1689,B1690,"f",FALSE)</f>
        <v>51504</v>
      </c>
      <c r="E1690" s="139">
        <f>_xll.qlInterestRateIndexValueDate(IndexON,D1690)</f>
        <v>51504</v>
      </c>
      <c r="F1690" s="155">
        <f>IFERROR(_xll.qlIndexFixing(IndexON,D1690,TRUE,_xll.ohTrigger(RecalcTrigger,TriggerON)),NA())</f>
        <v>7.9560133892186968E-3</v>
      </c>
      <c r="H1690" s="42">
        <f>_xll.qlCalendarAdvance(Calendar,$H1689,B1690,"f",FALSE)</f>
        <v>51504</v>
      </c>
      <c r="I1690" s="139">
        <f>_xll.qlInterestRateIndexValueDate(Index1M,$H1690)</f>
        <v>51508</v>
      </c>
      <c r="J1690" s="144">
        <f>IFERROR(_xll.qlIndexFixing(Index1M,$H1690,TRUE,_xll.ohTrigger(RecalcTrigger,Trigger1M)),NA())</f>
        <v>8.0964469534516147E-3</v>
      </c>
      <c r="K1690" s="44">
        <f>IFERROR(_xll.qlIndexFixing(Index3M,H1690,TRUE,_xll.ohTrigger(RecalcTrigger,Trigger3M)),NA())</f>
        <v>8.4676750321150771E-3</v>
      </c>
      <c r="L1690" s="44">
        <f>IFERROR(_xll.qlIndexFixing(Index6M,$H1690,TRUE,_xll.ohTrigger(RecalcTrigger,Trigger6M)),NA())</f>
        <v>8.5233130256022038E-3</v>
      </c>
      <c r="M1690" s="145">
        <f>IFERROR(_xll.qlIndexFixing(Index1Y,$H1690,TRUE,_xll.ohTrigger(RecalcTrigger,Trigger1Y)),NA())</f>
        <v>8.7988530683409272E-3</v>
      </c>
      <c r="N1690" s="144">
        <f>IFERROR(_xll.qlIndexFixing(ONIndex1M,I1690,TRUE,_xll.ohTrigger(RecalcTrigger,Trigger1M)),NA())</f>
        <v>8.1022580906076058E-3</v>
      </c>
      <c r="O1690" s="44">
        <f>IFERROR(_xll.qlIndexFixing(ONIndex3M,I1690,TRUE,_xll.ohTrigger(RecalcTrigger,Trigger3M)),NA())</f>
        <v>8.4909668688926132E-3</v>
      </c>
      <c r="P1690" s="44">
        <f>IFERROR(_xll.qlIndexFixing(ONIndex6M,I1690,TRUE,_xll.ohTrigger(RecalcTrigger,Trigger6M)),NA())</f>
        <v>8.5685484132014267E-3</v>
      </c>
      <c r="Q1690" s="145">
        <f>IFERROR(_xll.qlIndexFixing(ONIndex1Y,I1690,TRUE,_xll.ohTrigger(RecalcTrigger,Trigger1Y)),NA())</f>
        <v>8.8892754832237131E-3</v>
      </c>
    </row>
    <row r="1691" spans="2:17" x14ac:dyDescent="0.2">
      <c r="B1691" s="39" t="s">
        <v>42</v>
      </c>
      <c r="D1691" s="42">
        <f>_xll.qlCalendarAdvance(Calendar,$D1690,B1691,"f",FALSE)</f>
        <v>51511</v>
      </c>
      <c r="E1691" s="139">
        <f>_xll.qlInterestRateIndexValueDate(IndexON,D1691)</f>
        <v>51511</v>
      </c>
      <c r="F1691" s="155">
        <f>IFERROR(_xll.qlIndexFixing(IndexON,D1691,TRUE,_xll.ohTrigger(RecalcTrigger,TriggerON)),NA())</f>
        <v>7.9512230891420899E-3</v>
      </c>
      <c r="H1691" s="42">
        <f>_xll.qlCalendarAdvance(Calendar,$H1690,B1691,"f",FALSE)</f>
        <v>51511</v>
      </c>
      <c r="I1691" s="139">
        <f>_xll.qlInterestRateIndexValueDate(Index1M,$H1691)</f>
        <v>51515</v>
      </c>
      <c r="J1691" s="144">
        <f>IFERROR(_xll.qlIndexFixing(Index1M,$H1691,TRUE,_xll.ohTrigger(RecalcTrigger,Trigger1M)),NA())</f>
        <v>8.0918690204795536E-3</v>
      </c>
      <c r="K1691" s="44">
        <f>IFERROR(_xll.qlIndexFixing(Index3M,H1691,TRUE,_xll.ohTrigger(RecalcTrigger,Trigger3M)),NA())</f>
        <v>8.4624691300460887E-3</v>
      </c>
      <c r="L1691" s="44">
        <f>IFERROR(_xll.qlIndexFixing(Index6M,$H1691,TRUE,_xll.ohTrigger(RecalcTrigger,Trigger6M)),NA())</f>
        <v>8.5183691821370429E-3</v>
      </c>
      <c r="M1691" s="145">
        <f>IFERROR(_xll.qlIndexFixing(Index1Y,$H1691,TRUE,_xll.ohTrigger(RecalcTrigger,Trigger1Y)),NA())</f>
        <v>8.7933599539530248E-3</v>
      </c>
      <c r="N1691" s="144">
        <f>IFERROR(_xll.qlIndexFixing(ONIndex1M,I1691,TRUE,_xll.ohTrigger(RecalcTrigger,Trigger1M)),NA())</f>
        <v>8.0976377419439416E-3</v>
      </c>
      <c r="O1691" s="44">
        <f>IFERROR(_xll.qlIndexFixing(ONIndex3M,I1691,TRUE,_xll.ohTrigger(RecalcTrigger,Trigger3M)),NA())</f>
        <v>8.4856370919528246E-3</v>
      </c>
      <c r="P1691" s="44">
        <f>IFERROR(_xll.qlIndexFixing(ONIndex6M,I1691,TRUE,_xll.ohTrigger(RecalcTrigger,Trigger6M)),NA())</f>
        <v>8.5633673819973666E-3</v>
      </c>
      <c r="Q1691" s="145">
        <f>IFERROR(_xll.qlIndexFixing(ONIndex1Y,I1691,TRUE,_xll.ohTrigger(RecalcTrigger,Trigger1Y)),NA())</f>
        <v>8.8844940261534333E-3</v>
      </c>
    </row>
    <row r="1692" spans="2:17" x14ac:dyDescent="0.2">
      <c r="B1692" s="39" t="s">
        <v>42</v>
      </c>
      <c r="D1692" s="42">
        <f>_xll.qlCalendarAdvance(Calendar,$D1691,B1692,"f",FALSE)</f>
        <v>51518</v>
      </c>
      <c r="E1692" s="139">
        <f>_xll.qlInterestRateIndexValueDate(IndexON,D1692)</f>
        <v>51518</v>
      </c>
      <c r="F1692" s="155">
        <f>IFERROR(_xll.qlIndexFixing(IndexON,D1692,TRUE,_xll.ohTrigger(RecalcTrigger,TriggerON)),NA())</f>
        <v>7.946453734470893E-3</v>
      </c>
      <c r="H1692" s="42">
        <f>_xll.qlCalendarAdvance(Calendar,$H1691,B1692,"f",FALSE)</f>
        <v>51518</v>
      </c>
      <c r="I1692" s="139">
        <f>_xll.qlInterestRateIndexValueDate(Index1M,$H1692)</f>
        <v>51522</v>
      </c>
      <c r="J1692" s="144">
        <f>IFERROR(_xll.qlIndexFixing(Index1M,$H1692,TRUE,_xll.ohTrigger(RecalcTrigger,Trigger1M)),NA())</f>
        <v>8.0873157335449638E-3</v>
      </c>
      <c r="K1692" s="44">
        <f>IFERROR(_xll.qlIndexFixing(Index3M,H1692,TRUE,_xll.ohTrigger(RecalcTrigger,Trigger3M)),NA())</f>
        <v>8.4570188710276148E-3</v>
      </c>
      <c r="L1692" s="44">
        <f>IFERROR(_xll.qlIndexFixing(Index6M,$H1692,TRUE,_xll.ohTrigger(RecalcTrigger,Trigger6M)),NA())</f>
        <v>8.5134455061378223E-3</v>
      </c>
      <c r="M1692" s="145">
        <f>IFERROR(_xll.qlIndexFixing(Index1Y,$H1692,TRUE,_xll.ohTrigger(RecalcTrigger,Trigger1Y)),NA())</f>
        <v>8.7878422554486801E-3</v>
      </c>
      <c r="N1692" s="144">
        <f>IFERROR(_xll.qlIndexFixing(ONIndex1M,I1692,TRUE,_xll.ohTrigger(RecalcTrigger,Trigger1M)),NA())</f>
        <v>8.0930417826508005E-3</v>
      </c>
      <c r="O1692" s="44">
        <f>IFERROR(_xll.qlIndexFixing(ONIndex3M,I1692,TRUE,_xll.ohTrigger(RecalcTrigger,Trigger3M)),NA())</f>
        <v>8.4803288335599802E-3</v>
      </c>
      <c r="P1692" s="44">
        <f>IFERROR(_xll.qlIndexFixing(ONIndex6M,I1692,TRUE,_xll.ohTrigger(RecalcTrigger,Trigger6M)),NA())</f>
        <v>8.5582059612665518E-3</v>
      </c>
      <c r="Q1692" s="145">
        <f>IFERROR(_xll.qlIndexFixing(ONIndex1Y,I1692,TRUE,_xll.ohTrigger(RecalcTrigger,Trigger1Y)),NA())</f>
        <v>8.8797341642088412E-3</v>
      </c>
    </row>
    <row r="1693" spans="2:17" x14ac:dyDescent="0.2">
      <c r="B1693" s="39" t="s">
        <v>42</v>
      </c>
      <c r="D1693" s="42">
        <f>_xll.qlCalendarAdvance(Calendar,$D1692,B1693,"f",FALSE)</f>
        <v>51525</v>
      </c>
      <c r="E1693" s="139">
        <f>_xll.qlInterestRateIndexValueDate(IndexON,D1693)</f>
        <v>51525</v>
      </c>
      <c r="F1693" s="155">
        <f>IFERROR(_xll.qlIndexFixing(IndexON,D1693,TRUE,_xll.ohTrigger(RecalcTrigger,TriggerON)),NA())</f>
        <v>7.9417054430308553E-3</v>
      </c>
      <c r="H1693" s="42">
        <f>_xll.qlCalendarAdvance(Calendar,$H1692,B1693,"f",FALSE)</f>
        <v>51525</v>
      </c>
      <c r="I1693" s="139">
        <f>_xll.qlInterestRateIndexValueDate(Index1M,$H1693)</f>
        <v>51529</v>
      </c>
      <c r="J1693" s="144">
        <f>IFERROR(_xll.qlIndexFixing(Index1M,$H1693,TRUE,_xll.ohTrigger(RecalcTrigger,Trigger1M)),NA())</f>
        <v>8.0827872210432004E-3</v>
      </c>
      <c r="K1693" s="44">
        <f>IFERROR(_xll.qlIndexFixing(Index3M,H1693,TRUE,_xll.ohTrigger(RecalcTrigger,Trigger3M)),NA())</f>
        <v>8.4521243257845297E-3</v>
      </c>
      <c r="L1693" s="44">
        <f>IFERROR(_xll.qlIndexFixing(Index6M,$H1693,TRUE,_xll.ohTrigger(RecalcTrigger,Trigger6M)),NA())</f>
        <v>8.5085414944931423E-3</v>
      </c>
      <c r="M1693" s="145">
        <f>IFERROR(_xll.qlIndexFixing(Index1Y,$H1693,TRUE,_xll.ohTrigger(RecalcTrigger,Trigger1Y)),NA())</f>
        <v>8.7822999332282277E-3</v>
      </c>
      <c r="N1693" s="144">
        <f>IFERROR(_xll.qlIndexFixing(ONIndex1M,I1693,TRUE,_xll.ohTrigger(RecalcTrigger,Trigger1M)),NA())</f>
        <v>8.0884703411054915E-3</v>
      </c>
      <c r="O1693" s="44">
        <f>IFERROR(_xll.qlIndexFixing(ONIndex3M,I1693,TRUE,_xll.ohTrigger(RecalcTrigger,Trigger3M)),NA())</f>
        <v>8.4750422112200852E-3</v>
      </c>
      <c r="P1693" s="44">
        <f>IFERROR(_xll.qlIndexFixing(ONIndex6M,I1693,TRUE,_xll.ohTrigger(RecalcTrigger,Trigger6M)),NA())</f>
        <v>8.5530642557252179E-3</v>
      </c>
      <c r="Q1693" s="145">
        <f>IFERROR(_xll.qlIndexFixing(ONIndex1Y,I1693,TRUE,_xll.ohTrigger(RecalcTrigger,Trigger1Y)),NA())</f>
        <v>8.8749960012268758E-3</v>
      </c>
    </row>
    <row r="1694" spans="2:17" x14ac:dyDescent="0.2">
      <c r="B1694" s="39" t="s">
        <v>42</v>
      </c>
      <c r="D1694" s="42">
        <f>_xll.qlCalendarAdvance(Calendar,$D1693,B1694,"f",FALSE)</f>
        <v>51532</v>
      </c>
      <c r="E1694" s="139">
        <f>_xll.qlInterestRateIndexValueDate(IndexON,D1694)</f>
        <v>51532</v>
      </c>
      <c r="F1694" s="155">
        <f>IFERROR(_xll.qlIndexFixing(IndexON,D1694,TRUE,_xll.ohTrigger(RecalcTrigger,TriggerON)),NA())</f>
        <v>7.9369783328875343E-3</v>
      </c>
      <c r="H1694" s="42">
        <f>_xll.qlCalendarAdvance(Calendar,$H1693,B1694,"f",FALSE)</f>
        <v>51532</v>
      </c>
      <c r="I1694" s="139">
        <f>_xll.qlInterestRateIndexValueDate(Index1M,$H1694)</f>
        <v>51536</v>
      </c>
      <c r="J1694" s="144">
        <f>IFERROR(_xll.qlIndexFixing(Index1M,$H1694,TRUE,_xll.ohTrigger(RecalcTrigger,Trigger1M)),NA())</f>
        <v>8.0789708981475264E-3</v>
      </c>
      <c r="K1694" s="44">
        <f>IFERROR(_xll.qlIndexFixing(Index3M,H1694,TRUE,_xll.ohTrigger(RecalcTrigger,Trigger3M)),NA())</f>
        <v>8.4469856588929668E-3</v>
      </c>
      <c r="L1694" s="44">
        <f>IFERROR(_xll.qlIndexFixing(Index6M,$H1694,TRUE,_xll.ohTrigger(RecalcTrigger,Trigger6M)),NA())</f>
        <v>8.5036566422429707E-3</v>
      </c>
      <c r="M1694" s="145">
        <f>IFERROR(_xll.qlIndexFixing(Index1Y,$H1694,TRUE,_xll.ohTrigger(RecalcTrigger,Trigger1Y)),NA())</f>
        <v>8.7767329475779022E-3</v>
      </c>
      <c r="N1694" s="144">
        <f>IFERROR(_xll.qlIndexFixing(ONIndex1M,I1694,TRUE,_xll.ohTrigger(RecalcTrigger,Trigger1M)),NA())</f>
        <v>8.083923545525451E-3</v>
      </c>
      <c r="O1694" s="44">
        <f>IFERROR(_xll.qlIndexFixing(ONIndex3M,I1694,TRUE,_xll.ohTrigger(RecalcTrigger,Trigger3M)),NA())</f>
        <v>8.4697773424391443E-3</v>
      </c>
      <c r="P1694" s="44">
        <f>IFERROR(_xll.qlIndexFixing(ONIndex6M,I1694,TRUE,_xll.ohTrigger(RecalcTrigger,Trigger6M)),NA())</f>
        <v>8.5479423697698564E-3</v>
      </c>
      <c r="Q1694" s="145">
        <f>IFERROR(_xll.qlIndexFixing(ONIndex1Y,I1694,TRUE,_xll.ohTrigger(RecalcTrigger,Trigger1Y)),NA())</f>
        <v>8.8702796408846041E-3</v>
      </c>
    </row>
    <row r="1695" spans="2:17" x14ac:dyDescent="0.2">
      <c r="B1695" s="39" t="s">
        <v>42</v>
      </c>
      <c r="D1695" s="42">
        <f>_xll.qlCalendarAdvance(Calendar,$D1694,B1695,"f",FALSE)</f>
        <v>51539</v>
      </c>
      <c r="E1695" s="139">
        <f>_xll.qlInterestRateIndexValueDate(IndexON,D1695)</f>
        <v>51539</v>
      </c>
      <c r="F1695" s="155">
        <f>IFERROR(_xll.qlIndexFixing(IndexON,D1695,TRUE,_xll.ohTrigger(RecalcTrigger,TriggerON)),NA())</f>
        <v>7.932272521946615E-3</v>
      </c>
      <c r="H1695" s="42">
        <f>_xll.qlCalendarAdvance(Calendar,$H1694,B1695,"f",FALSE)</f>
        <v>51539</v>
      </c>
      <c r="I1695" s="139">
        <f>_xll.qlInterestRateIndexValueDate(Index1M,$H1695)</f>
        <v>51543</v>
      </c>
      <c r="J1695" s="144">
        <f>IFERROR(_xll.qlIndexFixing(Index1M,$H1695,TRUE,_xll.ohTrigger(RecalcTrigger,Trigger1M)),NA())</f>
        <v>8.0744872274128368E-3</v>
      </c>
      <c r="K1695" s="44">
        <f>IFERROR(_xll.qlIndexFixing(Index3M,H1695,TRUE,_xll.ohTrigger(RecalcTrigger,Trigger3M)),NA())</f>
        <v>8.4418696390302708E-3</v>
      </c>
      <c r="L1695" s="44">
        <f>IFERROR(_xll.qlIndexFixing(Index6M,$H1695,TRUE,_xll.ohTrigger(RecalcTrigger,Trigger6M)),NA())</f>
        <v>8.4987904425808461E-3</v>
      </c>
      <c r="M1695" s="145">
        <f>IFERROR(_xll.qlIndexFixing(Index1Y,$H1695,TRUE,_xll.ohTrigger(RecalcTrigger,Trigger1Y)),NA())</f>
        <v>8.7711412586733394E-3</v>
      </c>
      <c r="N1695" s="144">
        <f>IFERROR(_xll.qlIndexFixing(ONIndex1M,I1695,TRUE,_xll.ohTrigger(RecalcTrigger,Trigger1M)),NA())</f>
        <v>8.079401524367924E-3</v>
      </c>
      <c r="O1695" s="44">
        <f>IFERROR(_xll.qlIndexFixing(ONIndex3M,I1695,TRUE,_xll.ohTrigger(RecalcTrigger,Trigger3M)),NA())</f>
        <v>8.4645343446432264E-3</v>
      </c>
      <c r="P1695" s="44">
        <f>IFERROR(_xll.qlIndexFixing(ONIndex6M,I1695,TRUE,_xll.ohTrigger(RecalcTrigger,Trigger6M)),NA())</f>
        <v>8.5428404077170228E-3</v>
      </c>
      <c r="Q1695" s="145">
        <f>IFERROR(_xll.qlIndexFixing(ONIndex1Y,I1695,TRUE,_xll.ohTrigger(RecalcTrigger,Trigger1Y)),NA())</f>
        <v>8.8655851868590929E-3</v>
      </c>
    </row>
    <row r="1696" spans="2:17" x14ac:dyDescent="0.2">
      <c r="B1696" s="39" t="s">
        <v>42</v>
      </c>
      <c r="D1696" s="42">
        <f>_xll.qlCalendarAdvance(Calendar,$D1695,B1696,"f",FALSE)</f>
        <v>51546</v>
      </c>
      <c r="E1696" s="139">
        <f>_xll.qlInterestRateIndexValueDate(IndexON,D1696)</f>
        <v>51546</v>
      </c>
      <c r="F1696" s="155">
        <f>IFERROR(_xll.qlIndexFixing(IndexON,D1696,TRUE,_xll.ohTrigger(RecalcTrigger,TriggerON)),NA())</f>
        <v>7.9275881280338467E-3</v>
      </c>
      <c r="H1696" s="42">
        <f>_xll.qlCalendarAdvance(Calendar,$H1695,B1696,"f",FALSE)</f>
        <v>51546</v>
      </c>
      <c r="I1696" s="139">
        <f>_xll.qlInterestRateIndexValueDate(Index1M,$H1696)</f>
        <v>51550</v>
      </c>
      <c r="J1696" s="144">
        <f>IFERROR(_xll.qlIndexFixing(Index1M,$H1696,TRUE,_xll.ohTrigger(RecalcTrigger,Trigger1M)),NA())</f>
        <v>8.0700286869188932E-3</v>
      </c>
      <c r="K1696" s="44">
        <f>IFERROR(_xll.qlIndexFixing(Index3M,H1696,TRUE,_xll.ohTrigger(RecalcTrigger,Trigger3M)),NA())</f>
        <v>8.4367763838465101E-3</v>
      </c>
      <c r="L1696" s="44">
        <f>IFERROR(_xll.qlIndexFixing(Index6M,$H1696,TRUE,_xll.ohTrigger(RecalcTrigger,Trigger6M)),NA())</f>
        <v>8.4939423868516713E-3</v>
      </c>
      <c r="M1696" s="145">
        <f>IFERROR(_xll.qlIndexFixing(Index1Y,$H1696,TRUE,_xll.ohTrigger(RecalcTrigger,Trigger1Y)),NA())</f>
        <v>8.7655248265771715E-3</v>
      </c>
      <c r="N1696" s="144">
        <f>IFERROR(_xll.qlIndexFixing(ONIndex1M,I1696,TRUE,_xll.ohTrigger(RecalcTrigger,Trigger1M)),NA())</f>
        <v>8.0749044058503472E-3</v>
      </c>
      <c r="O1696" s="44">
        <f>IFERROR(_xll.qlIndexFixing(ONIndex3M,I1696,TRUE,_xll.ohTrigger(RecalcTrigger,Trigger3M)),NA())</f>
        <v>8.4593133354982086E-3</v>
      </c>
      <c r="P1696" s="44">
        <f>IFERROR(_xll.qlIndexFixing(ONIndex6M,I1696,TRUE,_xll.ohTrigger(RecalcTrigger,Trigger6M)),NA())</f>
        <v>8.5377584739632084E-3</v>
      </c>
      <c r="Q1696" s="145">
        <f>IFERROR(_xll.qlIndexFixing(ONIndex1Y,I1696,TRUE,_xll.ohTrigger(RecalcTrigger,Trigger1Y)),NA())</f>
        <v>8.8609127427474732E-3</v>
      </c>
    </row>
    <row r="1697" spans="2:17" x14ac:dyDescent="0.2">
      <c r="B1697" s="39" t="s">
        <v>42</v>
      </c>
      <c r="D1697" s="42">
        <f>_xll.qlCalendarAdvance(Calendar,$D1696,B1697,"f",FALSE)</f>
        <v>51553</v>
      </c>
      <c r="E1697" s="139">
        <f>_xll.qlInterestRateIndexValueDate(IndexON,D1697)</f>
        <v>51553</v>
      </c>
      <c r="F1697" s="155">
        <f>IFERROR(_xll.qlIndexFixing(IndexON,D1697,TRUE,_xll.ohTrigger(RecalcTrigger,TriggerON)),NA())</f>
        <v>7.9229252693746588E-3</v>
      </c>
      <c r="H1697" s="42">
        <f>_xll.qlCalendarAdvance(Calendar,$H1696,B1697,"f",FALSE)</f>
        <v>51553</v>
      </c>
      <c r="I1697" s="139">
        <f>_xll.qlInterestRateIndexValueDate(Index1M,$H1697)</f>
        <v>51557</v>
      </c>
      <c r="J1697" s="144">
        <f>IFERROR(_xll.qlIndexFixing(Index1M,$H1697,TRUE,_xll.ohTrigger(RecalcTrigger,Trigger1M)),NA())</f>
        <v>8.0655954050572777E-3</v>
      </c>
      <c r="K1697" s="44">
        <f>IFERROR(_xll.qlIndexFixing(Index3M,H1697,TRUE,_xll.ohTrigger(RecalcTrigger,Trigger3M)),NA())</f>
        <v>8.4317060109926258E-3</v>
      </c>
      <c r="L1697" s="44">
        <f>IFERROR(_xll.qlIndexFixing(Index6M,$H1697,TRUE,_xll.ohTrigger(RecalcTrigger,Trigger6M)),NA())</f>
        <v>8.4891119645539147E-3</v>
      </c>
      <c r="M1697" s="145">
        <f>IFERROR(_xll.qlIndexFixing(Index1Y,$H1697,TRUE,_xll.ohTrigger(RecalcTrigger,Trigger1Y)),NA())</f>
        <v>8.7598836112394631E-3</v>
      </c>
      <c r="N1697" s="144">
        <f>IFERROR(_xll.qlIndexFixing(ONIndex1M,I1697,TRUE,_xll.ohTrigger(RecalcTrigger,Trigger1M)),NA())</f>
        <v>8.0704323183500293E-3</v>
      </c>
      <c r="O1697" s="44">
        <f>IFERROR(_xll.qlIndexFixing(ONIndex3M,I1697,TRUE,_xll.ohTrigger(RecalcTrigger,Trigger3M)),NA())</f>
        <v>8.4541144322702877E-3</v>
      </c>
      <c r="P1697" s="44">
        <f>IFERROR(_xll.qlIndexFixing(ONIndex6M,I1697,TRUE,_xll.ohTrigger(RecalcTrigger,Trigger6M)),NA())</f>
        <v>8.5326966730647769E-3</v>
      </c>
      <c r="Q1697" s="145">
        <f>IFERROR(_xll.qlIndexFixing(ONIndex1Y,I1697,TRUE,_xll.ohTrigger(RecalcTrigger,Trigger1Y)),NA())</f>
        <v>8.8562624121468758E-3</v>
      </c>
    </row>
    <row r="1698" spans="2:17" x14ac:dyDescent="0.2">
      <c r="B1698" s="39" t="s">
        <v>42</v>
      </c>
      <c r="D1698" s="42">
        <f>_xll.qlCalendarAdvance(Calendar,$D1697,B1698,"f",FALSE)</f>
        <v>51560</v>
      </c>
      <c r="E1698" s="139">
        <f>_xll.qlInterestRateIndexValueDate(IndexON,D1698)</f>
        <v>51560</v>
      </c>
      <c r="F1698" s="155">
        <f>IFERROR(_xll.qlIndexFixing(IndexON,D1698,TRUE,_xll.ohTrigger(RecalcTrigger,TriggerON)),NA())</f>
        <v>7.9182840636349283E-3</v>
      </c>
      <c r="H1698" s="42">
        <f>_xll.qlCalendarAdvance(Calendar,$H1697,B1698,"f",FALSE)</f>
        <v>51560</v>
      </c>
      <c r="I1698" s="139">
        <f>_xll.qlInterestRateIndexValueDate(Index1M,$H1698)</f>
        <v>51564</v>
      </c>
      <c r="J1698" s="144">
        <f>IFERROR(_xll.qlIndexFixing(Index1M,$H1698,TRUE,_xll.ohTrigger(RecalcTrigger,Trigger1M)),NA())</f>
        <v>8.0605207687715306E-3</v>
      </c>
      <c r="K1698" s="44">
        <f>IFERROR(_xll.qlIndexFixing(Index3M,H1698,TRUE,_xll.ohTrigger(RecalcTrigger,Trigger3M)),NA())</f>
        <v>8.4264011379091962E-3</v>
      </c>
      <c r="L1698" s="44">
        <f>IFERROR(_xll.qlIndexFixing(Index6M,$H1698,TRUE,_xll.ohTrigger(RecalcTrigger,Trigger6M)),NA())</f>
        <v>8.4838230831531317E-3</v>
      </c>
      <c r="M1698" s="145">
        <f>IFERROR(_xll.qlIndexFixing(Index1Y,$H1698,TRUE,_xll.ohTrigger(RecalcTrigger,Trigger1Y)),NA())</f>
        <v>8.7542175724981477E-3</v>
      </c>
      <c r="N1698" s="144">
        <f>IFERROR(_xll.qlIndexFixing(ONIndex1M,I1698,TRUE,_xll.ohTrigger(RecalcTrigger,Trigger1M)),NA())</f>
        <v>8.0659853902442791E-3</v>
      </c>
      <c r="O1698" s="44">
        <f>IFERROR(_xll.qlIndexFixing(ONIndex3M,I1698,TRUE,_xll.ohTrigger(RecalcTrigger,Trigger3M)),NA())</f>
        <v>8.4489377526253406E-3</v>
      </c>
      <c r="P1698" s="44">
        <f>IFERROR(_xll.qlIndexFixing(ONIndex6M,I1698,TRUE,_xll.ohTrigger(RecalcTrigger,Trigger6M)),NA())</f>
        <v>8.5276551093382835E-3</v>
      </c>
      <c r="Q1698" s="145">
        <f>IFERROR(_xll.qlIndexFixing(ONIndex1Y,I1698,TRUE,_xll.ohTrigger(RecalcTrigger,Trigger1Y)),NA())</f>
        <v>8.8516342988143037E-3</v>
      </c>
    </row>
    <row r="1699" spans="2:17" x14ac:dyDescent="0.2">
      <c r="B1699" s="39" t="s">
        <v>42</v>
      </c>
      <c r="D1699" s="42">
        <f>_xll.qlCalendarAdvance(Calendar,$D1698,B1699,"f",FALSE)</f>
        <v>51567</v>
      </c>
      <c r="E1699" s="139">
        <f>_xll.qlInterestRateIndexValueDate(IndexON,D1699)</f>
        <v>51567</v>
      </c>
      <c r="F1699" s="155">
        <f>IFERROR(_xll.qlIndexFixing(IndexON,D1699,TRUE,_xll.ohTrigger(RecalcTrigger,TriggerON)),NA())</f>
        <v>7.9136646290400847E-3</v>
      </c>
      <c r="H1699" s="42">
        <f>_xll.qlCalendarAdvance(Calendar,$H1698,B1699,"f",FALSE)</f>
        <v>51567</v>
      </c>
      <c r="I1699" s="139">
        <f>_xll.qlInterestRateIndexValueDate(Index1M,$H1699)</f>
        <v>51571</v>
      </c>
      <c r="J1699" s="144">
        <f>IFERROR(_xll.qlIndexFixing(Index1M,$H1699,TRUE,_xll.ohTrigger(RecalcTrigger,Trigger1M)),NA())</f>
        <v>8.0561435991228572E-3</v>
      </c>
      <c r="K1699" s="44">
        <f>IFERROR(_xll.qlIndexFixing(Index3M,H1699,TRUE,_xll.ohTrigger(RecalcTrigger,Trigger3M)),NA())</f>
        <v>8.421378439340833E-3</v>
      </c>
      <c r="L1699" s="44">
        <f>IFERROR(_xll.qlIndexFixing(Index6M,$H1699,TRUE,_xll.ohTrigger(RecalcTrigger,Trigger6M)),NA())</f>
        <v>8.4790280403820271E-3</v>
      </c>
      <c r="M1699" s="145">
        <f>IFERROR(_xll.qlIndexFixing(Index1Y,$H1699,TRUE,_xll.ohTrigger(RecalcTrigger,Trigger1Y)),NA())</f>
        <v>8.7485266700794689E-3</v>
      </c>
      <c r="N1699" s="144">
        <f>IFERROR(_xll.qlIndexFixing(ONIndex1M,I1699,TRUE,_xll.ohTrigger(RecalcTrigger,Trigger1M)),NA())</f>
        <v>8.0615637499104054E-3</v>
      </c>
      <c r="O1699" s="44">
        <f>IFERROR(_xll.qlIndexFixing(ONIndex3M,I1699,TRUE,_xll.ohTrigger(RecalcTrigger,Trigger3M)),NA())</f>
        <v>8.4437834139095003E-3</v>
      </c>
      <c r="P1699" s="44">
        <f>IFERROR(_xll.qlIndexFixing(ONIndex6M,I1699,TRUE,_xll.ohTrigger(RecalcTrigger,Trigger6M)),NA())</f>
        <v>8.522633887340092E-3</v>
      </c>
      <c r="Q1699" s="145">
        <f>IFERROR(_xll.qlIndexFixing(ONIndex1Y,I1699,TRUE,_xll.ohTrigger(RecalcTrigger,Trigger1Y)),NA())</f>
        <v>8.8470285064268239E-3</v>
      </c>
    </row>
    <row r="1700" spans="2:17" x14ac:dyDescent="0.2">
      <c r="B1700" s="39" t="s">
        <v>42</v>
      </c>
      <c r="D1700" s="42">
        <f>_xll.qlCalendarAdvance(Calendar,$D1699,B1700,"f",FALSE)</f>
        <v>51574</v>
      </c>
      <c r="E1700" s="139">
        <f>_xll.qlInterestRateIndexValueDate(IndexON,D1700)</f>
        <v>51574</v>
      </c>
      <c r="F1700" s="155">
        <f>IFERROR(_xll.qlIndexFixing(IndexON,D1700,TRUE,_xll.ohTrigger(RecalcTrigger,TriggerON)),NA())</f>
        <v>7.909067083256005E-3</v>
      </c>
      <c r="H1700" s="42">
        <f>_xll.qlCalendarAdvance(Calendar,$H1699,B1700,"f",FALSE)</f>
        <v>51574</v>
      </c>
      <c r="I1700" s="139">
        <f>_xll.qlInterestRateIndexValueDate(Index1M,$H1700)</f>
        <v>51578</v>
      </c>
      <c r="J1700" s="144">
        <f>IFERROR(_xll.qlIndexFixing(Index1M,$H1700,TRUE,_xll.ohTrigger(RecalcTrigger,Trigger1M)),NA())</f>
        <v>8.0517921026642073E-3</v>
      </c>
      <c r="K1700" s="44">
        <f>IFERROR(_xll.qlIndexFixing(Index3M,H1700,TRUE,_xll.ohTrigger(RecalcTrigger,Trigger3M)),NA())</f>
        <v>8.4163789850702619E-3</v>
      </c>
      <c r="L1700" s="44">
        <f>IFERROR(_xll.qlIndexFixing(Index6M,$H1700,TRUE,_xll.ohTrigger(RecalcTrigger,Trigger6M)),NA())</f>
        <v>8.4742489913420434E-3</v>
      </c>
      <c r="M1700" s="145">
        <f>IFERROR(_xll.qlIndexFixing(Index1Y,$H1700,TRUE,_xll.ohTrigger(RecalcTrigger,Trigger1Y)),NA())</f>
        <v>8.7428108635962259E-3</v>
      </c>
      <c r="N1700" s="144">
        <f>IFERROR(_xll.qlIndexFixing(ONIndex1M,I1700,TRUE,_xll.ohTrigger(RecalcTrigger,Trigger1M)),NA())</f>
        <v>8.0571675254859088E-3</v>
      </c>
      <c r="O1700" s="44">
        <f>IFERROR(_xll.qlIndexFixing(ONIndex3M,I1700,TRUE,_xll.ohTrigger(RecalcTrigger,Trigger3M)),NA())</f>
        <v>8.4386515336287715E-3</v>
      </c>
      <c r="P1700" s="44">
        <f>IFERROR(_xll.qlIndexFixing(ONIndex6M,I1700,TRUE,_xll.ohTrigger(RecalcTrigger,Trigger6M)),NA())</f>
        <v>8.5176331113867576E-3</v>
      </c>
      <c r="Q1700" s="145">
        <f>IFERROR(_xll.qlIndexFixing(ONIndex1Y,I1700,TRUE,_xll.ohTrigger(RecalcTrigger,Trigger1Y)),NA())</f>
        <v>8.8424451385815672E-3</v>
      </c>
    </row>
    <row r="1701" spans="2:17" x14ac:dyDescent="0.2">
      <c r="B1701" s="39" t="s">
        <v>42</v>
      </c>
      <c r="D1701" s="42">
        <f>_xll.qlCalendarAdvance(Calendar,$D1700,B1701,"f",FALSE)</f>
        <v>51581</v>
      </c>
      <c r="E1701" s="139">
        <f>_xll.qlInterestRateIndexValueDate(IndexON,D1701)</f>
        <v>51581</v>
      </c>
      <c r="F1701" s="155">
        <f>IFERROR(_xll.qlIndexFixing(IndexON,D1701,TRUE,_xll.ohTrigger(RecalcTrigger,TriggerON)),NA())</f>
        <v>7.9044915444281827E-3</v>
      </c>
      <c r="H1701" s="42">
        <f>_xll.qlCalendarAdvance(Calendar,$H1700,B1701,"f",FALSE)</f>
        <v>51581</v>
      </c>
      <c r="I1701" s="139">
        <f>_xll.qlInterestRateIndexValueDate(Index1M,$H1701)</f>
        <v>51585</v>
      </c>
      <c r="J1701" s="144">
        <f>IFERROR(_xll.qlIndexFixing(Index1M,$H1701,TRUE,_xll.ohTrigger(RecalcTrigger,Trigger1M)),NA())</f>
        <v>8.047466407790943E-3</v>
      </c>
      <c r="K1701" s="44">
        <f>IFERROR(_xll.qlIndexFixing(Index3M,H1701,TRUE,_xll.ohTrigger(RecalcTrigger,Trigger3M)),NA())</f>
        <v>8.4114028927468505E-3</v>
      </c>
      <c r="L1701" s="44">
        <f>IFERROR(_xll.qlIndexFixing(Index6M,$H1701,TRUE,_xll.ohTrigger(RecalcTrigger,Trigger6M)),NA())</f>
        <v>8.4694854243598707E-3</v>
      </c>
      <c r="M1701" s="145">
        <f>IFERROR(_xll.qlIndexFixing(Index1Y,$H1701,TRUE,_xll.ohTrigger(RecalcTrigger,Trigger1Y)),NA())</f>
        <v>8.7370701125499654E-3</v>
      </c>
      <c r="N1701" s="144">
        <f>IFERROR(_xll.qlIndexFixing(ONIndex1M,I1701,TRUE,_xll.ohTrigger(RecalcTrigger,Trigger1M)),NA())</f>
        <v>8.0527968455879062E-3</v>
      </c>
      <c r="O1701" s="44">
        <f>IFERROR(_xll.qlIndexFixing(ONIndex3M,I1701,TRUE,_xll.ohTrigger(RecalcTrigger,Trigger3M)),NA())</f>
        <v>8.4335422294490314E-3</v>
      </c>
      <c r="P1701" s="44">
        <f>IFERROR(_xll.qlIndexFixing(ONIndex6M,I1701,TRUE,_xll.ohTrigger(RecalcTrigger,Trigger6M)),NA())</f>
        <v>8.5126528859547079E-3</v>
      </c>
      <c r="Q1701" s="145">
        <f>IFERROR(_xll.qlIndexFixing(ONIndex1Y,I1701,TRUE,_xll.ohTrigger(RecalcTrigger,Trigger1Y)),NA())</f>
        <v>8.8378842988756645E-3</v>
      </c>
    </row>
    <row r="1702" spans="2:17" x14ac:dyDescent="0.2">
      <c r="B1702" s="39" t="s">
        <v>42</v>
      </c>
      <c r="D1702" s="42">
        <f>_xll.qlCalendarAdvance(Calendar,$D1701,B1702,"f",FALSE)</f>
        <v>51588</v>
      </c>
      <c r="E1702" s="139">
        <f>_xll.qlInterestRateIndexValueDate(IndexON,D1702)</f>
        <v>51588</v>
      </c>
      <c r="F1702" s="155">
        <f>IFERROR(_xll.qlIndexFixing(IndexON,D1702,TRUE,_xll.ohTrigger(RecalcTrigger,TriggerON)),NA())</f>
        <v>7.8999381304623029E-3</v>
      </c>
      <c r="H1702" s="42">
        <f>_xll.qlCalendarAdvance(Calendar,$H1701,B1702,"f",FALSE)</f>
        <v>51588</v>
      </c>
      <c r="I1702" s="139">
        <f>_xll.qlInterestRateIndexValueDate(Index1M,$H1702)</f>
        <v>51592</v>
      </c>
      <c r="J1702" s="144">
        <f>IFERROR(_xll.qlIndexFixing(Index1M,$H1702,TRUE,_xll.ohTrigger(RecalcTrigger,Trigger1M)),NA())</f>
        <v>8.0431666428906843E-3</v>
      </c>
      <c r="K1702" s="44">
        <f>IFERROR(_xll.qlIndexFixing(Index3M,H1702,TRUE,_xll.ohTrigger(RecalcTrigger,Trigger3M)),NA())</f>
        <v>8.4067014994227713E-3</v>
      </c>
      <c r="L1702" s="44">
        <f>IFERROR(_xll.qlIndexFixing(Index6M,$H1702,TRUE,_xll.ohTrigger(RecalcTrigger,Trigger6M)),NA())</f>
        <v>8.4649715680744572E-3</v>
      </c>
      <c r="M1702" s="145">
        <f>IFERROR(_xll.qlIndexFixing(Index1Y,$H1702,TRUE,_xll.ohTrigger(RecalcTrigger,Trigger1Y)),NA())</f>
        <v>8.7313043763294455E-3</v>
      </c>
      <c r="N1702" s="144">
        <f>IFERROR(_xll.qlIndexFixing(ONIndex1M,I1702,TRUE,_xll.ohTrigger(RecalcTrigger,Trigger1M)),NA())</f>
        <v>8.0484518382739623E-3</v>
      </c>
      <c r="O1702" s="44">
        <f>IFERROR(_xll.qlIndexFixing(ONIndex3M,I1702,TRUE,_xll.ohTrigger(RecalcTrigger,Trigger3M)),NA())</f>
        <v>8.4284556186364767E-3</v>
      </c>
      <c r="P1702" s="44">
        <f>IFERROR(_xll.qlIndexFixing(ONIndex6M,I1702,TRUE,_xll.ohTrigger(RecalcTrigger,Trigger6M)),NA())</f>
        <v>8.5076933153604983E-3</v>
      </c>
      <c r="Q1702" s="145">
        <f>IFERROR(_xll.qlIndexFixing(ONIndex1Y,I1702,TRUE,_xll.ohTrigger(RecalcTrigger,Trigger1Y)),NA())</f>
        <v>8.8333460911460548E-3</v>
      </c>
    </row>
    <row r="1703" spans="2:17" x14ac:dyDescent="0.2">
      <c r="B1703" s="39" t="s">
        <v>42</v>
      </c>
      <c r="D1703" s="42">
        <f>_xll.qlCalendarAdvance(Calendar,$D1702,B1703,"f",FALSE)</f>
        <v>51595</v>
      </c>
      <c r="E1703" s="139">
        <f>_xll.qlInterestRateIndexValueDate(IndexON,D1703)</f>
        <v>51595</v>
      </c>
      <c r="F1703" s="155">
        <f>IFERROR(_xll.qlIndexFixing(IndexON,D1703,TRUE,_xll.ohTrigger(RecalcTrigger,TriggerON)),NA())</f>
        <v>7.8954069594239229E-3</v>
      </c>
      <c r="H1703" s="42">
        <f>_xll.qlCalendarAdvance(Calendar,$H1702,B1703,"f",FALSE)</f>
        <v>51595</v>
      </c>
      <c r="I1703" s="139">
        <f>_xll.qlInterestRateIndexValueDate(Index1M,$H1703)</f>
        <v>51599</v>
      </c>
      <c r="J1703" s="144">
        <f>IFERROR(_xll.qlIndexFixing(Index1M,$H1703,TRUE,_xll.ohTrigger(RecalcTrigger,Trigger1M)),NA())</f>
        <v>8.0391062357527687E-3</v>
      </c>
      <c r="K1703" s="44">
        <f>IFERROR(_xll.qlIndexFixing(Index3M,H1703,TRUE,_xll.ohTrigger(RecalcTrigger,Trigger3M)),NA())</f>
        <v>8.4017708772599065E-3</v>
      </c>
      <c r="L1703" s="44">
        <f>IFERROR(_xll.qlIndexFixing(Index6M,$H1703,TRUE,_xll.ohTrigger(RecalcTrigger,Trigger6M)),NA())</f>
        <v>8.4602367739233901E-3</v>
      </c>
      <c r="M1703" s="145">
        <f>IFERROR(_xll.qlIndexFixing(Index1Y,$H1703,TRUE,_xll.ohTrigger(RecalcTrigger,Trigger1Y)),NA())</f>
        <v>8.7255136142115174E-3</v>
      </c>
      <c r="N1703" s="144">
        <f>IFERROR(_xll.qlIndexFixing(ONIndex1M,I1703,TRUE,_xll.ohTrigger(RecalcTrigger,Trigger1M)),NA())</f>
        <v>8.0441326320013218E-3</v>
      </c>
      <c r="O1703" s="44">
        <f>IFERROR(_xll.qlIndexFixing(ONIndex3M,I1703,TRUE,_xll.ohTrigger(RecalcTrigger,Trigger3M)),NA())</f>
        <v>8.4233918188569845E-3</v>
      </c>
      <c r="P1703" s="44">
        <f>IFERROR(_xll.qlIndexFixing(ONIndex6M,I1703,TRUE,_xll.ohTrigger(RecalcTrigger,Trigger6M)),NA())</f>
        <v>8.5027545042404284E-3</v>
      </c>
      <c r="Q1703" s="145">
        <f>IFERROR(_xll.qlIndexFixing(ONIndex1Y,I1703,TRUE,_xll.ohTrigger(RecalcTrigger,Trigger1Y)),NA())</f>
        <v>8.828830618909933E-3</v>
      </c>
    </row>
    <row r="1704" spans="2:17" x14ac:dyDescent="0.2">
      <c r="B1704" s="39" t="s">
        <v>42</v>
      </c>
      <c r="D1704" s="42">
        <f>_xll.qlCalendarAdvance(Calendar,$D1703,B1704,"f",FALSE)</f>
        <v>51602</v>
      </c>
      <c r="E1704" s="139">
        <f>_xll.qlInterestRateIndexValueDate(IndexON,D1704)</f>
        <v>51602</v>
      </c>
      <c r="F1704" s="155">
        <f>IFERROR(_xll.qlIndexFixing(IndexON,D1704,TRUE,_xll.ohTrigger(RecalcTrigger,TriggerON)),NA())</f>
        <v>7.8908981489789198E-3</v>
      </c>
      <c r="H1704" s="42">
        <f>_xll.qlCalendarAdvance(Calendar,$H1703,B1704,"f",FALSE)</f>
        <v>51602</v>
      </c>
      <c r="I1704" s="139">
        <f>_xll.qlInterestRateIndexValueDate(Index1M,$H1704)</f>
        <v>51606</v>
      </c>
      <c r="J1704" s="144">
        <f>IFERROR(_xll.qlIndexFixing(Index1M,$H1704,TRUE,_xll.ohTrigger(RecalcTrigger,Trigger1M)),NA())</f>
        <v>8.0348569294219629E-3</v>
      </c>
      <c r="K1704" s="44">
        <f>IFERROR(_xll.qlIndexFixing(Index3M,H1704,TRUE,_xll.ohTrigger(RecalcTrigger,Trigger3M)),NA())</f>
        <v>8.3968634722571042E-3</v>
      </c>
      <c r="L1704" s="44">
        <f>IFERROR(_xll.qlIndexFixing(Index6M,$H1704,TRUE,_xll.ohTrigger(RecalcTrigger,Trigger6M)),NA())</f>
        <v>8.4555159516840356E-3</v>
      </c>
      <c r="M1704" s="145">
        <f>IFERROR(_xll.qlIndexFixing(Index1Y,$H1704,TRUE,_xll.ohTrigger(RecalcTrigger,Trigger1Y)),NA())</f>
        <v>8.7196977853608998E-3</v>
      </c>
      <c r="N1704" s="144">
        <f>IFERROR(_xll.qlIndexFixing(ONIndex1M,I1704,TRUE,_xll.ohTrigger(RecalcTrigger,Trigger1M)),NA())</f>
        <v>8.0398393552272296E-3</v>
      </c>
      <c r="O1704" s="44">
        <f>IFERROR(_xll.qlIndexFixing(ONIndex3M,I1704,TRUE,_xll.ohTrigger(RecalcTrigger,Trigger3M)),NA())</f>
        <v>8.4183509474566875E-3</v>
      </c>
      <c r="P1704" s="44">
        <f>IFERROR(_xll.qlIndexFixing(ONIndex6M,I1704,TRUE,_xll.ohTrigger(RecalcTrigger,Trigger6M)),NA())</f>
        <v>8.4978365569110537E-3</v>
      </c>
      <c r="Q1704" s="145">
        <f>IFERROR(_xll.qlIndexFixing(ONIndex1Y,I1704,TRUE,_xll.ohTrigger(RecalcTrigger,Trigger1Y)),NA())</f>
        <v>8.824337985844366E-3</v>
      </c>
    </row>
    <row r="1705" spans="2:17" x14ac:dyDescent="0.2">
      <c r="B1705" s="39" t="s">
        <v>42</v>
      </c>
      <c r="D1705" s="42">
        <f>_xll.qlCalendarAdvance(Calendar,$D1704,B1705,"f",FALSE)</f>
        <v>51609</v>
      </c>
      <c r="E1705" s="139">
        <f>_xll.qlInterestRateIndexValueDate(IndexON,D1705)</f>
        <v>51609</v>
      </c>
      <c r="F1705" s="155">
        <f>IFERROR(_xll.qlIndexFixing(IndexON,D1705,TRUE,_xll.ohTrigger(RecalcTrigger,TriggerON)),NA())</f>
        <v>7.8854800414962511E-3</v>
      </c>
      <c r="H1705" s="42">
        <f>_xll.qlCalendarAdvance(Calendar,$H1704,B1705,"f",FALSE)</f>
        <v>51609</v>
      </c>
      <c r="I1705" s="139">
        <f>_xll.qlInterestRateIndexValueDate(Index1M,$H1705)</f>
        <v>51615</v>
      </c>
      <c r="J1705" s="144">
        <f>IFERROR(_xll.qlIndexFixing(Index1M,$H1705,TRUE,_xll.ohTrigger(RecalcTrigger,Trigger1M)),NA())</f>
        <v>8.0294322062899326E-3</v>
      </c>
      <c r="K1705" s="44">
        <f>IFERROR(_xll.qlIndexFixing(Index3M,H1705,TRUE,_xll.ohTrigger(RecalcTrigger,Trigger3M)),NA())</f>
        <v>8.3905865900650682E-3</v>
      </c>
      <c r="L1705" s="44">
        <f>IFERROR(_xll.qlIndexFixing(Index6M,$H1705,TRUE,_xll.ohTrigger(RecalcTrigger,Trigger6M)),NA())</f>
        <v>8.4494660127792127E-3</v>
      </c>
      <c r="M1705" s="145">
        <f>IFERROR(_xll.qlIndexFixing(Index1Y,$H1705,TRUE,_xll.ohTrigger(RecalcTrigger,Trigger1Y)),NA())</f>
        <v>8.7121833924625122E-3</v>
      </c>
      <c r="N1705" s="144">
        <f>IFERROR(_xll.qlIndexFixing(ONIndex1M,I1705,TRUE,_xll.ohTrigger(RecalcTrigger,Trigger1M)),NA())</f>
        <v>8.0339307974774954E-3</v>
      </c>
      <c r="O1705" s="44">
        <f>IFERROR(_xll.qlIndexFixing(ONIndex3M,I1705,TRUE,_xll.ohTrigger(RecalcTrigger,Trigger3M)),NA())</f>
        <v>8.4113863914048181E-3</v>
      </c>
      <c r="P1705" s="44">
        <f>IFERROR(_xll.qlIndexFixing(ONIndex6M,I1705,TRUE,_xll.ohTrigger(RecalcTrigger,Trigger6M)),NA())</f>
        <v>8.4910477248012484E-3</v>
      </c>
      <c r="Q1705" s="145">
        <f>IFERROR(_xll.qlIndexFixing(ONIndex1Y,I1705,TRUE,_xll.ohTrigger(RecalcTrigger,Trigger1Y)),NA())</f>
        <v>8.8181759121663816E-3</v>
      </c>
    </row>
    <row r="1706" spans="2:17" x14ac:dyDescent="0.2">
      <c r="B1706" s="39" t="s">
        <v>42</v>
      </c>
      <c r="D1706" s="42">
        <f>_xll.qlCalendarAdvance(Calendar,$D1705,B1706,"f",FALSE)</f>
        <v>51616</v>
      </c>
      <c r="E1706" s="139">
        <f>_xll.qlInterestRateIndexValueDate(IndexON,D1706)</f>
        <v>51616</v>
      </c>
      <c r="F1706" s="155">
        <f>IFERROR(_xll.qlIndexFixing(IndexON,D1706,TRUE,_xll.ohTrigger(RecalcTrigger,TriggerON)),NA())</f>
        <v>7.8819480822911459E-3</v>
      </c>
      <c r="H1706" s="42">
        <f>_xll.qlCalendarAdvance(Calendar,$H1705,B1706,"f",FALSE)</f>
        <v>51616</v>
      </c>
      <c r="I1706" s="139">
        <f>_xll.qlInterestRateIndexValueDate(Index1M,$H1706)</f>
        <v>51620</v>
      </c>
      <c r="J1706" s="144">
        <f>IFERROR(_xll.qlIndexFixing(Index1M,$H1706,TRUE,_xll.ohTrigger(RecalcTrigger,Trigger1M)),NA())</f>
        <v>8.0264373611953488E-3</v>
      </c>
      <c r="K1706" s="44">
        <f>IFERROR(_xll.qlIndexFixing(Index3M,H1706,TRUE,_xll.ohTrigger(RecalcTrigger,Trigger3M)),NA())</f>
        <v>8.3871146200709245E-3</v>
      </c>
      <c r="L1706" s="44">
        <f>IFERROR(_xll.qlIndexFixing(Index6M,$H1706,TRUE,_xll.ohTrigger(RecalcTrigger,Trigger6M)),NA())</f>
        <v>8.4461141326409566E-3</v>
      </c>
      <c r="M1706" s="145">
        <f>IFERROR(_xll.qlIndexFixing(Index1Y,$H1706,TRUE,_xll.ohTrigger(RecalcTrigger,Trigger1Y)),NA())</f>
        <v>8.707990763557636E-3</v>
      </c>
      <c r="N1706" s="144">
        <f>IFERROR(_xll.qlIndexFixing(ONIndex1M,I1706,TRUE,_xll.ohTrigger(RecalcTrigger,Trigger1M)),NA())</f>
        <v>8.0307273863677864E-3</v>
      </c>
      <c r="O1706" s="44">
        <f>IFERROR(_xll.qlIndexFixing(ONIndex3M,I1706,TRUE,_xll.ohTrigger(RecalcTrigger,Trigger3M)),NA())</f>
        <v>8.4076268346588989E-3</v>
      </c>
      <c r="P1706" s="44">
        <f>IFERROR(_xll.qlIndexFixing(ONIndex6M,I1706,TRUE,_xll.ohTrigger(RecalcTrigger,Trigger6M)),NA())</f>
        <v>8.4873688394981883E-3</v>
      </c>
      <c r="Q1706" s="145">
        <f>IFERROR(_xll.qlIndexFixing(ONIndex1Y,I1706,TRUE,_xll.ohTrigger(RecalcTrigger,Trigger1Y)),NA())</f>
        <v>8.8147883047184905E-3</v>
      </c>
    </row>
    <row r="1707" spans="2:17" x14ac:dyDescent="0.2">
      <c r="B1707" s="39" t="s">
        <v>42</v>
      </c>
      <c r="D1707" s="42">
        <f>_xll.qlCalendarAdvance(Calendar,$D1706,B1707,"f",FALSE)</f>
        <v>51623</v>
      </c>
      <c r="E1707" s="139">
        <f>_xll.qlInterestRateIndexValueDate(IndexON,D1707)</f>
        <v>51623</v>
      </c>
      <c r="F1707" s="155">
        <f>IFERROR(_xll.qlIndexFixing(IndexON,D1707,TRUE,_xll.ohTrigger(RecalcTrigger,TriggerON)),NA())</f>
        <v>7.8775070619396814E-3</v>
      </c>
      <c r="H1707" s="42">
        <f>_xll.qlCalendarAdvance(Calendar,$H1706,B1707,"f",FALSE)</f>
        <v>51623</v>
      </c>
      <c r="I1707" s="139">
        <f>_xll.qlInterestRateIndexValueDate(Index1M,$H1707)</f>
        <v>51627</v>
      </c>
      <c r="J1707" s="144">
        <f>IFERROR(_xll.qlIndexFixing(Index1M,$H1707,TRUE,_xll.ohTrigger(RecalcTrigger,Trigger1M)),NA())</f>
        <v>8.0220612618194902E-3</v>
      </c>
      <c r="K1707" s="44">
        <f>IFERROR(_xll.qlIndexFixing(Index3M,H1707,TRUE,_xll.ohTrigger(RecalcTrigger,Trigger3M)),NA())</f>
        <v>8.3820267437986883E-3</v>
      </c>
      <c r="L1707" s="44">
        <f>IFERROR(_xll.qlIndexFixing(Index6M,$H1707,TRUE,_xll.ohTrigger(RecalcTrigger,Trigger6M)),NA())</f>
        <v>8.4412002617894697E-3</v>
      </c>
      <c r="M1707" s="145">
        <f>IFERROR(_xll.qlIndexFixing(Index1Y,$H1707,TRUE,_xll.ohTrigger(RecalcTrigger,Trigger1Y)),NA())</f>
        <v>8.7020994883731263E-3</v>
      </c>
      <c r="N1707" s="144">
        <f>IFERROR(_xll.qlIndexFixing(ONIndex1M,I1707,TRUE,_xll.ohTrigger(RecalcTrigger,Trigger1M)),NA())</f>
        <v>8.0271163844702897E-3</v>
      </c>
      <c r="O1707" s="44">
        <f>IFERROR(_xll.qlIndexFixing(ONIndex3M,I1707,TRUE,_xll.ohTrigger(RecalcTrigger,Trigger3M)),NA())</f>
        <v>8.4033670789107617E-3</v>
      </c>
      <c r="P1707" s="44">
        <f>IFERROR(_xll.qlIndexFixing(ONIndex6M,I1707,TRUE,_xll.ohTrigger(RecalcTrigger,Trigger6M)),NA())</f>
        <v>8.4832089417918866E-3</v>
      </c>
      <c r="Q1707" s="145">
        <f>IFERROR(_xll.qlIndexFixing(ONIndex1Y,I1707,TRUE,_xll.ohTrigger(RecalcTrigger,Trigger1Y)),NA())</f>
        <v>8.8109981587614072E-3</v>
      </c>
    </row>
    <row r="1708" spans="2:17" x14ac:dyDescent="0.2">
      <c r="B1708" s="39" t="s">
        <v>42</v>
      </c>
      <c r="D1708" s="42">
        <f>_xll.qlCalendarAdvance(Calendar,$D1707,B1708,"f",FALSE)</f>
        <v>51630</v>
      </c>
      <c r="E1708" s="139">
        <f>_xll.qlInterestRateIndexValueDate(IndexON,D1708)</f>
        <v>51630</v>
      </c>
      <c r="F1708" s="155">
        <f>IFERROR(_xll.qlIndexFixing(IndexON,D1708,TRUE,_xll.ohTrigger(RecalcTrigger,TriggerON)),NA())</f>
        <v>7.873088874124079E-3</v>
      </c>
      <c r="H1708" s="42">
        <f>_xll.qlCalendarAdvance(Calendar,$H1707,B1708,"f",FALSE)</f>
        <v>51630</v>
      </c>
      <c r="I1708" s="139">
        <f>_xll.qlInterestRateIndexValueDate(Index1M,$H1708)</f>
        <v>51634</v>
      </c>
      <c r="J1708" s="144">
        <f>IFERROR(_xll.qlIndexFixing(Index1M,$H1708,TRUE,_xll.ohTrigger(RecalcTrigger,Trigger1M)),NA())</f>
        <v>8.0179197730469217E-3</v>
      </c>
      <c r="K1708" s="44">
        <f>IFERROR(_xll.qlIndexFixing(Index3M,H1708,TRUE,_xll.ohTrigger(RecalcTrigger,Trigger3M)),NA())</f>
        <v>8.377203856248492E-3</v>
      </c>
      <c r="L1708" s="44">
        <f>IFERROR(_xll.qlIndexFixing(Index6M,$H1708,TRUE,_xll.ohTrigger(RecalcTrigger,Trigger6M)),NA())</f>
        <v>8.4365305888837224E-3</v>
      </c>
      <c r="M1708" s="145">
        <f>IFERROR(_xll.qlIndexFixing(Index1Y,$H1708,TRUE,_xll.ohTrigger(RecalcTrigger,Trigger1Y)),NA())</f>
        <v>8.6961829819919758E-3</v>
      </c>
      <c r="N1708" s="144">
        <f>IFERROR(_xll.qlIndexFixing(ONIndex1M,I1708,TRUE,_xll.ohTrigger(RecalcTrigger,Trigger1M)),NA())</f>
        <v>8.0229281085042459E-3</v>
      </c>
      <c r="O1708" s="44">
        <f>IFERROR(_xll.qlIndexFixing(ONIndex3M,I1708,TRUE,_xll.ohTrigger(RecalcTrigger,Trigger3M)),NA())</f>
        <v>8.3984190963271033E-3</v>
      </c>
      <c r="P1708" s="44">
        <f>IFERROR(_xll.qlIndexFixing(ONIndex6M,I1708,TRUE,_xll.ohTrigger(RecalcTrigger,Trigger6M)),NA())</f>
        <v>8.4783754939099509E-3</v>
      </c>
      <c r="Q1708" s="145">
        <f>IFERROR(_xll.qlIndexFixing(ONIndex1Y,I1708,TRUE,_xll.ohTrigger(RecalcTrigger,Trigger1Y)),NA())</f>
        <v>8.8065979190687926E-3</v>
      </c>
    </row>
    <row r="1709" spans="2:17" x14ac:dyDescent="0.2">
      <c r="B1709" s="39" t="s">
        <v>42</v>
      </c>
      <c r="D1709" s="42">
        <f>_xll.qlCalendarAdvance(Calendar,$D1708,B1709,"f",FALSE)</f>
        <v>51637</v>
      </c>
      <c r="E1709" s="139">
        <f>_xll.qlInterestRateIndexValueDate(IndexON,D1709)</f>
        <v>51637</v>
      </c>
      <c r="F1709" s="155">
        <f>IFERROR(_xll.qlIndexFixing(IndexON,D1709,TRUE,_xll.ohTrigger(RecalcTrigger,TriggerON)),NA())</f>
        <v>7.8686936368299598E-3</v>
      </c>
      <c r="H1709" s="42">
        <f>_xll.qlCalendarAdvance(Calendar,$H1708,B1709,"f",FALSE)</f>
        <v>51637</v>
      </c>
      <c r="I1709" s="139">
        <f>_xll.qlInterestRateIndexValueDate(Index1M,$H1709)</f>
        <v>51641</v>
      </c>
      <c r="J1709" s="144">
        <f>IFERROR(_xll.qlIndexFixing(Index1M,$H1709,TRUE,_xll.ohTrigger(RecalcTrigger,Trigger1M)),NA())</f>
        <v>8.0138051130071355E-3</v>
      </c>
      <c r="K1709" s="44">
        <f>IFERROR(_xll.qlIndexFixing(Index3M,H1709,TRUE,_xll.ohTrigger(RecalcTrigger,Trigger3M)),NA())</f>
        <v>8.3723993690508428E-3</v>
      </c>
      <c r="L1709" s="44">
        <f>IFERROR(_xll.qlIndexFixing(Index6M,$H1709,TRUE,_xll.ohTrigger(RecalcTrigger,Trigger6M)),NA())</f>
        <v>8.4318722388666903E-3</v>
      </c>
      <c r="M1709" s="145">
        <f>IFERROR(_xll.qlIndexFixing(Index1Y,$H1709,TRUE,_xll.ohTrigger(RecalcTrigger,Trigger1Y)),NA())</f>
        <v>8.6902412030178226E-3</v>
      </c>
      <c r="N1709" s="144">
        <f>IFERROR(_xll.qlIndexFixing(ONIndex1M,I1709,TRUE,_xll.ohTrigger(RecalcTrigger,Trigger1M)),NA())</f>
        <v>8.01876640360355E-3</v>
      </c>
      <c r="O1709" s="44">
        <f>IFERROR(_xll.qlIndexFixing(ONIndex3M,I1709,TRUE,_xll.ohTrigger(RecalcTrigger,Trigger3M)),NA())</f>
        <v>8.3934946294128565E-3</v>
      </c>
      <c r="P1709" s="44">
        <f>IFERROR(_xll.qlIndexFixing(ONIndex6M,I1709,TRUE,_xll.ohTrigger(RecalcTrigger,Trigger6M)),NA())</f>
        <v>8.4735634318811037E-3</v>
      </c>
      <c r="Q1709" s="145">
        <f>IFERROR(_xll.qlIndexFixing(ONIndex1Y,I1709,TRUE,_xll.ohTrigger(RecalcTrigger,Trigger1Y)),NA())</f>
        <v>8.8022210370120035E-3</v>
      </c>
    </row>
    <row r="1710" spans="2:17" x14ac:dyDescent="0.2">
      <c r="B1710" s="39" t="s">
        <v>42</v>
      </c>
      <c r="D1710" s="42">
        <f>_xll.qlCalendarAdvance(Calendar,$D1709,B1710,"f",FALSE)</f>
        <v>51644</v>
      </c>
      <c r="E1710" s="139">
        <f>_xll.qlInterestRateIndexValueDate(IndexON,D1710)</f>
        <v>51644</v>
      </c>
      <c r="F1710" s="155">
        <f>IFERROR(_xll.qlIndexFixing(IndexON,D1710,TRUE,_xll.ohTrigger(RecalcTrigger,TriggerON)),NA())</f>
        <v>7.8643214681228812E-3</v>
      </c>
      <c r="H1710" s="42">
        <f>_xll.qlCalendarAdvance(Calendar,$H1709,B1710,"f",FALSE)</f>
        <v>51644</v>
      </c>
      <c r="I1710" s="139">
        <f>_xll.qlInterestRateIndexValueDate(Index1M,$H1710)</f>
        <v>51648</v>
      </c>
      <c r="J1710" s="144">
        <f>IFERROR(_xll.qlIndexFixing(Index1M,$H1710,TRUE,_xll.ohTrigger(RecalcTrigger,Trigger1M)),NA())</f>
        <v>8.009717410092914E-3</v>
      </c>
      <c r="K1710" s="44">
        <f>IFERROR(_xll.qlIndexFixing(Index3M,H1710,TRUE,_xll.ohTrigger(RecalcTrigger,Trigger3M)),NA())</f>
        <v>8.3676123298562343E-3</v>
      </c>
      <c r="L1710" s="44">
        <f>IFERROR(_xll.qlIndexFixing(Index6M,$H1710,TRUE,_xll.ohTrigger(RecalcTrigger,Trigger6M)),NA())</f>
        <v>8.4272246836190837E-3</v>
      </c>
      <c r="M1710" s="145">
        <f>IFERROR(_xll.qlIndexFixing(Index1Y,$H1710,TRUE,_xll.ohTrigger(RecalcTrigger,Trigger1Y)),NA())</f>
        <v>8.6842741099417298E-3</v>
      </c>
      <c r="N1710" s="144">
        <f>IFERROR(_xll.qlIndexFixing(ONIndex1M,I1710,TRUE,_xll.ohTrigger(RecalcTrigger,Trigger1M)),NA())</f>
        <v>8.0146313982254469E-3</v>
      </c>
      <c r="O1710" s="44">
        <f>IFERROR(_xll.qlIndexFixing(ONIndex3M,I1710,TRUE,_xll.ohTrigger(RecalcTrigger,Trigger3M)),NA())</f>
        <v>8.3885937959937706E-3</v>
      </c>
      <c r="P1710" s="44">
        <f>IFERROR(_xll.qlIndexFixing(ONIndex6M,I1710,TRUE,_xll.ohTrigger(RecalcTrigger,Trigger6M)),NA())</f>
        <v>8.4687728601817724E-3</v>
      </c>
      <c r="Q1710" s="145">
        <f>IFERROR(_xll.qlIndexFixing(ONIndex1Y,I1710,TRUE,_xll.ohTrigger(RecalcTrigger,Trigger1Y)),NA())</f>
        <v>8.7978676161082348E-3</v>
      </c>
    </row>
    <row r="1711" spans="2:17" x14ac:dyDescent="0.2">
      <c r="B1711" s="39" t="s">
        <v>42</v>
      </c>
      <c r="D1711" s="42">
        <f>_xll.qlCalendarAdvance(Calendar,$D1710,B1711,"f",FALSE)</f>
        <v>51651</v>
      </c>
      <c r="E1711" s="139">
        <f>_xll.qlInterestRateIndexValueDate(IndexON,D1711)</f>
        <v>51651</v>
      </c>
      <c r="F1711" s="155">
        <f>IFERROR(_xll.qlIndexFixing(IndexON,D1711,TRUE,_xll.ohTrigger(RecalcTrigger,TriggerON)),NA())</f>
        <v>7.8599724858285924E-3</v>
      </c>
      <c r="H1711" s="42">
        <f>_xll.qlCalendarAdvance(Calendar,$H1710,B1711,"f",FALSE)</f>
        <v>51651</v>
      </c>
      <c r="I1711" s="139">
        <f>_xll.qlInterestRateIndexValueDate(Index1M,$H1711)</f>
        <v>51655</v>
      </c>
      <c r="J1711" s="144">
        <f>IFERROR(_xll.qlIndexFixing(Index1M,$H1711,TRUE,_xll.ohTrigger(RecalcTrigger,Trigger1M)),NA())</f>
        <v>8.0058555248347929E-3</v>
      </c>
      <c r="K1711" s="44">
        <f>IFERROR(_xll.qlIndexFixing(Index3M,H1711,TRUE,_xll.ohTrigger(RecalcTrigger,Trigger3M)),NA())</f>
        <v>8.3628417831038224E-3</v>
      </c>
      <c r="L1711" s="44">
        <f>IFERROR(_xll.qlIndexFixing(Index6M,$H1711,TRUE,_xll.ohTrigger(RecalcTrigger,Trigger6M)),NA())</f>
        <v>8.4228173203221204E-3</v>
      </c>
      <c r="M1711" s="145">
        <f>IFERROR(_xll.qlIndexFixing(Index1Y,$H1711,TRUE,_xll.ohTrigger(RecalcTrigger,Trigger1Y)),NA())</f>
        <v>8.678281661143733E-3</v>
      </c>
      <c r="N1711" s="144">
        <f>IFERROR(_xll.qlIndexFixing(ONIndex1M,I1711,TRUE,_xll.ohTrigger(RecalcTrigger,Trigger1M)),NA())</f>
        <v>8.0105232204275012E-3</v>
      </c>
      <c r="O1711" s="44">
        <f>IFERROR(_xll.qlIndexFixing(ONIndex3M,I1711,TRUE,_xll.ohTrigger(RecalcTrigger,Trigger3M)),NA())</f>
        <v>8.3837167134959145E-3</v>
      </c>
      <c r="P1711" s="44">
        <f>IFERROR(_xll.qlIndexFixing(ONIndex6M,I1711,TRUE,_xll.ohTrigger(RecalcTrigger,Trigger6M)),NA())</f>
        <v>8.4640038832883846E-3</v>
      </c>
      <c r="Q1711" s="145">
        <f>IFERROR(_xll.qlIndexFixing(ONIndex1Y,I1711,TRUE,_xll.ohTrigger(RecalcTrigger,Trigger1Y)),NA())</f>
        <v>8.7935377599546172E-3</v>
      </c>
    </row>
    <row r="1712" spans="2:17" x14ac:dyDescent="0.2">
      <c r="B1712" s="39" t="s">
        <v>42</v>
      </c>
      <c r="D1712" s="42">
        <f>_xll.qlCalendarAdvance(Calendar,$D1711,B1712,"f",FALSE)</f>
        <v>51658</v>
      </c>
      <c r="E1712" s="139">
        <f>_xll.qlInterestRateIndexValueDate(IndexON,D1712)</f>
        <v>51658</v>
      </c>
      <c r="F1712" s="155">
        <f>IFERROR(_xll.qlIndexFixing(IndexON,D1712,TRUE,_xll.ohTrigger(RecalcTrigger,TriggerON)),NA())</f>
        <v>7.8556468078527786E-3</v>
      </c>
      <c r="H1712" s="42">
        <f>_xll.qlCalendarAdvance(Calendar,$H1711,B1712,"f",FALSE)</f>
        <v>51658</v>
      </c>
      <c r="I1712" s="139">
        <f>_xll.qlInterestRateIndexValueDate(Index1M,$H1712)</f>
        <v>51662</v>
      </c>
      <c r="J1712" s="144">
        <f>IFERROR(_xll.qlIndexFixing(Index1M,$H1712,TRUE,_xll.ohTrigger(RecalcTrigger,Trigger1M)),NA())</f>
        <v>8.0018199877782692E-3</v>
      </c>
      <c r="K1712" s="44">
        <f>IFERROR(_xll.qlIndexFixing(Index3M,H1712,TRUE,_xll.ohTrigger(RecalcTrigger,Trigger3M)),NA())</f>
        <v>8.3580867700135918E-3</v>
      </c>
      <c r="L1712" s="44">
        <f>IFERROR(_xll.qlIndexFixing(Index6M,$H1712,TRUE,_xll.ohTrigger(RecalcTrigger,Trigger6M)),NA())</f>
        <v>8.4181893228723707E-3</v>
      </c>
      <c r="M1712" s="145">
        <f>IFERROR(_xll.qlIndexFixing(Index1Y,$H1712,TRUE,_xll.ohTrigger(RecalcTrigger,Trigger1Y)),NA())</f>
        <v>8.6722638148904185E-3</v>
      </c>
      <c r="N1712" s="144">
        <f>IFERROR(_xll.qlIndexFixing(ONIndex1M,I1712,TRUE,_xll.ohTrigger(RecalcTrigger,Trigger1M)),NA())</f>
        <v>8.0064419987468938E-3</v>
      </c>
      <c r="O1712" s="44">
        <f>IFERROR(_xll.qlIndexFixing(ONIndex3M,I1712,TRUE,_xll.ohTrigger(RecalcTrigger,Trigger3M)),NA())</f>
        <v>8.378863499265421E-3</v>
      </c>
      <c r="P1712" s="44">
        <f>IFERROR(_xll.qlIndexFixing(ONIndex6M,I1712,TRUE,_xll.ohTrigger(RecalcTrigger,Trigger6M)),NA())</f>
        <v>8.4592566056773677E-3</v>
      </c>
      <c r="Q1712" s="145">
        <f>IFERROR(_xll.qlIndexFixing(ONIndex1Y,I1712,TRUE,_xll.ohTrigger(RecalcTrigger,Trigger1Y)),NA())</f>
        <v>8.7892315723880898E-3</v>
      </c>
    </row>
    <row r="1713" spans="2:17" x14ac:dyDescent="0.2">
      <c r="B1713" s="39" t="s">
        <v>42</v>
      </c>
      <c r="D1713" s="42">
        <f>_xll.qlCalendarAdvance(Calendar,$D1712,B1713,"f",FALSE)</f>
        <v>51665</v>
      </c>
      <c r="E1713" s="139">
        <f>_xll.qlInterestRateIndexValueDate(IndexON,D1713)</f>
        <v>51665</v>
      </c>
      <c r="F1713" s="155">
        <f>IFERROR(_xll.qlIndexFixing(IndexON,D1713,TRUE,_xll.ohTrigger(RecalcTrigger,TriggerON)),NA())</f>
        <v>7.851344552260997E-3</v>
      </c>
      <c r="H1713" s="42">
        <f>_xll.qlCalendarAdvance(Calendar,$H1712,B1713,"f",FALSE)</f>
        <v>51665</v>
      </c>
      <c r="I1713" s="139">
        <f>_xll.qlInterestRateIndexValueDate(Index1M,$H1713)</f>
        <v>51669</v>
      </c>
      <c r="J1713" s="144">
        <f>IFERROR(_xll.qlIndexFixing(Index1M,$H1713,TRUE,_xll.ohTrigger(RecalcTrigger,Trigger1M)),NA())</f>
        <v>7.9978086056824438E-3</v>
      </c>
      <c r="K1713" s="44">
        <f>IFERROR(_xll.qlIndexFixing(Index3M,H1713,TRUE,_xll.ohTrigger(RecalcTrigger,Trigger3M)),NA())</f>
        <v>8.3533463285915804E-3</v>
      </c>
      <c r="L1713" s="44">
        <f>IFERROR(_xll.qlIndexFixing(Index6M,$H1713,TRUE,_xll.ohTrigger(RecalcTrigger,Trigger6M)),NA())</f>
        <v>8.4135705321441261E-3</v>
      </c>
      <c r="M1713" s="145">
        <f>IFERROR(_xll.qlIndexFixing(Index1Y,$H1713,TRUE,_xll.ohTrigger(RecalcTrigger,Trigger1Y)),NA())</f>
        <v>8.6662205293375604E-3</v>
      </c>
      <c r="N1713" s="144">
        <f>IFERROR(_xll.qlIndexFixing(ONIndex1M,I1713,TRUE,_xll.ohTrigger(RecalcTrigger,Trigger1M)),NA())</f>
        <v>8.0023878614809973E-3</v>
      </c>
      <c r="O1713" s="44">
        <f>IFERROR(_xll.qlIndexFixing(ONIndex3M,I1713,TRUE,_xll.ohTrigger(RecalcTrigger,Trigger3M)),NA())</f>
        <v>8.374034270968167E-3</v>
      </c>
      <c r="P1713" s="44">
        <f>IFERROR(_xll.qlIndexFixing(ONIndex6M,I1713,TRUE,_xll.ohTrigger(RecalcTrigger,Trigger6M)),NA())</f>
        <v>8.4545311315853411E-3</v>
      </c>
      <c r="Q1713" s="145">
        <f>IFERROR(_xll.qlIndexFixing(ONIndex1Y,I1713,TRUE,_xll.ohTrigger(RecalcTrigger,Trigger1Y)),NA())</f>
        <v>8.7849491569258475E-3</v>
      </c>
    </row>
    <row r="1714" spans="2:17" x14ac:dyDescent="0.2">
      <c r="B1714" s="39" t="s">
        <v>42</v>
      </c>
      <c r="D1714" s="42">
        <f>_xll.qlCalendarAdvance(Calendar,$D1713,B1714,"f",FALSE)</f>
        <v>51672</v>
      </c>
      <c r="E1714" s="139">
        <f>_xll.qlInterestRateIndexValueDate(IndexON,D1714)</f>
        <v>51672</v>
      </c>
      <c r="F1714" s="155">
        <f>IFERROR(_xll.qlIndexFixing(IndexON,D1714,TRUE,_xll.ohTrigger(RecalcTrigger,TriggerON)),NA())</f>
        <v>7.847065836958933E-3</v>
      </c>
      <c r="H1714" s="42">
        <f>_xll.qlCalendarAdvance(Calendar,$H1713,B1714,"f",FALSE)</f>
        <v>51672</v>
      </c>
      <c r="I1714" s="139">
        <f>_xll.qlInterestRateIndexValueDate(Index1M,$H1714)</f>
        <v>51676</v>
      </c>
      <c r="J1714" s="144">
        <f>IFERROR(_xll.qlIndexFixing(Index1M,$H1714,TRUE,_xll.ohTrigger(RecalcTrigger,Trigger1M)),NA())</f>
        <v>7.9938170895808014E-3</v>
      </c>
      <c r="K1714" s="44">
        <f>IFERROR(_xll.qlIndexFixing(Index3M,H1714,TRUE,_xll.ohTrigger(RecalcTrigger,Trigger3M)),NA())</f>
        <v>8.3486194936237944E-3</v>
      </c>
      <c r="L1714" s="44">
        <f>IFERROR(_xll.qlIndexFixing(Index6M,$H1714,TRUE,_xll.ohTrigger(RecalcTrigger,Trigger6M)),NA())</f>
        <v>8.4089604094849859E-3</v>
      </c>
      <c r="M1714" s="145">
        <f>IFERROR(_xll.qlIndexFixing(Index1Y,$H1714,TRUE,_xll.ohTrigger(RecalcTrigger,Trigger1Y)),NA())</f>
        <v>8.6601517625279258E-3</v>
      </c>
      <c r="N1714" s="144">
        <f>IFERROR(_xll.qlIndexFixing(ONIndex1M,I1714,TRUE,_xll.ohTrigger(RecalcTrigger,Trigger1M)),NA())</f>
        <v>7.9983609370071207E-3</v>
      </c>
      <c r="O1714" s="44">
        <f>IFERROR(_xll.qlIndexFixing(ONIndex3M,I1714,TRUE,_xll.ohTrigger(RecalcTrigger,Trigger3M)),NA())</f>
        <v>8.3692291459502854E-3</v>
      </c>
      <c r="P1714" s="44">
        <f>IFERROR(_xll.qlIndexFixing(ONIndex6M,I1714,TRUE,_xll.ohTrigger(RecalcTrigger,Trigger6M)),NA())</f>
        <v>8.4498275657285404E-3</v>
      </c>
      <c r="Q1714" s="145">
        <f>IFERROR(_xll.qlIndexFixing(ONIndex1Y,I1714,TRUE,_xll.ohTrigger(RecalcTrigger,Trigger1Y)),NA())</f>
        <v>8.7806906173248933E-3</v>
      </c>
    </row>
    <row r="1715" spans="2:17" x14ac:dyDescent="0.2">
      <c r="B1715" s="39" t="s">
        <v>42</v>
      </c>
      <c r="D1715" s="42">
        <f>_xll.qlCalendarAdvance(Calendar,$D1714,B1715,"f",FALSE)</f>
        <v>51679</v>
      </c>
      <c r="E1715" s="139">
        <f>_xll.qlInterestRateIndexValueDate(IndexON,D1715)</f>
        <v>51679</v>
      </c>
      <c r="F1715" s="155">
        <f>IFERROR(_xll.qlIndexFixing(IndexON,D1715,TRUE,_xll.ohTrigger(RecalcTrigger,TriggerON)),NA())</f>
        <v>7.8428107799322078E-3</v>
      </c>
      <c r="H1715" s="42">
        <f>_xll.qlCalendarAdvance(Calendar,$H1714,B1715,"f",FALSE)</f>
        <v>51679</v>
      </c>
      <c r="I1715" s="139">
        <f>_xll.qlInterestRateIndexValueDate(Index1M,$H1715)</f>
        <v>51683</v>
      </c>
      <c r="J1715" s="144">
        <f>IFERROR(_xll.qlIndexFixing(Index1M,$H1715,TRUE,_xll.ohTrigger(RecalcTrigger,Trigger1M)),NA())</f>
        <v>7.9896467323640804E-3</v>
      </c>
      <c r="K1715" s="44">
        <f>IFERROR(_xll.qlIndexFixing(Index3M,H1715,TRUE,_xll.ohTrigger(RecalcTrigger,Trigger3M)),NA())</f>
        <v>8.3439052966831542E-3</v>
      </c>
      <c r="L1715" s="44">
        <f>IFERROR(_xll.qlIndexFixing(Index6M,$H1715,TRUE,_xll.ohTrigger(RecalcTrigger,Trigger6M)),NA())</f>
        <v>8.4039020572625432E-3</v>
      </c>
      <c r="M1715" s="145">
        <f>IFERROR(_xll.qlIndexFixing(Index1Y,$H1715,TRUE,_xll.ohTrigger(RecalcTrigger,Trigger1Y)),NA())</f>
        <v>8.6540574723925935E-3</v>
      </c>
      <c r="N1715" s="144">
        <f>IFERROR(_xll.qlIndexFixing(ONIndex1M,I1715,TRUE,_xll.ohTrigger(RecalcTrigger,Trigger1M)),NA())</f>
        <v>7.9943613535427005E-3</v>
      </c>
      <c r="O1715" s="44">
        <f>IFERROR(_xll.qlIndexFixing(ONIndex3M,I1715,TRUE,_xll.ohTrigger(RecalcTrigger,Trigger3M)),NA())</f>
        <v>8.3644482417977173E-3</v>
      </c>
      <c r="P1715" s="44">
        <f>IFERROR(_xll.qlIndexFixing(ONIndex6M,I1715,TRUE,_xll.ohTrigger(RecalcTrigger,Trigger6M)),NA())</f>
        <v>8.445146012183713E-3</v>
      </c>
      <c r="Q1715" s="145">
        <f>IFERROR(_xll.qlIndexFixing(ONIndex1Y,I1715,TRUE,_xll.ohTrigger(RecalcTrigger,Trigger1Y)),NA())</f>
        <v>8.7764560571024219E-3</v>
      </c>
    </row>
    <row r="1716" spans="2:17" x14ac:dyDescent="0.2">
      <c r="B1716" s="39" t="s">
        <v>42</v>
      </c>
      <c r="D1716" s="42">
        <f>_xll.qlCalendarAdvance(Calendar,$D1715,B1716,"f",FALSE)</f>
        <v>51686</v>
      </c>
      <c r="E1716" s="139">
        <f>_xll.qlInterestRateIndexValueDate(IndexON,D1716)</f>
        <v>51686</v>
      </c>
      <c r="F1716" s="155">
        <f>IFERROR(_xll.qlIndexFixing(IndexON,D1716,TRUE,_xll.ohTrigger(RecalcTrigger,TriggerON)),NA())</f>
        <v>7.8385794990065705E-3</v>
      </c>
      <c r="H1716" s="42">
        <f>_xll.qlCalendarAdvance(Calendar,$H1715,B1716,"f",FALSE)</f>
        <v>51686</v>
      </c>
      <c r="I1716" s="139">
        <f>_xll.qlInterestRateIndexValueDate(Index1M,$H1716)</f>
        <v>51690</v>
      </c>
      <c r="J1716" s="144">
        <f>IFERROR(_xll.qlIndexFixing(Index1M,$H1716,TRUE,_xll.ohTrigger(RecalcTrigger,Trigger1M)),NA())</f>
        <v>7.9856825773624053E-3</v>
      </c>
      <c r="K1716" s="44">
        <f>IFERROR(_xll.qlIndexFixing(Index3M,H1716,TRUE,_xll.ohTrigger(RecalcTrigger,Trigger3M)),NA())</f>
        <v>8.3392027799097813E-3</v>
      </c>
      <c r="L1716" s="44">
        <f>IFERROR(_xll.qlIndexFixing(Index6M,$H1716,TRUE,_xll.ohTrigger(RecalcTrigger,Trigger6M)),NA())</f>
        <v>8.3995362450936407E-3</v>
      </c>
      <c r="M1716" s="145">
        <f>IFERROR(_xll.qlIndexFixing(Index1Y,$H1716,TRUE,_xll.ohTrigger(RecalcTrigger,Trigger1Y)),NA())</f>
        <v>8.6479417644036872E-3</v>
      </c>
      <c r="N1716" s="144">
        <f>IFERROR(_xll.qlIndexFixing(ONIndex1M,I1716,TRUE,_xll.ohTrigger(RecalcTrigger,Trigger1M)),NA())</f>
        <v>7.9903833779138012E-3</v>
      </c>
      <c r="O1716" s="44">
        <f>IFERROR(_xll.qlIndexFixing(ONIndex3M,I1716,TRUE,_xll.ohTrigger(RecalcTrigger,Trigger3M)),NA())</f>
        <v>8.359687408310279E-3</v>
      </c>
      <c r="P1716" s="44">
        <f>IFERROR(_xll.qlIndexFixing(ONIndex6M,I1716,TRUE,_xll.ohTrigger(RecalcTrigger,Trigger6M)),NA())</f>
        <v>8.4404817296235279E-3</v>
      </c>
      <c r="Q1716" s="145">
        <f>IFERROR(_xll.qlIndexFixing(ONIndex1Y,I1716,TRUE,_xll.ohTrigger(RecalcTrigger,Trigger1Y)),NA())</f>
        <v>8.7704098621177451E-3</v>
      </c>
    </row>
    <row r="1717" spans="2:17" x14ac:dyDescent="0.2">
      <c r="B1717" s="39" t="s">
        <v>42</v>
      </c>
      <c r="D1717" s="42">
        <f>_xll.qlCalendarAdvance(Calendar,$D1716,B1717,"f",FALSE)</f>
        <v>51693</v>
      </c>
      <c r="E1717" s="139">
        <f>_xll.qlInterestRateIndexValueDate(IndexON,D1717)</f>
        <v>51693</v>
      </c>
      <c r="F1717" s="155">
        <f>IFERROR(_xll.qlIndexFixing(IndexON,D1717,TRUE,_xll.ohTrigger(RecalcTrigger,TriggerON)),NA())</f>
        <v>7.8343658841095731E-3</v>
      </c>
      <c r="H1717" s="42">
        <f>_xll.qlCalendarAdvance(Calendar,$H1716,B1717,"f",FALSE)</f>
        <v>51693</v>
      </c>
      <c r="I1717" s="139">
        <f>_xll.qlInterestRateIndexValueDate(Index1M,$H1717)</f>
        <v>51697</v>
      </c>
      <c r="J1717" s="144">
        <f>IFERROR(_xll.qlIndexFixing(Index1M,$H1717,TRUE,_xll.ohTrigger(RecalcTrigger,Trigger1M)),NA())</f>
        <v>7.9817273227069958E-3</v>
      </c>
      <c r="K1717" s="44">
        <f>IFERROR(_xll.qlIndexFixing(Index3M,H1717,TRUE,_xll.ohTrigger(RecalcTrigger,Trigger3M)),NA())</f>
        <v>8.3345114380686935E-3</v>
      </c>
      <c r="L1717" s="44">
        <f>IFERROR(_xll.qlIndexFixing(Index6M,$H1717,TRUE,_xll.ohTrigger(RecalcTrigger,Trigger6M)),NA())</f>
        <v>8.3949495952289465E-3</v>
      </c>
      <c r="M1717" s="145">
        <f>IFERROR(_xll.qlIndexFixing(Index1Y,$H1717,TRUE,_xll.ohTrigger(RecalcTrigger,Trigger1Y)),NA())</f>
        <v>8.641838286153317E-3</v>
      </c>
      <c r="N1717" s="144">
        <f>IFERROR(_xll.qlIndexFixing(ONIndex1M,I1717,TRUE,_xll.ohTrigger(RecalcTrigger,Trigger1M)),NA())</f>
        <v>7.9864144823016403E-3</v>
      </c>
      <c r="O1717" s="44">
        <f>IFERROR(_xll.qlIndexFixing(ONIndex3M,I1717,TRUE,_xll.ohTrigger(RecalcTrigger,Trigger3M)),NA())</f>
        <v>8.3549375483649158E-3</v>
      </c>
      <c r="P1717" s="44">
        <f>IFERROR(_xll.qlIndexFixing(ONIndex6M,I1717,TRUE,_xll.ohTrigger(RecalcTrigger,Trigger6M)),NA())</f>
        <v>8.4358243590543225E-3</v>
      </c>
      <c r="Q1717" s="145">
        <f>IFERROR(_xll.qlIndexFixing(ONIndex1Y,I1717,TRUE,_xll.ohTrigger(RecalcTrigger,Trigger1Y)),NA())</f>
        <v>8.7638806836398686E-3</v>
      </c>
    </row>
    <row r="1718" spans="2:17" x14ac:dyDescent="0.2">
      <c r="B1718" s="39" t="s">
        <v>42</v>
      </c>
      <c r="D1718" s="42">
        <f>_xll.qlCalendarAdvance(Calendar,$D1717,B1718,"f",FALSE)</f>
        <v>51700</v>
      </c>
      <c r="E1718" s="139">
        <f>_xll.qlInterestRateIndexValueDate(IndexON,D1718)</f>
        <v>51700</v>
      </c>
      <c r="F1718" s="155">
        <f>IFERROR(_xll.qlIndexFixing(IndexON,D1718,TRUE,_xll.ohTrigger(RecalcTrigger,TriggerON)),NA())</f>
        <v>7.8301618848808374E-3</v>
      </c>
      <c r="H1718" s="42">
        <f>_xll.qlCalendarAdvance(Calendar,$H1717,B1718,"f",FALSE)</f>
        <v>51700</v>
      </c>
      <c r="I1718" s="139">
        <f>_xll.qlInterestRateIndexValueDate(Index1M,$H1718)</f>
        <v>51704</v>
      </c>
      <c r="J1718" s="144">
        <f>IFERROR(_xll.qlIndexFixing(Index1M,$H1718,TRUE,_xll.ohTrigger(RecalcTrigger,Trigger1M)),NA())</f>
        <v>7.9777809058440181E-3</v>
      </c>
      <c r="K1718" s="44">
        <f>IFERROR(_xll.qlIndexFixing(Index3M,H1718,TRUE,_xll.ohTrigger(RecalcTrigger,Trigger3M)),NA())</f>
        <v>8.3298313138700734E-3</v>
      </c>
      <c r="L1718" s="44">
        <f>IFERROR(_xll.qlIndexFixing(Index6M,$H1718,TRUE,_xll.ohTrigger(RecalcTrigger,Trigger6M)),NA())</f>
        <v>8.3903703052360928E-3</v>
      </c>
      <c r="M1718" s="145">
        <f>IFERROR(_xll.qlIndexFixing(Index1Y,$H1718,TRUE,_xll.ohTrigger(RecalcTrigger,Trigger1Y)),NA())</f>
        <v>8.6357545018073186E-3</v>
      </c>
      <c r="N1718" s="144">
        <f>IFERROR(_xll.qlIndexFixing(ONIndex1M,I1718,TRUE,_xll.ohTrigger(RecalcTrigger,Trigger1M)),NA())</f>
        <v>7.9824542868500714E-3</v>
      </c>
      <c r="O1718" s="44">
        <f>IFERROR(_xll.qlIndexFixing(ONIndex3M,I1718,TRUE,_xll.ohTrigger(RecalcTrigger,Trigger3M)),NA())</f>
        <v>8.350198409363685E-3</v>
      </c>
      <c r="P1718" s="44">
        <f>IFERROR(_xll.qlIndexFixing(ONIndex6M,I1718,TRUE,_xll.ohTrigger(RecalcTrigger,Trigger6M)),NA())</f>
        <v>8.4311735846487323E-3</v>
      </c>
      <c r="Q1718" s="145">
        <f>IFERROR(_xll.qlIndexFixing(ONIndex1Y,I1718,TRUE,_xll.ohTrigger(RecalcTrigger,Trigger1Y)),NA())</f>
        <v>8.7573684789443718E-3</v>
      </c>
    </row>
    <row r="1719" spans="2:17" x14ac:dyDescent="0.2">
      <c r="B1719" s="39" t="s">
        <v>42</v>
      </c>
      <c r="D1719" s="42">
        <f>_xll.qlCalendarAdvance(Calendar,$D1718,B1719,"f",FALSE)</f>
        <v>51707</v>
      </c>
      <c r="E1719" s="139">
        <f>_xll.qlInterestRateIndexValueDate(IndexON,D1719)</f>
        <v>51707</v>
      </c>
      <c r="F1719" s="155">
        <f>IFERROR(_xll.qlIndexFixing(IndexON,D1719,TRUE,_xll.ohTrigger(RecalcTrigger,TriggerON)),NA())</f>
        <v>7.8259675263403494E-3</v>
      </c>
      <c r="H1719" s="42">
        <f>_xll.qlCalendarAdvance(Calendar,$H1718,B1719,"f",FALSE)</f>
        <v>51707</v>
      </c>
      <c r="I1719" s="139">
        <f>_xll.qlInterestRateIndexValueDate(Index1M,$H1719)</f>
        <v>51711</v>
      </c>
      <c r="J1719" s="144">
        <f>IFERROR(_xll.qlIndexFixing(Index1M,$H1719,TRUE,_xll.ohTrigger(RecalcTrigger,Trigger1M)),NA())</f>
        <v>7.9738433971172067E-3</v>
      </c>
      <c r="K1719" s="44">
        <f>IFERROR(_xll.qlIndexFixing(Index3M,H1719,TRUE,_xll.ohTrigger(RecalcTrigger,Trigger3M)),NA())</f>
        <v>8.3251624826736377E-3</v>
      </c>
      <c r="L1719" s="44">
        <f>IFERROR(_xll.qlIndexFixing(Index6M,$H1719,TRUE,_xll.ohTrigger(RecalcTrigger,Trigger6M)),NA())</f>
        <v>8.3857984317602056E-3</v>
      </c>
      <c r="M1719" s="145">
        <f>IFERROR(_xll.qlIndexFixing(Index1Y,$H1719,TRUE,_xll.ohTrigger(RecalcTrigger,Trigger1Y)),NA())</f>
        <v>8.6296905095714065E-3</v>
      </c>
      <c r="N1719" s="144">
        <f>IFERROR(_xll.qlIndexFixing(ONIndex1M,I1719,TRUE,_xll.ohTrigger(RecalcTrigger,Trigger1M)),NA())</f>
        <v>7.9785028616630171E-3</v>
      </c>
      <c r="O1719" s="44">
        <f>IFERROR(_xll.qlIndexFixing(ONIndex3M,I1719,TRUE,_xll.ohTrigger(RecalcTrigger,Trigger3M)),NA())</f>
        <v>8.345470066606353E-3</v>
      </c>
      <c r="P1719" s="44">
        <f>IFERROR(_xll.qlIndexFixing(ONIndex6M,I1719,TRUE,_xll.ohTrigger(RecalcTrigger,Trigger6M)),NA())</f>
        <v>8.4265294630014864E-3</v>
      </c>
      <c r="Q1719" s="145">
        <f>IFERROR(_xll.qlIndexFixing(ONIndex1Y,I1719,TRUE,_xll.ohTrigger(RecalcTrigger,Trigger1Y)),NA())</f>
        <v>8.7508733458729893E-3</v>
      </c>
    </row>
    <row r="1720" spans="2:17" x14ac:dyDescent="0.2">
      <c r="B1720" s="39" t="s">
        <v>42</v>
      </c>
      <c r="D1720" s="42">
        <f>_xll.qlCalendarAdvance(Calendar,$D1719,B1720,"f",FALSE)</f>
        <v>51714</v>
      </c>
      <c r="E1720" s="139">
        <f>_xll.qlInterestRateIndexValueDate(IndexON,D1720)</f>
        <v>51714</v>
      </c>
      <c r="F1720" s="155">
        <f>IFERROR(_xll.qlIndexFixing(IndexON,D1720,TRUE,_xll.ohTrigger(RecalcTrigger,TriggerON)),NA())</f>
        <v>7.8217828822690905E-3</v>
      </c>
      <c r="H1720" s="42">
        <f>_xll.qlCalendarAdvance(Calendar,$H1719,B1720,"f",FALSE)</f>
        <v>51714</v>
      </c>
      <c r="I1720" s="139">
        <f>_xll.qlInterestRateIndexValueDate(Index1M,$H1720)</f>
        <v>51718</v>
      </c>
      <c r="J1720" s="144">
        <f>IFERROR(_xll.qlIndexFixing(Index1M,$H1720,TRUE,_xll.ohTrigger(RecalcTrigger,Trigger1M)),NA())</f>
        <v>7.9699148668780258E-3</v>
      </c>
      <c r="K1720" s="44">
        <f>IFERROR(_xll.qlIndexFixing(Index3M,H1720,TRUE,_xll.ohTrigger(RecalcTrigger,Trigger3M)),NA())</f>
        <v>8.3205050198425813E-3</v>
      </c>
      <c r="L1720" s="44">
        <f>IFERROR(_xll.qlIndexFixing(Index6M,$H1720,TRUE,_xll.ohTrigger(RecalcTrigger,Trigger6M)),NA())</f>
        <v>8.3812340314468412E-3</v>
      </c>
      <c r="M1720" s="145">
        <f>IFERROR(_xll.qlIndexFixing(Index1Y,$H1720,TRUE,_xll.ohTrigger(RecalcTrigger,Trigger1Y)),NA())</f>
        <v>8.623646407650426E-3</v>
      </c>
      <c r="N1720" s="144">
        <f>IFERROR(_xll.qlIndexFixing(ONIndex1M,I1720,TRUE,_xll.ohTrigger(RecalcTrigger,Trigger1M)),NA())</f>
        <v>7.9745602771641444E-3</v>
      </c>
      <c r="O1720" s="44">
        <f>IFERROR(_xll.qlIndexFixing(ONIndex3M,I1720,TRUE,_xll.ohTrigger(RecalcTrigger,Trigger3M)),NA())</f>
        <v>8.3407525952328143E-3</v>
      </c>
      <c r="P1720" s="44">
        <f>IFERROR(_xll.qlIndexFixing(ONIndex6M,I1720,TRUE,_xll.ohTrigger(RecalcTrigger,Trigger6M)),NA())</f>
        <v>8.4218920503076333E-3</v>
      </c>
      <c r="Q1720" s="145">
        <f>IFERROR(_xll.qlIndexFixing(ONIndex1Y,I1720,TRUE,_xll.ohTrigger(RecalcTrigger,Trigger1Y)),NA())</f>
        <v>8.7443953818677755E-3</v>
      </c>
    </row>
    <row r="1721" spans="2:17" x14ac:dyDescent="0.2">
      <c r="B1721" s="39" t="s">
        <v>42</v>
      </c>
      <c r="D1721" s="42">
        <f>_xll.qlCalendarAdvance(Calendar,$D1720,B1721,"f",FALSE)</f>
        <v>51721</v>
      </c>
      <c r="E1721" s="139">
        <f>_xll.qlInterestRateIndexValueDate(IndexON,D1721)</f>
        <v>51721</v>
      </c>
      <c r="F1721" s="155">
        <f>IFERROR(_xll.qlIndexFixing(IndexON,D1721,TRUE,_xll.ohTrigger(RecalcTrigger,TriggerON)),NA())</f>
        <v>7.8176080260483616E-3</v>
      </c>
      <c r="H1721" s="42">
        <f>_xll.qlCalendarAdvance(Calendar,$H1720,B1721,"f",FALSE)</f>
        <v>51721</v>
      </c>
      <c r="I1721" s="139">
        <f>_xll.qlInterestRateIndexValueDate(Index1M,$H1721)</f>
        <v>51725</v>
      </c>
      <c r="J1721" s="144">
        <f>IFERROR(_xll.qlIndexFixing(Index1M,$H1721,TRUE,_xll.ohTrigger(RecalcTrigger,Trigger1M)),NA())</f>
        <v>7.9659953854753635E-3</v>
      </c>
      <c r="K1721" s="44">
        <f>IFERROR(_xll.qlIndexFixing(Index3M,H1721,TRUE,_xll.ohTrigger(RecalcTrigger,Trigger3M)),NA())</f>
        <v>8.3158590007400991E-3</v>
      </c>
      <c r="L1721" s="44">
        <f>IFERROR(_xll.qlIndexFixing(Index6M,$H1721,TRUE,_xll.ohTrigger(RecalcTrigger,Trigger6M)),NA())</f>
        <v>8.3766771609406904E-3</v>
      </c>
      <c r="M1721" s="145">
        <f>IFERROR(_xll.qlIndexFixing(Index1Y,$H1721,TRUE,_xll.ohTrigger(RecalcTrigger,Trigger1Y)),NA())</f>
        <v>8.617622294247243E-3</v>
      </c>
      <c r="N1721" s="144">
        <f>IFERROR(_xll.qlIndexFixing(ONIndex1M,I1721,TRUE,_xll.ohTrigger(RecalcTrigger,Trigger1M)),NA())</f>
        <v>7.970626603697184E-3</v>
      </c>
      <c r="O1721" s="44">
        <f>IFERROR(_xll.qlIndexFixing(ONIndex3M,I1721,TRUE,_xll.ohTrigger(RecalcTrigger,Trigger3M)),NA())</f>
        <v>8.3360460705428352E-3</v>
      </c>
      <c r="P1721" s="44">
        <f>IFERROR(_xll.qlIndexFixing(ONIndex6M,I1721,TRUE,_xll.ohTrigger(RecalcTrigger,Trigger6M)),NA())</f>
        <v>8.417261403241838E-3</v>
      </c>
      <c r="Q1721" s="145">
        <f>IFERROR(_xll.qlIndexFixing(ONIndex1Y,I1721,TRUE,_xll.ohTrigger(RecalcTrigger,Trigger1Y)),NA())</f>
        <v>8.7379346848504014E-3</v>
      </c>
    </row>
    <row r="1722" spans="2:17" x14ac:dyDescent="0.2">
      <c r="B1722" s="39" t="s">
        <v>42</v>
      </c>
      <c r="D1722" s="42">
        <f>_xll.qlCalendarAdvance(Calendar,$D1721,B1722,"f",FALSE)</f>
        <v>51728</v>
      </c>
      <c r="E1722" s="139">
        <f>_xll.qlInterestRateIndexValueDate(IndexON,D1722)</f>
        <v>51728</v>
      </c>
      <c r="F1722" s="155">
        <f>IFERROR(_xll.qlIndexFixing(IndexON,D1722,TRUE,_xll.ohTrigger(RecalcTrigger,TriggerON)),NA())</f>
        <v>7.8134430320986326E-3</v>
      </c>
      <c r="H1722" s="42">
        <f>_xll.qlCalendarAdvance(Calendar,$H1721,B1722,"f",FALSE)</f>
        <v>51728</v>
      </c>
      <c r="I1722" s="139">
        <f>_xll.qlInterestRateIndexValueDate(Index1M,$H1722)</f>
        <v>51732</v>
      </c>
      <c r="J1722" s="144">
        <f>IFERROR(_xll.qlIndexFixing(Index1M,$H1722,TRUE,_xll.ohTrigger(RecalcTrigger,Trigger1M)),NA())</f>
        <v>7.9620850232581079E-3</v>
      </c>
      <c r="K1722" s="44">
        <f>IFERROR(_xll.qlIndexFixing(Index3M,H1722,TRUE,_xll.ohTrigger(RecalcTrigger,Trigger3M)),NA())</f>
        <v>8.3112245007250403E-3</v>
      </c>
      <c r="L1722" s="44">
        <f>IFERROR(_xll.qlIndexFixing(Index6M,$H1722,TRUE,_xll.ohTrigger(RecalcTrigger,Trigger6M)),NA())</f>
        <v>8.3721278768877447E-3</v>
      </c>
      <c r="M1722" s="145">
        <f>IFERROR(_xll.qlIndexFixing(Index1Y,$H1722,TRUE,_xll.ohTrigger(RecalcTrigger,Trigger1Y)),NA())</f>
        <v>8.6116182675642933E-3</v>
      </c>
      <c r="N1722" s="144">
        <f>IFERROR(_xll.qlIndexFixing(ONIndex1M,I1722,TRUE,_xll.ohTrigger(RecalcTrigger,Trigger1M)),NA())</f>
        <v>7.9667019114459947E-3</v>
      </c>
      <c r="O1722" s="44">
        <f>IFERROR(_xll.qlIndexFixing(ONIndex3M,I1722,TRUE,_xll.ohTrigger(RecalcTrigger,Trigger3M)),NA())</f>
        <v>8.3313505678361821E-3</v>
      </c>
      <c r="P1722" s="44">
        <f>IFERROR(_xll.qlIndexFixing(ONIndex6M,I1722,TRUE,_xll.ohTrigger(RecalcTrigger,Trigger6M)),NA())</f>
        <v>8.4126375781590212E-3</v>
      </c>
      <c r="Q1722" s="145">
        <f>IFERROR(_xll.qlIndexFixing(ONIndex1Y,I1722,TRUE,_xll.ohTrigger(RecalcTrigger,Trigger1Y)),NA())</f>
        <v>8.7314913525826654E-3</v>
      </c>
    </row>
    <row r="1723" spans="2:17" x14ac:dyDescent="0.2">
      <c r="B1723" s="39" t="s">
        <v>42</v>
      </c>
      <c r="D1723" s="42">
        <f>_xll.qlCalendarAdvance(Calendar,$D1722,B1723,"f",FALSE)</f>
        <v>51735</v>
      </c>
      <c r="E1723" s="139">
        <f>_xll.qlInterestRateIndexValueDate(IndexON,D1723)</f>
        <v>51735</v>
      </c>
      <c r="F1723" s="155">
        <f>IFERROR(_xll.qlIndexFixing(IndexON,D1723,TRUE,_xll.ohTrigger(RecalcTrigger,TriggerON)),NA())</f>
        <v>7.8092879738012044E-3</v>
      </c>
      <c r="H1723" s="42">
        <f>_xll.qlCalendarAdvance(Calendar,$H1722,B1723,"f",FALSE)</f>
        <v>51735</v>
      </c>
      <c r="I1723" s="139">
        <f>_xll.qlInterestRateIndexValueDate(Index1M,$H1723)</f>
        <v>51739</v>
      </c>
      <c r="J1723" s="144">
        <f>IFERROR(_xll.qlIndexFixing(Index1M,$H1723,TRUE,_xll.ohTrigger(RecalcTrigger,Trigger1M)),NA())</f>
        <v>7.9581838505777252E-3</v>
      </c>
      <c r="K1723" s="44">
        <f>IFERROR(_xll.qlIndexFixing(Index3M,H1723,TRUE,_xll.ohTrigger(RecalcTrigger,Trigger3M)),NA())</f>
        <v>8.30660159515886E-3</v>
      </c>
      <c r="L1723" s="44">
        <f>IFERROR(_xll.qlIndexFixing(Index6M,$H1723,TRUE,_xll.ohTrigger(RecalcTrigger,Trigger6M)),NA())</f>
        <v>8.3675862359305197E-3</v>
      </c>
      <c r="M1723" s="145">
        <f>IFERROR(_xll.qlIndexFixing(Index1Y,$H1723,TRUE,_xll.ohTrigger(RecalcTrigger,Trigger1Y)),NA())</f>
        <v>8.6056344258024758E-3</v>
      </c>
      <c r="N1723" s="144">
        <f>IFERROR(_xll.qlIndexFixing(ONIndex1M,I1723,TRUE,_xll.ohTrigger(RecalcTrigger,Trigger1M)),NA())</f>
        <v>7.9627862708342434E-3</v>
      </c>
      <c r="O1723" s="44">
        <f>IFERROR(_xll.qlIndexFixing(ONIndex3M,I1723,TRUE,_xll.ohTrigger(RecalcTrigger,Trigger3M)),NA())</f>
        <v>8.3266661622527494E-3</v>
      </c>
      <c r="P1723" s="44">
        <f>IFERROR(_xll.qlIndexFixing(ONIndex6M,I1723,TRUE,_xll.ohTrigger(RecalcTrigger,Trigger6M)),NA())</f>
        <v>8.4080206315739758E-3</v>
      </c>
      <c r="Q1723" s="145">
        <f>IFERROR(_xll.qlIndexFixing(ONIndex1Y,I1723,TRUE,_xll.ohTrigger(RecalcTrigger,Trigger1Y)),NA())</f>
        <v>8.7250654825066221E-3</v>
      </c>
    </row>
    <row r="1724" spans="2:17" x14ac:dyDescent="0.2">
      <c r="B1724" s="39" t="s">
        <v>42</v>
      </c>
      <c r="D1724" s="42">
        <f>_xll.qlCalendarAdvance(Calendar,$D1723,B1724,"f",FALSE)</f>
        <v>51742</v>
      </c>
      <c r="E1724" s="139">
        <f>_xll.qlInterestRateIndexValueDate(IndexON,D1724)</f>
        <v>51742</v>
      </c>
      <c r="F1724" s="155">
        <f>IFERROR(_xll.qlIndexFixing(IndexON,D1724,TRUE,_xll.ohTrigger(RecalcTrigger,TriggerON)),NA())</f>
        <v>7.8051429250169946E-3</v>
      </c>
      <c r="H1724" s="42">
        <f>_xll.qlCalendarAdvance(Calendar,$H1723,B1724,"f",FALSE)</f>
        <v>51742</v>
      </c>
      <c r="I1724" s="139">
        <f>_xll.qlInterestRateIndexValueDate(Index1M,$H1724)</f>
        <v>51746</v>
      </c>
      <c r="J1724" s="144">
        <f>IFERROR(_xll.qlIndexFixing(Index1M,$H1724,TRUE,_xll.ohTrigger(RecalcTrigger,Trigger1M)),NA())</f>
        <v>7.9544812778475915E-3</v>
      </c>
      <c r="K1724" s="44">
        <f>IFERROR(_xll.qlIndexFixing(Index3M,H1724,TRUE,_xll.ohTrigger(RecalcTrigger,Trigger3M)),NA())</f>
        <v>8.302221853133479E-3</v>
      </c>
      <c r="L1724" s="44">
        <f>IFERROR(_xll.qlIndexFixing(Index6M,$H1724,TRUE,_xll.ohTrigger(RecalcTrigger,Trigger6M)),NA())</f>
        <v>8.3635006805019164E-3</v>
      </c>
      <c r="M1724" s="145">
        <f>IFERROR(_xll.qlIndexFixing(Index1Y,$H1724,TRUE,_xll.ohTrigger(RecalcTrigger,Trigger1Y)),NA())</f>
        <v>8.5996708671618131E-3</v>
      </c>
      <c r="N1724" s="144">
        <f>IFERROR(_xll.qlIndexFixing(ONIndex1M,I1724,TRUE,_xll.ohTrigger(RecalcTrigger,Trigger1M)),NA())</f>
        <v>7.9588797520457888E-3</v>
      </c>
      <c r="O1724" s="44">
        <f>IFERROR(_xll.qlIndexFixing(ONIndex3M,I1724,TRUE,_xll.ohTrigger(RecalcTrigger,Trigger3M)),NA())</f>
        <v>8.3219929290923034E-3</v>
      </c>
      <c r="P1724" s="44">
        <f>IFERROR(_xll.qlIndexFixing(ONIndex6M,I1724,TRUE,_xll.ohTrigger(RecalcTrigger,Trigger6M)),NA())</f>
        <v>8.4034106199215586E-3</v>
      </c>
      <c r="Q1724" s="145">
        <f>IFERROR(_xll.qlIndexFixing(ONIndex1Y,I1724,TRUE,_xll.ohTrigger(RecalcTrigger,Trigger1Y)),NA())</f>
        <v>8.7186571727038142E-3</v>
      </c>
    </row>
    <row r="1725" spans="2:17" x14ac:dyDescent="0.2">
      <c r="B1725" s="39" t="s">
        <v>42</v>
      </c>
      <c r="D1725" s="42">
        <f>_xll.qlCalendarAdvance(Calendar,$D1724,B1725,"f",FALSE)</f>
        <v>51749</v>
      </c>
      <c r="E1725" s="139">
        <f>_xll.qlInterestRateIndexValueDate(IndexON,D1725)</f>
        <v>51749</v>
      </c>
      <c r="F1725" s="155">
        <f>IFERROR(_xll.qlIndexFixing(IndexON,D1725,TRUE,_xll.ohTrigger(RecalcTrigger,TriggerON)),NA())</f>
        <v>7.8010079597667925E-3</v>
      </c>
      <c r="H1725" s="42">
        <f>_xll.qlCalendarAdvance(Calendar,$H1724,B1725,"f",FALSE)</f>
        <v>51749</v>
      </c>
      <c r="I1725" s="139">
        <f>_xll.qlInterestRateIndexValueDate(Index1M,$H1725)</f>
        <v>51753</v>
      </c>
      <c r="J1725" s="144">
        <f>IFERROR(_xll.qlIndexFixing(Index1M,$H1725,TRUE,_xll.ohTrigger(RecalcTrigger,Trigger1M)),NA())</f>
        <v>7.9505981086080979E-3</v>
      </c>
      <c r="K1725" s="44">
        <f>IFERROR(_xll.qlIndexFixing(Index3M,H1725,TRUE,_xll.ohTrigger(RecalcTrigger,Trigger3M)),NA())</f>
        <v>8.2976216153296048E-3</v>
      </c>
      <c r="L1725" s="44">
        <f>IFERROR(_xll.qlIndexFixing(Index6M,$H1725,TRUE,_xll.ohTrigger(RecalcTrigger,Trigger6M)),NA())</f>
        <v>8.3589735587180948E-3</v>
      </c>
      <c r="M1725" s="145">
        <f>IFERROR(_xll.qlIndexFixing(Index1Y,$H1725,TRUE,_xll.ohTrigger(RecalcTrigger,Trigger1Y)),NA())</f>
        <v>8.5937276898405777E-3</v>
      </c>
      <c r="N1725" s="144">
        <f>IFERROR(_xll.qlIndexFixing(ONIndex1M,I1725,TRUE,_xll.ohTrigger(RecalcTrigger,Trigger1M)),NA())</f>
        <v>7.9549824255842339E-3</v>
      </c>
      <c r="O1725" s="44">
        <f>IFERROR(_xll.qlIndexFixing(ONIndex3M,I1725,TRUE,_xll.ohTrigger(RecalcTrigger,Trigger3M)),NA())</f>
        <v>8.3173309435746745E-3</v>
      </c>
      <c r="P1725" s="44">
        <f>IFERROR(_xll.qlIndexFixing(ONIndex6M,I1725,TRUE,_xll.ohTrigger(RecalcTrigger,Trigger6M)),NA())</f>
        <v>8.3988075995566902E-3</v>
      </c>
      <c r="Q1725" s="145">
        <f>IFERROR(_xll.qlIndexFixing(ONIndex1Y,I1725,TRUE,_xll.ohTrigger(RecalcTrigger,Trigger1Y)),NA())</f>
        <v>8.7122665205363603E-3</v>
      </c>
    </row>
    <row r="1726" spans="2:17" x14ac:dyDescent="0.2">
      <c r="B1726" s="39" t="s">
        <v>42</v>
      </c>
      <c r="D1726" s="42">
        <f>_xll.qlCalendarAdvance(Calendar,$D1725,B1726,"f",FALSE)</f>
        <v>51756</v>
      </c>
      <c r="E1726" s="139">
        <f>_xll.qlInterestRateIndexValueDate(IndexON,D1726)</f>
        <v>51756</v>
      </c>
      <c r="F1726" s="155">
        <f>IFERROR(_xll.qlIndexFixing(IndexON,D1726,TRUE,_xll.ohTrigger(RecalcTrigger,TriggerON)),NA())</f>
        <v>7.7968831515917714E-3</v>
      </c>
      <c r="H1726" s="42">
        <f>_xll.qlCalendarAdvance(Calendar,$H1725,B1726,"f",FALSE)</f>
        <v>51756</v>
      </c>
      <c r="I1726" s="139">
        <f>_xll.qlInterestRateIndexValueDate(Index1M,$H1726)</f>
        <v>51760</v>
      </c>
      <c r="J1726" s="144">
        <f>IFERROR(_xll.qlIndexFixing(Index1M,$H1726,TRUE,_xll.ohTrigger(RecalcTrigger,Trigger1M)),NA())</f>
        <v>7.9467243346718064E-3</v>
      </c>
      <c r="K1726" s="44">
        <f>IFERROR(_xll.qlIndexFixing(Index3M,H1726,TRUE,_xll.ohTrigger(RecalcTrigger,Trigger3M)),NA())</f>
        <v>8.293033192342987E-3</v>
      </c>
      <c r="L1726" s="44">
        <f>IFERROR(_xll.qlIndexFixing(Index6M,$H1726,TRUE,_xll.ohTrigger(RecalcTrigger,Trigger6M)),NA())</f>
        <v>8.3544542413942074E-3</v>
      </c>
      <c r="M1726" s="145">
        <f>IFERROR(_xll.qlIndexFixing(Index1Y,$H1726,TRUE,_xll.ohTrigger(RecalcTrigger,Trigger1Y)),NA())</f>
        <v>8.58780499203682E-3</v>
      </c>
      <c r="N1726" s="144">
        <f>IFERROR(_xll.qlIndexFixing(ONIndex1M,I1726,TRUE,_xll.ohTrigger(RecalcTrigger,Trigger1M)),NA())</f>
        <v>7.9510943615535012E-3</v>
      </c>
      <c r="O1726" s="44">
        <f>IFERROR(_xll.qlIndexFixing(ONIndex3M,I1726,TRUE,_xll.ohTrigger(RecalcTrigger,Trigger3M)),NA())</f>
        <v>8.3126802809196931E-3</v>
      </c>
      <c r="P1726" s="44">
        <f>IFERROR(_xll.qlIndexFixing(ONIndex6M,I1726,TRUE,_xll.ohTrigger(RecalcTrigger,Trigger6M)),NA())</f>
        <v>8.3942116270740996E-3</v>
      </c>
      <c r="Q1726" s="145">
        <f>IFERROR(_xll.qlIndexFixing(ONIndex1Y,I1726,TRUE,_xll.ohTrigger(RecalcTrigger,Trigger1Y)),NA())</f>
        <v>8.705893623925931E-3</v>
      </c>
    </row>
    <row r="1727" spans="2:17" x14ac:dyDescent="0.2">
      <c r="B1727" s="39" t="s">
        <v>42</v>
      </c>
      <c r="D1727" s="42">
        <f>_xll.qlCalendarAdvance(Calendar,$D1726,B1727,"f",FALSE)</f>
        <v>51763</v>
      </c>
      <c r="E1727" s="139">
        <f>_xll.qlInterestRateIndexValueDate(IndexON,D1727)</f>
        <v>51763</v>
      </c>
      <c r="F1727" s="155">
        <f>IFERROR(_xll.qlIndexFixing(IndexON,D1727,TRUE,_xll.ohTrigger(RecalcTrigger,TriggerON)),NA())</f>
        <v>7.7927685745926567E-3</v>
      </c>
      <c r="H1727" s="42">
        <f>_xll.qlCalendarAdvance(Calendar,$H1726,B1727,"f",FALSE)</f>
        <v>51763</v>
      </c>
      <c r="I1727" s="139">
        <f>_xll.qlInterestRateIndexValueDate(Index1M,$H1727)</f>
        <v>51767</v>
      </c>
      <c r="J1727" s="144">
        <f>IFERROR(_xll.qlIndexFixing(Index1M,$H1727,TRUE,_xll.ohTrigger(RecalcTrigger,Trigger1M)),NA())</f>
        <v>7.9428600263904414E-3</v>
      </c>
      <c r="K1727" s="44">
        <f>IFERROR(_xll.qlIndexFixing(Index3M,H1727,TRUE,_xll.ohTrigger(RecalcTrigger,Trigger3M)),NA())</f>
        <v>8.2884566595340034E-3</v>
      </c>
      <c r="L1727" s="44">
        <f>IFERROR(_xll.qlIndexFixing(Index6M,$H1727,TRUE,_xll.ohTrigger(RecalcTrigger,Trigger6M)),NA())</f>
        <v>8.3499427851702248E-3</v>
      </c>
      <c r="M1727" s="145">
        <f>IFERROR(_xll.qlIndexFixing(Index1Y,$H1727,TRUE,_xll.ohTrigger(RecalcTrigger,Trigger1Y)),NA())</f>
        <v>8.5819028719468435E-3</v>
      </c>
      <c r="N1727" s="144">
        <f>IFERROR(_xll.qlIndexFixing(ONIndex1M,I1727,TRUE,_xll.ohTrigger(RecalcTrigger,Trigger1M)),NA())</f>
        <v>7.9472156303772579E-3</v>
      </c>
      <c r="O1727" s="44">
        <f>IFERROR(_xll.qlIndexFixing(ONIndex3M,I1727,TRUE,_xll.ohTrigger(RecalcTrigger,Trigger3M)),NA())</f>
        <v>8.3080410165070617E-3</v>
      </c>
      <c r="P1727" s="44">
        <f>IFERROR(_xll.qlIndexFixing(ONIndex6M,I1727,TRUE,_xll.ohTrigger(RecalcTrigger,Trigger6M)),NA())</f>
        <v>8.3896227588287076E-3</v>
      </c>
      <c r="Q1727" s="145">
        <f>IFERROR(_xll.qlIndexFixing(ONIndex1Y,I1727,TRUE,_xll.ohTrigger(RecalcTrigger,Trigger1Y)),NA())</f>
        <v>8.699538580554389E-3</v>
      </c>
    </row>
    <row r="1728" spans="2:17" x14ac:dyDescent="0.2">
      <c r="B1728" s="39" t="s">
        <v>42</v>
      </c>
      <c r="D1728" s="42">
        <f>_xll.qlCalendarAdvance(Calendar,$D1727,B1728,"f",FALSE)</f>
        <v>51770</v>
      </c>
      <c r="E1728" s="139">
        <f>_xll.qlInterestRateIndexValueDate(IndexON,D1728)</f>
        <v>51770</v>
      </c>
      <c r="F1728" s="155">
        <f>IFERROR(_xll.qlIndexFixing(IndexON,D1728,TRUE,_xll.ohTrigger(RecalcTrigger,TriggerON)),NA())</f>
        <v>7.7886643022306856E-3</v>
      </c>
      <c r="H1728" s="42">
        <f>_xll.qlCalendarAdvance(Calendar,$H1727,B1728,"f",FALSE)</f>
        <v>51770</v>
      </c>
      <c r="I1728" s="139">
        <f>_xll.qlInterestRateIndexValueDate(Index1M,$H1728)</f>
        <v>51774</v>
      </c>
      <c r="J1728" s="144">
        <f>IFERROR(_xll.qlIndexFixing(Index1M,$H1728,TRUE,_xll.ohTrigger(RecalcTrigger,Trigger1M)),NA())</f>
        <v>7.9388182923884228E-3</v>
      </c>
      <c r="K1728" s="44">
        <f>IFERROR(_xll.qlIndexFixing(Index3M,H1728,TRUE,_xll.ohTrigger(RecalcTrigger,Trigger3M)),NA())</f>
        <v>8.2836636217025594E-3</v>
      </c>
      <c r="L1728" s="44">
        <f>IFERROR(_xll.qlIndexFixing(Index6M,$H1728,TRUE,_xll.ohTrigger(RecalcTrigger,Trigger6M)),NA())</f>
        <v>8.345439246686551E-3</v>
      </c>
      <c r="M1728" s="145">
        <f>IFERROR(_xll.qlIndexFixing(Index1Y,$H1728,TRUE,_xll.ohTrigger(RecalcTrigger,Trigger1Y)),NA())</f>
        <v>8.5760214277660687E-3</v>
      </c>
      <c r="N1728" s="144">
        <f>IFERROR(_xll.qlIndexFixing(ONIndex1M,I1728,TRUE,_xll.ohTrigger(RecalcTrigger,Trigger1M)),NA())</f>
        <v>7.9433463023992346E-3</v>
      </c>
      <c r="O1728" s="44">
        <f>IFERROR(_xll.qlIndexFixing(ONIndex3M,I1728,TRUE,_xll.ohTrigger(RecalcTrigger,Trigger3M)),NA())</f>
        <v>8.3034132253168025E-3</v>
      </c>
      <c r="P1728" s="44">
        <f>IFERROR(_xll.qlIndexFixing(ONIndex6M,I1728,TRUE,_xll.ohTrigger(RecalcTrigger,Trigger6M)),NA())</f>
        <v>8.3850410513353069E-3</v>
      </c>
      <c r="Q1728" s="145">
        <f>IFERROR(_xll.qlIndexFixing(ONIndex1Y,I1728,TRUE,_xll.ohTrigger(RecalcTrigger,Trigger1Y)),NA())</f>
        <v>8.6932014881035968E-3</v>
      </c>
    </row>
    <row r="1729" spans="2:17" x14ac:dyDescent="0.2">
      <c r="B1729" s="39" t="s">
        <v>42</v>
      </c>
      <c r="D1729" s="42">
        <f>_xll.qlCalendarAdvance(Calendar,$D1728,B1729,"f",FALSE)</f>
        <v>51777</v>
      </c>
      <c r="E1729" s="139">
        <f>_xll.qlInterestRateIndexValueDate(IndexON,D1729)</f>
        <v>51777</v>
      </c>
      <c r="F1729" s="155">
        <f>IFERROR(_xll.qlIndexFixing(IndexON,D1729,TRUE,_xll.ohTrigger(RecalcTrigger,TriggerON)),NA())</f>
        <v>7.7845704084467116E-3</v>
      </c>
      <c r="H1729" s="42">
        <f>_xll.qlCalendarAdvance(Calendar,$H1728,B1729,"f",FALSE)</f>
        <v>51777</v>
      </c>
      <c r="I1729" s="139">
        <f>_xll.qlInterestRateIndexValueDate(Index1M,$H1729)</f>
        <v>51781</v>
      </c>
      <c r="J1729" s="144">
        <f>IFERROR(_xll.qlIndexFixing(Index1M,$H1729,TRUE,_xll.ohTrigger(RecalcTrigger,Trigger1M)),NA())</f>
        <v>7.9349737342327229E-3</v>
      </c>
      <c r="K1729" s="44">
        <f>IFERROR(_xll.qlIndexFixing(Index3M,H1729,TRUE,_xll.ohTrigger(RecalcTrigger,Trigger3M)),NA())</f>
        <v>8.2791118654063321E-3</v>
      </c>
      <c r="L1729" s="44">
        <f>IFERROR(_xll.qlIndexFixing(Index6M,$H1729,TRUE,_xll.ohTrigger(RecalcTrigger,Trigger6M)),NA())</f>
        <v>8.3407218529384219E-3</v>
      </c>
      <c r="M1729" s="145">
        <f>IFERROR(_xll.qlIndexFixing(Index1Y,$H1729,TRUE,_xll.ohTrigger(RecalcTrigger,Trigger1Y)),NA())</f>
        <v>8.5701607576890489E-3</v>
      </c>
      <c r="N1729" s="144">
        <f>IFERROR(_xll.qlIndexFixing(ONIndex1M,I1729,TRUE,_xll.ohTrigger(RecalcTrigger,Trigger1M)),NA())</f>
        <v>7.93948644780329E-3</v>
      </c>
      <c r="O1729" s="44">
        <f>IFERROR(_xll.qlIndexFixing(ONIndex3M,I1729,TRUE,_xll.ohTrigger(RecalcTrigger,Trigger3M)),NA())</f>
        <v>8.2987969828085539E-3</v>
      </c>
      <c r="P1729" s="44">
        <f>IFERROR(_xll.qlIndexFixing(ONIndex6M,I1729,TRUE,_xll.ohTrigger(RecalcTrigger,Trigger6M)),NA())</f>
        <v>8.3804665610287543E-3</v>
      </c>
      <c r="Q1729" s="145">
        <f>IFERROR(_xll.qlIndexFixing(ONIndex1Y,I1729,TRUE,_xll.ohTrigger(RecalcTrigger,Trigger1Y)),NA())</f>
        <v>8.6868824443353532E-3</v>
      </c>
    </row>
    <row r="1730" spans="2:17" x14ac:dyDescent="0.2">
      <c r="B1730" s="39" t="s">
        <v>42</v>
      </c>
      <c r="D1730" s="42">
        <f>_xll.qlCalendarAdvance(Calendar,$D1729,B1730,"f",FALSE)</f>
        <v>51784</v>
      </c>
      <c r="E1730" s="139">
        <f>_xll.qlInterestRateIndexValueDate(IndexON,D1730)</f>
        <v>51784</v>
      </c>
      <c r="F1730" s="155">
        <f>IFERROR(_xll.qlIndexFixing(IndexON,D1730,TRUE,_xll.ohTrigger(RecalcTrigger,TriggerON)),NA())</f>
        <v>7.7804869671016519E-3</v>
      </c>
      <c r="H1730" s="42">
        <f>_xll.qlCalendarAdvance(Calendar,$H1729,B1730,"f",FALSE)</f>
        <v>51784</v>
      </c>
      <c r="I1730" s="139">
        <f>_xll.qlInterestRateIndexValueDate(Index1M,$H1730)</f>
        <v>51788</v>
      </c>
      <c r="J1730" s="144">
        <f>IFERROR(_xll.qlIndexFixing(Index1M,$H1730,TRUE,_xll.ohTrigger(RecalcTrigger,Trigger1M)),NA())</f>
        <v>7.9311388580535318E-3</v>
      </c>
      <c r="K1730" s="44">
        <f>IFERROR(_xll.qlIndexFixing(Index3M,H1730,TRUE,_xll.ohTrigger(RecalcTrigger,Trigger3M)),NA())</f>
        <v>8.2745722310796216E-3</v>
      </c>
      <c r="L1730" s="44">
        <f>IFERROR(_xll.qlIndexFixing(Index6M,$H1730,TRUE,_xll.ohTrigger(RecalcTrigger,Trigger6M)),NA())</f>
        <v>8.3364561494973649E-3</v>
      </c>
      <c r="M1730" s="145">
        <f>IFERROR(_xll.qlIndexFixing(Index1Y,$H1730,TRUE,_xll.ohTrigger(RecalcTrigger,Trigger1Y)),NA())</f>
        <v>8.5643209599090137E-3</v>
      </c>
      <c r="N1730" s="144">
        <f>IFERROR(_xll.qlIndexFixing(ONIndex1M,I1730,TRUE,_xll.ohTrigger(RecalcTrigger,Trigger1M)),NA())</f>
        <v>7.9356361370130912E-3</v>
      </c>
      <c r="O1730" s="44">
        <f>IFERROR(_xll.qlIndexFixing(ONIndex3M,I1730,TRUE,_xll.ohTrigger(RecalcTrigger,Trigger3M)),NA())</f>
        <v>8.2941923642021465E-3</v>
      </c>
      <c r="P1730" s="44">
        <f>IFERROR(_xll.qlIndexFixing(ONIndex6M,I1730,TRUE,_xll.ohTrigger(RecalcTrigger,Trigger6M)),NA())</f>
        <v>8.3758993443439067E-3</v>
      </c>
      <c r="Q1730" s="145">
        <f>IFERROR(_xll.qlIndexFixing(ONIndex1Y,I1730,TRUE,_xll.ohTrigger(RecalcTrigger,Trigger1Y)),NA())</f>
        <v>8.6805815467716485E-3</v>
      </c>
    </row>
    <row r="1731" spans="2:17" x14ac:dyDescent="0.2">
      <c r="B1731" s="39" t="s">
        <v>42</v>
      </c>
      <c r="D1731" s="42">
        <f>_xll.qlCalendarAdvance(Calendar,$D1730,B1731,"f",FALSE)</f>
        <v>51791</v>
      </c>
      <c r="E1731" s="139">
        <f>_xll.qlInterestRateIndexValueDate(IndexON,D1731)</f>
        <v>51791</v>
      </c>
      <c r="F1731" s="155">
        <f>IFERROR(_xll.qlIndexFixing(IndexON,D1731,TRUE,_xll.ohTrigger(RecalcTrigger,TriggerON)),NA())</f>
        <v>7.7764140519764879E-3</v>
      </c>
      <c r="H1731" s="42">
        <f>_xll.qlCalendarAdvance(Calendar,$H1730,B1731,"f",FALSE)</f>
        <v>51791</v>
      </c>
      <c r="I1731" s="139">
        <f>_xll.qlInterestRateIndexValueDate(Index1M,$H1731)</f>
        <v>51795</v>
      </c>
      <c r="J1731" s="144">
        <f>IFERROR(_xll.qlIndexFixing(Index1M,$H1731,TRUE,_xll.ohTrigger(RecalcTrigger,Trigger1M)),NA())</f>
        <v>7.927313734199741E-3</v>
      </c>
      <c r="K1731" s="44">
        <f>IFERROR(_xll.qlIndexFixing(Index3M,H1731,TRUE,_xll.ohTrigger(RecalcTrigger,Trigger3M)),NA())</f>
        <v>8.27004479408475E-3</v>
      </c>
      <c r="L1731" s="44">
        <f>IFERROR(_xll.qlIndexFixing(Index6M,$H1731,TRUE,_xll.ohTrigger(RecalcTrigger,Trigger6M)),NA())</f>
        <v>8.3319767040687144E-3</v>
      </c>
      <c r="M1731" s="145">
        <f>IFERROR(_xll.qlIndexFixing(Index1Y,$H1731,TRUE,_xll.ohTrigger(RecalcTrigger,Trigger1Y)),NA())</f>
        <v>8.5585021326183251E-3</v>
      </c>
      <c r="N1731" s="144">
        <f>IFERROR(_xll.qlIndexFixing(ONIndex1M,I1731,TRUE,_xll.ohTrigger(RecalcTrigger,Trigger1M)),NA())</f>
        <v>7.9317954403723689E-3</v>
      </c>
      <c r="O1731" s="44">
        <f>IFERROR(_xll.qlIndexFixing(ONIndex3M,I1731,TRUE,_xll.ohTrigger(RecalcTrigger,Trigger3M)),NA())</f>
        <v>8.2895994447973465E-3</v>
      </c>
      <c r="P1731" s="44">
        <f>IFERROR(_xll.qlIndexFixing(ONIndex6M,I1731,TRUE,_xll.ohTrigger(RecalcTrigger,Trigger6M)),NA())</f>
        <v>8.3713394578754929E-3</v>
      </c>
      <c r="Q1731" s="145">
        <f>IFERROR(_xll.qlIndexFixing(ONIndex1Y,I1731,TRUE,_xll.ohTrigger(RecalcTrigger,Trigger1Y)),NA())</f>
        <v>8.6742988934140897E-3</v>
      </c>
    </row>
    <row r="1732" spans="2:17" x14ac:dyDescent="0.2">
      <c r="B1732" s="39" t="s">
        <v>42</v>
      </c>
      <c r="D1732" s="42">
        <f>_xll.qlCalendarAdvance(Calendar,$D1731,B1732,"f",FALSE)</f>
        <v>51798</v>
      </c>
      <c r="E1732" s="139">
        <f>_xll.qlInterestRateIndexValueDate(IndexON,D1732)</f>
        <v>51798</v>
      </c>
      <c r="F1732" s="155">
        <f>IFERROR(_xll.qlIndexFixing(IndexON,D1732,TRUE,_xll.ohTrigger(RecalcTrigger,TriggerON)),NA())</f>
        <v>7.772351736772265E-3</v>
      </c>
      <c r="H1732" s="42">
        <f>_xll.qlCalendarAdvance(Calendar,$H1731,B1732,"f",FALSE)</f>
        <v>51798</v>
      </c>
      <c r="I1732" s="139">
        <f>_xll.qlInterestRateIndexValueDate(Index1M,$H1732)</f>
        <v>51802</v>
      </c>
      <c r="J1732" s="144">
        <f>IFERROR(_xll.qlIndexFixing(Index1M,$H1732,TRUE,_xll.ohTrigger(RecalcTrigger,Trigger1M)),NA())</f>
        <v>7.9234984330150797E-3</v>
      </c>
      <c r="K1732" s="44">
        <f>IFERROR(_xll.qlIndexFixing(Index3M,H1732,TRUE,_xll.ohTrigger(RecalcTrigger,Trigger3M)),NA())</f>
        <v>8.265529629777963E-3</v>
      </c>
      <c r="L1732" s="44">
        <f>IFERROR(_xll.qlIndexFixing(Index6M,$H1732,TRUE,_xll.ohTrigger(RecalcTrigger,Trigger6M)),NA())</f>
        <v>8.3275054029371687E-3</v>
      </c>
      <c r="M1732" s="145">
        <f>IFERROR(_xll.qlIndexFixing(Index1Y,$H1732,TRUE,_xll.ohTrigger(RecalcTrigger,Trigger1Y)),NA())</f>
        <v>8.5527043740084626E-3</v>
      </c>
      <c r="N1732" s="144">
        <f>IFERROR(_xll.qlIndexFixing(ONIndex1M,I1732,TRUE,_xll.ohTrigger(RecalcTrigger,Trigger1M)),NA())</f>
        <v>7.9279644280649819E-3</v>
      </c>
      <c r="O1732" s="44">
        <f>IFERROR(_xll.qlIndexFixing(ONIndex3M,I1732,TRUE,_xll.ohTrigger(RecalcTrigger,Trigger3M)),NA())</f>
        <v>8.2850182995741761E-3</v>
      </c>
      <c r="P1732" s="44">
        <f>IFERROR(_xll.qlIndexFixing(ONIndex6M,I1732,TRUE,_xll.ohTrigger(RecalcTrigger,Trigger6M)),NA())</f>
        <v>8.3667869578984977E-3</v>
      </c>
      <c r="Q1732" s="145">
        <f>IFERROR(_xll.qlIndexFixing(ONIndex1Y,I1732,TRUE,_xll.ohTrigger(RecalcTrigger,Trigger1Y)),NA())</f>
        <v>8.6680345817846671E-3</v>
      </c>
    </row>
    <row r="1733" spans="2:17" x14ac:dyDescent="0.2">
      <c r="B1733" s="39" t="s">
        <v>42</v>
      </c>
      <c r="D1733" s="42">
        <f>_xll.qlCalendarAdvance(Calendar,$D1732,B1733,"f",FALSE)</f>
        <v>51805</v>
      </c>
      <c r="E1733" s="139">
        <f>_xll.qlInterestRateIndexValueDate(IndexON,D1733)</f>
        <v>51805</v>
      </c>
      <c r="F1733" s="155">
        <f>IFERROR(_xll.qlIndexFixing(IndexON,D1733,TRUE,_xll.ohTrigger(RecalcTrigger,TriggerON)),NA())</f>
        <v>7.7683000954298365E-3</v>
      </c>
      <c r="H1733" s="42">
        <f>_xll.qlCalendarAdvance(Calendar,$H1732,B1733,"f",FALSE)</f>
        <v>51805</v>
      </c>
      <c r="I1733" s="139">
        <f>_xll.qlInterestRateIndexValueDate(Index1M,$H1733)</f>
        <v>51809</v>
      </c>
      <c r="J1733" s="144">
        <f>IFERROR(_xll.qlIndexFixing(Index1M,$H1733,TRUE,_xll.ohTrigger(RecalcTrigger,Trigger1M)),NA())</f>
        <v>7.9198768948804954E-3</v>
      </c>
      <c r="K1733" s="44">
        <f>IFERROR(_xll.qlIndexFixing(Index3M,H1733,TRUE,_xll.ohTrigger(RecalcTrigger,Trigger3M)),NA())</f>
        <v>8.2610268135189773E-3</v>
      </c>
      <c r="L1733" s="44">
        <f>IFERROR(_xll.qlIndexFixing(Index6M,$H1733,TRUE,_xll.ohTrigger(RecalcTrigger,Trigger6M)),NA())</f>
        <v>8.3230423027396208E-3</v>
      </c>
      <c r="M1733" s="145">
        <f>IFERROR(_xll.qlIndexFixing(Index1Y,$H1733,TRUE,_xll.ohTrigger(RecalcTrigger,Trigger1Y)),NA())</f>
        <v>8.5469277822700345E-3</v>
      </c>
      <c r="N1733" s="144">
        <f>IFERROR(_xll.qlIndexFixing(ONIndex1M,I1733,TRUE,_xll.ohTrigger(RecalcTrigger,Trigger1M)),NA())</f>
        <v>7.924143170514597E-3</v>
      </c>
      <c r="O1733" s="44">
        <f>IFERROR(_xll.qlIndexFixing(ONIndex3M,I1733,TRUE,_xll.ohTrigger(RecalcTrigger,Trigger3M)),NA())</f>
        <v>8.2804490040722101E-3</v>
      </c>
      <c r="P1733" s="44">
        <f>IFERROR(_xll.qlIndexFixing(ONIndex6M,I1733,TRUE,_xll.ohTrigger(RecalcTrigger,Trigger6M)),NA())</f>
        <v>8.3622419010076499E-3</v>
      </c>
      <c r="Q1733" s="145">
        <f>IFERROR(_xll.qlIndexFixing(ONIndex1Y,I1733,TRUE,_xll.ohTrigger(RecalcTrigger,Trigger1Y)),NA())</f>
        <v>8.6617887095652435E-3</v>
      </c>
    </row>
    <row r="1734" spans="2:17" x14ac:dyDescent="0.2">
      <c r="B1734" s="39" t="s">
        <v>42</v>
      </c>
      <c r="D1734" s="42">
        <f>_xll.qlCalendarAdvance(Calendar,$D1733,B1734,"f",FALSE)</f>
        <v>51812</v>
      </c>
      <c r="E1734" s="139">
        <f>_xll.qlInterestRateIndexValueDate(IndexON,D1734)</f>
        <v>51812</v>
      </c>
      <c r="F1734" s="155">
        <f>IFERROR(_xll.qlIndexFixing(IndexON,D1734,TRUE,_xll.ohTrigger(RecalcTrigger,TriggerON)),NA())</f>
        <v>7.7642592016502476E-3</v>
      </c>
      <c r="H1734" s="42">
        <f>_xll.qlCalendarAdvance(Calendar,$H1733,B1734,"f",FALSE)</f>
        <v>51812</v>
      </c>
      <c r="I1734" s="139">
        <f>_xll.qlInterestRateIndexValueDate(Index1M,$H1734)</f>
        <v>51816</v>
      </c>
      <c r="J1734" s="144">
        <f>IFERROR(_xll.qlIndexFixing(Index1M,$H1734,TRUE,_xll.ohTrigger(RecalcTrigger,Trigger1M)),NA())</f>
        <v>7.9160808158933449E-3</v>
      </c>
      <c r="K1734" s="44">
        <f>IFERROR(_xll.qlIndexFixing(Index3M,H1734,TRUE,_xll.ohTrigger(RecalcTrigger,Trigger3M)),NA())</f>
        <v>8.2565364206666422E-3</v>
      </c>
      <c r="L1734" s="44">
        <f>IFERROR(_xll.qlIndexFixing(Index6M,$H1734,TRUE,_xll.ohTrigger(RecalcTrigger,Trigger6M)),NA())</f>
        <v>8.318587460112525E-3</v>
      </c>
      <c r="M1734" s="145">
        <f>IFERROR(_xll.qlIndexFixing(Index1Y,$H1734,TRUE,_xll.ohTrigger(RecalcTrigger,Trigger1Y)),NA())</f>
        <v>8.5411724555921123E-3</v>
      </c>
      <c r="N1734" s="144">
        <f>IFERROR(_xll.qlIndexFixing(ONIndex1M,I1734,TRUE,_xll.ohTrigger(RecalcTrigger,Trigger1M)),NA())</f>
        <v>7.9203317379050731E-3</v>
      </c>
      <c r="O1734" s="44">
        <f>IFERROR(_xll.qlIndexFixing(ONIndex3M,I1734,TRUE,_xll.ohTrigger(RecalcTrigger,Trigger3M)),NA())</f>
        <v>8.2758916333514065E-3</v>
      </c>
      <c r="P1734" s="44">
        <f>IFERROR(_xll.qlIndexFixing(ONIndex6M,I1734,TRUE,_xll.ohTrigger(RecalcTrigger,Trigger6M)),NA())</f>
        <v>8.3577043434779341E-3</v>
      </c>
      <c r="Q1734" s="145">
        <f>IFERROR(_xll.qlIndexFixing(ONIndex1Y,I1734,TRUE,_xll.ohTrigger(RecalcTrigger,Trigger1Y)),NA())</f>
        <v>8.6555613746774895E-3</v>
      </c>
    </row>
    <row r="1735" spans="2:17" x14ac:dyDescent="0.2">
      <c r="B1735" s="39" t="s">
        <v>42</v>
      </c>
      <c r="D1735" s="42">
        <f>_xll.qlCalendarAdvance(Calendar,$D1734,B1735,"f",FALSE)</f>
        <v>51819</v>
      </c>
      <c r="E1735" s="139">
        <f>_xll.qlInterestRateIndexValueDate(IndexON,D1735)</f>
        <v>51819</v>
      </c>
      <c r="F1735" s="155">
        <f>IFERROR(_xll.qlIndexFixing(IndexON,D1735,TRUE,_xll.ohTrigger(RecalcTrigger,TriggerON)),NA())</f>
        <v>7.7602291292144798E-3</v>
      </c>
      <c r="H1735" s="42">
        <f>_xll.qlCalendarAdvance(Calendar,$H1734,B1735,"f",FALSE)</f>
        <v>51819</v>
      </c>
      <c r="I1735" s="139">
        <f>_xll.qlInterestRateIndexValueDate(Index1M,$H1735)</f>
        <v>51823</v>
      </c>
      <c r="J1735" s="144">
        <f>IFERROR(_xll.qlIndexFixing(Index1M,$H1735,TRUE,_xll.ohTrigger(RecalcTrigger,Trigger1M)),NA())</f>
        <v>7.9122947653402775E-3</v>
      </c>
      <c r="K1735" s="44">
        <f>IFERROR(_xll.qlIndexFixing(Index3M,H1735,TRUE,_xll.ohTrigger(RecalcTrigger,Trigger3M)),NA())</f>
        <v>8.2520585265780707E-3</v>
      </c>
      <c r="L1735" s="44">
        <f>IFERROR(_xll.qlIndexFixing(Index6M,$H1735,TRUE,_xll.ohTrigger(RecalcTrigger,Trigger6M)),NA())</f>
        <v>8.3141409316945299E-3</v>
      </c>
      <c r="M1735" s="145">
        <f>IFERROR(_xll.qlIndexFixing(Index1Y,$H1735,TRUE,_xll.ohTrigger(RecalcTrigger,Trigger1Y)),NA())</f>
        <v>8.5354384921635523E-3</v>
      </c>
      <c r="N1735" s="144">
        <f>IFERROR(_xll.qlIndexFixing(ONIndex1M,I1735,TRUE,_xll.ohTrigger(RecalcTrigger,Trigger1M)),NA())</f>
        <v>7.9165302006600768E-3</v>
      </c>
      <c r="O1735" s="44">
        <f>IFERROR(_xll.qlIndexFixing(ONIndex3M,I1735,TRUE,_xll.ohTrigger(RecalcTrigger,Trigger3M)),NA())</f>
        <v>8.271346262791468E-3</v>
      </c>
      <c r="P1735" s="44">
        <f>IFERROR(_xll.qlIndexFixing(ONIndex6M,I1735,TRUE,_xll.ohTrigger(RecalcTrigger,Trigger6M)),NA())</f>
        <v>8.3531743419840154E-3</v>
      </c>
      <c r="Q1735" s="145">
        <f>IFERROR(_xll.qlIndexFixing(ONIndex1Y,I1735,TRUE,_xll.ohTrigger(RecalcTrigger,Trigger1Y)),NA())</f>
        <v>8.6493526746433957E-3</v>
      </c>
    </row>
    <row r="1736" spans="2:17" x14ac:dyDescent="0.2">
      <c r="B1736" s="39" t="s">
        <v>42</v>
      </c>
      <c r="D1736" s="42">
        <f>_xll.qlCalendarAdvance(Calendar,$D1735,B1736,"f",FALSE)</f>
        <v>51826</v>
      </c>
      <c r="E1736" s="139">
        <f>_xll.qlInterestRateIndexValueDate(IndexON,D1736)</f>
        <v>51826</v>
      </c>
      <c r="F1736" s="155">
        <f>IFERROR(_xll.qlIndexFixing(IndexON,D1736,TRUE,_xll.ohTrigger(RecalcTrigger,TriggerON)),NA())</f>
        <v>7.7562099521433225E-3</v>
      </c>
      <c r="H1736" s="42">
        <f>_xll.qlCalendarAdvance(Calendar,$H1735,B1736,"f",FALSE)</f>
        <v>51826</v>
      </c>
      <c r="I1736" s="139">
        <f>_xll.qlInterestRateIndexValueDate(Index1M,$H1736)</f>
        <v>51830</v>
      </c>
      <c r="J1736" s="144">
        <f>IFERROR(_xll.qlIndexFixing(Index1M,$H1736,TRUE,_xll.ohTrigger(RecalcTrigger,Trigger1M)),NA())</f>
        <v>7.9081549695364517E-3</v>
      </c>
      <c r="K1736" s="44">
        <f>IFERROR(_xll.qlIndexFixing(Index3M,H1736,TRUE,_xll.ohTrigger(RecalcTrigger,Trigger3M)),NA())</f>
        <v>8.2475932066129812E-3</v>
      </c>
      <c r="L1736" s="44">
        <f>IFERROR(_xll.qlIndexFixing(Index6M,$H1736,TRUE,_xll.ohTrigger(RecalcTrigger,Trigger6M)),NA())</f>
        <v>8.309702774121212E-3</v>
      </c>
      <c r="M1736" s="145">
        <f>IFERROR(_xll.qlIndexFixing(Index1Y,$H1736,TRUE,_xll.ohTrigger(RecalcTrigger,Trigger1Y)),NA())</f>
        <v>8.5297259901718943E-3</v>
      </c>
      <c r="N1736" s="144">
        <f>IFERROR(_xll.qlIndexFixing(ONIndex1M,I1736,TRUE,_xll.ohTrigger(RecalcTrigger,Trigger1M)),NA())</f>
        <v>7.9127386290434032E-3</v>
      </c>
      <c r="O1736" s="44">
        <f>IFERROR(_xll.qlIndexFixing(ONIndex3M,I1736,TRUE,_xll.ohTrigger(RecalcTrigger,Trigger3M)),NA())</f>
        <v>8.2668129674523527E-3</v>
      </c>
      <c r="P1736" s="44">
        <f>IFERROR(_xll.qlIndexFixing(ONIndex6M,I1736,TRUE,_xll.ohTrigger(RecalcTrigger,Trigger6M)),NA())</f>
        <v>8.3486519528808145E-3</v>
      </c>
      <c r="Q1736" s="145">
        <f>IFERROR(_xll.qlIndexFixing(ONIndex1Y,I1736,TRUE,_xll.ohTrigger(RecalcTrigger,Trigger1Y)),NA())</f>
        <v>8.6431627073046968E-3</v>
      </c>
    </row>
    <row r="1737" spans="2:17" x14ac:dyDescent="0.2">
      <c r="B1737" s="39" t="s">
        <v>42</v>
      </c>
      <c r="D1737" s="42">
        <f>_xll.qlCalendarAdvance(Calendar,$D1736,B1737,"f",FALSE)</f>
        <v>51833</v>
      </c>
      <c r="E1737" s="139">
        <f>_xll.qlInterestRateIndexValueDate(IndexON,D1737)</f>
        <v>51833</v>
      </c>
      <c r="F1737" s="155">
        <f>IFERROR(_xll.qlIndexFixing(IndexON,D1737,TRUE,_xll.ohTrigger(RecalcTrigger,TriggerON)),NA())</f>
        <v>7.752201744057885E-3</v>
      </c>
      <c r="H1737" s="42">
        <f>_xll.qlCalendarAdvance(Calendar,$H1736,B1737,"f",FALSE)</f>
        <v>51833</v>
      </c>
      <c r="I1737" s="139">
        <f>_xll.qlInterestRateIndexValueDate(Index1M,$H1737)</f>
        <v>51837</v>
      </c>
      <c r="J1737" s="144">
        <f>IFERROR(_xll.qlIndexFixing(Index1M,$H1737,TRUE,_xll.ohTrigger(RecalcTrigger,Trigger1M)),NA())</f>
        <v>7.9045717293372182E-3</v>
      </c>
      <c r="K1737" s="44">
        <f>IFERROR(_xll.qlIndexFixing(Index3M,H1737,TRUE,_xll.ohTrigger(RecalcTrigger,Trigger3M)),NA())</f>
        <v>8.2433618699761218E-3</v>
      </c>
      <c r="L1737" s="44">
        <f>IFERROR(_xll.qlIndexFixing(Index6M,$H1737,TRUE,_xll.ohTrigger(RecalcTrigger,Trigger6M)),NA())</f>
        <v>8.3052730440294643E-3</v>
      </c>
      <c r="M1737" s="145">
        <f>IFERROR(_xll.qlIndexFixing(Index1Y,$H1737,TRUE,_xll.ohTrigger(RecalcTrigger,Trigger1Y)),NA())</f>
        <v>8.5240350478038018E-3</v>
      </c>
      <c r="N1737" s="144">
        <f>IFERROR(_xll.qlIndexFixing(ONIndex1M,I1737,TRUE,_xll.ohTrigger(RecalcTrigger,Trigger1M)),NA())</f>
        <v>7.9089570933188469E-3</v>
      </c>
      <c r="O1737" s="44">
        <f>IFERROR(_xll.qlIndexFixing(ONIndex3M,I1737,TRUE,_xll.ohTrigger(RecalcTrigger,Trigger3M)),NA())</f>
        <v>8.2622918227137632E-3</v>
      </c>
      <c r="P1737" s="44">
        <f>IFERROR(_xll.qlIndexFixing(ONIndex6M,I1737,TRUE,_xll.ohTrigger(RecalcTrigger,Trigger6M)),NA())</f>
        <v>8.3441372326031882E-3</v>
      </c>
      <c r="Q1737" s="145">
        <f>IFERROR(_xll.qlIndexFixing(ONIndex1Y,I1737,TRUE,_xll.ohTrigger(RecalcTrigger,Trigger1Y)),NA())</f>
        <v>8.6369915702633193E-3</v>
      </c>
    </row>
    <row r="1738" spans="2:17" x14ac:dyDescent="0.2">
      <c r="B1738" s="39" t="s">
        <v>42</v>
      </c>
      <c r="D1738" s="42">
        <f>_xll.qlCalendarAdvance(Calendar,$D1737,B1738,"f",FALSE)</f>
        <v>51840</v>
      </c>
      <c r="E1738" s="139">
        <f>_xll.qlInterestRateIndexValueDate(IndexON,D1738)</f>
        <v>51840</v>
      </c>
      <c r="F1738" s="155">
        <f>IFERROR(_xll.qlIndexFixing(IndexON,D1738,TRUE,_xll.ohTrigger(RecalcTrigger,TriggerON)),NA())</f>
        <v>7.7482045787391485E-3</v>
      </c>
      <c r="H1738" s="42">
        <f>_xll.qlCalendarAdvance(Calendar,$H1737,B1738,"f",FALSE)</f>
        <v>51840</v>
      </c>
      <c r="I1738" s="139">
        <f>_xll.qlInterestRateIndexValueDate(Index1M,$H1738)</f>
        <v>51844</v>
      </c>
      <c r="J1738" s="144">
        <f>IFERROR(_xll.qlIndexFixing(Index1M,$H1738,TRUE,_xll.ohTrigger(RecalcTrigger,Trigger1M)),NA())</f>
        <v>7.9008168414862467E-3</v>
      </c>
      <c r="K1738" s="44">
        <f>IFERROR(_xll.qlIndexFixing(Index3M,H1738,TRUE,_xll.ohTrigger(RecalcTrigger,Trigger3M)),NA())</f>
        <v>8.2389211027355958E-3</v>
      </c>
      <c r="L1738" s="44">
        <f>IFERROR(_xll.qlIndexFixing(Index6M,$H1738,TRUE,_xll.ohTrigger(RecalcTrigger,Trigger6M)),NA())</f>
        <v>8.3008517980557393E-3</v>
      </c>
      <c r="M1738" s="145">
        <f>IFERROR(_xll.qlIndexFixing(Index1Y,$H1738,TRUE,_xll.ohTrigger(RecalcTrigger,Trigger1Y)),NA())</f>
        <v>8.5183657632452812E-3</v>
      </c>
      <c r="N1738" s="144">
        <f>IFERROR(_xll.qlIndexFixing(ONIndex1M,I1738,TRUE,_xll.ohTrigger(RecalcTrigger,Trigger1M)),NA())</f>
        <v>7.9051856639900109E-3</v>
      </c>
      <c r="O1738" s="44">
        <f>IFERROR(_xll.qlIndexFixing(ONIndex3M,I1738,TRUE,_xll.ohTrigger(RecalcTrigger,Trigger3M)),NA())</f>
        <v>8.2577829038754658E-3</v>
      </c>
      <c r="P1738" s="44">
        <f>IFERROR(_xll.qlIndexFixing(ONIndex6M,I1738,TRUE,_xll.ohTrigger(RecalcTrigger,Trigger6M)),NA())</f>
        <v>8.3396302375859932E-3</v>
      </c>
      <c r="Q1738" s="145">
        <f>IFERROR(_xll.qlIndexFixing(ONIndex1Y,I1738,TRUE,_xll.ohTrigger(RecalcTrigger,Trigger1Y)),NA())</f>
        <v>8.6308393612810619E-3</v>
      </c>
    </row>
    <row r="1739" spans="2:17" x14ac:dyDescent="0.2">
      <c r="B1739" s="39" t="s">
        <v>42</v>
      </c>
      <c r="D1739" s="42">
        <f>_xll.qlCalendarAdvance(Calendar,$D1738,B1739,"f",FALSE)</f>
        <v>51847</v>
      </c>
      <c r="E1739" s="139">
        <f>_xll.qlInterestRateIndexValueDate(IndexON,D1739)</f>
        <v>51847</v>
      </c>
      <c r="F1739" s="155">
        <f>IFERROR(_xll.qlIndexFixing(IndexON,D1739,TRUE,_xll.ohTrigger(RecalcTrigger,TriggerON)),NA())</f>
        <v>7.7442185299680943E-3</v>
      </c>
      <c r="H1739" s="42">
        <f>_xll.qlCalendarAdvance(Calendar,$H1738,B1739,"f",FALSE)</f>
        <v>51847</v>
      </c>
      <c r="I1739" s="139">
        <f>_xll.qlInterestRateIndexValueDate(Index1M,$H1739)</f>
        <v>51851</v>
      </c>
      <c r="J1739" s="144">
        <f>IFERROR(_xll.qlIndexFixing(Index1M,$H1739,TRUE,_xll.ohTrigger(RecalcTrigger,Trigger1M)),NA())</f>
        <v>7.8970722687414646E-3</v>
      </c>
      <c r="K1739" s="44">
        <f>IFERROR(_xll.qlIndexFixing(Index3M,H1739,TRUE,_xll.ohTrigger(RecalcTrigger,Trigger3M)),NA())</f>
        <v>8.2344931299603383E-3</v>
      </c>
      <c r="L1739" s="44">
        <f>IFERROR(_xll.qlIndexFixing(Index6M,$H1739,TRUE,_xll.ohTrigger(RecalcTrigger,Trigger6M)),NA())</f>
        <v>8.2964390928347356E-3</v>
      </c>
      <c r="M1739" s="145">
        <f>IFERROR(_xll.qlIndexFixing(Index1Y,$H1739,TRUE,_xll.ohTrigger(RecalcTrigger,Trigger1Y)),NA())</f>
        <v>8.5127182346816863E-3</v>
      </c>
      <c r="N1739" s="144">
        <f>IFERROR(_xll.qlIndexFixing(ONIndex1M,I1739,TRUE,_xll.ohTrigger(RecalcTrigger,Trigger1M)),NA())</f>
        <v>7.9014244111608178E-3</v>
      </c>
      <c r="O1739" s="44">
        <f>IFERROR(_xll.qlIndexFixing(ONIndex3M,I1739,TRUE,_xll.ohTrigger(RecalcTrigger,Trigger3M)),NA())</f>
        <v>8.2532862860773548E-3</v>
      </c>
      <c r="P1739" s="44">
        <f>IFERROR(_xll.qlIndexFixing(ONIndex6M,I1739,TRUE,_xll.ohTrigger(RecalcTrigger,Trigger6M)),NA())</f>
        <v>8.3351310243440224E-3</v>
      </c>
      <c r="Q1739" s="145">
        <f>IFERROR(_xll.qlIndexFixing(ONIndex1Y,I1739,TRUE,_xll.ohTrigger(RecalcTrigger,Trigger1Y)),NA())</f>
        <v>8.6247061780397871E-3</v>
      </c>
    </row>
    <row r="1740" spans="2:17" x14ac:dyDescent="0.2">
      <c r="B1740" s="39" t="s">
        <v>42</v>
      </c>
      <c r="D1740" s="42">
        <f>_xll.qlCalendarAdvance(Calendar,$D1739,B1740,"f",FALSE)</f>
        <v>51854</v>
      </c>
      <c r="E1740" s="139">
        <f>_xll.qlInterestRateIndexValueDate(IndexON,D1740)</f>
        <v>51854</v>
      </c>
      <c r="F1740" s="155">
        <f>IFERROR(_xll.qlIndexFixing(IndexON,D1740,TRUE,_xll.ohTrigger(RecalcTrigger,TriggerON)),NA())</f>
        <v>7.740243671685576E-3</v>
      </c>
      <c r="H1740" s="42">
        <f>_xll.qlCalendarAdvance(Calendar,$H1739,B1740,"f",FALSE)</f>
        <v>51854</v>
      </c>
      <c r="I1740" s="139">
        <f>_xll.qlInterestRateIndexValueDate(Index1M,$H1740)</f>
        <v>51858</v>
      </c>
      <c r="J1740" s="144">
        <f>IFERROR(_xll.qlIndexFixing(Index1M,$H1740,TRUE,_xll.ohTrigger(RecalcTrigger,Trigger1M)),NA())</f>
        <v>7.8933380814543361E-3</v>
      </c>
      <c r="K1740" s="44">
        <f>IFERROR(_xll.qlIndexFixing(Index3M,H1740,TRUE,_xll.ohTrigger(RecalcTrigger,Trigger3M)),NA())</f>
        <v>8.2300780270072108E-3</v>
      </c>
      <c r="L1740" s="44">
        <f>IFERROR(_xll.qlIndexFixing(Index6M,$H1740,TRUE,_xll.ohTrigger(RecalcTrigger,Trigger6M)),NA())</f>
        <v>8.2920349850011486E-3</v>
      </c>
      <c r="M1740" s="145">
        <f>IFERROR(_xll.qlIndexFixing(Index1Y,$H1740,TRUE,_xll.ohTrigger(RecalcTrigger,Trigger1Y)),NA())</f>
        <v>8.5070925602970492E-3</v>
      </c>
      <c r="N1740" s="144">
        <f>IFERROR(_xll.qlIndexFixing(ONIndex1M,I1740,TRUE,_xll.ohTrigger(RecalcTrigger,Trigger1M)),NA())</f>
        <v>7.8962422457173886E-3</v>
      </c>
      <c r="O1740" s="44">
        <f>IFERROR(_xll.qlIndexFixing(ONIndex3M,I1740,TRUE,_xll.ohTrigger(RecalcTrigger,Trigger3M)),NA())</f>
        <v>8.2470730401063008E-3</v>
      </c>
      <c r="P1740" s="44">
        <f>IFERROR(_xll.qlIndexFixing(ONIndex6M,I1740,TRUE,_xll.ohTrigger(RecalcTrigger,Trigger6M)),NA())</f>
        <v>8.3289099307304326E-3</v>
      </c>
      <c r="Q1740" s="145">
        <f>IFERROR(_xll.qlIndexFixing(ONIndex1Y,I1740,TRUE,_xll.ohTrigger(RecalcTrigger,Trigger1Y)),NA())</f>
        <v>8.6161840266285594E-3</v>
      </c>
    </row>
    <row r="1741" spans="2:17" x14ac:dyDescent="0.2">
      <c r="B1741" s="39" t="s">
        <v>42</v>
      </c>
      <c r="D1741" s="42">
        <f>_xll.qlCalendarAdvance(Calendar,$D1740,B1741,"f",FALSE)</f>
        <v>51862</v>
      </c>
      <c r="E1741" s="139">
        <f>_xll.qlInterestRateIndexValueDate(IndexON,D1741)</f>
        <v>51862</v>
      </c>
      <c r="F1741" s="155">
        <f>IFERROR(_xll.qlIndexFixing(IndexON,D1741,TRUE,_xll.ohTrigger(RecalcTrigger,TriggerON)),NA())</f>
        <v>7.7353159813497996E-3</v>
      </c>
      <c r="H1741" s="42">
        <f>_xll.qlCalendarAdvance(Calendar,$H1740,B1741,"f",FALSE)</f>
        <v>51862</v>
      </c>
      <c r="I1741" s="139">
        <f>_xll.qlInterestRateIndexValueDate(Index1M,$H1741)</f>
        <v>51866</v>
      </c>
      <c r="J1741" s="144">
        <f>IFERROR(_xll.qlIndexFixing(Index1M,$H1741,TRUE,_xll.ohTrigger(RecalcTrigger,Trigger1M)),NA())</f>
        <v>7.8890832459613709E-3</v>
      </c>
      <c r="K1741" s="44">
        <f>IFERROR(_xll.qlIndexFixing(Index3M,H1741,TRUE,_xll.ohTrigger(RecalcTrigger,Trigger3M)),NA())</f>
        <v>8.2252660209913842E-3</v>
      </c>
      <c r="L1741" s="44">
        <f>IFERROR(_xll.qlIndexFixing(Index6M,$H1741,TRUE,_xll.ohTrigger(RecalcTrigger,Trigger6M)),NA())</f>
        <v>8.2872279610065689E-3</v>
      </c>
      <c r="M1741" s="145">
        <f>IFERROR(_xll.qlIndexFixing(Index1Y,$H1741,TRUE,_xll.ohTrigger(RecalcTrigger,Trigger1Y)),NA())</f>
        <v>8.5006901043120555E-3</v>
      </c>
      <c r="N1741" s="144">
        <f>IFERROR(_xll.qlIndexFixing(ONIndex1M,I1741,TRUE,_xll.ohTrigger(RecalcTrigger,Trigger1M)),NA())</f>
        <v>7.8925058367484979E-3</v>
      </c>
      <c r="O1741" s="44">
        <f>IFERROR(_xll.qlIndexFixing(ONIndex3M,I1741,TRUE,_xll.ohTrigger(RecalcTrigger,Trigger3M)),NA())</f>
        <v>8.2426064054708092E-3</v>
      </c>
      <c r="P1741" s="44">
        <f>IFERROR(_xll.qlIndexFixing(ONIndex6M,I1741,TRUE,_xll.ohTrigger(RecalcTrigger,Trigger6M)),NA())</f>
        <v>8.324429644268605E-3</v>
      </c>
      <c r="Q1741" s="145">
        <f>IFERROR(_xll.qlIndexFixing(ONIndex1Y,I1741,TRUE,_xll.ohTrigger(RecalcTrigger,Trigger1Y)),NA())</f>
        <v>8.6100971650804325E-3</v>
      </c>
    </row>
    <row r="1742" spans="2:17" x14ac:dyDescent="0.2">
      <c r="B1742" s="39" t="s">
        <v>42</v>
      </c>
      <c r="D1742" s="42">
        <f>_xll.qlCalendarAdvance(Calendar,$D1741,B1742,"f",FALSE)</f>
        <v>51869</v>
      </c>
      <c r="E1742" s="139">
        <f>_xll.qlInterestRateIndexValueDate(IndexON,D1742)</f>
        <v>51869</v>
      </c>
      <c r="F1742" s="155">
        <f>IFERROR(_xll.qlIndexFixing(IndexON,D1742,TRUE,_xll.ohTrigger(RecalcTrigger,TriggerON)),NA())</f>
        <v>7.7313668091338883E-3</v>
      </c>
      <c r="H1742" s="42">
        <f>_xll.qlCalendarAdvance(Calendar,$H1741,B1742,"f",FALSE)</f>
        <v>51869</v>
      </c>
      <c r="I1742" s="139">
        <f>_xll.qlInterestRateIndexValueDate(Index1M,$H1742)</f>
        <v>51873</v>
      </c>
      <c r="J1742" s="144">
        <f>IFERROR(_xll.qlIndexFixing(Index1M,$H1742,TRUE,_xll.ohTrigger(RecalcTrigger,Trigger1M)),NA())</f>
        <v>7.8853715501048961E-3</v>
      </c>
      <c r="K1742" s="44">
        <f>IFERROR(_xll.qlIndexFixing(Index3M,H1742,TRUE,_xll.ohTrigger(RecalcTrigger,Trigger3M)),NA())</f>
        <v>8.2206607796780108E-3</v>
      </c>
      <c r="L1742" s="44">
        <f>IFERROR(_xll.qlIndexFixing(Index6M,$H1742,TRUE,_xll.ohTrigger(RecalcTrigger,Trigger6M)),NA())</f>
        <v>8.2828419254488382E-3</v>
      </c>
      <c r="M1742" s="145">
        <f>IFERROR(_xll.qlIndexFixing(Index1Y,$H1742,TRUE,_xll.ohTrigger(RecalcTrigger,Trigger1Y)),NA())</f>
        <v>8.4951115909277855E-3</v>
      </c>
      <c r="N1742" s="144">
        <f>IFERROR(_xll.qlIndexFixing(ONIndex1M,I1742,TRUE,_xll.ohTrigger(RecalcTrigger,Trigger1M)),NA())</f>
        <v>7.8896703671027524E-3</v>
      </c>
      <c r="O1742" s="44">
        <f>IFERROR(_xll.qlIndexFixing(ONIndex3M,I1742,TRUE,_xll.ohTrigger(RecalcTrigger,Trigger3M)),NA())</f>
        <v>8.23923498075807E-3</v>
      </c>
      <c r="P1742" s="44">
        <f>IFERROR(_xll.qlIndexFixing(ONIndex6M,I1742,TRUE,_xll.ohTrigger(RecalcTrigger,Trigger6M)),NA())</f>
        <v>8.3210419308521466E-3</v>
      </c>
      <c r="Q1742" s="145">
        <f>IFERROR(_xll.qlIndexFixing(ONIndex1Y,I1742,TRUE,_xll.ohTrigger(RecalcTrigger,Trigger1Y)),NA())</f>
        <v>8.6055554116271082E-3</v>
      </c>
    </row>
    <row r="1743" spans="2:17" x14ac:dyDescent="0.2">
      <c r="B1743" s="39" t="s">
        <v>42</v>
      </c>
      <c r="D1743" s="42">
        <f>_xll.qlCalendarAdvance(Calendar,$D1742,B1743,"f",FALSE)</f>
        <v>51876</v>
      </c>
      <c r="E1743" s="139">
        <f>_xll.qlInterestRateIndexValueDate(IndexON,D1743)</f>
        <v>51876</v>
      </c>
      <c r="F1743" s="155">
        <f>IFERROR(_xll.qlIndexFixing(IndexON,D1743,TRUE,_xll.ohTrigger(RecalcTrigger,TriggerON)),NA())</f>
        <v>7.7274290703854831E-3</v>
      </c>
      <c r="H1743" s="42">
        <f>_xll.qlCalendarAdvance(Calendar,$H1742,B1743,"f",FALSE)</f>
        <v>51876</v>
      </c>
      <c r="I1743" s="139">
        <f>_xll.qlInterestRateIndexValueDate(Index1M,$H1743)</f>
        <v>51880</v>
      </c>
      <c r="J1743" s="144">
        <f>IFERROR(_xll.qlIndexFixing(Index1M,$H1743,TRUE,_xll.ohTrigger(RecalcTrigger,Trigger1M)),NA())</f>
        <v>7.8816704607911642E-3</v>
      </c>
      <c r="K1743" s="44">
        <f>IFERROR(_xll.qlIndexFixing(Index3M,H1743,TRUE,_xll.ohTrigger(RecalcTrigger,Trigger3M)),NA())</f>
        <v>8.2165028903249393E-3</v>
      </c>
      <c r="L1743" s="44">
        <f>IFERROR(_xll.qlIndexFixing(Index6M,$H1743,TRUE,_xll.ohTrigger(RecalcTrigger,Trigger6M)),NA())</f>
        <v>8.2784646609726491E-3</v>
      </c>
      <c r="M1743" s="145">
        <f>IFERROR(_xll.qlIndexFixing(Index1Y,$H1743,TRUE,_xll.ohTrigger(RecalcTrigger,Trigger1Y)),NA())</f>
        <v>8.4895552402966812E-3</v>
      </c>
      <c r="N1743" s="144">
        <f>IFERROR(_xll.qlIndexFixing(ONIndex1M,I1743,TRUE,_xll.ohTrigger(RecalcTrigger,Trigger1M)),NA())</f>
        <v>7.8859520233898195E-3</v>
      </c>
      <c r="O1743" s="44">
        <f>IFERROR(_xll.qlIndexFixing(ONIndex3M,I1743,TRUE,_xll.ohTrigger(RecalcTrigger,Trigger3M)),NA())</f>
        <v>8.2347901260337864E-3</v>
      </c>
      <c r="P1743" s="44">
        <f>IFERROR(_xll.qlIndexFixing(ONIndex6M,I1743,TRUE,_xll.ohTrigger(RecalcTrigger,Trigger6M)),NA())</f>
        <v>8.3165755577407907E-3</v>
      </c>
      <c r="Q1743" s="145">
        <f>IFERROR(_xll.qlIndexFixing(ONIndex1Y,I1743,TRUE,_xll.ohTrigger(RecalcTrigger,Trigger1Y)),NA())</f>
        <v>8.599502090422817E-3</v>
      </c>
    </row>
    <row r="1744" spans="2:17" x14ac:dyDescent="0.2">
      <c r="B1744" s="39" t="s">
        <v>42</v>
      </c>
      <c r="D1744" s="42">
        <f>_xll.qlCalendarAdvance(Calendar,$D1743,B1744,"f",FALSE)</f>
        <v>51883</v>
      </c>
      <c r="E1744" s="139">
        <f>_xll.qlInterestRateIndexValueDate(IndexON,D1744)</f>
        <v>51883</v>
      </c>
      <c r="F1744" s="155">
        <f>IFERROR(_xll.qlIndexFixing(IndexON,D1744,TRUE,_xll.ohTrigger(RecalcTrigger,TriggerON)),NA())</f>
        <v>7.7235028389122107E-3</v>
      </c>
      <c r="H1744" s="42">
        <f>_xll.qlCalendarAdvance(Calendar,$H1743,B1744,"f",FALSE)</f>
        <v>51883</v>
      </c>
      <c r="I1744" s="139">
        <f>_xll.qlInterestRateIndexValueDate(Index1M,$H1744)</f>
        <v>51887</v>
      </c>
      <c r="J1744" s="144">
        <f>IFERROR(_xll.qlIndexFixing(Index1M,$H1744,TRUE,_xll.ohTrigger(RecalcTrigger,Trigger1M)),NA())</f>
        <v>7.877980048371638E-3</v>
      </c>
      <c r="K1744" s="44">
        <f>IFERROR(_xll.qlIndexFixing(Index3M,H1744,TRUE,_xll.ohTrigger(RecalcTrigger,Trigger3M)),NA())</f>
        <v>8.2121410517226323E-3</v>
      </c>
      <c r="L1744" s="44">
        <f>IFERROR(_xll.qlIndexFixing(Index6M,$H1744,TRUE,_xll.ohTrigger(RecalcTrigger,Trigger6M)),NA())</f>
        <v>8.2740962242107106E-3</v>
      </c>
      <c r="M1744" s="145">
        <f>IFERROR(_xll.qlIndexFixing(Index1Y,$H1744,TRUE,_xll.ohTrigger(RecalcTrigger,Trigger1Y)),NA())</f>
        <v>8.4840211505997128E-3</v>
      </c>
      <c r="N1744" s="144">
        <f>IFERROR(_xll.qlIndexFixing(ONIndex1M,I1744,TRUE,_xll.ohTrigger(RecalcTrigger,Trigger1M)),NA())</f>
        <v>7.8822442178072549E-3</v>
      </c>
      <c r="O1744" s="44">
        <f>IFERROR(_xll.qlIndexFixing(ONIndex3M,I1744,TRUE,_xll.ohTrigger(RecalcTrigger,Trigger3M)),NA())</f>
        <v>8.2303579594000809E-3</v>
      </c>
      <c r="P1744" s="44">
        <f>IFERROR(_xll.qlIndexFixing(ONIndex6M,I1744,TRUE,_xll.ohTrigger(RecalcTrigger,Trigger6M)),NA())</f>
        <v>8.3121172567324209E-3</v>
      </c>
      <c r="Q1744" s="145">
        <f>IFERROR(_xll.qlIndexFixing(ONIndex1Y,I1744,TRUE,_xll.ohTrigger(RecalcTrigger,Trigger1Y)),NA())</f>
        <v>8.5934682974375676E-3</v>
      </c>
    </row>
    <row r="1745" spans="2:17" x14ac:dyDescent="0.2">
      <c r="B1745" s="39" t="s">
        <v>42</v>
      </c>
      <c r="D1745" s="42">
        <f>_xll.qlCalendarAdvance(Calendar,$D1744,B1745,"f",FALSE)</f>
        <v>51890</v>
      </c>
      <c r="E1745" s="139">
        <f>_xll.qlInterestRateIndexValueDate(IndexON,D1745)</f>
        <v>51890</v>
      </c>
      <c r="F1745" s="155">
        <f>IFERROR(_xll.qlIndexFixing(IndexON,D1745,TRUE,_xll.ohTrigger(RecalcTrigger,TriggerON)),NA())</f>
        <v>7.7195881885483431E-3</v>
      </c>
      <c r="H1745" s="42">
        <f>_xll.qlCalendarAdvance(Calendar,$H1744,B1745,"f",FALSE)</f>
        <v>51890</v>
      </c>
      <c r="I1745" s="139">
        <f>_xll.qlInterestRateIndexValueDate(Index1M,$H1745)</f>
        <v>51894</v>
      </c>
      <c r="J1745" s="144">
        <f>IFERROR(_xll.qlIndexFixing(Index1M,$H1745,TRUE,_xll.ohTrigger(RecalcTrigger,Trigger1M)),NA())</f>
        <v>7.8743003831952072E-3</v>
      </c>
      <c r="K1745" s="44">
        <f>IFERROR(_xll.qlIndexFixing(Index3M,H1745,TRUE,_xll.ohTrigger(RecalcTrigger,Trigger3M)),NA())</f>
        <v>8.2077924647467881E-3</v>
      </c>
      <c r="L1745" s="44">
        <f>IFERROR(_xll.qlIndexFixing(Index6M,$H1745,TRUE,_xll.ohTrigger(RecalcTrigger,Trigger6M)),NA())</f>
        <v>8.2697366717952893E-3</v>
      </c>
      <c r="M1745" s="145">
        <f>IFERROR(_xll.qlIndexFixing(Index1Y,$H1745,TRUE,_xll.ohTrigger(RecalcTrigger,Trigger1Y)),NA())</f>
        <v>8.4785094200174153E-3</v>
      </c>
      <c r="N1745" s="144">
        <f>IFERROR(_xll.qlIndexFixing(ONIndex1M,I1745,TRUE,_xll.ohTrigger(RecalcTrigger,Trigger1M)),NA())</f>
        <v>7.8785470206987895E-3</v>
      </c>
      <c r="O1745" s="44">
        <f>IFERROR(_xll.qlIndexFixing(ONIndex3M,I1745,TRUE,_xll.ohTrigger(RecalcTrigger,Trigger3M)),NA())</f>
        <v>8.2259385559169118E-3</v>
      </c>
      <c r="P1745" s="44">
        <f>IFERROR(_xll.qlIndexFixing(ONIndex6M,I1745,TRUE,_xll.ohTrigger(RecalcTrigger,Trigger6M)),NA())</f>
        <v>8.3076670844217659E-3</v>
      </c>
      <c r="Q1745" s="145">
        <f>IFERROR(_xll.qlIndexFixing(ONIndex1Y,I1745,TRUE,_xll.ohTrigger(RecalcTrigger,Trigger1Y)),NA())</f>
        <v>8.5874541305130947E-3</v>
      </c>
    </row>
    <row r="1746" spans="2:17" x14ac:dyDescent="0.2">
      <c r="B1746" s="39" t="s">
        <v>42</v>
      </c>
      <c r="D1746" s="42">
        <f>_xll.qlCalendarAdvance(Calendar,$D1745,B1746,"f",FALSE)</f>
        <v>51897</v>
      </c>
      <c r="E1746" s="139">
        <f>_xll.qlInterestRateIndexValueDate(IndexON,D1746)</f>
        <v>51897</v>
      </c>
      <c r="F1746" s="155">
        <f>IFERROR(_xll.qlIndexFixing(IndexON,D1746,TRUE,_xll.ohTrigger(RecalcTrigger,TriggerON)),NA())</f>
        <v>7.7156851930748616E-3</v>
      </c>
      <c r="H1746" s="42">
        <f>_xll.qlCalendarAdvance(Calendar,$H1745,B1746,"f",FALSE)</f>
        <v>51897</v>
      </c>
      <c r="I1746" s="139">
        <f>_xll.qlInterestRateIndexValueDate(Index1M,$H1746)</f>
        <v>51901</v>
      </c>
      <c r="J1746" s="144">
        <f>IFERROR(_xll.qlIndexFixing(Index1M,$H1746,TRUE,_xll.ohTrigger(RecalcTrigger,Trigger1M)),NA())</f>
        <v>7.8711570674551614E-3</v>
      </c>
      <c r="K1746" s="44">
        <f>IFERROR(_xll.qlIndexFixing(Index3M,H1746,TRUE,_xll.ohTrigger(RecalcTrigger,Trigger3M)),NA())</f>
        <v>8.2034572047522403E-3</v>
      </c>
      <c r="L1746" s="44">
        <f>IFERROR(_xll.qlIndexFixing(Index6M,$H1746,TRUE,_xll.ohTrigger(RecalcTrigger,Trigger6M)),NA())</f>
        <v>8.2653860603582128E-3</v>
      </c>
      <c r="M1746" s="145">
        <f>IFERROR(_xll.qlIndexFixing(Index1Y,$H1746,TRUE,_xll.ohTrigger(RecalcTrigger,Trigger1Y)),NA())</f>
        <v>8.4730201467296627E-3</v>
      </c>
      <c r="N1746" s="144">
        <f>IFERROR(_xll.qlIndexFixing(ONIndex1M,I1746,TRUE,_xll.ohTrigger(RecalcTrigger,Trigger1M)),NA())</f>
        <v>7.8748605024880902E-3</v>
      </c>
      <c r="O1746" s="44">
        <f>IFERROR(_xll.qlIndexFixing(ONIndex3M,I1746,TRUE,_xll.ohTrigger(RecalcTrigger,Trigger3M)),NA())</f>
        <v>8.2215319910439177E-3</v>
      </c>
      <c r="P1746" s="44">
        <f>IFERROR(_xll.qlIndexFixing(ONIndex6M,I1746,TRUE,_xll.ohTrigger(RecalcTrigger,Trigger6M)),NA())</f>
        <v>8.3032250970038746E-3</v>
      </c>
      <c r="Q1746" s="145">
        <f>IFERROR(_xll.qlIndexFixing(ONIndex1Y,I1746,TRUE,_xll.ohTrigger(RecalcTrigger,Trigger1Y)),NA())</f>
        <v>8.581459687411197E-3</v>
      </c>
    </row>
    <row r="1747" spans="2:17" x14ac:dyDescent="0.2">
      <c r="B1747" s="39" t="s">
        <v>42</v>
      </c>
      <c r="D1747" s="42">
        <f>_xll.qlCalendarAdvance(Calendar,$D1746,B1747,"f",FALSE)</f>
        <v>51904</v>
      </c>
      <c r="E1747" s="139">
        <f>_xll.qlInterestRateIndexValueDate(IndexON,D1747)</f>
        <v>51904</v>
      </c>
      <c r="F1747" s="155">
        <f>IFERROR(_xll.qlIndexFixing(IndexON,D1747,TRUE,_xll.ohTrigger(RecalcTrigger,TriggerON)),NA())</f>
        <v>7.7117939262993929E-3</v>
      </c>
      <c r="H1747" s="42">
        <f>_xll.qlCalendarAdvance(Calendar,$H1746,B1747,"f",FALSE)</f>
        <v>51904</v>
      </c>
      <c r="I1747" s="139">
        <f>_xll.qlInterestRateIndexValueDate(Index1M,$H1747)</f>
        <v>51908</v>
      </c>
      <c r="J1747" s="144">
        <f>IFERROR(_xll.qlIndexFixing(Index1M,$H1747,TRUE,_xll.ohTrigger(RecalcTrigger,Trigger1M)),NA())</f>
        <v>7.8674969981189814E-3</v>
      </c>
      <c r="K1747" s="44">
        <f>IFERROR(_xll.qlIndexFixing(Index3M,H1747,TRUE,_xll.ohTrigger(RecalcTrigger,Trigger3M)),NA())</f>
        <v>8.1991353470884931E-3</v>
      </c>
      <c r="L1747" s="44">
        <f>IFERROR(_xll.qlIndexFixing(Index6M,$H1747,TRUE,_xll.ohTrigger(RecalcTrigger,Trigger6M)),NA())</f>
        <v>8.2610444465317494E-3</v>
      </c>
      <c r="M1747" s="145">
        <f>IFERROR(_xll.qlIndexFixing(Index1Y,$H1747,TRUE,_xll.ohTrigger(RecalcTrigger,Trigger1Y)),NA())</f>
        <v>8.4675534289152341E-3</v>
      </c>
      <c r="N1747" s="144">
        <f>IFERROR(_xll.qlIndexFixing(ONIndex1M,I1747,TRUE,_xll.ohTrigger(RecalcTrigger,Trigger1M)),NA())</f>
        <v>7.8711847332790796E-3</v>
      </c>
      <c r="O1747" s="44">
        <f>IFERROR(_xll.qlIndexFixing(ONIndex3M,I1747,TRUE,_xll.ohTrigger(RecalcTrigger,Trigger3M)),NA())</f>
        <v>8.217138339920993E-3</v>
      </c>
      <c r="P1747" s="44">
        <f>IFERROR(_xll.qlIndexFixing(ONIndex6M,I1747,TRUE,_xll.ohTrigger(RecalcTrigger,Trigger6M)),NA())</f>
        <v>8.2987913510734757E-3</v>
      </c>
      <c r="Q1747" s="145">
        <f>IFERROR(_xll.qlIndexFixing(ONIndex1Y,I1747,TRUE,_xll.ohTrigger(RecalcTrigger,Trigger1Y)),NA())</f>
        <v>8.575485065653865E-3</v>
      </c>
    </row>
    <row r="1748" spans="2:17" x14ac:dyDescent="0.2">
      <c r="B1748" s="39" t="s">
        <v>42</v>
      </c>
      <c r="D1748" s="42">
        <f>_xll.qlCalendarAdvance(Calendar,$D1747,B1748,"f",FALSE)</f>
        <v>51911</v>
      </c>
      <c r="E1748" s="139">
        <f>_xll.qlInterestRateIndexValueDate(IndexON,D1748)</f>
        <v>51911</v>
      </c>
      <c r="F1748" s="155">
        <f>IFERROR(_xll.qlIndexFixing(IndexON,D1748,TRUE,_xll.ohTrigger(RecalcTrigger,TriggerON)),NA())</f>
        <v>7.707914462056209E-3</v>
      </c>
      <c r="H1748" s="42">
        <f>_xll.qlCalendarAdvance(Calendar,$H1747,B1748,"f",FALSE)</f>
        <v>51911</v>
      </c>
      <c r="I1748" s="139">
        <f>_xll.qlInterestRateIndexValueDate(Index1M,$H1748)</f>
        <v>51915</v>
      </c>
      <c r="J1748" s="144">
        <f>IFERROR(_xll.qlIndexFixing(Index1M,$H1748,TRUE,_xll.ohTrigger(RecalcTrigger,Trigger1M)),NA())</f>
        <v>7.8638478711612336E-3</v>
      </c>
      <c r="K1748" s="44">
        <f>IFERROR(_xll.qlIndexFixing(Index3M,H1748,TRUE,_xll.ohTrigger(RecalcTrigger,Trigger3M)),NA())</f>
        <v>8.1948269671112683E-3</v>
      </c>
      <c r="L1748" s="44">
        <f>IFERROR(_xll.qlIndexFixing(Index6M,$H1748,TRUE,_xll.ohTrigger(RecalcTrigger,Trigger6M)),NA())</f>
        <v>8.2567118869459576E-3</v>
      </c>
      <c r="M1748" s="145">
        <f>IFERROR(_xll.qlIndexFixing(Index1Y,$H1748,TRUE,_xll.ohTrigger(RecalcTrigger,Trigger1Y)),NA())</f>
        <v>8.4621093647524719E-3</v>
      </c>
      <c r="N1748" s="144">
        <f>IFERROR(_xll.qlIndexFixing(ONIndex1M,I1748,TRUE,_xll.ohTrigger(RecalcTrigger,Trigger1M)),NA())</f>
        <v>7.8675197835753607E-3</v>
      </c>
      <c r="O1748" s="44">
        <f>IFERROR(_xll.qlIndexFixing(ONIndex3M,I1748,TRUE,_xll.ohTrigger(RecalcTrigger,Trigger3M)),NA())</f>
        <v>8.2127576777679678E-3</v>
      </c>
      <c r="P1748" s="44">
        <f>IFERROR(_xll.qlIndexFixing(ONIndex6M,I1748,TRUE,_xll.ohTrigger(RecalcTrigger,Trigger6M)),NA())</f>
        <v>8.2943659032252981E-3</v>
      </c>
      <c r="Q1748" s="145">
        <f>IFERROR(_xll.qlIndexFixing(ONIndex1Y,I1748,TRUE,_xll.ohTrigger(RecalcTrigger,Trigger1Y)),NA())</f>
        <v>8.5695303630028974E-3</v>
      </c>
    </row>
    <row r="1749" spans="2:17" x14ac:dyDescent="0.2">
      <c r="B1749" s="39" t="s">
        <v>42</v>
      </c>
      <c r="D1749" s="42">
        <f>_xll.qlCalendarAdvance(Calendar,$D1748,B1749,"f",FALSE)</f>
        <v>51918</v>
      </c>
      <c r="E1749" s="139">
        <f>_xll.qlInterestRateIndexValueDate(IndexON,D1749)</f>
        <v>51918</v>
      </c>
      <c r="F1749" s="155">
        <f>IFERROR(_xll.qlIndexFixing(IndexON,D1749,TRUE,_xll.ohTrigger(RecalcTrigger,TriggerON)),NA())</f>
        <v>7.7040468740996459E-3</v>
      </c>
      <c r="H1749" s="42">
        <f>_xll.qlCalendarAdvance(Calendar,$H1748,B1749,"f",FALSE)</f>
        <v>51918</v>
      </c>
      <c r="I1749" s="139">
        <f>_xll.qlInterestRateIndexValueDate(Index1M,$H1749)</f>
        <v>51922</v>
      </c>
      <c r="J1749" s="144">
        <f>IFERROR(_xll.qlIndexFixing(Index1M,$H1749,TRUE,_xll.ohTrigger(RecalcTrigger,Trigger1M)),NA())</f>
        <v>7.8602097569285025E-3</v>
      </c>
      <c r="K1749" s="44">
        <f>IFERROR(_xll.qlIndexFixing(Index3M,H1749,TRUE,_xll.ohTrigger(RecalcTrigger,Trigger3M)),NA())</f>
        <v>8.1905321401727349E-3</v>
      </c>
      <c r="L1749" s="44">
        <f>IFERROR(_xll.qlIndexFixing(Index6M,$H1749,TRUE,_xll.ohTrigger(RecalcTrigger,Trigger6M)),NA())</f>
        <v>8.2523884382317819E-3</v>
      </c>
      <c r="M1749" s="145">
        <f>IFERROR(_xll.qlIndexFixing(Index1Y,$H1749,TRUE,_xll.ohTrigger(RecalcTrigger,Trigger1Y)),NA())</f>
        <v>8.45668805241972E-3</v>
      </c>
      <c r="N1749" s="144">
        <f>IFERROR(_xll.qlIndexFixing(ONIndex1M,I1749,TRUE,_xll.ohTrigger(RecalcTrigger,Trigger1M)),NA())</f>
        <v>7.8638657235607923E-3</v>
      </c>
      <c r="O1749" s="44">
        <f>IFERROR(_xll.qlIndexFixing(ONIndex3M,I1749,TRUE,_xll.ohTrigger(RecalcTrigger,Trigger3M)),NA())</f>
        <v>8.2083900798846088E-3</v>
      </c>
      <c r="P1749" s="44">
        <f>IFERROR(_xll.qlIndexFixing(ONIndex6M,I1749,TRUE,_xll.ohTrigger(RecalcTrigger,Trigger6M)),NA())</f>
        <v>8.2899488095744545E-3</v>
      </c>
      <c r="Q1749" s="145">
        <f>IFERROR(_xll.qlIndexFixing(ONIndex1Y,I1749,TRUE,_xll.ohTrigger(RecalcTrigger,Trigger1Y)),NA())</f>
        <v>8.5635956773000288E-3</v>
      </c>
    </row>
    <row r="1750" spans="2:17" x14ac:dyDescent="0.2">
      <c r="B1750" s="39" t="s">
        <v>42</v>
      </c>
      <c r="D1750" s="42">
        <f>_xll.qlCalendarAdvance(Calendar,$D1749,B1750,"f",FALSE)</f>
        <v>51925</v>
      </c>
      <c r="E1750" s="139">
        <f>_xll.qlInterestRateIndexValueDate(IndexON,D1750)</f>
        <v>51925</v>
      </c>
      <c r="F1750" s="155">
        <f>IFERROR(_xll.qlIndexFixing(IndexON,D1750,TRUE,_xll.ohTrigger(RecalcTrigger,TriggerON)),NA())</f>
        <v>7.7001912362373304E-3</v>
      </c>
      <c r="H1750" s="42">
        <f>_xll.qlCalendarAdvance(Calendar,$H1749,B1750,"f",FALSE)</f>
        <v>51925</v>
      </c>
      <c r="I1750" s="139">
        <f>_xll.qlInterestRateIndexValueDate(Index1M,$H1750)</f>
        <v>51929</v>
      </c>
      <c r="J1750" s="144">
        <f>IFERROR(_xll.qlIndexFixing(Index1M,$H1750,TRUE,_xll.ohTrigger(RecalcTrigger,Trigger1M)),NA())</f>
        <v>7.8553773291665553E-3</v>
      </c>
      <c r="K1750" s="44">
        <f>IFERROR(_xll.qlIndexFixing(Index3M,H1750,TRUE,_xll.ohTrigger(RecalcTrigger,Trigger3M)),NA())</f>
        <v>8.1858307026783095E-3</v>
      </c>
      <c r="L1750" s="44">
        <f>IFERROR(_xll.qlIndexFixing(Index6M,$H1750,TRUE,_xll.ohTrigger(RecalcTrigger,Trigger6M)),NA())</f>
        <v>8.2474424718570003E-3</v>
      </c>
      <c r="M1750" s="145">
        <f>IFERROR(_xll.qlIndexFixing(Index1Y,$H1750,TRUE,_xll.ohTrigger(RecalcTrigger,Trigger1Y)),NA())</f>
        <v>8.4512895900937853E-3</v>
      </c>
      <c r="N1750" s="144">
        <f>IFERROR(_xll.qlIndexFixing(ONIndex1M,I1750,TRUE,_xll.ohTrigger(RecalcTrigger,Trigger1M)),NA())</f>
        <v>7.8602226235791051E-3</v>
      </c>
      <c r="O1750" s="44">
        <f>IFERROR(_xll.qlIndexFixing(ONIndex3M,I1750,TRUE,_xll.ohTrigger(RecalcTrigger,Trigger3M)),NA())</f>
        <v>8.2040356214907462E-3</v>
      </c>
      <c r="P1750" s="44">
        <f>IFERROR(_xll.qlIndexFixing(ONIndex6M,I1750,TRUE,_xll.ohTrigger(RecalcTrigger,Trigger6M)),NA())</f>
        <v>8.2855401268755458E-3</v>
      </c>
      <c r="Q1750" s="145">
        <f>IFERROR(_xll.qlIndexFixing(ONIndex1Y,I1750,TRUE,_xll.ohTrigger(RecalcTrigger,Trigger1Y)),NA())</f>
        <v>8.5576811061471858E-3</v>
      </c>
    </row>
    <row r="1751" spans="2:17" x14ac:dyDescent="0.2">
      <c r="B1751" s="39" t="s">
        <v>42</v>
      </c>
      <c r="D1751" s="42">
        <f>_xll.qlCalendarAdvance(Calendar,$D1750,B1751,"f",FALSE)</f>
        <v>51932</v>
      </c>
      <c r="E1751" s="139">
        <f>_xll.qlInterestRateIndexValueDate(IndexON,D1751)</f>
        <v>51932</v>
      </c>
      <c r="F1751" s="155">
        <f>IFERROR(_xll.qlIndexFixing(IndexON,D1751,TRUE,_xll.ohTrigger(RecalcTrigger,TriggerON)),NA())</f>
        <v>7.6963476223035343E-3</v>
      </c>
      <c r="H1751" s="42">
        <f>_xll.qlCalendarAdvance(Calendar,$H1750,B1751,"f",FALSE)</f>
        <v>51932</v>
      </c>
      <c r="I1751" s="139">
        <f>_xll.qlInterestRateIndexValueDate(Index1M,$H1751)</f>
        <v>51936</v>
      </c>
      <c r="J1751" s="144">
        <f>IFERROR(_xll.qlIndexFixing(Index1M,$H1751,TRUE,_xll.ohTrigger(RecalcTrigger,Trigger1M)),NA())</f>
        <v>7.8524520236581651E-3</v>
      </c>
      <c r="K1751" s="44">
        <f>IFERROR(_xll.qlIndexFixing(Index3M,H1751,TRUE,_xll.ohTrigger(RecalcTrigger,Trigger3M)),NA())</f>
        <v>8.1815650013035736E-3</v>
      </c>
      <c r="L1751" s="44">
        <f>IFERROR(_xll.qlIndexFixing(Index6M,$H1751,TRUE,_xll.ohTrigger(RecalcTrigger,Trigger6M)),NA())</f>
        <v>8.2431391564568891E-3</v>
      </c>
      <c r="M1751" s="145">
        <f>IFERROR(_xll.qlIndexFixing(Index1Y,$H1751,TRUE,_xll.ohTrigger(RecalcTrigger,Trigger1Y)),NA())</f>
        <v>8.4459140759516969E-3</v>
      </c>
      <c r="N1751" s="144">
        <f>IFERROR(_xll.qlIndexFixing(ONIndex1M,I1751,TRUE,_xll.ohTrigger(RecalcTrigger,Trigger1M)),NA())</f>
        <v>7.8565905539740299E-3</v>
      </c>
      <c r="O1751" s="44">
        <f>IFERROR(_xll.qlIndexFixing(ONIndex3M,I1751,TRUE,_xll.ohTrigger(RecalcTrigger,Trigger3M)),NA())</f>
        <v>8.1996943778062104E-3</v>
      </c>
      <c r="P1751" s="44">
        <f>IFERROR(_xll.qlIndexFixing(ONIndex6M,I1751,TRUE,_xll.ohTrigger(RecalcTrigger,Trigger6M)),NA())</f>
        <v>8.2811399114035567E-3</v>
      </c>
      <c r="Q1751" s="145">
        <f>IFERROR(_xll.qlIndexFixing(ONIndex1Y,I1751,TRUE,_xll.ohTrigger(RecalcTrigger,Trigger1Y)),NA())</f>
        <v>8.551786747226231E-3</v>
      </c>
    </row>
    <row r="1752" spans="2:17" x14ac:dyDescent="0.2">
      <c r="B1752" s="39" t="s">
        <v>42</v>
      </c>
      <c r="D1752" s="42">
        <f>_xll.qlCalendarAdvance(Calendar,$D1751,B1752,"f",FALSE)</f>
        <v>51939</v>
      </c>
      <c r="E1752" s="139">
        <f>_xll.qlInterestRateIndexValueDate(IndexON,D1752)</f>
        <v>51939</v>
      </c>
      <c r="F1752" s="155">
        <f>IFERROR(_xll.qlIndexFixing(IndexON,D1752,TRUE,_xll.ohTrigger(RecalcTrigger,TriggerON)),NA())</f>
        <v>7.6925161061591751E-3</v>
      </c>
      <c r="H1752" s="42">
        <f>_xll.qlCalendarAdvance(Calendar,$H1751,B1752,"f",FALSE)</f>
        <v>51939</v>
      </c>
      <c r="I1752" s="139">
        <f>_xll.qlInterestRateIndexValueDate(Index1M,$H1752)</f>
        <v>51943</v>
      </c>
      <c r="J1752" s="144">
        <f>IFERROR(_xll.qlIndexFixing(Index1M,$H1752,TRUE,_xll.ohTrigger(RecalcTrigger,Trigger1M)),NA())</f>
        <v>7.8488495588929612E-3</v>
      </c>
      <c r="K1752" s="44">
        <f>IFERROR(_xll.qlIndexFixing(Index3M,H1752,TRUE,_xll.ohTrigger(RecalcTrigger,Trigger3M)),NA())</f>
        <v>8.1773130905183761E-3</v>
      </c>
      <c r="L1752" s="44">
        <f>IFERROR(_xll.qlIndexFixing(Index6M,$H1752,TRUE,_xll.ohTrigger(RecalcTrigger,Trigger6M)),NA())</f>
        <v>8.2388451347439051E-3</v>
      </c>
      <c r="M1752" s="145">
        <f>IFERROR(_xll.qlIndexFixing(Index1Y,$H1752,TRUE,_xll.ohTrigger(RecalcTrigger,Trigger1Y)),NA())</f>
        <v>8.4405616081691687E-3</v>
      </c>
      <c r="N1752" s="144">
        <f>IFERROR(_xll.qlIndexFixing(ONIndex1M,I1752,TRUE,_xll.ohTrigger(RecalcTrigger,Trigger1M)),NA())</f>
        <v>7.8529695850093617E-3</v>
      </c>
      <c r="O1752" s="44">
        <f>IFERROR(_xll.qlIndexFixing(ONIndex3M,I1752,TRUE,_xll.ohTrigger(RecalcTrigger,Trigger3M)),NA())</f>
        <v>8.1953664241307678E-3</v>
      </c>
      <c r="P1752" s="44">
        <f>IFERROR(_xll.qlIndexFixing(ONIndex6M,I1752,TRUE,_xll.ohTrigger(RecalcTrigger,Trigger6M)),NA())</f>
        <v>8.27674821967328E-3</v>
      </c>
      <c r="Q1752" s="145">
        <f>IFERROR(_xll.qlIndexFixing(ONIndex1Y,I1752,TRUE,_xll.ohTrigger(RecalcTrigger,Trigger1Y)),NA())</f>
        <v>8.5459126983788991E-3</v>
      </c>
    </row>
    <row r="1753" spans="2:17" x14ac:dyDescent="0.2">
      <c r="B1753" s="39" t="s">
        <v>42</v>
      </c>
      <c r="D1753" s="42">
        <f>_xll.qlCalendarAdvance(Calendar,$D1752,B1753,"f",FALSE)</f>
        <v>51946</v>
      </c>
      <c r="E1753" s="139">
        <f>_xll.qlInterestRateIndexValueDate(IndexON,D1753)</f>
        <v>51946</v>
      </c>
      <c r="F1753" s="155">
        <f>IFERROR(_xll.qlIndexFixing(IndexON,D1753,TRUE,_xll.ohTrigger(RecalcTrigger,TriggerON)),NA())</f>
        <v>7.6886967614520074E-3</v>
      </c>
      <c r="H1753" s="42">
        <f>_xll.qlCalendarAdvance(Calendar,$H1752,B1753,"f",FALSE)</f>
        <v>51946</v>
      </c>
      <c r="I1753" s="139">
        <f>_xll.qlInterestRateIndexValueDate(Index1M,$H1753)</f>
        <v>51950</v>
      </c>
      <c r="J1753" s="144">
        <f>IFERROR(_xll.qlIndexFixing(Index1M,$H1753,TRUE,_xll.ohTrigger(RecalcTrigger,Trigger1M)),NA())</f>
        <v>7.8452584041490622E-3</v>
      </c>
      <c r="K1753" s="44">
        <f>IFERROR(_xll.qlIndexFixing(Index3M,H1753,TRUE,_xll.ohTrigger(RecalcTrigger,Trigger3M)),NA())</f>
        <v>8.1730750456728805E-3</v>
      </c>
      <c r="L1753" s="44">
        <f>IFERROR(_xll.qlIndexFixing(Index6M,$H1753,TRUE,_xll.ohTrigger(RecalcTrigger,Trigger6M)),NA())</f>
        <v>8.2345604633492653E-3</v>
      </c>
      <c r="M1753" s="145">
        <f>IFERROR(_xll.qlIndexFixing(Index1Y,$H1753,TRUE,_xll.ohTrigger(RecalcTrigger,Trigger1Y)),NA())</f>
        <v>8.4352322849221353E-3</v>
      </c>
      <c r="N1753" s="144">
        <f>IFERROR(_xll.qlIndexFixing(ONIndex1M,I1753,TRUE,_xll.ohTrigger(RecalcTrigger,Trigger1M)),NA())</f>
        <v>7.8493597869488951E-3</v>
      </c>
      <c r="O1753" s="44">
        <f>IFERROR(_xll.qlIndexFixing(ONIndex3M,I1753,TRUE,_xll.ohTrigger(RecalcTrigger,Trigger3M)),NA())</f>
        <v>8.1910518356043127E-3</v>
      </c>
      <c r="P1753" s="44">
        <f>IFERROR(_xll.qlIndexFixing(ONIndex6M,I1753,TRUE,_xll.ohTrigger(RecalcTrigger,Trigger6M)),NA())</f>
        <v>8.2723651082794447E-3</v>
      </c>
      <c r="Q1753" s="145">
        <f>IFERROR(_xll.qlIndexFixing(ONIndex1Y,I1753,TRUE,_xll.ohTrigger(RecalcTrigger,Trigger1Y)),NA())</f>
        <v>8.5400590572071167E-3</v>
      </c>
    </row>
    <row r="1754" spans="2:17" x14ac:dyDescent="0.2">
      <c r="B1754" s="39" t="s">
        <v>42</v>
      </c>
      <c r="D1754" s="42">
        <f>_xll.qlCalendarAdvance(Calendar,$D1753,B1754,"f",FALSE)</f>
        <v>51953</v>
      </c>
      <c r="E1754" s="139">
        <f>_xll.qlInterestRateIndexValueDate(IndexON,D1754)</f>
        <v>51953</v>
      </c>
      <c r="F1754" s="155">
        <f>IFERROR(_xll.qlIndexFixing(IndexON,D1754,TRUE,_xll.ohTrigger(RecalcTrigger,TriggerON)),NA())</f>
        <v>7.6848896621228846E-3</v>
      </c>
      <c r="H1754" s="42">
        <f>_xll.qlCalendarAdvance(Calendar,$H1753,B1754,"f",FALSE)</f>
        <v>51953</v>
      </c>
      <c r="I1754" s="139">
        <f>_xll.qlInterestRateIndexValueDate(Index1M,$H1754)</f>
        <v>51957</v>
      </c>
      <c r="J1754" s="144">
        <f>IFERROR(_xll.qlIndexFixing(Index1M,$H1754,TRUE,_xll.ohTrigger(RecalcTrigger,Trigger1M)),NA())</f>
        <v>7.8416786297702008E-3</v>
      </c>
      <c r="K1754" s="44">
        <f>IFERROR(_xll.qlIndexFixing(Index3M,H1754,TRUE,_xll.ohTrigger(RecalcTrigger,Trigger3M)),NA())</f>
        <v>8.1690573978598184E-3</v>
      </c>
      <c r="L1754" s="44">
        <f>IFERROR(_xll.qlIndexFixing(Index6M,$H1754,TRUE,_xll.ohTrigger(RecalcTrigger,Trigger6M)),NA())</f>
        <v>8.2304933580506241E-3</v>
      </c>
      <c r="M1754" s="145">
        <f>IFERROR(_xll.qlIndexFixing(Index1Y,$H1754,TRUE,_xll.ohTrigger(RecalcTrigger,Trigger1Y)),NA())</f>
        <v>8.4299262043858701E-3</v>
      </c>
      <c r="N1754" s="144">
        <f>IFERROR(_xll.qlIndexFixing(ONIndex1M,I1754,TRUE,_xll.ohTrigger(RecalcTrigger,Trigger1M)),NA())</f>
        <v>7.845077272653711E-3</v>
      </c>
      <c r="O1754" s="44">
        <f>IFERROR(_xll.qlIndexFixing(ONIndex3M,I1754,TRUE,_xll.ohTrigger(RecalcTrigger,Trigger3M)),NA())</f>
        <v>8.1858967899339774E-3</v>
      </c>
      <c r="P1754" s="44">
        <f>IFERROR(_xll.qlIndexFixing(ONIndex6M,I1754,TRUE,_xll.ohTrigger(RecalcTrigger,Trigger6M)),NA())</f>
        <v>8.2671222254955268E-3</v>
      </c>
      <c r="Q1754" s="145">
        <f>IFERROR(_xll.qlIndexFixing(ONIndex1Y,I1754,TRUE,_xll.ohTrigger(RecalcTrigger,Trigger1Y)),NA())</f>
        <v>8.5329679920640444E-3</v>
      </c>
    </row>
    <row r="1755" spans="2:17" x14ac:dyDescent="0.2">
      <c r="B1755" s="39" t="s">
        <v>42</v>
      </c>
      <c r="D1755" s="42">
        <f>_xll.qlCalendarAdvance(Calendar,$D1754,B1755,"f",FALSE)</f>
        <v>51964</v>
      </c>
      <c r="E1755" s="139">
        <f>_xll.qlInterestRateIndexValueDate(IndexON,D1755)</f>
        <v>51964</v>
      </c>
      <c r="F1755" s="155">
        <f>IFERROR(_xll.qlIndexFixing(IndexON,D1755,TRUE,_xll.ohTrigger(RecalcTrigger,TriggerON)),NA())</f>
        <v>7.6793084409043644E-3</v>
      </c>
      <c r="H1755" s="42">
        <f>_xll.qlCalendarAdvance(Calendar,$H1754,B1755,"f",FALSE)</f>
        <v>51964</v>
      </c>
      <c r="I1755" s="139">
        <f>_xll.qlInterestRateIndexValueDate(Index1M,$H1755)</f>
        <v>51966</v>
      </c>
      <c r="J1755" s="144">
        <f>IFERROR(_xll.qlIndexFixing(Index1M,$H1755,TRUE,_xll.ohTrigger(RecalcTrigger,Trigger1M)),NA())</f>
        <v>7.8369245932266574E-3</v>
      </c>
      <c r="K1755" s="44">
        <f>IFERROR(_xll.qlIndexFixing(Index3M,H1755,TRUE,_xll.ohTrigger(RecalcTrigger,Trigger3M)),NA())</f>
        <v>8.1636458301287476E-3</v>
      </c>
      <c r="L1755" s="44">
        <f>IFERROR(_xll.qlIndexFixing(Index6M,$H1755,TRUE,_xll.ohTrigger(RecalcTrigger,Trigger6M)),NA())</f>
        <v>8.2250097331412805E-3</v>
      </c>
      <c r="M1755" s="145">
        <f>IFERROR(_xll.qlIndexFixing(Index1Y,$H1755,TRUE,_xll.ohTrigger(RecalcTrigger,Trigger1Y)),NA())</f>
        <v>8.4231384113881685E-3</v>
      </c>
      <c r="N1755" s="144">
        <f>IFERROR(_xll.qlIndexFixing(ONIndex1M,I1755,TRUE,_xll.ohTrigger(RecalcTrigger,Trigger1M)),NA())</f>
        <v>7.8401292365448683E-3</v>
      </c>
      <c r="O1755" s="44">
        <f>IFERROR(_xll.qlIndexFixing(ONIndex3M,I1755,TRUE,_xll.ohTrigger(RecalcTrigger,Trigger3M)),NA())</f>
        <v>8.1800190768976933E-3</v>
      </c>
      <c r="P1755" s="44">
        <f>IFERROR(_xll.qlIndexFixing(ONIndex6M,I1755,TRUE,_xll.ohTrigger(RecalcTrigger,Trigger6M)),NA())</f>
        <v>8.2611340441207659E-3</v>
      </c>
      <c r="Q1755" s="145">
        <f>IFERROR(_xll.qlIndexFixing(ONIndex1Y,I1755,TRUE,_xll.ohTrigger(RecalcTrigger,Trigger1Y)),NA())</f>
        <v>8.5251012296705397E-3</v>
      </c>
    </row>
    <row r="1756" spans="2:17" x14ac:dyDescent="0.2">
      <c r="B1756" s="39" t="s">
        <v>42</v>
      </c>
      <c r="D1756" s="42">
        <f>_xll.qlCalendarAdvance(Calendar,$D1755,B1756,"f",FALSE)</f>
        <v>51971</v>
      </c>
      <c r="E1756" s="139">
        <f>_xll.qlInterestRateIndexValueDate(IndexON,D1756)</f>
        <v>51971</v>
      </c>
      <c r="F1756" s="155">
        <f>IFERROR(_xll.qlIndexFixing(IndexON,D1756,TRUE,_xll.ohTrigger(RecalcTrigger,TriggerON)),NA())</f>
        <v>7.6755315480259156E-3</v>
      </c>
      <c r="H1756" s="42">
        <f>_xll.qlCalendarAdvance(Calendar,$H1755,B1756,"f",FALSE)</f>
        <v>51971</v>
      </c>
      <c r="I1756" s="139">
        <f>_xll.qlInterestRateIndexValueDate(Index1M,$H1756)</f>
        <v>51973</v>
      </c>
      <c r="J1756" s="144">
        <f>IFERROR(_xll.qlIndexFixing(Index1M,$H1756,TRUE,_xll.ohTrigger(RecalcTrigger,Trigger1M)),NA())</f>
        <v>7.8333718488055037E-3</v>
      </c>
      <c r="K1756" s="44">
        <f>IFERROR(_xll.qlIndexFixing(Index3M,H1756,TRUE,_xll.ohTrigger(RecalcTrigger,Trigger3M)),NA())</f>
        <v>8.1594529479852851E-3</v>
      </c>
      <c r="L1756" s="44">
        <f>IFERROR(_xll.qlIndexFixing(Index6M,$H1756,TRUE,_xll.ohTrigger(RecalcTrigger,Trigger6M)),NA())</f>
        <v>8.2207555791875813E-3</v>
      </c>
      <c r="M1756" s="145">
        <f>IFERROR(_xll.qlIndexFixing(Index1Y,$H1756,TRUE,_xll.ohTrigger(RecalcTrigger,Trigger1Y)),NA())</f>
        <v>8.4178858257020969E-3</v>
      </c>
      <c r="N1756" s="144">
        <f>IFERROR(_xll.qlIndexFixing(ONIndex1M,I1756,TRUE,_xll.ohTrigger(RecalcTrigger,Trigger1M)),NA())</f>
        <v>7.8365599088314752E-3</v>
      </c>
      <c r="O1756" s="44">
        <f>IFERROR(_xll.qlIndexFixing(ONIndex3M,I1756,TRUE,_xll.ohTrigger(RecalcTrigger,Trigger3M)),NA())</f>
        <v>8.1757528355375086E-3</v>
      </c>
      <c r="P1756" s="44">
        <f>IFERROR(_xll.qlIndexFixing(ONIndex6M,I1756,TRUE,_xll.ohTrigger(RecalcTrigger,Trigger6M)),NA())</f>
        <v>8.2567820372858591E-3</v>
      </c>
      <c r="Q1756" s="145">
        <f>IFERROR(_xll.qlIndexFixing(ONIndex1Y,I1756,TRUE,_xll.ohTrigger(RecalcTrigger,Trigger1Y)),NA())</f>
        <v>8.5193212707590504E-3</v>
      </c>
    </row>
    <row r="1757" spans="2:17" x14ac:dyDescent="0.2">
      <c r="B1757" s="39" t="s">
        <v>42</v>
      </c>
      <c r="D1757" s="42">
        <f>_xll.qlCalendarAdvance(Calendar,$D1756,B1757,"f",FALSE)</f>
        <v>51978</v>
      </c>
      <c r="E1757" s="139">
        <f>_xll.qlInterestRateIndexValueDate(IndexON,D1757)</f>
        <v>51978</v>
      </c>
      <c r="F1757" s="155">
        <f>IFERROR(_xll.qlIndexFixing(IndexON,D1757,TRUE,_xll.ohTrigger(RecalcTrigger,TriggerON)),NA())</f>
        <v>7.6717671529102915E-3</v>
      </c>
      <c r="H1757" s="42">
        <f>_xll.qlCalendarAdvance(Calendar,$H1756,B1757,"f",FALSE)</f>
        <v>51978</v>
      </c>
      <c r="I1757" s="139">
        <f>_xll.qlInterestRateIndexValueDate(Index1M,$H1757)</f>
        <v>51980</v>
      </c>
      <c r="J1757" s="144">
        <f>IFERROR(_xll.qlIndexFixing(Index1M,$H1757,TRUE,_xll.ohTrigger(RecalcTrigger,Trigger1M)),NA())</f>
        <v>7.8298307211993601E-3</v>
      </c>
      <c r="K1757" s="44">
        <f>IFERROR(_xll.qlIndexFixing(Index3M,H1757,TRUE,_xll.ohTrigger(RecalcTrigger,Trigger3M)),NA())</f>
        <v>8.1552742489773688E-3</v>
      </c>
      <c r="L1757" s="44">
        <f>IFERROR(_xll.qlIndexFixing(Index6M,$H1757,TRUE,_xll.ohTrigger(RecalcTrigger,Trigger6M)),NA())</f>
        <v>8.2165110139444733E-3</v>
      </c>
      <c r="M1757" s="145">
        <f>IFERROR(_xll.qlIndexFixing(Index1Y,$H1757,TRUE,_xll.ohTrigger(RecalcTrigger,Trigger1Y)),NA())</f>
        <v>8.4126568052985736E-3</v>
      </c>
      <c r="N1757" s="144">
        <f>IFERROR(_xll.qlIndexFixing(ONIndex1M,I1757,TRUE,_xll.ohTrigger(RecalcTrigger,Trigger1M)),NA())</f>
        <v>7.8330020735251082E-3</v>
      </c>
      <c r="O1757" s="44">
        <f>IFERROR(_xll.qlIndexFixing(ONIndex3M,I1757,TRUE,_xll.ohTrigger(RecalcTrigger,Trigger3M)),NA())</f>
        <v>8.1715003034510403E-3</v>
      </c>
      <c r="P1757" s="44">
        <f>IFERROR(_xll.qlIndexFixing(ONIndex6M,I1757,TRUE,_xll.ohTrigger(RecalcTrigger,Trigger6M)),NA())</f>
        <v>8.252438868501244E-3</v>
      </c>
      <c r="Q1757" s="145">
        <f>IFERROR(_xll.qlIndexFixing(ONIndex1Y,I1757,TRUE,_xll.ohTrigger(RecalcTrigger,Trigger1Y)),NA())</f>
        <v>8.5135621663656735E-3</v>
      </c>
    </row>
    <row r="1758" spans="2:17" x14ac:dyDescent="0.2">
      <c r="B1758" s="39" t="s">
        <v>42</v>
      </c>
      <c r="D1758" s="42">
        <f>_xll.qlCalendarAdvance(Calendar,$D1757,B1758,"f",FALSE)</f>
        <v>51985</v>
      </c>
      <c r="E1758" s="139">
        <f>_xll.qlInterestRateIndexValueDate(IndexON,D1758)</f>
        <v>51985</v>
      </c>
      <c r="F1758" s="155">
        <f>IFERROR(_xll.qlIndexFixing(IndexON,D1758,TRUE,_xll.ohTrigger(RecalcTrigger,TriggerON)),NA())</f>
        <v>7.6680153294184095E-3</v>
      </c>
      <c r="H1758" s="42">
        <f>_xll.qlCalendarAdvance(Calendar,$H1757,B1758,"f",FALSE)</f>
        <v>51985</v>
      </c>
      <c r="I1758" s="139">
        <f>_xll.qlInterestRateIndexValueDate(Index1M,$H1758)</f>
        <v>51988</v>
      </c>
      <c r="J1758" s="144">
        <f>IFERROR(_xll.qlIndexFixing(Index1M,$H1758,TRUE,_xll.ohTrigger(RecalcTrigger,Trigger1M)),NA())</f>
        <v>7.8259639518628611E-3</v>
      </c>
      <c r="K1758" s="44">
        <f>IFERROR(_xll.qlIndexFixing(Index3M,H1758,TRUE,_xll.ohTrigger(RecalcTrigger,Trigger3M)),NA())</f>
        <v>8.1499093053620606E-3</v>
      </c>
      <c r="L1758" s="44">
        <f>IFERROR(_xll.qlIndexFixing(Index6M,$H1758,TRUE,_xll.ohTrigger(RecalcTrigger,Trigger6M)),NA())</f>
        <v>8.211260998296584E-3</v>
      </c>
      <c r="M1758" s="145">
        <f>IFERROR(_xll.qlIndexFixing(Index1Y,$H1758,TRUE,_xll.ohTrigger(RecalcTrigger,Trigger1Y)),NA())</f>
        <v>8.4061938734485003E-3</v>
      </c>
      <c r="N1758" s="144">
        <f>IFERROR(_xll.qlIndexFixing(ONIndex1M,I1758,TRUE,_xll.ohTrigger(RecalcTrigger,Trigger1M)),NA())</f>
        <v>7.8289501384976035E-3</v>
      </c>
      <c r="O1758" s="44">
        <f>IFERROR(_xll.qlIndexFixing(ONIndex3M,I1758,TRUE,_xll.ohTrigger(RecalcTrigger,Trigger3M)),NA())</f>
        <v>8.1666571500527141E-3</v>
      </c>
      <c r="P1758" s="44">
        <f>IFERROR(_xll.qlIndexFixing(ONIndex6M,I1758,TRUE,_xll.ohTrigger(RecalcTrigger,Trigger6M)),NA())</f>
        <v>8.2474861419523648E-3</v>
      </c>
      <c r="Q1758" s="145">
        <f>IFERROR(_xll.qlIndexFixing(ONIndex1Y,I1758,TRUE,_xll.ohTrigger(RecalcTrigger,Trigger1Y)),NA())</f>
        <v>8.5070059940406395E-3</v>
      </c>
    </row>
    <row r="1759" spans="2:17" x14ac:dyDescent="0.2">
      <c r="B1759" s="39" t="s">
        <v>42</v>
      </c>
      <c r="D1759" s="42">
        <f>_xll.qlCalendarAdvance(Calendar,$D1758,B1759,"f",FALSE)</f>
        <v>51992</v>
      </c>
      <c r="E1759" s="139">
        <f>_xll.qlInterestRateIndexValueDate(IndexON,D1759)</f>
        <v>51992</v>
      </c>
      <c r="F1759" s="155">
        <f>IFERROR(_xll.qlIndexFixing(IndexON,D1759,TRUE,_xll.ohTrigger(RecalcTrigger,TriggerON)),NA())</f>
        <v>7.6642761513312507E-3</v>
      </c>
      <c r="H1759" s="42">
        <f>_xll.qlCalendarAdvance(Calendar,$H1758,B1759,"f",FALSE)</f>
        <v>51992</v>
      </c>
      <c r="I1759" s="139">
        <f>_xll.qlInterestRateIndexValueDate(Index1M,$H1759)</f>
        <v>51994</v>
      </c>
      <c r="J1759" s="144">
        <f>IFERROR(_xll.qlIndexFixing(Index1M,$H1759,TRUE,_xll.ohTrigger(RecalcTrigger,Trigger1M)),NA())</f>
        <v>7.8227835978320059E-3</v>
      </c>
      <c r="K1759" s="44">
        <f>IFERROR(_xll.qlIndexFixing(Index3M,H1759,TRUE,_xll.ohTrigger(RecalcTrigger,Trigger3M)),NA())</f>
        <v>8.1467581739762453E-3</v>
      </c>
      <c r="L1759" s="44">
        <f>IFERROR(_xll.qlIndexFixing(Index6M,$H1759,TRUE,_xll.ohTrigger(RecalcTrigger,Trigger6M)),NA())</f>
        <v>8.2074362016754995E-3</v>
      </c>
      <c r="M1759" s="145">
        <f>IFERROR(_xll.qlIndexFixing(Index1Y,$H1759,TRUE,_xll.ohTrigger(RecalcTrigger,Trigger1Y)),NA())</f>
        <v>8.4022698530317307E-3</v>
      </c>
      <c r="N1759" s="144">
        <f>IFERROR(_xll.qlIndexFixing(ONIndex1M,I1759,TRUE,_xll.ohTrigger(RecalcTrigger,Trigger1M)),NA())</f>
        <v>7.8259211612685675E-3</v>
      </c>
      <c r="O1759" s="44">
        <f>IFERROR(_xll.qlIndexFixing(ONIndex3M,I1759,TRUE,_xll.ohTrigger(RecalcTrigger,Trigger3M)),NA())</f>
        <v>8.1630366678187016E-3</v>
      </c>
      <c r="P1759" s="44">
        <f>IFERROR(_xll.qlIndexFixing(ONIndex6M,I1759,TRUE,_xll.ohTrigger(RecalcTrigger,Trigger6M)),NA())</f>
        <v>8.2437792718614844E-3</v>
      </c>
      <c r="Q1759" s="145">
        <f>IFERROR(_xll.qlIndexFixing(ONIndex1Y,I1759,TRUE,_xll.ohTrigger(RecalcTrigger,Trigger1Y)),NA())</f>
        <v>8.5021069116208992E-3</v>
      </c>
    </row>
    <row r="1760" spans="2:17" x14ac:dyDescent="0.2">
      <c r="B1760" s="39" t="s">
        <v>42</v>
      </c>
      <c r="D1760" s="42">
        <f>_xll.qlCalendarAdvance(Calendar,$D1759,B1760,"f",FALSE)</f>
        <v>51999</v>
      </c>
      <c r="E1760" s="139">
        <f>_xll.qlInterestRateIndexValueDate(IndexON,D1760)</f>
        <v>51999</v>
      </c>
      <c r="F1760" s="155">
        <f>IFERROR(_xll.qlIndexFixing(IndexON,D1760,TRUE,_xll.ohTrigger(RecalcTrigger,TriggerON)),NA())</f>
        <v>7.6605496924297967E-3</v>
      </c>
      <c r="H1760" s="42">
        <f>_xll.qlCalendarAdvance(Calendar,$H1759,B1760,"f",FALSE)</f>
        <v>51999</v>
      </c>
      <c r="I1760" s="139">
        <f>_xll.qlInterestRateIndexValueDate(Index1M,$H1760)</f>
        <v>52001</v>
      </c>
      <c r="J1760" s="144">
        <f>IFERROR(_xll.qlIndexFixing(Index1M,$H1760,TRUE,_xll.ohTrigger(RecalcTrigger,Trigger1M)),NA())</f>
        <v>7.8192777427657512E-3</v>
      </c>
      <c r="K1760" s="44">
        <f>IFERROR(_xll.qlIndexFixing(Index3M,H1760,TRUE,_xll.ohTrigger(RecalcTrigger,Trigger3M)),NA())</f>
        <v>8.1426234268863161E-3</v>
      </c>
      <c r="L1760" s="44">
        <f>IFERROR(_xll.qlIndexFixing(Index6M,$H1760,TRUE,_xll.ohTrigger(RecalcTrigger,Trigger6M)),NA())</f>
        <v>8.2032226066782836E-3</v>
      </c>
      <c r="M1760" s="145">
        <f>IFERROR(_xll.qlIndexFixing(Index1Y,$H1760,TRUE,_xll.ohTrigger(RecalcTrigger,Trigger1Y)),NA())</f>
        <v>8.3971121175139274E-3</v>
      </c>
      <c r="N1760" s="144">
        <f>IFERROR(_xll.qlIndexFixing(ONIndex1M,I1760,TRUE,_xll.ohTrigger(RecalcTrigger,Trigger1M)),NA())</f>
        <v>7.8223982250058555E-3</v>
      </c>
      <c r="O1760" s="44">
        <f>IFERROR(_xll.qlIndexFixing(ONIndex3M,I1760,TRUE,_xll.ohTrigger(RecalcTrigger,Trigger3M)),NA())</f>
        <v>8.158825714632556E-3</v>
      </c>
      <c r="P1760" s="44">
        <f>IFERROR(_xll.qlIndexFixing(ONIndex6M,I1760,TRUE,_xll.ohTrigger(RecalcTrigger,Trigger6M)),NA())</f>
        <v>8.2394629567961175E-3</v>
      </c>
      <c r="Q1760" s="145">
        <f>IFERROR(_xll.qlIndexFixing(ONIndex1Y,I1760,TRUE,_xll.ohTrigger(RecalcTrigger,Trigger1Y)),NA())</f>
        <v>8.4964109566332269E-3</v>
      </c>
    </row>
    <row r="1761" spans="2:17" x14ac:dyDescent="0.2">
      <c r="B1761" s="39" t="s">
        <v>42</v>
      </c>
      <c r="D1761" s="42">
        <f>_xll.qlCalendarAdvance(Calendar,$D1760,B1761,"f",FALSE)</f>
        <v>52006</v>
      </c>
      <c r="E1761" s="139">
        <f>_xll.qlInterestRateIndexValueDate(IndexON,D1761)</f>
        <v>52006</v>
      </c>
      <c r="F1761" s="155">
        <f>IFERROR(_xll.qlIndexFixing(IndexON,D1761,TRUE,_xll.ohTrigger(RecalcTrigger,TriggerON)),NA())</f>
        <v>7.6568360264150925E-3</v>
      </c>
      <c r="H1761" s="42">
        <f>_xll.qlCalendarAdvance(Calendar,$H1760,B1761,"f",FALSE)</f>
        <v>52006</v>
      </c>
      <c r="I1761" s="139">
        <f>_xll.qlInterestRateIndexValueDate(Index1M,$H1761)</f>
        <v>52008</v>
      </c>
      <c r="J1761" s="144">
        <f>IFERROR(_xll.qlIndexFixing(Index1M,$H1761,TRUE,_xll.ohTrigger(RecalcTrigger,Trigger1M)),NA())</f>
        <v>7.8157837859069157E-3</v>
      </c>
      <c r="K1761" s="44">
        <f>IFERROR(_xll.qlIndexFixing(Index3M,H1761,TRUE,_xll.ohTrigger(RecalcTrigger,Trigger3M)),NA())</f>
        <v>8.1385031700983868E-3</v>
      </c>
      <c r="L1761" s="44">
        <f>IFERROR(_xll.qlIndexFixing(Index6M,$H1761,TRUE,_xll.ohTrigger(RecalcTrigger,Trigger6M)),NA())</f>
        <v>8.1990188398576181E-3</v>
      </c>
      <c r="M1761" s="145">
        <f>IFERROR(_xll.qlIndexFixing(Index1Y,$H1761,TRUE,_xll.ohTrigger(RecalcTrigger,Trigger1Y)),NA())</f>
        <v>8.3919783399692641E-3</v>
      </c>
      <c r="N1761" s="144">
        <f>IFERROR(_xll.qlIndexFixing(ONIndex1M,I1761,TRUE,_xll.ohTrigger(RecalcTrigger,Trigger1M)),NA())</f>
        <v>7.8188870623652207E-3</v>
      </c>
      <c r="O1761" s="44">
        <f>IFERROR(_xll.qlIndexFixing(ONIndex3M,I1761,TRUE,_xll.ohTrigger(RecalcTrigger,Trigger3M)),NA())</f>
        <v>8.1546287717593202E-3</v>
      </c>
      <c r="P1761" s="44">
        <f>IFERROR(_xll.qlIndexFixing(ONIndex6M,I1761,TRUE,_xll.ohTrigger(RecalcTrigger,Trigger6M)),NA())</f>
        <v>8.2351557059201497E-3</v>
      </c>
      <c r="Q1761" s="145">
        <f>IFERROR(_xll.qlIndexFixing(ONIndex1Y,I1761,TRUE,_xll.ohTrigger(RecalcTrigger,Trigger1Y)),NA())</f>
        <v>8.4907362468911174E-3</v>
      </c>
    </row>
    <row r="1762" spans="2:17" x14ac:dyDescent="0.2">
      <c r="B1762" s="39" t="s">
        <v>42</v>
      </c>
      <c r="D1762" s="42">
        <f>_xll.qlCalendarAdvance(Calendar,$D1761,B1762,"f",FALSE)</f>
        <v>52013</v>
      </c>
      <c r="E1762" s="139">
        <f>_xll.qlInterestRateIndexValueDate(IndexON,D1762)</f>
        <v>52013</v>
      </c>
      <c r="F1762" s="155">
        <f>IFERROR(_xll.qlIndexFixing(IndexON,D1762,TRUE,_xll.ohTrigger(RecalcTrigger,TriggerON)),NA())</f>
        <v>7.6531352272279918E-3</v>
      </c>
      <c r="H1762" s="42">
        <f>_xll.qlCalendarAdvance(Calendar,$H1761,B1762,"f",FALSE)</f>
        <v>52013</v>
      </c>
      <c r="I1762" s="139">
        <f>_xll.qlInterestRateIndexValueDate(Index1M,$H1762)</f>
        <v>52015</v>
      </c>
      <c r="J1762" s="144">
        <f>IFERROR(_xll.qlIndexFixing(Index1M,$H1762,TRUE,_xll.ohTrigger(RecalcTrigger,Trigger1M)),NA())</f>
        <v>7.8123017976042264E-3</v>
      </c>
      <c r="K1762" s="44">
        <f>IFERROR(_xll.qlIndexFixing(Index3M,H1762,TRUE,_xll.ohTrigger(RecalcTrigger,Trigger3M)),NA())</f>
        <v>8.1343974789660975E-3</v>
      </c>
      <c r="L1762" s="44">
        <f>IFERROR(_xll.qlIndexFixing(Index6M,$H1762,TRUE,_xll.ohTrigger(RecalcTrigger,Trigger6M)),NA())</f>
        <v>8.1954340003844318E-3</v>
      </c>
      <c r="M1762" s="145">
        <f>IFERROR(_xll.qlIndexFixing(Index1Y,$H1762,TRUE,_xll.ohTrigger(RecalcTrigger,Trigger1Y)),NA())</f>
        <v>8.3868686185697306E-3</v>
      </c>
      <c r="N1762" s="144">
        <f>IFERROR(_xll.qlIndexFixing(ONIndex1M,I1762,TRUE,_xll.ohTrigger(RecalcTrigger,Trigger1M)),NA())</f>
        <v>7.815387743690394E-3</v>
      </c>
      <c r="O1762" s="44">
        <f>IFERROR(_xll.qlIndexFixing(ONIndex3M,I1762,TRUE,_xll.ohTrigger(RecalcTrigger,Trigger3M)),NA())</f>
        <v>8.1504459141790164E-3</v>
      </c>
      <c r="P1762" s="44">
        <f>IFERROR(_xll.qlIndexFixing(ONIndex6M,I1762,TRUE,_xll.ohTrigger(RecalcTrigger,Trigger6M)),NA())</f>
        <v>8.2308575755885016E-3</v>
      </c>
      <c r="Q1762" s="145">
        <f>IFERROR(_xll.qlIndexFixing(ONIndex1Y,I1762,TRUE,_xll.ohTrigger(RecalcTrigger,Trigger1Y)),NA())</f>
        <v>8.4850828802363054E-3</v>
      </c>
    </row>
    <row r="1763" spans="2:17" x14ac:dyDescent="0.2">
      <c r="B1763" s="39" t="s">
        <v>42</v>
      </c>
      <c r="D1763" s="42">
        <f>_xll.qlCalendarAdvance(Calendar,$D1762,B1763,"f",FALSE)</f>
        <v>52020</v>
      </c>
      <c r="E1763" s="139">
        <f>_xll.qlInterestRateIndexValueDate(IndexON,D1763)</f>
        <v>52020</v>
      </c>
      <c r="F1763" s="155">
        <f>IFERROR(_xll.qlIndexFixing(IndexON,D1763,TRUE,_xll.ohTrigger(RecalcTrigger,TriggerON)),NA())</f>
        <v>7.6494473685695397E-3</v>
      </c>
      <c r="H1763" s="42">
        <f>_xll.qlCalendarAdvance(Calendar,$H1762,B1763,"f",FALSE)</f>
        <v>52020</v>
      </c>
      <c r="I1763" s="139">
        <f>_xll.qlInterestRateIndexValueDate(Index1M,$H1763)</f>
        <v>52022</v>
      </c>
      <c r="J1763" s="144">
        <f>IFERROR(_xll.qlIndexFixing(Index1M,$H1763,TRUE,_xll.ohTrigger(RecalcTrigger,Trigger1M)),NA())</f>
        <v>7.8088318482064101E-3</v>
      </c>
      <c r="K1763" s="44">
        <f>IFERROR(_xll.qlIndexFixing(Index3M,H1763,TRUE,_xll.ohTrigger(RecalcTrigger,Trigger3M)),NA())</f>
        <v>8.1303064288404756E-3</v>
      </c>
      <c r="L1763" s="44">
        <f>IFERROR(_xll.qlIndexFixing(Index6M,$H1763,TRUE,_xll.ohTrigger(RecalcTrigger,Trigger6M)),NA())</f>
        <v>8.1912481566022415E-3</v>
      </c>
      <c r="M1763" s="145">
        <f>IFERROR(_xll.qlIndexFixing(Index1Y,$H1763,TRUE,_xll.ohTrigger(RecalcTrigger,Trigger1Y)),NA())</f>
        <v>8.3817830514866624E-3</v>
      </c>
      <c r="N1763" s="144">
        <f>IFERROR(_xll.qlIndexFixing(ONIndex1M,I1763,TRUE,_xll.ohTrigger(RecalcTrigger,Trigger1M)),NA())</f>
        <v>7.8119003393251063E-3</v>
      </c>
      <c r="O1763" s="44">
        <f>IFERROR(_xll.qlIndexFixing(ONIndex3M,I1763,TRUE,_xll.ohTrigger(RecalcTrigger,Trigger3M)),NA())</f>
        <v>8.1462772172713471E-3</v>
      </c>
      <c r="P1763" s="44">
        <f>IFERROR(_xll.qlIndexFixing(ONIndex6M,I1763,TRUE,_xll.ohTrigger(RecalcTrigger,Trigger6M)),NA())</f>
        <v>8.2265686222360301E-3</v>
      </c>
      <c r="Q1763" s="145">
        <f>IFERROR(_xll.qlIndexFixing(ONIndex1Y,I1763,TRUE,_xll.ohTrigger(RecalcTrigger,Trigger1Y)),NA())</f>
        <v>8.4794509541108454E-3</v>
      </c>
    </row>
    <row r="1764" spans="2:17" x14ac:dyDescent="0.2">
      <c r="B1764" s="39" t="s">
        <v>42</v>
      </c>
      <c r="D1764" s="42">
        <f>_xll.qlCalendarAdvance(Calendar,$D1763,B1764,"f",FALSE)</f>
        <v>52027</v>
      </c>
      <c r="E1764" s="139">
        <f>_xll.qlInterestRateIndexValueDate(IndexON,D1764)</f>
        <v>52027</v>
      </c>
      <c r="F1764" s="155">
        <f>IFERROR(_xll.qlIndexFixing(IndexON,D1764,TRUE,_xll.ohTrigger(RecalcTrigger,TriggerON)),NA())</f>
        <v>7.6457725243006536E-3</v>
      </c>
      <c r="H1764" s="42">
        <f>_xll.qlCalendarAdvance(Calendar,$H1763,B1764,"f",FALSE)</f>
        <v>52027</v>
      </c>
      <c r="I1764" s="139">
        <f>_xll.qlInterestRateIndexValueDate(Index1M,$H1764)</f>
        <v>52029</v>
      </c>
      <c r="J1764" s="144">
        <f>IFERROR(_xll.qlIndexFixing(Index1M,$H1764,TRUE,_xll.ohTrigger(RecalcTrigger,Trigger1M)),NA())</f>
        <v>7.8053740080571976E-3</v>
      </c>
      <c r="K1764" s="44">
        <f>IFERROR(_xll.qlIndexFixing(Index3M,H1764,TRUE,_xll.ohTrigger(RecalcTrigger,Trigger3M)),NA())</f>
        <v>8.1262300950768959E-3</v>
      </c>
      <c r="L1764" s="44">
        <f>IFERROR(_xll.qlIndexFixing(Index6M,$H1764,TRUE,_xll.ohTrigger(RecalcTrigger,Trigger6M)),NA())</f>
        <v>8.1870722979265637E-3</v>
      </c>
      <c r="M1764" s="145">
        <f>IFERROR(_xll.qlIndexFixing(Index1Y,$H1764,TRUE,_xll.ohTrigger(RecalcTrigger,Trigger1Y)),NA())</f>
        <v>8.3767217368918307E-3</v>
      </c>
      <c r="N1764" s="144">
        <f>IFERROR(_xll.qlIndexFixing(ONIndex1M,I1764,TRUE,_xll.ohTrigger(RecalcTrigger,Trigger1M)),NA())</f>
        <v>7.8084249194532163E-3</v>
      </c>
      <c r="O1764" s="44">
        <f>IFERROR(_xll.qlIndexFixing(ONIndex3M,I1764,TRUE,_xll.ohTrigger(RecalcTrigger,Trigger3M)),NA())</f>
        <v>8.1421227563360787E-3</v>
      </c>
      <c r="P1764" s="44">
        <f>IFERROR(_xll.qlIndexFixing(ONIndex6M,I1764,TRUE,_xll.ohTrigger(RecalcTrigger,Trigger6M)),NA())</f>
        <v>8.2222889024574641E-3</v>
      </c>
      <c r="Q1764" s="145">
        <f>IFERROR(_xll.qlIndexFixing(ONIndex1Y,I1764,TRUE,_xll.ohTrigger(RecalcTrigger,Trigger1Y)),NA())</f>
        <v>8.473840566436408E-3</v>
      </c>
    </row>
    <row r="1765" spans="2:17" x14ac:dyDescent="0.2">
      <c r="B1765" s="39" t="s">
        <v>42</v>
      </c>
      <c r="D1765" s="42">
        <f>_xll.qlCalendarAdvance(Calendar,$D1764,B1765,"f",FALSE)</f>
        <v>52034</v>
      </c>
      <c r="E1765" s="139">
        <f>_xll.qlInterestRateIndexValueDate(IndexON,D1765)</f>
        <v>52034</v>
      </c>
      <c r="F1765" s="155">
        <f>IFERROR(_xll.qlIndexFixing(IndexON,D1765,TRUE,_xll.ohTrigger(RecalcTrigger,TriggerON)),NA())</f>
        <v>7.6421107682822509E-3</v>
      </c>
      <c r="H1765" s="42">
        <f>_xll.qlCalendarAdvance(Calendar,$H1764,B1765,"f",FALSE)</f>
        <v>52034</v>
      </c>
      <c r="I1765" s="139">
        <f>_xll.qlInterestRateIndexValueDate(Index1M,$H1765)</f>
        <v>52036</v>
      </c>
      <c r="J1765" s="144">
        <f>IFERROR(_xll.qlIndexFixing(Index1M,$H1765,TRUE,_xll.ohTrigger(RecalcTrigger,Trigger1M)),NA())</f>
        <v>7.8019283475078138E-3</v>
      </c>
      <c r="K1765" s="44">
        <f>IFERROR(_xll.qlIndexFixing(Index3M,H1765,TRUE,_xll.ohTrigger(RecalcTrigger,Trigger3M)),NA())</f>
        <v>8.1221685530255185E-3</v>
      </c>
      <c r="L1765" s="44">
        <f>IFERROR(_xll.qlIndexFixing(Index6M,$H1765,TRUE,_xll.ohTrigger(RecalcTrigger,Trigger6M)),NA())</f>
        <v>8.1829064809857601E-3</v>
      </c>
      <c r="M1765" s="145">
        <f>IFERROR(_xll.qlIndexFixing(Index1Y,$H1765,TRUE,_xll.ohTrigger(RecalcTrigger,Trigger1Y)),NA())</f>
        <v>8.3716847729559136E-3</v>
      </c>
      <c r="N1765" s="144">
        <f>IFERROR(_xll.qlIndexFixing(ONIndex1M,I1765,TRUE,_xll.ohTrigger(RecalcTrigger,Trigger1M)),NA())</f>
        <v>7.8049615544983908E-3</v>
      </c>
      <c r="O1765" s="44">
        <f>IFERROR(_xll.qlIndexFixing(ONIndex3M,I1765,TRUE,_xll.ohTrigger(RecalcTrigger,Trigger3M)),NA())</f>
        <v>8.1379826065131056E-3</v>
      </c>
      <c r="P1765" s="44">
        <f>IFERROR(_xll.qlIndexFixing(ONIndex6M,I1765,TRUE,_xll.ohTrigger(RecalcTrigger,Trigger6M)),NA())</f>
        <v>8.2180184725277883E-3</v>
      </c>
      <c r="Q1765" s="145">
        <f>IFERROR(_xll.qlIndexFixing(ONIndex1Y,I1765,TRUE,_xll.ohTrigger(RecalcTrigger,Trigger1Y)),NA())</f>
        <v>8.468251814894856E-3</v>
      </c>
    </row>
    <row r="1766" spans="2:17" x14ac:dyDescent="0.2">
      <c r="B1766" s="39" t="s">
        <v>42</v>
      </c>
      <c r="D1766" s="42">
        <f>_xll.qlCalendarAdvance(Calendar,$D1765,B1766,"f",FALSE)</f>
        <v>52041</v>
      </c>
      <c r="E1766" s="139">
        <f>_xll.qlInterestRateIndexValueDate(IndexON,D1766)</f>
        <v>52041</v>
      </c>
      <c r="F1766" s="155">
        <f>IFERROR(_xll.qlIndexFixing(IndexON,D1766,TRUE,_xll.ohTrigger(RecalcTrigger,TriggerON)),NA())</f>
        <v>7.6384621741354408E-3</v>
      </c>
      <c r="H1766" s="42">
        <f>_xll.qlCalendarAdvance(Calendar,$H1765,B1766,"f",FALSE)</f>
        <v>52041</v>
      </c>
      <c r="I1766" s="139">
        <f>_xll.qlInterestRateIndexValueDate(Index1M,$H1766)</f>
        <v>52043</v>
      </c>
      <c r="J1766" s="144">
        <f>IFERROR(_xll.qlIndexFixing(Index1M,$H1766,TRUE,_xll.ohTrigger(RecalcTrigger,Trigger1M)),NA())</f>
        <v>7.7984949369044876E-3</v>
      </c>
      <c r="K1766" s="44">
        <f>IFERROR(_xll.qlIndexFixing(Index3M,H1766,TRUE,_xll.ohTrigger(RecalcTrigger,Trigger3M)),NA())</f>
        <v>8.1181218780399817E-3</v>
      </c>
      <c r="L1766" s="44">
        <f>IFERROR(_xll.qlIndexFixing(Index6M,$H1766,TRUE,_xll.ohTrigger(RecalcTrigger,Trigger6M)),NA())</f>
        <v>8.1781494104626873E-3</v>
      </c>
      <c r="M1766" s="145">
        <f>IFERROR(_xll.qlIndexFixing(Index1Y,$H1766,TRUE,_xll.ohTrigger(RecalcTrigger,Trigger1Y)),NA())</f>
        <v>8.3666722578500247E-3</v>
      </c>
      <c r="N1766" s="144">
        <f>IFERROR(_xll.qlIndexFixing(ONIndex1M,I1766,TRUE,_xll.ohTrigger(RecalcTrigger,Trigger1M)),NA())</f>
        <v>7.8015103147244247E-3</v>
      </c>
      <c r="O1766" s="44">
        <f>IFERROR(_xll.qlIndexFixing(ONIndex3M,I1766,TRUE,_xll.ohTrigger(RecalcTrigger,Trigger3M)),NA())</f>
        <v>8.133856843102194E-3</v>
      </c>
      <c r="P1766" s="44">
        <f>IFERROR(_xll.qlIndexFixing(ONIndex6M,I1766,TRUE,_xll.ohTrigger(RecalcTrigger,Trigger6M)),NA())</f>
        <v>8.2137573892016036E-3</v>
      </c>
      <c r="Q1766" s="145">
        <f>IFERROR(_xll.qlIndexFixing(ONIndex1Y,I1766,TRUE,_xll.ohTrigger(RecalcTrigger,Trigger1Y)),NA())</f>
        <v>8.4626847971680519E-3</v>
      </c>
    </row>
    <row r="1767" spans="2:17" x14ac:dyDescent="0.2">
      <c r="B1767" s="39" t="s">
        <v>42</v>
      </c>
      <c r="D1767" s="42">
        <f>_xll.qlCalendarAdvance(Calendar,$D1766,B1767,"f",FALSE)</f>
        <v>52048</v>
      </c>
      <c r="E1767" s="139">
        <f>_xll.qlInterestRateIndexValueDate(IndexON,D1767)</f>
        <v>52048</v>
      </c>
      <c r="F1767" s="155">
        <f>IFERROR(_xll.qlIndexFixing(IndexON,D1767,TRUE,_xll.ohTrigger(RecalcTrigger,TriggerON)),NA())</f>
        <v>7.6348268158810129E-3</v>
      </c>
      <c r="H1767" s="42">
        <f>_xll.qlCalendarAdvance(Calendar,$H1766,B1767,"f",FALSE)</f>
        <v>52048</v>
      </c>
      <c r="I1767" s="139">
        <f>_xll.qlInterestRateIndexValueDate(Index1M,$H1767)</f>
        <v>52050</v>
      </c>
      <c r="J1767" s="144">
        <f>IFERROR(_xll.qlIndexFixing(Index1M,$H1767,TRUE,_xll.ohTrigger(RecalcTrigger,Trigger1M)),NA())</f>
        <v>7.7950738465934477E-3</v>
      </c>
      <c r="K1767" s="44">
        <f>IFERROR(_xll.qlIndexFixing(Index3M,H1767,TRUE,_xll.ohTrigger(RecalcTrigger,Trigger3M)),NA())</f>
        <v>8.1140901454721821E-3</v>
      </c>
      <c r="L1767" s="44">
        <f>IFERROR(_xll.qlIndexFixing(Index6M,$H1767,TRUE,_xll.ohTrigger(RecalcTrigger,Trigger6M)),NA())</f>
        <v>8.1740058019324144E-3</v>
      </c>
      <c r="M1767" s="145">
        <f>IFERROR(_xll.qlIndexFixing(Index1Y,$H1767,TRUE,_xll.ohTrigger(RecalcTrigger,Trigger1Y)),NA())</f>
        <v>8.3616842897446236E-3</v>
      </c>
      <c r="N1767" s="144">
        <f>IFERROR(_xll.qlIndexFixing(ONIndex1M,I1767,TRUE,_xll.ohTrigger(RecalcTrigger,Trigger1M)),NA())</f>
        <v>7.7980712704750488E-3</v>
      </c>
      <c r="O1767" s="44">
        <f>IFERROR(_xll.qlIndexFixing(ONIndex3M,I1767,TRUE,_xll.ohTrigger(RecalcTrigger,Trigger3M)),NA())</f>
        <v>8.1297455412432384E-3</v>
      </c>
      <c r="P1767" s="44">
        <f>IFERROR(_xll.qlIndexFixing(ONIndex6M,I1767,TRUE,_xll.ohTrigger(RecalcTrigger,Trigger6M)),NA())</f>
        <v>8.2095057085140866E-3</v>
      </c>
      <c r="Q1767" s="145">
        <f>IFERROR(_xll.qlIndexFixing(ONIndex1Y,I1767,TRUE,_xll.ohTrigger(RecalcTrigger,Trigger1Y)),NA())</f>
        <v>8.4571396108579222E-3</v>
      </c>
    </row>
    <row r="1768" spans="2:17" x14ac:dyDescent="0.2">
      <c r="B1768" s="39" t="s">
        <v>42</v>
      </c>
      <c r="D1768" s="42">
        <f>_xll.qlCalendarAdvance(Calendar,$D1767,B1768,"f",FALSE)</f>
        <v>52055</v>
      </c>
      <c r="E1768" s="139">
        <f>_xll.qlInterestRateIndexValueDate(IndexON,D1768)</f>
        <v>52055</v>
      </c>
      <c r="F1768" s="155">
        <f>IFERROR(_xll.qlIndexFixing(IndexON,D1768,TRUE,_xll.ohTrigger(RecalcTrigger,TriggerON)),NA())</f>
        <v>7.6312047672200123E-3</v>
      </c>
      <c r="H1768" s="42">
        <f>_xll.qlCalendarAdvance(Calendar,$H1767,B1768,"f",FALSE)</f>
        <v>52055</v>
      </c>
      <c r="I1768" s="139">
        <f>_xll.qlInterestRateIndexValueDate(Index1M,$H1768)</f>
        <v>52057</v>
      </c>
      <c r="J1768" s="144">
        <f>IFERROR(_xll.qlIndexFixing(Index1M,$H1768,TRUE,_xll.ohTrigger(RecalcTrigger,Trigger1M)),NA())</f>
        <v>7.791665146925919E-3</v>
      </c>
      <c r="K1768" s="44">
        <f>IFERROR(_xll.qlIndexFixing(Index3M,H1768,TRUE,_xll.ohTrigger(RecalcTrigger,Trigger3M)),NA())</f>
        <v>8.1100734306748887E-3</v>
      </c>
      <c r="L1768" s="44">
        <f>IFERROR(_xll.qlIndexFixing(Index6M,$H1768,TRUE,_xll.ohTrigger(RecalcTrigger,Trigger6M)),NA())</f>
        <v>8.1698724179867614E-3</v>
      </c>
      <c r="M1768" s="145">
        <f>IFERROR(_xll.qlIndexFixing(Index1Y,$H1768,TRUE,_xll.ohTrigger(RecalcTrigger,Trigger1Y)),NA())</f>
        <v>8.3567209668101682E-3</v>
      </c>
      <c r="N1768" s="144">
        <f>IFERROR(_xll.qlIndexFixing(ONIndex1M,I1768,TRUE,_xll.ohTrigger(RecalcTrigger,Trigger1M)),NA())</f>
        <v>7.7946444920140578E-3</v>
      </c>
      <c r="O1768" s="44">
        <f>IFERROR(_xll.qlIndexFixing(ONIndex3M,I1768,TRUE,_xll.ohTrigger(RecalcTrigger,Trigger3M)),NA())</f>
        <v>8.1256487762360052E-3</v>
      </c>
      <c r="P1768" s="44">
        <f>IFERROR(_xll.qlIndexFixing(ONIndex6M,I1768,TRUE,_xll.ohTrigger(RecalcTrigger,Trigger6M)),NA())</f>
        <v>8.2052634872997743E-3</v>
      </c>
      <c r="Q1768" s="145">
        <f>IFERROR(_xll.qlIndexFixing(ONIndex1Y,I1768,TRUE,_xll.ohTrigger(RecalcTrigger,Trigger1Y)),NA())</f>
        <v>8.4516163539660738E-3</v>
      </c>
    </row>
    <row r="1769" spans="2:17" x14ac:dyDescent="0.2">
      <c r="B1769" s="39" t="s">
        <v>42</v>
      </c>
      <c r="D1769" s="42">
        <f>_xll.qlCalendarAdvance(Calendar,$D1768,B1769,"f",FALSE)</f>
        <v>52062</v>
      </c>
      <c r="E1769" s="139">
        <f>_xll.qlInterestRateIndexValueDate(IndexON,D1769)</f>
        <v>52062</v>
      </c>
      <c r="F1769" s="155">
        <f>IFERROR(_xll.qlIndexFixing(IndexON,D1769,TRUE,_xll.ohTrigger(RecalcTrigger,TriggerON)),NA())</f>
        <v>7.6275961017735483E-3</v>
      </c>
      <c r="H1769" s="42">
        <f>_xll.qlCalendarAdvance(Calendar,$H1768,B1769,"f",FALSE)</f>
        <v>52062</v>
      </c>
      <c r="I1769" s="139">
        <f>_xll.qlInterestRateIndexValueDate(Index1M,$H1769)</f>
        <v>52064</v>
      </c>
      <c r="J1769" s="144">
        <f>IFERROR(_xll.qlIndexFixing(Index1M,$H1769,TRUE,_xll.ohTrigger(RecalcTrigger,Trigger1M)),NA())</f>
        <v>7.7882689082431344E-3</v>
      </c>
      <c r="K1769" s="44">
        <f>IFERROR(_xll.qlIndexFixing(Index3M,H1769,TRUE,_xll.ohTrigger(RecalcTrigger,Trigger3M)),NA())</f>
        <v>8.1060718089991293E-3</v>
      </c>
      <c r="L1769" s="44">
        <f>IFERROR(_xll.qlIndexFixing(Index6M,$H1769,TRUE,_xll.ohTrigger(RecalcTrigger,Trigger6M)),NA())</f>
        <v>8.1657493152526902E-3</v>
      </c>
      <c r="M1769" s="145">
        <f>IFERROR(_xll.qlIndexFixing(Index1Y,$H1769,TRUE,_xll.ohTrigger(RecalcTrigger,Trigger1Y)),NA())</f>
        <v>8.3517823872171146E-3</v>
      </c>
      <c r="N1769" s="144">
        <f>IFERROR(_xll.qlIndexFixing(ONIndex1M,I1769,TRUE,_xll.ohTrigger(RecalcTrigger,Trigger1M)),NA())</f>
        <v>7.7912300496851827E-3</v>
      </c>
      <c r="O1769" s="44">
        <f>IFERROR(_xll.qlIndexFixing(ONIndex3M,I1769,TRUE,_xll.ohTrigger(RecalcTrigger,Trigger3M)),NA())</f>
        <v>8.1215666233802608E-3</v>
      </c>
      <c r="P1769" s="44">
        <f>IFERROR(_xll.qlIndexFixing(ONIndex6M,I1769,TRUE,_xll.ohTrigger(RecalcTrigger,Trigger6M)),NA())</f>
        <v>8.2010307819135875E-3</v>
      </c>
      <c r="Q1769" s="145">
        <f>IFERROR(_xll.qlIndexFixing(ONIndex1Y,I1769,TRUE,_xll.ohTrigger(RecalcTrigger,Trigger1Y)),NA())</f>
        <v>8.4461151239345611E-3</v>
      </c>
    </row>
    <row r="1770" spans="2:17" x14ac:dyDescent="0.2">
      <c r="B1770" s="39" t="s">
        <v>42</v>
      </c>
      <c r="D1770" s="42">
        <f>_xll.qlCalendarAdvance(Calendar,$D1769,B1770,"f",FALSE)</f>
        <v>52069</v>
      </c>
      <c r="E1770" s="139">
        <f>_xll.qlInterestRateIndexValueDate(IndexON,D1770)</f>
        <v>52069</v>
      </c>
      <c r="F1770" s="155">
        <f>IFERROR(_xll.qlIndexFixing(IndexON,D1770,TRUE,_xll.ohTrigger(RecalcTrigger,TriggerON)),NA())</f>
        <v>7.6240008936423465E-3</v>
      </c>
      <c r="H1770" s="42">
        <f>_xll.qlCalendarAdvance(Calendar,$H1769,B1770,"f",FALSE)</f>
        <v>52069</v>
      </c>
      <c r="I1770" s="139">
        <f>_xll.qlInterestRateIndexValueDate(Index1M,$H1770)</f>
        <v>52071</v>
      </c>
      <c r="J1770" s="144">
        <f>IFERROR(_xll.qlIndexFixing(Index1M,$H1770,TRUE,_xll.ohTrigger(RecalcTrigger,Trigger1M)),NA())</f>
        <v>7.7848852008963187E-3</v>
      </c>
      <c r="K1770" s="44">
        <f>IFERROR(_xll.qlIndexFixing(Index3M,H1770,TRUE,_xll.ohTrigger(RecalcTrigger,Trigger3M)),NA())</f>
        <v>8.1020853557959346E-3</v>
      </c>
      <c r="L1770" s="44">
        <f>IFERROR(_xll.qlIndexFixing(Index6M,$H1770,TRUE,_xll.ohTrigger(RecalcTrigger,Trigger6M)),NA())</f>
        <v>8.1616365503593101E-3</v>
      </c>
      <c r="M1770" s="145">
        <f>IFERROR(_xll.qlIndexFixing(Index1Y,$H1770,TRUE,_xll.ohTrigger(RecalcTrigger,Trigger1Y)),NA())</f>
        <v>8.3468686491357039E-3</v>
      </c>
      <c r="N1770" s="144">
        <f>IFERROR(_xll.qlIndexFixing(ONIndex1M,I1770,TRUE,_xll.ohTrigger(RecalcTrigger,Trigger1M)),NA())</f>
        <v>7.7878280138321543E-3</v>
      </c>
      <c r="O1770" s="44">
        <f>IFERROR(_xll.qlIndexFixing(ONIndex3M,I1770,TRUE,_xll.ohTrigger(RecalcTrigger,Trigger3M)),NA())</f>
        <v>8.1174991578158995E-3</v>
      </c>
      <c r="P1770" s="44">
        <f>IFERROR(_xll.qlIndexFixing(ONIndex6M,I1770,TRUE,_xll.ohTrigger(RecalcTrigger,Trigger6M)),NA())</f>
        <v>8.1968076485505748E-3</v>
      </c>
      <c r="Q1770" s="145">
        <f>IFERROR(_xll.qlIndexFixing(ONIndex1Y,I1770,TRUE,_xll.ohTrigger(RecalcTrigger,Trigger1Y)),NA())</f>
        <v>8.4406360186051188E-3</v>
      </c>
    </row>
    <row r="1771" spans="2:17" x14ac:dyDescent="0.2">
      <c r="B1771" s="39" t="s">
        <v>42</v>
      </c>
      <c r="D1771" s="42">
        <f>_xll.qlCalendarAdvance(Calendar,$D1770,B1771,"f",FALSE)</f>
        <v>52076</v>
      </c>
      <c r="E1771" s="139">
        <f>_xll.qlInterestRateIndexValueDate(IndexON,D1771)</f>
        <v>52076</v>
      </c>
      <c r="F1771" s="155">
        <f>IFERROR(_xll.qlIndexFixing(IndexON,D1771,TRUE,_xll.ohTrigger(RecalcTrigger,TriggerON)),NA())</f>
        <v>7.620419216527452E-3</v>
      </c>
      <c r="H1771" s="42">
        <f>_xll.qlCalendarAdvance(Calendar,$H1770,B1771,"f",FALSE)</f>
        <v>52076</v>
      </c>
      <c r="I1771" s="139">
        <f>_xll.qlInterestRateIndexValueDate(Index1M,$H1771)</f>
        <v>52078</v>
      </c>
      <c r="J1771" s="144">
        <f>IFERROR(_xll.qlIndexFixing(Index1M,$H1771,TRUE,_xll.ohTrigger(RecalcTrigger,Trigger1M)),NA())</f>
        <v>7.7819811583468672E-3</v>
      </c>
      <c r="K1771" s="44">
        <f>IFERROR(_xll.qlIndexFixing(Index3M,H1771,TRUE,_xll.ohTrigger(RecalcTrigger,Trigger3M)),NA())</f>
        <v>8.0981141464206794E-3</v>
      </c>
      <c r="L1771" s="44">
        <f>IFERROR(_xll.qlIndexFixing(Index6M,$H1771,TRUE,_xll.ohTrigger(RecalcTrigger,Trigger6M)),NA())</f>
        <v>8.1581256268240671E-3</v>
      </c>
      <c r="M1771" s="145">
        <f>IFERROR(_xll.qlIndexFixing(Index1Y,$H1771,TRUE,_xll.ohTrigger(RecalcTrigger,Trigger1Y)),NA())</f>
        <v>8.3419798507361736E-3</v>
      </c>
      <c r="N1771" s="144">
        <f>IFERROR(_xll.qlIndexFixing(ONIndex1M,I1771,TRUE,_xll.ohTrigger(RecalcTrigger,Trigger1M)),NA())</f>
        <v>7.7844384546388312E-3</v>
      </c>
      <c r="O1771" s="44">
        <f>IFERROR(_xll.qlIndexFixing(ONIndex3M,I1771,TRUE,_xll.ohTrigger(RecalcTrigger,Trigger3M)),NA())</f>
        <v>8.1134464549226237E-3</v>
      </c>
      <c r="P1771" s="44">
        <f>IFERROR(_xll.qlIndexFixing(ONIndex6M,I1771,TRUE,_xll.ohTrigger(RecalcTrigger,Trigger6M)),NA())</f>
        <v>8.1925941440452732E-3</v>
      </c>
      <c r="Q1771" s="145">
        <f>IFERROR(_xll.qlIndexFixing(ONIndex1Y,I1771,TRUE,_xll.ohTrigger(RecalcTrigger,Trigger1Y)),NA())</f>
        <v>8.4351791355796735E-3</v>
      </c>
    </row>
    <row r="1772" spans="2:17" x14ac:dyDescent="0.2">
      <c r="B1772" s="39" t="s">
        <v>42</v>
      </c>
      <c r="D1772" s="42">
        <f>_xll.qlCalendarAdvance(Calendar,$D1771,B1772,"f",FALSE)</f>
        <v>52083</v>
      </c>
      <c r="E1772" s="139">
        <f>_xll.qlInterestRateIndexValueDate(IndexON,D1772)</f>
        <v>52083</v>
      </c>
      <c r="F1772" s="155">
        <f>IFERROR(_xll.qlIndexFixing(IndexON,D1772,TRUE,_xll.ohTrigger(RecalcTrigger,TriggerON)),NA())</f>
        <v>7.6168511440499742E-3</v>
      </c>
      <c r="H1772" s="42">
        <f>_xll.qlCalendarAdvance(Calendar,$H1771,B1772,"f",FALSE)</f>
        <v>52083</v>
      </c>
      <c r="I1772" s="139">
        <f>_xll.qlInterestRateIndexValueDate(Index1M,$H1772)</f>
        <v>52085</v>
      </c>
      <c r="J1772" s="144">
        <f>IFERROR(_xll.qlIndexFixing(Index1M,$H1772,TRUE,_xll.ohTrigger(RecalcTrigger,Trigger1M)),NA())</f>
        <v>7.7781556615955094E-3</v>
      </c>
      <c r="K1772" s="44">
        <f>IFERROR(_xll.qlIndexFixing(Index3M,H1772,TRUE,_xll.ohTrigger(RecalcTrigger,Trigger3M)),NA())</f>
        <v>8.0941582562200493E-3</v>
      </c>
      <c r="L1772" s="44">
        <f>IFERROR(_xll.qlIndexFixing(Index6M,$H1772,TRUE,_xll.ohTrigger(RecalcTrigger,Trigger6M)),NA())</f>
        <v>8.1534422606033274E-3</v>
      </c>
      <c r="M1772" s="145">
        <f>IFERROR(_xll.qlIndexFixing(Index1Y,$H1772,TRUE,_xll.ohTrigger(RecalcTrigger,Trigger1Y)),NA())</f>
        <v>8.3371160901885462E-3</v>
      </c>
      <c r="N1772" s="144">
        <f>IFERROR(_xll.qlIndexFixing(ONIndex1M,I1772,TRUE,_xll.ohTrigger(RecalcTrigger,Trigger1M)),NA())</f>
        <v>7.7810614426088165E-3</v>
      </c>
      <c r="O1772" s="44">
        <f>IFERROR(_xll.qlIndexFixing(ONIndex3M,I1772,TRUE,_xll.ohTrigger(RecalcTrigger,Trigger3M)),NA())</f>
        <v>8.1094085899202639E-3</v>
      </c>
      <c r="P1772" s="44">
        <f>IFERROR(_xll.qlIndexFixing(ONIndex6M,I1772,TRUE,_xll.ohTrigger(RecalcTrigger,Trigger6M)),NA())</f>
        <v>8.1883903246726675E-3</v>
      </c>
      <c r="Q1772" s="145">
        <f>IFERROR(_xll.qlIndexFixing(ONIndex1Y,I1772,TRUE,_xll.ohTrigger(RecalcTrigger,Trigger1Y)),NA())</f>
        <v>8.4297445726999598E-3</v>
      </c>
    </row>
    <row r="1773" spans="2:17" x14ac:dyDescent="0.2">
      <c r="B1773" s="39" t="s">
        <v>42</v>
      </c>
      <c r="D1773" s="42">
        <f>_xll.qlCalendarAdvance(Calendar,$D1772,B1773,"f",FALSE)</f>
        <v>52090</v>
      </c>
      <c r="E1773" s="139">
        <f>_xll.qlInterestRateIndexValueDate(IndexON,D1773)</f>
        <v>52090</v>
      </c>
      <c r="F1773" s="155">
        <f>IFERROR(_xll.qlIndexFixing(IndexON,D1773,TRUE,_xll.ohTrigger(RecalcTrigger,TriggerON)),NA())</f>
        <v>7.6132967503106386E-3</v>
      </c>
      <c r="H1773" s="42">
        <f>_xll.qlCalendarAdvance(Calendar,$H1772,B1773,"f",FALSE)</f>
        <v>52090</v>
      </c>
      <c r="I1773" s="139">
        <f>_xll.qlInterestRateIndexValueDate(Index1M,$H1773)</f>
        <v>52092</v>
      </c>
      <c r="J1773" s="144">
        <f>IFERROR(_xll.qlIndexFixing(Index1M,$H1773,TRUE,_xll.ohTrigger(RecalcTrigger,Trigger1M)),NA())</f>
        <v>7.7748099703389695E-3</v>
      </c>
      <c r="K1773" s="44">
        <f>IFERROR(_xll.qlIndexFixing(Index3M,H1773,TRUE,_xll.ohTrigger(RecalcTrigger,Trigger3M)),NA())</f>
        <v>8.0902177605494171E-3</v>
      </c>
      <c r="L1773" s="44">
        <f>IFERROR(_xll.qlIndexFixing(Index6M,$H1773,TRUE,_xll.ohTrigger(RecalcTrigger,Trigger6M)),NA())</f>
        <v>8.1493608489959356E-3</v>
      </c>
      <c r="M1773" s="145">
        <f>IFERROR(_xll.qlIndexFixing(Index1Y,$H1773,TRUE,_xll.ohTrigger(RecalcTrigger,Trigger1Y)),NA())</f>
        <v>8.3322774656628389E-3</v>
      </c>
      <c r="N1773" s="144">
        <f>IFERROR(_xll.qlIndexFixing(ONIndex1M,I1773,TRUE,_xll.ohTrigger(RecalcTrigger,Trigger1M)),NA())</f>
        <v>7.7776970478460328E-3</v>
      </c>
      <c r="O1773" s="44">
        <f>IFERROR(_xll.qlIndexFixing(ONIndex3M,I1773,TRUE,_xll.ohTrigger(RecalcTrigger,Trigger3M)),NA())</f>
        <v>8.1053856379487144E-3</v>
      </c>
      <c r="P1773" s="44">
        <f>IFERROR(_xll.qlIndexFixing(ONIndex6M,I1773,TRUE,_xll.ohTrigger(RecalcTrigger,Trigger6M)),NA())</f>
        <v>8.1841962467077423E-3</v>
      </c>
      <c r="Q1773" s="145">
        <f>IFERROR(_xll.qlIndexFixing(ONIndex1Y,I1773,TRUE,_xll.ohTrigger(RecalcTrigger,Trigger1Y)),NA())</f>
        <v>8.4243324276478404E-3</v>
      </c>
    </row>
    <row r="1774" spans="2:17" x14ac:dyDescent="0.2">
      <c r="B1774" s="39" t="s">
        <v>42</v>
      </c>
      <c r="D1774" s="42">
        <f>_xll.qlCalendarAdvance(Calendar,$D1773,B1774,"f",FALSE)</f>
        <v>52097</v>
      </c>
      <c r="E1774" s="139">
        <f>_xll.qlInterestRateIndexValueDate(IndexON,D1774)</f>
        <v>52097</v>
      </c>
      <c r="F1774" s="155">
        <f>IFERROR(_xll.qlIndexFixing(IndexON,D1774,TRUE,_xll.ohTrigger(RecalcTrigger,TriggerON)),NA())</f>
        <v>7.6097561089305543E-3</v>
      </c>
      <c r="H1774" s="42">
        <f>_xll.qlCalendarAdvance(Calendar,$H1773,B1774,"f",FALSE)</f>
        <v>52097</v>
      </c>
      <c r="I1774" s="139">
        <f>_xll.qlInterestRateIndexValueDate(Index1M,$H1774)</f>
        <v>52099</v>
      </c>
      <c r="J1774" s="144">
        <f>IFERROR(_xll.qlIndexFixing(Index1M,$H1774,TRUE,_xll.ohTrigger(RecalcTrigger,Trigger1M)),NA())</f>
        <v>7.7714770918033138E-3</v>
      </c>
      <c r="K1774" s="44">
        <f>IFERROR(_xll.qlIndexFixing(Index3M,H1774,TRUE,_xll.ohTrigger(RecalcTrigger,Trigger3M)),NA())</f>
        <v>8.0862927347580757E-3</v>
      </c>
      <c r="L1774" s="44">
        <f>IFERROR(_xll.qlIndexFixing(Index6M,$H1774,TRUE,_xll.ohTrigger(RecalcTrigger,Trigger6M)),NA())</f>
        <v>8.1452900017370787E-3</v>
      </c>
      <c r="M1774" s="145">
        <f>IFERROR(_xll.qlIndexFixing(Index1Y,$H1774,TRUE,_xll.ohTrigger(RecalcTrigger,Trigger1Y)),NA())</f>
        <v>8.3274640753290743E-3</v>
      </c>
      <c r="N1774" s="144">
        <f>IFERROR(_xll.qlIndexFixing(ONIndex1M,I1774,TRUE,_xll.ohTrigger(RecalcTrigger,Trigger1M)),NA())</f>
        <v>7.774345340854083E-3</v>
      </c>
      <c r="O1774" s="44">
        <f>IFERROR(_xll.qlIndexFixing(ONIndex3M,I1774,TRUE,_xll.ohTrigger(RecalcTrigger,Trigger3M)),NA())</f>
        <v>8.1013776742278054E-3</v>
      </c>
      <c r="P1774" s="44">
        <f>IFERROR(_xll.qlIndexFixing(ONIndex6M,I1774,TRUE,_xll.ohTrigger(RecalcTrigger,Trigger6M)),NA())</f>
        <v>8.1800119669850346E-3</v>
      </c>
      <c r="Q1774" s="145">
        <f>IFERROR(_xll.qlIndexFixing(ONIndex1Y,I1774,TRUE,_xll.ohTrigger(RecalcTrigger,Trigger1Y)),NA())</f>
        <v>8.4189427981051779E-3</v>
      </c>
    </row>
    <row r="1775" spans="2:17" x14ac:dyDescent="0.2">
      <c r="B1775" s="39" t="s">
        <v>42</v>
      </c>
      <c r="D1775" s="42">
        <f>_xll.qlCalendarAdvance(Calendar,$D1774,B1775,"f",FALSE)</f>
        <v>52104</v>
      </c>
      <c r="E1775" s="139">
        <f>_xll.qlInterestRateIndexValueDate(IndexON,D1775)</f>
        <v>52104</v>
      </c>
      <c r="F1775" s="155">
        <f>IFERROR(_xll.qlIndexFixing(IndexON,D1775,TRUE,_xll.ohTrigger(RecalcTrigger,TriggerON)),NA())</f>
        <v>7.6062292937706388E-3</v>
      </c>
      <c r="H1775" s="42">
        <f>_xll.qlCalendarAdvance(Calendar,$H1774,B1775,"f",FALSE)</f>
        <v>52104</v>
      </c>
      <c r="I1775" s="139">
        <f>_xll.qlInterestRateIndexValueDate(Index1M,$H1775)</f>
        <v>52106</v>
      </c>
      <c r="J1775" s="144">
        <f>IFERROR(_xll.qlIndexFixing(Index1M,$H1775,TRUE,_xll.ohTrigger(RecalcTrigger,Trigger1M)),NA())</f>
        <v>7.7681570963397673E-3</v>
      </c>
      <c r="K1775" s="44">
        <f>IFERROR(_xll.qlIndexFixing(Index3M,H1775,TRUE,_xll.ohTrigger(RecalcTrigger,Trigger3M)),NA())</f>
        <v>8.0823832541987925E-3</v>
      </c>
      <c r="L1775" s="44">
        <f>IFERROR(_xll.qlIndexFixing(Index6M,$H1775,TRUE,_xll.ohTrigger(RecalcTrigger,Trigger6M)),NA())</f>
        <v>8.1418130646447717E-3</v>
      </c>
      <c r="M1775" s="145">
        <f>IFERROR(_xll.qlIndexFixing(Index1Y,$H1775,TRUE,_xll.ohTrigger(RecalcTrigger,Trigger1Y)),NA())</f>
        <v>8.3226760173572695E-3</v>
      </c>
      <c r="N1775" s="144">
        <f>IFERROR(_xll.qlIndexFixing(ONIndex1M,I1775,TRUE,_xll.ohTrigger(RecalcTrigger,Trigger1M)),NA())</f>
        <v>7.771006391816826E-3</v>
      </c>
      <c r="O1775" s="44">
        <f>IFERROR(_xll.qlIndexFixing(ONIndex3M,I1775,TRUE,_xll.ohTrigger(RecalcTrigger,Trigger3M)),NA())</f>
        <v>8.0973847742171756E-3</v>
      </c>
      <c r="P1775" s="44">
        <f>IFERROR(_xll.qlIndexFixing(ONIndex6M,I1775,TRUE,_xll.ohTrigger(RecalcTrigger,Trigger6M)),NA())</f>
        <v>8.1758375417795293E-3</v>
      </c>
      <c r="Q1775" s="145">
        <f>IFERROR(_xll.qlIndexFixing(ONIndex1Y,I1775,TRUE,_xll.ohTrigger(RecalcTrigger,Trigger1Y)),NA())</f>
        <v>8.4135757817538348E-3</v>
      </c>
    </row>
    <row r="1776" spans="2:17" x14ac:dyDescent="0.2">
      <c r="B1776" s="39" t="s">
        <v>42</v>
      </c>
      <c r="D1776" s="42">
        <f>_xll.qlCalendarAdvance(Calendar,$D1775,B1776,"f",FALSE)</f>
        <v>52111</v>
      </c>
      <c r="E1776" s="139">
        <f>_xll.qlInterestRateIndexValueDate(IndexON,D1776)</f>
        <v>52111</v>
      </c>
      <c r="F1776" s="155">
        <f>IFERROR(_xll.qlIndexFixing(IndexON,D1776,TRUE,_xll.ohTrigger(RecalcTrigger,TriggerON)),NA())</f>
        <v>7.6027163786118734E-3</v>
      </c>
      <c r="H1776" s="42">
        <f>_xll.qlCalendarAdvance(Calendar,$H1775,B1776,"f",FALSE)</f>
        <v>52111</v>
      </c>
      <c r="I1776" s="139">
        <f>_xll.qlInterestRateIndexValueDate(Index1M,$H1776)</f>
        <v>52113</v>
      </c>
      <c r="J1776" s="144">
        <f>IFERROR(_xll.qlIndexFixing(Index1M,$H1776,TRUE,_xll.ohTrigger(RecalcTrigger,Trigger1M)),NA())</f>
        <v>7.7648500542945587E-3</v>
      </c>
      <c r="K1776" s="44">
        <f>IFERROR(_xll.qlIndexFixing(Index3M,H1776,TRUE,_xll.ohTrigger(RecalcTrigger,Trigger3M)),NA())</f>
        <v>8.0786739815656566E-3</v>
      </c>
      <c r="L1776" s="44">
        <f>IFERROR(_xll.qlIndexFixing(Index6M,$H1776,TRUE,_xll.ohTrigger(RecalcTrigger,Trigger6M)),NA())</f>
        <v>8.1381492419928848E-3</v>
      </c>
      <c r="M1776" s="145">
        <f>IFERROR(_xll.qlIndexFixing(Index1Y,$H1776,TRUE,_xll.ohTrigger(RecalcTrigger,Trigger1Y)),NA())</f>
        <v>8.3179133899172284E-3</v>
      </c>
      <c r="N1776" s="144">
        <f>IFERROR(_xll.qlIndexFixing(ONIndex1M,I1776,TRUE,_xll.ohTrigger(RecalcTrigger,Trigger1M)),NA())</f>
        <v>7.7676802710779924E-3</v>
      </c>
      <c r="O1776" s="44">
        <f>IFERROR(_xll.qlIndexFixing(ONIndex3M,I1776,TRUE,_xll.ohTrigger(RecalcTrigger,Trigger3M)),NA())</f>
        <v>8.0934070128968472E-3</v>
      </c>
      <c r="P1776" s="44">
        <f>IFERROR(_xll.qlIndexFixing(ONIndex6M,I1776,TRUE,_xll.ohTrigger(RecalcTrigger,Trigger6M)),NA())</f>
        <v>8.1716730274461469E-3</v>
      </c>
      <c r="Q1776" s="145">
        <f>IFERROR(_xll.qlIndexFixing(ONIndex1Y,I1776,TRUE,_xll.ohTrigger(RecalcTrigger,Trigger1Y)),NA())</f>
        <v>8.4082314763556099E-3</v>
      </c>
    </row>
    <row r="1777" spans="2:17" x14ac:dyDescent="0.2">
      <c r="B1777" s="39" t="s">
        <v>42</v>
      </c>
      <c r="D1777" s="42">
        <f>_xll.qlCalendarAdvance(Calendar,$D1776,B1777,"f",FALSE)</f>
        <v>52118</v>
      </c>
      <c r="E1777" s="139">
        <f>_xll.qlInterestRateIndexValueDate(IndexON,D1777)</f>
        <v>52118</v>
      </c>
      <c r="F1777" s="155">
        <f>IFERROR(_xll.qlIndexFixing(IndexON,D1777,TRUE,_xll.ohTrigger(RecalcTrigger,TriggerON)),NA())</f>
        <v>7.5992174371553034E-3</v>
      </c>
      <c r="H1777" s="42">
        <f>_xll.qlCalendarAdvance(Calendar,$H1776,B1777,"f",FALSE)</f>
        <v>52118</v>
      </c>
      <c r="I1777" s="139">
        <f>_xll.qlInterestRateIndexValueDate(Index1M,$H1777)</f>
        <v>52120</v>
      </c>
      <c r="J1777" s="144">
        <f>IFERROR(_xll.qlIndexFixing(Index1M,$H1777,TRUE,_xll.ohTrigger(RecalcTrigger,Trigger1M)),NA())</f>
        <v>7.7615560360114189E-3</v>
      </c>
      <c r="K1777" s="44">
        <f>IFERROR(_xll.qlIndexFixing(Index3M,H1777,TRUE,_xll.ohTrigger(RecalcTrigger,Trigger3M)),NA())</f>
        <v>8.0747947690970445E-3</v>
      </c>
      <c r="L1777" s="44">
        <f>IFERROR(_xll.qlIndexFixing(Index6M,$H1777,TRUE,_xll.ohTrigger(RecalcTrigger,Trigger6M)),NA())</f>
        <v>8.1341069548390398E-3</v>
      </c>
      <c r="M1777" s="145">
        <f>IFERROR(_xll.qlIndexFixing(Index1Y,$H1777,TRUE,_xll.ohTrigger(RecalcTrigger,Trigger1Y)),NA())</f>
        <v>8.3131762911796275E-3</v>
      </c>
      <c r="N1777" s="144">
        <f>IFERROR(_xll.qlIndexFixing(ONIndex1M,I1777,TRUE,_xll.ohTrigger(RecalcTrigger,Trigger1M)),NA())</f>
        <v>7.7643670489813132E-3</v>
      </c>
      <c r="O1777" s="44">
        <f>IFERROR(_xll.qlIndexFixing(ONIndex3M,I1777,TRUE,_xll.ohTrigger(RecalcTrigger,Trigger3M)),NA())</f>
        <v>8.0894444657264586E-3</v>
      </c>
      <c r="P1777" s="44">
        <f>IFERROR(_xll.qlIndexFixing(ONIndex6M,I1777,TRUE,_xll.ohTrigger(RecalcTrigger,Trigger6M)),NA())</f>
        <v>8.1675184805796164E-3</v>
      </c>
      <c r="Q1777" s="145">
        <f>IFERROR(_xll.qlIndexFixing(ONIndex1Y,I1777,TRUE,_xll.ohTrigger(RecalcTrigger,Trigger1Y)),NA())</f>
        <v>8.4029099796723017E-3</v>
      </c>
    </row>
    <row r="1778" spans="2:17" x14ac:dyDescent="0.2">
      <c r="B1778" s="39" t="s">
        <v>42</v>
      </c>
      <c r="D1778" s="42">
        <f>_xll.qlCalendarAdvance(Calendar,$D1777,B1778,"f",FALSE)</f>
        <v>52125</v>
      </c>
      <c r="E1778" s="139">
        <f>_xll.qlInterestRateIndexValueDate(IndexON,D1778)</f>
        <v>52125</v>
      </c>
      <c r="F1778" s="155">
        <f>IFERROR(_xll.qlIndexFixing(IndexON,D1778,TRUE,_xll.ohTrigger(RecalcTrigger,TriggerON)),NA())</f>
        <v>7.5957325434217182E-3</v>
      </c>
      <c r="H1778" s="42">
        <f>_xll.qlCalendarAdvance(Calendar,$H1777,B1778,"f",FALSE)</f>
        <v>52125</v>
      </c>
      <c r="I1778" s="139">
        <f>_xll.qlInterestRateIndexValueDate(Index1M,$H1778)</f>
        <v>52127</v>
      </c>
      <c r="J1778" s="144">
        <f>IFERROR(_xll.qlIndexFixing(Index1M,$H1778,TRUE,_xll.ohTrigger(RecalcTrigger,Trigger1M)),NA())</f>
        <v>7.7582751118440707E-3</v>
      </c>
      <c r="K1778" s="44">
        <f>IFERROR(_xll.qlIndexFixing(Index3M,H1778,TRUE,_xll.ohTrigger(RecalcTrigger,Trigger3M)),NA())</f>
        <v>8.0709313221368918E-3</v>
      </c>
      <c r="L1778" s="44">
        <f>IFERROR(_xll.qlIndexFixing(Index6M,$H1778,TRUE,_xll.ohTrigger(RecalcTrigger,Trigger6M)),NA())</f>
        <v>8.1300754368749343E-3</v>
      </c>
      <c r="M1778" s="145">
        <f>IFERROR(_xll.qlIndexFixing(Index1Y,$H1778,TRUE,_xll.ohTrigger(RecalcTrigger,Trigger1Y)),NA())</f>
        <v>8.3084648193144858E-3</v>
      </c>
      <c r="N1778" s="144">
        <f>IFERROR(_xll.qlIndexFixing(ONIndex1M,I1778,TRUE,_xll.ohTrigger(RecalcTrigger,Trigger1M)),NA())</f>
        <v>7.7610667957905832E-3</v>
      </c>
      <c r="O1778" s="44">
        <f>IFERROR(_xll.qlIndexFixing(ONIndex3M,I1778,TRUE,_xll.ohTrigger(RecalcTrigger,Trigger3M)),NA())</f>
        <v>8.0854972078459042E-3</v>
      </c>
      <c r="P1778" s="44">
        <f>IFERROR(_xll.qlIndexFixing(ONIndex6M,I1778,TRUE,_xll.ohTrigger(RecalcTrigger,Trigger6M)),NA())</f>
        <v>8.1633739576147946E-3</v>
      </c>
      <c r="Q1778" s="145">
        <f>IFERROR(_xll.qlIndexFixing(ONIndex1Y,I1778,TRUE,_xll.ohTrigger(RecalcTrigger,Trigger1Y)),NA())</f>
        <v>8.3976113893058368E-3</v>
      </c>
    </row>
    <row r="1779" spans="2:17" x14ac:dyDescent="0.2">
      <c r="B1779" s="39" t="s">
        <v>42</v>
      </c>
      <c r="D1779" s="42">
        <f>_xll.qlCalendarAdvance(Calendar,$D1778,B1779,"f",FALSE)</f>
        <v>52132</v>
      </c>
      <c r="E1779" s="139">
        <f>_xll.qlInterestRateIndexValueDate(IndexON,D1779)</f>
        <v>52132</v>
      </c>
      <c r="F1779" s="155">
        <f>IFERROR(_xll.qlIndexFixing(IndexON,D1779,TRUE,_xll.ohTrigger(RecalcTrigger,TriggerON)),NA())</f>
        <v>7.5922617710322271E-3</v>
      </c>
      <c r="H1779" s="42">
        <f>_xll.qlCalendarAdvance(Calendar,$H1778,B1779,"f",FALSE)</f>
        <v>52132</v>
      </c>
      <c r="I1779" s="139">
        <f>_xll.qlInterestRateIndexValueDate(Index1M,$H1779)</f>
        <v>52134</v>
      </c>
      <c r="J1779" s="144">
        <f>IFERROR(_xll.qlIndexFixing(Index1M,$H1779,TRUE,_xll.ohTrigger(RecalcTrigger,Trigger1M)),NA())</f>
        <v>7.755007352133747E-3</v>
      </c>
      <c r="K1779" s="44">
        <f>IFERROR(_xll.qlIndexFixing(Index3M,H1779,TRUE,_xll.ohTrigger(RecalcTrigger,Trigger3M)),NA())</f>
        <v>8.0663586123720082E-3</v>
      </c>
      <c r="L1779" s="44">
        <f>IFERROR(_xll.qlIndexFixing(Index6M,$H1779,TRUE,_xll.ohTrigger(RecalcTrigger,Trigger6M)),NA())</f>
        <v>8.1260547447231206E-3</v>
      </c>
      <c r="M1779" s="145">
        <f>IFERROR(_xll.qlIndexFixing(Index1Y,$H1779,TRUE,_xll.ohTrigger(RecalcTrigger,Trigger1Y)),NA())</f>
        <v>8.303779072491824E-3</v>
      </c>
      <c r="N1779" s="144">
        <f>IFERROR(_xll.qlIndexFixing(ONIndex1M,I1779,TRUE,_xll.ohTrigger(RecalcTrigger,Trigger1M)),NA())</f>
        <v>7.7577795818495332E-3</v>
      </c>
      <c r="O1779" s="44">
        <f>IFERROR(_xll.qlIndexFixing(ONIndex3M,I1779,TRUE,_xll.ohTrigger(RecalcTrigger,Trigger3M)),NA())</f>
        <v>8.0815653144750144E-3</v>
      </c>
      <c r="P1779" s="44">
        <f>IFERROR(_xll.qlIndexFixing(ONIndex6M,I1779,TRUE,_xll.ohTrigger(RecalcTrigger,Trigger6M)),NA())</f>
        <v>8.1592395149865382E-3</v>
      </c>
      <c r="Q1779" s="145">
        <f>IFERROR(_xll.qlIndexFixing(ONIndex1Y,I1779,TRUE,_xll.ohTrigger(RecalcTrigger,Trigger1Y)),NA())</f>
        <v>8.392335803018014E-3</v>
      </c>
    </row>
    <row r="1780" spans="2:17" x14ac:dyDescent="0.2">
      <c r="B1780" s="39" t="s">
        <v>42</v>
      </c>
      <c r="D1780" s="42">
        <f>_xll.qlCalendarAdvance(Calendar,$D1779,B1780,"f",FALSE)</f>
        <v>52139</v>
      </c>
      <c r="E1780" s="139">
        <f>_xll.qlInterestRateIndexValueDate(IndexON,D1780)</f>
        <v>52139</v>
      </c>
      <c r="F1780" s="155">
        <f>IFERROR(_xll.qlIndexFixing(IndexON,D1780,TRUE,_xll.ohTrigger(RecalcTrigger,TriggerON)),NA())</f>
        <v>7.5888051939276835E-3</v>
      </c>
      <c r="H1780" s="42">
        <f>_xll.qlCalendarAdvance(Calendar,$H1779,B1780,"f",FALSE)</f>
        <v>52139</v>
      </c>
      <c r="I1780" s="139">
        <f>_xll.qlInterestRateIndexValueDate(Index1M,$H1780)</f>
        <v>52141</v>
      </c>
      <c r="J1780" s="144">
        <f>IFERROR(_xll.qlIndexFixing(Index1M,$H1780,TRUE,_xll.ohTrigger(RecalcTrigger,Trigger1M)),NA())</f>
        <v>7.7517528272291747E-3</v>
      </c>
      <c r="K1780" s="44">
        <f>IFERROR(_xll.qlIndexFixing(Index3M,H1780,TRUE,_xll.ohTrigger(RecalcTrigger,Trigger3M)),NA())</f>
        <v>8.0630716671519134E-3</v>
      </c>
      <c r="L1780" s="44">
        <f>IFERROR(_xll.qlIndexFixing(Index6M,$H1780,TRUE,_xll.ohTrigger(RecalcTrigger,Trigger6M)),NA())</f>
        <v>8.12185380485227E-3</v>
      </c>
      <c r="M1780" s="145">
        <f>IFERROR(_xll.qlIndexFixing(Index1Y,$H1780,TRUE,_xll.ohTrigger(RecalcTrigger,Trigger1Y)),NA())</f>
        <v>8.2991191488825371E-3</v>
      </c>
      <c r="N1780" s="144">
        <f>IFERROR(_xll.qlIndexFixing(ONIndex1M,I1780,TRUE,_xll.ohTrigger(RecalcTrigger,Trigger1M)),NA())</f>
        <v>7.7545054774219579E-3</v>
      </c>
      <c r="O1780" s="44">
        <f>IFERROR(_xll.qlIndexFixing(ONIndex3M,I1780,TRUE,_xll.ohTrigger(RecalcTrigger,Trigger3M)),NA())</f>
        <v>8.0776488609135555E-3</v>
      </c>
      <c r="P1780" s="44">
        <f>IFERROR(_xll.qlIndexFixing(ONIndex6M,I1780,TRUE,_xll.ohTrigger(RecalcTrigger,Trigger6M)),NA())</f>
        <v>8.1551152090497681E-3</v>
      </c>
      <c r="Q1780" s="145">
        <f>IFERROR(_xll.qlIndexFixing(ONIndex1Y,I1780,TRUE,_xll.ohTrigger(RecalcTrigger,Trigger1Y)),NA())</f>
        <v>8.3870833185706317E-3</v>
      </c>
    </row>
    <row r="1781" spans="2:17" x14ac:dyDescent="0.2">
      <c r="B1781" s="39" t="s">
        <v>42</v>
      </c>
      <c r="D1781" s="42">
        <f>_xll.qlCalendarAdvance(Calendar,$D1780,B1781,"f",FALSE)</f>
        <v>52146</v>
      </c>
      <c r="E1781" s="139">
        <f>_xll.qlInterestRateIndexValueDate(IndexON,D1781)</f>
        <v>52146</v>
      </c>
      <c r="F1781" s="155">
        <f>IFERROR(_xll.qlIndexFixing(IndexON,D1781,TRUE,_xll.ohTrigger(RecalcTrigger,TriggerON)),NA())</f>
        <v>7.5853628857291966E-3</v>
      </c>
      <c r="H1781" s="42">
        <f>_xll.qlCalendarAdvance(Calendar,$H1780,B1781,"f",FALSE)</f>
        <v>52146</v>
      </c>
      <c r="I1781" s="139">
        <f>_xll.qlInterestRateIndexValueDate(Index1M,$H1781)</f>
        <v>52148</v>
      </c>
      <c r="J1781" s="144">
        <f>IFERROR(_xll.qlIndexFixing(Index1M,$H1781,TRUE,_xll.ohTrigger(RecalcTrigger,Trigger1M)),NA())</f>
        <v>7.7485116074765825E-3</v>
      </c>
      <c r="K1781" s="44">
        <f>IFERROR(_xll.qlIndexFixing(Index3M,H1781,TRUE,_xll.ohTrigger(RecalcTrigger,Trigger3M)),NA())</f>
        <v>8.0592570403487836E-3</v>
      </c>
      <c r="L1781" s="44">
        <f>IFERROR(_xll.qlIndexFixing(Index6M,$H1781,TRUE,_xll.ohTrigger(RecalcTrigger,Trigger6M)),NA())</f>
        <v>8.117855645208033E-3</v>
      </c>
      <c r="M1781" s="145">
        <f>IFERROR(_xll.qlIndexFixing(Index1Y,$H1781,TRUE,_xll.ohTrigger(RecalcTrigger,Trigger1Y)),NA())</f>
        <v>8.2944851466568662E-3</v>
      </c>
      <c r="N1781" s="144">
        <f>IFERROR(_xll.qlIndexFixing(ONIndex1M,I1781,TRUE,_xll.ohTrigger(RecalcTrigger,Trigger1M)),NA())</f>
        <v>7.7512445529315244E-3</v>
      </c>
      <c r="O1781" s="44">
        <f>IFERROR(_xll.qlIndexFixing(ONIndex3M,I1781,TRUE,_xll.ohTrigger(RecalcTrigger,Trigger3M)),NA())</f>
        <v>8.073747922381358E-3</v>
      </c>
      <c r="P1781" s="44">
        <f>IFERROR(_xll.qlIndexFixing(ONIndex6M,I1781,TRUE,_xll.ohTrigger(RecalcTrigger,Trigger6M)),NA())</f>
        <v>8.1510010965590851E-3</v>
      </c>
      <c r="Q1781" s="145">
        <f>IFERROR(_xll.qlIndexFixing(ONIndex1Y,I1781,TRUE,_xll.ohTrigger(RecalcTrigger,Trigger1Y)),NA())</f>
        <v>8.3818540336455527E-3</v>
      </c>
    </row>
    <row r="1782" spans="2:17" x14ac:dyDescent="0.2">
      <c r="B1782" s="39" t="s">
        <v>42</v>
      </c>
      <c r="D1782" s="42">
        <f>_xll.qlCalendarAdvance(Calendar,$D1781,B1782,"f",FALSE)</f>
        <v>52153</v>
      </c>
      <c r="E1782" s="139">
        <f>_xll.qlInterestRateIndexValueDate(IndexON,D1782)</f>
        <v>52153</v>
      </c>
      <c r="F1782" s="155">
        <f>IFERROR(_xll.qlIndexFixing(IndexON,D1782,TRUE,_xll.ohTrigger(RecalcTrigger,TriggerON)),NA())</f>
        <v>7.5819349204575559E-3</v>
      </c>
      <c r="H1782" s="42">
        <f>_xll.qlCalendarAdvance(Calendar,$H1781,B1782,"f",FALSE)</f>
        <v>52153</v>
      </c>
      <c r="I1782" s="139">
        <f>_xll.qlInterestRateIndexValueDate(Index1M,$H1782)</f>
        <v>52155</v>
      </c>
      <c r="J1782" s="144">
        <f>IFERROR(_xll.qlIndexFixing(Index1M,$H1782,TRUE,_xll.ohTrigger(RecalcTrigger,Trigger1M)),NA())</f>
        <v>7.7452837632221994E-3</v>
      </c>
      <c r="K1782" s="44">
        <f>IFERROR(_xll.qlIndexFixing(Index3M,H1782,TRUE,_xll.ohTrigger(RecalcTrigger,Trigger3M)),NA())</f>
        <v>8.0554584862331836E-3</v>
      </c>
      <c r="L1782" s="44">
        <f>IFERROR(_xll.qlIndexFixing(Index6M,$H1782,TRUE,_xll.ohTrigger(RecalcTrigger,Trigger6M)),NA())</f>
        <v>8.1138684855717336E-3</v>
      </c>
      <c r="M1782" s="145">
        <f>IFERROR(_xll.qlIndexFixing(Index1Y,$H1782,TRUE,_xll.ohTrigger(RecalcTrigger,Trigger1Y)),NA())</f>
        <v>8.2898771639859248E-3</v>
      </c>
      <c r="N1782" s="144">
        <f>IFERROR(_xll.qlIndexFixing(ONIndex1M,I1782,TRUE,_xll.ohTrigger(RecalcTrigger,Trigger1M)),NA())</f>
        <v>7.7479968785620912E-3</v>
      </c>
      <c r="O1782" s="44">
        <f>IFERROR(_xll.qlIndexFixing(ONIndex3M,I1782,TRUE,_xll.ohTrigger(RecalcTrigger,Trigger3M)),NA())</f>
        <v>8.0698625741781882E-3</v>
      </c>
      <c r="P1782" s="44">
        <f>IFERROR(_xll.qlIndexFixing(ONIndex6M,I1782,TRUE,_xll.ohTrigger(RecalcTrigger,Trigger6M)),NA())</f>
        <v>8.1468972336296019E-3</v>
      </c>
      <c r="Q1782" s="145">
        <f>IFERROR(_xll.qlIndexFixing(ONIndex1Y,I1782,TRUE,_xll.ohTrigger(RecalcTrigger,Trigger1Y)),NA())</f>
        <v>8.3766480459246395E-3</v>
      </c>
    </row>
    <row r="1783" spans="2:17" x14ac:dyDescent="0.2">
      <c r="B1783" s="39" t="s">
        <v>42</v>
      </c>
      <c r="D1783" s="42">
        <f>_xll.qlCalendarAdvance(Calendar,$D1782,B1783,"f",FALSE)</f>
        <v>52160</v>
      </c>
      <c r="E1783" s="139">
        <f>_xll.qlInterestRateIndexValueDate(IndexON,D1783)</f>
        <v>52160</v>
      </c>
      <c r="F1783" s="155">
        <f>IFERROR(_xll.qlIndexFixing(IndexON,D1783,TRUE,_xll.ohTrigger(RecalcTrigger,TriggerON)),NA())</f>
        <v>7.5785213716539346E-3</v>
      </c>
      <c r="H1783" s="42">
        <f>_xll.qlCalendarAdvance(Calendar,$H1782,B1783,"f",FALSE)</f>
        <v>52160</v>
      </c>
      <c r="I1783" s="139">
        <f>_xll.qlInterestRateIndexValueDate(Index1M,$H1783)</f>
        <v>52162</v>
      </c>
      <c r="J1783" s="144">
        <f>IFERROR(_xll.qlIndexFixing(Index1M,$H1783,TRUE,_xll.ohTrigger(RecalcTrigger,Trigger1M)),NA())</f>
        <v>7.7420693648172501E-3</v>
      </c>
      <c r="K1783" s="44">
        <f>IFERROR(_xll.qlIndexFixing(Index3M,H1783,TRUE,_xll.ohTrigger(RecalcTrigger,Trigger3M)),NA())</f>
        <v>8.0516760801526664E-3</v>
      </c>
      <c r="L1783" s="44">
        <f>IFERROR(_xll.qlIndexFixing(Index6M,$H1783,TRUE,_xll.ohTrigger(RecalcTrigger,Trigger6M)),NA())</f>
        <v>8.1098923825640122E-3</v>
      </c>
      <c r="M1783" s="145">
        <f>IFERROR(_xll.qlIndexFixing(Index1Y,$H1783,TRUE,_xll.ohTrigger(RecalcTrigger,Trigger1Y)),NA())</f>
        <v>8.2852952990403895E-3</v>
      </c>
      <c r="N1783" s="144">
        <f>IFERROR(_xll.qlIndexFixing(ONIndex1M,I1783,TRUE,_xll.ohTrigger(RecalcTrigger,Trigger1M)),NA())</f>
        <v>7.7447625245774532E-3</v>
      </c>
      <c r="O1783" s="44">
        <f>IFERROR(_xll.qlIndexFixing(ONIndex3M,I1783,TRUE,_xll.ohTrigger(RecalcTrigger,Trigger3M)),NA())</f>
        <v>8.0659928913640044E-3</v>
      </c>
      <c r="P1783" s="44">
        <f>IFERROR(_xll.qlIndexFixing(ONIndex6M,I1783,TRUE,_xll.ohTrigger(RecalcTrigger,Trigger6M)),NA())</f>
        <v>8.1428036768560474E-3</v>
      </c>
      <c r="Q1783" s="145">
        <f>IFERROR(_xll.qlIndexFixing(ONIndex1Y,I1783,TRUE,_xll.ohTrigger(RecalcTrigger,Trigger1Y)),NA())</f>
        <v>8.3714654530897548E-3</v>
      </c>
    </row>
    <row r="1784" spans="2:17" x14ac:dyDescent="0.2">
      <c r="B1784" s="39" t="s">
        <v>42</v>
      </c>
      <c r="D1784" s="42">
        <f>_xll.qlCalendarAdvance(Calendar,$D1783,B1784,"f",FALSE)</f>
        <v>52167</v>
      </c>
      <c r="E1784" s="139">
        <f>_xll.qlInterestRateIndexValueDate(IndexON,D1784)</f>
        <v>52167</v>
      </c>
      <c r="F1784" s="155">
        <f>IFERROR(_xll.qlIndexFixing(IndexON,D1784,TRUE,_xll.ohTrigger(RecalcTrigger,TriggerON)),NA())</f>
        <v>7.5751223133391221E-3</v>
      </c>
      <c r="H1784" s="42">
        <f>_xll.qlCalendarAdvance(Calendar,$H1783,B1784,"f",FALSE)</f>
        <v>52167</v>
      </c>
      <c r="I1784" s="139">
        <f>_xll.qlInterestRateIndexValueDate(Index1M,$H1784)</f>
        <v>52169</v>
      </c>
      <c r="J1784" s="144">
        <f>IFERROR(_xll.qlIndexFixing(Index1M,$H1784,TRUE,_xll.ohTrigger(RecalcTrigger,Trigger1M)),NA())</f>
        <v>7.7393016093484706E-3</v>
      </c>
      <c r="K1784" s="44">
        <f>IFERROR(_xll.qlIndexFixing(Index3M,H1784,TRUE,_xll.ohTrigger(RecalcTrigger,Trigger3M)),NA())</f>
        <v>8.0479098974608667E-3</v>
      </c>
      <c r="L1784" s="44">
        <f>IFERROR(_xll.qlIndexFixing(Index6M,$H1784,TRUE,_xll.ohTrigger(RecalcTrigger,Trigger6M)),NA())</f>
        <v>8.1059273928046367E-3</v>
      </c>
      <c r="M1784" s="145">
        <f>IFERROR(_xll.qlIndexFixing(Index1Y,$H1784,TRUE,_xll.ohTrigger(RecalcTrigger,Trigger1Y)),NA())</f>
        <v>8.2807396499920347E-3</v>
      </c>
      <c r="N1784" s="144">
        <f>IFERROR(_xll.qlIndexFixing(ONIndex1M,I1784,TRUE,_xll.ohTrigger(RecalcTrigger,Trigger1M)),NA())</f>
        <v>7.7415415614812133E-3</v>
      </c>
      <c r="O1784" s="44">
        <f>IFERROR(_xll.qlIndexFixing(ONIndex3M,I1784,TRUE,_xll.ohTrigger(RecalcTrigger,Trigger3M)),NA())</f>
        <v>8.0621389493984452E-3</v>
      </c>
      <c r="P1784" s="44">
        <f>IFERROR(_xll.qlIndexFixing(ONIndex6M,I1784,TRUE,_xll.ohTrigger(RecalcTrigger,Trigger6M)),NA())</f>
        <v>8.1387204828331505E-3</v>
      </c>
      <c r="Q1784" s="145">
        <f>IFERROR(_xll.qlIndexFixing(ONIndex1Y,I1784,TRUE,_xll.ohTrigger(RecalcTrigger,Trigger1Y)),NA())</f>
        <v>8.3663063529826331E-3</v>
      </c>
    </row>
    <row r="1785" spans="2:17" x14ac:dyDescent="0.2">
      <c r="B1785" s="39" t="s">
        <v>42</v>
      </c>
      <c r="D1785" s="42">
        <f>_xll.qlCalendarAdvance(Calendar,$D1784,B1785,"f",FALSE)</f>
        <v>52174</v>
      </c>
      <c r="E1785" s="139">
        <f>_xll.qlInterestRateIndexValueDate(IndexON,D1785)</f>
        <v>52174</v>
      </c>
      <c r="F1785" s="155">
        <f>IFERROR(_xll.qlIndexFixing(IndexON,D1785,TRUE,_xll.ohTrigger(RecalcTrigger,TriggerON)),NA())</f>
        <v>7.5717378192940998E-3</v>
      </c>
      <c r="H1785" s="42">
        <f>_xll.qlCalendarAdvance(Calendar,$H1784,B1785,"f",FALSE)</f>
        <v>52174</v>
      </c>
      <c r="I1785" s="139">
        <f>_xll.qlInterestRateIndexValueDate(Index1M,$H1785)</f>
        <v>52176</v>
      </c>
      <c r="J1785" s="144">
        <f>IFERROR(_xll.qlIndexFixing(Index1M,$H1785,TRUE,_xll.ohTrigger(RecalcTrigger,Trigger1M)),NA())</f>
        <v>7.7356811869230824E-3</v>
      </c>
      <c r="K1785" s="44">
        <f>IFERROR(_xll.qlIndexFixing(Index3M,H1785,TRUE,_xll.ohTrigger(RecalcTrigger,Trigger3M)),NA())</f>
        <v>8.0441600135062116E-3</v>
      </c>
      <c r="L1785" s="44">
        <f>IFERROR(_xll.qlIndexFixing(Index6M,$H1785,TRUE,_xll.ohTrigger(RecalcTrigger,Trigger6M)),NA())</f>
        <v>8.1021611045733744E-3</v>
      </c>
      <c r="M1785" s="145">
        <f>IFERROR(_xll.qlIndexFixing(Index1Y,$H1785,TRUE,_xll.ohTrigger(RecalcTrigger,Trigger1Y)),NA())</f>
        <v>8.2762103150115368E-3</v>
      </c>
      <c r="N1785" s="144">
        <f>IFERROR(_xll.qlIndexFixing(ONIndex1M,I1785,TRUE,_xll.ohTrigger(RecalcTrigger,Trigger1M)),NA())</f>
        <v>7.7383340594572303E-3</v>
      </c>
      <c r="O1785" s="44">
        <f>IFERROR(_xll.qlIndexFixing(ONIndex3M,I1785,TRUE,_xll.ohTrigger(RecalcTrigger,Trigger3M)),NA())</f>
        <v>8.0583008233414688E-3</v>
      </c>
      <c r="P1785" s="44">
        <f>IFERROR(_xll.qlIndexFixing(ONIndex6M,I1785,TRUE,_xll.ohTrigger(RecalcTrigger,Trigger6M)),NA())</f>
        <v>8.1346477077559598E-3</v>
      </c>
      <c r="Q1785" s="145">
        <f>IFERROR(_xll.qlIndexFixing(ONIndex1Y,I1785,TRUE,_xll.ohTrigger(RecalcTrigger,Trigger1Y)),NA())</f>
        <v>8.3611708432052012E-3</v>
      </c>
    </row>
    <row r="1786" spans="2:17" x14ac:dyDescent="0.2">
      <c r="B1786" s="39" t="s">
        <v>42</v>
      </c>
      <c r="D1786" s="42">
        <f>_xll.qlCalendarAdvance(Calendar,$D1785,B1786,"f",FALSE)</f>
        <v>52181</v>
      </c>
      <c r="E1786" s="139">
        <f>_xll.qlInterestRateIndexValueDate(IndexON,D1786)</f>
        <v>52181</v>
      </c>
      <c r="F1786" s="155">
        <f>IFERROR(_xll.qlIndexFixing(IndexON,D1786,TRUE,_xll.ohTrigger(RecalcTrigger,TriggerON)),NA())</f>
        <v>7.568367963139977E-3</v>
      </c>
      <c r="H1786" s="42">
        <f>_xll.qlCalendarAdvance(Calendar,$H1785,B1786,"f",FALSE)</f>
        <v>52181</v>
      </c>
      <c r="I1786" s="139">
        <f>_xll.qlInterestRateIndexValueDate(Index1M,$H1786)</f>
        <v>52183</v>
      </c>
      <c r="J1786" s="144">
        <f>IFERROR(_xll.qlIndexFixing(Index1M,$H1786,TRUE,_xll.ohTrigger(RecalcTrigger,Trigger1M)),NA())</f>
        <v>7.7325075481363137E-3</v>
      </c>
      <c r="K1786" s="44">
        <f>IFERROR(_xll.qlIndexFixing(Index3M,H1786,TRUE,_xll.ohTrigger(RecalcTrigger,Trigger3M)),NA())</f>
        <v>8.0404265036379905E-3</v>
      </c>
      <c r="L1786" s="44">
        <f>IFERROR(_xll.qlIndexFixing(Index6M,$H1786,TRUE,_xll.ohTrigger(RecalcTrigger,Trigger6M)),NA())</f>
        <v>8.0982177784586721E-3</v>
      </c>
      <c r="M1786" s="145">
        <f>IFERROR(_xll.qlIndexFixing(Index1Y,$H1786,TRUE,_xll.ohTrigger(RecalcTrigger,Trigger1Y)),NA())</f>
        <v>8.2717073922713227E-3</v>
      </c>
      <c r="N1786" s="144">
        <f>IFERROR(_xll.qlIndexFixing(ONIndex1M,I1786,TRUE,_xll.ohTrigger(RecalcTrigger,Trigger1M)),NA())</f>
        <v>7.735140088929171E-3</v>
      </c>
      <c r="O1786" s="44">
        <f>IFERROR(_xll.qlIndexFixing(ONIndex3M,I1786,TRUE,_xll.ohTrigger(RecalcTrigger,Trigger3M)),NA())</f>
        <v>8.0544785887326498E-3</v>
      </c>
      <c r="P1786" s="44">
        <f>IFERROR(_xll.qlIndexFixing(ONIndex6M,I1786,TRUE,_xll.ohTrigger(RecalcTrigger,Trigger6M)),NA())</f>
        <v>8.1305854082991402E-3</v>
      </c>
      <c r="Q1786" s="145">
        <f>IFERROR(_xll.qlIndexFixing(ONIndex1Y,I1786,TRUE,_xll.ohTrigger(RecalcTrigger,Trigger1Y)),NA())</f>
        <v>8.3560590215192576E-3</v>
      </c>
    </row>
    <row r="1787" spans="2:17" x14ac:dyDescent="0.2">
      <c r="B1787" s="39" t="s">
        <v>42</v>
      </c>
      <c r="D1787" s="42">
        <f>_xll.qlCalendarAdvance(Calendar,$D1786,B1787,"f",FALSE)</f>
        <v>52188</v>
      </c>
      <c r="E1787" s="139">
        <f>_xll.qlInterestRateIndexValueDate(IndexON,D1787)</f>
        <v>52188</v>
      </c>
      <c r="F1787" s="155">
        <f>IFERROR(_xll.qlIndexFixing(IndexON,D1787,TRUE,_xll.ohTrigger(RecalcTrigger,TriggerON)),NA())</f>
        <v>7.565012818977479E-3</v>
      </c>
      <c r="H1787" s="42">
        <f>_xll.qlCalendarAdvance(Calendar,$H1786,B1787,"f",FALSE)</f>
        <v>52188</v>
      </c>
      <c r="I1787" s="139">
        <f>_xll.qlInterestRateIndexValueDate(Index1M,$H1787)</f>
        <v>52190</v>
      </c>
      <c r="J1787" s="144">
        <f>IFERROR(_xll.qlIndexFixing(Index1M,$H1787,TRUE,_xll.ohTrigger(RecalcTrigger,Trigger1M)),NA())</f>
        <v>7.7293476365764002E-3</v>
      </c>
      <c r="K1787" s="44">
        <f>IFERROR(_xll.qlIndexFixing(Index3M,H1787,TRUE,_xll.ohTrigger(RecalcTrigger,Trigger3M)),NA())</f>
        <v>8.0367094432098416E-3</v>
      </c>
      <c r="L1787" s="44">
        <f>IFERROR(_xll.qlIndexFixing(Index6M,$H1787,TRUE,_xll.ohTrigger(RecalcTrigger,Trigger6M)),NA())</f>
        <v>8.0942857311115026E-3</v>
      </c>
      <c r="M1787" s="145">
        <f>IFERROR(_xll.qlIndexFixing(Index1Y,$H1787,TRUE,_xll.ohTrigger(RecalcTrigger,Trigger1Y)),NA())</f>
        <v>8.2672309799433855E-3</v>
      </c>
      <c r="N1787" s="144">
        <f>IFERROR(_xll.qlIndexFixing(ONIndex1M,I1787,TRUE,_xll.ohTrigger(RecalcTrigger,Trigger1M)),NA())</f>
        <v>7.7319597200009582E-3</v>
      </c>
      <c r="O1787" s="44">
        <f>IFERROR(_xll.qlIndexFixing(ONIndex3M,I1787,TRUE,_xll.ohTrigger(RecalcTrigger,Trigger3M)),NA())</f>
        <v>8.0506723204720743E-3</v>
      </c>
      <c r="P1787" s="44">
        <f>IFERROR(_xll.qlIndexFixing(ONIndex6M,I1787,TRUE,_xll.ohTrigger(RecalcTrigger,Trigger6M)),NA())</f>
        <v>8.1265336408176125E-3</v>
      </c>
      <c r="Q1787" s="145">
        <f>IFERROR(_xll.qlIndexFixing(ONIndex1Y,I1787,TRUE,_xll.ohTrigger(RecalcTrigger,Trigger1Y)),NA())</f>
        <v>8.3509709855267289E-3</v>
      </c>
    </row>
    <row r="1788" spans="2:17" x14ac:dyDescent="0.2">
      <c r="B1788" s="39" t="s">
        <v>42</v>
      </c>
      <c r="D1788" s="42">
        <f>_xll.qlCalendarAdvance(Calendar,$D1787,B1788,"f",FALSE)</f>
        <v>52195</v>
      </c>
      <c r="E1788" s="139">
        <f>_xll.qlInterestRateIndexValueDate(IndexON,D1788)</f>
        <v>52195</v>
      </c>
      <c r="F1788" s="155">
        <f>IFERROR(_xll.qlIndexFixing(IndexON,D1788,TRUE,_xll.ohTrigger(RecalcTrigger,TriggerON)),NA())</f>
        <v>7.5616724602678431E-3</v>
      </c>
      <c r="H1788" s="42">
        <f>_xll.qlCalendarAdvance(Calendar,$H1787,B1788,"f",FALSE)</f>
        <v>52195</v>
      </c>
      <c r="I1788" s="139">
        <f>_xll.qlInterestRateIndexValueDate(Index1M,$H1788)</f>
        <v>52197</v>
      </c>
      <c r="J1788" s="144">
        <f>IFERROR(_xll.qlIndexFixing(Index1M,$H1788,TRUE,_xll.ohTrigger(RecalcTrigger,Trigger1M)),NA())</f>
        <v>7.7262015225995628E-3</v>
      </c>
      <c r="K1788" s="44">
        <f>IFERROR(_xll.qlIndexFixing(Index3M,H1788,TRUE,_xll.ohTrigger(RecalcTrigger,Trigger3M)),NA())</f>
        <v>8.0330089075675778E-3</v>
      </c>
      <c r="L1788" s="44">
        <f>IFERROR(_xll.qlIndexFixing(Index6M,$H1788,TRUE,_xll.ohTrigger(RecalcTrigger,Trigger6M)),NA())</f>
        <v>8.0903650191504455E-3</v>
      </c>
      <c r="M1788" s="145">
        <f>IFERROR(_xll.qlIndexFixing(Index1Y,$H1788,TRUE,_xll.ohTrigger(RecalcTrigger,Trigger1Y)),NA())</f>
        <v>8.2627811762001537E-3</v>
      </c>
      <c r="N1788" s="144">
        <f>IFERROR(_xll.qlIndexFixing(ONIndex1M,I1788,TRUE,_xll.ohTrigger(RecalcTrigger,Trigger1M)),NA())</f>
        <v>7.7287930232561308E-3</v>
      </c>
      <c r="O1788" s="44">
        <f>IFERROR(_xll.qlIndexFixing(ONIndex3M,I1788,TRUE,_xll.ohTrigger(RecalcTrigger,Trigger3M)),NA())</f>
        <v>8.0468820940193808E-3</v>
      </c>
      <c r="P1788" s="44">
        <f>IFERROR(_xll.qlIndexFixing(ONIndex6M,I1788,TRUE,_xll.ohTrigger(RecalcTrigger,Trigger6M)),NA())</f>
        <v>8.1224924616662975E-3</v>
      </c>
      <c r="Q1788" s="145">
        <f>IFERROR(_xll.qlIndexFixing(ONIndex1Y,I1788,TRUE,_xll.ohTrigger(RecalcTrigger,Trigger1Y)),NA())</f>
        <v>8.3459068330693498E-3</v>
      </c>
    </row>
    <row r="1789" spans="2:17" x14ac:dyDescent="0.2">
      <c r="B1789" s="39" t="s">
        <v>42</v>
      </c>
      <c r="D1789" s="42">
        <f>_xll.qlCalendarAdvance(Calendar,$D1788,B1789,"f",FALSE)</f>
        <v>52202</v>
      </c>
      <c r="E1789" s="139">
        <f>_xll.qlInterestRateIndexValueDate(IndexON,D1789)</f>
        <v>52202</v>
      </c>
      <c r="F1789" s="155">
        <f>IFERROR(_xll.qlIndexFixing(IndexON,D1789,TRUE,_xll.ohTrigger(RecalcTrigger,TriggerON)),NA())</f>
        <v>7.5583469610318588E-3</v>
      </c>
      <c r="H1789" s="42">
        <f>_xll.qlCalendarAdvance(Calendar,$H1788,B1789,"f",FALSE)</f>
        <v>52202</v>
      </c>
      <c r="I1789" s="139">
        <f>_xll.qlInterestRateIndexValueDate(Index1M,$H1789)</f>
        <v>52204</v>
      </c>
      <c r="J1789" s="144">
        <f>IFERROR(_xll.qlIndexFixing(Index1M,$H1789,TRUE,_xll.ohTrigger(RecalcTrigger,Trigger1M)),NA())</f>
        <v>7.7230692765495323E-3</v>
      </c>
      <c r="K1789" s="44">
        <f>IFERROR(_xll.qlIndexFixing(Index3M,H1789,TRUE,_xll.ohTrigger(RecalcTrigger,Trigger3M)),NA())</f>
        <v>8.0296660906595818E-3</v>
      </c>
      <c r="L1789" s="44">
        <f>IFERROR(_xll.qlIndexFixing(Index6M,$H1789,TRUE,_xll.ohTrigger(RecalcTrigger,Trigger6M)),NA())</f>
        <v>8.0862711244307876E-3</v>
      </c>
      <c r="M1789" s="145">
        <f>IFERROR(_xll.qlIndexFixing(Index1Y,$H1789,TRUE,_xll.ohTrigger(RecalcTrigger,Trigger1Y)),NA())</f>
        <v>8.2583580792144947E-3</v>
      </c>
      <c r="N1789" s="144">
        <f>IFERROR(_xll.qlIndexFixing(ONIndex1M,I1789,TRUE,_xll.ohTrigger(RecalcTrigger,Trigger1M)),NA())</f>
        <v>7.7256400687186755E-3</v>
      </c>
      <c r="O1789" s="44">
        <f>IFERROR(_xll.qlIndexFixing(ONIndex3M,I1789,TRUE,_xll.ohTrigger(RecalcTrigger,Trigger3M)),NA())</f>
        <v>8.0431079845144637E-3</v>
      </c>
      <c r="P1789" s="44">
        <f>IFERROR(_xll.qlIndexFixing(ONIndex6M,I1789,TRUE,_xll.ohTrigger(RecalcTrigger,Trigger6M)),NA())</f>
        <v>8.11846192751986E-3</v>
      </c>
      <c r="Q1789" s="145">
        <f>IFERROR(_xll.qlIndexFixing(ONIndex1Y,I1789,TRUE,_xll.ohTrigger(RecalcTrigger,Trigger1Y)),NA())</f>
        <v>8.3408666619089189E-3</v>
      </c>
    </row>
    <row r="1790" spans="2:17" x14ac:dyDescent="0.2">
      <c r="B1790" s="39" t="s">
        <v>42</v>
      </c>
      <c r="D1790" s="42">
        <f>_xll.qlCalendarAdvance(Calendar,$D1789,B1790,"f",FALSE)</f>
        <v>52209</v>
      </c>
      <c r="E1790" s="139">
        <f>_xll.qlInterestRateIndexValueDate(IndexON,D1790)</f>
        <v>52209</v>
      </c>
      <c r="F1790" s="155">
        <f>IFERROR(_xll.qlIndexFixing(IndexON,D1790,TRUE,_xll.ohTrigger(RecalcTrigger,TriggerON)),NA())</f>
        <v>7.5550363951304433E-3</v>
      </c>
      <c r="H1790" s="42">
        <f>_xll.qlCalendarAdvance(Calendar,$H1789,B1790,"f",FALSE)</f>
        <v>52209</v>
      </c>
      <c r="I1790" s="139">
        <f>_xll.qlInterestRateIndexValueDate(Index1M,$H1790)</f>
        <v>52211</v>
      </c>
      <c r="J1790" s="144">
        <f>IFERROR(_xll.qlIndexFixing(Index1M,$H1790,TRUE,_xll.ohTrigger(RecalcTrigger,Trigger1M)),NA())</f>
        <v>7.7199509687700396E-3</v>
      </c>
      <c r="K1790" s="44">
        <f>IFERROR(_xll.qlIndexFixing(Index3M,H1790,TRUE,_xll.ohTrigger(RecalcTrigger,Trigger3M)),NA())</f>
        <v>8.0259965839823977E-3</v>
      </c>
      <c r="L1790" s="44">
        <f>IFERROR(_xll.qlIndexFixing(Index6M,$H1790,TRUE,_xll.ohTrigger(RecalcTrigger,Trigger6M)),NA())</f>
        <v>8.0823740031756349E-3</v>
      </c>
      <c r="M1790" s="145">
        <f>IFERROR(_xll.qlIndexFixing(Index1Y,$H1790,TRUE,_xll.ohTrigger(RecalcTrigger,Trigger1Y)),NA())</f>
        <v>8.2539617871590556E-3</v>
      </c>
      <c r="N1790" s="144">
        <f>IFERROR(_xll.qlIndexFixing(ONIndex1M,I1790,TRUE,_xll.ohTrigger(RecalcTrigger,Trigger1M)),NA())</f>
        <v>7.7225009268921951E-3</v>
      </c>
      <c r="O1790" s="44">
        <f>IFERROR(_xll.qlIndexFixing(ONIndex3M,I1790,TRUE,_xll.ohTrigger(RecalcTrigger,Trigger3M)),NA())</f>
        <v>8.0393500671771534E-3</v>
      </c>
      <c r="P1790" s="44">
        <f>IFERROR(_xll.qlIndexFixing(ONIndex6M,I1790,TRUE,_xll.ohTrigger(RecalcTrigger,Trigger6M)),NA())</f>
        <v>8.1144420946532847E-3</v>
      </c>
      <c r="Q1790" s="145">
        <f>IFERROR(_xll.qlIndexFixing(ONIndex1Y,I1790,TRUE,_xll.ohTrigger(RecalcTrigger,Trigger1Y)),NA())</f>
        <v>8.3358505696473628E-3</v>
      </c>
    </row>
    <row r="1791" spans="2:17" x14ac:dyDescent="0.2">
      <c r="B1791" s="39" t="s">
        <v>42</v>
      </c>
      <c r="D1791" s="42">
        <f>_xll.qlCalendarAdvance(Calendar,$D1790,B1791,"f",FALSE)</f>
        <v>52216</v>
      </c>
      <c r="E1791" s="139">
        <f>_xll.qlInterestRateIndexValueDate(IndexON,D1791)</f>
        <v>52216</v>
      </c>
      <c r="F1791" s="155">
        <f>IFERROR(_xll.qlIndexFixing(IndexON,D1791,TRUE,_xll.ohTrigger(RecalcTrigger,TriggerON)),NA())</f>
        <v>7.55174083610477E-3</v>
      </c>
      <c r="H1791" s="42">
        <f>_xll.qlCalendarAdvance(Calendar,$H1790,B1791,"f",FALSE)</f>
        <v>52216</v>
      </c>
      <c r="I1791" s="139">
        <f>_xll.qlInterestRateIndexValueDate(Index1M,$H1791)</f>
        <v>52218</v>
      </c>
      <c r="J1791" s="144">
        <f>IFERROR(_xll.qlIndexFixing(Index1M,$H1791,TRUE,_xll.ohTrigger(RecalcTrigger,Trigger1M)),NA())</f>
        <v>7.7168466696073135E-3</v>
      </c>
      <c r="K1791" s="44">
        <f>IFERROR(_xll.qlIndexFixing(Index3M,H1791,TRUE,_xll.ohTrigger(RecalcTrigger,Trigger3M)),NA())</f>
        <v>8.0223438165551997E-3</v>
      </c>
      <c r="L1791" s="44">
        <f>IFERROR(_xll.qlIndexFixing(Index6M,$H1791,TRUE,_xll.ohTrigger(RecalcTrigger,Trigger6M)),NA())</f>
        <v>8.0784883915036576E-3</v>
      </c>
      <c r="M1791" s="145">
        <f>IFERROR(_xll.qlIndexFixing(Index1Y,$H1791,TRUE,_xll.ohTrigger(RecalcTrigger,Trigger1Y)),NA())</f>
        <v>8.2495923982086761E-3</v>
      </c>
      <c r="N1791" s="144">
        <f>IFERROR(_xll.qlIndexFixing(ONIndex1M,I1791,TRUE,_xll.ohTrigger(RecalcTrigger,Trigger1M)),NA())</f>
        <v>7.7193756681204206E-3</v>
      </c>
      <c r="O1791" s="44">
        <f>IFERROR(_xll.qlIndexFixing(ONIndex3M,I1791,TRUE,_xll.ohTrigger(RecalcTrigger,Trigger3M)),NA())</f>
        <v>8.0356084173871523E-3</v>
      </c>
      <c r="P1791" s="44">
        <f>IFERROR(_xll.qlIndexFixing(ONIndex6M,I1791,TRUE,_xll.ohTrigger(RecalcTrigger,Trigger6M)),NA())</f>
        <v>8.1104330196613006E-3</v>
      </c>
      <c r="Q1791" s="145">
        <f>IFERROR(_xll.qlIndexFixing(ONIndex1Y,I1791,TRUE,_xll.ohTrigger(RecalcTrigger,Trigger1Y)),NA())</f>
        <v>8.3308586539665441E-3</v>
      </c>
    </row>
    <row r="1792" spans="2:17" x14ac:dyDescent="0.2">
      <c r="B1792" s="39" t="s">
        <v>42</v>
      </c>
      <c r="D1792" s="42">
        <f>_xll.qlCalendarAdvance(Calendar,$D1791,B1792,"f",FALSE)</f>
        <v>52223</v>
      </c>
      <c r="E1792" s="139">
        <f>_xll.qlInterestRateIndexValueDate(IndexON,D1792)</f>
        <v>52223</v>
      </c>
      <c r="F1792" s="155">
        <f>IFERROR(_xll.qlIndexFixing(IndexON,D1792,TRUE,_xll.ohTrigger(RecalcTrigger,TriggerON)),NA())</f>
        <v>7.5484603580555643E-3</v>
      </c>
      <c r="H1792" s="42">
        <f>_xll.qlCalendarAdvance(Calendar,$H1791,B1792,"f",FALSE)</f>
        <v>52223</v>
      </c>
      <c r="I1792" s="139">
        <f>_xll.qlInterestRateIndexValueDate(Index1M,$H1792)</f>
        <v>52229</v>
      </c>
      <c r="J1792" s="144">
        <f>IFERROR(_xll.qlIndexFixing(Index1M,$H1792,TRUE,_xll.ohTrigger(RecalcTrigger,Trigger1M)),NA())</f>
        <v>7.7121332918191647E-3</v>
      </c>
      <c r="K1792" s="44">
        <f>IFERROR(_xll.qlIndexFixing(Index3M,H1792,TRUE,_xll.ohTrigger(RecalcTrigger,Trigger3M)),NA())</f>
        <v>8.0163047132050681E-3</v>
      </c>
      <c r="L1792" s="44">
        <f>IFERROR(_xll.qlIndexFixing(Index6M,$H1792,TRUE,_xll.ohTrigger(RecalcTrigger,Trigger6M)),NA())</f>
        <v>8.0724058205429022E-3</v>
      </c>
      <c r="M1792" s="145">
        <f>IFERROR(_xll.qlIndexFixing(Index1Y,$H1792,TRUE,_xll.ohTrigger(RecalcTrigger,Trigger1Y)),NA())</f>
        <v>8.2427808069566472E-3</v>
      </c>
      <c r="N1792" s="144">
        <f>IFERROR(_xll.qlIndexFixing(ONIndex1M,I1792,TRUE,_xll.ohTrigger(RecalcTrigger,Trigger1M)),NA())</f>
        <v>7.7152392844448414E-3</v>
      </c>
      <c r="O1792" s="44">
        <f>IFERROR(_xll.qlIndexFixing(ONIndex3M,I1792,TRUE,_xll.ohTrigger(RecalcTrigger,Trigger3M)),NA())</f>
        <v>8.0306462295665071E-3</v>
      </c>
      <c r="P1792" s="44">
        <f>IFERROR(_xll.qlIndexFixing(ONIndex6M,I1792,TRUE,_xll.ohTrigger(RecalcTrigger,Trigger6M)),NA())</f>
        <v>8.1051007058308144E-3</v>
      </c>
      <c r="Q1792" s="145">
        <f>IFERROR(_xll.qlIndexFixing(ONIndex1Y,I1792,TRUE,_xll.ohTrigger(RecalcTrigger,Trigger1Y)),NA())</f>
        <v>8.3242190563348473E-3</v>
      </c>
    </row>
    <row r="1793" spans="2:17" x14ac:dyDescent="0.2">
      <c r="B1793" s="39" t="s">
        <v>42</v>
      </c>
      <c r="D1793" s="42">
        <f>_xll.qlCalendarAdvance(Calendar,$D1792,B1793,"f",FALSE)</f>
        <v>52230</v>
      </c>
      <c r="E1793" s="139">
        <f>_xll.qlInterestRateIndexValueDate(IndexON,D1793)</f>
        <v>52230</v>
      </c>
      <c r="F1793" s="155">
        <f>IFERROR(_xll.qlIndexFixing(IndexON,D1793,TRUE,_xll.ohTrigger(RecalcTrigger,TriggerON)),NA())</f>
        <v>7.5451950345239993E-3</v>
      </c>
      <c r="H1793" s="42">
        <f>_xll.qlCalendarAdvance(Calendar,$H1792,B1793,"f",FALSE)</f>
        <v>52230</v>
      </c>
      <c r="I1793" s="139">
        <f>_xll.qlInterestRateIndexValueDate(Index1M,$H1793)</f>
        <v>52233</v>
      </c>
      <c r="J1793" s="144">
        <f>IFERROR(_xll.qlIndexFixing(Index1M,$H1793,TRUE,_xll.ohTrigger(RecalcTrigger,Trigger1M)),NA())</f>
        <v>7.7103778888116961E-3</v>
      </c>
      <c r="K1793" s="44">
        <f>IFERROR(_xll.qlIndexFixing(Index3M,H1793,TRUE,_xll.ohTrigger(RecalcTrigger,Trigger3M)),NA())</f>
        <v>8.0145731750347338E-3</v>
      </c>
      <c r="L1793" s="44">
        <f>IFERROR(_xll.qlIndexFixing(Index6M,$H1793,TRUE,_xll.ohTrigger(RecalcTrigger,Trigger6M)),NA())</f>
        <v>8.0703825398314843E-3</v>
      </c>
      <c r="M1793" s="145">
        <f>IFERROR(_xll.qlIndexFixing(Index1Y,$H1793,TRUE,_xll.ohTrigger(RecalcTrigger,Trigger1Y)),NA())</f>
        <v>8.2399287165632207E-3</v>
      </c>
      <c r="N1793" s="144">
        <f>IFERROR(_xll.qlIndexFixing(ONIndex1M,I1793,TRUE,_xll.ohTrigger(RecalcTrigger,Trigger1M)),NA())</f>
        <v>7.7127257606157684E-3</v>
      </c>
      <c r="O1793" s="44">
        <f>IFERROR(_xll.qlIndexFixing(ONIndex3M,I1793,TRUE,_xll.ohTrigger(RecalcTrigger,Trigger3M)),NA())</f>
        <v>8.0276457244821131E-3</v>
      </c>
      <c r="P1793" s="44">
        <f>IFERROR(_xll.qlIndexFixing(ONIndex6M,I1793,TRUE,_xll.ohTrigger(RecalcTrigger,Trigger6M)),NA())</f>
        <v>8.1018786325426362E-3</v>
      </c>
      <c r="Q1793" s="145">
        <f>IFERROR(_xll.qlIndexFixing(ONIndex1Y,I1793,TRUE,_xll.ohTrigger(RecalcTrigger,Trigger1Y)),NA())</f>
        <v>8.3202435574047939E-3</v>
      </c>
    </row>
    <row r="1794" spans="2:17" x14ac:dyDescent="0.2">
      <c r="B1794" s="39" t="s">
        <v>42</v>
      </c>
      <c r="D1794" s="42">
        <f>_xll.qlCalendarAdvance(Calendar,$D1793,B1794,"f",FALSE)</f>
        <v>52237</v>
      </c>
      <c r="E1794" s="139">
        <f>_xll.qlInterestRateIndexValueDate(IndexON,D1794)</f>
        <v>52237</v>
      </c>
      <c r="F1794" s="155">
        <f>IFERROR(_xll.qlIndexFixing(IndexON,D1794,TRUE,_xll.ohTrigger(RecalcTrigger,TriggerON)),NA())</f>
        <v>7.5419449394509286E-3</v>
      </c>
      <c r="H1794" s="42">
        <f>_xll.qlCalendarAdvance(Calendar,$H1793,B1794,"f",FALSE)</f>
        <v>52237</v>
      </c>
      <c r="I1794" s="139">
        <f>_xll.qlInterestRateIndexValueDate(Index1M,$H1794)</f>
        <v>52239</v>
      </c>
      <c r="J1794" s="144">
        <f>IFERROR(_xll.qlIndexFixing(Index1M,$H1794,TRUE,_xll.ohTrigger(RecalcTrigger,Trigger1M)),NA())</f>
        <v>7.707618527304505E-3</v>
      </c>
      <c r="K1794" s="44">
        <f>IFERROR(_xll.qlIndexFixing(Index3M,H1794,TRUE,_xll.ohTrigger(RecalcTrigger,Trigger3M)),NA())</f>
        <v>8.0114867032694548E-3</v>
      </c>
      <c r="L1794" s="44">
        <f>IFERROR(_xll.qlIndexFixing(Index6M,$H1794,TRUE,_xll.ohTrigger(RecalcTrigger,Trigger6M)),NA())</f>
        <v>8.0670819610916648E-3</v>
      </c>
      <c r="M1794" s="145">
        <f>IFERROR(_xll.qlIndexFixing(Index1Y,$H1794,TRUE,_xll.ohTrigger(RecalcTrigger,Trigger1Y)),NA())</f>
        <v>8.2366466317257588E-3</v>
      </c>
      <c r="N1794" s="144">
        <f>IFERROR(_xll.qlIndexFixing(ONIndex1M,I1794,TRUE,_xll.ohTrigger(RecalcTrigger,Trigger1M)),NA())</f>
        <v>7.7100838924515358E-3</v>
      </c>
      <c r="O1794" s="44">
        <f>IFERROR(_xll.qlIndexFixing(ONIndex3M,I1794,TRUE,_xll.ohTrigger(RecalcTrigger,Trigger3M)),NA())</f>
        <v>8.0244818250996275E-3</v>
      </c>
      <c r="P1794" s="44">
        <f>IFERROR(_xll.qlIndexFixing(ONIndex6M,I1794,TRUE,_xll.ohTrigger(RecalcTrigger,Trigger6M)),NA())</f>
        <v>8.098470906201527E-3</v>
      </c>
      <c r="Q1794" s="145">
        <f>IFERROR(_xll.qlIndexFixing(ONIndex1Y,I1794,TRUE,_xll.ohTrigger(RecalcTrigger,Trigger1Y)),NA())</f>
        <v>8.3160289440264989E-3</v>
      </c>
    </row>
    <row r="1795" spans="2:17" x14ac:dyDescent="0.2">
      <c r="B1795" s="39" t="s">
        <v>42</v>
      </c>
      <c r="D1795" s="42">
        <f>_xll.qlCalendarAdvance(Calendar,$D1794,B1795,"f",FALSE)</f>
        <v>52244</v>
      </c>
      <c r="E1795" s="139">
        <f>_xll.qlInterestRateIndexValueDate(IndexON,D1795)</f>
        <v>52244</v>
      </c>
      <c r="F1795" s="155">
        <f>IFERROR(_xll.qlIndexFixing(IndexON,D1795,TRUE,_xll.ohTrigger(RecalcTrigger,TriggerON)),NA())</f>
        <v>7.5387101466173334E-3</v>
      </c>
      <c r="H1795" s="42">
        <f>_xll.qlCalendarAdvance(Calendar,$H1794,B1795,"f",FALSE)</f>
        <v>52244</v>
      </c>
      <c r="I1795" s="139">
        <f>_xll.qlInterestRateIndexValueDate(Index1M,$H1795)</f>
        <v>52246</v>
      </c>
      <c r="J1795" s="144">
        <f>IFERROR(_xll.qlIndexFixing(Index1M,$H1795,TRUE,_xll.ohTrigger(RecalcTrigger,Trigger1M)),NA())</f>
        <v>7.7045709660861217E-3</v>
      </c>
      <c r="K1795" s="44">
        <f>IFERROR(_xll.qlIndexFixing(Index3M,H1795,TRUE,_xll.ohTrigger(RecalcTrigger,Trigger3M)),NA())</f>
        <v>8.0079016463283637E-3</v>
      </c>
      <c r="L1795" s="44">
        <f>IFERROR(_xll.qlIndexFixing(Index6M,$H1795,TRUE,_xll.ohTrigger(RecalcTrigger,Trigger6M)),NA())</f>
        <v>8.0632421821274849E-3</v>
      </c>
      <c r="M1795" s="145">
        <f>IFERROR(_xll.qlIndexFixing(Index1Y,$H1795,TRUE,_xll.ohTrigger(RecalcTrigger,Trigger1Y)),NA())</f>
        <v>8.2323858369380814E-3</v>
      </c>
      <c r="N1795" s="144">
        <f>IFERROR(_xll.qlIndexFixing(ONIndex1M,I1795,TRUE,_xll.ohTrigger(RecalcTrigger,Trigger1M)),NA())</f>
        <v>7.7070148686164686E-3</v>
      </c>
      <c r="O1795" s="44">
        <f>IFERROR(_xll.qlIndexFixing(ONIndex3M,I1795,TRUE,_xll.ohTrigger(RecalcTrigger,Trigger3M)),NA())</f>
        <v>8.0208059976172308E-3</v>
      </c>
      <c r="P1795" s="44">
        <f>IFERROR(_xll.qlIndexFixing(ONIndex6M,I1795,TRUE,_xll.ohTrigger(RecalcTrigger,Trigger6M)),NA())</f>
        <v>8.0945054269765393E-3</v>
      </c>
      <c r="Q1795" s="145">
        <f>IFERROR(_xll.qlIndexFixing(ONIndex1Y,I1795,TRUE,_xll.ohTrigger(RecalcTrigger,Trigger1Y)),NA())</f>
        <v>8.3111347121267443E-3</v>
      </c>
    </row>
    <row r="1796" spans="2:17" x14ac:dyDescent="0.2">
      <c r="B1796" s="39" t="s">
        <v>42</v>
      </c>
      <c r="D1796" s="42">
        <f>_xll.qlCalendarAdvance(Calendar,$D1795,B1796,"f",FALSE)</f>
        <v>52251</v>
      </c>
      <c r="E1796" s="139">
        <f>_xll.qlInterestRateIndexValueDate(IndexON,D1796)</f>
        <v>52251</v>
      </c>
      <c r="F1796" s="155">
        <f>IFERROR(_xll.qlIndexFixing(IndexON,D1796,TRUE,_xll.ohTrigger(RecalcTrigger,TriggerON)),NA())</f>
        <v>7.5354907298841312E-3</v>
      </c>
      <c r="H1796" s="42">
        <f>_xll.qlCalendarAdvance(Calendar,$H1795,B1796,"f",FALSE)</f>
        <v>52251</v>
      </c>
      <c r="I1796" s="139">
        <f>_xll.qlInterestRateIndexValueDate(Index1M,$H1796)</f>
        <v>52253</v>
      </c>
      <c r="J1796" s="144">
        <f>IFERROR(_xll.qlIndexFixing(Index1M,$H1796,TRUE,_xll.ohTrigger(RecalcTrigger,Trigger1M)),NA())</f>
        <v>7.7015377652156491E-3</v>
      </c>
      <c r="K1796" s="44">
        <f>IFERROR(_xll.qlIndexFixing(Index3M,H1796,TRUE,_xll.ohTrigger(RecalcTrigger,Trigger3M)),NA())</f>
        <v>8.0043337053750108E-3</v>
      </c>
      <c r="L1796" s="44">
        <f>IFERROR(_xll.qlIndexFixing(Index6M,$H1796,TRUE,_xll.ohTrigger(RecalcTrigger,Trigger6M)),NA())</f>
        <v>8.059414191487875E-3</v>
      </c>
      <c r="M1796" s="145">
        <f>IFERROR(_xll.qlIndexFixing(Index1Y,$H1796,TRUE,_xll.ohTrigger(RecalcTrigger,Trigger1Y)),NA())</f>
        <v>8.2281524361300928E-3</v>
      </c>
      <c r="N1796" s="144">
        <f>IFERROR(_xll.qlIndexFixing(ONIndex1M,I1796,TRUE,_xll.ohTrigger(RecalcTrigger,Trigger1M)),NA())</f>
        <v>7.7039600793149532E-3</v>
      </c>
      <c r="O1796" s="44">
        <f>IFERROR(_xll.qlIndexFixing(ONIndex3M,I1796,TRUE,_xll.ohTrigger(RecalcTrigger,Trigger3M)),NA())</f>
        <v>8.0171468138612312E-3</v>
      </c>
      <c r="P1796" s="44">
        <f>IFERROR(_xll.qlIndexFixing(ONIndex6M,I1796,TRUE,_xll.ohTrigger(RecalcTrigger,Trigger6M)),NA())</f>
        <v>8.0905509878803628E-3</v>
      </c>
      <c r="Q1796" s="145">
        <f>IFERROR(_xll.qlIndexFixing(ONIndex1Y,I1796,TRUE,_xll.ohTrigger(RecalcTrigger,Trigger1Y)),NA())</f>
        <v>8.3062651453769121E-3</v>
      </c>
    </row>
    <row r="1797" spans="2:17" x14ac:dyDescent="0.2">
      <c r="B1797" s="39" t="s">
        <v>42</v>
      </c>
      <c r="D1797" s="42">
        <f>_xll.qlCalendarAdvance(Calendar,$D1796,B1797,"f",FALSE)</f>
        <v>52258</v>
      </c>
      <c r="E1797" s="139">
        <f>_xll.qlInterestRateIndexValueDate(IndexON,D1797)</f>
        <v>52258</v>
      </c>
      <c r="F1797" s="155">
        <f>IFERROR(_xll.qlIndexFixing(IndexON,D1797,TRUE,_xll.ohTrigger(RecalcTrigger,TriggerON)),NA())</f>
        <v>7.532286762872431E-3</v>
      </c>
      <c r="H1797" s="42">
        <f>_xll.qlCalendarAdvance(Calendar,$H1796,B1797,"f",FALSE)</f>
        <v>52258</v>
      </c>
      <c r="I1797" s="139">
        <f>_xll.qlInterestRateIndexValueDate(Index1M,$H1797)</f>
        <v>52260</v>
      </c>
      <c r="J1797" s="144">
        <f>IFERROR(_xll.qlIndexFixing(Index1M,$H1797,TRUE,_xll.ohTrigger(RecalcTrigger,Trigger1M)),NA())</f>
        <v>7.6989154756256948E-3</v>
      </c>
      <c r="K1797" s="44">
        <f>IFERROR(_xll.qlIndexFixing(Index3M,H1797,TRUE,_xll.ohTrigger(RecalcTrigger,Trigger3M)),NA())</f>
        <v>8.0007829557589005E-3</v>
      </c>
      <c r="L1797" s="44">
        <f>IFERROR(_xll.qlIndexFixing(Index6M,$H1797,TRUE,_xll.ohTrigger(RecalcTrigger,Trigger6M)),NA())</f>
        <v>8.055598045788764E-3</v>
      </c>
      <c r="M1797" s="145">
        <f>IFERROR(_xll.qlIndexFixing(Index1Y,$H1797,TRUE,_xll.ohTrigger(RecalcTrigger,Trigger1Y)),NA())</f>
        <v>8.2239465274786001E-3</v>
      </c>
      <c r="N1797" s="144">
        <f>IFERROR(_xll.qlIndexFixing(ONIndex1M,I1797,TRUE,_xll.ohTrigger(RecalcTrigger,Trigger1M)),NA())</f>
        <v>7.7009195948107845E-3</v>
      </c>
      <c r="O1797" s="44">
        <f>IFERROR(_xll.qlIndexFixing(ONIndex3M,I1797,TRUE,_xll.ohTrigger(RecalcTrigger,Trigger3M)),NA())</f>
        <v>8.013504348971523E-3</v>
      </c>
      <c r="P1797" s="44">
        <f>IFERROR(_xll.qlIndexFixing(ONIndex6M,I1797,TRUE,_xll.ohTrigger(RecalcTrigger,Trigger6M)),NA())</f>
        <v>8.0866076453478541E-3</v>
      </c>
      <c r="Q1797" s="145">
        <f>IFERROR(_xll.qlIndexFixing(ONIndex1Y,I1797,TRUE,_xll.ohTrigger(RecalcTrigger,Trigger1Y)),NA())</f>
        <v>8.301420341458865E-3</v>
      </c>
    </row>
    <row r="1798" spans="2:17" x14ac:dyDescent="0.2">
      <c r="B1798" s="39" t="s">
        <v>42</v>
      </c>
      <c r="D1798" s="42">
        <f>_xll.qlCalendarAdvance(Calendar,$D1797,B1798,"f",FALSE)</f>
        <v>52265</v>
      </c>
      <c r="E1798" s="139">
        <f>_xll.qlInterestRateIndexValueDate(IndexON,D1798)</f>
        <v>52265</v>
      </c>
      <c r="F1798" s="155">
        <f>IFERROR(_xll.qlIndexFixing(IndexON,D1798,TRUE,_xll.ohTrigger(RecalcTrigger,TriggerON)),NA())</f>
        <v>7.5290983196030226E-3</v>
      </c>
      <c r="H1798" s="42">
        <f>_xll.qlCalendarAdvance(Calendar,$H1797,B1798,"f",FALSE)</f>
        <v>52265</v>
      </c>
      <c r="I1798" s="139">
        <f>_xll.qlInterestRateIndexValueDate(Index1M,$H1798)</f>
        <v>52267</v>
      </c>
      <c r="J1798" s="144">
        <f>IFERROR(_xll.qlIndexFixing(Index1M,$H1798,TRUE,_xll.ohTrigger(RecalcTrigger,Trigger1M)),NA())</f>
        <v>7.6960396413523159E-3</v>
      </c>
      <c r="K1798" s="44">
        <f>IFERROR(_xll.qlIndexFixing(Index3M,H1798,TRUE,_xll.ohTrigger(RecalcTrigger,Trigger3M)),NA())</f>
        <v>7.9974098783739244E-3</v>
      </c>
      <c r="L1798" s="44">
        <f>IFERROR(_xll.qlIndexFixing(Index6M,$H1798,TRUE,_xll.ohTrigger(RecalcTrigger,Trigger6M)),NA())</f>
        <v>8.0517938016456368E-3</v>
      </c>
      <c r="M1798" s="145">
        <f>IFERROR(_xll.qlIndexFixing(Index1Y,$H1798,TRUE,_xll.ohTrigger(RecalcTrigger,Trigger1Y)),NA())</f>
        <v>8.2197682091608507E-3</v>
      </c>
      <c r="N1798" s="144">
        <f>IFERROR(_xll.qlIndexFixing(ONIndex1M,I1798,TRUE,_xll.ohTrigger(RecalcTrigger,Trigger1M)),NA())</f>
        <v>7.6978934854476933E-3</v>
      </c>
      <c r="O1798" s="44">
        <f>IFERROR(_xll.qlIndexFixing(ONIndex3M,I1798,TRUE,_xll.ohTrigger(RecalcTrigger,Trigger3M)),NA())</f>
        <v>8.0098786782478726E-3</v>
      </c>
      <c r="P1798" s="44">
        <f>IFERROR(_xll.qlIndexFixing(ONIndex6M,I1798,TRUE,_xll.ohTrigger(RecalcTrigger,Trigger6M)),NA())</f>
        <v>8.0826754558138703E-3</v>
      </c>
      <c r="Q1798" s="145">
        <f>IFERROR(_xll.qlIndexFixing(ONIndex1Y,I1798,TRUE,_xll.ohTrigger(RecalcTrigger,Trigger1Y)),NA())</f>
        <v>8.2966003982942738E-3</v>
      </c>
    </row>
    <row r="1799" spans="2:17" x14ac:dyDescent="0.2">
      <c r="B1799" s="39" t="s">
        <v>42</v>
      </c>
      <c r="D1799" s="42">
        <f>_xll.qlCalendarAdvance(Calendar,$D1798,B1799,"f",FALSE)</f>
        <v>52272</v>
      </c>
      <c r="E1799" s="139">
        <f>_xll.qlInterestRateIndexValueDate(IndexON,D1799)</f>
        <v>52272</v>
      </c>
      <c r="F1799" s="155">
        <f>IFERROR(_xll.qlIndexFixing(IndexON,D1799,TRUE,_xll.ohTrigger(RecalcTrigger,TriggerON)),NA())</f>
        <v>7.525925473776951E-3</v>
      </c>
      <c r="H1799" s="42">
        <f>_xll.qlCalendarAdvance(Calendar,$H1798,B1799,"f",FALSE)</f>
        <v>52272</v>
      </c>
      <c r="I1799" s="139">
        <f>_xll.qlInterestRateIndexValueDate(Index1M,$H1799)</f>
        <v>52274</v>
      </c>
      <c r="J1799" s="144">
        <f>IFERROR(_xll.qlIndexFixing(Index1M,$H1799,TRUE,_xll.ohTrigger(RecalcTrigger,Trigger1M)),NA())</f>
        <v>7.6930460147000314E-3</v>
      </c>
      <c r="K1799" s="44">
        <f>IFERROR(_xll.qlIndexFixing(Index3M,H1799,TRUE,_xll.ohTrigger(RecalcTrigger,Trigger3M)),NA())</f>
        <v>7.9938925628258925E-3</v>
      </c>
      <c r="L1799" s="44">
        <f>IFERROR(_xll.qlIndexFixing(Index6M,$H1799,TRUE,_xll.ohTrigger(RecalcTrigger,Trigger6M)),NA())</f>
        <v>8.048001515675746E-3</v>
      </c>
      <c r="M1799" s="145">
        <f>IFERROR(_xll.qlIndexFixing(Index1Y,$H1799,TRUE,_xll.ohTrigger(RecalcTrigger,Trigger1Y)),NA())</f>
        <v>8.21561757935497E-3</v>
      </c>
      <c r="N1799" s="144">
        <f>IFERROR(_xll.qlIndexFixing(ONIndex1M,I1799,TRUE,_xll.ohTrigger(RecalcTrigger,Trigger1M)),NA())</f>
        <v>7.6948818215694104E-3</v>
      </c>
      <c r="O1799" s="44">
        <f>IFERROR(_xll.qlIndexFixing(ONIndex3M,I1799,TRUE,_xll.ohTrigger(RecalcTrigger,Trigger3M)),NA())</f>
        <v>8.0062698769101104E-3</v>
      </c>
      <c r="P1799" s="44">
        <f>IFERROR(_xll.qlIndexFixing(ONIndex6M,I1799,TRUE,_xll.ohTrigger(RecalcTrigger,Trigger6M)),NA())</f>
        <v>8.0787544757132679E-3</v>
      </c>
      <c r="Q1799" s="145">
        <f>IFERROR(_xll.qlIndexFixing(ONIndex1Y,I1799,TRUE,_xll.ohTrigger(RecalcTrigger,Trigger1Y)),NA())</f>
        <v>8.2918054134051289E-3</v>
      </c>
    </row>
    <row r="1800" spans="2:17" x14ac:dyDescent="0.2">
      <c r="B1800" s="39" t="s">
        <v>42</v>
      </c>
      <c r="D1800" s="42">
        <f>_xll.qlCalendarAdvance(Calendar,$D1799,B1800,"f",FALSE)</f>
        <v>52279</v>
      </c>
      <c r="E1800" s="139">
        <f>_xll.qlInterestRateIndexValueDate(IndexON,D1800)</f>
        <v>52279</v>
      </c>
      <c r="F1800" s="155">
        <f>IFERROR(_xll.qlIndexFixing(IndexON,D1800,TRUE,_xll.ohTrigger(RecalcTrigger,TriggerON)),NA())</f>
        <v>7.5227682991751976E-3</v>
      </c>
      <c r="H1800" s="42">
        <f>_xll.qlCalendarAdvance(Calendar,$H1799,B1800,"f",FALSE)</f>
        <v>52279</v>
      </c>
      <c r="I1800" s="139">
        <f>_xll.qlInterestRateIndexValueDate(Index1M,$H1800)</f>
        <v>52281</v>
      </c>
      <c r="J1800" s="144">
        <f>IFERROR(_xll.qlIndexFixing(Index1M,$H1800,TRUE,_xll.ohTrigger(RecalcTrigger,Trigger1M)),NA())</f>
        <v>7.6900670083355849E-3</v>
      </c>
      <c r="K1800" s="44">
        <f>IFERROR(_xll.qlIndexFixing(Index3M,H1800,TRUE,_xll.ohTrigger(RecalcTrigger,Trigger3M)),NA())</f>
        <v>7.9903926588520656E-3</v>
      </c>
      <c r="L1800" s="44">
        <f>IFERROR(_xll.qlIndexFixing(Index6M,$H1800,TRUE,_xll.ohTrigger(RecalcTrigger,Trigger6M)),NA())</f>
        <v>8.044221244493251E-3</v>
      </c>
      <c r="M1800" s="145">
        <f>IFERROR(_xll.qlIndexFixing(Index1Y,$H1800,TRUE,_xll.ohTrigger(RecalcTrigger,Trigger1Y)),NA())</f>
        <v>8.2114947362390781E-3</v>
      </c>
      <c r="N1800" s="144">
        <f>IFERROR(_xll.qlIndexFixing(ONIndex1M,I1800,TRUE,_xll.ohTrigger(RecalcTrigger,Trigger1M)),NA())</f>
        <v>7.6918846733597945E-3</v>
      </c>
      <c r="O1800" s="44">
        <f>IFERROR(_xll.qlIndexFixing(ONIndex3M,I1800,TRUE,_xll.ohTrigger(RecalcTrigger,Trigger3M)),NA())</f>
        <v>8.0026780203379388E-3</v>
      </c>
      <c r="P1800" s="44">
        <f>IFERROR(_xll.qlIndexFixing(ONIndex6M,I1800,TRUE,_xll.ohTrigger(RecalcTrigger,Trigger6M)),NA())</f>
        <v>8.0748447616407759E-3</v>
      </c>
      <c r="Q1800" s="145">
        <f>IFERROR(_xll.qlIndexFixing(ONIndex1Y,I1800,TRUE,_xll.ohTrigger(RecalcTrigger,Trigger1Y)),NA())</f>
        <v>8.287035484553229E-3</v>
      </c>
    </row>
    <row r="1801" spans="2:17" x14ac:dyDescent="0.2">
      <c r="B1801" s="39" t="s">
        <v>42</v>
      </c>
      <c r="D1801" s="42">
        <f>_xll.qlCalendarAdvance(Calendar,$D1800,B1801,"f",FALSE)</f>
        <v>52286</v>
      </c>
      <c r="E1801" s="139">
        <f>_xll.qlInterestRateIndexValueDate(IndexON,D1801)</f>
        <v>52286</v>
      </c>
      <c r="F1801" s="155">
        <f>IFERROR(_xll.qlIndexFixing(IndexON,D1801,TRUE,_xll.ohTrigger(RecalcTrigger,TriggerON)),NA())</f>
        <v>7.5196268695787438E-3</v>
      </c>
      <c r="H1801" s="42">
        <f>_xll.qlCalendarAdvance(Calendar,$H1800,B1801,"f",FALSE)</f>
        <v>52286</v>
      </c>
      <c r="I1801" s="139">
        <f>_xll.qlInterestRateIndexValueDate(Index1M,$H1801)</f>
        <v>52288</v>
      </c>
      <c r="J1801" s="144">
        <f>IFERROR(_xll.qlIndexFixing(Index1M,$H1801,TRUE,_xll.ohTrigger(RecalcTrigger,Trigger1M)),NA())</f>
        <v>7.6871026925998519E-3</v>
      </c>
      <c r="K1801" s="44">
        <f>IFERROR(_xll.qlIndexFixing(Index3M,H1801,TRUE,_xll.ohTrigger(RecalcTrigger,Trigger3M)),NA())</f>
        <v>7.9869102418007112E-3</v>
      </c>
      <c r="L1801" s="44">
        <f>IFERROR(_xll.qlIndexFixing(Index6M,$H1801,TRUE,_xll.ohTrigger(RecalcTrigger,Trigger6M)),NA())</f>
        <v>8.0404530447136403E-3</v>
      </c>
      <c r="M1801" s="145">
        <f>IFERROR(_xll.qlIndexFixing(Index1Y,$H1801,TRUE,_xll.ohTrigger(RecalcTrigger,Trigger1Y)),NA())</f>
        <v>8.2073997779932694E-3</v>
      </c>
      <c r="N1801" s="144">
        <f>IFERROR(_xll.qlIndexFixing(ONIndex1M,I1801,TRUE,_xll.ohTrigger(RecalcTrigger,Trigger1M)),NA())</f>
        <v>7.6889021113224487E-3</v>
      </c>
      <c r="O1801" s="44">
        <f>IFERROR(_xll.qlIndexFixing(ONIndex3M,I1801,TRUE,_xll.ohTrigger(RecalcTrigger,Trigger3M)),NA())</f>
        <v>7.9991031835113802E-3</v>
      </c>
      <c r="P1801" s="44">
        <f>IFERROR(_xll.qlIndexFixing(ONIndex6M,I1801,TRUE,_xll.ohTrigger(RecalcTrigger,Trigger6M)),NA())</f>
        <v>8.070946369871379E-3</v>
      </c>
      <c r="Q1801" s="145">
        <f>IFERROR(_xll.qlIndexFixing(ONIndex1Y,I1801,TRUE,_xll.ohTrigger(RecalcTrigger,Trigger1Y)),NA())</f>
        <v>8.2822907095803089E-3</v>
      </c>
    </row>
    <row r="1802" spans="2:17" x14ac:dyDescent="0.2">
      <c r="B1802" s="39" t="s">
        <v>42</v>
      </c>
      <c r="D1802" s="42">
        <f>_xll.qlCalendarAdvance(Calendar,$D1801,B1802,"f",FALSE)</f>
        <v>52293</v>
      </c>
      <c r="E1802" s="139">
        <f>_xll.qlInterestRateIndexValueDate(IndexON,D1802)</f>
        <v>52293</v>
      </c>
      <c r="F1802" s="155">
        <f>IFERROR(_xll.qlIndexFixing(IndexON,D1802,TRUE,_xll.ohTrigger(RecalcTrigger,TriggerON)),NA())</f>
        <v>7.516501258848507E-3</v>
      </c>
      <c r="H1802" s="42">
        <f>_xll.qlCalendarAdvance(Calendar,$H1801,B1802,"f",FALSE)</f>
        <v>52293</v>
      </c>
      <c r="I1802" s="139">
        <f>_xll.qlInterestRateIndexValueDate(Index1M,$H1802)</f>
        <v>52295</v>
      </c>
      <c r="J1802" s="144">
        <f>IFERROR(_xll.qlIndexFixing(Index1M,$H1802,TRUE,_xll.ohTrigger(RecalcTrigger,Trigger1M)),NA())</f>
        <v>7.683644066772688E-3</v>
      </c>
      <c r="K1802" s="44">
        <f>IFERROR(_xll.qlIndexFixing(Index3M,H1802,TRUE,_xll.ohTrigger(RecalcTrigger,Trigger3M)),NA())</f>
        <v>7.9829787071016445E-3</v>
      </c>
      <c r="L1802" s="44">
        <f>IFERROR(_xll.qlIndexFixing(Index6M,$H1802,TRUE,_xll.ohTrigger(RecalcTrigger,Trigger6M)),NA())</f>
        <v>8.0358252998879269E-3</v>
      </c>
      <c r="M1802" s="145">
        <f>IFERROR(_xll.qlIndexFixing(Index1Y,$H1802,TRUE,_xll.ohTrigger(RecalcTrigger,Trigger1Y)),NA())</f>
        <v>8.2027970469193637E-3</v>
      </c>
      <c r="N1802" s="144">
        <f>IFERROR(_xll.qlIndexFixing(ONIndex1M,I1802,TRUE,_xll.ohTrigger(RecalcTrigger,Trigger1M)),NA())</f>
        <v>7.6859342056412316E-3</v>
      </c>
      <c r="O1802" s="44">
        <f>IFERROR(_xll.qlIndexFixing(ONIndex3M,I1802,TRUE,_xll.ohTrigger(RecalcTrigger,Trigger3M)),NA())</f>
        <v>7.9955454418900729E-3</v>
      </c>
      <c r="P1802" s="44">
        <f>IFERROR(_xll.qlIndexFixing(ONIndex6M,I1802,TRUE,_xll.ohTrigger(RecalcTrigger,Trigger6M)),NA())</f>
        <v>8.0670593569198701E-3</v>
      </c>
      <c r="Q1802" s="145">
        <f>IFERROR(_xll.qlIndexFixing(ONIndex1Y,I1802,TRUE,_xll.ohTrigger(RecalcTrigger,Trigger1Y)),NA())</f>
        <v>8.2775711859284229E-3</v>
      </c>
    </row>
    <row r="1803" spans="2:17" x14ac:dyDescent="0.2">
      <c r="B1803" s="39" t="s">
        <v>42</v>
      </c>
      <c r="D1803" s="42">
        <f>_xll.qlCalendarAdvance(Calendar,$D1802,B1803,"f",FALSE)</f>
        <v>52300</v>
      </c>
      <c r="E1803" s="139">
        <f>_xll.qlInterestRateIndexValueDate(IndexON,D1803)</f>
        <v>52300</v>
      </c>
      <c r="F1803" s="155">
        <f>IFERROR(_xll.qlIndexFixing(IndexON,D1803,TRUE,_xll.ohTrigger(RecalcTrigger,TriggerON)),NA())</f>
        <v>7.5133915407654683E-3</v>
      </c>
      <c r="H1803" s="42">
        <f>_xll.qlCalendarAdvance(Calendar,$H1802,B1803,"f",FALSE)</f>
        <v>52300</v>
      </c>
      <c r="I1803" s="139">
        <f>_xll.qlInterestRateIndexValueDate(Index1M,$H1803)</f>
        <v>52302</v>
      </c>
      <c r="J1803" s="144">
        <f>IFERROR(_xll.qlIndexFixing(Index1M,$H1803,TRUE,_xll.ohTrigger(RecalcTrigger,Trigger1M)),NA())</f>
        <v>7.6807133580619746E-3</v>
      </c>
      <c r="K1803" s="44">
        <f>IFERROR(_xll.qlIndexFixing(Index3M,H1803,TRUE,_xll.ohTrigger(RecalcTrigger,Trigger3M)),NA())</f>
        <v>7.979535085225295E-3</v>
      </c>
      <c r="L1803" s="44">
        <f>IFERROR(_xll.qlIndexFixing(Index6M,$H1803,TRUE,_xll.ohTrigger(RecalcTrigger,Trigger6M)),NA())</f>
        <v>8.0320854501311663E-3</v>
      </c>
      <c r="M1803" s="145">
        <f>IFERROR(_xll.qlIndexFixing(Index1Y,$H1803,TRUE,_xll.ohTrigger(RecalcTrigger,Trigger1Y)),NA())</f>
        <v>8.1987640926968301E-3</v>
      </c>
      <c r="N1803" s="144">
        <f>IFERROR(_xll.qlIndexFixing(ONIndex1M,I1803,TRUE,_xll.ohTrigger(RecalcTrigger,Trigger1M)),NA())</f>
        <v>7.6829810267398102E-3</v>
      </c>
      <c r="O1803" s="44">
        <f>IFERROR(_xll.qlIndexFixing(ONIndex3M,I1803,TRUE,_xll.ohTrigger(RecalcTrigger,Trigger3M)),NA())</f>
        <v>7.9920048706938474E-3</v>
      </c>
      <c r="P1803" s="44">
        <f>IFERROR(_xll.qlIndexFixing(ONIndex6M,I1803,TRUE,_xll.ohTrigger(RecalcTrigger,Trigger6M)),NA())</f>
        <v>8.0631837793010419E-3</v>
      </c>
      <c r="Q1803" s="145">
        <f>IFERROR(_xll.qlIndexFixing(ONIndex1Y,I1803,TRUE,_xll.ohTrigger(RecalcTrigger,Trigger1Y)),NA())</f>
        <v>8.2728770116791139E-3</v>
      </c>
    </row>
    <row r="1804" spans="2:17" x14ac:dyDescent="0.2">
      <c r="B1804" s="39" t="s">
        <v>42</v>
      </c>
      <c r="D1804" s="42">
        <f>_xll.qlCalendarAdvance(Calendar,$D1803,B1804,"f",FALSE)</f>
        <v>52307</v>
      </c>
      <c r="E1804" s="139">
        <f>_xll.qlInterestRateIndexValueDate(IndexON,D1804)</f>
        <v>52307</v>
      </c>
      <c r="F1804" s="155">
        <f>IFERROR(_xll.qlIndexFixing(IndexON,D1804,TRUE,_xll.ohTrigger(RecalcTrigger,TriggerON)),NA())</f>
        <v>7.5102977891905454E-3</v>
      </c>
      <c r="H1804" s="42">
        <f>_xll.qlCalendarAdvance(Calendar,$H1803,B1804,"f",FALSE)</f>
        <v>52307</v>
      </c>
      <c r="I1804" s="139">
        <f>_xll.qlInterestRateIndexValueDate(Index1M,$H1804)</f>
        <v>52309</v>
      </c>
      <c r="J1804" s="144">
        <f>IFERROR(_xll.qlIndexFixing(Index1M,$H1804,TRUE,_xll.ohTrigger(RecalcTrigger,Trigger1M)),NA())</f>
        <v>7.6777975724715009E-3</v>
      </c>
      <c r="K1804" s="44">
        <f>IFERROR(_xll.qlIndexFixing(Index3M,H1804,TRUE,_xll.ohTrigger(RecalcTrigger,Trigger3M)),NA())</f>
        <v>7.976109193726981E-3</v>
      </c>
      <c r="L1804" s="44">
        <f>IFERROR(_xll.qlIndexFixing(Index6M,$H1804,TRUE,_xll.ohTrigger(RecalcTrigger,Trigger6M)),NA())</f>
        <v>8.0283578634002695E-3</v>
      </c>
      <c r="M1804" s="145">
        <f>IFERROR(_xll.qlIndexFixing(Index1Y,$H1804,TRUE,_xll.ohTrigger(RecalcTrigger,Trigger1Y)),NA())</f>
        <v>8.1947593409774557E-3</v>
      </c>
      <c r="N1804" s="144">
        <f>IFERROR(_xll.qlIndexFixing(ONIndex1M,I1804,TRUE,_xll.ohTrigger(RecalcTrigger,Trigger1M)),NA())</f>
        <v>7.6800426447221071E-3</v>
      </c>
      <c r="O1804" s="44">
        <f>IFERROR(_xll.qlIndexFixing(ONIndex3M,I1804,TRUE,_xll.ohTrigger(RecalcTrigger,Trigger3M)),NA())</f>
        <v>7.9884815450625979E-3</v>
      </c>
      <c r="P1804" s="44">
        <f>IFERROR(_xll.qlIndexFixing(ONIndex6M,I1804,TRUE,_xll.ohTrigger(RecalcTrigger,Trigger6M)),NA())</f>
        <v>8.0593196933698152E-3</v>
      </c>
      <c r="Q1804" s="145">
        <f>IFERROR(_xll.qlIndexFixing(ONIndex1Y,I1804,TRUE,_xll.ohTrigger(RecalcTrigger,Trigger1Y)),NA())</f>
        <v>8.2682082841945004E-3</v>
      </c>
    </row>
    <row r="1805" spans="2:17" x14ac:dyDescent="0.2">
      <c r="B1805" s="39" t="s">
        <v>42</v>
      </c>
      <c r="D1805" s="42">
        <f>_xll.qlCalendarAdvance(Calendar,$D1804,B1805,"f",FALSE)</f>
        <v>52314</v>
      </c>
      <c r="E1805" s="139">
        <f>_xll.qlInterestRateIndexValueDate(IndexON,D1805)</f>
        <v>52314</v>
      </c>
      <c r="F1805" s="155">
        <f>IFERROR(_xll.qlIndexFixing(IndexON,D1805,TRUE,_xll.ohTrigger(RecalcTrigger,TriggerON)),NA())</f>
        <v>7.5072200779047193E-3</v>
      </c>
      <c r="H1805" s="42">
        <f>_xll.qlCalendarAdvance(Calendar,$H1804,B1805,"f",FALSE)</f>
        <v>52314</v>
      </c>
      <c r="I1805" s="139">
        <f>_xll.qlInterestRateIndexValueDate(Index1M,$H1805)</f>
        <v>52316</v>
      </c>
      <c r="J1805" s="144">
        <f>IFERROR(_xll.qlIndexFixing(Index1M,$H1805,TRUE,_xll.ohTrigger(RecalcTrigger,Trigger1M)),NA())</f>
        <v>7.6748967803499935E-3</v>
      </c>
      <c r="K1805" s="44">
        <f>IFERROR(_xll.qlIndexFixing(Index3M,H1805,TRUE,_xll.ohTrigger(RecalcTrigger,Trigger3M)),NA())</f>
        <v>7.9727011079577335E-3</v>
      </c>
      <c r="L1805" s="44">
        <f>IFERROR(_xll.qlIndexFixing(Index6M,$H1805,TRUE,_xll.ohTrigger(RecalcTrigger,Trigger6M)),NA())</f>
        <v>8.0246425963131727E-3</v>
      </c>
      <c r="M1805" s="145">
        <f>IFERROR(_xll.qlIndexFixing(Index1Y,$H1805,TRUE,_xll.ohTrigger(RecalcTrigger,Trigger1Y)),NA())</f>
        <v>8.1907828899479163E-3</v>
      </c>
      <c r="N1805" s="144">
        <f>IFERROR(_xll.qlIndexFixing(ONIndex1M,I1805,TRUE,_xll.ohTrigger(RecalcTrigger,Trigger1M)),NA())</f>
        <v>7.6762865807822322E-3</v>
      </c>
      <c r="O1805" s="44">
        <f>IFERROR(_xll.qlIndexFixing(ONIndex3M,I1805,TRUE,_xll.ohTrigger(RecalcTrigger,Trigger3M)),NA())</f>
        <v>7.9839770166323376E-3</v>
      </c>
      <c r="P1805" s="44">
        <f>IFERROR(_xll.qlIndexFixing(ONIndex6M,I1805,TRUE,_xll.ohTrigger(RecalcTrigger,Trigger6M)),NA())</f>
        <v>8.0543685596268233E-3</v>
      </c>
      <c r="Q1805" s="145">
        <f>IFERROR(_xll.qlIndexFixing(ONIndex1Y,I1805,TRUE,_xll.ohTrigger(RecalcTrigger,Trigger1Y)),NA())</f>
        <v>8.2622431831413934E-3</v>
      </c>
    </row>
    <row r="1806" spans="2:17" x14ac:dyDescent="0.2">
      <c r="B1806" s="39" t="s">
        <v>42</v>
      </c>
      <c r="D1806" s="42">
        <f>_xll.qlCalendarAdvance(Calendar,$D1805,B1806,"f",FALSE)</f>
        <v>52321</v>
      </c>
      <c r="E1806" s="139">
        <f>_xll.qlInterestRateIndexValueDate(IndexON,D1806)</f>
        <v>52321</v>
      </c>
      <c r="F1806" s="155">
        <f>IFERROR(_xll.qlIndexFixing(IndexON,D1806,TRUE,_xll.ohTrigger(RecalcTrigger,TriggerON)),NA())</f>
        <v>7.5041584804491634E-3</v>
      </c>
      <c r="H1806" s="42">
        <f>_xll.qlCalendarAdvance(Calendar,$H1805,B1806,"f",FALSE)</f>
        <v>52321</v>
      </c>
      <c r="I1806" s="139">
        <f>_xll.qlInterestRateIndexValueDate(Index1M,$H1806)</f>
        <v>52323</v>
      </c>
      <c r="J1806" s="144">
        <f>IFERROR(_xll.qlIndexFixing(Index1M,$H1806,TRUE,_xll.ohTrigger(RecalcTrigger,Trigger1M)),NA())</f>
        <v>7.6720110520386853E-3</v>
      </c>
      <c r="K1806" s="44">
        <f>IFERROR(_xll.qlIndexFixing(Index3M,H1806,TRUE,_xll.ohTrigger(RecalcTrigger,Trigger3M)),NA())</f>
        <v>7.969461520166872E-3</v>
      </c>
      <c r="L1806" s="44">
        <f>IFERROR(_xll.qlIndexFixing(Index6M,$H1806,TRUE,_xll.ohTrigger(RecalcTrigger,Trigger6M)),NA())</f>
        <v>8.0214527109619647E-3</v>
      </c>
      <c r="M1806" s="145">
        <f>IFERROR(_xll.qlIndexFixing(Index1Y,$H1806,TRUE,_xll.ohTrigger(RecalcTrigger,Trigger1Y)),NA())</f>
        <v>8.1868348377953214E-3</v>
      </c>
      <c r="N1806" s="144">
        <f>IFERROR(_xll.qlIndexFixing(ONIndex1M,I1806,TRUE,_xll.ohTrigger(RecalcTrigger,Trigger1M)),NA())</f>
        <v>7.6742105531923954E-3</v>
      </c>
      <c r="O1806" s="44">
        <f>IFERROR(_xll.qlIndexFixing(ONIndex3M,I1806,TRUE,_xll.ohTrigger(RecalcTrigger,Trigger3M)),NA())</f>
        <v>7.981486931853965E-3</v>
      </c>
      <c r="P1806" s="44">
        <f>IFERROR(_xll.qlIndexFixing(ONIndex6M,I1806,TRUE,_xll.ohTrigger(RecalcTrigger,Trigger6M)),NA())</f>
        <v>8.0516262226293378E-3</v>
      </c>
      <c r="Q1806" s="145">
        <f>IFERROR(_xll.qlIndexFixing(ONIndex1Y,I1806,TRUE,_xll.ohTrigger(RecalcTrigger,Trigger1Y)),NA())</f>
        <v>8.2589475608063623E-3</v>
      </c>
    </row>
    <row r="1807" spans="2:17" x14ac:dyDescent="0.2">
      <c r="B1807" s="39" t="s">
        <v>42</v>
      </c>
      <c r="D1807" s="42">
        <f>_xll.qlCalendarAdvance(Calendar,$D1806,B1807,"f",FALSE)</f>
        <v>52328</v>
      </c>
      <c r="E1807" s="139">
        <f>_xll.qlInterestRateIndexValueDate(IndexON,D1807)</f>
        <v>52328</v>
      </c>
      <c r="F1807" s="155">
        <f>IFERROR(_xll.qlIndexFixing(IndexON,D1807,TRUE,_xll.ohTrigger(RecalcTrigger,TriggerON)),NA())</f>
        <v>7.5011130710045393E-3</v>
      </c>
      <c r="H1807" s="42">
        <f>_xll.qlCalendarAdvance(Calendar,$H1806,B1807,"f",FALSE)</f>
        <v>52328</v>
      </c>
      <c r="I1807" s="139">
        <f>_xll.qlInterestRateIndexValueDate(Index1M,$H1807)</f>
        <v>52330</v>
      </c>
      <c r="J1807" s="144">
        <f>IFERROR(_xll.qlIndexFixing(Index1M,$H1807,TRUE,_xll.ohTrigger(RecalcTrigger,Trigger1M)),NA())</f>
        <v>7.6691404578912992E-3</v>
      </c>
      <c r="K1807" s="44">
        <f>IFERROR(_xll.qlIndexFixing(Index3M,H1807,TRUE,_xll.ohTrigger(RecalcTrigger,Trigger3M)),NA())</f>
        <v>7.9660880496590977E-3</v>
      </c>
      <c r="L1807" s="44">
        <f>IFERROR(_xll.qlIndexFixing(Index6M,$H1807,TRUE,_xll.ohTrigger(RecalcTrigger,Trigger6M)),NA())</f>
        <v>8.0177597770286681E-3</v>
      </c>
      <c r="M1807" s="145">
        <f>IFERROR(_xll.qlIndexFixing(Index1Y,$H1807,TRUE,_xll.ohTrigger(RecalcTrigger,Trigger1Y)),NA())</f>
        <v>8.1829152827076531E-3</v>
      </c>
      <c r="N1807" s="144">
        <f>IFERROR(_xll.qlIndexFixing(ONIndex1M,I1807,TRUE,_xll.ohTrigger(RecalcTrigger,Trigger1M)),NA())</f>
        <v>7.6713169840481044E-3</v>
      </c>
      <c r="O1807" s="44">
        <f>IFERROR(_xll.qlIndexFixing(ONIndex3M,I1807,TRUE,_xll.ohTrigger(RecalcTrigger,Trigger3M)),NA())</f>
        <v>7.9780157945563701E-3</v>
      </c>
      <c r="P1807" s="44">
        <f>IFERROR(_xll.qlIndexFixing(ONIndex6M,I1807,TRUE,_xll.ohTrigger(RecalcTrigger,Trigger6M)),NA())</f>
        <v>8.0477969506098646E-3</v>
      </c>
      <c r="Q1807" s="145">
        <f>IFERROR(_xll.qlIndexFixing(ONIndex1Y,I1807,TRUE,_xll.ohTrigger(RecalcTrigger,Trigger1Y)),NA())</f>
        <v>8.254355760346499E-3</v>
      </c>
    </row>
    <row r="1808" spans="2:17" x14ac:dyDescent="0.2">
      <c r="B1808" s="39" t="s">
        <v>42</v>
      </c>
      <c r="D1808" s="42">
        <f>_xll.qlCalendarAdvance(Calendar,$D1807,B1808,"f",FALSE)</f>
        <v>52335</v>
      </c>
      <c r="E1808" s="139">
        <f>_xll.qlInterestRateIndexValueDate(IndexON,D1808)</f>
        <v>52335</v>
      </c>
      <c r="F1808" s="155">
        <f>IFERROR(_xll.qlIndexFixing(IndexON,D1808,TRUE,_xll.ohTrigger(RecalcTrigger,TriggerON)),NA())</f>
        <v>7.4980839232718921E-3</v>
      </c>
      <c r="H1808" s="42">
        <f>_xll.qlCalendarAdvance(Calendar,$H1807,B1808,"f",FALSE)</f>
        <v>52335</v>
      </c>
      <c r="I1808" s="139">
        <f>_xll.qlInterestRateIndexValueDate(Index1M,$H1808)</f>
        <v>52337</v>
      </c>
      <c r="J1808" s="144">
        <f>IFERROR(_xll.qlIndexFixing(Index1M,$H1808,TRUE,_xll.ohTrigger(RecalcTrigger,Trigger1M)),NA())</f>
        <v>7.666285068249068E-3</v>
      </c>
      <c r="K1808" s="44">
        <f>IFERROR(_xll.qlIndexFixing(Index3M,H1808,TRUE,_xll.ohTrigger(RecalcTrigger,Trigger3M)),NA())</f>
        <v>7.9627326051135844E-3</v>
      </c>
      <c r="L1808" s="44">
        <f>IFERROR(_xll.qlIndexFixing(Index6M,$H1808,TRUE,_xll.ohTrigger(RecalcTrigger,Trigger6M)),NA())</f>
        <v>8.0140793195178882E-3</v>
      </c>
      <c r="M1808" s="145">
        <f>IFERROR(_xll.qlIndexFixing(Index1Y,$H1808,TRUE,_xll.ohTrigger(RecalcTrigger,Trigger1Y)),NA())</f>
        <v>8.178858119733361E-3</v>
      </c>
      <c r="N1808" s="144">
        <f>IFERROR(_xll.qlIndexFixing(ONIndex1M,I1808,TRUE,_xll.ohTrigger(RecalcTrigger,Trigger1M)),NA())</f>
        <v>7.6684384933223271E-3</v>
      </c>
      <c r="O1808" s="44">
        <f>IFERROR(_xll.qlIndexFixing(ONIndex3M,I1808,TRUE,_xll.ohTrigger(RecalcTrigger,Trigger3M)),NA())</f>
        <v>7.974562203942881E-3</v>
      </c>
      <c r="P1808" s="44">
        <f>IFERROR(_xll.qlIndexFixing(ONIndex6M,I1808,TRUE,_xll.ohTrigger(RecalcTrigger,Trigger6M)),NA())</f>
        <v>8.0439793962572281E-3</v>
      </c>
      <c r="Q1808" s="145">
        <f>IFERROR(_xll.qlIndexFixing(ONIndex1Y,I1808,TRUE,_xll.ohTrigger(RecalcTrigger,Trigger1Y)),NA())</f>
        <v>8.2497897976985257E-3</v>
      </c>
    </row>
    <row r="1809" spans="2:17" x14ac:dyDescent="0.2">
      <c r="B1809" s="39" t="s">
        <v>42</v>
      </c>
      <c r="D1809" s="42">
        <f>_xll.qlCalendarAdvance(Calendar,$D1808,B1809,"f",FALSE)</f>
        <v>52342</v>
      </c>
      <c r="E1809" s="139">
        <f>_xll.qlInterestRateIndexValueDate(IndexON,D1809)</f>
        <v>52342</v>
      </c>
      <c r="F1809" s="155">
        <f>IFERROR(_xll.qlIndexFixing(IndexON,D1809,TRUE,_xll.ohTrigger(RecalcTrigger,TriggerON)),NA())</f>
        <v>7.4950711109522672E-3</v>
      </c>
      <c r="H1809" s="42">
        <f>_xll.qlCalendarAdvance(Calendar,$H1808,B1809,"f",FALSE)</f>
        <v>52342</v>
      </c>
      <c r="I1809" s="139">
        <f>_xll.qlInterestRateIndexValueDate(Index1M,$H1809)</f>
        <v>52344</v>
      </c>
      <c r="J1809" s="144">
        <f>IFERROR(_xll.qlIndexFixing(Index1M,$H1809,TRUE,_xll.ohTrigger(RecalcTrigger,Trigger1M)),NA())</f>
        <v>7.6634449534607185E-3</v>
      </c>
      <c r="K1809" s="44">
        <f>IFERROR(_xll.qlIndexFixing(Index3M,H1809,TRUE,_xll.ohTrigger(RecalcTrigger,Trigger3M)),NA())</f>
        <v>7.9593952618792919E-3</v>
      </c>
      <c r="L1809" s="44">
        <f>IFERROR(_xll.qlIndexFixing(Index6M,$H1809,TRUE,_xll.ohTrigger(RecalcTrigger,Trigger6M)),NA())</f>
        <v>8.010411395044886E-3</v>
      </c>
      <c r="M1809" s="145">
        <f>IFERROR(_xll.qlIndexFixing(Index1Y,$H1809,TRUE,_xll.ohTrigger(RecalcTrigger,Trigger1Y)),NA())</f>
        <v>8.1751620564846569E-3</v>
      </c>
      <c r="N1809" s="144">
        <f>IFERROR(_xll.qlIndexFixing(ONIndex1M,I1809,TRUE,_xll.ohTrigger(RecalcTrigger,Trigger1M)),NA())</f>
        <v>7.6655751511189862E-3</v>
      </c>
      <c r="O1809" s="44">
        <f>IFERROR(_xll.qlIndexFixing(ONIndex3M,I1809,TRUE,_xll.ohTrigger(RecalcTrigger,Trigger3M)),NA())</f>
        <v>7.9711262351533918E-3</v>
      </c>
      <c r="P1809" s="44">
        <f>IFERROR(_xll.qlIndexFixing(ONIndex6M,I1809,TRUE,_xll.ohTrigger(RecalcTrigger,Trigger6M)),NA())</f>
        <v>8.0401736159263493E-3</v>
      </c>
      <c r="Q1809" s="145">
        <f>IFERROR(_xll.qlIndexFixing(ONIndex1Y,I1809,TRUE,_xll.ohTrigger(RecalcTrigger,Trigger1Y)),NA())</f>
        <v>8.245249770464369E-3</v>
      </c>
    </row>
    <row r="1810" spans="2:17" x14ac:dyDescent="0.2">
      <c r="B1810" s="39" t="s">
        <v>42</v>
      </c>
      <c r="D1810" s="42">
        <f>_xll.qlCalendarAdvance(Calendar,$D1809,B1810,"f",FALSE)</f>
        <v>52349</v>
      </c>
      <c r="E1810" s="139">
        <f>_xll.qlInterestRateIndexValueDate(IndexON,D1810)</f>
        <v>52349</v>
      </c>
      <c r="F1810" s="155">
        <f>IFERROR(_xll.qlIndexFixing(IndexON,D1810,TRUE,_xll.ohTrigger(RecalcTrigger,TriggerON)),NA())</f>
        <v>7.4920747079065819E-3</v>
      </c>
      <c r="H1810" s="42">
        <f>_xll.qlCalendarAdvance(Calendar,$H1809,B1810,"f",FALSE)</f>
        <v>52349</v>
      </c>
      <c r="I1810" s="139">
        <f>_xll.qlInterestRateIndexValueDate(Index1M,$H1810)</f>
        <v>52351</v>
      </c>
      <c r="J1810" s="144">
        <f>IFERROR(_xll.qlIndexFixing(Index1M,$H1810,TRUE,_xll.ohTrigger(RecalcTrigger,Trigger1M)),NA())</f>
        <v>7.6609773009411542E-3</v>
      </c>
      <c r="K1810" s="44">
        <f>IFERROR(_xll.qlIndexFixing(Index3M,H1810,TRUE,_xll.ohTrigger(RecalcTrigger,Trigger3M)),NA())</f>
        <v>7.955930402243145E-3</v>
      </c>
      <c r="L1810" s="44">
        <f>IFERROR(_xll.qlIndexFixing(Index6M,$H1810,TRUE,_xll.ohTrigger(RecalcTrigger,Trigger6M)),NA())</f>
        <v>8.0067560602249208E-3</v>
      </c>
      <c r="M1810" s="145">
        <f>IFERROR(_xll.qlIndexFixing(Index1Y,$H1810,TRUE,_xll.ohTrigger(RecalcTrigger,Trigger1Y)),NA())</f>
        <v>8.1718161728761233E-3</v>
      </c>
      <c r="N1810" s="144">
        <f>IFERROR(_xll.qlIndexFixing(ONIndex1M,I1810,TRUE,_xll.ohTrigger(RecalcTrigger,Trigger1M)),NA())</f>
        <v>7.6623213994508887E-3</v>
      </c>
      <c r="O1810" s="44">
        <f>IFERROR(_xll.qlIndexFixing(ONIndex3M,I1810,TRUE,_xll.ohTrigger(RecalcTrigger,Trigger3M)),NA())</f>
        <v>7.9672210879877525E-3</v>
      </c>
      <c r="P1810" s="44">
        <f>IFERROR(_xll.qlIndexFixing(ONIndex6M,I1810,TRUE,_xll.ohTrigger(RecalcTrigger,Trigger6M)),NA())</f>
        <v>8.0358386422663131E-3</v>
      </c>
      <c r="Q1810" s="145">
        <f>IFERROR(_xll.qlIndexFixing(ONIndex1Y,I1810,TRUE,_xll.ohTrigger(RecalcTrigger,Trigger1Y)),NA())</f>
        <v>8.2400930509329839E-3</v>
      </c>
    </row>
    <row r="1811" spans="2:17" x14ac:dyDescent="0.2">
      <c r="B1811" s="39" t="s">
        <v>42</v>
      </c>
      <c r="D1811" s="42">
        <f>_xll.qlCalendarAdvance(Calendar,$D1810,B1811,"f",FALSE)</f>
        <v>52356</v>
      </c>
      <c r="E1811" s="139">
        <f>_xll.qlInterestRateIndexValueDate(IndexON,D1811)</f>
        <v>52356</v>
      </c>
      <c r="F1811" s="155">
        <f>IFERROR(_xll.qlIndexFixing(IndexON,D1811,TRUE,_xll.ohTrigger(RecalcTrigger,TriggerON)),NA())</f>
        <v>7.4890947879957537E-3</v>
      </c>
      <c r="H1811" s="42">
        <f>_xll.qlCalendarAdvance(Calendar,$H1810,B1811,"f",FALSE)</f>
        <v>52356</v>
      </c>
      <c r="I1811" s="139">
        <f>_xll.qlInterestRateIndexValueDate(Index1M,$H1811)</f>
        <v>52358</v>
      </c>
      <c r="J1811" s="144">
        <f>IFERROR(_xll.qlIndexFixing(Index1M,$H1811,TRUE,_xll.ohTrigger(RecalcTrigger,Trigger1M)),NA())</f>
        <v>7.6578108298255843E-3</v>
      </c>
      <c r="K1811" s="44">
        <f>IFERROR(_xll.qlIndexFixing(Index3M,H1811,TRUE,_xll.ohTrigger(RecalcTrigger,Trigger3M)),NA())</f>
        <v>7.952630733170386E-3</v>
      </c>
      <c r="L1811" s="44">
        <f>IFERROR(_xll.qlIndexFixing(Index6M,$H1811,TRUE,_xll.ohTrigger(RecalcTrigger,Trigger6M)),NA())</f>
        <v>8.0026128769509087E-3</v>
      </c>
      <c r="M1811" s="145">
        <f>IFERROR(_xll.qlIndexFixing(Index1Y,$H1811,TRUE,_xll.ohTrigger(RecalcTrigger,Trigger1Y)),NA())</f>
        <v>8.1675239968023138E-3</v>
      </c>
      <c r="N1811" s="144">
        <f>IFERROR(_xll.qlIndexFixing(ONIndex1M,I1811,TRUE,_xll.ohTrigger(RecalcTrigger,Trigger1M)),NA())</f>
        <v>7.6598941935746012E-3</v>
      </c>
      <c r="O1811" s="44">
        <f>IFERROR(_xll.qlIndexFixing(ONIndex3M,I1811,TRUE,_xll.ohTrigger(RecalcTrigger,Trigger3M)),NA())</f>
        <v>7.9643074640856071E-3</v>
      </c>
      <c r="P1811" s="44">
        <f>IFERROR(_xll.qlIndexFixing(ONIndex6M,I1811,TRUE,_xll.ohTrigger(RecalcTrigger,Trigger6M)),NA())</f>
        <v>8.0325976031492274E-3</v>
      </c>
      <c r="Q1811" s="145">
        <f>IFERROR(_xll.qlIndexFixing(ONIndex1Y,I1811,TRUE,_xll.ohTrigger(RecalcTrigger,Trigger1Y)),NA())</f>
        <v>8.2362479132047639E-3</v>
      </c>
    </row>
    <row r="1812" spans="2:17" x14ac:dyDescent="0.2">
      <c r="B1812" s="39" t="s">
        <v>42</v>
      </c>
      <c r="D1812" s="42">
        <f>_xll.qlCalendarAdvance(Calendar,$D1811,B1812,"f",FALSE)</f>
        <v>52363</v>
      </c>
      <c r="E1812" s="139">
        <f>_xll.qlInterestRateIndexValueDate(IndexON,D1812)</f>
        <v>52363</v>
      </c>
      <c r="F1812" s="155">
        <f>IFERROR(_xll.qlIndexFixing(IndexON,D1812,TRUE,_xll.ohTrigger(RecalcTrigger,TriggerON)),NA())</f>
        <v>7.4861314248408917E-3</v>
      </c>
      <c r="H1812" s="42">
        <f>_xll.qlCalendarAdvance(Calendar,$H1811,B1812,"f",FALSE)</f>
        <v>52363</v>
      </c>
      <c r="I1812" s="139">
        <f>_xll.qlInterestRateIndexValueDate(Index1M,$H1812)</f>
        <v>52365</v>
      </c>
      <c r="J1812" s="144">
        <f>IFERROR(_xll.qlIndexFixing(Index1M,$H1812,TRUE,_xll.ohTrigger(RecalcTrigger,Trigger1M)),NA())</f>
        <v>7.6550169616762531E-3</v>
      </c>
      <c r="K1812" s="44">
        <f>IFERROR(_xll.qlIndexFixing(Index3M,H1812,TRUE,_xll.ohTrigger(RecalcTrigger,Trigger3M)),NA())</f>
        <v>7.9493493972691304E-3</v>
      </c>
      <c r="L1812" s="44">
        <f>IFERROR(_xll.qlIndexFixing(Index6M,$H1812,TRUE,_xll.ohTrigger(RecalcTrigger,Trigger6M)),NA())</f>
        <v>7.9989854326850858E-3</v>
      </c>
      <c r="M1812" s="145">
        <f>IFERROR(_xll.qlIndexFixing(Index1Y,$H1812,TRUE,_xll.ohTrigger(RecalcTrigger,Trigger1Y)),NA())</f>
        <v>8.1637483998939341E-3</v>
      </c>
      <c r="N1812" s="144">
        <f>IFERROR(_xll.qlIndexFixing(ONIndex1M,I1812,TRUE,_xll.ohTrigger(RecalcTrigger,Trigger1M)),NA())</f>
        <v>7.6570767189210187E-3</v>
      </c>
      <c r="O1812" s="44">
        <f>IFERROR(_xll.qlIndexFixing(ONIndex3M,I1812,TRUE,_xll.ohTrigger(RecalcTrigger,Trigger3M)),NA())</f>
        <v>7.9609248123269083E-3</v>
      </c>
      <c r="P1812" s="44">
        <f>IFERROR(_xll.qlIndexFixing(ONIndex6M,I1812,TRUE,_xll.ohTrigger(RecalcTrigger,Trigger6M)),NA())</f>
        <v>8.028827483572698E-3</v>
      </c>
      <c r="Q1812" s="145">
        <f>IFERROR(_xll.qlIndexFixing(ONIndex1Y,I1812,TRUE,_xll.ohTrigger(RecalcTrigger,Trigger1Y)),NA())</f>
        <v>8.2317862786229767E-3</v>
      </c>
    </row>
    <row r="1813" spans="2:17" x14ac:dyDescent="0.2">
      <c r="B1813" s="39" t="s">
        <v>42</v>
      </c>
      <c r="D1813" s="42">
        <f>_xll.qlCalendarAdvance(Calendar,$D1812,B1813,"f",FALSE)</f>
        <v>52370</v>
      </c>
      <c r="E1813" s="139">
        <f>_xll.qlInterestRateIndexValueDate(IndexON,D1813)</f>
        <v>52370</v>
      </c>
      <c r="F1813" s="155">
        <f>IFERROR(_xll.qlIndexFixing(IndexON,D1813,TRUE,_xll.ohTrigger(RecalcTrigger,TriggerON)),NA())</f>
        <v>7.4831846923029133E-3</v>
      </c>
      <c r="H1813" s="42">
        <f>_xll.qlCalendarAdvance(Calendar,$H1812,B1813,"f",FALSE)</f>
        <v>52370</v>
      </c>
      <c r="I1813" s="139">
        <f>_xll.qlInterestRateIndexValueDate(Index1M,$H1813)</f>
        <v>52372</v>
      </c>
      <c r="J1813" s="144">
        <f>IFERROR(_xll.qlIndexFixing(Index1M,$H1813,TRUE,_xll.ohTrigger(RecalcTrigger,Trigger1M)),NA())</f>
        <v>7.6522386497607231E-3</v>
      </c>
      <c r="K1813" s="44">
        <f>IFERROR(_xll.qlIndexFixing(Index3M,H1813,TRUE,_xll.ohTrigger(RecalcTrigger,Trigger3M)),NA())</f>
        <v>7.9460864698878003E-3</v>
      </c>
      <c r="L1813" s="44">
        <f>IFERROR(_xll.qlIndexFixing(Index6M,$H1813,TRUE,_xll.ohTrigger(RecalcTrigger,Trigger6M)),NA())</f>
        <v>7.9953707610074098E-3</v>
      </c>
      <c r="M1813" s="145">
        <f>IFERROR(_xll.qlIndexFixing(Index1Y,$H1813,TRUE,_xll.ohTrigger(RecalcTrigger,Trigger1Y)),NA())</f>
        <v>8.1600018891994277E-3</v>
      </c>
      <c r="N1813" s="144">
        <f>IFERROR(_xll.qlIndexFixing(ONIndex1M,I1813,TRUE,_xll.ohTrigger(RecalcTrigger,Trigger1M)),NA())</f>
        <v>7.65427467408486E-3</v>
      </c>
      <c r="O1813" s="44">
        <f>IFERROR(_xll.qlIndexFixing(ONIndex3M,I1813,TRUE,_xll.ohTrigger(RecalcTrigger,Trigger3M)),NA())</f>
        <v>7.9575600834314031E-3</v>
      </c>
      <c r="P1813" s="44">
        <f>IFERROR(_xll.qlIndexFixing(ONIndex6M,I1813,TRUE,_xll.ohTrigger(RecalcTrigger,Trigger6M)),NA())</f>
        <v>8.0250693639172255E-3</v>
      </c>
      <c r="Q1813" s="145">
        <f>IFERROR(_xll.qlIndexFixing(ONIndex1Y,I1813,TRUE,_xll.ohTrigger(RecalcTrigger,Trigger1Y)),NA())</f>
        <v>8.2273509704222647E-3</v>
      </c>
    </row>
    <row r="1814" spans="2:17" x14ac:dyDescent="0.2">
      <c r="B1814" s="39" t="s">
        <v>42</v>
      </c>
      <c r="D1814" s="42">
        <f>_xll.qlCalendarAdvance(Calendar,$D1813,B1814,"f",FALSE)</f>
        <v>52377</v>
      </c>
      <c r="E1814" s="139">
        <f>_xll.qlInterestRateIndexValueDate(IndexON,D1814)</f>
        <v>52377</v>
      </c>
      <c r="F1814" s="155">
        <f>IFERROR(_xll.qlIndexFixing(IndexON,D1814,TRUE,_xll.ohTrigger(RecalcTrigger,TriggerON)),NA())</f>
        <v>7.480254664402608E-3</v>
      </c>
      <c r="H1814" s="42">
        <f>_xll.qlCalendarAdvance(Calendar,$H1813,B1814,"f",FALSE)</f>
        <v>52377</v>
      </c>
      <c r="I1814" s="139">
        <f>_xll.qlInterestRateIndexValueDate(Index1M,$H1814)</f>
        <v>52379</v>
      </c>
      <c r="J1814" s="144">
        <f>IFERROR(_xll.qlIndexFixing(Index1M,$H1814,TRUE,_xll.ohTrigger(RecalcTrigger,Trigger1M)),NA())</f>
        <v>7.649475964430219E-3</v>
      </c>
      <c r="K1814" s="44">
        <f>IFERROR(_xll.qlIndexFixing(Index3M,H1814,TRUE,_xll.ohTrigger(RecalcTrigger,Trigger3M)),NA())</f>
        <v>7.9428420263756884E-3</v>
      </c>
      <c r="L1814" s="44">
        <f>IFERROR(_xll.qlIndexFixing(Index6M,$H1814,TRUE,_xll.ohTrigger(RecalcTrigger,Trigger6M)),NA())</f>
        <v>7.9917689185353899E-3</v>
      </c>
      <c r="M1814" s="145">
        <f>IFERROR(_xll.qlIndexFixing(Index1Y,$H1814,TRUE,_xll.ohTrigger(RecalcTrigger,Trigger1Y)),NA())</f>
        <v>8.1562845629137258E-3</v>
      </c>
      <c r="N1814" s="144">
        <f>IFERROR(_xll.qlIndexFixing(ONIndex1M,I1814,TRUE,_xll.ohTrigger(RecalcTrigger,Trigger1M)),NA())</f>
        <v>7.6514881294098558E-3</v>
      </c>
      <c r="O1814" s="44">
        <f>IFERROR(_xll.qlIndexFixing(ONIndex3M,I1814,TRUE,_xll.ohTrigger(RecalcTrigger,Trigger3M)),NA())</f>
        <v>7.9542133525389858E-3</v>
      </c>
      <c r="P1814" s="44">
        <f>IFERROR(_xll.qlIndexFixing(ONIndex6M,I1814,TRUE,_xll.ohTrigger(RecalcTrigger,Trigger6M)),NA())</f>
        <v>8.0213233005377305E-3</v>
      </c>
      <c r="Q1814" s="145">
        <f>IFERROR(_xll.qlIndexFixing(ONIndex1Y,I1814,TRUE,_xll.ohTrigger(RecalcTrigger,Trigger1Y)),NA())</f>
        <v>8.2229420862844904E-3</v>
      </c>
    </row>
    <row r="1815" spans="2:17" x14ac:dyDescent="0.2">
      <c r="B1815" s="39" t="s">
        <v>42</v>
      </c>
      <c r="D1815" s="42">
        <f>_xll.qlCalendarAdvance(Calendar,$D1814,B1815,"f",FALSE)</f>
        <v>52384</v>
      </c>
      <c r="E1815" s="139">
        <f>_xll.qlInterestRateIndexValueDate(IndexON,D1815)</f>
        <v>52384</v>
      </c>
      <c r="F1815" s="155">
        <f>IFERROR(_xll.qlIndexFixing(IndexON,D1815,TRUE,_xll.ohTrigger(RecalcTrigger,TriggerON)),NA())</f>
        <v>7.477341414681149E-3</v>
      </c>
      <c r="H1815" s="42">
        <f>_xll.qlCalendarAdvance(Calendar,$H1814,B1815,"f",FALSE)</f>
        <v>52384</v>
      </c>
      <c r="I1815" s="139">
        <f>_xll.qlInterestRateIndexValueDate(Index1M,$H1815)</f>
        <v>52386</v>
      </c>
      <c r="J1815" s="144">
        <f>IFERROR(_xll.qlIndexFixing(Index1M,$H1815,TRUE,_xll.ohTrigger(RecalcTrigger,Trigger1M)),NA())</f>
        <v>7.6467289760284718E-3</v>
      </c>
      <c r="K1815" s="44">
        <f>IFERROR(_xll.qlIndexFixing(Index3M,H1815,TRUE,_xll.ohTrigger(RecalcTrigger,Trigger3M)),NA())</f>
        <v>7.9396161420820857E-3</v>
      </c>
      <c r="L1815" s="44">
        <f>IFERROR(_xll.qlIndexFixing(Index6M,$H1815,TRUE,_xll.ohTrigger(RecalcTrigger,Trigger6M)),NA())</f>
        <v>7.9886702124498856E-3</v>
      </c>
      <c r="M1815" s="145">
        <f>IFERROR(_xll.qlIndexFixing(Index1Y,$H1815,TRUE,_xll.ohTrigger(RecalcTrigger,Trigger1Y)),NA())</f>
        <v>8.1525965192326237E-3</v>
      </c>
      <c r="N1815" s="144">
        <f>IFERROR(_xll.qlIndexFixing(ONIndex1M,I1815,TRUE,_xll.ohTrigger(RecalcTrigger,Trigger1M)),NA())</f>
        <v>7.648717155159801E-3</v>
      </c>
      <c r="O1815" s="44">
        <f>IFERROR(_xll.qlIndexFixing(ONIndex3M,I1815,TRUE,_xll.ohTrigger(RecalcTrigger,Trigger3M)),NA())</f>
        <v>7.9508846949494227E-3</v>
      </c>
      <c r="P1815" s="44">
        <f>IFERROR(_xll.qlIndexFixing(ONIndex6M,I1815,TRUE,_xll.ohTrigger(RecalcTrigger,Trigger6M)),NA())</f>
        <v>8.0175893499490059E-3</v>
      </c>
      <c r="Q1815" s="145">
        <f>IFERROR(_xll.qlIndexFixing(ONIndex1Y,I1815,TRUE,_xll.ohTrigger(RecalcTrigger,Trigger1Y)),NA())</f>
        <v>8.2185597238115804E-3</v>
      </c>
    </row>
    <row r="1816" spans="2:17" x14ac:dyDescent="0.2">
      <c r="B1816" s="39" t="s">
        <v>42</v>
      </c>
      <c r="D1816" s="42">
        <f>_xll.qlCalendarAdvance(Calendar,$D1815,B1816,"f",FALSE)</f>
        <v>52391</v>
      </c>
      <c r="E1816" s="139">
        <f>_xll.qlInterestRateIndexValueDate(IndexON,D1816)</f>
        <v>52391</v>
      </c>
      <c r="F1816" s="155">
        <f>IFERROR(_xll.qlIndexFixing(IndexON,D1816,TRUE,_xll.ohTrigger(RecalcTrigger,TriggerON)),NA())</f>
        <v>7.4744450170793897E-3</v>
      </c>
      <c r="H1816" s="42">
        <f>_xll.qlCalendarAdvance(Calendar,$H1815,B1816,"f",FALSE)</f>
        <v>52391</v>
      </c>
      <c r="I1816" s="139">
        <f>_xll.qlInterestRateIndexValueDate(Index1M,$H1816)</f>
        <v>52393</v>
      </c>
      <c r="J1816" s="144">
        <f>IFERROR(_xll.qlIndexFixing(Index1M,$H1816,TRUE,_xll.ohTrigger(RecalcTrigger,Trigger1M)),NA())</f>
        <v>7.6439977549042082E-3</v>
      </c>
      <c r="K1816" s="44">
        <f>IFERROR(_xll.qlIndexFixing(Index3M,H1816,TRUE,_xll.ohTrigger(RecalcTrigger,Trigger3M)),NA())</f>
        <v>7.936408892355416E-3</v>
      </c>
      <c r="L1816" s="44">
        <f>IFERROR(_xll.qlIndexFixing(Index6M,$H1816,TRUE,_xll.ohTrigger(RecalcTrigger,Trigger6M)),NA())</f>
        <v>7.9850916044615829E-3</v>
      </c>
      <c r="M1816" s="145">
        <f>IFERROR(_xll.qlIndexFixing(Index1Y,$H1816,TRUE,_xll.ohTrigger(RecalcTrigger,Trigger1Y)),NA())</f>
        <v>8.1489378563534432E-3</v>
      </c>
      <c r="N1816" s="144">
        <f>IFERROR(_xll.qlIndexFixing(ONIndex1M,I1816,TRUE,_xll.ohTrigger(RecalcTrigger,Trigger1M)),NA())</f>
        <v>7.6459618215185543E-3</v>
      </c>
      <c r="O1816" s="44">
        <f>IFERROR(_xll.qlIndexFixing(ONIndex3M,I1816,TRUE,_xll.ohTrigger(RecalcTrigger,Trigger3M)),NA())</f>
        <v>7.9475741859624804E-3</v>
      </c>
      <c r="P1816" s="44">
        <f>IFERROR(_xll.qlIndexFixing(ONIndex6M,I1816,TRUE,_xll.ohTrigger(RecalcTrigger,Trigger6M)),NA())</f>
        <v>8.0138675685059724E-3</v>
      </c>
      <c r="Q1816" s="145">
        <f>IFERROR(_xll.qlIndexFixing(ONIndex1Y,I1816,TRUE,_xll.ohTrigger(RecalcTrigger,Trigger1Y)),NA())</f>
        <v>8.2142039808452694E-3</v>
      </c>
    </row>
    <row r="1817" spans="2:17" x14ac:dyDescent="0.2">
      <c r="B1817" s="39" t="s">
        <v>42</v>
      </c>
      <c r="D1817" s="42">
        <f>_xll.qlCalendarAdvance(Calendar,$D1816,B1817,"f",FALSE)</f>
        <v>52398</v>
      </c>
      <c r="E1817" s="139">
        <f>_xll.qlInterestRateIndexValueDate(IndexON,D1817)</f>
        <v>52398</v>
      </c>
      <c r="F1817" s="155">
        <f>IFERROR(_xll.qlIndexFixing(IndexON,D1817,TRUE,_xll.ohTrigger(RecalcTrigger,TriggerON)),NA())</f>
        <v>7.4715655452983754E-3</v>
      </c>
      <c r="H1817" s="42">
        <f>_xll.qlCalendarAdvance(Calendar,$H1816,B1817,"f",FALSE)</f>
        <v>52398</v>
      </c>
      <c r="I1817" s="139">
        <f>_xll.qlInterestRateIndexValueDate(Index1M,$H1817)</f>
        <v>52400</v>
      </c>
      <c r="J1817" s="144">
        <f>IFERROR(_xll.qlIndexFixing(Index1M,$H1817,TRUE,_xll.ohTrigger(RecalcTrigger,Trigger1M)),NA())</f>
        <v>7.6412823714011591E-3</v>
      </c>
      <c r="K1817" s="44">
        <f>IFERROR(_xll.qlIndexFixing(Index3M,H1817,TRUE,_xll.ohTrigger(RecalcTrigger,Trigger3M)),NA())</f>
        <v>7.9332203525467083E-3</v>
      </c>
      <c r="L1817" s="44">
        <f>IFERROR(_xll.qlIndexFixing(Index6M,$H1817,TRUE,_xll.ohTrigger(RecalcTrigger,Trigger6M)),NA())</f>
        <v>7.9815259824291985E-3</v>
      </c>
      <c r="M1817" s="145">
        <f>IFERROR(_xll.qlIndexFixing(Index1Y,$H1817,TRUE,_xll.ohTrigger(RecalcTrigger,Trigger1Y)),NA())</f>
        <v>8.1453086724748089E-3</v>
      </c>
      <c r="N1817" s="144">
        <f>IFERROR(_xll.qlIndexFixing(ONIndex1M,I1817,TRUE,_xll.ohTrigger(RecalcTrigger,Trigger1M)),NA())</f>
        <v>7.6432221990696547E-3</v>
      </c>
      <c r="O1817" s="44">
        <f>IFERROR(_xll.qlIndexFixing(ONIndex3M,I1817,TRUE,_xll.ohTrigger(RecalcTrigger,Trigger3M)),NA())</f>
        <v>7.9442819007979892E-3</v>
      </c>
      <c r="P1817" s="44">
        <f>IFERROR(_xll.qlIndexFixing(ONIndex6M,I1817,TRUE,_xll.ohTrigger(RecalcTrigger,Trigger6M)),NA())</f>
        <v>8.010158012883295E-3</v>
      </c>
      <c r="Q1817" s="145">
        <f>IFERROR(_xll.qlIndexFixing(ONIndex1Y,I1817,TRUE,_xll.ohTrigger(RecalcTrigger,Trigger1Y)),NA())</f>
        <v>8.2098749549874839E-3</v>
      </c>
    </row>
    <row r="1818" spans="2:17" x14ac:dyDescent="0.2">
      <c r="B1818" s="39" t="s">
        <v>42</v>
      </c>
      <c r="D1818" s="42">
        <f>_xll.qlCalendarAdvance(Calendar,$D1817,B1818,"f",FALSE)</f>
        <v>52405</v>
      </c>
      <c r="E1818" s="139">
        <f>_xll.qlInterestRateIndexValueDate(IndexON,D1818)</f>
        <v>52405</v>
      </c>
      <c r="F1818" s="155">
        <f>IFERROR(_xll.qlIndexFixing(IndexON,D1818,TRUE,_xll.ohTrigger(RecalcTrigger,TriggerON)),NA())</f>
        <v>7.4687030731990234E-3</v>
      </c>
      <c r="H1818" s="42">
        <f>_xll.qlCalendarAdvance(Calendar,$H1817,B1818,"f",FALSE)</f>
        <v>52405</v>
      </c>
      <c r="I1818" s="139">
        <f>_xll.qlInterestRateIndexValueDate(Index1M,$H1818)</f>
        <v>52407</v>
      </c>
      <c r="J1818" s="144">
        <f>IFERROR(_xll.qlIndexFixing(Index1M,$H1818,TRUE,_xll.ohTrigger(RecalcTrigger,Trigger1M)),NA())</f>
        <v>7.6385828958680513E-3</v>
      </c>
      <c r="K1818" s="44">
        <f>IFERROR(_xll.qlIndexFixing(Index3M,H1818,TRUE,_xll.ohTrigger(RecalcTrigger,Trigger3M)),NA())</f>
        <v>7.930050598001781E-3</v>
      </c>
      <c r="L1818" s="44">
        <f>IFERROR(_xll.qlIndexFixing(Index6M,$H1818,TRUE,_xll.ohTrigger(RecalcTrigger,Trigger6M)),NA())</f>
        <v>7.9774909730380827E-3</v>
      </c>
      <c r="M1818" s="145">
        <f>IFERROR(_xll.qlIndexFixing(Index1Y,$H1818,TRUE,_xll.ohTrigger(RecalcTrigger,Trigger1Y)),NA())</f>
        <v>8.1417090657959941E-3</v>
      </c>
      <c r="N1818" s="144">
        <f>IFERROR(_xll.qlIndexFixing(ONIndex1M,I1818,TRUE,_xll.ohTrigger(RecalcTrigger,Trigger1M)),NA())</f>
        <v>7.6404983579170249E-3</v>
      </c>
      <c r="O1818" s="44">
        <f>IFERROR(_xll.qlIndexFixing(ONIndex3M,I1818,TRUE,_xll.ohTrigger(RecalcTrigger,Trigger3M)),NA())</f>
        <v>7.9410079145159074E-3</v>
      </c>
      <c r="P1818" s="44">
        <f>IFERROR(_xll.qlIndexFixing(ONIndex6M,I1818,TRUE,_xll.ohTrigger(RecalcTrigger,Trigger6M)),NA())</f>
        <v>8.0064607392760223E-3</v>
      </c>
      <c r="Q1818" s="145">
        <f>IFERROR(_xll.qlIndexFixing(ONIndex1Y,I1818,TRUE,_xll.ohTrigger(RecalcTrigger,Trigger1Y)),NA())</f>
        <v>8.2055727440799586E-3</v>
      </c>
    </row>
    <row r="1819" spans="2:17" x14ac:dyDescent="0.2">
      <c r="B1819" s="39" t="s">
        <v>42</v>
      </c>
      <c r="D1819" s="42">
        <f>_xll.qlCalendarAdvance(Calendar,$D1818,B1819,"f",FALSE)</f>
        <v>52412</v>
      </c>
      <c r="E1819" s="139">
        <f>_xll.qlInterestRateIndexValueDate(IndexON,D1819)</f>
        <v>52412</v>
      </c>
      <c r="F1819" s="155">
        <f>IFERROR(_xll.qlIndexFixing(IndexON,D1819,TRUE,_xll.ohTrigger(RecalcTrigger,TriggerON)),NA())</f>
        <v>7.4658576746422511E-3</v>
      </c>
      <c r="H1819" s="42">
        <f>_xll.qlCalendarAdvance(Calendar,$H1818,B1819,"f",FALSE)</f>
        <v>52412</v>
      </c>
      <c r="I1819" s="139">
        <f>_xll.qlInterestRateIndexValueDate(Index1M,$H1819)</f>
        <v>52414</v>
      </c>
      <c r="J1819" s="144">
        <f>IFERROR(_xll.qlIndexFixing(Index1M,$H1819,TRUE,_xll.ohTrigger(RecalcTrigger,Trigger1M)),NA())</f>
        <v>7.6358993986486157E-3</v>
      </c>
      <c r="K1819" s="44">
        <f>IFERROR(_xll.qlIndexFixing(Index3M,H1819,TRUE,_xll.ohTrigger(RecalcTrigger,Trigger3M)),NA())</f>
        <v>7.9268997040716632E-3</v>
      </c>
      <c r="L1819" s="44">
        <f>IFERROR(_xll.qlIndexFixing(Index6M,$H1819,TRUE,_xll.ohTrigger(RecalcTrigger,Trigger6M)),NA())</f>
        <v>7.9739541258448988E-3</v>
      </c>
      <c r="M1819" s="145">
        <f>IFERROR(_xll.qlIndexFixing(Index1Y,$H1819,TRUE,_xll.ohTrigger(RecalcTrigger,Trigger1Y)),NA())</f>
        <v>8.138139134518229E-3</v>
      </c>
      <c r="N1819" s="144">
        <f>IFERROR(_xll.qlIndexFixing(ONIndex1M,I1819,TRUE,_xll.ohTrigger(RecalcTrigger,Trigger1M)),NA())</f>
        <v>7.6377903685642679E-3</v>
      </c>
      <c r="O1819" s="44">
        <f>IFERROR(_xll.qlIndexFixing(ONIndex3M,I1819,TRUE,_xll.ohTrigger(RecalcTrigger,Trigger3M)),NA())</f>
        <v>7.9377523026558094E-3</v>
      </c>
      <c r="P1819" s="44">
        <f>IFERROR(_xll.qlIndexFixing(ONIndex6M,I1819,TRUE,_xll.ohTrigger(RecalcTrigger,Trigger6M)),NA())</f>
        <v>8.0027758042788832E-3</v>
      </c>
      <c r="Q1819" s="145">
        <f>IFERROR(_xll.qlIndexFixing(ONIndex1Y,I1819,TRUE,_xll.ohTrigger(RecalcTrigger,Trigger1Y)),NA())</f>
        <v>8.2012974458045562E-3</v>
      </c>
    </row>
    <row r="1820" spans="2:17" x14ac:dyDescent="0.2">
      <c r="B1820" s="39" t="s">
        <v>42</v>
      </c>
      <c r="D1820" s="42">
        <f>_xll.qlCalendarAdvance(Calendar,$D1819,B1820,"f",FALSE)</f>
        <v>52419</v>
      </c>
      <c r="E1820" s="139">
        <f>_xll.qlInterestRateIndexValueDate(IndexON,D1820)</f>
        <v>52419</v>
      </c>
      <c r="F1820" s="155">
        <f>IFERROR(_xll.qlIndexFixing(IndexON,D1820,TRUE,_xll.ohTrigger(RecalcTrigger,TriggerON)),NA())</f>
        <v>7.4630294233291039E-3</v>
      </c>
      <c r="H1820" s="42">
        <f>_xll.qlCalendarAdvance(Calendar,$H1819,B1820,"f",FALSE)</f>
        <v>52419</v>
      </c>
      <c r="I1820" s="139">
        <f>_xll.qlInterestRateIndexValueDate(Index1M,$H1820)</f>
        <v>52421</v>
      </c>
      <c r="J1820" s="144">
        <f>IFERROR(_xll.qlIndexFixing(Index1M,$H1820,TRUE,_xll.ohTrigger(RecalcTrigger,Trigger1M)),NA())</f>
        <v>7.6332319500890811E-3</v>
      </c>
      <c r="K1820" s="44">
        <f>IFERROR(_xll.qlIndexFixing(Index3M,H1820,TRUE,_xll.ohTrigger(RecalcTrigger,Trigger3M)),NA())</f>
        <v>7.923767746105646E-3</v>
      </c>
      <c r="L1820" s="44">
        <f>IFERROR(_xll.qlIndexFixing(Index6M,$H1820,TRUE,_xll.ohTrigger(RecalcTrigger,Trigger6M)),NA())</f>
        <v>7.9704304475568203E-3</v>
      </c>
      <c r="M1820" s="145">
        <f>IFERROR(_xll.qlIndexFixing(Index1Y,$H1820,TRUE,_xll.ohTrigger(RecalcTrigger,Trigger1Y)),NA())</f>
        <v>8.1345989768429605E-3</v>
      </c>
      <c r="N1820" s="144">
        <f>IFERROR(_xll.qlIndexFixing(ONIndex1M,I1820,TRUE,_xll.ohTrigger(RecalcTrigger,Trigger1M)),NA())</f>
        <v>7.6350983010353701E-3</v>
      </c>
      <c r="O1820" s="44">
        <f>IFERROR(_xll.qlIndexFixing(ONIndex3M,I1820,TRUE,_xll.ohTrigger(RecalcTrigger,Trigger3M)),NA())</f>
        <v>7.9345151402776537E-3</v>
      </c>
      <c r="P1820" s="44">
        <f>IFERROR(_xll.qlIndexFixing(ONIndex6M,I1820,TRUE,_xll.ohTrigger(RecalcTrigger,Trigger6M)),NA())</f>
        <v>7.9991032643267346E-3</v>
      </c>
      <c r="Q1820" s="145">
        <f>IFERROR(_xll.qlIndexFixing(ONIndex1Y,I1820,TRUE,_xll.ohTrigger(RecalcTrigger,Trigger1Y)),NA())</f>
        <v>8.1970491578431393E-3</v>
      </c>
    </row>
    <row r="1821" spans="2:17" x14ac:dyDescent="0.2">
      <c r="B1821" s="39" t="s">
        <v>42</v>
      </c>
      <c r="D1821" s="42">
        <f>_xll.qlCalendarAdvance(Calendar,$D1820,B1821,"f",FALSE)</f>
        <v>52426</v>
      </c>
      <c r="E1821" s="139">
        <f>_xll.qlInterestRateIndexValueDate(IndexON,D1821)</f>
        <v>52426</v>
      </c>
      <c r="F1821" s="155">
        <f>IFERROR(_xll.qlIndexFixing(IndexON,D1821,TRUE,_xll.ohTrigger(RecalcTrigger,TriggerON)),NA())</f>
        <v>7.4602183931204991E-3</v>
      </c>
      <c r="H1821" s="42">
        <f>_xll.qlCalendarAdvance(Calendar,$H1820,B1821,"f",FALSE)</f>
        <v>52426</v>
      </c>
      <c r="I1821" s="139">
        <f>_xll.qlInterestRateIndexValueDate(Index1M,$H1821)</f>
        <v>52428</v>
      </c>
      <c r="J1821" s="144">
        <f>IFERROR(_xll.qlIndexFixing(Index1M,$H1821,TRUE,_xll.ohTrigger(RecalcTrigger,Trigger1M)),NA())</f>
        <v>7.6305806205381743E-3</v>
      </c>
      <c r="K1821" s="44">
        <f>IFERROR(_xll.qlIndexFixing(Index3M,H1821,TRUE,_xll.ohTrigger(RecalcTrigger,Trigger3M)),NA())</f>
        <v>7.9206547994530221E-3</v>
      </c>
      <c r="L1821" s="44">
        <f>IFERROR(_xll.qlIndexFixing(Index6M,$H1821,TRUE,_xll.ohTrigger(RecalcTrigger,Trigger6M)),NA())</f>
        <v>7.9669199947904959E-3</v>
      </c>
      <c r="M1821" s="145">
        <f>IFERROR(_xll.qlIndexFixing(Index1Y,$H1821,TRUE,_xll.ohTrigger(RecalcTrigger,Trigger1Y)),NA())</f>
        <v>8.1310886909740244E-3</v>
      </c>
      <c r="N1821" s="144">
        <f>IFERROR(_xll.qlIndexFixing(ONIndex1M,I1821,TRUE,_xll.ohTrigger(RecalcTrigger,Trigger1M)),NA())</f>
        <v>7.6324222259138708E-3</v>
      </c>
      <c r="O1821" s="44">
        <f>IFERROR(_xll.qlIndexFixing(ONIndex3M,I1821,TRUE,_xll.ohTrigger(RecalcTrigger,Trigger3M)),NA())</f>
        <v>7.9312965026812066E-3</v>
      </c>
      <c r="P1821" s="44">
        <f>IFERROR(_xll.qlIndexFixing(ONIndex6M,I1821,TRUE,_xll.ohTrigger(RecalcTrigger,Trigger6M)),NA())</f>
        <v>7.995443175774497E-3</v>
      </c>
      <c r="Q1821" s="145">
        <f>IFERROR(_xll.qlIndexFixing(ONIndex1Y,I1821,TRUE,_xll.ohTrigger(RecalcTrigger,Trigger1Y)),NA())</f>
        <v>8.1928279777976343E-3</v>
      </c>
    </row>
    <row r="1822" spans="2:17" x14ac:dyDescent="0.2">
      <c r="B1822" s="39" t="s">
        <v>42</v>
      </c>
      <c r="D1822" s="42">
        <f>_xll.qlCalendarAdvance(Calendar,$D1821,B1822,"f",FALSE)</f>
        <v>52433</v>
      </c>
      <c r="E1822" s="139">
        <f>_xll.qlInterestRateIndexValueDate(IndexON,D1822)</f>
        <v>52433</v>
      </c>
      <c r="F1822" s="155">
        <f>IFERROR(_xll.qlIndexFixing(IndexON,D1822,TRUE,_xll.ohTrigger(RecalcTrigger,TriggerON)),NA())</f>
        <v>7.4574246577974179E-3</v>
      </c>
      <c r="H1822" s="42">
        <f>_xll.qlCalendarAdvance(Calendar,$H1821,B1822,"f",FALSE)</f>
        <v>52433</v>
      </c>
      <c r="I1822" s="139">
        <f>_xll.qlInterestRateIndexValueDate(Index1M,$H1822)</f>
        <v>52435</v>
      </c>
      <c r="J1822" s="144">
        <f>IFERROR(_xll.qlIndexFixing(Index1M,$H1822,TRUE,_xll.ohTrigger(RecalcTrigger,Trigger1M)),NA())</f>
        <v>7.6279454803396263E-3</v>
      </c>
      <c r="K1822" s="44">
        <f>IFERROR(_xll.qlIndexFixing(Index3M,H1822,TRUE,_xll.ohTrigger(RecalcTrigger,Trigger3M)),NA())</f>
        <v>7.9175609394630826E-3</v>
      </c>
      <c r="L1822" s="44">
        <f>IFERROR(_xll.qlIndexFixing(Index6M,$H1822,TRUE,_xll.ohTrigger(RecalcTrigger,Trigger6M)),NA())</f>
        <v>7.9634228241608519E-3</v>
      </c>
      <c r="M1822" s="145">
        <f>IFERROR(_xll.qlIndexFixing(Index1Y,$H1822,TRUE,_xll.ohTrigger(RecalcTrigger,Trigger1Y)),NA())</f>
        <v>8.1276083751159085E-3</v>
      </c>
      <c r="N1822" s="144">
        <f>IFERROR(_xll.qlIndexFixing(ONIndex1M,I1822,TRUE,_xll.ohTrigger(RecalcTrigger,Trigger1M)),NA())</f>
        <v>7.6297622134635645E-3</v>
      </c>
      <c r="O1822" s="44">
        <f>IFERROR(_xll.qlIndexFixing(ONIndex3M,I1822,TRUE,_xll.ohTrigger(RecalcTrigger,Trigger3M)),NA())</f>
        <v>7.9280964650862984E-3</v>
      </c>
      <c r="P1822" s="44">
        <f>IFERROR(_xll.qlIndexFixing(ONIndex6M,I1822,TRUE,_xll.ohTrigger(RecalcTrigger,Trigger6M)),NA())</f>
        <v>7.9917955952968356E-3</v>
      </c>
      <c r="Q1822" s="145">
        <f>IFERROR(_xll.qlIndexFixing(ONIndex1Y,I1822,TRUE,_xll.ohTrigger(RecalcTrigger,Trigger1Y)),NA())</f>
        <v>8.1886340035897121E-3</v>
      </c>
    </row>
    <row r="1823" spans="2:17" x14ac:dyDescent="0.2">
      <c r="B1823" s="39" t="s">
        <v>42</v>
      </c>
      <c r="D1823" s="42">
        <f>_xll.qlCalendarAdvance(Calendar,$D1822,B1823,"f",FALSE)</f>
        <v>52440</v>
      </c>
      <c r="E1823" s="139">
        <f>_xll.qlInterestRateIndexValueDate(IndexON,D1823)</f>
        <v>52440</v>
      </c>
      <c r="F1823" s="155">
        <f>IFERROR(_xll.qlIndexFixing(IndexON,D1823,TRUE,_xll.ohTrigger(RecalcTrigger,TriggerON)),NA())</f>
        <v>7.4546482910609058E-3</v>
      </c>
      <c r="H1823" s="42">
        <f>_xll.qlCalendarAdvance(Calendar,$H1822,B1823,"f",FALSE)</f>
        <v>52440</v>
      </c>
      <c r="I1823" s="139">
        <f>_xll.qlInterestRateIndexValueDate(Index1M,$H1823)</f>
        <v>52442</v>
      </c>
      <c r="J1823" s="144">
        <f>IFERROR(_xll.qlIndexFixing(Index1M,$H1823,TRUE,_xll.ohTrigger(RecalcTrigger,Trigger1M)),NA())</f>
        <v>7.6253265998396658E-3</v>
      </c>
      <c r="K1823" s="44">
        <f>IFERROR(_xll.qlIndexFixing(Index3M,H1823,TRUE,_xll.ohTrigger(RecalcTrigger,Trigger3M)),NA())</f>
        <v>7.9144862414833837E-3</v>
      </c>
      <c r="L1823" s="44">
        <f>IFERROR(_xll.qlIndexFixing(Index6M,$H1823,TRUE,_xll.ohTrigger(RecalcTrigger,Trigger6M)),NA())</f>
        <v>7.9604081256762858E-3</v>
      </c>
      <c r="M1823" s="145">
        <f>IFERROR(_xll.qlIndexFixing(Index1Y,$H1823,TRUE,_xll.ohTrigger(RecalcTrigger,Trigger1Y)),NA())</f>
        <v>8.1245642940784499E-3</v>
      </c>
      <c r="N1823" s="144">
        <f>IFERROR(_xll.qlIndexFixing(ONIndex1M,I1823,TRUE,_xll.ohTrigger(RecalcTrigger,Trigger1M)),NA())</f>
        <v>7.6271183337883741E-3</v>
      </c>
      <c r="O1823" s="44">
        <f>IFERROR(_xll.qlIndexFixing(ONIndex3M,I1823,TRUE,_xll.ohTrigger(RecalcTrigger,Trigger3M)),NA())</f>
        <v>7.9249151027926956E-3</v>
      </c>
      <c r="P1823" s="44">
        <f>IFERROR(_xll.qlIndexFixing(ONIndex6M,I1823,TRUE,_xll.ohTrigger(RecalcTrigger,Trigger6M)),NA())</f>
        <v>7.988160579248671E-3</v>
      </c>
      <c r="Q1823" s="145">
        <f>IFERROR(_xll.qlIndexFixing(ONIndex1Y,I1823,TRUE,_xll.ohTrigger(RecalcTrigger,Trigger1Y)),NA())</f>
        <v>8.1844673327413631E-3</v>
      </c>
    </row>
    <row r="1824" spans="2:17" x14ac:dyDescent="0.2">
      <c r="B1824" s="39" t="s">
        <v>42</v>
      </c>
      <c r="D1824" s="42">
        <f>_xll.qlCalendarAdvance(Calendar,$D1823,B1824,"f",FALSE)</f>
        <v>52447</v>
      </c>
      <c r="E1824" s="139">
        <f>_xll.qlInterestRateIndexValueDate(IndexON,D1824)</f>
        <v>52447</v>
      </c>
      <c r="F1824" s="155">
        <f>IFERROR(_xll.qlIndexFixing(IndexON,D1824,TRUE,_xll.ohTrigger(RecalcTrigger,TriggerON)),NA())</f>
        <v>7.4518893670116881E-3</v>
      </c>
      <c r="H1824" s="42">
        <f>_xll.qlCalendarAdvance(Calendar,$H1823,B1824,"f",FALSE)</f>
        <v>52447</v>
      </c>
      <c r="I1824" s="139">
        <f>_xll.qlInterestRateIndexValueDate(Index1M,$H1824)</f>
        <v>52449</v>
      </c>
      <c r="J1824" s="144">
        <f>IFERROR(_xll.qlIndexFixing(Index1M,$H1824,TRUE,_xll.ohTrigger(RecalcTrigger,Trigger1M)),NA())</f>
        <v>7.6227240493870196E-3</v>
      </c>
      <c r="K1824" s="44">
        <f>IFERROR(_xll.qlIndexFixing(Index3M,H1824,TRUE,_xll.ohTrigger(RecalcTrigger,Trigger3M)),NA())</f>
        <v>7.9114307808658222E-3</v>
      </c>
      <c r="L1824" s="44">
        <f>IFERROR(_xll.qlIndexFixing(Index6M,$H1824,TRUE,_xll.ohTrigger(RecalcTrigger,Trigger6M)),NA())</f>
        <v>7.9564685557769032E-3</v>
      </c>
      <c r="M1824" s="145">
        <f>IFERROR(_xll.qlIndexFixing(Index1Y,$H1824,TRUE,_xll.ohTrigger(RecalcTrigger,Trigger1Y)),NA())</f>
        <v>8.1207380462572608E-3</v>
      </c>
      <c r="N1824" s="144">
        <f>IFERROR(_xll.qlIndexFixing(ONIndex1M,I1824,TRUE,_xll.ohTrigger(RecalcTrigger,Trigger1M)),NA())</f>
        <v>7.6244906573919025E-3</v>
      </c>
      <c r="O1824" s="44">
        <f>IFERROR(_xll.qlIndexFixing(ONIndex3M,I1824,TRUE,_xll.ohTrigger(RecalcTrigger,Trigger3M)),NA())</f>
        <v>7.9217524909402925E-3</v>
      </c>
      <c r="P1824" s="44">
        <f>IFERROR(_xll.qlIndexFixing(ONIndex6M,I1824,TRUE,_xll.ohTrigger(RecalcTrigger,Trigger6M)),NA())</f>
        <v>7.9845381839849239E-3</v>
      </c>
      <c r="Q1824" s="145">
        <f>IFERROR(_xll.qlIndexFixing(ONIndex1Y,I1824,TRUE,_xll.ohTrigger(RecalcTrigger,Trigger1Y)),NA())</f>
        <v>8.1803280631742581E-3</v>
      </c>
    </row>
    <row r="1825" spans="2:17" x14ac:dyDescent="0.2">
      <c r="B1825" s="39" t="s">
        <v>42</v>
      </c>
      <c r="D1825" s="42">
        <f>_xll.qlCalendarAdvance(Calendar,$D1824,B1825,"f",FALSE)</f>
        <v>52454</v>
      </c>
      <c r="E1825" s="139">
        <f>_xll.qlInterestRateIndexValueDate(IndexON,D1825)</f>
        <v>52454</v>
      </c>
      <c r="F1825" s="155">
        <f>IFERROR(_xll.qlIndexFixing(IndexON,D1825,TRUE,_xll.ohTrigger(RecalcTrigger,TriggerON)),NA())</f>
        <v>7.4491479590310661E-3</v>
      </c>
      <c r="H1825" s="42">
        <f>_xll.qlCalendarAdvance(Calendar,$H1824,B1825,"f",FALSE)</f>
        <v>52454</v>
      </c>
      <c r="I1825" s="139">
        <f>_xll.qlInterestRateIndexValueDate(Index1M,$H1825)</f>
        <v>52456</v>
      </c>
      <c r="J1825" s="144">
        <f>IFERROR(_xll.qlIndexFixing(Index1M,$H1825,TRUE,_xll.ohTrigger(RecalcTrigger,Trigger1M)),NA())</f>
        <v>7.6201378993254187E-3</v>
      </c>
      <c r="K1825" s="44">
        <f>IFERROR(_xll.qlIndexFixing(Index3M,H1825,TRUE,_xll.ohTrigger(RecalcTrigger,Trigger3M)),NA())</f>
        <v>7.9083946329570835E-3</v>
      </c>
      <c r="L1825" s="44">
        <f>IFERROR(_xll.qlIndexFixing(Index6M,$H1825,TRUE,_xll.ohTrigger(RecalcTrigger,Trigger6M)),NA())</f>
        <v>7.9530115712541753E-3</v>
      </c>
      <c r="M1825" s="145">
        <f>IFERROR(_xll.qlIndexFixing(Index1Y,$H1825,TRUE,_xll.ohTrigger(RecalcTrigger,Trigger1Y)),NA())</f>
        <v>8.1173482296726558E-3</v>
      </c>
      <c r="N1825" s="144">
        <f>IFERROR(_xll.qlIndexFixing(ONIndex1M,I1825,TRUE,_xll.ohTrigger(RecalcTrigger,Trigger1M)),NA())</f>
        <v>7.6218792546178804E-3</v>
      </c>
      <c r="O1825" s="44">
        <f>IFERROR(_xll.qlIndexFixing(ONIndex3M,I1825,TRUE,_xll.ohTrigger(RecalcTrigger,Trigger3M)),NA())</f>
        <v>7.9186087049087917E-3</v>
      </c>
      <c r="P1825" s="44">
        <f>IFERROR(_xll.qlIndexFixing(ONIndex6M,I1825,TRUE,_xll.ohTrigger(RecalcTrigger,Trigger6M)),NA())</f>
        <v>7.9809284661003232E-3</v>
      </c>
      <c r="Q1825" s="145">
        <f>IFERROR(_xll.qlIndexFixing(ONIndex1Y,I1825,TRUE,_xll.ohTrigger(RecalcTrigger,Trigger1Y)),NA())</f>
        <v>8.1762162924103876E-3</v>
      </c>
    </row>
    <row r="1826" spans="2:17" x14ac:dyDescent="0.2">
      <c r="B1826" s="39" t="s">
        <v>42</v>
      </c>
      <c r="D1826" s="42">
        <f>_xll.qlCalendarAdvance(Calendar,$D1825,B1826,"f",FALSE)</f>
        <v>52461</v>
      </c>
      <c r="E1826" s="139">
        <f>_xll.qlInterestRateIndexValueDate(IndexON,D1826)</f>
        <v>52461</v>
      </c>
      <c r="F1826" s="155">
        <f>IFERROR(_xll.qlIndexFixing(IndexON,D1826,TRUE,_xll.ohTrigger(RecalcTrigger,TriggerON)),NA())</f>
        <v>7.4464241413796373E-3</v>
      </c>
      <c r="H1826" s="42">
        <f>_xll.qlCalendarAdvance(Calendar,$H1825,B1826,"f",FALSE)</f>
        <v>52461</v>
      </c>
      <c r="I1826" s="139">
        <f>_xll.qlInterestRateIndexValueDate(Index1M,$H1826)</f>
        <v>52463</v>
      </c>
      <c r="J1826" s="144">
        <f>IFERROR(_xll.qlIndexFixing(Index1M,$H1826,TRUE,_xll.ohTrigger(RecalcTrigger,Trigger1M)),NA())</f>
        <v>7.6175682200010919E-3</v>
      </c>
      <c r="K1826" s="44">
        <f>IFERROR(_xll.qlIndexFixing(Index3M,H1826,TRUE,_xll.ohTrigger(RecalcTrigger,Trigger3M)),NA())</f>
        <v>7.9053778731090676E-3</v>
      </c>
      <c r="L1826" s="44">
        <f>IFERROR(_xll.qlIndexFixing(Index6M,$H1826,TRUE,_xll.ohTrigger(RecalcTrigger,Trigger6M)),NA())</f>
        <v>7.9495680953308463E-3</v>
      </c>
      <c r="M1826" s="145">
        <f>IFERROR(_xll.qlIndexFixing(Index1Y,$H1826,TRUE,_xll.ohTrigger(RecalcTrigger,Trigger1Y)),NA())</f>
        <v>8.1139887759309436E-3</v>
      </c>
      <c r="N1826" s="144">
        <f>IFERROR(_xll.qlIndexFixing(ONIndex1M,I1826,TRUE,_xll.ohTrigger(RecalcTrigger,Trigger1M)),NA())</f>
        <v>7.6192841955702306E-3</v>
      </c>
      <c r="O1826" s="44">
        <f>IFERROR(_xll.qlIndexFixing(ONIndex3M,I1826,TRUE,_xll.ohTrigger(RecalcTrigger,Trigger3M)),NA())</f>
        <v>7.9154838198380872E-3</v>
      </c>
      <c r="P1826" s="44">
        <f>IFERROR(_xll.qlIndexFixing(ONIndex6M,I1826,TRUE,_xll.ohTrigger(RecalcTrigger,Trigger6M)),NA())</f>
        <v>7.9773314819497898E-3</v>
      </c>
      <c r="Q1826" s="145">
        <f>IFERROR(_xll.qlIndexFixing(ONIndex1Y,I1826,TRUE,_xll.ohTrigger(RecalcTrigger,Trigger1Y)),NA())</f>
        <v>8.1721321182914863E-3</v>
      </c>
    </row>
    <row r="1827" spans="2:17" x14ac:dyDescent="0.2">
      <c r="B1827" s="39" t="s">
        <v>42</v>
      </c>
      <c r="D1827" s="42">
        <f>_xll.qlCalendarAdvance(Calendar,$D1826,B1827,"f",FALSE)</f>
        <v>52468</v>
      </c>
      <c r="E1827" s="139">
        <f>_xll.qlInterestRateIndexValueDate(IndexON,D1827)</f>
        <v>52468</v>
      </c>
      <c r="F1827" s="155">
        <f>IFERROR(_xll.qlIndexFixing(IndexON,D1827,TRUE,_xll.ohTrigger(RecalcTrigger,TriggerON)),NA())</f>
        <v>7.4437179874387027E-3</v>
      </c>
      <c r="H1827" s="42">
        <f>_xll.qlCalendarAdvance(Calendar,$H1826,B1827,"f",FALSE)</f>
        <v>52468</v>
      </c>
      <c r="I1827" s="139">
        <f>_xll.qlInterestRateIndexValueDate(Index1M,$H1827)</f>
        <v>52470</v>
      </c>
      <c r="J1827" s="144">
        <f>IFERROR(_xll.qlIndexFixing(Index1M,$H1827,TRUE,_xll.ohTrigger(RecalcTrigger,Trigger1M)),NA())</f>
        <v>7.615015081762766E-3</v>
      </c>
      <c r="K1827" s="44">
        <f>IFERROR(_xll.qlIndexFixing(Index3M,H1827,TRUE,_xll.ohTrigger(RecalcTrigger,Trigger3M)),NA())</f>
        <v>7.9023805766710656E-3</v>
      </c>
      <c r="L1827" s="44">
        <f>IFERROR(_xll.qlIndexFixing(Index6M,$H1827,TRUE,_xll.ohTrigger(RecalcTrigger,Trigger6M)),NA())</f>
        <v>7.9461381846227062E-3</v>
      </c>
      <c r="M1827" s="145">
        <f>IFERROR(_xll.qlIndexFixing(Index1Y,$H1827,TRUE,_xll.ohTrigger(RecalcTrigger,Trigger1Y)),NA())</f>
        <v>8.1106597832439949E-3</v>
      </c>
      <c r="N1827" s="144">
        <f>IFERROR(_xll.qlIndexFixing(ONIndex1M,I1827,TRUE,_xll.ohTrigger(RecalcTrigger,Trigger1M)),NA())</f>
        <v>7.6167055507525561E-3</v>
      </c>
      <c r="O1827" s="44">
        <f>IFERROR(_xll.qlIndexFixing(ONIndex3M,I1827,TRUE,_xll.ohTrigger(RecalcTrigger,Trigger3M)),NA())</f>
        <v>7.9123779109480097E-3</v>
      </c>
      <c r="P1827" s="44">
        <f>IFERROR(_xll.qlIndexFixing(ONIndex6M,I1827,TRUE,_xll.ohTrigger(RecalcTrigger,Trigger6M)),NA())</f>
        <v>7.9737472881280524E-3</v>
      </c>
      <c r="Q1827" s="145">
        <f>IFERROR(_xll.qlIndexFixing(ONIndex1Y,I1827,TRUE,_xll.ohTrigger(RecalcTrigger,Trigger1Y)),NA())</f>
        <v>8.1680756384194808E-3</v>
      </c>
    </row>
    <row r="1828" spans="2:17" x14ac:dyDescent="0.2">
      <c r="B1828" s="39" t="s">
        <v>42</v>
      </c>
      <c r="D1828" s="42">
        <f>_xll.qlCalendarAdvance(Calendar,$D1827,B1828,"f",FALSE)</f>
        <v>52475</v>
      </c>
      <c r="E1828" s="139">
        <f>_xll.qlInterestRateIndexValueDate(IndexON,D1828)</f>
        <v>52475</v>
      </c>
      <c r="F1828" s="155">
        <f>IFERROR(_xll.qlIndexFixing(IndexON,D1828,TRUE,_xll.ohTrigger(RecalcTrigger,TriggerON)),NA())</f>
        <v>7.441029571308988E-3</v>
      </c>
      <c r="H1828" s="42">
        <f>_xll.qlCalendarAdvance(Calendar,$H1827,B1828,"f",FALSE)</f>
        <v>52475</v>
      </c>
      <c r="I1828" s="139">
        <f>_xll.qlInterestRateIndexValueDate(Index1M,$H1828)</f>
        <v>52477</v>
      </c>
      <c r="J1828" s="144">
        <f>IFERROR(_xll.qlIndexFixing(Index1M,$H1828,TRUE,_xll.ohTrigger(RecalcTrigger,Trigger1M)),NA())</f>
        <v>7.6124785549541718E-3</v>
      </c>
      <c r="K1828" s="44">
        <f>IFERROR(_xll.qlIndexFixing(Index3M,H1828,TRUE,_xll.ohTrigger(RecalcTrigger,Trigger3M)),NA())</f>
        <v>7.89952520224497E-3</v>
      </c>
      <c r="L1828" s="44">
        <f>IFERROR(_xll.qlIndexFixing(Index6M,$H1828,TRUE,_xll.ohTrigger(RecalcTrigger,Trigger6M)),NA())</f>
        <v>7.9433294134224237E-3</v>
      </c>
      <c r="M1828" s="145">
        <f>IFERROR(_xll.qlIndexFixing(Index1Y,$H1828,TRUE,_xll.ohTrigger(RecalcTrigger,Trigger1Y)),NA())</f>
        <v>8.1073613498245552E-3</v>
      </c>
      <c r="N1828" s="144">
        <f>IFERROR(_xll.qlIndexFixing(ONIndex1M,I1828,TRUE,_xll.ohTrigger(RecalcTrigger,Trigger1M)),NA())</f>
        <v>7.6141433904286515E-3</v>
      </c>
      <c r="O1828" s="44">
        <f>IFERROR(_xll.qlIndexFixing(ONIndex3M,I1828,TRUE,_xll.ohTrigger(RecalcTrigger,Trigger3M)),NA())</f>
        <v>7.9092910534583893E-3</v>
      </c>
      <c r="P1828" s="44">
        <f>IFERROR(_xll.qlIndexFixing(ONIndex6M,I1828,TRUE,_xll.ohTrigger(RecalcTrigger,Trigger6M)),NA())</f>
        <v>7.9701759409100958E-3</v>
      </c>
      <c r="Q1828" s="145">
        <f>IFERROR(_xll.qlIndexFixing(ONIndex1Y,I1828,TRUE,_xll.ohTrigger(RecalcTrigger,Trigger1Y)),NA())</f>
        <v>8.1640469505561697E-3</v>
      </c>
    </row>
    <row r="1829" spans="2:17" x14ac:dyDescent="0.2">
      <c r="B1829" s="39" t="s">
        <v>42</v>
      </c>
      <c r="D1829" s="42">
        <f>_xll.qlCalendarAdvance(Calendar,$D1828,B1829,"f",FALSE)</f>
        <v>52482</v>
      </c>
      <c r="E1829" s="139">
        <f>_xll.qlInterestRateIndexValueDate(IndexON,D1829)</f>
        <v>52482</v>
      </c>
      <c r="F1829" s="155">
        <f>IFERROR(_xll.qlIndexFixing(IndexON,D1829,TRUE,_xll.ohTrigger(RecalcTrigger,TriggerON)),NA())</f>
        <v>7.4383589666116023E-3</v>
      </c>
      <c r="H1829" s="42">
        <f>_xll.qlCalendarAdvance(Calendar,$H1828,B1829,"f",FALSE)</f>
        <v>52482</v>
      </c>
      <c r="I1829" s="139">
        <f>_xll.qlInterestRateIndexValueDate(Index1M,$H1829)</f>
        <v>52484</v>
      </c>
      <c r="J1829" s="144">
        <f>IFERROR(_xll.qlIndexFixing(Index1M,$H1829,TRUE,_xll.ohTrigger(RecalcTrigger,Trigger1M)),NA())</f>
        <v>7.6099587099190402E-3</v>
      </c>
      <c r="K1829" s="44">
        <f>IFERROR(_xll.qlIndexFixing(Index3M,H1829,TRUE,_xll.ohTrigger(RecalcTrigger,Trigger3M)),NA())</f>
        <v>7.8965657083001142E-3</v>
      </c>
      <c r="L1829" s="44">
        <f>IFERROR(_xll.qlIndexFixing(Index6M,$H1829,TRUE,_xll.ohTrigger(RecalcTrigger,Trigger6M)),NA())</f>
        <v>7.9399231181449346E-3</v>
      </c>
      <c r="M1829" s="145">
        <f>IFERROR(_xll.qlIndexFixing(Index1Y,$H1829,TRUE,_xll.ohTrigger(RecalcTrigger,Trigger1Y)),NA())</f>
        <v>8.1040935738873211E-3</v>
      </c>
      <c r="N1829" s="144">
        <f>IFERROR(_xll.qlIndexFixing(ONIndex1M,I1829,TRUE,_xll.ohTrigger(RecalcTrigger,Trigger1M)),NA())</f>
        <v>7.6115977848623118E-3</v>
      </c>
      <c r="O1829" s="44">
        <f>IFERROR(_xll.qlIndexFixing(ONIndex3M,I1829,TRUE,_xll.ohTrigger(RecalcTrigger,Trigger3M)),NA())</f>
        <v>7.9062233228288648E-3</v>
      </c>
      <c r="P1829" s="44">
        <f>IFERROR(_xll.qlIndexFixing(ONIndex6M,I1829,TRUE,_xll.ohTrigger(RecalcTrigger,Trigger6M)),NA())</f>
        <v>7.966617496970585E-3</v>
      </c>
      <c r="Q1829" s="145">
        <f>IFERROR(_xll.qlIndexFixing(ONIndex1Y,I1829,TRUE,_xll.ohTrigger(RecalcTrigger,Trigger1Y)),NA())</f>
        <v>8.1600461524633516E-3</v>
      </c>
    </row>
    <row r="1830" spans="2:17" x14ac:dyDescent="0.2">
      <c r="B1830" s="39" t="s">
        <v>42</v>
      </c>
      <c r="D1830" s="42">
        <f>_xll.qlCalendarAdvance(Calendar,$D1829,B1830,"f",FALSE)</f>
        <v>52489</v>
      </c>
      <c r="E1830" s="139">
        <f>_xll.qlInterestRateIndexValueDate(IndexON,D1830)</f>
        <v>52489</v>
      </c>
      <c r="F1830" s="155">
        <f>IFERROR(_xll.qlIndexFixing(IndexON,D1830,TRUE,_xll.ohTrigger(RecalcTrigger,TriggerON)),NA())</f>
        <v>7.4357062472074631E-3</v>
      </c>
      <c r="H1830" s="42">
        <f>_xll.qlCalendarAdvance(Calendar,$H1829,B1830,"f",FALSE)</f>
        <v>52489</v>
      </c>
      <c r="I1830" s="139">
        <f>_xll.qlInterestRateIndexValueDate(Index1M,$H1830)</f>
        <v>52491</v>
      </c>
      <c r="J1830" s="144">
        <f>IFERROR(_xll.qlIndexFixing(Index1M,$H1830,TRUE,_xll.ohTrigger(RecalcTrigger,Trigger1M)),NA())</f>
        <v>7.6074556170085961E-3</v>
      </c>
      <c r="K1830" s="44">
        <f>IFERROR(_xll.qlIndexFixing(Index3M,H1830,TRUE,_xll.ohTrigger(RecalcTrigger,Trigger3M)),NA())</f>
        <v>7.8936258979770257E-3</v>
      </c>
      <c r="L1830" s="44">
        <f>IFERROR(_xll.qlIndexFixing(Index6M,$H1830,TRUE,_xll.ohTrigger(RecalcTrigger,Trigger6M)),NA())</f>
        <v>7.9365305404162992E-3</v>
      </c>
      <c r="M1830" s="145">
        <f>IFERROR(_xll.qlIndexFixing(Index1Y,$H1830,TRUE,_xll.ohTrigger(RecalcTrigger,Trigger1Y)),NA())</f>
        <v>8.1008565536487259E-3</v>
      </c>
      <c r="N1830" s="144">
        <f>IFERROR(_xll.qlIndexFixing(ONIndex1M,I1830,TRUE,_xll.ohTrigger(RecalcTrigger,Trigger1M)),NA())</f>
        <v>7.6090688043972676E-3</v>
      </c>
      <c r="O1830" s="44">
        <f>IFERROR(_xll.qlIndexFixing(ONIndex3M,I1830,TRUE,_xll.ohTrigger(RecalcTrigger,Trigger3M)),NA())</f>
        <v>7.9031747940394581E-3</v>
      </c>
      <c r="P1830" s="44">
        <f>IFERROR(_xll.qlIndexFixing(ONIndex6M,I1830,TRUE,_xll.ohTrigger(RecalcTrigger,Trigger6M)),NA())</f>
        <v>7.9630720124246324E-3</v>
      </c>
      <c r="Q1830" s="145">
        <f>IFERROR(_xll.qlIndexFixing(ONIndex1Y,I1830,TRUE,_xll.ohTrigger(RecalcTrigger,Trigger1Y)),NA())</f>
        <v>8.1560733418228892E-3</v>
      </c>
    </row>
    <row r="1831" spans="2:17" x14ac:dyDescent="0.2">
      <c r="B1831" s="39" t="s">
        <v>42</v>
      </c>
      <c r="D1831" s="42">
        <f>_xll.qlCalendarAdvance(Calendar,$D1830,B1831,"f",FALSE)</f>
        <v>52496</v>
      </c>
      <c r="E1831" s="139">
        <f>_xll.qlInterestRateIndexValueDate(IndexON,D1831)</f>
        <v>52496</v>
      </c>
      <c r="F1831" s="155">
        <f>IFERROR(_xll.qlIndexFixing(IndexON,D1831,TRUE,_xll.ohTrigger(RecalcTrigger,TriggerON)),NA())</f>
        <v>7.4330714869574877E-3</v>
      </c>
      <c r="H1831" s="42">
        <f>_xll.qlCalendarAdvance(Calendar,$H1830,B1831,"f",FALSE)</f>
        <v>52496</v>
      </c>
      <c r="I1831" s="139">
        <f>_xll.qlInterestRateIndexValueDate(Index1M,$H1831)</f>
        <v>52498</v>
      </c>
      <c r="J1831" s="144">
        <f>IFERROR(_xll.qlIndexFixing(Index1M,$H1831,TRUE,_xll.ohTrigger(RecalcTrigger,Trigger1M)),NA())</f>
        <v>7.6049693465690682E-3</v>
      </c>
      <c r="K1831" s="44">
        <f>IFERROR(_xll.qlIndexFixing(Index3M,H1831,TRUE,_xll.ohTrigger(RecalcTrigger,Trigger3M)),NA())</f>
        <v>7.8907058466220238E-3</v>
      </c>
      <c r="L1831" s="44">
        <f>IFERROR(_xll.qlIndexFixing(Index6M,$H1831,TRUE,_xll.ohTrigger(RecalcTrigger,Trigger6M)),NA())</f>
        <v>7.933151736847938E-3</v>
      </c>
      <c r="M1831" s="145">
        <f>IFERROR(_xll.qlIndexFixing(Index1Y,$H1831,TRUE,_xll.ohTrigger(RecalcTrigger,Trigger1Y)),NA())</f>
        <v>8.0976503873260754E-3</v>
      </c>
      <c r="N1831" s="144">
        <f>IFERROR(_xll.qlIndexFixing(ONIndex1M,I1831,TRUE,_xll.ohTrigger(RecalcTrigger,Trigger1M)),NA())</f>
        <v>7.6065565192973139E-3</v>
      </c>
      <c r="O1831" s="44">
        <f>IFERROR(_xll.qlIndexFixing(ONIndex3M,I1831,TRUE,_xll.ohTrigger(RecalcTrigger,Trigger3M)),NA())</f>
        <v>7.900145542629744E-3</v>
      </c>
      <c r="P1831" s="44">
        <f>IFERROR(_xll.qlIndexFixing(ONIndex6M,I1831,TRUE,_xll.ohTrigger(RecalcTrigger,Trigger6M)),NA())</f>
        <v>7.9595395441867112E-3</v>
      </c>
      <c r="Q1831" s="145">
        <f>IFERROR(_xll.qlIndexFixing(ONIndex1Y,I1831,TRUE,_xll.ohTrigger(RecalcTrigger,Trigger1Y)),NA())</f>
        <v>8.1521286163166451E-3</v>
      </c>
    </row>
    <row r="1832" spans="2:17" x14ac:dyDescent="0.2">
      <c r="B1832" s="39" t="s">
        <v>42</v>
      </c>
      <c r="D1832" s="42">
        <f>_xll.qlCalendarAdvance(Calendar,$D1831,B1832,"f",FALSE)</f>
        <v>52503</v>
      </c>
      <c r="E1832" s="139">
        <f>_xll.qlInterestRateIndexValueDate(IndexON,D1832)</f>
        <v>52503</v>
      </c>
      <c r="F1832" s="155">
        <f>IFERROR(_xll.qlIndexFixing(IndexON,D1832,TRUE,_xll.ohTrigger(RecalcTrigger,TriggerON)),NA())</f>
        <v>7.4304547596426573E-3</v>
      </c>
      <c r="H1832" s="42">
        <f>_xll.qlCalendarAdvance(Calendar,$H1831,B1832,"f",FALSE)</f>
        <v>52503</v>
      </c>
      <c r="I1832" s="139">
        <f>_xll.qlInterestRateIndexValueDate(Index1M,$H1832)</f>
        <v>52505</v>
      </c>
      <c r="J1832" s="144">
        <f>IFERROR(_xll.qlIndexFixing(Index1M,$H1832,TRUE,_xll.ohTrigger(RecalcTrigger,Trigger1M)),NA())</f>
        <v>7.6024999689416894E-3</v>
      </c>
      <c r="K1832" s="44">
        <f>IFERROR(_xll.qlIndexFixing(Index3M,H1832,TRUE,_xll.ohTrigger(RecalcTrigger,Trigger3M)),NA())</f>
        <v>7.8873386200412118E-3</v>
      </c>
      <c r="L1832" s="44">
        <f>IFERROR(_xll.qlIndexFixing(Index6M,$H1832,TRUE,_xll.ohTrigger(RecalcTrigger,Trigger6M)),NA())</f>
        <v>7.9296384637951283E-3</v>
      </c>
      <c r="M1832" s="145">
        <f>IFERROR(_xll.qlIndexFixing(Index1Y,$H1832,TRUE,_xll.ohTrigger(RecalcTrigger,Trigger1Y)),NA())</f>
        <v>8.094475173138627E-3</v>
      </c>
      <c r="N1832" s="144">
        <f>IFERROR(_xll.qlIndexFixing(ONIndex1M,I1832,TRUE,_xll.ohTrigger(RecalcTrigger,Trigger1M)),NA())</f>
        <v>7.6040609999861175E-3</v>
      </c>
      <c r="O1832" s="44">
        <f>IFERROR(_xll.qlIndexFixing(ONIndex3M,I1832,TRUE,_xll.ohTrigger(RecalcTrigger,Trigger3M)),NA())</f>
        <v>7.8971356434998086E-3</v>
      </c>
      <c r="P1832" s="44">
        <f>IFERROR(_xll.qlIndexFixing(ONIndex6M,I1832,TRUE,_xll.ohTrigger(RecalcTrigger,Trigger6M)),NA())</f>
        <v>7.9560201483719339E-3</v>
      </c>
      <c r="Q1832" s="145">
        <f>IFERROR(_xll.qlIndexFixing(ONIndex1Y,I1832,TRUE,_xll.ohTrigger(RecalcTrigger,Trigger1Y)),NA())</f>
        <v>8.1482120737064179E-3</v>
      </c>
    </row>
    <row r="1833" spans="2:17" x14ac:dyDescent="0.2">
      <c r="B1833" s="39" t="s">
        <v>42</v>
      </c>
      <c r="D1833" s="42">
        <f>_xll.qlCalendarAdvance(Calendar,$D1832,B1833,"f",FALSE)</f>
        <v>52510</v>
      </c>
      <c r="E1833" s="139">
        <f>_xll.qlInterestRateIndexValueDate(IndexON,D1833)</f>
        <v>52510</v>
      </c>
      <c r="F1833" s="155">
        <f>IFERROR(_xll.qlIndexFixing(IndexON,D1833,TRUE,_xll.ohTrigger(RecalcTrigger,TriggerON)),NA())</f>
        <v>7.4278561389640174E-3</v>
      </c>
      <c r="H1833" s="42">
        <f>_xll.qlCalendarAdvance(Calendar,$H1832,B1833,"f",FALSE)</f>
        <v>52510</v>
      </c>
      <c r="I1833" s="139">
        <f>_xll.qlInterestRateIndexValueDate(Index1M,$H1833)</f>
        <v>52512</v>
      </c>
      <c r="J1833" s="144">
        <f>IFERROR(_xll.qlIndexFixing(Index1M,$H1833,TRUE,_xll.ohTrigger(RecalcTrigger,Trigger1M)),NA())</f>
        <v>7.6000475544751867E-3</v>
      </c>
      <c r="K1833" s="44">
        <f>IFERROR(_xll.qlIndexFixing(Index3M,H1833,TRUE,_xll.ohTrigger(RecalcTrigger,Trigger3M)),NA())</f>
        <v>7.8848097492058844E-3</v>
      </c>
      <c r="L1833" s="44">
        <f>IFERROR(_xll.qlIndexFixing(Index6M,$H1833,TRUE,_xll.ohTrigger(RecalcTrigger,Trigger6M)),NA())</f>
        <v>7.9262883164613746E-3</v>
      </c>
      <c r="M1833" s="145">
        <f>IFERROR(_xll.qlIndexFixing(Index1Y,$H1833,TRUE,_xll.ohTrigger(RecalcTrigger,Trigger1Y)),NA())</f>
        <v>8.0913310093080303E-3</v>
      </c>
      <c r="N1833" s="144">
        <f>IFERROR(_xll.qlIndexFixing(ONIndex1M,I1833,TRUE,_xll.ohTrigger(RecalcTrigger,Trigger1M)),NA())</f>
        <v>7.6015823167274732E-3</v>
      </c>
      <c r="O1833" s="44">
        <f>IFERROR(_xll.qlIndexFixing(ONIndex3M,I1833,TRUE,_xll.ohTrigger(RecalcTrigger,Trigger3M)),NA())</f>
        <v>7.8941451721092903E-3</v>
      </c>
      <c r="P1833" s="44">
        <f>IFERROR(_xll.qlIndexFixing(ONIndex6M,I1833,TRUE,_xll.ohTrigger(RecalcTrigger,Trigger6M)),NA())</f>
        <v>7.9525138814151575E-3</v>
      </c>
      <c r="Q1833" s="145">
        <f>IFERROR(_xll.qlIndexFixing(ONIndex1Y,I1833,TRUE,_xll.ohTrigger(RecalcTrigger,Trigger1Y)),NA())</f>
        <v>8.1443238116740702E-3</v>
      </c>
    </row>
    <row r="1834" spans="2:17" x14ac:dyDescent="0.2">
      <c r="B1834" s="39" t="s">
        <v>42</v>
      </c>
      <c r="D1834" s="42">
        <f>_xll.qlCalendarAdvance(Calendar,$D1833,B1834,"f",FALSE)</f>
        <v>52517</v>
      </c>
      <c r="E1834" s="139">
        <f>_xll.qlInterestRateIndexValueDate(IndexON,D1834)</f>
        <v>52517</v>
      </c>
      <c r="F1834" s="155">
        <f>IFERROR(_xll.qlIndexFixing(IndexON,D1834,TRUE,_xll.ohTrigger(RecalcTrigger,TriggerON)),NA())</f>
        <v>7.4252756988624213E-3</v>
      </c>
      <c r="H1834" s="42">
        <f>_xll.qlCalendarAdvance(Calendar,$H1833,B1834,"f",FALSE)</f>
        <v>52517</v>
      </c>
      <c r="I1834" s="139">
        <f>_xll.qlInterestRateIndexValueDate(Index1M,$H1834)</f>
        <v>52519</v>
      </c>
      <c r="J1834" s="144">
        <f>IFERROR(_xll.qlIndexFixing(Index1M,$H1834,TRUE,_xll.ohTrigger(RecalcTrigger,Trigger1M)),NA())</f>
        <v>7.5976121735182867E-3</v>
      </c>
      <c r="K1834" s="44">
        <f>IFERROR(_xll.qlIndexFixing(Index3M,H1834,TRUE,_xll.ohTrigger(RecalcTrigger,Trigger3M)),NA())</f>
        <v>7.881950806421633E-3</v>
      </c>
      <c r="L1834" s="44">
        <f>IFERROR(_xll.qlIndexFixing(Index6M,$H1834,TRUE,_xll.ohTrigger(RecalcTrigger,Trigger6M)),NA())</f>
        <v>7.9223673271320901E-3</v>
      </c>
      <c r="M1834" s="145">
        <f>IFERROR(_xll.qlIndexFixing(Index1Y,$H1834,TRUE,_xll.ohTrigger(RecalcTrigger,Trigger1Y)),NA())</f>
        <v>8.0882179940565836E-3</v>
      </c>
      <c r="N1834" s="144">
        <f>IFERROR(_xll.qlIndexFixing(ONIndex1M,I1834,TRUE,_xll.ohTrigger(RecalcTrigger,Trigger1M)),NA())</f>
        <v>7.5991205397851758E-3</v>
      </c>
      <c r="O1834" s="44">
        <f>IFERROR(_xll.qlIndexFixing(ONIndex3M,I1834,TRUE,_xll.ohTrigger(RecalcTrigger,Trigger3M)),NA())</f>
        <v>7.8911742037579558E-3</v>
      </c>
      <c r="P1834" s="44">
        <f>IFERROR(_xll.qlIndexFixing(ONIndex6M,I1834,TRUE,_xll.ohTrigger(RecalcTrigger,Trigger6M)),NA())</f>
        <v>7.9490207999910467E-3</v>
      </c>
      <c r="Q1834" s="145">
        <f>IFERROR(_xll.qlIndexFixing(ONIndex1Y,I1834,TRUE,_xll.ohTrigger(RecalcTrigger,Trigger1Y)),NA())</f>
        <v>8.1404639279014646E-3</v>
      </c>
    </row>
    <row r="1835" spans="2:17" x14ac:dyDescent="0.2">
      <c r="B1835" s="39" t="s">
        <v>42</v>
      </c>
      <c r="D1835" s="42">
        <f>_xll.qlCalendarAdvance(Calendar,$D1834,B1835,"f",FALSE)</f>
        <v>52524</v>
      </c>
      <c r="E1835" s="139">
        <f>_xll.qlInterestRateIndexValueDate(IndexON,D1835)</f>
        <v>52524</v>
      </c>
      <c r="F1835" s="155">
        <f>IFERROR(_xll.qlIndexFixing(IndexON,D1835,TRUE,_xll.ohTrigger(RecalcTrigger,TriggerON)),NA())</f>
        <v>7.4227135129589783E-3</v>
      </c>
      <c r="H1835" s="42">
        <f>_xll.qlCalendarAdvance(Calendar,$H1834,B1835,"f",FALSE)</f>
        <v>52524</v>
      </c>
      <c r="I1835" s="139">
        <f>_xll.qlInterestRateIndexValueDate(Index1M,$H1835)</f>
        <v>52526</v>
      </c>
      <c r="J1835" s="144">
        <f>IFERROR(_xll.qlIndexFixing(Index1M,$H1835,TRUE,_xll.ohTrigger(RecalcTrigger,Trigger1M)),NA())</f>
        <v>7.5951938964172183E-3</v>
      </c>
      <c r="K1835" s="44">
        <f>IFERROR(_xll.qlIndexFixing(Index3M,H1835,TRUE,_xll.ohTrigger(RecalcTrigger,Trigger3M)),NA())</f>
        <v>7.8791119298434707E-3</v>
      </c>
      <c r="L1835" s="44">
        <f>IFERROR(_xll.qlIndexFixing(Index6M,$H1835,TRUE,_xll.ohTrigger(RecalcTrigger,Trigger6M)),NA())</f>
        <v>7.9196299235327738E-3</v>
      </c>
      <c r="M1835" s="145">
        <f>IFERROR(_xll.qlIndexFixing(Index1Y,$H1835,TRUE,_xll.ohTrigger(RecalcTrigger,Trigger1Y)),NA())</f>
        <v>8.0851362256083251E-3</v>
      </c>
      <c r="N1835" s="144">
        <f>IFERROR(_xll.qlIndexFixing(ONIndex1M,I1835,TRUE,_xll.ohTrigger(RecalcTrigger,Trigger1M)),NA())</f>
        <v>7.596675739502956E-3</v>
      </c>
      <c r="O1835" s="44">
        <f>IFERROR(_xll.qlIndexFixing(ONIndex3M,I1835,TRUE,_xll.ohTrigger(RecalcTrigger,Trigger3M)),NA())</f>
        <v>7.8882228135856991E-3</v>
      </c>
      <c r="P1835" s="44">
        <f>IFERROR(_xll.qlIndexFixing(ONIndex6M,I1835,TRUE,_xll.ohTrigger(RecalcTrigger,Trigger6M)),NA())</f>
        <v>7.9455409604545224E-3</v>
      </c>
      <c r="Q1835" s="145">
        <f>IFERROR(_xll.qlIndexFixing(ONIndex1Y,I1835,TRUE,_xll.ohTrigger(RecalcTrigger,Trigger1Y)),NA())</f>
        <v>8.1366325201503997E-3</v>
      </c>
    </row>
    <row r="1836" spans="2:17" x14ac:dyDescent="0.2">
      <c r="B1836" s="39" t="s">
        <v>42</v>
      </c>
      <c r="D1836" s="42">
        <f>_xll.qlCalendarAdvance(Calendar,$D1835,B1836,"f",FALSE)</f>
        <v>52531</v>
      </c>
      <c r="E1836" s="139">
        <f>_xll.qlInterestRateIndexValueDate(IndexON,D1836)</f>
        <v>52531</v>
      </c>
      <c r="F1836" s="155">
        <f>IFERROR(_xll.qlIndexFixing(IndexON,D1836,TRUE,_xll.ohTrigger(RecalcTrigger,TriggerON)),NA())</f>
        <v>7.4201696552744778E-3</v>
      </c>
      <c r="H1836" s="42">
        <f>_xll.qlCalendarAdvance(Calendar,$H1835,B1836,"f",FALSE)</f>
        <v>52531</v>
      </c>
      <c r="I1836" s="139">
        <f>_xll.qlInterestRateIndexValueDate(Index1M,$H1836)</f>
        <v>52533</v>
      </c>
      <c r="J1836" s="144">
        <f>IFERROR(_xll.qlIndexFixing(Index1M,$H1836,TRUE,_xll.ohTrigger(RecalcTrigger,Trigger1M)),NA())</f>
        <v>7.5927927935132145E-3</v>
      </c>
      <c r="K1836" s="44">
        <f>IFERROR(_xll.qlIndexFixing(Index3M,H1836,TRUE,_xll.ohTrigger(RecalcTrigger,Trigger3M)),NA())</f>
        <v>7.8762931948241632E-3</v>
      </c>
      <c r="L1836" s="44">
        <f>IFERROR(_xll.qlIndexFixing(Index6M,$H1836,TRUE,_xll.ohTrigger(RecalcTrigger,Trigger6M)),NA())</f>
        <v>7.9163217911614563E-3</v>
      </c>
      <c r="M1836" s="145">
        <f>IFERROR(_xll.qlIndexFixing(Index1Y,$H1836,TRUE,_xll.ohTrigger(RecalcTrigger,Trigger1Y)),NA())</f>
        <v>8.082085802189682E-3</v>
      </c>
      <c r="N1836" s="144">
        <f>IFERROR(_xll.qlIndexFixing(ONIndex1M,I1836,TRUE,_xll.ohTrigger(RecalcTrigger,Trigger1M)),NA())</f>
        <v>7.5942479862245449E-3</v>
      </c>
      <c r="O1836" s="44">
        <f>IFERROR(_xll.qlIndexFixing(ONIndex3M,I1836,TRUE,_xll.ohTrigger(RecalcTrigger,Trigger3M)),NA())</f>
        <v>7.8852910766524786E-3</v>
      </c>
      <c r="P1836" s="44">
        <f>IFERROR(_xll.qlIndexFixing(ONIndex6M,I1836,TRUE,_xll.ohTrigger(RecalcTrigger,Trigger6M)),NA())</f>
        <v>7.9420744191605053E-3</v>
      </c>
      <c r="Q1836" s="145">
        <f>IFERROR(_xll.qlIndexFixing(ONIndex1Y,I1836,TRUE,_xll.ohTrigger(RecalcTrigger,Trigger1Y)),NA())</f>
        <v>8.1328296861027383E-3</v>
      </c>
    </row>
    <row r="1837" spans="2:17" x14ac:dyDescent="0.2">
      <c r="B1837" s="39" t="s">
        <v>42</v>
      </c>
      <c r="D1837" s="42">
        <f>_xll.qlCalendarAdvance(Calendar,$D1836,B1837,"f",FALSE)</f>
        <v>52538</v>
      </c>
      <c r="E1837" s="139">
        <f>_xll.qlInterestRateIndexValueDate(IndexON,D1837)</f>
        <v>52538</v>
      </c>
      <c r="F1837" s="155">
        <f>IFERROR(_xll.qlIndexFixing(IndexON,D1837,TRUE,_xll.ohTrigger(RecalcTrigger,TriggerON)),NA())</f>
        <v>7.4176441994300291E-3</v>
      </c>
      <c r="H1837" s="42">
        <f>_xll.qlCalendarAdvance(Calendar,$H1836,B1837,"f",FALSE)</f>
        <v>52538</v>
      </c>
      <c r="I1837" s="139">
        <f>_xll.qlInterestRateIndexValueDate(Index1M,$H1837)</f>
        <v>52540</v>
      </c>
      <c r="J1837" s="144">
        <f>IFERROR(_xll.qlIndexFixing(Index1M,$H1837,TRUE,_xll.ohTrigger(RecalcTrigger,Trigger1M)),NA())</f>
        <v>7.5904089351574999E-3</v>
      </c>
      <c r="K1837" s="44">
        <f>IFERROR(_xll.qlIndexFixing(Index3M,H1837,TRUE,_xll.ohTrigger(RecalcTrigger,Trigger3M)),NA())</f>
        <v>7.8734946767121342E-3</v>
      </c>
      <c r="L1837" s="44">
        <f>IFERROR(_xll.qlIndexFixing(Index6M,$H1837,TRUE,_xll.ohTrigger(RecalcTrigger,Trigger6M)),NA())</f>
        <v>7.913171343043859E-3</v>
      </c>
      <c r="M1837" s="145">
        <f>IFERROR(_xll.qlIndexFixing(Index1Y,$H1837,TRUE,_xll.ohTrigger(RecalcTrigger,Trigger1Y)),NA())</f>
        <v>8.0790668220286025E-3</v>
      </c>
      <c r="N1837" s="144">
        <f>IFERROR(_xll.qlIndexFixing(ONIndex1M,I1837,TRUE,_xll.ohTrigger(RecalcTrigger,Trigger1M)),NA())</f>
        <v>7.591837350133801E-3</v>
      </c>
      <c r="O1837" s="44">
        <f>IFERROR(_xll.qlIndexFixing(ONIndex3M,I1837,TRUE,_xll.ohTrigger(RecalcTrigger,Trigger3M)),NA())</f>
        <v>7.8823790684179329E-3</v>
      </c>
      <c r="P1837" s="44">
        <f>IFERROR(_xll.qlIndexFixing(ONIndex6M,I1837,TRUE,_xll.ohTrigger(RecalcTrigger,Trigger6M)),NA())</f>
        <v>7.9386212327836603E-3</v>
      </c>
      <c r="Q1837" s="145">
        <f>IFERROR(_xll.qlIndexFixing(ONIndex1Y,I1837,TRUE,_xll.ohTrigger(RecalcTrigger,Trigger1Y)),NA())</f>
        <v>8.1290555234403428E-3</v>
      </c>
    </row>
    <row r="1838" spans="2:17" x14ac:dyDescent="0.2">
      <c r="B1838" s="39" t="s">
        <v>42</v>
      </c>
      <c r="D1838" s="42">
        <f>_xll.qlCalendarAdvance(Calendar,$D1837,B1838,"f",FALSE)</f>
        <v>52545</v>
      </c>
      <c r="E1838" s="139">
        <f>_xll.qlInterestRateIndexValueDate(IndexON,D1838)</f>
        <v>52545</v>
      </c>
      <c r="F1838" s="155">
        <f>IFERROR(_xll.qlIndexFixing(IndexON,D1838,TRUE,_xll.ohTrigger(RecalcTrigger,TriggerON)),NA())</f>
        <v>7.4151372193664855E-3</v>
      </c>
      <c r="H1838" s="42">
        <f>_xll.qlCalendarAdvance(Calendar,$H1837,B1838,"f",FALSE)</f>
        <v>52545</v>
      </c>
      <c r="I1838" s="139">
        <f>_xll.qlInterestRateIndexValueDate(Index1M,$H1838)</f>
        <v>52547</v>
      </c>
      <c r="J1838" s="144">
        <f>IFERROR(_xll.qlIndexFixing(Index1M,$H1838,TRUE,_xll.ohTrigger(RecalcTrigger,Trigger1M)),NA())</f>
        <v>7.5880423916938056E-3</v>
      </c>
      <c r="K1838" s="44">
        <f>IFERROR(_xll.qlIndexFixing(Index3M,H1838,TRUE,_xll.ohTrigger(RecalcTrigger,Trigger3M)),NA())</f>
        <v>7.8707164508566765E-3</v>
      </c>
      <c r="L1838" s="44">
        <f>IFERROR(_xll.qlIndexFixing(Index6M,$H1838,TRUE,_xll.ohTrigger(RecalcTrigger,Trigger6M)),NA())</f>
        <v>7.909890543713629E-3</v>
      </c>
      <c r="M1838" s="145">
        <f>IFERROR(_xll.qlIndexFixing(Index1Y,$H1838,TRUE,_xll.ohTrigger(RecalcTrigger,Trigger1Y)),NA())</f>
        <v>8.076079383354336E-3</v>
      </c>
      <c r="N1838" s="144">
        <f>IFERROR(_xll.qlIndexFixing(ONIndex1M,I1838,TRUE,_xll.ohTrigger(RecalcTrigger,Trigger1M)),NA())</f>
        <v>7.5894439016543913E-3</v>
      </c>
      <c r="O1838" s="44">
        <f>IFERROR(_xll.qlIndexFixing(ONIndex3M,I1838,TRUE,_xll.ohTrigger(RecalcTrigger,Trigger3M)),NA())</f>
        <v>7.8794868641818283E-3</v>
      </c>
      <c r="P1838" s="44">
        <f>IFERROR(_xll.qlIndexFixing(ONIndex6M,I1838,TRUE,_xll.ohTrigger(RecalcTrigger,Trigger6M)),NA())</f>
        <v>7.9351814575989721E-3</v>
      </c>
      <c r="Q1838" s="145">
        <f>IFERROR(_xll.qlIndexFixing(ONIndex1Y,I1838,TRUE,_xll.ohTrigger(RecalcTrigger,Trigger1Y)),NA())</f>
        <v>8.125310130004948E-3</v>
      </c>
    </row>
    <row r="1839" spans="2:17" x14ac:dyDescent="0.2">
      <c r="B1839" s="39" t="s">
        <v>42</v>
      </c>
      <c r="D1839" s="42">
        <f>_xll.qlCalendarAdvance(Calendar,$D1838,B1839,"f",FALSE)</f>
        <v>52552</v>
      </c>
      <c r="E1839" s="139">
        <f>_xll.qlInterestRateIndexValueDate(IndexON,D1839)</f>
        <v>52552</v>
      </c>
      <c r="F1839" s="155">
        <f>IFERROR(_xll.qlIndexFixing(IndexON,D1839,TRUE,_xll.ohTrigger(RecalcTrigger,TriggerON)),NA())</f>
        <v>7.4126487887848924E-3</v>
      </c>
      <c r="H1839" s="42">
        <f>_xll.qlCalendarAdvance(Calendar,$H1838,B1839,"f",FALSE)</f>
        <v>52552</v>
      </c>
      <c r="I1839" s="139">
        <f>_xll.qlInterestRateIndexValueDate(Index1M,$H1839)</f>
        <v>52554</v>
      </c>
      <c r="J1839" s="144">
        <f>IFERROR(_xll.qlIndexFixing(Index1M,$H1839,TRUE,_xll.ohTrigger(RecalcTrigger,Trigger1M)),NA())</f>
        <v>7.5856932334683602E-3</v>
      </c>
      <c r="K1839" s="44">
        <f>IFERROR(_xll.qlIndexFixing(Index3M,H1839,TRUE,_xll.ohTrigger(RecalcTrigger,Trigger3M)),NA())</f>
        <v>7.8679585926114248E-3</v>
      </c>
      <c r="L1839" s="44">
        <f>IFERROR(_xll.qlIndexFixing(Index6M,$H1839,TRUE,_xll.ohTrigger(RecalcTrigger,Trigger6M)),NA())</f>
        <v>7.9066239714323892E-3</v>
      </c>
      <c r="M1839" s="145">
        <f>IFERROR(_xll.qlIndexFixing(Index1Y,$H1839,TRUE,_xll.ohTrigger(RecalcTrigger,Trigger1Y)),NA())</f>
        <v>8.0731235843985241E-3</v>
      </c>
      <c r="N1839" s="144">
        <f>IFERROR(_xll.qlIndexFixing(ONIndex1M,I1839,TRUE,_xll.ohTrigger(RecalcTrigger,Trigger1M)),NA())</f>
        <v>7.5870677110501106E-3</v>
      </c>
      <c r="O1839" s="44">
        <f>IFERROR(_xll.qlIndexFixing(ONIndex3M,I1839,TRUE,_xll.ohTrigger(RecalcTrigger,Trigger3M)),NA())</f>
        <v>7.8766145390840592E-3</v>
      </c>
      <c r="P1839" s="44">
        <f>IFERROR(_xll.qlIndexFixing(ONIndex6M,I1839,TRUE,_xll.ohTrigger(RecalcTrigger,Trigger6M)),NA())</f>
        <v>7.9317551502011696E-3</v>
      </c>
      <c r="Q1839" s="145">
        <f>IFERROR(_xll.qlIndexFixing(ONIndex1Y,I1839,TRUE,_xll.ohTrigger(RecalcTrigger,Trigger1Y)),NA())</f>
        <v>8.1215936033984804E-3</v>
      </c>
    </row>
    <row r="1840" spans="2:17" x14ac:dyDescent="0.2">
      <c r="B1840" s="39" t="s">
        <v>42</v>
      </c>
      <c r="D1840" s="42">
        <f>_xll.qlCalendarAdvance(Calendar,$D1839,B1840,"f",FALSE)</f>
        <v>52559</v>
      </c>
      <c r="E1840" s="139">
        <f>_xll.qlInterestRateIndexValueDate(IndexON,D1840)</f>
        <v>52559</v>
      </c>
      <c r="F1840" s="155">
        <f>IFERROR(_xll.qlIndexFixing(IndexON,D1840,TRUE,_xll.ohTrigger(RecalcTrigger,TriggerON)),NA())</f>
        <v>7.4101789814662311E-3</v>
      </c>
      <c r="H1840" s="42">
        <f>_xll.qlCalendarAdvance(Calendar,$H1839,B1840,"f",FALSE)</f>
        <v>52559</v>
      </c>
      <c r="I1840" s="139">
        <f>_xll.qlInterestRateIndexValueDate(Index1M,$H1840)</f>
        <v>52561</v>
      </c>
      <c r="J1840" s="144">
        <f>IFERROR(_xll.qlIndexFixing(Index1M,$H1840,TRUE,_xll.ohTrigger(RecalcTrigger,Trigger1M)),NA())</f>
        <v>7.5833615308323887E-3</v>
      </c>
      <c r="K1840" s="44">
        <f>IFERROR(_xll.qlIndexFixing(Index3M,H1840,TRUE,_xll.ohTrigger(RecalcTrigger,Trigger3M)),NA())</f>
        <v>7.8652211773239354E-3</v>
      </c>
      <c r="L1840" s="44">
        <f>IFERROR(_xll.qlIndexFixing(Index6M,$H1840,TRUE,_xll.ohTrigger(RecalcTrigger,Trigger6M)),NA())</f>
        <v>7.9033716828115583E-3</v>
      </c>
      <c r="M1840" s="145">
        <f>IFERROR(_xll.qlIndexFixing(Index1Y,$H1840,TRUE,_xll.ohTrigger(RecalcTrigger,Trigger1Y)),NA())</f>
        <v>8.0701995233945431E-3</v>
      </c>
      <c r="N1840" s="144">
        <f>IFERROR(_xll.qlIndexFixing(ONIndex1M,I1840,TRUE,_xll.ohTrigger(RecalcTrigger,Trigger1M)),NA())</f>
        <v>7.5847088486646896E-3</v>
      </c>
      <c r="O1840" s="44">
        <f>IFERROR(_xll.qlIndexFixing(ONIndex3M,I1840,TRUE,_xll.ohTrigger(RecalcTrigger,Trigger3M)),NA())</f>
        <v>7.8737621683444559E-3</v>
      </c>
      <c r="P1840" s="44">
        <f>IFERROR(_xll.qlIndexFixing(ONIndex6M,I1840,TRUE,_xll.ohTrigger(RecalcTrigger,Trigger6M)),NA())</f>
        <v>7.9283423668652375E-3</v>
      </c>
      <c r="Q1840" s="145">
        <f>IFERROR(_xll.qlIndexFixing(ONIndex1Y,I1840,TRUE,_xll.ohTrigger(RecalcTrigger,Trigger1Y)),NA())</f>
        <v>8.1179060413827386E-3</v>
      </c>
    </row>
    <row r="1841" spans="2:17" x14ac:dyDescent="0.2">
      <c r="B1841" s="39" t="s">
        <v>42</v>
      </c>
      <c r="D1841" s="42">
        <f>_xll.qlCalendarAdvance(Calendar,$D1840,B1841,"f",FALSE)</f>
        <v>52566</v>
      </c>
      <c r="E1841" s="139">
        <f>_xll.qlInterestRateIndexValueDate(IndexON,D1841)</f>
        <v>52566</v>
      </c>
      <c r="F1841" s="155">
        <f>IFERROR(_xll.qlIndexFixing(IndexON,D1841,TRUE,_xll.ohTrigger(RecalcTrigger,TriggerON)),NA())</f>
        <v>7.4077278714312911E-3</v>
      </c>
      <c r="H1841" s="42">
        <f>_xll.qlCalendarAdvance(Calendar,$H1840,B1841,"f",FALSE)</f>
        <v>52566</v>
      </c>
      <c r="I1841" s="139">
        <f>_xll.qlInterestRateIndexValueDate(Index1M,$H1841)</f>
        <v>52568</v>
      </c>
      <c r="J1841" s="144">
        <f>IFERROR(_xll.qlIndexFixing(Index1M,$H1841,TRUE,_xll.ohTrigger(RecalcTrigger,Trigger1M)),NA())</f>
        <v>7.5810473541271239E-3</v>
      </c>
      <c r="K1841" s="44">
        <f>IFERROR(_xll.qlIndexFixing(Index3M,H1841,TRUE,_xll.ohTrigger(RecalcTrigger,Trigger3M)),NA())</f>
        <v>7.862608653096367E-3</v>
      </c>
      <c r="L1841" s="44">
        <f>IFERROR(_xll.qlIndexFixing(Index6M,$H1841,TRUE,_xll.ohTrigger(RecalcTrigger,Trigger6M)),NA())</f>
        <v>7.8999940347039763E-3</v>
      </c>
      <c r="M1841" s="145">
        <f>IFERROR(_xll.qlIndexFixing(Index1Y,$H1841,TRUE,_xll.ohTrigger(RecalcTrigger,Trigger1Y)),NA())</f>
        <v>8.0673072985777278E-3</v>
      </c>
      <c r="N1841" s="144">
        <f>IFERROR(_xll.qlIndexFixing(ONIndex1M,I1841,TRUE,_xll.ohTrigger(RecalcTrigger,Trigger1M)),NA())</f>
        <v>7.5823673849217954E-3</v>
      </c>
      <c r="O1841" s="44">
        <f>IFERROR(_xll.qlIndexFixing(ONIndex3M,I1841,TRUE,_xll.ohTrigger(RecalcTrigger,Trigger3M)),NA())</f>
        <v>7.8709298273427208E-3</v>
      </c>
      <c r="P1841" s="44">
        <f>IFERROR(_xll.qlIndexFixing(ONIndex6M,I1841,TRUE,_xll.ohTrigger(RecalcTrigger,Trigger6M)),NA())</f>
        <v>7.9249431641859047E-3</v>
      </c>
      <c r="Q1841" s="145">
        <f>IFERROR(_xll.qlIndexFixing(ONIndex1Y,I1841,TRUE,_xll.ohTrigger(RecalcTrigger,Trigger1Y)),NA())</f>
        <v>8.1142475417195215E-3</v>
      </c>
    </row>
    <row r="1842" spans="2:17" x14ac:dyDescent="0.2">
      <c r="B1842" s="39" t="s">
        <v>42</v>
      </c>
      <c r="D1842" s="42">
        <f>_xll.qlCalendarAdvance(Calendar,$D1841,B1842,"f",FALSE)</f>
        <v>52573</v>
      </c>
      <c r="E1842" s="139">
        <f>_xll.qlInterestRateIndexValueDate(IndexON,D1842)</f>
        <v>52573</v>
      </c>
      <c r="F1842" s="155">
        <f>IFERROR(_xll.qlIndexFixing(IndexON,D1842,TRUE,_xll.ohTrigger(RecalcTrigger,TriggerON)),NA())</f>
        <v>7.4052955322212455E-3</v>
      </c>
      <c r="H1842" s="42">
        <f>_xll.qlCalendarAdvance(Calendar,$H1841,B1842,"f",FALSE)</f>
        <v>52573</v>
      </c>
      <c r="I1842" s="139">
        <f>_xll.qlInterestRateIndexValueDate(Index1M,$H1842)</f>
        <v>52575</v>
      </c>
      <c r="J1842" s="144">
        <f>IFERROR(_xll.qlIndexFixing(Index1M,$H1842,TRUE,_xll.ohTrigger(RecalcTrigger,Trigger1M)),NA())</f>
        <v>7.5787507736987947E-3</v>
      </c>
      <c r="K1842" s="44">
        <f>IFERROR(_xll.qlIndexFixing(Index3M,H1842,TRUE,_xll.ohTrigger(RecalcTrigger,Trigger3M)),NA())</f>
        <v>7.8599109234268223E-3</v>
      </c>
      <c r="L1842" s="44">
        <f>IFERROR(_xll.qlIndexFixing(Index6M,$H1842,TRUE,_xll.ohTrigger(RecalcTrigger,Trigger6M)),NA())</f>
        <v>7.8967714607738656E-3</v>
      </c>
      <c r="M1842" s="145">
        <f>IFERROR(_xll.qlIndexFixing(Index1Y,$H1842,TRUE,_xll.ohTrigger(RecalcTrigger,Trigger1Y)),NA())</f>
        <v>8.0644470081849308E-3</v>
      </c>
      <c r="N1842" s="144">
        <f>IFERROR(_xll.qlIndexFixing(ONIndex1M,I1842,TRUE,_xll.ohTrigger(RecalcTrigger,Trigger1M)),NA())</f>
        <v>7.5800433898454145E-3</v>
      </c>
      <c r="O1842" s="44">
        <f>IFERROR(_xll.qlIndexFixing(ONIndex3M,I1842,TRUE,_xll.ohTrigger(RecalcTrigger,Trigger3M)),NA())</f>
        <v>7.8681175911388124E-3</v>
      </c>
      <c r="P1842" s="44">
        <f>IFERROR(_xll.qlIndexFixing(ONIndex6M,I1842,TRUE,_xll.ohTrigger(RecalcTrigger,Trigger6M)),NA())</f>
        <v>7.921557598598028E-3</v>
      </c>
      <c r="Q1842" s="145">
        <f>IFERROR(_xll.qlIndexFixing(ONIndex1Y,I1842,TRUE,_xll.ohTrigger(RecalcTrigger,Trigger1Y)),NA())</f>
        <v>8.1106182019308193E-3</v>
      </c>
    </row>
    <row r="1843" spans="2:17" x14ac:dyDescent="0.2">
      <c r="B1843" s="39" t="s">
        <v>42</v>
      </c>
      <c r="D1843" s="42">
        <f>_xll.qlCalendarAdvance(Calendar,$D1842,B1843,"f",FALSE)</f>
        <v>52580</v>
      </c>
      <c r="E1843" s="139">
        <f>_xll.qlInterestRateIndexValueDate(IndexON,D1843)</f>
        <v>52580</v>
      </c>
      <c r="F1843" s="155">
        <f>IFERROR(_xll.qlIndexFixing(IndexON,D1843,TRUE,_xll.ohTrigger(RecalcTrigger,TriggerON)),NA())</f>
        <v>7.4028820376970117E-3</v>
      </c>
      <c r="H1843" s="42">
        <f>_xll.qlCalendarAdvance(Calendar,$H1842,B1843,"f",FALSE)</f>
        <v>52580</v>
      </c>
      <c r="I1843" s="139">
        <f>_xll.qlInterestRateIndexValueDate(Index1M,$H1843)</f>
        <v>52582</v>
      </c>
      <c r="J1843" s="144">
        <f>IFERROR(_xll.qlIndexFixing(Index1M,$H1843,TRUE,_xll.ohTrigger(RecalcTrigger,Trigger1M)),NA())</f>
        <v>7.5764718598986258E-3</v>
      </c>
      <c r="K1843" s="44">
        <f>IFERROR(_xll.qlIndexFixing(Index3M,H1843,TRUE,_xll.ohTrigger(RecalcTrigger,Trigger3M)),NA())</f>
        <v>7.8572338569146173E-3</v>
      </c>
      <c r="L1843" s="44">
        <f>IFERROR(_xll.qlIndexFixing(Index6M,$H1843,TRUE,_xll.ohTrigger(RecalcTrigger,Trigger6M)),NA())</f>
        <v>7.8935633447234574E-3</v>
      </c>
      <c r="M1843" s="145">
        <f>IFERROR(_xll.qlIndexFixing(Index1Y,$H1843,TRUE,_xll.ohTrigger(RecalcTrigger,Trigger1Y)),NA())</f>
        <v>8.0616187504553936E-3</v>
      </c>
      <c r="N1843" s="144">
        <f>IFERROR(_xll.qlIndexFixing(ONIndex1M,I1843,TRUE,_xll.ohTrigger(RecalcTrigger,Trigger1M)),NA())</f>
        <v>7.5777369340190859E-3</v>
      </c>
      <c r="O1843" s="44">
        <f>IFERROR(_xll.qlIndexFixing(ONIndex3M,I1843,TRUE,_xll.ohTrigger(RecalcTrigger,Trigger3M)),NA())</f>
        <v>7.8653255350324969E-3</v>
      </c>
      <c r="P1843" s="44">
        <f>IFERROR(_xll.qlIndexFixing(ONIndex6M,I1843,TRUE,_xll.ohTrigger(RecalcTrigger,Trigger6M)),NA())</f>
        <v>7.9181857266164002E-3</v>
      </c>
      <c r="Q1843" s="145">
        <f>IFERROR(_xll.qlIndexFixing(ONIndex1Y,I1843,TRUE,_xll.ohTrigger(RecalcTrigger,Trigger1Y)),NA())</f>
        <v>8.1070181199383029E-3</v>
      </c>
    </row>
    <row r="1844" spans="2:17" x14ac:dyDescent="0.2">
      <c r="B1844" s="39" t="s">
        <v>42</v>
      </c>
      <c r="D1844" s="42">
        <f>_xll.qlCalendarAdvance(Calendar,$D1843,B1844,"f",FALSE)</f>
        <v>52587</v>
      </c>
      <c r="E1844" s="139">
        <f>_xll.qlInterestRateIndexValueDate(IndexON,D1844)</f>
        <v>52587</v>
      </c>
      <c r="F1844" s="155">
        <f>IFERROR(_xll.qlIndexFixing(IndexON,D1844,TRUE,_xll.ohTrigger(RecalcTrigger,TriggerON)),NA())</f>
        <v>7.4004874617195071E-3</v>
      </c>
      <c r="H1844" s="42">
        <f>_xll.qlCalendarAdvance(Calendar,$H1843,B1844,"f",FALSE)</f>
        <v>52587</v>
      </c>
      <c r="I1844" s="139">
        <f>_xll.qlInterestRateIndexValueDate(Index1M,$H1844)</f>
        <v>52589</v>
      </c>
      <c r="J1844" s="144">
        <f>IFERROR(_xll.qlIndexFixing(Index1M,$H1844,TRUE,_xll.ohTrigger(RecalcTrigger,Trigger1M)),NA())</f>
        <v>7.5742106830678502E-3</v>
      </c>
      <c r="K1844" s="44">
        <f>IFERROR(_xll.qlIndexFixing(Index3M,H1844,TRUE,_xll.ohTrigger(RecalcTrigger,Trigger3M)),NA())</f>
        <v>7.854577528911345E-3</v>
      </c>
      <c r="L1844" s="44">
        <f>IFERROR(_xll.qlIndexFixing(Index6M,$H1844,TRUE,_xll.ohTrigger(RecalcTrigger,Trigger6M)),NA())</f>
        <v>7.8903697431649527E-3</v>
      </c>
      <c r="M1844" s="145">
        <f>IFERROR(_xll.qlIndexFixing(Index1Y,$H1844,TRUE,_xll.ohTrigger(RecalcTrigger,Trigger1Y)),NA())</f>
        <v>8.0587342807887496E-3</v>
      </c>
      <c r="N1844" s="144">
        <f>IFERROR(_xll.qlIndexFixing(ONIndex1M,I1844,TRUE,_xll.ohTrigger(RecalcTrigger,Trigger1M)),NA())</f>
        <v>7.575122551148894E-3</v>
      </c>
      <c r="O1844" s="44">
        <f>IFERROR(_xll.qlIndexFixing(ONIndex3M,I1844,TRUE,_xll.ohTrigger(RecalcTrigger,Trigger3M)),NA())</f>
        <v>7.8621594207817225E-3</v>
      </c>
      <c r="P1844" s="44">
        <f>IFERROR(_xll.qlIndexFixing(ONIndex6M,I1844,TRUE,_xll.ohTrigger(RecalcTrigger,Trigger6M)),NA())</f>
        <v>7.9143489985611382E-3</v>
      </c>
      <c r="Q1844" s="145">
        <f>IFERROR(_xll.qlIndexFixing(ONIndex1Y,I1844,TRUE,_xll.ohTrigger(RecalcTrigger,Trigger1Y)),NA())</f>
        <v>8.1029396915432983E-3</v>
      </c>
    </row>
    <row r="1845" spans="2:17" x14ac:dyDescent="0.2">
      <c r="B1845" s="39" t="s">
        <v>42</v>
      </c>
      <c r="D1845" s="42">
        <f>_xll.qlCalendarAdvance(Calendar,$D1844,B1845,"f",FALSE)</f>
        <v>52594</v>
      </c>
      <c r="E1845" s="139">
        <f>_xll.qlInterestRateIndexValueDate(IndexON,D1845)</f>
        <v>52594</v>
      </c>
      <c r="F1845" s="155">
        <f>IFERROR(_xll.qlIndexFixing(IndexON,D1845,TRUE,_xll.ohTrigger(RecalcTrigger,TriggerON)),NA())</f>
        <v>7.3981118781496491E-3</v>
      </c>
      <c r="H1845" s="42">
        <f>_xll.qlCalendarAdvance(Calendar,$H1844,B1845,"f",FALSE)</f>
        <v>52594</v>
      </c>
      <c r="I1845" s="139">
        <f>_xll.qlInterestRateIndexValueDate(Index1M,$H1845)</f>
        <v>52596</v>
      </c>
      <c r="J1845" s="144">
        <f>IFERROR(_xll.qlIndexFixing(Index1M,$H1845,TRUE,_xll.ohTrigger(RecalcTrigger,Trigger1M)),NA())</f>
        <v>7.5722048874244784E-3</v>
      </c>
      <c r="K1845" s="44">
        <f>IFERROR(_xll.qlIndexFixing(Index3M,H1845,TRUE,_xll.ohTrigger(RecalcTrigger,Trigger3M)),NA())</f>
        <v>7.8519420147659617E-3</v>
      </c>
      <c r="L1845" s="44">
        <f>IFERROR(_xll.qlIndexFixing(Index6M,$H1845,TRUE,_xll.ohTrigger(RecalcTrigger,Trigger6M)),NA())</f>
        <v>7.8873264759740935E-3</v>
      </c>
      <c r="M1845" s="145">
        <f>IFERROR(_xll.qlIndexFixing(Index1Y,$H1845,TRUE,_xll.ohTrigger(RecalcTrigger,Trigger1Y)),NA())</f>
        <v>8.0563181693660071E-3</v>
      </c>
      <c r="N1845" s="144">
        <f>IFERROR(_xll.qlIndexFixing(ONIndex1M,I1845,TRUE,_xll.ohTrigger(RecalcTrigger,Trigger1M)),NA())</f>
        <v>7.5728539158692598E-3</v>
      </c>
      <c r="O1845" s="44">
        <f>IFERROR(_xll.qlIndexFixing(ONIndex3M,I1845,TRUE,_xll.ohTrigger(RecalcTrigger,Trigger3M)),NA())</f>
        <v>7.8594108611618196E-3</v>
      </c>
      <c r="P1845" s="44">
        <f>IFERROR(_xll.qlIndexFixing(ONIndex6M,I1845,TRUE,_xll.ohTrigger(RecalcTrigger,Trigger6M)),NA())</f>
        <v>7.9110066599152873E-3</v>
      </c>
      <c r="Q1845" s="145">
        <f>IFERROR(_xll.qlIndexFixing(ONIndex1Y,I1845,TRUE,_xll.ohTrigger(RecalcTrigger,Trigger1Y)),NA())</f>
        <v>8.0994026336167479E-3</v>
      </c>
    </row>
    <row r="1846" spans="2:17" x14ac:dyDescent="0.2">
      <c r="B1846" s="39" t="s">
        <v>42</v>
      </c>
      <c r="D1846" s="42">
        <f>_xll.qlCalendarAdvance(Calendar,$D1845,B1846,"f",FALSE)</f>
        <v>52601</v>
      </c>
      <c r="E1846" s="139">
        <f>_xll.qlInterestRateIndexValueDate(IndexON,D1846)</f>
        <v>52601</v>
      </c>
      <c r="F1846" s="155">
        <f>IFERROR(_xll.qlIndexFixing(IndexON,D1846,TRUE,_xll.ohTrigger(RecalcTrigger,TriggerON)),NA())</f>
        <v>7.3957553606884829E-3</v>
      </c>
      <c r="H1846" s="42">
        <f>_xll.qlCalendarAdvance(Calendar,$H1845,B1846,"f",FALSE)</f>
        <v>52601</v>
      </c>
      <c r="I1846" s="139">
        <f>_xll.qlInterestRateIndexValueDate(Index1M,$H1846)</f>
        <v>52603</v>
      </c>
      <c r="J1846" s="144">
        <f>IFERROR(_xll.qlIndexFixing(Index1M,$H1846,TRUE,_xll.ohTrigger(RecalcTrigger,Trigger1M)),NA())</f>
        <v>7.5697418217068879E-3</v>
      </c>
      <c r="K1846" s="44">
        <f>IFERROR(_xll.qlIndexFixing(Index3M,H1846,TRUE,_xll.ohTrigger(RecalcTrigger,Trigger3M)),NA())</f>
        <v>7.8493273898291825E-3</v>
      </c>
      <c r="L1846" s="44">
        <f>IFERROR(_xll.qlIndexFixing(Index6M,$H1846,TRUE,_xll.ohTrigger(RecalcTrigger,Trigger6M)),NA())</f>
        <v>7.884161078133986E-3</v>
      </c>
      <c r="M1846" s="145">
        <f>IFERROR(_xll.qlIndexFixing(Index1Y,$H1846,TRUE,_xll.ohTrigger(RecalcTrigger,Trigger1Y)),NA())</f>
        <v>8.0533271556672351E-3</v>
      </c>
      <c r="N1846" s="144">
        <f>IFERROR(_xll.qlIndexFixing(ONIndex1M,I1846,TRUE,_xll.ohTrigger(RecalcTrigger,Trigger1M)),NA())</f>
        <v>7.5709235044385537E-3</v>
      </c>
      <c r="O1846" s="44">
        <f>IFERROR(_xll.qlIndexFixing(ONIndex3M,I1846,TRUE,_xll.ohTrigger(RecalcTrigger,Trigger3M)),NA())</f>
        <v>7.8570712000569642E-3</v>
      </c>
      <c r="P1846" s="44">
        <f>IFERROR(_xll.qlIndexFixing(ONIndex6M,I1846,TRUE,_xll.ohTrigger(RecalcTrigger,Trigger6M)),NA())</f>
        <v>7.9081528362578979E-3</v>
      </c>
      <c r="Q1846" s="145">
        <f>IFERROR(_xll.qlIndexFixing(ONIndex1Y,I1846,TRUE,_xll.ohTrigger(RecalcTrigger,Trigger1Y)),NA())</f>
        <v>8.0963943972367503E-3</v>
      </c>
    </row>
    <row r="1847" spans="2:17" x14ac:dyDescent="0.2">
      <c r="B1847" s="39" t="s">
        <v>42</v>
      </c>
      <c r="D1847" s="42">
        <f>_xll.qlCalendarAdvance(Calendar,$D1846,B1847,"f",FALSE)</f>
        <v>52608</v>
      </c>
      <c r="E1847" s="139">
        <f>_xll.qlInterestRateIndexValueDate(IndexON,D1847)</f>
        <v>52608</v>
      </c>
      <c r="F1847" s="155">
        <f>IFERROR(_xll.qlIndexFixing(IndexON,D1847,TRUE,_xll.ohTrigger(RecalcTrigger,TriggerON)),NA())</f>
        <v>7.393417983196926E-3</v>
      </c>
      <c r="H1847" s="42">
        <f>_xll.qlCalendarAdvance(Calendar,$H1846,B1847,"f",FALSE)</f>
        <v>52608</v>
      </c>
      <c r="I1847" s="139">
        <f>_xll.qlInterestRateIndexValueDate(Index1M,$H1847)</f>
        <v>52610</v>
      </c>
      <c r="J1847" s="144">
        <f>IFERROR(_xll.qlIndexFixing(Index1M,$H1847,TRUE,_xll.ohTrigger(RecalcTrigger,Trigger1M)),NA())</f>
        <v>7.567534277871657E-3</v>
      </c>
      <c r="K1847" s="44">
        <f>IFERROR(_xll.qlIndexFixing(Index3M,H1847,TRUE,_xll.ohTrigger(RecalcTrigger,Trigger3M)),NA())</f>
        <v>7.8467337294490895E-3</v>
      </c>
      <c r="L1847" s="44">
        <f>IFERROR(_xll.qlIndexFixing(Index6M,$H1847,TRUE,_xll.ohTrigger(RecalcTrigger,Trigger6M)),NA())</f>
        <v>7.8810103602271909E-3</v>
      </c>
      <c r="M1847" s="145">
        <f>IFERROR(_xll.qlIndexFixing(Index1Y,$H1847,TRUE,_xll.ohTrigger(RecalcTrigger,Trigger1Y)),NA())</f>
        <v>8.0506280110216183E-3</v>
      </c>
      <c r="N1847" s="144">
        <f>IFERROR(_xll.qlIndexFixing(ONIndex1M,I1847,TRUE,_xll.ohTrigger(RecalcTrigger,Trigger1M)),NA())</f>
        <v>7.5686879081704461E-3</v>
      </c>
      <c r="O1847" s="44">
        <f>IFERROR(_xll.qlIndexFixing(ONIndex3M,I1847,TRUE,_xll.ohTrigger(RecalcTrigger,Trigger3M)),NA())</f>
        <v>7.8543606168590685E-3</v>
      </c>
      <c r="P1847" s="44">
        <f>IFERROR(_xll.qlIndexFixing(ONIndex6M,I1847,TRUE,_xll.ohTrigger(RecalcTrigger,Trigger6M)),NA())</f>
        <v>7.9048363028899615E-3</v>
      </c>
      <c r="Q1847" s="145">
        <f>IFERROR(_xll.qlIndexFixing(ONIndex1Y,I1847,TRUE,_xll.ohTrigger(RecalcTrigger,Trigger1Y)),NA())</f>
        <v>8.0929123230877309E-3</v>
      </c>
    </row>
    <row r="1848" spans="2:17" x14ac:dyDescent="0.2">
      <c r="B1848" s="39" t="s">
        <v>42</v>
      </c>
      <c r="D1848" s="42">
        <f>_xll.qlCalendarAdvance(Calendar,$D1847,B1848,"f",FALSE)</f>
        <v>52615</v>
      </c>
      <c r="E1848" s="139">
        <f>_xll.qlInterestRateIndexValueDate(IndexON,D1848)</f>
        <v>52615</v>
      </c>
      <c r="F1848" s="155">
        <f>IFERROR(_xll.qlIndexFixing(IndexON,D1848,TRUE,_xll.ohTrigger(RecalcTrigger,TriggerON)),NA())</f>
        <v>7.3910998192960875E-3</v>
      </c>
      <c r="H1848" s="42">
        <f>_xll.qlCalendarAdvance(Calendar,$H1847,B1848,"f",FALSE)</f>
        <v>52615</v>
      </c>
      <c r="I1848" s="139">
        <f>_xll.qlInterestRateIndexValueDate(Index1M,$H1848)</f>
        <v>52617</v>
      </c>
      <c r="J1848" s="144">
        <f>IFERROR(_xll.qlIndexFixing(Index1M,$H1848,TRUE,_xll.ohTrigger(RecalcTrigger,Trigger1M)),NA())</f>
        <v>7.5653447523932327E-3</v>
      </c>
      <c r="K1848" s="44">
        <f>IFERROR(_xll.qlIndexFixing(Index3M,H1848,TRUE,_xll.ohTrigger(RecalcTrigger,Trigger3M)),NA())</f>
        <v>7.84416110897815E-3</v>
      </c>
      <c r="L1848" s="44">
        <f>IFERROR(_xll.qlIndexFixing(Index6M,$H1848,TRUE,_xll.ohTrigger(RecalcTrigger,Trigger6M)),NA())</f>
        <v>7.8778743788638118E-3</v>
      </c>
      <c r="M1848" s="145">
        <f>IFERROR(_xll.qlIndexFixing(Index1Y,$H1848,TRUE,_xll.ohTrigger(RecalcTrigger,Trigger1Y)),NA())</f>
        <v>8.0479613902652361E-3</v>
      </c>
      <c r="N1848" s="144">
        <f>IFERROR(_xll.qlIndexFixing(ONIndex1M,I1848,TRUE,_xll.ohTrigger(RecalcTrigger,Trigger1M)),NA())</f>
        <v>7.566470202711173E-3</v>
      </c>
      <c r="O1848" s="44">
        <f>IFERROR(_xll.qlIndexFixing(ONIndex3M,I1848,TRUE,_xll.ohTrigger(RecalcTrigger,Trigger3M)),NA())</f>
        <v>7.8516705900977257E-3</v>
      </c>
      <c r="P1848" s="44">
        <f>IFERROR(_xll.qlIndexFixing(ONIndex6M,I1848,TRUE,_xll.ohTrigger(RecalcTrigger,Trigger6M)),NA())</f>
        <v>7.9015337453824941E-3</v>
      </c>
      <c r="Q1848" s="145">
        <f>IFERROR(_xll.qlIndexFixing(ONIndex1Y,I1848,TRUE,_xll.ohTrigger(RecalcTrigger,Trigger1Y)),NA())</f>
        <v>8.0894599953040824E-3</v>
      </c>
    </row>
    <row r="1849" spans="2:17" x14ac:dyDescent="0.2">
      <c r="B1849" s="39" t="s">
        <v>42</v>
      </c>
      <c r="D1849" s="42">
        <f>_xll.qlCalendarAdvance(Calendar,$D1848,B1849,"f",FALSE)</f>
        <v>52622</v>
      </c>
      <c r="E1849" s="139">
        <f>_xll.qlInterestRateIndexValueDate(IndexON,D1849)</f>
        <v>52622</v>
      </c>
      <c r="F1849" s="155">
        <f>IFERROR(_xll.qlIndexFixing(IndexON,D1849,TRUE,_xll.ohTrigger(RecalcTrigger,TriggerON)),NA())</f>
        <v>7.3888009430067569E-3</v>
      </c>
      <c r="H1849" s="42">
        <f>_xll.qlCalendarAdvance(Calendar,$H1848,B1849,"f",FALSE)</f>
        <v>52622</v>
      </c>
      <c r="I1849" s="139">
        <f>_xll.qlInterestRateIndexValueDate(Index1M,$H1849)</f>
        <v>52624</v>
      </c>
      <c r="J1849" s="144">
        <f>IFERROR(_xll.qlIndexFixing(Index1M,$H1849,TRUE,_xll.ohTrigger(RecalcTrigger,Trigger1M)),NA())</f>
        <v>7.5631733156178438E-3</v>
      </c>
      <c r="K1849" s="44">
        <f>IFERROR(_xll.qlIndexFixing(Index3M,H1849,TRUE,_xll.ohTrigger(RecalcTrigger,Trigger3M)),NA())</f>
        <v>7.8416096037653253E-3</v>
      </c>
      <c r="L1849" s="44">
        <f>IFERROR(_xll.qlIndexFixing(Index6M,$H1849,TRUE,_xll.ohTrigger(RecalcTrigger,Trigger6M)),NA())</f>
        <v>7.8747531906548252E-3</v>
      </c>
      <c r="M1849" s="145">
        <f>IFERROR(_xll.qlIndexFixing(Index1Y,$H1849,TRUE,_xll.ohTrigger(RecalcTrigger,Trigger1Y)),NA())</f>
        <v>8.0453273916494938E-3</v>
      </c>
      <c r="N1849" s="144">
        <f>IFERROR(_xll.qlIndexFixing(ONIndex1M,I1849,TRUE,_xll.ohTrigger(RecalcTrigger,Trigger1M)),NA())</f>
        <v>7.5642704581646569E-3</v>
      </c>
      <c r="O1849" s="44">
        <f>IFERROR(_xll.qlIndexFixing(ONIndex3M,I1849,TRUE,_xll.ohTrigger(RecalcTrigger,Trigger3M)),NA())</f>
        <v>7.8490011949128302E-3</v>
      </c>
      <c r="P1849" s="44">
        <f>IFERROR(_xll.qlIndexFixing(ONIndex6M,I1849,TRUE,_xll.ohTrigger(RecalcTrigger,Trigger6M)),NA())</f>
        <v>7.8982452201703524E-3</v>
      </c>
      <c r="Q1849" s="145">
        <f>IFERROR(_xll.qlIndexFixing(ONIndex1Y,I1849,TRUE,_xll.ohTrigger(RecalcTrigger,Trigger1Y)),NA())</f>
        <v>8.0860375114877314E-3</v>
      </c>
    </row>
    <row r="1850" spans="2:17" x14ac:dyDescent="0.2">
      <c r="B1850" s="39" t="s">
        <v>42</v>
      </c>
      <c r="D1850" s="42">
        <f>_xll.qlCalendarAdvance(Calendar,$D1849,B1850,"f",FALSE)</f>
        <v>52629</v>
      </c>
      <c r="E1850" s="139">
        <f>_xll.qlInterestRateIndexValueDate(IndexON,D1850)</f>
        <v>52629</v>
      </c>
      <c r="F1850" s="155">
        <f>IFERROR(_xll.qlIndexFixing(IndexON,D1850,TRUE,_xll.ohTrigger(RecalcTrigger,TriggerON)),NA())</f>
        <v>7.3865214281099156E-3</v>
      </c>
      <c r="H1850" s="42">
        <f>_xll.qlCalendarAdvance(Calendar,$H1849,B1850,"f",FALSE)</f>
        <v>52629</v>
      </c>
      <c r="I1850" s="139">
        <f>_xll.qlInterestRateIndexValueDate(Index1M,$H1850)</f>
        <v>52631</v>
      </c>
      <c r="J1850" s="144">
        <f>IFERROR(_xll.qlIndexFixing(Index1M,$H1850,TRUE,_xll.ohTrigger(RecalcTrigger,Trigger1M)),NA())</f>
        <v>7.5612389133122649E-3</v>
      </c>
      <c r="K1850" s="44">
        <f>IFERROR(_xll.qlIndexFixing(Index3M,H1850,TRUE,_xll.ohTrigger(RecalcTrigger,Trigger3M)),NA())</f>
        <v>7.8391707538152389E-3</v>
      </c>
      <c r="L1850" s="44">
        <f>IFERROR(_xll.qlIndexFixing(Index6M,$H1850,TRUE,_xll.ohTrigger(RecalcTrigger,Trigger6M)),NA())</f>
        <v>7.8716468522094553E-3</v>
      </c>
      <c r="M1850" s="145">
        <f>IFERROR(_xll.qlIndexFixing(Index1Y,$H1850,TRUE,_xll.ohTrigger(RecalcTrigger,Trigger1Y)),NA())</f>
        <v>8.0427261134277551E-3</v>
      </c>
      <c r="N1850" s="144">
        <f>IFERROR(_xll.qlIndexFixing(ONIndex1M,I1850,TRUE,_xll.ohTrigger(RecalcTrigger,Trigger1M)),NA())</f>
        <v>7.5620887450345009E-3</v>
      </c>
      <c r="O1850" s="44">
        <f>IFERROR(_xll.qlIndexFixing(ONIndex3M,I1850,TRUE,_xll.ohTrigger(RecalcTrigger,Trigger3M)),NA())</f>
        <v>7.8463525065242123E-3</v>
      </c>
      <c r="P1850" s="44">
        <f>IFERROR(_xll.qlIndexFixing(ONIndex6M,I1850,TRUE,_xll.ohTrigger(RecalcTrigger,Trigger6M)),NA())</f>
        <v>7.8949707836084571E-3</v>
      </c>
      <c r="Q1850" s="145">
        <f>IFERROR(_xll.qlIndexFixing(ONIndex1Y,I1850,TRUE,_xll.ohTrigger(RecalcTrigger,Trigger1Y)),NA())</f>
        <v>8.0826449694804126E-3</v>
      </c>
    </row>
    <row r="1851" spans="2:17" x14ac:dyDescent="0.2">
      <c r="B1851" s="39" t="s">
        <v>42</v>
      </c>
      <c r="D1851" s="42">
        <f>_xll.qlCalendarAdvance(Calendar,$D1850,B1851,"f",FALSE)</f>
        <v>52636</v>
      </c>
      <c r="E1851" s="139">
        <f>_xll.qlInterestRateIndexValueDate(IndexON,D1851)</f>
        <v>52636</v>
      </c>
      <c r="F1851" s="155">
        <f>IFERROR(_xll.qlIndexFixing(IndexON,D1851,TRUE,_xll.ohTrigger(RecalcTrigger,TriggerON)),NA())</f>
        <v>7.3842613483066089E-3</v>
      </c>
      <c r="H1851" s="42">
        <f>_xll.qlCalendarAdvance(Calendar,$H1850,B1851,"f",FALSE)</f>
        <v>52636</v>
      </c>
      <c r="I1851" s="139">
        <f>_xll.qlInterestRateIndexValueDate(Index1M,$H1851)</f>
        <v>52638</v>
      </c>
      <c r="J1851" s="144">
        <f>IFERROR(_xll.qlIndexFixing(Index1M,$H1851,TRUE,_xll.ohTrigger(RecalcTrigger,Trigger1M)),NA())</f>
        <v>7.5591000765328547E-3</v>
      </c>
      <c r="K1851" s="44">
        <f>IFERROR(_xll.qlIndexFixing(Index3M,H1851,TRUE,_xll.ohTrigger(RecalcTrigger,Trigger3M)),NA())</f>
        <v>7.8366602266815022E-3</v>
      </c>
      <c r="L1851" s="44">
        <f>IFERROR(_xll.qlIndexFixing(Index6M,$H1851,TRUE,_xll.ohTrigger(RecalcTrigger,Trigger6M)),NA())</f>
        <v>7.8685554201391207E-3</v>
      </c>
      <c r="M1851" s="145">
        <f>IFERROR(_xll.qlIndexFixing(Index1Y,$H1851,TRUE,_xll.ohTrigger(RecalcTrigger,Trigger1Y)),NA())</f>
        <v>8.0401576538562062E-3</v>
      </c>
      <c r="N1851" s="144">
        <f>IFERROR(_xll.qlIndexFixing(ONIndex1M,I1851,TRUE,_xll.ohTrigger(RecalcTrigger,Trigger1M)),NA())</f>
        <v>7.5599251335045636E-3</v>
      </c>
      <c r="O1851" s="44">
        <f>IFERROR(_xll.qlIndexFixing(ONIndex3M,I1851,TRUE,_xll.ohTrigger(RecalcTrigger,Trigger3M)),NA())</f>
        <v>7.8437246002316385E-3</v>
      </c>
      <c r="P1851" s="44">
        <f>IFERROR(_xll.qlIndexFixing(ONIndex6M,I1851,TRUE,_xll.ohTrigger(RecalcTrigger,Trigger6M)),NA())</f>
        <v>7.8917104922915371E-3</v>
      </c>
      <c r="Q1851" s="145">
        <f>IFERROR(_xll.qlIndexFixing(ONIndex1Y,I1851,TRUE,_xll.ohTrigger(RecalcTrigger,Trigger1Y)),NA())</f>
        <v>8.0792824667241803E-3</v>
      </c>
    </row>
    <row r="1852" spans="2:17" x14ac:dyDescent="0.2">
      <c r="B1852" s="39" t="s">
        <v>42</v>
      </c>
      <c r="D1852" s="42">
        <f>_xll.qlCalendarAdvance(Calendar,$D1851,B1852,"f",FALSE)</f>
        <v>52643</v>
      </c>
      <c r="E1852" s="139">
        <f>_xll.qlInterestRateIndexValueDate(IndexON,D1852)</f>
        <v>52643</v>
      </c>
      <c r="F1852" s="155">
        <f>IFERROR(_xll.qlIndexFixing(IndexON,D1852,TRUE,_xll.ohTrigger(RecalcTrigger,TriggerON)),NA())</f>
        <v>7.38202077753769E-3</v>
      </c>
      <c r="H1852" s="42">
        <f>_xll.qlCalendarAdvance(Calendar,$H1851,B1852,"f",FALSE)</f>
        <v>52643</v>
      </c>
      <c r="I1852" s="139">
        <f>_xll.qlInterestRateIndexValueDate(Index1M,$H1852)</f>
        <v>52645</v>
      </c>
      <c r="J1852" s="144">
        <f>IFERROR(_xll.qlIndexFixing(Index1M,$H1852,TRUE,_xll.ohTrigger(RecalcTrigger,Trigger1M)),NA())</f>
        <v>7.5569795232302457E-3</v>
      </c>
      <c r="K1852" s="44">
        <f>IFERROR(_xll.qlIndexFixing(Index3M,H1852,TRUE,_xll.ohTrigger(RecalcTrigger,Trigger3M)),NA())</f>
        <v>7.8341710349958404E-3</v>
      </c>
      <c r="L1852" s="44">
        <f>IFERROR(_xll.qlIndexFixing(Index6M,$H1852,TRUE,_xll.ohTrigger(RecalcTrigger,Trigger6M)),NA())</f>
        <v>7.865478951053044E-3</v>
      </c>
      <c r="M1852" s="145">
        <f>IFERROR(_xll.qlIndexFixing(Index1Y,$H1852,TRUE,_xll.ohTrigger(RecalcTrigger,Trigger1Y)),NA())</f>
        <v>8.0376221111929849E-3</v>
      </c>
      <c r="N1852" s="144">
        <f>IFERROR(_xll.qlIndexFixing(ONIndex1M,I1852,TRUE,_xll.ohTrigger(RecalcTrigger,Trigger1M)),NA())</f>
        <v>7.557779693918576E-3</v>
      </c>
      <c r="O1852" s="44">
        <f>IFERROR(_xll.qlIndexFixing(ONIndex3M,I1852,TRUE,_xll.ohTrigger(RecalcTrigger,Trigger3M)),NA())</f>
        <v>7.8411175512549391E-3</v>
      </c>
      <c r="P1852" s="44">
        <f>IFERROR(_xll.qlIndexFixing(ONIndex6M,I1852,TRUE,_xll.ohTrigger(RecalcTrigger,Trigger6M)),NA())</f>
        <v>7.8884644026544493E-3</v>
      </c>
      <c r="Q1852" s="145">
        <f>IFERROR(_xll.qlIndexFixing(ONIndex1Y,I1852,TRUE,_xll.ohTrigger(RecalcTrigger,Trigger1Y)),NA())</f>
        <v>8.0759501012206414E-3</v>
      </c>
    </row>
    <row r="1853" spans="2:17" x14ac:dyDescent="0.2">
      <c r="B1853" s="39" t="s">
        <v>42</v>
      </c>
      <c r="D1853" s="42">
        <f>_xll.qlCalendarAdvance(Calendar,$D1852,B1853,"f",FALSE)</f>
        <v>52650</v>
      </c>
      <c r="E1853" s="139">
        <f>_xll.qlInterestRateIndexValueDate(IndexON,D1853)</f>
        <v>52650</v>
      </c>
      <c r="F1853" s="155">
        <f>IFERROR(_xll.qlIndexFixing(IndexON,D1853,TRUE,_xll.ohTrigger(RecalcTrigger,TriggerON)),NA())</f>
        <v>7.3797997893443323E-3</v>
      </c>
      <c r="H1853" s="42">
        <f>_xll.qlCalendarAdvance(Calendar,$H1852,B1853,"f",FALSE)</f>
        <v>52650</v>
      </c>
      <c r="I1853" s="139">
        <f>_xll.qlInterestRateIndexValueDate(Index1M,$H1853)</f>
        <v>52652</v>
      </c>
      <c r="J1853" s="144">
        <f>IFERROR(_xll.qlIndexFixing(Index1M,$H1853,TRUE,_xll.ohTrigger(RecalcTrigger,Trigger1M)),NA())</f>
        <v>7.554877323756439E-3</v>
      </c>
      <c r="K1853" s="44">
        <f>IFERROR(_xll.qlIndexFixing(Index3M,H1853,TRUE,_xll.ohTrigger(RecalcTrigger,Trigger3M)),NA())</f>
        <v>7.8317032541068698E-3</v>
      </c>
      <c r="L1853" s="44">
        <f>IFERROR(_xll.qlIndexFixing(Index6M,$H1853,TRUE,_xll.ohTrigger(RecalcTrigger,Trigger6M)),NA())</f>
        <v>7.8624175015617661E-3</v>
      </c>
      <c r="M1853" s="145">
        <f>IFERROR(_xll.qlIndexFixing(Index1Y,$H1853,TRUE,_xll.ohTrigger(RecalcTrigger,Trigger1Y)),NA())</f>
        <v>8.0351195836979739E-3</v>
      </c>
      <c r="N1853" s="144">
        <f>IFERROR(_xll.qlIndexFixing(ONIndex1M,I1853,TRUE,_xll.ohTrigger(RecalcTrigger,Trigger1M)),NA())</f>
        <v>7.5556524966202687E-3</v>
      </c>
      <c r="O1853" s="44">
        <f>IFERROR(_xll.qlIndexFixing(ONIndex3M,I1853,TRUE,_xll.ohTrigger(RecalcTrigger,Trigger3M)),NA())</f>
        <v>7.8385314348139445E-3</v>
      </c>
      <c r="P1853" s="44">
        <f>IFERROR(_xll.qlIndexFixing(ONIndex6M,I1853,TRUE,_xll.ohTrigger(RecalcTrigger,Trigger6M)),NA())</f>
        <v>7.8852325710521143E-3</v>
      </c>
      <c r="Q1853" s="145">
        <f>IFERROR(_xll.qlIndexFixing(ONIndex1Y,I1853,TRUE,_xll.ohTrigger(RecalcTrigger,Trigger1Y)),NA())</f>
        <v>8.0726479704917864E-3</v>
      </c>
    </row>
    <row r="1854" spans="2:17" x14ac:dyDescent="0.2">
      <c r="B1854" s="39" t="s">
        <v>42</v>
      </c>
      <c r="D1854" s="42">
        <f>_xll.qlCalendarAdvance(Calendar,$D1853,B1854,"f",FALSE)</f>
        <v>52657</v>
      </c>
      <c r="E1854" s="139">
        <f>_xll.qlInterestRateIndexValueDate(IndexON,D1854)</f>
        <v>52657</v>
      </c>
      <c r="F1854" s="155">
        <f>IFERROR(_xll.qlIndexFixing(IndexON,D1854,TRUE,_xll.ohTrigger(RecalcTrigger,TriggerON)),NA())</f>
        <v>7.3775984578272613E-3</v>
      </c>
      <c r="H1854" s="42">
        <f>_xll.qlCalendarAdvance(Calendar,$H1853,B1854,"f",FALSE)</f>
        <v>52657</v>
      </c>
      <c r="I1854" s="139">
        <f>_xll.qlInterestRateIndexValueDate(Index1M,$H1854)</f>
        <v>52659</v>
      </c>
      <c r="J1854" s="144">
        <f>IFERROR(_xll.qlIndexFixing(Index1M,$H1854,TRUE,_xll.ohTrigger(RecalcTrigger,Trigger1M)),NA())</f>
        <v>7.5525899244494044E-3</v>
      </c>
      <c r="K1854" s="44">
        <f>IFERROR(_xll.qlIndexFixing(Index3M,H1854,TRUE,_xll.ohTrigger(RecalcTrigger,Trigger3M)),NA())</f>
        <v>7.8290860705684216E-3</v>
      </c>
      <c r="L1854" s="44">
        <f>IFERROR(_xll.qlIndexFixing(Index6M,$H1854,TRUE,_xll.ohTrigger(RecalcTrigger,Trigger6M)),NA())</f>
        <v>7.8588651166000192E-3</v>
      </c>
      <c r="M1854" s="145">
        <f>IFERROR(_xll.qlIndexFixing(Index1Y,$H1854,TRUE,_xll.ohTrigger(RecalcTrigger,Trigger1Y)),NA())</f>
        <v>8.0328463456885608E-3</v>
      </c>
      <c r="N1854" s="144">
        <f>IFERROR(_xll.qlIndexFixing(ONIndex1M,I1854,TRUE,_xll.ohTrigger(RecalcTrigger,Trigger1M)),NA())</f>
        <v>7.5535436117935006E-3</v>
      </c>
      <c r="O1854" s="44">
        <f>IFERROR(_xll.qlIndexFixing(ONIndex3M,I1854,TRUE,_xll.ohTrigger(RecalcTrigger,Trigger3M)),NA())</f>
        <v>7.8359663262084212E-3</v>
      </c>
      <c r="P1854" s="44">
        <f>IFERROR(_xll.qlIndexFixing(ONIndex6M,I1854,TRUE,_xll.ohTrigger(RecalcTrigger,Trigger6M)),NA())</f>
        <v>7.882015053999325E-3</v>
      </c>
      <c r="Q1854" s="145">
        <f>IFERROR(_xll.qlIndexFixing(ONIndex1Y,I1854,TRUE,_xll.ohTrigger(RecalcTrigger,Trigger1Y)),NA())</f>
        <v>8.069376172299414E-3</v>
      </c>
    </row>
    <row r="1855" spans="2:17" x14ac:dyDescent="0.2">
      <c r="B1855" s="39" t="s">
        <v>42</v>
      </c>
      <c r="D1855" s="42">
        <f>_xll.qlCalendarAdvance(Calendar,$D1854,B1855,"f",FALSE)</f>
        <v>52664</v>
      </c>
      <c r="E1855" s="139">
        <f>_xll.qlInterestRateIndexValueDate(IndexON,D1855)</f>
        <v>52664</v>
      </c>
      <c r="F1855" s="155">
        <f>IFERROR(_xll.qlIndexFixing(IndexON,D1855,TRUE,_xll.ohTrigger(RecalcTrigger,TriggerON)),NA())</f>
        <v>7.3754168566075862E-3</v>
      </c>
      <c r="H1855" s="42">
        <f>_xll.qlCalendarAdvance(Calendar,$H1854,B1855,"f",FALSE)</f>
        <v>52664</v>
      </c>
      <c r="I1855" s="139">
        <f>_xll.qlInterestRateIndexValueDate(Index1M,$H1855)</f>
        <v>52666</v>
      </c>
      <c r="J1855" s="144">
        <f>IFERROR(_xll.qlIndexFixing(Index1M,$H1855,TRUE,_xll.ohTrigger(RecalcTrigger,Trigger1M)),NA())</f>
        <v>7.5505284971830178E-3</v>
      </c>
      <c r="K1855" s="44">
        <f>IFERROR(_xll.qlIndexFixing(Index3M,H1855,TRUE,_xll.ohTrigger(RecalcTrigger,Trigger3M)),NA())</f>
        <v>7.8266643418108926E-3</v>
      </c>
      <c r="L1855" s="44">
        <f>IFERROR(_xll.qlIndexFixing(Index6M,$H1855,TRUE,_xll.ohTrigger(RecalcTrigger,Trigger6M)),NA())</f>
        <v>7.8558380173745414E-3</v>
      </c>
      <c r="M1855" s="145">
        <f>IFERROR(_xll.qlIndexFixing(Index1Y,$H1855,TRUE,_xll.ohTrigger(RecalcTrigger,Trigger1Y)),NA())</f>
        <v>8.0304029970769061E-3</v>
      </c>
      <c r="N1855" s="144">
        <f>IFERROR(_xll.qlIndexFixing(ONIndex1M,I1855,TRUE,_xll.ohTrigger(RecalcTrigger,Trigger1M)),NA())</f>
        <v>7.5514531098619386E-3</v>
      </c>
      <c r="O1855" s="44">
        <f>IFERROR(_xll.qlIndexFixing(ONIndex3M,I1855,TRUE,_xll.ohTrigger(RecalcTrigger,Trigger3M)),NA())</f>
        <v>7.8334223006581993E-3</v>
      </c>
      <c r="P1855" s="44">
        <f>IFERROR(_xll.qlIndexFixing(ONIndex6M,I1855,TRUE,_xll.ohTrigger(RecalcTrigger,Trigger6M)),NA())</f>
        <v>7.8788119079309382E-3</v>
      </c>
      <c r="Q1855" s="145">
        <f>IFERROR(_xll.qlIndexFixing(ONIndex1Y,I1855,TRUE,_xll.ohTrigger(RecalcTrigger,Trigger1Y)),NA())</f>
        <v>8.0661348044053227E-3</v>
      </c>
    </row>
    <row r="1856" spans="2:17" x14ac:dyDescent="0.2">
      <c r="B1856" s="39" t="s">
        <v>42</v>
      </c>
      <c r="D1856" s="42">
        <f>_xll.qlCalendarAdvance(Calendar,$D1855,B1856,"f",FALSE)</f>
        <v>52671</v>
      </c>
      <c r="E1856" s="139">
        <f>_xll.qlInterestRateIndexValueDate(IndexON,D1856)</f>
        <v>52671</v>
      </c>
      <c r="F1856" s="155">
        <f>IFERROR(_xll.qlIndexFixing(IndexON,D1856,TRUE,_xll.ohTrigger(RecalcTrigger,TriggerON)),NA())</f>
        <v>7.3732550595462243E-3</v>
      </c>
      <c r="H1856" s="42">
        <f>_xll.qlCalendarAdvance(Calendar,$H1855,B1856,"f",FALSE)</f>
        <v>52671</v>
      </c>
      <c r="I1856" s="139">
        <f>_xll.qlInterestRateIndexValueDate(Index1M,$H1856)</f>
        <v>52673</v>
      </c>
      <c r="J1856" s="144">
        <f>IFERROR(_xll.qlIndexFixing(Index1M,$H1856,TRUE,_xll.ohTrigger(RecalcTrigger,Trigger1M)),NA())</f>
        <v>7.548420595721533E-3</v>
      </c>
      <c r="K1856" s="44">
        <f>IFERROR(_xll.qlIndexFixing(Index3M,H1856,TRUE,_xll.ohTrigger(RecalcTrigger,Trigger3M)),NA())</f>
        <v>7.8242642616397646E-3</v>
      </c>
      <c r="L1856" s="44">
        <f>IFERROR(_xll.qlIndexFixing(Index6M,$H1856,TRUE,_xll.ohTrigger(RecalcTrigger,Trigger6M)),NA())</f>
        <v>7.8528261251739513E-3</v>
      </c>
      <c r="M1856" s="145">
        <f>IFERROR(_xll.qlIndexFixing(Index1Y,$H1856,TRUE,_xll.ohTrigger(RecalcTrigger,Trigger1Y)),NA())</f>
        <v>8.0279929351029164E-3</v>
      </c>
      <c r="N1856" s="144">
        <f>IFERROR(_xll.qlIndexFixing(ONIndex1M,I1856,TRUE,_xll.ohTrigger(RecalcTrigger,Trigger1M)),NA())</f>
        <v>7.5493810611693135E-3</v>
      </c>
      <c r="O1856" s="44">
        <f>IFERROR(_xll.qlIndexFixing(ONIndex3M,I1856,TRUE,_xll.ohTrigger(RecalcTrigger,Trigger3M)),NA())</f>
        <v>7.8308994333831095E-3</v>
      </c>
      <c r="P1856" s="44">
        <f>IFERROR(_xll.qlIndexFixing(ONIndex6M,I1856,TRUE,_xll.ohTrigger(RecalcTrigger,Trigger6M)),NA())</f>
        <v>7.8756231893617468E-3</v>
      </c>
      <c r="Q1856" s="145">
        <f>IFERROR(_xll.qlIndexFixing(ONIndex1Y,I1856,TRUE,_xll.ohTrigger(RecalcTrigger,Trigger1Y)),NA())</f>
        <v>8.0629239645713113E-3</v>
      </c>
    </row>
    <row r="1857" spans="2:17" x14ac:dyDescent="0.2">
      <c r="B1857" s="39" t="s">
        <v>42</v>
      </c>
      <c r="D1857" s="42">
        <f>_xll.qlCalendarAdvance(Calendar,$D1856,B1857,"f",FALSE)</f>
        <v>52678</v>
      </c>
      <c r="E1857" s="139">
        <f>_xll.qlInterestRateIndexValueDate(IndexON,D1857)</f>
        <v>52678</v>
      </c>
      <c r="F1857" s="155">
        <f>IFERROR(_xll.qlIndexFixing(IndexON,D1857,TRUE,_xll.ohTrigger(RecalcTrigger,TriggerON)),NA())</f>
        <v>7.371113140424157E-3</v>
      </c>
      <c r="H1857" s="42">
        <f>_xll.qlCalendarAdvance(Calendar,$H1856,B1857,"f",FALSE)</f>
        <v>52678</v>
      </c>
      <c r="I1857" s="139">
        <f>_xll.qlInterestRateIndexValueDate(Index1M,$H1857)</f>
        <v>52680</v>
      </c>
      <c r="J1857" s="144">
        <f>IFERROR(_xll.qlIndexFixing(Index1M,$H1857,TRUE,_xll.ohTrigger(RecalcTrigger,Trigger1M)),NA())</f>
        <v>7.5464614563938714E-3</v>
      </c>
      <c r="K1857" s="44">
        <f>IFERROR(_xll.qlIndexFixing(Index3M,H1857,TRUE,_xll.ohTrigger(RecalcTrigger,Trigger3M)),NA())</f>
        <v>7.821885905404332E-3</v>
      </c>
      <c r="L1857" s="44">
        <f>IFERROR(_xll.qlIndexFixing(Index6M,$H1857,TRUE,_xll.ohTrigger(RecalcTrigger,Trigger6M)),NA())</f>
        <v>7.8498294966127466E-3</v>
      </c>
      <c r="M1857" s="145">
        <f>IFERROR(_xll.qlIndexFixing(Index1Y,$H1857,TRUE,_xll.ohTrigger(RecalcTrigger,Trigger1Y)),NA())</f>
        <v>8.0256162580312207E-3</v>
      </c>
      <c r="N1857" s="144">
        <f>IFERROR(_xll.qlIndexFixing(ONIndex1M,I1857,TRUE,_xll.ohTrigger(RecalcTrigger,Trigger1M)),NA())</f>
        <v>7.5473275359794201E-3</v>
      </c>
      <c r="O1857" s="44">
        <f>IFERROR(_xll.qlIndexFixing(ONIndex3M,I1857,TRUE,_xll.ohTrigger(RecalcTrigger,Trigger3M)),NA())</f>
        <v>7.8283977996829179E-3</v>
      </c>
      <c r="P1857" s="44">
        <f>IFERROR(_xll.qlIndexFixing(ONIndex6M,I1857,TRUE,_xll.ohTrigger(RecalcTrigger,Trigger6M)),NA())</f>
        <v>7.8724489547266074E-3</v>
      </c>
      <c r="Q1857" s="145">
        <f>IFERROR(_xll.qlIndexFixing(ONIndex1Y,I1857,TRUE,_xll.ohTrigger(RecalcTrigger,Trigger1Y)),NA())</f>
        <v>8.0597437503193703E-3</v>
      </c>
    </row>
    <row r="1858" spans="2:17" x14ac:dyDescent="0.2">
      <c r="B1858" s="39" t="s">
        <v>42</v>
      </c>
      <c r="D1858" s="42">
        <f>_xll.qlCalendarAdvance(Calendar,$D1857,B1858,"f",FALSE)</f>
        <v>52685</v>
      </c>
      <c r="E1858" s="139">
        <f>_xll.qlInterestRateIndexValueDate(IndexON,D1858)</f>
        <v>52685</v>
      </c>
      <c r="F1858" s="155">
        <f>IFERROR(_xll.qlIndexFixing(IndexON,D1858,TRUE,_xll.ohTrigger(RecalcTrigger,TriggerON)),NA())</f>
        <v>7.3689911731822377E-3</v>
      </c>
      <c r="H1858" s="42">
        <f>_xll.qlCalendarAdvance(Calendar,$H1857,B1858,"f",FALSE)</f>
        <v>52685</v>
      </c>
      <c r="I1858" s="139">
        <f>_xll.qlInterestRateIndexValueDate(Index1M,$H1858)</f>
        <v>52687</v>
      </c>
      <c r="J1858" s="144">
        <f>IFERROR(_xll.qlIndexFixing(Index1M,$H1858,TRUE,_xll.ohTrigger(RecalcTrigger,Trigger1M)),NA())</f>
        <v>7.5446440957590444E-3</v>
      </c>
      <c r="K1858" s="44">
        <f>IFERROR(_xll.qlIndexFixing(Index3M,H1858,TRUE,_xll.ohTrigger(RecalcTrigger,Trigger3M)),NA())</f>
        <v>7.8196086764058311E-3</v>
      </c>
      <c r="L1858" s="44">
        <f>IFERROR(_xll.qlIndexFixing(Index6M,$H1858,TRUE,_xll.ohTrigger(RecalcTrigger,Trigger6M)),NA())</f>
        <v>7.8472150452343955E-3</v>
      </c>
      <c r="M1858" s="145">
        <f>IFERROR(_xll.qlIndexFixing(Index1Y,$H1858,TRUE,_xll.ohTrigger(RecalcTrigger,Trigger1Y)),NA())</f>
        <v>8.0232730641295168E-3</v>
      </c>
      <c r="N1858" s="144">
        <f>IFERROR(_xll.qlIndexFixing(ONIndex1M,I1858,TRUE,_xll.ohTrigger(RecalcTrigger,Trigger1M)),NA())</f>
        <v>7.5452926045560531E-3</v>
      </c>
      <c r="O1858" s="44">
        <f>IFERROR(_xll.qlIndexFixing(ONIndex3M,I1858,TRUE,_xll.ohTrigger(RecalcTrigger,Trigger3M)),NA())</f>
        <v>7.825917474617583E-3</v>
      </c>
      <c r="P1858" s="44">
        <f>IFERROR(_xll.qlIndexFixing(ONIndex6M,I1858,TRUE,_xll.ohTrigger(RecalcTrigger,Trigger6M)),NA())</f>
        <v>7.869289260460377E-3</v>
      </c>
      <c r="Q1858" s="145">
        <f>IFERROR(_xll.qlIndexFixing(ONIndex1Y,I1858,TRUE,_xll.ohTrigger(RecalcTrigger,Trigger1Y)),NA())</f>
        <v>8.0565942594912343E-3</v>
      </c>
    </row>
    <row r="1859" spans="2:17" x14ac:dyDescent="0.2">
      <c r="B1859" s="39" t="s">
        <v>42</v>
      </c>
      <c r="D1859" s="42">
        <f>_xll.qlCalendarAdvance(Calendar,$D1858,B1859,"f",FALSE)</f>
        <v>52692</v>
      </c>
      <c r="E1859" s="139">
        <f>_xll.qlInterestRateIndexValueDate(IndexON,D1859)</f>
        <v>52692</v>
      </c>
      <c r="F1859" s="155">
        <f>IFERROR(_xll.qlIndexFixing(IndexON,D1859,TRUE,_xll.ohTrigger(RecalcTrigger,TriggerON)),NA())</f>
        <v>7.3668892313616396E-3</v>
      </c>
      <c r="H1859" s="42">
        <f>_xll.qlCalendarAdvance(Calendar,$H1858,B1859,"f",FALSE)</f>
        <v>52692</v>
      </c>
      <c r="I1859" s="139">
        <f>_xll.qlInterestRateIndexValueDate(Index1M,$H1859)</f>
        <v>52694</v>
      </c>
      <c r="J1859" s="144">
        <f>IFERROR(_xll.qlIndexFixing(Index1M,$H1859,TRUE,_xll.ohTrigger(RecalcTrigger,Trigger1M)),NA())</f>
        <v>7.5424693029060852E-3</v>
      </c>
      <c r="K1859" s="44">
        <f>IFERROR(_xll.qlIndexFixing(Index3M,H1859,TRUE,_xll.ohTrigger(RecalcTrigger,Trigger3M)),NA())</f>
        <v>7.8172724680906774E-3</v>
      </c>
      <c r="L1859" s="44">
        <f>IFERROR(_xll.qlIndexFixing(Index6M,$H1859,TRUE,_xll.ohTrigger(RecalcTrigger,Trigger6M)),NA())</f>
        <v>7.8442459543892982E-3</v>
      </c>
      <c r="M1859" s="145">
        <f>IFERROR(_xll.qlIndexFixing(Index1Y,$H1859,TRUE,_xll.ohTrigger(RecalcTrigger,Trigger1Y)),NA())</f>
        <v>8.0207503023383819E-3</v>
      </c>
      <c r="N1859" s="144">
        <f>IFERROR(_xll.qlIndexFixing(ONIndex1M,I1859,TRUE,_xll.ohTrigger(RecalcTrigger,Trigger1M)),NA())</f>
        <v>7.5432763372429434E-3</v>
      </c>
      <c r="O1859" s="44">
        <f>IFERROR(_xll.qlIndexFixing(ONIndex3M,I1859,TRUE,_xll.ohTrigger(RecalcTrigger,Trigger3M)),NA())</f>
        <v>7.8234585337266793E-3</v>
      </c>
      <c r="P1859" s="44">
        <f>IFERROR(_xll.qlIndexFixing(ONIndex6M,I1859,TRUE,_xll.ohTrigger(RecalcTrigger,Trigger6M)),NA())</f>
        <v>7.8661441630778484E-3</v>
      </c>
      <c r="Q1859" s="145">
        <f>IFERROR(_xll.qlIndexFixing(ONIndex1Y,I1859,TRUE,_xll.ohTrigger(RecalcTrigger,Trigger1Y)),NA())</f>
        <v>8.053475589768766E-3</v>
      </c>
    </row>
    <row r="1860" spans="2:17" x14ac:dyDescent="0.2">
      <c r="B1860" s="39" t="s">
        <v>42</v>
      </c>
      <c r="D1860" s="42">
        <f>_xll.qlCalendarAdvance(Calendar,$D1859,B1860,"f",FALSE)</f>
        <v>52699</v>
      </c>
      <c r="E1860" s="139">
        <f>_xll.qlInterestRateIndexValueDate(IndexON,D1860)</f>
        <v>52699</v>
      </c>
      <c r="F1860" s="155">
        <f>IFERROR(_xll.qlIndexFixing(IndexON,D1860,TRUE,_xll.ohTrigger(RecalcTrigger,TriggerON)),NA())</f>
        <v>7.3648073889032162E-3</v>
      </c>
      <c r="H1860" s="42">
        <f>_xll.qlCalendarAdvance(Calendar,$H1859,B1860,"f",FALSE)</f>
        <v>52699</v>
      </c>
      <c r="I1860" s="139">
        <f>_xll.qlInterestRateIndexValueDate(Index1M,$H1860)</f>
        <v>52701</v>
      </c>
      <c r="J1860" s="144">
        <f>IFERROR(_xll.qlIndexFixing(Index1M,$H1860,TRUE,_xll.ohTrigger(RecalcTrigger,Trigger1M)),NA())</f>
        <v>7.5405014847726437E-3</v>
      </c>
      <c r="K1860" s="44">
        <f>IFERROR(_xll.qlIndexFixing(Index3M,H1860,TRUE,_xll.ohTrigger(RecalcTrigger,Trigger3M)),NA())</f>
        <v>7.8149582038994064E-3</v>
      </c>
      <c r="L1860" s="44">
        <f>IFERROR(_xll.qlIndexFixing(Index6M,$H1860,TRUE,_xll.ohTrigger(RecalcTrigger,Trigger6M)),NA())</f>
        <v>7.8412922838134169E-3</v>
      </c>
      <c r="M1860" s="145">
        <f>IFERROR(_xll.qlIndexFixing(Index1Y,$H1860,TRUE,_xll.ohTrigger(RecalcTrigger,Trigger1Y)),NA())</f>
        <v>8.0186875189149614E-3</v>
      </c>
      <c r="N1860" s="144">
        <f>IFERROR(_xll.qlIndexFixing(ONIndex1M,I1860,TRUE,_xll.ohTrigger(RecalcTrigger,Trigger1M)),NA())</f>
        <v>7.540711531595079E-3</v>
      </c>
      <c r="O1860" s="44">
        <f>IFERROR(_xll.qlIndexFixing(ONIndex3M,I1860,TRUE,_xll.ohTrigger(RecalcTrigger,Trigger3M)),NA())</f>
        <v>7.820328580629976E-3</v>
      </c>
      <c r="P1860" s="44">
        <f>IFERROR(_xll.qlIndexFixing(ONIndex6M,I1860,TRUE,_xll.ohTrigger(RecalcTrigger,Trigger6M)),NA())</f>
        <v>7.8621220056707131E-3</v>
      </c>
      <c r="Q1860" s="145">
        <f>IFERROR(_xll.qlIndexFixing(ONIndex1Y,I1860,TRUE,_xll.ohTrigger(RecalcTrigger,Trigger1Y)),NA())</f>
        <v>8.0495113170186983E-3</v>
      </c>
    </row>
    <row r="1861" spans="2:17" x14ac:dyDescent="0.2">
      <c r="B1861" s="39" t="s">
        <v>42</v>
      </c>
      <c r="D1861" s="42">
        <f>_xll.qlCalendarAdvance(Calendar,$D1860,B1861,"f",FALSE)</f>
        <v>52706</v>
      </c>
      <c r="E1861" s="139">
        <f>_xll.qlInterestRateIndexValueDate(IndexON,D1861)</f>
        <v>52706</v>
      </c>
      <c r="F1861" s="155">
        <f>IFERROR(_xll.qlIndexFixing(IndexON,D1861,TRUE,_xll.ohTrigger(RecalcTrigger,TriggerON)),NA())</f>
        <v>7.3627457195879487E-3</v>
      </c>
      <c r="H1861" s="42">
        <f>_xll.qlCalendarAdvance(Calendar,$H1860,B1861,"f",FALSE)</f>
        <v>52706</v>
      </c>
      <c r="I1861" s="139">
        <f>_xll.qlInterestRateIndexValueDate(Index1M,$H1861)</f>
        <v>52708</v>
      </c>
      <c r="J1861" s="144">
        <f>IFERROR(_xll.qlIndexFixing(Index1M,$H1861,TRUE,_xll.ohTrigger(RecalcTrigger,Trigger1M)),NA())</f>
        <v>7.5385525994994818E-3</v>
      </c>
      <c r="K1861" s="44">
        <f>IFERROR(_xll.qlIndexFixing(Index3M,H1861,TRUE,_xll.ohTrigger(RecalcTrigger,Trigger3M)),NA())</f>
        <v>7.8126659591853647E-3</v>
      </c>
      <c r="L1861" s="44">
        <f>IFERROR(_xll.qlIndexFixing(Index6M,$H1861,TRUE,_xll.ohTrigger(RecalcTrigger,Trigger6M)),NA())</f>
        <v>7.8383540901185138E-3</v>
      </c>
      <c r="M1861" s="145">
        <f>IFERROR(_xll.qlIndexFixing(Index1Y,$H1861,TRUE,_xll.ohTrigger(RecalcTrigger,Trigger1Y)),NA())</f>
        <v>8.016445364149109E-3</v>
      </c>
      <c r="N1861" s="144">
        <f>IFERROR(_xll.qlIndexFixing(ONIndex1M,I1861,TRUE,_xll.ohTrigger(RecalcTrigger,Trigger1M)),NA())</f>
        <v>7.5393000763224194E-3</v>
      </c>
      <c r="O1861" s="44">
        <f>IFERROR(_xll.qlIndexFixing(ONIndex3M,I1861,TRUE,_xll.ohTrigger(RecalcTrigger,Trigger3M)),NA())</f>
        <v>7.8186051047879346E-3</v>
      </c>
      <c r="P1861" s="44">
        <f>IFERROR(_xll.qlIndexFixing(ONIndex6M,I1861,TRUE,_xll.ohTrigger(RecalcTrigger,Trigger6M)),NA())</f>
        <v>7.8598979844635153E-3</v>
      </c>
      <c r="Q1861" s="145">
        <f>IFERROR(_xll.qlIndexFixing(ONIndex1Y,I1861,TRUE,_xll.ohTrigger(RecalcTrigger,Trigger1Y)),NA())</f>
        <v>8.0473311045281548E-3</v>
      </c>
    </row>
    <row r="1862" spans="2:17" x14ac:dyDescent="0.2">
      <c r="B1862" s="39" t="s">
        <v>42</v>
      </c>
      <c r="D1862" s="42">
        <f>_xll.qlCalendarAdvance(Calendar,$D1861,B1862,"f",FALSE)</f>
        <v>52713</v>
      </c>
      <c r="E1862" s="139">
        <f>_xll.qlInterestRateIndexValueDate(IndexON,D1862)</f>
        <v>52713</v>
      </c>
      <c r="F1862" s="155">
        <f>IFERROR(_xll.qlIndexFixing(IndexON,D1862,TRUE,_xll.ohTrigger(RecalcTrigger,TriggerON)),NA())</f>
        <v>7.3607042973566905E-3</v>
      </c>
      <c r="H1862" s="42">
        <f>_xll.qlCalendarAdvance(Calendar,$H1861,B1862,"f",FALSE)</f>
        <v>52713</v>
      </c>
      <c r="I1862" s="139">
        <f>_xll.qlInterestRateIndexValueDate(Index1M,$H1862)</f>
        <v>52715</v>
      </c>
      <c r="J1862" s="144">
        <f>IFERROR(_xll.qlIndexFixing(Index1M,$H1862,TRUE,_xll.ohTrigger(RecalcTrigger,Trigger1M)),NA())</f>
        <v>7.5366227174453182E-3</v>
      </c>
      <c r="K1862" s="44">
        <f>IFERROR(_xll.qlIndexFixing(Index3M,H1862,TRUE,_xll.ohTrigger(RecalcTrigger,Trigger3M)),NA())</f>
        <v>7.8103958093010241E-3</v>
      </c>
      <c r="L1862" s="44">
        <f>IFERROR(_xll.qlIndexFixing(Index6M,$H1862,TRUE,_xll.ohTrigger(RecalcTrigger,Trigger6M)),NA())</f>
        <v>7.8354314299150431E-3</v>
      </c>
      <c r="M1862" s="145">
        <f>IFERROR(_xll.qlIndexFixing(Index1Y,$H1862,TRUE,_xll.ohTrigger(RecalcTrigger,Trigger1Y)),NA())</f>
        <v>8.0142370856463654E-3</v>
      </c>
      <c r="N1862" s="144">
        <f>IFERROR(_xll.qlIndexFixing(ONIndex1M,I1862,TRUE,_xll.ohTrigger(RecalcTrigger,Trigger1M)),NA())</f>
        <v>7.5373402232425946E-3</v>
      </c>
      <c r="O1862" s="44">
        <f>IFERROR(_xll.qlIndexFixing(ONIndex3M,I1862,TRUE,_xll.ohTrigger(RecalcTrigger,Trigger3M)),NA())</f>
        <v>7.8162107674195624E-3</v>
      </c>
      <c r="P1862" s="44">
        <f>IFERROR(_xll.qlIndexFixing(ONIndex6M,I1862,TRUE,_xll.ohTrigger(RecalcTrigger,Trigger6M)),NA())</f>
        <v>7.8567970164211687E-3</v>
      </c>
      <c r="Q1862" s="145">
        <f>IFERROR(_xll.qlIndexFixing(ONIndex1Y,I1862,TRUE,_xll.ohTrigger(RecalcTrigger,Trigger1Y)),NA())</f>
        <v>8.0443054845336093E-3</v>
      </c>
    </row>
    <row r="1863" spans="2:17" x14ac:dyDescent="0.2">
      <c r="B1863" s="39" t="s">
        <v>42</v>
      </c>
      <c r="D1863" s="42">
        <f>_xll.qlCalendarAdvance(Calendar,$D1862,B1863,"f",FALSE)</f>
        <v>52720</v>
      </c>
      <c r="E1863" s="139">
        <f>_xll.qlInterestRateIndexValueDate(IndexON,D1863)</f>
        <v>52720</v>
      </c>
      <c r="F1863" s="155">
        <f>IFERROR(_xll.qlIndexFixing(IndexON,D1863,TRUE,_xll.ohTrigger(RecalcTrigger,TriggerON)),NA())</f>
        <v>7.3586831957506149E-3</v>
      </c>
      <c r="H1863" s="42">
        <f>_xll.qlCalendarAdvance(Calendar,$H1862,B1863,"f",FALSE)</f>
        <v>52720</v>
      </c>
      <c r="I1863" s="139">
        <f>_xll.qlInterestRateIndexValueDate(Index1M,$H1863)</f>
        <v>52722</v>
      </c>
      <c r="J1863" s="144">
        <f>IFERROR(_xll.qlIndexFixing(Index1M,$H1863,TRUE,_xll.ohTrigger(RecalcTrigger,Trigger1M)),NA())</f>
        <v>7.5347119089488879E-3</v>
      </c>
      <c r="K1863" s="44">
        <f>IFERROR(_xll.qlIndexFixing(Index3M,H1863,TRUE,_xll.ohTrigger(RecalcTrigger,Trigger3M)),NA())</f>
        <v>7.8080761904753479E-3</v>
      </c>
      <c r="L1863" s="44">
        <f>IFERROR(_xll.qlIndexFixing(Index6M,$H1863,TRUE,_xll.ohTrigger(RecalcTrigger,Trigger6M)),NA())</f>
        <v>7.8321734320234548E-3</v>
      </c>
      <c r="M1863" s="145">
        <f>IFERROR(_xll.qlIndexFixing(Index1Y,$H1863,TRUE,_xll.ohTrigger(RecalcTrigger,Trigger1Y)),NA())</f>
        <v>8.0120627816862543E-3</v>
      </c>
      <c r="N1863" s="144">
        <f>IFERROR(_xll.qlIndexFixing(ONIndex1M,I1863,TRUE,_xll.ohTrigger(RecalcTrigger,Trigger1M)),NA())</f>
        <v>7.5353993154880783E-3</v>
      </c>
      <c r="O1863" s="44">
        <f>IFERROR(_xll.qlIndexFixing(ONIndex3M,I1863,TRUE,_xll.ohTrigger(RecalcTrigger,Trigger3M)),NA())</f>
        <v>7.8138381150250069E-3</v>
      </c>
      <c r="P1863" s="44">
        <f>IFERROR(_xll.qlIndexFixing(ONIndex6M,I1863,TRUE,_xll.ohTrigger(RecalcTrigger,Trigger6M)),NA())</f>
        <v>7.8537108707621428E-3</v>
      </c>
      <c r="Q1863" s="145">
        <f>IFERROR(_xll.qlIndexFixing(ONIndex1Y,I1863,TRUE,_xll.ohTrigger(RecalcTrigger,Trigger1Y)),NA())</f>
        <v>8.0413110764521178E-3</v>
      </c>
    </row>
    <row r="1864" spans="2:17" x14ac:dyDescent="0.2">
      <c r="B1864" s="39" t="s">
        <v>42</v>
      </c>
      <c r="D1864" s="42">
        <f>_xll.qlCalendarAdvance(Calendar,$D1863,B1864,"f",FALSE)</f>
        <v>52727</v>
      </c>
      <c r="E1864" s="139">
        <f>_xll.qlInterestRateIndexValueDate(IndexON,D1864)</f>
        <v>52727</v>
      </c>
      <c r="F1864" s="155">
        <f>IFERROR(_xll.qlIndexFixing(IndexON,D1864,TRUE,_xll.ohTrigger(RecalcTrigger,TriggerON)),NA())</f>
        <v>7.3566824887905113E-3</v>
      </c>
      <c r="H1864" s="42">
        <f>_xll.qlCalendarAdvance(Calendar,$H1863,B1864,"f",FALSE)</f>
        <v>52727</v>
      </c>
      <c r="I1864" s="139">
        <f>_xll.qlInterestRateIndexValueDate(Index1M,$H1864)</f>
        <v>52729</v>
      </c>
      <c r="J1864" s="144">
        <f>IFERROR(_xll.qlIndexFixing(Index1M,$H1864,TRUE,_xll.ohTrigger(RecalcTrigger,Trigger1M)),NA())</f>
        <v>7.5328202443639136E-3</v>
      </c>
      <c r="K1864" s="44">
        <f>IFERROR(_xll.qlIndexFixing(Index3M,H1864,TRUE,_xll.ohTrigger(RecalcTrigger,Trigger3M)),NA())</f>
        <v>7.8058520117020164E-3</v>
      </c>
      <c r="L1864" s="44">
        <f>IFERROR(_xll.qlIndexFixing(Index6M,$H1864,TRUE,_xll.ohTrigger(RecalcTrigger,Trigger6M)),NA())</f>
        <v>7.8292852341163826E-3</v>
      </c>
      <c r="M1864" s="145">
        <f>IFERROR(_xll.qlIndexFixing(Index1Y,$H1864,TRUE,_xll.ohTrigger(RecalcTrigger,Trigger1Y)),NA())</f>
        <v>8.0099225505507049E-3</v>
      </c>
      <c r="N1864" s="144">
        <f>IFERROR(_xll.qlIndexFixing(ONIndex1M,I1864,TRUE,_xll.ohTrigger(RecalcTrigger,Trigger1M)),NA())</f>
        <v>7.5334774234026014E-3</v>
      </c>
      <c r="O1864" s="44">
        <f>IFERROR(_xll.qlIndexFixing(ONIndex3M,I1864,TRUE,_xll.ohTrigger(RecalcTrigger,Trigger3M)),NA())</f>
        <v>7.8114872227441623E-3</v>
      </c>
      <c r="P1864" s="44">
        <f>IFERROR(_xll.qlIndexFixing(ONIndex6M,I1864,TRUE,_xll.ohTrigger(RecalcTrigger,Trigger6M)),NA())</f>
        <v>7.8506396044808469E-3</v>
      </c>
      <c r="Q1864" s="145">
        <f>IFERROR(_xll.qlIndexFixing(ONIndex1Y,I1864,TRUE,_xll.ohTrigger(RecalcTrigger,Trigger1Y)),NA())</f>
        <v>8.0383479779655431E-3</v>
      </c>
    </row>
    <row r="1865" spans="2:17" x14ac:dyDescent="0.2">
      <c r="B1865" s="39" t="s">
        <v>42</v>
      </c>
      <c r="D1865" s="42">
        <f>_xll.qlCalendarAdvance(Calendar,$D1864,B1865,"f",FALSE)</f>
        <v>52734</v>
      </c>
      <c r="E1865" s="139">
        <f>_xll.qlInterestRateIndexValueDate(IndexON,D1865)</f>
        <v>52734</v>
      </c>
      <c r="F1865" s="155">
        <f>IFERROR(_xll.qlIndexFixing(IndexON,D1865,TRUE,_xll.ohTrigger(RecalcTrigger,TriggerON)),NA())</f>
        <v>7.3547022501774251E-3</v>
      </c>
      <c r="H1865" s="42">
        <f>_xll.qlCalendarAdvance(Calendar,$H1864,B1865,"f",FALSE)</f>
        <v>52734</v>
      </c>
      <c r="I1865" s="139">
        <f>_xll.qlInterestRateIndexValueDate(Index1M,$H1865)</f>
        <v>52736</v>
      </c>
      <c r="J1865" s="144">
        <f>IFERROR(_xll.qlIndexFixing(Index1M,$H1865,TRUE,_xll.ohTrigger(RecalcTrigger,Trigger1M)),NA())</f>
        <v>7.5309477940316283E-3</v>
      </c>
      <c r="K1865" s="44">
        <f>IFERROR(_xll.qlIndexFixing(Index3M,H1865,TRUE,_xll.ohTrigger(RecalcTrigger,Trigger3M)),NA())</f>
        <v>7.8036501596969446E-3</v>
      </c>
      <c r="L1865" s="44">
        <f>IFERROR(_xll.qlIndexFixing(Index6M,$H1865,TRUE,_xll.ohTrigger(RecalcTrigger,Trigger6M)),NA())</f>
        <v>7.8264127527578036E-3</v>
      </c>
      <c r="M1865" s="145">
        <f>IFERROR(_xll.qlIndexFixing(Index1Y,$H1865,TRUE,_xll.ohTrigger(RecalcTrigger,Trigger1Y)),NA())</f>
        <v>8.0078164905255898E-3</v>
      </c>
      <c r="N1865" s="144">
        <f>IFERROR(_xll.qlIndexFixing(ONIndex1M,I1865,TRUE,_xll.ohTrigger(RecalcTrigger,Trigger1M)),NA())</f>
        <v>7.5315746174098308E-3</v>
      </c>
      <c r="O1865" s="44">
        <f>IFERROR(_xll.qlIndexFixing(ONIndex3M,I1865,TRUE,_xll.ohTrigger(RecalcTrigger,Trigger3M)),NA())</f>
        <v>7.8091581660366671E-3</v>
      </c>
      <c r="P1865" s="44">
        <f>IFERROR(_xll.qlIndexFixing(ONIndex6M,I1865,TRUE,_xll.ohTrigger(RecalcTrigger,Trigger6M)),NA())</f>
        <v>7.8475832736124573E-3</v>
      </c>
      <c r="Q1865" s="145">
        <f>IFERROR(_xll.qlIndexFixing(ONIndex1Y,I1865,TRUE,_xll.ohTrigger(RecalcTrigger,Trigger1Y)),NA())</f>
        <v>8.0354162869955559E-3</v>
      </c>
    </row>
    <row r="1866" spans="2:17" x14ac:dyDescent="0.2">
      <c r="B1866" s="39" t="s">
        <v>42</v>
      </c>
      <c r="D1866" s="42">
        <f>_xll.qlCalendarAdvance(Calendar,$D1865,B1866,"f",FALSE)</f>
        <v>52741</v>
      </c>
      <c r="E1866" s="139">
        <f>_xll.qlInterestRateIndexValueDate(IndexON,D1866)</f>
        <v>52741</v>
      </c>
      <c r="F1866" s="155">
        <f>IFERROR(_xll.qlIndexFixing(IndexON,D1866,TRUE,_xll.ohTrigger(RecalcTrigger,TriggerON)),NA())</f>
        <v>7.3527425537722735E-3</v>
      </c>
      <c r="H1866" s="42">
        <f>_xll.qlCalendarAdvance(Calendar,$H1865,B1866,"f",FALSE)</f>
        <v>52741</v>
      </c>
      <c r="I1866" s="139">
        <f>_xll.qlInterestRateIndexValueDate(Index1M,$H1866)</f>
        <v>52743</v>
      </c>
      <c r="J1866" s="144">
        <f>IFERROR(_xll.qlIndexFixing(Index1M,$H1866,TRUE,_xll.ohTrigger(RecalcTrigger,Trigger1M)),NA())</f>
        <v>7.5290946283057547E-3</v>
      </c>
      <c r="K1866" s="44">
        <f>IFERROR(_xll.qlIndexFixing(Index3M,H1866,TRUE,_xll.ohTrigger(RecalcTrigger,Trigger3M)),NA())</f>
        <v>7.8014707098137698E-3</v>
      </c>
      <c r="L1866" s="44">
        <f>IFERROR(_xll.qlIndexFixing(Index6M,$H1866,TRUE,_xll.ohTrigger(RecalcTrigger,Trigger6M)),NA())</f>
        <v>7.8235560445613535E-3</v>
      </c>
      <c r="M1866" s="145">
        <f>IFERROR(_xll.qlIndexFixing(Index1Y,$H1866,TRUE,_xll.ohTrigger(RecalcTrigger,Trigger1Y)),NA())</f>
        <v>8.0057446998976576E-3</v>
      </c>
      <c r="N1866" s="144">
        <f>IFERROR(_xll.qlIndexFixing(ONIndex1M,I1866,TRUE,_xll.ohTrigger(RecalcTrigger,Trigger1M)),NA())</f>
        <v>7.5296909676936252E-3</v>
      </c>
      <c r="O1866" s="44">
        <f>IFERROR(_xll.qlIndexFixing(ONIndex3M,I1866,TRUE,_xll.ohTrigger(RecalcTrigger,Trigger3M)),NA())</f>
        <v>7.8068510201223518E-3</v>
      </c>
      <c r="P1866" s="44">
        <f>IFERROR(_xll.qlIndexFixing(ONIndex6M,I1866,TRUE,_xll.ohTrigger(RecalcTrigger,Trigger6M)),NA())</f>
        <v>7.8445419347517031E-3</v>
      </c>
      <c r="Q1866" s="145">
        <f>IFERROR(_xll.qlIndexFixing(ONIndex1Y,I1866,TRUE,_xll.ohTrigger(RecalcTrigger,Trigger1Y)),NA())</f>
        <v>8.0325161010641466E-3</v>
      </c>
    </row>
    <row r="1867" spans="2:17" x14ac:dyDescent="0.2">
      <c r="B1867" s="39" t="s">
        <v>42</v>
      </c>
      <c r="D1867" s="42">
        <f>_xll.qlCalendarAdvance(Calendar,$D1866,B1867,"f",FALSE)</f>
        <v>52748</v>
      </c>
      <c r="E1867" s="139">
        <f>_xll.qlInterestRateIndexValueDate(IndexON,D1867)</f>
        <v>52748</v>
      </c>
      <c r="F1867" s="155">
        <f>IFERROR(_xll.qlIndexFixing(IndexON,D1867,TRUE,_xll.ohTrigger(RecalcTrigger,TriggerON)),NA())</f>
        <v>7.3508034732761018E-3</v>
      </c>
      <c r="H1867" s="42">
        <f>_xll.qlCalendarAdvance(Calendar,$H1866,B1867,"f",FALSE)</f>
        <v>52748</v>
      </c>
      <c r="I1867" s="139">
        <f>_xll.qlInterestRateIndexValueDate(Index1M,$H1867)</f>
        <v>52750</v>
      </c>
      <c r="J1867" s="144">
        <f>IFERROR(_xll.qlIndexFixing(Index1M,$H1867,TRUE,_xll.ohTrigger(RecalcTrigger,Trigger1M)),NA())</f>
        <v>7.5272608175300237E-3</v>
      </c>
      <c r="K1867" s="44">
        <f>IFERROR(_xll.qlIndexFixing(Index3M,H1867,TRUE,_xll.ohTrigger(RecalcTrigger,Trigger3M)),NA())</f>
        <v>7.7993137374087343E-3</v>
      </c>
      <c r="L1867" s="44">
        <f>IFERROR(_xll.qlIndexFixing(Index6M,$H1867,TRUE,_xll.ohTrigger(RecalcTrigger,Trigger6M)),NA())</f>
        <v>7.8210531126660914E-3</v>
      </c>
      <c r="M1867" s="145">
        <f>IFERROR(_xll.qlIndexFixing(Index1Y,$H1867,TRUE,_xll.ohTrigger(RecalcTrigger,Trigger1Y)),NA())</f>
        <v>8.0037072769578183E-3</v>
      </c>
      <c r="N1867" s="144">
        <f>IFERROR(_xll.qlIndexFixing(ONIndex1M,I1867,TRUE,_xll.ohTrigger(RecalcTrigger,Trigger1M)),NA())</f>
        <v>7.5278265445177794E-3</v>
      </c>
      <c r="O1867" s="44">
        <f>IFERROR(_xll.qlIndexFixing(ONIndex3M,I1867,TRUE,_xll.ohTrigger(RecalcTrigger,Trigger3M)),NA())</f>
        <v>7.8045658600611745E-3</v>
      </c>
      <c r="P1867" s="44">
        <f>IFERROR(_xll.qlIndexFixing(ONIndex6M,I1867,TRUE,_xll.ohTrigger(RecalcTrigger,Trigger6M)),NA())</f>
        <v>7.8415156444933132E-3</v>
      </c>
      <c r="Q1867" s="145">
        <f>IFERROR(_xll.qlIndexFixing(ONIndex1Y,I1867,TRUE,_xll.ohTrigger(RecalcTrigger,Trigger1Y)),NA())</f>
        <v>8.02964751801305E-3</v>
      </c>
    </row>
    <row r="1868" spans="2:17" x14ac:dyDescent="0.2">
      <c r="B1868" s="39" t="s">
        <v>42</v>
      </c>
      <c r="D1868" s="42">
        <f>_xll.qlCalendarAdvance(Calendar,$D1867,B1868,"f",FALSE)</f>
        <v>52755</v>
      </c>
      <c r="E1868" s="139">
        <f>_xll.qlInterestRateIndexValueDate(IndexON,D1868)</f>
        <v>52755</v>
      </c>
      <c r="F1868" s="155">
        <f>IFERROR(_xll.qlIndexFixing(IndexON,D1868,TRUE,_xll.ohTrigger(RecalcTrigger,TriggerON)),NA())</f>
        <v>7.3488850825498275E-3</v>
      </c>
      <c r="H1868" s="42">
        <f>_xll.qlCalendarAdvance(Calendar,$H1867,B1868,"f",FALSE)</f>
        <v>52755</v>
      </c>
      <c r="I1868" s="139">
        <f>_xll.qlInterestRateIndexValueDate(Index1M,$H1868)</f>
        <v>52757</v>
      </c>
      <c r="J1868" s="144">
        <f>IFERROR(_xll.qlIndexFixing(Index1M,$H1868,TRUE,_xll.ohTrigger(RecalcTrigger,Trigger1M)),NA())</f>
        <v>7.5254464320531622E-3</v>
      </c>
      <c r="K1868" s="44">
        <f>IFERROR(_xll.qlIndexFixing(Index3M,H1868,TRUE,_xll.ohTrigger(RecalcTrigger,Trigger3M)),NA())</f>
        <v>7.7971793178337381E-3</v>
      </c>
      <c r="L1868" s="44">
        <f>IFERROR(_xll.qlIndexFixing(Index6M,$H1868,TRUE,_xll.ohTrigger(RecalcTrigger,Trigger6M)),NA())</f>
        <v>7.8182248422491007E-3</v>
      </c>
      <c r="M1868" s="145">
        <f>IFERROR(_xll.qlIndexFixing(Index1Y,$H1868,TRUE,_xll.ohTrigger(RecalcTrigger,Trigger1Y)),NA())</f>
        <v>8.0017043199989511E-3</v>
      </c>
      <c r="N1868" s="144">
        <f>IFERROR(_xll.qlIndexFixing(ONIndex1M,I1868,TRUE,_xll.ohTrigger(RecalcTrigger,Trigger1M)),NA())</f>
        <v>7.5259814183059603E-3</v>
      </c>
      <c r="O1868" s="44">
        <f>IFERROR(_xll.qlIndexFixing(ONIndex3M,I1868,TRUE,_xll.ohTrigger(RecalcTrigger,Trigger3M)),NA())</f>
        <v>7.8023027613127738E-3</v>
      </c>
      <c r="P1868" s="44">
        <f>IFERROR(_xll.qlIndexFixing(ONIndex6M,I1868,TRUE,_xll.ohTrigger(RecalcTrigger,Trigger6M)),NA())</f>
        <v>7.8385044590323361E-3</v>
      </c>
      <c r="Q1868" s="145">
        <f>IFERROR(_xll.qlIndexFixing(ONIndex1Y,I1868,TRUE,_xll.ohTrigger(RecalcTrigger,Trigger1Y)),NA())</f>
        <v>8.0268106354441926E-3</v>
      </c>
    </row>
    <row r="1869" spans="2:17" x14ac:dyDescent="0.2">
      <c r="B1869" s="39" t="s">
        <v>42</v>
      </c>
      <c r="D1869" s="42">
        <f>_xll.qlCalendarAdvance(Calendar,$D1868,B1869,"f",FALSE)</f>
        <v>52762</v>
      </c>
      <c r="E1869" s="139">
        <f>_xll.qlInterestRateIndexValueDate(IndexON,D1869)</f>
        <v>52762</v>
      </c>
      <c r="F1869" s="155">
        <f>IFERROR(_xll.qlIndexFixing(IndexON,D1869,TRUE,_xll.ohTrigger(RecalcTrigger,TriggerON)),NA())</f>
        <v>7.3469874554543679E-3</v>
      </c>
      <c r="H1869" s="42">
        <f>_xll.qlCalendarAdvance(Calendar,$H1868,B1869,"f",FALSE)</f>
        <v>52762</v>
      </c>
      <c r="I1869" s="139">
        <f>_xll.qlInterestRateIndexValueDate(Index1M,$H1869)</f>
        <v>52764</v>
      </c>
      <c r="J1869" s="144">
        <f>IFERROR(_xll.qlIndexFixing(Index1M,$H1869,TRUE,_xll.ohTrigger(RecalcTrigger,Trigger1M)),NA())</f>
        <v>7.523651542218901E-3</v>
      </c>
      <c r="K1869" s="44">
        <f>IFERROR(_xll.qlIndexFixing(Index3M,H1869,TRUE,_xll.ohTrigger(RecalcTrigger,Trigger3M)),NA())</f>
        <v>7.7950675264484978E-3</v>
      </c>
      <c r="L1869" s="44">
        <f>IFERROR(_xll.qlIndexFixing(Index6M,$H1869,TRUE,_xll.ohTrigger(RecalcTrigger,Trigger6M)),NA())</f>
        <v>7.8154125016028364E-3</v>
      </c>
      <c r="M1869" s="145">
        <f>IFERROR(_xll.qlIndexFixing(Index1Y,$H1869,TRUE,_xll.ohTrigger(RecalcTrigger,Trigger1Y)),NA())</f>
        <v>7.9997359273170053E-3</v>
      </c>
      <c r="N1869" s="144">
        <f>IFERROR(_xll.qlIndexFixing(ONIndex1M,I1869,TRUE,_xll.ohTrigger(RecalcTrigger,Trigger1M)),NA())</f>
        <v>7.5241556593219627E-3</v>
      </c>
      <c r="O1869" s="44">
        <f>IFERROR(_xll.qlIndexFixing(ONIndex3M,I1869,TRUE,_xll.ohTrigger(RecalcTrigger,Trigger3M)),NA())</f>
        <v>7.8000617989371079E-3</v>
      </c>
      <c r="P1869" s="44">
        <f>IFERROR(_xll.qlIndexFixing(ONIndex6M,I1869,TRUE,_xll.ohTrigger(RecalcTrigger,Trigger6M)),NA())</f>
        <v>7.8355084350434367E-3</v>
      </c>
      <c r="Q1869" s="145">
        <f>IFERROR(_xll.qlIndexFixing(ONIndex1Y,I1869,TRUE,_xll.ohTrigger(RecalcTrigger,Trigger1Y)),NA())</f>
        <v>8.0240055511993091E-3</v>
      </c>
    </row>
    <row r="1870" spans="2:17" x14ac:dyDescent="0.2">
      <c r="B1870" s="39" t="s">
        <v>42</v>
      </c>
      <c r="D1870" s="42">
        <f>_xll.qlCalendarAdvance(Calendar,$D1869,B1870,"f",FALSE)</f>
        <v>52769</v>
      </c>
      <c r="E1870" s="139">
        <f>_xll.qlInterestRateIndexValueDate(IndexON,D1870)</f>
        <v>52769</v>
      </c>
      <c r="F1870" s="155">
        <f>IFERROR(_xll.qlIndexFixing(IndexON,D1870,TRUE,_xll.ohTrigger(RecalcTrigger,TriggerON)),NA())</f>
        <v>7.3451106657707044E-3</v>
      </c>
      <c r="H1870" s="42">
        <f>_xll.qlCalendarAdvance(Calendar,$H1869,B1870,"f",FALSE)</f>
        <v>52769</v>
      </c>
      <c r="I1870" s="139">
        <f>_xll.qlInterestRateIndexValueDate(Index1M,$H1870)</f>
        <v>52771</v>
      </c>
      <c r="J1870" s="144">
        <f>IFERROR(_xll.qlIndexFixing(Index1M,$H1870,TRUE,_xll.ohTrigger(RecalcTrigger,Trigger1M)),NA())</f>
        <v>7.5218762183809629E-3</v>
      </c>
      <c r="K1870" s="44">
        <f>IFERROR(_xll.qlIndexFixing(Index3M,H1870,TRUE,_xll.ohTrigger(RecalcTrigger,Trigger3M)),NA())</f>
        <v>7.79297843860665E-3</v>
      </c>
      <c r="L1870" s="44">
        <f>IFERROR(_xll.qlIndexFixing(Index6M,$H1870,TRUE,_xll.ohTrigger(RecalcTrigger,Trigger6M)),NA())</f>
        <v>7.8126161473386253E-3</v>
      </c>
      <c r="M1870" s="145">
        <f>IFERROR(_xll.qlIndexFixing(Index1Y,$H1870,TRUE,_xll.ohTrigger(RecalcTrigger,Trigger1Y)),NA())</f>
        <v>7.9978021972105535E-3</v>
      </c>
      <c r="N1870" s="144">
        <f>IFERROR(_xll.qlIndexFixing(ONIndex1M,I1870,TRUE,_xll.ohTrigger(RecalcTrigger,Trigger1M)),NA())</f>
        <v>7.5223493378295814E-3</v>
      </c>
      <c r="O1870" s="44">
        <f>IFERROR(_xll.qlIndexFixing(ONIndex3M,I1870,TRUE,_xll.ohTrigger(RecalcTrigger,Trigger3M)),NA())</f>
        <v>7.7978430482339434E-3</v>
      </c>
      <c r="P1870" s="44">
        <f>IFERROR(_xll.qlIndexFixing(ONIndex6M,I1870,TRUE,_xll.ohTrigger(RecalcTrigger,Trigger6M)),NA())</f>
        <v>7.832527628961472E-3</v>
      </c>
      <c r="Q1870" s="145">
        <f>IFERROR(_xll.qlIndexFixing(ONIndex1Y,I1870,TRUE,_xll.ohTrigger(RecalcTrigger,Trigger1Y)),NA())</f>
        <v>8.0212323628003901E-3</v>
      </c>
    </row>
    <row r="1871" spans="2:17" x14ac:dyDescent="0.2">
      <c r="B1871" s="39" t="s">
        <v>42</v>
      </c>
      <c r="D1871" s="42">
        <f>_xll.qlCalendarAdvance(Calendar,$D1870,B1871,"f",FALSE)</f>
        <v>52776</v>
      </c>
      <c r="E1871" s="139">
        <f>_xll.qlInterestRateIndexValueDate(IndexON,D1871)</f>
        <v>52776</v>
      </c>
      <c r="F1871" s="155">
        <f>IFERROR(_xll.qlIndexFixing(IndexON,D1871,TRUE,_xll.ohTrigger(RecalcTrigger,TriggerON)),NA())</f>
        <v>7.3432547871998821E-3</v>
      </c>
      <c r="H1871" s="42">
        <f>_xll.qlCalendarAdvance(Calendar,$H1870,B1871,"f",FALSE)</f>
        <v>52776</v>
      </c>
      <c r="I1871" s="139">
        <f>_xll.qlInterestRateIndexValueDate(Index1M,$H1871)</f>
        <v>52778</v>
      </c>
      <c r="J1871" s="144">
        <f>IFERROR(_xll.qlIndexFixing(Index1M,$H1871,TRUE,_xll.ohTrigger(RecalcTrigger,Trigger1M)),NA())</f>
        <v>7.5202564287476775E-3</v>
      </c>
      <c r="K1871" s="44">
        <f>IFERROR(_xll.qlIndexFixing(Index3M,H1871,TRUE,_xll.ohTrigger(RecalcTrigger,Trigger3M)),NA())</f>
        <v>7.7909121296627012E-3</v>
      </c>
      <c r="L1871" s="44">
        <f>IFERROR(_xll.qlIndexFixing(Index6M,$H1871,TRUE,_xll.ohTrigger(RecalcTrigger,Trigger6M)),NA())</f>
        <v>7.8098358360686702E-3</v>
      </c>
      <c r="M1871" s="145">
        <f>IFERROR(_xll.qlIndexFixing(Index1Y,$H1871,TRUE,_xll.ohTrigger(RecalcTrigger,Trigger1Y)),NA())</f>
        <v>7.9959032279812384E-3</v>
      </c>
      <c r="N1871" s="144">
        <f>IFERROR(_xll.qlIndexFixing(ONIndex1M,I1871,TRUE,_xll.ohTrigger(RecalcTrigger,Trigger1M)),NA())</f>
        <v>7.5205625242524832E-3</v>
      </c>
      <c r="O1871" s="44">
        <f>IFERROR(_xll.qlIndexFixing(ONIndex3M,I1871,TRUE,_xll.ohTrigger(RecalcTrigger,Trigger3M)),NA())</f>
        <v>7.7956465845030465E-3</v>
      </c>
      <c r="P1871" s="44">
        <f>IFERROR(_xll.qlIndexFixing(ONIndex6M,I1871,TRUE,_xll.ohTrigger(RecalcTrigger,Trigger6M)),NA())</f>
        <v>7.8295620972212987E-3</v>
      </c>
      <c r="Q1871" s="145">
        <f>IFERROR(_xll.qlIndexFixing(ONIndex1Y,I1871,TRUE,_xll.ohTrigger(RecalcTrigger,Trigger1Y)),NA())</f>
        <v>8.0184911681691062E-3</v>
      </c>
    </row>
    <row r="1872" spans="2:17" x14ac:dyDescent="0.2">
      <c r="B1872" s="39" t="s">
        <v>42</v>
      </c>
      <c r="D1872" s="42">
        <f>_xll.qlCalendarAdvance(Calendar,$D1871,B1872,"f",FALSE)</f>
        <v>52783</v>
      </c>
      <c r="E1872" s="139">
        <f>_xll.qlInterestRateIndexValueDate(IndexON,D1872)</f>
        <v>52783</v>
      </c>
      <c r="F1872" s="155">
        <f>IFERROR(_xll.qlIndexFixing(IndexON,D1872,TRUE,_xll.ohTrigger(RecalcTrigger,TriggerON)),NA())</f>
        <v>7.3414198936028185E-3</v>
      </c>
      <c r="H1872" s="42">
        <f>_xll.qlCalendarAdvance(Calendar,$H1871,B1872,"f",FALSE)</f>
        <v>52783</v>
      </c>
      <c r="I1872" s="139">
        <f>_xll.qlInterestRateIndexValueDate(Index1M,$H1872)</f>
        <v>52785</v>
      </c>
      <c r="J1872" s="144">
        <f>IFERROR(_xll.qlIndexFixing(Index1M,$H1872,TRUE,_xll.ohTrigger(RecalcTrigger,Trigger1M)),NA())</f>
        <v>7.5183845500714774E-3</v>
      </c>
      <c r="K1872" s="44">
        <f>IFERROR(_xll.qlIndexFixing(Index3M,H1872,TRUE,_xll.ohTrigger(RecalcTrigger,Trigger3M)),NA())</f>
        <v>7.7888686749755008E-3</v>
      </c>
      <c r="L1872" s="44">
        <f>IFERROR(_xll.qlIndexFixing(Index6M,$H1872,TRUE,_xll.ohTrigger(RecalcTrigger,Trigger6M)),NA())</f>
        <v>7.8067502021739524E-3</v>
      </c>
      <c r="M1872" s="145">
        <f>IFERROR(_xll.qlIndexFixing(Index1Y,$H1872,TRUE,_xll.ohTrigger(RecalcTrigger,Trigger1Y)),NA())</f>
        <v>7.9940391179337648E-3</v>
      </c>
      <c r="N1872" s="144">
        <f>IFERROR(_xll.qlIndexFixing(ONIndex1M,I1872,TRUE,_xll.ohTrigger(RecalcTrigger,Trigger1M)),NA())</f>
        <v>7.5187952887745269E-3</v>
      </c>
      <c r="O1872" s="44">
        <f>IFERROR(_xll.qlIndexFixing(ONIndex3M,I1872,TRUE,_xll.ohTrigger(RecalcTrigger,Trigger3M)),NA())</f>
        <v>7.7934724829642477E-3</v>
      </c>
      <c r="P1872" s="44">
        <f>IFERROR(_xll.qlIndexFixing(ONIndex6M,I1872,TRUE,_xll.ohTrigger(RecalcTrigger,Trigger6M)),NA())</f>
        <v>7.8266118960979014E-3</v>
      </c>
      <c r="Q1872" s="145">
        <f>IFERROR(_xll.qlIndexFixing(ONIndex1Y,I1872,TRUE,_xll.ohTrigger(RecalcTrigger,Trigger1Y)),NA())</f>
        <v>8.0157820649073841E-3</v>
      </c>
    </row>
    <row r="1873" spans="2:17" x14ac:dyDescent="0.2">
      <c r="B1873" s="39" t="s">
        <v>42</v>
      </c>
      <c r="D1873" s="42">
        <f>_xll.qlCalendarAdvance(Calendar,$D1872,B1873,"f",FALSE)</f>
        <v>52790</v>
      </c>
      <c r="E1873" s="139">
        <f>_xll.qlInterestRateIndexValueDate(IndexON,D1873)</f>
        <v>52790</v>
      </c>
      <c r="F1873" s="155">
        <f>IFERROR(_xll.qlIndexFixing(IndexON,D1873,TRUE,_xll.ohTrigger(RecalcTrigger,TriggerON)),NA())</f>
        <v>7.339606058840431E-3</v>
      </c>
      <c r="H1873" s="42">
        <f>_xll.qlCalendarAdvance(Calendar,$H1872,B1873,"f",FALSE)</f>
        <v>52790</v>
      </c>
      <c r="I1873" s="139">
        <f>_xll.qlInterestRateIndexValueDate(Index1M,$H1873)</f>
        <v>52792</v>
      </c>
      <c r="J1873" s="144">
        <f>IFERROR(_xll.qlIndexFixing(Index1M,$H1873,TRUE,_xll.ohTrigger(RecalcTrigger,Trigger1M)),NA())</f>
        <v>7.5166683462973838E-3</v>
      </c>
      <c r="K1873" s="44">
        <f>IFERROR(_xll.qlIndexFixing(Index3M,H1873,TRUE,_xll.ohTrigger(RecalcTrigger,Trigger3M)),NA())</f>
        <v>7.7868481498978154E-3</v>
      </c>
      <c r="L1873" s="44">
        <f>IFERROR(_xll.qlIndexFixing(Index6M,$H1873,TRUE,_xll.ohTrigger(RecalcTrigger,Trigger6M)),NA())</f>
        <v>7.8040054913063343E-3</v>
      </c>
      <c r="M1873" s="145">
        <f>IFERROR(_xll.qlIndexFixing(Index1Y,$H1873,TRUE,_xll.ohTrigger(RecalcTrigger,Trigger1Y)),NA())</f>
        <v>7.9922099653752503E-3</v>
      </c>
      <c r="N1873" s="144">
        <f>IFERROR(_xll.qlIndexFixing(ONIndex1M,I1873,TRUE,_xll.ohTrigger(RecalcTrigger,Trigger1M)),NA())</f>
        <v>7.5170477018193793E-3</v>
      </c>
      <c r="O1873" s="44">
        <f>IFERROR(_xll.qlIndexFixing(ONIndex3M,I1873,TRUE,_xll.ohTrigger(RecalcTrigger,Trigger3M)),NA())</f>
        <v>7.7913208189972494E-3</v>
      </c>
      <c r="P1873" s="44">
        <f>IFERROR(_xll.qlIndexFixing(ONIndex6M,I1873,TRUE,_xll.ohTrigger(RecalcTrigger,Trigger6M)),NA())</f>
        <v>7.8236770822659452E-3</v>
      </c>
      <c r="Q1873" s="145">
        <f>IFERROR(_xll.qlIndexFixing(ONIndex1Y,I1873,TRUE,_xll.ohTrigger(RecalcTrigger,Trigger1Y)),NA())</f>
        <v>8.0131051506970863E-3</v>
      </c>
    </row>
    <row r="1874" spans="2:17" x14ac:dyDescent="0.2">
      <c r="B1874" s="39" t="s">
        <v>42</v>
      </c>
      <c r="D1874" s="42">
        <f>_xll.qlCalendarAdvance(Calendar,$D1873,B1874,"f",FALSE)</f>
        <v>52797</v>
      </c>
      <c r="E1874" s="139">
        <f>_xll.qlInterestRateIndexValueDate(IndexON,D1874)</f>
        <v>52797</v>
      </c>
      <c r="F1874" s="155">
        <f>IFERROR(_xll.qlIndexFixing(IndexON,D1874,TRUE,_xll.ohTrigger(RecalcTrigger,TriggerON)),NA())</f>
        <v>7.3378133566137649E-3</v>
      </c>
      <c r="H1874" s="42">
        <f>_xll.qlCalendarAdvance(Calendar,$H1873,B1874,"f",FALSE)</f>
        <v>52797</v>
      </c>
      <c r="I1874" s="139">
        <f>_xll.qlInterestRateIndexValueDate(Index1M,$H1874)</f>
        <v>52799</v>
      </c>
      <c r="J1874" s="144">
        <f>IFERROR(_xll.qlIndexFixing(Index1M,$H1874,TRUE,_xll.ohTrigger(RecalcTrigger,Trigger1M)),NA())</f>
        <v>7.5149719899095246E-3</v>
      </c>
      <c r="K1874" s="44">
        <f>IFERROR(_xll.qlIndexFixing(Index3M,H1874,TRUE,_xll.ohTrigger(RecalcTrigger,Trigger3M)),NA())</f>
        <v>7.7848506297893642E-3</v>
      </c>
      <c r="L1874" s="44">
        <f>IFERROR(_xll.qlIndexFixing(Index6M,$H1874,TRUE,_xll.ohTrigger(RecalcTrigger,Trigger6M)),NA())</f>
        <v>7.8012770065142532E-3</v>
      </c>
      <c r="M1874" s="145">
        <f>IFERROR(_xll.qlIndexFixing(Index1Y,$H1874,TRUE,_xll.ohTrigger(RecalcTrigger,Trigger1Y)),NA())</f>
        <v>7.9904158686160947E-3</v>
      </c>
      <c r="N1874" s="144">
        <f>IFERROR(_xll.qlIndexFixing(ONIndex1M,I1874,TRUE,_xll.ohTrigger(RecalcTrigger,Trigger1M)),NA())</f>
        <v>7.5153198336508353E-3</v>
      </c>
      <c r="O1874" s="44">
        <f>IFERROR(_xll.qlIndexFixing(ONIndex3M,I1874,TRUE,_xll.ohTrigger(RecalcTrigger,Trigger3M)),NA())</f>
        <v>7.7891916674222017E-3</v>
      </c>
      <c r="P1874" s="44">
        <f>IFERROR(_xll.qlIndexFixing(ONIndex6M,I1874,TRUE,_xll.ohTrigger(RecalcTrigger,Trigger6M)),NA())</f>
        <v>7.8207577121602867E-3</v>
      </c>
      <c r="Q1874" s="145">
        <f>IFERROR(_xll.qlIndexFixing(ONIndex1Y,I1874,TRUE,_xll.ohTrigger(RecalcTrigger,Trigger1Y)),NA())</f>
        <v>8.0104605233799475E-3</v>
      </c>
    </row>
    <row r="1875" spans="2:17" x14ac:dyDescent="0.2">
      <c r="B1875" s="39" t="s">
        <v>42</v>
      </c>
      <c r="D1875" s="42">
        <f>_xll.qlCalendarAdvance(Calendar,$D1874,B1875,"f",FALSE)</f>
        <v>52804</v>
      </c>
      <c r="E1875" s="139">
        <f>_xll.qlInterestRateIndexValueDate(IndexON,D1875)</f>
        <v>52804</v>
      </c>
      <c r="F1875" s="155">
        <f>IFERROR(_xll.qlIndexFixing(IndexON,D1875,TRUE,_xll.ohTrigger(RecalcTrigger,TriggerON)),NA())</f>
        <v>7.3360418607837374E-3</v>
      </c>
      <c r="H1875" s="42">
        <f>_xll.qlCalendarAdvance(Calendar,$H1874,B1875,"f",FALSE)</f>
        <v>52804</v>
      </c>
      <c r="I1875" s="139">
        <f>_xll.qlInterestRateIndexValueDate(Index1M,$H1875)</f>
        <v>52806</v>
      </c>
      <c r="J1875" s="144">
        <f>IFERROR(_xll.qlIndexFixing(Index1M,$H1875,TRUE,_xll.ohTrigger(RecalcTrigger,Trigger1M)),NA())</f>
        <v>7.5132955512516308E-3</v>
      </c>
      <c r="K1875" s="44">
        <f>IFERROR(_xll.qlIndexFixing(Index3M,H1875,TRUE,_xll.ohTrigger(RecalcTrigger,Trigger3M)),NA())</f>
        <v>7.782876190004652E-3</v>
      </c>
      <c r="L1875" s="44">
        <f>IFERROR(_xll.qlIndexFixing(Index6M,$H1875,TRUE,_xll.ohTrigger(RecalcTrigger,Trigger6M)),NA())</f>
        <v>7.7985648044113474E-3</v>
      </c>
      <c r="M1875" s="145">
        <f>IFERROR(_xll.qlIndexFixing(Index1Y,$H1875,TRUE,_xll.ohTrigger(RecalcTrigger,Trigger1Y)),NA())</f>
        <v>7.9886569259695461E-3</v>
      </c>
      <c r="N1875" s="144">
        <f>IFERROR(_xll.qlIndexFixing(ONIndex1M,I1875,TRUE,_xll.ohTrigger(RecalcTrigger,Trigger1M)),NA())</f>
        <v>7.5136117546126258E-3</v>
      </c>
      <c r="O1875" s="44">
        <f>IFERROR(_xll.qlIndexFixing(ONIndex3M,I1875,TRUE,_xll.ohTrigger(RecalcTrigger,Trigger3M)),NA())</f>
        <v>7.7870851040184874E-3</v>
      </c>
      <c r="P1875" s="44">
        <f>IFERROR(_xll.qlIndexFixing(ONIndex6M,I1875,TRUE,_xll.ohTrigger(RecalcTrigger,Trigger6M)),NA())</f>
        <v>7.8178538420559107E-3</v>
      </c>
      <c r="Q1875" s="145">
        <f>IFERROR(_xll.qlIndexFixing(ONIndex1Y,I1875,TRUE,_xll.ohTrigger(RecalcTrigger,Trigger1Y)),NA())</f>
        <v>8.0078482805578943E-3</v>
      </c>
    </row>
    <row r="1876" spans="2:17" x14ac:dyDescent="0.2">
      <c r="B1876" s="39" t="s">
        <v>42</v>
      </c>
      <c r="D1876" s="42">
        <f>_xll.qlCalendarAdvance(Calendar,$D1875,B1876,"f",FALSE)</f>
        <v>52811</v>
      </c>
      <c r="E1876" s="139">
        <f>_xll.qlInterestRateIndexValueDate(IndexON,D1876)</f>
        <v>52811</v>
      </c>
      <c r="F1876" s="155">
        <f>IFERROR(_xll.qlIndexFixing(IndexON,D1876,TRUE,_xll.ohTrigger(RecalcTrigger,TriggerON)),NA())</f>
        <v>7.3342916452112661E-3</v>
      </c>
      <c r="H1876" s="42">
        <f>_xll.qlCalendarAdvance(Calendar,$H1875,B1876,"f",FALSE)</f>
        <v>52811</v>
      </c>
      <c r="I1876" s="139">
        <f>_xll.qlInterestRateIndexValueDate(Index1M,$H1876)</f>
        <v>52813</v>
      </c>
      <c r="J1876" s="144">
        <f>IFERROR(_xll.qlIndexFixing(Index1M,$H1876,TRUE,_xll.ohTrigger(RecalcTrigger,Trigger1M)),NA())</f>
        <v>7.5116391006724292E-3</v>
      </c>
      <c r="K1876" s="44">
        <f>IFERROR(_xll.qlIndexFixing(Index3M,H1876,TRUE,_xll.ohTrigger(RecalcTrigger,Trigger3M)),NA())</f>
        <v>7.7809249059016591E-3</v>
      </c>
      <c r="L1876" s="44">
        <f>IFERROR(_xll.qlIndexFixing(Index6M,$H1876,TRUE,_xll.ohTrigger(RecalcTrigger,Trigger6M)),NA())</f>
        <v>7.7958689416134045E-3</v>
      </c>
      <c r="M1876" s="145">
        <f>IFERROR(_xll.qlIndexFixing(Index1Y,$H1876,TRUE,_xll.ohTrigger(RecalcTrigger,Trigger1Y)),NA())</f>
        <v>7.9869332357521382E-3</v>
      </c>
      <c r="N1876" s="144">
        <f>IFERROR(_xll.qlIndexFixing(ONIndex1M,I1876,TRUE,_xll.ohTrigger(RecalcTrigger,Trigger1M)),NA())</f>
        <v>7.5119235348086733E-3</v>
      </c>
      <c r="O1876" s="44">
        <f>IFERROR(_xll.qlIndexFixing(ONIndex3M,I1876,TRUE,_xll.ohTrigger(RecalcTrigger,Trigger3M)),NA())</f>
        <v>7.7850012036062566E-3</v>
      </c>
      <c r="P1876" s="44">
        <f>IFERROR(_xll.qlIndexFixing(ONIndex6M,I1876,TRUE,_xll.ohTrigger(RecalcTrigger,Trigger6M)),NA())</f>
        <v>7.8149655286274822E-3</v>
      </c>
      <c r="Q1876" s="145">
        <f>IFERROR(_xll.qlIndexFixing(ONIndex1Y,I1876,TRUE,_xll.ohTrigger(RecalcTrigger,Trigger1Y)),NA())</f>
        <v>8.0052685199127893E-3</v>
      </c>
    </row>
    <row r="1877" spans="2:17" x14ac:dyDescent="0.2">
      <c r="B1877" s="39" t="s">
        <v>42</v>
      </c>
      <c r="D1877" s="42">
        <f>_xll.qlCalendarAdvance(Calendar,$D1876,B1877,"f",FALSE)</f>
        <v>52818</v>
      </c>
      <c r="E1877" s="139">
        <f>_xll.qlInterestRateIndexValueDate(IndexON,D1877)</f>
        <v>52818</v>
      </c>
      <c r="F1877" s="155">
        <f>IFERROR(_xll.qlIndexFixing(IndexON,D1877,TRUE,_xll.ohTrigger(RecalcTrigger,TriggerON)),NA())</f>
        <v>7.33256278351746E-3</v>
      </c>
      <c r="H1877" s="42">
        <f>_xll.qlCalendarAdvance(Calendar,$H1876,B1877,"f",FALSE)</f>
        <v>52818</v>
      </c>
      <c r="I1877" s="139">
        <f>_xll.qlInterestRateIndexValueDate(Index1M,$H1877)</f>
        <v>52820</v>
      </c>
      <c r="J1877" s="144">
        <f>IFERROR(_xll.qlIndexFixing(Index1M,$H1877,TRUE,_xll.ohTrigger(RecalcTrigger,Trigger1M)),NA())</f>
        <v>7.5100027085206467E-3</v>
      </c>
      <c r="K1877" s="44">
        <f>IFERROR(_xll.qlIndexFixing(Index3M,H1877,TRUE,_xll.ohTrigger(RecalcTrigger,Trigger3M)),NA())</f>
        <v>7.7789968528374984E-3</v>
      </c>
      <c r="L1877" s="44">
        <f>IFERROR(_xll.qlIndexFixing(Index6M,$H1877,TRUE,_xll.ohTrigger(RecalcTrigger,Trigger6M)),NA())</f>
        <v>7.7931894747336333E-3</v>
      </c>
      <c r="M1877" s="145">
        <f>IFERROR(_xll.qlIndexFixing(Index1Y,$H1877,TRUE,_xll.ohTrigger(RecalcTrigger,Trigger1Y)),NA())</f>
        <v>7.9852448962832497E-3</v>
      </c>
      <c r="N1877" s="144">
        <f>IFERROR(_xll.qlIndexFixing(ONIndex1M,I1877,TRUE,_xll.ohTrigger(RecalcTrigger,Trigger1M)),NA())</f>
        <v>7.5102552449024529E-3</v>
      </c>
      <c r="O1877" s="44">
        <f>IFERROR(_xll.qlIndexFixing(ONIndex3M,I1877,TRUE,_xll.ohTrigger(RecalcTrigger,Trigger3M)),NA())</f>
        <v>7.7829400417250838E-3</v>
      </c>
      <c r="P1877" s="44">
        <f>IFERROR(_xll.qlIndexFixing(ONIndex6M,I1877,TRUE,_xll.ohTrigger(RecalcTrigger,Trigger6M)),NA())</f>
        <v>7.8120928282299218E-3</v>
      </c>
      <c r="Q1877" s="145">
        <f>IFERROR(_xll.qlIndexFixing(ONIndex1Y,I1877,TRUE,_xll.ohTrigger(RecalcTrigger,Trigger1Y)),NA())</f>
        <v>8.0027213392863672E-3</v>
      </c>
    </row>
    <row r="1878" spans="2:17" x14ac:dyDescent="0.2">
      <c r="B1878" s="39" t="s">
        <v>42</v>
      </c>
      <c r="D1878" s="42">
        <f>_xll.qlCalendarAdvance(Calendar,$D1877,B1878,"f",FALSE)</f>
        <v>52825</v>
      </c>
      <c r="E1878" s="139">
        <f>_xll.qlInterestRateIndexValueDate(IndexON,D1878)</f>
        <v>52825</v>
      </c>
      <c r="F1878" s="155">
        <f>IFERROR(_xll.qlIndexFixing(IndexON,D1878,TRUE,_xll.ohTrigger(RecalcTrigger,TriggerON)),NA())</f>
        <v>7.3308553497231088E-3</v>
      </c>
      <c r="H1878" s="42">
        <f>_xll.qlCalendarAdvance(Calendar,$H1877,B1878,"f",FALSE)</f>
        <v>52825</v>
      </c>
      <c r="I1878" s="139">
        <f>_xll.qlInterestRateIndexValueDate(Index1M,$H1878)</f>
        <v>52827</v>
      </c>
      <c r="J1878" s="144">
        <f>IFERROR(_xll.qlIndexFixing(Index1M,$H1878,TRUE,_xll.ohTrigger(RecalcTrigger,Trigger1M)),NA())</f>
        <v>7.508386445147508E-3</v>
      </c>
      <c r="K1878" s="44">
        <f>IFERROR(_xll.qlIndexFixing(Index3M,H1878,TRUE,_xll.ohTrigger(RecalcTrigger,Trigger3M)),NA())</f>
        <v>7.7770921061710192E-3</v>
      </c>
      <c r="L1878" s="44">
        <f>IFERROR(_xll.qlIndexFixing(Index6M,$H1878,TRUE,_xll.ohTrigger(RecalcTrigger,Trigger6M)),NA())</f>
        <v>7.79052646038825E-3</v>
      </c>
      <c r="M1878" s="145">
        <f>IFERROR(_xll.qlIndexFixing(Index1Y,$H1878,TRUE,_xll.ohTrigger(RecalcTrigger,Trigger1Y)),NA())</f>
        <v>7.9835920058851095E-3</v>
      </c>
      <c r="N1878" s="144">
        <f>IFERROR(_xll.qlIndexFixing(ONIndex1M,I1878,TRUE,_xll.ohTrigger(RecalcTrigger,Trigger1M)),NA())</f>
        <v>7.5086069549179513E-3</v>
      </c>
      <c r="O1878" s="44">
        <f>IFERROR(_xll.qlIndexFixing(ONIndex3M,I1878,TRUE,_xll.ohTrigger(RecalcTrigger,Trigger3M)),NA())</f>
        <v>7.7809016934349273E-3</v>
      </c>
      <c r="P1878" s="44">
        <f>IFERROR(_xll.qlIndexFixing(ONIndex6M,I1878,TRUE,_xll.ohTrigger(RecalcTrigger,Trigger6M)),NA())</f>
        <v>7.8092357973780224E-3</v>
      </c>
      <c r="Q1878" s="145">
        <f>IFERROR(_xll.qlIndexFixing(ONIndex1Y,I1878,TRUE,_xll.ohTrigger(RecalcTrigger,Trigger1Y)),NA())</f>
        <v>8.0002068363604906E-3</v>
      </c>
    </row>
    <row r="1879" spans="2:17" x14ac:dyDescent="0.2">
      <c r="B1879" s="39" t="s">
        <v>42</v>
      </c>
      <c r="D1879" s="42">
        <f>_xll.qlCalendarAdvance(Calendar,$D1878,B1879,"f",FALSE)</f>
        <v>52832</v>
      </c>
      <c r="E1879" s="139">
        <f>_xll.qlInterestRateIndexValueDate(IndexON,D1879)</f>
        <v>52832</v>
      </c>
      <c r="F1879" s="155">
        <f>IFERROR(_xll.qlIndexFixing(IndexON,D1879,TRUE,_xll.ohTrigger(RecalcTrigger,TriggerON)),NA())</f>
        <v>7.3291694174493216E-3</v>
      </c>
      <c r="H1879" s="42">
        <f>_xll.qlCalendarAdvance(Calendar,$H1878,B1879,"f",FALSE)</f>
        <v>52832</v>
      </c>
      <c r="I1879" s="139">
        <f>_xll.qlInterestRateIndexValueDate(Index1M,$H1879)</f>
        <v>52834</v>
      </c>
      <c r="J1879" s="144">
        <f>IFERROR(_xll.qlIndexFixing(Index1M,$H1879,TRUE,_xll.ohTrigger(RecalcTrigger,Trigger1M)),NA())</f>
        <v>7.506790380896744E-3</v>
      </c>
      <c r="K1879" s="44">
        <f>IFERROR(_xll.qlIndexFixing(Index3M,H1879,TRUE,_xll.ohTrigger(RecalcTrigger,Trigger3M)),NA())</f>
        <v>7.7752107412567264E-3</v>
      </c>
      <c r="L1879" s="44">
        <f>IFERROR(_xll.qlIndexFixing(Index6M,$H1879,TRUE,_xll.ohTrigger(RecalcTrigger,Trigger6M)),NA())</f>
        <v>7.7878799551913246E-3</v>
      </c>
      <c r="M1879" s="145">
        <f>IFERROR(_xll.qlIndexFixing(Index1Y,$H1879,TRUE,_xll.ohTrigger(RecalcTrigger,Trigger1Y)),NA())</f>
        <v>7.9819746628834471E-3</v>
      </c>
      <c r="N1879" s="144">
        <f>IFERROR(_xll.qlIndexFixing(ONIndex1M,I1879,TRUE,_xll.ohTrigger(RecalcTrigger,Trigger1M)),NA())</f>
        <v>7.5069787353587714E-3</v>
      </c>
      <c r="O1879" s="44">
        <f>IFERROR(_xll.qlIndexFixing(ONIndex3M,I1879,TRUE,_xll.ohTrigger(RecalcTrigger,Trigger3M)),NA())</f>
        <v>7.7788862339556175E-3</v>
      </c>
      <c r="P1879" s="44">
        <f>IFERROR(_xll.qlIndexFixing(ONIndex6M,I1879,TRUE,_xll.ohTrigger(RecalcTrigger,Trigger6M)),NA())</f>
        <v>7.8063944925066409E-3</v>
      </c>
      <c r="Q1879" s="145">
        <f>IFERROR(_xll.qlIndexFixing(ONIndex1Y,I1879,TRUE,_xll.ohTrigger(RecalcTrigger,Trigger1Y)),NA())</f>
        <v>7.997725108737086E-3</v>
      </c>
    </row>
    <row r="1880" spans="2:17" x14ac:dyDescent="0.2">
      <c r="B1880" s="39" t="s">
        <v>42</v>
      </c>
      <c r="D1880" s="42">
        <f>_xll.qlCalendarAdvance(Calendar,$D1879,B1880,"f",FALSE)</f>
        <v>52839</v>
      </c>
      <c r="E1880" s="139">
        <f>_xll.qlInterestRateIndexValueDate(IndexON,D1880)</f>
        <v>52839</v>
      </c>
      <c r="F1880" s="155">
        <f>IFERROR(_xll.qlIndexFixing(IndexON,D1880,TRUE,_xll.ohTrigger(RecalcTrigger,TriggerON)),NA())</f>
        <v>7.3275050606369518E-3</v>
      </c>
      <c r="H1880" s="42">
        <f>_xll.qlCalendarAdvance(Calendar,$H1879,B1880,"f",FALSE)</f>
        <v>52839</v>
      </c>
      <c r="I1880" s="139">
        <f>_xll.qlInterestRateIndexValueDate(Index1M,$H1880)</f>
        <v>52841</v>
      </c>
      <c r="J1880" s="144">
        <f>IFERROR(_xll.qlIndexFixing(Index1M,$H1880,TRUE,_xll.ohTrigger(RecalcTrigger,Trigger1M)),NA())</f>
        <v>7.5052145861170816E-3</v>
      </c>
      <c r="K1880" s="44">
        <f>IFERROR(_xll.qlIndexFixing(Index3M,H1880,TRUE,_xll.ohTrigger(RecalcTrigger,Trigger3M)),NA())</f>
        <v>7.773397230390099E-3</v>
      </c>
      <c r="L1880" s="44">
        <f>IFERROR(_xll.qlIndexFixing(Index6M,$H1880,TRUE,_xll.ohTrigger(RecalcTrigger,Trigger6M)),NA())</f>
        <v>7.785741050947659E-3</v>
      </c>
      <c r="M1880" s="145">
        <f>IFERROR(_xll.qlIndexFixing(Index1Y,$H1880,TRUE,_xll.ohTrigger(RecalcTrigger,Trigger1Y)),NA())</f>
        <v>7.9803929656070607E-3</v>
      </c>
      <c r="N1880" s="144">
        <f>IFERROR(_xll.qlIndexFixing(ONIndex1M,I1880,TRUE,_xll.ohTrigger(RecalcTrigger,Trigger1M)),NA())</f>
        <v>7.5053706564887079E-3</v>
      </c>
      <c r="O1880" s="44">
        <f>IFERROR(_xll.qlIndexFixing(ONIndex3M,I1880,TRUE,_xll.ohTrigger(RecalcTrigger,Trigger3M)),NA())</f>
        <v>7.7768937387467929E-3</v>
      </c>
      <c r="P1880" s="44">
        <f>IFERROR(_xll.qlIndexFixing(ONIndex6M,I1880,TRUE,_xll.ohTrigger(RecalcTrigger,Trigger6M)),NA())</f>
        <v>7.8035689698907618E-3</v>
      </c>
      <c r="Q1880" s="145">
        <f>IFERROR(_xll.qlIndexFixing(ONIndex1Y,I1880,TRUE,_xll.ohTrigger(RecalcTrigger,Trigger1Y)),NA())</f>
        <v>7.9952762542578881E-3</v>
      </c>
    </row>
    <row r="1881" spans="2:17" x14ac:dyDescent="0.2">
      <c r="B1881" s="39" t="s">
        <v>42</v>
      </c>
      <c r="D1881" s="42">
        <f>_xll.qlCalendarAdvance(Calendar,$D1880,B1881,"f",FALSE)</f>
        <v>52846</v>
      </c>
      <c r="E1881" s="139">
        <f>_xll.qlInterestRateIndexValueDate(IndexON,D1881)</f>
        <v>52846</v>
      </c>
      <c r="F1881" s="155">
        <f>IFERROR(_xll.qlIndexFixing(IndexON,D1881,TRUE,_xll.ohTrigger(RecalcTrigger,TriggerON)),NA())</f>
        <v>7.3258623529870448E-3</v>
      </c>
      <c r="H1881" s="42">
        <f>_xll.qlCalendarAdvance(Calendar,$H1880,B1881,"f",FALSE)</f>
        <v>52846</v>
      </c>
      <c r="I1881" s="139">
        <f>_xll.qlInterestRateIndexValueDate(Index1M,$H1881)</f>
        <v>52848</v>
      </c>
      <c r="J1881" s="144">
        <f>IFERROR(_xll.qlIndexFixing(Index1M,$H1881,TRUE,_xll.ohTrigger(RecalcTrigger,Trigger1M)),NA())</f>
        <v>7.5036591311597456E-3</v>
      </c>
      <c r="K1881" s="44">
        <f>IFERROR(_xll.qlIndexFixing(Index3M,H1881,TRUE,_xll.ohTrigger(RecalcTrigger,Trigger3M)),NA())</f>
        <v>7.7715611995418628E-3</v>
      </c>
      <c r="L1881" s="44">
        <f>IFERROR(_xll.qlIndexFixing(Index6M,$H1881,TRUE,_xll.ohTrigger(RecalcTrigger,Trigger6M)),NA())</f>
        <v>7.783121985047812E-3</v>
      </c>
      <c r="M1881" s="145">
        <f>IFERROR(_xll.qlIndexFixing(Index1Y,$H1881,TRUE,_xll.ohTrigger(RecalcTrigger,Trigger1Y)),NA())</f>
        <v>7.9788470123880306E-3</v>
      </c>
      <c r="N1881" s="144">
        <f>IFERROR(_xll.qlIndexFixing(ONIndex1M,I1881,TRUE,_xll.ohTrigger(RecalcTrigger,Trigger1M)),NA())</f>
        <v>7.5037827884116837E-3</v>
      </c>
      <c r="O1881" s="44">
        <f>IFERROR(_xll.qlIndexFixing(ONIndex3M,I1881,TRUE,_xll.ohTrigger(RecalcTrigger,Trigger3M)),NA())</f>
        <v>7.7749242828684118E-3</v>
      </c>
      <c r="P1881" s="44">
        <f>IFERROR(_xll.qlIndexFixing(ONIndex6M,I1881,TRUE,_xll.ohTrigger(RecalcTrigger,Trigger6M)),NA())</f>
        <v>7.8007592862849862E-3</v>
      </c>
      <c r="Q1881" s="145">
        <f>IFERROR(_xll.qlIndexFixing(ONIndex1Y,I1881,TRUE,_xll.ohTrigger(RecalcTrigger,Trigger1Y)),NA())</f>
        <v>7.9928603706047596E-3</v>
      </c>
    </row>
    <row r="1882" spans="2:17" x14ac:dyDescent="0.2">
      <c r="B1882" s="39" t="s">
        <v>42</v>
      </c>
      <c r="D1882" s="42">
        <f>_xll.qlCalendarAdvance(Calendar,$D1881,B1882,"f",FALSE)</f>
        <v>52853</v>
      </c>
      <c r="E1882" s="139">
        <f>_xll.qlInterestRateIndexValueDate(IndexON,D1882)</f>
        <v>52853</v>
      </c>
      <c r="F1882" s="155">
        <f>IFERROR(_xll.qlIndexFixing(IndexON,D1882,TRUE,_xll.ohTrigger(RecalcTrigger,TriggerON)),NA())</f>
        <v>7.3242413683605179E-3</v>
      </c>
      <c r="H1882" s="42">
        <f>_xll.qlCalendarAdvance(Calendar,$H1881,B1882,"f",FALSE)</f>
        <v>52853</v>
      </c>
      <c r="I1882" s="139">
        <f>_xll.qlInterestRateIndexValueDate(Index1M,$H1882)</f>
        <v>52855</v>
      </c>
      <c r="J1882" s="144">
        <f>IFERROR(_xll.qlIndexFixing(Index1M,$H1882,TRUE,_xll.ohTrigger(RecalcTrigger,Trigger1M)),NA())</f>
        <v>7.5021240863709648E-3</v>
      </c>
      <c r="K1882" s="44">
        <f>IFERROR(_xll.qlIndexFixing(Index3M,H1882,TRUE,_xll.ohTrigger(RecalcTrigger,Trigger3M)),NA())</f>
        <v>7.7697487706219507E-3</v>
      </c>
      <c r="L1882" s="44">
        <f>IFERROR(_xll.qlIndexFixing(Index6M,$H1882,TRUE,_xll.ohTrigger(RecalcTrigger,Trigger6M)),NA())</f>
        <v>7.7805195760302483E-3</v>
      </c>
      <c r="M1882" s="145">
        <f>IFERROR(_xll.qlIndexFixing(Index1Y,$H1882,TRUE,_xll.ohTrigger(RecalcTrigger,Trigger1Y)),NA())</f>
        <v>7.9773369015615093E-3</v>
      </c>
      <c r="N1882" s="144">
        <f>IFERROR(_xll.qlIndexFixing(ONIndex1M,I1882,TRUE,_xll.ohTrigger(RecalcTrigger,Trigger1M)),NA())</f>
        <v>7.5022152017911736E-3</v>
      </c>
      <c r="O1882" s="44">
        <f>IFERROR(_xll.qlIndexFixing(ONIndex3M,I1882,TRUE,_xll.ohTrigger(RecalcTrigger,Trigger3M)),NA())</f>
        <v>7.7729779415403044E-3</v>
      </c>
      <c r="P1882" s="44">
        <f>IFERROR(_xll.qlIndexFixing(ONIndex6M,I1882,TRUE,_xll.ohTrigger(RecalcTrigger,Trigger6M)),NA())</f>
        <v>7.7979654980442348E-3</v>
      </c>
      <c r="Q1882" s="145">
        <f>IFERROR(_xll.qlIndexFixing(ONIndex1Y,I1882,TRUE,_xll.ohTrigger(RecalcTrigger,Trigger1Y)),NA())</f>
        <v>7.990477555379627E-3</v>
      </c>
    </row>
    <row r="1883" spans="2:17" x14ac:dyDescent="0.2">
      <c r="B1883" s="39" t="s">
        <v>42</v>
      </c>
      <c r="D1883" s="42">
        <f>_xll.qlCalendarAdvance(Calendar,$D1882,B1883,"f",FALSE)</f>
        <v>52860</v>
      </c>
      <c r="E1883" s="139">
        <f>_xll.qlInterestRateIndexValueDate(IndexON,D1883)</f>
        <v>52860</v>
      </c>
      <c r="F1883" s="155">
        <f>IFERROR(_xll.qlIndexFixing(IndexON,D1883,TRUE,_xll.ohTrigger(RecalcTrigger,TriggerON)),NA())</f>
        <v>7.3226421804584163E-3</v>
      </c>
      <c r="H1883" s="42">
        <f>_xll.qlCalendarAdvance(Calendar,$H1882,B1883,"f",FALSE)</f>
        <v>52860</v>
      </c>
      <c r="I1883" s="139">
        <f>_xll.qlInterestRateIndexValueDate(Index1M,$H1883)</f>
        <v>52862</v>
      </c>
      <c r="J1883" s="144">
        <f>IFERROR(_xll.qlIndexFixing(Index1M,$H1883,TRUE,_xll.ohTrigger(RecalcTrigger,Trigger1M)),NA())</f>
        <v>7.5006095220969682E-3</v>
      </c>
      <c r="K1883" s="44">
        <f>IFERROR(_xll.qlIndexFixing(Index3M,H1883,TRUE,_xll.ohTrigger(RecalcTrigger,Trigger3M)),NA())</f>
        <v>7.7679600189872258E-3</v>
      </c>
      <c r="L1883" s="44">
        <f>IFERROR(_xll.qlIndexFixing(Index6M,$H1883,TRUE,_xll.ohTrigger(RecalcTrigger,Trigger6M)),NA())</f>
        <v>7.7779338805064775E-3</v>
      </c>
      <c r="M1883" s="145">
        <f>IFERROR(_xll.qlIndexFixing(Index1Y,$H1883,TRUE,_xll.ohTrigger(RecalcTrigger,Trigger1Y)),NA())</f>
        <v>7.9758627314661448E-3</v>
      </c>
      <c r="N1883" s="144">
        <f>IFERROR(_xll.qlIndexFixing(ONIndex1M,I1883,TRUE,_xll.ohTrigger(RecalcTrigger,Trigger1M)),NA())</f>
        <v>7.5006679665712284E-3</v>
      </c>
      <c r="O1883" s="44">
        <f>IFERROR(_xll.qlIndexFixing(ONIndex3M,I1883,TRUE,_xll.ohTrigger(RecalcTrigger,Trigger3M)),NA())</f>
        <v>7.7710547902221094E-3</v>
      </c>
      <c r="P1883" s="44">
        <f>IFERROR(_xll.qlIndexFixing(ONIndex6M,I1883,TRUE,_xll.ohTrigger(RecalcTrigger,Trigger6M)),NA())</f>
        <v>7.7951876614434923E-3</v>
      </c>
      <c r="Q1883" s="145">
        <f>IFERROR(_xll.qlIndexFixing(ONIndex1Y,I1883,TRUE,_xll.ohTrigger(RecalcTrigger,Trigger1Y)),NA())</f>
        <v>7.988127906424225E-3</v>
      </c>
    </row>
    <row r="1884" spans="2:17" x14ac:dyDescent="0.2">
      <c r="B1884" s="39" t="s">
        <v>42</v>
      </c>
      <c r="D1884" s="42">
        <f>_xll.qlCalendarAdvance(Calendar,$D1883,B1884,"f",FALSE)</f>
        <v>52867</v>
      </c>
      <c r="E1884" s="139">
        <f>_xll.qlInterestRateIndexValueDate(IndexON,D1884)</f>
        <v>52867</v>
      </c>
      <c r="F1884" s="155">
        <f>IFERROR(_xll.qlIndexFixing(IndexON,D1884,TRUE,_xll.ohTrigger(RecalcTrigger,TriggerON)),NA())</f>
        <v>7.3210648632215936E-3</v>
      </c>
      <c r="H1884" s="42">
        <f>_xll.qlCalendarAdvance(Calendar,$H1883,B1884,"f",FALSE)</f>
        <v>52867</v>
      </c>
      <c r="I1884" s="139">
        <f>_xll.qlInterestRateIndexValueDate(Index1M,$H1884)</f>
        <v>52869</v>
      </c>
      <c r="J1884" s="144">
        <f>IFERROR(_xll.qlIndexFixing(Index1M,$H1884,TRUE,_xll.ohTrigger(RecalcTrigger,Trigger1M)),NA())</f>
        <v>7.4991155086914785E-3</v>
      </c>
      <c r="K1884" s="44">
        <f>IFERROR(_xll.qlIndexFixing(Index3M,H1884,TRUE,_xll.ohTrigger(RecalcTrigger,Trigger3M)),NA())</f>
        <v>7.7661950199963093E-3</v>
      </c>
      <c r="L1884" s="44">
        <f>IFERROR(_xll.qlIndexFixing(Index6M,$H1884,TRUE,_xll.ohTrigger(RecalcTrigger,Trigger6M)),NA())</f>
        <v>7.7753649550871273E-3</v>
      </c>
      <c r="M1884" s="145">
        <f>IFERROR(_xll.qlIndexFixing(Index1Y,$H1884,TRUE,_xll.ohTrigger(RecalcTrigger,Trigger1Y)),NA())</f>
        <v>7.9744246004434371E-3</v>
      </c>
      <c r="N1884" s="144">
        <f>IFERROR(_xll.qlIndexFixing(ONIndex1M,I1884,TRUE,_xll.ohTrigger(RecalcTrigger,Trigger1M)),NA())</f>
        <v>7.4991411534153229E-3</v>
      </c>
      <c r="O1884" s="44">
        <f>IFERROR(_xll.qlIndexFixing(ONIndex3M,I1884,TRUE,_xll.ohTrigger(RecalcTrigger,Trigger3M)),NA())</f>
        <v>7.7691549038139129E-3</v>
      </c>
      <c r="P1884" s="44">
        <f>IFERROR(_xll.qlIndexFixing(ONIndex6M,I1884,TRUE,_xll.ohTrigger(RecalcTrigger,Trigger6M)),NA())</f>
        <v>7.7924258332373597E-3</v>
      </c>
      <c r="Q1884" s="145">
        <f>IFERROR(_xll.qlIndexFixing(ONIndex1Y,I1884,TRUE,_xll.ohTrigger(RecalcTrigger,Trigger1Y)),NA())</f>
        <v>7.9858115215003522E-3</v>
      </c>
    </row>
    <row r="1885" spans="2:17" x14ac:dyDescent="0.2">
      <c r="B1885" s="39" t="s">
        <v>42</v>
      </c>
      <c r="D1885" s="42">
        <f>_xll.qlCalendarAdvance(Calendar,$D1884,B1885,"f",FALSE)</f>
        <v>52874</v>
      </c>
      <c r="E1885" s="139">
        <f>_xll.qlInterestRateIndexValueDate(IndexON,D1885)</f>
        <v>52874</v>
      </c>
      <c r="F1885" s="155">
        <f>IFERROR(_xll.qlIndexFixing(IndexON,D1885,TRUE,_xll.ohTrigger(RecalcTrigger,TriggerON)),NA())</f>
        <v>7.3195094904310309E-3</v>
      </c>
      <c r="H1885" s="42">
        <f>_xll.qlCalendarAdvance(Calendar,$H1884,B1885,"f",FALSE)</f>
        <v>52874</v>
      </c>
      <c r="I1885" s="139">
        <f>_xll.qlInterestRateIndexValueDate(Index1M,$H1885)</f>
        <v>52876</v>
      </c>
      <c r="J1885" s="144">
        <f>IFERROR(_xll.qlIndexFixing(Index1M,$H1885,TRUE,_xll.ohTrigger(RecalcTrigger,Trigger1M)),NA())</f>
        <v>7.4976421164982265E-3</v>
      </c>
      <c r="K1885" s="44">
        <f>IFERROR(_xll.qlIndexFixing(Index3M,H1885,TRUE,_xll.ohTrigger(RecalcTrigger,Trigger3M)),NA())</f>
        <v>7.7644177886894011E-3</v>
      </c>
      <c r="L1885" s="44">
        <f>IFERROR(_xll.qlIndexFixing(Index6M,$H1885,TRUE,_xll.ohTrigger(RecalcTrigger,Trigger6M)),NA())</f>
        <v>7.7727202203548128E-3</v>
      </c>
      <c r="M1885" s="145">
        <f>IFERROR(_xll.qlIndexFixing(Index1Y,$H1885,TRUE,_xll.ohTrigger(RecalcTrigger,Trigger1Y)),NA())</f>
        <v>7.9730226068390475E-3</v>
      </c>
      <c r="N1885" s="144">
        <f>IFERROR(_xll.qlIndexFixing(ONIndex1M,I1885,TRUE,_xll.ohTrigger(RecalcTrigger,Trigger1M)),NA())</f>
        <v>7.497634832347444E-3</v>
      </c>
      <c r="O1885" s="44">
        <f>IFERROR(_xll.qlIndexFixing(ONIndex3M,I1885,TRUE,_xll.ohTrigger(RecalcTrigger,Trigger3M)),NA())</f>
        <v>7.7672783579352256E-3</v>
      </c>
      <c r="P1885" s="44">
        <f>IFERROR(_xll.qlIndexFixing(ONIndex6M,I1885,TRUE,_xll.ohTrigger(RecalcTrigger,Trigger6M)),NA())</f>
        <v>7.7896800695409496E-3</v>
      </c>
      <c r="Q1885" s="145">
        <f>IFERROR(_xll.qlIndexFixing(ONIndex1Y,I1885,TRUE,_xll.ohTrigger(RecalcTrigger,Trigger1Y)),NA())</f>
        <v>7.9835284981299992E-3</v>
      </c>
    </row>
    <row r="1886" spans="2:17" x14ac:dyDescent="0.2">
      <c r="B1886" s="39" t="s">
        <v>42</v>
      </c>
      <c r="D1886" s="42">
        <f>_xll.qlCalendarAdvance(Calendar,$D1885,B1886,"f",FALSE)</f>
        <v>52881</v>
      </c>
      <c r="E1886" s="139">
        <f>_xll.qlInterestRateIndexValueDate(IndexON,D1886)</f>
        <v>52881</v>
      </c>
      <c r="F1886" s="155">
        <f>IFERROR(_xll.qlIndexFixing(IndexON,D1886,TRUE,_xll.ohTrigger(RecalcTrigger,TriggerON)),NA())</f>
        <v>7.3179761358677098E-3</v>
      </c>
      <c r="H1886" s="42">
        <f>_xll.qlCalendarAdvance(Calendar,$H1885,B1886,"f",FALSE)</f>
        <v>52881</v>
      </c>
      <c r="I1886" s="139">
        <f>_xll.qlInterestRateIndexValueDate(Index1M,$H1886)</f>
        <v>52883</v>
      </c>
      <c r="J1886" s="144">
        <f>IFERROR(_xll.qlIndexFixing(Index1M,$H1886,TRUE,_xll.ohTrigger(RecalcTrigger,Trigger1M)),NA())</f>
        <v>7.4961894158709352E-3</v>
      </c>
      <c r="K1886" s="44">
        <f>IFERROR(_xll.qlIndexFixing(Index3M,H1886,TRUE,_xll.ohTrigger(RecalcTrigger,Trigger3M)),NA())</f>
        <v>7.762702206097761E-3</v>
      </c>
      <c r="L1886" s="44">
        <f>IFERROR(_xll.qlIndexFixing(Index6M,$H1886,TRUE,_xll.ohTrigger(RecalcTrigger,Trigger6M)),NA())</f>
        <v>7.7701861759897004E-3</v>
      </c>
      <c r="M1886" s="145">
        <f>IFERROR(_xll.qlIndexFixing(Index1Y,$H1886,TRUE,_xll.ohTrigger(RecalcTrigger,Trigger1Y)),NA())</f>
        <v>7.9716568490006082E-3</v>
      </c>
      <c r="N1886" s="144">
        <f>IFERROR(_xll.qlIndexFixing(ONIndex1M,I1886,TRUE,_xll.ohTrigger(RecalcTrigger,Trigger1M)),NA())</f>
        <v>7.4961490738711944E-3</v>
      </c>
      <c r="O1886" s="44">
        <f>IFERROR(_xll.qlIndexFixing(ONIndex3M,I1886,TRUE,_xll.ohTrigger(RecalcTrigger,Trigger3M)),NA())</f>
        <v>7.7654252276460056E-3</v>
      </c>
      <c r="P1886" s="44">
        <f>IFERROR(_xll.qlIndexFixing(ONIndex6M,I1886,TRUE,_xll.ohTrigger(RecalcTrigger,Trigger6M)),NA())</f>
        <v>7.786950427188799E-3</v>
      </c>
      <c r="Q1886" s="145">
        <f>IFERROR(_xll.qlIndexFixing(ONIndex1Y,I1886,TRUE,_xll.ohTrigger(RecalcTrigger,Trigger1Y)),NA())</f>
        <v>7.9812789341549006E-3</v>
      </c>
    </row>
    <row r="1887" spans="2:17" x14ac:dyDescent="0.2">
      <c r="B1887" s="39" t="s">
        <v>42</v>
      </c>
      <c r="D1887" s="42">
        <f>_xll.qlCalendarAdvance(Calendar,$D1886,B1887,"f",FALSE)</f>
        <v>52888</v>
      </c>
      <c r="E1887" s="139">
        <f>_xll.qlInterestRateIndexValueDate(IndexON,D1887)</f>
        <v>52888</v>
      </c>
      <c r="F1887" s="155">
        <f>IFERROR(_xll.qlIndexFixing(IndexON,D1887,TRUE,_xll.ohTrigger(RecalcTrigger,TriggerON)),NA())</f>
        <v>7.3164648731527393E-3</v>
      </c>
      <c r="H1887" s="42">
        <f>_xll.qlCalendarAdvance(Calendar,$H1886,B1887,"f",FALSE)</f>
        <v>52888</v>
      </c>
      <c r="I1887" s="139">
        <f>_xll.qlInterestRateIndexValueDate(Index1M,$H1887)</f>
        <v>52890</v>
      </c>
      <c r="J1887" s="144">
        <f>IFERROR(_xll.qlIndexFixing(Index1M,$H1887,TRUE,_xll.ohTrigger(RecalcTrigger,Trigger1M)),NA())</f>
        <v>7.4947574771533354E-3</v>
      </c>
      <c r="K1887" s="44">
        <f>IFERROR(_xll.qlIndexFixing(Index3M,H1887,TRUE,_xll.ohTrigger(RecalcTrigger,Trigger3M)),NA())</f>
        <v>7.7610106081334477E-3</v>
      </c>
      <c r="L1887" s="44">
        <f>IFERROR(_xll.qlIndexFixing(Index6M,$H1887,TRUE,_xll.ohTrigger(RecalcTrigger,Trigger6M)),NA())</f>
        <v>7.7676690759900593E-3</v>
      </c>
      <c r="M1887" s="145">
        <f>IFERROR(_xll.qlIndexFixing(Index1Y,$H1887,TRUE,_xll.ohTrigger(RecalcTrigger,Trigger1Y)),NA())</f>
        <v>7.9703274252810059E-3</v>
      </c>
      <c r="N1887" s="144">
        <f>IFERROR(_xll.qlIndexFixing(ONIndex1M,I1887,TRUE,_xll.ohTrigger(RecalcTrigger,Trigger1M)),NA())</f>
        <v>7.494683948170433E-3</v>
      </c>
      <c r="O1887" s="44">
        <f>IFERROR(_xll.qlIndexFixing(ONIndex3M,I1887,TRUE,_xll.ohTrigger(RecalcTrigger,Trigger3M)),NA())</f>
        <v>7.7635955880861474E-3</v>
      </c>
      <c r="P1887" s="44">
        <f>IFERROR(_xll.qlIndexFixing(ONIndex6M,I1887,TRUE,_xll.ohTrigger(RecalcTrigger,Trigger6M)),NA())</f>
        <v>7.7842369623759566E-3</v>
      </c>
      <c r="Q1887" s="145">
        <f>IFERROR(_xll.qlIndexFixing(ONIndex1Y,I1887,TRUE,_xll.ohTrigger(RecalcTrigger,Trigger1Y)),NA())</f>
        <v>7.9790629272569191E-3</v>
      </c>
    </row>
    <row r="1888" spans="2:17" x14ac:dyDescent="0.2">
      <c r="B1888" s="39" t="s">
        <v>42</v>
      </c>
      <c r="D1888" s="42">
        <f>_xll.qlCalendarAdvance(Calendar,$D1887,B1888,"f",FALSE)</f>
        <v>52895</v>
      </c>
      <c r="E1888" s="139">
        <f>_xll.qlInterestRateIndexValueDate(IndexON,D1888)</f>
        <v>52895</v>
      </c>
      <c r="F1888" s="155">
        <f>IFERROR(_xll.qlIndexFixing(IndexON,D1888,TRUE,_xll.ohTrigger(RecalcTrigger,TriggerON)),NA())</f>
        <v>7.314975776386845E-3</v>
      </c>
      <c r="H1888" s="42">
        <f>_xll.qlCalendarAdvance(Calendar,$H1887,B1888,"f",FALSE)</f>
        <v>52895</v>
      </c>
      <c r="I1888" s="139">
        <f>_xll.qlInterestRateIndexValueDate(Index1M,$H1888)</f>
        <v>52897</v>
      </c>
      <c r="J1888" s="144">
        <f>IFERROR(_xll.qlIndexFixing(Index1M,$H1888,TRUE,_xll.ohTrigger(RecalcTrigger,Trigger1M)),NA())</f>
        <v>7.4933463706941539E-3</v>
      </c>
      <c r="K1888" s="44">
        <f>IFERROR(_xll.qlIndexFixing(Index3M,H1888,TRUE,_xll.ohTrigger(RecalcTrigger,Trigger3M)),NA())</f>
        <v>7.7593430701553131E-3</v>
      </c>
      <c r="L1888" s="44">
        <f>IFERROR(_xll.qlIndexFixing(Index6M,$H1888,TRUE,_xll.ohTrigger(RecalcTrigger,Trigger6M)),NA())</f>
        <v>7.7651689769677465E-3</v>
      </c>
      <c r="M1888" s="145">
        <f>IFERROR(_xll.qlIndexFixing(Index1Y,$H1888,TRUE,_xll.ohTrigger(RecalcTrigger,Trigger1Y)),NA())</f>
        <v>7.9690344340350994E-3</v>
      </c>
      <c r="N1888" s="144">
        <f>IFERROR(_xll.qlIndexFixing(ONIndex1M,I1888,TRUE,_xll.ohTrigger(RecalcTrigger,Trigger1M)),NA())</f>
        <v>7.4932395255888906E-3</v>
      </c>
      <c r="O1888" s="44">
        <f>IFERROR(_xll.qlIndexFixing(ONIndex3M,I1888,TRUE,_xll.ohTrigger(RecalcTrigger,Trigger3M)),NA())</f>
        <v>7.7617895146353533E-3</v>
      </c>
      <c r="P1888" s="44">
        <f>IFERROR(_xll.qlIndexFixing(ONIndex6M,I1888,TRUE,_xll.ohTrigger(RecalcTrigger,Trigger6M)),NA())</f>
        <v>7.7815397316172152E-3</v>
      </c>
      <c r="Q1888" s="145">
        <f>IFERROR(_xll.qlIndexFixing(ONIndex1Y,I1888,TRUE,_xll.ohTrigger(RecalcTrigger,Trigger1Y)),NA())</f>
        <v>7.9768805751978533E-3</v>
      </c>
    </row>
    <row r="1889" spans="2:17" x14ac:dyDescent="0.2">
      <c r="B1889" s="39" t="s">
        <v>42</v>
      </c>
      <c r="D1889" s="42">
        <f>_xll.qlCalendarAdvance(Calendar,$D1888,B1889,"f",FALSE)</f>
        <v>52902</v>
      </c>
      <c r="E1889" s="139">
        <f>_xll.qlInterestRateIndexValueDate(IndexON,D1889)</f>
        <v>52902</v>
      </c>
      <c r="F1889" s="155">
        <f>IFERROR(_xll.qlIndexFixing(IndexON,D1889,TRUE,_xll.ohTrigger(RecalcTrigger,TriggerON)),NA())</f>
        <v>7.3135089192710723E-3</v>
      </c>
      <c r="H1889" s="42">
        <f>_xll.qlCalendarAdvance(Calendar,$H1888,B1889,"f",FALSE)</f>
        <v>52902</v>
      </c>
      <c r="I1889" s="139">
        <f>_xll.qlInterestRateIndexValueDate(Index1M,$H1889)</f>
        <v>52904</v>
      </c>
      <c r="J1889" s="144">
        <f>IFERROR(_xll.qlIndexFixing(Index1M,$H1889,TRUE,_xll.ohTrigger(RecalcTrigger,Trigger1M)),NA())</f>
        <v>7.4919561668471135E-3</v>
      </c>
      <c r="K1889" s="44">
        <f>IFERROR(_xll.qlIndexFixing(Index3M,H1889,TRUE,_xll.ohTrigger(RecalcTrigger,Trigger3M)),NA())</f>
        <v>7.7576996675265486E-3</v>
      </c>
      <c r="L1889" s="44">
        <f>IFERROR(_xll.qlIndexFixing(Index6M,$H1889,TRUE,_xll.ohTrigger(RecalcTrigger,Trigger6M)),NA())</f>
        <v>7.7627738609617912E-3</v>
      </c>
      <c r="M1889" s="145">
        <f>IFERROR(_xll.qlIndexFixing(Index1Y,$H1889,TRUE,_xll.ohTrigger(RecalcTrigger,Trigger1Y)),NA())</f>
        <v>7.9677779736219076E-3</v>
      </c>
      <c r="N1889" s="144">
        <f>IFERROR(_xll.qlIndexFixing(ONIndex1M,I1889,TRUE,_xll.ohTrigger(RecalcTrigger,Trigger1M)),NA())</f>
        <v>7.4918158765502341E-3</v>
      </c>
      <c r="O1889" s="44">
        <f>IFERROR(_xll.qlIndexFixing(ONIndex3M,I1889,TRUE,_xll.ohTrigger(RecalcTrigger,Trigger3M)),NA())</f>
        <v>7.7600070825134537E-3</v>
      </c>
      <c r="P1889" s="44">
        <f>IFERROR(_xll.qlIndexFixing(ONIndex6M,I1889,TRUE,_xll.ohTrigger(RecalcTrigger,Trigger6M)),NA())</f>
        <v>7.7788587913474316E-3</v>
      </c>
      <c r="Q1889" s="145">
        <f>IFERROR(_xll.qlIndexFixing(ONIndex1Y,I1889,TRUE,_xll.ohTrigger(RecalcTrigger,Trigger1Y)),NA())</f>
        <v>7.9747319756595658E-3</v>
      </c>
    </row>
    <row r="1890" spans="2:17" x14ac:dyDescent="0.2">
      <c r="B1890" s="39" t="s">
        <v>42</v>
      </c>
      <c r="D1890" s="42">
        <f>_xll.qlCalendarAdvance(Calendar,$D1889,B1890,"f",FALSE)</f>
        <v>52909</v>
      </c>
      <c r="E1890" s="139">
        <f>_xll.qlInterestRateIndexValueDate(IndexON,D1890)</f>
        <v>52909</v>
      </c>
      <c r="F1890" s="155">
        <f>IFERROR(_xll.qlIndexFixing(IndexON,D1890,TRUE,_xll.ohTrigger(RecalcTrigger,TriggerON)),NA())</f>
        <v>7.3120643755064663E-3</v>
      </c>
      <c r="H1890" s="42">
        <f>_xll.qlCalendarAdvance(Calendar,$H1889,B1890,"f",FALSE)</f>
        <v>52909</v>
      </c>
      <c r="I1890" s="139">
        <f>_xll.qlInterestRateIndexValueDate(Index1M,$H1890)</f>
        <v>52911</v>
      </c>
      <c r="J1890" s="144">
        <f>IFERROR(_xll.qlIndexFixing(Index1M,$H1890,TRUE,_xll.ohTrigger(RecalcTrigger,Trigger1M)),NA())</f>
        <v>7.4905869359559452E-3</v>
      </c>
      <c r="K1890" s="44">
        <f>IFERROR(_xll.qlIndexFixing(Index3M,H1890,TRUE,_xll.ohTrigger(RecalcTrigger,Trigger3M)),NA())</f>
        <v>7.7560804756068745E-3</v>
      </c>
      <c r="L1890" s="44">
        <f>IFERROR(_xll.qlIndexFixing(Index6M,$H1890,TRUE,_xll.ohTrigger(RecalcTrigger,Trigger6M)),NA())</f>
        <v>7.7603067450124673E-3</v>
      </c>
      <c r="M1890" s="145">
        <f>IFERROR(_xll.qlIndexFixing(Index1Y,$H1890,TRUE,_xll.ohTrigger(RecalcTrigger,Trigger1Y)),NA())</f>
        <v>7.966558142403735E-3</v>
      </c>
      <c r="N1890" s="144">
        <f>IFERROR(_xll.qlIndexFixing(ONIndex1M,I1890,TRUE,_xll.ohTrigger(RecalcTrigger,Trigger1M)),NA())</f>
        <v>7.4904130711583861E-3</v>
      </c>
      <c r="O1890" s="44">
        <f>IFERROR(_xll.qlIndexFixing(ONIndex3M,I1890,TRUE,_xll.ohTrigger(RecalcTrigger,Trigger3M)),NA())</f>
        <v>7.7582483670202151E-3</v>
      </c>
      <c r="P1890" s="44">
        <f>IFERROR(_xll.qlIndexFixing(ONIndex6M,I1890,TRUE,_xll.ohTrigger(RecalcTrigger,Trigger6M)),NA())</f>
        <v>7.7761941980813987E-3</v>
      </c>
      <c r="Q1890" s="145">
        <f>IFERROR(_xll.qlIndexFixing(ONIndex1Y,I1890,TRUE,_xll.ohTrigger(RecalcTrigger,Trigger1Y)),NA())</f>
        <v>7.9726172262439832E-3</v>
      </c>
    </row>
    <row r="1891" spans="2:17" x14ac:dyDescent="0.2">
      <c r="B1891" s="39" t="s">
        <v>42</v>
      </c>
      <c r="D1891" s="42">
        <f>_xll.qlCalendarAdvance(Calendar,$D1890,B1891,"f",FALSE)</f>
        <v>52916</v>
      </c>
      <c r="E1891" s="139">
        <f>_xll.qlInterestRateIndexValueDate(IndexON,D1891)</f>
        <v>52916</v>
      </c>
      <c r="F1891" s="155">
        <f>IFERROR(_xll.qlIndexFixing(IndexON,D1891,TRUE,_xll.ohTrigger(RecalcTrigger,TriggerON)),NA())</f>
        <v>7.3106422189539444E-3</v>
      </c>
      <c r="H1891" s="42">
        <f>_xll.qlCalendarAdvance(Calendar,$H1890,B1891,"f",FALSE)</f>
        <v>52916</v>
      </c>
      <c r="I1891" s="139">
        <f>_xll.qlInterestRateIndexValueDate(Index1M,$H1891)</f>
        <v>52918</v>
      </c>
      <c r="J1891" s="144">
        <f>IFERROR(_xll.qlIndexFixing(Index1M,$H1891,TRUE,_xll.ohTrigger(RecalcTrigger,Trigger1M)),NA())</f>
        <v>7.4892387483743716E-3</v>
      </c>
      <c r="K1891" s="44">
        <f>IFERROR(_xll.qlIndexFixing(Index3M,H1891,TRUE,_xll.ohTrigger(RecalcTrigger,Trigger3M)),NA())</f>
        <v>7.7544855697568773E-3</v>
      </c>
      <c r="L1891" s="44">
        <f>IFERROR(_xll.qlIndexFixing(Index6M,$H1891,TRUE,_xll.ohTrigger(RecalcTrigger,Trigger6M)),NA())</f>
        <v>7.7578567954499087E-3</v>
      </c>
      <c r="M1891" s="145">
        <f>IFERROR(_xll.qlIndexFixing(Index1Y,$H1891,TRUE,_xll.ohTrigger(RecalcTrigger,Trigger1Y)),NA())</f>
        <v>7.9653750387466103E-3</v>
      </c>
      <c r="N1891" s="144">
        <f>IFERROR(_xll.qlIndexFixing(ONIndex1M,I1891,TRUE,_xll.ohTrigger(RecalcTrigger,Trigger1M)),NA())</f>
        <v>7.4890311799169496E-3</v>
      </c>
      <c r="O1891" s="44">
        <f>IFERROR(_xll.qlIndexFixing(ONIndex3M,I1891,TRUE,_xll.ohTrigger(RecalcTrigger,Trigger3M)),NA())</f>
        <v>7.7565134432155958E-3</v>
      </c>
      <c r="P1891" s="44">
        <f>IFERROR(_xll.qlIndexFixing(ONIndex6M,I1891,TRUE,_xll.ohTrigger(RecalcTrigger,Trigger6M)),NA())</f>
        <v>7.7735460081740371E-3</v>
      </c>
      <c r="Q1891" s="145">
        <f>IFERROR(_xll.qlIndexFixing(ONIndex1Y,I1891,TRUE,_xll.ohTrigger(RecalcTrigger,Trigger1Y)),NA())</f>
        <v>7.9705364248727761E-3</v>
      </c>
    </row>
    <row r="1892" spans="2:17" x14ac:dyDescent="0.2">
      <c r="B1892" s="39" t="s">
        <v>42</v>
      </c>
      <c r="D1892" s="42">
        <f>_xll.qlCalendarAdvance(Calendar,$D1891,B1892,"f",FALSE)</f>
        <v>52923</v>
      </c>
      <c r="E1892" s="139">
        <f>_xll.qlInterestRateIndexValueDate(IndexON,D1892)</f>
        <v>52923</v>
      </c>
      <c r="F1892" s="155">
        <f>IFERROR(_xll.qlIndexFixing(IndexON,D1892,TRUE,_xll.ohTrigger(RecalcTrigger,TriggerON)),NA())</f>
        <v>7.309242523474424E-3</v>
      </c>
      <c r="H1892" s="42">
        <f>_xll.qlCalendarAdvance(Calendar,$H1891,B1892,"f",FALSE)</f>
        <v>52923</v>
      </c>
      <c r="I1892" s="139">
        <f>_xll.qlInterestRateIndexValueDate(Index1M,$H1892)</f>
        <v>52925</v>
      </c>
      <c r="J1892" s="144">
        <f>IFERROR(_xll.qlIndexFixing(Index1M,$H1892,TRUE,_xll.ohTrigger(RecalcTrigger,Trigger1M)),NA())</f>
        <v>7.4878967190886419E-3</v>
      </c>
      <c r="K1892" s="44">
        <f>IFERROR(_xll.qlIndexFixing(Index3M,H1892,TRUE,_xll.ohTrigger(RecalcTrigger,Trigger3M)),NA())</f>
        <v>7.7529150253397502E-3</v>
      </c>
      <c r="L1892" s="44">
        <f>IFERROR(_xll.qlIndexFixing(Index6M,$H1892,TRUE,_xll.ohTrigger(RecalcTrigger,Trigger6M)),NA())</f>
        <v>7.7554240688851844E-3</v>
      </c>
      <c r="M1892" s="145">
        <f>IFERROR(_xll.qlIndexFixing(Index1Y,$H1892,TRUE,_xll.ohTrigger(RecalcTrigger,Trigger1Y)),NA())</f>
        <v>7.9642287610200632E-3</v>
      </c>
      <c r="N1892" s="144">
        <f>IFERROR(_xll.qlIndexFixing(ONIndex1M,I1892,TRUE,_xll.ohTrigger(RecalcTrigger,Trigger1M)),NA())</f>
        <v>7.4876702730097833E-3</v>
      </c>
      <c r="O1892" s="44">
        <f>IFERROR(_xll.qlIndexFixing(ONIndex3M,I1892,TRUE,_xll.ohTrigger(RecalcTrigger,Trigger3M)),NA())</f>
        <v>7.7548023866391702E-3</v>
      </c>
      <c r="P1892" s="44">
        <f>IFERROR(_xll.qlIndexFixing(ONIndex6M,I1892,TRUE,_xll.ohTrigger(RecalcTrigger,Trigger6M)),NA())</f>
        <v>7.7709142783000118E-3</v>
      </c>
      <c r="Q1892" s="145">
        <f>IFERROR(_xll.qlIndexFixing(ONIndex1Y,I1892,TRUE,_xll.ohTrigger(RecalcTrigger,Trigger1Y)),NA())</f>
        <v>7.9684896691478713E-3</v>
      </c>
    </row>
    <row r="1893" spans="2:17" x14ac:dyDescent="0.2">
      <c r="B1893" s="39" t="s">
        <v>42</v>
      </c>
      <c r="D1893" s="42">
        <f>_xll.qlCalendarAdvance(Calendar,$D1892,B1893,"f",FALSE)</f>
        <v>52930</v>
      </c>
      <c r="E1893" s="139">
        <f>_xll.qlInterestRateIndexValueDate(IndexON,D1893)</f>
        <v>52930</v>
      </c>
      <c r="F1893" s="155">
        <f>IFERROR(_xll.qlIndexFixing(IndexON,D1893,TRUE,_xll.ohTrigger(RecalcTrigger,TriggerON)),NA())</f>
        <v>7.3078653627689505E-3</v>
      </c>
      <c r="H1893" s="42">
        <f>_xll.qlCalendarAdvance(Calendar,$H1892,B1893,"f",FALSE)</f>
        <v>52930</v>
      </c>
      <c r="I1893" s="139">
        <f>_xll.qlInterestRateIndexValueDate(Index1M,$H1893)</f>
        <v>52932</v>
      </c>
      <c r="J1893" s="144">
        <f>IFERROR(_xll.qlIndexFixing(Index1M,$H1893,TRUE,_xll.ohTrigger(RecalcTrigger,Trigger1M)),NA())</f>
        <v>7.4866057845249245E-3</v>
      </c>
      <c r="K1893" s="44">
        <f>IFERROR(_xll.qlIndexFixing(Index3M,H1893,TRUE,_xll.ohTrigger(RecalcTrigger,Trigger3M)),NA())</f>
        <v>7.7514139118246561E-3</v>
      </c>
      <c r="L1893" s="44">
        <f>IFERROR(_xll.qlIndexFixing(Index6M,$H1893,TRUE,_xll.ohTrigger(RecalcTrigger,Trigger6M)),NA())</f>
        <v>7.7529254779720022E-3</v>
      </c>
      <c r="M1893" s="145">
        <f>IFERROR(_xll.qlIndexFixing(Index1Y,$H1893,TRUE,_xll.ohTrigger(RecalcTrigger,Trigger1Y)),NA())</f>
        <v>7.9631194075975697E-3</v>
      </c>
      <c r="N1893" s="144">
        <f>IFERROR(_xll.qlIndexFixing(ONIndex1M,I1893,TRUE,_xll.ohTrigger(RecalcTrigger,Trigger1M)),NA())</f>
        <v>7.4863304208605541E-3</v>
      </c>
      <c r="O1893" s="44">
        <f>IFERROR(_xll.qlIndexFixing(ONIndex3M,I1893,TRUE,_xll.ohTrigger(RecalcTrigger,Trigger3M)),NA())</f>
        <v>7.7531152721910246E-3</v>
      </c>
      <c r="P1893" s="44">
        <f>IFERROR(_xll.qlIndexFixing(ONIndex6M,I1893,TRUE,_xll.ohTrigger(RecalcTrigger,Trigger6M)),NA())</f>
        <v>7.7682990646543715E-3</v>
      </c>
      <c r="Q1893" s="145">
        <f>IFERROR(_xll.qlIndexFixing(ONIndex1Y,I1893,TRUE,_xll.ohTrigger(RecalcTrigger,Trigger1Y)),NA())</f>
        <v>7.9664770567511312E-3</v>
      </c>
    </row>
    <row r="1894" spans="2:17" x14ac:dyDescent="0.2">
      <c r="B1894" s="39" t="s">
        <v>42</v>
      </c>
      <c r="D1894" s="42">
        <f>_xll.qlCalendarAdvance(Calendar,$D1893,B1894,"f",FALSE)</f>
        <v>52937</v>
      </c>
      <c r="E1894" s="139">
        <f>_xll.qlInterestRateIndexValueDate(IndexON,D1894)</f>
        <v>52937</v>
      </c>
      <c r="F1894" s="155">
        <f>IFERROR(_xll.qlIndexFixing(IndexON,D1894,TRUE,_xll.ohTrigger(RecalcTrigger,TriggerON)),NA())</f>
        <v>7.3065108106984411E-3</v>
      </c>
      <c r="H1894" s="42">
        <f>_xll.qlCalendarAdvance(Calendar,$H1893,B1894,"f",FALSE)</f>
        <v>52937</v>
      </c>
      <c r="I1894" s="139">
        <f>_xll.qlInterestRateIndexValueDate(Index1M,$H1894)</f>
        <v>52939</v>
      </c>
      <c r="J1894" s="144">
        <f>IFERROR(_xll.qlIndexFixing(Index1M,$H1894,TRUE,_xll.ohTrigger(RecalcTrigger,Trigger1M)),NA())</f>
        <v>7.4853211489595006E-3</v>
      </c>
      <c r="K1894" s="44">
        <f>IFERROR(_xll.qlIndexFixing(Index3M,H1894,TRUE,_xll.ohTrigger(RecalcTrigger,Trigger3M)),NA())</f>
        <v>7.7498888522802289E-3</v>
      </c>
      <c r="L1894" s="44">
        <f>IFERROR(_xll.qlIndexFixing(Index6M,$H1894,TRUE,_xll.ohTrigger(RecalcTrigger,Trigger6M)),NA())</f>
        <v>7.7505285736885979E-3</v>
      </c>
      <c r="M1894" s="145">
        <f>IFERROR(_xll.qlIndexFixing(Index1Y,$H1894,TRUE,_xll.ohTrigger(RecalcTrigger,Trigger1Y)),NA())</f>
        <v>7.9620470768552304E-3</v>
      </c>
      <c r="N1894" s="144">
        <f>IFERROR(_xll.qlIndexFixing(ONIndex1M,I1894,TRUE,_xll.ohTrigger(RecalcTrigger,Trigger1M)),NA())</f>
        <v>7.4850116937330569E-3</v>
      </c>
      <c r="O1894" s="44">
        <f>IFERROR(_xll.qlIndexFixing(ONIndex3M,I1894,TRUE,_xll.ohTrigger(RecalcTrigger,Trigger3M)),NA())</f>
        <v>7.7514521754107335E-3</v>
      </c>
      <c r="P1894" s="44">
        <f>IFERROR(_xll.qlIndexFixing(ONIndex6M,I1894,TRUE,_xll.ohTrigger(RecalcTrigger,Trigger6M)),NA())</f>
        <v>7.765700423831845E-3</v>
      </c>
      <c r="Q1894" s="145">
        <f>IFERROR(_xll.qlIndexFixing(ONIndex1Y,I1894,TRUE,_xll.ohTrigger(RecalcTrigger,Trigger1Y)),NA())</f>
        <v>7.9644986854443545E-3</v>
      </c>
    </row>
    <row r="1895" spans="2:17" x14ac:dyDescent="0.2">
      <c r="B1895" s="39" t="s">
        <v>42</v>
      </c>
      <c r="D1895" s="42">
        <f>_xll.qlCalendarAdvance(Calendar,$D1894,B1895,"f",FALSE)</f>
        <v>52944</v>
      </c>
      <c r="E1895" s="139">
        <f>_xll.qlInterestRateIndexValueDate(IndexON,D1895)</f>
        <v>52944</v>
      </c>
      <c r="F1895" s="155">
        <f>IFERROR(_xll.qlIndexFixing(IndexON,D1895,TRUE,_xll.ohTrigger(RecalcTrigger,TriggerON)),NA())</f>
        <v>7.3051789410438772E-3</v>
      </c>
      <c r="H1895" s="42">
        <f>_xll.qlCalendarAdvance(Calendar,$H1894,B1895,"f",FALSE)</f>
        <v>52944</v>
      </c>
      <c r="I1895" s="139">
        <f>_xll.qlInterestRateIndexValueDate(Index1M,$H1895)</f>
        <v>52946</v>
      </c>
      <c r="J1895" s="144">
        <f>IFERROR(_xll.qlIndexFixing(Index1M,$H1895,TRUE,_xll.ohTrigger(RecalcTrigger,Trigger1M)),NA())</f>
        <v>7.4840578380985789E-3</v>
      </c>
      <c r="K1895" s="44">
        <f>IFERROR(_xll.qlIndexFixing(Index3M,H1895,TRUE,_xll.ohTrigger(RecalcTrigger,Trigger3M)),NA())</f>
        <v>7.7483883684186239E-3</v>
      </c>
      <c r="L1895" s="44">
        <f>IFERROR(_xll.qlIndexFixing(Index6M,$H1895,TRUE,_xll.ohTrigger(RecalcTrigger,Trigger6M)),NA())</f>
        <v>7.7481490666747527E-3</v>
      </c>
      <c r="M1895" s="145">
        <f>IFERROR(_xll.qlIndexFixing(Index1Y,$H1895,TRUE,_xll.ohTrigger(RecalcTrigger,Trigger1Y)),NA())</f>
        <v>7.9610118671741854E-3</v>
      </c>
      <c r="N1895" s="144">
        <f>IFERROR(_xll.qlIndexFixing(ONIndex1M,I1895,TRUE,_xll.ohTrigger(RecalcTrigger,Trigger1M)),NA())</f>
        <v>7.4837141618910863E-3</v>
      </c>
      <c r="O1895" s="44">
        <f>IFERROR(_xll.qlIndexFixing(ONIndex3M,I1895,TRUE,_xll.ohTrigger(RecalcTrigger,Trigger3M)),NA())</f>
        <v>7.7498131713582552E-3</v>
      </c>
      <c r="P1895" s="44">
        <f>IFERROR(_xll.qlIndexFixing(ONIndex6M,I1895,TRUE,_xll.ohTrigger(RecalcTrigger,Trigger6M)),NA())</f>
        <v>7.7631184122672892E-3</v>
      </c>
      <c r="Q1895" s="145">
        <f>IFERROR(_xll.qlIndexFixing(ONIndex1Y,I1895,TRUE,_xll.ohTrigger(RecalcTrigger,Trigger1Y)),NA())</f>
        <v>7.9625546529094038E-3</v>
      </c>
    </row>
    <row r="1896" spans="2:17" x14ac:dyDescent="0.2">
      <c r="B1896" s="39" t="s">
        <v>42</v>
      </c>
      <c r="D1896" s="42">
        <f>_xll.qlCalendarAdvance(Calendar,$D1895,B1896,"f",FALSE)</f>
        <v>52951</v>
      </c>
      <c r="E1896" s="139">
        <f>_xll.qlInterestRateIndexValueDate(IndexON,D1896)</f>
        <v>52951</v>
      </c>
      <c r="F1896" s="155">
        <f>IFERROR(_xll.qlIndexFixing(IndexON,D1896,TRUE,_xll.ohTrigger(RecalcTrigger,TriggerON)),NA())</f>
        <v>7.3038698275862401E-3</v>
      </c>
      <c r="H1896" s="42">
        <f>_xll.qlCalendarAdvance(Calendar,$H1895,B1896,"f",FALSE)</f>
        <v>52951</v>
      </c>
      <c r="I1896" s="139">
        <f>_xll.qlInterestRateIndexValueDate(Index1M,$H1896)</f>
        <v>52953</v>
      </c>
      <c r="J1896" s="144">
        <f>IFERROR(_xll.qlIndexFixing(Index1M,$H1896,TRUE,_xll.ohTrigger(RecalcTrigger,Trigger1M)),NA())</f>
        <v>7.4828159222908863E-3</v>
      </c>
      <c r="K1896" s="44">
        <f>IFERROR(_xll.qlIndexFixing(Index3M,H1896,TRUE,_xll.ohTrigger(RecalcTrigger,Trigger3M)),NA())</f>
        <v>7.7469125356017798E-3</v>
      </c>
      <c r="L1896" s="44">
        <f>IFERROR(_xll.qlIndexFixing(Index6M,$H1896,TRUE,_xll.ohTrigger(RecalcTrigger,Trigger6M)),NA())</f>
        <v>7.7457870135449599E-3</v>
      </c>
      <c r="M1896" s="145">
        <f>IFERROR(_xll.qlIndexFixing(Index1Y,$H1896,TRUE,_xll.ohTrigger(RecalcTrigger,Trigger1Y)),NA())</f>
        <v>7.9600138769384179E-3</v>
      </c>
      <c r="N1896" s="144">
        <f>IFERROR(_xll.qlIndexFixing(ONIndex1M,I1896,TRUE,_xll.ohTrigger(RecalcTrigger,Trigger1M)),NA())</f>
        <v>7.4822573119703861E-3</v>
      </c>
      <c r="O1896" s="44">
        <f>IFERROR(_xll.qlIndexFixing(ONIndex3M,I1896,TRUE,_xll.ohTrigger(RecalcTrigger,Trigger3M)),NA())</f>
        <v>7.7479696218052396E-3</v>
      </c>
      <c r="P1896" s="44">
        <f>IFERROR(_xll.qlIndexFixing(ONIndex6M,I1896,TRUE,_xll.ohTrigger(RecalcTrigger,Trigger6M)),NA())</f>
        <v>7.7601879766930892E-3</v>
      </c>
      <c r="Q1896" s="145">
        <f>IFERROR(_xll.qlIndexFixing(ONIndex1Y,I1896,TRUE,_xll.ohTrigger(RecalcTrigger,Trigger1Y)),NA())</f>
        <v>7.9603750743117985E-3</v>
      </c>
    </row>
    <row r="1897" spans="2:17" x14ac:dyDescent="0.2">
      <c r="B1897" s="39" t="s">
        <v>42</v>
      </c>
      <c r="D1897" s="42">
        <f>_xll.qlCalendarAdvance(Calendar,$D1896,B1897,"f",FALSE)</f>
        <v>52958</v>
      </c>
      <c r="E1897" s="139">
        <f>_xll.qlInterestRateIndexValueDate(IndexON,D1897)</f>
        <v>52958</v>
      </c>
      <c r="F1897" s="155">
        <f>IFERROR(_xll.qlIndexFixing(IndexON,D1897,TRUE,_xll.ohTrigger(RecalcTrigger,TriggerON)),NA())</f>
        <v>7.3025835442663833E-3</v>
      </c>
      <c r="H1897" s="42">
        <f>_xll.qlCalendarAdvance(Calendar,$H1896,B1897,"f",FALSE)</f>
        <v>52958</v>
      </c>
      <c r="I1897" s="139">
        <f>_xll.qlInterestRateIndexValueDate(Index1M,$H1897)</f>
        <v>52960</v>
      </c>
      <c r="J1897" s="144">
        <f>IFERROR(_xll.qlIndexFixing(Index1M,$H1897,TRUE,_xll.ohTrigger(RecalcTrigger,Trigger1M)),NA())</f>
        <v>7.4815954718826516E-3</v>
      </c>
      <c r="K1897" s="44">
        <f>IFERROR(_xll.qlIndexFixing(Index3M,H1897,TRUE,_xll.ohTrigger(RecalcTrigger,Trigger3M)),NA())</f>
        <v>7.7454614291898594E-3</v>
      </c>
      <c r="L1897" s="44">
        <f>IFERROR(_xll.qlIndexFixing(Index6M,$H1897,TRUE,_xll.ohTrigger(RecalcTrigger,Trigger6M)),NA())</f>
        <v>7.7434424709132733E-3</v>
      </c>
      <c r="M1897" s="145">
        <f>IFERROR(_xll.qlIndexFixing(Index1Y,$H1897,TRUE,_xll.ohTrigger(RecalcTrigger,Trigger1Y)),NA())</f>
        <v>7.9590532045362965E-3</v>
      </c>
      <c r="N1897" s="144">
        <f>IFERROR(_xll.qlIndexFixing(ONIndex1M,I1897,TRUE,_xll.ohTrigger(RecalcTrigger,Trigger1M)),NA())</f>
        <v>7.4811829653587125E-3</v>
      </c>
      <c r="O1897" s="44">
        <f>IFERROR(_xll.qlIndexFixing(ONIndex3M,I1897,TRUE,_xll.ohTrigger(RecalcTrigger,Trigger3M)),NA())</f>
        <v>7.7466077426358027E-3</v>
      </c>
      <c r="P1897" s="44">
        <f>IFERROR(_xll.qlIndexFixing(ONIndex6M,I1897,TRUE,_xll.ohTrigger(RecalcTrigger,Trigger6M)),NA())</f>
        <v>7.7580045028913247E-3</v>
      </c>
      <c r="Q1897" s="145">
        <f>IFERROR(_xll.qlIndexFixing(ONIndex1Y,I1897,TRUE,_xll.ohTrigger(RecalcTrigger,Trigger1Y)),NA())</f>
        <v>7.958769995042303E-3</v>
      </c>
    </row>
    <row r="1898" spans="2:17" x14ac:dyDescent="0.2">
      <c r="B1898" s="39" t="s">
        <v>42</v>
      </c>
      <c r="D1898" s="42">
        <f>_xll.qlCalendarAdvance(Calendar,$D1897,B1898,"f",FALSE)</f>
        <v>52965</v>
      </c>
      <c r="E1898" s="139">
        <f>_xll.qlInterestRateIndexValueDate(IndexON,D1898)</f>
        <v>52965</v>
      </c>
      <c r="F1898" s="155">
        <f>IFERROR(_xll.qlIndexFixing(IndexON,D1898,TRUE,_xll.ohTrigger(RecalcTrigger,TriggerON)),NA())</f>
        <v>7.301320164705416E-3</v>
      </c>
      <c r="H1898" s="42">
        <f>_xll.qlCalendarAdvance(Calendar,$H1897,B1898,"f",FALSE)</f>
        <v>52965</v>
      </c>
      <c r="I1898" s="139">
        <f>_xll.qlInterestRateIndexValueDate(Index1M,$H1898)</f>
        <v>52967</v>
      </c>
      <c r="J1898" s="144">
        <f>IFERROR(_xll.qlIndexFixing(Index1M,$H1898,TRUE,_xll.ohTrigger(RecalcTrigger,Trigger1M)),NA())</f>
        <v>7.4803965572325937E-3</v>
      </c>
      <c r="K1898" s="44">
        <f>IFERROR(_xll.qlIndexFixing(Index3M,H1898,TRUE,_xll.ohTrigger(RecalcTrigger,Trigger3M)),NA())</f>
        <v>7.7440351245421368E-3</v>
      </c>
      <c r="L1898" s="44">
        <f>IFERROR(_xll.qlIndexFixing(Index6M,$H1898,TRUE,_xll.ohTrigger(RecalcTrigger,Trigger6M)),NA())</f>
        <v>7.7411925627825437E-3</v>
      </c>
      <c r="M1898" s="145">
        <f>IFERROR(_xll.qlIndexFixing(Index1Y,$H1898,TRUE,_xll.ohTrigger(RecalcTrigger,Trigger1Y)),NA())</f>
        <v>7.9581299483594721E-3</v>
      </c>
      <c r="N1898" s="144">
        <f>IFERROR(_xll.qlIndexFixing(ONIndex1M,I1898,TRUE,_xll.ohTrigger(RecalcTrigger,Trigger1M)),NA())</f>
        <v>7.479949441355771E-3</v>
      </c>
      <c r="O1898" s="44">
        <f>IFERROR(_xll.qlIndexFixing(ONIndex3M,I1898,TRUE,_xll.ohTrigger(RecalcTrigger,Trigger3M)),NA())</f>
        <v>7.7450414684054891E-3</v>
      </c>
      <c r="P1898" s="44">
        <f>IFERROR(_xll.qlIndexFixing(ONIndex6M,I1898,TRUE,_xll.ohTrigger(RecalcTrigger,Trigger6M)),NA())</f>
        <v>7.7554727177897576E-3</v>
      </c>
      <c r="Q1898" s="145">
        <f>IFERROR(_xll.qlIndexFixing(ONIndex1Y,I1898,TRUE,_xll.ohTrigger(RecalcTrigger,Trigger1Y)),NA())</f>
        <v>7.9569295652337502E-3</v>
      </c>
    </row>
    <row r="1899" spans="2:17" x14ac:dyDescent="0.2">
      <c r="B1899" s="39" t="s">
        <v>42</v>
      </c>
      <c r="D1899" s="42">
        <f>_xll.qlCalendarAdvance(Calendar,$D1898,B1899,"f",FALSE)</f>
        <v>52972</v>
      </c>
      <c r="E1899" s="139">
        <f>_xll.qlInterestRateIndexValueDate(IndexON,D1899)</f>
        <v>52972</v>
      </c>
      <c r="F1899" s="155">
        <f>IFERROR(_xll.qlIndexFixing(IndexON,D1899,TRUE,_xll.ohTrigger(RecalcTrigger,TriggerON)),NA())</f>
        <v>7.3000797628441916E-3</v>
      </c>
      <c r="H1899" s="42">
        <f>_xll.qlCalendarAdvance(Calendar,$H1898,B1899,"f",FALSE)</f>
        <v>52972</v>
      </c>
      <c r="I1899" s="139">
        <f>_xll.qlInterestRateIndexValueDate(Index1M,$H1899)</f>
        <v>52974</v>
      </c>
      <c r="J1899" s="144">
        <f>IFERROR(_xll.qlIndexFixing(Index1M,$H1899,TRUE,_xll.ohTrigger(RecalcTrigger,Trigger1M)),NA())</f>
        <v>7.4792192486819453E-3</v>
      </c>
      <c r="K1899" s="44">
        <f>IFERROR(_xll.qlIndexFixing(Index3M,H1899,TRUE,_xll.ohTrigger(RecalcTrigger,Trigger3M)),NA())</f>
        <v>7.7426336970223275E-3</v>
      </c>
      <c r="L1899" s="44">
        <f>IFERROR(_xll.qlIndexFixing(Index6M,$H1899,TRUE,_xll.ohTrigger(RecalcTrigger,Trigger6M)),NA())</f>
        <v>7.7388819823678099E-3</v>
      </c>
      <c r="M1899" s="145">
        <f>IFERROR(_xll.qlIndexFixing(Index1Y,$H1899,TRUE,_xll.ohTrigger(RecalcTrigger,Trigger1Y)),NA())</f>
        <v>7.9572442068037551E-3</v>
      </c>
      <c r="N1899" s="144">
        <f>IFERROR(_xll.qlIndexFixing(ONIndex1M,I1899,TRUE,_xll.ohTrigger(RecalcTrigger,Trigger1M)),NA())</f>
        <v>7.4787373938534074E-3</v>
      </c>
      <c r="O1899" s="44">
        <f>IFERROR(_xll.qlIndexFixing(ONIndex3M,I1899,TRUE,_xll.ohTrigger(RecalcTrigger,Trigger3M)),NA())</f>
        <v>7.743499587942182E-3</v>
      </c>
      <c r="P1899" s="44">
        <f>IFERROR(_xll.qlIndexFixing(ONIndex6M,I1899,TRUE,_xll.ohTrigger(RecalcTrigger,Trigger6M)),NA())</f>
        <v>7.7529577879253964E-3</v>
      </c>
      <c r="Q1899" s="145">
        <f>IFERROR(_xll.qlIndexFixing(ONIndex1Y,I1899,TRUE,_xll.ohTrigger(RecalcTrigger,Trigger1Y)),NA())</f>
        <v>7.9551238650044098E-3</v>
      </c>
    </row>
    <row r="1900" spans="2:17" x14ac:dyDescent="0.2">
      <c r="B1900" s="39" t="s">
        <v>42</v>
      </c>
      <c r="D1900" s="42">
        <f>_xll.qlCalendarAdvance(Calendar,$D1899,B1900,"f",FALSE)</f>
        <v>52979</v>
      </c>
      <c r="E1900" s="139">
        <f>_xll.qlInterestRateIndexValueDate(IndexON,D1900)</f>
        <v>52979</v>
      </c>
      <c r="F1900" s="155">
        <f>IFERROR(_xll.qlIndexFixing(IndexON,D1900,TRUE,_xll.ohTrigger(RecalcTrigger,TriggerON)),NA())</f>
        <v>7.2988624123038193E-3</v>
      </c>
      <c r="H1900" s="42">
        <f>_xll.qlCalendarAdvance(Calendar,$H1899,B1900,"f",FALSE)</f>
        <v>52979</v>
      </c>
      <c r="I1900" s="139">
        <f>_xll.qlInterestRateIndexValueDate(Index1M,$H1900)</f>
        <v>52981</v>
      </c>
      <c r="J1900" s="144">
        <f>IFERROR(_xll.qlIndexFixing(Index1M,$H1900,TRUE,_xll.ohTrigger(RecalcTrigger,Trigger1M)),NA())</f>
        <v>7.4780636165869274E-3</v>
      </c>
      <c r="K1900" s="44">
        <f>IFERROR(_xll.qlIndexFixing(Index3M,H1900,TRUE,_xll.ohTrigger(RecalcTrigger,Trigger3M)),NA())</f>
        <v>7.7412572219914821E-3</v>
      </c>
      <c r="L1900" s="44">
        <f>IFERROR(_xll.qlIndexFixing(Index6M,$H1900,TRUE,_xll.ohTrigger(RecalcTrigger,Trigger6M)),NA())</f>
        <v>7.7365890778571308E-3</v>
      </c>
      <c r="M1900" s="145">
        <f>IFERROR(_xll.qlIndexFixing(Index1Y,$H1900,TRUE,_xll.ohTrigger(RecalcTrigger,Trigger1Y)),NA())</f>
        <v>7.9563960782686807E-3</v>
      </c>
      <c r="N1900" s="144">
        <f>IFERROR(_xll.qlIndexFixing(ONIndex1M,I1900,TRUE,_xll.ohTrigger(RecalcTrigger,Trigger1M)),NA())</f>
        <v>7.4775468932752887E-3</v>
      </c>
      <c r="O1900" s="44">
        <f>IFERROR(_xll.qlIndexFixing(ONIndex3M,I1900,TRUE,_xll.ohTrigger(RecalcTrigger,Trigger3M)),NA())</f>
        <v>7.7419821764657115E-3</v>
      </c>
      <c r="P1900" s="44">
        <f>IFERROR(_xll.qlIndexFixing(ONIndex6M,I1900,TRUE,_xll.ohTrigger(RecalcTrigger,Trigger6M)),NA())</f>
        <v>7.7504597694133537E-3</v>
      </c>
      <c r="Q1900" s="145">
        <f>IFERROR(_xll.qlIndexFixing(ONIndex1Y,I1900,TRUE,_xll.ohTrigger(RecalcTrigger,Trigger1Y)),NA())</f>
        <v>7.9533529921160806E-3</v>
      </c>
    </row>
    <row r="1901" spans="2:17" x14ac:dyDescent="0.2">
      <c r="B1901" s="39" t="s">
        <v>42</v>
      </c>
      <c r="D1901" s="42">
        <f>_xll.qlCalendarAdvance(Calendar,$D1900,B1901,"f",FALSE)</f>
        <v>52986</v>
      </c>
      <c r="E1901" s="139">
        <f>_xll.qlInterestRateIndexValueDate(IndexON,D1901)</f>
        <v>52986</v>
      </c>
      <c r="F1901" s="155">
        <f>IFERROR(_xll.qlIndexFixing(IndexON,D1901,TRUE,_xll.ohTrigger(RecalcTrigger,TriggerON)),NA())</f>
        <v>7.2976681870251525E-3</v>
      </c>
      <c r="H1901" s="42">
        <f>_xll.qlCalendarAdvance(Calendar,$H1900,B1901,"f",FALSE)</f>
        <v>52986</v>
      </c>
      <c r="I1901" s="139">
        <f>_xll.qlInterestRateIndexValueDate(Index1M,$H1901)</f>
        <v>52988</v>
      </c>
      <c r="J1901" s="144">
        <f>IFERROR(_xll.qlIndexFixing(Index1M,$H1901,TRUE,_xll.ohTrigger(RecalcTrigger,Trigger1M)),NA())</f>
        <v>7.4769297312912708E-3</v>
      </c>
      <c r="K1901" s="44">
        <f>IFERROR(_xll.qlIndexFixing(Index3M,H1901,TRUE,_xll.ohTrigger(RecalcTrigger,Trigger3M)),NA())</f>
        <v>7.7399057748115396E-3</v>
      </c>
      <c r="L1901" s="44">
        <f>IFERROR(_xll.qlIndexFixing(Index6M,$H1901,TRUE,_xll.ohTrigger(RecalcTrigger,Trigger6M)),NA())</f>
        <v>7.7343139058633431E-3</v>
      </c>
      <c r="M1901" s="145">
        <f>IFERROR(_xll.qlIndexFixing(Index1Y,$H1901,TRUE,_xll.ohTrigger(RecalcTrigger,Trigger1Y)),NA())</f>
        <v>7.9555856611579455E-3</v>
      </c>
      <c r="N1901" s="144">
        <f>IFERROR(_xll.qlIndexFixing(ONIndex1M,I1901,TRUE,_xll.ohTrigger(RecalcTrigger,Trigger1M)),NA())</f>
        <v>7.4763780098052735E-3</v>
      </c>
      <c r="O1901" s="44">
        <f>IFERROR(_xll.qlIndexFixing(ONIndex3M,I1901,TRUE,_xll.ohTrigger(RecalcTrigger,Trigger3M)),NA())</f>
        <v>7.7404893092758442E-3</v>
      </c>
      <c r="P1901" s="44">
        <f>IFERROR(_xll.qlIndexFixing(ONIndex6M,I1901,TRUE,_xll.ohTrigger(RecalcTrigger,Trigger6M)),NA())</f>
        <v>7.7479787190082305E-3</v>
      </c>
      <c r="Q1901" s="145">
        <f>IFERROR(_xll.qlIndexFixing(ONIndex1Y,I1901,TRUE,_xll.ohTrigger(RecalcTrigger,Trigger1Y)),NA())</f>
        <v>7.9516170443305612E-3</v>
      </c>
    </row>
    <row r="1902" spans="2:17" x14ac:dyDescent="0.2">
      <c r="B1902" s="39" t="s">
        <v>42</v>
      </c>
      <c r="D1902" s="42">
        <f>_xll.qlCalendarAdvance(Calendar,$D1901,B1902,"f",FALSE)</f>
        <v>52993</v>
      </c>
      <c r="E1902" s="139">
        <f>_xll.qlInterestRateIndexValueDate(IndexON,D1902)</f>
        <v>52993</v>
      </c>
      <c r="F1902" s="155">
        <f>IFERROR(_xll.qlIndexFixing(IndexON,D1902,TRUE,_xll.ohTrigger(RecalcTrigger,TriggerON)),NA())</f>
        <v>7.2964971608691087E-3</v>
      </c>
      <c r="H1902" s="42">
        <f>_xll.qlCalendarAdvance(Calendar,$H1901,B1902,"f",FALSE)</f>
        <v>52993</v>
      </c>
      <c r="I1902" s="139">
        <f>_xll.qlInterestRateIndexValueDate(Index1M,$H1902)</f>
        <v>52995</v>
      </c>
      <c r="J1902" s="144">
        <f>IFERROR(_xll.qlIndexFixing(Index1M,$H1902,TRUE,_xll.ohTrigger(RecalcTrigger,Trigger1M)),NA())</f>
        <v>7.475818267312917E-3</v>
      </c>
      <c r="K1902" s="44">
        <f>IFERROR(_xll.qlIndexFixing(Index3M,H1902,TRUE,_xll.ohTrigger(RecalcTrigger,Trigger3M)),NA())</f>
        <v>7.7385863818054141E-3</v>
      </c>
      <c r="L1902" s="44">
        <f>IFERROR(_xll.qlIndexFixing(Index6M,$H1902,TRUE,_xll.ohTrigger(RecalcTrigger,Trigger6M)),NA())</f>
        <v>7.7320565230014912E-3</v>
      </c>
      <c r="M1902" s="145">
        <f>IFERROR(_xll.qlIndexFixing(Index1Y,$H1902,TRUE,_xll.ohTrigger(RecalcTrigger,Trigger1Y)),NA())</f>
        <v>7.954813053878752E-3</v>
      </c>
      <c r="N1902" s="144">
        <f>IFERROR(_xll.qlIndexFixing(ONIndex1M,I1902,TRUE,_xll.ohTrigger(RecalcTrigger,Trigger1M)),NA())</f>
        <v>7.4752308139469648E-3</v>
      </c>
      <c r="O1902" s="44">
        <f>IFERROR(_xll.qlIndexFixing(ONIndex3M,I1902,TRUE,_xll.ohTrigger(RecalcTrigger,Trigger3M)),NA())</f>
        <v>7.7390210615924104E-3</v>
      </c>
      <c r="P1902" s="44">
        <f>IFERROR(_xll.qlIndexFixing(ONIndex6M,I1902,TRUE,_xll.ohTrigger(RecalcTrigger,Trigger6M)),NA())</f>
        <v>7.7455146930649477E-3</v>
      </c>
      <c r="Q1902" s="145">
        <f>IFERROR(_xll.qlIndexFixing(ONIndex1Y,I1902,TRUE,_xll.ohTrigger(RecalcTrigger,Trigger1Y)),NA())</f>
        <v>7.9499161194096502E-3</v>
      </c>
    </row>
    <row r="1903" spans="2:17" x14ac:dyDescent="0.2">
      <c r="B1903" s="39" t="s">
        <v>42</v>
      </c>
      <c r="D1903" s="42">
        <f>_xll.qlCalendarAdvance(Calendar,$D1902,B1903,"f",FALSE)</f>
        <v>53000</v>
      </c>
      <c r="E1903" s="139">
        <f>_xll.qlInterestRateIndexValueDate(IndexON,D1903)</f>
        <v>53000</v>
      </c>
      <c r="F1903" s="155">
        <f>IFERROR(_xll.qlIndexFixing(IndexON,D1903,TRUE,_xll.ohTrigger(RecalcTrigger,TriggerON)),NA())</f>
        <v>7.2953494074567971E-3</v>
      </c>
      <c r="H1903" s="42">
        <f>_xll.qlCalendarAdvance(Calendar,$H1902,B1903,"f",FALSE)</f>
        <v>53000</v>
      </c>
      <c r="I1903" s="139">
        <f>_xll.qlInterestRateIndexValueDate(Index1M,$H1903)</f>
        <v>53002</v>
      </c>
      <c r="J1903" s="144">
        <f>IFERROR(_xll.qlIndexFixing(Index1M,$H1903,TRUE,_xll.ohTrigger(RecalcTrigger,Trigger1M)),NA())</f>
        <v>7.4747219026053257E-3</v>
      </c>
      <c r="K1903" s="44">
        <f>IFERROR(_xll.qlIndexFixing(Index3M,H1903,TRUE,_xll.ohTrigger(RecalcTrigger,Trigger3M)),NA())</f>
        <v>7.7372834319531332E-3</v>
      </c>
      <c r="L1903" s="44">
        <f>IFERROR(_xll.qlIndexFixing(Index6M,$H1903,TRUE,_xll.ohTrigger(RecalcTrigger,Trigger6M)),NA())</f>
        <v>7.729816985885294E-3</v>
      </c>
      <c r="M1903" s="145">
        <f>IFERROR(_xll.qlIndexFixing(Index1Y,$H1903,TRUE,_xll.ohTrigger(RecalcTrigger,Trigger1Y)),NA())</f>
        <v>7.9540783548428962E-3</v>
      </c>
      <c r="N1903" s="144">
        <f>IFERROR(_xll.qlIndexFixing(ONIndex1M,I1903,TRUE,_xll.ohTrigger(RecalcTrigger,Trigger1M)),NA())</f>
        <v>7.4741053758042852E-3</v>
      </c>
      <c r="O1903" s="44">
        <f>IFERROR(_xll.qlIndexFixing(ONIndex3M,I1903,TRUE,_xll.ohTrigger(RecalcTrigger,Trigger3M)),NA())</f>
        <v>7.7375775085553045E-3</v>
      </c>
      <c r="P1903" s="44">
        <f>IFERROR(_xll.qlIndexFixing(ONIndex6M,I1903,TRUE,_xll.ohTrigger(RecalcTrigger,Trigger6M)),NA())</f>
        <v>7.7430677480183618E-3</v>
      </c>
      <c r="Q1903" s="145">
        <f>IFERROR(_xll.qlIndexFixing(ONIndex1Y,I1903,TRUE,_xll.ohTrigger(RecalcTrigger,Trigger1Y)),NA())</f>
        <v>7.9482503148753381E-3</v>
      </c>
    </row>
    <row r="1904" spans="2:17" x14ac:dyDescent="0.2">
      <c r="B1904" s="39" t="s">
        <v>42</v>
      </c>
      <c r="D1904" s="42">
        <f>_xll.qlCalendarAdvance(Calendar,$D1903,B1904,"f",FALSE)</f>
        <v>53007</v>
      </c>
      <c r="E1904" s="139">
        <f>_xll.qlInterestRateIndexValueDate(IndexON,D1904)</f>
        <v>53007</v>
      </c>
      <c r="F1904" s="155">
        <f>IFERROR(_xll.qlIndexFixing(IndexON,D1904,TRUE,_xll.ohTrigger(RecalcTrigger,TriggerON)),NA())</f>
        <v>7.2942250008889431E-3</v>
      </c>
      <c r="H1904" s="42">
        <f>_xll.qlCalendarAdvance(Calendar,$H1903,B1904,"f",FALSE)</f>
        <v>53007</v>
      </c>
      <c r="I1904" s="139">
        <f>_xll.qlInterestRateIndexValueDate(Index1M,$H1904)</f>
        <v>53009</v>
      </c>
      <c r="J1904" s="144">
        <f>IFERROR(_xll.qlIndexFixing(Index1M,$H1904,TRUE,_xll.ohTrigger(RecalcTrigger,Trigger1M)),NA())</f>
        <v>7.4736474738136749E-3</v>
      </c>
      <c r="K1904" s="44">
        <f>IFERROR(_xll.qlIndexFixing(Index3M,H1904,TRUE,_xll.ohTrigger(RecalcTrigger,Trigger3M)),NA())</f>
        <v>7.7360057301076842E-3</v>
      </c>
      <c r="L1904" s="44">
        <f>IFERROR(_xll.qlIndexFixing(Index6M,$H1904,TRUE,_xll.ohTrigger(RecalcTrigger,Trigger6M)),NA())</f>
        <v>7.7275953511302363E-3</v>
      </c>
      <c r="M1904" s="145">
        <f>IFERROR(_xll.qlIndexFixing(Index1Y,$H1904,TRUE,_xll.ohTrigger(RecalcTrigger,Trigger1Y)),NA())</f>
        <v>7.9533816624659005E-3</v>
      </c>
      <c r="N1904" s="144">
        <f>IFERROR(_xll.qlIndexFixing(ONIndex1M,I1904,TRUE,_xll.ohTrigger(RecalcTrigger,Trigger1M)),NA())</f>
        <v>7.4730017658009018E-3</v>
      </c>
      <c r="O1904" s="44">
        <f>IFERROR(_xll.qlIndexFixing(ONIndex3M,I1904,TRUE,_xll.ohTrigger(RecalcTrigger,Trigger3M)),NA())</f>
        <v>7.7361587255442288E-3</v>
      </c>
      <c r="P1904" s="44">
        <f>IFERROR(_xll.qlIndexFixing(ONIndex6M,I1904,TRUE,_xll.ohTrigger(RecalcTrigger,Trigger6M)),NA())</f>
        <v>7.7406379403033299E-3</v>
      </c>
      <c r="Q1904" s="145">
        <f>IFERROR(_xll.qlIndexFixing(ONIndex1Y,I1904,TRUE,_xll.ohTrigger(RecalcTrigger,Trigger1Y)),NA())</f>
        <v>7.9466197284894236E-3</v>
      </c>
    </row>
    <row r="1905" spans="2:17" x14ac:dyDescent="0.2">
      <c r="B1905" s="39" t="s">
        <v>42</v>
      </c>
      <c r="D1905" s="42">
        <f>_xll.qlCalendarAdvance(Calendar,$D1904,B1905,"f",FALSE)</f>
        <v>53014</v>
      </c>
      <c r="E1905" s="139">
        <f>_xll.qlInterestRateIndexValueDate(IndexON,D1905)</f>
        <v>53014</v>
      </c>
      <c r="F1905" s="155">
        <f>IFERROR(_xll.qlIndexFixing(IndexON,D1905,TRUE,_xll.ohTrigger(RecalcTrigger,TriggerON)),NA())</f>
        <v>7.2931240146267839E-3</v>
      </c>
      <c r="H1905" s="42">
        <f>_xll.qlCalendarAdvance(Calendar,$H1904,B1905,"f",FALSE)</f>
        <v>53014</v>
      </c>
      <c r="I1905" s="139">
        <f>_xll.qlInterestRateIndexValueDate(Index1M,$H1905)</f>
        <v>53016</v>
      </c>
      <c r="J1905" s="144">
        <f>IFERROR(_xll.qlIndexFixing(Index1M,$H1905,TRUE,_xll.ohTrigger(RecalcTrigger,Trigger1M)),NA())</f>
        <v>7.4725950512874052E-3</v>
      </c>
      <c r="K1905" s="44">
        <f>IFERROR(_xll.qlIndexFixing(Index3M,H1905,TRUE,_xll.ohTrigger(RecalcTrigger,Trigger3M)),NA())</f>
        <v>7.7347533516361946E-3</v>
      </c>
      <c r="L1905" s="44">
        <f>IFERROR(_xll.qlIndexFixing(Index6M,$H1905,TRUE,_xll.ohTrigger(RecalcTrigger,Trigger6M)),NA())</f>
        <v>7.7253916753504811E-3</v>
      </c>
      <c r="M1905" s="145">
        <f>IFERROR(_xll.qlIndexFixing(Index1Y,$H1905,TRUE,_xll.ohTrigger(RecalcTrigger,Trigger1Y)),NA())</f>
        <v>7.9527230751670133E-3</v>
      </c>
      <c r="N1905" s="144">
        <f>IFERROR(_xll.qlIndexFixing(ONIndex1M,I1905,TRUE,_xll.ohTrigger(RecalcTrigger,Trigger1M)),NA())</f>
        <v>7.4719200542006092E-3</v>
      </c>
      <c r="O1905" s="44">
        <f>IFERROR(_xll.qlIndexFixing(ONIndex3M,I1905,TRUE,_xll.ohTrigger(RecalcTrigger,Trigger3M)),NA())</f>
        <v>7.7347647877790138E-3</v>
      </c>
      <c r="P1905" s="44">
        <f>IFERROR(_xll.qlIndexFixing(ONIndex6M,I1905,TRUE,_xll.ohTrigger(RecalcTrigger,Trigger6M)),NA())</f>
        <v>7.7382253263547085E-3</v>
      </c>
      <c r="Q1905" s="145">
        <f>IFERROR(_xll.qlIndexFixing(ONIndex1Y,I1905,TRUE,_xll.ohTrigger(RecalcTrigger,Trigger1Y)),NA())</f>
        <v>7.9450244580936413E-3</v>
      </c>
    </row>
    <row r="1906" spans="2:17" x14ac:dyDescent="0.2">
      <c r="B1906" s="39" t="s">
        <v>42</v>
      </c>
      <c r="D1906" s="42">
        <f>_xll.qlCalendarAdvance(Calendar,$D1905,B1906,"f",FALSE)</f>
        <v>53021</v>
      </c>
      <c r="E1906" s="139">
        <f>_xll.qlInterestRateIndexValueDate(IndexON,D1906)</f>
        <v>53021</v>
      </c>
      <c r="F1906" s="155">
        <f>IFERROR(_xll.qlIndexFixing(IndexON,D1906,TRUE,_xll.ohTrigger(RecalcTrigger,TriggerON)),NA())</f>
        <v>7.292046522531237E-3</v>
      </c>
      <c r="H1906" s="42">
        <f>_xll.qlCalendarAdvance(Calendar,$H1905,B1906,"f",FALSE)</f>
        <v>53021</v>
      </c>
      <c r="I1906" s="139">
        <f>_xll.qlInterestRateIndexValueDate(Index1M,$H1906)</f>
        <v>53023</v>
      </c>
      <c r="J1906" s="144">
        <f>IFERROR(_xll.qlIndexFixing(Index1M,$H1906,TRUE,_xll.ohTrigger(RecalcTrigger,Trigger1M)),NA())</f>
        <v>7.4715889691087667E-3</v>
      </c>
      <c r="K1906" s="44">
        <f>IFERROR(_xll.qlIndexFixing(Index3M,H1906,TRUE,_xll.ohTrigger(RecalcTrigger,Trigger3M)),NA())</f>
        <v>7.7335275572505517E-3</v>
      </c>
      <c r="L1906" s="44">
        <f>IFERROR(_xll.qlIndexFixing(Index6M,$H1906,TRUE,_xll.ohTrigger(RecalcTrigger,Trigger6M)),NA())</f>
        <v>7.7228716474978054E-3</v>
      </c>
      <c r="M1906" s="145">
        <f>IFERROR(_xll.qlIndexFixing(Index1Y,$H1906,TRUE,_xll.ohTrigger(RecalcTrigger,Trigger1Y)),NA())</f>
        <v>7.9521026913705137E-3</v>
      </c>
      <c r="N1906" s="144">
        <f>IFERROR(_xll.qlIndexFixing(ONIndex1M,I1906,TRUE,_xll.ohTrigger(RecalcTrigger,Trigger1M)),NA())</f>
        <v>7.4708603113471383E-3</v>
      </c>
      <c r="O1906" s="44">
        <f>IFERROR(_xll.qlIndexFixing(ONIndex3M,I1906,TRUE,_xll.ohTrigger(RecalcTrigger,Trigger3M)),NA())</f>
        <v>7.7333957705594258E-3</v>
      </c>
      <c r="P1906" s="44">
        <f>IFERROR(_xll.qlIndexFixing(ONIndex6M,I1906,TRUE,_xll.ohTrigger(RecalcTrigger,Trigger6M)),NA())</f>
        <v>7.7358299627672267E-3</v>
      </c>
      <c r="Q1906" s="145">
        <f>IFERROR(_xll.qlIndexFixing(ONIndex1Y,I1906,TRUE,_xll.ohTrigger(RecalcTrigger,Trigger1Y)),NA())</f>
        <v>7.9434646014497901E-3</v>
      </c>
    </row>
    <row r="1907" spans="2:17" x14ac:dyDescent="0.2">
      <c r="B1907" s="39" t="s">
        <v>42</v>
      </c>
      <c r="D1907" s="42">
        <f>_xll.qlCalendarAdvance(Calendar,$D1906,B1907,"f",FALSE)</f>
        <v>53028</v>
      </c>
      <c r="E1907" s="139">
        <f>_xll.qlInterestRateIndexValueDate(IndexON,D1907)</f>
        <v>53028</v>
      </c>
      <c r="F1907" s="155">
        <f>IFERROR(_xll.qlIndexFixing(IndexON,D1907,TRUE,_xll.ohTrigger(RecalcTrigger,TriggerON)),NA())</f>
        <v>7.2909925986230917E-3</v>
      </c>
      <c r="H1907" s="42">
        <f>_xll.qlCalendarAdvance(Calendar,$H1906,B1907,"f",FALSE)</f>
        <v>53028</v>
      </c>
      <c r="I1907" s="139">
        <f>_xll.qlInterestRateIndexValueDate(Index1M,$H1907)</f>
        <v>53030</v>
      </c>
      <c r="J1907" s="144">
        <f>IFERROR(_xll.qlIndexFixing(Index1M,$H1907,TRUE,_xll.ohTrigger(RecalcTrigger,Trigger1M)),NA())</f>
        <v>7.4705950507748435E-3</v>
      </c>
      <c r="K1907" s="44">
        <f>IFERROR(_xll.qlIndexFixing(Index3M,H1907,TRUE,_xll.ohTrigger(RecalcTrigger,Trigger3M)),NA())</f>
        <v>7.7323314779575514E-3</v>
      </c>
      <c r="L1907" s="44">
        <f>IFERROR(_xll.qlIndexFixing(Index6M,$H1907,TRUE,_xll.ohTrigger(RecalcTrigger,Trigger6M)),NA())</f>
        <v>7.7207103846817799E-3</v>
      </c>
      <c r="M1907" s="145">
        <f>IFERROR(_xll.qlIndexFixing(Index1Y,$H1907,TRUE,_xll.ohTrigger(RecalcTrigger,Trigger1Y)),NA())</f>
        <v>7.9515206095037531E-3</v>
      </c>
      <c r="N1907" s="144">
        <f>IFERROR(_xll.qlIndexFixing(ONIndex1M,I1907,TRUE,_xll.ohTrigger(RecalcTrigger,Trigger1M)),NA())</f>
        <v>7.46982260758422E-3</v>
      </c>
      <c r="O1907" s="44">
        <f>IFERROR(_xll.qlIndexFixing(ONIndex3M,I1907,TRUE,_xll.ohTrigger(RecalcTrigger,Trigger3M)),NA())</f>
        <v>7.7320517489454232E-3</v>
      </c>
      <c r="P1907" s="44">
        <f>IFERROR(_xll.qlIndexFixing(ONIndex6M,I1907,TRUE,_xll.ohTrigger(RecalcTrigger,Trigger6M)),NA())</f>
        <v>7.7334519058958051E-3</v>
      </c>
      <c r="Q1907" s="145">
        <f>IFERROR(_xll.qlIndexFixing(ONIndex1Y,I1907,TRUE,_xll.ohTrigger(RecalcTrigger,Trigger1Y)),NA())</f>
        <v>7.9419402559999241E-3</v>
      </c>
    </row>
    <row r="1908" spans="2:17" x14ac:dyDescent="0.2">
      <c r="B1908" s="39" t="s">
        <v>42</v>
      </c>
      <c r="D1908" s="42">
        <f>_xll.qlCalendarAdvance(Calendar,$D1907,B1908,"f",FALSE)</f>
        <v>53035</v>
      </c>
      <c r="E1908" s="139">
        <f>_xll.qlInterestRateIndexValueDate(IndexON,D1908)</f>
        <v>53035</v>
      </c>
      <c r="F1908" s="155">
        <f>IFERROR(_xll.qlIndexFixing(IndexON,D1908,TRUE,_xll.ohTrigger(RecalcTrigger,TriggerON)),NA())</f>
        <v>7.2899623165234573E-3</v>
      </c>
      <c r="H1908" s="42">
        <f>_xll.qlCalendarAdvance(Calendar,$H1907,B1908,"f",FALSE)</f>
        <v>53035</v>
      </c>
      <c r="I1908" s="139">
        <f>_xll.qlInterestRateIndexValueDate(Index1M,$H1908)</f>
        <v>53037</v>
      </c>
      <c r="J1908" s="144">
        <f>IFERROR(_xll.qlIndexFixing(Index1M,$H1908,TRUE,_xll.ohTrigger(RecalcTrigger,Trigger1M)),NA())</f>
        <v>7.4696073541141716E-3</v>
      </c>
      <c r="K1908" s="44">
        <f>IFERROR(_xll.qlIndexFixing(Index3M,H1908,TRUE,_xll.ohTrigger(RecalcTrigger,Trigger3M)),NA())</f>
        <v>7.7311609659337227E-3</v>
      </c>
      <c r="L1908" s="44">
        <f>IFERROR(_xll.qlIndexFixing(Index6M,$H1908,TRUE,_xll.ohTrigger(RecalcTrigger,Trigger6M)),NA())</f>
        <v>7.7185672729137306E-3</v>
      </c>
      <c r="M1908" s="145">
        <f>IFERROR(_xll.qlIndexFixing(Index1Y,$H1908,TRUE,_xll.ohTrigger(RecalcTrigger,Trigger1Y)),NA())</f>
        <v>7.9509769279993339E-3</v>
      </c>
      <c r="N1908" s="144">
        <f>IFERROR(_xll.qlIndexFixing(ONIndex1M,I1908,TRUE,_xll.ohTrigger(RecalcTrigger,Trigger1M)),NA())</f>
        <v>7.468807013175649E-3</v>
      </c>
      <c r="O1908" s="44">
        <f>IFERROR(_xll.qlIndexFixing(ONIndex3M,I1908,TRUE,_xll.ohTrigger(RecalcTrigger,Trigger3M)),NA())</f>
        <v>7.7307327983167085E-3</v>
      </c>
      <c r="P1908" s="44">
        <f>IFERROR(_xll.qlIndexFixing(ONIndex6M,I1908,TRUE,_xll.ohTrigger(RecalcTrigger,Trigger6M)),NA())</f>
        <v>7.7310912122552367E-3</v>
      </c>
      <c r="Q1908" s="145">
        <f>IFERROR(_xll.qlIndexFixing(ONIndex1Y,I1908,TRUE,_xll.ohTrigger(RecalcTrigger,Trigger1Y)),NA())</f>
        <v>7.9404515196657144E-3</v>
      </c>
    </row>
    <row r="1909" spans="2:17" x14ac:dyDescent="0.2">
      <c r="B1909" s="39" t="s">
        <v>42</v>
      </c>
      <c r="D1909" s="42">
        <f>_xll.qlCalendarAdvance(Calendar,$D1908,B1909,"f",FALSE)</f>
        <v>53042</v>
      </c>
      <c r="E1909" s="139">
        <f>_xll.qlInterestRateIndexValueDate(IndexON,D1909)</f>
        <v>53042</v>
      </c>
      <c r="F1909" s="155">
        <f>IFERROR(_xll.qlIndexFixing(IndexON,D1909,TRUE,_xll.ohTrigger(RecalcTrigger,TriggerON)),NA())</f>
        <v>7.2889557500932511E-3</v>
      </c>
      <c r="H1909" s="42">
        <f>_xll.qlCalendarAdvance(Calendar,$H1908,B1909,"f",FALSE)</f>
        <v>53042</v>
      </c>
      <c r="I1909" s="139">
        <f>_xll.qlInterestRateIndexValueDate(Index1M,$H1909)</f>
        <v>53044</v>
      </c>
      <c r="J1909" s="144">
        <f>IFERROR(_xll.qlIndexFixing(Index1M,$H1909,TRUE,_xll.ohTrigger(RecalcTrigger,Trigger1M)),NA())</f>
        <v>7.4686499758475078E-3</v>
      </c>
      <c r="K1909" s="44">
        <f>IFERROR(_xll.qlIndexFixing(Index3M,H1909,TRUE,_xll.ohTrigger(RecalcTrigger,Trigger3M)),NA())</f>
        <v>7.7300160965439969E-3</v>
      </c>
      <c r="L1909" s="44">
        <f>IFERROR(_xll.qlIndexFixing(Index6M,$H1909,TRUE,_xll.ohTrigger(RecalcTrigger,Trigger6M)),NA())</f>
        <v>7.7164423688141724E-3</v>
      </c>
      <c r="M1909" s="145">
        <f>IFERROR(_xll.qlIndexFixing(Index1Y,$H1909,TRUE,_xll.ohTrigger(RecalcTrigger,Trigger1Y)),NA())</f>
        <v>7.9507811574042742E-3</v>
      </c>
      <c r="N1909" s="144">
        <f>IFERROR(_xll.qlIndexFixing(ONIndex1M,I1909,TRUE,_xll.ohTrigger(RecalcTrigger,Trigger1M)),NA())</f>
        <v>7.4678135984651561E-3</v>
      </c>
      <c r="O1909" s="44">
        <f>IFERROR(_xll.qlIndexFixing(ONIndex3M,I1909,TRUE,_xll.ohTrigger(RecalcTrigger,Trigger3M)),NA())</f>
        <v>7.7294389938931118E-3</v>
      </c>
      <c r="P1909" s="44">
        <f>IFERROR(_xll.qlIndexFixing(ONIndex6M,I1909,TRUE,_xll.ohTrigger(RecalcTrigger,Trigger6M)),NA())</f>
        <v>7.7287479382803781E-3</v>
      </c>
      <c r="Q1909" s="145">
        <f>IFERROR(_xll.qlIndexFixing(ONIndex1Y,I1909,TRUE,_xll.ohTrigger(RecalcTrigger,Trigger1Y)),NA())</f>
        <v>7.9389984901290234E-3</v>
      </c>
    </row>
    <row r="1910" spans="2:17" x14ac:dyDescent="0.2">
      <c r="B1910" s="39" t="s">
        <v>42</v>
      </c>
      <c r="D1910" s="42">
        <f>_xll.qlCalendarAdvance(Calendar,$D1909,B1910,"f",FALSE)</f>
        <v>53049</v>
      </c>
      <c r="E1910" s="139">
        <f>_xll.qlInterestRateIndexValueDate(IndexON,D1910)</f>
        <v>53049</v>
      </c>
      <c r="F1910" s="155">
        <f>IFERROR(_xll.qlIndexFixing(IndexON,D1910,TRUE,_xll.ohTrigger(RecalcTrigger,TriggerON)),NA())</f>
        <v>7.2879729731134546E-3</v>
      </c>
      <c r="H1910" s="42">
        <f>_xll.qlCalendarAdvance(Calendar,$H1909,B1910,"f",FALSE)</f>
        <v>53049</v>
      </c>
      <c r="I1910" s="139">
        <f>_xll.qlInterestRateIndexValueDate(Index1M,$H1910)</f>
        <v>53051</v>
      </c>
      <c r="J1910" s="144">
        <f>IFERROR(_xll.qlIndexFixing(Index1M,$H1910,TRUE,_xll.ohTrigger(RecalcTrigger,Trigger1M)),NA())</f>
        <v>7.4676776381380214E-3</v>
      </c>
      <c r="K1910" s="44">
        <f>IFERROR(_xll.qlIndexFixing(Index3M,H1910,TRUE,_xll.ohTrigger(RecalcTrigger,Trigger3M)),NA())</f>
        <v>7.7288969451602572E-3</v>
      </c>
      <c r="L1910" s="44">
        <f>IFERROR(_xll.qlIndexFixing(Index6M,$H1910,TRUE,_xll.ohTrigger(RecalcTrigger,Trigger6M)),NA())</f>
        <v>7.7145207229532223E-3</v>
      </c>
      <c r="M1910" s="145">
        <f>IFERROR(_xll.qlIndexFixing(Index1Y,$H1910,TRUE,_xll.ohTrigger(RecalcTrigger,Trigger1Y)),NA())</f>
        <v>7.9500051598256766E-3</v>
      </c>
      <c r="N1910" s="144">
        <f>IFERROR(_xll.qlIndexFixing(ONIndex1M,I1910,TRUE,_xll.ohTrigger(RecalcTrigger,Trigger1M)),NA())</f>
        <v>7.4668424337165362E-3</v>
      </c>
      <c r="O1910" s="44">
        <f>IFERROR(_xll.qlIndexFixing(ONIndex3M,I1910,TRUE,_xll.ohTrigger(RecalcTrigger,Trigger3M)),NA())</f>
        <v>7.7281704108145277E-3</v>
      </c>
      <c r="P1910" s="44">
        <f>IFERROR(_xll.qlIndexFixing(ONIndex6M,I1910,TRUE,_xll.ohTrigger(RecalcTrigger,Trigger6M)),NA())</f>
        <v>7.7264221402462141E-3</v>
      </c>
      <c r="Q1910" s="145">
        <f>IFERROR(_xll.qlIndexFixing(ONIndex1Y,I1910,TRUE,_xll.ohTrigger(RecalcTrigger,Trigger1Y)),NA())</f>
        <v>7.9375812649917776E-3</v>
      </c>
    </row>
    <row r="1911" spans="2:17" x14ac:dyDescent="0.2">
      <c r="B1911" s="39" t="s">
        <v>42</v>
      </c>
      <c r="D1911" s="42">
        <f>_xll.qlCalendarAdvance(Calendar,$D1910,B1911,"f",FALSE)</f>
        <v>53056</v>
      </c>
      <c r="E1911" s="139">
        <f>_xll.qlInterestRateIndexValueDate(IndexON,D1911)</f>
        <v>53056</v>
      </c>
      <c r="F1911" s="155">
        <f>IFERROR(_xll.qlIndexFixing(IndexON,D1911,TRUE,_xll.ohTrigger(RecalcTrigger,TriggerON)),NA())</f>
        <v>7.287014059365049E-3</v>
      </c>
      <c r="H1911" s="42">
        <f>_xll.qlCalendarAdvance(Calendar,$H1910,B1911,"f",FALSE)</f>
        <v>53056</v>
      </c>
      <c r="I1911" s="139">
        <f>_xll.qlInterestRateIndexValueDate(Index1M,$H1911)</f>
        <v>53058</v>
      </c>
      <c r="J1911" s="144">
        <f>IFERROR(_xll.qlIndexFixing(Index1M,$H1911,TRUE,_xll.ohTrigger(RecalcTrigger,Trigger1M)),NA())</f>
        <v>7.4668024295365676E-3</v>
      </c>
      <c r="K1911" s="44">
        <f>IFERROR(_xll.qlIndexFixing(Index3M,H1911,TRUE,_xll.ohTrigger(RecalcTrigger,Trigger3M)),NA())</f>
        <v>7.7277939131269961E-3</v>
      </c>
      <c r="L1911" s="44">
        <f>IFERROR(_xll.qlIndexFixing(Index6M,$H1911,TRUE,_xll.ohTrigger(RecalcTrigger,Trigger6M)),NA())</f>
        <v>7.7124285542644359E-3</v>
      </c>
      <c r="M1911" s="145">
        <f>IFERROR(_xll.qlIndexFixing(Index1Y,$H1911,TRUE,_xll.ohTrigger(RecalcTrigger,Trigger1Y)),NA())</f>
        <v>7.949577270041799E-3</v>
      </c>
      <c r="N1911" s="144">
        <f>IFERROR(_xll.qlIndexFixing(ONIndex1M,I1911,TRUE,_xll.ohTrigger(RecalcTrigger,Trigger1M)),NA())</f>
        <v>7.4656266002826044E-3</v>
      </c>
      <c r="O1911" s="44">
        <f>IFERROR(_xll.qlIndexFixing(ONIndex3M,I1911,TRUE,_xll.ohTrigger(RecalcTrigger,Trigger3M)),NA())</f>
        <v>7.7265765566458811E-3</v>
      </c>
      <c r="P1911" s="44">
        <f>IFERROR(_xll.qlIndexFixing(ONIndex6M,I1911,TRUE,_xll.ohTrigger(RecalcTrigger,Trigger6M)),NA())</f>
        <v>7.7234575986739884E-3</v>
      </c>
      <c r="Q1911" s="145">
        <f>IFERROR(_xll.qlIndexFixing(ONIndex1Y,I1911,TRUE,_xll.ohTrigger(RecalcTrigger,Trigger1Y)),NA())</f>
        <v>7.9358118865080485E-3</v>
      </c>
    </row>
    <row r="1912" spans="2:17" x14ac:dyDescent="0.2">
      <c r="B1912" s="39" t="s">
        <v>42</v>
      </c>
      <c r="D1912" s="42">
        <f>_xll.qlCalendarAdvance(Calendar,$D1911,B1912,"f",FALSE)</f>
        <v>53063</v>
      </c>
      <c r="E1912" s="139">
        <f>_xll.qlInterestRateIndexValueDate(IndexON,D1912)</f>
        <v>53063</v>
      </c>
      <c r="F1912" s="155">
        <f>IFERROR(_xll.qlIndexFixing(IndexON,D1912,TRUE,_xll.ohTrigger(RecalcTrigger,TriggerON)),NA())</f>
        <v>7.2860790827089517E-3</v>
      </c>
      <c r="H1912" s="42">
        <f>_xll.qlCalendarAdvance(Calendar,$H1911,B1912,"f",FALSE)</f>
        <v>53063</v>
      </c>
      <c r="I1912" s="139">
        <f>_xll.qlInterestRateIndexValueDate(Index1M,$H1912)</f>
        <v>53065</v>
      </c>
      <c r="J1912" s="144">
        <f>IFERROR(_xll.qlIndexFixing(Index1M,$H1912,TRUE,_xll.ohTrigger(RecalcTrigger,Trigger1M)),NA())</f>
        <v>7.4659124021897449E-3</v>
      </c>
      <c r="K1912" s="44">
        <f>IFERROR(_xll.qlIndexFixing(Index3M,H1912,TRUE,_xll.ohTrigger(RecalcTrigger,Trigger3M)),NA())</f>
        <v>7.7267245847912275E-3</v>
      </c>
      <c r="L1912" s="44">
        <f>IFERROR(_xll.qlIndexFixing(Index6M,$H1912,TRUE,_xll.ohTrigger(RecalcTrigger,Trigger6M)),NA())</f>
        <v>7.7103547497588297E-3</v>
      </c>
      <c r="M1912" s="145">
        <f>IFERROR(_xll.qlIndexFixing(Index1Y,$H1912,TRUE,_xll.ohTrigger(RecalcTrigger,Trigger1Y)),NA())</f>
        <v>7.9491881743914139E-3</v>
      </c>
      <c r="N1912" s="144">
        <f>IFERROR(_xll.qlIndexFixing(ONIndex1M,I1912,TRUE,_xll.ohTrigger(RecalcTrigger,Trigger1M)),NA())</f>
        <v>7.4649671353199665E-3</v>
      </c>
      <c r="O1912" s="44">
        <f>IFERROR(_xll.qlIndexFixing(ONIndex3M,I1912,TRUE,_xll.ohTrigger(RecalcTrigger,Trigger3M)),NA())</f>
        <v>7.7257092101312708E-3</v>
      </c>
      <c r="P1912" s="44">
        <f>IFERROR(_xll.qlIndexFixing(ONIndex6M,I1912,TRUE,_xll.ohTrigger(RecalcTrigger,Trigger6M)),NA())</f>
        <v>7.7218231985387575E-3</v>
      </c>
      <c r="Q1912" s="145">
        <f>IFERROR(_xll.qlIndexFixing(ONIndex1Y,I1912,TRUE,_xll.ohTrigger(RecalcTrigger,Trigger1Y)),NA())</f>
        <v>7.9348546192026248E-3</v>
      </c>
    </row>
    <row r="1913" spans="2:17" x14ac:dyDescent="0.2">
      <c r="B1913" s="39" t="s">
        <v>42</v>
      </c>
      <c r="D1913" s="42">
        <f>_xll.qlCalendarAdvance(Calendar,$D1912,B1913,"f",FALSE)</f>
        <v>53070</v>
      </c>
      <c r="E1913" s="139">
        <f>_xll.qlInterestRateIndexValueDate(IndexON,D1913)</f>
        <v>53070</v>
      </c>
      <c r="F1913" s="155">
        <f>IFERROR(_xll.qlIndexFixing(IndexON,D1913,TRUE,_xll.ohTrigger(RecalcTrigger,TriggerON)),NA())</f>
        <v>7.2851681168462079E-3</v>
      </c>
      <c r="H1913" s="42">
        <f>_xll.qlCalendarAdvance(Calendar,$H1912,B1913,"f",FALSE)</f>
        <v>53070</v>
      </c>
      <c r="I1913" s="139">
        <f>_xll.qlInterestRateIndexValueDate(Index1M,$H1913)</f>
        <v>53072</v>
      </c>
      <c r="J1913" s="144">
        <f>IFERROR(_xll.qlIndexFixing(Index1M,$H1913,TRUE,_xll.ohTrigger(RecalcTrigger,Trigger1M)),NA())</f>
        <v>7.4650449658569817E-3</v>
      </c>
      <c r="K1913" s="44">
        <f>IFERROR(_xll.qlIndexFixing(Index3M,H1913,TRUE,_xll.ohTrigger(RecalcTrigger,Trigger3M)),NA())</f>
        <v>7.7256811946239947E-3</v>
      </c>
      <c r="L1913" s="44">
        <f>IFERROR(_xll.qlIndexFixing(Index6M,$H1913,TRUE,_xll.ohTrigger(RecalcTrigger,Trigger6M)),NA())</f>
        <v>7.7082993660560293E-3</v>
      </c>
      <c r="M1913" s="145">
        <f>IFERROR(_xll.qlIndexFixing(Index1Y,$H1913,TRUE,_xll.ohTrigger(RecalcTrigger,Trigger1Y)),NA())</f>
        <v>7.9488379713272776E-3</v>
      </c>
      <c r="N1913" s="144">
        <f>IFERROR(_xll.qlIndexFixing(ONIndex1M,I1913,TRUE,_xll.ohTrigger(RecalcTrigger,Trigger1M)),NA())</f>
        <v>7.4640631424394144E-3</v>
      </c>
      <c r="O1913" s="44">
        <f>IFERROR(_xll.qlIndexFixing(ONIndex3M,I1913,TRUE,_xll.ohTrigger(RecalcTrigger,Trigger3M)),NA())</f>
        <v>7.7245167428863226E-3</v>
      </c>
      <c r="P1913" s="44">
        <f>IFERROR(_xll.qlIndexFixing(ONIndex6M,I1913,TRUE,_xll.ohTrigger(RecalcTrigger,Trigger6M)),NA())</f>
        <v>7.7195501676552425E-3</v>
      </c>
      <c r="Q1913" s="145">
        <f>IFERROR(_xll.qlIndexFixing(ONIndex1Y,I1913,TRUE,_xll.ohTrigger(RecalcTrigger,Trigger1Y)),NA())</f>
        <v>7.9335453939144429E-3</v>
      </c>
    </row>
    <row r="1914" spans="2:17" x14ac:dyDescent="0.2">
      <c r="B1914" s="39" t="s">
        <v>42</v>
      </c>
      <c r="D1914" s="42">
        <f>_xll.qlCalendarAdvance(Calendar,$D1913,B1914,"f",FALSE)</f>
        <v>53077</v>
      </c>
      <c r="E1914" s="139">
        <f>_xll.qlInterestRateIndexValueDate(IndexON,D1914)</f>
        <v>53077</v>
      </c>
      <c r="F1914" s="155">
        <f>IFERROR(_xll.qlIndexFixing(IndexON,D1914,TRUE,_xll.ohTrigger(RecalcTrigger,TriggerON)),NA())</f>
        <v>7.2842812357976072E-3</v>
      </c>
      <c r="H1914" s="42">
        <f>_xll.qlCalendarAdvance(Calendar,$H1913,B1914,"f",FALSE)</f>
        <v>53077</v>
      </c>
      <c r="I1914" s="139">
        <f>_xll.qlInterestRateIndexValueDate(Index1M,$H1914)</f>
        <v>53079</v>
      </c>
      <c r="J1914" s="144">
        <f>IFERROR(_xll.qlIndexFixing(Index1M,$H1914,TRUE,_xll.ohTrigger(RecalcTrigger,Trigger1M)),NA())</f>
        <v>7.4642001908845068E-3</v>
      </c>
      <c r="K1914" s="44">
        <f>IFERROR(_xll.qlIndexFixing(Index3M,H1914,TRUE,_xll.ohTrigger(RecalcTrigger,Trigger3M)),NA())</f>
        <v>7.7246638179953378E-3</v>
      </c>
      <c r="L1914" s="44">
        <f>IFERROR(_xll.qlIndexFixing(Index6M,$H1914,TRUE,_xll.ohTrigger(RecalcTrigger,Trigger6M)),NA())</f>
        <v>7.7062624597752268E-3</v>
      </c>
      <c r="M1914" s="145">
        <f>IFERROR(_xll.qlIndexFixing(Index1Y,$H1914,TRUE,_xll.ohTrigger(RecalcTrigger,Trigger1Y)),NA())</f>
        <v>7.9485267593078345E-3</v>
      </c>
      <c r="N1914" s="144">
        <f>IFERROR(_xll.qlIndexFixing(ONIndex1M,I1914,TRUE,_xll.ohTrigger(RecalcTrigger,Trigger1M)),NA())</f>
        <v>7.4630576010292771E-3</v>
      </c>
      <c r="O1914" s="44">
        <f>IFERROR(_xll.qlIndexFixing(ONIndex3M,I1914,TRUE,_xll.ohTrigger(RecalcTrigger,Trigger3M)),NA())</f>
        <v>7.7231851795467321E-3</v>
      </c>
      <c r="P1914" s="44">
        <f>IFERROR(_xll.qlIndexFixing(ONIndex6M,I1914,TRUE,_xll.ohTrigger(RecalcTrigger,Trigger6M)),NA())</f>
        <v>7.7169740970983725E-3</v>
      </c>
      <c r="Q1914" s="145">
        <f>IFERROR(_xll.qlIndexFixing(ONIndex1Y,I1914,TRUE,_xll.ohTrigger(RecalcTrigger,Trigger1Y)),NA())</f>
        <v>7.9320934629389939E-3</v>
      </c>
    </row>
    <row r="1915" spans="2:17" x14ac:dyDescent="0.2">
      <c r="B1915" s="39" t="s">
        <v>42</v>
      </c>
      <c r="D1915" s="42">
        <f>_xll.qlCalendarAdvance(Calendar,$D1914,B1915,"f",FALSE)</f>
        <v>53084</v>
      </c>
      <c r="E1915" s="139">
        <f>_xll.qlInterestRateIndexValueDate(IndexON,D1915)</f>
        <v>53084</v>
      </c>
      <c r="F1915" s="155">
        <f>IFERROR(_xll.qlIndexFixing(IndexON,D1915,TRUE,_xll.ohTrigger(RecalcTrigger,TriggerON)),NA())</f>
        <v>7.2834185131043228E-3</v>
      </c>
      <c r="H1915" s="42">
        <f>_xll.qlCalendarAdvance(Calendar,$H1914,B1915,"f",FALSE)</f>
        <v>53084</v>
      </c>
      <c r="I1915" s="139">
        <f>_xll.qlInterestRateIndexValueDate(Index1M,$H1915)</f>
        <v>53086</v>
      </c>
      <c r="J1915" s="144">
        <f>IFERROR(_xll.qlIndexFixing(Index1M,$H1915,TRUE,_xll.ohTrigger(RecalcTrigger,Trigger1M)),NA())</f>
        <v>7.463378147623545E-3</v>
      </c>
      <c r="K1915" s="44">
        <f>IFERROR(_xll.qlIndexFixing(Index3M,H1915,TRUE,_xll.ohTrigger(RecalcTrigger,Trigger3M)),NA())</f>
        <v>7.7236895962255938E-3</v>
      </c>
      <c r="L1915" s="44">
        <f>IFERROR(_xll.qlIndexFixing(Index6M,$H1915,TRUE,_xll.ohTrigger(RecalcTrigger,Trigger6M)),NA())</f>
        <v>7.7040784760254522E-3</v>
      </c>
      <c r="M1915" s="145">
        <f>IFERROR(_xll.qlIndexFixing(Index1Y,$H1915,TRUE,_xll.ohTrigger(RecalcTrigger,Trigger1Y)),NA())</f>
        <v>7.9482546367950369E-3</v>
      </c>
      <c r="N1915" s="144">
        <f>IFERROR(_xll.qlIndexFixing(ONIndex1M,I1915,TRUE,_xll.ohTrigger(RecalcTrigger,Trigger1M)),NA())</f>
        <v>7.4623228205528136E-3</v>
      </c>
      <c r="O1915" s="44">
        <f>IFERROR(_xll.qlIndexFixing(ONIndex3M,I1915,TRUE,_xll.ohTrigger(RecalcTrigger,Trigger3M)),NA())</f>
        <v>7.722208450928747E-3</v>
      </c>
      <c r="P1915" s="44">
        <f>IFERROR(_xll.qlIndexFixing(ONIndex6M,I1915,TRUE,_xll.ohTrigger(RecalcTrigger,Trigger6M)),NA())</f>
        <v>7.7150572680828589E-3</v>
      </c>
      <c r="Q1915" s="145">
        <f>IFERROR(_xll.qlIndexFixing(ONIndex1Y,I1915,TRUE,_xll.ohTrigger(RecalcTrigger,Trigger1Y)),NA())</f>
        <v>7.9310356270401172E-3</v>
      </c>
    </row>
    <row r="1916" spans="2:17" x14ac:dyDescent="0.2">
      <c r="B1916" s="39" t="s">
        <v>42</v>
      </c>
      <c r="D1916" s="42">
        <f>_xll.qlCalendarAdvance(Calendar,$D1915,B1916,"f",FALSE)</f>
        <v>53091</v>
      </c>
      <c r="E1916" s="139">
        <f>_xll.qlInterestRateIndexValueDate(IndexON,D1916)</f>
        <v>53091</v>
      </c>
      <c r="F1916" s="155">
        <f>IFERROR(_xll.qlIndexFixing(IndexON,D1916,TRUE,_xll.ohTrigger(RecalcTrigger,TriggerON)),NA())</f>
        <v>7.2825800227072079E-3</v>
      </c>
      <c r="H1916" s="42">
        <f>_xll.qlCalendarAdvance(Calendar,$H1915,B1916,"f",FALSE)</f>
        <v>53091</v>
      </c>
      <c r="I1916" s="139">
        <f>_xll.qlInterestRateIndexValueDate(Index1M,$H1916)</f>
        <v>53093</v>
      </c>
      <c r="J1916" s="144">
        <f>IFERROR(_xll.qlIndexFixing(Index1M,$H1916,TRUE,_xll.ohTrigger(RecalcTrigger,Trigger1M)),NA())</f>
        <v>7.4625789064278192E-3</v>
      </c>
      <c r="K1916" s="44">
        <f>IFERROR(_xll.qlIndexFixing(Index3M,H1916,TRUE,_xll.ohTrigger(RecalcTrigger,Trigger3M)),NA())</f>
        <v>7.7227263356282197E-3</v>
      </c>
      <c r="L1916" s="44">
        <f>IFERROR(_xll.qlIndexFixing(Index6M,$H1916,TRUE,_xll.ohTrigger(RecalcTrigger,Trigger6M)),NA())</f>
        <v>7.7020826109969361E-3</v>
      </c>
      <c r="M1916" s="145">
        <f>IFERROR(_xll.qlIndexFixing(Index1Y,$H1916,TRUE,_xll.ohTrigger(RecalcTrigger,Trigger1Y)),NA())</f>
        <v>7.9480217022565303E-3</v>
      </c>
      <c r="N1916" s="144">
        <f>IFERROR(_xll.qlIndexFixing(ONIndex1M,I1916,TRUE,_xll.ohTrigger(RecalcTrigger,Trigger1M)),NA())</f>
        <v>7.4614866322342266E-3</v>
      </c>
      <c r="O1916" s="44">
        <f>IFERROR(_xll.qlIndexFixing(ONIndex3M,I1916,TRUE,_xll.ohTrigger(RecalcTrigger,Trigger3M)),NA())</f>
        <v>7.7210927766557802E-3</v>
      </c>
      <c r="P1916" s="44">
        <f>IFERROR(_xll.qlIndexFixing(ONIndex6M,I1916,TRUE,_xll.ohTrigger(RecalcTrigger,Trigger6M)),NA())</f>
        <v>7.7128375123436399E-3</v>
      </c>
      <c r="Q1916" s="145">
        <f>IFERROR(_xll.qlIndexFixing(ONIndex1Y,I1916,TRUE,_xll.ohTrigger(RecalcTrigger,Trigger1Y)),NA())</f>
        <v>7.9298352808976347E-3</v>
      </c>
    </row>
    <row r="1917" spans="2:17" x14ac:dyDescent="0.2">
      <c r="B1917" s="39" t="s">
        <v>42</v>
      </c>
      <c r="D1917" s="42">
        <f>_xll.qlCalendarAdvance(Calendar,$D1916,B1917,"f",FALSE)</f>
        <v>53098</v>
      </c>
      <c r="E1917" s="139">
        <f>_xll.qlInterestRateIndexValueDate(IndexON,D1917)</f>
        <v>53098</v>
      </c>
      <c r="F1917" s="155">
        <f>IFERROR(_xll.qlIndexFixing(IndexON,D1917,TRUE,_xll.ohTrigger(RecalcTrigger,TriggerON)),NA())</f>
        <v>7.2817658384671802E-3</v>
      </c>
      <c r="H1917" s="42">
        <f>_xll.qlCalendarAdvance(Calendar,$H1916,B1917,"f",FALSE)</f>
        <v>53098</v>
      </c>
      <c r="I1917" s="139">
        <f>_xll.qlInterestRateIndexValueDate(Index1M,$H1917)</f>
        <v>53100</v>
      </c>
      <c r="J1917" s="144">
        <f>IFERROR(_xll.qlIndexFixing(Index1M,$H1917,TRUE,_xll.ohTrigger(RecalcTrigger,Trigger1M)),NA())</f>
        <v>7.4618025376460562E-3</v>
      </c>
      <c r="K1917" s="44">
        <f>IFERROR(_xll.qlIndexFixing(Index3M,H1917,TRUE,_xll.ohTrigger(RecalcTrigger,Trigger3M)),NA())</f>
        <v>7.7217893206243714E-3</v>
      </c>
      <c r="L1917" s="44">
        <f>IFERROR(_xll.qlIndexFixing(Index6M,$H1917,TRUE,_xll.ohTrigger(RecalcTrigger,Trigger6M)),NA())</f>
        <v>7.7001054066096232E-3</v>
      </c>
      <c r="M1917" s="145">
        <f>IFERROR(_xll.qlIndexFixing(Index1Y,$H1917,TRUE,_xll.ohTrigger(RecalcTrigger,Trigger1Y)),NA())</f>
        <v>7.9478280541632439E-3</v>
      </c>
      <c r="N1917" s="144">
        <f>IFERROR(_xll.qlIndexFixing(ONIndex1M,I1917,TRUE,_xll.ohTrigger(RecalcTrigger,Trigger1M)),NA())</f>
        <v>7.4606731860438202E-3</v>
      </c>
      <c r="O1917" s="44">
        <f>IFERROR(_xll.qlIndexFixing(ONIndex3M,I1917,TRUE,_xll.ohTrigger(RecalcTrigger,Trigger3M)),NA())</f>
        <v>7.7200028505863827E-3</v>
      </c>
      <c r="P1917" s="44">
        <f>IFERROR(_xll.qlIndexFixing(ONIndex6M,I1917,TRUE,_xll.ohTrigger(RecalcTrigger,Trigger6M)),NA())</f>
        <v>7.7106356279088573E-3</v>
      </c>
      <c r="Q1917" s="145">
        <f>IFERROR(_xll.qlIndexFixing(ONIndex1Y,I1917,TRUE,_xll.ohTrigger(RecalcTrigger,Trigger1Y)),NA())</f>
        <v>7.9286714233273159E-3</v>
      </c>
    </row>
    <row r="1918" spans="2:17" x14ac:dyDescent="0.2">
      <c r="B1918" s="39" t="s">
        <v>42</v>
      </c>
      <c r="D1918" s="42">
        <f>_xll.qlCalendarAdvance(Calendar,$D1917,B1918,"f",FALSE)</f>
        <v>53105</v>
      </c>
      <c r="E1918" s="139">
        <f>_xll.qlInterestRateIndexValueDate(IndexON,D1918)</f>
        <v>53105</v>
      </c>
      <c r="F1918" s="155">
        <f>IFERROR(_xll.qlIndexFixing(IndexON,D1918,TRUE,_xll.ohTrigger(RecalcTrigger,TriggerON)),NA())</f>
        <v>7.2809760339254126E-3</v>
      </c>
      <c r="H1918" s="42">
        <f>_xll.qlCalendarAdvance(Calendar,$H1917,B1918,"f",FALSE)</f>
        <v>53105</v>
      </c>
      <c r="I1918" s="139">
        <f>_xll.qlInterestRateIndexValueDate(Index1M,$H1918)</f>
        <v>53107</v>
      </c>
      <c r="J1918" s="144">
        <f>IFERROR(_xll.qlIndexFixing(Index1M,$H1918,TRUE,_xll.ohTrigger(RecalcTrigger,Trigger1M)),NA())</f>
        <v>7.4610491116319788E-3</v>
      </c>
      <c r="K1918" s="44">
        <f>IFERROR(_xll.qlIndexFixing(Index3M,H1918,TRUE,_xll.ohTrigger(RecalcTrigger,Trigger3M)),NA())</f>
        <v>7.7208786265885367E-3</v>
      </c>
      <c r="L1918" s="44">
        <f>IFERROR(_xll.qlIndexFixing(Index6M,$H1918,TRUE,_xll.ohTrigger(RecalcTrigger,Trigger6M)),NA())</f>
        <v>7.6981469194866087E-3</v>
      </c>
      <c r="M1918" s="145">
        <f>IFERROR(_xll.qlIndexFixing(Index1Y,$H1918,TRUE,_xll.ohTrigger(RecalcTrigger,Trigger1Y)),NA())</f>
        <v>7.9476737909913633E-3</v>
      </c>
      <c r="N1918" s="144">
        <f>IFERROR(_xll.qlIndexFixing(ONIndex1M,I1918,TRUE,_xll.ohTrigger(RecalcTrigger,Trigger1M)),NA())</f>
        <v>7.4598825524052614E-3</v>
      </c>
      <c r="O1918" s="44">
        <f>IFERROR(_xll.qlIndexFixing(ONIndex3M,I1918,TRUE,_xll.ohTrigger(RecalcTrigger,Trigger3M)),NA())</f>
        <v>7.7189387478604488E-3</v>
      </c>
      <c r="P1918" s="44">
        <f>IFERROR(_xll.qlIndexFixing(ONIndex6M,I1918,TRUE,_xll.ohTrigger(RecalcTrigger,Trigger6M)),NA())</f>
        <v>7.7084516712133677E-3</v>
      </c>
      <c r="Q1918" s="145">
        <f>IFERROR(_xll.qlIndexFixing(ONIndex1Y,I1918,TRUE,_xll.ohTrigger(RecalcTrigger,Trigger1Y)),NA())</f>
        <v>7.9275441517712153E-3</v>
      </c>
    </row>
    <row r="1919" spans="2:17" x14ac:dyDescent="0.2">
      <c r="B1919" s="39" t="s">
        <v>42</v>
      </c>
      <c r="D1919" s="42">
        <f>_xll.qlCalendarAdvance(Calendar,$D1918,B1919,"f",FALSE)</f>
        <v>53112</v>
      </c>
      <c r="E1919" s="139">
        <f>_xll.qlInterestRateIndexValueDate(IndexON,D1919)</f>
        <v>53112</v>
      </c>
      <c r="F1919" s="155">
        <f>IFERROR(_xll.qlIndexFixing(IndexON,D1919,TRUE,_xll.ohTrigger(RecalcTrigger,TriggerON)),NA())</f>
        <v>7.2802106831826308E-3</v>
      </c>
      <c r="H1919" s="42">
        <f>_xll.qlCalendarAdvance(Calendar,$H1918,B1919,"f",FALSE)</f>
        <v>53112</v>
      </c>
      <c r="I1919" s="139">
        <f>_xll.qlInterestRateIndexValueDate(Index1M,$H1919)</f>
        <v>53114</v>
      </c>
      <c r="J1919" s="144">
        <f>IFERROR(_xll.qlIndexFixing(Index1M,$H1919,TRUE,_xll.ohTrigger(RecalcTrigger,Trigger1M)),NA())</f>
        <v>7.460318698736812E-3</v>
      </c>
      <c r="K1919" s="44">
        <f>IFERROR(_xll.qlIndexFixing(Index3M,H1919,TRUE,_xll.ohTrigger(RecalcTrigger,Trigger3M)),NA())</f>
        <v>7.7199943288934671E-3</v>
      </c>
      <c r="L1919" s="44">
        <f>IFERROR(_xll.qlIndexFixing(Index6M,$H1919,TRUE,_xll.ohTrigger(RecalcTrigger,Trigger6M)),NA())</f>
        <v>7.6963570713767526E-3</v>
      </c>
      <c r="M1919" s="145">
        <f>IFERROR(_xll.qlIndexFixing(Index1Y,$H1919,TRUE,_xll.ohTrigger(RecalcTrigger,Trigger1Y)),NA())</f>
        <v>7.9475590112216745E-3</v>
      </c>
      <c r="N1919" s="144">
        <f>IFERROR(_xll.qlIndexFixing(ONIndex1M,I1919,TRUE,_xll.ohTrigger(RecalcTrigger,Trigger1M)),NA())</f>
        <v>7.4591148015024089E-3</v>
      </c>
      <c r="O1919" s="44">
        <f>IFERROR(_xll.qlIndexFixing(ONIndex3M,I1919,TRUE,_xll.ohTrigger(RecalcTrigger,Trigger3M)),NA())</f>
        <v>7.7179005437777448E-3</v>
      </c>
      <c r="P1919" s="44">
        <f>IFERROR(_xll.qlIndexFixing(ONIndex6M,I1919,TRUE,_xll.ohTrigger(RecalcTrigger,Trigger6M)),NA())</f>
        <v>7.7062856986920281E-3</v>
      </c>
      <c r="Q1919" s="145">
        <f>IFERROR(_xll.qlIndexFixing(ONIndex1Y,I1919,TRUE,_xll.ohTrigger(RecalcTrigger,Trigger1Y)),NA())</f>
        <v>7.9264535643108758E-3</v>
      </c>
    </row>
    <row r="1920" spans="2:17" x14ac:dyDescent="0.2">
      <c r="B1920" s="39" t="s">
        <v>42</v>
      </c>
      <c r="D1920" s="42">
        <f>_xll.qlCalendarAdvance(Calendar,$D1919,B1920,"f",FALSE)</f>
        <v>53119</v>
      </c>
      <c r="E1920" s="139">
        <f>_xll.qlInterestRateIndexValueDate(IndexON,D1920)</f>
        <v>53119</v>
      </c>
      <c r="F1920" s="155">
        <f>IFERROR(_xll.qlIndexFixing(IndexON,D1920,TRUE,_xll.ohTrigger(RecalcTrigger,TriggerON)),NA())</f>
        <v>7.2794698598599439E-3</v>
      </c>
      <c r="H1920" s="42">
        <f>_xll.qlCalendarAdvance(Calendar,$H1919,B1920,"f",FALSE)</f>
        <v>53119</v>
      </c>
      <c r="I1920" s="139">
        <f>_xll.qlInterestRateIndexValueDate(Index1M,$H1920)</f>
        <v>53121</v>
      </c>
      <c r="J1920" s="144">
        <f>IFERROR(_xll.qlIndexFixing(Index1M,$H1920,TRUE,_xll.ohTrigger(RecalcTrigger,Trigger1M)),NA())</f>
        <v>7.4596113693117805E-3</v>
      </c>
      <c r="K1920" s="44">
        <f>IFERROR(_xll.qlIndexFixing(Index3M,H1920,TRUE,_xll.ohTrigger(RecalcTrigger,Trigger3M)),NA())</f>
        <v>7.7191365029093077E-3</v>
      </c>
      <c r="L1920" s="44">
        <f>IFERROR(_xll.qlIndexFixing(Index6M,$H1920,TRUE,_xll.ohTrigger(RecalcTrigger,Trigger6M)),NA())</f>
        <v>7.6944322186392241E-3</v>
      </c>
      <c r="M1920" s="145">
        <f>IFERROR(_xll.qlIndexFixing(Index1Y,$H1920,TRUE,_xll.ohTrigger(RecalcTrigger,Trigger1Y)),NA())</f>
        <v>7.947483813339342E-3</v>
      </c>
      <c r="N1920" s="144">
        <f>IFERROR(_xll.qlIndexFixing(ONIndex1M,I1920,TRUE,_xll.ohTrigger(RecalcTrigger,Trigger1M)),NA())</f>
        <v>7.4583700036789935E-3</v>
      </c>
      <c r="O1920" s="44">
        <f>IFERROR(_xll.qlIndexFixing(ONIndex3M,I1920,TRUE,_xll.ohTrigger(RecalcTrigger,Trigger3M)),NA())</f>
        <v>7.7168883136380373E-3</v>
      </c>
      <c r="P1920" s="44">
        <f>IFERROR(_xll.qlIndexFixing(ONIndex6M,I1920,TRUE,_xll.ohTrigger(RecalcTrigger,Trigger6M)),NA())</f>
        <v>7.7041377667796951E-3</v>
      </c>
      <c r="Q1920" s="145">
        <f>IFERROR(_xll.qlIndexFixing(ONIndex1Y,I1920,TRUE,_xll.ohTrigger(RecalcTrigger,Trigger1Y)),NA())</f>
        <v>7.9253997583084157E-3</v>
      </c>
    </row>
    <row r="1921" spans="2:17" x14ac:dyDescent="0.2">
      <c r="B1921" s="39" t="s">
        <v>42</v>
      </c>
      <c r="D1921" s="42">
        <f>_xll.qlCalendarAdvance(Calendar,$D1920,B1921,"f",FALSE)</f>
        <v>53126</v>
      </c>
      <c r="E1921" s="139">
        <f>_xll.qlInterestRateIndexValueDate(IndexON,D1921)</f>
        <v>53126</v>
      </c>
      <c r="F1921" s="155">
        <f>IFERROR(_xll.qlIndexFixing(IndexON,D1921,TRUE,_xll.ohTrigger(RecalcTrigger,TriggerON)),NA())</f>
        <v>7.2787536378982054E-3</v>
      </c>
      <c r="H1921" s="42">
        <f>_xll.qlCalendarAdvance(Calendar,$H1920,B1921,"f",FALSE)</f>
        <v>53126</v>
      </c>
      <c r="I1921" s="139">
        <f>_xll.qlInterestRateIndexValueDate(Index1M,$H1921)</f>
        <v>53128</v>
      </c>
      <c r="J1921" s="144">
        <f>IFERROR(_xll.qlIndexFixing(Index1M,$H1921,TRUE,_xll.ohTrigger(RecalcTrigger,Trigger1M)),NA())</f>
        <v>7.4589271937131052E-3</v>
      </c>
      <c r="K1921" s="44">
        <f>IFERROR(_xll.qlIndexFixing(Index3M,H1921,TRUE,_xll.ohTrigger(RecalcTrigger,Trigger3M)),NA())</f>
        <v>7.7183052240114161E-3</v>
      </c>
      <c r="L1921" s="44">
        <f>IFERROR(_xll.qlIndexFixing(Index6M,$H1921,TRUE,_xll.ohTrigger(RecalcTrigger,Trigger6M)),NA())</f>
        <v>7.6925262396645763E-3</v>
      </c>
      <c r="M1921" s="145">
        <f>IFERROR(_xll.qlIndexFixing(Index1Y,$H1921,TRUE,_xll.ohTrigger(RecalcTrigger,Trigger1Y)),NA())</f>
        <v>7.9474482958347883E-3</v>
      </c>
      <c r="N1921" s="144">
        <f>IFERROR(_xll.qlIndexFixing(ONIndex1M,I1921,TRUE,_xll.ohTrigger(RecalcTrigger,Trigger1M)),NA())</f>
        <v>7.457648229278746E-3</v>
      </c>
      <c r="O1921" s="44">
        <f>IFERROR(_xll.qlIndexFixing(ONIndex3M,I1921,TRUE,_xll.ohTrigger(RecalcTrigger,Trigger3M)),NA())</f>
        <v>7.7159021324213484E-3</v>
      </c>
      <c r="P1921" s="44">
        <f>IFERROR(_xll.qlIndexFixing(ONIndex6M,I1921,TRUE,_xll.ohTrigger(RecalcTrigger,Trigger6M)),NA())</f>
        <v>7.7020079320710977E-3</v>
      </c>
      <c r="Q1921" s="145">
        <f>IFERROR(_xll.qlIndexFixing(ONIndex1Y,I1921,TRUE,_xll.ohTrigger(RecalcTrigger,Trigger1Y)),NA())</f>
        <v>7.9243828317654419E-3</v>
      </c>
    </row>
    <row r="1922" spans="2:17" x14ac:dyDescent="0.2">
      <c r="B1922" s="39" t="s">
        <v>42</v>
      </c>
      <c r="D1922" s="42">
        <f>_xll.qlCalendarAdvance(Calendar,$D1921,B1922,"f",FALSE)</f>
        <v>53133</v>
      </c>
      <c r="E1922" s="139">
        <f>_xll.qlInterestRateIndexValueDate(IndexON,D1922)</f>
        <v>53133</v>
      </c>
      <c r="F1922" s="155">
        <f>IFERROR(_xll.qlIndexFixing(IndexON,D1922,TRUE,_xll.ohTrigger(RecalcTrigger,TriggerON)),NA())</f>
        <v>7.2780620909185245E-3</v>
      </c>
      <c r="H1922" s="42">
        <f>_xll.qlCalendarAdvance(Calendar,$H1921,B1922,"f",FALSE)</f>
        <v>53133</v>
      </c>
      <c r="I1922" s="139">
        <f>_xll.qlInterestRateIndexValueDate(Index1M,$H1922)</f>
        <v>53135</v>
      </c>
      <c r="J1922" s="144">
        <f>IFERROR(_xll.qlIndexFixing(Index1M,$H1922,TRUE,_xll.ohTrigger(RecalcTrigger,Trigger1M)),NA())</f>
        <v>7.458266242289513E-3</v>
      </c>
      <c r="K1922" s="44">
        <f>IFERROR(_xll.qlIndexFixing(Index3M,H1922,TRUE,_xll.ohTrigger(RecalcTrigger,Trigger3M)),NA())</f>
        <v>7.7175005675725458E-3</v>
      </c>
      <c r="L1922" s="44">
        <f>IFERROR(_xll.qlIndexFixing(Index6M,$H1922,TRUE,_xll.ohTrigger(RecalcTrigger,Trigger6M)),NA())</f>
        <v>7.6906391910733099E-3</v>
      </c>
      <c r="M1922" s="145">
        <f>IFERROR(_xll.qlIndexFixing(Index1Y,$H1922,TRUE,_xll.ohTrigger(RecalcTrigger,Trigger1Y)),NA())</f>
        <v>7.9474525572019381E-3</v>
      </c>
      <c r="N1922" s="144">
        <f>IFERROR(_xll.qlIndexFixing(ONIndex1M,I1922,TRUE,_xll.ohTrigger(RecalcTrigger,Trigger1M)),NA())</f>
        <v>7.4569495486453974E-3</v>
      </c>
      <c r="O1922" s="44">
        <f>IFERROR(_xll.qlIndexFixing(ONIndex3M,I1922,TRUE,_xll.ohTrigger(RecalcTrigger,Trigger3M)),NA())</f>
        <v>7.7149420758271248E-3</v>
      </c>
      <c r="P1922" s="44">
        <f>IFERROR(_xll.qlIndexFixing(ONIndex6M,I1922,TRUE,_xll.ohTrigger(RecalcTrigger,Trigger6M)),NA())</f>
        <v>7.6998962510010927E-3</v>
      </c>
      <c r="Q1922" s="145">
        <f>IFERROR(_xll.qlIndexFixing(ONIndex1Y,I1922,TRUE,_xll.ohTrigger(RecalcTrigger,Trigger1Y)),NA())</f>
        <v>7.9234028822039448E-3</v>
      </c>
    </row>
    <row r="1923" spans="2:17" x14ac:dyDescent="0.2">
      <c r="B1923" s="39" t="s">
        <v>42</v>
      </c>
      <c r="D1923" s="42">
        <f>_xll.qlCalendarAdvance(Calendar,$D1922,B1923,"f",FALSE)</f>
        <v>53140</v>
      </c>
      <c r="E1923" s="139">
        <f>_xll.qlInterestRateIndexValueDate(IndexON,D1923)</f>
        <v>53140</v>
      </c>
      <c r="F1923" s="155">
        <f>IFERROR(_xll.qlIndexFixing(IndexON,D1923,TRUE,_xll.ohTrigger(RecalcTrigger,TriggerON)),NA())</f>
        <v>7.2773952928617547E-3</v>
      </c>
      <c r="H1923" s="42">
        <f>_xll.qlCalendarAdvance(Calendar,$H1922,B1923,"f",FALSE)</f>
        <v>53140</v>
      </c>
      <c r="I1923" s="139">
        <f>_xll.qlInterestRateIndexValueDate(Index1M,$H1923)</f>
        <v>53142</v>
      </c>
      <c r="J1923" s="144">
        <f>IFERROR(_xll.qlIndexFixing(Index1M,$H1923,TRUE,_xll.ohTrigger(RecalcTrigger,Trigger1M)),NA())</f>
        <v>7.4576285853922286E-3</v>
      </c>
      <c r="K1923" s="44">
        <f>IFERROR(_xll.qlIndexFixing(Index3M,H1923,TRUE,_xll.ohTrigger(RecalcTrigger,Trigger3M)),NA())</f>
        <v>7.7167226089680527E-3</v>
      </c>
      <c r="L1923" s="44">
        <f>IFERROR(_xll.qlIndexFixing(Index6M,$H1923,TRUE,_xll.ohTrigger(RecalcTrigger,Trigger6M)),NA())</f>
        <v>7.6887711294885454E-3</v>
      </c>
      <c r="M1923" s="145">
        <f>IFERROR(_xll.qlIndexFixing(Index1Y,$H1923,TRUE,_xll.ohTrigger(RecalcTrigger,Trigger1Y)),NA())</f>
        <v>7.947496695941067E-3</v>
      </c>
      <c r="N1923" s="144">
        <f>IFERROR(_xll.qlIndexFixing(ONIndex1M,I1923,TRUE,_xll.ohTrigger(RecalcTrigger,Trigger1M)),NA())</f>
        <v>7.4562740319628062E-3</v>
      </c>
      <c r="O1923" s="44">
        <f>IFERROR(_xll.qlIndexFixing(ONIndex3M,I1923,TRUE,_xll.ohTrigger(RecalcTrigger,Trigger3M)),NA())</f>
        <v>7.7140082186755166E-3</v>
      </c>
      <c r="P1923" s="44">
        <f>IFERROR(_xll.qlIndexFixing(ONIndex6M,I1923,TRUE,_xll.ohTrigger(RecalcTrigger,Trigger6M)),NA())</f>
        <v>7.6978027798446647E-3</v>
      </c>
      <c r="Q1923" s="145">
        <f>IFERROR(_xll.qlIndexFixing(ONIndex1Y,I1923,TRUE,_xll.ohTrigger(RecalcTrigger,Trigger1Y)),NA())</f>
        <v>7.9224600073857232E-3</v>
      </c>
    </row>
    <row r="1924" spans="2:17" x14ac:dyDescent="0.2">
      <c r="B1924" s="39" t="s">
        <v>42</v>
      </c>
      <c r="D1924" s="42">
        <f>_xll.qlCalendarAdvance(Calendar,$D1923,B1924,"f",FALSE)</f>
        <v>53147</v>
      </c>
      <c r="E1924" s="139">
        <f>_xll.qlInterestRateIndexValueDate(IndexON,D1924)</f>
        <v>53147</v>
      </c>
      <c r="F1924" s="155">
        <f>IFERROR(_xll.qlIndexFixing(IndexON,D1924,TRUE,_xll.ohTrigger(RecalcTrigger,TriggerON)),NA())</f>
        <v>7.2767533175088772E-3</v>
      </c>
      <c r="H1924" s="42">
        <f>_xll.qlCalendarAdvance(Calendar,$H1923,B1924,"f",FALSE)</f>
        <v>53147</v>
      </c>
      <c r="I1924" s="139">
        <f>_xll.qlInterestRateIndexValueDate(Index1M,$H1924)</f>
        <v>53149</v>
      </c>
      <c r="J1924" s="144">
        <f>IFERROR(_xll.qlIndexFixing(Index1M,$H1924,TRUE,_xll.ohTrigger(RecalcTrigger,Trigger1M)),NA())</f>
        <v>7.457014293377473E-3</v>
      </c>
      <c r="K1924" s="44">
        <f>IFERROR(_xll.qlIndexFixing(Index3M,H1924,TRUE,_xll.ohTrigger(RecalcTrigger,Trigger3M)),NA())</f>
        <v>7.7159714235715575E-3</v>
      </c>
      <c r="L1924" s="44">
        <f>IFERROR(_xll.qlIndexFixing(Index6M,$H1924,TRUE,_xll.ohTrigger(RecalcTrigger,Trigger6M)),NA())</f>
        <v>7.686792230214773E-3</v>
      </c>
      <c r="M1924" s="145">
        <f>IFERROR(_xll.qlIndexFixing(Index1Y,$H1924,TRUE,_xll.ohTrigger(RecalcTrigger,Trigger1Y)),NA())</f>
        <v>7.9475806720696943E-3</v>
      </c>
      <c r="N1924" s="144">
        <f>IFERROR(_xll.qlIndexFixing(ONIndex1M,I1924,TRUE,_xll.ohTrigger(RecalcTrigger,Trigger1M)),NA())</f>
        <v>7.4556217496546395E-3</v>
      </c>
      <c r="O1924" s="44">
        <f>IFERROR(_xll.qlIndexFixing(ONIndex3M,I1924,TRUE,_xll.ohTrigger(RecalcTrigger,Trigger3M)),NA())</f>
        <v>7.7131006363462262E-3</v>
      </c>
      <c r="P1924" s="44">
        <f>IFERROR(_xll.qlIndexFixing(ONIndex6M,I1924,TRUE,_xll.ohTrigger(RecalcTrigger,Trigger6M)),NA())</f>
        <v>7.6957275751965426E-3</v>
      </c>
      <c r="Q1924" s="145">
        <f>IFERROR(_xll.qlIndexFixing(ONIndex1Y,I1924,TRUE,_xll.ohTrigger(RecalcTrigger,Trigger1Y)),NA())</f>
        <v>7.9215543051525117E-3</v>
      </c>
    </row>
    <row r="1925" spans="2:17" x14ac:dyDescent="0.2">
      <c r="B1925" s="39" t="s">
        <v>42</v>
      </c>
      <c r="D1925" s="42">
        <f>_xll.qlCalendarAdvance(Calendar,$D1924,B1925,"f",FALSE)</f>
        <v>53154</v>
      </c>
      <c r="E1925" s="139">
        <f>_xll.qlInterestRateIndexValueDate(IndexON,D1925)</f>
        <v>53154</v>
      </c>
      <c r="F1925" s="155">
        <f>IFERROR(_xll.qlIndexFixing(IndexON,D1925,TRUE,_xll.ohTrigger(RecalcTrigger,TriggerON)),NA())</f>
        <v>7.2761362386408734E-3</v>
      </c>
      <c r="H1925" s="42">
        <f>_xll.qlCalendarAdvance(Calendar,$H1924,B1925,"f",FALSE)</f>
        <v>53154</v>
      </c>
      <c r="I1925" s="139">
        <f>_xll.qlInterestRateIndexValueDate(Index1M,$H1925)</f>
        <v>53156</v>
      </c>
      <c r="J1925" s="144">
        <f>IFERROR(_xll.qlIndexFixing(Index1M,$H1925,TRUE,_xll.ohTrigger(RecalcTrigger,Trigger1M)),NA())</f>
        <v>7.456423436593973E-3</v>
      </c>
      <c r="K1925" s="44">
        <f>IFERROR(_xll.qlIndexFixing(Index3M,H1925,TRUE,_xll.ohTrigger(RecalcTrigger,Trigger3M)),NA())</f>
        <v>7.7152470867584196E-3</v>
      </c>
      <c r="L1925" s="44">
        <f>IFERROR(_xll.qlIndexFixing(Index6M,$H1925,TRUE,_xll.ohTrigger(RecalcTrigger,Trigger6M)),NA())</f>
        <v>7.6849663494086527E-3</v>
      </c>
      <c r="M1925" s="145">
        <f>IFERROR(_xll.qlIndexFixing(Index1Y,$H1925,TRUE,_xll.ohTrigger(RecalcTrigger,Trigger1Y)),NA())</f>
        <v>7.9476959262741211E-3</v>
      </c>
      <c r="N1925" s="144">
        <f>IFERROR(_xll.qlIndexFixing(ONIndex1M,I1925,TRUE,_xll.ohTrigger(RecalcTrigger,Trigger1M)),NA())</f>
        <v>7.454992771984692E-3</v>
      </c>
      <c r="O1925" s="44">
        <f>IFERROR(_xll.qlIndexFixing(ONIndex3M,I1925,TRUE,_xll.ohTrigger(RecalcTrigger,Trigger3M)),NA())</f>
        <v>7.7122194042189562E-3</v>
      </c>
      <c r="P1925" s="44">
        <f>IFERROR(_xll.qlIndexFixing(ONIndex6M,I1925,TRUE,_xll.ohTrigger(RecalcTrigger,Trigger6M)),NA())</f>
        <v>7.6936706934915833E-3</v>
      </c>
      <c r="Q1925" s="145">
        <f>IFERROR(_xll.qlIndexFixing(ONIndex1Y,I1925,TRUE,_xll.ohTrigger(RecalcTrigger,Trigger1Y)),NA())</f>
        <v>7.9206858730263008E-3</v>
      </c>
    </row>
    <row r="1926" spans="2:17" x14ac:dyDescent="0.2">
      <c r="B1926" s="39" t="s">
        <v>42</v>
      </c>
      <c r="D1926" s="42">
        <f>_xll.qlCalendarAdvance(Calendar,$D1925,B1926,"f",FALSE)</f>
        <v>53161</v>
      </c>
      <c r="E1926" s="139">
        <f>_xll.qlInterestRateIndexValueDate(IndexON,D1926)</f>
        <v>53161</v>
      </c>
      <c r="F1926" s="155">
        <f>IFERROR(_xll.qlIndexFixing(IndexON,D1926,TRUE,_xll.ohTrigger(RecalcTrigger,TriggerON)),NA())</f>
        <v>7.2755441301186607E-3</v>
      </c>
      <c r="H1926" s="42">
        <f>_xll.qlCalendarAdvance(Calendar,$H1925,B1926,"f",FALSE)</f>
        <v>53161</v>
      </c>
      <c r="I1926" s="139">
        <f>_xll.qlInterestRateIndexValueDate(Index1M,$H1926)</f>
        <v>53163</v>
      </c>
      <c r="J1926" s="144">
        <f>IFERROR(_xll.qlIndexFixing(Index1M,$H1926,TRUE,_xll.ohTrigger(RecalcTrigger,Trigger1M)),NA())</f>
        <v>7.4558560853979494E-3</v>
      </c>
      <c r="K1926" s="44">
        <f>IFERROR(_xll.qlIndexFixing(Index3M,H1926,TRUE,_xll.ohTrigger(RecalcTrigger,Trigger3M)),NA())</f>
        <v>7.7145496739048653E-3</v>
      </c>
      <c r="L1926" s="44">
        <f>IFERROR(_xll.qlIndexFixing(Index6M,$H1926,TRUE,_xll.ohTrigger(RecalcTrigger,Trigger6M)),NA())</f>
        <v>7.6831596388614613E-3</v>
      </c>
      <c r="M1926" s="145">
        <f>IFERROR(_xll.qlIndexFixing(Index1Y,$H1926,TRUE,_xll.ohTrigger(RecalcTrigger,Trigger1Y)),NA())</f>
        <v>7.9478367234961118E-3</v>
      </c>
      <c r="N1926" s="144">
        <f>IFERROR(_xll.qlIndexFixing(ONIndex1M,I1926,TRUE,_xll.ohTrigger(RecalcTrigger,Trigger1M)),NA())</f>
        <v>7.4543871692966945E-3</v>
      </c>
      <c r="O1926" s="44">
        <f>IFERROR(_xll.qlIndexFixing(ONIndex3M,I1926,TRUE,_xll.ohTrigger(RecalcTrigger,Trigger3M)),NA())</f>
        <v>7.7113645974336009E-3</v>
      </c>
      <c r="P1926" s="44">
        <f>IFERROR(_xll.qlIndexFixing(ONIndex6M,I1926,TRUE,_xll.ohTrigger(RecalcTrigger,Trigger6M)),NA())</f>
        <v>7.6916321912445795E-3</v>
      </c>
      <c r="Q1926" s="145">
        <f>IFERROR(_xll.qlIndexFixing(ONIndex1Y,I1926,TRUE,_xll.ohTrigger(RecalcTrigger,Trigger1Y)),NA())</f>
        <v>7.9198548089287613E-3</v>
      </c>
    </row>
    <row r="1927" spans="2:17" x14ac:dyDescent="0.2">
      <c r="B1927" s="39" t="s">
        <v>42</v>
      </c>
      <c r="D1927" s="42">
        <f>_xll.qlCalendarAdvance(Calendar,$D1926,B1927,"f",FALSE)</f>
        <v>53168</v>
      </c>
      <c r="E1927" s="139">
        <f>_xll.qlInterestRateIndexValueDate(IndexON,D1927)</f>
        <v>53168</v>
      </c>
      <c r="F1927" s="155">
        <f>IFERROR(_xll.qlIndexFixing(IndexON,D1927,TRUE,_xll.ohTrigger(RecalcTrigger,TriggerON)),NA())</f>
        <v>7.2749770656432844E-3</v>
      </c>
      <c r="H1927" s="42">
        <f>_xll.qlCalendarAdvance(Calendar,$H1926,B1927,"f",FALSE)</f>
        <v>53168</v>
      </c>
      <c r="I1927" s="139">
        <f>_xll.qlInterestRateIndexValueDate(Index1M,$H1927)</f>
        <v>53170</v>
      </c>
      <c r="J1927" s="144">
        <f>IFERROR(_xll.qlIndexFixing(Index1M,$H1927,TRUE,_xll.ohTrigger(RecalcTrigger,Trigger1M)),NA())</f>
        <v>7.4553123101406271E-3</v>
      </c>
      <c r="K1927" s="44">
        <f>IFERROR(_xll.qlIndexFixing(Index3M,H1927,TRUE,_xll.ohTrigger(RecalcTrigger,Trigger3M)),NA())</f>
        <v>7.7138792603871215E-3</v>
      </c>
      <c r="L1927" s="44">
        <f>IFERROR(_xll.qlIndexFixing(Index6M,$H1927,TRUE,_xll.ohTrigger(RecalcTrigger,Trigger6M)),NA())</f>
        <v>7.6813721551997304E-3</v>
      </c>
      <c r="M1927" s="145">
        <f>IFERROR(_xll.qlIndexFixing(Index1Y,$H1927,TRUE,_xll.ohTrigger(RecalcTrigger,Trigger1Y)),NA())</f>
        <v>7.9480021937376744E-3</v>
      </c>
      <c r="N1927" s="144">
        <f>IFERROR(_xll.qlIndexFixing(ONIndex1M,I1927,TRUE,_xll.ohTrigger(RecalcTrigger,Trigger1M)),NA())</f>
        <v>7.4538050119343779E-3</v>
      </c>
      <c r="O1927" s="44">
        <f>IFERROR(_xll.qlIndexFixing(ONIndex3M,I1927,TRUE,_xll.ohTrigger(RecalcTrigger,Trigger3M)),NA())</f>
        <v>7.7105362912099906E-3</v>
      </c>
      <c r="P1927" s="44">
        <f>IFERROR(_xll.qlIndexFixing(ONIndex6M,I1927,TRUE,_xll.ohTrigger(RecalcTrigger,Trigger6M)),NA())</f>
        <v>7.6896121248903881E-3</v>
      </c>
      <c r="Q1927" s="145">
        <f>IFERROR(_xll.qlIndexFixing(ONIndex1Y,I1927,TRUE,_xll.ohTrigger(RecalcTrigger,Trigger1Y)),NA())</f>
        <v>7.9190612103019475E-3</v>
      </c>
    </row>
    <row r="1928" spans="2:17" x14ac:dyDescent="0.2">
      <c r="B1928" s="39" t="s">
        <v>42</v>
      </c>
      <c r="D1928" s="42">
        <f>_xll.qlCalendarAdvance(Calendar,$D1927,B1928,"f",FALSE)</f>
        <v>53175</v>
      </c>
      <c r="E1928" s="139">
        <f>_xll.qlInterestRateIndexValueDate(IndexON,D1928)</f>
        <v>53175</v>
      </c>
      <c r="F1928" s="155">
        <f>IFERROR(_xll.qlIndexFixing(IndexON,D1928,TRUE,_xll.ohTrigger(RecalcTrigger,TriggerON)),NA())</f>
        <v>7.2744351189957257E-3</v>
      </c>
      <c r="H1928" s="42">
        <f>_xll.qlCalendarAdvance(Calendar,$H1927,B1928,"f",FALSE)</f>
        <v>53175</v>
      </c>
      <c r="I1928" s="139">
        <f>_xll.qlInterestRateIndexValueDate(Index1M,$H1928)</f>
        <v>53177</v>
      </c>
      <c r="J1928" s="144">
        <f>IFERROR(_xll.qlIndexFixing(Index1M,$H1928,TRUE,_xll.ohTrigger(RecalcTrigger,Trigger1M)),NA())</f>
        <v>7.4547921811732309E-3</v>
      </c>
      <c r="K1928" s="44">
        <f>IFERROR(_xll.qlIndexFixing(Index3M,H1928,TRUE,_xll.ohTrigger(RecalcTrigger,Trigger3M)),NA())</f>
        <v>7.7132359215822842E-3</v>
      </c>
      <c r="L1928" s="44">
        <f>IFERROR(_xll.qlIndexFixing(Index6M,$H1928,TRUE,_xll.ohTrigger(RecalcTrigger,Trigger6M)),NA())</f>
        <v>7.6796039550482715E-3</v>
      </c>
      <c r="M1928" s="145">
        <f>IFERROR(_xll.qlIndexFixing(Index1Y,$H1928,TRUE,_xll.ohTrigger(RecalcTrigger,Trigger1Y)),NA())</f>
        <v>7.948191464603396E-3</v>
      </c>
      <c r="N1928" s="144">
        <f>IFERROR(_xll.qlIndexFixing(ONIndex1M,I1928,TRUE,_xll.ohTrigger(RecalcTrigger,Trigger1M)),NA())</f>
        <v>7.4532463700016649E-3</v>
      </c>
      <c r="O1928" s="44">
        <f>IFERROR(_xll.qlIndexFixing(ONIndex3M,I1928,TRUE,_xll.ohTrigger(RecalcTrigger,Trigger3M)),NA())</f>
        <v>7.7097345607679557E-3</v>
      </c>
      <c r="P1928" s="44">
        <f>IFERROR(_xll.qlIndexFixing(ONIndex6M,I1928,TRUE,_xll.ohTrigger(RecalcTrigger,Trigger6M)),NA())</f>
        <v>7.6876105507039938E-3</v>
      </c>
      <c r="Q1928" s="145">
        <f>IFERROR(_xll.qlIndexFixing(ONIndex1Y,I1928,TRUE,_xll.ohTrigger(RecalcTrigger,Trigger1Y)),NA())</f>
        <v>7.9183051750675304E-3</v>
      </c>
    </row>
    <row r="1929" spans="2:17" x14ac:dyDescent="0.2">
      <c r="B1929" s="39" t="s">
        <v>42</v>
      </c>
      <c r="D1929" s="42">
        <f>_xll.qlCalendarAdvance(Calendar,$D1928,B1929,"f",FALSE)</f>
        <v>53182</v>
      </c>
      <c r="E1929" s="139">
        <f>_xll.qlInterestRateIndexValueDate(IndexON,D1929)</f>
        <v>53182</v>
      </c>
      <c r="F1929" s="155">
        <f>IFERROR(_xll.qlIndexFixing(IndexON,D1929,TRUE,_xll.ohTrigger(RecalcTrigger,TriggerON)),NA())</f>
        <v>7.2739183641168381E-3</v>
      </c>
      <c r="H1929" s="42">
        <f>_xll.qlCalendarAdvance(Calendar,$H1928,B1929,"f",FALSE)</f>
        <v>53182</v>
      </c>
      <c r="I1929" s="139">
        <f>_xll.qlInterestRateIndexValueDate(Index1M,$H1929)</f>
        <v>53184</v>
      </c>
      <c r="J1929" s="144">
        <f>IFERROR(_xll.qlIndexFixing(Index1M,$H1929,TRUE,_xll.ohTrigger(RecalcTrigger,Trigger1M)),NA())</f>
        <v>7.4542957688544798E-3</v>
      </c>
      <c r="K1929" s="44">
        <f>IFERROR(_xll.qlIndexFixing(Index3M,H1929,TRUE,_xll.ohTrigger(RecalcTrigger,Trigger3M)),NA())</f>
        <v>7.7126197328657112E-3</v>
      </c>
      <c r="L1929" s="44">
        <f>IFERROR(_xll.qlIndexFixing(Index6M,$H1929,TRUE,_xll.ohTrigger(RecalcTrigger,Trigger6M)),NA())</f>
        <v>7.6778550950353363E-3</v>
      </c>
      <c r="M1929" s="145">
        <f>IFERROR(_xll.qlIndexFixing(Index1Y,$H1929,TRUE,_xll.ohTrigger(RecalcTrigger,Trigger1Y)),NA())</f>
        <v>7.9484036613002122E-3</v>
      </c>
      <c r="N1929" s="144">
        <f>IFERROR(_xll.qlIndexFixing(ONIndex1M,I1929,TRUE,_xll.ohTrigger(RecalcTrigger,Trigger1M)),NA())</f>
        <v>7.4527113141620305E-3</v>
      </c>
      <c r="O1929" s="44">
        <f>IFERROR(_xll.qlIndexFixing(ONIndex3M,I1929,TRUE,_xll.ohTrigger(RecalcTrigger,Trigger3M)),NA())</f>
        <v>7.7089594814871987E-3</v>
      </c>
      <c r="P1929" s="44">
        <f>IFERROR(_xll.qlIndexFixing(ONIndex6M,I1929,TRUE,_xll.ohTrigger(RecalcTrigger,Trigger6M)),NA())</f>
        <v>7.6856275253600614E-3</v>
      </c>
      <c r="Q1929" s="145">
        <f>IFERROR(_xll.qlIndexFixing(ONIndex1Y,I1929,TRUE,_xll.ohTrigger(RecalcTrigger,Trigger1Y)),NA())</f>
        <v>7.9175868009073724E-3</v>
      </c>
    </row>
    <row r="1930" spans="2:17" x14ac:dyDescent="0.2">
      <c r="B1930" s="39" t="s">
        <v>42</v>
      </c>
      <c r="D1930" s="42">
        <f>_xll.qlCalendarAdvance(Calendar,$D1929,B1930,"f",FALSE)</f>
        <v>53189</v>
      </c>
      <c r="E1930" s="139">
        <f>_xll.qlInterestRateIndexValueDate(IndexON,D1930)</f>
        <v>53189</v>
      </c>
      <c r="F1930" s="155">
        <f>IFERROR(_xll.qlIndexFixing(IndexON,D1930,TRUE,_xll.ohTrigger(RecalcTrigger,TriggerON)),NA())</f>
        <v>7.273426874787603E-3</v>
      </c>
      <c r="H1930" s="42">
        <f>_xll.qlCalendarAdvance(Calendar,$H1929,B1930,"f",FALSE)</f>
        <v>53189</v>
      </c>
      <c r="I1930" s="139">
        <f>_xll.qlInterestRateIndexValueDate(Index1M,$H1930)</f>
        <v>53191</v>
      </c>
      <c r="J1930" s="144">
        <f>IFERROR(_xll.qlIndexFixing(Index1M,$H1930,TRUE,_xll.ohTrigger(RecalcTrigger,Trigger1M)),NA())</f>
        <v>7.4538231435331004E-3</v>
      </c>
      <c r="K1930" s="44">
        <f>IFERROR(_xll.qlIndexFixing(Index3M,H1930,TRUE,_xll.ohTrigger(RecalcTrigger,Trigger3M)),NA())</f>
        <v>7.7120307696171052E-3</v>
      </c>
      <c r="L1930" s="44">
        <f>IFERROR(_xll.qlIndexFixing(Index6M,$H1930,TRUE,_xll.ohTrigger(RecalcTrigger,Trigger6M)),NA())</f>
        <v>7.6761256317870244E-3</v>
      </c>
      <c r="M1930" s="145">
        <f>IFERROR(_xll.qlIndexFixing(Index1Y,$H1930,TRUE,_xll.ohTrigger(RecalcTrigger,Trigger1Y)),NA())</f>
        <v>7.94863790663786E-3</v>
      </c>
      <c r="N1930" s="144">
        <f>IFERROR(_xll.qlIndexFixing(ONIndex1M,I1930,TRUE,_xll.ohTrigger(RecalcTrigger,Trigger1M)),NA())</f>
        <v>7.4521999143595252E-3</v>
      </c>
      <c r="O1930" s="44">
        <f>IFERROR(_xll.qlIndexFixing(ONIndex3M,I1930,TRUE,_xll.ohTrigger(RecalcTrigger,Trigger3M)),NA())</f>
        <v>7.7082111283477417E-3</v>
      </c>
      <c r="P1930" s="44">
        <f>IFERROR(_xll.qlIndexFixing(ONIndex6M,I1930,TRUE,_xll.ohTrigger(RecalcTrigger,Trigger6M)),NA())</f>
        <v>7.6836631052135118E-3</v>
      </c>
      <c r="Q1930" s="145">
        <f>IFERROR(_xll.qlIndexFixing(ONIndex1Y,I1930,TRUE,_xll.ohTrigger(RecalcTrigger,Trigger1Y)),NA())</f>
        <v>7.9169061854234002E-3</v>
      </c>
    </row>
    <row r="1931" spans="2:17" x14ac:dyDescent="0.2">
      <c r="B1931" s="39" t="s">
        <v>42</v>
      </c>
      <c r="D1931" s="42">
        <f>_xll.qlCalendarAdvance(Calendar,$D1930,B1931,"f",FALSE)</f>
        <v>53196</v>
      </c>
      <c r="E1931" s="139">
        <f>_xll.qlInterestRateIndexValueDate(IndexON,D1931)</f>
        <v>53196</v>
      </c>
      <c r="F1931" s="155">
        <f>IFERROR(_xll.qlIndexFixing(IndexON,D1931,TRUE,_xll.ohTrigger(RecalcTrigger,TriggerON)),NA())</f>
        <v>7.2729607247090655E-3</v>
      </c>
      <c r="H1931" s="42">
        <f>_xll.qlCalendarAdvance(Calendar,$H1930,B1931,"f",FALSE)</f>
        <v>53196</v>
      </c>
      <c r="I1931" s="139">
        <f>_xll.qlInterestRateIndexValueDate(Index1M,$H1931)</f>
        <v>53198</v>
      </c>
      <c r="J1931" s="144">
        <f>IFERROR(_xll.qlIndexFixing(Index1M,$H1931,TRUE,_xll.ohTrigger(RecalcTrigger,Trigger1M)),NA())</f>
        <v>7.4533743755628157E-3</v>
      </c>
      <c r="K1931" s="44">
        <f>IFERROR(_xll.qlIndexFixing(Index3M,H1931,TRUE,_xll.ohTrigger(RecalcTrigger,Trigger3M)),NA())</f>
        <v>7.7114691072144312E-3</v>
      </c>
      <c r="L1931" s="44">
        <f>IFERROR(_xll.qlIndexFixing(Index6M,$H1931,TRUE,_xll.ohTrigger(RecalcTrigger,Trigger6M)),NA())</f>
        <v>7.6744156219311589E-3</v>
      </c>
      <c r="M1931" s="145">
        <f>IFERROR(_xll.qlIndexFixing(Index1Y,$H1931,TRUE,_xll.ohTrigger(RecalcTrigger,Trigger1Y)),NA())</f>
        <v>7.9488933210277706E-3</v>
      </c>
      <c r="N1931" s="144">
        <f>IFERROR(_xll.qlIndexFixing(ONIndex1M,I1931,TRUE,_xll.ohTrigger(RecalcTrigger,Trigger1M)),NA())</f>
        <v>7.4517122411776882E-3</v>
      </c>
      <c r="O1931" s="44">
        <f>IFERROR(_xll.qlIndexFixing(ONIndex3M,I1931,TRUE,_xll.ohTrigger(RecalcTrigger,Trigger3M)),NA())</f>
        <v>7.7074895768891594E-3</v>
      </c>
      <c r="P1931" s="44">
        <f>IFERROR(_xll.qlIndexFixing(ONIndex6M,I1931,TRUE,_xll.ohTrigger(RecalcTrigger,Trigger6M)),NA())</f>
        <v>7.6817173468590738E-3</v>
      </c>
      <c r="Q1931" s="145">
        <f>IFERROR(_xll.qlIndexFixing(ONIndex1Y,I1931,TRUE,_xll.ohTrigger(RecalcTrigger,Trigger1Y)),NA())</f>
        <v>7.9162634264573484E-3</v>
      </c>
    </row>
    <row r="1932" spans="2:17" x14ac:dyDescent="0.2">
      <c r="B1932" s="39" t="s">
        <v>42</v>
      </c>
      <c r="D1932" s="42">
        <f>_xll.qlCalendarAdvance(Calendar,$D1931,B1932,"f",FALSE)</f>
        <v>53203</v>
      </c>
      <c r="E1932" s="139">
        <f>_xll.qlInterestRateIndexValueDate(IndexON,D1932)</f>
        <v>53203</v>
      </c>
      <c r="F1932" s="155">
        <f>IFERROR(_xll.qlIndexFixing(IndexON,D1932,TRUE,_xll.ohTrigger(RecalcTrigger,TriggerON)),NA())</f>
        <v>7.2725199876622071E-3</v>
      </c>
      <c r="H1932" s="42">
        <f>_xll.qlCalendarAdvance(Calendar,$H1931,B1932,"f",FALSE)</f>
        <v>53203</v>
      </c>
      <c r="I1932" s="139">
        <f>_xll.qlInterestRateIndexValueDate(Index1M,$H1932)</f>
        <v>53205</v>
      </c>
      <c r="J1932" s="144">
        <f>IFERROR(_xll.qlIndexFixing(Index1M,$H1932,TRUE,_xll.ohTrigger(RecalcTrigger,Trigger1M)),NA())</f>
        <v>7.4528034296221174E-3</v>
      </c>
      <c r="K1932" s="44">
        <f>IFERROR(_xll.qlIndexFixing(Index3M,H1932,TRUE,_xll.ohTrigger(RecalcTrigger,Trigger3M)),NA())</f>
        <v>7.7108852766869908E-3</v>
      </c>
      <c r="L1932" s="44">
        <f>IFERROR(_xll.qlIndexFixing(Index6M,$H1932,TRUE,_xll.ohTrigger(RecalcTrigger,Trigger6M)),NA())</f>
        <v>7.6728877998866124E-3</v>
      </c>
      <c r="M1932" s="145">
        <f>IFERROR(_xll.qlIndexFixing(Index1Y,$H1932,TRUE,_xll.ohTrigger(RecalcTrigger,Trigger1Y)),NA())</f>
        <v>7.9491690224824229E-3</v>
      </c>
      <c r="N1932" s="144">
        <f>IFERROR(_xll.qlIndexFixing(ONIndex1M,I1932,TRUE,_xll.ohTrigger(RecalcTrigger,Trigger1M)),NA())</f>
        <v>7.451248364800378E-3</v>
      </c>
      <c r="O1932" s="44">
        <f>IFERROR(_xll.qlIndexFixing(ONIndex3M,I1932,TRUE,_xll.ohTrigger(RecalcTrigger,Trigger3M)),NA())</f>
        <v>7.706794902251346E-3</v>
      </c>
      <c r="P1932" s="44">
        <f>IFERROR(_xll.qlIndexFixing(ONIndex6M,I1932,TRUE,_xll.ohTrigger(RecalcTrigger,Trigger6M)),NA())</f>
        <v>7.6797903064917961E-3</v>
      </c>
      <c r="Q1932" s="145">
        <f>IFERROR(_xll.qlIndexFixing(ONIndex1Y,I1932,TRUE,_xll.ohTrigger(RecalcTrigger,Trigger1Y)),NA())</f>
        <v>7.9156586216910796E-3</v>
      </c>
    </row>
    <row r="1933" spans="2:17" x14ac:dyDescent="0.2">
      <c r="B1933" s="39" t="s">
        <v>42</v>
      </c>
      <c r="D1933" s="42">
        <f>_xll.qlCalendarAdvance(Calendar,$D1932,B1933,"f",FALSE)</f>
        <v>53210</v>
      </c>
      <c r="E1933" s="139">
        <f>_xll.qlInterestRateIndexValueDate(IndexON,D1933)</f>
        <v>53210</v>
      </c>
      <c r="F1933" s="155">
        <f>IFERROR(_xll.qlIndexFixing(IndexON,D1933,TRUE,_xll.ohTrigger(RecalcTrigger,TriggerON)),NA())</f>
        <v>7.2721047375878811E-3</v>
      </c>
      <c r="H1933" s="42">
        <f>_xll.qlCalendarAdvance(Calendar,$H1932,B1933,"f",FALSE)</f>
        <v>53210</v>
      </c>
      <c r="I1933" s="139">
        <f>_xll.qlInterestRateIndexValueDate(Index1M,$H1933)</f>
        <v>53212</v>
      </c>
      <c r="J1933" s="144">
        <f>IFERROR(_xll.qlIndexFixing(Index1M,$H1933,TRUE,_xll.ohTrigger(RecalcTrigger,Trigger1M)),NA())</f>
        <v>7.4525486930929197E-3</v>
      </c>
      <c r="K1933" s="44">
        <f>IFERROR(_xll.qlIndexFixing(Index3M,H1933,TRUE,_xll.ohTrigger(RecalcTrigger,Trigger3M)),NA())</f>
        <v>7.7103764779396814E-3</v>
      </c>
      <c r="L1933" s="44">
        <f>IFERROR(_xll.qlIndexFixing(Index6M,$H1933,TRUE,_xll.ohTrigger(RecalcTrigger,Trigger6M)),NA())</f>
        <v>7.6712099621451622E-3</v>
      </c>
      <c r="M1933" s="145">
        <f>IFERROR(_xll.qlIndexFixing(Index1Y,$H1933,TRUE,_xll.ohTrigger(RecalcTrigger,Trigger1Y)),NA())</f>
        <v>7.9494641266177439E-3</v>
      </c>
      <c r="N1933" s="144">
        <f>IFERROR(_xll.qlIndexFixing(ONIndex1M,I1933,TRUE,_xll.ohTrigger(RecalcTrigger,Trigger1M)),NA())</f>
        <v>7.4508083555713256E-3</v>
      </c>
      <c r="O1933" s="44">
        <f>IFERROR(_xll.qlIndexFixing(ONIndex3M,I1933,TRUE,_xll.ohTrigger(RecalcTrigger,Trigger3M)),NA())</f>
        <v>7.706127179654132E-3</v>
      </c>
      <c r="P1933" s="44">
        <f>IFERROR(_xll.qlIndexFixing(ONIndex6M,I1933,TRUE,_xll.ohTrigger(RecalcTrigger,Trigger6M)),NA())</f>
        <v>7.6778820407863435E-3</v>
      </c>
      <c r="Q1933" s="145">
        <f>IFERROR(_xll.qlIndexFixing(ONIndex1Y,I1933,TRUE,_xll.ohTrigger(RecalcTrigger,Trigger1Y)),NA())</f>
        <v>7.9150918688064564E-3</v>
      </c>
    </row>
    <row r="1934" spans="2:17" x14ac:dyDescent="0.2">
      <c r="B1934" s="39" t="s">
        <v>42</v>
      </c>
      <c r="D1934" s="42">
        <f>_xll.qlCalendarAdvance(Calendar,$D1933,B1934,"f",FALSE)</f>
        <v>53217</v>
      </c>
      <c r="E1934" s="139">
        <f>_xll.qlInterestRateIndexValueDate(IndexON,D1934)</f>
        <v>53217</v>
      </c>
      <c r="F1934" s="155">
        <f>IFERROR(_xll.qlIndexFixing(IndexON,D1934,TRUE,_xll.ohTrigger(RecalcTrigger,TriggerON)),NA())</f>
        <v>7.2717150482670689E-3</v>
      </c>
      <c r="H1934" s="42">
        <f>_xll.qlCalendarAdvance(Calendar,$H1933,B1934,"f",FALSE)</f>
        <v>53217</v>
      </c>
      <c r="I1934" s="139">
        <f>_xll.qlInterestRateIndexValueDate(Index1M,$H1934)</f>
        <v>53219</v>
      </c>
      <c r="J1934" s="144">
        <f>IFERROR(_xll.qlIndexFixing(Index1M,$H1934,TRUE,_xll.ohTrigger(RecalcTrigger,Trigger1M)),NA())</f>
        <v>7.4521719193007541E-3</v>
      </c>
      <c r="K1934" s="44">
        <f>IFERROR(_xll.qlIndexFixing(Index3M,H1934,TRUE,_xll.ohTrigger(RecalcTrigger,Trigger3M)),NA())</f>
        <v>7.7098952002020186E-3</v>
      </c>
      <c r="L1934" s="44">
        <f>IFERROR(_xll.qlIndexFixing(Index6M,$H1934,TRUE,_xll.ohTrigger(RecalcTrigger,Trigger6M)),NA())</f>
        <v>7.6695517253323273E-3</v>
      </c>
      <c r="M1934" s="145">
        <f>IFERROR(_xll.qlIndexFixing(Index1Y,$H1934,TRUE,_xll.ohTrigger(RecalcTrigger,Trigger1Y)),NA())</f>
        <v>7.9497777466491677E-3</v>
      </c>
      <c r="N1934" s="144">
        <f>IFERROR(_xll.qlIndexFixing(ONIndex1M,I1934,TRUE,_xll.ohTrigger(RecalcTrigger,Trigger1M)),NA())</f>
        <v>7.4503922838342618E-3</v>
      </c>
      <c r="O1934" s="44">
        <f>IFERROR(_xll.qlIndexFixing(ONIndex3M,I1934,TRUE,_xll.ohTrigger(RecalcTrigger,Trigger3M)),NA())</f>
        <v>7.7054864843173476E-3</v>
      </c>
      <c r="P1934" s="44">
        <f>IFERROR(_xll.qlIndexFixing(ONIndex6M,I1934,TRUE,_xll.ohTrigger(RecalcTrigger,Trigger6M)),NA())</f>
        <v>7.6759926060976369E-3</v>
      </c>
      <c r="Q1934" s="145">
        <f>IFERROR(_xll.qlIndexFixing(ONIndex1Y,I1934,TRUE,_xll.ohTrigger(RecalcTrigger,Trigger1Y)),NA())</f>
        <v>7.9145632655652776E-3</v>
      </c>
    </row>
    <row r="1935" spans="2:17" x14ac:dyDescent="0.2">
      <c r="B1935" s="39" t="s">
        <v>42</v>
      </c>
      <c r="D1935" s="42">
        <f>_xll.qlCalendarAdvance(Calendar,$D1934,B1935,"f",FALSE)</f>
        <v>53224</v>
      </c>
      <c r="E1935" s="139">
        <f>_xll.qlInterestRateIndexValueDate(IndexON,D1935)</f>
        <v>53224</v>
      </c>
      <c r="F1935" s="155">
        <f>IFERROR(_xll.qlIndexFixing(IndexON,D1935,TRUE,_xll.ohTrigger(RecalcTrigger,TriggerON)),NA())</f>
        <v>7.2713509934008158E-3</v>
      </c>
      <c r="H1935" s="42">
        <f>_xll.qlCalendarAdvance(Calendar,$H1934,B1935,"f",FALSE)</f>
        <v>53224</v>
      </c>
      <c r="I1935" s="139">
        <f>_xll.qlInterestRateIndexValueDate(Index1M,$H1935)</f>
        <v>53226</v>
      </c>
      <c r="J1935" s="144">
        <f>IFERROR(_xll.qlIndexFixing(Index1M,$H1935,TRUE,_xll.ohTrigger(RecalcTrigger,Trigger1M)),NA())</f>
        <v>7.4518192842770725E-3</v>
      </c>
      <c r="K1935" s="44">
        <f>IFERROR(_xll.qlIndexFixing(Index3M,H1935,TRUE,_xll.ohTrigger(RecalcTrigger,Trigger3M)),NA())</f>
        <v>7.7094415188528271E-3</v>
      </c>
      <c r="L1935" s="44">
        <f>IFERROR(_xll.qlIndexFixing(Index6M,$H1935,TRUE,_xll.ohTrigger(RecalcTrigger,Trigger6M)),NA())</f>
        <v>7.667913146073309E-3</v>
      </c>
      <c r="M1935" s="145">
        <f>IFERROR(_xll.qlIndexFixing(Index1Y,$H1935,TRUE,_xll.ohTrigger(RecalcTrigger,Trigger1Y)),NA())</f>
        <v>7.9501089933944891E-3</v>
      </c>
      <c r="N1935" s="144">
        <f>IFERROR(_xll.qlIndexFixing(ONIndex1M,I1935,TRUE,_xll.ohTrigger(RecalcTrigger,Trigger1M)),NA())</f>
        <v>7.4500002197730453E-3</v>
      </c>
      <c r="O1935" s="44">
        <f>IFERROR(_xll.qlIndexFixing(ONIndex3M,I1935,TRUE,_xll.ohTrigger(RecalcTrigger,Trigger3M)),NA())</f>
        <v>7.7048728914608233E-3</v>
      </c>
      <c r="P1935" s="44">
        <f>IFERROR(_xll.qlIndexFixing(ONIndex6M,I1935,TRUE,_xll.ohTrigger(RecalcTrigger,Trigger6M)),NA())</f>
        <v>7.6741220590204051E-3</v>
      </c>
      <c r="Q1935" s="145">
        <f>IFERROR(_xll.qlIndexFixing(ONIndex1Y,I1935,TRUE,_xll.ohTrigger(RecalcTrigger,Trigger1Y)),NA())</f>
        <v>7.9140729096494056E-3</v>
      </c>
    </row>
    <row r="1936" spans="2:17" x14ac:dyDescent="0.2">
      <c r="B1936" s="39" t="s">
        <v>42</v>
      </c>
      <c r="D1936" s="42">
        <f>_xll.qlCalendarAdvance(Calendar,$D1935,B1936,"f",FALSE)</f>
        <v>53231</v>
      </c>
      <c r="E1936" s="139">
        <f>_xll.qlInterestRateIndexValueDate(IndexON,D1936)</f>
        <v>53231</v>
      </c>
      <c r="F1936" s="155">
        <f>IFERROR(_xll.qlIndexFixing(IndexON,D1936,TRUE,_xll.ohTrigger(RecalcTrigger,TriggerON)),NA())</f>
        <v>7.2710126468500391E-3</v>
      </c>
      <c r="H1936" s="42">
        <f>_xll.qlCalendarAdvance(Calendar,$H1935,B1936,"f",FALSE)</f>
        <v>53231</v>
      </c>
      <c r="I1936" s="139">
        <f>_xll.qlInterestRateIndexValueDate(Index1M,$H1936)</f>
        <v>53233</v>
      </c>
      <c r="J1936" s="144">
        <f>IFERROR(_xll.qlIndexFixing(Index1M,$H1936,TRUE,_xll.ohTrigger(RecalcTrigger,Trigger1M)),NA())</f>
        <v>7.4514908583730999E-3</v>
      </c>
      <c r="K1936" s="44">
        <f>IFERROR(_xll.qlIndexFixing(Index3M,H1936,TRUE,_xll.ohTrigger(RecalcTrigger,Trigger3M)),NA())</f>
        <v>7.709015509272687E-3</v>
      </c>
      <c r="L1936" s="44">
        <f>IFERROR(_xll.qlIndexFixing(Index6M,$H1936,TRUE,_xll.ohTrigger(RecalcTrigger,Trigger6M)),NA())</f>
        <v>7.6662942809919846E-3</v>
      </c>
      <c r="M1936" s="145">
        <f>IFERROR(_xll.qlIndexFixing(Index1Y,$H1936,TRUE,_xll.ohTrigger(RecalcTrigger,Trigger1Y)),NA())</f>
        <v>7.9504569752729785E-3</v>
      </c>
      <c r="N1936" s="144">
        <f>IFERROR(_xll.qlIndexFixing(ONIndex1M,I1936,TRUE,_xll.ohTrigger(RecalcTrigger,Trigger1M)),NA())</f>
        <v>7.449632233891279E-3</v>
      </c>
      <c r="O1936" s="44">
        <f>IFERROR(_xll.qlIndexFixing(ONIndex3M,I1936,TRUE,_xll.ohTrigger(RecalcTrigger,Trigger3M)),NA())</f>
        <v>7.7042864764642616E-3</v>
      </c>
      <c r="P1936" s="44">
        <f>IFERROR(_xll.qlIndexFixing(ONIndex6M,I1936,TRUE,_xll.ohTrigger(RecalcTrigger,Trigger6M)),NA())</f>
        <v>7.6722704558296329E-3</v>
      </c>
      <c r="Q1936" s="145">
        <f>IFERROR(_xll.qlIndexFixing(ONIndex1Y,I1936,TRUE,_xll.ohTrigger(RecalcTrigger,Trigger1Y)),NA())</f>
        <v>7.9136208987407031E-3</v>
      </c>
    </row>
    <row r="1937" spans="2:17" x14ac:dyDescent="0.2">
      <c r="B1937" s="39" t="s">
        <v>42</v>
      </c>
      <c r="D1937" s="42">
        <f>_xll.qlCalendarAdvance(Calendar,$D1936,B1937,"f",FALSE)</f>
        <v>53238</v>
      </c>
      <c r="E1937" s="139">
        <f>_xll.qlInterestRateIndexValueDate(IndexON,D1937)</f>
        <v>53238</v>
      </c>
      <c r="F1937" s="155">
        <f>IFERROR(_xll.qlIndexFixing(IndexON,D1937,TRUE,_xll.ohTrigger(RecalcTrigger,TriggerON)),NA())</f>
        <v>7.2707000823957202E-3</v>
      </c>
      <c r="H1937" s="42">
        <f>_xll.qlCalendarAdvance(Calendar,$H1936,B1937,"f",FALSE)</f>
        <v>53238</v>
      </c>
      <c r="I1937" s="139">
        <f>_xll.qlInterestRateIndexValueDate(Index1M,$H1937)</f>
        <v>53240</v>
      </c>
      <c r="J1937" s="144">
        <f>IFERROR(_xll.qlIndexFixing(Index1M,$H1937,TRUE,_xll.ohTrigger(RecalcTrigger,Trigger1M)),NA())</f>
        <v>7.451186711947555E-3</v>
      </c>
      <c r="K1937" s="44">
        <f>IFERROR(_xll.qlIndexFixing(Index3M,H1937,TRUE,_xll.ohTrigger(RecalcTrigger,Trigger3M)),NA())</f>
        <v>7.7086766718054396E-3</v>
      </c>
      <c r="L1937" s="44">
        <f>IFERROR(_xll.qlIndexFixing(Index6M,$H1937,TRUE,_xll.ohTrigger(RecalcTrigger,Trigger6M)),NA())</f>
        <v>7.664669332294643E-3</v>
      </c>
      <c r="M1937" s="145">
        <f>IFERROR(_xll.qlIndexFixing(Index1Y,$H1937,TRUE,_xll.ohTrigger(RecalcTrigger,Trigger1Y)),NA())</f>
        <v>7.950820798303641E-3</v>
      </c>
      <c r="N1937" s="144">
        <f>IFERROR(_xll.qlIndexFixing(ONIndex1M,I1937,TRUE,_xll.ohTrigger(RecalcTrigger,Trigger1M)),NA())</f>
        <v>7.4492883962928857E-3</v>
      </c>
      <c r="O1937" s="44">
        <f>IFERROR(_xll.qlIndexFixing(ONIndex3M,I1937,TRUE,_xll.ohTrigger(RecalcTrigger,Trigger3M)),NA())</f>
        <v>7.7037273144675567E-3</v>
      </c>
      <c r="P1937" s="44">
        <f>IFERROR(_xll.qlIndexFixing(ONIndex6M,I1937,TRUE,_xll.ohTrigger(RecalcTrigger,Trigger6M)),NA())</f>
        <v>7.6704378529601769E-3</v>
      </c>
      <c r="Q1937" s="145">
        <f>IFERROR(_xll.qlIndexFixing(ONIndex1Y,I1937,TRUE,_xll.ohTrigger(RecalcTrigger,Trigger1Y)),NA())</f>
        <v>7.9132073306009687E-3</v>
      </c>
    </row>
    <row r="1938" spans="2:17" x14ac:dyDescent="0.2">
      <c r="B1938" s="39" t="s">
        <v>42</v>
      </c>
      <c r="D1938" s="42">
        <f>_xll.qlCalendarAdvance(Calendar,$D1937,B1938,"f",FALSE)</f>
        <v>53245</v>
      </c>
      <c r="E1938" s="139">
        <f>_xll.qlInterestRateIndexValueDate(IndexON,D1938)</f>
        <v>53245</v>
      </c>
      <c r="F1938" s="155">
        <f>IFERROR(_xll.qlIndexFixing(IndexON,D1938,TRUE,_xll.ohTrigger(RecalcTrigger,TriggerON)),NA())</f>
        <v>7.2704133738987764E-3</v>
      </c>
      <c r="H1938" s="42">
        <f>_xll.qlCalendarAdvance(Calendar,$H1937,B1938,"f",FALSE)</f>
        <v>53245</v>
      </c>
      <c r="I1938" s="139">
        <f>_xll.qlInterestRateIndexValueDate(Index1M,$H1938)</f>
        <v>53247</v>
      </c>
      <c r="J1938" s="144">
        <f>IFERROR(_xll.qlIndexFixing(Index1M,$H1938,TRUE,_xll.ohTrigger(RecalcTrigger,Trigger1M)),NA())</f>
        <v>7.4509069153516627E-3</v>
      </c>
      <c r="K1938" s="44">
        <f>IFERROR(_xll.qlIndexFixing(Index3M,H1938,TRUE,_xll.ohTrigger(RecalcTrigger,Trigger3M)),NA())</f>
        <v>7.7083082259585631E-3</v>
      </c>
      <c r="L1938" s="44">
        <f>IFERROR(_xll.qlIndexFixing(Index6M,$H1938,TRUE,_xll.ohTrigger(RecalcTrigger,Trigger6M)),NA())</f>
        <v>7.6630914678190824E-3</v>
      </c>
      <c r="M1938" s="145">
        <f>IFERROR(_xll.qlIndexFixing(Index1Y,$H1938,TRUE,_xll.ohTrigger(RecalcTrigger,Trigger1Y)),NA())</f>
        <v>7.9511995661073927E-3</v>
      </c>
      <c r="N1938" s="144">
        <f>IFERROR(_xll.qlIndexFixing(ONIndex1M,I1938,TRUE,_xll.ohTrigger(RecalcTrigger,Trigger1M)),NA())</f>
        <v>7.4489687774814684E-3</v>
      </c>
      <c r="O1938" s="44">
        <f>IFERROR(_xll.qlIndexFixing(ONIndex3M,I1938,TRUE,_xll.ohTrigger(RecalcTrigger,Trigger3M)),NA())</f>
        <v>7.7031954806905389E-3</v>
      </c>
      <c r="P1938" s="44">
        <f>IFERROR(_xll.qlIndexFixing(ONIndex6M,I1938,TRUE,_xll.ohTrigger(RecalcTrigger,Trigger6M)),NA())</f>
        <v>7.6686243071666382E-3</v>
      </c>
      <c r="Q1938" s="145">
        <f>IFERROR(_xll.qlIndexFixing(ONIndex1Y,I1938,TRUE,_xll.ohTrigger(RecalcTrigger,Trigger1Y)),NA())</f>
        <v>7.9128323029120651E-3</v>
      </c>
    </row>
    <row r="1939" spans="2:17" x14ac:dyDescent="0.2">
      <c r="B1939" s="39" t="s">
        <v>42</v>
      </c>
      <c r="D1939" s="42">
        <f>_xll.qlCalendarAdvance(Calendar,$D1938,B1939,"f",FALSE)</f>
        <v>53252</v>
      </c>
      <c r="E1939" s="139">
        <f>_xll.qlInterestRateIndexValueDate(IndexON,D1939)</f>
        <v>53252</v>
      </c>
      <c r="F1939" s="155">
        <f>IFERROR(_xll.qlIndexFixing(IndexON,D1939,TRUE,_xll.ohTrigger(RecalcTrigger,TriggerON)),NA())</f>
        <v>7.2701525951401891E-3</v>
      </c>
      <c r="H1939" s="42">
        <f>_xll.qlCalendarAdvance(Calendar,$H1938,B1939,"f",FALSE)</f>
        <v>53252</v>
      </c>
      <c r="I1939" s="139">
        <f>_xll.qlInterestRateIndexValueDate(Index1M,$H1939)</f>
        <v>53254</v>
      </c>
      <c r="J1939" s="144">
        <f>IFERROR(_xll.qlIndexFixing(Index1M,$H1939,TRUE,_xll.ohTrigger(RecalcTrigger,Trigger1M)),NA())</f>
        <v>7.4506515389391459E-3</v>
      </c>
      <c r="K1939" s="44">
        <f>IFERROR(_xll.qlIndexFixing(Index3M,H1939,TRUE,_xll.ohTrigger(RecalcTrigger,Trigger3M)),NA())</f>
        <v>7.7079676840021904E-3</v>
      </c>
      <c r="L1939" s="44">
        <f>IFERROR(_xll.qlIndexFixing(Index6M,$H1939,TRUE,_xll.ohTrigger(RecalcTrigger,Trigger6M)),NA())</f>
        <v>7.6615334918717082E-3</v>
      </c>
      <c r="M1939" s="145">
        <f>IFERROR(_xll.qlIndexFixing(Index1Y,$H1939,TRUE,_xll.ohTrigger(RecalcTrigger,Trigger1Y)),NA())</f>
        <v>7.9515923799053194E-3</v>
      </c>
      <c r="N1939" s="144">
        <f>IFERROR(_xll.qlIndexFixing(ONIndex1M,I1939,TRUE,_xll.ohTrigger(RecalcTrigger,Trigger1M)),NA())</f>
        <v>7.4486734475609495E-3</v>
      </c>
      <c r="O1939" s="44">
        <f>IFERROR(_xll.qlIndexFixing(ONIndex3M,I1939,TRUE,_xll.ohTrigger(RecalcTrigger,Trigger3M)),NA())</f>
        <v>7.7026910505129109E-3</v>
      </c>
      <c r="P1939" s="44">
        <f>IFERROR(_xll.qlIndexFixing(ONIndex6M,I1939,TRUE,_xll.ohTrigger(RecalcTrigger,Trigger6M)),NA())</f>
        <v>7.6668298745641295E-3</v>
      </c>
      <c r="Q1939" s="145">
        <f>IFERROR(_xll.qlIndexFixing(ONIndex1Y,I1939,TRUE,_xll.ohTrigger(RecalcTrigger,Trigger1Y)),NA())</f>
        <v>7.9124959135157269E-3</v>
      </c>
    </row>
    <row r="1940" spans="2:17" x14ac:dyDescent="0.2">
      <c r="B1940" s="39" t="s">
        <v>42</v>
      </c>
      <c r="D1940" s="42">
        <f>_xll.qlCalendarAdvance(Calendar,$D1939,B1940,"f",FALSE)</f>
        <v>53259</v>
      </c>
      <c r="E1940" s="139">
        <f>_xll.qlInterestRateIndexValueDate(IndexON,D1940)</f>
        <v>53259</v>
      </c>
      <c r="F1940" s="155">
        <f>IFERROR(_xll.qlIndexFixing(IndexON,D1940,TRUE,_xll.ohTrigger(RecalcTrigger,TriggerON)),NA())</f>
        <v>7.2699178198210035E-3</v>
      </c>
      <c r="H1940" s="42">
        <f>_xll.qlCalendarAdvance(Calendar,$H1939,B1940,"f",FALSE)</f>
        <v>53259</v>
      </c>
      <c r="I1940" s="139">
        <f>_xll.qlInterestRateIndexValueDate(Index1M,$H1940)</f>
        <v>53261</v>
      </c>
      <c r="J1940" s="144">
        <f>IFERROR(_xll.qlIndexFixing(Index1M,$H1940,TRUE,_xll.ohTrigger(RecalcTrigger,Trigger1M)),NA())</f>
        <v>7.4504206530662254E-3</v>
      </c>
      <c r="K1940" s="44">
        <f>IFERROR(_xll.qlIndexFixing(Index3M,H1940,TRUE,_xll.ohTrigger(RecalcTrigger,Trigger3M)),NA())</f>
        <v>7.7076551213203668E-3</v>
      </c>
      <c r="L1940" s="44">
        <f>IFERROR(_xll.qlIndexFixing(Index6M,$H1940,TRUE,_xll.ohTrigger(RecalcTrigger,Trigger6M)),NA())</f>
        <v>7.6599954610797518E-3</v>
      </c>
      <c r="M1940" s="145">
        <f>IFERROR(_xll.qlIndexFixing(Index1Y,$H1940,TRUE,_xll.ohTrigger(RecalcTrigger,Trigger1Y)),NA())</f>
        <v>7.9519983385191138E-3</v>
      </c>
      <c r="N1940" s="144">
        <f>IFERROR(_xll.qlIndexFixing(ONIndex1M,I1940,TRUE,_xll.ohTrigger(RecalcTrigger,Trigger1M)),NA())</f>
        <v>7.4484024770349322E-3</v>
      </c>
      <c r="O1940" s="44">
        <f>IFERROR(_xll.qlIndexFixing(ONIndex3M,I1940,TRUE,_xll.ohTrigger(RecalcTrigger,Trigger3M)),NA())</f>
        <v>7.7022140989146948E-3</v>
      </c>
      <c r="P1940" s="44">
        <f>IFERROR(_xll.qlIndexFixing(ONIndex6M,I1940,TRUE,_xll.ohTrigger(RecalcTrigger,Trigger6M)),NA())</f>
        <v>7.6650546118273155E-3</v>
      </c>
      <c r="Q1940" s="145">
        <f>IFERROR(_xll.qlIndexFixing(ONIndex1Y,I1940,TRUE,_xll.ohTrigger(RecalcTrigger,Trigger1Y)),NA())</f>
        <v>7.9121982598540086E-3</v>
      </c>
    </row>
    <row r="1941" spans="2:17" x14ac:dyDescent="0.2">
      <c r="B1941" s="39" t="s">
        <v>42</v>
      </c>
      <c r="D1941" s="42">
        <f>_xll.qlCalendarAdvance(Calendar,$D1940,B1941,"f",FALSE)</f>
        <v>53266</v>
      </c>
      <c r="E1941" s="139">
        <f>_xll.qlInterestRateIndexValueDate(IndexON,D1941)</f>
        <v>53266</v>
      </c>
      <c r="F1941" s="155">
        <f>IFERROR(_xll.qlIndexFixing(IndexON,D1941,TRUE,_xll.ohTrigger(RecalcTrigger,TriggerON)),NA())</f>
        <v>7.2697091218820731E-3</v>
      </c>
      <c r="H1941" s="42">
        <f>_xll.qlCalendarAdvance(Calendar,$H1940,B1941,"f",FALSE)</f>
        <v>53266</v>
      </c>
      <c r="I1941" s="139">
        <f>_xll.qlInterestRateIndexValueDate(Index1M,$H1941)</f>
        <v>53268</v>
      </c>
      <c r="J1941" s="144">
        <f>IFERROR(_xll.qlIndexFixing(Index1M,$H1941,TRUE,_xll.ohTrigger(RecalcTrigger,Trigger1M)),NA())</f>
        <v>7.450214328089122E-3</v>
      </c>
      <c r="K1941" s="44">
        <f>IFERROR(_xll.qlIndexFixing(Index3M,H1941,TRUE,_xll.ohTrigger(RecalcTrigger,Trigger3M)),NA())</f>
        <v>7.7073706132980077E-3</v>
      </c>
      <c r="L1941" s="44">
        <f>IFERROR(_xll.qlIndexFixing(Index6M,$H1941,TRUE,_xll.ohTrigger(RecalcTrigger,Trigger6M)),NA())</f>
        <v>7.6584976501398944E-3</v>
      </c>
      <c r="M1941" s="145">
        <f>IFERROR(_xll.qlIndexFixing(Index1Y,$H1941,TRUE,_xll.ohTrigger(RecalcTrigger,Trigger1Y)),NA())</f>
        <v>7.9524165383712854E-3</v>
      </c>
      <c r="N1941" s="144">
        <f>IFERROR(_xll.qlIndexFixing(ONIndex1M,I1941,TRUE,_xll.ohTrigger(RecalcTrigger,Trigger1M)),NA())</f>
        <v>7.4481559361672112E-3</v>
      </c>
      <c r="O1941" s="44">
        <f>IFERROR(_xll.qlIndexFixing(ONIndex3M,I1941,TRUE,_xll.ohTrigger(RecalcTrigger,Trigger3M)),NA())</f>
        <v>7.7017647014354651E-3</v>
      </c>
      <c r="P1941" s="44">
        <f>IFERROR(_xll.qlIndexFixing(ONIndex6M,I1941,TRUE,_xll.ohTrigger(RecalcTrigger,Trigger6M)),NA())</f>
        <v>7.6632985753111171E-3</v>
      </c>
      <c r="Q1941" s="145">
        <f>IFERROR(_xll.qlIndexFixing(ONIndex1Y,I1941,TRUE,_xll.ohTrigger(RecalcTrigger,Trigger1Y)),NA())</f>
        <v>7.9119394398485809E-3</v>
      </c>
    </row>
    <row r="1942" spans="2:17" x14ac:dyDescent="0.2">
      <c r="B1942" s="39" t="s">
        <v>42</v>
      </c>
      <c r="D1942" s="42">
        <f>_xll.qlCalendarAdvance(Calendar,$D1941,B1942,"f",FALSE)</f>
        <v>53273</v>
      </c>
      <c r="E1942" s="139">
        <f>_xll.qlInterestRateIndexValueDate(IndexON,D1942)</f>
        <v>53273</v>
      </c>
      <c r="F1942" s="155">
        <f>IFERROR(_xll.qlIndexFixing(IndexON,D1942,TRUE,_xll.ohTrigger(RecalcTrigger,TriggerON)),NA())</f>
        <v>7.2695265751043792E-3</v>
      </c>
      <c r="H1942" s="42">
        <f>_xll.qlCalendarAdvance(Calendar,$H1941,B1942,"f",FALSE)</f>
        <v>53273</v>
      </c>
      <c r="I1942" s="139">
        <f>_xll.qlInterestRateIndexValueDate(Index1M,$H1942)</f>
        <v>53275</v>
      </c>
      <c r="J1942" s="144">
        <f>IFERROR(_xll.qlIndexFixing(Index1M,$H1942,TRUE,_xll.ohTrigger(RecalcTrigger,Trigger1M)),NA())</f>
        <v>7.4500326343615586E-3</v>
      </c>
      <c r="K1942" s="44">
        <f>IFERROR(_xll.qlIndexFixing(Index3M,H1942,TRUE,_xll.ohTrigger(RecalcTrigger,Trigger3M)),NA())</f>
        <v>7.7071142353174237E-3</v>
      </c>
      <c r="L1942" s="44">
        <f>IFERROR(_xll.qlIndexFixing(Index6M,$H1942,TRUE,_xll.ohTrigger(RecalcTrigger,Trigger6M)),NA())</f>
        <v>7.6569982592641257E-3</v>
      </c>
      <c r="M1942" s="145">
        <f>IFERROR(_xll.qlIndexFixing(Index1Y,$H1942,TRUE,_xll.ohTrigger(RecalcTrigger,Trigger1Y)),NA())</f>
        <v>7.9528460734836406E-3</v>
      </c>
      <c r="N1942" s="144">
        <f>IFERROR(_xll.qlIndexFixing(ONIndex1M,I1942,TRUE,_xll.ohTrigger(RecalcTrigger,Trigger1M)),NA())</f>
        <v>7.4479338952215812E-3</v>
      </c>
      <c r="O1942" s="44">
        <f>IFERROR(_xll.qlIndexFixing(ONIndex3M,I1942,TRUE,_xll.ohTrigger(RecalcTrigger,Trigger3M)),NA())</f>
        <v>7.7013429332151162E-3</v>
      </c>
      <c r="P1942" s="44">
        <f>IFERROR(_xll.qlIndexFixing(ONIndex6M,I1942,TRUE,_xll.ohTrigger(RecalcTrigger,Trigger6M)),NA())</f>
        <v>7.6615618214503911E-3</v>
      </c>
      <c r="Q1942" s="145">
        <f>IFERROR(_xll.qlIndexFixing(ONIndex1Y,I1942,TRUE,_xll.ohTrigger(RecalcTrigger,Trigger1Y)),NA())</f>
        <v>7.9117195512612426E-3</v>
      </c>
    </row>
    <row r="1943" spans="2:17" x14ac:dyDescent="0.2">
      <c r="B1943" s="39" t="s">
        <v>42</v>
      </c>
      <c r="D1943" s="42">
        <f>_xll.qlCalendarAdvance(Calendar,$D1942,B1943,"f",FALSE)</f>
        <v>53280</v>
      </c>
      <c r="E1943" s="139">
        <f>_xll.qlInterestRateIndexValueDate(IndexON,D1943)</f>
        <v>53280</v>
      </c>
      <c r="F1943" s="155">
        <f>IFERROR(_xll.qlIndexFixing(IndexON,D1943,TRUE,_xll.ohTrigger(RecalcTrigger,TriggerON)),NA())</f>
        <v>7.269370253188967E-3</v>
      </c>
      <c r="H1943" s="42">
        <f>_xll.qlCalendarAdvance(Calendar,$H1942,B1943,"f",FALSE)</f>
        <v>53280</v>
      </c>
      <c r="I1943" s="139">
        <f>_xll.qlInterestRateIndexValueDate(Index1M,$H1943)</f>
        <v>53282</v>
      </c>
      <c r="J1943" s="144">
        <f>IFERROR(_xll.qlIndexFixing(Index1M,$H1943,TRUE,_xll.ohTrigger(RecalcTrigger,Trigger1M)),NA())</f>
        <v>7.4498756422397561E-3</v>
      </c>
      <c r="K1943" s="44">
        <f>IFERROR(_xll.qlIndexFixing(Index3M,H1943,TRUE,_xll.ohTrigger(RecalcTrigger,Trigger3M)),NA())</f>
        <v>7.7068860627643983E-3</v>
      </c>
      <c r="L1943" s="44">
        <f>IFERROR(_xll.qlIndexFixing(Index6M,$H1943,TRUE,_xll.ohTrigger(RecalcTrigger,Trigger6M)),NA())</f>
        <v>7.6555189789490885E-3</v>
      </c>
      <c r="M1943" s="145">
        <f>IFERROR(_xll.qlIndexFixing(Index1Y,$H1943,TRUE,_xll.ohTrigger(RecalcTrigger,Trigger1Y)),NA())</f>
        <v>7.9532860354792432E-3</v>
      </c>
      <c r="N1943" s="144">
        <f>IFERROR(_xll.qlIndexFixing(ONIndex1M,I1943,TRUE,_xll.ohTrigger(RecalcTrigger,Trigger1M)),NA())</f>
        <v>7.4477364245417732E-3</v>
      </c>
      <c r="O1943" s="44">
        <f>IFERROR(_xll.qlIndexFixing(ONIndex3M,I1943,TRUE,_xll.ohTrigger(RecalcTrigger,Trigger3M)),NA())</f>
        <v>7.7009488694734785E-3</v>
      </c>
      <c r="P1943" s="44">
        <f>IFERROR(_xll.qlIndexFixing(ONIndex6M,I1943,TRUE,_xll.ohTrigger(RecalcTrigger,Trigger6M)),NA())</f>
        <v>7.6598444067599303E-3</v>
      </c>
      <c r="Q1943" s="145">
        <f>IFERROR(_xll.qlIndexFixing(ONIndex1Y,I1943,TRUE,_xll.ohTrigger(RecalcTrigger,Trigger1Y)),NA())</f>
        <v>7.911538691613984E-3</v>
      </c>
    </row>
    <row r="1944" spans="2:17" x14ac:dyDescent="0.2">
      <c r="B1944" s="39" t="s">
        <v>42</v>
      </c>
      <c r="D1944" s="42">
        <f>_xll.qlCalendarAdvance(Calendar,$D1943,B1944,"f",FALSE)</f>
        <v>53287</v>
      </c>
      <c r="E1944" s="139">
        <f>_xll.qlInterestRateIndexValueDate(IndexON,D1944)</f>
        <v>53287</v>
      </c>
      <c r="F1944" s="155">
        <f>IFERROR(_xll.qlIndexFixing(IndexON,D1944,TRUE,_xll.ohTrigger(RecalcTrigger,TriggerON)),NA())</f>
        <v>7.269240229996754E-3</v>
      </c>
      <c r="H1944" s="42">
        <f>_xll.qlCalendarAdvance(Calendar,$H1943,B1944,"f",FALSE)</f>
        <v>53287</v>
      </c>
      <c r="I1944" s="139">
        <f>_xll.qlInterestRateIndexValueDate(Index1M,$H1944)</f>
        <v>53289</v>
      </c>
      <c r="J1944" s="144">
        <f>IFERROR(_xll.qlIndexFixing(Index1M,$H1944,TRUE,_xll.ohTrigger(RecalcTrigger,Trigger1M)),NA())</f>
        <v>7.4498834798541374E-3</v>
      </c>
      <c r="K1944" s="44">
        <f>IFERROR(_xll.qlIndexFixing(Index3M,H1944,TRUE,_xll.ohTrigger(RecalcTrigger,Trigger3M)),NA())</f>
        <v>7.7066861710238469E-3</v>
      </c>
      <c r="L1944" s="44">
        <f>IFERROR(_xll.qlIndexFixing(Index6M,$H1944,TRUE,_xll.ohTrigger(RecalcTrigger,Trigger6M)),NA())</f>
        <v>7.6540598658230742E-3</v>
      </c>
      <c r="M1944" s="145">
        <f>IFERROR(_xll.qlIndexFixing(Index1Y,$H1944,TRUE,_xll.ohTrigger(RecalcTrigger,Trigger1Y)),NA())</f>
        <v>7.9537355135808861E-3</v>
      </c>
      <c r="N1944" s="144">
        <f>IFERROR(_xll.qlIndexFixing(ONIndex1M,I1944,TRUE,_xll.ohTrigger(RecalcTrigger,Trigger1M)),NA())</f>
        <v>7.4475635943915819E-3</v>
      </c>
      <c r="O1944" s="44">
        <f>IFERROR(_xll.qlIndexFixing(ONIndex3M,I1944,TRUE,_xll.ohTrigger(RecalcTrigger,Trigger3M)),NA())</f>
        <v>7.7005825854303822E-3</v>
      </c>
      <c r="P1944" s="44">
        <f>IFERROR(_xll.qlIndexFixing(ONIndex6M,I1944,TRUE,_xll.ohTrigger(RecalcTrigger,Trigger6M)),NA())</f>
        <v>7.6581463876745914E-3</v>
      </c>
      <c r="Q1944" s="145">
        <f>IFERROR(_xll.qlIndexFixing(ONIndex1Y,I1944,TRUE,_xll.ohTrigger(RecalcTrigger,Trigger1Y)),NA())</f>
        <v>7.91139695874854E-3</v>
      </c>
    </row>
    <row r="1945" spans="2:17" x14ac:dyDescent="0.2">
      <c r="B1945" s="39" t="s">
        <v>42</v>
      </c>
      <c r="D1945" s="42">
        <f>_xll.qlCalendarAdvance(Calendar,$D1944,B1945,"f",FALSE)</f>
        <v>53294</v>
      </c>
      <c r="E1945" s="139">
        <f>_xll.qlInterestRateIndexValueDate(IndexON,D1945)</f>
        <v>53294</v>
      </c>
      <c r="F1945" s="155">
        <f>IFERROR(_xll.qlIndexFixing(IndexON,D1945,TRUE,_xll.ohTrigger(RecalcTrigger,TriggerON)),NA())</f>
        <v>7.2691365793886575E-3</v>
      </c>
      <c r="H1945" s="42">
        <f>_xll.qlCalendarAdvance(Calendar,$H1944,B1945,"f",FALSE)</f>
        <v>53294</v>
      </c>
      <c r="I1945" s="139">
        <f>_xll.qlInterestRateIndexValueDate(Index1M,$H1945)</f>
        <v>53296</v>
      </c>
      <c r="J1945" s="144">
        <f>IFERROR(_xll.qlIndexFixing(Index1M,$H1945,TRUE,_xll.ohTrigger(RecalcTrigger,Trigger1M)),NA())</f>
        <v>7.4494219014832365E-3</v>
      </c>
      <c r="K1945" s="44">
        <f>IFERROR(_xll.qlIndexFixing(Index3M,H1945,TRUE,_xll.ohTrigger(RecalcTrigger,Trigger3M)),NA())</f>
        <v>7.7063637413967712E-3</v>
      </c>
      <c r="L1945" s="44">
        <f>IFERROR(_xll.qlIndexFixing(Index6M,$H1945,TRUE,_xll.ohTrigger(RecalcTrigger,Trigger6M)),NA())</f>
        <v>7.6526064664249379E-3</v>
      </c>
      <c r="M1945" s="145">
        <f>IFERROR(_xll.qlIndexFixing(Index1Y,$H1945,TRUE,_xll.ohTrigger(RecalcTrigger,Trigger1Y)),NA())</f>
        <v>7.954193594610871E-3</v>
      </c>
      <c r="N1945" s="144">
        <f>IFERROR(_xll.qlIndexFixing(ONIndex1M,I1945,TRUE,_xll.ohTrigger(RecalcTrigger,Trigger1M)),NA())</f>
        <v>7.4474154751147381E-3</v>
      </c>
      <c r="O1945" s="44">
        <f>IFERROR(_xll.qlIndexFixing(ONIndex3M,I1945,TRUE,_xll.ohTrigger(RecalcTrigger,Trigger3M)),NA())</f>
        <v>7.7002441563056578E-3</v>
      </c>
      <c r="P1945" s="44">
        <f>IFERROR(_xll.qlIndexFixing(ONIndex6M,I1945,TRUE,_xll.ohTrigger(RecalcTrigger,Trigger6M)),NA())</f>
        <v>7.6564678207091674E-3</v>
      </c>
      <c r="Q1945" s="145">
        <f>IFERROR(_xll.qlIndexFixing(ONIndex1Y,I1945,TRUE,_xll.ohTrigger(RecalcTrigger,Trigger1Y)),NA())</f>
        <v>7.911294450346773E-3</v>
      </c>
    </row>
    <row r="1946" spans="2:17" x14ac:dyDescent="0.2">
      <c r="B1946" s="39" t="s">
        <v>42</v>
      </c>
      <c r="D1946" s="42">
        <f>_xll.qlCalendarAdvance(Calendar,$D1945,B1946,"f",FALSE)</f>
        <v>53301</v>
      </c>
      <c r="E1946" s="139">
        <f>_xll.qlInterestRateIndexValueDate(IndexON,D1946)</f>
        <v>53301</v>
      </c>
      <c r="F1946" s="155">
        <f>IFERROR(_xll.qlIndexFixing(IndexON,D1946,TRUE,_xll.ohTrigger(RecalcTrigger,TriggerON)),NA())</f>
        <v>7.2690593750657229E-3</v>
      </c>
      <c r="H1946" s="42">
        <f>_xll.qlCalendarAdvance(Calendar,$H1945,B1946,"f",FALSE)</f>
        <v>53301</v>
      </c>
      <c r="I1946" s="139">
        <f>_xll.qlInterestRateIndexValueDate(Index1M,$H1946)</f>
        <v>53303</v>
      </c>
      <c r="J1946" s="144">
        <f>IFERROR(_xll.qlIndexFixing(Index1M,$H1946,TRUE,_xll.ohTrigger(RecalcTrigger,Trigger1M)),NA())</f>
        <v>7.449553579056134E-3</v>
      </c>
      <c r="K1946" s="44">
        <f>IFERROR(_xll.qlIndexFixing(Index3M,H1946,TRUE,_xll.ohTrigger(RecalcTrigger,Trigger3M)),NA())</f>
        <v>7.7062165541317285E-3</v>
      </c>
      <c r="L1946" s="44">
        <f>IFERROR(_xll.qlIndexFixing(Index6M,$H1946,TRUE,_xll.ohTrigger(RecalcTrigger,Trigger6M)),NA())</f>
        <v>7.6511892957570882E-3</v>
      </c>
      <c r="M1946" s="145">
        <f>IFERROR(_xll.qlIndexFixing(Index1Y,$H1946,TRUE,_xll.ohTrigger(RecalcTrigger,Trigger1Y)),NA())</f>
        <v>7.9546593629921045E-3</v>
      </c>
      <c r="N1946" s="144">
        <f>IFERROR(_xll.qlIndexFixing(ONIndex1M,I1946,TRUE,_xll.ohTrigger(RecalcTrigger,Trigger1M)),NA())</f>
        <v>7.4472921370549727E-3</v>
      </c>
      <c r="O1946" s="44">
        <f>IFERROR(_xll.qlIndexFixing(ONIndex3M,I1946,TRUE,_xll.ohTrigger(RecalcTrigger,Trigger3M)),NA())</f>
        <v>7.6999336574790078E-3</v>
      </c>
      <c r="P1946" s="44">
        <f>IFERROR(_xll.qlIndexFixing(ONIndex6M,I1946,TRUE,_xll.ohTrigger(RecalcTrigger,Trigger6M)),NA())</f>
        <v>7.654808762218579E-3</v>
      </c>
      <c r="Q1946" s="145">
        <f>IFERROR(_xll.qlIndexFixing(ONIndex1Y,I1946,TRUE,_xll.ohTrigger(RecalcTrigger,Trigger1Y)),NA())</f>
        <v>7.9112312640905458E-3</v>
      </c>
    </row>
    <row r="1947" spans="2:17" x14ac:dyDescent="0.2">
      <c r="B1947" s="39" t="s">
        <v>42</v>
      </c>
      <c r="D1947" s="42">
        <f>_xll.qlCalendarAdvance(Calendar,$D1946,B1947,"f",FALSE)</f>
        <v>53308</v>
      </c>
      <c r="E1947" s="139">
        <f>_xll.qlInterestRateIndexValueDate(IndexON,D1947)</f>
        <v>53308</v>
      </c>
      <c r="F1947" s="155">
        <f>IFERROR(_xll.qlIndexFixing(IndexON,D1947,TRUE,_xll.ohTrigger(RecalcTrigger,TriggerON)),NA())</f>
        <v>7.2690086908888674E-3</v>
      </c>
      <c r="H1947" s="42">
        <f>_xll.qlCalendarAdvance(Calendar,$H1946,B1947,"f",FALSE)</f>
        <v>53308</v>
      </c>
      <c r="I1947" s="139">
        <f>_xll.qlInterestRateIndexValueDate(Index1M,$H1947)</f>
        <v>53310</v>
      </c>
      <c r="J1947" s="144">
        <f>IFERROR(_xll.qlIndexFixing(Index1M,$H1947,TRUE,_xll.ohTrigger(RecalcTrigger,Trigger1M)),NA())</f>
        <v>7.4494960969070934E-3</v>
      </c>
      <c r="K1947" s="44">
        <f>IFERROR(_xll.qlIndexFixing(Index3M,H1947,TRUE,_xll.ohTrigger(RecalcTrigger,Trigger3M)),NA())</f>
        <v>7.7060978618508358E-3</v>
      </c>
      <c r="L1947" s="44">
        <f>IFERROR(_xll.qlIndexFixing(Index6M,$H1947,TRUE,_xll.ohTrigger(RecalcTrigger,Trigger6M)),NA())</f>
        <v>7.6497924666471271E-3</v>
      </c>
      <c r="M1947" s="145">
        <f>IFERROR(_xll.qlIndexFixing(Index1Y,$H1947,TRUE,_xll.ohTrigger(RecalcTrigger,Trigger1Y)),NA())</f>
        <v>7.9551319007465648E-3</v>
      </c>
      <c r="N1947" s="144">
        <f>IFERROR(_xll.qlIndexFixing(ONIndex1M,I1947,TRUE,_xll.ohTrigger(RecalcTrigger,Trigger1M)),NA())</f>
        <v>7.4471936505560166E-3</v>
      </c>
      <c r="O1947" s="44">
        <f>IFERROR(_xll.qlIndexFixing(ONIndex3M,I1947,TRUE,_xll.ohTrigger(RecalcTrigger,Trigger3M)),NA())</f>
        <v>7.6996511640103904E-3</v>
      </c>
      <c r="P1947" s="44">
        <f>IFERROR(_xll.qlIndexFixing(ONIndex6M,I1947,TRUE,_xll.ohTrigger(RecalcTrigger,Trigger6M)),NA())</f>
        <v>7.653169268797555E-3</v>
      </c>
      <c r="Q1947" s="145">
        <f>IFERROR(_xll.qlIndexFixing(ONIndex1Y,I1947,TRUE,_xll.ohTrigger(RecalcTrigger,Trigger1Y)),NA())</f>
        <v>7.9112074978215929E-3</v>
      </c>
    </row>
    <row r="1948" spans="2:17" x14ac:dyDescent="0.2">
      <c r="B1948" s="39" t="s">
        <v>42</v>
      </c>
      <c r="D1948" s="42">
        <f>_xll.qlCalendarAdvance(Calendar,$D1947,B1948,"f",FALSE)</f>
        <v>53315</v>
      </c>
      <c r="E1948" s="139">
        <f>_xll.qlInterestRateIndexValueDate(IndexON,D1948)</f>
        <v>53315</v>
      </c>
      <c r="F1948" s="155">
        <f>IFERROR(_xll.qlIndexFixing(IndexON,D1948,TRUE,_xll.ohTrigger(RecalcTrigger,TriggerON)),NA())</f>
        <v>7.2689846006390724E-3</v>
      </c>
      <c r="H1948" s="42">
        <f>_xll.qlCalendarAdvance(Calendar,$H1947,B1948,"f",FALSE)</f>
        <v>53315</v>
      </c>
      <c r="I1948" s="139">
        <f>_xll.qlInterestRateIndexValueDate(Index1M,$H1948)</f>
        <v>53317</v>
      </c>
      <c r="J1948" s="144">
        <f>IFERROR(_xll.qlIndexFixing(Index1M,$H1948,TRUE,_xll.ohTrigger(RecalcTrigger,Trigger1M)),NA())</f>
        <v>7.4494636681449178E-3</v>
      </c>
      <c r="K1948" s="44">
        <f>IFERROR(_xll.qlIndexFixing(Index3M,H1948,TRUE,_xll.ohTrigger(RecalcTrigger,Trigger3M)),NA())</f>
        <v>7.7060077399400129E-3</v>
      </c>
      <c r="L1948" s="44">
        <f>IFERROR(_xll.qlIndexFixing(Index6M,$H1948,TRUE,_xll.ohTrigger(RecalcTrigger,Trigger6M)),NA())</f>
        <v>7.6484160357253592E-3</v>
      </c>
      <c r="M1948" s="145">
        <f>IFERROR(_xll.qlIndexFixing(Index1Y,$H1948,TRUE,_xll.ohTrigger(RecalcTrigger,Trigger1Y)),NA())</f>
        <v>7.955610287496832E-3</v>
      </c>
      <c r="N1948" s="144">
        <f>IFERROR(_xll.qlIndexFixing(ONIndex1M,I1948,TRUE,_xll.ohTrigger(RecalcTrigger,Trigger1M)),NA())</f>
        <v>7.4471036546253089E-3</v>
      </c>
      <c r="O1948" s="44">
        <f>IFERROR(_xll.qlIndexFixing(ONIndex3M,I1948,TRUE,_xll.ohTrigger(RecalcTrigger,Trigger3M)),NA())</f>
        <v>7.6993292302507399E-3</v>
      </c>
      <c r="P1948" s="44">
        <f>IFERROR(_xll.qlIndexFixing(ONIndex6M,I1948,TRUE,_xll.ohTrigger(RecalcTrigger,Trigger6M)),NA())</f>
        <v>7.6510901879700555E-3</v>
      </c>
      <c r="Q1948" s="145">
        <f>IFERROR(_xll.qlIndexFixing(ONIndex1Y,I1948,TRUE,_xll.ohTrigger(RecalcTrigger,Trigger1Y)),NA())</f>
        <v>7.9112350214050053E-3</v>
      </c>
    </row>
    <row r="1949" spans="2:17" x14ac:dyDescent="0.2">
      <c r="B1949" s="39" t="s">
        <v>42</v>
      </c>
      <c r="D1949" s="42">
        <f>_xll.qlCalendarAdvance(Calendar,$D1948,B1949,"f",FALSE)</f>
        <v>53323</v>
      </c>
      <c r="E1949" s="139">
        <f>_xll.qlInterestRateIndexValueDate(IndexON,D1949)</f>
        <v>53323</v>
      </c>
      <c r="F1949" s="155">
        <f>IFERROR(_xll.qlIndexFixing(IndexON,D1949,TRUE,_xll.ohTrigger(RecalcTrigger,TriggerON)),NA())</f>
        <v>7.2689897277378179E-3</v>
      </c>
      <c r="H1949" s="42">
        <f>_xll.qlCalendarAdvance(Calendar,$H1948,B1949,"f",FALSE)</f>
        <v>53323</v>
      </c>
      <c r="I1949" s="139">
        <f>_xll.qlInterestRateIndexValueDate(Index1M,$H1949)</f>
        <v>53325</v>
      </c>
      <c r="J1949" s="144">
        <f>IFERROR(_xll.qlIndexFixing(Index1M,$H1949,TRUE,_xll.ohTrigger(RecalcTrigger,Trigger1M)),NA())</f>
        <v>7.449536525671748E-3</v>
      </c>
      <c r="K1949" s="44">
        <f>IFERROR(_xll.qlIndexFixing(Index3M,H1949,TRUE,_xll.ohTrigger(RecalcTrigger,Trigger3M)),NA())</f>
        <v>7.7060236694585522E-3</v>
      </c>
      <c r="L1949" s="44">
        <f>IFERROR(_xll.qlIndexFixing(Index6M,$H1949,TRUE,_xll.ohTrigger(RecalcTrigger,Trigger6M)),NA())</f>
        <v>7.6468680218342204E-3</v>
      </c>
      <c r="M1949" s="145">
        <f>IFERROR(_xll.qlIndexFixing(Index1Y,$H1949,TRUE,_xll.ohTrigger(RecalcTrigger,Trigger1Y)),NA())</f>
        <v>7.9564047848807353E-3</v>
      </c>
      <c r="N1949" s="144">
        <f>IFERROR(_xll.qlIndexFixing(ONIndex1M,I1949,TRUE,_xll.ohTrigger(RecalcTrigger,Trigger1M)),NA())</f>
        <v>7.4470622354372296E-3</v>
      </c>
      <c r="O1949" s="44">
        <f>IFERROR(_xll.qlIndexFixing(ONIndex3M,I1949,TRUE,_xll.ohTrigger(RecalcTrigger,Trigger3M)),NA())</f>
        <v>7.6991110318314071E-3</v>
      </c>
      <c r="P1949" s="44">
        <f>IFERROR(_xll.qlIndexFixing(ONIndex6M,I1949,TRUE,_xll.ohTrigger(RecalcTrigger,Trigger6M)),NA())</f>
        <v>7.6494956263672975E-3</v>
      </c>
      <c r="Q1949" s="145">
        <f>IFERROR(_xll.qlIndexFixing(ONIndex1Y,I1949,TRUE,_xll.ohTrigger(RecalcTrigger,Trigger1Y)),NA())</f>
        <v>7.9113017246079664E-3</v>
      </c>
    </row>
    <row r="1950" spans="2:17" x14ac:dyDescent="0.2">
      <c r="B1950" s="39" t="s">
        <v>42</v>
      </c>
      <c r="D1950" s="42">
        <f>_xll.qlCalendarAdvance(Calendar,$D1949,B1950,"f",FALSE)</f>
        <v>53330</v>
      </c>
      <c r="E1950" s="139">
        <f>_xll.qlInterestRateIndexValueDate(IndexON,D1950)</f>
        <v>53330</v>
      </c>
      <c r="F1950" s="155">
        <f>IFERROR(_xll.qlIndexFixing(IndexON,D1950,TRUE,_xll.ohTrigger(RecalcTrigger,TriggerON)),NA())</f>
        <v>7.2690228729843653E-3</v>
      </c>
      <c r="H1950" s="42">
        <f>_xll.qlCalendarAdvance(Calendar,$H1949,B1950,"f",FALSE)</f>
        <v>53330</v>
      </c>
      <c r="I1950" s="139">
        <f>_xll.qlInterestRateIndexValueDate(Index1M,$H1950)</f>
        <v>53332</v>
      </c>
      <c r="J1950" s="144">
        <f>IFERROR(_xll.qlIndexFixing(Index1M,$H1950,TRUE,_xll.ohTrigger(RecalcTrigger,Trigger1M)),NA())</f>
        <v>7.4493980837752084E-3</v>
      </c>
      <c r="K1950" s="44">
        <f>IFERROR(_xll.qlIndexFixing(Index3M,H1950,TRUE,_xll.ohTrigger(RecalcTrigger,Trigger3M)),NA())</f>
        <v>7.7059111784576473E-3</v>
      </c>
      <c r="L1950" s="44">
        <f>IFERROR(_xll.qlIndexFixing(Index6M,$H1950,TRUE,_xll.ohTrigger(RecalcTrigger,Trigger6M)),NA())</f>
        <v>7.645542557911297E-3</v>
      </c>
      <c r="M1950" s="145">
        <f>IFERROR(_xll.qlIndexFixing(Index1Y,$H1950,TRUE,_xll.ohTrigger(RecalcTrigger,Trigger1Y)),NA())</f>
        <v>7.9568913320673638E-3</v>
      </c>
      <c r="N1950" s="144">
        <f>IFERROR(_xll.qlIndexFixing(ONIndex1M,I1950,TRUE,_xll.ohTrigger(RecalcTrigger,Trigger1M)),NA())</f>
        <v>7.4470466943488134E-3</v>
      </c>
      <c r="O1950" s="44">
        <f>IFERROR(_xll.qlIndexFixing(ONIndex3M,I1950,TRUE,_xll.ohTrigger(RecalcTrigger,Trigger3M)),NA())</f>
        <v>7.6989464885723891E-3</v>
      </c>
      <c r="P1950" s="44">
        <f>IFERROR(_xll.qlIndexFixing(ONIndex6M,I1950,TRUE,_xll.ohTrigger(RecalcTrigger,Trigger6M)),NA())</f>
        <v>7.6481445770149037E-3</v>
      </c>
      <c r="Q1950" s="145">
        <f>IFERROR(_xll.qlIndexFixing(ONIndex1Y,I1950,TRUE,_xll.ohTrigger(RecalcTrigger,Trigger1Y)),NA())</f>
        <v>7.9113905256544825E-3</v>
      </c>
    </row>
    <row r="1951" spans="2:17" x14ac:dyDescent="0.2">
      <c r="B1951" s="39" t="s">
        <v>42</v>
      </c>
      <c r="D1951" s="42">
        <f>_xll.qlCalendarAdvance(Calendar,$D1950,B1951,"f",FALSE)</f>
        <v>53337</v>
      </c>
      <c r="E1951" s="139">
        <f>_xll.qlInterestRateIndexValueDate(IndexON,D1951)</f>
        <v>53337</v>
      </c>
      <c r="F1951" s="155">
        <f>IFERROR(_xll.qlIndexFixing(IndexON,D1951,TRUE,_xll.ohTrigger(RecalcTrigger,TriggerON)),NA())</f>
        <v>7.269082844212349E-3</v>
      </c>
      <c r="H1951" s="42">
        <f>_xll.qlCalendarAdvance(Calendar,$H1950,B1951,"f",FALSE)</f>
        <v>53337</v>
      </c>
      <c r="I1951" s="139">
        <f>_xll.qlInterestRateIndexValueDate(Index1M,$H1951)</f>
        <v>53339</v>
      </c>
      <c r="J1951" s="144">
        <f>IFERROR(_xll.qlIndexFixing(Index1M,$H1951,TRUE,_xll.ohTrigger(RecalcTrigger,Trigger1M)),NA())</f>
        <v>7.4494430398966147E-3</v>
      </c>
      <c r="K1951" s="44">
        <f>IFERROR(_xll.qlIndexFixing(Index3M,H1951,TRUE,_xll.ohTrigger(RecalcTrigger,Trigger3M)),NA())</f>
        <v>7.7059113399124968E-3</v>
      </c>
      <c r="L1951" s="44">
        <f>IFERROR(_xll.qlIndexFixing(Index6M,$H1951,TRUE,_xll.ohTrigger(RecalcTrigger,Trigger6M)),NA())</f>
        <v>7.6442290463757364E-3</v>
      </c>
      <c r="M1951" s="145">
        <f>IFERROR(_xll.qlIndexFixing(Index1Y,$H1951,TRUE,_xll.ohTrigger(RecalcTrigger,Trigger1Y)),NA())</f>
        <v>7.9573807584996069E-3</v>
      </c>
      <c r="N1951" s="144">
        <f>IFERROR(_xll.qlIndexFixing(ONIndex1M,I1951,TRUE,_xll.ohTrigger(RecalcTrigger,Trigger1M)),NA())</f>
        <v>7.4470519129743451E-3</v>
      </c>
      <c r="O1951" s="44">
        <f>IFERROR(_xll.qlIndexFixing(ONIndex3M,I1951,TRUE,_xll.ohTrigger(RecalcTrigger,Trigger3M)),NA())</f>
        <v>7.6987808194139973E-3</v>
      </c>
      <c r="P1951" s="44">
        <f>IFERROR(_xll.qlIndexFixing(ONIndex6M,I1951,TRUE,_xll.ohTrigger(RecalcTrigger,Trigger6M)),NA())</f>
        <v>7.6465867397956799E-3</v>
      </c>
      <c r="Q1951" s="145">
        <f>IFERROR(_xll.qlIndexFixing(ONIndex1Y,I1951,TRUE,_xll.ohTrigger(RecalcTrigger,Trigger1Y)),NA())</f>
        <v>7.9115311112776254E-3</v>
      </c>
    </row>
    <row r="1952" spans="2:17" x14ac:dyDescent="0.2">
      <c r="B1952" s="39" t="s">
        <v>42</v>
      </c>
      <c r="D1952" s="42">
        <f>_xll.qlCalendarAdvance(Calendar,$D1951,B1952,"f",FALSE)</f>
        <v>53344</v>
      </c>
      <c r="E1952" s="139">
        <f>_xll.qlInterestRateIndexValueDate(IndexON,D1952)</f>
        <v>53344</v>
      </c>
      <c r="F1952" s="155">
        <f>IFERROR(_xll.qlIndexFixing(IndexON,D1952,TRUE,_xll.ohTrigger(RecalcTrigger,TriggerON)),NA())</f>
        <v>7.2691697151228141E-3</v>
      </c>
      <c r="H1952" s="42">
        <f>_xll.qlCalendarAdvance(Calendar,$H1951,B1952,"f",FALSE)</f>
        <v>53344</v>
      </c>
      <c r="I1952" s="139">
        <f>_xll.qlInterestRateIndexValueDate(Index1M,$H1952)</f>
        <v>53346</v>
      </c>
      <c r="J1952" s="144">
        <f>IFERROR(_xll.qlIndexFixing(Index1M,$H1952,TRUE,_xll.ohTrigger(RecalcTrigger,Trigger1M)),NA())</f>
        <v>7.4495133353280263E-3</v>
      </c>
      <c r="K1952" s="44">
        <f>IFERROR(_xll.qlIndexFixing(Index3M,H1952,TRUE,_xll.ohTrigger(RecalcTrigger,Trigger3M)),NA())</f>
        <v>7.7059403840502583E-3</v>
      </c>
      <c r="L1952" s="44">
        <f>IFERROR(_xll.qlIndexFixing(Index6M,$H1952,TRUE,_xll.ohTrigger(RecalcTrigger,Trigger6M)),NA())</f>
        <v>7.6429355828794262E-3</v>
      </c>
      <c r="M1952" s="145">
        <f>IFERROR(_xll.qlIndexFixing(Index1Y,$H1952,TRUE,_xll.ohTrigger(RecalcTrigger,Trigger1Y)),NA())</f>
        <v>7.9578721387387752E-3</v>
      </c>
      <c r="N1952" s="144">
        <f>IFERROR(_xll.qlIndexFixing(ONIndex1M,I1952,TRUE,_xll.ohTrigger(RecalcTrigger,Trigger1M)),NA())</f>
        <v>7.4470823447914114E-3</v>
      </c>
      <c r="O1952" s="44">
        <f>IFERROR(_xll.qlIndexFixing(ONIndex3M,I1952,TRUE,_xll.ohTrigger(RecalcTrigger,Trigger3M)),NA())</f>
        <v>7.6986435425840938E-3</v>
      </c>
      <c r="P1952" s="44">
        <f>IFERROR(_xll.qlIndexFixing(ONIndex6M,I1952,TRUE,_xll.ohTrigger(RecalcTrigger,Trigger6M)),NA())</f>
        <v>7.6450487580537185E-3</v>
      </c>
      <c r="Q1952" s="145">
        <f>IFERROR(_xll.qlIndexFixing(ONIndex1Y,I1952,TRUE,_xll.ohTrigger(RecalcTrigger,Trigger1Y)),NA())</f>
        <v>7.9117116192861658E-3</v>
      </c>
    </row>
    <row r="1953" spans="2:17" x14ac:dyDescent="0.2">
      <c r="B1953" s="39" t="s">
        <v>42</v>
      </c>
      <c r="D1953" s="42">
        <f>_xll.qlCalendarAdvance(Calendar,$D1952,B1953,"f",FALSE)</f>
        <v>53351</v>
      </c>
      <c r="E1953" s="139">
        <f>_xll.qlInterestRateIndexValueDate(IndexON,D1953)</f>
        <v>53351</v>
      </c>
      <c r="F1953" s="155">
        <f>IFERROR(_xll.qlIndexFixing(IndexON,D1953,TRUE,_xll.ohTrigger(RecalcTrigger,TriggerON)),NA())</f>
        <v>7.269283559496742E-3</v>
      </c>
      <c r="H1953" s="42">
        <f>_xll.qlCalendarAdvance(Calendar,$H1952,B1953,"f",FALSE)</f>
        <v>53351</v>
      </c>
      <c r="I1953" s="139">
        <f>_xll.qlInterestRateIndexValueDate(Index1M,$H1953)</f>
        <v>53353</v>
      </c>
      <c r="J1953" s="144">
        <f>IFERROR(_xll.qlIndexFixing(Index1M,$H1953,TRUE,_xll.ohTrigger(RecalcTrigger,Trigger1M)),NA())</f>
        <v>7.4496090404286451E-3</v>
      </c>
      <c r="K1953" s="44">
        <f>IFERROR(_xll.qlIndexFixing(Index3M,H1953,TRUE,_xll.ohTrigger(RecalcTrigger,Trigger3M)),NA())</f>
        <v>7.7059983862604042E-3</v>
      </c>
      <c r="L1953" s="44">
        <f>IFERROR(_xll.qlIndexFixing(Index6M,$H1953,TRUE,_xll.ohTrigger(RecalcTrigger,Trigger6M)),NA())</f>
        <v>7.6416616424173547E-3</v>
      </c>
      <c r="M1953" s="145">
        <f>IFERROR(_xll.qlIndexFixing(Index1Y,$H1953,TRUE,_xll.ohTrigger(RecalcTrigger,Trigger1Y)),NA())</f>
        <v>7.9583645449594221E-3</v>
      </c>
      <c r="N1953" s="144">
        <f>IFERROR(_xll.qlIndexFixing(ONIndex1M,I1953,TRUE,_xll.ohTrigger(RecalcTrigger,Trigger1M)),NA())</f>
        <v>7.447138059983871E-3</v>
      </c>
      <c r="O1953" s="44">
        <f>IFERROR(_xll.qlIndexFixing(ONIndex3M,I1953,TRUE,_xll.ohTrigger(RecalcTrigger,Trigger3M)),NA())</f>
        <v>7.6985347335423171E-3</v>
      </c>
      <c r="P1953" s="44">
        <f>IFERROR(_xll.qlIndexFixing(ONIndex6M,I1953,TRUE,_xll.ohTrigger(RecalcTrigger,Trigger6M)),NA())</f>
        <v>7.6435306880640042E-3</v>
      </c>
      <c r="Q1953" s="145">
        <f>IFERROR(_xll.qlIndexFixing(ONIndex1Y,I1953,TRUE,_xll.ohTrigger(RecalcTrigger,Trigger1Y)),NA())</f>
        <v>7.9119321475218385E-3</v>
      </c>
    </row>
    <row r="1954" spans="2:17" x14ac:dyDescent="0.2">
      <c r="B1954" s="39" t="s">
        <v>42</v>
      </c>
      <c r="D1954" s="42">
        <f>_xll.qlCalendarAdvance(Calendar,$D1953,B1954,"f",FALSE)</f>
        <v>53358</v>
      </c>
      <c r="E1954" s="139">
        <f>_xll.qlInterestRateIndexValueDate(IndexON,D1954)</f>
        <v>53358</v>
      </c>
      <c r="F1954" s="155">
        <f>IFERROR(_xll.qlIndexFixing(IndexON,D1954,TRUE,_xll.ohTrigger(RecalcTrigger,TriggerON)),NA())</f>
        <v>7.2694244511950501E-3</v>
      </c>
      <c r="H1954" s="42">
        <f>_xll.qlCalendarAdvance(Calendar,$H1953,B1954,"f",FALSE)</f>
        <v>53358</v>
      </c>
      <c r="I1954" s="139">
        <f>_xll.qlInterestRateIndexValueDate(Index1M,$H1954)</f>
        <v>53360</v>
      </c>
      <c r="J1954" s="144">
        <f>IFERROR(_xll.qlIndexFixing(Index1M,$H1954,TRUE,_xll.ohTrigger(RecalcTrigger,Trigger1M)),NA())</f>
        <v>7.4494670779880401E-3</v>
      </c>
      <c r="K1954" s="44">
        <f>IFERROR(_xll.qlIndexFixing(Index3M,H1954,TRUE,_xll.ohTrigger(RecalcTrigger,Trigger3M)),NA())</f>
        <v>7.7059913870967086E-3</v>
      </c>
      <c r="L1954" s="44">
        <f>IFERROR(_xll.qlIndexFixing(Index6M,$H1954,TRUE,_xll.ohTrigger(RecalcTrigger,Trigger6M)),NA())</f>
        <v>7.6404066985090056E-3</v>
      </c>
      <c r="M1954" s="145">
        <f>IFERROR(_xll.qlIndexFixing(Index1Y,$H1954,TRUE,_xll.ohTrigger(RecalcTrigger,Trigger1Y)),NA())</f>
        <v>7.9588570469480424E-3</v>
      </c>
      <c r="N1954" s="144">
        <f>IFERROR(_xll.qlIndexFixing(ONIndex1M,I1954,TRUE,_xll.ohTrigger(RecalcTrigger,Trigger1M)),NA())</f>
        <v>7.4472191289753908E-3</v>
      </c>
      <c r="O1954" s="44">
        <f>IFERROR(_xll.qlIndexFixing(ONIndex3M,I1954,TRUE,_xll.ohTrigger(RecalcTrigger,Trigger3M)),NA())</f>
        <v>7.6984544672686894E-3</v>
      </c>
      <c r="P1954" s="44">
        <f>IFERROR(_xll.qlIndexFixing(ONIndex6M,I1954,TRUE,_xll.ohTrigger(RecalcTrigger,Trigger6M)),NA())</f>
        <v>7.6420325863413296E-3</v>
      </c>
      <c r="Q1954" s="145">
        <f>IFERROR(_xll.qlIndexFixing(ONIndex1Y,I1954,TRUE,_xll.ohTrigger(RecalcTrigger,Trigger1Y)),NA())</f>
        <v>7.9121927934266978E-3</v>
      </c>
    </row>
    <row r="1955" spans="2:17" x14ac:dyDescent="0.2">
      <c r="B1955" s="39" t="s">
        <v>42</v>
      </c>
      <c r="D1955" s="42">
        <f>_xll.qlCalendarAdvance(Calendar,$D1954,B1955,"f",FALSE)</f>
        <v>53365</v>
      </c>
      <c r="E1955" s="139">
        <f>_xll.qlInterestRateIndexValueDate(IndexON,D1955)</f>
        <v>53365</v>
      </c>
      <c r="F1955" s="155">
        <f>IFERROR(_xll.qlIndexFixing(IndexON,D1955,TRUE,_xll.ohTrigger(RecalcTrigger,TriggerON)),NA())</f>
        <v>7.2695924639187837E-3</v>
      </c>
      <c r="H1955" s="42">
        <f>_xll.qlCalendarAdvance(Calendar,$H1954,B1955,"f",FALSE)</f>
        <v>53365</v>
      </c>
      <c r="I1955" s="139">
        <f>_xll.qlInterestRateIndexValueDate(Index1M,$H1955)</f>
        <v>53367</v>
      </c>
      <c r="J1955" s="144">
        <f>IFERROR(_xll.qlIndexFixing(Index1M,$H1955,TRUE,_xll.ohTrigger(RecalcTrigger,Trigger1M)),NA())</f>
        <v>7.449608313128765E-3</v>
      </c>
      <c r="K1955" s="44">
        <f>IFERROR(_xll.qlIndexFixing(Index3M,H1955,TRUE,_xll.ohTrigger(RecalcTrigger,Trigger3M)),NA())</f>
        <v>7.7061054359982674E-3</v>
      </c>
      <c r="L1955" s="44">
        <f>IFERROR(_xll.qlIndexFixing(Index6M,$H1955,TRUE,_xll.ohTrigger(RecalcTrigger,Trigger6M)),NA())</f>
        <v>7.6391702231908502E-3</v>
      </c>
      <c r="M1955" s="145">
        <f>IFERROR(_xll.qlIndexFixing(Index1Y,$H1955,TRUE,_xll.ohTrigger(RecalcTrigger,Trigger1Y)),NA())</f>
        <v>7.9593487121041497E-3</v>
      </c>
      <c r="N1955" s="144">
        <f>IFERROR(_xll.qlIndexFixing(ONIndex1M,I1955,TRUE,_xll.ohTrigger(RecalcTrigger,Trigger1M)),NA())</f>
        <v>7.4473256218698936E-3</v>
      </c>
      <c r="O1955" s="44">
        <f>IFERROR(_xll.qlIndexFixing(ONIndex3M,I1955,TRUE,_xll.ohTrigger(RecalcTrigger,Trigger3M)),NA())</f>
        <v>7.6984028192228493E-3</v>
      </c>
      <c r="P1955" s="44">
        <f>IFERROR(_xll.qlIndexFixing(ONIndex6M,I1955,TRUE,_xll.ohTrigger(RecalcTrigger,Trigger6M)),NA())</f>
        <v>7.6405545092406157E-3</v>
      </c>
      <c r="Q1955" s="145">
        <f>IFERROR(_xll.qlIndexFixing(ONIndex1Y,I1955,TRUE,_xll.ohTrigger(RecalcTrigger,Trigger1Y)),NA())</f>
        <v>7.9124936550023506E-3</v>
      </c>
    </row>
    <row r="1956" spans="2:17" x14ac:dyDescent="0.2">
      <c r="B1956" s="39" t="s">
        <v>42</v>
      </c>
      <c r="D1956" s="42">
        <f>_xll.qlCalendarAdvance(Calendar,$D1955,B1956,"f",FALSE)</f>
        <v>53372</v>
      </c>
      <c r="E1956" s="139">
        <f>_xll.qlInterestRateIndexValueDate(IndexON,D1956)</f>
        <v>53372</v>
      </c>
      <c r="F1956" s="155">
        <f>IFERROR(_xll.qlIndexFixing(IndexON,D1956,TRUE,_xll.ohTrigger(RecalcTrigger,TriggerON)),NA())</f>
        <v>7.2697876716887322E-3</v>
      </c>
      <c r="H1956" s="42">
        <f>_xll.qlCalendarAdvance(Calendar,$H1955,B1956,"f",FALSE)</f>
        <v>53372</v>
      </c>
      <c r="I1956" s="139">
        <f>_xll.qlInterestRateIndexValueDate(Index1M,$H1956)</f>
        <v>53374</v>
      </c>
      <c r="J1956" s="144">
        <f>IFERROR(_xll.qlIndexFixing(Index1M,$H1956,TRUE,_xll.ohTrigger(RecalcTrigger,Trigger1M)),NA())</f>
        <v>7.4497751523369283E-3</v>
      </c>
      <c r="K1956" s="44">
        <f>IFERROR(_xll.qlIndexFixing(Index3M,H1956,TRUE,_xll.ohTrigger(RecalcTrigger,Trigger3M)),NA())</f>
        <v>7.7062486631290965E-3</v>
      </c>
      <c r="L1956" s="44">
        <f>IFERROR(_xll.qlIndexFixing(Index6M,$H1956,TRUE,_xll.ohTrigger(RecalcTrigger,Trigger6M)),NA())</f>
        <v>7.6379516870242947E-3</v>
      </c>
      <c r="M1956" s="145">
        <f>IFERROR(_xll.qlIndexFixing(Index1Y,$H1956,TRUE,_xll.ohTrigger(RecalcTrigger,Trigger1Y)),NA())</f>
        <v>7.9598386054385503E-3</v>
      </c>
      <c r="N1956" s="144">
        <f>IFERROR(_xll.qlIndexFixing(ONIndex1M,I1956,TRUE,_xll.ohTrigger(RecalcTrigger,Trigger1M)),NA())</f>
        <v>7.4474576091709821E-3</v>
      </c>
      <c r="O1956" s="44">
        <f>IFERROR(_xll.qlIndexFixing(ONIndex3M,I1956,TRUE,_xll.ohTrigger(RecalcTrigger,Trigger3M)),NA())</f>
        <v>7.698379864544691E-3</v>
      </c>
      <c r="P1956" s="44">
        <f>IFERROR(_xll.qlIndexFixing(ONIndex6M,I1956,TRUE,_xll.ohTrigger(RecalcTrigger,Trigger6M)),NA())</f>
        <v>7.6390965131967192E-3</v>
      </c>
      <c r="Q1956" s="145">
        <f>IFERROR(_xll.qlIndexFixing(ONIndex1Y,I1956,TRUE,_xll.ohTrigger(RecalcTrigger,Trigger1Y)),NA())</f>
        <v>7.9128348298507234E-3</v>
      </c>
    </row>
    <row r="1957" spans="2:17" x14ac:dyDescent="0.2">
      <c r="B1957" s="39" t="s">
        <v>42</v>
      </c>
      <c r="D1957" s="42">
        <f>_xll.qlCalendarAdvance(Calendar,$D1956,B1957,"f",FALSE)</f>
        <v>53379</v>
      </c>
      <c r="E1957" s="139">
        <f>_xll.qlInterestRateIndexValueDate(IndexON,D1957)</f>
        <v>53379</v>
      </c>
      <c r="F1957" s="155">
        <f>IFERROR(_xll.qlIndexFixing(IndexON,D1957,TRUE,_xll.ohTrigger(RecalcTrigger,TriggerON)),NA())</f>
        <v>7.2700101479661328E-3</v>
      </c>
      <c r="H1957" s="42">
        <f>_xll.qlCalendarAdvance(Calendar,$H1956,B1957,"f",FALSE)</f>
        <v>53379</v>
      </c>
      <c r="I1957" s="139">
        <f>_xll.qlInterestRateIndexValueDate(Index1M,$H1957)</f>
        <v>53381</v>
      </c>
      <c r="J1957" s="144">
        <f>IFERROR(_xll.qlIndexFixing(Index1M,$H1957,TRUE,_xll.ohTrigger(RecalcTrigger,Trigger1M)),NA())</f>
        <v>7.4503409524401265E-3</v>
      </c>
      <c r="K1957" s="44">
        <f>IFERROR(_xll.qlIndexFixing(Index3M,H1957,TRUE,_xll.ohTrigger(RecalcTrigger,Trigger3M)),NA())</f>
        <v>7.7064211438796779E-3</v>
      </c>
      <c r="L1957" s="44">
        <f>IFERROR(_xll.qlIndexFixing(Index6M,$H1957,TRUE,_xll.ohTrigger(RecalcTrigger,Trigger6M)),NA())</f>
        <v>7.6367505590899431E-3</v>
      </c>
      <c r="M1957" s="145">
        <f>IFERROR(_xll.qlIndexFixing(Index1Y,$H1957,TRUE,_xll.ohTrigger(RecalcTrigger,Trigger1Y)),NA())</f>
        <v>7.9603257895759418E-3</v>
      </c>
      <c r="N1957" s="144">
        <f>IFERROR(_xll.qlIndexFixing(ONIndex1M,I1957,TRUE,_xll.ohTrigger(RecalcTrigger,Trigger1M)),NA())</f>
        <v>7.4476151610625152E-3</v>
      </c>
      <c r="O1957" s="44">
        <f>IFERROR(_xll.qlIndexFixing(ONIndex3M,I1957,TRUE,_xll.ohTrigger(RecalcTrigger,Trigger3M)),NA())</f>
        <v>7.698385678533981E-3</v>
      </c>
      <c r="P1957" s="44">
        <f>IFERROR(_xll.qlIndexFixing(ONIndex6M,I1957,TRUE,_xll.ohTrigger(RecalcTrigger,Trigger6M)),NA())</f>
        <v>7.6376586548843051E-3</v>
      </c>
      <c r="Q1957" s="145">
        <f>IFERROR(_xll.qlIndexFixing(ONIndex1Y,I1957,TRUE,_xll.ohTrigger(RecalcTrigger,Trigger1Y)),NA())</f>
        <v>7.9132164157336149E-3</v>
      </c>
    </row>
    <row r="1958" spans="2:17" x14ac:dyDescent="0.2">
      <c r="B1958" s="39" t="s">
        <v>42</v>
      </c>
      <c r="D1958" s="42">
        <f>_xll.qlCalendarAdvance(Calendar,$D1957,B1958,"f",FALSE)</f>
        <v>53386</v>
      </c>
      <c r="E1958" s="139">
        <f>_xll.qlInterestRateIndexValueDate(IndexON,D1958)</f>
        <v>53386</v>
      </c>
      <c r="F1958" s="155">
        <f>IFERROR(_xll.qlIndexFixing(IndexON,D1958,TRUE,_xll.ohTrigger(RecalcTrigger,TriggerON)),NA())</f>
        <v>7.270259966931647E-3</v>
      </c>
      <c r="H1958" s="42">
        <f>_xll.qlCalendarAdvance(Calendar,$H1957,B1958,"f",FALSE)</f>
        <v>53386</v>
      </c>
      <c r="I1958" s="139">
        <f>_xll.qlInterestRateIndexValueDate(Index1M,$H1958)</f>
        <v>53388</v>
      </c>
      <c r="J1958" s="144">
        <f>IFERROR(_xll.qlIndexFixing(Index1M,$H1958,TRUE,_xll.ohTrigger(RecalcTrigger,Trigger1M)),NA())</f>
        <v>7.4504711733717451E-3</v>
      </c>
      <c r="K1958" s="44">
        <f>IFERROR(_xll.qlIndexFixing(Index3M,H1958,TRUE,_xll.ohTrigger(RecalcTrigger,Trigger3M)),NA())</f>
        <v>7.707137258692414E-3</v>
      </c>
      <c r="L1958" s="44">
        <f>IFERROR(_xll.qlIndexFixing(Index6M,$H1958,TRUE,_xll.ohTrigger(RecalcTrigger,Trigger6M)),NA())</f>
        <v>7.6355760343702088E-3</v>
      </c>
      <c r="M1958" s="145">
        <f>IFERROR(_xll.qlIndexFixing(Index1Y,$H1958,TRUE,_xll.ohTrigger(RecalcTrigger,Trigger1Y)),NA())</f>
        <v>7.9608093247520925E-3</v>
      </c>
      <c r="N1958" s="144">
        <f>IFERROR(_xll.qlIndexFixing(ONIndex1M,I1958,TRUE,_xll.ohTrigger(RecalcTrigger,Trigger1M)),NA())</f>
        <v>7.4477983479681598E-3</v>
      </c>
      <c r="O1958" s="44">
        <f>IFERROR(_xll.qlIndexFixing(ONIndex3M,I1958,TRUE,_xll.ohTrigger(RecalcTrigger,Trigger3M)),NA())</f>
        <v>7.6984203364105497E-3</v>
      </c>
      <c r="P1958" s="44">
        <f>IFERROR(_xll.qlIndexFixing(ONIndex6M,I1958,TRUE,_xll.ohTrigger(RecalcTrigger,Trigger6M)),NA())</f>
        <v>7.636240990658294E-3</v>
      </c>
      <c r="Q1958" s="145">
        <f>IFERROR(_xll.qlIndexFixing(ONIndex1Y,I1958,TRUE,_xll.ohTrigger(RecalcTrigger,Trigger1Y)),NA())</f>
        <v>7.9136385102529516E-3</v>
      </c>
    </row>
    <row r="1959" spans="2:17" x14ac:dyDescent="0.2">
      <c r="B1959" s="39" t="s">
        <v>42</v>
      </c>
      <c r="D1959" s="42">
        <f>_xll.qlCalendarAdvance(Calendar,$D1958,B1959,"f",FALSE)</f>
        <v>53393</v>
      </c>
      <c r="E1959" s="139">
        <f>_xll.qlInterestRateIndexValueDate(IndexON,D1959)</f>
        <v>53393</v>
      </c>
      <c r="F1959" s="155">
        <f>IFERROR(_xll.qlIndexFixing(IndexON,D1959,TRUE,_xll.ohTrigger(RecalcTrigger,TriggerON)),NA())</f>
        <v>7.270537202046512E-3</v>
      </c>
      <c r="H1959" s="42">
        <f>_xll.qlCalendarAdvance(Calendar,$H1958,B1959,"f",FALSE)</f>
        <v>53393</v>
      </c>
      <c r="I1959" s="139">
        <f>_xll.qlInterestRateIndexValueDate(Index1M,$H1959)</f>
        <v>53395</v>
      </c>
      <c r="J1959" s="144">
        <f>IFERROR(_xll.qlIndexFixing(Index1M,$H1959,TRUE,_xll.ohTrigger(RecalcTrigger,Trigger1M)),NA())</f>
        <v>7.4507208139431855E-3</v>
      </c>
      <c r="K1959" s="44">
        <f>IFERROR(_xll.qlIndexFixing(Index3M,H1959,TRUE,_xll.ohTrigger(RecalcTrigger,Trigger3M)),NA())</f>
        <v>7.7073790772040126E-3</v>
      </c>
      <c r="L1959" s="44">
        <f>IFERROR(_xll.qlIndexFixing(Index6M,$H1959,TRUE,_xll.ohTrigger(RecalcTrigger,Trigger6M)),NA())</f>
        <v>7.6344116920568335E-3</v>
      </c>
      <c r="M1959" s="145">
        <f>IFERROR(_xll.qlIndexFixing(Index1Y,$H1959,TRUE,_xll.ohTrigger(RecalcTrigger,Trigger1Y)),NA())</f>
        <v>7.9612882688166638E-3</v>
      </c>
      <c r="N1959" s="144">
        <f>IFERROR(_xll.qlIndexFixing(ONIndex1M,I1959,TRUE,_xll.ohTrigger(RecalcTrigger,Trigger1M)),NA())</f>
        <v>7.4480072402316466E-3</v>
      </c>
      <c r="O1959" s="44">
        <f>IFERROR(_xll.qlIndexFixing(ONIndex3M,I1959,TRUE,_xll.ohTrigger(RecalcTrigger,Trigger3M)),NA())</f>
        <v>7.6984839134741634E-3</v>
      </c>
      <c r="P1959" s="44">
        <f>IFERROR(_xll.qlIndexFixing(ONIndex6M,I1959,TRUE,_xll.ohTrigger(RecalcTrigger,Trigger6M)),NA())</f>
        <v>7.6348435768736067E-3</v>
      </c>
      <c r="Q1959" s="145">
        <f>IFERROR(_xll.qlIndexFixing(ONIndex1Y,I1959,TRUE,_xll.ohTrigger(RecalcTrigger,Trigger1Y)),NA())</f>
        <v>7.9141012112504683E-3</v>
      </c>
    </row>
    <row r="1960" spans="2:17" x14ac:dyDescent="0.2">
      <c r="B1960" s="39" t="s">
        <v>42</v>
      </c>
      <c r="D1960" s="42">
        <f>_xll.qlCalendarAdvance(Calendar,$D1959,B1960,"f",FALSE)</f>
        <v>53400</v>
      </c>
      <c r="E1960" s="139">
        <f>_xll.qlInterestRateIndexValueDate(IndexON,D1960)</f>
        <v>53400</v>
      </c>
      <c r="F1960" s="155">
        <f>IFERROR(_xll.qlIndexFixing(IndexON,D1960,TRUE,_xll.ohTrigger(RecalcTrigger,TriggerON)),NA())</f>
        <v>7.2708419274913894E-3</v>
      </c>
      <c r="H1960" s="42">
        <f>_xll.qlCalendarAdvance(Calendar,$H1959,B1960,"f",FALSE)</f>
        <v>53400</v>
      </c>
      <c r="I1960" s="139">
        <f>_xll.qlInterestRateIndexValueDate(Index1M,$H1960)</f>
        <v>53402</v>
      </c>
      <c r="J1960" s="144">
        <f>IFERROR(_xll.qlIndexFixing(Index1M,$H1960,TRUE,_xll.ohTrigger(RecalcTrigger,Trigger1M)),NA())</f>
        <v>7.4509963566724638E-3</v>
      </c>
      <c r="K1960" s="44">
        <f>IFERROR(_xll.qlIndexFixing(Index3M,H1960,TRUE,_xll.ohTrigger(RecalcTrigger,Trigger3M)),NA())</f>
        <v>7.7076504055859025E-3</v>
      </c>
      <c r="L1960" s="44">
        <f>IFERROR(_xll.qlIndexFixing(Index6M,$H1960,TRUE,_xll.ohTrigger(RecalcTrigger,Trigger6M)),NA())</f>
        <v>7.6332629562943207E-3</v>
      </c>
      <c r="M1960" s="145">
        <f>IFERROR(_xll.qlIndexFixing(Index1Y,$H1960,TRUE,_xll.ohTrigger(RecalcTrigger,Trigger1Y)),NA())</f>
        <v>7.9617616772306062E-3</v>
      </c>
      <c r="N1960" s="144">
        <f>IFERROR(_xll.qlIndexFixing(ONIndex1M,I1960,TRUE,_xll.ohTrigger(RecalcTrigger,Trigger1M)),NA())</f>
        <v>7.4482419080368345E-3</v>
      </c>
      <c r="O1960" s="44">
        <f>IFERROR(_xll.qlIndexFixing(ONIndex3M,I1960,TRUE,_xll.ohTrigger(RecalcTrigger,Trigger3M)),NA())</f>
        <v>7.6985764848647165E-3</v>
      </c>
      <c r="P1960" s="44">
        <f>IFERROR(_xll.qlIndexFixing(ONIndex6M,I1960,TRUE,_xll.ohTrigger(RecalcTrigger,Trigger6M)),NA())</f>
        <v>7.6334664702049082E-3</v>
      </c>
      <c r="Q1960" s="145">
        <f>IFERROR(_xll.qlIndexFixing(ONIndex1Y,I1960,TRUE,_xll.ohTrigger(RecalcTrigger,Trigger1Y)),NA())</f>
        <v>7.9146046162481554E-3</v>
      </c>
    </row>
    <row r="1961" spans="2:17" x14ac:dyDescent="0.2">
      <c r="B1961" s="39" t="s">
        <v>42</v>
      </c>
      <c r="D1961" s="42">
        <f>_xll.qlCalendarAdvance(Calendar,$D1960,B1961,"f",FALSE)</f>
        <v>53407</v>
      </c>
      <c r="E1961" s="139">
        <f>_xll.qlInterestRateIndexValueDate(IndexON,D1961)</f>
        <v>53407</v>
      </c>
      <c r="F1961" s="155">
        <f>IFERROR(_xll.qlIndexFixing(IndexON,D1961,TRUE,_xll.ohTrigger(RecalcTrigger,TriggerON)),NA())</f>
        <v>7.2711742167275162E-3</v>
      </c>
      <c r="H1961" s="42">
        <f>_xll.qlCalendarAdvance(Calendar,$H1960,B1961,"f",FALSE)</f>
        <v>53407</v>
      </c>
      <c r="I1961" s="139">
        <f>_xll.qlInterestRateIndexValueDate(Index1M,$H1961)</f>
        <v>53413</v>
      </c>
      <c r="J1961" s="144">
        <f>IFERROR(_xll.qlIndexFixing(Index1M,$H1961,TRUE,_xll.ohTrigger(RecalcTrigger,Trigger1M)),NA())</f>
        <v>7.4514818545492042E-3</v>
      </c>
      <c r="K1961" s="44">
        <f>IFERROR(_xll.qlIndexFixing(Index3M,H1961,TRUE,_xll.ohTrigger(RecalcTrigger,Trigger3M)),NA())</f>
        <v>7.7079150376592534E-3</v>
      </c>
      <c r="L1961" s="44">
        <f>IFERROR(_xll.qlIndexFixing(Index6M,$H1961,TRUE,_xll.ohTrigger(RecalcTrigger,Trigger6M)),NA())</f>
        <v>7.6314825867665114E-3</v>
      </c>
      <c r="M1961" s="145">
        <f>IFERROR(_xll.qlIndexFixing(Index1Y,$H1961,TRUE,_xll.ohTrigger(RecalcTrigger,Trigger1Y)),NA())</f>
        <v>7.9622694388170601E-3</v>
      </c>
      <c r="N1961" s="144">
        <f>IFERROR(_xll.qlIndexFixing(ONIndex1M,I1961,TRUE,_xll.ohTrigger(RecalcTrigger,Trigger1M)),NA())</f>
        <v>7.4485816112623837E-3</v>
      </c>
      <c r="O1961" s="44">
        <f>IFERROR(_xll.qlIndexFixing(ONIndex3M,I1961,TRUE,_xll.ohTrigger(RecalcTrigger,Trigger3M)),NA())</f>
        <v>7.6987382302817764E-3</v>
      </c>
      <c r="P1961" s="44">
        <f>IFERROR(_xll.qlIndexFixing(ONIndex6M,I1961,TRUE,_xll.ohTrigger(RecalcTrigger,Trigger6M)),NA())</f>
        <v>7.6317258340097283E-3</v>
      </c>
      <c r="Q1961" s="145">
        <f>IFERROR(_xll.qlIndexFixing(ONIndex1Y,I1961,TRUE,_xll.ohTrigger(RecalcTrigger,Trigger1Y)),NA())</f>
        <v>7.9153118187846871E-3</v>
      </c>
    </row>
    <row r="1962" spans="2:17" x14ac:dyDescent="0.2">
      <c r="B1962" s="39" t="s">
        <v>42</v>
      </c>
      <c r="D1962" s="42">
        <f>_xll.qlCalendarAdvance(Calendar,$D1961,B1962,"f",FALSE)</f>
        <v>53414</v>
      </c>
      <c r="E1962" s="139">
        <f>_xll.qlInterestRateIndexValueDate(IndexON,D1962)</f>
        <v>53414</v>
      </c>
      <c r="F1962" s="155">
        <f>IFERROR(_xll.qlIndexFixing(IndexON,D1962,TRUE,_xll.ohTrigger(RecalcTrigger,TriggerON)),NA())</f>
        <v>7.2715341435358738E-3</v>
      </c>
      <c r="H1962" s="42">
        <f>_xll.qlCalendarAdvance(Calendar,$H1961,B1962,"f",FALSE)</f>
        <v>53414</v>
      </c>
      <c r="I1962" s="139">
        <f>_xll.qlInterestRateIndexValueDate(Index1M,$H1962)</f>
        <v>53416</v>
      </c>
      <c r="J1962" s="144">
        <f>IFERROR(_xll.qlIndexFixing(Index1M,$H1962,TRUE,_xll.ohTrigger(RecalcTrigger,Trigger1M)),NA())</f>
        <v>7.4516254300361871E-3</v>
      </c>
      <c r="K1962" s="44">
        <f>IFERROR(_xll.qlIndexFixing(Index3M,H1962,TRUE,_xll.ohTrigger(RecalcTrigger,Trigger3M)),NA())</f>
        <v>7.7079471329744879E-3</v>
      </c>
      <c r="L1962" s="44">
        <f>IFERROR(_xll.qlIndexFixing(Index6M,$H1962,TRUE,_xll.ohTrigger(RecalcTrigger,Trigger6M)),NA())</f>
        <v>7.6309929835564391E-3</v>
      </c>
      <c r="M1962" s="145">
        <f>IFERROR(_xll.qlIndexFixing(Index1Y,$H1962,TRUE,_xll.ohTrigger(RecalcTrigger,Trigger1Y)),NA())</f>
        <v>7.9623550188904178E-3</v>
      </c>
      <c r="N1962" s="144">
        <f>IFERROR(_xll.qlIndexFixing(ONIndex1M,I1962,TRUE,_xll.ohTrigger(RecalcTrigger,Trigger1M)),NA())</f>
        <v>7.4487888515673006E-3</v>
      </c>
      <c r="O1962" s="44">
        <f>IFERROR(_xll.qlIndexFixing(ONIndex3M,I1962,TRUE,_xll.ohTrigger(RecalcTrigger,Trigger3M)),NA())</f>
        <v>7.6988489117457704E-3</v>
      </c>
      <c r="P1962" s="44">
        <f>IFERROR(_xll.qlIndexFixing(ONIndex6M,I1962,TRUE,_xll.ohTrigger(RecalcTrigger,Trigger6M)),NA())</f>
        <v>7.6307734033154162E-3</v>
      </c>
      <c r="Q1962" s="145">
        <f>IFERROR(_xll.qlIndexFixing(ONIndex1Y,I1962,TRUE,_xll.ohTrigger(RecalcTrigger,Trigger1Y)),NA())</f>
        <v>7.9157339296909157E-3</v>
      </c>
    </row>
    <row r="1963" spans="2:17" x14ac:dyDescent="0.2">
      <c r="B1963" s="39" t="s">
        <v>42</v>
      </c>
      <c r="D1963" s="42">
        <f>_xll.qlCalendarAdvance(Calendar,$D1962,B1963,"f",FALSE)</f>
        <v>53421</v>
      </c>
      <c r="E1963" s="139">
        <f>_xll.qlInterestRateIndexValueDate(IndexON,D1963)</f>
        <v>53421</v>
      </c>
      <c r="F1963" s="155">
        <f>IFERROR(_xll.qlIndexFixing(IndexON,D1963,TRUE,_xll.ohTrigger(RecalcTrigger,TriggerON)),NA())</f>
        <v>7.2719217820171878E-3</v>
      </c>
      <c r="H1963" s="42">
        <f>_xll.qlCalendarAdvance(Calendar,$H1962,B1963,"f",FALSE)</f>
        <v>53421</v>
      </c>
      <c r="I1963" s="139">
        <f>_xll.qlInterestRateIndexValueDate(Index1M,$H1963)</f>
        <v>53423</v>
      </c>
      <c r="J1963" s="144">
        <f>IFERROR(_xll.qlIndexFixing(Index1M,$H1963,TRUE,_xll.ohTrigger(RecalcTrigger,Trigger1M)),NA())</f>
        <v>7.4519791013864575E-3</v>
      </c>
      <c r="K1963" s="44">
        <f>IFERROR(_xll.qlIndexFixing(Index3M,H1963,TRUE,_xll.ohTrigger(RecalcTrigger,Trigger3M)),NA())</f>
        <v>7.7083008705684294E-3</v>
      </c>
      <c r="L1963" s="44">
        <f>IFERROR(_xll.qlIndexFixing(Index6M,$H1963,TRUE,_xll.ohTrigger(RecalcTrigger,Trigger6M)),NA())</f>
        <v>7.629905132326904E-3</v>
      </c>
      <c r="M1963" s="145">
        <f>IFERROR(_xll.qlIndexFixing(Index1Y,$H1963,TRUE,_xll.ohTrigger(RecalcTrigger,Trigger1Y)),NA())</f>
        <v>7.9631392073724397E-3</v>
      </c>
      <c r="N1963" s="144">
        <f>IFERROR(_xll.qlIndexFixing(ONIndex1M,I1963,TRUE,_xll.ohTrigger(RecalcTrigger,Trigger1M)),NA())</f>
        <v>7.4491012681399127E-3</v>
      </c>
      <c r="O1963" s="44">
        <f>IFERROR(_xll.qlIndexFixing(ONIndex3M,I1963,TRUE,_xll.ohTrigger(RecalcTrigger,Trigger3M)),NA())</f>
        <v>7.699028917755868E-3</v>
      </c>
      <c r="P1963" s="44">
        <f>IFERROR(_xll.qlIndexFixing(ONIndex6M,I1963,TRUE,_xll.ohTrigger(RecalcTrigger,Trigger6M)),NA())</f>
        <v>7.6294575562840805E-3</v>
      </c>
      <c r="Q1963" s="145">
        <f>IFERROR(_xll.qlIndexFixing(ONIndex1Y,I1963,TRUE,_xll.ohTrigger(RecalcTrigger,Trigger1Y)),NA())</f>
        <v>7.9163600334997142E-3</v>
      </c>
    </row>
    <row r="1964" spans="2:17" x14ac:dyDescent="0.2">
      <c r="B1964" s="39" t="s">
        <v>42</v>
      </c>
      <c r="D1964" s="42">
        <f>_xll.qlCalendarAdvance(Calendar,$D1963,B1964,"f",FALSE)</f>
        <v>53428</v>
      </c>
      <c r="E1964" s="139">
        <f>_xll.qlInterestRateIndexValueDate(IndexON,D1964)</f>
        <v>53428</v>
      </c>
      <c r="F1964" s="155">
        <f>IFERROR(_xll.qlIndexFixing(IndexON,D1964,TRUE,_xll.ohTrigger(RecalcTrigger,TriggerON)),NA())</f>
        <v>7.2723372057925673E-3</v>
      </c>
      <c r="H1964" s="42">
        <f>_xll.qlCalendarAdvance(Calendar,$H1963,B1964,"f",FALSE)</f>
        <v>53428</v>
      </c>
      <c r="I1964" s="139">
        <f>_xll.qlInterestRateIndexValueDate(Index1M,$H1964)</f>
        <v>53430</v>
      </c>
      <c r="J1964" s="144">
        <f>IFERROR(_xll.qlIndexFixing(Index1M,$H1964,TRUE,_xll.ohTrigger(RecalcTrigger,Trigger1M)),NA())</f>
        <v>7.4523589563210615E-3</v>
      </c>
      <c r="K1964" s="44">
        <f>IFERROR(_xll.qlIndexFixing(Index3M,H1964,TRUE,_xll.ohTrigger(RecalcTrigger,Trigger3M)),NA())</f>
        <v>7.7086753197161623E-3</v>
      </c>
      <c r="L1964" s="44">
        <f>IFERROR(_xll.qlIndexFixing(Index6M,$H1964,TRUE,_xll.ohTrigger(RecalcTrigger,Trigger6M)),NA())</f>
        <v>7.6288135595457664E-3</v>
      </c>
      <c r="M1964" s="145">
        <f>IFERROR(_xll.qlIndexFixing(Index1Y,$H1964,TRUE,_xll.ohTrigger(RecalcTrigger,Trigger1Y)),NA())</f>
        <v>7.9636901986574887E-3</v>
      </c>
      <c r="N1964" s="144">
        <f>IFERROR(_xll.qlIndexFixing(ONIndex1M,I1964,TRUE,_xll.ohTrigger(RecalcTrigger,Trigger1M)),NA())</f>
        <v>7.449439741389341E-3</v>
      </c>
      <c r="O1964" s="44">
        <f>IFERROR(_xll.qlIndexFixing(ONIndex3M,I1964,TRUE,_xll.ohTrigger(RecalcTrigger,Trigger3M)),NA())</f>
        <v>7.6992382190521624E-3</v>
      </c>
      <c r="P1964" s="44">
        <f>IFERROR(_xll.qlIndexFixing(ONIndex6M,I1964,TRUE,_xll.ohTrigger(RecalcTrigger,Trigger6M)),NA())</f>
        <v>7.6281622419482886E-3</v>
      </c>
      <c r="Q1964" s="145">
        <f>IFERROR(_xll.qlIndexFixing(ONIndex1Y,I1964,TRUE,_xll.ohTrigger(RecalcTrigger,Trigger1Y)),NA())</f>
        <v>7.9170272321960056E-3</v>
      </c>
    </row>
    <row r="1965" spans="2:17" x14ac:dyDescent="0.2">
      <c r="B1965" s="39" t="s">
        <v>42</v>
      </c>
      <c r="D1965" s="42">
        <f>_xll.qlCalendarAdvance(Calendar,$D1964,B1965,"f",FALSE)</f>
        <v>53435</v>
      </c>
      <c r="E1965" s="139">
        <f>_xll.qlInterestRateIndexValueDate(IndexON,D1965)</f>
        <v>53435</v>
      </c>
      <c r="F1965" s="155">
        <f>IFERROR(_xll.qlIndexFixing(IndexON,D1965,TRUE,_xll.ohTrigger(RecalcTrigger,TriggerON)),NA())</f>
        <v>7.2727804887229297E-3</v>
      </c>
      <c r="H1965" s="42">
        <f>_xll.qlCalendarAdvance(Calendar,$H1964,B1965,"f",FALSE)</f>
        <v>53435</v>
      </c>
      <c r="I1965" s="139">
        <f>_xll.qlInterestRateIndexValueDate(Index1M,$H1965)</f>
        <v>53437</v>
      </c>
      <c r="J1965" s="144">
        <f>IFERROR(_xll.qlIndexFixing(Index1M,$H1965,TRUE,_xll.ohTrigger(RecalcTrigger,Trigger1M)),NA())</f>
        <v>7.452765065201779E-3</v>
      </c>
      <c r="K1965" s="44">
        <f>IFERROR(_xll.qlIndexFixing(Index3M,H1965,TRUE,_xll.ohTrigger(RecalcTrigger,Trigger3M)),NA())</f>
        <v>7.7090630686629594E-3</v>
      </c>
      <c r="L1965" s="44">
        <f>IFERROR(_xll.qlIndexFixing(Index6M,$H1965,TRUE,_xll.ohTrigger(RecalcTrigger,Trigger6M)),NA())</f>
        <v>7.6277349544672159E-3</v>
      </c>
      <c r="M1965" s="145">
        <f>IFERROR(_xll.qlIndexFixing(Index1Y,$H1965,TRUE,_xll.ohTrigger(RecalcTrigger,Trigger1Y)),NA())</f>
        <v>7.964012458575016E-3</v>
      </c>
      <c r="N1965" s="144">
        <f>IFERROR(_xll.qlIndexFixing(ONIndex1M,I1965,TRUE,_xll.ohTrigger(RecalcTrigger,Trigger1M)),NA())</f>
        <v>7.4498043418191884E-3</v>
      </c>
      <c r="O1965" s="44">
        <f>IFERROR(_xll.qlIndexFixing(ONIndex3M,I1965,TRUE,_xll.ohTrigger(RecalcTrigger,Trigger3M)),NA())</f>
        <v>7.6994768910143563E-3</v>
      </c>
      <c r="P1965" s="44">
        <f>IFERROR(_xll.qlIndexFixing(ONIndex6M,I1965,TRUE,_xll.ohTrigger(RecalcTrigger,Trigger6M)),NA())</f>
        <v>7.6268875169827055E-3</v>
      </c>
      <c r="Q1965" s="145">
        <f>IFERROR(_xll.qlIndexFixing(ONIndex1Y,I1965,TRUE,_xll.ohTrigger(RecalcTrigger,Trigger1Y)),NA())</f>
        <v>7.9177356236215246E-3</v>
      </c>
    </row>
    <row r="1966" spans="2:17" x14ac:dyDescent="0.2">
      <c r="B1966" s="39" t="s">
        <v>42</v>
      </c>
      <c r="D1966" s="42">
        <f>_xll.qlCalendarAdvance(Calendar,$D1965,B1966,"f",FALSE)</f>
        <v>53442</v>
      </c>
      <c r="E1966" s="139">
        <f>_xll.qlInterestRateIndexValueDate(IndexON,D1966)</f>
        <v>53442</v>
      </c>
      <c r="F1966" s="155">
        <f>IFERROR(_xll.qlIndexFixing(IndexON,D1966,TRUE,_xll.ohTrigger(RecalcTrigger,TriggerON)),NA())</f>
        <v>7.2732517045093203E-3</v>
      </c>
      <c r="H1966" s="42">
        <f>_xll.qlCalendarAdvance(Calendar,$H1965,B1966,"f",FALSE)</f>
        <v>53442</v>
      </c>
      <c r="I1966" s="139">
        <f>_xll.qlInterestRateIndexValueDate(Index1M,$H1966)</f>
        <v>53444</v>
      </c>
      <c r="J1966" s="144">
        <f>IFERROR(_xll.qlIndexFixing(Index1M,$H1966,TRUE,_xll.ohTrigger(RecalcTrigger,Trigger1M)),NA())</f>
        <v>7.4531974983903905E-3</v>
      </c>
      <c r="K1966" s="44">
        <f>IFERROR(_xll.qlIndexFixing(Index3M,H1966,TRUE,_xll.ohTrigger(RecalcTrigger,Trigger3M)),NA())</f>
        <v>7.7094612395271506E-3</v>
      </c>
      <c r="L1966" s="44">
        <f>IFERROR(_xll.qlIndexFixing(Index6M,$H1966,TRUE,_xll.ohTrigger(RecalcTrigger,Trigger6M)),NA())</f>
        <v>7.6266687849806817E-3</v>
      </c>
      <c r="M1966" s="145">
        <f>IFERROR(_xll.qlIndexFixing(Index1Y,$H1966,TRUE,_xll.ohTrigger(RecalcTrigger,Trigger1Y)),NA())</f>
        <v>7.9644326840830303E-3</v>
      </c>
      <c r="N1966" s="144">
        <f>IFERROR(_xll.qlIndexFixing(ONIndex1M,I1966,TRUE,_xll.ohTrigger(RecalcTrigger,Trigger1M)),NA())</f>
        <v>7.4502531106812597E-3</v>
      </c>
      <c r="O1966" s="44">
        <f>IFERROR(_xll.qlIndexFixing(ONIndex3M,I1966,TRUE,_xll.ohTrigger(RecalcTrigger,Trigger3M)),NA())</f>
        <v>7.699785719417207E-3</v>
      </c>
      <c r="P1966" s="44">
        <f>IFERROR(_xll.qlIndexFixing(ONIndex6M,I1966,TRUE,_xll.ohTrigger(RecalcTrigger,Trigger6M)),NA())</f>
        <v>7.6254559721800064E-3</v>
      </c>
      <c r="Q1966" s="145">
        <f>IFERROR(_xll.qlIndexFixing(ONIndex1Y,I1966,TRUE,_xll.ohTrigger(RecalcTrigger,Trigger1Y)),NA())</f>
        <v>7.9185957793281858E-3</v>
      </c>
    </row>
    <row r="1967" spans="2:17" x14ac:dyDescent="0.2">
      <c r="B1967" s="39" t="s">
        <v>42</v>
      </c>
      <c r="D1967" s="42">
        <f>_xll.qlCalendarAdvance(Calendar,$D1966,B1967,"f",FALSE)</f>
        <v>53449</v>
      </c>
      <c r="E1967" s="139">
        <f>_xll.qlInterestRateIndexValueDate(IndexON,D1967)</f>
        <v>53449</v>
      </c>
      <c r="F1967" s="155">
        <f>IFERROR(_xll.qlIndexFixing(IndexON,D1967,TRUE,_xll.ohTrigger(RecalcTrigger,TriggerON)),NA())</f>
        <v>7.2737509270126566E-3</v>
      </c>
      <c r="H1967" s="42">
        <f>_xll.qlCalendarAdvance(Calendar,$H1966,B1967,"f",FALSE)</f>
        <v>53449</v>
      </c>
      <c r="I1967" s="139">
        <f>_xll.qlInterestRateIndexValueDate(Index1M,$H1967)</f>
        <v>53451</v>
      </c>
      <c r="J1967" s="144">
        <f>IFERROR(_xll.qlIndexFixing(Index1M,$H1967,TRUE,_xll.ohTrigger(RecalcTrigger,Trigger1M)),NA())</f>
        <v>7.4536563262357861E-3</v>
      </c>
      <c r="K1967" s="44">
        <f>IFERROR(_xll.qlIndexFixing(Index3M,H1967,TRUE,_xll.ohTrigger(RecalcTrigger,Trigger3M)),NA())</f>
        <v>7.7102032899468301E-3</v>
      </c>
      <c r="L1967" s="44">
        <f>IFERROR(_xll.qlIndexFixing(Index6M,$H1967,TRUE,_xll.ohTrigger(RecalcTrigger,Trigger6M)),NA())</f>
        <v>7.6256145175259398E-3</v>
      </c>
      <c r="M1967" s="145">
        <f>IFERROR(_xll.qlIndexFixing(Index1Y,$H1967,TRUE,_xll.ohTrigger(RecalcTrigger,Trigger1Y)),NA())</f>
        <v>7.964840695325914E-3</v>
      </c>
      <c r="N1967" s="144">
        <f>IFERROR(_xll.qlIndexFixing(ONIndex1M,I1967,TRUE,_xll.ohTrigger(RecalcTrigger,Trigger1M)),NA())</f>
        <v>7.4506122053552559E-3</v>
      </c>
      <c r="O1967" s="44">
        <f>IFERROR(_xll.qlIndexFixing(ONIndex3M,I1967,TRUE,_xll.ohTrigger(RecalcTrigger,Trigger3M)),NA())</f>
        <v>7.7000426476558914E-3</v>
      </c>
      <c r="P1967" s="44">
        <f>IFERROR(_xll.qlIndexFixing(ONIndex6M,I1967,TRUE,_xll.ohTrigger(RecalcTrigger,Trigger6M)),NA())</f>
        <v>7.6244000605019124E-3</v>
      </c>
      <c r="Q1967" s="145">
        <f>IFERROR(_xll.qlIndexFixing(ONIndex1Y,I1967,TRUE,_xll.ohTrigger(RecalcTrigger,Trigger1Y)),NA())</f>
        <v>7.9192763755475681E-3</v>
      </c>
    </row>
    <row r="1968" spans="2:17" x14ac:dyDescent="0.2">
      <c r="B1968" s="39" t="s">
        <v>42</v>
      </c>
      <c r="D1968" s="42">
        <f>_xll.qlCalendarAdvance(Calendar,$D1967,B1968,"f",FALSE)</f>
        <v>53456</v>
      </c>
      <c r="E1968" s="139">
        <f>_xll.qlInterestRateIndexValueDate(IndexON,D1968)</f>
        <v>53456</v>
      </c>
      <c r="F1968" s="155">
        <f>IFERROR(_xll.qlIndexFixing(IndexON,D1968,TRUE,_xll.ohTrigger(RecalcTrigger,TriggerON)),NA())</f>
        <v>7.2742782301737918E-3</v>
      </c>
      <c r="H1968" s="42">
        <f>_xll.qlCalendarAdvance(Calendar,$H1967,B1968,"f",FALSE)</f>
        <v>53456</v>
      </c>
      <c r="I1968" s="139">
        <f>_xll.qlInterestRateIndexValueDate(Index1M,$H1968)</f>
        <v>53458</v>
      </c>
      <c r="J1968" s="144">
        <f>IFERROR(_xll.qlIndexFixing(Index1M,$H1968,TRUE,_xll.ohTrigger(RecalcTrigger,Trigger1M)),NA())</f>
        <v>7.454141619097166E-3</v>
      </c>
      <c r="K1968" s="44">
        <f>IFERROR(_xll.qlIndexFixing(Index3M,H1968,TRUE,_xll.ohTrigger(RecalcTrigger,Trigger3M)),NA())</f>
        <v>7.7106116966238177E-3</v>
      </c>
      <c r="L1968" s="44">
        <f>IFERROR(_xll.qlIndexFixing(Index6M,$H1968,TRUE,_xll.ohTrigger(RecalcTrigger,Trigger6M)),NA())</f>
        <v>7.6245716170987334E-3</v>
      </c>
      <c r="M1968" s="145">
        <f>IFERROR(_xll.qlIndexFixing(Index1Y,$H1968,TRUE,_xll.ohTrigger(RecalcTrigger,Trigger1Y)),NA())</f>
        <v>7.9652355286670869E-3</v>
      </c>
      <c r="N1968" s="144">
        <f>IFERROR(_xll.qlIndexFixing(ONIndex1M,I1968,TRUE,_xll.ohTrigger(RecalcTrigger,Trigger1M)),NA())</f>
        <v>7.4510556089890656E-3</v>
      </c>
      <c r="O1968" s="44">
        <f>IFERROR(_xll.qlIndexFixing(ONIndex3M,I1968,TRUE,_xll.ohTrigger(RecalcTrigger,Trigger3M)),NA())</f>
        <v>7.7003698828548295E-3</v>
      </c>
      <c r="P1968" s="44">
        <f>IFERROR(_xll.qlIndexFixing(ONIndex6M,I1968,TRUE,_xll.ohTrigger(RecalcTrigger,Trigger6M)),NA())</f>
        <v>7.6231874419363521E-3</v>
      </c>
      <c r="Q1968" s="145">
        <f>IFERROR(_xll.qlIndexFixing(ONIndex1Y,I1968,TRUE,_xll.ohTrigger(RecalcTrigger,Trigger1Y)),NA())</f>
        <v>7.9201089314118178E-3</v>
      </c>
    </row>
    <row r="1969" spans="2:17" x14ac:dyDescent="0.2">
      <c r="B1969" s="39" t="s">
        <v>42</v>
      </c>
      <c r="D1969" s="42">
        <f>_xll.qlCalendarAdvance(Calendar,$D1968,B1969,"f",FALSE)</f>
        <v>53463</v>
      </c>
      <c r="E1969" s="139">
        <f>_xll.qlInterestRateIndexValueDate(IndexON,D1969)</f>
        <v>53463</v>
      </c>
      <c r="F1969" s="155">
        <f>IFERROR(_xll.qlIndexFixing(IndexON,D1969,TRUE,_xll.ohTrigger(RecalcTrigger,TriggerON)),NA())</f>
        <v>7.2748336875338993E-3</v>
      </c>
      <c r="H1969" s="42">
        <f>_xll.qlCalendarAdvance(Calendar,$H1968,B1969,"f",FALSE)</f>
        <v>53463</v>
      </c>
      <c r="I1969" s="139">
        <f>_xll.qlInterestRateIndexValueDate(Index1M,$H1969)</f>
        <v>53465</v>
      </c>
      <c r="J1969" s="144">
        <f>IFERROR(_xll.qlIndexFixing(Index1M,$H1969,TRUE,_xll.ohTrigger(RecalcTrigger,Trigger1M)),NA())</f>
        <v>7.4546534473414697E-3</v>
      </c>
      <c r="K1969" s="44">
        <f>IFERROR(_xll.qlIndexFixing(Index3M,H1969,TRUE,_xll.ohTrigger(RecalcTrigger,Trigger3M)),NA())</f>
        <v>7.7110215335660735E-3</v>
      </c>
      <c r="L1969" s="44">
        <f>IFERROR(_xll.qlIndexFixing(Index6M,$H1969,TRUE,_xll.ohTrigger(RecalcTrigger,Trigger6M)),NA())</f>
        <v>7.6235395472434263E-3</v>
      </c>
      <c r="M1969" s="145">
        <f>IFERROR(_xll.qlIndexFixing(Index1Y,$H1969,TRUE,_xll.ohTrigger(RecalcTrigger,Trigger1Y)),NA())</f>
        <v>7.9656162180840786E-3</v>
      </c>
      <c r="N1969" s="144">
        <f>IFERROR(_xll.qlIndexFixing(ONIndex1M,I1969,TRUE,_xll.ohTrigger(RecalcTrigger,Trigger1M)),NA())</f>
        <v>7.4515254211782178E-3</v>
      </c>
      <c r="O1969" s="44">
        <f>IFERROR(_xll.qlIndexFixing(ONIndex3M,I1969,TRUE,_xll.ohTrigger(RecalcTrigger,Trigger3M)),NA())</f>
        <v>7.7007267895989884E-3</v>
      </c>
      <c r="P1969" s="44">
        <f>IFERROR(_xll.qlIndexFixing(ONIndex6M,I1969,TRUE,_xll.ohTrigger(RecalcTrigger,Trigger6M)),NA())</f>
        <v>7.6219956385603638E-3</v>
      </c>
      <c r="Q1969" s="145">
        <f>IFERROR(_xll.qlIndexFixing(ONIndex1Y,I1969,TRUE,_xll.ohTrigger(RecalcTrigger,Trigger1Y)),NA())</f>
        <v>7.9209830707327455E-3</v>
      </c>
    </row>
    <row r="1970" spans="2:17" x14ac:dyDescent="0.2">
      <c r="B1970" s="39" t="s">
        <v>42</v>
      </c>
      <c r="D1970" s="42">
        <f>_xll.qlCalendarAdvance(Calendar,$D1969,B1970,"f",FALSE)</f>
        <v>53470</v>
      </c>
      <c r="E1970" s="139">
        <f>_xll.qlInterestRateIndexValueDate(IndexON,D1970)</f>
        <v>53470</v>
      </c>
      <c r="F1970" s="155">
        <f>IFERROR(_xll.qlIndexFixing(IndexON,D1970,TRUE,_xll.ohTrigger(RecalcTrigger,TriggerON)),NA())</f>
        <v>7.2754173731137683E-3</v>
      </c>
      <c r="H1970" s="42">
        <f>_xll.qlCalendarAdvance(Calendar,$H1969,B1970,"f",FALSE)</f>
        <v>53470</v>
      </c>
      <c r="I1970" s="139">
        <f>_xll.qlInterestRateIndexValueDate(Index1M,$H1970)</f>
        <v>53472</v>
      </c>
      <c r="J1970" s="144">
        <f>IFERROR(_xll.qlIndexFixing(Index1M,$H1970,TRUE,_xll.ohTrigger(RecalcTrigger,Trigger1M)),NA())</f>
        <v>7.4551918813201626E-3</v>
      </c>
      <c r="K1970" s="44">
        <f>IFERROR(_xll.qlIndexFixing(Index3M,H1970,TRUE,_xll.ohTrigger(RecalcTrigger,Trigger3M)),NA())</f>
        <v>7.7114299850183088E-3</v>
      </c>
      <c r="L1970" s="44">
        <f>IFERROR(_xll.qlIndexFixing(Index6M,$H1970,TRUE,_xll.ohTrigger(RecalcTrigger,Trigger6M)),NA())</f>
        <v>7.6225177700599139E-3</v>
      </c>
      <c r="M1970" s="145">
        <f>IFERROR(_xll.qlIndexFixing(Index1Y,$H1970,TRUE,_xll.ohTrigger(RecalcTrigger,Trigger1Y)),NA())</f>
        <v>7.9659817951670178E-3</v>
      </c>
      <c r="N1970" s="144">
        <f>IFERROR(_xll.qlIndexFixing(ONIndex1M,I1970,TRUE,_xll.ohTrigger(RecalcTrigger,Trigger1M)),NA())</f>
        <v>7.4520217120266352E-3</v>
      </c>
      <c r="O1970" s="44">
        <f>IFERROR(_xll.qlIndexFixing(ONIndex3M,I1970,TRUE,_xll.ohTrigger(RecalcTrigger,Trigger3M)),NA())</f>
        <v>7.7011134431881345E-3</v>
      </c>
      <c r="P1970" s="44">
        <f>IFERROR(_xll.qlIndexFixing(ONIndex6M,I1970,TRUE,_xll.ohTrigger(RecalcTrigger,Trigger6M)),NA())</f>
        <v>7.6208247066489321E-3</v>
      </c>
      <c r="Q1970" s="145">
        <f>IFERROR(_xll.qlIndexFixing(ONIndex1Y,I1970,TRUE,_xll.ohTrigger(RecalcTrigger,Trigger1Y)),NA())</f>
        <v>7.9218988914320221E-3</v>
      </c>
    </row>
    <row r="1971" spans="2:17" x14ac:dyDescent="0.2">
      <c r="B1971" s="39" t="s">
        <v>42</v>
      </c>
      <c r="D1971" s="42">
        <f>_xll.qlCalendarAdvance(Calendar,$D1970,B1971,"f",FALSE)</f>
        <v>53477</v>
      </c>
      <c r="E1971" s="139">
        <f>_xll.qlInterestRateIndexValueDate(IndexON,D1971)</f>
        <v>53477</v>
      </c>
      <c r="F1971" s="155">
        <f>IFERROR(_xll.qlIndexFixing(IndexON,D1971,TRUE,_xll.ohTrigger(RecalcTrigger,TriggerON)),NA())</f>
        <v>7.2760293605345083E-3</v>
      </c>
      <c r="H1971" s="42">
        <f>_xll.qlCalendarAdvance(Calendar,$H1970,B1971,"f",FALSE)</f>
        <v>53477</v>
      </c>
      <c r="I1971" s="139">
        <f>_xll.qlInterestRateIndexValueDate(Index1M,$H1971)</f>
        <v>53479</v>
      </c>
      <c r="J1971" s="144">
        <f>IFERROR(_xll.qlIndexFixing(Index1M,$H1971,TRUE,_xll.ohTrigger(RecalcTrigger,Trigger1M)),NA())</f>
        <v>7.4557569913924482E-3</v>
      </c>
      <c r="K1971" s="44">
        <f>IFERROR(_xll.qlIndexFixing(Index3M,H1971,TRUE,_xll.ohTrigger(RecalcTrigger,Trigger3M)),NA())</f>
        <v>7.7118342280037772E-3</v>
      </c>
      <c r="L1971" s="44">
        <f>IFERROR(_xll.qlIndexFixing(Index6M,$H1971,TRUE,_xll.ohTrigger(RecalcTrigger,Trigger6M)),NA())</f>
        <v>7.6215057461993087E-3</v>
      </c>
      <c r="M1971" s="145">
        <f>IFERROR(_xll.qlIndexFixing(Index1Y,$H1971,TRUE,_xll.ohTrigger(RecalcTrigger,Trigger1Y)),NA())</f>
        <v>7.9663312891199243E-3</v>
      </c>
      <c r="N1971" s="144">
        <f>IFERROR(_xll.qlIndexFixing(ONIndex1M,I1971,TRUE,_xll.ohTrigger(RecalcTrigger,Trigger1M)),NA())</f>
        <v>7.4525445518780487E-3</v>
      </c>
      <c r="O1971" s="44">
        <f>IFERROR(_xll.qlIndexFixing(ONIndex3M,I1971,TRUE,_xll.ohTrigger(RecalcTrigger,Trigger3M)),NA())</f>
        <v>7.7015299187621622E-3</v>
      </c>
      <c r="P1971" s="44">
        <f>IFERROR(_xll.qlIndexFixing(ONIndex6M,I1971,TRUE,_xll.ohTrigger(RecalcTrigger,Trigger6M)),NA())</f>
        <v>7.6196747027967859E-3</v>
      </c>
      <c r="Q1971" s="145">
        <f>IFERROR(_xll.qlIndexFixing(ONIndex1Y,I1971,TRUE,_xll.ohTrigger(RecalcTrigger,Trigger1Y)),NA())</f>
        <v>7.922856491111574E-3</v>
      </c>
    </row>
    <row r="1972" spans="2:17" x14ac:dyDescent="0.2">
      <c r="B1972" s="39" t="s">
        <v>42</v>
      </c>
      <c r="D1972" s="42">
        <f>_xll.qlCalendarAdvance(Calendar,$D1971,B1972,"f",FALSE)</f>
        <v>53484</v>
      </c>
      <c r="E1972" s="139">
        <f>_xll.qlInterestRateIndexValueDate(IndexON,D1972)</f>
        <v>53484</v>
      </c>
      <c r="F1972" s="155">
        <f>IFERROR(_xll.qlIndexFixing(IndexON,D1972,TRUE,_xll.ohTrigger(RecalcTrigger,TriggerON)),NA())</f>
        <v>7.2766697237369726E-3</v>
      </c>
      <c r="H1972" s="42">
        <f>_xll.qlCalendarAdvance(Calendar,$H1971,B1972,"f",FALSE)</f>
        <v>53484</v>
      </c>
      <c r="I1972" s="139">
        <f>_xll.qlInterestRateIndexValueDate(Index1M,$H1972)</f>
        <v>53486</v>
      </c>
      <c r="J1972" s="144">
        <f>IFERROR(_xll.qlIndexFixing(Index1M,$H1972,TRUE,_xll.ohTrigger(RecalcTrigger,Trigger1M)),NA())</f>
        <v>7.4563485937492284E-3</v>
      </c>
      <c r="K1972" s="44">
        <f>IFERROR(_xll.qlIndexFixing(Index3M,H1972,TRUE,_xll.ohTrigger(RecalcTrigger,Trigger3M)),NA())</f>
        <v>7.7122314323370316E-3</v>
      </c>
      <c r="L1972" s="44">
        <f>IFERROR(_xll.qlIndexFixing(Index6M,$H1972,TRUE,_xll.ohTrigger(RecalcTrigger,Trigger6M)),NA())</f>
        <v>7.6205029348656609E-3</v>
      </c>
      <c r="M1972" s="145">
        <f>IFERROR(_xll.qlIndexFixing(Index1Y,$H1972,TRUE,_xll.ohTrigger(RecalcTrigger,Trigger1Y)),NA())</f>
        <v>7.9666637267602827E-3</v>
      </c>
      <c r="N1972" s="144">
        <f>IFERROR(_xll.qlIndexFixing(ONIndex1M,I1972,TRUE,_xll.ohTrigger(RecalcTrigger,Trigger1M)),NA())</f>
        <v>7.453094011076189E-3</v>
      </c>
      <c r="O1972" s="44">
        <f>IFERROR(_xll.qlIndexFixing(ONIndex3M,I1972,TRUE,_xll.ohTrigger(RecalcTrigger,Trigger3M)),NA())</f>
        <v>7.70197629178071E-3</v>
      </c>
      <c r="P1972" s="44">
        <f>IFERROR(_xll.qlIndexFixing(ONIndex6M,I1972,TRUE,_xll.ohTrigger(RecalcTrigger,Trigger6M)),NA())</f>
        <v>7.6185456833588461E-3</v>
      </c>
      <c r="Q1972" s="145">
        <f>IFERROR(_xll.qlIndexFixing(ONIndex1Y,I1972,TRUE,_xll.ohTrigger(RecalcTrigger,Trigger1Y)),NA())</f>
        <v>7.9238559674532638E-3</v>
      </c>
    </row>
    <row r="1973" spans="2:17" x14ac:dyDescent="0.2">
      <c r="B1973" s="39" t="s">
        <v>42</v>
      </c>
      <c r="D1973" s="42">
        <f>_xll.qlCalendarAdvance(Calendar,$D1972,B1973,"f",FALSE)</f>
        <v>53491</v>
      </c>
      <c r="E1973" s="139">
        <f>_xll.qlInterestRateIndexValueDate(IndexON,D1973)</f>
        <v>53491</v>
      </c>
      <c r="F1973" s="155">
        <f>IFERROR(_xll.qlIndexFixing(IndexON,D1973,TRUE,_xll.ohTrigger(RecalcTrigger,TriggerON)),NA())</f>
        <v>7.2773385364222065E-3</v>
      </c>
      <c r="H1973" s="42">
        <f>_xll.qlCalendarAdvance(Calendar,$H1972,B1973,"f",FALSE)</f>
        <v>53491</v>
      </c>
      <c r="I1973" s="139">
        <f>_xll.qlInterestRateIndexValueDate(Index1M,$H1973)</f>
        <v>53493</v>
      </c>
      <c r="J1973" s="144">
        <f>IFERROR(_xll.qlIndexFixing(Index1M,$H1973,TRUE,_xll.ohTrigger(RecalcTrigger,Trigger1M)),NA())</f>
        <v>7.4569622319320761E-3</v>
      </c>
      <c r="K1973" s="44">
        <f>IFERROR(_xll.qlIndexFixing(Index3M,H1973,TRUE,_xll.ohTrigger(RecalcTrigger,Trigger3M)),NA())</f>
        <v>7.712618760612017E-3</v>
      </c>
      <c r="L1973" s="44">
        <f>IFERROR(_xll.qlIndexFixing(Index6M,$H1973,TRUE,_xll.ohTrigger(RecalcTrigger,Trigger6M)),NA())</f>
        <v>7.6195087938146664E-3</v>
      </c>
      <c r="M1973" s="145">
        <f>IFERROR(_xll.qlIndexFixing(Index1Y,$H1973,TRUE,_xll.ohTrigger(RecalcTrigger,Trigger1Y)),NA())</f>
        <v>7.9669781325196927E-3</v>
      </c>
      <c r="N1973" s="144">
        <f>IFERROR(_xll.qlIndexFixing(ONIndex1M,I1973,TRUE,_xll.ohTrigger(RecalcTrigger,Trigger1M)),NA())</f>
        <v>7.4536701598848509E-3</v>
      </c>
      <c r="O1973" s="44">
        <f>IFERROR(_xll.qlIndexFixing(ONIndex3M,I1973,TRUE,_xll.ohTrigger(RecalcTrigger,Trigger3M)),NA())</f>
        <v>7.7024526372238E-3</v>
      </c>
      <c r="P1973" s="44">
        <f>IFERROR(_xll.qlIndexFixing(ONIndex6M,I1973,TRUE,_xll.ohTrigger(RecalcTrigger,Trigger6M)),NA())</f>
        <v>7.6174377047699693E-3</v>
      </c>
      <c r="Q1973" s="145">
        <f>IFERROR(_xll.qlIndexFixing(ONIndex1Y,I1973,TRUE,_xll.ohTrigger(RecalcTrigger,Trigger1Y)),NA())</f>
        <v>7.9248974182188903E-3</v>
      </c>
    </row>
    <row r="1974" spans="2:17" x14ac:dyDescent="0.2">
      <c r="B1974" s="39" t="s">
        <v>42</v>
      </c>
      <c r="D1974" s="42">
        <f>_xll.qlCalendarAdvance(Calendar,$D1973,B1974,"f",FALSE)</f>
        <v>53498</v>
      </c>
      <c r="E1974" s="139">
        <f>_xll.qlInterestRateIndexValueDate(IndexON,D1974)</f>
        <v>53498</v>
      </c>
      <c r="F1974" s="155">
        <f>IFERROR(_xll.qlIndexFixing(IndexON,D1974,TRUE,_xll.ohTrigger(RecalcTrigger,TriggerON)),NA())</f>
        <v>7.2780358725310634E-3</v>
      </c>
      <c r="H1974" s="42">
        <f>_xll.qlCalendarAdvance(Calendar,$H1973,B1974,"f",FALSE)</f>
        <v>53498</v>
      </c>
      <c r="I1974" s="139">
        <f>_xll.qlInterestRateIndexValueDate(Index1M,$H1974)</f>
        <v>53500</v>
      </c>
      <c r="J1974" s="144">
        <f>IFERROR(_xll.qlIndexFixing(Index1M,$H1974,TRUE,_xll.ohTrigger(RecalcTrigger,Trigger1M)),NA())</f>
        <v>7.4575898909149292E-3</v>
      </c>
      <c r="K1974" s="44">
        <f>IFERROR(_xll.qlIndexFixing(Index3M,H1974,TRUE,_xll.ohTrigger(RecalcTrigger,Trigger3M)),NA())</f>
        <v>7.7129933682148271E-3</v>
      </c>
      <c r="L1974" s="44">
        <f>IFERROR(_xll.qlIndexFixing(Index6M,$H1974,TRUE,_xll.ohTrigger(RecalcTrigger,Trigger6M)),NA())</f>
        <v>7.6185227793566929E-3</v>
      </c>
      <c r="M1974" s="145">
        <f>IFERROR(_xll.qlIndexFixing(Index1Y,$H1974,TRUE,_xll.ohTrigger(RecalcTrigger,Trigger1Y)),NA())</f>
        <v>7.9672735284436538E-3</v>
      </c>
      <c r="N1974" s="144">
        <f>IFERROR(_xll.qlIndexFixing(ONIndex1M,I1974,TRUE,_xll.ohTrigger(RecalcTrigger,Trigger1M)),NA())</f>
        <v>7.4542730687277015E-3</v>
      </c>
      <c r="O1974" s="44">
        <f>IFERROR(_xll.qlIndexFixing(ONIndex3M,I1974,TRUE,_xll.ohTrigger(RecalcTrigger,Trigger3M)),NA())</f>
        <v>7.7029590304711348E-3</v>
      </c>
      <c r="P1974" s="44">
        <f>IFERROR(_xll.qlIndexFixing(ONIndex6M,I1974,TRUE,_xll.ohTrigger(RecalcTrigger,Trigger6M)),NA())</f>
        <v>7.6163508237048205E-3</v>
      </c>
      <c r="Q1974" s="145">
        <f>IFERROR(_xll.qlIndexFixing(ONIndex1Y,I1974,TRUE,_xll.ohTrigger(RecalcTrigger,Trigger1Y)),NA())</f>
        <v>7.9259809410903159E-3</v>
      </c>
    </row>
    <row r="1975" spans="2:17" x14ac:dyDescent="0.2">
      <c r="B1975" s="39" t="s">
        <v>42</v>
      </c>
      <c r="D1975" s="42">
        <f>_xll.qlCalendarAdvance(Calendar,$D1974,B1975,"f",FALSE)</f>
        <v>53505</v>
      </c>
      <c r="E1975" s="139">
        <f>_xll.qlInterestRateIndexValueDate(IndexON,D1975)</f>
        <v>53505</v>
      </c>
      <c r="F1975" s="155">
        <f>IFERROR(_xll.qlIndexFixing(IndexON,D1975,TRUE,_xll.ohTrigger(RecalcTrigger,TriggerON)),NA())</f>
        <v>7.2787618057645886E-3</v>
      </c>
      <c r="H1975" s="42">
        <f>_xll.qlCalendarAdvance(Calendar,$H1974,B1975,"f",FALSE)</f>
        <v>53505</v>
      </c>
      <c r="I1975" s="139">
        <f>_xll.qlInterestRateIndexValueDate(Index1M,$H1975)</f>
        <v>53507</v>
      </c>
      <c r="J1975" s="144">
        <f>IFERROR(_xll.qlIndexFixing(Index1M,$H1975,TRUE,_xll.ohTrigger(RecalcTrigger,Trigger1M)),NA())</f>
        <v>7.4583456044538532E-3</v>
      </c>
      <c r="K1975" s="44">
        <f>IFERROR(_xll.qlIndexFixing(Index3M,H1975,TRUE,_xll.ohTrigger(RecalcTrigger,Trigger3M)),NA())</f>
        <v>7.7130352241966838E-3</v>
      </c>
      <c r="L1975" s="44">
        <f>IFERROR(_xll.qlIndexFixing(Index6M,$H1975,TRUE,_xll.ohTrigger(RecalcTrigger,Trigger6M)),NA())</f>
        <v>7.6175443463520212E-3</v>
      </c>
      <c r="M1975" s="145">
        <f>IFERROR(_xll.qlIndexFixing(Index1Y,$H1975,TRUE,_xll.ohTrigger(RecalcTrigger,Trigger1Y)),NA())</f>
        <v>7.9672460529894677E-3</v>
      </c>
      <c r="N1975" s="144">
        <f>IFERROR(_xll.qlIndexFixing(ONIndex1M,I1975,TRUE,_xll.ohTrigger(RecalcTrigger,Trigger1M)),NA())</f>
        <v>7.4549028077086632E-3</v>
      </c>
      <c r="O1975" s="44">
        <f>IFERROR(_xll.qlIndexFixing(ONIndex3M,I1975,TRUE,_xll.ohTrigger(RecalcTrigger,Trigger3M)),NA())</f>
        <v>7.7034955468224808E-3</v>
      </c>
      <c r="P1975" s="44">
        <f>IFERROR(_xll.qlIndexFixing(ONIndex6M,I1975,TRUE,_xll.ohTrigger(RecalcTrigger,Trigger6M)),NA())</f>
        <v>7.6152850963584484E-3</v>
      </c>
      <c r="Q1975" s="145">
        <f>IFERROR(_xll.qlIndexFixing(ONIndex1Y,I1975,TRUE,_xll.ohTrigger(RecalcTrigger,Trigger1Y)),NA())</f>
        <v>7.9271066339092755E-3</v>
      </c>
    </row>
    <row r="1976" spans="2:17" x14ac:dyDescent="0.2">
      <c r="B1976" s="39" t="s">
        <v>42</v>
      </c>
      <c r="D1976" s="42">
        <f>_xll.qlCalendarAdvance(Calendar,$D1975,B1976,"f",FALSE)</f>
        <v>53512</v>
      </c>
      <c r="E1976" s="139">
        <f>_xll.qlInterestRateIndexValueDate(IndexON,D1976)</f>
        <v>53512</v>
      </c>
      <c r="F1976" s="155">
        <f>IFERROR(_xll.qlIndexFixing(IndexON,D1976,TRUE,_xll.ohTrigger(RecalcTrigger,TriggerON)),NA())</f>
        <v>7.2795164099836995E-3</v>
      </c>
      <c r="H1976" s="42">
        <f>_xll.qlCalendarAdvance(Calendar,$H1975,B1976,"f",FALSE)</f>
        <v>53512</v>
      </c>
      <c r="I1976" s="139">
        <f>_xll.qlInterestRateIndexValueDate(Index1M,$H1976)</f>
        <v>53514</v>
      </c>
      <c r="J1976" s="144">
        <f>IFERROR(_xll.qlIndexFixing(Index1M,$H1976,TRUE,_xll.ohTrigger(RecalcTrigger,Trigger1M)),NA())</f>
        <v>7.4588546820590048E-3</v>
      </c>
      <c r="K1976" s="44">
        <f>IFERROR(_xll.qlIndexFixing(Index3M,H1976,TRUE,_xll.ohTrigger(RecalcTrigger,Trigger3M)),NA())</f>
        <v>7.7136931386623721E-3</v>
      </c>
      <c r="L1976" s="44">
        <f>IFERROR(_xll.qlIndexFixing(Index6M,$H1976,TRUE,_xll.ohTrigger(RecalcTrigger,Trigger6M)),NA())</f>
        <v>7.6165729484899813E-3</v>
      </c>
      <c r="M1976" s="145">
        <f>IFERROR(_xll.qlIndexFixing(Index1Y,$H1976,TRUE,_xll.ohTrigger(RecalcTrigger,Trigger1Y)),NA())</f>
        <v>7.9678035047778626E-3</v>
      </c>
      <c r="N1976" s="144">
        <f>IFERROR(_xll.qlIndexFixing(ONIndex1M,I1976,TRUE,_xll.ohTrigger(RecalcTrigger,Trigger1M)),NA())</f>
        <v>7.4555482475702206E-3</v>
      </c>
      <c r="O1976" s="44">
        <f>IFERROR(_xll.qlIndexFixing(ONIndex3M,I1976,TRUE,_xll.ohTrigger(RecalcTrigger,Trigger3M)),NA())</f>
        <v>7.7039158490954662E-3</v>
      </c>
      <c r="P1976" s="44">
        <f>IFERROR(_xll.qlIndexFixing(ONIndex6M,I1976,TRUE,_xll.ohTrigger(RecalcTrigger,Trigger6M)),NA())</f>
        <v>7.6142359565434248E-3</v>
      </c>
      <c r="Q1976" s="145">
        <f>IFERROR(_xll.qlIndexFixing(ONIndex1Y,I1976,TRUE,_xll.ohTrigger(RecalcTrigger,Trigger1Y)),NA())</f>
        <v>7.9277094164531547E-3</v>
      </c>
    </row>
    <row r="1977" spans="2:17" x14ac:dyDescent="0.2">
      <c r="B1977" s="39" t="s">
        <v>42</v>
      </c>
      <c r="D1977" s="42">
        <f>_xll.qlCalendarAdvance(Calendar,$D1976,B1977,"f",FALSE)</f>
        <v>53519</v>
      </c>
      <c r="E1977" s="139">
        <f>_xll.qlInterestRateIndexValueDate(IndexON,D1977)</f>
        <v>53519</v>
      </c>
      <c r="F1977" s="155">
        <f>IFERROR(_xll.qlIndexFixing(IndexON,D1977,TRUE,_xll.ohTrigger(RecalcTrigger,TriggerON)),NA())</f>
        <v>7.280283295978407E-3</v>
      </c>
      <c r="H1977" s="42">
        <f>_xll.qlCalendarAdvance(Calendar,$H1976,B1977,"f",FALSE)</f>
        <v>53519</v>
      </c>
      <c r="I1977" s="139">
        <f>_xll.qlInterestRateIndexValueDate(Index1M,$H1977)</f>
        <v>53521</v>
      </c>
      <c r="J1977" s="144">
        <f>IFERROR(_xll.qlIndexFixing(Index1M,$H1977,TRUE,_xll.ohTrigger(RecalcTrigger,Trigger1M)),NA())</f>
        <v>7.4594774915997192E-3</v>
      </c>
      <c r="K1977" s="44">
        <f>IFERROR(_xll.qlIndexFixing(Index3M,H1977,TRUE,_xll.ohTrigger(RecalcTrigger,Trigger3M)),NA())</f>
        <v>7.7140213687803506E-3</v>
      </c>
      <c r="L1977" s="44">
        <f>IFERROR(_xll.qlIndexFixing(Index6M,$H1977,TRUE,_xll.ohTrigger(RecalcTrigger,Trigger6M)),NA())</f>
        <v>7.6156081780573565E-3</v>
      </c>
      <c r="M1977" s="145">
        <f>IFERROR(_xll.qlIndexFixing(Index1Y,$H1977,TRUE,_xll.ohTrigger(RecalcTrigger,Trigger1Y)),NA())</f>
        <v>7.9680448662867338E-3</v>
      </c>
      <c r="N1977" s="144">
        <f>IFERROR(_xll.qlIndexFixing(ONIndex1M,I1977,TRUE,_xll.ohTrigger(RecalcTrigger,Trigger1M)),NA())</f>
        <v>7.4561852866317224E-3</v>
      </c>
      <c r="O1977" s="44">
        <f>IFERROR(_xll.qlIndexFixing(ONIndex3M,I1977,TRUE,_xll.ohTrigger(RecalcTrigger,Trigger3M)),NA())</f>
        <v>7.7042923903736238E-3</v>
      </c>
      <c r="P1977" s="44">
        <f>IFERROR(_xll.qlIndexFixing(ONIndex6M,I1977,TRUE,_xll.ohTrigger(RecalcTrigger,Trigger6M)),NA())</f>
        <v>7.6131934837153636E-3</v>
      </c>
      <c r="Q1977" s="145">
        <f>IFERROR(_xll.qlIndexFixing(ONIndex1Y,I1977,TRUE,_xll.ohTrigger(RecalcTrigger,Trigger1Y)),NA())</f>
        <v>7.9281558354349357E-3</v>
      </c>
    </row>
    <row r="1978" spans="2:17" x14ac:dyDescent="0.2">
      <c r="B1978" s="39" t="s">
        <v>42</v>
      </c>
      <c r="D1978" s="42">
        <f>_xll.qlCalendarAdvance(Calendar,$D1977,B1978,"f",FALSE)</f>
        <v>53526</v>
      </c>
      <c r="E1978" s="139">
        <f>_xll.qlInterestRateIndexValueDate(IndexON,D1978)</f>
        <v>53526</v>
      </c>
      <c r="F1978" s="155">
        <f>IFERROR(_xll.qlIndexFixing(IndexON,D1978,TRUE,_xll.ohTrigger(RecalcTrigger,TriggerON)),NA())</f>
        <v>7.2810409589507685E-3</v>
      </c>
      <c r="H1978" s="42">
        <f>_xll.qlCalendarAdvance(Calendar,$H1977,B1978,"f",FALSE)</f>
        <v>53526</v>
      </c>
      <c r="I1978" s="139">
        <f>_xll.qlInterestRateIndexValueDate(Index1M,$H1978)</f>
        <v>53528</v>
      </c>
      <c r="J1978" s="144">
        <f>IFERROR(_xll.qlIndexFixing(Index1M,$H1978,TRUE,_xll.ohTrigger(RecalcTrigger,Trigger1M)),NA())</f>
        <v>7.4600909770892246E-3</v>
      </c>
      <c r="K1978" s="44">
        <f>IFERROR(_xll.qlIndexFixing(Index3M,H1978,TRUE,_xll.ohTrigger(RecalcTrigger,Trigger3M)),NA())</f>
        <v>7.714341468861261E-3</v>
      </c>
      <c r="L1978" s="44">
        <f>IFERROR(_xll.qlIndexFixing(Index6M,$H1978,TRUE,_xll.ohTrigger(RecalcTrigger,Trigger6M)),NA())</f>
        <v>7.6146499939609659E-3</v>
      </c>
      <c r="M1978" s="145">
        <f>IFERROR(_xll.qlIndexFixing(Index1Y,$H1978,TRUE,_xll.ohTrigger(RecalcTrigger,Trigger1Y)),NA())</f>
        <v>7.9682778333786727E-3</v>
      </c>
      <c r="N1978" s="144">
        <f>IFERROR(_xll.qlIndexFixing(ONIndex1M,I1978,TRUE,_xll.ohTrigger(RecalcTrigger,Trigger1M)),NA())</f>
        <v>7.4568130420793466E-3</v>
      </c>
      <c r="O1978" s="44">
        <f>IFERROR(_xll.qlIndexFixing(ONIndex3M,I1978,TRUE,_xll.ohTrigger(RecalcTrigger,Trigger3M)),NA())</f>
        <v>7.704660947718267E-3</v>
      </c>
      <c r="P1978" s="44">
        <f>IFERROR(_xll.qlIndexFixing(ONIndex6M,I1978,TRUE,_xll.ohTrigger(RecalcTrigger,Trigger6M)),NA())</f>
        <v>7.6121573410237175E-3</v>
      </c>
      <c r="Q1978" s="145">
        <f>IFERROR(_xll.qlIndexFixing(ONIndex1Y,I1978,TRUE,_xll.ohTrigger(RecalcTrigger,Trigger1Y)),NA())</f>
        <v>7.9285946015783537E-3</v>
      </c>
    </row>
    <row r="1979" spans="2:17" x14ac:dyDescent="0.2">
      <c r="B1979" s="39" t="s">
        <v>42</v>
      </c>
      <c r="D1979" s="42">
        <f>_xll.qlCalendarAdvance(Calendar,$D1978,B1979,"f",FALSE)</f>
        <v>53533</v>
      </c>
      <c r="E1979" s="139">
        <f>_xll.qlInterestRateIndexValueDate(IndexON,D1979)</f>
        <v>53533</v>
      </c>
      <c r="F1979" s="155">
        <f>IFERROR(_xll.qlIndexFixing(IndexON,D1979,TRUE,_xll.ohTrigger(RecalcTrigger,TriggerON)),NA())</f>
        <v>7.2817892459031697E-3</v>
      </c>
      <c r="H1979" s="42">
        <f>_xll.qlCalendarAdvance(Calendar,$H1978,B1979,"f",FALSE)</f>
        <v>53533</v>
      </c>
      <c r="I1979" s="139">
        <f>_xll.qlInterestRateIndexValueDate(Index1M,$H1979)</f>
        <v>53535</v>
      </c>
      <c r="J1979" s="144">
        <f>IFERROR(_xll.qlIndexFixing(Index1M,$H1979,TRUE,_xll.ohTrigger(RecalcTrigger,Trigger1M)),NA())</f>
        <v>7.4606951164187555E-3</v>
      </c>
      <c r="K1979" s="44">
        <f>IFERROR(_xll.qlIndexFixing(Index3M,H1979,TRUE,_xll.ohTrigger(RecalcTrigger,Trigger3M)),NA())</f>
        <v>7.7146534174286638E-3</v>
      </c>
      <c r="L1979" s="44">
        <f>IFERROR(_xll.qlIndexFixing(Index6M,$H1979,TRUE,_xll.ohTrigger(RecalcTrigger,Trigger6M)),NA())</f>
        <v>7.6136984145796201E-3</v>
      </c>
      <c r="M1979" s="145">
        <f>IFERROR(_xll.qlIndexFixing(Index1Y,$H1979,TRUE,_xll.ohTrigger(RecalcTrigger,Trigger1Y)),NA())</f>
        <v>7.9685023794730889E-3</v>
      </c>
      <c r="N1979" s="144">
        <f>IFERROR(_xll.qlIndexFixing(ONIndex1M,I1979,TRUE,_xll.ohTrigger(RecalcTrigger,Trigger1M)),NA())</f>
        <v>7.4574314919306772E-3</v>
      </c>
      <c r="O1979" s="44">
        <f>IFERROR(_xll.qlIndexFixing(ONIndex3M,I1979,TRUE,_xll.ohTrigger(RecalcTrigger,Trigger3M)),NA())</f>
        <v>7.7050215000262767E-3</v>
      </c>
      <c r="P1979" s="44">
        <f>IFERROR(_xll.qlIndexFixing(ONIndex6M,I1979,TRUE,_xll.ohTrigger(RecalcTrigger,Trigger6M)),NA())</f>
        <v>7.6111275466939077E-3</v>
      </c>
      <c r="Q1979" s="145">
        <f>IFERROR(_xll.qlIndexFixing(ONIndex1Y,I1979,TRUE,_xll.ohTrigger(RecalcTrigger,Trigger1Y)),NA())</f>
        <v>7.9290256885045096E-3</v>
      </c>
    </row>
    <row r="1980" spans="2:17" x14ac:dyDescent="0.2">
      <c r="B1980" s="39" t="s">
        <v>42</v>
      </c>
      <c r="D1980" s="42">
        <f>_xll.qlCalendarAdvance(Calendar,$D1979,B1980,"f",FALSE)</f>
        <v>53540</v>
      </c>
      <c r="E1980" s="139">
        <f>_xll.qlInterestRateIndexValueDate(IndexON,D1980)</f>
        <v>53540</v>
      </c>
      <c r="F1980" s="155">
        <f>IFERROR(_xll.qlIndexFixing(IndexON,D1980,TRUE,_xll.ohTrigger(RecalcTrigger,TriggerON)),NA())</f>
        <v>7.2825281332544733E-3</v>
      </c>
      <c r="H1980" s="42">
        <f>_xll.qlCalendarAdvance(Calendar,$H1979,B1980,"f",FALSE)</f>
        <v>53540</v>
      </c>
      <c r="I1980" s="139">
        <f>_xll.qlInterestRateIndexValueDate(Index1M,$H1980)</f>
        <v>53542</v>
      </c>
      <c r="J1980" s="144">
        <f>IFERROR(_xll.qlIndexFixing(Index1M,$H1980,TRUE,_xll.ohTrigger(RecalcTrigger,Trigger1M)),NA())</f>
        <v>7.4612898874821237E-3</v>
      </c>
      <c r="K1980" s="44">
        <f>IFERROR(_xll.qlIndexFixing(Index3M,H1980,TRUE,_xll.ohTrigger(RecalcTrigger,Trigger3M)),NA())</f>
        <v>7.7149571930052721E-3</v>
      </c>
      <c r="L1980" s="44">
        <f>IFERROR(_xll.qlIndexFixing(Index6M,$H1980,TRUE,_xll.ohTrigger(RecalcTrigger,Trigger6M)),NA())</f>
        <v>7.6127534582904029E-3</v>
      </c>
      <c r="M1980" s="145">
        <f>IFERROR(_xll.qlIndexFixing(Index1Y,$H1980,TRUE,_xll.ohTrigger(RecalcTrigger,Trigger1Y)),NA())</f>
        <v>7.9687184779880845E-3</v>
      </c>
      <c r="N1980" s="144">
        <f>IFERROR(_xll.qlIndexFixing(ONIndex1M,I1980,TRUE,_xll.ohTrigger(RecalcTrigger,Trigger1M)),NA())</f>
        <v>7.4580406139634903E-3</v>
      </c>
      <c r="O1980" s="44">
        <f>IFERROR(_xll.qlIndexFixing(ONIndex3M,I1980,TRUE,_xll.ohTrigger(RecalcTrigger,Trigger3M)),NA())</f>
        <v>7.7053740256349812E-3</v>
      </c>
      <c r="P1980" s="44">
        <f>IFERROR(_xll.qlIndexFixing(ONIndex6M,I1980,TRUE,_xll.ohTrigger(RecalcTrigger,Trigger6M)),NA())</f>
        <v>7.6101041191112273E-3</v>
      </c>
      <c r="Q1980" s="145">
        <f>IFERROR(_xll.qlIndexFixing(ONIndex1Y,I1980,TRUE,_xll.ohTrigger(RecalcTrigger,Trigger1Y)),NA())</f>
        <v>7.9294490695946962E-3</v>
      </c>
    </row>
    <row r="1981" spans="2:17" x14ac:dyDescent="0.2">
      <c r="B1981" s="39" t="s">
        <v>42</v>
      </c>
      <c r="D1981" s="42">
        <f>_xll.qlCalendarAdvance(Calendar,$D1980,B1981,"f",FALSE)</f>
        <v>53547</v>
      </c>
      <c r="E1981" s="139">
        <f>_xll.qlInterestRateIndexValueDate(IndexON,D1981)</f>
        <v>53547</v>
      </c>
      <c r="F1981" s="155">
        <f>IFERROR(_xll.qlIndexFixing(IndexON,D1981,TRUE,_xll.ohTrigger(RecalcTrigger,TriggerON)),NA())</f>
        <v>7.2832575977432867E-3</v>
      </c>
      <c r="H1981" s="42">
        <f>_xll.qlCalendarAdvance(Calendar,$H1980,B1981,"f",FALSE)</f>
        <v>53547</v>
      </c>
      <c r="I1981" s="139">
        <f>_xll.qlInterestRateIndexValueDate(Index1M,$H1981)</f>
        <v>53549</v>
      </c>
      <c r="J1981" s="144">
        <f>IFERROR(_xll.qlIndexFixing(Index1M,$H1981,TRUE,_xll.ohTrigger(RecalcTrigger,Trigger1M)),NA())</f>
        <v>7.4618752681679841E-3</v>
      </c>
      <c r="K1981" s="44">
        <f>IFERROR(_xll.qlIndexFixing(Index3M,H1981,TRUE,_xll.ohTrigger(RecalcTrigger,Trigger3M)),NA())</f>
        <v>7.7152527741120962E-3</v>
      </c>
      <c r="L1981" s="44">
        <f>IFERROR(_xll.qlIndexFixing(Index6M,$H1981,TRUE,_xll.ohTrigger(RecalcTrigger,Trigger6M)),NA())</f>
        <v>7.6118151434729905E-3</v>
      </c>
      <c r="M1981" s="145">
        <f>IFERROR(_xll.qlIndexFixing(Index1Y,$H1981,TRUE,_xll.ohTrigger(RecalcTrigger,Trigger1Y)),NA())</f>
        <v>7.9689261023439401E-3</v>
      </c>
      <c r="N1981" s="144">
        <f>IFERROR(_xll.qlIndexFixing(ONIndex1M,I1981,TRUE,_xll.ohTrigger(RecalcTrigger,Trigger1M)),NA())</f>
        <v>7.4586403862753059E-3</v>
      </c>
      <c r="O1981" s="44">
        <f>IFERROR(_xll.qlIndexFixing(ONIndex3M,I1981,TRUE,_xll.ohTrigger(RecalcTrigger,Trigger3M)),NA())</f>
        <v>7.705718503201453E-3</v>
      </c>
      <c r="P1981" s="44">
        <f>IFERROR(_xll.qlIndexFixing(ONIndex6M,I1981,TRUE,_xll.ohTrigger(RecalcTrigger,Trigger6M)),NA())</f>
        <v>7.6090870764211616E-3</v>
      </c>
      <c r="Q1981" s="145">
        <f>IFERROR(_xll.qlIndexFixing(ONIndex1Y,I1981,TRUE,_xll.ohTrigger(RecalcTrigger,Trigger1Y)),NA())</f>
        <v>7.9298647188696947E-3</v>
      </c>
    </row>
    <row r="1982" spans="2:17" x14ac:dyDescent="0.2">
      <c r="B1982" s="39" t="s">
        <v>42</v>
      </c>
      <c r="D1982" s="42">
        <f>_xll.qlCalendarAdvance(Calendar,$D1981,B1982,"f",FALSE)</f>
        <v>53554</v>
      </c>
      <c r="E1982" s="139">
        <f>_xll.qlInterestRateIndexValueDate(IndexON,D1982)</f>
        <v>53554</v>
      </c>
      <c r="F1982" s="155">
        <f>IFERROR(_xll.qlIndexFixing(IndexON,D1982,TRUE,_xll.ohTrigger(RecalcTrigger,TriggerON)),NA())</f>
        <v>7.2839776157085367E-3</v>
      </c>
      <c r="H1982" s="42">
        <f>_xll.qlCalendarAdvance(Calendar,$H1981,B1982,"f",FALSE)</f>
        <v>53554</v>
      </c>
      <c r="I1982" s="139">
        <f>_xll.qlInterestRateIndexValueDate(Index1M,$H1982)</f>
        <v>53556</v>
      </c>
      <c r="J1982" s="144">
        <f>IFERROR(_xll.qlIndexFixing(Index1M,$H1982,TRUE,_xll.ohTrigger(RecalcTrigger,Trigger1M)),NA())</f>
        <v>7.4624512363727271E-3</v>
      </c>
      <c r="K1982" s="44">
        <f>IFERROR(_xll.qlIndexFixing(Index3M,H1982,TRUE,_xll.ohTrigger(RecalcTrigger,Trigger3M)),NA())</f>
        <v>7.7155401392727E-3</v>
      </c>
      <c r="L1982" s="44">
        <f>IFERROR(_xll.qlIndexFixing(Index6M,$H1982,TRUE,_xll.ohTrigger(RecalcTrigger,Trigger6M)),NA())</f>
        <v>7.6108834885048986E-3</v>
      </c>
      <c r="M1982" s="145">
        <f>IFERROR(_xll.qlIndexFixing(Index1Y,$H1982,TRUE,_xll.ohTrigger(RecalcTrigger,Trigger1Y)),NA())</f>
        <v>7.9691252259589743E-3</v>
      </c>
      <c r="N1982" s="144">
        <f>IFERROR(_xll.qlIndexFixing(ONIndex1M,I1982,TRUE,_xll.ohTrigger(RecalcTrigger,Trigger1M)),NA())</f>
        <v>7.4592307864840279E-3</v>
      </c>
      <c r="O1982" s="44">
        <f>IFERROR(_xll.qlIndexFixing(ONIndex3M,I1982,TRUE,_xll.ohTrigger(RecalcTrigger,Trigger3M)),NA())</f>
        <v>7.7060549112228927E-3</v>
      </c>
      <c r="P1982" s="44">
        <f>IFERROR(_xll.qlIndexFixing(ONIndex6M,I1982,TRUE,_xll.ohTrigger(RecalcTrigger,Trigger6M)),NA())</f>
        <v>7.6080764371688758E-3</v>
      </c>
      <c r="Q1982" s="145">
        <f>IFERROR(_xll.qlIndexFixing(ONIndex1Y,I1982,TRUE,_xll.ohTrigger(RecalcTrigger,Trigger1Y)),NA())</f>
        <v>7.9302726097107978E-3</v>
      </c>
    </row>
    <row r="1983" spans="2:17" x14ac:dyDescent="0.2">
      <c r="B1983" s="39" t="s">
        <v>42</v>
      </c>
      <c r="D1983" s="42">
        <f>_xll.qlCalendarAdvance(Calendar,$D1982,B1983,"f",FALSE)</f>
        <v>53561</v>
      </c>
      <c r="E1983" s="139">
        <f>_xll.qlInterestRateIndexValueDate(IndexON,D1983)</f>
        <v>53561</v>
      </c>
      <c r="F1983" s="155">
        <f>IFERROR(_xll.qlIndexFixing(IndexON,D1983,TRUE,_xll.ohTrigger(RecalcTrigger,TriggerON)),NA())</f>
        <v>7.2846881637289584E-3</v>
      </c>
      <c r="H1983" s="42">
        <f>_xll.qlCalendarAdvance(Calendar,$H1982,B1983,"f",FALSE)</f>
        <v>53561</v>
      </c>
      <c r="I1983" s="139">
        <f>_xll.qlInterestRateIndexValueDate(Index1M,$H1983)</f>
        <v>53563</v>
      </c>
      <c r="J1983" s="144">
        <f>IFERROR(_xll.qlIndexFixing(Index1M,$H1983,TRUE,_xll.ohTrigger(RecalcTrigger,Trigger1M)),NA())</f>
        <v>7.4630177699824291E-3</v>
      </c>
      <c r="K1983" s="44">
        <f>IFERROR(_xll.qlIndexFixing(Index3M,H1983,TRUE,_xll.ohTrigger(RecalcTrigger,Trigger3M)),NA())</f>
        <v>7.7158192670106441E-3</v>
      </c>
      <c r="L1983" s="44">
        <f>IFERROR(_xll.qlIndexFixing(Index6M,$H1983,TRUE,_xll.ohTrigger(RecalcTrigger,Trigger6M)),NA())</f>
        <v>7.6099585117636436E-3</v>
      </c>
      <c r="M1983" s="145">
        <f>IFERROR(_xll.qlIndexFixing(Index1Y,$H1983,TRUE,_xll.ohTrigger(RecalcTrigger,Trigger1Y)),NA())</f>
        <v>7.9693158222536899E-3</v>
      </c>
      <c r="N1983" s="144">
        <f>IFERROR(_xll.qlIndexFixing(ONIndex1M,I1983,TRUE,_xll.ohTrigger(RecalcTrigger,Trigger1M)),NA())</f>
        <v>7.4598117927671126E-3</v>
      </c>
      <c r="O1983" s="44">
        <f>IFERROR(_xll.qlIndexFixing(ONIndex3M,I1983,TRUE,_xll.ohTrigger(RecalcTrigger,Trigger3M)),NA())</f>
        <v>7.7063832283563727E-3</v>
      </c>
      <c r="P1983" s="44">
        <f>IFERROR(_xll.qlIndexFixing(ONIndex6M,I1983,TRUE,_xll.ohTrigger(RecalcTrigger,Trigger6M)),NA())</f>
        <v>7.6070722195797913E-3</v>
      </c>
      <c r="Q1983" s="145">
        <f>IFERROR(_xll.qlIndexFixing(ONIndex1Y,I1983,TRUE,_xll.ohTrigger(RecalcTrigger,Trigger1Y)),NA())</f>
        <v>7.9306727158190427E-3</v>
      </c>
    </row>
    <row r="1984" spans="2:17" x14ac:dyDescent="0.2">
      <c r="B1984" s="39" t="s">
        <v>42</v>
      </c>
      <c r="D1984" s="42">
        <f>_xll.qlCalendarAdvance(Calendar,$D1983,B1984,"f",FALSE)</f>
        <v>53568</v>
      </c>
      <c r="E1984" s="139">
        <f>_xll.qlInterestRateIndexValueDate(IndexON,D1984)</f>
        <v>53568</v>
      </c>
      <c r="F1984" s="155">
        <f>IFERROR(_xll.qlIndexFixing(IndexON,D1984,TRUE,_xll.ohTrigger(RecalcTrigger,TriggerON)),NA())</f>
        <v>7.2853892182234148E-3</v>
      </c>
      <c r="H1984" s="42">
        <f>_xll.qlCalendarAdvance(Calendar,$H1983,B1984,"f",FALSE)</f>
        <v>53568</v>
      </c>
      <c r="I1984" s="139">
        <f>_xll.qlInterestRateIndexValueDate(Index1M,$H1984)</f>
        <v>53570</v>
      </c>
      <c r="J1984" s="144">
        <f>IFERROR(_xll.qlIndexFixing(Index1M,$H1984,TRUE,_xll.ohTrigger(RecalcTrigger,Trigger1M)),NA())</f>
        <v>7.4632256542720276E-3</v>
      </c>
      <c r="K1984" s="44">
        <f>IFERROR(_xll.qlIndexFixing(Index3M,H1984,TRUE,_xll.ohTrigger(RecalcTrigger,Trigger3M)),NA())</f>
        <v>7.7157887945161338E-3</v>
      </c>
      <c r="L1984" s="44">
        <f>IFERROR(_xll.qlIndexFixing(Index6M,$H1984,TRUE,_xll.ohTrigger(RecalcTrigger,Trigger6M)),NA())</f>
        <v>7.6089723139321471E-3</v>
      </c>
      <c r="M1984" s="145">
        <f>IFERROR(_xll.qlIndexFixing(Index1Y,$H1984,TRUE,_xll.ohTrigger(RecalcTrigger,Trigger1Y)),NA())</f>
        <v>7.9692116512900743E-3</v>
      </c>
      <c r="N1984" s="144">
        <f>IFERROR(_xll.qlIndexFixing(ONIndex1M,I1984,TRUE,_xll.ohTrigger(RecalcTrigger,Trigger1M)),NA())</f>
        <v>7.4603833828223998E-3</v>
      </c>
      <c r="O1984" s="44">
        <f>IFERROR(_xll.qlIndexFixing(ONIndex3M,I1984,TRUE,_xll.ohTrigger(RecalcTrigger,Trigger3M)),NA())</f>
        <v>7.7067034330191575E-3</v>
      </c>
      <c r="P1984" s="44">
        <f>IFERROR(_xll.qlIndexFixing(ONIndex6M,I1984,TRUE,_xll.ohTrigger(RecalcTrigger,Trigger6M)),NA())</f>
        <v>7.6060744418793291E-3</v>
      </c>
      <c r="Q1984" s="145">
        <f>IFERROR(_xll.qlIndexFixing(ONIndex1Y,I1984,TRUE,_xll.ohTrigger(RecalcTrigger,Trigger1Y)),NA())</f>
        <v>7.9310650108954661E-3</v>
      </c>
    </row>
    <row r="1985" spans="2:17" x14ac:dyDescent="0.2">
      <c r="B1985" s="39" t="s">
        <v>42</v>
      </c>
      <c r="D1985" s="42">
        <f>_xll.qlCalendarAdvance(Calendar,$D1984,B1985,"f",FALSE)</f>
        <v>53575</v>
      </c>
      <c r="E1985" s="139">
        <f>_xll.qlInterestRateIndexValueDate(IndexON,D1985)</f>
        <v>53575</v>
      </c>
      <c r="F1985" s="155">
        <f>IFERROR(_xll.qlIndexFixing(IndexON,D1985,TRUE,_xll.ohTrigger(RecalcTrigger,TriggerON)),NA())</f>
        <v>7.286080755930513E-3</v>
      </c>
      <c r="H1985" s="42">
        <f>_xll.qlCalendarAdvance(Calendar,$H1984,B1985,"f",FALSE)</f>
        <v>53575</v>
      </c>
      <c r="I1985" s="139">
        <f>_xll.qlInterestRateIndexValueDate(Index1M,$H1985)</f>
        <v>53577</v>
      </c>
      <c r="J1985" s="144">
        <f>IFERROR(_xll.qlIndexFixing(Index1M,$H1985,TRUE,_xll.ohTrigger(RecalcTrigger,Trigger1M)),NA())</f>
        <v>7.4641224449996961E-3</v>
      </c>
      <c r="K1985" s="44">
        <f>IFERROR(_xll.qlIndexFixing(Index3M,H1985,TRUE,_xll.ohTrigger(RecalcTrigger,Trigger3M)),NA())</f>
        <v>7.7160531523036624E-3</v>
      </c>
      <c r="L1985" s="44">
        <f>IFERROR(_xll.qlIndexFixing(Index6M,$H1985,TRUE,_xll.ohTrigger(RecalcTrigger,Trigger6M)),NA())</f>
        <v>7.6080588825282623E-3</v>
      </c>
      <c r="M1985" s="145">
        <f>IFERROR(_xll.qlIndexFixing(Index1Y,$H1985,TRUE,_xll.ohTrigger(RecalcTrigger,Trigger1Y)),NA())</f>
        <v>7.9696713265600093E-3</v>
      </c>
      <c r="N1985" s="144">
        <f>IFERROR(_xll.qlIndexFixing(ONIndex1M,I1985,TRUE,_xll.ohTrigger(RecalcTrigger,Trigger1M)),NA())</f>
        <v>7.4609455347474096E-3</v>
      </c>
      <c r="O1985" s="44">
        <f>IFERROR(_xll.qlIndexFixing(ONIndex3M,I1985,TRUE,_xll.ohTrigger(RecalcTrigger,Trigger3M)),NA())</f>
        <v>7.7070155040281918E-3</v>
      </c>
      <c r="P1985" s="44">
        <f>IFERROR(_xll.qlIndexFixing(ONIndex6M,I1985,TRUE,_xll.ohTrigger(RecalcTrigger,Trigger6M)),NA())</f>
        <v>7.6050831224527826E-3</v>
      </c>
      <c r="Q1985" s="145">
        <f>IFERROR(_xll.qlIndexFixing(ONIndex1Y,I1985,TRUE,_xll.ohTrigger(RecalcTrigger,Trigger1Y)),NA())</f>
        <v>7.9314494684812331E-3</v>
      </c>
    </row>
    <row r="1986" spans="2:17" x14ac:dyDescent="0.2">
      <c r="B1986" s="39" t="s">
        <v>42</v>
      </c>
      <c r="D1986" s="42">
        <f>_xll.qlCalendarAdvance(Calendar,$D1985,B1986,"f",FALSE)</f>
        <v>53582</v>
      </c>
      <c r="E1986" s="139">
        <f>_xll.qlInterestRateIndexValueDate(IndexON,D1986)</f>
        <v>53582</v>
      </c>
      <c r="F1986" s="155">
        <f>IFERROR(_xll.qlIndexFixing(IndexON,D1986,TRUE,_xll.ohTrigger(RecalcTrigger,TriggerON)),NA())</f>
        <v>7.2867627532691159E-3</v>
      </c>
      <c r="H1986" s="42">
        <f>_xll.qlCalendarAdvance(Calendar,$H1985,B1986,"f",FALSE)</f>
        <v>53582</v>
      </c>
      <c r="I1986" s="139">
        <f>_xll.qlInterestRateIndexValueDate(Index1M,$H1986)</f>
        <v>53584</v>
      </c>
      <c r="J1986" s="144">
        <f>IFERROR(_xll.qlIndexFixing(Index1M,$H1986,TRUE,_xll.ohTrigger(RecalcTrigger,Trigger1M)),NA())</f>
        <v>7.464660542187149E-3</v>
      </c>
      <c r="K1986" s="44">
        <f>IFERROR(_xll.qlIndexFixing(Index3M,H1986,TRUE,_xll.ohTrigger(RecalcTrigger,Trigger3M)),NA())</f>
        <v>7.7163092133713963E-3</v>
      </c>
      <c r="L1986" s="44">
        <f>IFERROR(_xll.qlIndexFixing(Index6M,$H1986,TRUE,_xll.ohTrigger(RecalcTrigger,Trigger6M)),NA())</f>
        <v>7.6071521786587075E-3</v>
      </c>
      <c r="M1986" s="145">
        <f>IFERROR(_xll.qlIndexFixing(Index1Y,$H1986,TRUE,_xll.ohTrigger(RecalcTrigger,Trigger1Y)),NA())</f>
        <v>7.9698361814123948E-3</v>
      </c>
      <c r="N1986" s="144">
        <f>IFERROR(_xll.qlIndexFixing(ONIndex1M,I1986,TRUE,_xll.ohTrigger(RecalcTrigger,Trigger1M)),NA())</f>
        <v>7.4614982263199181E-3</v>
      </c>
      <c r="O1986" s="44">
        <f>IFERROR(_xll.qlIndexFixing(ONIndex3M,I1986,TRUE,_xll.ohTrigger(RecalcTrigger,Trigger3M)),NA())</f>
        <v>7.7073194197208039E-3</v>
      </c>
      <c r="P1986" s="44">
        <f>IFERROR(_xll.qlIndexFixing(ONIndex6M,I1986,TRUE,_xll.ohTrigger(RecalcTrigger,Trigger6M)),NA())</f>
        <v>7.6040982797653811E-3</v>
      </c>
      <c r="Q1986" s="145">
        <f>IFERROR(_xll.qlIndexFixing(ONIndex1Y,I1986,TRUE,_xll.ohTrigger(RecalcTrigger,Trigger1Y)),NA())</f>
        <v>7.9318260622773806E-3</v>
      </c>
    </row>
    <row r="1987" spans="2:17" x14ac:dyDescent="0.2">
      <c r="B1987" s="39" t="s">
        <v>42</v>
      </c>
      <c r="D1987" s="42">
        <f>_xll.qlCalendarAdvance(Calendar,$D1986,B1987,"f",FALSE)</f>
        <v>53589</v>
      </c>
      <c r="E1987" s="139">
        <f>_xll.qlInterestRateIndexValueDate(IndexON,D1987)</f>
        <v>53589</v>
      </c>
      <c r="F1987" s="155">
        <f>IFERROR(_xll.qlIndexFixing(IndexON,D1987,TRUE,_xll.ohTrigger(RecalcTrigger,TriggerON)),NA())</f>
        <v>7.2874351867380227E-3</v>
      </c>
      <c r="H1987" s="42">
        <f>_xll.qlCalendarAdvance(Calendar,$H1986,B1987,"f",FALSE)</f>
        <v>53589</v>
      </c>
      <c r="I1987" s="139">
        <f>_xll.qlInterestRateIndexValueDate(Index1M,$H1987)</f>
        <v>53591</v>
      </c>
      <c r="J1987" s="144">
        <f>IFERROR(_xll.qlIndexFixing(Index1M,$H1987,TRUE,_xll.ohTrigger(RecalcTrigger,Trigger1M)),NA())</f>
        <v>7.4651891163522322E-3</v>
      </c>
      <c r="K1987" s="44">
        <f>IFERROR(_xll.qlIndexFixing(Index3M,H1987,TRUE,_xll.ohTrigger(RecalcTrigger,Trigger3M)),NA())</f>
        <v>7.7165569562437676E-3</v>
      </c>
      <c r="L1987" s="44">
        <f>IFERROR(_xll.qlIndexFixing(Index6M,$H1987,TRUE,_xll.ohTrigger(RecalcTrigger,Trigger6M)),NA())</f>
        <v>7.6062522207003859E-3</v>
      </c>
      <c r="M1987" s="145">
        <f>IFERROR(_xll.qlIndexFixing(Index1Y,$H1987,TRUE,_xll.ohTrigger(RecalcTrigger,Trigger1Y)),NA())</f>
        <v>7.969992402624056E-3</v>
      </c>
      <c r="N1987" s="144">
        <f>IFERROR(_xll.qlIndexFixing(ONIndex1M,I1987,TRUE,_xll.ohTrigger(RecalcTrigger,Trigger1M)),NA())</f>
        <v>7.4620414354775733E-3</v>
      </c>
      <c r="O1987" s="44">
        <f>IFERROR(_xll.qlIndexFixing(ONIndex3M,I1987,TRUE,_xll.ohTrigger(RecalcTrigger,Trigger3M)),NA())</f>
        <v>7.7076151588340025E-3</v>
      </c>
      <c r="P1987" s="44">
        <f>IFERROR(_xll.qlIndexFixing(ONIndex6M,I1987,TRUE,_xll.ohTrigger(RecalcTrigger,Trigger6M)),NA())</f>
        <v>7.6031199318027376E-3</v>
      </c>
      <c r="Q1987" s="145">
        <f>IFERROR(_xll.qlIndexFixing(ONIndex1Y,I1987,TRUE,_xll.ohTrigger(RecalcTrigger,Trigger1Y)),NA())</f>
        <v>7.9321947659050096E-3</v>
      </c>
    </row>
    <row r="1988" spans="2:17" x14ac:dyDescent="0.2">
      <c r="B1988" s="39" t="s">
        <v>42</v>
      </c>
      <c r="D1988" s="42">
        <f>_xll.qlCalendarAdvance(Calendar,$D1987,B1988,"f",FALSE)</f>
        <v>53596</v>
      </c>
      <c r="E1988" s="139">
        <f>_xll.qlInterestRateIndexValueDate(IndexON,D1988)</f>
        <v>53596</v>
      </c>
      <c r="F1988" s="155">
        <f>IFERROR(_xll.qlIndexFixing(IndexON,D1988,TRUE,_xll.ohTrigger(RecalcTrigger,TriggerON)),NA())</f>
        <v>7.2880980329159684E-3</v>
      </c>
      <c r="H1988" s="42">
        <f>_xll.qlCalendarAdvance(Calendar,$H1987,B1988,"f",FALSE)</f>
        <v>53596</v>
      </c>
      <c r="I1988" s="139">
        <f>_xll.qlInterestRateIndexValueDate(Index1M,$H1988)</f>
        <v>53598</v>
      </c>
      <c r="J1988" s="144">
        <f>IFERROR(_xll.qlIndexFixing(Index1M,$H1988,TRUE,_xll.ohTrigger(RecalcTrigger,Trigger1M)),NA())</f>
        <v>7.4659352666356883E-3</v>
      </c>
      <c r="K1988" s="44">
        <f>IFERROR(_xll.qlIndexFixing(Index3M,H1988,TRUE,_xll.ohTrigger(RecalcTrigger,Trigger3M)),NA())</f>
        <v>7.7170905926511506E-3</v>
      </c>
      <c r="L1988" s="44">
        <f>IFERROR(_xll.qlIndexFixing(Index6M,$H1988,TRUE,_xll.ohTrigger(RecalcTrigger,Trigger6M)),NA())</f>
        <v>7.6053778131826236E-3</v>
      </c>
      <c r="M1988" s="145">
        <f>IFERROR(_xll.qlIndexFixing(Index1Y,$H1988,TRUE,_xll.ohTrigger(RecalcTrigger,Trigger1Y)),NA())</f>
        <v>7.9701399636161463E-3</v>
      </c>
      <c r="N1988" s="144">
        <f>IFERROR(_xll.qlIndexFixing(ONIndex1M,I1988,TRUE,_xll.ohTrigger(RecalcTrigger,Trigger1M)),NA())</f>
        <v>7.4625751401580231E-3</v>
      </c>
      <c r="O1988" s="44">
        <f>IFERROR(_xll.qlIndexFixing(ONIndex3M,I1988,TRUE,_xll.ohTrigger(RecalcTrigger,Trigger3M)),NA())</f>
        <v>7.7079026997850519E-3</v>
      </c>
      <c r="P1988" s="44">
        <f>IFERROR(_xll.qlIndexFixing(ONIndex6M,I1988,TRUE,_xll.ohTrigger(RecalcTrigger,Trigger6M)),NA())</f>
        <v>7.6021480972698896E-3</v>
      </c>
      <c r="Q1988" s="145">
        <f>IFERROR(_xll.qlIndexFixing(ONIndex1Y,I1988,TRUE,_xll.ohTrigger(RecalcTrigger,Trigger1Y)),NA())</f>
        <v>7.932555552985221E-3</v>
      </c>
    </row>
    <row r="1989" spans="2:17" x14ac:dyDescent="0.2">
      <c r="B1989" s="39" t="s">
        <v>42</v>
      </c>
      <c r="D1989" s="42">
        <f>_xll.qlCalendarAdvance(Calendar,$D1988,B1989,"f",FALSE)</f>
        <v>53603</v>
      </c>
      <c r="E1989" s="139">
        <f>_xll.qlInterestRateIndexValueDate(IndexON,D1989)</f>
        <v>53603</v>
      </c>
      <c r="F1989" s="155">
        <f>IFERROR(_xll.qlIndexFixing(IndexON,D1989,TRUE,_xll.ohTrigger(RecalcTrigger,TriggerON)),NA())</f>
        <v>7.2887512682218158E-3</v>
      </c>
      <c r="H1989" s="42">
        <f>_xll.qlCalendarAdvance(Calendar,$H1988,B1989,"f",FALSE)</f>
        <v>53603</v>
      </c>
      <c r="I1989" s="139">
        <f>_xll.qlInterestRateIndexValueDate(Index1M,$H1989)</f>
        <v>53605</v>
      </c>
      <c r="J1989" s="144">
        <f>IFERROR(_xll.qlIndexFixing(Index1M,$H1989,TRUE,_xll.ohTrigger(RecalcTrigger,Trigger1M)),NA())</f>
        <v>7.4662176071750618E-3</v>
      </c>
      <c r="K1989" s="44">
        <f>IFERROR(_xll.qlIndexFixing(Index3M,H1989,TRUE,_xll.ohTrigger(RecalcTrigger,Trigger3M)),NA())</f>
        <v>7.7173198448300933E-3</v>
      </c>
      <c r="L1989" s="44">
        <f>IFERROR(_xll.qlIndexFixing(Index6M,$H1989,TRUE,_xll.ohTrigger(RecalcTrigger,Trigger6M)),NA())</f>
        <v>7.6044918743526334E-3</v>
      </c>
      <c r="M1989" s="145">
        <f>IFERROR(_xll.qlIndexFixing(Index1Y,$H1989,TRUE,_xll.ohTrigger(RecalcTrigger,Trigger1Y)),NA())</f>
        <v>7.9702788378093817E-3</v>
      </c>
      <c r="N1989" s="144">
        <f>IFERROR(_xll.qlIndexFixing(ONIndex1M,I1989,TRUE,_xll.ohTrigger(RecalcTrigger,Trigger1M)),NA())</f>
        <v>7.4630993182189798E-3</v>
      </c>
      <c r="O1989" s="44">
        <f>IFERROR(_xll.qlIndexFixing(ONIndex3M,I1989,TRUE,_xll.ohTrigger(RecalcTrigger,Trigger3M)),NA())</f>
        <v>7.7081820211510887E-3</v>
      </c>
      <c r="P1989" s="44">
        <f>IFERROR(_xll.qlIndexFixing(ONIndex6M,I1989,TRUE,_xll.ohTrigger(RecalcTrigger,Trigger6M)),NA())</f>
        <v>7.6011827941524501E-3</v>
      </c>
      <c r="Q1989" s="145">
        <f>IFERROR(_xll.qlIndexFixing(ONIndex1Y,I1989,TRUE,_xll.ohTrigger(RecalcTrigger,Trigger1Y)),NA())</f>
        <v>7.9329083972190517E-3</v>
      </c>
    </row>
    <row r="1990" spans="2:17" x14ac:dyDescent="0.2">
      <c r="B1990" s="39" t="s">
        <v>42</v>
      </c>
      <c r="D1990" s="42">
        <f>_xll.qlCalendarAdvance(Calendar,$D1989,B1990,"f",FALSE)</f>
        <v>53610</v>
      </c>
      <c r="E1990" s="139">
        <f>_xll.qlInterestRateIndexValueDate(IndexON,D1990)</f>
        <v>53610</v>
      </c>
      <c r="F1990" s="155">
        <f>IFERROR(_xll.qlIndexFixing(IndexON,D1990,TRUE,_xll.ohTrigger(RecalcTrigger,TriggerON)),NA())</f>
        <v>7.2893948693941724E-3</v>
      </c>
      <c r="H1990" s="42">
        <f>_xll.qlCalendarAdvance(Calendar,$H1989,B1990,"f",FALSE)</f>
        <v>53610</v>
      </c>
      <c r="I1990" s="139">
        <f>_xll.qlInterestRateIndexValueDate(Index1M,$H1990)</f>
        <v>53612</v>
      </c>
      <c r="J1990" s="144">
        <f>IFERROR(_xll.qlIndexFixing(Index1M,$H1990,TRUE,_xll.ohTrigger(RecalcTrigger,Trigger1M)),NA())</f>
        <v>7.4667174796178553E-3</v>
      </c>
      <c r="K1990" s="44">
        <f>IFERROR(_xll.qlIndexFixing(Index3M,H1990,TRUE,_xll.ohTrigger(RecalcTrigger,Trigger3M)),NA())</f>
        <v>7.7175407092479123E-3</v>
      </c>
      <c r="L1990" s="44">
        <f>IFERROR(_xll.qlIndexFixing(Index6M,$H1990,TRUE,_xll.ohTrigger(RecalcTrigger,Trigger6M)),NA())</f>
        <v>7.6036921239432875E-3</v>
      </c>
      <c r="M1990" s="145">
        <f>IFERROR(_xll.qlIndexFixing(Index1Y,$H1990,TRUE,_xll.ohTrigger(RecalcTrigger,Trigger1Y)),NA())</f>
        <v>7.9704089986246951E-3</v>
      </c>
      <c r="N1990" s="144">
        <f>IFERROR(_xll.qlIndexFixing(ONIndex1M,I1990,TRUE,_xll.ohTrigger(RecalcTrigger,Trigger1M)),NA())</f>
        <v>7.4636139475181551E-3</v>
      </c>
      <c r="O1990" s="44">
        <f>IFERROR(_xll.qlIndexFixing(ONIndex3M,I1990,TRUE,_xll.ohTrigger(RecalcTrigger,Trigger3M)),NA())</f>
        <v>7.7084531016691216E-3</v>
      </c>
      <c r="P1990" s="44">
        <f>IFERROR(_xll.qlIndexFixing(ONIndex6M,I1990,TRUE,_xll.ohTrigger(RecalcTrigger,Trigger6M)),NA())</f>
        <v>7.6002240409955846E-3</v>
      </c>
      <c r="Q1990" s="145">
        <f>IFERROR(_xll.qlIndexFixing(ONIndex1Y,I1990,TRUE,_xll.ohTrigger(RecalcTrigger,Trigger1Y)),NA())</f>
        <v>7.9332532722276028E-3</v>
      </c>
    </row>
    <row r="1991" spans="2:17" x14ac:dyDescent="0.2">
      <c r="B1991" s="39" t="s">
        <v>42</v>
      </c>
      <c r="D1991" s="42">
        <f>_xll.qlCalendarAdvance(Calendar,$D1990,B1991,"f",FALSE)</f>
        <v>53617</v>
      </c>
      <c r="E1991" s="139">
        <f>_xll.qlInterestRateIndexValueDate(IndexON,D1991)</f>
        <v>53617</v>
      </c>
      <c r="F1991" s="155">
        <f>IFERROR(_xll.qlIndexFixing(IndexON,D1991,TRUE,_xll.ohTrigger(RecalcTrigger,TriggerON)),NA())</f>
        <v>7.2900288126920287E-3</v>
      </c>
      <c r="H1991" s="42">
        <f>_xll.qlCalendarAdvance(Calendar,$H1990,B1991,"f",FALSE)</f>
        <v>53617</v>
      </c>
      <c r="I1991" s="139">
        <f>_xll.qlInterestRateIndexValueDate(Index1M,$H1991)</f>
        <v>53619</v>
      </c>
      <c r="J1991" s="144">
        <f>IFERROR(_xll.qlIndexFixing(Index1M,$H1991,TRUE,_xll.ohTrigger(RecalcTrigger,Trigger1M)),NA())</f>
        <v>7.4672077406083698E-3</v>
      </c>
      <c r="K1991" s="44">
        <f>IFERROR(_xll.qlIndexFixing(Index3M,H1991,TRUE,_xll.ohTrigger(RecalcTrigger,Trigger3M)),NA())</f>
        <v>7.717753164425618E-3</v>
      </c>
      <c r="L1991" s="44">
        <f>IFERROR(_xll.qlIndexFixing(Index6M,$H1991,TRUE,_xll.ohTrigger(RecalcTrigger,Trigger6M)),NA())</f>
        <v>7.6027404225725423E-3</v>
      </c>
      <c r="M1991" s="145">
        <f>IFERROR(_xll.qlIndexFixing(Index1Y,$H1991,TRUE,_xll.ohTrigger(RecalcTrigger,Trigger1Y)),NA())</f>
        <v>7.9705304194836752E-3</v>
      </c>
      <c r="N1991" s="144">
        <f>IFERROR(_xll.qlIndexFixing(ONIndex1M,I1991,TRUE,_xll.ohTrigger(RecalcTrigger,Trigger1M)),NA())</f>
        <v>7.4641190061530693E-3</v>
      </c>
      <c r="O1991" s="44">
        <f>IFERROR(_xll.qlIndexFixing(ONIndex3M,I1991,TRUE,_xll.ohTrigger(RecalcTrigger,Trigger3M)),NA())</f>
        <v>7.7087159197564148E-3</v>
      </c>
      <c r="P1991" s="44">
        <f>IFERROR(_xll.qlIndexFixing(ONIndex6M,I1991,TRUE,_xll.ohTrigger(RecalcTrigger,Trigger6M)),NA())</f>
        <v>7.599271855864842E-3</v>
      </c>
      <c r="Q1991" s="145">
        <f>IFERROR(_xll.qlIndexFixing(ONIndex1Y,I1991,TRUE,_xll.ohTrigger(RecalcTrigger,Trigger1Y)),NA())</f>
        <v>7.9335901515520391E-3</v>
      </c>
    </row>
    <row r="1992" spans="2:17" x14ac:dyDescent="0.2">
      <c r="B1992" s="39" t="s">
        <v>42</v>
      </c>
      <c r="D1992" s="42">
        <f>_xll.qlCalendarAdvance(Calendar,$D1991,B1992,"f",FALSE)</f>
        <v>53624</v>
      </c>
      <c r="E1992" s="139">
        <f>_xll.qlInterestRateIndexValueDate(IndexON,D1992)</f>
        <v>53624</v>
      </c>
      <c r="F1992" s="155">
        <f>IFERROR(_xll.qlIndexFixing(IndexON,D1992,TRUE,_xll.ohTrigger(RecalcTrigger,TriggerON)),NA())</f>
        <v>7.2906530747740561E-3</v>
      </c>
      <c r="H1992" s="42">
        <f>_xll.qlCalendarAdvance(Calendar,$H1991,B1992,"f",FALSE)</f>
        <v>53624</v>
      </c>
      <c r="I1992" s="139">
        <f>_xll.qlInterestRateIndexValueDate(Index1M,$H1992)</f>
        <v>53626</v>
      </c>
      <c r="J1992" s="144">
        <f>IFERROR(_xll.qlIndexFixing(Index1M,$H1992,TRUE,_xll.ohTrigger(RecalcTrigger,Trigger1M)),NA())</f>
        <v>7.4676883680352595E-3</v>
      </c>
      <c r="K1992" s="44">
        <f>IFERROR(_xll.qlIndexFixing(Index3M,H1992,TRUE,_xll.ohTrigger(RecalcTrigger,Trigger3M)),NA())</f>
        <v>7.7179571888884744E-3</v>
      </c>
      <c r="L1992" s="44">
        <f>IFERROR(_xll.qlIndexFixing(Index6M,$H1992,TRUE,_xll.ohTrigger(RecalcTrigger,Trigger6M)),NA())</f>
        <v>7.6018749463767771E-3</v>
      </c>
      <c r="M1992" s="145">
        <f>IFERROR(_xll.qlIndexFixing(Index1Y,$H1992,TRUE,_xll.ohTrigger(RecalcTrigger,Trigger1Y)),NA())</f>
        <v>7.9706430738072567E-3</v>
      </c>
      <c r="N1992" s="144">
        <f>IFERROR(_xll.qlIndexFixing(ONIndex1M,I1992,TRUE,_xll.ohTrigger(RecalcTrigger,Trigger1M)),NA())</f>
        <v>7.4646144719014984E-3</v>
      </c>
      <c r="O1992" s="44">
        <f>IFERROR(_xll.qlIndexFixing(ONIndex3M,I1992,TRUE,_xll.ohTrigger(RecalcTrigger,Trigger3M)),NA())</f>
        <v>7.7089704539901049E-3</v>
      </c>
      <c r="P1992" s="44">
        <f>IFERROR(_xll.qlIndexFixing(ONIndex6M,I1992,TRUE,_xll.ohTrigger(RecalcTrigger,Trigger6M)),NA())</f>
        <v>7.5983262573853239E-3</v>
      </c>
      <c r="Q1992" s="145">
        <f>IFERROR(_xll.qlIndexFixing(ONIndex1Y,I1992,TRUE,_xll.ohTrigger(RecalcTrigger,Trigger1Y)),NA())</f>
        <v>7.9339190088933975E-3</v>
      </c>
    </row>
    <row r="1993" spans="2:17" x14ac:dyDescent="0.2">
      <c r="B1993" s="39" t="s">
        <v>42</v>
      </c>
      <c r="D1993" s="42">
        <f>_xll.qlCalendarAdvance(Calendar,$D1992,B1993,"f",FALSE)</f>
        <v>53631</v>
      </c>
      <c r="E1993" s="139">
        <f>_xll.qlInterestRateIndexValueDate(IndexON,D1993)</f>
        <v>53631</v>
      </c>
      <c r="F1993" s="155">
        <f>IFERROR(_xll.qlIndexFixing(IndexON,D1993,TRUE,_xll.ohTrigger(RecalcTrigger,TriggerON)),NA())</f>
        <v>7.2912676322189895E-3</v>
      </c>
      <c r="H1993" s="42">
        <f>_xll.qlCalendarAdvance(Calendar,$H1992,B1993,"f",FALSE)</f>
        <v>53631</v>
      </c>
      <c r="I1993" s="139">
        <f>_xll.qlInterestRateIndexValueDate(Index1M,$H1993)</f>
        <v>53633</v>
      </c>
      <c r="J1993" s="144">
        <f>IFERROR(_xll.qlIndexFixing(Index1M,$H1993,TRUE,_xll.ohTrigger(RecalcTrigger,Trigger1M)),NA())</f>
        <v>7.4681593397897582E-3</v>
      </c>
      <c r="K1993" s="44">
        <f>IFERROR(_xll.qlIndexFixing(Index3M,H1993,TRUE,_xll.ohTrigger(RecalcTrigger,Trigger3M)),NA())</f>
        <v>7.7181527611583419E-3</v>
      </c>
      <c r="L1993" s="44">
        <f>IFERROR(_xll.qlIndexFixing(Index6M,$H1993,TRUE,_xll.ohTrigger(RecalcTrigger,Trigger6M)),NA())</f>
        <v>7.6009951662043551E-3</v>
      </c>
      <c r="M1993" s="145">
        <f>IFERROR(_xll.qlIndexFixing(Index1Y,$H1993,TRUE,_xll.ohTrigger(RecalcTrigger,Trigger1Y)),NA())</f>
        <v>7.9707469350178955E-3</v>
      </c>
      <c r="N1993" s="144">
        <f>IFERROR(_xll.qlIndexFixing(ONIndex1M,I1993,TRUE,_xll.ohTrigger(RecalcTrigger,Trigger1M)),NA())</f>
        <v>7.4651003226211543E-3</v>
      </c>
      <c r="O1993" s="44">
        <f>IFERROR(_xll.qlIndexFixing(ONIndex3M,I1993,TRUE,_xll.ohTrigger(RecalcTrigger,Trigger3M)),NA())</f>
        <v>7.7092166830272646E-3</v>
      </c>
      <c r="P1993" s="44">
        <f>IFERROR(_xll.qlIndexFixing(ONIndex6M,I1993,TRUE,_xll.ohTrigger(RecalcTrigger,Trigger6M)),NA())</f>
        <v>7.5973872636225792E-3</v>
      </c>
      <c r="Q1993" s="145">
        <f>IFERROR(_xll.qlIndexFixing(ONIndex1Y,I1993,TRUE,_xll.ohTrigger(RecalcTrigger,Trigger1Y)),NA())</f>
        <v>7.9342398179527152E-3</v>
      </c>
    </row>
    <row r="1994" spans="2:17" x14ac:dyDescent="0.2">
      <c r="B1994" s="39" t="s">
        <v>42</v>
      </c>
      <c r="D1994" s="42">
        <f>_xll.qlCalendarAdvance(Calendar,$D1993,B1994,"f",FALSE)</f>
        <v>53638</v>
      </c>
      <c r="E1994" s="139">
        <f>_xll.qlInterestRateIndexValueDate(IndexON,D1994)</f>
        <v>53638</v>
      </c>
      <c r="F1994" s="155">
        <f>IFERROR(_xll.qlIndexFixing(IndexON,D1994,TRUE,_xll.ohTrigger(RecalcTrigger,TriggerON)),NA())</f>
        <v>7.2918724615256281E-3</v>
      </c>
      <c r="H1994" s="42">
        <f>_xll.qlCalendarAdvance(Calendar,$H1993,B1994,"f",FALSE)</f>
        <v>53638</v>
      </c>
      <c r="I1994" s="139">
        <f>_xll.qlInterestRateIndexValueDate(Index1M,$H1994)</f>
        <v>53640</v>
      </c>
      <c r="J1994" s="144">
        <f>IFERROR(_xll.qlIndexFixing(Index1M,$H1994,TRUE,_xll.ohTrigger(RecalcTrigger,Trigger1M)),NA())</f>
        <v>7.4686206337656793E-3</v>
      </c>
      <c r="K1994" s="44">
        <f>IFERROR(_xll.qlIndexFixing(Index3M,H1994,TRUE,_xll.ohTrigger(RecalcTrigger,Trigger3M)),NA())</f>
        <v>7.7183398597587844E-3</v>
      </c>
      <c r="L1994" s="44">
        <f>IFERROR(_xll.qlIndexFixing(Index6M,$H1994,TRUE,_xll.ohTrigger(RecalcTrigger,Trigger6M)),NA())</f>
        <v>7.6001429441832254E-3</v>
      </c>
      <c r="M1994" s="145">
        <f>IFERROR(_xll.qlIndexFixing(Index1Y,$H1994,TRUE,_xll.ohTrigger(RecalcTrigger,Trigger1Y)),NA())</f>
        <v>7.9708419765365298E-3</v>
      </c>
      <c r="N1994" s="144">
        <f>IFERROR(_xll.qlIndexFixing(ONIndex1M,I1994,TRUE,_xll.ohTrigger(RecalcTrigger,Trigger1M)),NA())</f>
        <v>7.4655765362496851E-3</v>
      </c>
      <c r="O1994" s="44">
        <f>IFERROR(_xll.qlIndexFixing(ONIndex3M,I1994,TRUE,_xll.ohTrigger(RecalcTrigger,Trigger3M)),NA())</f>
        <v>7.7094545853650942E-3</v>
      </c>
      <c r="P1994" s="44">
        <f>IFERROR(_xll.qlIndexFixing(ONIndex6M,I1994,TRUE,_xll.ohTrigger(RecalcTrigger,Trigger6M)),NA())</f>
        <v>7.5964548929619014E-3</v>
      </c>
      <c r="Q1994" s="145">
        <f>IFERROR(_xll.qlIndexFixing(ONIndex1Y,I1994,TRUE,_xll.ohTrigger(RecalcTrigger,Trigger1Y)),NA())</f>
        <v>7.9345525522711569E-3</v>
      </c>
    </row>
    <row r="1995" spans="2:17" x14ac:dyDescent="0.2">
      <c r="B1995" s="39" t="s">
        <v>42</v>
      </c>
      <c r="D1995" s="42">
        <f>_xll.qlCalendarAdvance(Calendar,$D1994,B1995,"f",FALSE)</f>
        <v>53645</v>
      </c>
      <c r="E1995" s="139">
        <f>_xll.qlInterestRateIndexValueDate(IndexON,D1995)</f>
        <v>53645</v>
      </c>
      <c r="F1995" s="155">
        <f>IFERROR(_xll.qlIndexFixing(IndexON,D1995,TRUE,_xll.ohTrigger(RecalcTrigger,TriggerON)),NA())</f>
        <v>7.2924675391128346E-3</v>
      </c>
      <c r="H1995" s="42">
        <f>_xll.qlCalendarAdvance(Calendar,$H1994,B1995,"f",FALSE)</f>
        <v>53645</v>
      </c>
      <c r="I1995" s="139">
        <f>_xll.qlInterestRateIndexValueDate(Index1M,$H1995)</f>
        <v>53647</v>
      </c>
      <c r="J1995" s="144">
        <f>IFERROR(_xll.qlIndexFixing(Index1M,$H1995,TRUE,_xll.ohTrigger(RecalcTrigger,Trigger1M)),NA())</f>
        <v>7.4690722278542548E-3</v>
      </c>
      <c r="K1995" s="44">
        <f>IFERROR(_xll.qlIndexFixing(Index3M,H1995,TRUE,_xll.ohTrigger(RecalcTrigger,Trigger3M)),NA())</f>
        <v>7.7185184632133632E-3</v>
      </c>
      <c r="L1995" s="44">
        <f>IFERROR(_xll.qlIndexFixing(Index6M,$H1995,TRUE,_xll.ohTrigger(RecalcTrigger,Trigger6M)),NA())</f>
        <v>7.5992976150911964E-3</v>
      </c>
      <c r="M1995" s="145">
        <f>IFERROR(_xll.qlIndexFixing(Index1Y,$H1995,TRUE,_xll.ohTrigger(RecalcTrigger,Trigger1Y)),NA())</f>
        <v>7.9709281717862679E-3</v>
      </c>
      <c r="N1995" s="144">
        <f>IFERROR(_xll.qlIndexFixing(ONIndex1M,I1995,TRUE,_xll.ohTrigger(RecalcTrigger,Trigger1M)),NA())</f>
        <v>7.4660430908046749E-3</v>
      </c>
      <c r="O1995" s="44">
        <f>IFERROR(_xll.qlIndexFixing(ONIndex3M,I1995,TRUE,_xll.ohTrigger(RecalcTrigger,Trigger3M)),NA())</f>
        <v>7.7096841395007942E-3</v>
      </c>
      <c r="P1995" s="44">
        <f>IFERROR(_xll.qlIndexFixing(ONIndex6M,I1995,TRUE,_xll.ohTrigger(RecalcTrigger,Trigger6M)),NA())</f>
        <v>7.5955291638685196E-3</v>
      </c>
      <c r="Q1995" s="145">
        <f>IFERROR(_xll.qlIndexFixing(ONIndex1Y,I1995,TRUE,_xll.ohTrigger(RecalcTrigger,Trigger1Y)),NA())</f>
        <v>7.9348571855497596E-3</v>
      </c>
    </row>
    <row r="1996" spans="2:17" x14ac:dyDescent="0.2">
      <c r="B1996" s="39" t="s">
        <v>42</v>
      </c>
      <c r="D1996" s="42">
        <f>_xll.qlCalendarAdvance(Calendar,$D1995,B1996,"f",FALSE)</f>
        <v>53652</v>
      </c>
      <c r="E1996" s="139">
        <f>_xll.qlInterestRateIndexValueDate(IndexON,D1996)</f>
        <v>53652</v>
      </c>
      <c r="F1996" s="155">
        <f>IFERROR(_xll.qlIndexFixing(IndexON,D1996,TRUE,_xll.ohTrigger(RecalcTrigger,TriggerON)),NA())</f>
        <v>7.2930528416392804E-3</v>
      </c>
      <c r="H1996" s="42">
        <f>_xll.qlCalendarAdvance(Calendar,$H1995,B1996,"f",FALSE)</f>
        <v>53652</v>
      </c>
      <c r="I1996" s="139">
        <f>_xll.qlInterestRateIndexValueDate(Index1M,$H1996)</f>
        <v>53654</v>
      </c>
      <c r="J1996" s="144">
        <f>IFERROR(_xll.qlIndexFixing(Index1M,$H1996,TRUE,_xll.ohTrigger(RecalcTrigger,Trigger1M)),NA())</f>
        <v>7.469514099949298E-3</v>
      </c>
      <c r="K1996" s="44">
        <f>IFERROR(_xll.qlIndexFixing(Index3M,H1996,TRUE,_xll.ohTrigger(RecalcTrigger,Trigger3M)),NA())</f>
        <v>7.7186885500456414E-3</v>
      </c>
      <c r="L1996" s="44">
        <f>IFERROR(_xll.qlIndexFixing(Index6M,$H1996,TRUE,_xll.ohTrigger(RecalcTrigger,Trigger6M)),NA())</f>
        <v>7.5984591973047282E-3</v>
      </c>
      <c r="M1996" s="145">
        <f>IFERROR(_xll.qlIndexFixing(Index1Y,$H1996,TRUE,_xll.ohTrigger(RecalcTrigger,Trigger1Y)),NA())</f>
        <v>7.9710054941887001E-3</v>
      </c>
      <c r="N1996" s="144">
        <f>IFERROR(_xll.qlIndexFixing(ONIndex1M,I1996,TRUE,_xll.ohTrigger(RecalcTrigger,Trigger1M)),NA())</f>
        <v>7.4664999640638996E-3</v>
      </c>
      <c r="O1996" s="44">
        <f>IFERROR(_xll.qlIndexFixing(ONIndex3M,I1996,TRUE,_xll.ohTrigger(RecalcTrigger,Trigger3M)),NA())</f>
        <v>7.7099053241713733E-3</v>
      </c>
      <c r="P1996" s="44">
        <f>IFERROR(_xll.qlIndexFixing(ONIndex6M,I1996,TRUE,_xll.ohTrigger(RecalcTrigger,Trigger6M)),NA())</f>
        <v>7.5946100944879191E-3</v>
      </c>
      <c r="Q1996" s="145">
        <f>IFERROR(_xll.qlIndexFixing(ONIndex1Y,I1996,TRUE,_xll.ohTrigger(RecalcTrigger,Trigger1Y)),NA())</f>
        <v>7.9351536914096243E-3</v>
      </c>
    </row>
    <row r="1997" spans="2:17" x14ac:dyDescent="0.2">
      <c r="B1997" s="39" t="s">
        <v>42</v>
      </c>
      <c r="D1997" s="42">
        <f>_xll.qlCalendarAdvance(Calendar,$D1996,B1997,"f",FALSE)</f>
        <v>53659</v>
      </c>
      <c r="E1997" s="139">
        <f>_xll.qlInterestRateIndexValueDate(IndexON,D1997)</f>
        <v>53659</v>
      </c>
      <c r="F1997" s="155">
        <f>IFERROR(_xll.qlIndexFixing(IndexON,D1997,TRUE,_xll.ohTrigger(RecalcTrigger,TriggerON)),NA())</f>
        <v>7.2936283455238282E-3</v>
      </c>
      <c r="H1997" s="42">
        <f>_xll.qlCalendarAdvance(Calendar,$H1996,B1997,"f",FALSE)</f>
        <v>53659</v>
      </c>
      <c r="I1997" s="139">
        <f>_xll.qlInterestRateIndexValueDate(Index1M,$H1997)</f>
        <v>53661</v>
      </c>
      <c r="J1997" s="144">
        <f>IFERROR(_xll.qlIndexFixing(Index1M,$H1997,TRUE,_xll.ohTrigger(RecalcTrigger,Trigger1M)),NA())</f>
        <v>7.4699462279394632E-3</v>
      </c>
      <c r="K1997" s="44">
        <f>IFERROR(_xll.qlIndexFixing(Index3M,H1997,TRUE,_xll.ohTrigger(RecalcTrigger,Trigger3M)),NA())</f>
        <v>7.7184793990898726E-3</v>
      </c>
      <c r="L1997" s="44">
        <f>IFERROR(_xll.qlIndexFixing(Index6M,$H1997,TRUE,_xll.ohTrigger(RecalcTrigger,Trigger6M)),NA())</f>
        <v>7.5976507974489889E-3</v>
      </c>
      <c r="M1997" s="145">
        <f>IFERROR(_xll.qlIndexFixing(Index1Y,$H1997,TRUE,_xll.ohTrigger(RecalcTrigger,Trigger1Y)),NA())</f>
        <v>7.9708126182798222E-3</v>
      </c>
      <c r="N1997" s="144">
        <f>IFERROR(_xll.qlIndexFixing(ONIndex1M,I1997,TRUE,_xll.ohTrigger(RecalcTrigger,Trigger1M)),NA())</f>
        <v>7.4669471341248794E-3</v>
      </c>
      <c r="O1997" s="44">
        <f>IFERROR(_xll.qlIndexFixing(ONIndex3M,I1997,TRUE,_xll.ohTrigger(RecalcTrigger,Trigger3M)),NA())</f>
        <v>7.7101181178740319E-3</v>
      </c>
      <c r="P1997" s="44">
        <f>IFERROR(_xll.qlIndexFixing(ONIndex6M,I1997,TRUE,_xll.ohTrigger(RecalcTrigger,Trigger6M)),NA())</f>
        <v>7.5936977032053932E-3</v>
      </c>
      <c r="Q1997" s="145">
        <f>IFERROR(_xll.qlIndexFixing(ONIndex1Y,I1997,TRUE,_xll.ohTrigger(RecalcTrigger,Trigger1Y)),NA())</f>
        <v>7.935442043471852E-3</v>
      </c>
    </row>
    <row r="1998" spans="2:17" x14ac:dyDescent="0.2">
      <c r="B1998" s="39" t="s">
        <v>42</v>
      </c>
      <c r="D1998" s="42">
        <f>_xll.qlCalendarAdvance(Calendar,$D1997,B1998,"f",FALSE)</f>
        <v>53666</v>
      </c>
      <c r="E1998" s="139">
        <f>_xll.qlInterestRateIndexValueDate(IndexON,D1998)</f>
        <v>53666</v>
      </c>
      <c r="F1998" s="155">
        <f>IFERROR(_xll.qlIndexFixing(IndexON,D1998,TRUE,_xll.ohTrigger(RecalcTrigger,TriggerON)),NA())</f>
        <v>7.2941940272652772E-3</v>
      </c>
      <c r="H1998" s="42">
        <f>_xll.qlCalendarAdvance(Calendar,$H1997,B1998,"f",FALSE)</f>
        <v>53666</v>
      </c>
      <c r="I1998" s="139">
        <f>_xll.qlInterestRateIndexValueDate(Index1M,$H1998)</f>
        <v>53668</v>
      </c>
      <c r="J1998" s="144">
        <f>IFERROR(_xll.qlIndexFixing(Index1M,$H1998,TRUE,_xll.ohTrigger(RecalcTrigger,Trigger1M)),NA())</f>
        <v>7.4703685897211406E-3</v>
      </c>
      <c r="K1998" s="44">
        <f>IFERROR(_xll.qlIndexFixing(Index3M,H1998,TRUE,_xll.ohTrigger(RecalcTrigger,Trigger3M)),NA())</f>
        <v>7.7186348361548696E-3</v>
      </c>
      <c r="L1998" s="44">
        <f>IFERROR(_xll.qlIndexFixing(Index6M,$H1998,TRUE,_xll.ohTrigger(RecalcTrigger,Trigger6M)),NA())</f>
        <v>7.5968267427168456E-3</v>
      </c>
      <c r="M1998" s="145">
        <f>IFERROR(_xll.qlIndexFixing(Index1Y,$H1998,TRUE,_xll.ohTrigger(RecalcTrigger,Trigger1Y)),NA())</f>
        <v>7.9711334141436552E-3</v>
      </c>
      <c r="N1998" s="144">
        <f>IFERROR(_xll.qlIndexFixing(ONIndex1M,I1998,TRUE,_xll.ohTrigger(RecalcTrigger,Trigger1M)),NA())</f>
        <v>7.4673845786055182E-3</v>
      </c>
      <c r="O1998" s="44">
        <f>IFERROR(_xll.qlIndexFixing(ONIndex3M,I1998,TRUE,_xll.ohTrigger(RecalcTrigger,Trigger3M)),NA())</f>
        <v>7.7103224990260344E-3</v>
      </c>
      <c r="P1998" s="44">
        <f>IFERROR(_xll.qlIndexFixing(ONIndex6M,I1998,TRUE,_xll.ohTrigger(RecalcTrigger,Trigger6M)),NA())</f>
        <v>7.592792008326299E-3</v>
      </c>
      <c r="Q1998" s="145">
        <f>IFERROR(_xll.qlIndexFixing(ONIndex1Y,I1998,TRUE,_xll.ohTrigger(RecalcTrigger,Trigger1Y)),NA())</f>
        <v>7.9357222153575435E-3</v>
      </c>
    </row>
    <row r="1999" spans="2:17" x14ac:dyDescent="0.2">
      <c r="B1999" s="39" t="s">
        <v>42</v>
      </c>
      <c r="D1999" s="42">
        <f>_xll.qlCalendarAdvance(Calendar,$D1998,B1999,"f",FALSE)</f>
        <v>53673</v>
      </c>
      <c r="E1999" s="139">
        <f>_xll.qlInterestRateIndexValueDate(IndexON,D1999)</f>
        <v>53673</v>
      </c>
      <c r="F1999" s="155">
        <f>IFERROR(_xll.qlIndexFixing(IndexON,D1999,TRUE,_xll.ohTrigger(RecalcTrigger,TriggerON)),NA())</f>
        <v>7.2947498634423624E-3</v>
      </c>
      <c r="H1999" s="42">
        <f>_xll.qlCalendarAdvance(Calendar,$H1998,B1999,"f",FALSE)</f>
        <v>53673</v>
      </c>
      <c r="I1999" s="139">
        <f>_xll.qlInterestRateIndexValueDate(Index1M,$H1999)</f>
        <v>53675</v>
      </c>
      <c r="J1999" s="144">
        <f>IFERROR(_xll.qlIndexFixing(Index1M,$H1999,TRUE,_xll.ohTrigger(RecalcTrigger,Trigger1M)),NA())</f>
        <v>7.470781163185565E-3</v>
      </c>
      <c r="K1999" s="44">
        <f>IFERROR(_xll.qlIndexFixing(Index3M,H1999,TRUE,_xll.ohTrigger(RecalcTrigger,Trigger3M)),NA())</f>
        <v>7.7187816990385016E-3</v>
      </c>
      <c r="L1999" s="44">
        <f>IFERROR(_xll.qlIndexFixing(Index6M,$H1999,TRUE,_xll.ohTrigger(RecalcTrigger,Trigger6M)),NA())</f>
        <v>7.5960096558843658E-3</v>
      </c>
      <c r="M1999" s="145">
        <f>IFERROR(_xll.qlIndexFixing(Index1Y,$H1999,TRUE,_xll.ohTrigger(RecalcTrigger,Trigger1Y)),NA())</f>
        <v>7.9711839585419678E-3</v>
      </c>
      <c r="N1999" s="144">
        <f>IFERROR(_xll.qlIndexFixing(ONIndex1M,I1999,TRUE,_xll.ohTrigger(RecalcTrigger,Trigger1M)),NA())</f>
        <v>7.467812275603336E-3</v>
      </c>
      <c r="O1999" s="44">
        <f>IFERROR(_xll.qlIndexFixing(ONIndex3M,I1999,TRUE,_xll.ohTrigger(RecalcTrigger,Trigger3M)),NA())</f>
        <v>7.7105184464443255E-3</v>
      </c>
      <c r="P1999" s="44">
        <f>IFERROR(_xll.qlIndexFixing(ONIndex6M,I1999,TRUE,_xll.ohTrigger(RecalcTrigger,Trigger6M)),NA())</f>
        <v>7.5918930280760577E-3</v>
      </c>
      <c r="Q1999" s="145">
        <f>IFERROR(_xll.qlIndexFixing(ONIndex1Y,I1999,TRUE,_xll.ohTrigger(RecalcTrigger,Trigger1Y)),NA())</f>
        <v>7.9359941807677359E-3</v>
      </c>
    </row>
    <row r="2000" spans="2:17" x14ac:dyDescent="0.2">
      <c r="B2000" s="39" t="s">
        <v>42</v>
      </c>
      <c r="D2000" s="42">
        <f>_xll.qlCalendarAdvance(Calendar,$D1999,B2000,"f",FALSE)</f>
        <v>53680</v>
      </c>
      <c r="E2000" s="139">
        <f>_xll.qlInterestRateIndexValueDate(IndexON,D2000)</f>
        <v>53680</v>
      </c>
      <c r="F2000" s="155">
        <f>IFERROR(_xll.qlIndexFixing(IndexON,D2000,TRUE,_xll.ohTrigger(RecalcTrigger,TriggerON)),NA())</f>
        <v>7.2952958306338189E-3</v>
      </c>
      <c r="H2000" s="42">
        <f>_xll.qlCalendarAdvance(Calendar,$H1999,B2000,"f",FALSE)</f>
        <v>53680</v>
      </c>
      <c r="I2000" s="139">
        <f>_xll.qlInterestRateIndexValueDate(Index1M,$H2000)</f>
        <v>53682</v>
      </c>
      <c r="J2000" s="144">
        <f>IFERROR(_xll.qlIndexFixing(Index1M,$H2000,TRUE,_xll.ohTrigger(RecalcTrigger,Trigger1M)),NA())</f>
        <v>7.4711839262239701E-3</v>
      </c>
      <c r="K2000" s="44">
        <f>IFERROR(_xll.qlIndexFixing(Index3M,H2000,TRUE,_xll.ohTrigger(RecalcTrigger,Trigger3M)),NA())</f>
        <v>7.7189199662672792E-3</v>
      </c>
      <c r="L2000" s="44">
        <f>IFERROR(_xll.qlIndexFixing(Index6M,$H2000,TRUE,_xll.ohTrigger(RecalcTrigger,Trigger6M)),NA())</f>
        <v>7.5951995553289369E-3</v>
      </c>
      <c r="M2000" s="145">
        <f>IFERROR(_xll.qlIndexFixing(Index1Y,$H2000,TRUE,_xll.ohTrigger(RecalcTrigger,Trigger1Y)),NA())</f>
        <v>7.9712255237847692E-3</v>
      </c>
      <c r="N2000" s="144">
        <f>IFERROR(_xll.qlIndexFixing(ONIndex1M,I2000,TRUE,_xll.ohTrigger(RecalcTrigger,Trigger1M)),NA())</f>
        <v>7.4683478132975267E-3</v>
      </c>
      <c r="O2000" s="44">
        <f>IFERROR(_xll.qlIndexFixing(ONIndex3M,I2000,TRUE,_xll.ohTrigger(RecalcTrigger,Trigger3M)),NA())</f>
        <v>7.7107579516599856E-3</v>
      </c>
      <c r="P2000" s="44">
        <f>IFERROR(_xll.qlIndexFixing(ONIndex6M,I2000,TRUE,_xll.ohTrigger(RecalcTrigger,Trigger6M)),NA())</f>
        <v>7.5907470924096998E-3</v>
      </c>
      <c r="Q2000" s="145">
        <f>IFERROR(_xll.qlIndexFixing(ONIndex1Y,I2000,TRUE,_xll.ohTrigger(RecalcTrigger,Trigger1Y)),NA())</f>
        <v>7.9363317497005426E-3</v>
      </c>
    </row>
    <row r="2001" spans="2:17" x14ac:dyDescent="0.2">
      <c r="B2001" s="39" t="s">
        <v>42</v>
      </c>
      <c r="D2001" s="42">
        <f>_xll.qlCalendarAdvance(Calendar,$D2000,B2001,"f",FALSE)</f>
        <v>53688</v>
      </c>
      <c r="E2001" s="139">
        <f>_xll.qlInterestRateIndexValueDate(IndexON,D2001)</f>
        <v>53688</v>
      </c>
      <c r="F2001" s="155">
        <f>IFERROR(_xll.qlIndexFixing(IndexON,D2001,TRUE,_xll.ohTrigger(RecalcTrigger,TriggerON)),NA())</f>
        <v>7.2959076785661381E-3</v>
      </c>
      <c r="H2001" s="42">
        <f>_xll.qlCalendarAdvance(Calendar,$H2000,B2001,"f",FALSE)</f>
        <v>53688</v>
      </c>
      <c r="I2001" s="139">
        <f>_xll.qlInterestRateIndexValueDate(Index1M,$H2001)</f>
        <v>53692</v>
      </c>
      <c r="J2001" s="144">
        <f>IFERROR(_xll.qlIndexFixing(Index1M,$H2001,TRUE,_xll.ohTrigger(RecalcTrigger,Trigger1M)),NA())</f>
        <v>7.4717422400784736E-3</v>
      </c>
      <c r="K2001" s="44">
        <f>IFERROR(_xll.qlIndexFixing(Index3M,H2001,TRUE,_xll.ohTrigger(RecalcTrigger,Trigger3M)),NA())</f>
        <v>7.7189222871939826E-3</v>
      </c>
      <c r="L2001" s="44">
        <f>IFERROR(_xll.qlIndexFixing(Index6M,$H2001,TRUE,_xll.ohTrigger(RecalcTrigger,Trigger6M)),NA())</f>
        <v>7.5939788208931802E-3</v>
      </c>
      <c r="M2001" s="145">
        <f>IFERROR(_xll.qlIndexFixing(Index1Y,$H2001,TRUE,_xll.ohTrigger(RecalcTrigger,Trigger1Y)),NA())</f>
        <v>7.9711009572068624E-3</v>
      </c>
      <c r="N2001" s="144">
        <f>IFERROR(_xll.qlIndexFixing(ONIndex1M,I2001,TRUE,_xll.ohTrigger(RecalcTrigger,Trigger1M)),NA())</f>
        <v>7.4687531472239499E-3</v>
      </c>
      <c r="O2001" s="44">
        <f>IFERROR(_xll.qlIndexFixing(ONIndex3M,I2001,TRUE,_xll.ohTrigger(RecalcTrigger,Trigger3M)),NA())</f>
        <v>7.7109345410431018E-3</v>
      </c>
      <c r="P2001" s="44">
        <f>IFERROR(_xll.qlIndexFixing(ONIndex6M,I2001,TRUE,_xll.ohTrigger(RecalcTrigger,Trigger6M)),NA())</f>
        <v>7.5898635287874328E-3</v>
      </c>
      <c r="Q2001" s="145">
        <f>IFERROR(_xll.qlIndexFixing(ONIndex1Y,I2001,TRUE,_xll.ohTrigger(RecalcTrigger,Trigger1Y)),NA())</f>
        <v>7.9365848582746423E-3</v>
      </c>
    </row>
    <row r="2002" spans="2:17" x14ac:dyDescent="0.2">
      <c r="B2002" s="39" t="s">
        <v>42</v>
      </c>
      <c r="D2002" s="42">
        <f>_xll.qlCalendarAdvance(Calendar,$D2001,B2002,"f",FALSE)</f>
        <v>53695</v>
      </c>
      <c r="E2002" s="139">
        <f>_xll.qlInterestRateIndexValueDate(IndexON,D2002)</f>
        <v>53695</v>
      </c>
      <c r="F2002" s="155">
        <f>IFERROR(_xll.qlIndexFixing(IndexON,D2002,TRUE,_xll.ohTrigger(RecalcTrigger,TriggerON)),NA())</f>
        <v>7.296432418817389E-3</v>
      </c>
      <c r="H2002" s="42">
        <f>_xll.qlCalendarAdvance(Calendar,$H2001,B2002,"f",FALSE)</f>
        <v>53695</v>
      </c>
      <c r="I2002" s="139">
        <f>_xll.qlInterestRateIndexValueDate(Index1M,$H2002)</f>
        <v>53699</v>
      </c>
      <c r="J2002" s="144">
        <f>IFERROR(_xll.qlIndexFixing(Index1M,$H2002,TRUE,_xll.ohTrigger(RecalcTrigger,Trigger1M)),NA())</f>
        <v>7.4721210857558824E-3</v>
      </c>
      <c r="K2002" s="44">
        <f>IFERROR(_xll.qlIndexFixing(Index3M,H2002,TRUE,_xll.ohTrigger(RecalcTrigger,Trigger3M)),NA())</f>
        <v>7.7193092592543226E-3</v>
      </c>
      <c r="L2002" s="44">
        <f>IFERROR(_xll.qlIndexFixing(Index6M,$H2002,TRUE,_xll.ohTrigger(RecalcTrigger,Trigger6M)),NA())</f>
        <v>7.5932613669362995E-3</v>
      </c>
      <c r="M2002" s="145">
        <f>IFERROR(_xll.qlIndexFixing(Index1Y,$H2002,TRUE,_xll.ohTrigger(RecalcTrigger,Trigger1Y)),NA())</f>
        <v>7.971121931028554E-3</v>
      </c>
      <c r="N2002" s="144">
        <f>IFERROR(_xll.qlIndexFixing(ONIndex1M,I2002,TRUE,_xll.ohTrigger(RecalcTrigger,Trigger1M)),NA())</f>
        <v>7.4690927611609226E-3</v>
      </c>
      <c r="O2002" s="44">
        <f>IFERROR(_xll.qlIndexFixing(ONIndex3M,I2002,TRUE,_xll.ohTrigger(RecalcTrigger,Trigger3M)),NA())</f>
        <v>7.7110791356993502E-3</v>
      </c>
      <c r="P2002" s="44">
        <f>IFERROR(_xll.qlIndexFixing(ONIndex6M,I2002,TRUE,_xll.ohTrigger(RecalcTrigger,Trigger6M)),NA())</f>
        <v>7.5891115802040332E-3</v>
      </c>
      <c r="Q2002" s="145">
        <f>IFERROR(_xll.qlIndexFixing(ONIndex1Y,I2002,TRUE,_xll.ohTrigger(RecalcTrigger,Trigger1Y)),NA())</f>
        <v>7.9367952090514393E-3</v>
      </c>
    </row>
    <row r="2003" spans="2:17" x14ac:dyDescent="0.2">
      <c r="B2003" s="39" t="s">
        <v>42</v>
      </c>
      <c r="D2003" s="42">
        <f>_xll.qlCalendarAdvance(Calendar,$D2002,B2003,"f",FALSE)</f>
        <v>53702</v>
      </c>
      <c r="E2003" s="139">
        <f>_xll.qlInterestRateIndexValueDate(IndexON,D2003)</f>
        <v>53702</v>
      </c>
      <c r="F2003" s="155">
        <f>IFERROR(_xll.qlIndexFixing(IndexON,D2003,TRUE,_xll.ohTrigger(RecalcTrigger,TriggerON)),NA())</f>
        <v>7.2969472162220939E-3</v>
      </c>
      <c r="H2003" s="42">
        <f>_xll.qlCalendarAdvance(Calendar,$H2002,B2003,"f",FALSE)</f>
        <v>53702</v>
      </c>
      <c r="I2003" s="139">
        <f>_xll.qlInterestRateIndexValueDate(Index1M,$H2003)</f>
        <v>53706</v>
      </c>
      <c r="J2003" s="144">
        <f>IFERROR(_xll.qlIndexFixing(Index1M,$H2003,TRUE,_xll.ohTrigger(RecalcTrigger,Trigger1M)),NA())</f>
        <v>7.472490045212418E-3</v>
      </c>
      <c r="K2003" s="44">
        <f>IFERROR(_xll.qlIndexFixing(Index3M,H2003,TRUE,_xll.ohTrigger(RecalcTrigger,Trigger3M)),NA())</f>
        <v>7.719506011490432E-3</v>
      </c>
      <c r="L2003" s="44">
        <f>IFERROR(_xll.qlIndexFixing(Index6M,$H2003,TRUE,_xll.ohTrigger(RecalcTrigger,Trigger6M)),NA())</f>
        <v>7.5924753588526243E-3</v>
      </c>
      <c r="M2003" s="145">
        <f>IFERROR(_xll.qlIndexFixing(Index1Y,$H2003,TRUE,_xll.ohTrigger(RecalcTrigger,Trigger1Y)),NA())</f>
        <v>7.9711338387728255E-3</v>
      </c>
      <c r="N2003" s="144">
        <f>IFERROR(_xll.qlIndexFixing(ONIndex1M,I2003,TRUE,_xll.ohTrigger(RecalcTrigger,Trigger1M)),NA())</f>
        <v>7.4694798401697682E-3</v>
      </c>
      <c r="O2003" s="44">
        <f>IFERROR(_xll.qlIndexFixing(ONIndex3M,I2003,TRUE,_xll.ohTrigger(RecalcTrigger,Trigger3M)),NA())</f>
        <v>7.7112399144496635E-3</v>
      </c>
      <c r="P2003" s="44">
        <f>IFERROR(_xll.qlIndexFixing(ONIndex6M,I2003,TRUE,_xll.ohTrigger(RecalcTrigger,Trigger6M)),NA())</f>
        <v>7.5882406132254943E-3</v>
      </c>
      <c r="Q2003" s="145">
        <f>IFERROR(_xll.qlIndexFixing(ONIndex1Y,I2003,TRUE,_xll.ohTrigger(RecalcTrigger,Trigger1Y)),NA())</f>
        <v>7.9370328951622326E-3</v>
      </c>
    </row>
    <row r="2004" spans="2:17" x14ac:dyDescent="0.2">
      <c r="B2004" s="39" t="s">
        <v>42</v>
      </c>
      <c r="D2004" s="42">
        <f>_xll.qlCalendarAdvance(Calendar,$D2003,B2004,"f",FALSE)</f>
        <v>53709</v>
      </c>
      <c r="E2004" s="139">
        <f>_xll.qlInterestRateIndexValueDate(IndexON,D2004)</f>
        <v>53709</v>
      </c>
      <c r="F2004" s="155">
        <f>IFERROR(_xll.qlIndexFixing(IndexON,D2004,TRUE,_xll.ohTrigger(RecalcTrigger,TriggerON)),NA())</f>
        <v>7.2974520474389237E-3</v>
      </c>
      <c r="H2004" s="42">
        <f>_xll.qlCalendarAdvance(Calendar,$H2003,B2004,"f",FALSE)</f>
        <v>53709</v>
      </c>
      <c r="I2004" s="139">
        <f>_xll.qlInterestRateIndexValueDate(Index1M,$H2004)</f>
        <v>53713</v>
      </c>
      <c r="J2004" s="144">
        <f>IFERROR(_xll.qlIndexFixing(Index1M,$H2004,TRUE,_xll.ohTrigger(RecalcTrigger,Trigger1M)),NA())</f>
        <v>7.4728490963341561E-3</v>
      </c>
      <c r="K2004" s="44">
        <f>IFERROR(_xll.qlIndexFixing(Index3M,H2004,TRUE,_xll.ohTrigger(RecalcTrigger,Trigger3M)),NA())</f>
        <v>7.7195165914409067E-3</v>
      </c>
      <c r="L2004" s="44">
        <f>IFERROR(_xll.qlIndexFixing(Index6M,$H2004,TRUE,_xll.ohTrigger(RecalcTrigger,Trigger6M)),NA())</f>
        <v>7.5916964184340845E-3</v>
      </c>
      <c r="M2004" s="145">
        <f>IFERROR(_xll.qlIndexFixing(Index1Y,$H2004,TRUE,_xll.ohTrigger(RecalcTrigger,Trigger1Y)),NA())</f>
        <v>7.9711366538656406E-3</v>
      </c>
      <c r="N2004" s="144">
        <f>IFERROR(_xll.qlIndexFixing(ONIndex1M,I2004,TRUE,_xll.ohTrigger(RecalcTrigger,Trigger1M)),NA())</f>
        <v>7.4698570580267187E-3</v>
      </c>
      <c r="O2004" s="44">
        <f>IFERROR(_xll.qlIndexFixing(ONIndex3M,I2004,TRUE,_xll.ohTrigger(RecalcTrigger,Trigger3M)),NA())</f>
        <v>7.7113921492344417E-3</v>
      </c>
      <c r="P2004" s="44">
        <f>IFERROR(_xll.qlIndexFixing(ONIndex6M,I2004,TRUE,_xll.ohTrigger(RecalcTrigger,Trigger6M)),NA())</f>
        <v>7.5873764552802925E-3</v>
      </c>
      <c r="Q2004" s="145">
        <f>IFERROR(_xll.qlIndexFixing(ONIndex1Y,I2004,TRUE,_xll.ohTrigger(RecalcTrigger,Trigger1Y)),NA())</f>
        <v>7.937262239385845E-3</v>
      </c>
    </row>
    <row r="2005" spans="2:17" x14ac:dyDescent="0.2">
      <c r="B2005" s="39" t="s">
        <v>42</v>
      </c>
      <c r="D2005" s="42">
        <f>_xll.qlCalendarAdvance(Calendar,$D2004,B2005,"f",FALSE)</f>
        <v>53716</v>
      </c>
      <c r="E2005" s="139">
        <f>_xll.qlInterestRateIndexValueDate(IndexON,D2005)</f>
        <v>53716</v>
      </c>
      <c r="F2005" s="155">
        <f>IFERROR(_xll.qlIndexFixing(IndexON,D2005,TRUE,_xll.ohTrigger(RecalcTrigger,TriggerON)),NA())</f>
        <v>7.2979468888068055E-3</v>
      </c>
      <c r="H2005" s="42">
        <f>_xll.qlCalendarAdvance(Calendar,$H2004,B2005,"f",FALSE)</f>
        <v>53716</v>
      </c>
      <c r="I2005" s="139">
        <f>_xll.qlInterestRateIndexValueDate(Index1M,$H2005)</f>
        <v>53720</v>
      </c>
      <c r="J2005" s="144">
        <f>IFERROR(_xll.qlIndexFixing(Index1M,$H2005,TRUE,_xll.ohTrigger(RecalcTrigger,Trigger1M)),NA())</f>
        <v>7.4731982170174868E-3</v>
      </c>
      <c r="K2005" s="44">
        <f>IFERROR(_xll.qlIndexFixing(Index3M,H2005,TRUE,_xll.ohTrigger(RecalcTrigger,Trigger3M)),NA())</f>
        <v>7.7196071973434678E-3</v>
      </c>
      <c r="L2005" s="44">
        <f>IFERROR(_xll.qlIndexFixing(Index6M,$H2005,TRUE,_xll.ohTrigger(RecalcTrigger,Trigger6M)),NA())</f>
        <v>7.5909245640585054E-3</v>
      </c>
      <c r="M2005" s="145">
        <f>IFERROR(_xll.qlIndexFixing(Index1Y,$H2005,TRUE,_xll.ohTrigger(RecalcTrigger,Trigger1Y)),NA())</f>
        <v>7.9711303497327548E-3</v>
      </c>
      <c r="N2005" s="144">
        <f>IFERROR(_xll.qlIndexFixing(ONIndex1M,I2005,TRUE,_xll.ohTrigger(RecalcTrigger,Trigger1M)),NA())</f>
        <v>7.4702243927493583E-3</v>
      </c>
      <c r="O2005" s="44">
        <f>IFERROR(_xll.qlIndexFixing(ONIndex3M,I2005,TRUE,_xll.ohTrigger(RecalcTrigger,Trigger3M)),NA())</f>
        <v>7.7115358183910132E-3</v>
      </c>
      <c r="P2005" s="44">
        <f>IFERROR(_xll.qlIndexFixing(ONIndex6M,I2005,TRUE,_xll.ohTrigger(RecalcTrigger,Trigger6M)),NA())</f>
        <v>7.5865191243540409E-3</v>
      </c>
      <c r="Q2005" s="145">
        <f>IFERROR(_xll.qlIndexFixing(ONIndex1Y,I2005,TRUE,_xll.ohTrigger(RecalcTrigger,Trigger1Y)),NA())</f>
        <v>7.937483215023633E-3</v>
      </c>
    </row>
    <row r="2006" spans="2:17" x14ac:dyDescent="0.2">
      <c r="B2006" s="39" t="s">
        <v>42</v>
      </c>
      <c r="D2006" s="42">
        <f>_xll.qlCalendarAdvance(Calendar,$D2005,B2006,"f",FALSE)</f>
        <v>53723</v>
      </c>
      <c r="E2006" s="139">
        <f>_xll.qlInterestRateIndexValueDate(IndexON,D2006)</f>
        <v>53723</v>
      </c>
      <c r="F2006" s="155">
        <f>IFERROR(_xll.qlIndexFixing(IndexON,D2006,TRUE,_xll.ohTrigger(RecalcTrigger,TriggerON)),NA())</f>
        <v>7.2984317169844104E-3</v>
      </c>
      <c r="H2006" s="42">
        <f>_xll.qlCalendarAdvance(Calendar,$H2005,B2006,"f",FALSE)</f>
        <v>53723</v>
      </c>
      <c r="I2006" s="139">
        <f>_xll.qlInterestRateIndexValueDate(Index1M,$H2006)</f>
        <v>53727</v>
      </c>
      <c r="J2006" s="144">
        <f>IFERROR(_xll.qlIndexFixing(Index1M,$H2006,TRUE,_xll.ohTrigger(RecalcTrigger,Trigger1M)),NA())</f>
        <v>7.4732343809080781E-3</v>
      </c>
      <c r="K2006" s="44">
        <f>IFERROR(_xll.qlIndexFixing(Index3M,H2006,TRUE,_xll.ohTrigger(RecalcTrigger,Trigger3M)),NA())</f>
        <v>7.7196890678222158E-3</v>
      </c>
      <c r="L2006" s="44">
        <f>IFERROR(_xll.qlIndexFixing(Index6M,$H2006,TRUE,_xll.ohTrigger(RecalcTrigger,Trigger6M)),NA())</f>
        <v>7.5901598141041539E-3</v>
      </c>
      <c r="M2006" s="145">
        <f>IFERROR(_xll.qlIndexFixing(Index1Y,$H2006,TRUE,_xll.ohTrigger(RecalcTrigger,Trigger1Y)),NA())</f>
        <v>7.9711148998001333E-3</v>
      </c>
      <c r="N2006" s="144">
        <f>IFERROR(_xll.qlIndexFixing(ONIndex1M,I2006,TRUE,_xll.ohTrigger(RecalcTrigger,Trigger1M)),NA())</f>
        <v>7.4705818220355269E-3</v>
      </c>
      <c r="O2006" s="44">
        <f>IFERROR(_xll.qlIndexFixing(ONIndex3M,I2006,TRUE,_xll.ohTrigger(RecalcTrigger,Trigger3M)),NA())</f>
        <v>7.7116709006563866E-3</v>
      </c>
      <c r="P2006" s="44">
        <f>IFERROR(_xll.qlIndexFixing(ONIndex6M,I2006,TRUE,_xll.ohTrigger(RecalcTrigger,Trigger6M)),NA())</f>
        <v>7.5856686390718409E-3</v>
      </c>
      <c r="Q2006" s="145">
        <f>IFERROR(_xll.qlIndexFixing(ONIndex1Y,I2006,TRUE,_xll.ohTrigger(RecalcTrigger,Trigger1Y)),NA())</f>
        <v>7.9376957957766336E-3</v>
      </c>
    </row>
    <row r="2007" spans="2:17" x14ac:dyDescent="0.2">
      <c r="B2007" s="39" t="s">
        <v>42</v>
      </c>
      <c r="D2007" s="42">
        <f>_xll.qlCalendarAdvance(Calendar,$D2006,B2007,"f",FALSE)</f>
        <v>53730</v>
      </c>
      <c r="E2007" s="139">
        <f>_xll.qlInterestRateIndexValueDate(IndexON,D2007)</f>
        <v>53730</v>
      </c>
      <c r="F2007" s="155">
        <f>IFERROR(_xll.qlIndexFixing(IndexON,D2007,TRUE,_xll.ohTrigger(RecalcTrigger,TriggerON)),NA())</f>
        <v>7.2989065083906013E-3</v>
      </c>
      <c r="H2007" s="42">
        <f>_xll.qlCalendarAdvance(Calendar,$H2006,B2007,"f",FALSE)</f>
        <v>53730</v>
      </c>
      <c r="I2007" s="139">
        <f>_xll.qlInterestRateIndexValueDate(Index1M,$H2007)</f>
        <v>53734</v>
      </c>
      <c r="J2007" s="144">
        <f>IFERROR(_xll.qlIndexFixing(Index1M,$H2007,TRUE,_xll.ohTrigger(RecalcTrigger,Trigger1M)),NA())</f>
        <v>7.4735656963774233E-3</v>
      </c>
      <c r="K2007" s="44">
        <f>IFERROR(_xll.qlIndexFixing(Index3M,H2007,TRUE,_xll.ohTrigger(RecalcTrigger,Trigger3M)),NA())</f>
        <v>7.7197621814007033E-3</v>
      </c>
      <c r="L2007" s="44">
        <f>IFERROR(_xll.qlIndexFixing(Index6M,$H2007,TRUE,_xll.ohTrigger(RecalcTrigger,Trigger6M)),NA())</f>
        <v>7.5894021869492949E-3</v>
      </c>
      <c r="M2007" s="145">
        <f>IFERROR(_xll.qlIndexFixing(Index1Y,$H2007,TRUE,_xll.ohTrigger(RecalcTrigger,Trigger1Y)),NA())</f>
        <v>7.9710902774937486E-3</v>
      </c>
      <c r="N2007" s="144">
        <f>IFERROR(_xll.qlIndexFixing(ONIndex1M,I2007,TRUE,_xll.ohTrigger(RecalcTrigger,Trigger1M)),NA())</f>
        <v>7.4709293239827446E-3</v>
      </c>
      <c r="O2007" s="44">
        <f>IFERROR(_xll.qlIndexFixing(ONIndex3M,I2007,TRUE,_xll.ohTrigger(RecalcTrigger,Trigger3M)),NA())</f>
        <v>7.7117973745277624E-3</v>
      </c>
      <c r="P2007" s="44">
        <f>IFERROR(_xll.qlIndexFixing(ONIndex6M,I2007,TRUE,_xll.ohTrigger(RecalcTrigger,Trigger6M)),NA())</f>
        <v>7.5848250175791776E-3</v>
      </c>
      <c r="Q2007" s="145">
        <f>IFERROR(_xll.qlIndexFixing(ONIndex1Y,I2007,TRUE,_xll.ohTrigger(RecalcTrigger,Trigger1Y)),NA())</f>
        <v>7.9378999555057561E-3</v>
      </c>
    </row>
    <row r="2008" spans="2:17" x14ac:dyDescent="0.2">
      <c r="B2008" s="39" t="s">
        <v>42</v>
      </c>
      <c r="D2008" s="42">
        <f>_xll.qlCalendarAdvance(Calendar,$D2007,B2008,"f",FALSE)</f>
        <v>53737</v>
      </c>
      <c r="E2008" s="139">
        <f>_xll.qlInterestRateIndexValueDate(IndexON,D2008)</f>
        <v>53737</v>
      </c>
      <c r="F2008" s="155">
        <f>IFERROR(_xll.qlIndexFixing(IndexON,D2008,TRUE,_xll.ohTrigger(RecalcTrigger,TriggerON)),NA())</f>
        <v>7.2993712396041133E-3</v>
      </c>
      <c r="H2008" s="42">
        <f>_xll.qlCalendarAdvance(Calendar,$H2007,B2008,"f",FALSE)</f>
        <v>53737</v>
      </c>
      <c r="I2008" s="139">
        <f>_xll.qlInterestRateIndexValueDate(Index1M,$H2008)</f>
        <v>53741</v>
      </c>
      <c r="J2008" s="144">
        <f>IFERROR(_xll.qlIndexFixing(Index1M,$H2008,TRUE,_xll.ohTrigger(RecalcTrigger,Trigger1M)),NA())</f>
        <v>7.473887020450487E-3</v>
      </c>
      <c r="K2008" s="44">
        <f>IFERROR(_xll.qlIndexFixing(Index3M,H2008,TRUE,_xll.ohTrigger(RecalcTrigger,Trigger3M)),NA())</f>
        <v>7.719826516604242E-3</v>
      </c>
      <c r="L2008" s="44">
        <f>IFERROR(_xll.qlIndexFixing(Index6M,$H2008,TRUE,_xll.ohTrigger(RecalcTrigger,Trigger6M)),NA())</f>
        <v>7.5886517009717555E-3</v>
      </c>
      <c r="M2008" s="145">
        <f>IFERROR(_xll.qlIndexFixing(Index1Y,$H2008,TRUE,_xll.ohTrigger(RecalcTrigger,Trigger1Y)),NA())</f>
        <v>7.9710564562406622E-3</v>
      </c>
      <c r="N2008" s="144">
        <f>IFERROR(_xll.qlIndexFixing(ONIndex1M,I2008,TRUE,_xll.ohTrigger(RecalcTrigger,Trigger1M)),NA())</f>
        <v>7.4712668762888512E-3</v>
      </c>
      <c r="O2008" s="44">
        <f>IFERROR(_xll.qlIndexFixing(ONIndex3M,I2008,TRUE,_xll.ohTrigger(RecalcTrigger,Trigger3M)),NA())</f>
        <v>7.711915218582277E-3</v>
      </c>
      <c r="P2008" s="44">
        <f>IFERROR(_xll.qlIndexFixing(ONIndex6M,I2008,TRUE,_xll.ohTrigger(RecalcTrigger,Trigger6M)),NA())</f>
        <v>7.5839882783412804E-3</v>
      </c>
      <c r="Q2008" s="145">
        <f>IFERROR(_xll.qlIndexFixing(ONIndex1Y,I2008,TRUE,_xll.ohTrigger(RecalcTrigger,Trigger1Y)),NA())</f>
        <v>7.9380956676722292E-3</v>
      </c>
    </row>
    <row r="2009" spans="2:17" x14ac:dyDescent="0.2">
      <c r="B2009" s="39" t="s">
        <v>42</v>
      </c>
      <c r="D2009" s="42">
        <f>_xll.qlCalendarAdvance(Calendar,$D2008,B2009,"f",FALSE)</f>
        <v>53744</v>
      </c>
      <c r="E2009" s="139">
        <f>_xll.qlInterestRateIndexValueDate(IndexON,D2009)</f>
        <v>53744</v>
      </c>
      <c r="F2009" s="155">
        <f>IFERROR(_xll.qlIndexFixing(IndexON,D2009,TRUE,_xll.ohTrigger(RecalcTrigger,TriggerON)),NA())</f>
        <v>7.2998258872836175E-3</v>
      </c>
      <c r="H2009" s="42">
        <f>_xll.qlCalendarAdvance(Calendar,$H2008,B2009,"f",FALSE)</f>
        <v>53744</v>
      </c>
      <c r="I2009" s="139">
        <f>_xll.qlInterestRateIndexValueDate(Index1M,$H2009)</f>
        <v>53748</v>
      </c>
      <c r="J2009" s="144">
        <f>IFERROR(_xll.qlIndexFixing(Index1M,$H2009,TRUE,_xll.ohTrigger(RecalcTrigger,Trigger1M)),NA())</f>
        <v>7.4741983310078197E-3</v>
      </c>
      <c r="K2009" s="44">
        <f>IFERROR(_xll.qlIndexFixing(Index3M,H2009,TRUE,_xll.ohTrigger(RecalcTrigger,Trigger3M)),NA())</f>
        <v>7.7198820519590186E-3</v>
      </c>
      <c r="L2009" s="44">
        <f>IFERROR(_xll.qlIndexFixing(Index6M,$H2009,TRUE,_xll.ohTrigger(RecalcTrigger,Trigger6M)),NA())</f>
        <v>7.5879083745506812E-3</v>
      </c>
      <c r="M2009" s="145">
        <f>IFERROR(_xll.qlIndexFixing(Index1Y,$H2009,TRUE,_xll.ohTrigger(RecalcTrigger,Trigger1Y)),NA())</f>
        <v>7.9710134094672837E-3</v>
      </c>
      <c r="N2009" s="144">
        <f>IFERROR(_xll.qlIndexFixing(ONIndex1M,I2009,TRUE,_xll.ohTrigger(RecalcTrigger,Trigger1M)),NA())</f>
        <v>7.471594457051367E-3</v>
      </c>
      <c r="O2009" s="44">
        <f>IFERROR(_xll.qlIndexFixing(ONIndex3M,I2009,TRUE,_xll.ohTrigger(RecalcTrigger,Trigger3M)),NA())</f>
        <v>7.7120244113970671E-3</v>
      </c>
      <c r="P2009" s="44">
        <f>IFERROR(_xll.qlIndexFixing(ONIndex6M,I2009,TRUE,_xll.ohTrigger(RecalcTrigger,Trigger6M)),NA())</f>
        <v>7.5831584395036344E-3</v>
      </c>
      <c r="Q2009" s="145">
        <f>IFERROR(_xll.qlIndexFixing(ONIndex1Y,I2009,TRUE,_xll.ohTrigger(RecalcTrigger,Trigger1Y)),NA())</f>
        <v>7.9382829059770899E-3</v>
      </c>
    </row>
    <row r="2010" spans="2:17" x14ac:dyDescent="0.2">
      <c r="B2010" s="39" t="s">
        <v>42</v>
      </c>
      <c r="D2010" s="42">
        <f>_xll.qlCalendarAdvance(Calendar,$D2009,B2010,"f",FALSE)</f>
        <v>53751</v>
      </c>
      <c r="E2010" s="139">
        <f>_xll.qlInterestRateIndexValueDate(IndexON,D2010)</f>
        <v>53751</v>
      </c>
      <c r="F2010" s="155">
        <f>IFERROR(_xll.qlIndexFixing(IndexON,D2010,TRUE,_xll.ohTrigger(RecalcTrigger,TriggerON)),NA())</f>
        <v>7.3002704276881047E-3</v>
      </c>
      <c r="H2010" s="42">
        <f>_xll.qlCalendarAdvance(Calendar,$H2009,B2010,"f",FALSE)</f>
        <v>53751</v>
      </c>
      <c r="I2010" s="139">
        <f>_xll.qlInterestRateIndexValueDate(Index1M,$H2010)</f>
        <v>53755</v>
      </c>
      <c r="J2010" s="144">
        <f>IFERROR(_xll.qlIndexFixing(Index1M,$H2010,TRUE,_xll.ohTrigger(RecalcTrigger,Trigger1M)),NA())</f>
        <v>7.474794090105358E-3</v>
      </c>
      <c r="K2010" s="44">
        <f>IFERROR(_xll.qlIndexFixing(Index3M,H2010,TRUE,_xll.ohTrigger(RecalcTrigger,Trigger3M)),NA())</f>
        <v>7.7200131091664558E-3</v>
      </c>
      <c r="L2010" s="44">
        <f>IFERROR(_xll.qlIndexFixing(Index6M,$H2010,TRUE,_xll.ohTrigger(RecalcTrigger,Trigger6M)),NA())</f>
        <v>7.5872318270791385E-3</v>
      </c>
      <c r="M2010" s="145">
        <f>IFERROR(_xll.qlIndexFixing(Index1Y,$H2010,TRUE,_xll.ohTrigger(RecalcTrigger,Trigger1Y)),NA())</f>
        <v>7.9710392598586668E-3</v>
      </c>
      <c r="N2010" s="144">
        <f>IFERROR(_xll.qlIndexFixing(ONIndex1M,I2010,TRUE,_xll.ohTrigger(RecalcTrigger,Trigger1M)),NA())</f>
        <v>7.471912044128004E-3</v>
      </c>
      <c r="O2010" s="44">
        <f>IFERROR(_xll.qlIndexFixing(ONIndex3M,I2010,TRUE,_xll.ohTrigger(RecalcTrigger,Trigger3M)),NA())</f>
        <v>7.712124931549269E-3</v>
      </c>
      <c r="P2010" s="44">
        <f>IFERROR(_xll.qlIndexFixing(ONIndex6M,I2010,TRUE,_xll.ohTrigger(RecalcTrigger,Trigger6M)),NA())</f>
        <v>7.5823355196114051E-3</v>
      </c>
      <c r="Q2010" s="145">
        <f>IFERROR(_xll.qlIndexFixing(ONIndex1Y,I2010,TRUE,_xll.ohTrigger(RecalcTrigger,Trigger1Y)),NA())</f>
        <v>7.938461643961503E-3</v>
      </c>
    </row>
    <row r="2011" spans="2:17" x14ac:dyDescent="0.2">
      <c r="B2011" s="39" t="s">
        <v>42</v>
      </c>
      <c r="D2011" s="42">
        <f>_xll.qlCalendarAdvance(Calendar,$D2010,B2011,"f",FALSE)</f>
        <v>53758</v>
      </c>
      <c r="E2011" s="139">
        <f>_xll.qlInterestRateIndexValueDate(IndexON,D2011)</f>
        <v>53758</v>
      </c>
      <c r="F2011" s="155">
        <f>IFERROR(_xll.qlIndexFixing(IndexON,D2011,TRUE,_xll.ohTrigger(RecalcTrigger,TriggerON)),NA())</f>
        <v>7.3007048375561823E-3</v>
      </c>
      <c r="H2011" s="42">
        <f>_xll.qlCalendarAdvance(Calendar,$H2010,B2011,"f",FALSE)</f>
        <v>53758</v>
      </c>
      <c r="I2011" s="139">
        <f>_xll.qlInterestRateIndexValueDate(Index1M,$H2011)</f>
        <v>53762</v>
      </c>
      <c r="J2011" s="144">
        <f>IFERROR(_xll.qlIndexFixing(Index1M,$H2011,TRUE,_xll.ohTrigger(RecalcTrigger,Trigger1M)),NA())</f>
        <v>7.4750831638999374E-3</v>
      </c>
      <c r="K2011" s="44">
        <f>IFERROR(_xll.qlIndexFixing(Index3M,H2011,TRUE,_xll.ohTrigger(RecalcTrigger,Trigger3M)),NA())</f>
        <v>7.7200503454057648E-3</v>
      </c>
      <c r="L2011" s="44">
        <f>IFERROR(_xll.qlIndexFixing(Index6M,$H2011,TRUE,_xll.ohTrigger(RecalcTrigger,Trigger6M)),NA())</f>
        <v>7.5865038852701338E-3</v>
      </c>
      <c r="M2011" s="145">
        <f>IFERROR(_xll.qlIndexFixing(Index1Y,$H2011,TRUE,_xll.ohTrigger(RecalcTrigger,Trigger1Y)),NA())</f>
        <v>7.9709770006565015E-3</v>
      </c>
      <c r="N2011" s="144">
        <f>IFERROR(_xll.qlIndexFixing(ONIndex1M,I2011,TRUE,_xll.ohTrigger(RecalcTrigger,Trigger1M)),NA())</f>
        <v>7.4722196153764742E-3</v>
      </c>
      <c r="O2011" s="44">
        <f>IFERROR(_xll.qlIndexFixing(ONIndex3M,I2011,TRUE,_xll.ohTrigger(RecalcTrigger,Trigger3M)),NA())</f>
        <v>7.7122167576160194E-3</v>
      </c>
      <c r="P2011" s="44">
        <f>IFERROR(_xll.qlIndexFixing(ONIndex6M,I2011,TRUE,_xll.ohTrigger(RecalcTrigger,Trigger6M)),NA())</f>
        <v>7.5815195367301413E-3</v>
      </c>
      <c r="Q2011" s="145">
        <f>IFERROR(_xll.qlIndexFixing(ONIndex1Y,I2011,TRUE,_xll.ohTrigger(RecalcTrigger,Trigger1Y)),NA())</f>
        <v>7.9386318553265056E-3</v>
      </c>
    </row>
    <row r="2012" spans="2:17" x14ac:dyDescent="0.2">
      <c r="B2012" s="39" t="s">
        <v>42</v>
      </c>
      <c r="D2012" s="42">
        <f>_xll.qlCalendarAdvance(Calendar,$D2011,B2012,"f",FALSE)</f>
        <v>53765</v>
      </c>
      <c r="E2012" s="139">
        <f>_xll.qlInterestRateIndexValueDate(IndexON,D2012)</f>
        <v>53765</v>
      </c>
      <c r="F2012" s="155">
        <f>IFERROR(_xll.qlIndexFixing(IndexON,D2012,TRUE,_xll.ohTrigger(RecalcTrigger,TriggerON)),NA())</f>
        <v>7.301129093306713E-3</v>
      </c>
      <c r="H2012" s="42">
        <f>_xll.qlCalendarAdvance(Calendar,$H2011,B2012,"f",FALSE)</f>
        <v>53765</v>
      </c>
      <c r="I2012" s="139">
        <f>_xll.qlInterestRateIndexValueDate(Index1M,$H2012)</f>
        <v>53769</v>
      </c>
      <c r="J2012" s="144">
        <f>IFERROR(_xll.qlIndexFixing(Index1M,$H2012,TRUE,_xll.ohTrigger(RecalcTrigger,Trigger1M)),NA())</f>
        <v>7.4753621525050582E-3</v>
      </c>
      <c r="K2012" s="44">
        <f>IFERROR(_xll.qlIndexFixing(Index3M,H2012,TRUE,_xll.ohTrigger(RecalcTrigger,Trigger3M)),NA())</f>
        <v>7.7200787156501798E-3</v>
      </c>
      <c r="L2012" s="44">
        <f>IFERROR(_xll.qlIndexFixing(Index6M,$H2012,TRUE,_xll.ohTrigger(RecalcTrigger,Trigger6M)),NA())</f>
        <v>7.5857831610837154E-3</v>
      </c>
      <c r="M2012" s="145">
        <f>IFERROR(_xll.qlIndexFixing(Index1Y,$H2012,TRUE,_xll.ohTrigger(RecalcTrigger,Trigger1Y)),NA())</f>
        <v>7.9709054341129907E-3</v>
      </c>
      <c r="N2012" s="144">
        <f>IFERROR(_xll.qlIndexFixing(ONIndex1M,I2012,TRUE,_xll.ohTrigger(RecalcTrigger,Trigger1M)),NA())</f>
        <v>7.4725171487344255E-3</v>
      </c>
      <c r="O2012" s="44">
        <f>IFERROR(_xll.qlIndexFixing(ONIndex3M,I2012,TRUE,_xll.ohTrigger(RecalcTrigger,Trigger3M)),NA())</f>
        <v>7.7122998681744548E-3</v>
      </c>
      <c r="P2012" s="44">
        <f>IFERROR(_xll.qlIndexFixing(ONIndex6M,I2012,TRUE,_xll.ohTrigger(RecalcTrigger,Trigger6M)),NA())</f>
        <v>7.5807105093250726E-3</v>
      </c>
      <c r="Q2012" s="145">
        <f>IFERROR(_xll.qlIndexFixing(ONIndex1Y,I2012,TRUE,_xll.ohTrigger(RecalcTrigger,Trigger1Y)),NA())</f>
        <v>7.9387935137731347E-3</v>
      </c>
    </row>
    <row r="2013" spans="2:17" x14ac:dyDescent="0.2">
      <c r="B2013" s="39" t="s">
        <v>42</v>
      </c>
      <c r="D2013" s="42">
        <f>_xll.qlCalendarAdvance(Calendar,$D2012,B2013,"f",FALSE)</f>
        <v>53772</v>
      </c>
      <c r="E2013" s="139">
        <f>_xll.qlInterestRateIndexValueDate(IndexON,D2013)</f>
        <v>53772</v>
      </c>
      <c r="F2013" s="155">
        <f>IFERROR(_xll.qlIndexFixing(IndexON,D2013,TRUE,_xll.ohTrigger(RecalcTrigger,TriggerON)),NA())</f>
        <v>7.301543171518432E-3</v>
      </c>
      <c r="H2013" s="42">
        <f>_xll.qlCalendarAdvance(Calendar,$H2012,B2013,"f",FALSE)</f>
        <v>53772</v>
      </c>
      <c r="I2013" s="139">
        <f>_xll.qlInterestRateIndexValueDate(Index1M,$H2013)</f>
        <v>53776</v>
      </c>
      <c r="J2013" s="144">
        <f>IFERROR(_xll.qlIndexFixing(Index1M,$H2013,TRUE,_xll.ohTrigger(RecalcTrigger,Trigger1M)),NA())</f>
        <v>7.4756310338119558E-3</v>
      </c>
      <c r="K2013" s="44">
        <f>IFERROR(_xll.qlIndexFixing(Index3M,H2013,TRUE,_xll.ohTrigger(RecalcTrigger,Trigger3M)),NA())</f>
        <v>7.7200981984229663E-3</v>
      </c>
      <c r="L2013" s="44">
        <f>IFERROR(_xll.qlIndexFixing(Index6M,$H2013,TRUE,_xll.ohTrigger(RecalcTrigger,Trigger6M)),NA())</f>
        <v>7.585069672899963E-3</v>
      </c>
      <c r="M2013" s="145">
        <f>IFERROR(_xll.qlIndexFixing(Index1Y,$H2013,TRUE,_xll.ohTrigger(RecalcTrigger,Trigger1Y)),NA())</f>
        <v>7.9708245336550729E-3</v>
      </c>
      <c r="N2013" s="144">
        <f>IFERROR(_xll.qlIndexFixing(ONIndex1M,I2013,TRUE,_xll.ohTrigger(RecalcTrigger,Trigger1M)),NA())</f>
        <v>7.4728046221395061E-3</v>
      </c>
      <c r="O2013" s="44">
        <f>IFERROR(_xll.qlIndexFixing(ONIndex3M,I2013,TRUE,_xll.ohTrigger(RecalcTrigger,Trigger3M)),NA())</f>
        <v>7.7123742416418395E-3</v>
      </c>
      <c r="P2013" s="44">
        <f>IFERROR(_xll.qlIndexFixing(ONIndex6M,I2013,TRUE,_xll.ohTrigger(RecalcTrigger,Trigger6M)),NA())</f>
        <v>7.5799084557015561E-3</v>
      </c>
      <c r="Q2013" s="145">
        <f>IFERROR(_xll.qlIndexFixing(ONIndex1Y,I2013,TRUE,_xll.ohTrigger(RecalcTrigger,Trigger1Y)),NA())</f>
        <v>7.9389465929224912E-3</v>
      </c>
    </row>
    <row r="2014" spans="2:17" x14ac:dyDescent="0.2">
      <c r="B2014" s="39" t="s">
        <v>42</v>
      </c>
      <c r="D2014" s="42">
        <f>_xll.qlCalendarAdvance(Calendar,$D2013,B2014,"f",FALSE)</f>
        <v>53779</v>
      </c>
      <c r="E2014" s="139">
        <f>_xll.qlInterestRateIndexValueDate(IndexON,D2014)</f>
        <v>53779</v>
      </c>
      <c r="F2014" s="155">
        <f>IFERROR(_xll.qlIndexFixing(IndexON,D2014,TRUE,_xll.ohTrigger(RecalcTrigger,TriggerON)),NA())</f>
        <v>7.3019470486102023E-3</v>
      </c>
      <c r="H2014" s="42">
        <f>_xll.qlCalendarAdvance(Calendar,$H2013,B2014,"f",FALSE)</f>
        <v>53779</v>
      </c>
      <c r="I2014" s="139">
        <f>_xll.qlInterestRateIndexValueDate(Index1M,$H2014)</f>
        <v>53783</v>
      </c>
      <c r="J2014" s="144">
        <f>IFERROR(_xll.qlIndexFixing(Index1M,$H2014,TRUE,_xll.ohTrigger(RecalcTrigger,Trigger1M)),NA())</f>
        <v>7.4758897857118622E-3</v>
      </c>
      <c r="K2014" s="44">
        <f>IFERROR(_xll.qlIndexFixing(Index3M,H2014,TRUE,_xll.ohTrigger(RecalcTrigger,Trigger3M)),NA())</f>
        <v>7.7200269793969807E-3</v>
      </c>
      <c r="L2014" s="44">
        <f>IFERROR(_xll.qlIndexFixing(Index6M,$H2014,TRUE,_xll.ohTrigger(RecalcTrigger,Trigger6M)),NA())</f>
        <v>7.5843315843688213E-3</v>
      </c>
      <c r="M2014" s="145">
        <f>IFERROR(_xll.qlIndexFixing(Index1Y,$H2014,TRUE,_xll.ohTrigger(RecalcTrigger,Trigger1Y)),NA())</f>
        <v>7.9707342727107795E-3</v>
      </c>
      <c r="N2014" s="144">
        <f>IFERROR(_xll.qlIndexFixing(ONIndex1M,I2014,TRUE,_xll.ohTrigger(RecalcTrigger,Trigger1M)),NA())</f>
        <v>7.473082013449428E-3</v>
      </c>
      <c r="O2014" s="44">
        <f>IFERROR(_xll.qlIndexFixing(ONIndex3M,I2014,TRUE,_xll.ohTrigger(RecalcTrigger,Trigger3M)),NA())</f>
        <v>7.7124398567551822E-3</v>
      </c>
      <c r="P2014" s="44">
        <f>IFERROR(_xll.qlIndexFixing(ONIndex6M,I2014,TRUE,_xll.ohTrigger(RecalcTrigger,Trigger6M)),NA())</f>
        <v>7.5791133941649491E-3</v>
      </c>
      <c r="Q2014" s="145">
        <f>IFERROR(_xll.qlIndexFixing(ONIndex1Y,I2014,TRUE,_xll.ohTrigger(RecalcTrigger,Trigger1Y)),NA())</f>
        <v>7.9390910663157399E-3</v>
      </c>
    </row>
    <row r="2015" spans="2:17" x14ac:dyDescent="0.2">
      <c r="B2015" s="39" t="s">
        <v>42</v>
      </c>
      <c r="D2015" s="42">
        <f>_xll.qlCalendarAdvance(Calendar,$D2014,B2015,"f",FALSE)</f>
        <v>53786</v>
      </c>
      <c r="E2015" s="139">
        <f>_xll.qlInterestRateIndexValueDate(IndexON,D2015)</f>
        <v>53786</v>
      </c>
      <c r="F2015" s="155">
        <f>IFERROR(_xll.qlIndexFixing(IndexON,D2015,TRUE,_xll.ohTrigger(RecalcTrigger,TriggerON)),NA())</f>
        <v>7.302340701320631E-3</v>
      </c>
      <c r="H2015" s="42">
        <f>_xll.qlCalendarAdvance(Calendar,$H2014,B2015,"f",FALSE)</f>
        <v>53786</v>
      </c>
      <c r="I2015" s="139">
        <f>_xll.qlInterestRateIndexValueDate(Index1M,$H2015)</f>
        <v>53790</v>
      </c>
      <c r="J2015" s="144">
        <f>IFERROR(_xll.qlIndexFixing(Index1M,$H2015,TRUE,_xll.ohTrigger(RecalcTrigger,Trigger1M)),NA())</f>
        <v>7.4760438825567377E-3</v>
      </c>
      <c r="K2015" s="44">
        <f>IFERROR(_xll.qlIndexFixing(Index3M,H2015,TRUE,_xll.ohTrigger(RecalcTrigger,Trigger3M)),NA())</f>
        <v>7.720029264697721E-3</v>
      </c>
      <c r="L2015" s="44">
        <f>IFERROR(_xll.qlIndexFixing(Index6M,$H2015,TRUE,_xll.ohTrigger(RecalcTrigger,Trigger6M)),NA())</f>
        <v>7.5836321122046977E-3</v>
      </c>
      <c r="M2015" s="145">
        <f>IFERROR(_xll.qlIndexFixing(Index1Y,$H2015,TRUE,_xll.ohTrigger(RecalcTrigger,Trigger1Y)),NA())</f>
        <v>7.9706346247072693E-3</v>
      </c>
      <c r="N2015" s="144">
        <f>IFERROR(_xll.qlIndexFixing(ONIndex1M,I2015,TRUE,_xll.ohTrigger(RecalcTrigger,Trigger1M)),NA())</f>
        <v>7.4733493006018392E-3</v>
      </c>
      <c r="O2015" s="44">
        <f>IFERROR(_xll.qlIndexFixing(ONIndex3M,I2015,TRUE,_xll.ohTrigger(RecalcTrigger,Trigger3M)),NA())</f>
        <v>7.7124966921715554E-3</v>
      </c>
      <c r="P2015" s="44">
        <f>IFERROR(_xll.qlIndexFixing(ONIndex6M,I2015,TRUE,_xll.ohTrigger(RecalcTrigger,Trigger6M)),NA())</f>
        <v>7.5783253429406727E-3</v>
      </c>
      <c r="Q2015" s="145">
        <f>IFERROR(_xll.qlIndexFixing(ONIndex1Y,I2015,TRUE,_xll.ohTrigger(RecalcTrigger,Trigger1Y)),NA())</f>
        <v>7.9392269075739819E-3</v>
      </c>
    </row>
    <row r="2016" spans="2:17" x14ac:dyDescent="0.2">
      <c r="B2016" s="39" t="s">
        <v>42</v>
      </c>
      <c r="D2016" s="42">
        <f>_xll.qlCalendarAdvance(Calendar,$D2015,B2016,"f",FALSE)</f>
        <v>53793</v>
      </c>
      <c r="E2016" s="139">
        <f>_xll.qlInterestRateIndexValueDate(IndexON,D2016)</f>
        <v>53793</v>
      </c>
      <c r="F2016" s="155">
        <f>IFERROR(_xll.qlIndexFixing(IndexON,D2016,TRUE,_xll.ohTrigger(RecalcTrigger,TriggerON)),NA())</f>
        <v>7.303127846054025E-3</v>
      </c>
      <c r="H2016" s="42">
        <f>_xll.qlCalendarAdvance(Calendar,$H2015,B2016,"f",FALSE)</f>
        <v>53793</v>
      </c>
      <c r="I2016" s="139">
        <f>_xll.qlInterestRateIndexValueDate(Index1M,$H2016)</f>
        <v>53799</v>
      </c>
      <c r="J2016" s="144">
        <f>IFERROR(_xll.qlIndexFixing(Index1M,$H2016,TRUE,_xll.ohTrigger(RecalcTrigger,Trigger1M)),NA())</f>
        <v>7.4763494902105876E-3</v>
      </c>
      <c r="K2016" s="44">
        <f>IFERROR(_xll.qlIndexFixing(Index3M,H2016,TRUE,_xll.ohTrigger(RecalcTrigger,Trigger3M)),NA())</f>
        <v>7.7200190486701363E-3</v>
      </c>
      <c r="L2016" s="44">
        <f>IFERROR(_xll.qlIndexFixing(Index6M,$H2016,TRUE,_xll.ohTrigger(RecalcTrigger,Trigger6M)),NA())</f>
        <v>7.5827435047779307E-3</v>
      </c>
      <c r="M2016" s="145">
        <f>IFERROR(_xll.qlIndexFixing(Index1Y,$H2016,TRUE,_xll.ohTrigger(RecalcTrigger,Trigger1Y)),NA())</f>
        <v>7.9704926698541522E-3</v>
      </c>
      <c r="N2016" s="144">
        <f>IFERROR(_xll.qlIndexFixing(ONIndex1M,I2016,TRUE,_xll.ohTrigger(RecalcTrigger,Trigger1M)),NA())</f>
        <v>7.4738686565201107E-3</v>
      </c>
      <c r="O2016" s="44">
        <f>IFERROR(_xll.qlIndexFixing(ONIndex3M,I2016,TRUE,_xll.ohTrigger(RecalcTrigger,Trigger3M)),NA())</f>
        <v>7.7127277859556642E-3</v>
      </c>
      <c r="P2016" s="44">
        <f>IFERROR(_xll.qlIndexFixing(ONIndex6M,I2016,TRUE,_xll.ohTrigger(RecalcTrigger,Trigger6M)),NA())</f>
        <v>7.5773712856008757E-3</v>
      </c>
      <c r="Q2016" s="145">
        <f>IFERROR(_xll.qlIndexFixing(ONIndex1Y,I2016,TRUE,_xll.ohTrigger(RecalcTrigger,Trigger1Y)),NA())</f>
        <v>7.9395809774673864E-3</v>
      </c>
    </row>
    <row r="2017" spans="2:17" x14ac:dyDescent="0.2">
      <c r="B2017" s="39" t="s">
        <v>42</v>
      </c>
      <c r="D2017" s="42">
        <f>_xll.qlCalendarAdvance(Calendar,$D2016,B2017,"f",FALSE)</f>
        <v>53800</v>
      </c>
      <c r="E2017" s="139">
        <f>_xll.qlInterestRateIndexValueDate(IndexON,D2017)</f>
        <v>53800</v>
      </c>
      <c r="F2017" s="155">
        <f>IFERROR(_xll.qlIndexFixing(IndexON,D2017,TRUE,_xll.ohTrigger(RecalcTrigger,TriggerON)),NA())</f>
        <v>7.3030972391130433E-3</v>
      </c>
      <c r="H2017" s="42">
        <f>_xll.qlCalendarAdvance(Calendar,$H2016,B2017,"f",FALSE)</f>
        <v>53800</v>
      </c>
      <c r="I2017" s="139">
        <f>_xll.qlInterestRateIndexValueDate(Index1M,$H2017)</f>
        <v>53804</v>
      </c>
      <c r="J2017" s="144">
        <f>IFERROR(_xll.qlIndexFixing(Index1M,$H2017,TRUE,_xll.ohTrigger(RecalcTrigger,Trigger1M)),NA())</f>
        <v>7.4765119893553944E-3</v>
      </c>
      <c r="K2017" s="44">
        <f>IFERROR(_xll.qlIndexFixing(Index3M,H2017,TRUE,_xll.ohTrigger(RecalcTrigger,Trigger3M)),NA())</f>
        <v>7.7200069633220295E-3</v>
      </c>
      <c r="L2017" s="44">
        <f>IFERROR(_xll.qlIndexFixing(Index6M,$H2017,TRUE,_xll.ohTrigger(RecalcTrigger,Trigger6M)),NA())</f>
        <v>7.5822550552728258E-3</v>
      </c>
      <c r="M2017" s="145">
        <f>IFERROR(_xll.qlIndexFixing(Index1Y,$H2017,TRUE,_xll.ohTrigger(RecalcTrigger,Trigger1Y)),NA())</f>
        <v>7.9704070612373439E-3</v>
      </c>
      <c r="N2017" s="144">
        <f>IFERROR(_xll.qlIndexFixing(ONIndex1M,I2017,TRUE,_xll.ohTrigger(RecalcTrigger,Trigger1M)),NA())</f>
        <v>7.4738534740248497E-3</v>
      </c>
      <c r="O2017" s="44">
        <f>IFERROR(_xll.qlIndexFixing(ONIndex3M,I2017,TRUE,_xll.ohTrigger(RecalcTrigger,Trigger3M)),NA())</f>
        <v>7.7125839374225791E-3</v>
      </c>
      <c r="P2017" s="44">
        <f>IFERROR(_xll.qlIndexFixing(ONIndex6M,I2017,TRUE,_xll.ohTrigger(RecalcTrigger,Trigger6M)),NA())</f>
        <v>7.5767703450502211E-3</v>
      </c>
      <c r="Q2017" s="145">
        <f>IFERROR(_xll.qlIndexFixing(ONIndex1Y,I2017,TRUE,_xll.ohTrigger(RecalcTrigger,Trigger1Y)),NA())</f>
        <v>7.9394725886494655E-3</v>
      </c>
    </row>
    <row r="2018" spans="2:17" x14ac:dyDescent="0.2">
      <c r="B2018" s="39" t="s">
        <v>42</v>
      </c>
      <c r="D2018" s="42">
        <f>_xll.qlCalendarAdvance(Calendar,$D2017,B2018,"f",FALSE)</f>
        <v>53807</v>
      </c>
      <c r="E2018" s="139">
        <f>_xll.qlInterestRateIndexValueDate(IndexON,D2018)</f>
        <v>53807</v>
      </c>
      <c r="F2018" s="155">
        <f>IFERROR(_xll.qlIndexFixing(IndexON,D2018,TRUE,_xll.ohTrigger(RecalcTrigger,TriggerON)),NA())</f>
        <v>7.3034600773524971E-3</v>
      </c>
      <c r="H2018" s="42">
        <f>_xll.qlCalendarAdvance(Calendar,$H2017,B2018,"f",FALSE)</f>
        <v>53807</v>
      </c>
      <c r="I2018" s="139">
        <f>_xll.qlInterestRateIndexValueDate(Index1M,$H2018)</f>
        <v>53811</v>
      </c>
      <c r="J2018" s="144">
        <f>IFERROR(_xll.qlIndexFixing(Index1M,$H2018,TRUE,_xll.ohTrigger(RecalcTrigger,Trigger1M)),NA())</f>
        <v>7.4767307297411989E-3</v>
      </c>
      <c r="K2018" s="44">
        <f>IFERROR(_xll.qlIndexFixing(Index3M,H2018,TRUE,_xll.ohTrigger(RecalcTrigger,Trigger3M)),NA())</f>
        <v>7.7199823336970962E-3</v>
      </c>
      <c r="L2018" s="44">
        <f>IFERROR(_xll.qlIndexFixing(Index6M,$H2018,TRUE,_xll.ohTrigger(RecalcTrigger,Trigger6M)),NA())</f>
        <v>7.58157750726256E-3</v>
      </c>
      <c r="M2018" s="145">
        <f>IFERROR(_xll.qlIndexFixing(Index1Y,$H2018,TRUE,_xll.ohTrigger(RecalcTrigger,Trigger1Y)),NA())</f>
        <v>7.9702790926274285E-3</v>
      </c>
      <c r="N2018" s="144">
        <f>IFERROR(_xll.qlIndexFixing(ONIndex1M,I2018,TRUE,_xll.ohTrigger(RecalcTrigger,Trigger1M)),NA())</f>
        <v>7.4741233191311096E-3</v>
      </c>
      <c r="O2018" s="44">
        <f>IFERROR(_xll.qlIndexFixing(ONIndex3M,I2018,TRUE,_xll.ohTrigger(RecalcTrigger,Trigger3M)),NA())</f>
        <v>7.7126179195996514E-3</v>
      </c>
      <c r="P2018" s="44">
        <f>IFERROR(_xll.qlIndexFixing(ONIndex6M,I2018,TRUE,_xll.ohTrigger(RecalcTrigger,Trigger6M)),NA())</f>
        <v>7.5758944541703954E-3</v>
      </c>
      <c r="Q2018" s="145">
        <f>IFERROR(_xll.qlIndexFixing(ONIndex1Y,I2018,TRUE,_xll.ohTrigger(RecalcTrigger,Trigger1Y)),NA())</f>
        <v>7.9395973468532333E-3</v>
      </c>
    </row>
    <row r="2019" spans="2:17" x14ac:dyDescent="0.2">
      <c r="B2019" s="39" t="s">
        <v>42</v>
      </c>
      <c r="D2019" s="42">
        <f>_xll.qlCalendarAdvance(Calendar,$D2018,B2019,"f",FALSE)</f>
        <v>53814</v>
      </c>
      <c r="E2019" s="139">
        <f>_xll.qlInterestRateIndexValueDate(IndexON,D2019)</f>
        <v>53814</v>
      </c>
      <c r="F2019" s="155">
        <f>IFERROR(_xll.qlIndexFixing(IndexON,D2019,TRUE,_xll.ohTrigger(RecalcTrigger,TriggerON)),NA())</f>
        <v>7.3038125971258694E-3</v>
      </c>
      <c r="H2019" s="42">
        <f>_xll.qlCalendarAdvance(Calendar,$H2018,B2019,"f",FALSE)</f>
        <v>53814</v>
      </c>
      <c r="I2019" s="139">
        <f>_xll.qlInterestRateIndexValueDate(Index1M,$H2019)</f>
        <v>53818</v>
      </c>
      <c r="J2019" s="144">
        <f>IFERROR(_xll.qlIndexFixing(Index1M,$H2019,TRUE,_xll.ohTrigger(RecalcTrigger,Trigger1M)),NA())</f>
        <v>7.4770308303693314E-3</v>
      </c>
      <c r="K2019" s="44">
        <f>IFERROR(_xll.qlIndexFixing(Index3M,H2019,TRUE,_xll.ohTrigger(RecalcTrigger,Trigger3M)),NA())</f>
        <v>7.7200272556156848E-3</v>
      </c>
      <c r="L2019" s="44">
        <f>IFERROR(_xll.qlIndexFixing(Index6M,$H2019,TRUE,_xll.ohTrigger(RecalcTrigger,Trigger6M)),NA())</f>
        <v>7.5809417290797201E-3</v>
      </c>
      <c r="M2019" s="145">
        <f>IFERROR(_xll.qlIndexFixing(Index1Y,$H2019,TRUE,_xll.ohTrigger(RecalcTrigger,Trigger1Y)),NA())</f>
        <v>7.9701416306730399E-3</v>
      </c>
      <c r="N2019" s="144">
        <f>IFERROR(_xll.qlIndexFixing(ONIndex1M,I2019,TRUE,_xll.ohTrigger(RecalcTrigger,Trigger1M)),NA())</f>
        <v>7.4743169655899777E-3</v>
      </c>
      <c r="O2019" s="44">
        <f>IFERROR(_xll.qlIndexFixing(ONIndex3M,I2019,TRUE,_xll.ohTrigger(RecalcTrigger,Trigger3M)),NA())</f>
        <v>7.7126358062518108E-3</v>
      </c>
      <c r="P2019" s="44">
        <f>IFERROR(_xll.qlIndexFixing(ONIndex6M,I2019,TRUE,_xll.ohTrigger(RecalcTrigger,Trigger6M)),NA())</f>
        <v>7.5752436085529951E-3</v>
      </c>
      <c r="Q2019" s="145">
        <f>IFERROR(_xll.qlIndexFixing(ONIndex1Y,I2019,TRUE,_xll.ohTrigger(RecalcTrigger,Trigger1Y)),NA())</f>
        <v>7.9396834251976856E-3</v>
      </c>
    </row>
    <row r="2020" spans="2:17" x14ac:dyDescent="0.2">
      <c r="B2020" s="39" t="s">
        <v>42</v>
      </c>
      <c r="D2020" s="42">
        <f>_xll.qlCalendarAdvance(Calendar,$D2019,B2020,"f",FALSE)</f>
        <v>53821</v>
      </c>
      <c r="E2020" s="139">
        <f>_xll.qlInterestRateIndexValueDate(IndexON,D2020)</f>
        <v>53821</v>
      </c>
      <c r="F2020" s="155">
        <f>IFERROR(_xll.qlIndexFixing(IndexON,D2020,TRUE,_xll.ohTrigger(RecalcTrigger,TriggerON)),NA())</f>
        <v>7.3041547750118951E-3</v>
      </c>
      <c r="H2020" s="42">
        <f>_xll.qlCalendarAdvance(Calendar,$H2019,B2020,"f",FALSE)</f>
        <v>53821</v>
      </c>
      <c r="I2020" s="139">
        <f>_xll.qlInterestRateIndexValueDate(Index1M,$H2020)</f>
        <v>53825</v>
      </c>
      <c r="J2020" s="144">
        <f>IFERROR(_xll.qlIndexFixing(Index1M,$H2020,TRUE,_xll.ohTrigger(RecalcTrigger,Trigger1M)),NA())</f>
        <v>7.4772283415818781E-3</v>
      </c>
      <c r="K2020" s="44">
        <f>IFERROR(_xll.qlIndexFixing(Index3M,H2020,TRUE,_xll.ohTrigger(RecalcTrigger,Trigger3M)),NA())</f>
        <v>7.719983924810654E-3</v>
      </c>
      <c r="L2020" s="44">
        <f>IFERROR(_xll.qlIndexFixing(Index6M,$H2020,TRUE,_xll.ohTrigger(RecalcTrigger,Trigger6M)),NA())</f>
        <v>7.5802794075316791E-3</v>
      </c>
      <c r="M2020" s="145">
        <f>IFERROR(_xll.qlIndexFixing(Index1Y,$H2020,TRUE,_xll.ohTrigger(RecalcTrigger,Trigger1Y)),NA())</f>
        <v>7.9699946488033056E-3</v>
      </c>
      <c r="N2020" s="144">
        <f>IFERROR(_xll.qlIndexFixing(ONIndex1M,I2020,TRUE,_xll.ohTrigger(RecalcTrigger,Trigger1M)),NA())</f>
        <v>7.47453340053994E-3</v>
      </c>
      <c r="O2020" s="44">
        <f>IFERROR(_xll.qlIndexFixing(ONIndex3M,I2020,TRUE,_xll.ohTrigger(RecalcTrigger,Trigger3M)),NA())</f>
        <v>7.7126484208012158E-3</v>
      </c>
      <c r="P2020" s="44">
        <f>IFERROR(_xll.qlIndexFixing(ONIndex6M,I2020,TRUE,_xll.ohTrigger(RecalcTrigger,Trigger6M)),NA())</f>
        <v>7.5744908840302827E-3</v>
      </c>
      <c r="Q2020" s="145">
        <f>IFERROR(_xll.qlIndexFixing(ONIndex1Y,I2020,TRUE,_xll.ohTrigger(RecalcTrigger,Trigger1Y)),NA())</f>
        <v>7.93977571065696E-3</v>
      </c>
    </row>
    <row r="2021" spans="2:17" x14ac:dyDescent="0.2">
      <c r="B2021" s="39" t="s">
        <v>42</v>
      </c>
      <c r="D2021" s="42">
        <f>_xll.qlCalendarAdvance(Calendar,$D2020,B2021,"f",FALSE)</f>
        <v>53828</v>
      </c>
      <c r="E2021" s="139">
        <f>_xll.qlInterestRateIndexValueDate(IndexON,D2021)</f>
        <v>53828</v>
      </c>
      <c r="F2021" s="155">
        <f>IFERROR(_xll.qlIndexFixing(IndexON,D2021,TRUE,_xll.ohTrigger(RecalcTrigger,TriggerON)),NA())</f>
        <v>7.3044865876692455E-3</v>
      </c>
      <c r="H2021" s="42">
        <f>_xll.qlCalendarAdvance(Calendar,$H2020,B2021,"f",FALSE)</f>
        <v>53828</v>
      </c>
      <c r="I2021" s="139">
        <f>_xll.qlInterestRateIndexValueDate(Index1M,$H2021)</f>
        <v>53832</v>
      </c>
      <c r="J2021" s="144">
        <f>IFERROR(_xll.qlIndexFixing(Index1M,$H2021,TRUE,_xll.ohTrigger(RecalcTrigger,Trigger1M)),NA())</f>
        <v>7.477415568636383E-3</v>
      </c>
      <c r="K2021" s="44">
        <f>IFERROR(_xll.qlIndexFixing(Index3M,H2021,TRUE,_xll.ohTrigger(RecalcTrigger,Trigger3M)),NA())</f>
        <v>7.71993153474098E-3</v>
      </c>
      <c r="L2021" s="44">
        <f>IFERROR(_xll.qlIndexFixing(Index6M,$H2021,TRUE,_xll.ohTrigger(RecalcTrigger,Trigger6M)),NA())</f>
        <v>7.5796244690208639E-3</v>
      </c>
      <c r="M2021" s="145">
        <f>IFERROR(_xll.qlIndexFixing(Index1Y,$H2021,TRUE,_xll.ohTrigger(RecalcTrigger,Trigger1Y)),NA())</f>
        <v>7.9698381204473447E-3</v>
      </c>
      <c r="N2021" s="144">
        <f>IFERROR(_xll.qlIndexFixing(ONIndex1M,I2021,TRUE,_xll.ohTrigger(RecalcTrigger,Trigger1M)),NA())</f>
        <v>7.4747395986385357E-3</v>
      </c>
      <c r="O2021" s="44">
        <f>IFERROR(_xll.qlIndexFixing(ONIndex3M,I2021,TRUE,_xll.ohTrigger(RecalcTrigger,Trigger3M)),NA())</f>
        <v>7.7126521270365345E-3</v>
      </c>
      <c r="P2021" s="44">
        <f>IFERROR(_xll.qlIndexFixing(ONIndex6M,I2021,TRUE,_xll.ohTrigger(RecalcTrigger,Trigger6M)),NA())</f>
        <v>7.5737452798119165E-3</v>
      </c>
      <c r="Q2021" s="145">
        <f>IFERROR(_xll.qlIndexFixing(ONIndex1Y,I2021,TRUE,_xll.ohTrigger(RecalcTrigger,Trigger1Y)),NA())</f>
        <v>7.9398592061075135E-3</v>
      </c>
    </row>
    <row r="2022" spans="2:17" x14ac:dyDescent="0.2">
      <c r="B2022" s="39" t="s">
        <v>42</v>
      </c>
      <c r="D2022" s="42">
        <f>_xll.qlCalendarAdvance(Calendar,$D2021,B2022,"f",FALSE)</f>
        <v>53835</v>
      </c>
      <c r="E2022" s="139">
        <f>_xll.qlInterestRateIndexValueDate(IndexON,D2022)</f>
        <v>53835</v>
      </c>
      <c r="F2022" s="155">
        <f>IFERROR(_xll.qlIndexFixing(IndexON,D2022,TRUE,_xll.ohTrigger(RecalcTrigger,TriggerON)),NA())</f>
        <v>7.3048080113569114E-3</v>
      </c>
      <c r="H2022" s="42">
        <f>_xll.qlCalendarAdvance(Calendar,$H2021,B2022,"f",FALSE)</f>
        <v>53835</v>
      </c>
      <c r="I2022" s="139">
        <f>_xll.qlInterestRateIndexValueDate(Index1M,$H2022)</f>
        <v>53839</v>
      </c>
      <c r="J2022" s="144">
        <f>IFERROR(_xll.qlIndexFixing(Index1M,$H2022,TRUE,_xll.ohTrigger(RecalcTrigger,Trigger1M)),NA())</f>
        <v>7.4775924894292384E-3</v>
      </c>
      <c r="K2022" s="44">
        <f>IFERROR(_xll.qlIndexFixing(Index3M,H2022,TRUE,_xll.ohTrigger(RecalcTrigger,Trigger3M)),NA())</f>
        <v>7.7198700639325366E-3</v>
      </c>
      <c r="L2022" s="44">
        <f>IFERROR(_xll.qlIndexFixing(Index6M,$H2022,TRUE,_xll.ohTrigger(RecalcTrigger,Trigger6M)),NA())</f>
        <v>7.5789769319269187E-3</v>
      </c>
      <c r="M2022" s="145">
        <f>IFERROR(_xll.qlIndexFixing(Index1Y,$H2022,TRUE,_xll.ohTrigger(RecalcTrigger,Trigger1Y)),NA())</f>
        <v>7.9696720190358134E-3</v>
      </c>
      <c r="N2022" s="144">
        <f>IFERROR(_xll.qlIndexFixing(ONIndex1M,I2022,TRUE,_xll.ohTrigger(RecalcTrigger,Trigger1M)),NA())</f>
        <v>7.474935538063221E-3</v>
      </c>
      <c r="O2022" s="44">
        <f>IFERROR(_xll.qlIndexFixing(ONIndex3M,I2022,TRUE,_xll.ohTrigger(RecalcTrigger,Trigger3M)),NA())</f>
        <v>7.7126469033750311E-3</v>
      </c>
      <c r="P2022" s="44">
        <f>IFERROR(_xll.qlIndexFixing(ONIndex6M,I2022,TRUE,_xll.ohTrigger(RecalcTrigger,Trigger6M)),NA())</f>
        <v>7.5730068143631257E-3</v>
      </c>
      <c r="Q2022" s="145">
        <f>IFERROR(_xll.qlIndexFixing(ONIndex1Y,I2022,TRUE,_xll.ohTrigger(RecalcTrigger,Trigger1Y)),NA())</f>
        <v>7.9399338848507028E-3</v>
      </c>
    </row>
    <row r="2023" spans="2:17" x14ac:dyDescent="0.2">
      <c r="B2023" s="39" t="s">
        <v>42</v>
      </c>
      <c r="D2023" s="42">
        <f>_xll.qlCalendarAdvance(Calendar,$D2022,B2023,"f",FALSE)</f>
        <v>53842</v>
      </c>
      <c r="E2023" s="139">
        <f>_xll.qlInterestRateIndexValueDate(IndexON,D2023)</f>
        <v>53842</v>
      </c>
      <c r="F2023" s="155">
        <f>IFERROR(_xll.qlIndexFixing(IndexON,D2023,TRUE,_xll.ohTrigger(RecalcTrigger,TriggerON)),NA())</f>
        <v>7.3051190227335638E-3</v>
      </c>
      <c r="H2023" s="42">
        <f>_xll.qlCalendarAdvance(Calendar,$H2022,B2023,"f",FALSE)</f>
        <v>53842</v>
      </c>
      <c r="I2023" s="139">
        <f>_xll.qlInterestRateIndexValueDate(Index1M,$H2023)</f>
        <v>53846</v>
      </c>
      <c r="J2023" s="144">
        <f>IFERROR(_xll.qlIndexFixing(Index1M,$H2023,TRUE,_xll.ohTrigger(RecalcTrigger,Trigger1M)),NA())</f>
        <v>7.4776704172849762E-3</v>
      </c>
      <c r="K2023" s="44">
        <f>IFERROR(_xll.qlIndexFixing(Index3M,H2023,TRUE,_xll.ohTrigger(RecalcTrigger,Trigger3M)),NA())</f>
        <v>7.7197994909111974E-3</v>
      </c>
      <c r="L2023" s="44">
        <f>IFERROR(_xll.qlIndexFixing(Index6M,$H2023,TRUE,_xll.ohTrigger(RecalcTrigger,Trigger6M)),NA())</f>
        <v>7.578300306943354E-3</v>
      </c>
      <c r="M2023" s="145">
        <f>IFERROR(_xll.qlIndexFixing(Index1Y,$H2023,TRUE,_xll.ohTrigger(RecalcTrigger,Trigger1Y)),NA())</f>
        <v>7.9694963179978325E-3</v>
      </c>
      <c r="N2023" s="144">
        <f>IFERROR(_xll.qlIndexFixing(ONIndex1M,I2023,TRUE,_xll.ohTrigger(RecalcTrigger,Trigger1M)),NA())</f>
        <v>7.4751211964318998E-3</v>
      </c>
      <c r="O2023" s="44">
        <f>IFERROR(_xll.qlIndexFixing(ONIndex3M,I2023,TRUE,_xll.ohTrigger(RecalcTrigger,Trigger3M)),NA())</f>
        <v>7.7126327283938423E-3</v>
      </c>
      <c r="P2023" s="44">
        <f>IFERROR(_xll.qlIndexFixing(ONIndex6M,I2023,TRUE,_xll.ohTrigger(RecalcTrigger,Trigger6M)),NA())</f>
        <v>7.5722755057494595E-3</v>
      </c>
      <c r="Q2023" s="145">
        <f>IFERROR(_xll.qlIndexFixing(ONIndex1Y,I2023,TRUE,_xll.ohTrigger(RecalcTrigger,Trigger1Y)),NA())</f>
        <v>7.939999720667501E-3</v>
      </c>
    </row>
    <row r="2024" spans="2:17" x14ac:dyDescent="0.2">
      <c r="B2024" s="39" t="s">
        <v>42</v>
      </c>
      <c r="D2024" s="42">
        <f>_xll.qlCalendarAdvance(Calendar,$D2023,B2024,"f",FALSE)</f>
        <v>53849</v>
      </c>
      <c r="E2024" s="139">
        <f>_xll.qlInterestRateIndexValueDate(IndexON,D2024)</f>
        <v>53849</v>
      </c>
      <c r="F2024" s="155">
        <f>IFERROR(_xll.qlIndexFixing(IndexON,D2024,TRUE,_xll.ohTrigger(RecalcTrigger,TriggerON)),NA())</f>
        <v>7.3054195982980019E-3</v>
      </c>
      <c r="H2024" s="42">
        <f>_xll.qlCalendarAdvance(Calendar,$H2023,B2024,"f",FALSE)</f>
        <v>53849</v>
      </c>
      <c r="I2024" s="139">
        <f>_xll.qlInterestRateIndexValueDate(Index1M,$H2024)</f>
        <v>53853</v>
      </c>
      <c r="J2024" s="144">
        <f>IFERROR(_xll.qlIndexFixing(Index1M,$H2024,TRUE,_xll.ohTrigger(RecalcTrigger,Trigger1M)),NA())</f>
        <v>7.477827397164738E-3</v>
      </c>
      <c r="K2024" s="44">
        <f>IFERROR(_xll.qlIndexFixing(Index3M,H2024,TRUE,_xll.ohTrigger(RecalcTrigger,Trigger3M)),NA())</f>
        <v>7.7197197942010963E-3</v>
      </c>
      <c r="L2024" s="44">
        <f>IFERROR(_xll.qlIndexFixing(Index6M,$H2024,TRUE,_xll.ohTrigger(RecalcTrigger,Trigger6M)),NA())</f>
        <v>7.5776671034807948E-3</v>
      </c>
      <c r="M2024" s="145">
        <f>IFERROR(_xll.qlIndexFixing(Index1Y,$H2024,TRUE,_xll.ohTrigger(RecalcTrigger,Trigger1Y)),NA())</f>
        <v>7.9693109907644916E-3</v>
      </c>
      <c r="N2024" s="144">
        <f>IFERROR(_xll.qlIndexFixing(ONIndex1M,I2024,TRUE,_xll.ohTrigger(RecalcTrigger,Trigger1M)),NA())</f>
        <v>7.4752965519220282E-3</v>
      </c>
      <c r="O2024" s="44">
        <f>IFERROR(_xll.qlIndexFixing(ONIndex3M,I2024,TRUE,_xll.ohTrigger(RecalcTrigger,Trigger3M)),NA())</f>
        <v>7.7126095807500405E-3</v>
      </c>
      <c r="P2024" s="44">
        <f>IFERROR(_xll.qlIndexFixing(ONIndex6M,I2024,TRUE,_xll.ohTrigger(RecalcTrigger,Trigger6M)),NA())</f>
        <v>7.5715513722762751E-3</v>
      </c>
      <c r="Q2024" s="145">
        <f>IFERROR(_xll.qlIndexFixing(ONIndex1Y,I2024,TRUE,_xll.ohTrigger(RecalcTrigger,Trigger1Y)),NA())</f>
        <v>7.940056687179009E-3</v>
      </c>
    </row>
    <row r="2025" spans="2:17" x14ac:dyDescent="0.2">
      <c r="B2025" s="39" t="s">
        <v>42</v>
      </c>
      <c r="D2025" s="42">
        <f>_xll.qlCalendarAdvance(Calendar,$D2024,B2025,"f",FALSE)</f>
        <v>53856</v>
      </c>
      <c r="E2025" s="139">
        <f>_xll.qlInterestRateIndexValueDate(IndexON,D2025)</f>
        <v>53856</v>
      </c>
      <c r="F2025" s="155">
        <f>IFERROR(_xll.qlIndexFixing(IndexON,D2025,TRUE,_xll.ohTrigger(RecalcTrigger,TriggerON)),NA())</f>
        <v>7.3057097146289607E-3</v>
      </c>
      <c r="H2025" s="42">
        <f>_xll.qlCalendarAdvance(Calendar,$H2024,B2025,"f",FALSE)</f>
        <v>53856</v>
      </c>
      <c r="I2025" s="139">
        <f>_xll.qlInterestRateIndexValueDate(Index1M,$H2025)</f>
        <v>53860</v>
      </c>
      <c r="J2025" s="144">
        <f>IFERROR(_xll.qlIndexFixing(Index1M,$H2025,TRUE,_xll.ohTrigger(RecalcTrigger,Trigger1M)),NA())</f>
        <v>7.4779740062549394E-3</v>
      </c>
      <c r="K2025" s="44">
        <f>IFERROR(_xll.qlIndexFixing(Index3M,H2025,TRUE,_xll.ohTrigger(RecalcTrigger,Trigger3M)),NA())</f>
        <v>7.7196309523307142E-3</v>
      </c>
      <c r="L2025" s="44">
        <f>IFERROR(_xll.qlIndexFixing(Index6M,$H2025,TRUE,_xll.ohTrigger(RecalcTrigger,Trigger6M)),NA())</f>
        <v>7.5770413551039641E-3</v>
      </c>
      <c r="M2025" s="145">
        <f>IFERROR(_xll.qlIndexFixing(Index1Y,$H2025,TRUE,_xll.ohTrigger(RecalcTrigger,Trigger1Y)),NA())</f>
        <v>7.9691160107664416E-3</v>
      </c>
      <c r="N2025" s="144">
        <f>IFERROR(_xll.qlIndexFixing(ONIndex1M,I2025,TRUE,_xll.ohTrigger(RecalcTrigger,Trigger1M)),NA())</f>
        <v>7.4754615823113824E-3</v>
      </c>
      <c r="O2025" s="44">
        <f>IFERROR(_xll.qlIndexFixing(ONIndex3M,I2025,TRUE,_xll.ohTrigger(RecalcTrigger,Trigger3M)),NA())</f>
        <v>7.7125774387809543E-3</v>
      </c>
      <c r="P2025" s="44">
        <f>IFERROR(_xll.qlIndexFixing(ONIndex6M,I2025,TRUE,_xll.ohTrigger(RecalcTrigger,Trigger6M)),NA())</f>
        <v>7.5708344324088017E-3</v>
      </c>
      <c r="Q2025" s="145">
        <f>IFERROR(_xll.qlIndexFixing(ONIndex1Y,I2025,TRUE,_xll.ohTrigger(RecalcTrigger,Trigger1Y)),NA())</f>
        <v>7.9401047580862638E-3</v>
      </c>
    </row>
    <row r="2026" spans="2:17" x14ac:dyDescent="0.2">
      <c r="B2026" s="39" t="s">
        <v>42</v>
      </c>
      <c r="D2026" s="42">
        <f>_xll.qlCalendarAdvance(Calendar,$D2025,B2026,"f",FALSE)</f>
        <v>53863</v>
      </c>
      <c r="E2026" s="139">
        <f>_xll.qlInterestRateIndexValueDate(IndexON,D2026)</f>
        <v>53863</v>
      </c>
      <c r="F2026" s="155">
        <f>IFERROR(_xll.qlIndexFixing(IndexON,D2026,TRUE,_xll.ohTrigger(RecalcTrigger,TriggerON)),NA())</f>
        <v>7.3059893482252392E-3</v>
      </c>
      <c r="H2026" s="42">
        <f>_xll.qlCalendarAdvance(Calendar,$H2025,B2026,"f",FALSE)</f>
        <v>53863</v>
      </c>
      <c r="I2026" s="139">
        <f>_xll.qlInterestRateIndexValueDate(Index1M,$H2026)</f>
        <v>53867</v>
      </c>
      <c r="J2026" s="144">
        <f>IFERROR(_xll.qlIndexFixing(Index1M,$H2026,TRUE,_xll.ohTrigger(RecalcTrigger,Trigger1M)),NA())</f>
        <v>7.4781102224479312E-3</v>
      </c>
      <c r="K2026" s="44">
        <f>IFERROR(_xll.qlIndexFixing(Index3M,H2026,TRUE,_xll.ohTrigger(RecalcTrigger,Trigger3M)),NA())</f>
        <v>7.7195329438250549E-3</v>
      </c>
      <c r="L2026" s="44">
        <f>IFERROR(_xll.qlIndexFixing(Index6M,$H2026,TRUE,_xll.ohTrigger(RecalcTrigger,Trigger6M)),NA())</f>
        <v>7.576423080192041E-3</v>
      </c>
      <c r="M2026" s="145">
        <f>IFERROR(_xll.qlIndexFixing(Index1Y,$H2026,TRUE,_xll.ohTrigger(RecalcTrigger,Trigger1Y)),NA())</f>
        <v>7.9689113514345555E-3</v>
      </c>
      <c r="N2026" s="144">
        <f>IFERROR(_xll.qlIndexFixing(ONIndex1M,I2026,TRUE,_xll.ohTrigger(RecalcTrigger,Trigger1M)),NA())</f>
        <v>7.475616265377738E-3</v>
      </c>
      <c r="O2026" s="44">
        <f>IFERROR(_xll.qlIndexFixing(ONIndex3M,I2026,TRUE,_xll.ohTrigger(RecalcTrigger,Trigger3M)),NA())</f>
        <v>7.7125362813834641E-3</v>
      </c>
      <c r="P2026" s="44">
        <f>IFERROR(_xll.qlIndexFixing(ONIndex6M,I2026,TRUE,_xll.ohTrigger(RecalcTrigger,Trigger6M)),NA())</f>
        <v>7.5701247044523967E-3</v>
      </c>
      <c r="Q2026" s="145">
        <f>IFERROR(_xll.qlIndexFixing(ONIndex1Y,I2026,TRUE,_xll.ohTrigger(RecalcTrigger,Trigger1Y)),NA())</f>
        <v>7.9401439068504942E-3</v>
      </c>
    </row>
    <row r="2027" spans="2:17" x14ac:dyDescent="0.2">
      <c r="B2027" s="39" t="s">
        <v>42</v>
      </c>
      <c r="D2027" s="42">
        <f>_xll.qlCalendarAdvance(Calendar,$D2026,B2027,"f",FALSE)</f>
        <v>53870</v>
      </c>
      <c r="E2027" s="139">
        <f>_xll.qlInterestRateIndexValueDate(IndexON,D2027)</f>
        <v>53870</v>
      </c>
      <c r="F2027" s="155">
        <f>IFERROR(_xll.qlIndexFixing(IndexON,D2027,TRUE,_xll.ohTrigger(RecalcTrigger,TriggerON)),NA())</f>
        <v>7.3062584755057003E-3</v>
      </c>
      <c r="H2027" s="42">
        <f>_xll.qlCalendarAdvance(Calendar,$H2026,B2027,"f",FALSE)</f>
        <v>53870</v>
      </c>
      <c r="I2027" s="139">
        <f>_xll.qlInterestRateIndexValueDate(Index1M,$H2027)</f>
        <v>53874</v>
      </c>
      <c r="J2027" s="144">
        <f>IFERROR(_xll.qlIndexFixing(Index1M,$H2027,TRUE,_xll.ohTrigger(RecalcTrigger,Trigger1M)),NA())</f>
        <v>7.478321725674821E-3</v>
      </c>
      <c r="K2027" s="44">
        <f>IFERROR(_xll.qlIndexFixing(Index3M,H2027,TRUE,_xll.ohTrigger(RecalcTrigger,Trigger3M)),NA())</f>
        <v>7.719425747209992E-3</v>
      </c>
      <c r="L2027" s="44">
        <f>IFERROR(_xll.qlIndexFixing(Index6M,$H2027,TRUE,_xll.ohTrigger(RecalcTrigger,Trigger6M)),NA())</f>
        <v>7.5758895761977758E-3</v>
      </c>
      <c r="M2027" s="145">
        <f>IFERROR(_xll.qlIndexFixing(Index1Y,$H2027,TRUE,_xll.ohTrigger(RecalcTrigger,Trigger1Y)),NA())</f>
        <v>7.9686969862001397E-3</v>
      </c>
      <c r="N2027" s="144">
        <f>IFERROR(_xll.qlIndexFixing(ONIndex1M,I2027,TRUE,_xll.ohTrigger(RecalcTrigger,Trigger1M)),NA())</f>
        <v>7.4757605792985515E-3</v>
      </c>
      <c r="O2027" s="44">
        <f>IFERROR(_xll.qlIndexFixing(ONIndex3M,I2027,TRUE,_xll.ohTrigger(RecalcTrigger,Trigger3M)),NA())</f>
        <v>7.7124860868149625E-3</v>
      </c>
      <c r="P2027" s="44">
        <f>IFERROR(_xll.qlIndexFixing(ONIndex6M,I2027,TRUE,_xll.ohTrigger(RecalcTrigger,Trigger6M)),NA())</f>
        <v>7.5694222066324812E-3</v>
      </c>
      <c r="Q2027" s="145">
        <f>IFERROR(_xll.qlIndexFixing(ONIndex1Y,I2027,TRUE,_xll.ohTrigger(RecalcTrigger,Trigger1Y)),NA())</f>
        <v>7.9401741071727372E-3</v>
      </c>
    </row>
    <row r="2028" spans="2:17" x14ac:dyDescent="0.2">
      <c r="B2028" s="39" t="s">
        <v>42</v>
      </c>
      <c r="D2028" s="42">
        <f>_xll.qlCalendarAdvance(Calendar,$D2027,B2028,"f",FALSE)</f>
        <v>53877</v>
      </c>
      <c r="E2028" s="139">
        <f>_xll.qlInterestRateIndexValueDate(IndexON,D2028)</f>
        <v>53877</v>
      </c>
      <c r="F2028" s="155">
        <f>IFERROR(_xll.qlIndexFixing(IndexON,D2028,TRUE,_xll.ohTrigger(RecalcTrigger,TriggerON)),NA())</f>
        <v>7.3065170732089513E-3</v>
      </c>
      <c r="H2028" s="42">
        <f>_xll.qlCalendarAdvance(Calendar,$H2027,B2028,"f",FALSE)</f>
        <v>53877</v>
      </c>
      <c r="I2028" s="139">
        <f>_xll.qlInterestRateIndexValueDate(Index1M,$H2028)</f>
        <v>53881</v>
      </c>
      <c r="J2028" s="144">
        <f>IFERROR(_xll.qlIndexFixing(Index1M,$H2028,TRUE,_xll.ohTrigger(RecalcTrigger,Trigger1M)),NA())</f>
        <v>7.4784363446317266E-3</v>
      </c>
      <c r="K2028" s="44">
        <f>IFERROR(_xll.qlIndexFixing(Index3M,H2028,TRUE,_xll.ohTrigger(RecalcTrigger,Trigger3M)),NA())</f>
        <v>7.7193093410122676E-3</v>
      </c>
      <c r="L2028" s="44">
        <f>IFERROR(_xll.qlIndexFixing(Index6M,$H2028,TRUE,_xll.ohTrigger(RecalcTrigger,Trigger6M)),NA())</f>
        <v>7.5752481683881139E-3</v>
      </c>
      <c r="M2028" s="145">
        <f>IFERROR(_xll.qlIndexFixing(Index1Y,$H2028,TRUE,_xll.ohTrigger(RecalcTrigger,Trigger1Y)),NA())</f>
        <v>7.9684728884951567E-3</v>
      </c>
      <c r="N2028" s="144">
        <f>IFERROR(_xll.qlIndexFixing(ONIndex1M,I2028,TRUE,_xll.ohTrigger(RecalcTrigger,Trigger1M)),NA())</f>
        <v>7.4758945017716627E-3</v>
      </c>
      <c r="O2028" s="44">
        <f>IFERROR(_xll.qlIndexFixing(ONIndex3M,I2028,TRUE,_xll.ohTrigger(RecalcTrigger,Trigger3M)),NA())</f>
        <v>7.712426833892394E-3</v>
      </c>
      <c r="P2028" s="44">
        <f>IFERROR(_xll.qlIndexFixing(ONIndex6M,I2028,TRUE,_xll.ohTrigger(RecalcTrigger,Trigger6M)),NA())</f>
        <v>7.5687269574142846E-3</v>
      </c>
      <c r="Q2028" s="145">
        <f>IFERROR(_xll.qlIndexFixing(ONIndex1Y,I2028,TRUE,_xll.ohTrigger(RecalcTrigger,Trigger1Y)),NA())</f>
        <v>7.9401953328339658E-3</v>
      </c>
    </row>
    <row r="2029" spans="2:17" x14ac:dyDescent="0.2">
      <c r="B2029" s="39" t="s">
        <v>42</v>
      </c>
      <c r="D2029" s="42">
        <f>_xll.qlCalendarAdvance(Calendar,$D2028,B2029,"f",FALSE)</f>
        <v>53884</v>
      </c>
      <c r="E2029" s="139">
        <f>_xll.qlInterestRateIndexValueDate(IndexON,D2029)</f>
        <v>53884</v>
      </c>
      <c r="F2029" s="155">
        <f>IFERROR(_xll.qlIndexFixing(IndexON,D2029,TRUE,_xll.ohTrigger(RecalcTrigger,TriggerON)),NA())</f>
        <v>7.306765117673919E-3</v>
      </c>
      <c r="H2029" s="42">
        <f>_xll.qlCalendarAdvance(Calendar,$H2028,B2029,"f",FALSE)</f>
        <v>53884</v>
      </c>
      <c r="I2029" s="139">
        <f>_xll.qlInterestRateIndexValueDate(Index1M,$H2029)</f>
        <v>53888</v>
      </c>
      <c r="J2029" s="144">
        <f>IFERROR(_xll.qlIndexFixing(Index1M,$H2029,TRUE,_xll.ohTrigger(RecalcTrigger,Trigger1M)),NA())</f>
        <v>7.4785405025759319E-3</v>
      </c>
      <c r="K2029" s="44">
        <f>IFERROR(_xll.qlIndexFixing(Index3M,H2029,TRUE,_xll.ohTrigger(RecalcTrigger,Trigger3M)),NA())</f>
        <v>7.7191837037586235E-3</v>
      </c>
      <c r="L2029" s="44">
        <f>IFERROR(_xll.qlIndexFixing(Index6M,$H2029,TRUE,_xll.ohTrigger(RecalcTrigger,Trigger6M)),NA())</f>
        <v>7.5746529558479887E-3</v>
      </c>
      <c r="M2029" s="145">
        <f>IFERROR(_xll.qlIndexFixing(Index1Y,$H2029,TRUE,_xll.ohTrigger(RecalcTrigger,Trigger1Y)),NA())</f>
        <v>7.9682390317509146E-3</v>
      </c>
      <c r="N2029" s="144">
        <f>IFERROR(_xll.qlIndexFixing(ONIndex1M,I2029,TRUE,_xll.ohTrigger(RecalcTrigger,Trigger1M)),NA())</f>
        <v>7.4760180108146557E-3</v>
      </c>
      <c r="O2029" s="44">
        <f>IFERROR(_xll.qlIndexFixing(ONIndex3M,I2029,TRUE,_xll.ohTrigger(RecalcTrigger,Trigger3M)),NA())</f>
        <v>7.7123585010330231E-3</v>
      </c>
      <c r="P2029" s="44">
        <f>IFERROR(_xll.qlIndexFixing(ONIndex6M,I2029,TRUE,_xll.ohTrigger(RecalcTrigger,Trigger6M)),NA())</f>
        <v>7.5680389748633559E-3</v>
      </c>
      <c r="Q2029" s="145">
        <f>IFERROR(_xll.qlIndexFixing(ONIndex1Y,I2029,TRUE,_xll.ohTrigger(RecalcTrigger,Trigger1Y)),NA())</f>
        <v>7.9402075572954089E-3</v>
      </c>
    </row>
    <row r="2030" spans="2:17" x14ac:dyDescent="0.2">
      <c r="B2030" s="39" t="s">
        <v>42</v>
      </c>
      <c r="D2030" s="42">
        <f>_xll.qlCalendarAdvance(Calendar,$D2029,B2030,"f",FALSE)</f>
        <v>53891</v>
      </c>
      <c r="E2030" s="139">
        <f>_xll.qlInterestRateIndexValueDate(IndexON,D2030)</f>
        <v>53891</v>
      </c>
      <c r="F2030" s="155">
        <f>IFERROR(_xll.qlIndexFixing(IndexON,D2030,TRUE,_xll.ohTrigger(RecalcTrigger,TriggerON)),NA())</f>
        <v>7.3070025854793386E-3</v>
      </c>
      <c r="H2030" s="42">
        <f>_xll.qlCalendarAdvance(Calendar,$H2029,B2030,"f",FALSE)</f>
        <v>53891</v>
      </c>
      <c r="I2030" s="139">
        <f>_xll.qlInterestRateIndexValueDate(Index1M,$H2030)</f>
        <v>53895</v>
      </c>
      <c r="J2030" s="144">
        <f>IFERROR(_xll.qlIndexFixing(Index1M,$H2030,TRUE,_xll.ohTrigger(RecalcTrigger,Trigger1M)),NA())</f>
        <v>7.4786341774012478E-3</v>
      </c>
      <c r="K2030" s="44">
        <f>IFERROR(_xll.qlIndexFixing(Index3M,H2030,TRUE,_xll.ohTrigger(RecalcTrigger,Trigger3M)),NA())</f>
        <v>7.7190488139749327E-3</v>
      </c>
      <c r="L2030" s="44">
        <f>IFERROR(_xll.qlIndexFixing(Index6M,$H2030,TRUE,_xll.ohTrigger(RecalcTrigger,Trigger6M)),NA())</f>
        <v>7.5740652917649408E-3</v>
      </c>
      <c r="M2030" s="145">
        <f>IFERROR(_xll.qlIndexFixing(Index1Y,$H2030,TRUE,_xll.ohTrigger(RecalcTrigger,Trigger1Y)),NA())</f>
        <v>7.9679953894000299E-3</v>
      </c>
      <c r="N2030" s="144">
        <f>IFERROR(_xll.qlIndexFixing(ONIndex1M,I2030,TRUE,_xll.ohTrigger(RecalcTrigger,Trigger1M)),NA())</f>
        <v>7.4761310842852424E-3</v>
      </c>
      <c r="O2030" s="44">
        <f>IFERROR(_xll.qlIndexFixing(ONIndex3M,I2030,TRUE,_xll.ohTrigger(RecalcTrigger,Trigger3M)),NA())</f>
        <v>7.7122810668939223E-3</v>
      </c>
      <c r="P2030" s="44">
        <f>IFERROR(_xll.qlIndexFixing(ONIndex6M,I2030,TRUE,_xll.ohTrigger(RecalcTrigger,Trigger6M)),NA())</f>
        <v>7.5673582775248605E-3</v>
      </c>
      <c r="Q2030" s="145">
        <f>IFERROR(_xll.qlIndexFixing(ONIndex1Y,I2030,TRUE,_xll.ohTrigger(RecalcTrigger,Trigger1Y)),NA())</f>
        <v>7.9402107544179756E-3</v>
      </c>
    </row>
    <row r="2031" spans="2:17" x14ac:dyDescent="0.2">
      <c r="B2031" s="39" t="s">
        <v>42</v>
      </c>
      <c r="D2031" s="42">
        <f>_xll.qlCalendarAdvance(Calendar,$D2030,B2031,"f",FALSE)</f>
        <v>53898</v>
      </c>
      <c r="E2031" s="139">
        <f>_xll.qlInterestRateIndexValueDate(IndexON,D2031)</f>
        <v>53898</v>
      </c>
      <c r="F2031" s="155">
        <f>IFERROR(_xll.qlIndexFixing(IndexON,D2031,TRUE,_xll.ohTrigger(RecalcTrigger,TriggerON)),NA())</f>
        <v>7.3072294532838811E-3</v>
      </c>
      <c r="H2031" s="42">
        <f>_xll.qlCalendarAdvance(Calendar,$H2030,B2031,"f",FALSE)</f>
        <v>53898</v>
      </c>
      <c r="I2031" s="139">
        <f>_xll.qlInterestRateIndexValueDate(Index1M,$H2031)</f>
        <v>53902</v>
      </c>
      <c r="J2031" s="144">
        <f>IFERROR(_xll.qlIndexFixing(Index1M,$H2031,TRUE,_xll.ohTrigger(RecalcTrigger,Trigger1M)),NA())</f>
        <v>7.4787173469989081E-3</v>
      </c>
      <c r="K2031" s="44">
        <f>IFERROR(_xll.qlIndexFixing(Index3M,H2031,TRUE,_xll.ohTrigger(RecalcTrigger,Trigger3M)),NA())</f>
        <v>7.7189046501879377E-3</v>
      </c>
      <c r="L2031" s="44">
        <f>IFERROR(_xll.qlIndexFixing(Index6M,$H2031,TRUE,_xll.ohTrigger(RecalcTrigger,Trigger6M)),NA())</f>
        <v>7.5734851945181807E-3</v>
      </c>
      <c r="M2031" s="145">
        <f>IFERROR(_xll.qlIndexFixing(Index1Y,$H2031,TRUE,_xll.ohTrigger(RecalcTrigger,Trigger1Y)),NA())</f>
        <v>7.967741934875339E-3</v>
      </c>
      <c r="N2031" s="144">
        <f>IFERROR(_xll.qlIndexFixing(ONIndex1M,I2031,TRUE,_xll.ohTrigger(RecalcTrigger,Trigger1M)),NA())</f>
        <v>7.476233700041135E-3</v>
      </c>
      <c r="O2031" s="44">
        <f>IFERROR(_xll.qlIndexFixing(ONIndex3M,I2031,TRUE,_xll.ohTrigger(RecalcTrigger,Trigger3M)),NA())</f>
        <v>7.7121945098923561E-3</v>
      </c>
      <c r="P2031" s="44">
        <f>IFERROR(_xll.qlIndexFixing(ONIndex6M,I2031,TRUE,_xll.ohTrigger(RecalcTrigger,Trigger6M)),NA())</f>
        <v>7.5666848837041556E-3</v>
      </c>
      <c r="Q2031" s="145">
        <f>IFERROR(_xll.qlIndexFixing(ONIndex1Y,I2031,TRUE,_xll.ohTrigger(RecalcTrigger,Trigger1Y)),NA())</f>
        <v>7.9402048975829587E-3</v>
      </c>
    </row>
    <row r="2032" spans="2:17" x14ac:dyDescent="0.2">
      <c r="B2032" s="39" t="s">
        <v>42</v>
      </c>
      <c r="D2032" s="42">
        <f>_xll.qlCalendarAdvance(Calendar,$D2031,B2032,"f",FALSE)</f>
        <v>53905</v>
      </c>
      <c r="E2032" s="139">
        <f>_xll.qlInterestRateIndexValueDate(IndexON,D2032)</f>
        <v>53905</v>
      </c>
      <c r="F2032" s="155">
        <f>IFERROR(_xll.qlIndexFixing(IndexON,D2032,TRUE,_xll.ohTrigger(RecalcTrigger,TriggerON)),NA())</f>
        <v>7.3074456973465374E-3</v>
      </c>
      <c r="H2032" s="42">
        <f>_xll.qlCalendarAdvance(Calendar,$H2031,B2032,"f",FALSE)</f>
        <v>53905</v>
      </c>
      <c r="I2032" s="139">
        <f>_xll.qlInterestRateIndexValueDate(Index1M,$H2032)</f>
        <v>53909</v>
      </c>
      <c r="J2032" s="144">
        <f>IFERROR(_xll.qlIndexFixing(Index1M,$H2032,TRUE,_xll.ohTrigger(RecalcTrigger,Trigger1M)),NA())</f>
        <v>7.4787899892601473E-3</v>
      </c>
      <c r="K2032" s="44">
        <f>IFERROR(_xll.qlIndexFixing(Index3M,H2032,TRUE,_xll.ohTrigger(RecalcTrigger,Trigger3M)),NA())</f>
        <v>7.7187511909261181E-3</v>
      </c>
      <c r="L2032" s="44">
        <f>IFERROR(_xll.qlIndexFixing(Index6M,$H2032,TRUE,_xll.ohTrigger(RecalcTrigger,Trigger6M)),NA())</f>
        <v>7.5729126824890915E-3</v>
      </c>
      <c r="M2032" s="145">
        <f>IFERROR(_xll.qlIndexFixing(Index1Y,$H2032,TRUE,_xll.ohTrigger(RecalcTrigger,Trigger1Y)),NA())</f>
        <v>7.9674786416092432E-3</v>
      </c>
      <c r="N2032" s="144">
        <f>IFERROR(_xll.qlIndexFixing(ONIndex1M,I2032,TRUE,_xll.ohTrigger(RecalcTrigger,Trigger1M)),NA())</f>
        <v>7.4763258360999174E-3</v>
      </c>
      <c r="O2032" s="44">
        <f>IFERROR(_xll.qlIndexFixing(ONIndex3M,I2032,TRUE,_xll.ohTrigger(RecalcTrigger,Trigger3M)),NA())</f>
        <v>7.712098808685397E-3</v>
      </c>
      <c r="P2032" s="44">
        <f>IFERROR(_xll.qlIndexFixing(ONIndex6M,I2032,TRUE,_xll.ohTrigger(RecalcTrigger,Trigger6M)),NA())</f>
        <v>7.5660188116266625E-3</v>
      </c>
      <c r="Q2032" s="145">
        <f>IFERROR(_xll.qlIndexFixing(ONIndex1Y,I2032,TRUE,_xll.ohTrigger(RecalcTrigger,Trigger1Y)),NA())</f>
        <v>7.940189960491395E-3</v>
      </c>
    </row>
    <row r="2033" spans="2:17" x14ac:dyDescent="0.2">
      <c r="B2033" s="39" t="s">
        <v>42</v>
      </c>
      <c r="D2033" s="42">
        <f>_xll.qlCalendarAdvance(Calendar,$D2032,B2033,"f",FALSE)</f>
        <v>53912</v>
      </c>
      <c r="E2033" s="139">
        <f>_xll.qlInterestRateIndexValueDate(IndexON,D2033)</f>
        <v>53912</v>
      </c>
      <c r="F2033" s="155">
        <f>IFERROR(_xll.qlIndexFixing(IndexON,D2033,TRUE,_xll.ohTrigger(RecalcTrigger,TriggerON)),NA())</f>
        <v>7.3076512943259786E-3</v>
      </c>
      <c r="H2033" s="42">
        <f>_xll.qlCalendarAdvance(Calendar,$H2032,B2033,"f",FALSE)</f>
        <v>53912</v>
      </c>
      <c r="I2033" s="139">
        <f>_xll.qlInterestRateIndexValueDate(Index1M,$H2033)</f>
        <v>53916</v>
      </c>
      <c r="J2033" s="144">
        <f>IFERROR(_xll.qlIndexFixing(Index1M,$H2033,TRUE,_xll.ohTrigger(RecalcTrigger,Trigger1M)),NA())</f>
        <v>7.4788520820813541E-3</v>
      </c>
      <c r="K2033" s="44">
        <f>IFERROR(_xll.qlIndexFixing(Index3M,H2033,TRUE,_xll.ohTrigger(RecalcTrigger,Trigger3M)),NA())</f>
        <v>7.7185884147118718E-3</v>
      </c>
      <c r="L2033" s="44">
        <f>IFERROR(_xll.qlIndexFixing(Index6M,$H2033,TRUE,_xll.ohTrigger(RecalcTrigger,Trigger6M)),NA())</f>
        <v>7.5723477740560164E-3</v>
      </c>
      <c r="M2033" s="145">
        <f>IFERROR(_xll.qlIndexFixing(Index1Y,$H2033,TRUE,_xll.ohTrigger(RecalcTrigger,Trigger1Y)),NA())</f>
        <v>7.9672054830350128E-3</v>
      </c>
      <c r="N2033" s="144">
        <f>IFERROR(_xll.qlIndexFixing(ONIndex1M,I2033,TRUE,_xll.ohTrigger(RecalcTrigger,Trigger1M)),NA())</f>
        <v>7.4764074703193018E-3</v>
      </c>
      <c r="O2033" s="44">
        <f>IFERROR(_xll.qlIndexFixing(ONIndex3M,I2033,TRUE,_xll.ohTrigger(RecalcTrigger,Trigger3M)),NA())</f>
        <v>7.7119939420100536E-3</v>
      </c>
      <c r="P2033" s="44">
        <f>IFERROR(_xll.qlIndexFixing(ONIndex6M,I2033,TRUE,_xll.ohTrigger(RecalcTrigger,Trigger6M)),NA())</f>
        <v>7.5653600795977383E-3</v>
      </c>
      <c r="Q2033" s="145">
        <f>IFERROR(_xll.qlIndexFixing(ONIndex1Y,I2033,TRUE,_xll.ohTrigger(RecalcTrigger,Trigger1Y)),NA())</f>
        <v>7.9401659169242578E-3</v>
      </c>
    </row>
    <row r="2034" spans="2:17" x14ac:dyDescent="0.2">
      <c r="B2034" s="39" t="s">
        <v>42</v>
      </c>
      <c r="D2034" s="42">
        <f>_xll.qlCalendarAdvance(Calendar,$D2033,B2034,"f",FALSE)</f>
        <v>53919</v>
      </c>
      <c r="E2034" s="139">
        <f>_xll.qlInterestRateIndexValueDate(IndexON,D2034)</f>
        <v>53919</v>
      </c>
      <c r="F2034" s="155">
        <f>IFERROR(_xll.qlIndexFixing(IndexON,D2034,TRUE,_xll.ohTrigger(RecalcTrigger,TriggerON)),NA())</f>
        <v>7.3078462208808759E-3</v>
      </c>
      <c r="H2034" s="42">
        <f>_xll.qlCalendarAdvance(Calendar,$H2033,B2034,"f",FALSE)</f>
        <v>53919</v>
      </c>
      <c r="I2034" s="139">
        <f>_xll.qlInterestRateIndexValueDate(Index1M,$H2034)</f>
        <v>53923</v>
      </c>
      <c r="J2034" s="144">
        <f>IFERROR(_xll.qlIndexFixing(Index1M,$H2034,TRUE,_xll.ohTrigger(RecalcTrigger,Trigger1M)),NA())</f>
        <v>7.4789036033537639E-3</v>
      </c>
      <c r="K2034" s="44">
        <f>IFERROR(_xll.qlIndexFixing(Index3M,H2034,TRUE,_xll.ohTrigger(RecalcTrigger,Trigger3M)),NA())</f>
        <v>7.7184163000754155E-3</v>
      </c>
      <c r="L2034" s="44">
        <f>IFERROR(_xll.qlIndexFixing(Index6M,$H2034,TRUE,_xll.ohTrigger(RecalcTrigger,Trigger6M)),NA())</f>
        <v>7.5717904876016415E-3</v>
      </c>
      <c r="M2034" s="145">
        <f>IFERROR(_xll.qlIndexFixing(Index1Y,$H2034,TRUE,_xll.ohTrigger(RecalcTrigger,Trigger1Y)),NA())</f>
        <v>7.966922432586579E-3</v>
      </c>
      <c r="N2034" s="144">
        <f>IFERROR(_xll.qlIndexFixing(ONIndex1M,I2034,TRUE,_xll.ohTrigger(RecalcTrigger,Trigger1M)),NA())</f>
        <v>7.476478580636936E-3</v>
      </c>
      <c r="O2034" s="44">
        <f>IFERROR(_xll.qlIndexFixing(ONIndex3M,I2034,TRUE,_xll.ohTrigger(RecalcTrigger,Trigger3M)),NA())</f>
        <v>7.7118798882036543E-3</v>
      </c>
      <c r="P2034" s="44">
        <f>IFERROR(_xll.qlIndexFixing(ONIndex6M,I2034,TRUE,_xll.ohTrigger(RecalcTrigger,Trigger6M)),NA())</f>
        <v>7.5647087060026763E-3</v>
      </c>
      <c r="Q2034" s="145">
        <f>IFERROR(_xll.qlIndexFixing(ONIndex1Y,I2034,TRUE,_xll.ohTrigger(RecalcTrigger,Trigger1Y)),NA())</f>
        <v>7.9401327402628397E-3</v>
      </c>
    </row>
    <row r="2035" spans="2:17" x14ac:dyDescent="0.2">
      <c r="B2035" s="39" t="s">
        <v>42</v>
      </c>
      <c r="D2035" s="42">
        <f>_xll.qlCalendarAdvance(Calendar,$D2034,B2035,"f",FALSE)</f>
        <v>53926</v>
      </c>
      <c r="E2035" s="139">
        <f>_xll.qlInterestRateIndexValueDate(IndexON,D2035)</f>
        <v>53926</v>
      </c>
      <c r="F2035" s="155">
        <f>IFERROR(_xll.qlIndexFixing(IndexON,D2035,TRUE,_xll.ohTrigger(RecalcTrigger,TriggerON)),NA())</f>
        <v>7.3080304533501561E-3</v>
      </c>
      <c r="H2035" s="42">
        <f>_xll.qlCalendarAdvance(Calendar,$H2034,B2035,"f",FALSE)</f>
        <v>53926</v>
      </c>
      <c r="I2035" s="139">
        <f>_xll.qlInterestRateIndexValueDate(Index1M,$H2035)</f>
        <v>53930</v>
      </c>
      <c r="J2035" s="144">
        <f>IFERROR(_xll.qlIndexFixing(Index1M,$H2035,TRUE,_xll.ohTrigger(RecalcTrigger,Trigger1M)),NA())</f>
        <v>7.4789445309737671E-3</v>
      </c>
      <c r="K2035" s="44">
        <f>IFERROR(_xll.qlIndexFixing(Index3M,H2035,TRUE,_xll.ohTrigger(RecalcTrigger,Trigger3M)),NA())</f>
        <v>7.7182348255417539E-3</v>
      </c>
      <c r="L2035" s="44">
        <f>IFERROR(_xll.qlIndexFixing(Index6M,$H2035,TRUE,_xll.ohTrigger(RecalcTrigger,Trigger6M)),NA())</f>
        <v>7.5712408415047443E-3</v>
      </c>
      <c r="M2035" s="145">
        <f>IFERROR(_xll.qlIndexFixing(Index1Y,$H2035,TRUE,_xll.ohTrigger(RecalcTrigger,Trigger1Y)),NA())</f>
        <v>7.9666294636972119E-3</v>
      </c>
      <c r="N2035" s="144">
        <f>IFERROR(_xll.qlIndexFixing(ONIndex1M,I2035,TRUE,_xll.ohTrigger(RecalcTrigger,Trigger1M)),NA())</f>
        <v>7.4765391449105323E-3</v>
      </c>
      <c r="O2035" s="44">
        <f>IFERROR(_xll.qlIndexFixing(ONIndex3M,I2035,TRUE,_xll.ohTrigger(RecalcTrigger,Trigger3M)),NA())</f>
        <v>7.7117566258433357E-3</v>
      </c>
      <c r="P2035" s="44">
        <f>IFERROR(_xll.qlIndexFixing(ONIndex6M,I2035,TRUE,_xll.ohTrigger(RecalcTrigger,Trigger6M)),NA())</f>
        <v>7.5640647090668978E-3</v>
      </c>
      <c r="Q2035" s="145">
        <f>IFERROR(_xll.qlIndexFixing(ONIndex1Y,I2035,TRUE,_xll.ohTrigger(RecalcTrigger,Trigger1Y)),NA())</f>
        <v>7.9400904044479859E-3</v>
      </c>
    </row>
    <row r="2036" spans="2:17" x14ac:dyDescent="0.2">
      <c r="B2036" s="39" t="s">
        <v>42</v>
      </c>
      <c r="D2036" s="42">
        <f>_xll.qlCalendarAdvance(Calendar,$D2035,B2036,"f",FALSE)</f>
        <v>53933</v>
      </c>
      <c r="E2036" s="139">
        <f>_xll.qlInterestRateIndexValueDate(IndexON,D2036)</f>
        <v>53933</v>
      </c>
      <c r="F2036" s="155">
        <f>IFERROR(_xll.qlIndexFixing(IndexON,D2036,TRUE,_xll.ohTrigger(RecalcTrigger,TriggerON)),NA())</f>
        <v>7.3082039682326183E-3</v>
      </c>
      <c r="H2036" s="42">
        <f>_xll.qlCalendarAdvance(Calendar,$H2035,B2036,"f",FALSE)</f>
        <v>53933</v>
      </c>
      <c r="I2036" s="139">
        <f>_xll.qlInterestRateIndexValueDate(Index1M,$H2036)</f>
        <v>53937</v>
      </c>
      <c r="J2036" s="144">
        <f>IFERROR(_xll.qlIndexFixing(Index1M,$H2036,TRUE,_xll.ohTrigger(RecalcTrigger,Trigger1M)),NA())</f>
        <v>7.4788959115830167E-3</v>
      </c>
      <c r="K2036" s="44">
        <f>IFERROR(_xll.qlIndexFixing(Index3M,H2036,TRUE,_xll.ohTrigger(RecalcTrigger,Trigger3M)),NA())</f>
        <v>7.7179766977241906E-3</v>
      </c>
      <c r="L2036" s="44">
        <f>IFERROR(_xll.qlIndexFixing(Index6M,$H2036,TRUE,_xll.ohTrigger(RecalcTrigger,Trigger6M)),NA())</f>
        <v>7.5706120289065941E-3</v>
      </c>
      <c r="M2036" s="145">
        <f>IFERROR(_xll.qlIndexFixing(Index1Y,$H2036,TRUE,_xll.ohTrigger(RecalcTrigger,Trigger1Y)),NA())</f>
        <v>7.9663265498017138E-3</v>
      </c>
      <c r="N2036" s="144">
        <f>IFERROR(_xll.qlIndexFixing(ONIndex1M,I2036,TRUE,_xll.ohTrigger(RecalcTrigger,Trigger1M)),NA())</f>
        <v>7.4765891409978025E-3</v>
      </c>
      <c r="O2036" s="44">
        <f>IFERROR(_xll.qlIndexFixing(ONIndex3M,I2036,TRUE,_xll.ohTrigger(RecalcTrigger,Trigger3M)),NA())</f>
        <v>7.7116241336661062E-3</v>
      </c>
      <c r="P2036" s="44">
        <f>IFERROR(_xll.qlIndexFixing(ONIndex6M,I2036,TRUE,_xll.ohTrigger(RecalcTrigger,Trigger6M)),NA())</f>
        <v>7.5634281071756959E-3</v>
      </c>
      <c r="Q2036" s="145">
        <f>IFERROR(_xll.qlIndexFixing(ONIndex1Y,I2036,TRUE,_xll.ohTrigger(RecalcTrigger,Trigger1Y)),NA())</f>
        <v>7.9400388830208612E-3</v>
      </c>
    </row>
    <row r="2037" spans="2:17" x14ac:dyDescent="0.2">
      <c r="B2037" s="39" t="s">
        <v>42</v>
      </c>
      <c r="D2037" s="42">
        <f>_xll.qlCalendarAdvance(Calendar,$D2036,B2037,"f",FALSE)</f>
        <v>53940</v>
      </c>
      <c r="E2037" s="139">
        <f>_xll.qlInterestRateIndexValueDate(IndexON,D2037)</f>
        <v>53940</v>
      </c>
      <c r="F2037" s="155">
        <f>IFERROR(_xll.qlIndexFixing(IndexON,D2037,TRUE,_xll.ohTrigger(RecalcTrigger,TriggerON)),NA())</f>
        <v>7.3083667421869336E-3</v>
      </c>
      <c r="H2037" s="42">
        <f>_xll.qlCalendarAdvance(Calendar,$H2036,B2037,"f",FALSE)</f>
        <v>53940</v>
      </c>
      <c r="I2037" s="139">
        <f>_xll.qlInterestRateIndexValueDate(Index1M,$H2037)</f>
        <v>53944</v>
      </c>
      <c r="J2037" s="144">
        <f>IFERROR(_xll.qlIndexFixing(Index1M,$H2037,TRUE,_xll.ohTrigger(RecalcTrigger,Trigger1M)),NA())</f>
        <v>7.4789163468738096E-3</v>
      </c>
      <c r="K2037" s="44">
        <f>IFERROR(_xll.qlIndexFixing(Index3M,H2037,TRUE,_xll.ohTrigger(RecalcTrigger,Trigger3M)),NA())</f>
        <v>7.7177771189390438E-3</v>
      </c>
      <c r="L2037" s="44">
        <f>IFERROR(_xll.qlIndexFixing(Index6M,$H2037,TRUE,_xll.ohTrigger(RecalcTrigger,Trigger6M)),NA())</f>
        <v>7.5700766318432073E-3</v>
      </c>
      <c r="M2037" s="145">
        <f>IFERROR(_xll.qlIndexFixing(Index1Y,$H2037,TRUE,_xll.ohTrigger(RecalcTrigger,Trigger1Y)),NA())</f>
        <v>7.966013664334453E-3</v>
      </c>
      <c r="N2037" s="144">
        <f>IFERROR(_xll.qlIndexFixing(ONIndex1M,I2037,TRUE,_xll.ohTrigger(RecalcTrigger,Trigger1M)),NA())</f>
        <v>7.4766285469163307E-3</v>
      </c>
      <c r="O2037" s="44">
        <f>IFERROR(_xll.qlIndexFixing(ONIndex3M,I2037,TRUE,_xll.ohTrigger(RecalcTrigger,Trigger3M)),NA())</f>
        <v>7.7114823900092944E-3</v>
      </c>
      <c r="P2037" s="44">
        <f>IFERROR(_xll.qlIndexFixing(ONIndex6M,I2037,TRUE,_xll.ohTrigger(RecalcTrigger,Trigger6M)),NA())</f>
        <v>7.562798918714364E-3</v>
      </c>
      <c r="Q2037" s="145">
        <f>IFERROR(_xll.qlIndexFixing(ONIndex1Y,I2037,TRUE,_xll.ohTrigger(RecalcTrigger,Trigger1Y)),NA())</f>
        <v>7.9399781494426946E-3</v>
      </c>
    </row>
    <row r="2038" spans="2:17" x14ac:dyDescent="0.2">
      <c r="B2038" s="39" t="s">
        <v>42</v>
      </c>
      <c r="D2038" s="42">
        <f>_xll.qlCalendarAdvance(Calendar,$D2037,B2038,"f",FALSE)</f>
        <v>53947</v>
      </c>
      <c r="E2038" s="139">
        <f>_xll.qlInterestRateIndexValueDate(IndexON,D2038)</f>
        <v>53947</v>
      </c>
      <c r="F2038" s="155">
        <f>IFERROR(_xll.qlIndexFixing(IndexON,D2038,TRUE,_xll.ohTrigger(RecalcTrigger,TriggerON)),NA())</f>
        <v>7.308518751711901E-3</v>
      </c>
      <c r="H2038" s="42">
        <f>_xll.qlCalendarAdvance(Calendar,$H2037,B2038,"f",FALSE)</f>
        <v>53947</v>
      </c>
      <c r="I2038" s="139">
        <f>_xll.qlInterestRateIndexValueDate(Index1M,$H2038)</f>
        <v>53951</v>
      </c>
      <c r="J2038" s="144">
        <f>IFERROR(_xll.qlIndexFixing(Index1M,$H2038,TRUE,_xll.ohTrigger(RecalcTrigger,Trigger1M)),NA())</f>
        <v>7.4789261239889271E-3</v>
      </c>
      <c r="K2038" s="44">
        <f>IFERROR(_xll.qlIndexFixing(Index3M,H2038,TRUE,_xll.ohTrigger(RecalcTrigger,Trigger3M)),NA())</f>
        <v>7.7175681175725005E-3</v>
      </c>
      <c r="L2038" s="44">
        <f>IFERROR(_xll.qlIndexFixing(Index6M,$H2038,TRUE,_xll.ohTrigger(RecalcTrigger,Trigger6M)),NA())</f>
        <v>7.5695489273283961E-3</v>
      </c>
      <c r="M2038" s="145">
        <f>IFERROR(_xll.qlIndexFixing(Index1Y,$H2038,TRUE,_xll.ohTrigger(RecalcTrigger,Trigger1Y)),NA())</f>
        <v>7.9656907807295722E-3</v>
      </c>
      <c r="N2038" s="144">
        <f>IFERROR(_xll.qlIndexFixing(ONIndex1M,I2038,TRUE,_xll.ohTrigger(RecalcTrigger,Trigger1M)),NA())</f>
        <v>7.476657340523829E-3</v>
      </c>
      <c r="O2038" s="44">
        <f>IFERROR(_xll.qlIndexFixing(ONIndex3M,I2038,TRUE,_xll.ohTrigger(RecalcTrigger,Trigger3M)),NA())</f>
        <v>7.7113313736898448E-3</v>
      </c>
      <c r="P2038" s="44">
        <f>IFERROR(_xll.qlIndexFixing(ONIndex6M,I2038,TRUE,_xll.ohTrigger(RecalcTrigger,Trigger6M)),NA())</f>
        <v>7.5621771618283873E-3</v>
      </c>
      <c r="Q2038" s="145">
        <f>IFERROR(_xll.qlIndexFixing(ONIndex1Y,I2038,TRUE,_xll.ohTrigger(RecalcTrigger,Trigger1Y)),NA())</f>
        <v>7.9399081775743952E-3</v>
      </c>
    </row>
    <row r="2039" spans="2:17" x14ac:dyDescent="0.2">
      <c r="B2039" s="39" t="s">
        <v>42</v>
      </c>
      <c r="D2039" s="42">
        <f>_xll.qlCalendarAdvance(Calendar,$D2038,B2039,"f",FALSE)</f>
        <v>53954</v>
      </c>
      <c r="E2039" s="139">
        <f>_xll.qlInterestRateIndexValueDate(IndexON,D2039)</f>
        <v>53954</v>
      </c>
      <c r="F2039" s="155">
        <f>IFERROR(_xll.qlIndexFixing(IndexON,D2039,TRUE,_xll.ohTrigger(RecalcTrigger,TriggerON)),NA())</f>
        <v>7.3086599733063196E-3</v>
      </c>
      <c r="H2039" s="42">
        <f>_xll.qlCalendarAdvance(Calendar,$H2038,B2039,"f",FALSE)</f>
        <v>53954</v>
      </c>
      <c r="I2039" s="139">
        <f>_xll.qlInterestRateIndexValueDate(Index1M,$H2039)</f>
        <v>53958</v>
      </c>
      <c r="J2039" s="144">
        <f>IFERROR(_xll.qlIndexFixing(Index1M,$H2039,TRUE,_xll.ohTrigger(RecalcTrigger,Trigger1M)),NA())</f>
        <v>7.4789252208260493E-3</v>
      </c>
      <c r="K2039" s="44">
        <f>IFERROR(_xll.qlIndexFixing(Index3M,H2039,TRUE,_xll.ohTrigger(RecalcTrigger,Trigger3M)),NA())</f>
        <v>7.7173496721533851E-3</v>
      </c>
      <c r="L2039" s="44">
        <f>IFERROR(_xll.qlIndexFixing(Index6M,$H2039,TRUE,_xll.ohTrigger(RecalcTrigger,Trigger6M)),NA())</f>
        <v>7.5690289337439409E-3</v>
      </c>
      <c r="M2039" s="145">
        <f>IFERROR(_xll.qlIndexFixing(Index1Y,$H2039,TRUE,_xll.ohTrigger(RecalcTrigger,Trigger1Y)),NA())</f>
        <v>7.9653578724234037E-3</v>
      </c>
      <c r="N2039" s="144">
        <f>IFERROR(_xll.qlIndexFixing(ONIndex1M,I2039,TRUE,_xll.ohTrigger(RecalcTrigger,Trigger1M)),NA())</f>
        <v>7.4766754997579454E-3</v>
      </c>
      <c r="O2039" s="44">
        <f>IFERROR(_xll.qlIndexFixing(ONIndex3M,I2039,TRUE,_xll.ohTrigger(RecalcTrigger,Trigger3M)),NA())</f>
        <v>7.7111710630450858E-3</v>
      </c>
      <c r="P2039" s="44">
        <f>IFERROR(_xll.qlIndexFixing(ONIndex6M,I2039,TRUE,_xll.ohTrigger(RecalcTrigger,Trigger6M)),NA())</f>
        <v>7.561562855062931E-3</v>
      </c>
      <c r="Q2039" s="145">
        <f>IFERROR(_xll.qlIndexFixing(ONIndex1Y,I2039,TRUE,_xll.ohTrigger(RecalcTrigger,Trigger1Y)),NA())</f>
        <v>7.9398289409571277E-3</v>
      </c>
    </row>
    <row r="2040" spans="2:17" x14ac:dyDescent="0.2">
      <c r="B2040" s="39" t="s">
        <v>42</v>
      </c>
      <c r="D2040" s="42">
        <f>_xll.qlCalendarAdvance(Calendar,$D2039,B2040,"f",FALSE)</f>
        <v>53961</v>
      </c>
      <c r="E2040" s="139">
        <f>_xll.qlInterestRateIndexValueDate(IndexON,D2040)</f>
        <v>53961</v>
      </c>
      <c r="F2040" s="155">
        <f>IFERROR(_xll.qlIndexFixing(IndexON,D2040,TRUE,_xll.ohTrigger(RecalcTrigger,TriggerON)),NA())</f>
        <v>7.3087903835489243E-3</v>
      </c>
      <c r="H2040" s="42">
        <f>_xll.qlCalendarAdvance(Calendar,$H2039,B2040,"f",FALSE)</f>
        <v>53961</v>
      </c>
      <c r="I2040" s="139">
        <f>_xll.qlInterestRateIndexValueDate(Index1M,$H2040)</f>
        <v>53965</v>
      </c>
      <c r="J2040" s="144">
        <f>IFERROR(_xll.qlIndexFixing(Index1M,$H2040,TRUE,_xll.ohTrigger(RecalcTrigger,Trigger1M)),NA())</f>
        <v>7.4789894905092158E-3</v>
      </c>
      <c r="K2040" s="44">
        <f>IFERROR(_xll.qlIndexFixing(Index3M,H2040,TRUE,_xll.ohTrigger(RecalcTrigger,Trigger3M)),NA())</f>
        <v>7.7171863028704579E-3</v>
      </c>
      <c r="L2040" s="44">
        <f>IFERROR(_xll.qlIndexFixing(Index6M,$H2040,TRUE,_xll.ohTrigger(RecalcTrigger,Trigger6M)),NA())</f>
        <v>7.5685622379810004E-3</v>
      </c>
      <c r="M2040" s="145">
        <f>IFERROR(_xll.qlIndexFixing(Index1Y,$H2040,TRUE,_xll.ohTrigger(RecalcTrigger,Trigger1Y)),NA())</f>
        <v>7.9650149128505324E-3</v>
      </c>
      <c r="N2040" s="144">
        <f>IFERROR(_xll.qlIndexFixing(ONIndex1M,I2040,TRUE,_xll.ohTrigger(RecalcTrigger,Trigger1M)),NA())</f>
        <v>7.4766830024763919E-3</v>
      </c>
      <c r="O2040" s="44">
        <f>IFERROR(_xll.qlIndexFixing(ONIndex3M,I2040,TRUE,_xll.ohTrigger(RecalcTrigger,Trigger3M)),NA())</f>
        <v>7.7110014368120261E-3</v>
      </c>
      <c r="P2040" s="44">
        <f>IFERROR(_xll.qlIndexFixing(ONIndex6M,I2040,TRUE,_xll.ohTrigger(RecalcTrigger,Trigger6M)),NA())</f>
        <v>7.5609560165634804E-3</v>
      </c>
      <c r="Q2040" s="145">
        <f>IFERROR(_xll.qlIndexFixing(ONIndex1Y,I2040,TRUE,_xll.ohTrigger(RecalcTrigger,Trigger1Y)),NA())</f>
        <v>7.9397404132119931E-3</v>
      </c>
    </row>
    <row r="2041" spans="2:17" x14ac:dyDescent="0.2">
      <c r="B2041" s="39" t="s">
        <v>42</v>
      </c>
      <c r="D2041" s="42">
        <f>_xll.qlCalendarAdvance(Calendar,$D2040,B2041,"f",FALSE)</f>
        <v>53968</v>
      </c>
      <c r="E2041" s="139">
        <f>_xll.qlInterestRateIndexValueDate(IndexON,D2041)</f>
        <v>53968</v>
      </c>
      <c r="F2041" s="155">
        <f>IFERROR(_xll.qlIndexFixing(IndexON,D2041,TRUE,_xll.ohTrigger(RecalcTrigger,TriggerON)),NA())</f>
        <v>7.3089099587786421E-3</v>
      </c>
      <c r="H2041" s="42">
        <f>_xll.qlCalendarAdvance(Calendar,$H2040,B2041,"f",FALSE)</f>
        <v>53968</v>
      </c>
      <c r="I2041" s="139">
        <f>_xll.qlInterestRateIndexValueDate(Index1M,$H2041)</f>
        <v>53972</v>
      </c>
      <c r="J2041" s="144">
        <f>IFERROR(_xll.qlIndexFixing(Index1M,$H2041,TRUE,_xll.ohTrigger(RecalcTrigger,Trigger1M)),NA())</f>
        <v>7.4789663919564682E-3</v>
      </c>
      <c r="K2041" s="44">
        <f>IFERROR(_xll.qlIndexFixing(Index3M,H2041,TRUE,_xll.ohTrigger(RecalcTrigger,Trigger3M)),NA())</f>
        <v>7.7169482180238372E-3</v>
      </c>
      <c r="L2041" s="44">
        <f>IFERROR(_xll.qlIndexFixing(Index6M,$H2041,TRUE,_xll.ohTrigger(RecalcTrigger,Trigger6M)),NA())</f>
        <v>7.5680582706383883E-3</v>
      </c>
      <c r="M2041" s="145">
        <f>IFERROR(_xll.qlIndexFixing(Index1Y,$H2041,TRUE,_xll.ohTrigger(RecalcTrigger,Trigger1Y)),NA())</f>
        <v>7.9646618754472872E-3</v>
      </c>
      <c r="N2041" s="144">
        <f>IFERROR(_xll.qlIndexFixing(ONIndex1M,I2041,TRUE,_xll.ohTrigger(RecalcTrigger,Trigger1M)),NA())</f>
        <v>7.4766798266168166E-3</v>
      </c>
      <c r="O2041" s="44">
        <f>IFERROR(_xll.qlIndexFixing(ONIndex3M,I2041,TRUE,_xll.ohTrigger(RecalcTrigger,Trigger3M)),NA())</f>
        <v>7.7108224734878661E-3</v>
      </c>
      <c r="P2041" s="44">
        <f>IFERROR(_xll.qlIndexFixing(ONIndex6M,I2041,TRUE,_xll.ohTrigger(RecalcTrigger,Trigger6M)),NA())</f>
        <v>7.5603566646353926E-3</v>
      </c>
      <c r="Q2041" s="145">
        <f>IFERROR(_xll.qlIndexFixing(ONIndex1Y,I2041,TRUE,_xll.ohTrigger(RecalcTrigger,Trigger1Y)),NA())</f>
        <v>7.9396425680400284E-3</v>
      </c>
    </row>
    <row r="2042" spans="2:17" x14ac:dyDescent="0.2">
      <c r="B2042" s="39" t="s">
        <v>42</v>
      </c>
      <c r="D2042" s="42">
        <f>_xll.qlCalendarAdvance(Calendar,$D2041,B2042,"f",FALSE)</f>
        <v>53975</v>
      </c>
      <c r="E2042" s="139">
        <f>_xll.qlInterestRateIndexValueDate(IndexON,D2042)</f>
        <v>53975</v>
      </c>
      <c r="F2042" s="155">
        <f>IFERROR(_xll.qlIndexFixing(IndexON,D2042,TRUE,_xll.ohTrigger(RecalcTrigger,TriggerON)),NA())</f>
        <v>7.3090186756541442E-3</v>
      </c>
      <c r="H2042" s="42">
        <f>_xll.qlCalendarAdvance(Calendar,$H2041,B2042,"f",FALSE)</f>
        <v>53975</v>
      </c>
      <c r="I2042" s="139">
        <f>_xll.qlInterestRateIndexValueDate(Index1M,$H2042)</f>
        <v>53979</v>
      </c>
      <c r="J2042" s="144">
        <f>IFERROR(_xll.qlIndexFixing(Index1M,$H2042,TRUE,_xll.ohTrigger(RecalcTrigger,Trigger1M)),NA())</f>
        <v>7.4789325450028412E-3</v>
      </c>
      <c r="K2042" s="44">
        <f>IFERROR(_xll.qlIndexFixing(Index3M,H2042,TRUE,_xll.ohTrigger(RecalcTrigger,Trigger3M)),NA())</f>
        <v>7.7167006229706819E-3</v>
      </c>
      <c r="L2042" s="44">
        <f>IFERROR(_xll.qlIndexFixing(Index6M,$H2042,TRUE,_xll.ohTrigger(RecalcTrigger,Trigger6M)),NA())</f>
        <v>7.5675620708419459E-3</v>
      </c>
      <c r="M2042" s="145">
        <f>IFERROR(_xll.qlIndexFixing(Index1Y,$H2042,TRUE,_xll.ohTrigger(RecalcTrigger,Trigger1Y)),NA())</f>
        <v>7.9642987336499983E-3</v>
      </c>
      <c r="N2042" s="144">
        <f>IFERROR(_xll.qlIndexFixing(ONIndex1M,I2042,TRUE,_xll.ohTrigger(RecalcTrigger,Trigger1M)),NA())</f>
        <v>7.4766659500369315E-3</v>
      </c>
      <c r="O2042" s="44">
        <f>IFERROR(_xll.qlIndexFixing(ONIndex3M,I2042,TRUE,_xll.ohTrigger(RecalcTrigger,Trigger3M)),NA())</f>
        <v>7.7106341516497423E-3</v>
      </c>
      <c r="P2042" s="44">
        <f>IFERROR(_xll.qlIndexFixing(ONIndex6M,I2042,TRUE,_xll.ohTrigger(RecalcTrigger,Trigger6M)),NA())</f>
        <v>7.5597648175840249E-3</v>
      </c>
      <c r="Q2042" s="145">
        <f>IFERROR(_xll.qlIndexFixing(ONIndex1Y,I2042,TRUE,_xll.ohTrigger(RecalcTrigger,Trigger1Y)),NA())</f>
        <v>7.9395353789823986E-3</v>
      </c>
    </row>
    <row r="2043" spans="2:17" x14ac:dyDescent="0.2">
      <c r="B2043" s="39" t="s">
        <v>42</v>
      </c>
      <c r="D2043" s="42">
        <f>_xll.qlCalendarAdvance(Calendar,$D2042,B2043,"f",FALSE)</f>
        <v>53982</v>
      </c>
      <c r="E2043" s="139">
        <f>_xll.qlInterestRateIndexValueDate(IndexON,D2043)</f>
        <v>53982</v>
      </c>
      <c r="F2043" s="155">
        <f>IFERROR(_xll.qlIndexFixing(IndexON,D2043,TRUE,_xll.ohTrigger(RecalcTrigger,TriggerON)),NA())</f>
        <v>7.3091165108341016E-3</v>
      </c>
      <c r="H2043" s="42">
        <f>_xll.qlCalendarAdvance(Calendar,$H2042,B2043,"f",FALSE)</f>
        <v>53982</v>
      </c>
      <c r="I2043" s="139">
        <f>_xll.qlInterestRateIndexValueDate(Index1M,$H2043)</f>
        <v>53986</v>
      </c>
      <c r="J2043" s="144">
        <f>IFERROR(_xll.qlIndexFixing(Index1M,$H2043,TRUE,_xll.ohTrigger(RecalcTrigger,Trigger1M)),NA())</f>
        <v>7.4788879275395686E-3</v>
      </c>
      <c r="K2043" s="44">
        <f>IFERROR(_xll.qlIndexFixing(Index3M,H2043,TRUE,_xll.ohTrigger(RecalcTrigger,Trigger3M)),NA())</f>
        <v>7.7164434962377331E-3</v>
      </c>
      <c r="L2043" s="44">
        <f>IFERROR(_xll.qlIndexFixing(Index6M,$H2043,TRUE,_xll.ohTrigger(RecalcTrigger,Trigger6M)),NA())</f>
        <v>7.5670736569725975E-3</v>
      </c>
      <c r="M2043" s="145">
        <f>IFERROR(_xll.qlIndexFixing(Index1Y,$H2043,TRUE,_xll.ohTrigger(RecalcTrigger,Trigger1Y)),NA())</f>
        <v>7.9639254608947791E-3</v>
      </c>
      <c r="N2043" s="144">
        <f>IFERROR(_xll.qlIndexFixing(ONIndex1M,I2043,TRUE,_xll.ohTrigger(RecalcTrigger,Trigger1M)),NA())</f>
        <v>7.4766413508342566E-3</v>
      </c>
      <c r="O2043" s="44">
        <f>IFERROR(_xll.qlIndexFixing(ONIndex3M,I2043,TRUE,_xll.ohTrigger(RecalcTrigger,Trigger3M)),NA())</f>
        <v>7.7104364498747913E-3</v>
      </c>
      <c r="P2043" s="44">
        <f>IFERROR(_xll.qlIndexFixing(ONIndex6M,I2043,TRUE,_xll.ohTrigger(RecalcTrigger,Trigger6M)),NA())</f>
        <v>7.5591804938746066E-3</v>
      </c>
      <c r="Q2043" s="145">
        <f>IFERROR(_xll.qlIndexFixing(ONIndex1Y,I2043,TRUE,_xll.ohTrigger(RecalcTrigger,Trigger1Y)),NA())</f>
        <v>7.9394188197401405E-3</v>
      </c>
    </row>
    <row r="2044" spans="2:17" x14ac:dyDescent="0.2">
      <c r="B2044" s="39" t="s">
        <v>42</v>
      </c>
      <c r="D2044" s="42">
        <f>_xll.qlCalendarAdvance(Calendar,$D2043,B2044,"f",FALSE)</f>
        <v>53989</v>
      </c>
      <c r="E2044" s="139">
        <f>_xll.qlInterestRateIndexValueDate(IndexON,D2044)</f>
        <v>53989</v>
      </c>
      <c r="F2044" s="155">
        <f>IFERROR(_xll.qlIndexFixing(IndexON,D2044,TRUE,_xll.ohTrigger(RecalcTrigger,TriggerON)),NA())</f>
        <v>7.3092034406574413E-3</v>
      </c>
      <c r="H2044" s="42">
        <f>_xll.qlCalendarAdvance(Calendar,$H2043,B2044,"f",FALSE)</f>
        <v>53989</v>
      </c>
      <c r="I2044" s="139">
        <f>_xll.qlInterestRateIndexValueDate(Index1M,$H2044)</f>
        <v>53993</v>
      </c>
      <c r="J2044" s="144">
        <f>IFERROR(_xll.qlIndexFixing(Index1M,$H2044,TRUE,_xll.ohTrigger(RecalcTrigger,Trigger1M)),NA())</f>
        <v>7.4788325174630415E-3</v>
      </c>
      <c r="K2044" s="44">
        <f>IFERROR(_xll.qlIndexFixing(Index3M,H2044,TRUE,_xll.ohTrigger(RecalcTrigger,Trigger3M)),NA())</f>
        <v>7.7161768163526018E-3</v>
      </c>
      <c r="L2044" s="44">
        <f>IFERROR(_xll.qlIndexFixing(Index6M,$H2044,TRUE,_xll.ohTrigger(RecalcTrigger,Trigger6M)),NA())</f>
        <v>7.5665930474130162E-3</v>
      </c>
      <c r="M2044" s="145">
        <f>IFERROR(_xll.qlIndexFixing(Index1Y,$H2044,TRUE,_xll.ohTrigger(RecalcTrigger,Trigger1Y)),NA())</f>
        <v>7.9635420306186158E-3</v>
      </c>
      <c r="N2044" s="144">
        <f>IFERROR(_xll.qlIndexFixing(ONIndex1M,I2044,TRUE,_xll.ohTrigger(RecalcTrigger,Trigger1M)),NA())</f>
        <v>7.4766060066266959E-3</v>
      </c>
      <c r="O2044" s="44">
        <f>IFERROR(_xll.qlIndexFixing(ONIndex3M,I2044,TRUE,_xll.ohTrigger(RecalcTrigger,Trigger3M)),NA())</f>
        <v>7.7102293466602134E-3</v>
      </c>
      <c r="P2044" s="44">
        <f>IFERROR(_xll.qlIndexFixing(ONIndex6M,I2044,TRUE,_xll.ohTrigger(RecalcTrigger,Trigger6M)),NA())</f>
        <v>7.5586037117325588E-3</v>
      </c>
      <c r="Q2044" s="145">
        <f>IFERROR(_xll.qlIndexFixing(ONIndex1Y,I2044,TRUE,_xll.ohTrigger(RecalcTrigger,Trigger1Y)),NA())</f>
        <v>7.9392928639343552E-3</v>
      </c>
    </row>
    <row r="2045" spans="2:17" x14ac:dyDescent="0.2">
      <c r="B2045" s="39" t="s">
        <v>42</v>
      </c>
      <c r="D2045" s="42">
        <f>_xll.qlCalendarAdvance(Calendar,$D2044,B2045,"f",FALSE)</f>
        <v>53996</v>
      </c>
      <c r="E2045" s="139">
        <f>_xll.qlInterestRateIndexValueDate(IndexON,D2045)</f>
        <v>53996</v>
      </c>
      <c r="F2045" s="155">
        <f>IFERROR(_xll.qlIndexFixing(IndexON,D2045,TRUE,_xll.ohTrigger(RecalcTrigger,TriggerON)),NA())</f>
        <v>7.3092794417028983E-3</v>
      </c>
      <c r="H2045" s="42">
        <f>_xll.qlCalendarAdvance(Calendar,$H2044,B2045,"f",FALSE)</f>
        <v>53996</v>
      </c>
      <c r="I2045" s="139">
        <f>_xll.qlInterestRateIndexValueDate(Index1M,$H2045)</f>
        <v>54000</v>
      </c>
      <c r="J2045" s="144">
        <f>IFERROR(_xll.qlIndexFixing(Index1M,$H2045,TRUE,_xll.ohTrigger(RecalcTrigger,Trigger1M)),NA())</f>
        <v>7.4786942779958565E-3</v>
      </c>
      <c r="K2045" s="44">
        <f>IFERROR(_xll.qlIndexFixing(Index3M,H2045,TRUE,_xll.ohTrigger(RecalcTrigger,Trigger3M)),NA())</f>
        <v>7.715900561842899E-3</v>
      </c>
      <c r="L2045" s="44">
        <f>IFERROR(_xll.qlIndexFixing(Index6M,$H2045,TRUE,_xll.ohTrigger(RecalcTrigger,Trigger6M)),NA())</f>
        <v>7.5660719310542005E-3</v>
      </c>
      <c r="M2045" s="145">
        <f>IFERROR(_xll.qlIndexFixing(Index1Y,$H2045,TRUE,_xll.ohTrigger(RecalcTrigger,Trigger1Y)),NA())</f>
        <v>7.9631484162587113E-3</v>
      </c>
      <c r="N2045" s="144">
        <f>IFERROR(_xll.qlIndexFixing(ONIndex1M,I2045,TRUE,_xll.ohTrigger(RecalcTrigger,Trigger1M)),NA())</f>
        <v>7.4765598955117696E-3</v>
      </c>
      <c r="O2045" s="44">
        <f>IFERROR(_xll.qlIndexFixing(ONIndex3M,I2045,TRUE,_xll.ohTrigger(RecalcTrigger,Trigger3M)),NA())</f>
        <v>7.7100128205831453E-3</v>
      </c>
      <c r="P2045" s="44">
        <f>IFERROR(_xll.qlIndexFixing(ONIndex6M,I2045,TRUE,_xll.ohTrigger(RecalcTrigger,Trigger6M)),NA())</f>
        <v>7.558034489463239E-3</v>
      </c>
      <c r="Q2045" s="145">
        <f>IFERROR(_xll.qlIndexFixing(ONIndex1Y,I2045,TRUE,_xll.ohTrigger(RecalcTrigger,Trigger1Y)),NA())</f>
        <v>7.9391574853460156E-3</v>
      </c>
    </row>
    <row r="2046" spans="2:17" x14ac:dyDescent="0.2">
      <c r="B2046" s="39" t="s">
        <v>42</v>
      </c>
      <c r="D2046" s="42">
        <f>_xll.qlCalendarAdvance(Calendar,$D2045,B2046,"f",FALSE)</f>
        <v>54003</v>
      </c>
      <c r="E2046" s="139">
        <f>_xll.qlInterestRateIndexValueDate(IndexON,D2046)</f>
        <v>54003</v>
      </c>
      <c r="F2046" s="155">
        <f>IFERROR(_xll.qlIndexFixing(IndexON,D2046,TRUE,_xll.ohTrigger(RecalcTrigger,TriggerON)),NA())</f>
        <v>7.3093444904692717E-3</v>
      </c>
      <c r="H2046" s="42">
        <f>_xll.qlCalendarAdvance(Calendar,$H2045,B2046,"f",FALSE)</f>
        <v>54003</v>
      </c>
      <c r="I2046" s="139">
        <f>_xll.qlInterestRateIndexValueDate(Index1M,$H2046)</f>
        <v>54007</v>
      </c>
      <c r="J2046" s="144">
        <f>IFERROR(_xll.qlIndexFixing(Index1M,$H2046,TRUE,_xll.ohTrigger(RecalcTrigger,Trigger1M)),NA())</f>
        <v>7.4786179938914898E-3</v>
      </c>
      <c r="K2046" s="44">
        <f>IFERROR(_xll.qlIndexFixing(Index3M,H2046,TRUE,_xll.ohTrigger(RecalcTrigger,Trigger3M)),NA())</f>
        <v>7.7156147112362357E-3</v>
      </c>
      <c r="L2046" s="44">
        <f>IFERROR(_xll.qlIndexFixing(Index6M,$H2046,TRUE,_xll.ohTrigger(RecalcTrigger,Trigger6M)),NA())</f>
        <v>7.5656064286255091E-3</v>
      </c>
      <c r="M2046" s="145">
        <f>IFERROR(_xll.qlIndexFixing(Index1Y,$H2046,TRUE,_xll.ohTrigger(RecalcTrigger,Trigger1Y)),NA())</f>
        <v>7.9627445912535833E-3</v>
      </c>
      <c r="N2046" s="144">
        <f>IFERROR(_xll.qlIndexFixing(ONIndex1M,I2046,TRUE,_xll.ohTrigger(RecalcTrigger,Trigger1M)),NA())</f>
        <v>7.4765029953471895E-3</v>
      </c>
      <c r="O2046" s="44">
        <f>IFERROR(_xll.qlIndexFixing(ONIndex3M,I2046,TRUE,_xll.ohTrigger(RecalcTrigger,Trigger3M)),NA())</f>
        <v>7.7097868503805955E-3</v>
      </c>
      <c r="P2046" s="44">
        <f>IFERROR(_xll.qlIndexFixing(ONIndex6M,I2046,TRUE,_xll.ohTrigger(RecalcTrigger,Trigger6M)),NA())</f>
        <v>7.5574728453720041E-3</v>
      </c>
      <c r="Q2046" s="145">
        <f>IFERROR(_xll.qlIndexFixing(ONIndex1Y,I2046,TRUE,_xll.ohTrigger(RecalcTrigger,Trigger1Y)),NA())</f>
        <v>7.9390126573564146E-3</v>
      </c>
    </row>
    <row r="2047" spans="2:17" x14ac:dyDescent="0.2">
      <c r="B2047" s="39" t="s">
        <v>42</v>
      </c>
      <c r="D2047" s="42">
        <f>_xll.qlCalendarAdvance(Calendar,$D2046,B2047,"f",FALSE)</f>
        <v>54010</v>
      </c>
      <c r="E2047" s="139">
        <f>_xll.qlInterestRateIndexValueDate(IndexON,D2047)</f>
        <v>54010</v>
      </c>
      <c r="F2047" s="155">
        <f>IFERROR(_xll.qlIndexFixing(IndexON,D2047,TRUE,_xll.ohTrigger(RecalcTrigger,TriggerON)),NA())</f>
        <v>7.3093985634553604E-3</v>
      </c>
      <c r="H2047" s="42">
        <f>_xll.qlCalendarAdvance(Calendar,$H2046,B2047,"f",FALSE)</f>
        <v>54010</v>
      </c>
      <c r="I2047" s="139">
        <f>_xll.qlInterestRateIndexValueDate(Index1M,$H2047)</f>
        <v>54014</v>
      </c>
      <c r="J2047" s="144">
        <f>IFERROR(_xll.qlIndexFixing(Index1M,$H2047,TRUE,_xll.ohTrigger(RecalcTrigger,Trigger1M)),NA())</f>
        <v>7.4785308526585936E-3</v>
      </c>
      <c r="K2047" s="44">
        <f>IFERROR(_xll.qlIndexFixing(Index3M,H2047,TRUE,_xll.ohTrigger(RecalcTrigger,Trigger3M)),NA())</f>
        <v>7.7153192430593539E-3</v>
      </c>
      <c r="L2047" s="44">
        <f>IFERROR(_xll.qlIndexFixing(Index6M,$H2047,TRUE,_xll.ohTrigger(RecalcTrigger,Trigger6M)),NA())</f>
        <v>7.5651487841695512E-3</v>
      </c>
      <c r="M2047" s="145">
        <f>IFERROR(_xll.qlIndexFixing(Index1Y,$H2047,TRUE,_xll.ohTrigger(RecalcTrigger,Trigger1Y)),NA())</f>
        <v>7.9623305290399959E-3</v>
      </c>
      <c r="N2047" s="144">
        <f>IFERROR(_xll.qlIndexFixing(ONIndex1M,I2047,TRUE,_xll.ohTrigger(RecalcTrigger,Trigger1M)),NA())</f>
        <v>7.4764352839906678E-3</v>
      </c>
      <c r="O2047" s="44">
        <f>IFERROR(_xll.qlIndexFixing(ONIndex3M,I2047,TRUE,_xll.ohTrigger(RecalcTrigger,Trigger3M)),NA())</f>
        <v>7.7095514143898924E-3</v>
      </c>
      <c r="P2047" s="44">
        <f>IFERROR(_xll.qlIndexFixing(ONIndex6M,I2047,TRUE,_xll.ohTrigger(RecalcTrigger,Trigger6M)),NA())</f>
        <v>7.5569187978441477E-3</v>
      </c>
      <c r="Q2047" s="145">
        <f>IFERROR(_xll.qlIndexFixing(ONIndex1Y,I2047,TRUE,_xll.ohTrigger(RecalcTrigger,Trigger1Y)),NA())</f>
        <v>7.9388583538264612E-3</v>
      </c>
    </row>
    <row r="2048" spans="2:17" x14ac:dyDescent="0.2">
      <c r="B2048" s="39" t="s">
        <v>42</v>
      </c>
      <c r="D2048" s="42">
        <f>_xll.qlCalendarAdvance(Calendar,$D2047,B2048,"f",FALSE)</f>
        <v>54017</v>
      </c>
      <c r="E2048" s="139">
        <f>_xll.qlInterestRateIndexValueDate(IndexON,D2048)</f>
        <v>54017</v>
      </c>
      <c r="F2048" s="155">
        <f>IFERROR(_xll.qlIndexFixing(IndexON,D2048,TRUE,_xll.ohTrigger(RecalcTrigger,TriggerON)),NA())</f>
        <v>7.3094416372398996E-3</v>
      </c>
      <c r="H2048" s="42">
        <f>_xll.qlCalendarAdvance(Calendar,$H2047,B2048,"f",FALSE)</f>
        <v>54017</v>
      </c>
      <c r="I2048" s="139">
        <f>_xll.qlInterestRateIndexValueDate(Index1M,$H2048)</f>
        <v>54021</v>
      </c>
      <c r="J2048" s="144">
        <f>IFERROR(_xll.qlIndexFixing(Index1M,$H2048,TRUE,_xll.ohTrigger(RecalcTrigger,Trigger1M)),NA())</f>
        <v>7.4785721119627335E-3</v>
      </c>
      <c r="K2048" s="44">
        <f>IFERROR(_xll.qlIndexFixing(Index3M,H2048,TRUE,_xll.ohTrigger(RecalcTrigger,Trigger3M)),NA())</f>
        <v>7.7150141358416028E-3</v>
      </c>
      <c r="L2048" s="44">
        <f>IFERROR(_xll.qlIndexFixing(Index6M,$H2048,TRUE,_xll.ohTrigger(RecalcTrigger,Trigger6M)),NA())</f>
        <v>7.5646990160672294E-3</v>
      </c>
      <c r="M2048" s="145">
        <f>IFERROR(_xll.qlIndexFixing(Index1Y,$H2048,TRUE,_xll.ohTrigger(RecalcTrigger,Trigger1Y)),NA())</f>
        <v>7.961906203057121E-3</v>
      </c>
      <c r="N2048" s="144">
        <f>IFERROR(_xll.qlIndexFixing(ONIndex1M,I2048,TRUE,_xll.ohTrigger(RecalcTrigger,Trigger1M)),NA())</f>
        <v>7.4763567394597885E-3</v>
      </c>
      <c r="O2048" s="44">
        <f>IFERROR(_xll.qlIndexFixing(ONIndex3M,I2048,TRUE,_xll.ohTrigger(RecalcTrigger,Trigger3M)),NA())</f>
        <v>7.7093064913480447E-3</v>
      </c>
      <c r="P2048" s="44">
        <f>IFERROR(_xll.qlIndexFixing(ONIndex6M,I2048,TRUE,_xll.ohTrigger(RecalcTrigger,Trigger6M)),NA())</f>
        <v>7.5563723651050907E-3</v>
      </c>
      <c r="Q2048" s="145">
        <f>IFERROR(_xll.qlIndexFixing(ONIndex1Y,I2048,TRUE,_xll.ohTrigger(RecalcTrigger,Trigger1Y)),NA())</f>
        <v>7.9386945482173843E-3</v>
      </c>
    </row>
    <row r="2049" spans="2:17" x14ac:dyDescent="0.2">
      <c r="B2049" s="39" t="s">
        <v>42</v>
      </c>
      <c r="D2049" s="42">
        <f>_xll.qlCalendarAdvance(Calendar,$D2048,B2049,"f",FALSE)</f>
        <v>54024</v>
      </c>
      <c r="E2049" s="139">
        <f>_xll.qlInterestRateIndexValueDate(IndexON,D2049)</f>
        <v>54024</v>
      </c>
      <c r="F2049" s="155">
        <f>IFERROR(_xll.qlIndexFixing(IndexON,D2049,TRUE,_xll.ohTrigger(RecalcTrigger,TriggerON)),NA())</f>
        <v>7.3094736884016243E-3</v>
      </c>
      <c r="H2049" s="42">
        <f>_xll.qlCalendarAdvance(Calendar,$H2048,B2049,"f",FALSE)</f>
        <v>54024</v>
      </c>
      <c r="I2049" s="139">
        <f>_xll.qlInterestRateIndexValueDate(Index1M,$H2049)</f>
        <v>54028</v>
      </c>
      <c r="J2049" s="144">
        <f>IFERROR(_xll.qlIndexFixing(Index1M,$H2049,TRUE,_xll.ohTrigger(RecalcTrigger,Trigger1M)),NA())</f>
        <v>7.4783928041237541E-3</v>
      </c>
      <c r="K2049" s="44">
        <f>IFERROR(_xll.qlIndexFixing(Index3M,H2049,TRUE,_xll.ohTrigger(RecalcTrigger,Trigger3M)),NA())</f>
        <v>7.7146410711659286E-3</v>
      </c>
      <c r="L2049" s="44">
        <f>IFERROR(_xll.qlIndexFixing(Index6M,$H2049,TRUE,_xll.ohTrigger(RecalcTrigger,Trigger6M)),NA())</f>
        <v>7.5643077075677823E-3</v>
      </c>
      <c r="M2049" s="145">
        <f>IFERROR(_xll.qlIndexFixing(Index1Y,$H2049,TRUE,_xll.ohTrigger(RecalcTrigger,Trigger1Y)),NA())</f>
        <v>7.9614715867430356E-3</v>
      </c>
      <c r="N2049" s="144">
        <f>IFERROR(_xll.qlIndexFixing(ONIndex1M,I2049,TRUE,_xll.ohTrigger(RecalcTrigger,Trigger1M)),NA())</f>
        <v>7.4762673395323276E-3</v>
      </c>
      <c r="O2049" s="44">
        <f>IFERROR(_xll.qlIndexFixing(ONIndex3M,I2049,TRUE,_xll.ohTrigger(RecalcTrigger,Trigger3M)),NA())</f>
        <v>7.7090520598321888E-3</v>
      </c>
      <c r="P2049" s="44">
        <f>IFERROR(_xll.qlIndexFixing(ONIndex6M,I2049,TRUE,_xll.ohTrigger(RecalcTrigger,Trigger6M)),NA())</f>
        <v>7.5558335655401265E-3</v>
      </c>
      <c r="Q2049" s="145">
        <f>IFERROR(_xll.qlIndexFixing(ONIndex1Y,I2049,TRUE,_xll.ohTrigger(RecalcTrigger,Trigger1Y)),NA())</f>
        <v>7.9385212143101569E-3</v>
      </c>
    </row>
    <row r="2050" spans="2:17" x14ac:dyDescent="0.2">
      <c r="B2050" s="39" t="s">
        <v>42</v>
      </c>
      <c r="D2050" s="42">
        <f>_xll.qlCalendarAdvance(Calendar,$D2049,B2050,"f",FALSE)</f>
        <v>54031</v>
      </c>
      <c r="E2050" s="139">
        <f>_xll.qlInterestRateIndexValueDate(IndexON,D2050)</f>
        <v>54031</v>
      </c>
      <c r="F2050" s="155">
        <f>IFERROR(_xll.qlIndexFixing(IndexON,D2050,TRUE,_xll.ohTrigger(RecalcTrigger,TriggerON)),NA())</f>
        <v>7.3094946932794613E-3</v>
      </c>
      <c r="H2050" s="42">
        <f>_xll.qlCalendarAdvance(Calendar,$H2049,B2050,"f",FALSE)</f>
        <v>54031</v>
      </c>
      <c r="I2050" s="139">
        <f>_xll.qlInterestRateIndexValueDate(Index1M,$H2050)</f>
        <v>54035</v>
      </c>
      <c r="J2050" s="144">
        <f>IFERROR(_xll.qlIndexFixing(Index1M,$H2050,TRUE,_xll.ohTrigger(RecalcTrigger,Trigger1M)),NA())</f>
        <v>7.4782721741222819E-3</v>
      </c>
      <c r="K2050" s="44">
        <f>IFERROR(_xll.qlIndexFixing(Index3M,H2050,TRUE,_xll.ohTrigger(RecalcTrigger,Trigger3M)),NA())</f>
        <v>7.7143173240041031E-3</v>
      </c>
      <c r="L2050" s="44">
        <f>IFERROR(_xll.qlIndexFixing(Index6M,$H2050,TRUE,_xll.ohTrigger(RecalcTrigger,Trigger6M)),NA())</f>
        <v>7.5638743098579309E-3</v>
      </c>
      <c r="M2050" s="145">
        <f>IFERROR(_xll.qlIndexFixing(Index1Y,$H2050,TRUE,_xll.ohTrigger(RecalcTrigger,Trigger1Y)),NA())</f>
        <v>7.9610266535371284E-3</v>
      </c>
      <c r="N2050" s="144">
        <f>IFERROR(_xll.qlIndexFixing(ONIndex1M,I2050,TRUE,_xll.ohTrigger(RecalcTrigger,Trigger1M)),NA())</f>
        <v>7.4761670623058052E-3</v>
      </c>
      <c r="O2050" s="44">
        <f>IFERROR(_xll.qlIndexFixing(ONIndex3M,I2050,TRUE,_xll.ohTrigger(RecalcTrigger,Trigger3M)),NA())</f>
        <v>7.708788098179653E-3</v>
      </c>
      <c r="P2050" s="44">
        <f>IFERROR(_xll.qlIndexFixing(ONIndex6M,I2050,TRUE,_xll.ohTrigger(RecalcTrigger,Trigger6M)),NA())</f>
        <v>7.5553024172947403E-3</v>
      </c>
      <c r="Q2050" s="145">
        <f>IFERROR(_xll.qlIndexFixing(ONIndex1Y,I2050,TRUE,_xll.ohTrigger(RecalcTrigger,Trigger1Y)),NA())</f>
        <v>7.9383383255660078E-3</v>
      </c>
    </row>
    <row r="2051" spans="2:17" x14ac:dyDescent="0.2">
      <c r="B2051" s="39" t="s">
        <v>42</v>
      </c>
      <c r="D2051" s="42">
        <f>_xll.qlCalendarAdvance(Calendar,$D2050,B2051,"f",FALSE)</f>
        <v>54038</v>
      </c>
      <c r="E2051" s="139">
        <f>_xll.qlInterestRateIndexValueDate(IndexON,D2051)</f>
        <v>54038</v>
      </c>
      <c r="F2051" s="155">
        <f>IFERROR(_xll.qlIndexFixing(IndexON,D2051,TRUE,_xll.ohTrigger(RecalcTrigger,TriggerON)),NA())</f>
        <v>7.309504628612018E-3</v>
      </c>
      <c r="H2051" s="42">
        <f>_xll.qlCalendarAdvance(Calendar,$H2050,B2051,"f",FALSE)</f>
        <v>54038</v>
      </c>
      <c r="I2051" s="139">
        <f>_xll.qlInterestRateIndexValueDate(Index1M,$H2051)</f>
        <v>54042</v>
      </c>
      <c r="J2051" s="144">
        <f>IFERROR(_xll.qlIndexFixing(Index1M,$H2051,TRUE,_xll.ohTrigger(RecalcTrigger,Trigger1M)),NA())</f>
        <v>7.4781405967590834E-3</v>
      </c>
      <c r="K2051" s="44">
        <f>IFERROR(_xll.qlIndexFixing(Index3M,H2051,TRUE,_xll.ohTrigger(RecalcTrigger,Trigger3M)),NA())</f>
        <v>7.7139838751241665E-3</v>
      </c>
      <c r="L2051" s="44">
        <f>IFERROR(_xll.qlIndexFixing(Index6M,$H2051,TRUE,_xll.ohTrigger(RecalcTrigger,Trigger6M)),NA())</f>
        <v>7.563448845123449E-3</v>
      </c>
      <c r="M2051" s="145">
        <f>IFERROR(_xll.qlIndexFixing(Index1Y,$H2051,TRUE,_xll.ohTrigger(RecalcTrigger,Trigger1Y)),NA())</f>
        <v>7.9605713768787882E-3</v>
      </c>
      <c r="N2051" s="144">
        <f>IFERROR(_xll.qlIndexFixing(ONIndex1M,I2051,TRUE,_xll.ohTrigger(RecalcTrigger,Trigger1M)),NA())</f>
        <v>7.4760558854780612E-3</v>
      </c>
      <c r="O2051" s="44">
        <f>IFERROR(_xll.qlIndexFixing(ONIndex3M,I2051,TRUE,_xll.ohTrigger(RecalcTrigger,Trigger3M)),NA())</f>
        <v>7.7085145852873183E-3</v>
      </c>
      <c r="P2051" s="44">
        <f>IFERROR(_xll.qlIndexFixing(ONIndex6M,I2051,TRUE,_xll.ohTrigger(RecalcTrigger,Trigger6M)),NA())</f>
        <v>7.5547789390739695E-3</v>
      </c>
      <c r="Q2051" s="145">
        <f>IFERROR(_xll.qlIndexFixing(ONIndex1Y,I2051,TRUE,_xll.ohTrigger(RecalcTrigger,Trigger1Y)),NA())</f>
        <v>7.9381458558458462E-3</v>
      </c>
    </row>
    <row r="2052" spans="2:17" x14ac:dyDescent="0.2">
      <c r="B2052" s="39" t="s">
        <v>42</v>
      </c>
      <c r="D2052" s="42">
        <f>_xll.qlCalendarAdvance(Calendar,$D2051,B2052,"f",FALSE)</f>
        <v>54045</v>
      </c>
      <c r="E2052" s="139">
        <f>_xll.qlInterestRateIndexValueDate(IndexON,D2052)</f>
        <v>54045</v>
      </c>
      <c r="F2052" s="155">
        <f>IFERROR(_xll.qlIndexFixing(IndexON,D2052,TRUE,_xll.ohTrigger(RecalcTrigger,TriggerON)),NA())</f>
        <v>7.3095034708980933E-3</v>
      </c>
      <c r="H2052" s="42">
        <f>_xll.qlCalendarAdvance(Calendar,$H2051,B2052,"f",FALSE)</f>
        <v>54045</v>
      </c>
      <c r="I2052" s="139">
        <f>_xll.qlInterestRateIndexValueDate(Index1M,$H2052)</f>
        <v>54049</v>
      </c>
      <c r="J2052" s="144">
        <f>IFERROR(_xll.qlIndexFixing(Index1M,$H2052,TRUE,_xll.ohTrigger(RecalcTrigger,Trigger1M)),NA())</f>
        <v>7.4779980499331275E-3</v>
      </c>
      <c r="K2052" s="44">
        <f>IFERROR(_xll.qlIndexFixing(Index3M,H2052,TRUE,_xll.ohTrigger(RecalcTrigger,Trigger3M)),NA())</f>
        <v>7.7136407030549432E-3</v>
      </c>
      <c r="L2052" s="44">
        <f>IFERROR(_xll.qlIndexFixing(Index6M,$H2052,TRUE,_xll.ohTrigger(RecalcTrigger,Trigger6M)),NA())</f>
        <v>7.5630313317461353E-3</v>
      </c>
      <c r="M2052" s="145">
        <f>IFERROR(_xll.qlIndexFixing(Index1Y,$H2052,TRUE,_xll.ohTrigger(RecalcTrigger,Trigger1Y)),NA())</f>
        <v>7.9601057302078389E-3</v>
      </c>
      <c r="N2052" s="144">
        <f>IFERROR(_xll.qlIndexFixing(ONIndex1M,I2052,TRUE,_xll.ohTrigger(RecalcTrigger,Trigger1M)),NA())</f>
        <v>7.4760332833978538E-3</v>
      </c>
      <c r="O2052" s="44">
        <f>IFERROR(_xll.qlIndexFixing(ONIndex3M,I2052,TRUE,_xll.ohTrigger(RecalcTrigger,Trigger3M)),NA())</f>
        <v>7.708272218440726E-3</v>
      </c>
      <c r="P2052" s="44">
        <f>IFERROR(_xll.qlIndexFixing(ONIndex6M,I2052,TRUE,_xll.ohTrigger(RecalcTrigger,Trigger6M)),NA())</f>
        <v>7.554203017470229E-3</v>
      </c>
      <c r="Q2052" s="145">
        <f>IFERROR(_xll.qlIndexFixing(ONIndex1Y,I2052,TRUE,_xll.ohTrigger(RecalcTrigger,Trigger1Y)),NA())</f>
        <v>7.9380291887165555E-3</v>
      </c>
    </row>
    <row r="2053" spans="2:17" x14ac:dyDescent="0.2">
      <c r="B2053" s="39" t="s">
        <v>42</v>
      </c>
      <c r="D2053" s="42">
        <f>_xll.qlCalendarAdvance(Calendar,$D2052,B2053,"f",FALSE)</f>
        <v>54053</v>
      </c>
      <c r="E2053" s="139">
        <f>_xll.qlInterestRateIndexValueDate(IndexON,D2053)</f>
        <v>54053</v>
      </c>
      <c r="F2053" s="155">
        <f>IFERROR(_xll.qlIndexFixing(IndexON,D2053,TRUE,_xll.ohTrigger(RecalcTrigger,TriggerON)),NA())</f>
        <v>7.3096339823930379E-3</v>
      </c>
      <c r="H2053" s="42">
        <f>_xll.qlCalendarAdvance(Calendar,$H2052,B2053,"f",FALSE)</f>
        <v>54053</v>
      </c>
      <c r="I2053" s="139">
        <f>_xll.qlInterestRateIndexValueDate(Index1M,$H2053)</f>
        <v>54057</v>
      </c>
      <c r="J2053" s="144">
        <f>IFERROR(_xll.qlIndexFixing(Index1M,$H2053,TRUE,_xll.ohTrigger(RecalcTrigger,Trigger1M)),NA())</f>
        <v>7.477821678912114E-3</v>
      </c>
      <c r="K2053" s="44">
        <f>IFERROR(_xll.qlIndexFixing(Index3M,H2053,TRUE,_xll.ohTrigger(RecalcTrigger,Trigger3M)),NA())</f>
        <v>7.7132365729181158E-3</v>
      </c>
      <c r="L2053" s="44">
        <f>IFERROR(_xll.qlIndexFixing(Index6M,$H2053,TRUE,_xll.ohTrigger(RecalcTrigger,Trigger6M)),NA())</f>
        <v>7.5625110284958871E-3</v>
      </c>
      <c r="M2053" s="145">
        <f>IFERROR(_xll.qlIndexFixing(Index1Y,$H2053,TRUE,_xll.ohTrigger(RecalcTrigger,Trigger1Y)),NA())</f>
        <v>7.9595608305386284E-3</v>
      </c>
      <c r="N2053" s="144">
        <f>IFERROR(_xll.qlIndexFixing(ONIndex1M,I2053,TRUE,_xll.ohTrigger(RecalcTrigger,Trigger1M)),NA())</f>
        <v>7.4758955384890413E-3</v>
      </c>
      <c r="O2053" s="44">
        <f>IFERROR(_xll.qlIndexFixing(ONIndex3M,I2053,TRUE,_xll.ohTrigger(RecalcTrigger,Trigger3M)),NA())</f>
        <v>7.7079754070652484E-3</v>
      </c>
      <c r="P2053" s="44">
        <f>IFERROR(_xll.qlIndexFixing(ONIndex6M,I2053,TRUE,_xll.ohTrigger(RecalcTrigger,Trigger6M)),NA())</f>
        <v>7.5536982209456482E-3</v>
      </c>
      <c r="Q2053" s="145">
        <f>IFERROR(_xll.qlIndexFixing(ONIndex1Y,I2053,TRUE,_xll.ohTrigger(RecalcTrigger,Trigger1Y)),NA())</f>
        <v>7.9378133311713839E-3</v>
      </c>
    </row>
    <row r="2054" spans="2:17" x14ac:dyDescent="0.2">
      <c r="B2054" s="39" t="s">
        <v>42</v>
      </c>
      <c r="D2054" s="42">
        <f>_xll.qlCalendarAdvance(Calendar,$D2053,B2054,"f",FALSE)</f>
        <v>54060</v>
      </c>
      <c r="E2054" s="139">
        <f>_xll.qlInterestRateIndexValueDate(IndexON,D2054)</f>
        <v>54060</v>
      </c>
      <c r="F2054" s="155">
        <f>IFERROR(_xll.qlIndexFixing(IndexON,D2054,TRUE,_xll.ohTrigger(RecalcTrigger,TriggerON)),NA())</f>
        <v>7.3096073795131389E-3</v>
      </c>
      <c r="H2054" s="42">
        <f>_xll.qlCalendarAdvance(Calendar,$H2053,B2054,"f",FALSE)</f>
        <v>54060</v>
      </c>
      <c r="I2054" s="139">
        <f>_xll.qlInterestRateIndexValueDate(Index1M,$H2054)</f>
        <v>54064</v>
      </c>
      <c r="J2054" s="144">
        <f>IFERROR(_xll.qlIndexFixing(Index1M,$H2054,TRUE,_xll.ohTrigger(RecalcTrigger,Trigger1M)),NA())</f>
        <v>7.4776555516453324E-3</v>
      </c>
      <c r="K2054" s="44">
        <f>IFERROR(_xll.qlIndexFixing(Index3M,H2054,TRUE,_xll.ohTrigger(RecalcTrigger,Trigger3M)),NA())</f>
        <v>7.7128724931443135E-3</v>
      </c>
      <c r="L2054" s="44">
        <f>IFERROR(_xll.qlIndexFixing(Index6M,$H2054,TRUE,_xll.ohTrigger(RecalcTrigger,Trigger6M)),NA())</f>
        <v>7.5621100469621958E-3</v>
      </c>
      <c r="M2054" s="145">
        <f>IFERROR(_xll.qlIndexFixing(Index1Y,$H2054,TRUE,_xll.ohTrigger(RecalcTrigger,Trigger1Y)),NA())</f>
        <v>7.9590728729764023E-3</v>
      </c>
      <c r="N2054" s="144">
        <f>IFERROR(_xll.qlIndexFixing(ONIndex1M,I2054,TRUE,_xll.ohTrigger(RecalcTrigger,Trigger1M)),NA())</f>
        <v>7.4756352680172E-3</v>
      </c>
      <c r="O2054" s="44">
        <f>IFERROR(_xll.qlIndexFixing(ONIndex3M,I2054,TRUE,_xll.ohTrigger(RecalcTrigger,Trigger3M)),NA())</f>
        <v>7.7075925521974398E-3</v>
      </c>
      <c r="P2054" s="44">
        <f>IFERROR(_xll.qlIndexFixing(ONIndex6M,I2054,TRUE,_xll.ohTrigger(RecalcTrigger,Trigger6M)),NA())</f>
        <v>7.5531838577269639E-3</v>
      </c>
      <c r="Q2054" s="145">
        <f>IFERROR(_xll.qlIndexFixing(ONIndex1Y,I2054,TRUE,_xll.ohTrigger(RecalcTrigger,Trigger1Y)),NA())</f>
        <v>7.9374782819296996E-3</v>
      </c>
    </row>
    <row r="2055" spans="2:17" x14ac:dyDescent="0.2">
      <c r="B2055" s="39" t="s">
        <v>42</v>
      </c>
      <c r="D2055" s="42">
        <f>_xll.qlCalendarAdvance(Calendar,$D2054,B2055,"f",FALSE)</f>
        <v>54067</v>
      </c>
      <c r="E2055" s="139">
        <f>_xll.qlInterestRateIndexValueDate(IndexON,D2055)</f>
        <v>54067</v>
      </c>
      <c r="F2055" s="155">
        <f>IFERROR(_xll.qlIndexFixing(IndexON,D2055,TRUE,_xll.ohTrigger(RecalcTrigger,TriggerON)),NA())</f>
        <v>7.3095696059688464E-3</v>
      </c>
      <c r="H2055" s="42">
        <f>_xll.qlCalendarAdvance(Calendar,$H2054,B2055,"f",FALSE)</f>
        <v>54067</v>
      </c>
      <c r="I2055" s="139">
        <f>_xll.qlInterestRateIndexValueDate(Index1M,$H2055)</f>
        <v>54071</v>
      </c>
      <c r="J2055" s="144">
        <f>IFERROR(_xll.qlIndexFixing(Index1M,$H2055,TRUE,_xll.ohTrigger(RecalcTrigger,Trigger1M)),NA())</f>
        <v>7.4774783854358873E-3</v>
      </c>
      <c r="K2055" s="44">
        <f>IFERROR(_xll.qlIndexFixing(Index3M,H2055,TRUE,_xll.ohTrigger(RecalcTrigger,Trigger3M)),NA())</f>
        <v>7.7124986227020166E-3</v>
      </c>
      <c r="L2055" s="44">
        <f>IFERROR(_xll.qlIndexFixing(Index6M,$H2055,TRUE,_xll.ohTrigger(RecalcTrigger,Trigger6M)),NA())</f>
        <v>7.5617170730749184E-3</v>
      </c>
      <c r="M2055" s="145">
        <f>IFERROR(_xll.qlIndexFixing(Index1Y,$H2055,TRUE,_xll.ohTrigger(RecalcTrigger,Trigger1Y)),NA())</f>
        <v>7.9585744619293242E-3</v>
      </c>
      <c r="N2055" s="144">
        <f>IFERROR(_xll.qlIndexFixing(ONIndex1M,I2055,TRUE,_xll.ohTrigger(RecalcTrigger,Trigger1M)),NA())</f>
        <v>7.4754787006980905E-3</v>
      </c>
      <c r="O2055" s="44">
        <f>IFERROR(_xll.qlIndexFixing(ONIndex3M,I2055,TRUE,_xll.ohTrigger(RecalcTrigger,Trigger3M)),NA())</f>
        <v>7.7072792406607249E-3</v>
      </c>
      <c r="P2055" s="44">
        <f>IFERROR(_xll.qlIndexFixing(ONIndex6M,I2055,TRUE,_xll.ohTrigger(RecalcTrigger,Trigger6M)),NA())</f>
        <v>7.552692349372947E-3</v>
      </c>
      <c r="Q2055" s="145">
        <f>IFERROR(_xll.qlIndexFixing(ONIndex1Y,I2055,TRUE,_xll.ohTrigger(RecalcTrigger,Trigger1Y)),NA())</f>
        <v>7.9372458382653832E-3</v>
      </c>
    </row>
    <row r="2056" spans="2:17" x14ac:dyDescent="0.2">
      <c r="B2056" s="39" t="s">
        <v>42</v>
      </c>
      <c r="D2056" s="42">
        <f>_xll.qlCalendarAdvance(Calendar,$D2055,B2056,"f",FALSE)</f>
        <v>54074</v>
      </c>
      <c r="E2056" s="139">
        <f>_xll.qlInterestRateIndexValueDate(IndexON,D2056)</f>
        <v>54074</v>
      </c>
      <c r="F2056" s="155">
        <f>IFERROR(_xll.qlIndexFixing(IndexON,D2056,TRUE,_xll.ohTrigger(RecalcTrigger,TriggerON)),NA())</f>
        <v>7.3095206382589595E-3</v>
      </c>
      <c r="H2056" s="42">
        <f>_xll.qlCalendarAdvance(Calendar,$H2055,B2056,"f",FALSE)</f>
        <v>54074</v>
      </c>
      <c r="I2056" s="139">
        <f>_xll.qlInterestRateIndexValueDate(Index1M,$H2056)</f>
        <v>54078</v>
      </c>
      <c r="J2056" s="144">
        <f>IFERROR(_xll.qlIndexFixing(Index1M,$H2056,TRUE,_xll.ohTrigger(RecalcTrigger,Trigger1M)),NA())</f>
        <v>7.4772901581750132E-3</v>
      </c>
      <c r="K2056" s="44">
        <f>IFERROR(_xll.qlIndexFixing(Index3M,H2056,TRUE,_xll.ohTrigger(RecalcTrigger,Trigger3M)),NA())</f>
        <v>7.7121149401174118E-3</v>
      </c>
      <c r="L2056" s="44">
        <f>IFERROR(_xll.qlIndexFixing(Index6M,$H2056,TRUE,_xll.ohTrigger(RecalcTrigger,Trigger6M)),NA())</f>
        <v>7.5613321252158347E-3</v>
      </c>
      <c r="M2056" s="145">
        <f>IFERROR(_xll.qlIndexFixing(Index1Y,$H2056,TRUE,_xll.ohTrigger(RecalcTrigger,Trigger1Y)),NA())</f>
        <v>7.9580655708383092E-3</v>
      </c>
      <c r="N2056" s="144">
        <f>IFERROR(_xll.qlIndexFixing(ONIndex1M,I2056,TRUE,_xll.ohTrigger(RecalcTrigger,Trigger1M)),NA())</f>
        <v>7.4753111201886213E-3</v>
      </c>
      <c r="O2056" s="44">
        <f>IFERROR(_xll.qlIndexFixing(ONIndex3M,I2056,TRUE,_xll.ohTrigger(RecalcTrigger,Trigger3M)),NA())</f>
        <v>7.7069562676523873E-3</v>
      </c>
      <c r="P2056" s="44">
        <f>IFERROR(_xll.qlIndexFixing(ONIndex6M,I2056,TRUE,_xll.ohTrigger(RecalcTrigger,Trigger6M)),NA())</f>
        <v>7.5522086049684134E-3</v>
      </c>
      <c r="Q2056" s="145">
        <f>IFERROR(_xll.qlIndexFixing(ONIndex1Y,I2056,TRUE,_xll.ohTrigger(RecalcTrigger,Trigger1Y)),NA())</f>
        <v>7.9370036780535003E-3</v>
      </c>
    </row>
    <row r="2057" spans="2:17" x14ac:dyDescent="0.2">
      <c r="B2057" s="39" t="s">
        <v>42</v>
      </c>
      <c r="D2057" s="42">
        <f>_xll.qlCalendarAdvance(Calendar,$D2056,B2057,"f",FALSE)</f>
        <v>54081</v>
      </c>
      <c r="E2057" s="139">
        <f>_xll.qlInterestRateIndexValueDate(IndexON,D2057)</f>
        <v>54081</v>
      </c>
      <c r="F2057" s="155">
        <f>IFERROR(_xll.qlIndexFixing(IndexON,D2057,TRUE,_xll.ohTrigger(RecalcTrigger,TriggerON)),NA())</f>
        <v>7.3094604528556317E-3</v>
      </c>
      <c r="H2057" s="42">
        <f>_xll.qlCalendarAdvance(Calendar,$H2056,B2057,"f",FALSE)</f>
        <v>54081</v>
      </c>
      <c r="I2057" s="139">
        <f>_xll.qlInterestRateIndexValueDate(Index1M,$H2057)</f>
        <v>54085</v>
      </c>
      <c r="J2057" s="144">
        <f>IFERROR(_xll.qlIndexFixing(Index1M,$H2057,TRUE,_xll.ohTrigger(RecalcTrigger,Trigger1M)),NA())</f>
        <v>7.4770908477590995E-3</v>
      </c>
      <c r="K2057" s="44">
        <f>IFERROR(_xll.qlIndexFixing(Index3M,H2057,TRUE,_xll.ohTrigger(RecalcTrigger,Trigger3M)),NA())</f>
        <v>7.7117214239219578E-3</v>
      </c>
      <c r="L2057" s="44">
        <f>IFERROR(_xll.qlIndexFixing(Index6M,$H2057,TRUE,_xll.ohTrigger(RecalcTrigger,Trigger6M)),NA())</f>
        <v>7.5609552217654075E-3</v>
      </c>
      <c r="M2057" s="145">
        <f>IFERROR(_xll.qlIndexFixing(Index1Y,$H2057,TRUE,_xll.ohTrigger(RecalcTrigger,Trigger1Y)),NA())</f>
        <v>7.957546173145584E-3</v>
      </c>
      <c r="N2057" s="144">
        <f>IFERROR(_xll.qlIndexFixing(ONIndex1M,I2057,TRUE,_xll.ohTrigger(RecalcTrigger,Trigger1M)),NA())</f>
        <v>7.4751325045863126E-3</v>
      </c>
      <c r="O2057" s="44">
        <f>IFERROR(_xll.qlIndexFixing(ONIndex3M,I2057,TRUE,_xll.ohTrigger(RecalcTrigger,Trigger3M)),NA())</f>
        <v>7.7066236115097553E-3</v>
      </c>
      <c r="P2057" s="44">
        <f>IFERROR(_xll.qlIndexFixing(ONIndex6M,I2057,TRUE,_xll.ohTrigger(RecalcTrigger,Trigger6M)),NA())</f>
        <v>7.5517326428187204E-3</v>
      </c>
      <c r="Q2057" s="145">
        <f>IFERROR(_xll.qlIndexFixing(ONIndex1Y,I2057,TRUE,_xll.ohTrigger(RecalcTrigger,Trigger1Y)),NA())</f>
        <v>7.9367517747552796E-3</v>
      </c>
    </row>
    <row r="2058" spans="2:17" x14ac:dyDescent="0.2">
      <c r="B2058" s="39" t="s">
        <v>42</v>
      </c>
      <c r="D2058" s="42">
        <f>_xll.qlCalendarAdvance(Calendar,$D2057,B2058,"f",FALSE)</f>
        <v>54088</v>
      </c>
      <c r="E2058" s="139">
        <f>_xll.qlInterestRateIndexValueDate(IndexON,D2058)</f>
        <v>54088</v>
      </c>
      <c r="F2058" s="155">
        <f>IFERROR(_xll.qlIndexFixing(IndexON,D2058,TRUE,_xll.ohTrigger(RecalcTrigger,TriggerON)),NA())</f>
        <v>7.3093890263375982E-3</v>
      </c>
      <c r="H2058" s="42">
        <f>_xll.qlCalendarAdvance(Calendar,$H2057,B2058,"f",FALSE)</f>
        <v>54088</v>
      </c>
      <c r="I2058" s="139">
        <f>_xll.qlInterestRateIndexValueDate(Index1M,$H2058)</f>
        <v>54092</v>
      </c>
      <c r="J2058" s="144">
        <f>IFERROR(_xll.qlIndexFixing(Index1M,$H2058,TRUE,_xll.ohTrigger(RecalcTrigger,Trigger1M)),NA())</f>
        <v>7.4767570533135781E-3</v>
      </c>
      <c r="K2058" s="44">
        <f>IFERROR(_xll.qlIndexFixing(Index3M,H2058,TRUE,_xll.ohTrigger(RecalcTrigger,Trigger3M)),NA())</f>
        <v>7.7112661761091772E-3</v>
      </c>
      <c r="L2058" s="44">
        <f>IFERROR(_xll.qlIndexFixing(Index6M,$H2058,TRUE,_xll.ohTrigger(RecalcTrigger,Trigger6M)),NA())</f>
        <v>7.5605863811058537E-3</v>
      </c>
      <c r="M2058" s="145">
        <f>IFERROR(_xll.qlIndexFixing(Index1Y,$H2058,TRUE,_xll.ohTrigger(RecalcTrigger,Trigger1Y)),NA())</f>
        <v>7.9570162422931603E-3</v>
      </c>
      <c r="N2058" s="144">
        <f>IFERROR(_xll.qlIndexFixing(ONIndex1M,I2058,TRUE,_xll.ohTrigger(RecalcTrigger,Trigger1M)),NA())</f>
        <v>7.4749428315890043E-3</v>
      </c>
      <c r="O2058" s="44">
        <f>IFERROR(_xll.qlIndexFixing(ONIndex3M,I2058,TRUE,_xll.ohTrigger(RecalcTrigger,Trigger3M)),NA())</f>
        <v>7.7062812508899015E-3</v>
      </c>
      <c r="P2058" s="44">
        <f>IFERROR(_xll.qlIndexFixing(ONIndex6M,I2058,TRUE,_xll.ohTrigger(RecalcTrigger,Trigger6M)),NA())</f>
        <v>7.5512644813091612E-3</v>
      </c>
      <c r="Q2058" s="145">
        <f>IFERROR(_xll.qlIndexFixing(ONIndex1Y,I2058,TRUE,_xll.ohTrigger(RecalcTrigger,Trigger1Y)),NA())</f>
        <v>7.9364901020717582E-3</v>
      </c>
    </row>
    <row r="2059" spans="2:17" x14ac:dyDescent="0.2">
      <c r="B2059" s="39" t="s">
        <v>42</v>
      </c>
      <c r="D2059" s="42">
        <f>_xll.qlCalendarAdvance(Calendar,$D2058,B2059,"f",FALSE)</f>
        <v>54095</v>
      </c>
      <c r="E2059" s="139">
        <f>_xll.qlInterestRateIndexValueDate(IndexON,D2059)</f>
        <v>54095</v>
      </c>
      <c r="F2059" s="155">
        <f>IFERROR(_xll.qlIndexFixing(IndexON,D2059,TRUE,_xll.ohTrigger(RecalcTrigger,TriggerON)),NA())</f>
        <v>7.3093063352303034E-3</v>
      </c>
      <c r="H2059" s="42">
        <f>_xll.qlCalendarAdvance(Calendar,$H2058,B2059,"f",FALSE)</f>
        <v>54095</v>
      </c>
      <c r="I2059" s="139">
        <f>_xll.qlInterestRateIndexValueDate(Index1M,$H2059)</f>
        <v>54099</v>
      </c>
      <c r="J2059" s="144">
        <f>IFERROR(_xll.qlIndexFixing(Index1M,$H2059,TRUE,_xll.ohTrigger(RecalcTrigger,Trigger1M)),NA())</f>
        <v>7.4765371126354939E-3</v>
      </c>
      <c r="K2059" s="44">
        <f>IFERROR(_xll.qlIndexFixing(Index3M,H2059,TRUE,_xll.ohTrigger(RecalcTrigger,Trigger3M)),NA())</f>
        <v>7.7108536465892996E-3</v>
      </c>
      <c r="L2059" s="44">
        <f>IFERROR(_xll.qlIndexFixing(Index6M,$H2059,TRUE,_xll.ohTrigger(RecalcTrigger,Trigger6M)),NA())</f>
        <v>7.5602256216189545E-3</v>
      </c>
      <c r="M2059" s="145">
        <f>IFERROR(_xll.qlIndexFixing(Index1Y,$H2059,TRUE,_xll.ohTrigger(RecalcTrigger,Trigger1Y)),NA())</f>
        <v>7.9564757517234831E-3</v>
      </c>
      <c r="N2059" s="144">
        <f>IFERROR(_xll.qlIndexFixing(ONIndex1M,I2059,TRUE,_xll.ohTrigger(RecalcTrigger,Trigger1M)),NA())</f>
        <v>7.4747420792142805E-3</v>
      </c>
      <c r="O2059" s="44">
        <f>IFERROR(_xll.qlIndexFixing(ONIndex3M,I2059,TRUE,_xll.ohTrigger(RecalcTrigger,Trigger3M)),NA())</f>
        <v>7.7059291642900263E-3</v>
      </c>
      <c r="P2059" s="44">
        <f>IFERROR(_xll.qlIndexFixing(ONIndex6M,I2059,TRUE,_xll.ohTrigger(RecalcTrigger,Trigger6M)),NA())</f>
        <v>7.550804138745093E-3</v>
      </c>
      <c r="Q2059" s="145">
        <f>IFERROR(_xll.qlIndexFixing(ONIndex1Y,I2059,TRUE,_xll.ohTrigger(RecalcTrigger,Trigger1Y)),NA())</f>
        <v>7.936218633624037E-3</v>
      </c>
    </row>
    <row r="2060" spans="2:17" x14ac:dyDescent="0.2">
      <c r="B2060" s="39" t="s">
        <v>42</v>
      </c>
      <c r="D2060" s="42">
        <f>_xll.qlCalendarAdvance(Calendar,$D2059,B2060,"f",FALSE)</f>
        <v>54102</v>
      </c>
      <c r="E2060" s="139">
        <f>_xll.qlInterestRateIndexValueDate(IndexON,D2060)</f>
        <v>54102</v>
      </c>
      <c r="F2060" s="155">
        <f>IFERROR(_xll.qlIndexFixing(IndexON,D2060,TRUE,_xll.ohTrigger(RecalcTrigger,TriggerON)),NA())</f>
        <v>7.3092123560059008E-3</v>
      </c>
      <c r="H2060" s="42">
        <f>_xll.qlCalendarAdvance(Calendar,$H2059,B2060,"f",FALSE)</f>
        <v>54102</v>
      </c>
      <c r="I2060" s="139">
        <f>_xll.qlInterestRateIndexValueDate(Index1M,$H2060)</f>
        <v>54106</v>
      </c>
      <c r="J2060" s="144">
        <f>IFERROR(_xll.qlIndexFixing(Index1M,$H2060,TRUE,_xll.ohTrigger(RecalcTrigger,Trigger1M)),NA())</f>
        <v>7.4763060261035155E-3</v>
      </c>
      <c r="K2060" s="44">
        <f>IFERROR(_xll.qlIndexFixing(Index3M,H2060,TRUE,_xll.ohTrigger(RecalcTrigger,Trigger3M)),NA())</f>
        <v>7.7104312207891823E-3</v>
      </c>
      <c r="L2060" s="44">
        <f>IFERROR(_xll.qlIndexFixing(Index6M,$H2060,TRUE,_xll.ohTrigger(RecalcTrigger,Trigger6M)),NA())</f>
        <v>7.5598729616860498E-3</v>
      </c>
      <c r="M2060" s="145">
        <f>IFERROR(_xll.qlIndexFixing(Index1Y,$H2060,TRUE,_xll.ohTrigger(RecalcTrigger,Trigger1Y)),NA())</f>
        <v>7.9559246748792164E-3</v>
      </c>
      <c r="N2060" s="144">
        <f>IFERROR(_xll.qlIndexFixing(ONIndex1M,I2060,TRUE,_xll.ohTrigger(RecalcTrigger,Trigger1M)),NA())</f>
        <v>7.4745302253198531E-3</v>
      </c>
      <c r="O2060" s="44">
        <f>IFERROR(_xll.qlIndexFixing(ONIndex3M,I2060,TRUE,_xll.ohTrigger(RecalcTrigger,Trigger3M)),NA())</f>
        <v>7.7055673302872663E-3</v>
      </c>
      <c r="P2060" s="44">
        <f>IFERROR(_xll.qlIndexFixing(ONIndex6M,I2060,TRUE,_xll.ohTrigger(RecalcTrigger,Trigger6M)),NA())</f>
        <v>7.5503516335118093E-3</v>
      </c>
      <c r="Q2060" s="145">
        <f>IFERROR(_xll.qlIndexFixing(ONIndex1Y,I2060,TRUE,_xll.ohTrigger(RecalcTrigger,Trigger1Y)),NA())</f>
        <v>7.935937343033217E-3</v>
      </c>
    </row>
    <row r="2061" spans="2:17" x14ac:dyDescent="0.2">
      <c r="B2061" s="39" t="s">
        <v>42</v>
      </c>
      <c r="D2061" s="42">
        <f>_xll.qlCalendarAdvance(Calendar,$D2060,B2061,"f",FALSE)</f>
        <v>54109</v>
      </c>
      <c r="E2061" s="139">
        <f>_xll.qlInterestRateIndexValueDate(IndexON,D2061)</f>
        <v>54109</v>
      </c>
      <c r="F2061" s="155">
        <f>IFERROR(_xll.qlIndexFixing(IndexON,D2061,TRUE,_xll.ohTrigger(RecalcTrigger,TriggerON)),NA())</f>
        <v>7.3091070652697709E-3</v>
      </c>
      <c r="H2061" s="42">
        <f>_xll.qlCalendarAdvance(Calendar,$H2060,B2061,"f",FALSE)</f>
        <v>54109</v>
      </c>
      <c r="I2061" s="139">
        <f>_xll.qlInterestRateIndexValueDate(Index1M,$H2061)</f>
        <v>54113</v>
      </c>
      <c r="J2061" s="144">
        <f>IFERROR(_xll.qlIndexFixing(Index1M,$H2061,TRUE,_xll.ohTrigger(RecalcTrigger,Trigger1M)),NA())</f>
        <v>7.4760637716139427E-3</v>
      </c>
      <c r="K2061" s="44">
        <f>IFERROR(_xll.qlIndexFixing(Index3M,H2061,TRUE,_xll.ohTrigger(RecalcTrigger,Trigger3M)),NA())</f>
        <v>7.7099988772388883E-3</v>
      </c>
      <c r="L2061" s="44">
        <f>IFERROR(_xll.qlIndexFixing(Index6M,$H2061,TRUE,_xll.ohTrigger(RecalcTrigger,Trigger6M)),NA())</f>
        <v>7.559528419689359E-3</v>
      </c>
      <c r="M2061" s="145">
        <f>IFERROR(_xll.qlIndexFixing(Index1Y,$H2061,TRUE,_xll.ohTrigger(RecalcTrigger,Trigger1Y)),NA())</f>
        <v>7.9553629852043353E-3</v>
      </c>
      <c r="N2061" s="144">
        <f>IFERROR(_xll.qlIndexFixing(ONIndex1M,I2061,TRUE,_xll.ohTrigger(RecalcTrigger,Trigger1M)),NA())</f>
        <v>7.4743072478433703E-3</v>
      </c>
      <c r="O2061" s="44">
        <f>IFERROR(_xll.qlIndexFixing(ONIndex3M,I2061,TRUE,_xll.ohTrigger(RecalcTrigger,Trigger3M)),NA())</f>
        <v>7.705195727538694E-3</v>
      </c>
      <c r="P2061" s="44">
        <f>IFERROR(_xll.qlIndexFixing(ONIndex6M,I2061,TRUE,_xll.ohTrigger(RecalcTrigger,Trigger6M)),NA())</f>
        <v>7.549906983754795E-3</v>
      </c>
      <c r="Q2061" s="145">
        <f>IFERROR(_xll.qlIndexFixing(ONIndex1Y,I2061,TRUE,_xll.ohTrigger(RecalcTrigger,Trigger1Y)),NA())</f>
        <v>7.9356462040802711E-3</v>
      </c>
    </row>
    <row r="2062" spans="2:17" x14ac:dyDescent="0.2">
      <c r="B2062" s="39" t="s">
        <v>42</v>
      </c>
      <c r="D2062" s="42">
        <f>_xll.qlCalendarAdvance(Calendar,$D2061,B2062,"f",FALSE)</f>
        <v>54116</v>
      </c>
      <c r="E2062" s="139">
        <f>_xll.qlInterestRateIndexValueDate(IndexON,D2062)</f>
        <v>54116</v>
      </c>
      <c r="F2062" s="155">
        <f>IFERROR(_xll.qlIndexFixing(IndexON,D2062,TRUE,_xll.ohTrigger(RecalcTrigger,TriggerON)),NA())</f>
        <v>7.3089904394674221E-3</v>
      </c>
      <c r="H2062" s="42">
        <f>_xll.qlCalendarAdvance(Calendar,$H2061,B2062,"f",FALSE)</f>
        <v>54116</v>
      </c>
      <c r="I2062" s="139">
        <f>_xll.qlInterestRateIndexValueDate(Index1M,$H2062)</f>
        <v>54120</v>
      </c>
      <c r="J2062" s="144">
        <f>IFERROR(_xll.qlIndexFixing(Index1M,$H2062,TRUE,_xll.ohTrigger(RecalcTrigger,Trigger1M)),NA())</f>
        <v>7.476160255373644E-3</v>
      </c>
      <c r="K2062" s="44">
        <f>IFERROR(_xll.qlIndexFixing(Index3M,H2062,TRUE,_xll.ohTrigger(RecalcTrigger,Trigger3M)),NA())</f>
        <v>7.7096545115824151E-3</v>
      </c>
      <c r="L2062" s="44">
        <f>IFERROR(_xll.qlIndexFixing(Index6M,$H2062,TRUE,_xll.ohTrigger(RecalcTrigger,Trigger6M)),NA())</f>
        <v>7.55930822349931E-3</v>
      </c>
      <c r="M2062" s="145">
        <f>IFERROR(_xll.qlIndexFixing(Index1Y,$H2062,TRUE,_xll.ohTrigger(RecalcTrigger,Trigger1Y)),NA())</f>
        <v>7.9547508676440695E-3</v>
      </c>
      <c r="N2062" s="144">
        <f>IFERROR(_xll.qlIndexFixing(ONIndex1M,I2062,TRUE,_xll.ohTrigger(RecalcTrigger,Trigger1M)),NA())</f>
        <v>7.474073124642544E-3</v>
      </c>
      <c r="O2062" s="44">
        <f>IFERROR(_xll.qlIndexFixing(ONIndex3M,I2062,TRUE,_xll.ohTrigger(RecalcTrigger,Trigger3M)),NA())</f>
        <v>7.7048143345415099E-3</v>
      </c>
      <c r="P2062" s="44">
        <f>IFERROR(_xll.qlIndexFixing(ONIndex6M,I2062,TRUE,_xll.ohTrigger(RecalcTrigger,Trigger6M)),NA())</f>
        <v>7.5494702078593434E-3</v>
      </c>
      <c r="Q2062" s="145">
        <f>IFERROR(_xll.qlIndexFixing(ONIndex1Y,I2062,TRUE,_xll.ohTrigger(RecalcTrigger,Trigger1Y)),NA())</f>
        <v>7.9353451903063643E-3</v>
      </c>
    </row>
    <row r="2063" spans="2:17" x14ac:dyDescent="0.2">
      <c r="B2063" s="39" t="s">
        <v>42</v>
      </c>
      <c r="D2063" s="42">
        <f>_xll.qlCalendarAdvance(Calendar,$D2062,B2063,"f",FALSE)</f>
        <v>54123</v>
      </c>
      <c r="E2063" s="139">
        <f>_xll.qlInterestRateIndexValueDate(IndexON,D2063)</f>
        <v>54123</v>
      </c>
      <c r="F2063" s="155">
        <f>IFERROR(_xll.qlIndexFixing(IndexON,D2063,TRUE,_xll.ohTrigger(RecalcTrigger,TriggerON)),NA())</f>
        <v>7.308862455150944E-3</v>
      </c>
      <c r="H2063" s="42">
        <f>_xll.qlCalendarAdvance(Calendar,$H2062,B2063,"f",FALSE)</f>
        <v>54123</v>
      </c>
      <c r="I2063" s="139">
        <f>_xll.qlInterestRateIndexValueDate(Index1M,$H2063)</f>
        <v>54127</v>
      </c>
      <c r="J2063" s="144">
        <f>IFERROR(_xll.qlIndexFixing(Index1M,$H2063,TRUE,_xll.ohTrigger(RecalcTrigger,Trigger1M)),NA())</f>
        <v>7.4756610010664401E-3</v>
      </c>
      <c r="K2063" s="44">
        <f>IFERROR(_xll.qlIndexFixing(Index3M,H2063,TRUE,_xll.ohTrigger(RecalcTrigger,Trigger3M)),NA())</f>
        <v>7.7092008173541421E-3</v>
      </c>
      <c r="L2063" s="44">
        <f>IFERROR(_xll.qlIndexFixing(Index6M,$H2063,TRUE,_xll.ohTrigger(RecalcTrigger,Trigger6M)),NA())</f>
        <v>7.5589811367116552E-3</v>
      </c>
      <c r="M2063" s="145">
        <f>IFERROR(_xll.qlIndexFixing(Index1Y,$H2063,TRUE,_xll.ohTrigger(RecalcTrigger,Trigger1Y)),NA())</f>
        <v>7.9541686647000218E-3</v>
      </c>
      <c r="N2063" s="144">
        <f>IFERROR(_xll.qlIndexFixing(ONIndex1M,I2063,TRUE,_xll.ohTrigger(RecalcTrigger,Trigger1M)),NA())</f>
        <v>7.4738278335750863E-3</v>
      </c>
      <c r="O2063" s="44">
        <f>IFERROR(_xll.qlIndexFixing(ONIndex3M,I2063,TRUE,_xll.ohTrigger(RecalcTrigger,Trigger3M)),NA())</f>
        <v>7.7044231298728505E-3</v>
      </c>
      <c r="P2063" s="44">
        <f>IFERROR(_xll.qlIndexFixing(ONIndex6M,I2063,TRUE,_xll.ohTrigger(RecalcTrigger,Trigger6M)),NA())</f>
        <v>7.5490413242107479E-3</v>
      </c>
      <c r="Q2063" s="145">
        <f>IFERROR(_xll.qlIndexFixing(ONIndex1Y,I2063,TRUE,_xll.ohTrigger(RecalcTrigger,Trigger1Y)),NA())</f>
        <v>7.9350342753325975E-3</v>
      </c>
    </row>
    <row r="2064" spans="2:17" x14ac:dyDescent="0.2">
      <c r="B2064" s="39" t="s">
        <v>42</v>
      </c>
      <c r="D2064" s="42">
        <f>_xll.qlCalendarAdvance(Calendar,$D2063,B2064,"f",FALSE)</f>
        <v>54130</v>
      </c>
      <c r="E2064" s="139">
        <f>_xll.qlInterestRateIndexValueDate(IndexON,D2064)</f>
        <v>54130</v>
      </c>
      <c r="F2064" s="155">
        <f>IFERROR(_xll.qlIndexFixing(IndexON,D2064,TRUE,_xll.ohTrigger(RecalcTrigger,TriggerON)),NA())</f>
        <v>7.308723088845781E-3</v>
      </c>
      <c r="H2064" s="42">
        <f>_xll.qlCalendarAdvance(Calendar,$H2063,B2064,"f",FALSE)</f>
        <v>54130</v>
      </c>
      <c r="I2064" s="139">
        <f>_xll.qlInterestRateIndexValueDate(Index1M,$H2064)</f>
        <v>54134</v>
      </c>
      <c r="J2064" s="144">
        <f>IFERROR(_xll.qlIndexFixing(Index1M,$H2064,TRUE,_xll.ohTrigger(RecalcTrigger,Trigger1M)),NA())</f>
        <v>7.4753834895945727E-3</v>
      </c>
      <c r="K2064" s="44">
        <f>IFERROR(_xll.qlIndexFixing(Index3M,H2064,TRUE,_xll.ohTrigger(RecalcTrigger,Trigger3M)),NA())</f>
        <v>7.7087371374700885E-3</v>
      </c>
      <c r="L2064" s="44">
        <f>IFERROR(_xll.qlIndexFixing(Index6M,$H2064,TRUE,_xll.ohTrigger(RecalcTrigger,Trigger6M)),NA())</f>
        <v>7.5586622259747067E-3</v>
      </c>
      <c r="M2064" s="145">
        <f>IFERROR(_xll.qlIndexFixing(Index1Y,$H2064,TRUE,_xll.ohTrigger(RecalcTrigger,Trigger1Y)),NA())</f>
        <v>7.9535757713885893E-3</v>
      </c>
      <c r="N2064" s="144">
        <f>IFERROR(_xll.qlIndexFixing(ONIndex1M,I2064,TRUE,_xll.ohTrigger(RecalcTrigger,Trigger1M)),NA())</f>
        <v>7.4735713528184533E-3</v>
      </c>
      <c r="O2064" s="44">
        <f>IFERROR(_xll.qlIndexFixing(ONIndex3M,I2064,TRUE,_xll.ohTrigger(RecalcTrigger,Trigger3M)),NA())</f>
        <v>7.7040220921897884E-3</v>
      </c>
      <c r="P2064" s="44">
        <f>IFERROR(_xll.qlIndexFixing(ONIndex6M,I2064,TRUE,_xll.ohTrigger(RecalcTrigger,Trigger6M)),NA())</f>
        <v>7.5486203510344296E-3</v>
      </c>
      <c r="Q2064" s="145">
        <f>IFERROR(_xll.qlIndexFixing(ONIndex1Y,I2064,TRUE,_xll.ohTrigger(RecalcTrigger,Trigger1Y)),NA())</f>
        <v>7.9347134327001356E-3</v>
      </c>
    </row>
    <row r="2065" spans="2:17" x14ac:dyDescent="0.2">
      <c r="B2065" s="39" t="s">
        <v>42</v>
      </c>
      <c r="D2065" s="42">
        <f>_xll.qlCalendarAdvance(Calendar,$D2064,B2065,"f",FALSE)</f>
        <v>54137</v>
      </c>
      <c r="E2065" s="139">
        <f>_xll.qlInterestRateIndexValueDate(IndexON,D2065)</f>
        <v>54137</v>
      </c>
      <c r="F2065" s="155">
        <f>IFERROR(_xll.qlIndexFixing(IndexON,D2065,TRUE,_xll.ohTrigger(RecalcTrigger,TriggerON)),NA())</f>
        <v>7.3085723171040229E-3</v>
      </c>
      <c r="H2065" s="42">
        <f>_xll.qlCalendarAdvance(Calendar,$H2064,B2065,"f",FALSE)</f>
        <v>54137</v>
      </c>
      <c r="I2065" s="139">
        <f>_xll.qlInterestRateIndexValueDate(Index1M,$H2065)</f>
        <v>54141</v>
      </c>
      <c r="J2065" s="144">
        <f>IFERROR(_xll.qlIndexFixing(Index1M,$H2065,TRUE,_xll.ohTrigger(RecalcTrigger,Trigger1M)),NA())</f>
        <v>7.4750947181181646E-3</v>
      </c>
      <c r="K2065" s="44">
        <f>IFERROR(_xll.qlIndexFixing(Index3M,H2065,TRUE,_xll.ohTrigger(RecalcTrigger,Trigger3M)),NA())</f>
        <v>7.7082634504630782E-3</v>
      </c>
      <c r="L2065" s="44">
        <f>IFERROR(_xll.qlIndexFixing(Index6M,$H2065,TRUE,_xll.ohTrigger(RecalcTrigger,Trigger6M)),NA())</f>
        <v>7.5583515096720195E-3</v>
      </c>
      <c r="M2065" s="145">
        <f>IFERROR(_xll.qlIndexFixing(Index1Y,$H2065,TRUE,_xll.ohTrigger(RecalcTrigger,Trigger1Y)),NA())</f>
        <v>7.9529721611547935E-3</v>
      </c>
      <c r="N2065" s="144">
        <f>IFERROR(_xll.qlIndexFixing(ONIndex1M,I2065,TRUE,_xll.ohTrigger(RecalcTrigger,Trigger1M)),NA())</f>
        <v>7.4733036599905489E-3</v>
      </c>
      <c r="O2065" s="44">
        <f>IFERROR(_xll.qlIndexFixing(ONIndex3M,I2065,TRUE,_xll.ohTrigger(RecalcTrigger,Trigger3M)),NA())</f>
        <v>7.7036111998296519E-3</v>
      </c>
      <c r="P2065" s="44">
        <f>IFERROR(_xll.qlIndexFixing(ONIndex6M,I2065,TRUE,_xll.ohTrigger(RecalcTrigger,Trigger6M)),NA())</f>
        <v>7.5482073067956179E-3</v>
      </c>
      <c r="Q2065" s="145">
        <f>IFERROR(_xll.qlIndexFixing(ONIndex1Y,I2065,TRUE,_xll.ohTrigger(RecalcTrigger,Trigger1Y)),NA())</f>
        <v>7.9343826363498238E-3</v>
      </c>
    </row>
    <row r="2066" spans="2:17" x14ac:dyDescent="0.2">
      <c r="B2066" s="39" t="s">
        <v>42</v>
      </c>
      <c r="D2066" s="42">
        <f>_xll.qlCalendarAdvance(Calendar,$D2065,B2066,"f",FALSE)</f>
        <v>54144</v>
      </c>
      <c r="E2066" s="139">
        <f>_xll.qlInterestRateIndexValueDate(IndexON,D2066)</f>
        <v>54144</v>
      </c>
      <c r="F2066" s="155">
        <f>IFERROR(_xll.qlIndexFixing(IndexON,D2066,TRUE,_xll.ohTrigger(RecalcTrigger,TriggerON)),NA())</f>
        <v>7.3084101163978232E-3</v>
      </c>
      <c r="H2066" s="42">
        <f>_xll.qlCalendarAdvance(Calendar,$H2065,B2066,"f",FALSE)</f>
        <v>54144</v>
      </c>
      <c r="I2066" s="139">
        <f>_xll.qlInterestRateIndexValueDate(Index1M,$H2066)</f>
        <v>54148</v>
      </c>
      <c r="J2066" s="144">
        <f>IFERROR(_xll.qlIndexFixing(Index1M,$H2066,TRUE,_xll.ohTrigger(RecalcTrigger,Trigger1M)),NA())</f>
        <v>7.4747394737784134E-3</v>
      </c>
      <c r="K2066" s="44">
        <f>IFERROR(_xll.qlIndexFixing(Index3M,H2066,TRUE,_xll.ohTrigger(RecalcTrigger,Trigger3M)),NA())</f>
        <v>7.7077337229235383E-3</v>
      </c>
      <c r="L2066" s="44">
        <f>IFERROR(_xll.qlIndexFixing(Index6M,$H2066,TRUE,_xll.ohTrigger(RecalcTrigger,Trigger6M)),NA())</f>
        <v>7.5579885355873434E-3</v>
      </c>
      <c r="M2066" s="145">
        <f>IFERROR(_xll.qlIndexFixing(Index1Y,$H2066,TRUE,_xll.ohTrigger(RecalcTrigger,Trigger1Y)),NA())</f>
        <v>7.9523578074449722E-3</v>
      </c>
      <c r="N2066" s="144">
        <f>IFERROR(_xll.qlIndexFixing(ONIndex1M,I2066,TRUE,_xll.ohTrigger(RecalcTrigger,Trigger1M)),NA())</f>
        <v>7.4732529990750862E-3</v>
      </c>
      <c r="O2066" s="44">
        <f>IFERROR(_xll.qlIndexFixing(ONIndex3M,I2066,TRUE,_xll.ohTrigger(RecalcTrigger,Trigger3M)),NA())</f>
        <v>7.7033978515466117E-3</v>
      </c>
      <c r="P2066" s="44">
        <f>IFERROR(_xll.qlIndexFixing(ONIndex6M,I2066,TRUE,_xll.ohTrigger(RecalcTrigger,Trigger6M)),NA())</f>
        <v>7.54800458565974E-3</v>
      </c>
      <c r="Q2066" s="145">
        <f>IFERROR(_xll.qlIndexFixing(ONIndex1Y,I2066,TRUE,_xll.ohTrigger(RecalcTrigger,Trigger1Y)),NA())</f>
        <v>7.934292169307966E-3</v>
      </c>
    </row>
    <row r="2067" spans="2:17" x14ac:dyDescent="0.2">
      <c r="B2067" s="39" t="s">
        <v>42</v>
      </c>
      <c r="D2067" s="42">
        <f>_xll.qlCalendarAdvance(Calendar,$D2066,B2067,"f",FALSE)</f>
        <v>54155</v>
      </c>
      <c r="E2067" s="139">
        <f>_xll.qlInterestRateIndexValueDate(IndexON,D2067)</f>
        <v>54155</v>
      </c>
      <c r="F2067" s="155">
        <f>IFERROR(_xll.qlIndexFixing(IndexON,D2067,TRUE,_xll.ohTrigger(RecalcTrigger,TriggerON)),NA())</f>
        <v>7.3080102531886126E-3</v>
      </c>
      <c r="H2067" s="42">
        <f>_xll.qlCalendarAdvance(Calendar,$H2066,B2067,"f",FALSE)</f>
        <v>54155</v>
      </c>
      <c r="I2067" s="139">
        <f>_xll.qlInterestRateIndexValueDate(Index1M,$H2067)</f>
        <v>54157</v>
      </c>
      <c r="J2067" s="144">
        <f>IFERROR(_xll.qlIndexFixing(Index1M,$H2067,TRUE,_xll.ohTrigger(RecalcTrigger,Trigger1M)),NA())</f>
        <v>7.4744463324047383E-3</v>
      </c>
      <c r="K2067" s="44">
        <f>IFERROR(_xll.qlIndexFixing(Index3M,H2067,TRUE,_xll.ohTrigger(RecalcTrigger,Trigger3M)),NA())</f>
        <v>7.7070979744692176E-3</v>
      </c>
      <c r="L2067" s="44">
        <f>IFERROR(_xll.qlIndexFixing(Index6M,$H2067,TRUE,_xll.ohTrigger(RecalcTrigger,Trigger6M)),NA())</f>
        <v>7.5576109435134516E-3</v>
      </c>
      <c r="M2067" s="145">
        <f>IFERROR(_xll.qlIndexFixing(Index1Y,$H2067,TRUE,_xll.ohTrigger(RecalcTrigger,Trigger1Y)),NA())</f>
        <v>7.951552095037933E-3</v>
      </c>
      <c r="N2067" s="144">
        <f>IFERROR(_xll.qlIndexFixing(ONIndex1M,I2067,TRUE,_xll.ohTrigger(RecalcTrigger,Trigger1M)),NA())</f>
        <v>7.4725636688821595E-3</v>
      </c>
      <c r="O2067" s="44">
        <f>IFERROR(_xll.qlIndexFixing(ONIndex3M,I2067,TRUE,_xll.ohTrigger(RecalcTrigger,Trigger3M)),NA())</f>
        <v>7.7025092194027422E-3</v>
      </c>
      <c r="P2067" s="44">
        <f>IFERROR(_xll.qlIndexFixing(ONIndex6M,I2067,TRUE,_xll.ohTrigger(RecalcTrigger,Trigger6M)),NA())</f>
        <v>7.5471817287731113E-3</v>
      </c>
      <c r="Q2067" s="145">
        <f>IFERROR(_xll.qlIndexFixing(ONIndex1Y,I2067,TRUE,_xll.ohTrigger(RecalcTrigger,Trigger1Y)),NA())</f>
        <v>7.9334861256441513E-3</v>
      </c>
    </row>
    <row r="2068" spans="2:17" x14ac:dyDescent="0.2">
      <c r="B2068" s="39" t="s">
        <v>42</v>
      </c>
      <c r="D2068" s="42">
        <f>_xll.qlCalendarAdvance(Calendar,$D2067,B2068,"f",FALSE)</f>
        <v>54162</v>
      </c>
      <c r="E2068" s="139">
        <f>_xll.qlInterestRateIndexValueDate(IndexON,D2068)</f>
        <v>54162</v>
      </c>
      <c r="F2068" s="155">
        <f>IFERROR(_xll.qlIndexFixing(IndexON,D2068,TRUE,_xll.ohTrigger(RecalcTrigger,TriggerON)),NA())</f>
        <v>7.3078202066501063E-3</v>
      </c>
      <c r="H2068" s="42">
        <f>_xll.qlCalendarAdvance(Calendar,$H2067,B2068,"f",FALSE)</f>
        <v>54162</v>
      </c>
      <c r="I2068" s="139">
        <f>_xll.qlInterestRateIndexValueDate(Index1M,$H2068)</f>
        <v>54164</v>
      </c>
      <c r="J2068" s="144">
        <f>IFERROR(_xll.qlIndexFixing(Index1M,$H2068,TRUE,_xll.ohTrigger(RecalcTrigger,Trigger1M)),NA())</f>
        <v>7.4741195898467283E-3</v>
      </c>
      <c r="K2068" s="44">
        <f>IFERROR(_xll.qlIndexFixing(Index3M,H2068,TRUE,_xll.ohTrigger(RecalcTrigger,Trigger3M)),NA())</f>
        <v>7.7065919904461856E-3</v>
      </c>
      <c r="L2068" s="44">
        <f>IFERROR(_xll.qlIndexFixing(Index6M,$H2068,TRUE,_xll.ohTrigger(RecalcTrigger,Trigger6M)),NA())</f>
        <v>7.5573266911881671E-3</v>
      </c>
      <c r="M2068" s="145">
        <f>IFERROR(_xll.qlIndexFixing(Index1Y,$H2068,TRUE,_xll.ohTrigger(RecalcTrigger,Trigger1Y)),NA())</f>
        <v>7.9510517200924082E-3</v>
      </c>
      <c r="N2068" s="144">
        <f>IFERROR(_xll.qlIndexFixing(ONIndex1M,I2068,TRUE,_xll.ohTrigger(RecalcTrigger,Trigger1M)),NA())</f>
        <v>7.4722557529494082E-3</v>
      </c>
      <c r="O2068" s="44">
        <f>IFERROR(_xll.qlIndexFixing(ONIndex3M,I2068,TRUE,_xll.ohTrigger(RecalcTrigger,Trigger3M)),NA())</f>
        <v>7.7020629573354427E-3</v>
      </c>
      <c r="P2068" s="44">
        <f>IFERROR(_xll.qlIndexFixing(ONIndex6M,I2068,TRUE,_xll.ohTrigger(RecalcTrigger,Trigger6M)),NA())</f>
        <v>7.5467971512033216E-3</v>
      </c>
      <c r="Q2068" s="145">
        <f>IFERROR(_xll.qlIndexFixing(ONIndex1Y,I2068,TRUE,_xll.ohTrigger(RecalcTrigger,Trigger1Y)),NA())</f>
        <v>7.9331195642229346E-3</v>
      </c>
    </row>
    <row r="2069" spans="2:17" x14ac:dyDescent="0.2">
      <c r="B2069" s="39" t="s">
        <v>42</v>
      </c>
      <c r="D2069" s="42">
        <f>_xll.qlCalendarAdvance(Calendar,$D2068,B2069,"f",FALSE)</f>
        <v>54169</v>
      </c>
      <c r="E2069" s="139">
        <f>_xll.qlInterestRateIndexValueDate(IndexON,D2069)</f>
        <v>54169</v>
      </c>
      <c r="F2069" s="155">
        <f>IFERROR(_xll.qlIndexFixing(IndexON,D2069,TRUE,_xll.ohTrigger(RecalcTrigger,TriggerON)),NA())</f>
        <v>7.307618651077874E-3</v>
      </c>
      <c r="H2069" s="42">
        <f>_xll.qlCalendarAdvance(Calendar,$H2068,B2069,"f",FALSE)</f>
        <v>54169</v>
      </c>
      <c r="I2069" s="139">
        <f>_xll.qlInterestRateIndexValueDate(Index1M,$H2069)</f>
        <v>54171</v>
      </c>
      <c r="J2069" s="144">
        <f>IFERROR(_xll.qlIndexFixing(Index1M,$H2069,TRUE,_xll.ohTrigger(RecalcTrigger,Trigger1M)),NA())</f>
        <v>7.4737814907305244E-3</v>
      </c>
      <c r="K2069" s="44">
        <f>IFERROR(_xll.qlIndexFixing(Index3M,H2069,TRUE,_xll.ohTrigger(RecalcTrigger,Trigger3M)),NA())</f>
        <v>7.706075909030342E-3</v>
      </c>
      <c r="L2069" s="44">
        <f>IFERROR(_xll.qlIndexFixing(Index6M,$H2069,TRUE,_xll.ohTrigger(RecalcTrigger,Trigger6M)),NA())</f>
        <v>7.557050710594598E-3</v>
      </c>
      <c r="M2069" s="145">
        <f>IFERROR(_xll.qlIndexFixing(Index1Y,$H2069,TRUE,_xll.ohTrigger(RecalcTrigger,Trigger1Y)),NA())</f>
        <v>7.9502632444393029E-3</v>
      </c>
      <c r="N2069" s="144">
        <f>IFERROR(_xll.qlIndexFixing(ONIndex1M,I2069,TRUE,_xll.ohTrigger(RecalcTrigger,Trigger1M)),NA())</f>
        <v>7.4719365240660807E-3</v>
      </c>
      <c r="O2069" s="44">
        <f>IFERROR(_xll.qlIndexFixing(ONIndex3M,I2069,TRUE,_xll.ohTrigger(RecalcTrigger,Trigger3M)),NA())</f>
        <v>7.7016067429092061E-3</v>
      </c>
      <c r="P2069" s="44">
        <f>IFERROR(_xll.qlIndexFixing(ONIndex6M,I2069,TRUE,_xll.ohTrigger(RecalcTrigger,Trigger6M)),NA())</f>
        <v>7.546420586264091E-3</v>
      </c>
      <c r="Q2069" s="145">
        <f>IFERROR(_xll.qlIndexFixing(ONIndex1Y,I2069,TRUE,_xll.ohTrigger(RecalcTrigger,Trigger1Y)),NA())</f>
        <v>7.9327429284603568E-3</v>
      </c>
    </row>
    <row r="2070" spans="2:17" x14ac:dyDescent="0.2">
      <c r="B2070" s="39" t="s">
        <v>42</v>
      </c>
      <c r="D2070" s="42">
        <f>_xll.qlCalendarAdvance(Calendar,$D2069,B2070,"f",FALSE)</f>
        <v>54176</v>
      </c>
      <c r="E2070" s="139">
        <f>_xll.qlInterestRateIndexValueDate(IndexON,D2070)</f>
        <v>54176</v>
      </c>
      <c r="F2070" s="155">
        <f>IFERROR(_xll.qlIndexFixing(IndexON,D2070,TRUE,_xll.ohTrigger(RecalcTrigger,TriggerON)),NA())</f>
        <v>7.3074055631305868E-3</v>
      </c>
      <c r="H2070" s="42">
        <f>_xll.qlCalendarAdvance(Calendar,$H2069,B2070,"f",FALSE)</f>
        <v>54176</v>
      </c>
      <c r="I2070" s="139">
        <f>_xll.qlInterestRateIndexValueDate(Index1M,$H2070)</f>
        <v>54178</v>
      </c>
      <c r="J2070" s="144">
        <f>IFERROR(_xll.qlIndexFixing(Index1M,$H2070,TRUE,_xll.ohTrigger(RecalcTrigger,Trigger1M)),NA())</f>
        <v>7.4732769674885468E-3</v>
      </c>
      <c r="K2070" s="44">
        <f>IFERROR(_xll.qlIndexFixing(Index3M,H2070,TRUE,_xll.ohTrigger(RecalcTrigger,Trigger3M)),NA())</f>
        <v>7.7055925692564422E-3</v>
      </c>
      <c r="L2070" s="44">
        <f>IFERROR(_xll.qlIndexFixing(Index6M,$H2070,TRUE,_xll.ohTrigger(RecalcTrigger,Trigger6M)),NA())</f>
        <v>7.5567830201162889E-3</v>
      </c>
      <c r="M2070" s="145">
        <f>IFERROR(_xll.qlIndexFixing(Index1Y,$H2070,TRUE,_xll.ohTrigger(RecalcTrigger,Trigger1Y)),NA())</f>
        <v>7.9496025465041458E-3</v>
      </c>
      <c r="N2070" s="144">
        <f>IFERROR(_xll.qlIndexFixing(ONIndex1M,I2070,TRUE,_xll.ohTrigger(RecalcTrigger,Trigger1M)),NA())</f>
        <v>7.4715578101258728E-3</v>
      </c>
      <c r="O2070" s="44">
        <f>IFERROR(_xll.qlIndexFixing(ONIndex3M,I2070,TRUE,_xll.ohTrigger(RecalcTrigger,Trigger3M)),NA())</f>
        <v>7.7010731406268462E-3</v>
      </c>
      <c r="P2070" s="44">
        <f>IFERROR(_xll.qlIndexFixing(ONIndex6M,I2070,TRUE,_xll.ohTrigger(RecalcTrigger,Trigger6M)),NA())</f>
        <v>7.5460000610494404E-3</v>
      </c>
      <c r="Q2070" s="145">
        <f>IFERROR(_xll.qlIndexFixing(ONIndex1Y,I2070,TRUE,_xll.ohTrigger(RecalcTrigger,Trigger1Y)),NA())</f>
        <v>7.9323001177922237E-3</v>
      </c>
    </row>
    <row r="2071" spans="2:17" x14ac:dyDescent="0.2">
      <c r="B2071" s="39" t="s">
        <v>42</v>
      </c>
      <c r="D2071" s="42">
        <f>_xll.qlCalendarAdvance(Calendar,$D2070,B2071,"f",FALSE)</f>
        <v>54183</v>
      </c>
      <c r="E2071" s="139">
        <f>_xll.qlInterestRateIndexValueDate(IndexON,D2071)</f>
        <v>54183</v>
      </c>
      <c r="F2071" s="155">
        <f>IFERROR(_xll.qlIndexFixing(IndexON,D2071,TRUE,_xll.ohTrigger(RecalcTrigger,TriggerON)),NA())</f>
        <v>7.3071809192271076E-3</v>
      </c>
      <c r="H2071" s="42">
        <f>_xll.qlCalendarAdvance(Calendar,$H2070,B2071,"f",FALSE)</f>
        <v>54183</v>
      </c>
      <c r="I2071" s="139">
        <f>_xll.qlInterestRateIndexValueDate(Index1M,$H2071)</f>
        <v>54185</v>
      </c>
      <c r="J2071" s="144">
        <f>IFERROR(_xll.qlIndexFixing(Index1M,$H2071,TRUE,_xll.ohTrigger(RecalcTrigger,Trigger1M)),NA())</f>
        <v>7.4730711344092593E-3</v>
      </c>
      <c r="K2071" s="44">
        <f>IFERROR(_xll.qlIndexFixing(Index3M,H2071,TRUE,_xll.ohTrigger(RecalcTrigger,Trigger3M)),NA())</f>
        <v>7.705055488687728E-3</v>
      </c>
      <c r="L2071" s="44">
        <f>IFERROR(_xll.qlIndexFixing(Index6M,$H2071,TRUE,_xll.ohTrigger(RecalcTrigger,Trigger6M)),NA())</f>
        <v>7.5567146000263524E-3</v>
      </c>
      <c r="M2071" s="145">
        <f>IFERROR(_xll.qlIndexFixing(Index1Y,$H2071,TRUE,_xll.ohTrigger(RecalcTrigger,Trigger1Y)),NA())</f>
        <v>7.9489309647418904E-3</v>
      </c>
      <c r="N2071" s="144">
        <f>IFERROR(_xll.qlIndexFixing(ONIndex1M,I2071,TRUE,_xll.ohTrigger(RecalcTrigger,Trigger1M)),NA())</f>
        <v>7.4712640390384166E-3</v>
      </c>
      <c r="O2071" s="44">
        <f>IFERROR(_xll.qlIndexFixing(ONIndex3M,I2071,TRUE,_xll.ohTrigger(RecalcTrigger,Trigger3M)),NA())</f>
        <v>7.7006643705690436E-3</v>
      </c>
      <c r="P2071" s="44">
        <f>IFERROR(_xll.qlIndexFixing(ONIndex6M,I2071,TRUE,_xll.ohTrigger(RecalcTrigger,Trigger6M)),NA())</f>
        <v>7.5456915672589275E-3</v>
      </c>
      <c r="Q2071" s="145">
        <f>IFERROR(_xll.qlIndexFixing(ONIndex1Y,I2071,TRUE,_xll.ohTrigger(RecalcTrigger,Trigger1Y)),NA())</f>
        <v>7.9319593283155854E-3</v>
      </c>
    </row>
    <row r="2072" spans="2:17" x14ac:dyDescent="0.2">
      <c r="B2072" s="39" t="s">
        <v>42</v>
      </c>
      <c r="D2072" s="42">
        <f>_xll.qlCalendarAdvance(Calendar,$D2071,B2072,"f",FALSE)</f>
        <v>54190</v>
      </c>
      <c r="E2072" s="139">
        <f>_xll.qlInterestRateIndexValueDate(IndexON,D2072)</f>
        <v>54190</v>
      </c>
      <c r="F2072" s="155">
        <f>IFERROR(_xll.qlIndexFixing(IndexON,D2072,TRUE,_xll.ohTrigger(RecalcTrigger,TriggerON)),NA())</f>
        <v>7.3069446960261075E-3</v>
      </c>
      <c r="H2072" s="42">
        <f>_xll.qlCalendarAdvance(Calendar,$H2071,B2072,"f",FALSE)</f>
        <v>54190</v>
      </c>
      <c r="I2072" s="139">
        <f>_xll.qlInterestRateIndexValueDate(Index1M,$H2072)</f>
        <v>54192</v>
      </c>
      <c r="J2072" s="144">
        <f>IFERROR(_xll.qlIndexFixing(Index1M,$H2072,TRUE,_xll.ohTrigger(RecalcTrigger,Trigger1M)),NA())</f>
        <v>7.4726988329895661E-3</v>
      </c>
      <c r="K2072" s="44">
        <f>IFERROR(_xll.qlIndexFixing(Index3M,H2072,TRUE,_xll.ohTrigger(RecalcTrigger,Trigger3M)),NA())</f>
        <v>7.704508244566405E-3</v>
      </c>
      <c r="L2072" s="44">
        <f>IFERROR(_xll.qlIndexFixing(Index6M,$H2072,TRUE,_xll.ohTrigger(RecalcTrigger,Trigger6M)),NA())</f>
        <v>7.5564653332909279E-3</v>
      </c>
      <c r="M2072" s="145">
        <f>IFERROR(_xll.qlIndexFixing(Index1Y,$H2072,TRUE,_xll.ohTrigger(RecalcTrigger,Trigger1Y)),NA())</f>
        <v>7.9482484726014976E-3</v>
      </c>
      <c r="N2072" s="144">
        <f>IFERROR(_xll.qlIndexFixing(ONIndex1M,I2072,TRUE,_xll.ohTrigger(RecalcTrigger,Trigger1M)),NA())</f>
        <v>7.4709107386095042E-3</v>
      </c>
      <c r="O2072" s="44">
        <f>IFERROR(_xll.qlIndexFixing(ONIndex3M,I2072,TRUE,_xll.ohTrigger(RecalcTrigger,Trigger3M)),NA())</f>
        <v>7.7001781699692629E-3</v>
      </c>
      <c r="P2072" s="44">
        <f>IFERROR(_xll.qlIndexFixing(ONIndex6M,I2072,TRUE,_xll.ohTrigger(RecalcTrigger,Trigger6M)),NA())</f>
        <v>7.5453391497237732E-3</v>
      </c>
      <c r="Q2072" s="145">
        <f>IFERROR(_xll.qlIndexFixing(ONIndex1Y,I2072,TRUE,_xll.ohTrigger(RecalcTrigger,Trigger1Y)),NA())</f>
        <v>7.9315523110157216E-3</v>
      </c>
    </row>
    <row r="2073" spans="2:17" x14ac:dyDescent="0.2">
      <c r="B2073" s="39" t="s">
        <v>42</v>
      </c>
      <c r="D2073" s="42">
        <f>_xll.qlCalendarAdvance(Calendar,$D2072,B2073,"f",FALSE)</f>
        <v>54197</v>
      </c>
      <c r="E2073" s="139">
        <f>_xll.qlInterestRateIndexValueDate(IndexON,D2073)</f>
        <v>54197</v>
      </c>
      <c r="F2073" s="155">
        <f>IFERROR(_xll.qlIndexFixing(IndexON,D2073,TRUE,_xll.ohTrigger(RecalcTrigger,TriggerON)),NA())</f>
        <v>7.3066968697865775E-3</v>
      </c>
      <c r="H2073" s="42">
        <f>_xll.qlCalendarAdvance(Calendar,$H2072,B2073,"f",FALSE)</f>
        <v>54197</v>
      </c>
      <c r="I2073" s="139">
        <f>_xll.qlInterestRateIndexValueDate(Index1M,$H2073)</f>
        <v>54199</v>
      </c>
      <c r="J2073" s="144">
        <f>IFERROR(_xll.qlIndexFixing(Index1M,$H2073,TRUE,_xll.ohTrigger(RecalcTrigger,Trigger1M)),NA())</f>
        <v>7.4723150865874111E-3</v>
      </c>
      <c r="K2073" s="44">
        <f>IFERROR(_xll.qlIndexFixing(Index3M,H2073,TRUE,_xll.ohTrigger(RecalcTrigger,Trigger3M)),NA())</f>
        <v>7.7039508154218232E-3</v>
      </c>
      <c r="L2073" s="44">
        <f>IFERROR(_xll.qlIndexFixing(Index6M,$H2073,TRUE,_xll.ohTrigger(RecalcTrigger,Trigger6M)),NA())</f>
        <v>7.5562244162850128E-3</v>
      </c>
      <c r="M2073" s="145">
        <f>IFERROR(_xll.qlIndexFixing(Index1Y,$H2073,TRUE,_xll.ohTrigger(RecalcTrigger,Trigger1Y)),NA())</f>
        <v>7.9475550435317167E-3</v>
      </c>
      <c r="N2073" s="144">
        <f>IFERROR(_xll.qlIndexFixing(ONIndex1M,I2073,TRUE,_xll.ohTrigger(RecalcTrigger,Trigger1M)),NA())</f>
        <v>7.4705460369806076E-3</v>
      </c>
      <c r="O2073" s="44">
        <f>IFERROR(_xll.qlIndexFixing(ONIndex3M,I2073,TRUE,_xll.ohTrigger(RecalcTrigger,Trigger3M)),NA())</f>
        <v>7.6996819311592191E-3</v>
      </c>
      <c r="P2073" s="44">
        <f>IFERROR(_xll.qlIndexFixing(ONIndex6M,I2073,TRUE,_xll.ohTrigger(RecalcTrigger,Trigger6M)),NA())</f>
        <v>7.5449948182004789E-3</v>
      </c>
      <c r="Q2073" s="145">
        <f>IFERROR(_xll.qlIndexFixing(ONIndex1Y,I2073,TRUE,_xll.ohTrigger(RecalcTrigger,Trigger1Y)),NA())</f>
        <v>7.9311351139388364E-3</v>
      </c>
    </row>
    <row r="2074" spans="2:17" x14ac:dyDescent="0.2">
      <c r="B2074" s="39" t="s">
        <v>42</v>
      </c>
      <c r="D2074" s="42">
        <f>_xll.qlCalendarAdvance(Calendar,$D2073,B2074,"f",FALSE)</f>
        <v>54204</v>
      </c>
      <c r="E2074" s="139">
        <f>_xll.qlInterestRateIndexValueDate(IndexON,D2074)</f>
        <v>54204</v>
      </c>
      <c r="F2074" s="155">
        <f>IFERROR(_xll.qlIndexFixing(IndexON,D2074,TRUE,_xll.ohTrigger(RecalcTrigger,TriggerON)),NA())</f>
        <v>7.3064374173270608E-3</v>
      </c>
      <c r="H2074" s="42">
        <f>_xll.qlCalendarAdvance(Calendar,$H2073,B2074,"f",FALSE)</f>
        <v>54204</v>
      </c>
      <c r="I2074" s="139">
        <f>_xll.qlInterestRateIndexValueDate(Index1M,$H2074)</f>
        <v>54206</v>
      </c>
      <c r="J2074" s="144">
        <f>IFERROR(_xll.qlIndexFixing(Index1M,$H2074,TRUE,_xll.ohTrigger(RecalcTrigger,Trigger1M)),NA())</f>
        <v>7.4719198730979763E-3</v>
      </c>
      <c r="K2074" s="44">
        <f>IFERROR(_xll.qlIndexFixing(Index3M,H2074,TRUE,_xll.ohTrigger(RecalcTrigger,Trigger3M)),NA())</f>
        <v>7.7033831797850673E-3</v>
      </c>
      <c r="L2074" s="44">
        <f>IFERROR(_xll.qlIndexFixing(Index6M,$H2074,TRUE,_xll.ohTrigger(RecalcTrigger,Trigger6M)),NA())</f>
        <v>7.5559918673930426E-3</v>
      </c>
      <c r="M2074" s="145">
        <f>IFERROR(_xll.qlIndexFixing(Index1Y,$H2074,TRUE,_xll.ohTrigger(RecalcTrigger,Trigger1Y)),NA())</f>
        <v>7.9468506509821676E-3</v>
      </c>
      <c r="N2074" s="144">
        <f>IFERROR(_xll.qlIndexFixing(ONIndex1M,I2074,TRUE,_xll.ohTrigger(RecalcTrigger,Trigger1M)),NA())</f>
        <v>7.4701699118495668E-3</v>
      </c>
      <c r="O2074" s="44">
        <f>IFERROR(_xll.qlIndexFixing(ONIndex3M,I2074,TRUE,_xll.ohTrigger(RecalcTrigger,Trigger3M)),NA())</f>
        <v>7.6991756326361127E-3</v>
      </c>
      <c r="P2074" s="44">
        <f>IFERROR(_xll.qlIndexFixing(ONIndex6M,I2074,TRUE,_xll.ohTrigger(RecalcTrigger,Trigger6M)),NA())</f>
        <v>7.5446585907545938E-3</v>
      </c>
      <c r="Q2074" s="145">
        <f>IFERROR(_xll.qlIndexFixing(ONIndex1Y,I2074,TRUE,_xll.ohTrigger(RecalcTrigger,Trigger1Y)),NA())</f>
        <v>7.9307077107060309E-3</v>
      </c>
    </row>
    <row r="2075" spans="2:17" x14ac:dyDescent="0.2">
      <c r="B2075" s="39" t="s">
        <v>42</v>
      </c>
      <c r="D2075" s="42">
        <f>_xll.qlCalendarAdvance(Calendar,$D2074,B2075,"f",FALSE)</f>
        <v>54211</v>
      </c>
      <c r="E2075" s="139">
        <f>_xll.qlInterestRateIndexValueDate(IndexON,D2075)</f>
        <v>54211</v>
      </c>
      <c r="F2075" s="155">
        <f>IFERROR(_xll.qlIndexFixing(IndexON,D2075,TRUE,_xll.ohTrigger(RecalcTrigger,TriggerON)),NA())</f>
        <v>7.3061663149864842E-3</v>
      </c>
      <c r="H2075" s="42">
        <f>_xll.qlCalendarAdvance(Calendar,$H2074,B2075,"f",FALSE)</f>
        <v>54211</v>
      </c>
      <c r="I2075" s="139">
        <f>_xll.qlInterestRateIndexValueDate(Index1M,$H2075)</f>
        <v>54213</v>
      </c>
      <c r="J2075" s="144">
        <f>IFERROR(_xll.qlIndexFixing(Index1M,$H2075,TRUE,_xll.ohTrigger(RecalcTrigger,Trigger1M)),NA())</f>
        <v>7.4715131704164439E-3</v>
      </c>
      <c r="K2075" s="44">
        <f>IFERROR(_xll.qlIndexFixing(Index3M,H2075,TRUE,_xll.ohTrigger(RecalcTrigger,Trigger3M)),NA())</f>
        <v>7.7028053161846185E-3</v>
      </c>
      <c r="L2075" s="44">
        <f>IFERROR(_xll.qlIndexFixing(Index6M,$H2075,TRUE,_xll.ohTrigger(RecalcTrigger,Trigger6M)),NA())</f>
        <v>7.555569562858553E-3</v>
      </c>
      <c r="M2075" s="145">
        <f>IFERROR(_xll.qlIndexFixing(Index1Y,$H2075,TRUE,_xll.ohTrigger(RecalcTrigger,Trigger1Y)),NA())</f>
        <v>7.9461352684022536E-3</v>
      </c>
      <c r="N2075" s="144">
        <f>IFERROR(_xll.qlIndexFixing(ONIndex1M,I2075,TRUE,_xll.ohTrigger(RecalcTrigger,Trigger1M)),NA())</f>
        <v>7.4697823412339659E-3</v>
      </c>
      <c r="O2075" s="44">
        <f>IFERROR(_xll.qlIndexFixing(ONIndex3M,I2075,TRUE,_xll.ohTrigger(RecalcTrigger,Trigger3M)),NA())</f>
        <v>7.6986592529770803E-3</v>
      </c>
      <c r="P2075" s="44">
        <f>IFERROR(_xll.qlIndexFixing(ONIndex6M,I2075,TRUE,_xll.ohTrigger(RecalcTrigger,Trigger6M)),NA())</f>
        <v>7.5443304858513471E-3</v>
      </c>
      <c r="Q2075" s="145">
        <f>IFERROR(_xll.qlIndexFixing(ONIndex1Y,I2075,TRUE,_xll.ohTrigger(RecalcTrigger,Trigger1Y)),NA())</f>
        <v>7.9302700748584698E-3</v>
      </c>
    </row>
    <row r="2076" spans="2:17" x14ac:dyDescent="0.2">
      <c r="B2076" s="39" t="s">
        <v>42</v>
      </c>
      <c r="D2076" s="42">
        <f>_xll.qlCalendarAdvance(Calendar,$D2075,B2076,"f",FALSE)</f>
        <v>54218</v>
      </c>
      <c r="E2076" s="139">
        <f>_xll.qlInterestRateIndexValueDate(IndexON,D2076)</f>
        <v>54218</v>
      </c>
      <c r="F2076" s="155">
        <f>IFERROR(_xll.qlIndexFixing(IndexON,D2076,TRUE,_xll.ohTrigger(RecalcTrigger,TriggerON)),NA())</f>
        <v>7.3058835394235189E-3</v>
      </c>
      <c r="H2076" s="42">
        <f>_xll.qlCalendarAdvance(Calendar,$H2075,B2076,"f",FALSE)</f>
        <v>54218</v>
      </c>
      <c r="I2076" s="139">
        <f>_xll.qlInterestRateIndexValueDate(Index1M,$H2076)</f>
        <v>54220</v>
      </c>
      <c r="J2076" s="144">
        <f>IFERROR(_xll.qlIndexFixing(Index1M,$H2076,TRUE,_xll.ohTrigger(RecalcTrigger,Trigger1M)),NA())</f>
        <v>7.4710949564379958E-3</v>
      </c>
      <c r="K2076" s="44">
        <f>IFERROR(_xll.qlIndexFixing(Index3M,H2076,TRUE,_xll.ohTrigger(RecalcTrigger,Trigger3M)),NA())</f>
        <v>7.7022172031533005E-3</v>
      </c>
      <c r="L2076" s="44">
        <f>IFERROR(_xll.qlIndexFixing(Index6M,$H2076,TRUE,_xll.ohTrigger(RecalcTrigger,Trigger6M)),NA())</f>
        <v>7.5553519991175414E-3</v>
      </c>
      <c r="M2076" s="145">
        <f>IFERROR(_xll.qlIndexFixing(Index1Y,$H2076,TRUE,_xll.ohTrigger(RecalcTrigger,Trigger1Y)),NA())</f>
        <v>7.9454088692424724E-3</v>
      </c>
      <c r="N2076" s="144">
        <f>IFERROR(_xll.qlIndexFixing(ONIndex1M,I2076,TRUE,_xll.ohTrigger(RecalcTrigger,Trigger1M)),NA())</f>
        <v>7.4693833029915169E-3</v>
      </c>
      <c r="O2076" s="44">
        <f>IFERROR(_xll.qlIndexFixing(ONIndex3M,I2076,TRUE,_xll.ohTrigger(RecalcTrigger,Trigger3M)),NA())</f>
        <v>7.6981327707592584E-3</v>
      </c>
      <c r="P2076" s="44">
        <f>IFERROR(_xll.qlIndexFixing(ONIndex6M,I2076,TRUE,_xll.ohTrigger(RecalcTrigger,Trigger6M)),NA())</f>
        <v>7.5440105216362241E-3</v>
      </c>
      <c r="Q2076" s="145">
        <f>IFERROR(_xll.qlIndexFixing(ONIndex1Y,I2076,TRUE,_xll.ohTrigger(RecalcTrigger,Trigger1Y)),NA())</f>
        <v>7.9298221800172541E-3</v>
      </c>
    </row>
    <row r="2077" spans="2:17" x14ac:dyDescent="0.2">
      <c r="B2077" s="39" t="s">
        <v>42</v>
      </c>
      <c r="D2077" s="42">
        <f>_xll.qlCalendarAdvance(Calendar,$D2076,B2077,"f",FALSE)</f>
        <v>54225</v>
      </c>
      <c r="E2077" s="139">
        <f>_xll.qlInterestRateIndexValueDate(IndexON,D2077)</f>
        <v>54225</v>
      </c>
      <c r="F2077" s="155">
        <f>IFERROR(_xll.qlIndexFixing(IndexON,D2077,TRUE,_xll.ohTrigger(RecalcTrigger,TriggerON)),NA())</f>
        <v>7.3055890670570278E-3</v>
      </c>
      <c r="H2077" s="42">
        <f>_xll.qlCalendarAdvance(Calendar,$H2076,B2077,"f",FALSE)</f>
        <v>54225</v>
      </c>
      <c r="I2077" s="139">
        <f>_xll.qlInterestRateIndexValueDate(Index1M,$H2077)</f>
        <v>54227</v>
      </c>
      <c r="J2077" s="144">
        <f>IFERROR(_xll.qlIndexFixing(Index1M,$H2077,TRUE,_xll.ohTrigger(RecalcTrigger,Trigger1M)),NA())</f>
        <v>7.4706652090503201E-3</v>
      </c>
      <c r="K2077" s="44">
        <f>IFERROR(_xll.qlIndexFixing(Index3M,H2077,TRUE,_xll.ohTrigger(RecalcTrigger,Trigger3M)),NA())</f>
        <v>7.7016188192178554E-3</v>
      </c>
      <c r="L2077" s="44">
        <f>IFERROR(_xll.qlIndexFixing(Index6M,$H2077,TRUE,_xll.ohTrigger(RecalcTrigger,Trigger6M)),NA())</f>
        <v>7.5551428541753025E-3</v>
      </c>
      <c r="M2077" s="145">
        <f>IFERROR(_xll.qlIndexFixing(Index1Y,$H2077,TRUE,_xll.ohTrigger(RecalcTrigger,Trigger1Y)),NA())</f>
        <v>7.9446714269535389E-3</v>
      </c>
      <c r="N2077" s="144">
        <f>IFERROR(_xll.qlIndexFixing(ONIndex1M,I2077,TRUE,_xll.ohTrigger(RecalcTrigger,Trigger1M)),NA())</f>
        <v>7.4689727749799317E-3</v>
      </c>
      <c r="O2077" s="44">
        <f>IFERROR(_xll.qlIndexFixing(ONIndex3M,I2077,TRUE,_xll.ohTrigger(RecalcTrigger,Trigger3M)),NA())</f>
        <v>7.6975961646397195E-3</v>
      </c>
      <c r="P2077" s="44">
        <f>IFERROR(_xll.qlIndexFixing(ONIndex6M,I2077,TRUE,_xll.ohTrigger(RecalcTrigger,Trigger6M)),NA())</f>
        <v>7.543698716574454E-3</v>
      </c>
      <c r="Q2077" s="145">
        <f>IFERROR(_xll.qlIndexFixing(ONIndex1Y,I2077,TRUE,_xll.ohTrigger(RecalcTrigger,Trigger1Y)),NA())</f>
        <v>7.9293639998834209E-3</v>
      </c>
    </row>
    <row r="2078" spans="2:17" x14ac:dyDescent="0.2">
      <c r="B2078" s="39" t="s">
        <v>42</v>
      </c>
      <c r="D2078" s="42">
        <f>_xll.qlCalendarAdvance(Calendar,$D2077,B2078,"f",FALSE)</f>
        <v>54232</v>
      </c>
      <c r="E2078" s="139">
        <f>_xll.qlInterestRateIndexValueDate(IndexON,D2078)</f>
        <v>54232</v>
      </c>
      <c r="F2078" s="155">
        <f>IFERROR(_xll.qlIndexFixing(IndexON,D2078,TRUE,_xll.ohTrigger(RecalcTrigger,TriggerON)),NA())</f>
        <v>7.3052828745456821E-3</v>
      </c>
      <c r="H2078" s="42">
        <f>_xll.qlCalendarAdvance(Calendar,$H2077,B2078,"f",FALSE)</f>
        <v>54232</v>
      </c>
      <c r="I2078" s="139">
        <f>_xll.qlInterestRateIndexValueDate(Index1M,$H2078)</f>
        <v>54234</v>
      </c>
      <c r="J2078" s="144">
        <f>IFERROR(_xll.qlIndexFixing(Index1M,$H2078,TRUE,_xll.ohTrigger(RecalcTrigger,Trigger1M)),NA())</f>
        <v>7.4702239061585907E-3</v>
      </c>
      <c r="K2078" s="44">
        <f>IFERROR(_xll.qlIndexFixing(Index3M,H2078,TRUE,_xll.ohTrigger(RecalcTrigger,Trigger3M)),NA())</f>
        <v>7.7010101429102387E-3</v>
      </c>
      <c r="L2078" s="44">
        <f>IFERROR(_xll.qlIndexFixing(Index6M,$H2078,TRUE,_xll.ohTrigger(RecalcTrigger,Trigger6M)),NA())</f>
        <v>7.5551457206511222E-3</v>
      </c>
      <c r="M2078" s="145">
        <f>IFERROR(_xll.qlIndexFixing(Index1Y,$H2078,TRUE,_xll.ohTrigger(RecalcTrigger,Trigger1Y)),NA())</f>
        <v>7.9439229149866116E-3</v>
      </c>
      <c r="N2078" s="144">
        <f>IFERROR(_xll.qlIndexFixing(ONIndex1M,I2078,TRUE,_xll.ohTrigger(RecalcTrigger,Trigger1M)),NA())</f>
        <v>7.4685507352967306E-3</v>
      </c>
      <c r="O2078" s="44">
        <f>IFERROR(_xll.qlIndexFixing(ONIndex3M,I2078,TRUE,_xll.ohTrigger(RecalcTrigger,Trigger3M)),NA())</f>
        <v>7.6970494131156642E-3</v>
      </c>
      <c r="P2078" s="44">
        <f>IFERROR(_xll.qlIndexFixing(ONIndex6M,I2078,TRUE,_xll.ohTrigger(RecalcTrigger,Trigger6M)),NA())</f>
        <v>7.543395088811522E-3</v>
      </c>
      <c r="Q2078" s="145">
        <f>IFERROR(_xll.qlIndexFixing(ONIndex1Y,I2078,TRUE,_xll.ohTrigger(RecalcTrigger,Trigger1Y)),NA())</f>
        <v>7.9288955079981349E-3</v>
      </c>
    </row>
    <row r="2079" spans="2:17" x14ac:dyDescent="0.2">
      <c r="B2079" s="39" t="s">
        <v>42</v>
      </c>
      <c r="D2079" s="42">
        <f>_xll.qlCalendarAdvance(Calendar,$D2078,B2079,"f",FALSE)</f>
        <v>54239</v>
      </c>
      <c r="E2079" s="139">
        <f>_xll.qlInterestRateIndexValueDate(IndexON,D2079)</f>
        <v>54239</v>
      </c>
      <c r="F2079" s="155">
        <f>IFERROR(_xll.qlIndexFixing(IndexON,D2079,TRUE,_xll.ohTrigger(RecalcTrigger,TriggerON)),NA())</f>
        <v>7.3049649381484727E-3</v>
      </c>
      <c r="H2079" s="42">
        <f>_xll.qlCalendarAdvance(Calendar,$H2078,B2079,"f",FALSE)</f>
        <v>54239</v>
      </c>
      <c r="I2079" s="139">
        <f>_xll.qlInterestRateIndexValueDate(Index1M,$H2079)</f>
        <v>54241</v>
      </c>
      <c r="J2079" s="144">
        <f>IFERROR(_xll.qlIndexFixing(Index1M,$H2079,TRUE,_xll.ohTrigger(RecalcTrigger,Trigger1M)),NA())</f>
        <v>7.4697710256454997E-3</v>
      </c>
      <c r="K2079" s="44">
        <f>IFERROR(_xll.qlIndexFixing(Index3M,H2079,TRUE,_xll.ohTrigger(RecalcTrigger,Trigger3M)),NA())</f>
        <v>7.7003911527632734E-3</v>
      </c>
      <c r="L2079" s="44">
        <f>IFERROR(_xll.qlIndexFixing(Index6M,$H2079,TRUE,_xll.ohTrigger(RecalcTrigger,Trigger6M)),NA())</f>
        <v>7.5549552880975245E-3</v>
      </c>
      <c r="M2079" s="145">
        <f>IFERROR(_xll.qlIndexFixing(Index1Y,$H2079,TRUE,_xll.ohTrigger(RecalcTrigger,Trigger1Y)),NA())</f>
        <v>7.9431633067934982E-3</v>
      </c>
      <c r="N2079" s="144">
        <f>IFERROR(_xll.qlIndexFixing(ONIndex1M,I2079,TRUE,_xll.ohTrigger(RecalcTrigger,Trigger1M)),NA())</f>
        <v>7.4681171615598174E-3</v>
      </c>
      <c r="O2079" s="44">
        <f>IFERROR(_xll.qlIndexFixing(ONIndex3M,I2079,TRUE,_xll.ohTrigger(RecalcTrigger,Trigger3M)),NA())</f>
        <v>7.6964924947642288E-3</v>
      </c>
      <c r="P2079" s="44">
        <f>IFERROR(_xll.qlIndexFixing(ONIndex6M,I2079,TRUE,_xll.ohTrigger(RecalcTrigger,Trigger6M)),NA())</f>
        <v>7.5430996568925934E-3</v>
      </c>
      <c r="Q2079" s="145">
        <f>IFERROR(_xll.qlIndexFixing(ONIndex1Y,I2079,TRUE,_xll.ohTrigger(RecalcTrigger,Trigger1Y)),NA())</f>
        <v>7.9284166781423693E-3</v>
      </c>
    </row>
    <row r="2080" spans="2:17" x14ac:dyDescent="0.2">
      <c r="B2080" s="39" t="s">
        <v>42</v>
      </c>
      <c r="D2080" s="42">
        <f>_xll.qlCalendarAdvance(Calendar,$D2079,B2080,"f",FALSE)</f>
        <v>54246</v>
      </c>
      <c r="E2080" s="139">
        <f>_xll.qlInterestRateIndexValueDate(IndexON,D2080)</f>
        <v>54246</v>
      </c>
      <c r="F2080" s="155">
        <f>IFERROR(_xll.qlIndexFixing(IndexON,D2080,TRUE,_xll.ohTrigger(RecalcTrigger,TriggerON)),NA())</f>
        <v>7.3046352346040067E-3</v>
      </c>
      <c r="H2080" s="42">
        <f>_xll.qlCalendarAdvance(Calendar,$H2079,B2080,"f",FALSE)</f>
        <v>54246</v>
      </c>
      <c r="I2080" s="139">
        <f>_xll.qlInterestRateIndexValueDate(Index1M,$H2080)</f>
        <v>54248</v>
      </c>
      <c r="J2080" s="144">
        <f>IFERROR(_xll.qlIndexFixing(Index1M,$H2080,TRUE,_xll.ohTrigger(RecalcTrigger,Trigger1M)),NA())</f>
        <v>7.4693065454162211E-3</v>
      </c>
      <c r="K2080" s="44">
        <f>IFERROR(_xll.qlIndexFixing(Index3M,H2080,TRUE,_xll.ohTrigger(RecalcTrigger,Trigger3M)),NA())</f>
        <v>7.6997618273037024E-3</v>
      </c>
      <c r="L2080" s="44">
        <f>IFERROR(_xll.qlIndexFixing(Index6M,$H2080,TRUE,_xll.ohTrigger(RecalcTrigger,Trigger6M)),NA())</f>
        <v>7.5547733339661931E-3</v>
      </c>
      <c r="M2080" s="145">
        <f>IFERROR(_xll.qlIndexFixing(Index1Y,$H2080,TRUE,_xll.ohTrigger(RecalcTrigger,Trigger1Y)),NA())</f>
        <v>7.9423925758257928E-3</v>
      </c>
      <c r="N2080" s="144">
        <f>IFERROR(_xll.qlIndexFixing(ONIndex1M,I2080,TRUE,_xll.ohTrigger(RecalcTrigger,Trigger1M)),NA())</f>
        <v>7.4676720318667122E-3</v>
      </c>
      <c r="O2080" s="44">
        <f>IFERROR(_xll.qlIndexFixing(ONIndex3M,I2080,TRUE,_xll.ohTrigger(RecalcTrigger,Trigger3M)),NA())</f>
        <v>7.6959253880826139E-3</v>
      </c>
      <c r="P2080" s="44">
        <f>IFERROR(_xll.qlIndexFixing(ONIndex6M,I2080,TRUE,_xll.ohTrigger(RecalcTrigger,Trigger6M)),NA())</f>
        <v>7.5428124389631535E-3</v>
      </c>
      <c r="Q2080" s="145">
        <f>IFERROR(_xll.qlIndexFixing(ONIndex1Y,I2080,TRUE,_xll.ohTrigger(RecalcTrigger,Trigger1Y)),NA())</f>
        <v>7.9279274839372249E-3</v>
      </c>
    </row>
    <row r="2081" spans="2:17" x14ac:dyDescent="0.2">
      <c r="B2081" s="39" t="s">
        <v>42</v>
      </c>
      <c r="D2081" s="42">
        <f>_xll.qlCalendarAdvance(Calendar,$D2080,B2081,"f",FALSE)</f>
        <v>54253</v>
      </c>
      <c r="E2081" s="139">
        <f>_xll.qlInterestRateIndexValueDate(IndexON,D2081)</f>
        <v>54253</v>
      </c>
      <c r="F2081" s="155">
        <f>IFERROR(_xll.qlIndexFixing(IndexON,D2081,TRUE,_xll.ohTrigger(RecalcTrigger,TriggerON)),NA())</f>
        <v>7.304293740411083E-3</v>
      </c>
      <c r="H2081" s="42">
        <f>_xll.qlCalendarAdvance(Calendar,$H2080,B2081,"f",FALSE)</f>
        <v>54253</v>
      </c>
      <c r="I2081" s="139">
        <f>_xll.qlInterestRateIndexValueDate(Index1M,$H2081)</f>
        <v>54255</v>
      </c>
      <c r="J2081" s="144">
        <f>IFERROR(_xll.qlIndexFixing(Index1M,$H2081,TRUE,_xll.ohTrigger(RecalcTrigger,Trigger1M)),NA())</f>
        <v>7.4688304433534469E-3</v>
      </c>
      <c r="K2081" s="44">
        <f>IFERROR(_xll.qlIndexFixing(Index3M,H2081,TRUE,_xll.ohTrigger(RecalcTrigger,Trigger3M)),NA())</f>
        <v>7.6991221450634813E-3</v>
      </c>
      <c r="L2081" s="44">
        <f>IFERROR(_xll.qlIndexFixing(Index6M,$H2081,TRUE,_xll.ohTrigger(RecalcTrigger,Trigger6M)),NA())</f>
        <v>7.5545998766419903E-3</v>
      </c>
      <c r="M2081" s="145">
        <f>IFERROR(_xll.qlIndexFixing(Index1Y,$H2081,TRUE,_xll.ohTrigger(RecalcTrigger,Trigger1Y)),NA())</f>
        <v>7.9416106955359656E-3</v>
      </c>
      <c r="N2081" s="144">
        <f>IFERROR(_xll.qlIndexFixing(ONIndex1M,I2081,TRUE,_xll.ohTrigger(RecalcTrigger,Trigger1M)),NA())</f>
        <v>7.4672153242349992E-3</v>
      </c>
      <c r="O2081" s="44">
        <f>IFERROR(_xll.qlIndexFixing(ONIndex3M,I2081,TRUE,_xll.ohTrigger(RecalcTrigger,Trigger3M)),NA())</f>
        <v>7.6953480718078282E-3</v>
      </c>
      <c r="P2081" s="44">
        <f>IFERROR(_xll.qlIndexFixing(ONIndex6M,I2081,TRUE,_xll.ohTrigger(RecalcTrigger,Trigger6M)),NA())</f>
        <v>7.5425334534084953E-3</v>
      </c>
      <c r="Q2081" s="145">
        <f>IFERROR(_xll.qlIndexFixing(ONIndex1Y,I2081,TRUE,_xll.ohTrigger(RecalcTrigger,Trigger1Y)),NA())</f>
        <v>7.9274278989238667E-3</v>
      </c>
    </row>
    <row r="2082" spans="2:17" x14ac:dyDescent="0.2">
      <c r="B2082" s="39" t="s">
        <v>42</v>
      </c>
      <c r="D2082" s="42">
        <f>_xll.qlCalendarAdvance(Calendar,$D2081,B2082,"f",FALSE)</f>
        <v>54260</v>
      </c>
      <c r="E2082" s="139">
        <f>_xll.qlInterestRateIndexValueDate(IndexON,D2082)</f>
        <v>54260</v>
      </c>
      <c r="F2082" s="155">
        <f>IFERROR(_xll.qlIndexFixing(IndexON,D2082,TRUE,_xll.ohTrigger(RecalcTrigger,TriggerON)),NA())</f>
        <v>7.3039404320685009E-3</v>
      </c>
      <c r="H2082" s="42">
        <f>_xll.qlCalendarAdvance(Calendar,$H2081,B2082,"f",FALSE)</f>
        <v>54260</v>
      </c>
      <c r="I2082" s="139">
        <f>_xll.qlInterestRateIndexValueDate(Index1M,$H2082)</f>
        <v>54262</v>
      </c>
      <c r="J2082" s="144">
        <f>IFERROR(_xll.qlIndexFixing(Index1M,$H2082,TRUE,_xll.ohTrigger(RecalcTrigger,Trigger1M)),NA())</f>
        <v>7.4683426973623512E-3</v>
      </c>
      <c r="K2082" s="44">
        <f>IFERROR(_xll.qlIndexFixing(Index3M,H2082,TRUE,_xll.ohTrigger(RecalcTrigger,Trigger3M)),NA())</f>
        <v>7.6984720845736957E-3</v>
      </c>
      <c r="L2082" s="44">
        <f>IFERROR(_xll.qlIndexFixing(Index6M,$H2082,TRUE,_xll.ohTrigger(RecalcTrigger,Trigger6M)),NA())</f>
        <v>7.5544349345119284E-3</v>
      </c>
      <c r="M2082" s="145">
        <f>IFERROR(_xll.qlIndexFixing(Index1Y,$H2082,TRUE,_xll.ohTrigger(RecalcTrigger,Trigger1Y)),NA())</f>
        <v>7.940817639377578E-3</v>
      </c>
      <c r="N2082" s="144">
        <f>IFERROR(_xll.qlIndexFixing(ONIndex1M,I2082,TRUE,_xll.ohTrigger(RecalcTrigger,Trigger1M)),NA())</f>
        <v>7.4667470162825822E-3</v>
      </c>
      <c r="O2082" s="44">
        <f>IFERROR(_xll.qlIndexFixing(ONIndex3M,I2082,TRUE,_xll.ohTrigger(RecalcTrigger,Trigger3M)),NA())</f>
        <v>7.694760524357136E-3</v>
      </c>
      <c r="P2082" s="44">
        <f>IFERROR(_xll.qlIndexFixing(ONIndex6M,I2082,TRUE,_xll.ohTrigger(RecalcTrigger,Trigger6M)),NA())</f>
        <v>7.5422627185339763E-3</v>
      </c>
      <c r="Q2082" s="145">
        <f>IFERROR(_xll.qlIndexFixing(ONIndex1Y,I2082,TRUE,_xll.ohTrigger(RecalcTrigger,Trigger1Y)),NA())</f>
        <v>7.9269178968033316E-3</v>
      </c>
    </row>
    <row r="2083" spans="2:17" x14ac:dyDescent="0.2">
      <c r="B2083" s="39" t="s">
        <v>42</v>
      </c>
      <c r="D2083" s="42">
        <f>_xll.qlCalendarAdvance(Calendar,$D2082,B2083,"f",FALSE)</f>
        <v>54267</v>
      </c>
      <c r="E2083" s="139">
        <f>_xll.qlInterestRateIndexValueDate(IndexON,D2083)</f>
        <v>54267</v>
      </c>
      <c r="F2083" s="155">
        <f>IFERROR(_xll.qlIndexFixing(IndexON,D2083,TRUE,_xll.ohTrigger(RecalcTrigger,TriggerON)),NA())</f>
        <v>7.3035752861549952E-3</v>
      </c>
      <c r="H2083" s="42">
        <f>_xll.qlCalendarAdvance(Calendar,$H2082,B2083,"f",FALSE)</f>
        <v>54267</v>
      </c>
      <c r="I2083" s="139">
        <f>_xll.qlInterestRateIndexValueDate(Index1M,$H2083)</f>
        <v>54269</v>
      </c>
      <c r="J2083" s="144">
        <f>IFERROR(_xll.qlIndexFixing(Index1M,$H2083,TRUE,_xll.ohTrigger(RecalcTrigger,Trigger1M)),NA())</f>
        <v>7.467843285330622E-3</v>
      </c>
      <c r="K2083" s="44">
        <f>IFERROR(_xll.qlIndexFixing(Index3M,H2083,TRUE,_xll.ohTrigger(RecalcTrigger,Trigger3M)),NA())</f>
        <v>7.6978116243654332E-3</v>
      </c>
      <c r="L2083" s="44">
        <f>IFERROR(_xll.qlIndexFixing(Index6M,$H2083,TRUE,_xll.ohTrigger(RecalcTrigger,Trigger6M)),NA())</f>
        <v>7.554065808787344E-3</v>
      </c>
      <c r="M2083" s="145">
        <f>IFERROR(_xll.qlIndexFixing(Index1Y,$H2083,TRUE,_xll.ohTrigger(RecalcTrigger,Trigger1Y)),NA())</f>
        <v>7.9400133808037558E-3</v>
      </c>
      <c r="N2083" s="144">
        <f>IFERROR(_xll.qlIndexFixing(ONIndex1M,I2083,TRUE,_xll.ohTrigger(RecalcTrigger,Trigger1M)),NA())</f>
        <v>7.4662670861069813E-3</v>
      </c>
      <c r="O2083" s="44">
        <f>IFERROR(_xll.qlIndexFixing(ONIndex3M,I2083,TRUE,_xll.ohTrigger(RecalcTrigger,Trigger3M)),NA())</f>
        <v>7.6941627242277377E-3</v>
      </c>
      <c r="P2083" s="44">
        <f>IFERROR(_xll.qlIndexFixing(ONIndex6M,I2083,TRUE,_xll.ohTrigger(RecalcTrigger,Trigger6M)),NA())</f>
        <v>7.5420002526449537E-3</v>
      </c>
      <c r="Q2083" s="145">
        <f>IFERROR(_xll.qlIndexFixing(ONIndex1Y,I2083,TRUE,_xll.ohTrigger(RecalcTrigger,Trigger1Y)),NA())</f>
        <v>7.9263974511167845E-3</v>
      </c>
    </row>
    <row r="2084" spans="2:17" x14ac:dyDescent="0.2">
      <c r="B2084" s="39" t="s">
        <v>42</v>
      </c>
      <c r="D2084" s="42">
        <f>_xll.qlCalendarAdvance(Calendar,$D2083,B2084,"f",FALSE)</f>
        <v>54274</v>
      </c>
      <c r="E2084" s="139">
        <f>_xll.qlInterestRateIndexValueDate(IndexON,D2084)</f>
        <v>54274</v>
      </c>
      <c r="F2084" s="155">
        <f>IFERROR(_xll.qlIndexFixing(IndexON,D2084,TRUE,_xll.ohTrigger(RecalcTrigger,TriggerON)),NA())</f>
        <v>7.3031982790094929E-3</v>
      </c>
      <c r="H2084" s="42">
        <f>_xll.qlCalendarAdvance(Calendar,$H2083,B2084,"f",FALSE)</f>
        <v>54274</v>
      </c>
      <c r="I2084" s="139">
        <f>_xll.qlInterestRateIndexValueDate(Index1M,$H2084)</f>
        <v>54276</v>
      </c>
      <c r="J2084" s="144">
        <f>IFERROR(_xll.qlIndexFixing(Index1M,$H2084,TRUE,_xll.ohTrigger(RecalcTrigger,Trigger1M)),NA())</f>
        <v>7.4673321851559393E-3</v>
      </c>
      <c r="K2084" s="44">
        <f>IFERROR(_xll.qlIndexFixing(Index3M,H2084,TRUE,_xll.ohTrigger(RecalcTrigger,Trigger3M)),NA())</f>
        <v>7.6971407429697793E-3</v>
      </c>
      <c r="L2084" s="44">
        <f>IFERROR(_xll.qlIndexFixing(Index6M,$H2084,TRUE,_xll.ohTrigger(RecalcTrigger,Trigger6M)),NA())</f>
        <v>7.5541306693719633E-3</v>
      </c>
      <c r="M2084" s="145">
        <f>IFERROR(_xll.qlIndexFixing(Index1Y,$H2084,TRUE,_xll.ohTrigger(RecalcTrigger,Trigger1Y)),NA())</f>
        <v>7.9391978932682843E-3</v>
      </c>
      <c r="N2084" s="144">
        <f>IFERROR(_xll.qlIndexFixing(ONIndex1M,I2084,TRUE,_xll.ohTrigger(RecalcTrigger,Trigger1M)),NA())</f>
        <v>7.4657755115659086E-3</v>
      </c>
      <c r="O2084" s="44">
        <f>IFERROR(_xll.qlIndexFixing(ONIndex3M,I2084,TRUE,_xll.ohTrigger(RecalcTrigger,Trigger3M)),NA())</f>
        <v>7.6935546503165142E-3</v>
      </c>
      <c r="P2084" s="44">
        <f>IFERROR(_xll.qlIndexFixing(ONIndex6M,I2084,TRUE,_xll.ohTrigger(RecalcTrigger,Trigger6M)),NA())</f>
        <v>7.5417460741267206E-3</v>
      </c>
      <c r="Q2084" s="145">
        <f>IFERROR(_xll.qlIndexFixing(ONIndex1Y,I2084,TRUE,_xll.ohTrigger(RecalcTrigger,Trigger1Y)),NA())</f>
        <v>7.9258665356451985E-3</v>
      </c>
    </row>
    <row r="2085" spans="2:17" x14ac:dyDescent="0.2">
      <c r="B2085" s="39" t="s">
        <v>42</v>
      </c>
      <c r="D2085" s="42">
        <f>_xll.qlCalendarAdvance(Calendar,$D2084,B2085,"f",FALSE)</f>
        <v>54281</v>
      </c>
      <c r="E2085" s="139">
        <f>_xll.qlInterestRateIndexValueDate(IndexON,D2085)</f>
        <v>54281</v>
      </c>
      <c r="F2085" s="155">
        <f>IFERROR(_xll.qlIndexFixing(IndexON,D2085,TRUE,_xll.ohTrigger(RecalcTrigger,TriggerON)),NA())</f>
        <v>7.3028093874505373E-3</v>
      </c>
      <c r="H2085" s="42">
        <f>_xll.qlCalendarAdvance(Calendar,$H2084,B2085,"f",FALSE)</f>
        <v>54281</v>
      </c>
      <c r="I2085" s="139">
        <f>_xll.qlInterestRateIndexValueDate(Index1M,$H2085)</f>
        <v>54283</v>
      </c>
      <c r="J2085" s="144">
        <f>IFERROR(_xll.qlIndexFixing(Index1M,$H2085,TRUE,_xll.ohTrigger(RecalcTrigger,Trigger1M)),NA())</f>
        <v>7.4668093747284892E-3</v>
      </c>
      <c r="K2085" s="44">
        <f>IFERROR(_xll.qlIndexFixing(Index3M,H2085,TRUE,_xll.ohTrigger(RecalcTrigger,Trigger3M)),NA())</f>
        <v>7.6964594189169507E-3</v>
      </c>
      <c r="L2085" s="44">
        <f>IFERROR(_xll.qlIndexFixing(Index6M,$H2085,TRUE,_xll.ohTrigger(RecalcTrigger,Trigger6M)),NA())</f>
        <v>7.5539913831335062E-3</v>
      </c>
      <c r="M2085" s="145">
        <f>IFERROR(_xll.qlIndexFixing(Index1Y,$H2085,TRUE,_xll.ohTrigger(RecalcTrigger,Trigger1Y)),NA())</f>
        <v>7.9383711502253821E-3</v>
      </c>
      <c r="N2085" s="144">
        <f>IFERROR(_xll.qlIndexFixing(ONIndex1M,I2085,TRUE,_xll.ohTrigger(RecalcTrigger,Trigger1M)),NA())</f>
        <v>7.465272270597012E-3</v>
      </c>
      <c r="O2085" s="44">
        <f>IFERROR(_xll.qlIndexFixing(ONIndex3M,I2085,TRUE,_xll.ohTrigger(RecalcTrigger,Trigger3M)),NA())</f>
        <v>7.6929362807209856E-3</v>
      </c>
      <c r="P2085" s="44">
        <f>IFERROR(_xll.qlIndexFixing(ONIndex6M,I2085,TRUE,_xll.ohTrigger(RecalcTrigger,Trigger6M)),NA())</f>
        <v>7.5415002011247623E-3</v>
      </c>
      <c r="Q2085" s="145">
        <f>IFERROR(_xll.qlIndexFixing(ONIndex1Y,I2085,TRUE,_xll.ohTrigger(RecalcTrigger,Trigger1Y)),NA())</f>
        <v>7.9253251239297384E-3</v>
      </c>
    </row>
    <row r="2086" spans="2:17" x14ac:dyDescent="0.2">
      <c r="B2086" s="39" t="s">
        <v>42</v>
      </c>
      <c r="D2086" s="42">
        <f>_xll.qlCalendarAdvance(Calendar,$D2085,B2086,"f",FALSE)</f>
        <v>54288</v>
      </c>
      <c r="E2086" s="139">
        <f>_xll.qlInterestRateIndexValueDate(IndexON,D2086)</f>
        <v>54288</v>
      </c>
      <c r="F2086" s="155">
        <f>IFERROR(_xll.qlIndexFixing(IndexON,D2086,TRUE,_xll.ohTrigger(RecalcTrigger,TriggerON)),NA())</f>
        <v>7.3024085877371192E-3</v>
      </c>
      <c r="H2086" s="42">
        <f>_xll.qlCalendarAdvance(Calendar,$H2085,B2086,"f",FALSE)</f>
        <v>54288</v>
      </c>
      <c r="I2086" s="139">
        <f>_xll.qlInterestRateIndexValueDate(Index1M,$H2086)</f>
        <v>54290</v>
      </c>
      <c r="J2086" s="144">
        <f>IFERROR(_xll.qlIndexFixing(Index1M,$H2086,TRUE,_xll.ohTrigger(RecalcTrigger,Trigger1M)),NA())</f>
        <v>7.4662748319484495E-3</v>
      </c>
      <c r="K2086" s="44">
        <f>IFERROR(_xll.qlIndexFixing(Index3M,H2086,TRUE,_xll.ohTrigger(RecalcTrigger,Trigger3M)),NA())</f>
        <v>7.6957676307389047E-3</v>
      </c>
      <c r="L2086" s="44">
        <f>IFERROR(_xll.qlIndexFixing(Index6M,$H2086,TRUE,_xll.ohTrigger(RecalcTrigger,Trigger6M)),NA())</f>
        <v>7.553860685630364E-3</v>
      </c>
      <c r="M2086" s="145">
        <f>IFERROR(_xll.qlIndexFixing(Index1Y,$H2086,TRUE,_xll.ohTrigger(RecalcTrigger,Trigger1Y)),NA())</f>
        <v>7.9375331251299273E-3</v>
      </c>
      <c r="N2086" s="144">
        <f>IFERROR(_xll.qlIndexFixing(ONIndex1M,I2086,TRUE,_xll.ohTrigger(RecalcTrigger,Trigger1M)),NA())</f>
        <v>7.4647573410580037E-3</v>
      </c>
      <c r="O2086" s="44">
        <f>IFERROR(_xll.qlIndexFixing(ONIndex3M,I2086,TRUE,_xll.ohTrigger(RecalcTrigger,Trigger3M)),NA())</f>
        <v>7.6923075944979047E-3</v>
      </c>
      <c r="P2086" s="44">
        <f>IFERROR(_xll.qlIndexFixing(ONIndex6M,I2086,TRUE,_xll.ohTrigger(RecalcTrigger,Trigger6M)),NA())</f>
        <v>7.5412626521842441E-3</v>
      </c>
      <c r="Q2086" s="145">
        <f>IFERROR(_xll.qlIndexFixing(ONIndex1Y,I2086,TRUE,_xll.ohTrigger(RecalcTrigger,Trigger1Y)),NA())</f>
        <v>7.9247731896714413E-3</v>
      </c>
    </row>
    <row r="2087" spans="2:17" x14ac:dyDescent="0.2">
      <c r="B2087" s="39" t="s">
        <v>42</v>
      </c>
      <c r="D2087" s="42">
        <f>_xll.qlCalendarAdvance(Calendar,$D2086,B2087,"f",FALSE)</f>
        <v>54295</v>
      </c>
      <c r="E2087" s="139">
        <f>_xll.qlInterestRateIndexValueDate(IndexON,D2087)</f>
        <v>54295</v>
      </c>
      <c r="F2087" s="155">
        <f>IFERROR(_xll.qlIndexFixing(IndexON,D2087,TRUE,_xll.ohTrigger(RecalcTrigger,TriggerON)),NA())</f>
        <v>7.3019958566078458E-3</v>
      </c>
      <c r="H2087" s="42">
        <f>_xll.qlCalendarAdvance(Calendar,$H2086,B2087,"f",FALSE)</f>
        <v>54295</v>
      </c>
      <c r="I2087" s="139">
        <f>_xll.qlInterestRateIndexValueDate(Index1M,$H2087)</f>
        <v>54297</v>
      </c>
      <c r="J2087" s="144">
        <f>IFERROR(_xll.qlIndexFixing(Index1M,$H2087,TRUE,_xll.ohTrigger(RecalcTrigger,Trigger1M)),NA())</f>
        <v>7.4657285347060065E-3</v>
      </c>
      <c r="K2087" s="44">
        <f>IFERROR(_xll.qlIndexFixing(Index3M,H2087,TRUE,_xll.ohTrigger(RecalcTrigger,Trigger3M)),NA())</f>
        <v>7.6950653569658571E-3</v>
      </c>
      <c r="L2087" s="44">
        <f>IFERROR(_xll.qlIndexFixing(Index6M,$H2087,TRUE,_xll.ohTrigger(RecalcTrigger,Trigger6M)),NA())</f>
        <v>7.5535184831472335E-3</v>
      </c>
      <c r="M2087" s="145">
        <f>IFERROR(_xll.qlIndexFixing(Index1Y,$H2087,TRUE,_xll.ohTrigger(RecalcTrigger,Trigger1Y)),NA())</f>
        <v>7.9366837914378943E-3</v>
      </c>
      <c r="N2087" s="144">
        <f>IFERROR(_xll.qlIndexFixing(ONIndex1M,I2087,TRUE,_xll.ohTrigger(RecalcTrigger,Trigger1M)),NA())</f>
        <v>7.4642307008065956E-3</v>
      </c>
      <c r="O2087" s="44">
        <f>IFERROR(_xll.qlIndexFixing(ONIndex3M,I2087,TRUE,_xll.ohTrigger(RecalcTrigger,Trigger3M)),NA())</f>
        <v>7.6916685698247278E-3</v>
      </c>
      <c r="P2087" s="44">
        <f>IFERROR(_xll.qlIndexFixing(ONIndex6M,I2087,TRUE,_xll.ohTrigger(RecalcTrigger,Trigger6M)),NA())</f>
        <v>7.541033445290779E-3</v>
      </c>
      <c r="Q2087" s="145">
        <f>IFERROR(_xll.qlIndexFixing(ONIndex1Y,I2087,TRUE,_xll.ohTrigger(RecalcTrigger,Trigger1Y)),NA())</f>
        <v>7.924210706411472E-3</v>
      </c>
    </row>
    <row r="2088" spans="2:17" x14ac:dyDescent="0.2">
      <c r="B2088" s="39" t="s">
        <v>42</v>
      </c>
      <c r="D2088" s="42">
        <f>_xll.qlCalendarAdvance(Calendar,$D2087,B2088,"f",FALSE)</f>
        <v>54302</v>
      </c>
      <c r="E2088" s="139">
        <f>_xll.qlInterestRateIndexValueDate(IndexON,D2088)</f>
        <v>54302</v>
      </c>
      <c r="F2088" s="155">
        <f>IFERROR(_xll.qlIndexFixing(IndexON,D2088,TRUE,_xll.ohTrigger(RecalcTrigger,TriggerON)),NA())</f>
        <v>7.3015711704016439E-3</v>
      </c>
      <c r="H2088" s="42">
        <f>_xll.qlCalendarAdvance(Calendar,$H2087,B2088,"f",FALSE)</f>
        <v>54302</v>
      </c>
      <c r="I2088" s="139">
        <f>_xll.qlInterestRateIndexValueDate(Index1M,$H2088)</f>
        <v>54304</v>
      </c>
      <c r="J2088" s="144">
        <f>IFERROR(_xll.qlIndexFixing(Index1M,$H2088,TRUE,_xll.ohTrigger(RecalcTrigger,Trigger1M)),NA())</f>
        <v>7.4651704608963421E-3</v>
      </c>
      <c r="K2088" s="44">
        <f>IFERROR(_xll.qlIndexFixing(Index3M,H2088,TRUE,_xll.ohTrigger(RecalcTrigger,Trigger3M)),NA())</f>
        <v>7.6943233029253301E-3</v>
      </c>
      <c r="L2088" s="44">
        <f>IFERROR(_xll.qlIndexFixing(Index6M,$H2088,TRUE,_xll.ohTrigger(RecalcTrigger,Trigger6M)),NA())</f>
        <v>7.5532554793845191E-3</v>
      </c>
      <c r="M2088" s="145">
        <f>IFERROR(_xll.qlIndexFixing(Index1Y,$H2088,TRUE,_xll.ohTrigger(RecalcTrigger,Trigger1Y)),NA())</f>
        <v>7.935823122603939E-3</v>
      </c>
      <c r="N2088" s="144">
        <f>IFERROR(_xll.qlIndexFixing(ONIndex1M,I2088,TRUE,_xll.ohTrigger(RecalcTrigger,Trigger1M)),NA())</f>
        <v>7.4636923279403078E-3</v>
      </c>
      <c r="O2088" s="44">
        <f>IFERROR(_xll.qlIndexFixing(ONIndex3M,I2088,TRUE,_xll.ohTrigger(RecalcTrigger,Trigger3M)),NA())</f>
        <v>7.6910191855183996E-3</v>
      </c>
      <c r="P2088" s="44">
        <f>IFERROR(_xll.qlIndexFixing(ONIndex6M,I2088,TRUE,_xll.ohTrigger(RecalcTrigger,Trigger6M)),NA())</f>
        <v>7.5408125992293407E-3</v>
      </c>
      <c r="Q2088" s="145">
        <f>IFERROR(_xll.qlIndexFixing(ONIndex1Y,I2088,TRUE,_xll.ohTrigger(RecalcTrigger,Trigger1Y)),NA())</f>
        <v>7.9236376480107396E-3</v>
      </c>
    </row>
    <row r="2089" spans="2:17" x14ac:dyDescent="0.2">
      <c r="B2089" s="39" t="s">
        <v>42</v>
      </c>
      <c r="D2089" s="42">
        <f>_xll.qlCalendarAdvance(Calendar,$D2088,B2089,"f",FALSE)</f>
        <v>54309</v>
      </c>
      <c r="E2089" s="139">
        <f>_xll.qlInterestRateIndexValueDate(IndexON,D2089)</f>
        <v>54309</v>
      </c>
      <c r="F2089" s="155">
        <f>IFERROR(_xll.qlIndexFixing(IndexON,D2089,TRUE,_xll.ohTrigger(RecalcTrigger,TriggerON)),NA())</f>
        <v>7.3011345057771848E-3</v>
      </c>
      <c r="H2089" s="42">
        <f>_xll.qlCalendarAdvance(Calendar,$H2088,B2089,"f",FALSE)</f>
        <v>54309</v>
      </c>
      <c r="I2089" s="139">
        <f>_xll.qlInterestRateIndexValueDate(Index1M,$H2089)</f>
        <v>54311</v>
      </c>
      <c r="J2089" s="144">
        <f>IFERROR(_xll.qlIndexFixing(Index1M,$H2089,TRUE,_xll.ohTrigger(RecalcTrigger,Trigger1M)),NA())</f>
        <v>7.4646005884171363E-3</v>
      </c>
      <c r="K2089" s="44">
        <f>IFERROR(_xll.qlIndexFixing(Index3M,H2089,TRUE,_xll.ohTrigger(RecalcTrigger,Trigger3M)),NA())</f>
        <v>7.6936007650759983E-3</v>
      </c>
      <c r="L2089" s="44">
        <f>IFERROR(_xll.qlIndexFixing(Index6M,$H2089,TRUE,_xll.ohTrigger(RecalcTrigger,Trigger6M)),NA())</f>
        <v>7.553147551798093E-3</v>
      </c>
      <c r="M2089" s="145">
        <f>IFERROR(_xll.qlIndexFixing(Index1Y,$H2089,TRUE,_xll.ohTrigger(RecalcTrigger,Trigger1Y)),NA())</f>
        <v>7.9349510920855675E-3</v>
      </c>
      <c r="N2089" s="144">
        <f>IFERROR(_xll.qlIndexFixing(ONIndex1M,I2089,TRUE,_xll.ohTrigger(RecalcTrigger,Trigger1M)),NA())</f>
        <v>7.4631422003168524E-3</v>
      </c>
      <c r="O2089" s="44">
        <f>IFERROR(_xll.qlIndexFixing(ONIndex3M,I2089,TRUE,_xll.ohTrigger(RecalcTrigger,Trigger3M)),NA())</f>
        <v>7.6903594200761205E-3</v>
      </c>
      <c r="P2089" s="44">
        <f>IFERROR(_xll.qlIndexFixing(ONIndex6M,I2089,TRUE,_xll.ohTrigger(RecalcTrigger,Trigger6M)),NA())</f>
        <v>7.540600131905606E-3</v>
      </c>
      <c r="Q2089" s="145">
        <f>IFERROR(_xll.qlIndexFixing(ONIndex1Y,I2089,TRUE,_xll.ohTrigger(RecalcTrigger,Trigger1Y)),NA())</f>
        <v>7.9230539878505368E-3</v>
      </c>
    </row>
    <row r="2090" spans="2:17" x14ac:dyDescent="0.2">
      <c r="B2090" s="39" t="s">
        <v>42</v>
      </c>
      <c r="D2090" s="42">
        <f>_xll.qlCalendarAdvance(Calendar,$D2089,B2090,"f",FALSE)</f>
        <v>54316</v>
      </c>
      <c r="E2090" s="139">
        <f>_xll.qlInterestRateIndexValueDate(IndexON,D2090)</f>
        <v>54316</v>
      </c>
      <c r="F2090" s="155">
        <f>IFERROR(_xll.qlIndexFixing(IndexON,D2090,TRUE,_xll.ohTrigger(RecalcTrigger,TriggerON)),NA())</f>
        <v>7.3006858389934592E-3</v>
      </c>
      <c r="H2090" s="42">
        <f>_xll.qlCalendarAdvance(Calendar,$H2089,B2090,"f",FALSE)</f>
        <v>54316</v>
      </c>
      <c r="I2090" s="139">
        <f>_xll.qlInterestRateIndexValueDate(Index1M,$H2090)</f>
        <v>54318</v>
      </c>
      <c r="J2090" s="144">
        <f>IFERROR(_xll.qlIndexFixing(Index1M,$H2090,TRUE,_xll.ohTrigger(RecalcTrigger,Trigger1M)),NA())</f>
        <v>7.4640188951610731E-3</v>
      </c>
      <c r="K2090" s="44">
        <f>IFERROR(_xll.qlIndexFixing(Index3M,H2090,TRUE,_xll.ohTrigger(RecalcTrigger,Trigger3M)),NA())</f>
        <v>7.6928676789830694E-3</v>
      </c>
      <c r="L2090" s="44">
        <f>IFERROR(_xll.qlIndexFixing(Index6M,$H2090,TRUE,_xll.ohTrigger(RecalcTrigger,Trigger6M)),NA())</f>
        <v>7.5530482790184834E-3</v>
      </c>
      <c r="M2090" s="145">
        <f>IFERROR(_xll.qlIndexFixing(Index1Y,$H2090,TRUE,_xll.ohTrigger(RecalcTrigger,Trigger1Y)),NA())</f>
        <v>7.9340676733380983E-3</v>
      </c>
      <c r="N2090" s="144">
        <f>IFERROR(_xll.qlIndexFixing(ONIndex1M,I2090,TRUE,_xll.ohTrigger(RecalcTrigger,Trigger1M)),NA())</f>
        <v>7.4625802956340692E-3</v>
      </c>
      <c r="O2090" s="44">
        <f>IFERROR(_xll.qlIndexFixing(ONIndex3M,I2090,TRUE,_xll.ohTrigger(RecalcTrigger,Trigger3M)),NA())</f>
        <v>7.689689251915155E-3</v>
      </c>
      <c r="P2090" s="44">
        <f>IFERROR(_xll.qlIndexFixing(ONIndex6M,I2090,TRUE,_xll.ohTrigger(RecalcTrigger,Trigger6M)),NA())</f>
        <v>7.5403960617848043E-3</v>
      </c>
      <c r="Q2090" s="145">
        <f>IFERROR(_xll.qlIndexFixing(ONIndex1Y,I2090,TRUE,_xll.ohTrigger(RecalcTrigger,Trigger1Y)),NA())</f>
        <v>7.9224596997118368E-3</v>
      </c>
    </row>
    <row r="2091" spans="2:17" x14ac:dyDescent="0.2">
      <c r="B2091" s="39" t="s">
        <v>42</v>
      </c>
      <c r="D2091" s="42">
        <f>_xll.qlCalendarAdvance(Calendar,$D2090,B2091,"f",FALSE)</f>
        <v>54323</v>
      </c>
      <c r="E2091" s="139">
        <f>_xll.qlInterestRateIndexValueDate(IndexON,D2091)</f>
        <v>54323</v>
      </c>
      <c r="F2091" s="155">
        <f>IFERROR(_xll.qlIndexFixing(IndexON,D2091,TRUE,_xll.ohTrigger(RecalcTrigger,TriggerON)),NA())</f>
        <v>7.3002251469489465E-3</v>
      </c>
      <c r="H2091" s="42">
        <f>_xll.qlCalendarAdvance(Calendar,$H2090,B2091,"f",FALSE)</f>
        <v>54323</v>
      </c>
      <c r="I2091" s="139">
        <f>_xll.qlInterestRateIndexValueDate(Index1M,$H2091)</f>
        <v>54325</v>
      </c>
      <c r="J2091" s="144">
        <f>IFERROR(_xll.qlIndexFixing(Index1M,$H2091,TRUE,_xll.ohTrigger(RecalcTrigger,Trigger1M)),NA())</f>
        <v>7.4634253590208366E-3</v>
      </c>
      <c r="K2091" s="44">
        <f>IFERROR(_xll.qlIndexFixing(Index3M,H2091,TRUE,_xll.ohTrigger(RecalcTrigger,Trigger3M)),NA())</f>
        <v>7.6921240231815156E-3</v>
      </c>
      <c r="L2091" s="44">
        <f>IFERROR(_xll.qlIndexFixing(Index6M,$H2091,TRUE,_xll.ohTrigger(RecalcTrigger,Trigger6M)),NA())</f>
        <v>7.5529576794296574E-3</v>
      </c>
      <c r="M2091" s="145">
        <f>IFERROR(_xll.qlIndexFixing(Index1Y,$H2091,TRUE,_xll.ohTrigger(RecalcTrigger,Trigger1Y)),NA())</f>
        <v>7.9331728398199103E-3</v>
      </c>
      <c r="N2091" s="144">
        <f>IFERROR(_xll.qlIndexFixing(ONIndex1M,I2091,TRUE,_xll.ohTrigger(RecalcTrigger,Trigger1M)),NA())</f>
        <v>7.4620065919894785E-3</v>
      </c>
      <c r="O2091" s="44">
        <f>IFERROR(_xll.qlIndexFixing(ONIndex3M,I2091,TRUE,_xll.ohTrigger(RecalcTrigger,Trigger3M)),NA())</f>
        <v>7.6890086597725116E-3</v>
      </c>
      <c r="P2091" s="44">
        <f>IFERROR(_xll.qlIndexFixing(ONIndex6M,I2091,TRUE,_xll.ohTrigger(RecalcTrigger,Trigger6M)),NA())</f>
        <v>7.5402004072522288E-3</v>
      </c>
      <c r="Q2091" s="145">
        <f>IFERROR(_xll.qlIndexFixing(ONIndex1Y,I2091,TRUE,_xll.ohTrigger(RecalcTrigger,Trigger1Y)),NA())</f>
        <v>7.9218547571358044E-3</v>
      </c>
    </row>
    <row r="2092" spans="2:17" x14ac:dyDescent="0.2">
      <c r="B2092" s="39" t="s">
        <v>42</v>
      </c>
      <c r="D2092" s="42">
        <f>_xll.qlCalendarAdvance(Calendar,$D2091,B2092,"f",FALSE)</f>
        <v>54330</v>
      </c>
      <c r="E2092" s="139">
        <f>_xll.qlInterestRateIndexValueDate(IndexON,D2092)</f>
        <v>54330</v>
      </c>
      <c r="F2092" s="155">
        <f>IFERROR(_xll.qlIndexFixing(IndexON,D2092,TRUE,_xll.ohTrigger(RecalcTrigger,TriggerON)),NA())</f>
        <v>7.2997524059026375E-3</v>
      </c>
      <c r="H2092" s="42">
        <f>_xll.qlCalendarAdvance(Calendar,$H2091,B2092,"f",FALSE)</f>
        <v>54330</v>
      </c>
      <c r="I2092" s="139">
        <f>_xll.qlInterestRateIndexValueDate(Index1M,$H2092)</f>
        <v>54332</v>
      </c>
      <c r="J2092" s="144">
        <f>IFERROR(_xll.qlIndexFixing(Index1M,$H2092,TRUE,_xll.ohTrigger(RecalcTrigger,Trigger1M)),NA())</f>
        <v>7.4628199578941068E-3</v>
      </c>
      <c r="K2092" s="44">
        <f>IFERROR(_xll.qlIndexFixing(Index3M,H2092,TRUE,_xll.ohTrigger(RecalcTrigger,Trigger3M)),NA())</f>
        <v>7.6914740390071684E-3</v>
      </c>
      <c r="L2092" s="44">
        <f>IFERROR(_xll.qlIndexFixing(Index6M,$H2092,TRUE,_xll.ohTrigger(RecalcTrigger,Trigger6M)),NA())</f>
        <v>7.5529520737077334E-3</v>
      </c>
      <c r="M2092" s="145">
        <f>IFERROR(_xll.qlIndexFixing(Index1Y,$H2092,TRUE,_xll.ohTrigger(RecalcTrigger,Trigger1Y)),NA())</f>
        <v>7.9322665649882908E-3</v>
      </c>
      <c r="N2092" s="144">
        <f>IFERROR(_xll.qlIndexFixing(ONIndex1M,I2092,TRUE,_xll.ohTrigger(RecalcTrigger,Trigger1M)),NA())</f>
        <v>7.4614210672407921E-3</v>
      </c>
      <c r="O2092" s="44">
        <f>IFERROR(_xll.qlIndexFixing(ONIndex3M,I2092,TRUE,_xll.ohTrigger(RecalcTrigger,Trigger3M)),NA())</f>
        <v>7.6883176222253269E-3</v>
      </c>
      <c r="P2092" s="44">
        <f>IFERROR(_xll.qlIndexFixing(ONIndex6M,I2092,TRUE,_xll.ohTrigger(RecalcTrigger,Trigger6M)),NA())</f>
        <v>7.5400131865333009E-3</v>
      </c>
      <c r="Q2092" s="145">
        <f>IFERROR(_xll.qlIndexFixing(ONIndex1Y,I2092,TRUE,_xll.ohTrigger(RecalcTrigger,Trigger1Y)),NA())</f>
        <v>7.9212391339034127E-3</v>
      </c>
    </row>
    <row r="2093" spans="2:17" x14ac:dyDescent="0.2">
      <c r="B2093" s="39" t="s">
        <v>42</v>
      </c>
      <c r="D2093" s="42">
        <f>_xll.qlCalendarAdvance(Calendar,$D2092,B2093,"f",FALSE)</f>
        <v>54337</v>
      </c>
      <c r="E2093" s="139">
        <f>_xll.qlInterestRateIndexValueDate(IndexON,D2093)</f>
        <v>54337</v>
      </c>
      <c r="F2093" s="155">
        <f>IFERROR(_xll.qlIndexFixing(IndexON,D2093,TRUE,_xll.ohTrigger(RecalcTrigger,TriggerON)),NA())</f>
        <v>7.2992675926730755E-3</v>
      </c>
      <c r="H2093" s="42">
        <f>_xll.qlCalendarAdvance(Calendar,$H2092,B2093,"f",FALSE)</f>
        <v>54337</v>
      </c>
      <c r="I2093" s="139">
        <f>_xll.qlInterestRateIndexValueDate(Index1M,$H2093)</f>
        <v>54339</v>
      </c>
      <c r="J2093" s="144">
        <f>IFERROR(_xll.qlIndexFixing(Index1M,$H2093,TRUE,_xll.ohTrigger(RecalcTrigger,Trigger1M)),NA())</f>
        <v>7.4622026696760657E-3</v>
      </c>
      <c r="K2093" s="44">
        <f>IFERROR(_xll.qlIndexFixing(Index3M,H2093,TRUE,_xll.ohTrigger(RecalcTrigger,Trigger3M)),NA())</f>
        <v>7.6906303146038E-3</v>
      </c>
      <c r="L2093" s="44">
        <f>IFERROR(_xll.qlIndexFixing(Index6M,$H2093,TRUE,_xll.ohTrigger(RecalcTrigger,Trigger6M)),NA())</f>
        <v>7.5528795026521952E-3</v>
      </c>
      <c r="M2093" s="145">
        <f>IFERROR(_xll.qlIndexFixing(Index1Y,$H2093,TRUE,_xll.ohTrigger(RecalcTrigger,Trigger1Y)),NA())</f>
        <v>7.931348822301185E-3</v>
      </c>
      <c r="N2093" s="144">
        <f>IFERROR(_xll.qlIndexFixing(ONIndex1M,I2093,TRUE,_xll.ohTrigger(RecalcTrigger,Trigger1M)),NA())</f>
        <v>7.4608236992457222E-3</v>
      </c>
      <c r="O2093" s="44">
        <f>IFERROR(_xll.qlIndexFixing(ONIndex3M,I2093,TRUE,_xll.ohTrigger(RecalcTrigger,Trigger3M)),NA())</f>
        <v>7.6876161177708013E-3</v>
      </c>
      <c r="P2093" s="44">
        <f>IFERROR(_xll.qlIndexFixing(ONIndex6M,I2093,TRUE,_xll.ohTrigger(RecalcTrigger,Trigger6M)),NA())</f>
        <v>7.5398344180133137E-3</v>
      </c>
      <c r="Q2093" s="145">
        <f>IFERROR(_xll.qlIndexFixing(ONIndex1Y,I2093,TRUE,_xll.ohTrigger(RecalcTrigger,Trigger1Y)),NA())</f>
        <v>7.9206128035558265E-3</v>
      </c>
    </row>
    <row r="2094" spans="2:17" x14ac:dyDescent="0.2">
      <c r="B2094" s="39" t="s">
        <v>42</v>
      </c>
      <c r="D2094" s="42">
        <f>_xll.qlCalendarAdvance(Calendar,$D2093,B2094,"f",FALSE)</f>
        <v>54344</v>
      </c>
      <c r="E2094" s="139">
        <f>_xll.qlInterestRateIndexValueDate(IndexON,D2094)</f>
        <v>54344</v>
      </c>
      <c r="F2094" s="155">
        <f>IFERROR(_xll.qlIndexFixing(IndexON,D2094,TRUE,_xll.ohTrigger(RecalcTrigger,TriggerON)),NA())</f>
        <v>7.2987706834393151E-3</v>
      </c>
      <c r="H2094" s="42">
        <f>_xll.qlCalendarAdvance(Calendar,$H2093,B2094,"f",FALSE)</f>
        <v>54344</v>
      </c>
      <c r="I2094" s="139">
        <f>_xll.qlInterestRateIndexValueDate(Index1M,$H2094)</f>
        <v>54346</v>
      </c>
      <c r="J2094" s="144">
        <f>IFERROR(_xll.qlIndexFixing(Index1M,$H2094,TRUE,_xll.ohTrigger(RecalcTrigger,Trigger1M)),NA())</f>
        <v>7.4615734722593974E-3</v>
      </c>
      <c r="K2094" s="44">
        <f>IFERROR(_xll.qlIndexFixing(Index3M,H2094,TRUE,_xll.ohTrigger(RecalcTrigger,Trigger3M)),NA())</f>
        <v>7.6898540405518053E-3</v>
      </c>
      <c r="L2094" s="44">
        <f>IFERROR(_xll.qlIndexFixing(Index6M,$H2094,TRUE,_xll.ohTrigger(RecalcTrigger,Trigger6M)),NA())</f>
        <v>7.5528156614376825E-3</v>
      </c>
      <c r="M2094" s="145">
        <f>IFERROR(_xll.qlIndexFixing(Index1Y,$H2094,TRUE,_xll.ohTrigger(RecalcTrigger,Trigger1Y)),NA())</f>
        <v>7.9304195852178509E-3</v>
      </c>
      <c r="N2094" s="144">
        <f>IFERROR(_xll.qlIndexFixing(ONIndex1M,I2094,TRUE,_xll.ohTrigger(RecalcTrigger,Trigger1M)),NA())</f>
        <v>7.4602144660218528E-3</v>
      </c>
      <c r="O2094" s="44">
        <f>IFERROR(_xll.qlIndexFixing(ONIndex3M,I2094,TRUE,_xll.ohTrigger(RecalcTrigger,Trigger3M)),NA())</f>
        <v>7.6869041249860715E-3</v>
      </c>
      <c r="P2094" s="44">
        <f>IFERROR(_xll.qlIndexFixing(ONIndex6M,I2094,TRUE,_xll.ohTrigger(RecalcTrigger,Trigger6M)),NA())</f>
        <v>7.5396641199176884E-3</v>
      </c>
      <c r="Q2094" s="145">
        <f>IFERROR(_xll.qlIndexFixing(ONIndex1Y,I2094,TRUE,_xll.ohTrigger(RecalcTrigger,Trigger1Y)),NA())</f>
        <v>7.9199757397141468E-3</v>
      </c>
    </row>
    <row r="2095" spans="2:17" x14ac:dyDescent="0.2">
      <c r="B2095" s="39" t="s">
        <v>42</v>
      </c>
      <c r="D2095" s="42">
        <f>_xll.qlCalendarAdvance(Calendar,$D2094,B2095,"f",FALSE)</f>
        <v>54351</v>
      </c>
      <c r="E2095" s="139">
        <f>_xll.qlInterestRateIndexValueDate(IndexON,D2095)</f>
        <v>54351</v>
      </c>
      <c r="F2095" s="155">
        <f>IFERROR(_xll.qlIndexFixing(IndexON,D2095,TRUE,_xll.ohTrigger(RecalcTrigger,TriggerON)),NA())</f>
        <v>7.2982616549399637E-3</v>
      </c>
      <c r="H2095" s="42">
        <f>_xll.qlCalendarAdvance(Calendar,$H2094,B2095,"f",FALSE)</f>
        <v>54351</v>
      </c>
      <c r="I2095" s="139">
        <f>_xll.qlInterestRateIndexValueDate(Index1M,$H2095)</f>
        <v>54353</v>
      </c>
      <c r="J2095" s="144">
        <f>IFERROR(_xll.qlIndexFixing(Index1M,$H2095,TRUE,_xll.ohTrigger(RecalcTrigger,Trigger1M)),NA())</f>
        <v>7.4609323435417818E-3</v>
      </c>
      <c r="K2095" s="44">
        <f>IFERROR(_xll.qlIndexFixing(Index3M,H2095,TRUE,_xll.ohTrigger(RecalcTrigger,Trigger3M)),NA())</f>
        <v>7.6890671091587124E-3</v>
      </c>
      <c r="L2095" s="44">
        <f>IFERROR(_xll.qlIndexFixing(Index6M,$H2095,TRUE,_xll.ohTrigger(RecalcTrigger,Trigger6M)),NA())</f>
        <v>7.5527605684494892E-3</v>
      </c>
      <c r="M2095" s="145">
        <f>IFERROR(_xll.qlIndexFixing(Index1Y,$H2095,TRUE,_xll.ohTrigger(RecalcTrigger,Trigger1Y)),NA())</f>
        <v>7.9294788271968876E-3</v>
      </c>
      <c r="N2095" s="144">
        <f>IFERROR(_xll.qlIndexFixing(ONIndex1M,I2095,TRUE,_xll.ohTrigger(RecalcTrigger,Trigger1M)),NA())</f>
        <v>7.4595933454268959E-3</v>
      </c>
      <c r="O2095" s="44">
        <f>IFERROR(_xll.qlIndexFixing(ONIndex3M,I2095,TRUE,_xll.ohTrigger(RecalcTrigger,Trigger3M)),NA())</f>
        <v>7.6861816224482737E-3</v>
      </c>
      <c r="P2095" s="44">
        <f>IFERROR(_xll.qlIndexFixing(ONIndex6M,I2095,TRUE,_xll.ohTrigger(RecalcTrigger,Trigger6M)),NA())</f>
        <v>7.5395023106317183E-3</v>
      </c>
      <c r="Q2095" s="145">
        <f>IFERROR(_xll.qlIndexFixing(ONIndex1Y,I2095,TRUE,_xll.ohTrigger(RecalcTrigger,Trigger1Y)),NA())</f>
        <v>7.9193279160794106E-3</v>
      </c>
    </row>
    <row r="2096" spans="2:17" x14ac:dyDescent="0.2">
      <c r="B2096" s="39" t="s">
        <v>42</v>
      </c>
      <c r="D2096" s="42">
        <f>_xll.qlCalendarAdvance(Calendar,$D2095,B2096,"f",FALSE)</f>
        <v>54358</v>
      </c>
      <c r="E2096" s="139">
        <f>_xll.qlInterestRateIndexValueDate(IndexON,D2096)</f>
        <v>54358</v>
      </c>
      <c r="F2096" s="155">
        <f>IFERROR(_xll.qlIndexFixing(IndexON,D2096,TRUE,_xll.ohTrigger(RecalcTrigger,TriggerON)),NA())</f>
        <v>7.2977404836738202E-3</v>
      </c>
      <c r="H2096" s="42">
        <f>_xll.qlCalendarAdvance(Calendar,$H2095,B2096,"f",FALSE)</f>
        <v>54358</v>
      </c>
      <c r="I2096" s="139">
        <f>_xll.qlInterestRateIndexValueDate(Index1M,$H2096)</f>
        <v>54360</v>
      </c>
      <c r="J2096" s="144">
        <f>IFERROR(_xll.qlIndexFixing(Index1M,$H2096,TRUE,_xll.ohTrigger(RecalcTrigger,Trigger1M)),NA())</f>
        <v>7.460279261413405E-3</v>
      </c>
      <c r="K2096" s="44">
        <f>IFERROR(_xll.qlIndexFixing(Index3M,H2096,TRUE,_xll.ohTrigger(RecalcTrigger,Trigger3M)),NA())</f>
        <v>7.6882694989564796E-3</v>
      </c>
      <c r="L2096" s="44">
        <f>IFERROR(_xll.qlIndexFixing(Index6M,$H2096,TRUE,_xll.ohTrigger(RecalcTrigger,Trigger6M)),NA())</f>
        <v>7.5527142420715905E-3</v>
      </c>
      <c r="M2096" s="145">
        <f>IFERROR(_xll.qlIndexFixing(Index1Y,$H2096,TRUE,_xll.ohTrigger(RecalcTrigger,Trigger1Y)),NA())</f>
        <v>7.9285265216984292E-3</v>
      </c>
      <c r="N2096" s="144">
        <f>IFERROR(_xll.qlIndexFixing(ONIndex1M,I2096,TRUE,_xll.ohTrigger(RecalcTrigger,Trigger1M)),NA())</f>
        <v>7.4589603153185635E-3</v>
      </c>
      <c r="O2096" s="44">
        <f>IFERROR(_xll.qlIndexFixing(ONIndex3M,I2096,TRUE,_xll.ohTrigger(RecalcTrigger,Trigger3M)),NA())</f>
        <v>7.6854485887345447E-3</v>
      </c>
      <c r="P2096" s="44">
        <f>IFERROR(_xll.qlIndexFixing(ONIndex6M,I2096,TRUE,_xll.ohTrigger(RecalcTrigger,Trigger6M)),NA())</f>
        <v>7.5393490084607606E-3</v>
      </c>
      <c r="Q2096" s="145">
        <f>IFERROR(_xll.qlIndexFixing(ONIndex1Y,I2096,TRUE,_xll.ohTrigger(RecalcTrigger,Trigger1Y)),NA())</f>
        <v>7.9186693062727187E-3</v>
      </c>
    </row>
    <row r="2097" spans="2:17" x14ac:dyDescent="0.2">
      <c r="B2097" s="39" t="s">
        <v>42</v>
      </c>
      <c r="D2097" s="42">
        <f>_xll.qlCalendarAdvance(Calendar,$D2096,B2097,"f",FALSE)</f>
        <v>54365</v>
      </c>
      <c r="E2097" s="139">
        <f>_xll.qlInterestRateIndexValueDate(IndexON,D2097)</f>
        <v>54365</v>
      </c>
      <c r="F2097" s="155">
        <f>IFERROR(_xll.qlIndexFixing(IndexON,D2097,TRUE,_xll.ohTrigger(RecalcTrigger,TriggerON)),NA())</f>
        <v>7.2972071459798116E-3</v>
      </c>
      <c r="H2097" s="42">
        <f>_xll.qlCalendarAdvance(Calendar,$H2096,B2097,"f",FALSE)</f>
        <v>54365</v>
      </c>
      <c r="I2097" s="139">
        <f>_xll.qlInterestRateIndexValueDate(Index1M,$H2097)</f>
        <v>54367</v>
      </c>
      <c r="J2097" s="144">
        <f>IFERROR(_xll.qlIndexFixing(Index1M,$H2097,TRUE,_xll.ohTrigger(RecalcTrigger,Trigger1M)),NA())</f>
        <v>7.4596142037744451E-3</v>
      </c>
      <c r="K2097" s="44">
        <f>IFERROR(_xll.qlIndexFixing(Index3M,H2097,TRUE,_xll.ohTrigger(RecalcTrigger,Trigger3M)),NA())</f>
        <v>7.687461188477929E-3</v>
      </c>
      <c r="L2097" s="44">
        <f>IFERROR(_xll.qlIndexFixing(Index6M,$H2097,TRUE,_xll.ohTrigger(RecalcTrigger,Trigger6M)),NA())</f>
        <v>7.5525972484398515E-3</v>
      </c>
      <c r="M2097" s="145">
        <f>IFERROR(_xll.qlIndexFixing(Index1Y,$H2097,TRUE,_xll.ohTrigger(RecalcTrigger,Trigger1Y)),NA())</f>
        <v>7.9275626421823897E-3</v>
      </c>
      <c r="N2097" s="144">
        <f>IFERROR(_xll.qlIndexFixing(ONIndex1M,I2097,TRUE,_xll.ohTrigger(RecalcTrigger,Trigger1M)),NA())</f>
        <v>7.4583153537144398E-3</v>
      </c>
      <c r="O2097" s="44">
        <f>IFERROR(_xll.qlIndexFixing(ONIndex3M,I2097,TRUE,_xll.ohTrigger(RecalcTrigger,Trigger3M)),NA())</f>
        <v>7.6847050023420849E-3</v>
      </c>
      <c r="P2097" s="44">
        <f>IFERROR(_xll.qlIndexFixing(ONIndex6M,I2097,TRUE,_xll.ohTrigger(RecalcTrigger,Trigger6M)),NA())</f>
        <v>7.5392042316302366E-3</v>
      </c>
      <c r="Q2097" s="145">
        <f>IFERROR(_xll.qlIndexFixing(ONIndex1Y,I2097,TRUE,_xll.ohTrigger(RecalcTrigger,Trigger1Y)),NA())</f>
        <v>7.9179998837553001E-3</v>
      </c>
    </row>
    <row r="2098" spans="2:17" x14ac:dyDescent="0.2">
      <c r="B2098" s="39" t="s">
        <v>42</v>
      </c>
      <c r="D2098" s="42">
        <f>_xll.qlCalendarAdvance(Calendar,$D2097,B2098,"f",FALSE)</f>
        <v>54372</v>
      </c>
      <c r="E2098" s="139">
        <f>_xll.qlInterestRateIndexValueDate(IndexON,D2098)</f>
        <v>54372</v>
      </c>
      <c r="F2098" s="155">
        <f>IFERROR(_xll.qlIndexFixing(IndexON,D2098,TRUE,_xll.ohTrigger(RecalcTrigger,TriggerON)),NA())</f>
        <v>7.296661618676481E-3</v>
      </c>
      <c r="H2098" s="42">
        <f>_xll.qlCalendarAdvance(Calendar,$H2097,B2098,"f",FALSE)</f>
        <v>54372</v>
      </c>
      <c r="I2098" s="139">
        <f>_xll.qlInterestRateIndexValueDate(Index1M,$H2098)</f>
        <v>54374</v>
      </c>
      <c r="J2098" s="144">
        <f>IFERROR(_xll.qlIndexFixing(Index1M,$H2098,TRUE,_xll.ohTrigger(RecalcTrigger,Trigger1M)),NA())</f>
        <v>7.4589371485150879E-3</v>
      </c>
      <c r="K2098" s="44">
        <f>IFERROR(_xll.qlIndexFixing(Index3M,H2098,TRUE,_xll.ohTrigger(RecalcTrigger,Trigger3M)),NA())</f>
        <v>7.6866421562550163E-3</v>
      </c>
      <c r="L2098" s="44">
        <f>IFERROR(_xll.qlIndexFixing(Index6M,$H2098,TRUE,_xll.ohTrigger(RecalcTrigger,Trigger6M)),NA())</f>
        <v>7.5525678759575049E-3</v>
      </c>
      <c r="M2098" s="145">
        <f>IFERROR(_xll.qlIndexFixing(Index1Y,$H2098,TRUE,_xll.ohTrigger(RecalcTrigger,Trigger1Y)),NA())</f>
        <v>7.9265871621097828E-3</v>
      </c>
      <c r="N2098" s="144">
        <f>IFERROR(_xll.qlIndexFixing(ONIndex1M,I2098,TRUE,_xll.ohTrigger(RecalcTrigger,Trigger1M)),NA())</f>
        <v>7.4576584383923006E-3</v>
      </c>
      <c r="O2098" s="44">
        <f>IFERROR(_xll.qlIndexFixing(ONIndex3M,I2098,TRUE,_xll.ohTrigger(RecalcTrigger,Trigger3M)),NA())</f>
        <v>7.6839508419279667E-3</v>
      </c>
      <c r="P2098" s="44">
        <f>IFERROR(_xll.qlIndexFixing(ONIndex6M,I2098,TRUE,_xll.ohTrigger(RecalcTrigger,Trigger6M)),NA())</f>
        <v>7.5390679986053755E-3</v>
      </c>
      <c r="Q2098" s="145">
        <f>IFERROR(_xll.qlIndexFixing(ONIndex1Y,I2098,TRUE,_xll.ohTrigger(RecalcTrigger,Trigger1Y)),NA())</f>
        <v>7.9173196225479359E-3</v>
      </c>
    </row>
    <row r="2099" spans="2:17" x14ac:dyDescent="0.2">
      <c r="B2099" s="39" t="s">
        <v>42</v>
      </c>
      <c r="D2099" s="42">
        <f>_xll.qlCalendarAdvance(Calendar,$D2098,B2099,"f",FALSE)</f>
        <v>54379</v>
      </c>
      <c r="E2099" s="139">
        <f>_xll.qlInterestRateIndexValueDate(IndexON,D2099)</f>
        <v>54379</v>
      </c>
      <c r="F2099" s="155">
        <f>IFERROR(_xll.qlIndexFixing(IndexON,D2099,TRUE,_xll.ohTrigger(RecalcTrigger,TriggerON)),NA())</f>
        <v>7.2961038781027554E-3</v>
      </c>
      <c r="H2099" s="42">
        <f>_xll.qlCalendarAdvance(Calendar,$H2098,B2099,"f",FALSE)</f>
        <v>54379</v>
      </c>
      <c r="I2099" s="139">
        <f>_xll.qlInterestRateIndexValueDate(Index1M,$H2099)</f>
        <v>54381</v>
      </c>
      <c r="J2099" s="144">
        <f>IFERROR(_xll.qlIndexFixing(Index1M,$H2099,TRUE,_xll.ohTrigger(RecalcTrigger,Trigger1M)),NA())</f>
        <v>7.4582480735355117E-3</v>
      </c>
      <c r="K2099" s="44">
        <f>IFERROR(_xll.qlIndexFixing(Index3M,H2099,TRUE,_xll.ohTrigger(RecalcTrigger,Trigger3M)),NA())</f>
        <v>7.6858123808196972E-3</v>
      </c>
      <c r="L2099" s="44">
        <f>IFERROR(_xll.qlIndexFixing(Index6M,$H2099,TRUE,_xll.ohTrigger(RecalcTrigger,Trigger6M)),NA())</f>
        <v>7.552547323745197E-3</v>
      </c>
      <c r="M2099" s="145">
        <f>IFERROR(_xll.qlIndexFixing(Index1Y,$H2099,TRUE,_xll.ohTrigger(RecalcTrigger,Trigger1Y)),NA())</f>
        <v>7.9256000549413948E-3</v>
      </c>
      <c r="N2099" s="144">
        <f>IFERROR(_xll.qlIndexFixing(ONIndex1M,I2099,TRUE,_xll.ohTrigger(RecalcTrigger,Trigger1M)),NA())</f>
        <v>7.456989547289794E-3</v>
      </c>
      <c r="O2099" s="44">
        <f>IFERROR(_xll.qlIndexFixing(ONIndex3M,I2099,TRUE,_xll.ohTrigger(RecalcTrigger,Trigger3M)),NA())</f>
        <v>7.6831860860693268E-3</v>
      </c>
      <c r="P2099" s="44">
        <f>IFERROR(_xll.qlIndexFixing(ONIndex6M,I2099,TRUE,_xll.ohTrigger(RecalcTrigger,Trigger6M)),NA())</f>
        <v>7.5389403276115985E-3</v>
      </c>
      <c r="Q2099" s="145">
        <f>IFERROR(_xll.qlIndexFixing(ONIndex1Y,I2099,TRUE,_xll.ohTrigger(RecalcTrigger,Trigger1Y)),NA())</f>
        <v>7.9166284959519828E-3</v>
      </c>
    </row>
    <row r="2100" spans="2:17" x14ac:dyDescent="0.2">
      <c r="B2100" s="39" t="s">
        <v>42</v>
      </c>
      <c r="D2100" s="42">
        <f>_xll.qlCalendarAdvance(Calendar,$D2099,B2100,"f",FALSE)</f>
        <v>54386</v>
      </c>
      <c r="E2100" s="139">
        <f>_xll.qlInterestRateIndexValueDate(IndexON,D2100)</f>
        <v>54386</v>
      </c>
      <c r="F2100" s="155">
        <f>IFERROR(_xll.qlIndexFixing(IndexON,D2100,TRUE,_xll.ohTrigger(RecalcTrigger,TriggerON)),NA())</f>
        <v>7.2955339007574338E-3</v>
      </c>
      <c r="H2100" s="42">
        <f>_xll.qlCalendarAdvance(Calendar,$H2099,B2100,"f",FALSE)</f>
        <v>54386</v>
      </c>
      <c r="I2100" s="139">
        <f>_xll.qlInterestRateIndexValueDate(Index1M,$H2100)</f>
        <v>54388</v>
      </c>
      <c r="J2100" s="144">
        <f>IFERROR(_xll.qlIndexFixing(Index1M,$H2100,TRUE,_xll.ohTrigger(RecalcTrigger,Trigger1M)),NA())</f>
        <v>7.4575469567259023E-3</v>
      </c>
      <c r="K2100" s="44">
        <f>IFERROR(_xll.qlIndexFixing(Index3M,H2100,TRUE,_xll.ohTrigger(RecalcTrigger,Trigger3M)),NA())</f>
        <v>7.6849718407056644E-3</v>
      </c>
      <c r="L2100" s="44">
        <f>IFERROR(_xll.qlIndexFixing(Index6M,$H2100,TRUE,_xll.ohTrigger(RecalcTrigger,Trigger6M)),NA())</f>
        <v>7.552535610187339E-3</v>
      </c>
      <c r="M2100" s="145">
        <f>IFERROR(_xll.qlIndexFixing(Index1Y,$H2100,TRUE,_xll.ohTrigger(RecalcTrigger,Trigger1Y)),NA())</f>
        <v>7.9246012941393325E-3</v>
      </c>
      <c r="N2100" s="144">
        <f>IFERROR(_xll.qlIndexFixing(ONIndex1M,I2100,TRUE,_xll.ohTrigger(RecalcTrigger,Trigger1M)),NA())</f>
        <v>7.4563086583445681E-3</v>
      </c>
      <c r="O2100" s="44">
        <f>IFERROR(_xll.qlIndexFixing(ONIndex3M,I2100,TRUE,_xll.ohTrigger(RecalcTrigger,Trigger3M)),NA())</f>
        <v>7.6824107132633657E-3</v>
      </c>
      <c r="P2100" s="44">
        <f>IFERROR(_xll.qlIndexFixing(ONIndex6M,I2100,TRUE,_xll.ohTrigger(RecalcTrigger,Trigger6M)),NA())</f>
        <v>7.538821237114135E-3</v>
      </c>
      <c r="Q2100" s="145">
        <f>IFERROR(_xll.qlIndexFixing(ONIndex1Y,I2100,TRUE,_xll.ohTrigger(RecalcTrigger,Trigger1Y)),NA())</f>
        <v>7.91592647782835E-3</v>
      </c>
    </row>
    <row r="2101" spans="2:17" x14ac:dyDescent="0.2">
      <c r="B2101" s="39" t="s">
        <v>42</v>
      </c>
      <c r="D2101" s="42">
        <f>_xll.qlCalendarAdvance(Calendar,$D2100,B2101,"f",FALSE)</f>
        <v>54393</v>
      </c>
      <c r="E2101" s="139">
        <f>_xll.qlInterestRateIndexValueDate(IndexON,D2101)</f>
        <v>54393</v>
      </c>
      <c r="F2101" s="155">
        <f>IFERROR(_xll.qlIndexFixing(IndexON,D2101,TRUE,_xll.ohTrigger(RecalcTrigger,TriggerON)),NA())</f>
        <v>7.2949516632991873E-3</v>
      </c>
      <c r="H2101" s="42">
        <f>_xll.qlCalendarAdvance(Calendar,$H2100,B2101,"f",FALSE)</f>
        <v>54393</v>
      </c>
      <c r="I2101" s="139">
        <f>_xll.qlInterestRateIndexValueDate(Index1M,$H2101)</f>
        <v>54395</v>
      </c>
      <c r="J2101" s="144">
        <f>IFERROR(_xll.qlIndexFixing(Index1M,$H2101,TRUE,_xll.ohTrigger(RecalcTrigger,Trigger1M)),NA())</f>
        <v>7.4568337759864378E-3</v>
      </c>
      <c r="K2101" s="44">
        <f>IFERROR(_xll.qlIndexFixing(Index3M,H2101,TRUE,_xll.ohTrigger(RecalcTrigger,Trigger3M)),NA())</f>
        <v>7.6840822263664066E-3</v>
      </c>
      <c r="L2101" s="44">
        <f>IFERROR(_xll.qlIndexFixing(Index6M,$H2101,TRUE,_xll.ohTrigger(RecalcTrigger,Trigger6M)),NA())</f>
        <v>7.5526147528415487E-3</v>
      </c>
      <c r="M2101" s="145">
        <f>IFERROR(_xll.qlIndexFixing(Index1Y,$H2101,TRUE,_xll.ohTrigger(RecalcTrigger,Trigger1Y)),NA())</f>
        <v>7.9235908531657007E-3</v>
      </c>
      <c r="N2101" s="144">
        <f>IFERROR(_xll.qlIndexFixing(ONIndex1M,I2101,TRUE,_xll.ohTrigger(RecalcTrigger,Trigger1M)),NA())</f>
        <v>7.455615749494271E-3</v>
      </c>
      <c r="O2101" s="44">
        <f>IFERROR(_xll.qlIndexFixing(ONIndex3M,I2101,TRUE,_xll.ohTrigger(RecalcTrigger,Trigger3M)),NA())</f>
        <v>7.6816247021671558E-3</v>
      </c>
      <c r="P2101" s="44">
        <f>IFERROR(_xll.qlIndexFixing(ONIndex6M,I2101,TRUE,_xll.ohTrigger(RecalcTrigger,Trigger6M)),NA())</f>
        <v>7.538710745178534E-3</v>
      </c>
      <c r="Q2101" s="145">
        <f>IFERROR(_xll.qlIndexFixing(ONIndex1Y,I2101,TRUE,_xll.ohTrigger(RecalcTrigger,Trigger1Y)),NA())</f>
        <v>7.9152135415583302E-3</v>
      </c>
    </row>
    <row r="2102" spans="2:17" x14ac:dyDescent="0.2">
      <c r="B2102" s="39" t="s">
        <v>42</v>
      </c>
      <c r="D2102" s="42">
        <f>_xll.qlCalendarAdvance(Calendar,$D2101,B2102,"f",FALSE)</f>
        <v>54400</v>
      </c>
      <c r="E2102" s="139">
        <f>_xll.qlInterestRateIndexValueDate(IndexON,D2102)</f>
        <v>54400</v>
      </c>
      <c r="F2102" s="155">
        <f>IFERROR(_xll.qlIndexFixing(IndexON,D2102,TRUE,_xll.ohTrigger(RecalcTrigger,TriggerON)),NA())</f>
        <v>7.294357142226815E-3</v>
      </c>
      <c r="H2102" s="42">
        <f>_xll.qlCalendarAdvance(Calendar,$H2101,B2102,"f",FALSE)</f>
        <v>54400</v>
      </c>
      <c r="I2102" s="139">
        <f>_xll.qlInterestRateIndexValueDate(Index1M,$H2102)</f>
        <v>54402</v>
      </c>
      <c r="J2102" s="144">
        <f>IFERROR(_xll.qlIndexFixing(Index1M,$H2102,TRUE,_xll.ohTrigger(RecalcTrigger,Trigger1M)),NA())</f>
        <v>7.4561085092073043E-3</v>
      </c>
      <c r="K2102" s="44">
        <f>IFERROR(_xll.qlIndexFixing(Index3M,H2102,TRUE,_xll.ohTrigger(RecalcTrigger,Trigger3M)),NA())</f>
        <v>7.6832216810966969E-3</v>
      </c>
      <c r="L2102" s="44">
        <f>IFERROR(_xll.qlIndexFixing(Index6M,$H2102,TRUE,_xll.ohTrigger(RecalcTrigger,Trigger6M)),NA())</f>
        <v>7.5526214122275583E-3</v>
      </c>
      <c r="M2102" s="145">
        <f>IFERROR(_xll.qlIndexFixing(Index1Y,$H2102,TRUE,_xll.ohTrigger(RecalcTrigger,Trigger1Y)),NA())</f>
        <v>7.9225687054830414E-3</v>
      </c>
      <c r="N2102" s="144">
        <f>IFERROR(_xll.qlIndexFixing(ONIndex1M,I2102,TRUE,_xll.ohTrigger(RecalcTrigger,Trigger1M)),NA())</f>
        <v>7.4549107986765506E-3</v>
      </c>
      <c r="O2102" s="44">
        <f>IFERROR(_xll.qlIndexFixing(ONIndex3M,I2102,TRUE,_xll.ohTrigger(RecalcTrigger,Trigger3M)),NA())</f>
        <v>7.6808280311979615E-3</v>
      </c>
      <c r="P2102" s="44">
        <f>IFERROR(_xll.qlIndexFixing(ONIndex6M,I2102,TRUE,_xll.ohTrigger(RecalcTrigger,Trigger6M)),NA())</f>
        <v>7.5386088702700249E-3</v>
      </c>
      <c r="Q2102" s="145">
        <f>IFERROR(_xll.qlIndexFixing(ONIndex1Y,I2102,TRUE,_xll.ohTrigger(RecalcTrigger,Trigger1Y)),NA())</f>
        <v>7.9144896610028326E-3</v>
      </c>
    </row>
    <row r="2103" spans="2:17" x14ac:dyDescent="0.2">
      <c r="B2103" s="39" t="s">
        <v>42</v>
      </c>
      <c r="D2103" s="42">
        <f>_xll.qlCalendarAdvance(Calendar,$D2102,B2103,"f",FALSE)</f>
        <v>54407</v>
      </c>
      <c r="E2103" s="139">
        <f>_xll.qlInterestRateIndexValueDate(IndexON,D2103)</f>
        <v>54407</v>
      </c>
      <c r="F2103" s="155">
        <f>IFERROR(_xll.qlIndexFixing(IndexON,D2103,TRUE,_xll.ohTrigger(RecalcTrigger,TriggerON)),NA())</f>
        <v>7.2937503139591797E-3</v>
      </c>
      <c r="H2103" s="42">
        <f>_xll.qlCalendarAdvance(Calendar,$H2102,B2103,"f",FALSE)</f>
        <v>54407</v>
      </c>
      <c r="I2103" s="139">
        <f>_xll.qlInterestRateIndexValueDate(Index1M,$H2103)</f>
        <v>54409</v>
      </c>
      <c r="J2103" s="144">
        <f>IFERROR(_xll.qlIndexFixing(Index1M,$H2103,TRUE,_xll.ohTrigger(RecalcTrigger,Trigger1M)),NA())</f>
        <v>7.4553711342861817E-3</v>
      </c>
      <c r="K2103" s="44">
        <f>IFERROR(_xll.qlIndexFixing(Index3M,H2103,TRUE,_xll.ohTrigger(RecalcTrigger,Trigger3M)),NA())</f>
        <v>7.6823503102696478E-3</v>
      </c>
      <c r="L2103" s="44">
        <f>IFERROR(_xll.qlIndexFixing(Index6M,$H2103,TRUE,_xll.ohTrigger(RecalcTrigger,Trigger6M)),NA())</f>
        <v>7.5526369669253086E-3</v>
      </c>
      <c r="M2103" s="145">
        <f>IFERROR(_xll.qlIndexFixing(Index1Y,$H2103,TRUE,_xll.ohTrigger(RecalcTrigger,Trigger1Y)),NA())</f>
        <v>7.9215348245549929E-3</v>
      </c>
      <c r="N2103" s="144">
        <f>IFERROR(_xll.qlIndexFixing(ONIndex1M,I2103,TRUE,_xll.ohTrigger(RecalcTrigger,Trigger1M)),NA())</f>
        <v>7.4541937836691829E-3</v>
      </c>
      <c r="O2103" s="44">
        <f>IFERROR(_xll.qlIndexFixing(ONIndex3M,I2103,TRUE,_xll.ohTrigger(RecalcTrigger,Trigger3M)),NA())</f>
        <v>7.6800206790927916E-3</v>
      </c>
      <c r="P2103" s="44">
        <f>IFERROR(_xll.qlIndexFixing(ONIndex6M,I2103,TRUE,_xll.ohTrigger(RecalcTrigger,Trigger6M)),NA())</f>
        <v>7.538515630773901E-3</v>
      </c>
      <c r="Q2103" s="145">
        <f>IFERROR(_xll.qlIndexFixing(ONIndex1Y,I2103,TRUE,_xll.ohTrigger(RecalcTrigger,Trigger1Y)),NA())</f>
        <v>7.913754809782958E-3</v>
      </c>
    </row>
    <row r="2104" spans="2:17" x14ac:dyDescent="0.2">
      <c r="B2104" s="39" t="s">
        <v>42</v>
      </c>
      <c r="D2104" s="42">
        <f>_xll.qlCalendarAdvance(Calendar,$D2103,B2104,"f",FALSE)</f>
        <v>54414</v>
      </c>
      <c r="E2104" s="139">
        <f>_xll.qlInterestRateIndexValueDate(IndexON,D2104)</f>
        <v>54414</v>
      </c>
      <c r="F2104" s="155">
        <f>IFERROR(_xll.qlIndexFixing(IndexON,D2104,TRUE,_xll.ohTrigger(RecalcTrigger,TriggerON)),NA())</f>
        <v>7.2931311550750166E-3</v>
      </c>
      <c r="H2104" s="42">
        <f>_xll.qlCalendarAdvance(Calendar,$H2103,B2104,"f",FALSE)</f>
        <v>54414</v>
      </c>
      <c r="I2104" s="139">
        <f>_xll.qlInterestRateIndexValueDate(Index1M,$H2104)</f>
        <v>54416</v>
      </c>
      <c r="J2104" s="144">
        <f>IFERROR(_xll.qlIndexFixing(Index1M,$H2104,TRUE,_xll.ohTrigger(RecalcTrigger,Trigger1M)),NA())</f>
        <v>7.4546216291207501E-3</v>
      </c>
      <c r="K2104" s="44">
        <f>IFERROR(_xll.qlIndexFixing(Index3M,H2104,TRUE,_xll.ohTrigger(RecalcTrigger,Trigger3M)),NA())</f>
        <v>7.681468092418875E-3</v>
      </c>
      <c r="L2104" s="44">
        <f>IFERROR(_xll.qlIndexFixing(Index6M,$H2104,TRUE,_xll.ohTrigger(RecalcTrigger,Trigger6M)),NA())</f>
        <v>7.5526614353205301E-3</v>
      </c>
      <c r="M2104" s="145">
        <f>IFERROR(_xll.qlIndexFixing(Index1Y,$H2104,TRUE,_xll.ohTrigger(RecalcTrigger,Trigger1Y)),NA())</f>
        <v>7.9204891838454139E-3</v>
      </c>
      <c r="N2104" s="144">
        <f>IFERROR(_xll.qlIndexFixing(ONIndex1M,I2104,TRUE,_xll.ohTrigger(RecalcTrigger,Trigger1M)),NA())</f>
        <v>7.4533595372372474E-3</v>
      </c>
      <c r="O2104" s="44">
        <f>IFERROR(_xll.qlIndexFixing(ONIndex3M,I2104,TRUE,_xll.ohTrigger(RecalcTrigger,Trigger3M)),NA())</f>
        <v>7.6790848844510151E-3</v>
      </c>
      <c r="P2104" s="44">
        <f>IFERROR(_xll.qlIndexFixing(ONIndex6M,I2104,TRUE,_xll.ohTrigger(RecalcTrigger,Trigger6M)),NA())</f>
        <v>7.5384196685757132E-3</v>
      </c>
      <c r="Q2104" s="145">
        <f>IFERROR(_xll.qlIndexFixing(ONIndex1Y,I2104,TRUE,_xll.ohTrigger(RecalcTrigger,Trigger1Y)),NA())</f>
        <v>7.9129015124301816E-3</v>
      </c>
    </row>
    <row r="2105" spans="2:17" x14ac:dyDescent="0.2">
      <c r="B2105" s="39" t="s">
        <v>42</v>
      </c>
      <c r="D2105" s="42">
        <f>_xll.qlCalendarAdvance(Calendar,$D2104,B2105,"f",FALSE)</f>
        <v>54421</v>
      </c>
      <c r="E2105" s="139">
        <f>_xll.qlInterestRateIndexValueDate(IndexON,D2105)</f>
        <v>54421</v>
      </c>
      <c r="F2105" s="155">
        <f>IFERROR(_xll.qlIndexFixing(IndexON,D2105,TRUE,_xll.ohTrigger(RecalcTrigger,TriggerON)),NA())</f>
        <v>7.2924996421530608E-3</v>
      </c>
      <c r="H2105" s="42">
        <f>_xll.qlCalendarAdvance(Calendar,$H2104,B2105,"f",FALSE)</f>
        <v>54421</v>
      </c>
      <c r="I2105" s="139">
        <f>_xll.qlInterestRateIndexValueDate(Index1M,$H2105)</f>
        <v>54423</v>
      </c>
      <c r="J2105" s="144">
        <f>IFERROR(_xll.qlIndexFixing(Index1M,$H2105,TRUE,_xll.ohTrigger(RecalcTrigger,Trigger1M)),NA())</f>
        <v>7.4537946472983318E-3</v>
      </c>
      <c r="K2105" s="44">
        <f>IFERROR(_xll.qlIndexFixing(Index3M,H2105,TRUE,_xll.ohTrigger(RecalcTrigger,Trigger3M)),NA())</f>
        <v>7.6805750060797706E-3</v>
      </c>
      <c r="L2105" s="44">
        <f>IFERROR(_xll.qlIndexFixing(Index6M,$H2105,TRUE,_xll.ohTrigger(RecalcTrigger,Trigger6M)),NA())</f>
        <v>7.5526102657208069E-3</v>
      </c>
      <c r="M2105" s="145">
        <f>IFERROR(_xll.qlIndexFixing(Index1Y,$H2105,TRUE,_xll.ohTrigger(RecalcTrigger,Trigger1Y)),NA())</f>
        <v>7.9194317568179393E-3</v>
      </c>
      <c r="N2105" s="144">
        <f>IFERROR(_xll.qlIndexFixing(ONIndex1M,I2105,TRUE,_xll.ohTrigger(RecalcTrigger,Trigger1M)),NA())</f>
        <v>7.4526165960886459E-3</v>
      </c>
      <c r="O2105" s="44">
        <f>IFERROR(_xll.qlIndexFixing(ONIndex3M,I2105,TRUE,_xll.ohTrigger(RecalcTrigger,Trigger3M)),NA())</f>
        <v>7.6782545716724826E-3</v>
      </c>
      <c r="P2105" s="44">
        <f>IFERROR(_xll.qlIndexFixing(ONIndex6M,I2105,TRUE,_xll.ohTrigger(RecalcTrigger,Trigger6M)),NA())</f>
        <v>7.5383449949484316E-3</v>
      </c>
      <c r="Q2105" s="145">
        <f>IFERROR(_xll.qlIndexFixing(ONIndex1Y,I2105,TRUE,_xll.ohTrigger(RecalcTrigger,Trigger1Y)),NA())</f>
        <v>7.9121430636863721E-3</v>
      </c>
    </row>
    <row r="2106" spans="2:17" x14ac:dyDescent="0.2">
      <c r="B2106" s="39" t="s">
        <v>42</v>
      </c>
      <c r="D2106" s="42">
        <f>_xll.qlCalendarAdvance(Calendar,$D2105,B2106,"f",FALSE)</f>
        <v>54428</v>
      </c>
      <c r="E2106" s="139">
        <f>_xll.qlInterestRateIndexValueDate(IndexON,D2106)</f>
        <v>54428</v>
      </c>
      <c r="F2106" s="155">
        <f>IFERROR(_xll.qlIndexFixing(IndexON,D2106,TRUE,_xll.ohTrigger(RecalcTrigger,TriggerON)),NA())</f>
        <v>7.2918557516121751E-3</v>
      </c>
      <c r="H2106" s="42">
        <f>_xll.qlCalendarAdvance(Calendar,$H2105,B2106,"f",FALSE)</f>
        <v>54428</v>
      </c>
      <c r="I2106" s="139">
        <f>_xll.qlInterestRateIndexValueDate(Index1M,$H2106)</f>
        <v>54430</v>
      </c>
      <c r="J2106" s="144">
        <f>IFERROR(_xll.qlIndexFixing(Index1M,$H2106,TRUE,_xll.ohTrigger(RecalcTrigger,Trigger1M)),NA())</f>
        <v>7.4530861396276959E-3</v>
      </c>
      <c r="K2106" s="44">
        <f>IFERROR(_xll.qlIndexFixing(Index3M,H2106,TRUE,_xll.ohTrigger(RecalcTrigger,Trigger3M)),NA())</f>
        <v>7.6796710297859505E-3</v>
      </c>
      <c r="L2106" s="44">
        <f>IFERROR(_xll.qlIndexFixing(Index6M,$H2106,TRUE,_xll.ohTrigger(RecalcTrigger,Trigger6M)),NA())</f>
        <v>7.552651970192727E-3</v>
      </c>
      <c r="M2106" s="145">
        <f>IFERROR(_xll.qlIndexFixing(Index1Y,$H2106,TRUE,_xll.ohTrigger(RecalcTrigger,Trigger1Y)),NA())</f>
        <v>7.9183625169383983E-3</v>
      </c>
      <c r="N2106" s="144">
        <f>IFERROR(_xll.qlIndexFixing(ONIndex1M,I2106,TRUE,_xll.ohTrigger(RecalcTrigger,Trigger1M)),NA())</f>
        <v>7.4519701329656129E-3</v>
      </c>
      <c r="O2106" s="44">
        <f>IFERROR(_xll.qlIndexFixing(ONIndex3M,I2106,TRUE,_xll.ohTrigger(RecalcTrigger,Trigger3M)),NA())</f>
        <v>7.6775343210133684E-3</v>
      </c>
      <c r="P2106" s="44">
        <f>IFERROR(_xll.qlIndexFixing(ONIndex6M,I2106,TRUE,_xll.ohTrigger(RecalcTrigger,Trigger6M)),NA())</f>
        <v>7.5382879070939879E-3</v>
      </c>
      <c r="Q2106" s="145">
        <f>IFERROR(_xll.qlIndexFixing(ONIndex1Y,I2106,TRUE,_xll.ohTrigger(RecalcTrigger,Trigger1Y)),NA())</f>
        <v>7.9114841681082737E-3</v>
      </c>
    </row>
    <row r="2107" spans="2:17" x14ac:dyDescent="0.2">
      <c r="B2107" s="39" t="s">
        <v>42</v>
      </c>
      <c r="D2107" s="42">
        <f>_xll.qlCalendarAdvance(Calendar,$D2106,B2107,"f",FALSE)</f>
        <v>54435</v>
      </c>
      <c r="E2107" s="139">
        <f>_xll.qlInterestRateIndexValueDate(IndexON,D2107)</f>
        <v>54435</v>
      </c>
      <c r="F2107" s="155">
        <f>IFERROR(_xll.qlIndexFixing(IndexON,D2107,TRUE,_xll.ohTrigger(RecalcTrigger,TriggerON)),NA())</f>
        <v>7.2911994600310948E-3</v>
      </c>
      <c r="H2107" s="42">
        <f>_xll.qlCalendarAdvance(Calendar,$H2106,B2107,"f",FALSE)</f>
        <v>54435</v>
      </c>
      <c r="I2107" s="139">
        <f>_xll.qlInterestRateIndexValueDate(Index1M,$H2107)</f>
        <v>54437</v>
      </c>
      <c r="J2107" s="144">
        <f>IFERROR(_xll.qlIndexFixing(Index1M,$H2107,TRUE,_xll.ohTrigger(RecalcTrigger,Trigger1M)),NA())</f>
        <v>7.4523001110904374E-3</v>
      </c>
      <c r="K2107" s="44">
        <f>IFERROR(_xll.qlIndexFixing(Index3M,H2107,TRUE,_xll.ohTrigger(RecalcTrigger,Trigger3M)),NA())</f>
        <v>7.6787561420701422E-3</v>
      </c>
      <c r="L2107" s="44">
        <f>IFERROR(_xll.qlIndexFixing(Index6M,$H2107,TRUE,_xll.ohTrigger(RecalcTrigger,Trigger6M)),NA())</f>
        <v>7.5527026420205657E-3</v>
      </c>
      <c r="M2107" s="145">
        <f>IFERROR(_xll.qlIndexFixing(Index1Y,$H2107,TRUE,_xll.ohTrigger(RecalcTrigger,Trigger1Y)),NA())</f>
        <v>7.9172814376713054E-3</v>
      </c>
      <c r="N2107" s="144">
        <f>IFERROR(_xll.qlIndexFixing(ONIndex1M,I2107,TRUE,_xll.ohTrigger(RecalcTrigger,Trigger1M)),NA())</f>
        <v>7.4512046405761367E-3</v>
      </c>
      <c r="O2107" s="44">
        <f>IFERROR(_xll.qlIndexFixing(ONIndex3M,I2107,TRUE,_xll.ohTrigger(RecalcTrigger,Trigger3M)),NA())</f>
        <v>7.6766840296560446E-3</v>
      </c>
      <c r="P2107" s="44">
        <f>IFERROR(_xll.qlIndexFixing(ONIndex6M,I2107,TRUE,_xll.ohTrigger(RecalcTrigger,Trigger6M)),NA())</f>
        <v>7.5382293919812327E-3</v>
      </c>
      <c r="Q2107" s="145">
        <f>IFERROR(_xll.qlIndexFixing(ONIndex1Y,I2107,TRUE,_xll.ohTrigger(RecalcTrigger,Trigger1Y)),NA())</f>
        <v>7.9107051702820286E-3</v>
      </c>
    </row>
    <row r="2108" spans="2:17" x14ac:dyDescent="0.2">
      <c r="B2108" s="39" t="s">
        <v>42</v>
      </c>
      <c r="D2108" s="42">
        <f>_xll.qlCalendarAdvance(Calendar,$D2107,B2108,"f",FALSE)</f>
        <v>54442</v>
      </c>
      <c r="E2108" s="139">
        <f>_xll.qlInterestRateIndexValueDate(IndexON,D2108)</f>
        <v>54442</v>
      </c>
      <c r="F2108" s="155">
        <f>IFERROR(_xll.qlIndexFixing(IndexON,D2108,TRUE,_xll.ohTrigger(RecalcTrigger,TriggerON)),NA())</f>
        <v>7.2905307439885547E-3</v>
      </c>
      <c r="H2108" s="42">
        <f>_xll.qlCalendarAdvance(Calendar,$H2107,B2108,"f",FALSE)</f>
        <v>54442</v>
      </c>
      <c r="I2108" s="139">
        <f>_xll.qlInterestRateIndexValueDate(Index1M,$H2108)</f>
        <v>54444</v>
      </c>
      <c r="J2108" s="144">
        <f>IFERROR(_xll.qlIndexFixing(Index1M,$H2108,TRUE,_xll.ohTrigger(RecalcTrigger,Trigger1M)),NA())</f>
        <v>7.451501863892096E-3</v>
      </c>
      <c r="K2108" s="44">
        <f>IFERROR(_xll.qlIndexFixing(Index3M,H2108,TRUE,_xll.ohTrigger(RecalcTrigger,Trigger3M)),NA())</f>
        <v>7.6778303214668497E-3</v>
      </c>
      <c r="L2108" s="44">
        <f>IFERROR(_xll.qlIndexFixing(Index6M,$H2108,TRUE,_xll.ohTrigger(RecalcTrigger,Trigger6M)),NA())</f>
        <v>7.5527622995904993E-3</v>
      </c>
      <c r="M2108" s="145">
        <f>IFERROR(_xll.qlIndexFixing(Index1Y,$H2108,TRUE,_xll.ohTrigger(RecalcTrigger,Trigger1Y)),NA())</f>
        <v>7.9161884924835828E-3</v>
      </c>
      <c r="N2108" s="144">
        <f>IFERROR(_xll.qlIndexFixing(ONIndex1M,I2108,TRUE,_xll.ohTrigger(RecalcTrigger,Trigger1M)),NA())</f>
        <v>7.4504269735253814E-3</v>
      </c>
      <c r="O2108" s="44">
        <f>IFERROR(_xll.qlIndexFixing(ONIndex3M,I2108,TRUE,_xll.ohTrigger(RecalcTrigger,Trigger3M)),NA())</f>
        <v>7.6758229498885555E-3</v>
      </c>
      <c r="P2108" s="44">
        <f>IFERROR(_xll.qlIndexFixing(ONIndex6M,I2108,TRUE,_xll.ohTrigger(RecalcTrigger,Trigger6M)),NA())</f>
        <v>7.5381796037277127E-3</v>
      </c>
      <c r="Q2108" s="145">
        <f>IFERROR(_xll.qlIndexFixing(ONIndex1Y,I2108,TRUE,_xll.ohTrigger(RecalcTrigger,Trigger1Y)),NA())</f>
        <v>7.9099150700567833E-3</v>
      </c>
    </row>
    <row r="2109" spans="2:17" x14ac:dyDescent="0.2">
      <c r="B2109" s="39" t="s">
        <v>42</v>
      </c>
      <c r="D2109" s="42">
        <f>_xll.qlCalendarAdvance(Calendar,$D2108,B2109,"f",FALSE)</f>
        <v>54449</v>
      </c>
      <c r="E2109" s="139">
        <f>_xll.qlInterestRateIndexValueDate(IndexON,D2109)</f>
        <v>54449</v>
      </c>
      <c r="F2109" s="155">
        <f>IFERROR(_xll.qlIndexFixing(IndexON,D2109,TRUE,_xll.ohTrigger(RecalcTrigger,TriggerON)),NA())</f>
        <v>7.289849579983354E-3</v>
      </c>
      <c r="H2109" s="42">
        <f>_xll.qlCalendarAdvance(Calendar,$H2108,B2109,"f",FALSE)</f>
        <v>54449</v>
      </c>
      <c r="I2109" s="139">
        <f>_xll.qlInterestRateIndexValueDate(Index1M,$H2109)</f>
        <v>54451</v>
      </c>
      <c r="J2109" s="144">
        <f>IFERROR(_xll.qlIndexFixing(Index1M,$H2109,TRUE,_xll.ohTrigger(RecalcTrigger,Trigger1M)),NA())</f>
        <v>7.4506367325465677E-3</v>
      </c>
      <c r="K2109" s="44">
        <f>IFERROR(_xll.qlIndexFixing(Index3M,H2109,TRUE,_xll.ohTrigger(RecalcTrigger,Trigger3M)),NA())</f>
        <v>7.6768935465114652E-3</v>
      </c>
      <c r="L2109" s="44">
        <f>IFERROR(_xll.qlIndexFixing(Index6M,$H2109,TRUE,_xll.ohTrigger(RecalcTrigger,Trigger6M)),NA())</f>
        <v>7.5528309612891463E-3</v>
      </c>
      <c r="M2109" s="145">
        <f>IFERROR(_xll.qlIndexFixing(Index1Y,$H2109,TRUE,_xll.ohTrigger(RecalcTrigger,Trigger1Y)),NA())</f>
        <v>7.9150836548406208E-3</v>
      </c>
      <c r="N2109" s="144">
        <f>IFERROR(_xll.qlIndexFixing(ONIndex1M,I2109,TRUE,_xll.ohTrigger(RecalcTrigger,Trigger1M)),NA())</f>
        <v>7.4496371098309311E-3</v>
      </c>
      <c r="O2109" s="44">
        <f>IFERROR(_xll.qlIndexFixing(ONIndex3M,I2109,TRUE,_xll.ohTrigger(RecalcTrigger,Trigger3M)),NA())</f>
        <v>7.6749510603679738E-3</v>
      </c>
      <c r="P2109" s="44">
        <f>IFERROR(_xll.qlIndexFixing(ONIndex6M,I2109,TRUE,_xll.ohTrigger(RecalcTrigger,Trigger6M)),NA())</f>
        <v>7.5381385607986573E-3</v>
      </c>
      <c r="Q2109" s="145">
        <f>IFERROR(_xll.qlIndexFixing(ONIndex1Y,I2109,TRUE,_xll.ohTrigger(RecalcTrigger,Trigger1Y)),NA())</f>
        <v>7.9091138408138306E-3</v>
      </c>
    </row>
    <row r="2110" spans="2:17" x14ac:dyDescent="0.2">
      <c r="B2110" s="39" t="s">
        <v>42</v>
      </c>
      <c r="D2110" s="42">
        <f>_xll.qlCalendarAdvance(Calendar,$D2109,B2110,"f",FALSE)</f>
        <v>54456</v>
      </c>
      <c r="E2110" s="139">
        <f>_xll.qlInterestRateIndexValueDate(IndexON,D2110)</f>
        <v>54456</v>
      </c>
      <c r="F2110" s="155">
        <f>IFERROR(_xll.qlIndexFixing(IndexON,D2110,TRUE,_xll.ohTrigger(RecalcTrigger,TriggerON)),NA())</f>
        <v>7.2891559445142917E-3</v>
      </c>
      <c r="H2110" s="42">
        <f>_xll.qlCalendarAdvance(Calendar,$H2109,B2110,"f",FALSE)</f>
        <v>54456</v>
      </c>
      <c r="I2110" s="139">
        <f>_xll.qlInterestRateIndexValueDate(Index1M,$H2110)</f>
        <v>54458</v>
      </c>
      <c r="J2110" s="144">
        <f>IFERROR(_xll.qlIndexFixing(Index1M,$H2110,TRUE,_xll.ohTrigger(RecalcTrigger,Trigger1M)),NA())</f>
        <v>7.4497991756431303E-3</v>
      </c>
      <c r="K2110" s="44">
        <f>IFERROR(_xll.qlIndexFixing(Index3M,H2110,TRUE,_xll.ohTrigger(RecalcTrigger,Trigger3M)),NA())</f>
        <v>7.675933748237029E-3</v>
      </c>
      <c r="L2110" s="44">
        <f>IFERROR(_xll.qlIndexFixing(Index6M,$H2110,TRUE,_xll.ohTrigger(RecalcTrigger,Trigger6M)),NA())</f>
        <v>7.5529086455026831E-3</v>
      </c>
      <c r="M2110" s="145">
        <f>IFERROR(_xll.qlIndexFixing(Index1Y,$H2110,TRUE,_xll.ohTrigger(RecalcTrigger,Trigger1Y)),NA())</f>
        <v>7.9139668982099974E-3</v>
      </c>
      <c r="N2110" s="144">
        <f>IFERROR(_xll.qlIndexFixing(ONIndex1M,I2110,TRUE,_xll.ohTrigger(RecalcTrigger,Trigger1M)),NA())</f>
        <v>7.4488350273504977E-3</v>
      </c>
      <c r="O2110" s="44">
        <f>IFERROR(_xll.qlIndexFixing(ONIndex3M,I2110,TRUE,_xll.ohTrigger(RecalcTrigger,Trigger3M)),NA())</f>
        <v>7.6740683395914999E-3</v>
      </c>
      <c r="P2110" s="44">
        <f>IFERROR(_xll.qlIndexFixing(ONIndex6M,I2110,TRUE,_xll.ohTrigger(RecalcTrigger,Trigger6M)),NA())</f>
        <v>7.5381062812596156E-3</v>
      </c>
      <c r="Q2110" s="145">
        <f>IFERROR(_xll.qlIndexFixing(ONIndex1Y,I2110,TRUE,_xll.ohTrigger(RecalcTrigger,Trigger1Y)),NA())</f>
        <v>7.9083014564140797E-3</v>
      </c>
    </row>
    <row r="2111" spans="2:17" x14ac:dyDescent="0.2">
      <c r="B2111" s="39" t="s">
        <v>42</v>
      </c>
      <c r="D2111" s="42">
        <f>_xll.qlCalendarAdvance(Calendar,$D2110,B2111,"f",FALSE)</f>
        <v>54463</v>
      </c>
      <c r="E2111" s="139">
        <f>_xll.qlInterestRateIndexValueDate(IndexON,D2111)</f>
        <v>54463</v>
      </c>
      <c r="F2111" s="155">
        <f>IFERROR(_xll.qlIndexFixing(IndexON,D2111,TRUE,_xll.ohTrigger(RecalcTrigger,TriggerON)),NA())</f>
        <v>7.2884498140801668E-3</v>
      </c>
      <c r="H2111" s="42">
        <f>_xll.qlCalendarAdvance(Calendar,$H2110,B2111,"f",FALSE)</f>
        <v>54463</v>
      </c>
      <c r="I2111" s="139">
        <f>_xll.qlInterestRateIndexValueDate(Index1M,$H2111)</f>
        <v>54465</v>
      </c>
      <c r="J2111" s="144">
        <f>IFERROR(_xll.qlIndexFixing(Index1M,$H2111,TRUE,_xll.ohTrigger(RecalcTrigger,Trigger1M)),NA())</f>
        <v>7.44896772538306E-3</v>
      </c>
      <c r="K2111" s="44">
        <f>IFERROR(_xll.qlIndexFixing(Index3M,H2111,TRUE,_xll.ohTrigger(RecalcTrigger,Trigger3M)),NA())</f>
        <v>7.6749758100839579E-3</v>
      </c>
      <c r="L2111" s="44">
        <f>IFERROR(_xll.qlIndexFixing(Index6M,$H2111,TRUE,_xll.ohTrigger(RecalcTrigger,Trigger6M)),NA())</f>
        <v>7.552995370618612E-3</v>
      </c>
      <c r="M2111" s="145">
        <f>IFERROR(_xll.qlIndexFixing(Index1Y,$H2111,TRUE,_xll.ohTrigger(RecalcTrigger,Trigger1Y)),NA())</f>
        <v>7.9128381960595143E-3</v>
      </c>
      <c r="N2111" s="144">
        <f>IFERROR(_xll.qlIndexFixing(ONIndex1M,I2111,TRUE,_xll.ohTrigger(RecalcTrigger,Trigger1M)),NA())</f>
        <v>7.4480207040217294E-3</v>
      </c>
      <c r="O2111" s="44">
        <f>IFERROR(_xll.qlIndexFixing(ONIndex3M,I2111,TRUE,_xll.ohTrigger(RecalcTrigger,Trigger3M)),NA())</f>
        <v>7.6731747661362704E-3</v>
      </c>
      <c r="P2111" s="44">
        <f>IFERROR(_xll.qlIndexFixing(ONIndex6M,I2111,TRUE,_xll.ohTrigger(RecalcTrigger,Trigger6M)),NA())</f>
        <v>7.538082783735689E-3</v>
      </c>
      <c r="Q2111" s="145">
        <f>IFERROR(_xll.qlIndexFixing(ONIndex1Y,I2111,TRUE,_xll.ohTrigger(RecalcTrigger,Trigger1Y)),NA())</f>
        <v>7.9074778903986953E-3</v>
      </c>
    </row>
    <row r="2112" spans="2:17" x14ac:dyDescent="0.2">
      <c r="B2112" s="39" t="s">
        <v>42</v>
      </c>
      <c r="D2112" s="42">
        <f>_xll.qlCalendarAdvance(Calendar,$D2111,B2112,"f",FALSE)</f>
        <v>54470</v>
      </c>
      <c r="E2112" s="139">
        <f>_xll.qlInterestRateIndexValueDate(IndexON,D2112)</f>
        <v>54470</v>
      </c>
      <c r="F2112" s="155">
        <f>IFERROR(_xll.qlIndexFixing(IndexON,D2112,TRUE,_xll.ohTrigger(RecalcTrigger,TriggerON)),NA())</f>
        <v>7.2877311652597143E-3</v>
      </c>
      <c r="H2112" s="42">
        <f>_xll.qlCalendarAdvance(Calendar,$H2111,B2112,"f",FALSE)</f>
        <v>54470</v>
      </c>
      <c r="I2112" s="139">
        <f>_xll.qlInterestRateIndexValueDate(Index1M,$H2112)</f>
        <v>54472</v>
      </c>
      <c r="J2112" s="144">
        <f>IFERROR(_xll.qlIndexFixing(Index1M,$H2112,TRUE,_xll.ohTrigger(RecalcTrigger,Trigger1M)),NA())</f>
        <v>7.4481239753646355E-3</v>
      </c>
      <c r="K2112" s="44">
        <f>IFERROR(_xll.qlIndexFixing(Index3M,H2112,TRUE,_xll.ohTrigger(RecalcTrigger,Trigger3M)),NA())</f>
        <v>7.6740068549467086E-3</v>
      </c>
      <c r="L2112" s="44">
        <f>IFERROR(_xll.qlIndexFixing(Index6M,$H2112,TRUE,_xll.ohTrigger(RecalcTrigger,Trigger6M)),NA())</f>
        <v>7.55309115502355E-3</v>
      </c>
      <c r="M2112" s="145">
        <f>IFERROR(_xll.qlIndexFixing(Index1Y,$H2112,TRUE,_xll.ohTrigger(RecalcTrigger,Trigger1Y)),NA())</f>
        <v>7.9116975218569696E-3</v>
      </c>
      <c r="N2112" s="144">
        <f>IFERROR(_xll.qlIndexFixing(ONIndex1M,I2112,TRUE,_xll.ohTrigger(RecalcTrigger,Trigger1M)),NA())</f>
        <v>7.4471941177023382E-3</v>
      </c>
      <c r="O2112" s="44">
        <f>IFERROR(_xll.qlIndexFixing(ONIndex3M,I2112,TRUE,_xll.ohTrigger(RecalcTrigger,Trigger3M)),NA())</f>
        <v>7.6722703185794217E-3</v>
      </c>
      <c r="P2112" s="44">
        <f>IFERROR(_xll.qlIndexFixing(ONIndex6M,I2112,TRUE,_xll.ohTrigger(RecalcTrigger,Trigger6M)),NA())</f>
        <v>7.5380680862924265E-3</v>
      </c>
      <c r="Q2112" s="145">
        <f>IFERROR(_xll.qlIndexFixing(ONIndex1Y,I2112,TRUE,_xll.ohTrigger(RecalcTrigger,Trigger1Y)),NA())</f>
        <v>7.9066431164687145E-3</v>
      </c>
    </row>
    <row r="2113" spans="2:17" x14ac:dyDescent="0.2">
      <c r="B2113" s="39" t="s">
        <v>42</v>
      </c>
      <c r="D2113" s="42">
        <f>_xll.qlCalendarAdvance(Calendar,$D2112,B2113,"f",FALSE)</f>
        <v>54477</v>
      </c>
      <c r="E2113" s="139">
        <f>_xll.qlInterestRateIndexValueDate(IndexON,D2113)</f>
        <v>54477</v>
      </c>
      <c r="F2113" s="155">
        <f>IFERROR(_xll.qlIndexFixing(IndexON,D2113,TRUE,_xll.ohTrigger(RecalcTrigger,TriggerON)),NA())</f>
        <v>7.2869999744717973E-3</v>
      </c>
      <c r="H2113" s="42">
        <f>_xll.qlCalendarAdvance(Calendar,$H2112,B2113,"f",FALSE)</f>
        <v>54477</v>
      </c>
      <c r="I2113" s="139">
        <f>_xll.qlInterestRateIndexValueDate(Index1M,$H2113)</f>
        <v>54479</v>
      </c>
      <c r="J2113" s="144">
        <f>IFERROR(_xll.qlIndexFixing(Index1M,$H2113,TRUE,_xll.ohTrigger(RecalcTrigger,Trigger1M)),NA())</f>
        <v>7.4472679034883905E-3</v>
      </c>
      <c r="K2113" s="44">
        <f>IFERROR(_xll.qlIndexFixing(Index3M,H2113,TRUE,_xll.ohTrigger(RecalcTrigger,Trigger3M)),NA())</f>
        <v>7.6730268613611008E-3</v>
      </c>
      <c r="L2113" s="44">
        <f>IFERROR(_xll.qlIndexFixing(Index6M,$H2113,TRUE,_xll.ohTrigger(RecalcTrigger,Trigger6M)),NA())</f>
        <v>7.5531960171036742E-3</v>
      </c>
      <c r="M2113" s="145">
        <f>IFERROR(_xll.qlIndexFixing(Index1Y,$H2113,TRUE,_xll.ohTrigger(RecalcTrigger,Trigger1Y)),NA())</f>
        <v>7.9105448490710377E-3</v>
      </c>
      <c r="N2113" s="144">
        <f>IFERROR(_xll.qlIndexFixing(ONIndex1M,I2113,TRUE,_xll.ohTrigger(RecalcTrigger,Trigger1M)),NA())</f>
        <v>7.446355246329972E-3</v>
      </c>
      <c r="O2113" s="44">
        <f>IFERROR(_xll.qlIndexFixing(ONIndex3M,I2113,TRUE,_xll.ohTrigger(RecalcTrigger,Trigger3M)),NA())</f>
        <v>7.6713549755780264E-3</v>
      </c>
      <c r="P2113" s="44">
        <f>IFERROR(_xll.qlIndexFixing(ONIndex6M,I2113,TRUE,_xll.ohTrigger(RecalcTrigger,Trigger6M)),NA())</f>
        <v>7.5380622073950576E-3</v>
      </c>
      <c r="Q2113" s="145">
        <f>IFERROR(_xll.qlIndexFixing(ONIndex1Y,I2113,TRUE,_xll.ohTrigger(RecalcTrigger,Trigger1Y)),NA())</f>
        <v>7.9057971080853662E-3</v>
      </c>
    </row>
    <row r="2114" spans="2:17" x14ac:dyDescent="0.2">
      <c r="B2114" s="39" t="s">
        <v>42</v>
      </c>
      <c r="D2114" s="42">
        <f>_xll.qlCalendarAdvance(Calendar,$D2113,B2114,"f",FALSE)</f>
        <v>54484</v>
      </c>
      <c r="E2114" s="139">
        <f>_xll.qlInterestRateIndexValueDate(IndexON,D2114)</f>
        <v>54484</v>
      </c>
      <c r="F2114" s="155">
        <f>IFERROR(_xll.qlIndexFixing(IndexON,D2114,TRUE,_xll.ohTrigger(RecalcTrigger,TriggerON)),NA())</f>
        <v>7.2862562183750867E-3</v>
      </c>
      <c r="H2114" s="42">
        <f>_xll.qlCalendarAdvance(Calendar,$H2113,B2114,"f",FALSE)</f>
        <v>54484</v>
      </c>
      <c r="I2114" s="139">
        <f>_xll.qlInterestRateIndexValueDate(Index1M,$H2114)</f>
        <v>54486</v>
      </c>
      <c r="J2114" s="144">
        <f>IFERROR(_xll.qlIndexFixing(Index1M,$H2114,TRUE,_xll.ohTrigger(RecalcTrigger,Trigger1M)),NA())</f>
        <v>7.4464545508670654E-3</v>
      </c>
      <c r="K2114" s="44">
        <f>IFERROR(_xll.qlIndexFixing(Index3M,H2114,TRUE,_xll.ohTrigger(RecalcTrigger,Trigger3M)),NA())</f>
        <v>7.6720619662640219E-3</v>
      </c>
      <c r="L2114" s="44">
        <f>IFERROR(_xll.qlIndexFixing(Index6M,$H2114,TRUE,_xll.ohTrigger(RecalcTrigger,Trigger6M)),NA())</f>
        <v>7.5537628317440793E-3</v>
      </c>
      <c r="M2114" s="145">
        <f>IFERROR(_xll.qlIndexFixing(Index1Y,$H2114,TRUE,_xll.ohTrigger(RecalcTrigger,Trigger1Y)),NA())</f>
        <v>7.9093801511712688E-3</v>
      </c>
      <c r="N2114" s="144">
        <f>IFERROR(_xll.qlIndexFixing(ONIndex1M,I2114,TRUE,_xll.ohTrigger(RecalcTrigger,Trigger1M)),NA())</f>
        <v>7.445504067842279E-3</v>
      </c>
      <c r="O2114" s="44">
        <f>IFERROR(_xll.qlIndexFixing(ONIndex3M,I2114,TRUE,_xll.ohTrigger(RecalcTrigger,Trigger3M)),NA())</f>
        <v>7.6704287154694129E-3</v>
      </c>
      <c r="P2114" s="44">
        <f>IFERROR(_xll.qlIndexFixing(ONIndex6M,I2114,TRUE,_xll.ohTrigger(RecalcTrigger,Trigger6M)),NA())</f>
        <v>7.5380651651890673E-3</v>
      </c>
      <c r="Q2114" s="145">
        <f>IFERROR(_xll.qlIndexFixing(ONIndex1Y,I2114,TRUE,_xll.ohTrigger(RecalcTrigger,Trigger1Y)),NA())</f>
        <v>7.9049398391095593E-3</v>
      </c>
    </row>
    <row r="2115" spans="2:17" x14ac:dyDescent="0.2">
      <c r="B2115" s="39" t="s">
        <v>42</v>
      </c>
      <c r="D2115" s="42">
        <f>_xll.qlCalendarAdvance(Calendar,$D2114,B2115,"f",FALSE)</f>
        <v>54491</v>
      </c>
      <c r="E2115" s="139">
        <f>_xll.qlInterestRateIndexValueDate(IndexON,D2115)</f>
        <v>54491</v>
      </c>
      <c r="F2115" s="155">
        <f>IFERROR(_xll.qlIndexFixing(IndexON,D2115,TRUE,_xll.ohTrigger(RecalcTrigger,TriggerON)),NA())</f>
        <v>7.2854998733884457E-3</v>
      </c>
      <c r="H2115" s="42">
        <f>_xll.qlCalendarAdvance(Calendar,$H2114,B2115,"f",FALSE)</f>
        <v>54491</v>
      </c>
      <c r="I2115" s="139">
        <f>_xll.qlInterestRateIndexValueDate(Index1M,$H2115)</f>
        <v>54493</v>
      </c>
      <c r="J2115" s="144">
        <f>IFERROR(_xll.qlIndexFixing(Index1M,$H2115,TRUE,_xll.ohTrigger(RecalcTrigger,Trigger1M)),NA())</f>
        <v>7.4455701540862562E-3</v>
      </c>
      <c r="K2115" s="44">
        <f>IFERROR(_xll.qlIndexFixing(Index3M,H2115,TRUE,_xll.ohTrigger(RecalcTrigger,Trigger3M)),NA())</f>
        <v>7.6710573799411977E-3</v>
      </c>
      <c r="L2115" s="44">
        <f>IFERROR(_xll.qlIndexFixing(Index6M,$H2115,TRUE,_xll.ohTrigger(RecalcTrigger,Trigger6M)),NA())</f>
        <v>7.5538892058758834E-3</v>
      </c>
      <c r="M2115" s="145">
        <f>IFERROR(_xll.qlIndexFixing(Index1Y,$H2115,TRUE,_xll.ohTrigger(RecalcTrigger,Trigger1Y)),NA())</f>
        <v>7.908203401626776E-3</v>
      </c>
      <c r="N2115" s="144">
        <f>IFERROR(_xll.qlIndexFixing(ONIndex1M,I2115,TRUE,_xll.ohTrigger(RecalcTrigger,Trigger1M)),NA())</f>
        <v>7.4446405601769072E-3</v>
      </c>
      <c r="O2115" s="44">
        <f>IFERROR(_xll.qlIndexFixing(ONIndex3M,I2115,TRUE,_xll.ohTrigger(RecalcTrigger,Trigger3M)),NA())</f>
        <v>7.6694915170705258E-3</v>
      </c>
      <c r="P2115" s="44">
        <f>IFERROR(_xll.qlIndexFixing(ONIndex6M,I2115,TRUE,_xll.ohTrigger(RecalcTrigger,Trigger6M)),NA())</f>
        <v>7.5380769782196211E-3</v>
      </c>
      <c r="Q2115" s="145">
        <f>IFERROR(_xll.qlIndexFixing(ONIndex1Y,I2115,TRUE,_xll.ohTrigger(RecalcTrigger,Trigger1Y)),NA())</f>
        <v>7.9040712830824589E-3</v>
      </c>
    </row>
    <row r="2116" spans="2:17" x14ac:dyDescent="0.2">
      <c r="B2116" s="39" t="s">
        <v>42</v>
      </c>
      <c r="D2116" s="42">
        <f>_xll.qlCalendarAdvance(Calendar,$D2115,B2116,"f",FALSE)</f>
        <v>54498</v>
      </c>
      <c r="E2116" s="139">
        <f>_xll.qlInterestRateIndexValueDate(IndexON,D2116)</f>
        <v>54498</v>
      </c>
      <c r="F2116" s="155">
        <f>IFERROR(_xll.qlIndexFixing(IndexON,D2116,TRUE,_xll.ohTrigger(RecalcTrigger,TriggerON)),NA())</f>
        <v>7.2847309161705454E-3</v>
      </c>
      <c r="H2116" s="42">
        <f>_xll.qlCalendarAdvance(Calendar,$H2115,B2116,"f",FALSE)</f>
        <v>54498</v>
      </c>
      <c r="I2116" s="139">
        <f>_xll.qlInterestRateIndexValueDate(Index1M,$H2116)</f>
        <v>54500</v>
      </c>
      <c r="J2116" s="144">
        <f>IFERROR(_xll.qlIndexFixing(Index1M,$H2116,TRUE,_xll.ohTrigger(RecalcTrigger,Trigger1M)),NA())</f>
        <v>7.4446851026968835E-3</v>
      </c>
      <c r="K2116" s="44">
        <f>IFERROR(_xll.qlIndexFixing(Index3M,H2116,TRUE,_xll.ohTrigger(RecalcTrigger,Trigger3M)),NA())</f>
        <v>7.6700416854744045E-3</v>
      </c>
      <c r="L2116" s="44">
        <f>IFERROR(_xll.qlIndexFixing(Index6M,$H2116,TRUE,_xll.ohTrigger(RecalcTrigger,Trigger6M)),NA())</f>
        <v>7.5540247203688439E-3</v>
      </c>
      <c r="M2116" s="145">
        <f>IFERROR(_xll.qlIndexFixing(Index1Y,$H2116,TRUE,_xll.ohTrigger(RecalcTrigger,Trigger1Y)),NA())</f>
        <v>7.907014573908645E-3</v>
      </c>
      <c r="N2116" s="144">
        <f>IFERROR(_xll.qlIndexFixing(ONIndex1M,I2116,TRUE,_xll.ohTrigger(RecalcTrigger,Trigger1M)),NA())</f>
        <v>7.4437647010316965E-3</v>
      </c>
      <c r="O2116" s="44">
        <f>IFERROR(_xll.qlIndexFixing(ONIndex3M,I2116,TRUE,_xll.ohTrigger(RecalcTrigger,Trigger3M)),NA())</f>
        <v>7.6685433587186935E-3</v>
      </c>
      <c r="P2116" s="44">
        <f>IFERROR(_xll.qlIndexFixing(ONIndex6M,I2116,TRUE,_xll.ohTrigger(RecalcTrigger,Trigger6M)),NA())</f>
        <v>7.5380976645522679E-3</v>
      </c>
      <c r="Q2116" s="145">
        <f>IFERROR(_xll.qlIndexFixing(ONIndex1Y,I2116,TRUE,_xll.ohTrigger(RecalcTrigger,Trigger1Y)),NA())</f>
        <v>7.9031914135452297E-3</v>
      </c>
    </row>
    <row r="2117" spans="2:17" x14ac:dyDescent="0.2">
      <c r="B2117" s="39" t="s">
        <v>42</v>
      </c>
      <c r="D2117" s="42">
        <f>_xll.qlCalendarAdvance(Calendar,$D2116,B2117,"f",FALSE)</f>
        <v>54505</v>
      </c>
      <c r="E2117" s="139">
        <f>_xll.qlInterestRateIndexValueDate(IndexON,D2117)</f>
        <v>54505</v>
      </c>
      <c r="F2117" s="155">
        <f>IFERROR(_xll.qlIndexFixing(IndexON,D2117,TRUE,_xll.ohTrigger(RecalcTrigger,TriggerON)),NA())</f>
        <v>7.2839493230603125E-3</v>
      </c>
      <c r="H2117" s="42">
        <f>_xll.qlCalendarAdvance(Calendar,$H2116,B2117,"f",FALSE)</f>
        <v>54505</v>
      </c>
      <c r="I2117" s="139">
        <f>_xll.qlInterestRateIndexValueDate(Index1M,$H2117)</f>
        <v>54507</v>
      </c>
      <c r="J2117" s="144">
        <f>IFERROR(_xll.qlIndexFixing(Index1M,$H2117,TRUE,_xll.ohTrigger(RecalcTrigger,Trigger1M)),NA())</f>
        <v>7.4437641519209397E-3</v>
      </c>
      <c r="K2117" s="44">
        <f>IFERROR(_xll.qlIndexFixing(Index3M,H2117,TRUE,_xll.ohTrigger(RecalcTrigger,Trigger3M)),NA())</f>
        <v>7.6690148613973337E-3</v>
      </c>
      <c r="L2117" s="44">
        <f>IFERROR(_xll.qlIndexFixing(Index6M,$H2117,TRUE,_xll.ohTrigger(RecalcTrigger,Trigger6M)),NA())</f>
        <v>7.5541693936129811E-3</v>
      </c>
      <c r="M2117" s="145">
        <f>IFERROR(_xll.qlIndexFixing(Index1Y,$H2117,TRUE,_xll.ohTrigger(RecalcTrigger,Trigger1Y)),NA())</f>
        <v>7.9058136414875205E-3</v>
      </c>
      <c r="N2117" s="144">
        <f>IFERROR(_xll.qlIndexFixing(ONIndex1M,I2117,TRUE,_xll.ohTrigger(RecalcTrigger,Trigger1M)),NA())</f>
        <v>7.4428764685841031E-3</v>
      </c>
      <c r="O2117" s="44">
        <f>IFERROR(_xll.qlIndexFixing(ONIndex3M,I2117,TRUE,_xll.ohTrigger(RecalcTrigger,Trigger3M)),NA())</f>
        <v>7.6675842190709886E-3</v>
      </c>
      <c r="P2117" s="44">
        <f>IFERROR(_xll.qlIndexFixing(ONIndex6M,I2117,TRUE,_xll.ohTrigger(RecalcTrigger,Trigger6M)),NA())</f>
        <v>7.5381272426522372E-3</v>
      </c>
      <c r="Q2117" s="145">
        <f>IFERROR(_xll.qlIndexFixing(ONIndex1Y,I2117,TRUE,_xll.ohTrigger(RecalcTrigger,Trigger1Y)),NA())</f>
        <v>7.9023002043587809E-3</v>
      </c>
    </row>
    <row r="2118" spans="2:17" x14ac:dyDescent="0.2">
      <c r="B2118" s="39" t="s">
        <v>42</v>
      </c>
      <c r="D2118" s="42">
        <f>_xll.qlCalendarAdvance(Calendar,$D2117,B2118,"f",FALSE)</f>
        <v>54512</v>
      </c>
      <c r="E2118" s="139">
        <f>_xll.qlInterestRateIndexValueDate(IndexON,D2118)</f>
        <v>54512</v>
      </c>
      <c r="F2118" s="155">
        <f>IFERROR(_xll.qlIndexFixing(IndexON,D2118,TRUE,_xll.ohTrigger(RecalcTrigger,TriggerON)),NA())</f>
        <v>7.2831550708762904E-3</v>
      </c>
      <c r="H2118" s="42">
        <f>_xll.qlCalendarAdvance(Calendar,$H2117,B2118,"f",FALSE)</f>
        <v>54512</v>
      </c>
      <c r="I2118" s="139">
        <f>_xll.qlInterestRateIndexValueDate(Index1M,$H2118)</f>
        <v>54514</v>
      </c>
      <c r="J2118" s="144">
        <f>IFERROR(_xll.qlIndexFixing(Index1M,$H2118,TRUE,_xll.ohTrigger(RecalcTrigger,Trigger1M)),NA())</f>
        <v>7.4428425023292943E-3</v>
      </c>
      <c r="K2118" s="44">
        <f>IFERROR(_xll.qlIndexFixing(Index3M,H2118,TRUE,_xll.ohTrigger(RecalcTrigger,Trigger3M)),NA())</f>
        <v>7.6679715245219961E-3</v>
      </c>
      <c r="L2118" s="44">
        <f>IFERROR(_xll.qlIndexFixing(Index6M,$H2118,TRUE,_xll.ohTrigger(RecalcTrigger,Trigger6M)),NA())</f>
        <v>7.5540433841940141E-3</v>
      </c>
      <c r="M2118" s="145">
        <f>IFERROR(_xll.qlIndexFixing(Index1Y,$H2118,TRUE,_xll.ohTrigger(RecalcTrigger,Trigger1Y)),NA())</f>
        <v>7.9046005778347049E-3</v>
      </c>
      <c r="N2118" s="144">
        <f>IFERROR(_xll.qlIndexFixing(ONIndex1M,I2118,TRUE,_xll.ohTrigger(RecalcTrigger,Trigger1M)),NA())</f>
        <v>7.441975840611903E-3</v>
      </c>
      <c r="O2118" s="44">
        <f>IFERROR(_xll.qlIndexFixing(ONIndex3M,I2118,TRUE,_xll.ohTrigger(RecalcTrigger,Trigger3M)),NA())</f>
        <v>7.6666140767844837E-3</v>
      </c>
      <c r="P2118" s="44">
        <f>IFERROR(_xll.qlIndexFixing(ONIndex6M,I2118,TRUE,_xll.ohTrigger(RecalcTrigger,Trigger6M)),NA())</f>
        <v>7.5381657309847583E-3</v>
      </c>
      <c r="Q2118" s="145">
        <f>IFERROR(_xll.qlIndexFixing(ONIndex1Y,I2118,TRUE,_xll.ohTrigger(RecalcTrigger,Trigger1Y)),NA())</f>
        <v>7.9013976289044052E-3</v>
      </c>
    </row>
    <row r="2119" spans="2:17" x14ac:dyDescent="0.2">
      <c r="B2119" s="39" t="s">
        <v>42</v>
      </c>
      <c r="D2119" s="42">
        <f>_xll.qlCalendarAdvance(Calendar,$D2118,B2119,"f",FALSE)</f>
        <v>54519</v>
      </c>
      <c r="E2119" s="139">
        <f>_xll.qlInterestRateIndexValueDate(IndexON,D2119)</f>
        <v>54519</v>
      </c>
      <c r="F2119" s="155">
        <f>IFERROR(_xll.qlIndexFixing(IndexON,D2119,TRUE,_xll.ohTrigger(RecalcTrigger,TriggerON)),NA())</f>
        <v>7.2823481357175979E-3</v>
      </c>
      <c r="H2119" s="42">
        <f>_xll.qlCalendarAdvance(Calendar,$H2118,B2119,"f",FALSE)</f>
        <v>54519</v>
      </c>
      <c r="I2119" s="139">
        <f>_xll.qlInterestRateIndexValueDate(Index1M,$H2119)</f>
        <v>54521</v>
      </c>
      <c r="J2119" s="144">
        <f>IFERROR(_xll.qlIndexFixing(Index1M,$H2119,TRUE,_xll.ohTrigger(RecalcTrigger,Trigger1M)),NA())</f>
        <v>7.4419083909260664E-3</v>
      </c>
      <c r="K2119" s="44">
        <f>IFERROR(_xll.qlIndexFixing(Index3M,H2119,TRUE,_xll.ohTrigger(RecalcTrigger,Trigger3M)),NA())</f>
        <v>7.6669232012292069E-3</v>
      </c>
      <c r="L2119" s="44">
        <f>IFERROR(_xll.qlIndexFixing(Index6M,$H2119,TRUE,_xll.ohTrigger(RecalcTrigger,Trigger6M)),NA())</f>
        <v>7.5542044306624156E-3</v>
      </c>
      <c r="M2119" s="145">
        <f>IFERROR(_xll.qlIndexFixing(Index1Y,$H2119,TRUE,_xll.ohTrigger(RecalcTrigger,Trigger1Y)),NA())</f>
        <v>7.9033386863468814E-3</v>
      </c>
      <c r="N2119" s="144">
        <f>IFERROR(_xll.qlIndexFixing(ONIndex1M,I2119,TRUE,_xll.ohTrigger(RecalcTrigger,Trigger1M)),NA())</f>
        <v>7.4410627949728081E-3</v>
      </c>
      <c r="O2119" s="44">
        <f>IFERROR(_xll.qlIndexFixing(ONIndex3M,I2119,TRUE,_xll.ohTrigger(RecalcTrigger,Trigger3M)),NA())</f>
        <v>7.6656329103563792E-3</v>
      </c>
      <c r="P2119" s="44">
        <f>IFERROR(_xll.qlIndexFixing(ONIndex6M,I2119,TRUE,_xll.ohTrigger(RecalcTrigger,Trigger6M)),NA())</f>
        <v>7.5382131476153802E-3</v>
      </c>
      <c r="Q2119" s="145">
        <f>IFERROR(_xll.qlIndexFixing(ONIndex1Y,I2119,TRUE,_xll.ohTrigger(RecalcTrigger,Trigger1Y)),NA())</f>
        <v>7.9004836608831397E-3</v>
      </c>
    </row>
    <row r="2120" spans="2:17" x14ac:dyDescent="0.2">
      <c r="B2120" s="39" t="s">
        <v>42</v>
      </c>
      <c r="D2120" s="42">
        <f>_xll.qlCalendarAdvance(Calendar,$D2119,B2120,"f",FALSE)</f>
        <v>54526</v>
      </c>
      <c r="E2120" s="139">
        <f>_xll.qlInterestRateIndexValueDate(IndexON,D2120)</f>
        <v>54526</v>
      </c>
      <c r="F2120" s="155">
        <f>IFERROR(_xll.qlIndexFixing(IndexON,D2120,TRUE,_xll.ohTrigger(RecalcTrigger,TriggerON)),NA())</f>
        <v>7.2815284944827141E-3</v>
      </c>
      <c r="H2120" s="42">
        <f>_xll.qlCalendarAdvance(Calendar,$H2119,B2120,"f",FALSE)</f>
        <v>54526</v>
      </c>
      <c r="I2120" s="139">
        <f>_xll.qlInterestRateIndexValueDate(Index1M,$H2120)</f>
        <v>54528</v>
      </c>
      <c r="J2120" s="144">
        <f>IFERROR(_xll.qlIndexFixing(Index1M,$H2120,TRUE,_xll.ohTrigger(RecalcTrigger,Trigger1M)),NA())</f>
        <v>7.4409617956039398E-3</v>
      </c>
      <c r="K2120" s="44">
        <f>IFERROR(_xll.qlIndexFixing(Index3M,H2120,TRUE,_xll.ohTrigger(RecalcTrigger,Trigger3M)),NA())</f>
        <v>7.6658636857007082E-3</v>
      </c>
      <c r="L2120" s="44">
        <f>IFERROR(_xll.qlIndexFixing(Index6M,$H2120,TRUE,_xll.ohTrigger(RecalcTrigger,Trigger6M)),NA())</f>
        <v>7.5543746865317091E-3</v>
      </c>
      <c r="M2120" s="145">
        <f>IFERROR(_xll.qlIndexFixing(Index1Y,$H2120,TRUE,_xll.ohTrigger(RecalcTrigger,Trigger1Y)),NA())</f>
        <v>7.9021379507235954E-3</v>
      </c>
      <c r="N2120" s="144">
        <f>IFERROR(_xll.qlIndexFixing(ONIndex1M,I2120,TRUE,_xll.ohTrigger(RecalcTrigger,Trigger1M)),NA())</f>
        <v>7.4398705973521828E-3</v>
      </c>
      <c r="O2120" s="44">
        <f>IFERROR(_xll.qlIndexFixing(ONIndex3M,I2120,TRUE,_xll.ohTrigger(RecalcTrigger,Trigger3M)),NA())</f>
        <v>7.6643551774768781E-3</v>
      </c>
      <c r="P2120" s="44">
        <f>IFERROR(_xll.qlIndexFixing(ONIndex6M,I2120,TRUE,_xll.ohTrigger(RecalcTrigger,Trigger6M)),NA())</f>
        <v>7.5382872605711526E-3</v>
      </c>
      <c r="Q2120" s="145">
        <f>IFERROR(_xll.qlIndexFixing(ONIndex1Y,I2120,TRUE,_xll.ohTrigger(RecalcTrigger,Trigger1Y)),NA())</f>
        <v>7.8992917768516691E-3</v>
      </c>
    </row>
    <row r="2121" spans="2:17" x14ac:dyDescent="0.2">
      <c r="B2121" s="39" t="s">
        <v>42</v>
      </c>
      <c r="D2121" s="42">
        <f>_xll.qlCalendarAdvance(Calendar,$D2120,B2121,"f",FALSE)</f>
        <v>54533</v>
      </c>
      <c r="E2121" s="139">
        <f>_xll.qlInterestRateIndexValueDate(IndexON,D2121)</f>
        <v>54533</v>
      </c>
      <c r="F2121" s="155">
        <f>IFERROR(_xll.qlIndexFixing(IndexON,D2121,TRUE,_xll.ohTrigger(RecalcTrigger,TriggerON)),NA())</f>
        <v>7.2806961235905021E-3</v>
      </c>
      <c r="H2121" s="42">
        <f>_xll.qlCalendarAdvance(Calendar,$H2120,B2121,"f",FALSE)</f>
        <v>54533</v>
      </c>
      <c r="I2121" s="139">
        <f>_xll.qlInterestRateIndexValueDate(Index1M,$H2121)</f>
        <v>54535</v>
      </c>
      <c r="J2121" s="144">
        <f>IFERROR(_xll.qlIndexFixing(Index1M,$H2121,TRUE,_xll.ohTrigger(RecalcTrigger,Trigger1M)),NA())</f>
        <v>7.4400026942630926E-3</v>
      </c>
      <c r="K2121" s="44">
        <f>IFERROR(_xll.qlIndexFixing(Index3M,H2121,TRUE,_xll.ohTrigger(RecalcTrigger,Trigger3M)),NA())</f>
        <v>7.6647929564705938E-3</v>
      </c>
      <c r="L2121" s="44">
        <f>IFERROR(_xll.qlIndexFixing(Index6M,$H2121,TRUE,_xll.ohTrigger(RecalcTrigger,Trigger6M)),NA())</f>
        <v>7.5545541701898091E-3</v>
      </c>
      <c r="M2121" s="145">
        <f>IFERROR(_xll.qlIndexFixing(Index1Y,$H2121,TRUE,_xll.ohTrigger(RecalcTrigger,Trigger1Y)),NA())</f>
        <v>7.9008883342109731E-3</v>
      </c>
      <c r="N2121" s="144">
        <f>IFERROR(_xll.qlIndexFixing(ONIndex1M,I2121,TRUE,_xll.ohTrigger(RecalcTrigger,Trigger1M)),NA())</f>
        <v>7.4391993625244623E-3</v>
      </c>
      <c r="O2121" s="44">
        <f>IFERROR(_xll.qlIndexFixing(ONIndex3M,I2121,TRUE,_xll.ohTrigger(RecalcTrigger,Trigger3M)),NA())</f>
        <v>7.6636374194638535E-3</v>
      </c>
      <c r="P2121" s="44">
        <f>IFERROR(_xll.qlIndexFixing(ONIndex6M,I2121,TRUE,_xll.ohTrigger(RecalcTrigger,Trigger6M)),NA())</f>
        <v>7.5383348392321636E-3</v>
      </c>
      <c r="Q2121" s="145">
        <f>IFERROR(_xll.qlIndexFixing(ONIndex1Y,I2121,TRUE,_xll.ohTrigger(RecalcTrigger,Trigger1Y)),NA())</f>
        <v>7.8986214421039591E-3</v>
      </c>
    </row>
    <row r="2122" spans="2:17" x14ac:dyDescent="0.2">
      <c r="B2122" s="39" t="s">
        <v>42</v>
      </c>
      <c r="D2122" s="42">
        <f>_xll.qlCalendarAdvance(Calendar,$D2121,B2122,"f",FALSE)</f>
        <v>54540</v>
      </c>
      <c r="E2122" s="139">
        <f>_xll.qlInterestRateIndexValueDate(IndexON,D2122)</f>
        <v>54540</v>
      </c>
      <c r="F2122" s="155">
        <f>IFERROR(_xll.qlIndexFixing(IndexON,D2122,TRUE,_xll.ohTrigger(RecalcTrigger,TriggerON)),NA())</f>
        <v>7.2798509993798888E-3</v>
      </c>
      <c r="H2122" s="42">
        <f>_xll.qlCalendarAdvance(Calendar,$H2121,B2122,"f",FALSE)</f>
        <v>54540</v>
      </c>
      <c r="I2122" s="139">
        <f>_xll.qlInterestRateIndexValueDate(Index1M,$H2122)</f>
        <v>54542</v>
      </c>
      <c r="J2122" s="144">
        <f>IFERROR(_xll.qlIndexFixing(Index1M,$H2122,TRUE,_xll.ohTrigger(RecalcTrigger,Trigger1M)),NA())</f>
        <v>7.4390310647987068E-3</v>
      </c>
      <c r="K2122" s="44">
        <f>IFERROR(_xll.qlIndexFixing(Index3M,H2122,TRUE,_xll.ohTrigger(RecalcTrigger,Trigger3M)),NA())</f>
        <v>7.6637109920747147E-3</v>
      </c>
      <c r="L2122" s="44">
        <f>IFERROR(_xll.qlIndexFixing(Index6M,$H2122,TRUE,_xll.ohTrigger(RecalcTrigger,Trigger6M)),NA())</f>
        <v>7.5547429000272504E-3</v>
      </c>
      <c r="M2122" s="145">
        <f>IFERROR(_xll.qlIndexFixing(Index1Y,$H2122,TRUE,_xll.ohTrigger(RecalcTrigger,Trigger1Y)),NA())</f>
        <v>7.8996264803586624E-3</v>
      </c>
      <c r="N2122" s="144">
        <f>IFERROR(_xll.qlIndexFixing(ONIndex1M,I2122,TRUE,_xll.ohTrigger(RecalcTrigger,Trigger1M)),NA())</f>
        <v>7.4382489315105715E-3</v>
      </c>
      <c r="O2122" s="44">
        <f>IFERROR(_xll.qlIndexFixing(ONIndex3M,I2122,TRUE,_xll.ohTrigger(RecalcTrigger,Trigger3M)),NA())</f>
        <v>7.6626230519938332E-3</v>
      </c>
      <c r="P2122" s="44">
        <f>IFERROR(_xll.qlIndexFixing(ONIndex6M,I2122,TRUE,_xll.ohTrigger(RecalcTrigger,Trigger6M)),NA())</f>
        <v>7.5384091509889117E-3</v>
      </c>
      <c r="Q2122" s="145">
        <f>IFERROR(_xll.qlIndexFixing(ONIndex1Y,I2122,TRUE,_xll.ohTrigger(RecalcTrigger,Trigger1Y)),NA())</f>
        <v>7.8976731385882459E-3</v>
      </c>
    </row>
    <row r="2123" spans="2:17" x14ac:dyDescent="0.2">
      <c r="B2123" s="39" t="s">
        <v>42</v>
      </c>
      <c r="D2123" s="42">
        <f>_xll.qlCalendarAdvance(Calendar,$D2122,B2123,"f",FALSE)</f>
        <v>54547</v>
      </c>
      <c r="E2123" s="139">
        <f>_xll.qlInterestRateIndexValueDate(IndexON,D2123)</f>
        <v>54547</v>
      </c>
      <c r="F2123" s="155">
        <f>IFERROR(_xll.qlIndexFixing(IndexON,D2123,TRUE,_xll.ohTrigger(RecalcTrigger,TriggerON)),NA())</f>
        <v>7.2789930987493534E-3</v>
      </c>
      <c r="H2123" s="42">
        <f>_xll.qlCalendarAdvance(Calendar,$H2122,B2123,"f",FALSE)</f>
        <v>54547</v>
      </c>
      <c r="I2123" s="139">
        <f>_xll.qlInterestRateIndexValueDate(Index1M,$H2123)</f>
        <v>54549</v>
      </c>
      <c r="J2123" s="144">
        <f>IFERROR(_xll.qlIndexFixing(Index1M,$H2123,TRUE,_xll.ohTrigger(RecalcTrigger,Trigger1M)),NA())</f>
        <v>7.4380468851084625E-3</v>
      </c>
      <c r="K2123" s="44">
        <f>IFERROR(_xll.qlIndexFixing(Index3M,H2123,TRUE,_xll.ohTrigger(RecalcTrigger,Trigger3M)),NA())</f>
        <v>7.6626189930980053E-3</v>
      </c>
      <c r="L2123" s="44">
        <f>IFERROR(_xll.qlIndexFixing(Index6M,$H2123,TRUE,_xll.ohTrigger(RecalcTrigger,Trigger6M)),NA())</f>
        <v>7.5552307966812136E-3</v>
      </c>
      <c r="M2123" s="145">
        <f>IFERROR(_xll.qlIndexFixing(Index1Y,$H2123,TRUE,_xll.ohTrigger(RecalcTrigger,Trigger1Y)),NA())</f>
        <v>7.8983523626410292E-3</v>
      </c>
      <c r="N2123" s="144">
        <f>IFERROR(_xll.qlIndexFixing(ONIndex1M,I2123,TRUE,_xll.ohTrigger(RecalcTrigger,Trigger1M)),NA())</f>
        <v>7.4372859945803782E-3</v>
      </c>
      <c r="O2123" s="44">
        <f>IFERROR(_xll.qlIndexFixing(ONIndex3M,I2123,TRUE,_xll.ohTrigger(RecalcTrigger,Trigger3M)),NA())</f>
        <v>7.6615975746108234E-3</v>
      </c>
      <c r="P2123" s="44">
        <f>IFERROR(_xll.qlIndexFixing(ONIndex6M,I2123,TRUE,_xll.ohTrigger(RecalcTrigger,Trigger6M)),NA())</f>
        <v>7.5384924642651896E-3</v>
      </c>
      <c r="Q2123" s="145">
        <f>IFERROR(_xll.qlIndexFixing(ONIndex1Y,I2123,TRUE,_xll.ohTrigger(RecalcTrigger,Trigger1Y)),NA())</f>
        <v>7.8967133369900466E-3</v>
      </c>
    </row>
    <row r="2124" spans="2:17" x14ac:dyDescent="0.2">
      <c r="B2124" s="39" t="s">
        <v>42</v>
      </c>
      <c r="D2124" s="42">
        <f>_xll.qlCalendarAdvance(Calendar,$D2123,B2124,"f",FALSE)</f>
        <v>54554</v>
      </c>
      <c r="E2124" s="139">
        <f>_xll.qlInterestRateIndexValueDate(IndexON,D2124)</f>
        <v>54554</v>
      </c>
      <c r="F2124" s="155">
        <f>IFERROR(_xll.qlIndexFixing(IndexON,D2124,TRUE,_xll.ohTrigger(RecalcTrigger,TriggerON)),NA())</f>
        <v>7.2781223977980147E-3</v>
      </c>
      <c r="H2124" s="42">
        <f>_xll.qlCalendarAdvance(Calendar,$H2123,B2124,"f",FALSE)</f>
        <v>54554</v>
      </c>
      <c r="I2124" s="139">
        <f>_xll.qlInterestRateIndexValueDate(Index1M,$H2124)</f>
        <v>54556</v>
      </c>
      <c r="J2124" s="144">
        <f>IFERROR(_xll.qlIndexFixing(Index1M,$H2124,TRUE,_xll.ohTrigger(RecalcTrigger,Trigger1M)),NA())</f>
        <v>7.4370501330850436E-3</v>
      </c>
      <c r="K2124" s="44">
        <f>IFERROR(_xll.qlIndexFixing(Index3M,H2124,TRUE,_xll.ohTrigger(RecalcTrigger,Trigger3M)),NA())</f>
        <v>7.6615136607341072E-3</v>
      </c>
      <c r="L2124" s="44">
        <f>IFERROR(_xll.qlIndexFixing(Index6M,$H2124,TRUE,_xll.ohTrigger(RecalcTrigger,Trigger6M)),NA())</f>
        <v>7.5554400961002997E-3</v>
      </c>
      <c r="M2124" s="145">
        <f>IFERROR(_xll.qlIndexFixing(Index1Y,$H2124,TRUE,_xll.ohTrigger(RecalcTrigger,Trigger1Y)),NA())</f>
        <v>7.8970659545326647E-3</v>
      </c>
      <c r="N2124" s="144">
        <f>IFERROR(_xll.qlIndexFixing(ONIndex1M,I2124,TRUE,_xll.ohTrigger(RecalcTrigger,Trigger1M)),NA())</f>
        <v>7.4363105295116583E-3</v>
      </c>
      <c r="O2124" s="44">
        <f>IFERROR(_xll.qlIndexFixing(ONIndex3M,I2124,TRUE,_xll.ohTrigger(RecalcTrigger,Trigger3M)),NA())</f>
        <v>7.6605609660518326E-3</v>
      </c>
      <c r="P2124" s="44">
        <f>IFERROR(_xll.qlIndexFixing(ONIndex6M,I2124,TRUE,_xll.ohTrigger(RecalcTrigger,Trigger6M)),NA())</f>
        <v>7.5385847976061626E-3</v>
      </c>
      <c r="Q2124" s="145">
        <f>IFERROR(_xll.qlIndexFixing(ONIndex1Y,I2124,TRUE,_xll.ohTrigger(RecalcTrigger,Trigger1Y)),NA())</f>
        <v>7.8957420111702703E-3</v>
      </c>
    </row>
    <row r="2125" spans="2:17" x14ac:dyDescent="0.2">
      <c r="B2125" s="39" t="s">
        <v>42</v>
      </c>
      <c r="D2125" s="42">
        <f>_xll.qlCalendarAdvance(Calendar,$D2124,B2125,"f",FALSE)</f>
        <v>54561</v>
      </c>
      <c r="E2125" s="139">
        <f>_xll.qlInterestRateIndexValueDate(IndexON,D2125)</f>
        <v>54561</v>
      </c>
      <c r="F2125" s="155">
        <f>IFERROR(_xll.qlIndexFixing(IndexON,D2125,TRUE,_xll.ohTrigger(RecalcTrigger,TriggerON)),NA())</f>
        <v>7.277238873344416E-3</v>
      </c>
      <c r="H2125" s="42">
        <f>_xll.qlCalendarAdvance(Calendar,$H2124,B2125,"f",FALSE)</f>
        <v>54561</v>
      </c>
      <c r="I2125" s="139">
        <f>_xll.qlInterestRateIndexValueDate(Index1M,$H2125)</f>
        <v>54563</v>
      </c>
      <c r="J2125" s="144">
        <f>IFERROR(_xll.qlIndexFixing(Index1M,$H2125,TRUE,_xll.ohTrigger(RecalcTrigger,Trigger1M)),NA())</f>
        <v>7.4360407866261302E-3</v>
      </c>
      <c r="K2125" s="44">
        <f>IFERROR(_xll.qlIndexFixing(Index3M,H2125,TRUE,_xll.ohTrigger(RecalcTrigger,Trigger3M)),NA())</f>
        <v>7.66039702704164E-3</v>
      </c>
      <c r="L2125" s="44">
        <f>IFERROR(_xll.qlIndexFixing(Index6M,$H2125,TRUE,_xll.ohTrigger(RecalcTrigger,Trigger6M)),NA())</f>
        <v>7.5556587013920181E-3</v>
      </c>
      <c r="M2125" s="145">
        <f>IFERROR(_xll.qlIndexFixing(Index1Y,$H2125,TRUE,_xll.ohTrigger(RecalcTrigger,Trigger1Y)),NA())</f>
        <v>7.895767229509687E-3</v>
      </c>
      <c r="N2125" s="144">
        <f>IFERROR(_xll.qlIndexFixing(ONIndex1M,I2125,TRUE,_xll.ohTrigger(RecalcTrigger,Trigger1M)),NA())</f>
        <v>7.4353225143219959E-3</v>
      </c>
      <c r="O2125" s="44">
        <f>IFERROR(_xll.qlIndexFixing(ONIndex3M,I2125,TRUE,_xll.ohTrigger(RecalcTrigger,Trigger3M)),NA())</f>
        <v>7.6595132047341252E-3</v>
      </c>
      <c r="P2125" s="44">
        <f>IFERROR(_xll.qlIndexFixing(ONIndex6M,I2125,TRUE,_xll.ohTrigger(RecalcTrigger,Trigger6M)),NA())</f>
        <v>7.5386861691573159E-3</v>
      </c>
      <c r="Q2125" s="145">
        <f>IFERROR(_xll.qlIndexFixing(ONIndex1Y,I2125,TRUE,_xll.ohTrigger(RecalcTrigger,Trigger1Y)),NA())</f>
        <v>7.8947591346700818E-3</v>
      </c>
    </row>
    <row r="2126" spans="2:17" x14ac:dyDescent="0.2">
      <c r="B2126" s="39" t="s">
        <v>42</v>
      </c>
      <c r="D2126" s="42">
        <f>_xll.qlCalendarAdvance(Calendar,$D2125,B2126,"f",FALSE)</f>
        <v>54568</v>
      </c>
      <c r="E2126" s="139">
        <f>_xll.qlInterestRateIndexValueDate(IndexON,D2126)</f>
        <v>54568</v>
      </c>
      <c r="F2126" s="155">
        <f>IFERROR(_xll.qlIndexFixing(IndexON,D2126,TRUE,_xll.ohTrigger(RecalcTrigger,TriggerON)),NA())</f>
        <v>7.2763425018074201E-3</v>
      </c>
      <c r="H2126" s="42">
        <f>_xll.qlCalendarAdvance(Calendar,$H2125,B2126,"f",FALSE)</f>
        <v>54568</v>
      </c>
      <c r="I2126" s="139">
        <f>_xll.qlInterestRateIndexValueDate(Index1M,$H2126)</f>
        <v>54570</v>
      </c>
      <c r="J2126" s="144">
        <f>IFERROR(_xll.qlIndexFixing(Index1M,$H2126,TRUE,_xll.ohTrigger(RecalcTrigger,Trigger1M)),NA())</f>
        <v>7.4350188236294024E-3</v>
      </c>
      <c r="K2126" s="44">
        <f>IFERROR(_xll.qlIndexFixing(Index3M,H2126,TRUE,_xll.ohTrigger(RecalcTrigger,Trigger3M)),NA())</f>
        <v>7.6592690705542974E-3</v>
      </c>
      <c r="L2126" s="44">
        <f>IFERROR(_xll.qlIndexFixing(Index6M,$H2126,TRUE,_xll.ohTrigger(RecalcTrigger,Trigger6M)),NA())</f>
        <v>7.555886630945959E-3</v>
      </c>
      <c r="M2126" s="145">
        <f>IFERROR(_xll.qlIndexFixing(Index1Y,$H2126,TRUE,_xll.ohTrigger(RecalcTrigger,Trigger1Y)),NA())</f>
        <v>7.894456161048221E-3</v>
      </c>
      <c r="N2126" s="144">
        <f>IFERROR(_xll.qlIndexFixing(ONIndex1M,I2126,TRUE,_xll.ohTrigger(RecalcTrigger,Trigger1M)),NA())</f>
        <v>7.434321926869103E-3</v>
      </c>
      <c r="O2126" s="44">
        <f>IFERROR(_xll.qlIndexFixing(ONIndex3M,I2126,TRUE,_xll.ohTrigger(RecalcTrigger,Trigger3M)),NA())</f>
        <v>7.6584542692348379E-3</v>
      </c>
      <c r="P2126" s="44">
        <f>IFERROR(_xll.qlIndexFixing(ONIndex6M,I2126,TRUE,_xll.ohTrigger(RecalcTrigger,Trigger6M)),NA())</f>
        <v>7.5387965973039428E-3</v>
      </c>
      <c r="Q2126" s="145">
        <f>IFERROR(_xll.qlIndexFixing(ONIndex1Y,I2126,TRUE,_xll.ohTrigger(RecalcTrigger,Trigger1Y)),NA())</f>
        <v>7.8937646811105822E-3</v>
      </c>
    </row>
    <row r="2127" spans="2:17" x14ac:dyDescent="0.2">
      <c r="B2127" s="39" t="s">
        <v>42</v>
      </c>
      <c r="D2127" s="42">
        <f>_xll.qlCalendarAdvance(Calendar,$D2126,B2127,"f",FALSE)</f>
        <v>54575</v>
      </c>
      <c r="E2127" s="139">
        <f>_xll.qlInterestRateIndexValueDate(IndexON,D2127)</f>
        <v>54575</v>
      </c>
      <c r="F2127" s="155">
        <f>IFERROR(_xll.qlIndexFixing(IndexON,D2127,TRUE,_xll.ohTrigger(RecalcTrigger,TriggerON)),NA())</f>
        <v>7.2754332596858262E-3</v>
      </c>
      <c r="H2127" s="42">
        <f>_xll.qlCalendarAdvance(Calendar,$H2126,B2127,"f",FALSE)</f>
        <v>54575</v>
      </c>
      <c r="I2127" s="139">
        <f>_xll.qlInterestRateIndexValueDate(Index1M,$H2127)</f>
        <v>54577</v>
      </c>
      <c r="J2127" s="144">
        <f>IFERROR(_xll.qlIndexFixing(Index1M,$H2127,TRUE,_xll.ohTrigger(RecalcTrigger,Trigger1M)),NA())</f>
        <v>7.4339842219900421E-3</v>
      </c>
      <c r="K2127" s="44">
        <f>IFERROR(_xll.qlIndexFixing(Index3M,H2127,TRUE,_xll.ohTrigger(RecalcTrigger,Trigger3M)),NA())</f>
        <v>7.6581297698101163E-3</v>
      </c>
      <c r="L2127" s="44">
        <f>IFERROR(_xll.qlIndexFixing(Index6M,$H2127,TRUE,_xll.ohTrigger(RecalcTrigger,Trigger6M)),NA())</f>
        <v>7.5558258855143315E-3</v>
      </c>
      <c r="M2127" s="145">
        <f>IFERROR(_xll.qlIndexFixing(Index1Y,$H2127,TRUE,_xll.ohTrigger(RecalcTrigger,Trigger1Y)),NA())</f>
        <v>7.8931327226246031E-3</v>
      </c>
      <c r="N2127" s="144">
        <f>IFERROR(_xll.qlIndexFixing(ONIndex1M,I2127,TRUE,_xll.ohTrigger(RecalcTrigger,Trigger1M)),NA())</f>
        <v>7.4333087450106916E-3</v>
      </c>
      <c r="O2127" s="44">
        <f>IFERROR(_xll.qlIndexFixing(ONIndex3M,I2127,TRUE,_xll.ohTrigger(RecalcTrigger,Trigger3M)),NA())</f>
        <v>7.657384138131107E-3</v>
      </c>
      <c r="P2127" s="44">
        <f>IFERROR(_xll.qlIndexFixing(ONIndex6M,I2127,TRUE,_xll.ohTrigger(RecalcTrigger,Trigger6M)),NA())</f>
        <v>7.5389161004313365E-3</v>
      </c>
      <c r="Q2127" s="145">
        <f>IFERROR(_xll.qlIndexFixing(ONIndex1Y,I2127,TRUE,_xll.ohTrigger(RecalcTrigger,Trigger1Y)),NA())</f>
        <v>7.8927586241128722E-3</v>
      </c>
    </row>
    <row r="2128" spans="2:17" x14ac:dyDescent="0.2">
      <c r="B2128" s="39" t="s">
        <v>42</v>
      </c>
      <c r="D2128" s="42">
        <f>_xll.qlCalendarAdvance(Calendar,$D2127,B2128,"f",FALSE)</f>
        <v>54582</v>
      </c>
      <c r="E2128" s="139">
        <f>_xll.qlInterestRateIndexValueDate(IndexON,D2128)</f>
        <v>54582</v>
      </c>
      <c r="F2128" s="155">
        <f>IFERROR(_xll.qlIndexFixing(IndexON,D2128,TRUE,_xll.ohTrigger(RecalcTrigger,TriggerON)),NA())</f>
        <v>7.2745111237182414E-3</v>
      </c>
      <c r="H2128" s="42">
        <f>_xll.qlCalendarAdvance(Calendar,$H2127,B2128,"f",FALSE)</f>
        <v>54582</v>
      </c>
      <c r="I2128" s="139">
        <f>_xll.qlInterestRateIndexValueDate(Index1M,$H2128)</f>
        <v>54584</v>
      </c>
      <c r="J2128" s="144">
        <f>IFERROR(_xll.qlIndexFixing(Index1M,$H2128,TRUE,_xll.ohTrigger(RecalcTrigger,Trigger1M)),NA())</f>
        <v>7.4329369596057293E-3</v>
      </c>
      <c r="K2128" s="44">
        <f>IFERROR(_xll.qlIndexFixing(Index3M,H2128,TRUE,_xll.ohTrigger(RecalcTrigger,Trigger3M)),NA())</f>
        <v>7.6569791033427896E-3</v>
      </c>
      <c r="L2128" s="44">
        <f>IFERROR(_xll.qlIndexFixing(Index6M,$H2128,TRUE,_xll.ohTrigger(RecalcTrigger,Trigger6M)),NA())</f>
        <v>7.5560704785984784E-3</v>
      </c>
      <c r="M2128" s="145">
        <f>IFERROR(_xll.qlIndexFixing(Index1Y,$H2128,TRUE,_xll.ohTrigger(RecalcTrigger,Trigger1Y)),NA())</f>
        <v>7.891796887716707E-3</v>
      </c>
      <c r="N2128" s="144">
        <f>IFERROR(_xll.qlIndexFixing(ONIndex1M,I2128,TRUE,_xll.ohTrigger(RecalcTrigger,Trigger1M)),NA())</f>
        <v>7.4322829467643459E-3</v>
      </c>
      <c r="O2128" s="44">
        <f>IFERROR(_xll.qlIndexFixing(ONIndex3M,I2128,TRUE,_xll.ohTrigger(RecalcTrigger,Trigger3M)),NA())</f>
        <v>7.6563027900800051E-3</v>
      </c>
      <c r="P2128" s="44">
        <f>IFERROR(_xll.qlIndexFixing(ONIndex6M,I2128,TRUE,_xll.ohTrigger(RecalcTrigger,Trigger6M)),NA())</f>
        <v>7.5390446966849822E-3</v>
      </c>
      <c r="Q2128" s="145">
        <f>IFERROR(_xll.qlIndexFixing(ONIndex1Y,I2128,TRUE,_xll.ohTrigger(RecalcTrigger,Trigger1Y)),NA())</f>
        <v>7.891740937457925E-3</v>
      </c>
    </row>
    <row r="2129" spans="2:17" x14ac:dyDescent="0.2">
      <c r="B2129" s="39" t="s">
        <v>42</v>
      </c>
      <c r="D2129" s="42">
        <f>_xll.qlCalendarAdvance(Calendar,$D2128,B2129,"f",FALSE)</f>
        <v>54589</v>
      </c>
      <c r="E2129" s="139">
        <f>_xll.qlInterestRateIndexValueDate(IndexON,D2129)</f>
        <v>54589</v>
      </c>
      <c r="F2129" s="155">
        <f>IFERROR(_xll.qlIndexFixing(IndexON,D2129,TRUE,_xll.ohTrigger(RecalcTrigger,TriggerON)),NA())</f>
        <v>7.2735760700837204E-3</v>
      </c>
      <c r="H2129" s="42">
        <f>_xll.qlCalendarAdvance(Calendar,$H2128,B2129,"f",FALSE)</f>
        <v>54589</v>
      </c>
      <c r="I2129" s="139">
        <f>_xll.qlInterestRateIndexValueDate(Index1M,$H2129)</f>
        <v>54591</v>
      </c>
      <c r="J2129" s="144">
        <f>IFERROR(_xll.qlIndexFixing(Index1M,$H2129,TRUE,_xll.ohTrigger(RecalcTrigger,Trigger1M)),NA())</f>
        <v>7.4318770143716462E-3</v>
      </c>
      <c r="K2129" s="44">
        <f>IFERROR(_xll.qlIndexFixing(Index3M,H2129,TRUE,_xll.ohTrigger(RecalcTrigger,Trigger3M)),NA())</f>
        <v>7.6558170496912248E-3</v>
      </c>
      <c r="L2129" s="44">
        <f>IFERROR(_xll.qlIndexFixing(Index6M,$H2129,TRUE,_xll.ohTrigger(RecalcTrigger,Trigger6M)),NA())</f>
        <v>7.5563244465869763E-3</v>
      </c>
      <c r="M2129" s="145">
        <f>IFERROR(_xll.qlIndexFixing(Index1Y,$H2129,TRUE,_xll.ohTrigger(RecalcTrigger,Trigger1Y)),NA())</f>
        <v>7.8904486298021891E-3</v>
      </c>
      <c r="N2129" s="144">
        <f>IFERROR(_xll.qlIndexFixing(ONIndex1M,I2129,TRUE,_xll.ohTrigger(RecalcTrigger,Trigger1M)),NA())</f>
        <v>7.4312445099078417E-3</v>
      </c>
      <c r="O2129" s="44">
        <f>IFERROR(_xll.qlIndexFixing(ONIndex3M,I2129,TRUE,_xll.ohTrigger(RecalcTrigger,Trigger3M)),NA())</f>
        <v>7.6552102034987968E-3</v>
      </c>
      <c r="P2129" s="44">
        <f>IFERROR(_xll.qlIndexFixing(ONIndex6M,I2129,TRUE,_xll.ohTrigger(RecalcTrigger,Trigger6M)),NA())</f>
        <v>7.5391824046100453E-3</v>
      </c>
      <c r="Q2129" s="145">
        <f>IFERROR(_xll.qlIndexFixing(ONIndex1Y,I2129,TRUE,_xll.ohTrigger(RecalcTrigger,Trigger1Y)),NA())</f>
        <v>7.8907115946069695E-3</v>
      </c>
    </row>
    <row r="2130" spans="2:17" x14ac:dyDescent="0.2">
      <c r="B2130" s="39" t="s">
        <v>42</v>
      </c>
      <c r="D2130" s="42">
        <f>_xll.qlCalendarAdvance(Calendar,$D2129,B2130,"f",FALSE)</f>
        <v>54596</v>
      </c>
      <c r="E2130" s="139">
        <f>_xll.qlInterestRateIndexValueDate(IndexON,D2130)</f>
        <v>54596</v>
      </c>
      <c r="F2130" s="155">
        <f>IFERROR(_xll.qlIndexFixing(IndexON,D2130,TRUE,_xll.ohTrigger(RecalcTrigger,TriggerON)),NA())</f>
        <v>7.2726280755208705E-3</v>
      </c>
      <c r="H2130" s="42">
        <f>_xll.qlCalendarAdvance(Calendar,$H2129,B2130,"f",FALSE)</f>
        <v>54596</v>
      </c>
      <c r="I2130" s="139">
        <f>_xll.qlInterestRateIndexValueDate(Index1M,$H2130)</f>
        <v>54598</v>
      </c>
      <c r="J2130" s="144">
        <f>IFERROR(_xll.qlIndexFixing(Index1M,$H2130,TRUE,_xll.ohTrigger(RecalcTrigger,Trigger1M)),NA())</f>
        <v>7.4308043641854726E-3</v>
      </c>
      <c r="K2130" s="44">
        <f>IFERROR(_xll.qlIndexFixing(Index3M,H2130,TRUE,_xll.ohTrigger(RecalcTrigger,Trigger3M)),NA())</f>
        <v>7.6546435873873758E-3</v>
      </c>
      <c r="L2130" s="44">
        <f>IFERROR(_xll.qlIndexFixing(Index6M,$H2130,TRUE,_xll.ohTrigger(RecalcTrigger,Trigger6M)),NA())</f>
        <v>7.5565878078716689E-3</v>
      </c>
      <c r="M2130" s="145">
        <f>IFERROR(_xll.qlIndexFixing(Index1Y,$H2130,TRUE,_xll.ohTrigger(RecalcTrigger,Trigger1Y)),NA())</f>
        <v>7.8890879223593585E-3</v>
      </c>
      <c r="N2130" s="144">
        <f>IFERROR(_xll.qlIndexFixing(ONIndex1M,I2130,TRUE,_xll.ohTrigger(RecalcTrigger,Trigger1M)),NA())</f>
        <v>7.4301934125386992E-3</v>
      </c>
      <c r="O2130" s="44">
        <f>IFERROR(_xll.qlIndexFixing(ONIndex3M,I2130,TRUE,_xll.ohTrigger(RecalcTrigger,Trigger3M)),NA())</f>
        <v>7.6541063570445544E-3</v>
      </c>
      <c r="P2130" s="44">
        <f>IFERROR(_xll.qlIndexFixing(ONIndex6M,I2130,TRUE,_xll.ohTrigger(RecalcTrigger,Trigger6M)),NA())</f>
        <v>7.5393292423520109E-3</v>
      </c>
      <c r="Q2130" s="145">
        <f>IFERROR(_xll.qlIndexFixing(ONIndex1Y,I2130,TRUE,_xll.ohTrigger(RecalcTrigger,Trigger1Y)),NA())</f>
        <v>7.8896705692610425E-3</v>
      </c>
    </row>
    <row r="2131" spans="2:17" x14ac:dyDescent="0.2">
      <c r="B2131" s="39" t="s">
        <v>42</v>
      </c>
      <c r="D2131" s="42">
        <f>_xll.qlCalendarAdvance(Calendar,$D2130,B2131,"f",FALSE)</f>
        <v>54603</v>
      </c>
      <c r="E2131" s="139">
        <f>_xll.qlInterestRateIndexValueDate(IndexON,D2131)</f>
        <v>54603</v>
      </c>
      <c r="F2131" s="155">
        <f>IFERROR(_xll.qlIndexFixing(IndexON,D2131,TRUE,_xll.ohTrigger(RecalcTrigger,TriggerON)),NA())</f>
        <v>7.2716671164485547E-3</v>
      </c>
      <c r="H2131" s="42">
        <f>_xll.qlCalendarAdvance(Calendar,$H2130,B2131,"f",FALSE)</f>
        <v>54603</v>
      </c>
      <c r="I2131" s="139">
        <f>_xll.qlInterestRateIndexValueDate(Index1M,$H2131)</f>
        <v>54605</v>
      </c>
      <c r="J2131" s="144">
        <f>IFERROR(_xll.qlIndexFixing(Index1M,$H2131,TRUE,_xll.ohTrigger(RecalcTrigger,Trigger1M)),NA())</f>
        <v>7.4297189869423907E-3</v>
      </c>
      <c r="K2131" s="44">
        <f>IFERROR(_xll.qlIndexFixing(Index3M,H2131,TRUE,_xll.ohTrigger(RecalcTrigger,Trigger3M)),NA())</f>
        <v>7.6534586949710184E-3</v>
      </c>
      <c r="L2131" s="44">
        <f>IFERROR(_xll.qlIndexFixing(Index6M,$H2131,TRUE,_xll.ohTrigger(RecalcTrigger,Trigger6M)),NA())</f>
        <v>7.5571667863439896E-3</v>
      </c>
      <c r="M2131" s="145">
        <f>IFERROR(_xll.qlIndexFixing(Index1Y,$H2131,TRUE,_xll.ohTrigger(RecalcTrigger,Trigger1Y)),NA())</f>
        <v>7.8877147388680593E-3</v>
      </c>
      <c r="N2131" s="144">
        <f>IFERROR(_xll.qlIndexFixing(ONIndex1M,I2131,TRUE,_xll.ohTrigger(RecalcTrigger,Trigger1M)),NA())</f>
        <v>7.4291296323547584E-3</v>
      </c>
      <c r="O2131" s="44">
        <f>IFERROR(_xll.qlIndexFixing(ONIndex3M,I2131,TRUE,_xll.ohTrigger(RecalcTrigger,Trigger3M)),NA())</f>
        <v>7.6529912292144786E-3</v>
      </c>
      <c r="P2131" s="44">
        <f>IFERROR(_xll.qlIndexFixing(ONIndex6M,I2131,TRUE,_xll.ohTrigger(RecalcTrigger,Trigger6M)),NA())</f>
        <v>7.5394852283761082E-3</v>
      </c>
      <c r="Q2131" s="145">
        <f>IFERROR(_xll.qlIndexFixing(ONIndex1Y,I2131,TRUE,_xll.ohTrigger(RecalcTrigger,Trigger1Y)),NA())</f>
        <v>7.8886178351211811E-3</v>
      </c>
    </row>
    <row r="2132" spans="2:17" x14ac:dyDescent="0.2">
      <c r="B2132" s="39" t="s">
        <v>42</v>
      </c>
      <c r="D2132" s="42">
        <f>_xll.qlCalendarAdvance(Calendar,$D2131,B2132,"f",FALSE)</f>
        <v>54610</v>
      </c>
      <c r="E2132" s="139">
        <f>_xll.qlInterestRateIndexValueDate(IndexON,D2132)</f>
        <v>54610</v>
      </c>
      <c r="F2132" s="155">
        <f>IFERROR(_xll.qlIndexFixing(IndexON,D2132,TRUE,_xll.ohTrigger(RecalcTrigger,TriggerON)),NA())</f>
        <v>7.270693169525444E-3</v>
      </c>
      <c r="H2132" s="42">
        <f>_xll.qlCalendarAdvance(Calendar,$H2131,B2132,"f",FALSE)</f>
        <v>54610</v>
      </c>
      <c r="I2132" s="139">
        <f>_xll.qlInterestRateIndexValueDate(Index1M,$H2132)</f>
        <v>54612</v>
      </c>
      <c r="J2132" s="144">
        <f>IFERROR(_xll.qlIndexFixing(Index1M,$H2132,TRUE,_xll.ohTrigger(RecalcTrigger,Trigger1M)),NA())</f>
        <v>7.4286208605375825E-3</v>
      </c>
      <c r="K2132" s="44">
        <f>IFERROR(_xll.qlIndexFixing(Index3M,H2132,TRUE,_xll.ohTrigger(RecalcTrigger,Trigger3M)),NA())</f>
        <v>7.6522623509767138E-3</v>
      </c>
      <c r="L2132" s="44">
        <f>IFERROR(_xll.qlIndexFixing(Index6M,$H2132,TRUE,_xll.ohTrigger(RecalcTrigger,Trigger6M)),NA())</f>
        <v>7.5574510476883452E-3</v>
      </c>
      <c r="M2132" s="145">
        <f>IFERROR(_xll.qlIndexFixing(Index1Y,$H2132,TRUE,_xll.ohTrigger(RecalcTrigger,Trigger1Y)),NA())</f>
        <v>7.886329052807917E-3</v>
      </c>
      <c r="N2132" s="144">
        <f>IFERROR(_xll.qlIndexFixing(ONIndex1M,I2132,TRUE,_xll.ohTrigger(RecalcTrigger,Trigger1M)),NA())</f>
        <v>7.4280531473736033E-3</v>
      </c>
      <c r="O2132" s="44">
        <f>IFERROR(_xll.qlIndexFixing(ONIndex3M,I2132,TRUE,_xll.ohTrigger(RecalcTrigger,Trigger3M)),NA())</f>
        <v>7.6518647986656418E-3</v>
      </c>
      <c r="P2132" s="44">
        <f>IFERROR(_xll.qlIndexFixing(ONIndex6M,I2132,TRUE,_xll.ohTrigger(RecalcTrigger,Trigger6M)),NA())</f>
        <v>7.5396503807478865E-3</v>
      </c>
      <c r="Q2132" s="145">
        <f>IFERROR(_xll.qlIndexFixing(ONIndex1Y,I2132,TRUE,_xll.ohTrigger(RecalcTrigger,Trigger1Y)),NA())</f>
        <v>7.8875533657285501E-3</v>
      </c>
    </row>
    <row r="2133" spans="2:17" x14ac:dyDescent="0.2">
      <c r="B2133" s="39" t="s">
        <v>42</v>
      </c>
      <c r="D2133" s="42">
        <f>_xll.qlCalendarAdvance(Calendar,$D2132,B2133,"f",FALSE)</f>
        <v>54617</v>
      </c>
      <c r="E2133" s="139">
        <f>_xll.qlInterestRateIndexValueDate(IndexON,D2133)</f>
        <v>54617</v>
      </c>
      <c r="F2133" s="155">
        <f>IFERROR(_xll.qlIndexFixing(IndexON,D2133,TRUE,_xll.ohTrigger(RecalcTrigger,TriggerON)),NA())</f>
        <v>7.2697062111704014E-3</v>
      </c>
      <c r="H2133" s="42">
        <f>_xll.qlCalendarAdvance(Calendar,$H2132,B2133,"f",FALSE)</f>
        <v>54617</v>
      </c>
      <c r="I2133" s="139">
        <f>_xll.qlInterestRateIndexValueDate(Index1M,$H2133)</f>
        <v>54619</v>
      </c>
      <c r="J2133" s="144">
        <f>IFERROR(_xll.qlIndexFixing(Index1M,$H2133,TRUE,_xll.ohTrigger(RecalcTrigger,Trigger1M)),NA())</f>
        <v>7.427509962871226E-3</v>
      </c>
      <c r="K2133" s="44">
        <f>IFERROR(_xll.qlIndexFixing(Index3M,H2133,TRUE,_xll.ohTrigger(RecalcTrigger,Trigger3M)),NA())</f>
        <v>7.6510545339407623E-3</v>
      </c>
      <c r="L2133" s="44">
        <f>IFERROR(_xll.qlIndexFixing(Index6M,$H2133,TRUE,_xll.ohTrigger(RecalcTrigger,Trigger6M)),NA())</f>
        <v>7.5577447620345231E-3</v>
      </c>
      <c r="M2133" s="145">
        <f>IFERROR(_xll.qlIndexFixing(Index1Y,$H2133,TRUE,_xll.ohTrigger(RecalcTrigger,Trigger1Y)),NA())</f>
        <v>7.8849308376592129E-3</v>
      </c>
      <c r="N2133" s="144">
        <f>IFERROR(_xll.qlIndexFixing(ONIndex1M,I2133,TRUE,_xll.ohTrigger(RecalcTrigger,Trigger1M)),NA())</f>
        <v>7.426963935532882E-3</v>
      </c>
      <c r="O2133" s="44">
        <f>IFERROR(_xll.qlIndexFixing(ONIndex3M,I2133,TRUE,_xll.ohTrigger(RecalcTrigger,Trigger3M)),NA())</f>
        <v>7.6507270438952446E-3</v>
      </c>
      <c r="P2133" s="44">
        <f>IFERROR(_xll.qlIndexFixing(ONIndex6M,I2133,TRUE,_xll.ohTrigger(RecalcTrigger,Trigger6M)),NA())</f>
        <v>7.5398247180125111E-3</v>
      </c>
      <c r="Q2133" s="145">
        <f>IFERROR(_xll.qlIndexFixing(ONIndex1Y,I2133,TRUE,_xll.ohTrigger(RecalcTrigger,Trigger1Y)),NA())</f>
        <v>7.8864771347841867E-3</v>
      </c>
    </row>
    <row r="2134" spans="2:17" x14ac:dyDescent="0.2">
      <c r="B2134" s="39" t="s">
        <v>42</v>
      </c>
      <c r="D2134" s="42">
        <f>_xll.qlCalendarAdvance(Calendar,$D2133,B2134,"f",FALSE)</f>
        <v>54624</v>
      </c>
      <c r="E2134" s="139">
        <f>_xll.qlInterestRateIndexValueDate(IndexON,D2134)</f>
        <v>54624</v>
      </c>
      <c r="F2134" s="155">
        <f>IFERROR(_xll.qlIndexFixing(IndexON,D2134,TRUE,_xll.ohTrigger(RecalcTrigger,TriggerON)),NA())</f>
        <v>7.268706218042098E-3</v>
      </c>
      <c r="H2134" s="42">
        <f>_xll.qlCalendarAdvance(Calendar,$H2133,B2134,"f",FALSE)</f>
        <v>54624</v>
      </c>
      <c r="I2134" s="139">
        <f>_xll.qlInterestRateIndexValueDate(Index1M,$H2134)</f>
        <v>54626</v>
      </c>
      <c r="J2134" s="144">
        <f>IFERROR(_xll.qlIndexFixing(Index1M,$H2134,TRUE,_xll.ohTrigger(RecalcTrigger,Trigger1M)),NA())</f>
        <v>7.4263862718385032E-3</v>
      </c>
      <c r="K2134" s="44">
        <f>IFERROR(_xll.qlIndexFixing(Index3M,H2134,TRUE,_xll.ohTrigger(RecalcTrigger,Trigger3M)),NA())</f>
        <v>7.6498352223994624E-3</v>
      </c>
      <c r="L2134" s="44">
        <f>IFERROR(_xll.qlIndexFixing(Index6M,$H2134,TRUE,_xll.ohTrigger(RecalcTrigger,Trigger6M)),NA())</f>
        <v>7.5580479477738334E-3</v>
      </c>
      <c r="M2134" s="145">
        <f>IFERROR(_xll.qlIndexFixing(Index1Y,$H2134,TRUE,_xll.ohTrigger(RecalcTrigger,Trigger1Y)),NA())</f>
        <v>7.8835200669028875E-3</v>
      </c>
      <c r="N2134" s="144">
        <f>IFERROR(_xll.qlIndexFixing(ONIndex1M,I2134,TRUE,_xll.ohTrigger(RecalcTrigger,Trigger1M)),NA())</f>
        <v>7.4258619746103705E-3</v>
      </c>
      <c r="O2134" s="44">
        <f>IFERROR(_xll.qlIndexFixing(ONIndex3M,I2134,TRUE,_xll.ohTrigger(RecalcTrigger,Trigger3M)),NA())</f>
        <v>7.6495779435603595E-3</v>
      </c>
      <c r="P2134" s="44">
        <f>IFERROR(_xll.qlIndexFixing(ONIndex6M,I2134,TRUE,_xll.ohTrigger(RecalcTrigger,Trigger6M)),NA())</f>
        <v>7.5400082583954031E-3</v>
      </c>
      <c r="Q2134" s="145">
        <f>IFERROR(_xll.qlIndexFixing(ONIndex1Y,I2134,TRUE,_xll.ohTrigger(RecalcTrigger,Trigger1Y)),NA())</f>
        <v>7.8853891159891276E-3</v>
      </c>
    </row>
    <row r="2135" spans="2:17" x14ac:dyDescent="0.2">
      <c r="B2135" s="39" t="s">
        <v>42</v>
      </c>
      <c r="D2135" s="42">
        <f>_xll.qlCalendarAdvance(Calendar,$D2134,B2135,"f",FALSE)</f>
        <v>54631</v>
      </c>
      <c r="E2135" s="139">
        <f>_xll.qlInterestRateIndexValueDate(IndexON,D2135)</f>
        <v>54631</v>
      </c>
      <c r="F2135" s="155">
        <f>IFERROR(_xll.qlIndexFixing(IndexON,D2135,TRUE,_xll.ohTrigger(RecalcTrigger,TriggerON)),NA())</f>
        <v>7.2676931664794608E-3</v>
      </c>
      <c r="H2135" s="42">
        <f>_xll.qlCalendarAdvance(Calendar,$H2134,B2135,"f",FALSE)</f>
        <v>54631</v>
      </c>
      <c r="I2135" s="139">
        <f>_xll.qlInterestRateIndexValueDate(Index1M,$H2135)</f>
        <v>54633</v>
      </c>
      <c r="J2135" s="144">
        <f>IFERROR(_xll.qlIndexFixing(Index1M,$H2135,TRUE,_xll.ohTrigger(RecalcTrigger,Trigger1M)),NA())</f>
        <v>7.4252497653370941E-3</v>
      </c>
      <c r="K2135" s="44">
        <f>IFERROR(_xll.qlIndexFixing(Index3M,H2135,TRUE,_xll.ohTrigger(RecalcTrigger,Trigger3M)),NA())</f>
        <v>7.6486043948899842E-3</v>
      </c>
      <c r="L2135" s="44">
        <f>IFERROR(_xll.qlIndexFixing(Index6M,$H2135,TRUE,_xll.ohTrigger(RecalcTrigger,Trigger6M)),NA())</f>
        <v>7.558360623299734E-3</v>
      </c>
      <c r="M2135" s="145">
        <f>IFERROR(_xll.qlIndexFixing(Index1Y,$H2135,TRUE,_xll.ohTrigger(RecalcTrigger,Trigger1Y)),NA())</f>
        <v>7.8820967140209742E-3</v>
      </c>
      <c r="N2135" s="144">
        <f>IFERROR(_xll.qlIndexFixing(ONIndex1M,I2135,TRUE,_xll.ohTrigger(RecalcTrigger,Trigger1M)),NA())</f>
        <v>7.4247472426236527E-3</v>
      </c>
      <c r="O2135" s="44">
        <f>IFERROR(_xll.qlIndexFixing(ONIndex3M,I2135,TRUE,_xll.ohTrigger(RecalcTrigger,Trigger3M)),NA())</f>
        <v>7.6484174761581869E-3</v>
      </c>
      <c r="P2135" s="44">
        <f>IFERROR(_xll.qlIndexFixing(ONIndex6M,I2135,TRUE,_xll.ohTrigger(RecalcTrigger,Trigger6M)),NA())</f>
        <v>7.5402010202019198E-3</v>
      </c>
      <c r="Q2135" s="145">
        <f>IFERROR(_xll.qlIndexFixing(ONIndex1Y,I2135,TRUE,_xll.ohTrigger(RecalcTrigger,Trigger1Y)),NA())</f>
        <v>7.8842892828845379E-3</v>
      </c>
    </row>
    <row r="2136" spans="2:17" x14ac:dyDescent="0.2">
      <c r="B2136" s="39" t="s">
        <v>42</v>
      </c>
      <c r="D2136" s="42">
        <f>_xll.qlCalendarAdvance(Calendar,$D2135,B2136,"f",FALSE)</f>
        <v>54638</v>
      </c>
      <c r="E2136" s="139">
        <f>_xll.qlInterestRateIndexValueDate(IndexON,D2136)</f>
        <v>54638</v>
      </c>
      <c r="F2136" s="155">
        <f>IFERROR(_xll.qlIndexFixing(IndexON,D2136,TRUE,_xll.ohTrigger(RecalcTrigger,TriggerON)),NA())</f>
        <v>7.2666670331411609E-3</v>
      </c>
      <c r="H2136" s="42">
        <f>_xll.qlCalendarAdvance(Calendar,$H2135,B2136,"f",FALSE)</f>
        <v>54638</v>
      </c>
      <c r="I2136" s="139">
        <f>_xll.qlInterestRateIndexValueDate(Index1M,$H2136)</f>
        <v>54640</v>
      </c>
      <c r="J2136" s="144">
        <f>IFERROR(_xll.qlIndexFixing(Index1M,$H2136,TRUE,_xll.ohTrigger(RecalcTrigger,Trigger1M)),NA())</f>
        <v>7.4241004212621808E-3</v>
      </c>
      <c r="K2136" s="44">
        <f>IFERROR(_xll.qlIndexFixing(Index3M,H2136,TRUE,_xll.ohTrigger(RecalcTrigger,Trigger3M)),NA())</f>
        <v>7.6473620299512338E-3</v>
      </c>
      <c r="L2136" s="44">
        <f>IFERROR(_xll.qlIndexFixing(Index6M,$H2136,TRUE,_xll.ohTrigger(RecalcTrigger,Trigger6M)),NA())</f>
        <v>7.558682807003966E-3</v>
      </c>
      <c r="M2136" s="145">
        <f>IFERROR(_xll.qlIndexFixing(Index1Y,$H2136,TRUE,_xll.ohTrigger(RecalcTrigger,Trigger1Y)),NA())</f>
        <v>7.8806607524955063E-3</v>
      </c>
      <c r="N2136" s="144">
        <f>IFERROR(_xll.qlIndexFixing(ONIndex1M,I2136,TRUE,_xll.ohTrigger(RecalcTrigger,Trigger1M)),NA())</f>
        <v>7.4236197174304408E-3</v>
      </c>
      <c r="O2136" s="44">
        <f>IFERROR(_xll.qlIndexFixing(ONIndex3M,I2136,TRUE,_xll.ohTrigger(RecalcTrigger,Trigger3M)),NA())</f>
        <v>7.6472456202658634E-3</v>
      </c>
      <c r="P2136" s="44">
        <f>IFERROR(_xll.qlIndexFixing(ONIndex6M,I2136,TRUE,_xll.ohTrigger(RecalcTrigger,Trigger6M)),NA())</f>
        <v>7.5404030218972906E-3</v>
      </c>
      <c r="Q2136" s="145">
        <f>IFERROR(_xll.qlIndexFixing(ONIndex1Y,I2136,TRUE,_xll.ohTrigger(RecalcTrigger,Trigger1Y)),NA())</f>
        <v>7.8831776090915184E-3</v>
      </c>
    </row>
    <row r="2137" spans="2:17" x14ac:dyDescent="0.2">
      <c r="B2137" s="39" t="s">
        <v>42</v>
      </c>
      <c r="D2137" s="42">
        <f>_xll.qlCalendarAdvance(Calendar,$D2136,B2137,"f",FALSE)</f>
        <v>54645</v>
      </c>
      <c r="E2137" s="139">
        <f>_xll.qlInterestRateIndexValueDate(IndexON,D2137)</f>
        <v>54645</v>
      </c>
      <c r="F2137" s="155">
        <f>IFERROR(_xll.qlIndexFixing(IndexON,D2137,TRUE,_xll.ohTrigger(RecalcTrigger,TriggerON)),NA())</f>
        <v>7.2656277944460612E-3</v>
      </c>
      <c r="H2137" s="42">
        <f>_xll.qlCalendarAdvance(Calendar,$H2136,B2137,"f",FALSE)</f>
        <v>54645</v>
      </c>
      <c r="I2137" s="139">
        <f>_xll.qlInterestRateIndexValueDate(Index1M,$H2137)</f>
        <v>54647</v>
      </c>
      <c r="J2137" s="144">
        <f>IFERROR(_xll.qlIndexFixing(Index1M,$H2137,TRUE,_xll.ohTrigger(RecalcTrigger,Trigger1M)),NA())</f>
        <v>7.4229382175114433E-3</v>
      </c>
      <c r="K2137" s="44">
        <f>IFERROR(_xll.qlIndexFixing(Index3M,H2137,TRUE,_xll.ohTrigger(RecalcTrigger,Trigger3M)),NA())</f>
        <v>7.6461081061151648E-3</v>
      </c>
      <c r="L2137" s="44">
        <f>IFERROR(_xll.qlIndexFixing(Index6M,$H2137,TRUE,_xll.ohTrigger(RecalcTrigger,Trigger6M)),NA())</f>
        <v>7.5590145172782681E-3</v>
      </c>
      <c r="M2137" s="145">
        <f>IFERROR(_xll.qlIndexFixing(Index1Y,$H2137,TRUE,_xll.ohTrigger(RecalcTrigger,Trigger1Y)),NA())</f>
        <v>7.8792121558096152E-3</v>
      </c>
      <c r="N2137" s="144">
        <f>IFERROR(_xll.qlIndexFixing(ONIndex1M,I2137,TRUE,_xll.ohTrigger(RecalcTrigger,Trigger1M)),NA())</f>
        <v>7.4224793769683828E-3</v>
      </c>
      <c r="O2137" s="44">
        <f>IFERROR(_xll.qlIndexFixing(ONIndex3M,I2137,TRUE,_xll.ohTrigger(RecalcTrigger,Trigger3M)),NA())</f>
        <v>7.6460623543006534E-3</v>
      </c>
      <c r="P2137" s="44">
        <f>IFERROR(_xll.qlIndexFixing(ONIndex6M,I2137,TRUE,_xll.ohTrigger(RecalcTrigger,Trigger6M)),NA())</f>
        <v>7.5406142815470645E-3</v>
      </c>
      <c r="Q2137" s="145">
        <f>IFERROR(_xll.qlIndexFixing(ONIndex1Y,I2137,TRUE,_xll.ohTrigger(RecalcTrigger,Trigger1Y)),NA())</f>
        <v>7.8820540682311702E-3</v>
      </c>
    </row>
    <row r="2138" spans="2:17" x14ac:dyDescent="0.2">
      <c r="B2138" s="39" t="s">
        <v>42</v>
      </c>
      <c r="D2138" s="42">
        <f>_xll.qlCalendarAdvance(Calendar,$D2137,B2138,"f",FALSE)</f>
        <v>54652</v>
      </c>
      <c r="E2138" s="139">
        <f>_xll.qlInterestRateIndexValueDate(IndexON,D2138)</f>
        <v>54652</v>
      </c>
      <c r="F2138" s="155">
        <f>IFERROR(_xll.qlIndexFixing(IndexON,D2138,TRUE,_xll.ohTrigger(RecalcTrigger,TriggerON)),NA())</f>
        <v>7.2645754269728968E-3</v>
      </c>
      <c r="H2138" s="42">
        <f>_xll.qlCalendarAdvance(Calendar,$H2137,B2138,"f",FALSE)</f>
        <v>54652</v>
      </c>
      <c r="I2138" s="139">
        <f>_xll.qlInterestRateIndexValueDate(Index1M,$H2138)</f>
        <v>54654</v>
      </c>
      <c r="J2138" s="144">
        <f>IFERROR(_xll.qlIndexFixing(Index1M,$H2138,TRUE,_xll.ohTrigger(RecalcTrigger,Trigger1M)),NA())</f>
        <v>7.4217631319825617E-3</v>
      </c>
      <c r="K2138" s="44">
        <f>IFERROR(_xll.qlIndexFixing(Index3M,H2138,TRUE,_xll.ohTrigger(RecalcTrigger,Trigger3M)),NA())</f>
        <v>7.6448426019241605E-3</v>
      </c>
      <c r="L2138" s="44">
        <f>IFERROR(_xll.qlIndexFixing(Index6M,$H2138,TRUE,_xll.ohTrigger(RecalcTrigger,Trigger6M)),NA())</f>
        <v>7.5593557725156697E-3</v>
      </c>
      <c r="M2138" s="145">
        <f>IFERROR(_xll.qlIndexFixing(Index1Y,$H2138,TRUE,_xll.ohTrigger(RecalcTrigger,Trigger1Y)),NA())</f>
        <v>7.8777508974468644E-3</v>
      </c>
      <c r="N2138" s="144">
        <f>IFERROR(_xll.qlIndexFixing(ONIndex1M,I2138,TRUE,_xll.ohTrigger(RecalcTrigger,Trigger1M)),NA())</f>
        <v>7.4213261991751267E-3</v>
      </c>
      <c r="O2138" s="44">
        <f>IFERROR(_xll.qlIndexFixing(ONIndex3M,I2138,TRUE,_xll.ohTrigger(RecalcTrigger,Trigger3M)),NA())</f>
        <v>7.6448676571594376E-3</v>
      </c>
      <c r="P2138" s="44">
        <f>IFERROR(_xll.qlIndexFixing(ONIndex6M,I2138,TRUE,_xll.ohTrigger(RecalcTrigger,Trigger6M)),NA())</f>
        <v>7.5408348175365347E-3</v>
      </c>
      <c r="Q2138" s="145">
        <f>IFERROR(_xll.qlIndexFixing(ONIndex1Y,I2138,TRUE,_xll.ohTrigger(RecalcTrigger,Trigger1Y)),NA())</f>
        <v>7.8809186340844661E-3</v>
      </c>
    </row>
    <row r="2139" spans="2:17" x14ac:dyDescent="0.2">
      <c r="B2139" s="39" t="s">
        <v>42</v>
      </c>
      <c r="D2139" s="42">
        <f>_xll.qlCalendarAdvance(Calendar,$D2138,B2139,"f",FALSE)</f>
        <v>54659</v>
      </c>
      <c r="E2139" s="139">
        <f>_xll.qlInterestRateIndexValueDate(IndexON,D2139)</f>
        <v>54659</v>
      </c>
      <c r="F2139" s="155">
        <f>IFERROR(_xll.qlIndexFixing(IndexON,D2139,TRUE,_xll.ohTrigger(RecalcTrigger,TriggerON)),NA())</f>
        <v>7.2635099073004028E-3</v>
      </c>
      <c r="H2139" s="42">
        <f>_xll.qlCalendarAdvance(Calendar,$H2138,B2139,"f",FALSE)</f>
        <v>54659</v>
      </c>
      <c r="I2139" s="139">
        <f>_xll.qlInterestRateIndexValueDate(Index1M,$H2139)</f>
        <v>54661</v>
      </c>
      <c r="J2139" s="144">
        <f>IFERROR(_xll.qlIndexFixing(Index1M,$H2139,TRUE,_xll.ohTrigger(RecalcTrigger,Trigger1M)),NA())</f>
        <v>7.4205751425707178E-3</v>
      </c>
      <c r="K2139" s="44">
        <f>IFERROR(_xll.qlIndexFixing(Index3M,H2139,TRUE,_xll.ohTrigger(RecalcTrigger,Trigger3M)),NA())</f>
        <v>7.6435654959119128E-3</v>
      </c>
      <c r="L2139" s="44">
        <f>IFERROR(_xll.qlIndexFixing(Index6M,$H2139,TRUE,_xll.ohTrigger(RecalcTrigger,Trigger6M)),NA())</f>
        <v>7.5597065911083405E-3</v>
      </c>
      <c r="M2139" s="145">
        <f>IFERROR(_xll.qlIndexFixing(Index1Y,$H2139,TRUE,_xll.ohTrigger(RecalcTrigger,Trigger1Y)),NA())</f>
        <v>7.8762769508912613E-3</v>
      </c>
      <c r="N2139" s="144">
        <f>IFERROR(_xll.qlIndexFixing(ONIndex1M,I2139,TRUE,_xll.ohTrigger(RecalcTrigger,Trigger1M)),NA())</f>
        <v>7.4201601619083846E-3</v>
      </c>
      <c r="O2139" s="44">
        <f>IFERROR(_xll.qlIndexFixing(ONIndex3M,I2139,TRUE,_xll.ohTrigger(RecalcTrigger,Trigger3M)),NA())</f>
        <v>7.6436615072594805E-3</v>
      </c>
      <c r="P2139" s="44">
        <f>IFERROR(_xll.qlIndexFixing(ONIndex6M,I2139,TRUE,_xll.ohTrigger(RecalcTrigger,Trigger6M)),NA())</f>
        <v>7.5410646484108668E-3</v>
      </c>
      <c r="Q2139" s="145">
        <f>IFERROR(_xll.qlIndexFixing(ONIndex1Y,I2139,TRUE,_xll.ohTrigger(RecalcTrigger,Trigger1Y)),NA())</f>
        <v>7.8797712801925712E-3</v>
      </c>
    </row>
    <row r="2140" spans="2:17" x14ac:dyDescent="0.2">
      <c r="B2140" s="39" t="s">
        <v>42</v>
      </c>
      <c r="D2140" s="42">
        <f>_xll.qlCalendarAdvance(Calendar,$D2139,B2140,"f",FALSE)</f>
        <v>54666</v>
      </c>
      <c r="E2140" s="139">
        <f>_xll.qlInterestRateIndexValueDate(IndexON,D2140)</f>
        <v>54666</v>
      </c>
      <c r="F2140" s="155">
        <f>IFERROR(_xll.qlIndexFixing(IndexON,D2140,TRUE,_xll.ohTrigger(RecalcTrigger,TriggerON)),NA())</f>
        <v>7.2624312118474421E-3</v>
      </c>
      <c r="H2140" s="42">
        <f>_xll.qlCalendarAdvance(Calendar,$H2139,B2140,"f",FALSE)</f>
        <v>54666</v>
      </c>
      <c r="I2140" s="139">
        <f>_xll.qlInterestRateIndexValueDate(Index1M,$H2140)</f>
        <v>54668</v>
      </c>
      <c r="J2140" s="144">
        <f>IFERROR(_xll.qlIndexFixing(Index1M,$H2140,TRUE,_xll.ohTrigger(RecalcTrigger,Trigger1M)),NA())</f>
        <v>7.4193742271735919E-3</v>
      </c>
      <c r="K2140" s="44">
        <f>IFERROR(_xll.qlIndexFixing(Index3M,H2140,TRUE,_xll.ohTrigger(RecalcTrigger,Trigger3M)),NA())</f>
        <v>7.6422899506426289E-3</v>
      </c>
      <c r="L2140" s="44">
        <f>IFERROR(_xll.qlIndexFixing(Index6M,$H2140,TRUE,_xll.ohTrigger(RecalcTrigger,Trigger6M)),NA())</f>
        <v>7.5595258442425779E-3</v>
      </c>
      <c r="M2140" s="145">
        <f>IFERROR(_xll.qlIndexFixing(Index1Y,$H2140,TRUE,_xll.ohTrigger(RecalcTrigger,Trigger1Y)),NA())</f>
        <v>7.8747902896279063E-3</v>
      </c>
      <c r="N2140" s="144">
        <f>IFERROR(_xll.qlIndexFixing(ONIndex1M,I2140,TRUE,_xll.ohTrigger(RecalcTrigger,Trigger1M)),NA())</f>
        <v>7.4189812430258684E-3</v>
      </c>
      <c r="O2140" s="44">
        <f>IFERROR(_xll.qlIndexFixing(ONIndex3M,I2140,TRUE,_xll.ohTrigger(RecalcTrigger,Trigger3M)),NA())</f>
        <v>7.6424438830180463E-3</v>
      </c>
      <c r="P2140" s="44">
        <f>IFERROR(_xll.qlIndexFixing(ONIndex6M,I2140,TRUE,_xll.ohTrigger(RecalcTrigger,Trigger6M)),NA())</f>
        <v>7.5413037921556736E-3</v>
      </c>
      <c r="Q2140" s="145">
        <f>IFERROR(_xll.qlIndexFixing(ONIndex1Y,I2140,TRUE,_xll.ohTrigger(RecalcTrigger,Trigger1Y)),NA())</f>
        <v>7.8786119801765864E-3</v>
      </c>
    </row>
    <row r="2141" spans="2:17" x14ac:dyDescent="0.2">
      <c r="B2141" s="39" t="s">
        <v>42</v>
      </c>
      <c r="D2141" s="42">
        <f>_xll.qlCalendarAdvance(Calendar,$D2140,B2141,"f",FALSE)</f>
        <v>54673</v>
      </c>
      <c r="E2141" s="139">
        <f>_xll.qlInterestRateIndexValueDate(IndexON,D2141)</f>
        <v>54673</v>
      </c>
      <c r="F2141" s="155">
        <f>IFERROR(_xll.qlIndexFixing(IndexON,D2141,TRUE,_xll.ohTrigger(RecalcTrigger,TriggerON)),NA())</f>
        <v>7.2613393173526219E-3</v>
      </c>
      <c r="H2141" s="42">
        <f>_xll.qlCalendarAdvance(Calendar,$H2140,B2141,"f",FALSE)</f>
        <v>54673</v>
      </c>
      <c r="I2141" s="139">
        <f>_xll.qlInterestRateIndexValueDate(Index1M,$H2141)</f>
        <v>54675</v>
      </c>
      <c r="J2141" s="144">
        <f>IFERROR(_xll.qlIndexFixing(Index1M,$H2141,TRUE,_xll.ohTrigger(RecalcTrigger,Trigger1M)),NA())</f>
        <v>7.4181603636913618E-3</v>
      </c>
      <c r="K2141" s="44">
        <f>IFERROR(_xll.qlIndexFixing(Index3M,H2141,TRUE,_xll.ohTrigger(RecalcTrigger,Trigger3M)),NA())</f>
        <v>7.6409904399809131E-3</v>
      </c>
      <c r="L2141" s="44">
        <f>IFERROR(_xll.qlIndexFixing(Index6M,$H2141,TRUE,_xll.ohTrigger(RecalcTrigger,Trigger6M)),NA())</f>
        <v>7.559892346886944E-3</v>
      </c>
      <c r="M2141" s="145">
        <f>IFERROR(_xll.qlIndexFixing(Index1Y,$H2141,TRUE,_xll.ohTrigger(RecalcTrigger,Trigger1Y)),NA())</f>
        <v>7.8732908871421182E-3</v>
      </c>
      <c r="N2141" s="144">
        <f>IFERROR(_xll.qlIndexFixing(ONIndex1M,I2141,TRUE,_xll.ohTrigger(RecalcTrigger,Trigger1M)),NA())</f>
        <v>7.4177894205451622E-3</v>
      </c>
      <c r="O2141" s="44">
        <f>IFERROR(_xll.qlIndexFixing(ONIndex3M,I2141,TRUE,_xll.ohTrigger(RecalcTrigger,Trigger3M)),NA())</f>
        <v>7.6412147632520799E-3</v>
      </c>
      <c r="P2141" s="44">
        <f>IFERROR(_xll.qlIndexFixing(ONIndex6M,I2141,TRUE,_xll.ohTrigger(RecalcTrigger,Trigger6M)),NA())</f>
        <v>7.5415522673161206E-3</v>
      </c>
      <c r="Q2141" s="145">
        <f>IFERROR(_xll.qlIndexFixing(ONIndex1Y,I2141,TRUE,_xll.ohTrigger(RecalcTrigger,Trigger1Y)),NA())</f>
        <v>7.8774407077375486E-3</v>
      </c>
    </row>
    <row r="2142" spans="2:17" x14ac:dyDescent="0.2">
      <c r="B2142" s="39" t="s">
        <v>42</v>
      </c>
      <c r="D2142" s="42">
        <f>_xll.qlCalendarAdvance(Calendar,$D2141,B2142,"f",FALSE)</f>
        <v>54680</v>
      </c>
      <c r="E2142" s="139">
        <f>_xll.qlInterestRateIndexValueDate(IndexON,D2142)</f>
        <v>54680</v>
      </c>
      <c r="F2142" s="155">
        <f>IFERROR(_xll.qlIndexFixing(IndexON,D2142,TRUE,_xll.ohTrigger(RecalcTrigger,TriggerON)),NA())</f>
        <v>7.2602341999949971E-3</v>
      </c>
      <c r="H2142" s="42">
        <f>_xll.qlCalendarAdvance(Calendar,$H2141,B2142,"f",FALSE)</f>
        <v>54680</v>
      </c>
      <c r="I2142" s="139">
        <f>_xll.qlInterestRateIndexValueDate(Index1M,$H2142)</f>
        <v>54682</v>
      </c>
      <c r="J2142" s="144">
        <f>IFERROR(_xll.qlIndexFixing(Index1M,$H2142,TRUE,_xll.ohTrigger(RecalcTrigger,Trigger1M)),NA())</f>
        <v>7.4169335300192096E-3</v>
      </c>
      <c r="K2142" s="44">
        <f>IFERROR(_xll.qlIndexFixing(Index3M,H2142,TRUE,_xll.ohTrigger(RecalcTrigger,Trigger3M)),NA())</f>
        <v>7.639679264887139E-3</v>
      </c>
      <c r="L2142" s="44">
        <f>IFERROR(_xll.qlIndexFixing(Index6M,$H2142,TRUE,_xll.ohTrigger(RecalcTrigger,Trigger6M)),NA())</f>
        <v>7.560268460487761E-3</v>
      </c>
      <c r="M2142" s="145">
        <f>IFERROR(_xll.qlIndexFixing(Index1Y,$H2142,TRUE,_xll.ohTrigger(RecalcTrigger,Trigger1Y)),NA())</f>
        <v>7.8717787169200922E-3</v>
      </c>
      <c r="N2142" s="144">
        <f>IFERROR(_xll.qlIndexFixing(ONIndex1M,I2142,TRUE,_xll.ohTrigger(RecalcTrigger,Trigger1M)),NA())</f>
        <v>7.4165846724039142E-3</v>
      </c>
      <c r="O2142" s="44">
        <f>IFERROR(_xll.qlIndexFixing(ONIndex3M,I2142,TRUE,_xll.ohTrigger(RecalcTrigger,Trigger3M)),NA())</f>
        <v>7.6399741262189735E-3</v>
      </c>
      <c r="P2142" s="44">
        <f>IFERROR(_xll.qlIndexFixing(ONIndex6M,I2142,TRUE,_xll.ohTrigger(RecalcTrigger,Trigger6M)),NA())</f>
        <v>7.541810092197565E-3</v>
      </c>
      <c r="Q2142" s="145">
        <f>IFERROR(_xll.qlIndexFixing(ONIndex1Y,I2142,TRUE,_xll.ohTrigger(RecalcTrigger,Trigger1Y)),NA())</f>
        <v>7.8762574364965587E-3</v>
      </c>
    </row>
    <row r="2143" spans="2:17" x14ac:dyDescent="0.2">
      <c r="B2143" s="39" t="s">
        <v>42</v>
      </c>
      <c r="D2143" s="42">
        <f>_xll.qlCalendarAdvance(Calendar,$D2142,B2143,"f",FALSE)</f>
        <v>54687</v>
      </c>
      <c r="E2143" s="139">
        <f>_xll.qlInterestRateIndexValueDate(IndexON,D2143)</f>
        <v>54687</v>
      </c>
      <c r="F2143" s="155">
        <f>IFERROR(_xll.qlIndexFixing(IndexON,D2143,TRUE,_xll.ohTrigger(RecalcTrigger,TriggerON)),NA())</f>
        <v>7.2591158365931108E-3</v>
      </c>
      <c r="H2143" s="42">
        <f>_xll.qlCalendarAdvance(Calendar,$H2142,B2143,"f",FALSE)</f>
        <v>54687</v>
      </c>
      <c r="I2143" s="139">
        <f>_xll.qlInterestRateIndexValueDate(Index1M,$H2143)</f>
        <v>54689</v>
      </c>
      <c r="J2143" s="144">
        <f>IFERROR(_xll.qlIndexFixing(Index1M,$H2143,TRUE,_xll.ohTrigger(RecalcTrigger,Trigger1M)),NA())</f>
        <v>7.4156937040523174E-3</v>
      </c>
      <c r="K2143" s="44">
        <f>IFERROR(_xll.qlIndexFixing(Index3M,H2143,TRUE,_xll.ohTrigger(RecalcTrigger,Trigger3M)),NA())</f>
        <v>7.6383564038980372E-3</v>
      </c>
      <c r="L2143" s="44">
        <f>IFERROR(_xll.qlIndexFixing(Index6M,$H2143,TRUE,_xll.ohTrigger(RecalcTrigger,Trigger6M)),NA())</f>
        <v>7.5606542034356208E-3</v>
      </c>
      <c r="M2143" s="145">
        <f>IFERROR(_xll.qlIndexFixing(Index1Y,$H2143,TRUE,_xll.ohTrigger(RecalcTrigger,Trigger1Y)),NA())</f>
        <v>7.870253752448899E-3</v>
      </c>
      <c r="N2143" s="144">
        <f>IFERROR(_xll.qlIndexFixing(ONIndex1M,I2143,TRUE,_xll.ohTrigger(RecalcTrigger,Trigger1M)),NA())</f>
        <v>7.4153669762999641E-3</v>
      </c>
      <c r="O2143" s="44">
        <f>IFERROR(_xll.qlIndexFixing(ONIndex3M,I2143,TRUE,_xll.ohTrigger(RecalcTrigger,Trigger3M)),NA())</f>
        <v>7.6387219508156079E-3</v>
      </c>
      <c r="P2143" s="44">
        <f>IFERROR(_xll.qlIndexFixing(ONIndex6M,I2143,TRUE,_xll.ohTrigger(RecalcTrigger,Trigger6M)),NA())</f>
        <v>7.542077284945492E-3</v>
      </c>
      <c r="Q2143" s="145">
        <f>IFERROR(_xll.qlIndexFixing(ONIndex1Y,I2143,TRUE,_xll.ohTrigger(RecalcTrigger,Trigger1Y)),NA())</f>
        <v>7.8750621399947818E-3</v>
      </c>
    </row>
    <row r="2144" spans="2:17" x14ac:dyDescent="0.2">
      <c r="B2144" s="39" t="s">
        <v>42</v>
      </c>
      <c r="D2144" s="42">
        <f>_xll.qlCalendarAdvance(Calendar,$D2143,B2144,"f",FALSE)</f>
        <v>54694</v>
      </c>
      <c r="E2144" s="139">
        <f>_xll.qlInterestRateIndexValueDate(IndexON,D2144)</f>
        <v>54694</v>
      </c>
      <c r="F2144" s="155">
        <f>IFERROR(_xll.qlIndexFixing(IndexON,D2144,TRUE,_xll.ohTrigger(RecalcTrigger,TriggerON)),NA())</f>
        <v>7.2579842034858899E-3</v>
      </c>
      <c r="H2144" s="42">
        <f>_xll.qlCalendarAdvance(Calendar,$H2143,B2144,"f",FALSE)</f>
        <v>54694</v>
      </c>
      <c r="I2144" s="139">
        <f>_xll.qlInterestRateIndexValueDate(Index1M,$H2144)</f>
        <v>54696</v>
      </c>
      <c r="J2144" s="144">
        <f>IFERROR(_xll.qlIndexFixing(Index1M,$H2144,TRUE,_xll.ohTrigger(RecalcTrigger,Trigger1M)),NA())</f>
        <v>7.4144834343017781E-3</v>
      </c>
      <c r="K2144" s="44">
        <f>IFERROR(_xll.qlIndexFixing(Index3M,H2144,TRUE,_xll.ohTrigger(RecalcTrigger,Trigger3M)),NA())</f>
        <v>7.6370051873589969E-3</v>
      </c>
      <c r="L2144" s="44">
        <f>IFERROR(_xll.qlIndexFixing(Index6M,$H2144,TRUE,_xll.ohTrigger(RecalcTrigger,Trigger6M)),NA())</f>
        <v>7.5611604928675011E-3</v>
      </c>
      <c r="M2144" s="145">
        <f>IFERROR(_xll.qlIndexFixing(Index1Y,$H2144,TRUE,_xll.ohTrigger(RecalcTrigger,Trigger1Y)),NA())</f>
        <v>7.8687159672153912E-3</v>
      </c>
      <c r="N2144" s="144">
        <f>IFERROR(_xll.qlIndexFixing(ONIndex1M,I2144,TRUE,_xll.ohTrigger(RecalcTrigger,Trigger1M)),NA())</f>
        <v>7.4141363103308322E-3</v>
      </c>
      <c r="O2144" s="44">
        <f>IFERROR(_xll.qlIndexFixing(ONIndex3M,I2144,TRUE,_xll.ohTrigger(RecalcTrigger,Trigger3M)),NA())</f>
        <v>7.6374582154592474E-3</v>
      </c>
      <c r="P2144" s="44">
        <f>IFERROR(_xll.qlIndexFixing(ONIndex6M,I2144,TRUE,_xll.ohTrigger(RecalcTrigger,Trigger6M)),NA())</f>
        <v>7.542353864185003E-3</v>
      </c>
      <c r="Q2144" s="145">
        <f>IFERROR(_xll.qlIndexFixing(ONIndex1Y,I2144,TRUE,_xll.ohTrigger(RecalcTrigger,Trigger1Y)),NA())</f>
        <v>7.8738547920131907E-3</v>
      </c>
    </row>
    <row r="2145" spans="2:17" x14ac:dyDescent="0.2">
      <c r="B2145" s="39" t="s">
        <v>42</v>
      </c>
      <c r="D2145" s="42">
        <f>_xll.qlCalendarAdvance(Calendar,$D2144,B2145,"f",FALSE)</f>
        <v>54701</v>
      </c>
      <c r="E2145" s="139">
        <f>_xll.qlInterestRateIndexValueDate(IndexON,D2145)</f>
        <v>54701</v>
      </c>
      <c r="F2145" s="155">
        <f>IFERROR(_xll.qlIndexFixing(IndexON,D2145,TRUE,_xll.ohTrigger(RecalcTrigger,TriggerON)),NA())</f>
        <v>7.2568392772520696E-3</v>
      </c>
      <c r="H2145" s="42">
        <f>_xll.qlCalendarAdvance(Calendar,$H2144,B2145,"f",FALSE)</f>
        <v>54701</v>
      </c>
      <c r="I2145" s="139">
        <f>_xll.qlInterestRateIndexValueDate(Index1M,$H2145)</f>
        <v>54703</v>
      </c>
      <c r="J2145" s="144">
        <f>IFERROR(_xll.qlIndexFixing(Index1M,$H2145,TRUE,_xll.ohTrigger(RecalcTrigger,Trigger1M)),NA())</f>
        <v>7.413174986827531E-3</v>
      </c>
      <c r="K2145" s="44">
        <f>IFERROR(_xll.qlIndexFixing(Index3M,H2145,TRUE,_xll.ohTrigger(RecalcTrigger,Trigger3M)),NA())</f>
        <v>7.6356580197137333E-3</v>
      </c>
      <c r="L2145" s="44">
        <f>IFERROR(_xll.qlIndexFixing(Index6M,$H2145,TRUE,_xll.ohTrigger(RecalcTrigger,Trigger6M)),NA())</f>
        <v>7.5615662550083118E-3</v>
      </c>
      <c r="M2145" s="145">
        <f>IFERROR(_xll.qlIndexFixing(Index1Y,$H2145,TRUE,_xll.ohTrigger(RecalcTrigger,Trigger1Y)),NA())</f>
        <v>7.8671653347086104E-3</v>
      </c>
      <c r="N2145" s="144">
        <f>IFERROR(_xll.qlIndexFixing(ONIndex1M,I2145,TRUE,_xll.ohTrigger(RecalcTrigger,Trigger1M)),NA())</f>
        <v>7.4128926522742944E-3</v>
      </c>
      <c r="O2145" s="44">
        <f>IFERROR(_xll.qlIndexFixing(ONIndex3M,I2145,TRUE,_xll.ohTrigger(RecalcTrigger,Trigger3M)),NA())</f>
        <v>7.6361828985671565E-3</v>
      </c>
      <c r="P2145" s="44">
        <f>IFERROR(_xll.qlIndexFixing(ONIndex6M,I2145,TRUE,_xll.ohTrigger(RecalcTrigger,Trigger6M)),NA())</f>
        <v>7.5426398478217749E-3</v>
      </c>
      <c r="Q2145" s="145">
        <f>IFERROR(_xll.qlIndexFixing(ONIndex1Y,I2145,TRUE,_xll.ohTrigger(RecalcTrigger,Trigger1Y)),NA())</f>
        <v>7.8726353660929504E-3</v>
      </c>
    </row>
    <row r="2146" spans="2:17" x14ac:dyDescent="0.2">
      <c r="B2146" s="39" t="s">
        <v>42</v>
      </c>
      <c r="D2146" s="42">
        <f>_xll.qlCalendarAdvance(Calendar,$D2145,B2146,"f",FALSE)</f>
        <v>54708</v>
      </c>
      <c r="E2146" s="139">
        <f>_xll.qlInterestRateIndexValueDate(IndexON,D2146)</f>
        <v>54708</v>
      </c>
      <c r="F2146" s="155">
        <f>IFERROR(_xll.qlIndexFixing(IndexON,D2146,TRUE,_xll.ohTrigger(RecalcTrigger,TriggerON)),NA())</f>
        <v>7.2556810345503209E-3</v>
      </c>
      <c r="H2146" s="42">
        <f>_xll.qlCalendarAdvance(Calendar,$H2145,B2146,"f",FALSE)</f>
        <v>54708</v>
      </c>
      <c r="I2146" s="139">
        <f>_xll.qlInterestRateIndexValueDate(Index1M,$H2146)</f>
        <v>54710</v>
      </c>
      <c r="J2146" s="144">
        <f>IFERROR(_xll.qlIndexFixing(Index1M,$H2146,TRUE,_xll.ohTrigger(RecalcTrigger,Trigger1M)),NA())</f>
        <v>7.4118960513649967E-3</v>
      </c>
      <c r="K2146" s="44">
        <f>IFERROR(_xll.qlIndexFixing(Index3M,H2146,TRUE,_xll.ohTrigger(RecalcTrigger,Trigger3M)),NA())</f>
        <v>7.6342991000126186E-3</v>
      </c>
      <c r="L2146" s="44">
        <f>IFERROR(_xll.qlIndexFixing(Index6M,$H2146,TRUE,_xll.ohTrigger(RecalcTrigger,Trigger6M)),NA())</f>
        <v>7.5619817031879061E-3</v>
      </c>
      <c r="M2146" s="145">
        <f>IFERROR(_xll.qlIndexFixing(Index1Y,$H2146,TRUE,_xll.ohTrigger(RecalcTrigger,Trigger1Y)),NA())</f>
        <v>7.8656018284165054E-3</v>
      </c>
      <c r="N2146" s="144">
        <f>IFERROR(_xll.qlIndexFixing(ONIndex1M,I2146,TRUE,_xll.ohTrigger(RecalcTrigger,Trigger1M)),NA())</f>
        <v>7.4116359801479348E-3</v>
      </c>
      <c r="O2146" s="44">
        <f>IFERROR(_xll.qlIndexFixing(ONIndex3M,I2146,TRUE,_xll.ohTrigger(RecalcTrigger,Trigger3M)),NA())</f>
        <v>7.6348959790362159E-3</v>
      </c>
      <c r="P2146" s="44">
        <f>IFERROR(_xll.qlIndexFixing(ONIndex6M,I2146,TRUE,_xll.ohTrigger(RecalcTrigger,Trigger6M)),NA())</f>
        <v>7.5429352544809092E-3</v>
      </c>
      <c r="Q2146" s="145">
        <f>IFERROR(_xll.qlIndexFixing(ONIndex1Y,I2146,TRUE,_xll.ohTrigger(RecalcTrigger,Trigger1Y)),NA())</f>
        <v>7.8714038358551619E-3</v>
      </c>
    </row>
    <row r="2147" spans="2:17" x14ac:dyDescent="0.2">
      <c r="B2147" s="39" t="s">
        <v>42</v>
      </c>
      <c r="D2147" s="42">
        <f>_xll.qlCalendarAdvance(Calendar,$D2146,B2147,"f",FALSE)</f>
        <v>54715</v>
      </c>
      <c r="E2147" s="139">
        <f>_xll.qlInterestRateIndexValueDate(IndexON,D2147)</f>
        <v>54715</v>
      </c>
      <c r="F2147" s="155">
        <f>IFERROR(_xll.qlIndexFixing(IndexON,D2147,TRUE,_xll.ohTrigger(RecalcTrigger,TriggerON)),NA())</f>
        <v>7.2545094517995068E-3</v>
      </c>
      <c r="H2147" s="42">
        <f>_xll.qlCalendarAdvance(Calendar,$H2146,B2147,"f",FALSE)</f>
        <v>54715</v>
      </c>
      <c r="I2147" s="139">
        <f>_xll.qlInterestRateIndexValueDate(Index1M,$H2147)</f>
        <v>54717</v>
      </c>
      <c r="J2147" s="144">
        <f>IFERROR(_xll.qlIndexFixing(Index1M,$H2147,TRUE,_xll.ohTrigger(RecalcTrigger,Trigger1M)),NA())</f>
        <v>7.4106040352009406E-3</v>
      </c>
      <c r="K2147" s="44">
        <f>IFERROR(_xll.qlIndexFixing(Index3M,H2147,TRUE,_xll.ohTrigger(RecalcTrigger,Trigger3M)),NA())</f>
        <v>7.6329284067945605E-3</v>
      </c>
      <c r="L2147" s="44">
        <f>IFERROR(_xll.qlIndexFixing(Index6M,$H2147,TRUE,_xll.ohTrigger(RecalcTrigger,Trigger6M)),NA())</f>
        <v>7.5624068557990443E-3</v>
      </c>
      <c r="M2147" s="145">
        <f>IFERROR(_xll.qlIndexFixing(Index1Y,$H2147,TRUE,_xll.ohTrigger(RecalcTrigger,Trigger1Y)),NA())</f>
        <v>7.8640254218292106E-3</v>
      </c>
      <c r="N2147" s="144">
        <f>IFERROR(_xll.qlIndexFixing(ONIndex1M,I2147,TRUE,_xll.ohTrigger(RecalcTrigger,Trigger1M)),NA())</f>
        <v>7.4103662718894014E-3</v>
      </c>
      <c r="O2147" s="44">
        <f>IFERROR(_xll.qlIndexFixing(ONIndex3M,I2147,TRUE,_xll.ohTrigger(RecalcTrigger,Trigger3M)),NA())</f>
        <v>7.6335974352037539E-3</v>
      </c>
      <c r="P2147" s="44">
        <f>IFERROR(_xll.qlIndexFixing(ONIndex6M,I2147,TRUE,_xll.ohTrigger(RecalcTrigger,Trigger6M)),NA())</f>
        <v>7.5432401023878271E-3</v>
      </c>
      <c r="Q2147" s="145">
        <f>IFERROR(_xll.qlIndexFixing(ONIndex1Y,I2147,TRUE,_xll.ohTrigger(RecalcTrigger,Trigger1Y)),NA())</f>
        <v>7.8701601751607342E-3</v>
      </c>
    </row>
    <row r="2148" spans="2:17" x14ac:dyDescent="0.2">
      <c r="B2148" s="39" t="s">
        <v>42</v>
      </c>
      <c r="D2148" s="42">
        <f>_xll.qlCalendarAdvance(Calendar,$D2147,B2148,"f",FALSE)</f>
        <v>54722</v>
      </c>
      <c r="E2148" s="139">
        <f>_xll.qlInterestRateIndexValueDate(IndexON,D2148)</f>
        <v>54722</v>
      </c>
      <c r="F2148" s="155">
        <f>IFERROR(_xll.qlIndexFixing(IndexON,D2148,TRUE,_xll.ohTrigger(RecalcTrigger,TriggerON)),NA())</f>
        <v>7.2533245054184903E-3</v>
      </c>
      <c r="H2148" s="42">
        <f>_xll.qlCalendarAdvance(Calendar,$H2147,B2148,"f",FALSE)</f>
        <v>54722</v>
      </c>
      <c r="I2148" s="139">
        <f>_xll.qlInterestRateIndexValueDate(Index1M,$H2148)</f>
        <v>54724</v>
      </c>
      <c r="J2148" s="144">
        <f>IFERROR(_xll.qlIndexFixing(Index1M,$H2148,TRUE,_xll.ohTrigger(RecalcTrigger,Trigger1M)),NA())</f>
        <v>7.4092989162280465E-3</v>
      </c>
      <c r="K2148" s="44">
        <f>IFERROR(_xll.qlIndexFixing(Index3M,H2148,TRUE,_xll.ohTrigger(RecalcTrigger,Trigger3M)),NA())</f>
        <v>7.6315459185949883E-3</v>
      </c>
      <c r="L2148" s="44">
        <f>IFERROR(_xll.qlIndexFixing(Index6M,$H2148,TRUE,_xll.ohTrigger(RecalcTrigger,Trigger6M)),NA())</f>
        <v>7.5628417312331693E-3</v>
      </c>
      <c r="M2148" s="145">
        <f>IFERROR(_xll.qlIndexFixing(Index1Y,$H2148,TRUE,_xll.ohTrigger(RecalcTrigger,Trigger1Y)),NA())</f>
        <v>7.8624360884359881E-3</v>
      </c>
      <c r="N2148" s="144">
        <f>IFERROR(_xll.qlIndexFixing(ONIndex1M,I2148,TRUE,_xll.ohTrigger(RecalcTrigger,Trigger1M)),NA())</f>
        <v>7.4090835051965342E-3</v>
      </c>
      <c r="O2148" s="44">
        <f>IFERROR(_xll.qlIndexFixing(ONIndex3M,I2148,TRUE,_xll.ohTrigger(RecalcTrigger,Trigger3M)),NA())</f>
        <v>7.6322872456469071E-3</v>
      </c>
      <c r="P2148" s="44">
        <f>IFERROR(_xll.qlIndexFixing(ONIndex6M,I2148,TRUE,_xll.ohTrigger(RecalcTrigger,Trigger6M)),NA())</f>
        <v>7.5435544099278218E-3</v>
      </c>
      <c r="Q2148" s="145">
        <f>IFERROR(_xll.qlIndexFixing(ONIndex1Y,I2148,TRUE,_xll.ohTrigger(RecalcTrigger,Trigger1Y)),NA())</f>
        <v>7.868904357311024E-3</v>
      </c>
    </row>
    <row r="2149" spans="2:17" x14ac:dyDescent="0.2">
      <c r="B2149" s="39" t="s">
        <v>42</v>
      </c>
      <c r="D2149" s="42">
        <f>_xll.qlCalendarAdvance(Calendar,$D2148,B2149,"f",FALSE)</f>
        <v>54729</v>
      </c>
      <c r="E2149" s="139">
        <f>_xll.qlInterestRateIndexValueDate(IndexON,D2149)</f>
        <v>54729</v>
      </c>
      <c r="F2149" s="155">
        <f>IFERROR(_xll.qlIndexFixing(IndexON,D2149,TRUE,_xll.ohTrigger(RecalcTrigger,TriggerON)),NA())</f>
        <v>7.2521261720659425E-3</v>
      </c>
      <c r="H2149" s="42">
        <f>_xll.qlCalendarAdvance(Calendar,$H2148,B2149,"f",FALSE)</f>
        <v>54729</v>
      </c>
      <c r="I2149" s="139">
        <f>_xll.qlInterestRateIndexValueDate(Index1M,$H2149)</f>
        <v>54731</v>
      </c>
      <c r="J2149" s="144">
        <f>IFERROR(_xll.qlIndexFixing(Index1M,$H2149,TRUE,_xll.ohTrigger(RecalcTrigger,Trigger1M)),NA())</f>
        <v>7.4079806723464925E-3</v>
      </c>
      <c r="K2149" s="44">
        <f>IFERROR(_xll.qlIndexFixing(Index3M,H2149,TRUE,_xll.ohTrigger(RecalcTrigger,Trigger3M)),NA())</f>
        <v>7.6301516139554168E-3</v>
      </c>
      <c r="L2149" s="44">
        <f>IFERROR(_xll.qlIndexFixing(Index6M,$H2149,TRUE,_xll.ohTrigger(RecalcTrigger,Trigger6M)),NA())</f>
        <v>7.563171907344843E-3</v>
      </c>
      <c r="M2149" s="145">
        <f>IFERROR(_xll.qlIndexFixing(Index1Y,$H2149,TRUE,_xll.ohTrigger(RecalcTrigger,Trigger1Y)),NA())</f>
        <v>7.8608338017285111E-3</v>
      </c>
      <c r="N2149" s="144">
        <f>IFERROR(_xll.qlIndexFixing(ONIndex1M,I2149,TRUE,_xll.ohTrigger(RecalcTrigger,Trigger1M)),NA())</f>
        <v>7.4077876580869173E-3</v>
      </c>
      <c r="O2149" s="44">
        <f>IFERROR(_xll.qlIndexFixing(ONIndex3M,I2149,TRUE,_xll.ohTrigger(RecalcTrigger,Trigger3M)),NA())</f>
        <v>7.6309653891026841E-3</v>
      </c>
      <c r="P2149" s="44">
        <f>IFERROR(_xll.qlIndexFixing(ONIndex6M,I2149,TRUE,_xll.ohTrigger(RecalcTrigger,Trigger6M)),NA())</f>
        <v>7.5438781952463785E-3</v>
      </c>
      <c r="Q2149" s="145">
        <f>IFERROR(_xll.qlIndexFixing(ONIndex1Y,I2149,TRUE,_xll.ohTrigger(RecalcTrigger,Trigger1Y)),NA())</f>
        <v>7.8676363561669405E-3</v>
      </c>
    </row>
    <row r="2150" spans="2:17" x14ac:dyDescent="0.2">
      <c r="B2150" s="39" t="s">
        <v>42</v>
      </c>
      <c r="D2150" s="42">
        <f>_xll.qlCalendarAdvance(Calendar,$D2149,B2150,"f",FALSE)</f>
        <v>54736</v>
      </c>
      <c r="E2150" s="139">
        <f>_xll.qlInterestRateIndexValueDate(IndexON,D2150)</f>
        <v>54736</v>
      </c>
      <c r="F2150" s="155">
        <f>IFERROR(_xll.qlIndexFixing(IndexON,D2150,TRUE,_xll.ohTrigger(RecalcTrigger,TriggerON)),NA())</f>
        <v>7.2509144283205984E-3</v>
      </c>
      <c r="H2150" s="42">
        <f>_xll.qlCalendarAdvance(Calendar,$H2149,B2150,"f",FALSE)</f>
        <v>54736</v>
      </c>
      <c r="I2150" s="139">
        <f>_xll.qlInterestRateIndexValueDate(Index1M,$H2150)</f>
        <v>54738</v>
      </c>
      <c r="J2150" s="144">
        <f>IFERROR(_xll.qlIndexFixing(Index1M,$H2150,TRUE,_xll.ohTrigger(RecalcTrigger,Trigger1M)),NA())</f>
        <v>7.4066492814539586E-3</v>
      </c>
      <c r="K2150" s="44">
        <f>IFERROR(_xll.qlIndexFixing(Index3M,H2150,TRUE,_xll.ohTrigger(RecalcTrigger,Trigger3M)),NA())</f>
        <v>7.6287454714121438E-3</v>
      </c>
      <c r="L2150" s="44">
        <f>IFERROR(_xll.qlIndexFixing(Index6M,$H2150,TRUE,_xll.ohTrigger(RecalcTrigger,Trigger6M)),NA())</f>
        <v>7.5636255706899649E-3</v>
      </c>
      <c r="M2150" s="145">
        <f>IFERROR(_xll.qlIndexFixing(Index1Y,$H2150,TRUE,_xll.ohTrigger(RecalcTrigger,Trigger1Y)),NA())</f>
        <v>7.8592185351977883E-3</v>
      </c>
      <c r="N2150" s="144">
        <f>IFERROR(_xll.qlIndexFixing(ONIndex1M,I2150,TRUE,_xll.ohTrigger(RecalcTrigger,Trigger1M)),NA())</f>
        <v>7.4064787086580708E-3</v>
      </c>
      <c r="O2150" s="44">
        <f>IFERROR(_xll.qlIndexFixing(ONIndex3M,I2150,TRUE,_xll.ohTrigger(RecalcTrigger,Trigger3M)),NA())</f>
        <v>7.6296318439084132E-3</v>
      </c>
      <c r="P2150" s="44">
        <f>IFERROR(_xll.qlIndexFixing(ONIndex6M,I2150,TRUE,_xll.ohTrigger(RecalcTrigger,Trigger6M)),NA())</f>
        <v>7.5442114768087265E-3</v>
      </c>
      <c r="Q2150" s="145">
        <f>IFERROR(_xll.qlIndexFixing(ONIndex1Y,I2150,TRUE,_xll.ohTrigger(RecalcTrigger,Trigger1Y)),NA())</f>
        <v>7.8663561453495845E-3</v>
      </c>
    </row>
    <row r="2151" spans="2:17" x14ac:dyDescent="0.2">
      <c r="B2151" s="39" t="s">
        <v>42</v>
      </c>
      <c r="D2151" s="42">
        <f>_xll.qlCalendarAdvance(Calendar,$D2150,B2151,"f",FALSE)</f>
        <v>54743</v>
      </c>
      <c r="E2151" s="139">
        <f>_xll.qlInterestRateIndexValueDate(IndexON,D2151)</f>
        <v>54743</v>
      </c>
      <c r="F2151" s="155">
        <f>IFERROR(_xll.qlIndexFixing(IndexON,D2151,TRUE,_xll.ohTrigger(RecalcTrigger,TriggerON)),NA())</f>
        <v>7.249689250521385E-3</v>
      </c>
      <c r="H2151" s="42">
        <f>_xll.qlCalendarAdvance(Calendar,$H2150,B2151,"f",FALSE)</f>
        <v>54743</v>
      </c>
      <c r="I2151" s="139">
        <f>_xll.qlInterestRateIndexValueDate(Index1M,$H2151)</f>
        <v>54745</v>
      </c>
      <c r="J2151" s="144">
        <f>IFERROR(_xll.qlIndexFixing(Index1M,$H2151,TRUE,_xll.ohTrigger(RecalcTrigger,Trigger1M)),NA())</f>
        <v>7.4053047214506229E-3</v>
      </c>
      <c r="K2151" s="44">
        <f>IFERROR(_xll.qlIndexFixing(Index3M,H2151,TRUE,_xll.ohTrigger(RecalcTrigger,Trigger3M)),NA())</f>
        <v>7.6273274695066832E-3</v>
      </c>
      <c r="L2151" s="44">
        <f>IFERROR(_xll.qlIndexFixing(Index6M,$H2151,TRUE,_xll.ohTrigger(RecalcTrigger,Trigger6M)),NA())</f>
        <v>7.5640890105179151E-3</v>
      </c>
      <c r="M2151" s="145">
        <f>IFERROR(_xll.qlIndexFixing(Index1Y,$H2151,TRUE,_xll.ohTrigger(RecalcTrigger,Trigger1Y)),NA())</f>
        <v>7.8575902623361504E-3</v>
      </c>
      <c r="N2151" s="144">
        <f>IFERROR(_xll.qlIndexFixing(ONIndex1M,I2151,TRUE,_xll.ohTrigger(RecalcTrigger,Trigger1M)),NA())</f>
        <v>7.4051566344479625E-3</v>
      </c>
      <c r="O2151" s="44">
        <f>IFERROR(_xll.qlIndexFixing(ONIndex3M,I2151,TRUE,_xll.ohTrigger(RecalcTrigger,Trigger3M)),NA())</f>
        <v>7.6282865888011031E-3</v>
      </c>
      <c r="P2151" s="44">
        <f>IFERROR(_xll.qlIndexFixing(ONIndex6M,I2151,TRUE,_xll.ohTrigger(RecalcTrigger,Trigger6M)),NA())</f>
        <v>7.544554272840287E-3</v>
      </c>
      <c r="Q2151" s="145">
        <f>IFERROR(_xll.qlIndexFixing(ONIndex1Y,I2151,TRUE,_xll.ohTrigger(RecalcTrigger,Trigger1Y)),NA())</f>
        <v>7.865063698480057E-3</v>
      </c>
    </row>
    <row r="2152" spans="2:17" x14ac:dyDescent="0.2">
      <c r="B2152" s="39" t="s">
        <v>42</v>
      </c>
      <c r="D2152" s="42">
        <f>_xll.qlCalendarAdvance(Calendar,$D2151,B2152,"f",FALSE)</f>
        <v>54750</v>
      </c>
      <c r="E2152" s="139">
        <f>_xll.qlInterestRateIndexValueDate(IndexON,D2152)</f>
        <v>54750</v>
      </c>
      <c r="F2152" s="155">
        <f>IFERROR(_xll.qlIndexFixing(IndexON,D2152,TRUE,_xll.ohTrigger(RecalcTrigger,TriggerON)),NA())</f>
        <v>7.2484506153269734E-3</v>
      </c>
      <c r="H2152" s="42">
        <f>_xll.qlCalendarAdvance(Calendar,$H2151,B2152,"f",FALSE)</f>
        <v>54750</v>
      </c>
      <c r="I2152" s="139">
        <f>_xll.qlInterestRateIndexValueDate(Index1M,$H2152)</f>
        <v>54752</v>
      </c>
      <c r="J2152" s="144">
        <f>IFERROR(_xll.qlIndexFixing(Index1M,$H2152,TRUE,_xll.ohTrigger(RecalcTrigger,Trigger1M)),NA())</f>
        <v>7.4039469702266714E-3</v>
      </c>
      <c r="K2152" s="44">
        <f>IFERROR(_xll.qlIndexFixing(Index3M,H2152,TRUE,_xll.ohTrigger(RecalcTrigger,Trigger3M)),NA())</f>
        <v>7.6258975867753345E-3</v>
      </c>
      <c r="L2152" s="44">
        <f>IFERROR(_xll.qlIndexFixing(Index6M,$H2152,TRUE,_xll.ohTrigger(RecalcTrigger,Trigger6M)),NA())</f>
        <v>7.5645622452201692E-3</v>
      </c>
      <c r="M2152" s="145">
        <f>IFERROR(_xll.qlIndexFixing(Index1Y,$H2152,TRUE,_xll.ohTrigger(RecalcTrigger,Trigger1Y)),NA())</f>
        <v>7.8559489566363619E-3</v>
      </c>
      <c r="N2152" s="144">
        <f>IFERROR(_xll.qlIndexFixing(ONIndex1M,I2152,TRUE,_xll.ohTrigger(RecalcTrigger,Trigger1M)),NA())</f>
        <v>7.4038214137139846E-3</v>
      </c>
      <c r="O2152" s="44">
        <f>IFERROR(_xll.qlIndexFixing(ONIndex3M,I2152,TRUE,_xll.ohTrigger(RecalcTrigger,Trigger3M)),NA())</f>
        <v>7.6269296021180821E-3</v>
      </c>
      <c r="P2152" s="44">
        <f>IFERROR(_xll.qlIndexFixing(ONIndex6M,I2152,TRUE,_xll.ohTrigger(RecalcTrigger,Trigger6M)),NA())</f>
        <v>7.5449066018062894E-3</v>
      </c>
      <c r="Q2152" s="145">
        <f>IFERROR(_xll.qlIndexFixing(ONIndex1Y,I2152,TRUE,_xll.ohTrigger(RecalcTrigger,Trigger1Y)),NA())</f>
        <v>7.863758989099523E-3</v>
      </c>
    </row>
    <row r="2153" spans="2:17" x14ac:dyDescent="0.2">
      <c r="B2153" s="39" t="s">
        <v>42</v>
      </c>
      <c r="D2153" s="42">
        <f>_xll.qlCalendarAdvance(Calendar,$D2152,B2153,"f",FALSE)</f>
        <v>54757</v>
      </c>
      <c r="E2153" s="139">
        <f>_xll.qlInterestRateIndexValueDate(IndexON,D2153)</f>
        <v>54757</v>
      </c>
      <c r="F2153" s="155">
        <f>IFERROR(_xll.qlIndexFixing(IndexON,D2153,TRUE,_xll.ohTrigger(RecalcTrigger,TriggerON)),NA())</f>
        <v>7.2471984992361627E-3</v>
      </c>
      <c r="H2153" s="42">
        <f>_xll.qlCalendarAdvance(Calendar,$H2152,B2153,"f",FALSE)</f>
        <v>54757</v>
      </c>
      <c r="I2153" s="139">
        <f>_xll.qlInterestRateIndexValueDate(Index1M,$H2153)</f>
        <v>54759</v>
      </c>
      <c r="J2153" s="144">
        <f>IFERROR(_xll.qlIndexFixing(Index1M,$H2153,TRUE,_xll.ohTrigger(RecalcTrigger,Trigger1M)),NA())</f>
        <v>7.402576005687278E-3</v>
      </c>
      <c r="K2153" s="44">
        <f>IFERROR(_xll.qlIndexFixing(Index3M,H2153,TRUE,_xll.ohTrigger(RecalcTrigger,Trigger3M)),NA())</f>
        <v>7.6245048099385926E-3</v>
      </c>
      <c r="L2153" s="44">
        <f>IFERROR(_xll.qlIndexFixing(Index6M,$H2153,TRUE,_xll.ohTrigger(RecalcTrigger,Trigger6M)),NA())</f>
        <v>7.5651625945035265E-3</v>
      </c>
      <c r="M2153" s="145">
        <f>IFERROR(_xll.qlIndexFixing(Index1Y,$H2153,TRUE,_xll.ohTrigger(RecalcTrigger,Trigger1Y)),NA())</f>
        <v>7.8542945915920613E-3</v>
      </c>
      <c r="N2153" s="144">
        <f>IFERROR(_xll.qlIndexFixing(ONIndex1M,I2153,TRUE,_xll.ohTrigger(RecalcTrigger,Trigger1M)),NA())</f>
        <v>7.4024730242339132E-3</v>
      </c>
      <c r="O2153" s="44">
        <f>IFERROR(_xll.qlIndexFixing(ONIndex3M,I2153,TRUE,_xll.ohTrigger(RecalcTrigger,Trigger3M)),NA())</f>
        <v>7.6255608628361671E-3</v>
      </c>
      <c r="P2153" s="44">
        <f>IFERROR(_xll.qlIndexFixing(ONIndex6M,I2153,TRUE,_xll.ohTrigger(RecalcTrigger,Trigger6M)),NA())</f>
        <v>7.5452684818522187E-3</v>
      </c>
      <c r="Q2153" s="145">
        <f>IFERROR(_xll.qlIndexFixing(ONIndex1Y,I2153,TRUE,_xll.ohTrigger(RecalcTrigger,Trigger1Y)),NA())</f>
        <v>7.8624419909090193E-3</v>
      </c>
    </row>
    <row r="2154" spans="2:17" x14ac:dyDescent="0.2">
      <c r="B2154" s="39" t="s">
        <v>42</v>
      </c>
      <c r="D2154" s="42">
        <f>_xll.qlCalendarAdvance(Calendar,$D2153,B2154,"f",FALSE)</f>
        <v>54764</v>
      </c>
      <c r="E2154" s="139">
        <f>_xll.qlInterestRateIndexValueDate(IndexON,D2154)</f>
        <v>54764</v>
      </c>
      <c r="F2154" s="155">
        <f>IFERROR(_xll.qlIndexFixing(IndexON,D2154,TRUE,_xll.ohTrigger(RecalcTrigger,TriggerON)),NA())</f>
        <v>7.2459328787477517E-3</v>
      </c>
      <c r="H2154" s="42">
        <f>_xll.qlCalendarAdvance(Calendar,$H2153,B2154,"f",FALSE)</f>
        <v>54764</v>
      </c>
      <c r="I2154" s="139">
        <f>_xll.qlInterestRateIndexValueDate(Index1M,$H2154)</f>
        <v>54766</v>
      </c>
      <c r="J2154" s="144">
        <f>IFERROR(_xll.qlIndexFixing(Index1M,$H2154,TRUE,_xll.ohTrigger(RecalcTrigger,Trigger1M)),NA())</f>
        <v>7.4011918057301229E-3</v>
      </c>
      <c r="K2154" s="44">
        <f>IFERROR(_xll.qlIndexFixing(Index3M,H2154,TRUE,_xll.ohTrigger(RecalcTrigger,Trigger3M)),NA())</f>
        <v>7.6230528739653636E-3</v>
      </c>
      <c r="L2154" s="44">
        <f>IFERROR(_xll.qlIndexFixing(Index6M,$H2154,TRUE,_xll.ohTrigger(RecalcTrigger,Trigger6M)),NA())</f>
        <v>7.5656561931283575E-3</v>
      </c>
      <c r="M2154" s="145">
        <f>IFERROR(_xll.qlIndexFixing(Index1Y,$H2154,TRUE,_xll.ohTrigger(RecalcTrigger,Trigger1Y)),NA())</f>
        <v>7.8526271406973314E-3</v>
      </c>
      <c r="N2154" s="144">
        <f>IFERROR(_xll.qlIndexFixing(ONIndex1M,I2154,TRUE,_xll.ohTrigger(RecalcTrigger,Trigger1M)),NA())</f>
        <v>7.4011114438654602E-3</v>
      </c>
      <c r="O2154" s="44">
        <f>IFERROR(_xll.qlIndexFixing(ONIndex3M,I2154,TRUE,_xll.ohTrigger(RecalcTrigger,Trigger3M)),NA())</f>
        <v>7.6241803490528781E-3</v>
      </c>
      <c r="P2154" s="44">
        <f>IFERROR(_xll.qlIndexFixing(ONIndex6M,I2154,TRUE,_xll.ohTrigger(RecalcTrigger,Trigger6M)),NA())</f>
        <v>7.5456399312834321E-3</v>
      </c>
      <c r="Q2154" s="145">
        <f>IFERROR(_xll.qlIndexFixing(ONIndex1Y,I2154,TRUE,_xll.ohTrigger(RecalcTrigger,Trigger1Y)),NA())</f>
        <v>7.861112677609583E-3</v>
      </c>
    </row>
    <row r="2155" spans="2:17" x14ac:dyDescent="0.2">
      <c r="B2155" s="39" t="s">
        <v>42</v>
      </c>
      <c r="D2155" s="42">
        <f>_xll.qlCalendarAdvance(Calendar,$D2154,B2155,"f",FALSE)</f>
        <v>54771</v>
      </c>
      <c r="E2155" s="139">
        <f>_xll.qlInterestRateIndexValueDate(IndexON,D2155)</f>
        <v>54771</v>
      </c>
      <c r="F2155" s="155">
        <f>IFERROR(_xll.qlIndexFixing(IndexON,D2155,TRUE,_xll.ohTrigger(RecalcTrigger,TriggerON)),NA())</f>
        <v>7.2446537304404757E-3</v>
      </c>
      <c r="H2155" s="42">
        <f>_xll.qlCalendarAdvance(Calendar,$H2154,B2155,"f",FALSE)</f>
        <v>54771</v>
      </c>
      <c r="I2155" s="139">
        <f>_xll.qlInterestRateIndexValueDate(Index1M,$H2155)</f>
        <v>54773</v>
      </c>
      <c r="J2155" s="144">
        <f>IFERROR(_xll.qlIndexFixing(Index1M,$H2155,TRUE,_xll.ohTrigger(RecalcTrigger,Trigger1M)),NA())</f>
        <v>7.3997943482478901E-3</v>
      </c>
      <c r="K2155" s="44">
        <f>IFERROR(_xll.qlIndexFixing(Index3M,H2155,TRUE,_xll.ohTrigger(RecalcTrigger,Trigger3M)),NA())</f>
        <v>7.621588996345352E-3</v>
      </c>
      <c r="L2155" s="44">
        <f>IFERROR(_xll.qlIndexFixing(Index6M,$H2155,TRUE,_xll.ohTrigger(RecalcTrigger,Trigger6M)),NA())</f>
        <v>7.5661596433268105E-3</v>
      </c>
      <c r="M2155" s="145">
        <f>IFERROR(_xll.qlIndexFixing(Index1Y,$H2155,TRUE,_xll.ohTrigger(RecalcTrigger,Trigger1Y)),NA())</f>
        <v>7.8509465774471258E-3</v>
      </c>
      <c r="N2155" s="144">
        <f>IFERROR(_xll.qlIndexFixing(ONIndex1M,I2155,TRUE,_xll.ohTrigger(RecalcTrigger,Trigger1M)),NA())</f>
        <v>7.3997366504663376E-3</v>
      </c>
      <c r="O2155" s="44">
        <f>IFERROR(_xll.qlIndexFixing(ONIndex3M,I2155,TRUE,_xll.ohTrigger(RecalcTrigger,Trigger3M)),NA())</f>
        <v>7.622788039665096E-3</v>
      </c>
      <c r="P2155" s="44">
        <f>IFERROR(_xll.qlIndexFixing(ONIndex6M,I2155,TRUE,_xll.ohTrigger(RecalcTrigger,Trigger6M)),NA())</f>
        <v>7.5460209686450952E-3</v>
      </c>
      <c r="Q2155" s="145">
        <f>IFERROR(_xll.qlIndexFixing(ONIndex1Y,I2155,TRUE,_xll.ohTrigger(RecalcTrigger,Trigger1Y)),NA())</f>
        <v>7.8597710227423789E-3</v>
      </c>
    </row>
    <row r="2156" spans="2:17" x14ac:dyDescent="0.2">
      <c r="B2156" s="39" t="s">
        <v>42</v>
      </c>
      <c r="D2156" s="42">
        <f>_xll.qlCalendarAdvance(Calendar,$D2155,B2156,"f",FALSE)</f>
        <v>54778</v>
      </c>
      <c r="E2156" s="139">
        <f>_xll.qlInterestRateIndexValueDate(IndexON,D2156)</f>
        <v>54778</v>
      </c>
      <c r="F2156" s="155">
        <f>IFERROR(_xll.qlIndexFixing(IndexON,D2156,TRUE,_xll.ohTrigger(RecalcTrigger,TriggerON)),NA())</f>
        <v>7.2433610307331975E-3</v>
      </c>
      <c r="H2156" s="42">
        <f>_xll.qlCalendarAdvance(Calendar,$H2155,B2156,"f",FALSE)</f>
        <v>54778</v>
      </c>
      <c r="I2156" s="139">
        <f>_xll.qlInterestRateIndexValueDate(Index1M,$H2156)</f>
        <v>54780</v>
      </c>
      <c r="J2156" s="144">
        <f>IFERROR(_xll.qlIndexFixing(Index1M,$H2156,TRUE,_xll.ohTrigger(RecalcTrigger,Trigger1M)),NA())</f>
        <v>7.3983836111432555E-3</v>
      </c>
      <c r="K2156" s="44">
        <f>IFERROR(_xll.qlIndexFixing(Index3M,H2156,TRUE,_xll.ohTrigger(RecalcTrigger,Trigger3M)),NA())</f>
        <v>7.6201131556175028E-3</v>
      </c>
      <c r="L2156" s="44">
        <f>IFERROR(_xll.qlIndexFixing(Index6M,$H2156,TRUE,_xll.ohTrigger(RecalcTrigger,Trigger6M)),NA())</f>
        <v>7.5666729634947206E-3</v>
      </c>
      <c r="M2156" s="145">
        <f>IFERROR(_xll.qlIndexFixing(Index1Y,$H2156,TRUE,_xll.ohTrigger(RecalcTrigger,Trigger1Y)),NA())</f>
        <v>7.8492528753368387E-3</v>
      </c>
      <c r="N2156" s="144">
        <f>IFERROR(_xll.qlIndexFixing(ONIndex1M,I2156,TRUE,_xll.ohTrigger(RecalcTrigger,Trigger1M)),NA())</f>
        <v>7.3983486220541295E-3</v>
      </c>
      <c r="O2156" s="44">
        <f>IFERROR(_xll.qlIndexFixing(ONIndex3M,I2156,TRUE,_xll.ohTrigger(RecalcTrigger,Trigger3M)),NA())</f>
        <v>7.6213839130900851E-3</v>
      </c>
      <c r="P2156" s="44">
        <f>IFERROR(_xll.qlIndexFixing(ONIndex6M,I2156,TRUE,_xll.ohTrigger(RecalcTrigger,Trigger6M)),NA())</f>
        <v>7.5464116119228208E-3</v>
      </c>
      <c r="Q2156" s="145">
        <f>IFERROR(_xll.qlIndexFixing(ONIndex1Y,I2156,TRUE,_xll.ohTrigger(RecalcTrigger,Trigger1Y)),NA())</f>
        <v>7.8584170000883802E-3</v>
      </c>
    </row>
    <row r="2157" spans="2:17" x14ac:dyDescent="0.2">
      <c r="B2157" s="39" t="s">
        <v>42</v>
      </c>
      <c r="D2157" s="42">
        <f>_xll.qlCalendarAdvance(Calendar,$D2156,B2157,"f",FALSE)</f>
        <v>54785</v>
      </c>
      <c r="E2157" s="139">
        <f>_xll.qlInterestRateIndexValueDate(IndexON,D2157)</f>
        <v>54785</v>
      </c>
      <c r="F2157" s="155">
        <f>IFERROR(_xll.qlIndexFixing(IndexON,D2157,TRUE,_xll.ohTrigger(RecalcTrigger,TriggerON)),NA())</f>
        <v>7.2420547562845883E-3</v>
      </c>
      <c r="H2157" s="42">
        <f>_xll.qlCalendarAdvance(Calendar,$H2156,B2157,"f",FALSE)</f>
        <v>54785</v>
      </c>
      <c r="I2157" s="139">
        <f>_xll.qlInterestRateIndexValueDate(Index1M,$H2157)</f>
        <v>54787</v>
      </c>
      <c r="J2157" s="144">
        <f>IFERROR(_xll.qlIndexFixing(Index1M,$H2157,TRUE,_xll.ohTrigger(RecalcTrigger,Trigger1M)),NA())</f>
        <v>7.3969595723089032E-3</v>
      </c>
      <c r="K2157" s="44">
        <f>IFERROR(_xll.qlIndexFixing(Index3M,H2157,TRUE,_xll.ohTrigger(RecalcTrigger,Trigger3M)),NA())</f>
        <v>7.6186253303216489E-3</v>
      </c>
      <c r="L2157" s="44">
        <f>IFERROR(_xll.qlIndexFixing(Index6M,$H2157,TRUE,_xll.ohTrigger(RecalcTrigger,Trigger6M)),NA())</f>
        <v>7.5671961720235308E-3</v>
      </c>
      <c r="M2157" s="145">
        <f>IFERROR(_xll.qlIndexFixing(Index1Y,$H2157,TRUE,_xll.ohTrigger(RecalcTrigger,Trigger1Y)),NA())</f>
        <v>7.8475460078633961E-3</v>
      </c>
      <c r="N2157" s="144">
        <f>IFERROR(_xll.qlIndexFixing(ONIndex1M,I2157,TRUE,_xll.ohTrigger(RecalcTrigger,Trigger1M)),NA())</f>
        <v>7.396947336566484E-3</v>
      </c>
      <c r="O2157" s="44">
        <f>IFERROR(_xll.qlIndexFixing(ONIndex3M,I2157,TRUE,_xll.ohTrigger(RecalcTrigger,Trigger3M)),NA())</f>
        <v>7.6199679480648541E-3</v>
      </c>
      <c r="P2157" s="44">
        <f>IFERROR(_xll.qlIndexFixing(ONIndex6M,I2157,TRUE,_xll.ohTrigger(RecalcTrigger,Trigger6M)),NA())</f>
        <v>7.5468118798216466E-3</v>
      </c>
      <c r="Q2157" s="145">
        <f>IFERROR(_xll.qlIndexFixing(ONIndex1Y,I2157,TRUE,_xll.ohTrigger(RecalcTrigger,Trigger1Y)),NA())</f>
        <v>7.8570505831887516E-3</v>
      </c>
    </row>
    <row r="2158" spans="2:17" x14ac:dyDescent="0.2">
      <c r="B2158" s="39" t="s">
        <v>42</v>
      </c>
      <c r="D2158" s="42">
        <f>_xll.qlCalendarAdvance(Calendar,$D2157,B2158,"f",FALSE)</f>
        <v>54792</v>
      </c>
      <c r="E2158" s="139">
        <f>_xll.qlInterestRateIndexValueDate(IndexON,D2158)</f>
        <v>54792</v>
      </c>
      <c r="F2158" s="155">
        <f>IFERROR(_xll.qlIndexFixing(IndexON,D2158,TRUE,_xll.ohTrigger(RecalcTrigger,TriggerON)),NA())</f>
        <v>7.240734883513511E-3</v>
      </c>
      <c r="H2158" s="42">
        <f>_xll.qlCalendarAdvance(Calendar,$H2157,B2158,"f",FALSE)</f>
        <v>54792</v>
      </c>
      <c r="I2158" s="139">
        <f>_xll.qlInterestRateIndexValueDate(Index1M,$H2158)</f>
        <v>54794</v>
      </c>
      <c r="J2158" s="144">
        <f>IFERROR(_xll.qlIndexFixing(Index1M,$H2158,TRUE,_xll.ohTrigger(RecalcTrigger,Trigger1M)),NA())</f>
        <v>7.3955222096500073E-3</v>
      </c>
      <c r="K2158" s="44">
        <f>IFERROR(_xll.qlIndexFixing(Index3M,H2158,TRUE,_xll.ohTrigger(RecalcTrigger,Trigger3M)),NA())</f>
        <v>7.6171254989985115E-3</v>
      </c>
      <c r="L2158" s="44">
        <f>IFERROR(_xll.qlIndexFixing(Index6M,$H2158,TRUE,_xll.ohTrigger(RecalcTrigger,Trigger6M)),NA())</f>
        <v>7.5676083758077174E-3</v>
      </c>
      <c r="M2158" s="145">
        <f>IFERROR(_xll.qlIndexFixing(Index1Y,$H2158,TRUE,_xll.ohTrigger(RecalcTrigger,Trigger1Y)),NA())</f>
        <v>7.8458259485230664E-3</v>
      </c>
      <c r="N2158" s="144">
        <f>IFERROR(_xll.qlIndexFixing(ONIndex1M,I2158,TRUE,_xll.ohTrigger(RecalcTrigger,Trigger1M)),NA())</f>
        <v>7.395532771861113E-3</v>
      </c>
      <c r="O2158" s="44">
        <f>IFERROR(_xll.qlIndexFixing(ONIndex3M,I2158,TRUE,_xll.ohTrigger(RecalcTrigger,Trigger3M)),NA())</f>
        <v>7.6185401230066674E-3</v>
      </c>
      <c r="P2158" s="44">
        <f>IFERROR(_xll.qlIndexFixing(ONIndex6M,I2158,TRUE,_xll.ohTrigger(RecalcTrigger,Trigger6M)),NA())</f>
        <v>7.5472217903271854E-3</v>
      </c>
      <c r="Q2158" s="145">
        <f>IFERROR(_xll.qlIndexFixing(ONIndex1Y,I2158,TRUE,_xll.ohTrigger(RecalcTrigger,Trigger1Y)),NA())</f>
        <v>7.8556717455846581E-3</v>
      </c>
    </row>
    <row r="2159" spans="2:17" x14ac:dyDescent="0.2">
      <c r="B2159" s="39" t="s">
        <v>42</v>
      </c>
      <c r="D2159" s="42">
        <f>_xll.qlCalendarAdvance(Calendar,$D2158,B2159,"f",FALSE)</f>
        <v>54799</v>
      </c>
      <c r="E2159" s="139">
        <f>_xll.qlInterestRateIndexValueDate(IndexON,D2159)</f>
        <v>54799</v>
      </c>
      <c r="F2159" s="155">
        <f>IFERROR(_xll.qlIndexFixing(IndexON,D2159,TRUE,_xll.ohTrigger(RecalcTrigger,TriggerON)),NA())</f>
        <v>7.2394013889987008E-3</v>
      </c>
      <c r="H2159" s="42">
        <f>_xll.qlCalendarAdvance(Calendar,$H2158,B2159,"f",FALSE)</f>
        <v>54799</v>
      </c>
      <c r="I2159" s="139">
        <f>_xll.qlInterestRateIndexValueDate(Index1M,$H2159)</f>
        <v>54801</v>
      </c>
      <c r="J2159" s="144">
        <f>IFERROR(_xll.qlIndexFixing(Index1M,$H2159,TRUE,_xll.ohTrigger(RecalcTrigger,Trigger1M)),NA())</f>
        <v>7.3940715010617497E-3</v>
      </c>
      <c r="K2159" s="44">
        <f>IFERROR(_xll.qlIndexFixing(Index3M,H2159,TRUE,_xll.ohTrigger(RecalcTrigger,Trigger3M)),NA())</f>
        <v>7.6156136401888119E-3</v>
      </c>
      <c r="L2159" s="44">
        <f>IFERROR(_xll.qlIndexFixing(Index6M,$H2159,TRUE,_xll.ohTrigger(RecalcTrigger,Trigger6M)),NA())</f>
        <v>7.5681506896391288E-3</v>
      </c>
      <c r="M2159" s="145">
        <f>IFERROR(_xll.qlIndexFixing(Index1Y,$H2159,TRUE,_xll.ohTrigger(RecalcTrigger,Trigger1Y)),NA())</f>
        <v>7.8440926708140905E-3</v>
      </c>
      <c r="N2159" s="144">
        <f>IFERROR(_xll.qlIndexFixing(ONIndex1M,I2159,TRUE,_xll.ohTrigger(RecalcTrigger,Trigger1M)),NA())</f>
        <v>7.3941049057957287E-3</v>
      </c>
      <c r="O2159" s="44">
        <f>IFERROR(_xll.qlIndexFixing(ONIndex3M,I2159,TRUE,_xll.ohTrigger(RecalcTrigger,Trigger3M)),NA())</f>
        <v>7.6171004164127254E-3</v>
      </c>
      <c r="P2159" s="44">
        <f>IFERROR(_xll.qlIndexFixing(ONIndex6M,I2159,TRUE,_xll.ohTrigger(RecalcTrigger,Trigger6M)),NA())</f>
        <v>7.5476413618247307E-3</v>
      </c>
      <c r="Q2159" s="145">
        <f>IFERROR(_xll.qlIndexFixing(ONIndex1Y,I2159,TRUE,_xll.ohTrigger(RecalcTrigger,Trigger1Y)),NA())</f>
        <v>7.8542804610570727E-3</v>
      </c>
    </row>
    <row r="2160" spans="2:17" x14ac:dyDescent="0.2">
      <c r="B2160" s="39" t="s">
        <v>42</v>
      </c>
      <c r="D2160" s="42">
        <f>_xll.qlCalendarAdvance(Calendar,$D2159,B2160,"f",FALSE)</f>
        <v>54806</v>
      </c>
      <c r="E2160" s="139">
        <f>_xll.qlInterestRateIndexValueDate(IndexON,D2160)</f>
        <v>54806</v>
      </c>
      <c r="F2160" s="155">
        <f>IFERROR(_xll.qlIndexFixing(IndexON,D2160,TRUE,_xll.ohTrigger(RecalcTrigger,TriggerON)),NA())</f>
        <v>7.2380542492389566E-3</v>
      </c>
      <c r="H2160" s="42">
        <f>_xll.qlCalendarAdvance(Calendar,$H2159,B2160,"f",FALSE)</f>
        <v>54806</v>
      </c>
      <c r="I2160" s="139">
        <f>_xll.qlInterestRateIndexValueDate(Index1M,$H2160)</f>
        <v>54808</v>
      </c>
      <c r="J2160" s="144">
        <f>IFERROR(_xll.qlIndexFixing(Index1M,$H2160,TRUE,_xll.ohTrigger(RecalcTrigger,Trigger1M)),NA())</f>
        <v>7.3926074244393125E-3</v>
      </c>
      <c r="K2160" s="44">
        <f>IFERROR(_xll.qlIndexFixing(Index3M,H2160,TRUE,_xll.ohTrigger(RecalcTrigger,Trigger3M)),NA())</f>
        <v>7.6140897324341594E-3</v>
      </c>
      <c r="L2160" s="44">
        <f>IFERROR(_xll.qlIndexFixing(Index6M,$H2160,TRUE,_xll.ohTrigger(RecalcTrigger,Trigger6M)),NA())</f>
        <v>7.568702945491227E-3</v>
      </c>
      <c r="M2160" s="145">
        <f>IFERROR(_xll.qlIndexFixing(Index1Y,$H2160,TRUE,_xll.ohTrigger(RecalcTrigger,Trigger1Y)),NA())</f>
        <v>7.8423461482347075E-3</v>
      </c>
      <c r="N2160" s="144">
        <f>IFERROR(_xll.qlIndexFixing(ONIndex1M,I2160,TRUE,_xll.ohTrigger(RecalcTrigger,Trigger1M)),NA())</f>
        <v>7.3926637163079789E-3</v>
      </c>
      <c r="O2160" s="44">
        <f>IFERROR(_xll.qlIndexFixing(ONIndex3M,I2160,TRUE,_xll.ohTrigger(RecalcTrigger,Trigger3M)),NA())</f>
        <v>7.6156488070999728E-3</v>
      </c>
      <c r="P2160" s="44">
        <f>IFERROR(_xll.qlIndexFixing(ONIndex6M,I2160,TRUE,_xll.ohTrigger(RecalcTrigger,Trigger6M)),NA())</f>
        <v>7.5480706127795116E-3</v>
      </c>
      <c r="Q2160" s="145">
        <f>IFERROR(_xll.qlIndexFixing(ONIndex1Y,I2160,TRUE,_xll.ohTrigger(RecalcTrigger,Trigger1Y)),NA())</f>
        <v>7.8528767032270963E-3</v>
      </c>
    </row>
    <row r="2161" spans="2:17" x14ac:dyDescent="0.2">
      <c r="B2161" s="39" t="s">
        <v>42</v>
      </c>
      <c r="D2161" s="42">
        <f>_xll.qlCalendarAdvance(Calendar,$D2160,B2161,"f",FALSE)</f>
        <v>54813</v>
      </c>
      <c r="E2161" s="139">
        <f>_xll.qlInterestRateIndexValueDate(IndexON,D2161)</f>
        <v>54813</v>
      </c>
      <c r="F2161" s="155">
        <f>IFERROR(_xll.qlIndexFixing(IndexON,D2161,TRUE,_xll.ohTrigger(RecalcTrigger,TriggerON)),NA())</f>
        <v>7.2366934408130135E-3</v>
      </c>
      <c r="H2161" s="42">
        <f>_xll.qlCalendarAdvance(Calendar,$H2160,B2161,"f",FALSE)</f>
        <v>54813</v>
      </c>
      <c r="I2161" s="139">
        <f>_xll.qlInterestRateIndexValueDate(Index1M,$H2161)</f>
        <v>54815</v>
      </c>
      <c r="J2161" s="144">
        <f>IFERROR(_xll.qlIndexFixing(Index1M,$H2161,TRUE,_xll.ohTrigger(RecalcTrigger,Trigger1M)),NA())</f>
        <v>7.3911299576828737E-3</v>
      </c>
      <c r="K2161" s="44">
        <f>IFERROR(_xll.qlIndexFixing(Index3M,H2161,TRUE,_xll.ohTrigger(RecalcTrigger,Trigger3M)),NA())</f>
        <v>7.6125537542734989E-3</v>
      </c>
      <c r="L2161" s="44">
        <f>IFERROR(_xll.qlIndexFixing(Index6M,$H2161,TRUE,_xll.ohTrigger(RecalcTrigger,Trigger6M)),NA())</f>
        <v>7.5692651617581385E-3</v>
      </c>
      <c r="M2161" s="145">
        <f>IFERROR(_xll.qlIndexFixing(Index1Y,$H2161,TRUE,_xll.ohTrigger(RecalcTrigger,Trigger1Y)),NA())</f>
        <v>7.8405863542842548E-3</v>
      </c>
      <c r="N2161" s="144">
        <f>IFERROR(_xll.qlIndexFixing(ONIndex1M,I2161,TRUE,_xll.ohTrigger(RecalcTrigger,Trigger1M)),NA())</f>
        <v>7.3912091813355119E-3</v>
      </c>
      <c r="O2161" s="44">
        <f>IFERROR(_xll.qlIndexFixing(ONIndex3M,I2161,TRUE,_xll.ohTrigger(RecalcTrigger,Trigger3M)),NA())</f>
        <v>7.614185273325802E-3</v>
      </c>
      <c r="P2161" s="44">
        <f>IFERROR(_xll.qlIndexFixing(ONIndex6M,I2161,TRUE,_xll.ohTrigger(RecalcTrigger,Trigger6M)),NA())</f>
        <v>7.5485095614169495E-3</v>
      </c>
      <c r="Q2161" s="145">
        <f>IFERROR(_xll.qlIndexFixing(ONIndex1Y,I2161,TRUE,_xll.ohTrigger(RecalcTrigger,Trigger1Y)),NA())</f>
        <v>7.8514604457158299E-3</v>
      </c>
    </row>
    <row r="2162" spans="2:17" x14ac:dyDescent="0.2">
      <c r="B2162" s="39" t="s">
        <v>42</v>
      </c>
      <c r="D2162" s="42">
        <f>_xll.qlCalendarAdvance(Calendar,$D2161,B2162,"f",FALSE)</f>
        <v>54820</v>
      </c>
      <c r="E2162" s="139">
        <f>_xll.qlInterestRateIndexValueDate(IndexON,D2162)</f>
        <v>54820</v>
      </c>
      <c r="F2162" s="155">
        <f>IFERROR(_xll.qlIndexFixing(IndexON,D2162,TRUE,_xll.ohTrigger(RecalcTrigger,TriggerON)),NA())</f>
        <v>7.2353189401397344E-3</v>
      </c>
      <c r="H2162" s="42">
        <f>_xll.qlCalendarAdvance(Calendar,$H2161,B2162,"f",FALSE)</f>
        <v>54820</v>
      </c>
      <c r="I2162" s="139">
        <f>_xll.qlInterestRateIndexValueDate(Index1M,$H2162)</f>
        <v>54822</v>
      </c>
      <c r="J2162" s="144">
        <f>IFERROR(_xll.qlIndexFixing(Index1M,$H2162,TRUE,_xll.ohTrigger(RecalcTrigger,Trigger1M)),NA())</f>
        <v>7.3897658229369967E-3</v>
      </c>
      <c r="K2162" s="44">
        <f>IFERROR(_xll.qlIndexFixing(Index3M,H2162,TRUE,_xll.ohTrigger(RecalcTrigger,Trigger3M)),NA())</f>
        <v>7.611038100210429E-3</v>
      </c>
      <c r="L2162" s="44">
        <f>IFERROR(_xll.qlIndexFixing(Index6M,$H2162,TRUE,_xll.ohTrigger(RecalcTrigger,Trigger6M)),NA())</f>
        <v>7.569837356835315E-3</v>
      </c>
      <c r="M2162" s="145">
        <f>IFERROR(_xll.qlIndexFixing(Index1Y,$H2162,TRUE,_xll.ohTrigger(RecalcTrigger,Trigger1Y)),NA())</f>
        <v>7.8388132624622863E-3</v>
      </c>
      <c r="N2162" s="144">
        <f>IFERROR(_xll.qlIndexFixing(ONIndex1M,I2162,TRUE,_xll.ohTrigger(RecalcTrigger,Trigger1M)),NA())</f>
        <v>7.3897412787360395E-3</v>
      </c>
      <c r="O2162" s="44">
        <f>IFERROR(_xll.qlIndexFixing(ONIndex3M,I2162,TRUE,_xll.ohTrigger(RecalcTrigger,Trigger3M)),NA())</f>
        <v>7.6127097939071575E-3</v>
      </c>
      <c r="P2162" s="44">
        <f>IFERROR(_xll.qlIndexFixing(ONIndex6M,I2162,TRUE,_xll.ohTrigger(RecalcTrigger,Trigger6M)),NA())</f>
        <v>7.5489582259624655E-3</v>
      </c>
      <c r="Q2162" s="145">
        <f>IFERROR(_xll.qlIndexFixing(ONIndex1Y,I2162,TRUE,_xll.ohTrigger(RecalcTrigger,Trigger1Y)),NA())</f>
        <v>7.8500316621443744E-3</v>
      </c>
    </row>
    <row r="2163" spans="2:17" x14ac:dyDescent="0.2">
      <c r="B2163" s="39" t="s">
        <v>42</v>
      </c>
      <c r="D2163" s="42">
        <f>_xll.qlCalendarAdvance(Calendar,$D2162,B2163,"f",FALSE)</f>
        <v>54827</v>
      </c>
      <c r="E2163" s="139">
        <f>_xll.qlInterestRateIndexValueDate(IndexON,D2163)</f>
        <v>54827</v>
      </c>
      <c r="F2163" s="155">
        <f>IFERROR(_xll.qlIndexFixing(IndexON,D2163,TRUE,_xll.ohTrigger(RecalcTrigger,TriggerON)),NA())</f>
        <v>7.2339307238777906E-3</v>
      </c>
      <c r="H2163" s="42">
        <f>_xll.qlCalendarAdvance(Calendar,$H2162,B2163,"f",FALSE)</f>
        <v>54827</v>
      </c>
      <c r="I2163" s="139">
        <f>_xll.qlInterestRateIndexValueDate(Index1M,$H2163)</f>
        <v>54829</v>
      </c>
      <c r="J2163" s="144">
        <f>IFERROR(_xll.qlIndexFixing(Index1M,$H2163,TRUE,_xll.ohTrigger(RecalcTrigger,Trigger1M)),NA())</f>
        <v>7.3882654779059264E-3</v>
      </c>
      <c r="K2163" s="44">
        <f>IFERROR(_xll.qlIndexFixing(Index3M,H2163,TRUE,_xll.ohTrigger(RecalcTrigger,Trigger3M)),NA())</f>
        <v>7.6094788190109886E-3</v>
      </c>
      <c r="L2163" s="44">
        <f>IFERROR(_xll.qlIndexFixing(Index6M,$H2163,TRUE,_xll.ohTrigger(RecalcTrigger,Trigger6M)),NA())</f>
        <v>7.570419549115557E-3</v>
      </c>
      <c r="M2163" s="145">
        <f>IFERROR(_xll.qlIndexFixing(Index1Y,$H2163,TRUE,_xll.ohTrigger(RecalcTrigger,Trigger1Y)),NA())</f>
        <v>7.8370268462696693E-3</v>
      </c>
      <c r="N2163" s="144">
        <f>IFERROR(_xll.qlIndexFixing(ONIndex1M,I2163,TRUE,_xll.ohTrigger(RecalcTrigger,Trigger1M)),NA())</f>
        <v>7.3882599864472098E-3</v>
      </c>
      <c r="O2163" s="44">
        <f>IFERROR(_xll.qlIndexFixing(ONIndex3M,I2163,TRUE,_xll.ohTrigger(RecalcTrigger,Trigger3M)),NA())</f>
        <v>7.6112223473412399E-3</v>
      </c>
      <c r="P2163" s="44">
        <f>IFERROR(_xll.qlIndexFixing(ONIndex6M,I2163,TRUE,_xll.ohTrigger(RecalcTrigger,Trigger6M)),NA())</f>
        <v>7.5494166249612249E-3</v>
      </c>
      <c r="Q2163" s="145">
        <f>IFERROR(_xll.qlIndexFixing(ONIndex1Y,I2163,TRUE,_xll.ohTrigger(RecalcTrigger,Trigger1Y)),NA())</f>
        <v>7.8485903261338308E-3</v>
      </c>
    </row>
    <row r="2164" spans="2:17" x14ac:dyDescent="0.2">
      <c r="B2164" s="39" t="s">
        <v>42</v>
      </c>
      <c r="D2164" s="42">
        <f>_xll.qlCalendarAdvance(Calendar,$D2163,B2164,"f",FALSE)</f>
        <v>54834</v>
      </c>
      <c r="E2164" s="139">
        <f>_xll.qlInterestRateIndexValueDate(IndexON,D2164)</f>
        <v>54834</v>
      </c>
      <c r="F2164" s="155">
        <f>IFERROR(_xll.qlIndexFixing(IndexON,D2164,TRUE,_xll.ohTrigger(RecalcTrigger,TriggerON)),NA())</f>
        <v>7.2325287684460449E-3</v>
      </c>
      <c r="H2164" s="42">
        <f>_xll.qlCalendarAdvance(Calendar,$H2163,B2164,"f",FALSE)</f>
        <v>54834</v>
      </c>
      <c r="I2164" s="139">
        <f>_xll.qlInterestRateIndexValueDate(Index1M,$H2164)</f>
        <v>54836</v>
      </c>
      <c r="J2164" s="144">
        <f>IFERROR(_xll.qlIndexFixing(Index1M,$H2164,TRUE,_xll.ohTrigger(RecalcTrigger,Trigger1M)),NA())</f>
        <v>7.3867516838272652E-3</v>
      </c>
      <c r="K2164" s="44">
        <f>IFERROR(_xll.qlIndexFixing(Index3M,H2164,TRUE,_xll.ohTrigger(RecalcTrigger,Trigger3M)),NA())</f>
        <v>7.6079074048113265E-3</v>
      </c>
      <c r="L2164" s="44">
        <f>IFERROR(_xll.qlIndexFixing(Index6M,$H2164,TRUE,_xll.ohTrigger(RecalcTrigger,Trigger6M)),NA())</f>
        <v>7.5710117569947558E-3</v>
      </c>
      <c r="M2164" s="145">
        <f>IFERROR(_xll.qlIndexFixing(Index1Y,$H2164,TRUE,_xll.ohTrigger(RecalcTrigger,Trigger1Y)),NA())</f>
        <v>7.8352270792077117E-3</v>
      </c>
      <c r="N2164" s="144">
        <f>IFERROR(_xll.qlIndexFixing(ONIndex1M,I2164,TRUE,_xll.ohTrigger(RecalcTrigger,Trigger1M)),NA())</f>
        <v>7.386765282406671E-3</v>
      </c>
      <c r="O2164" s="44">
        <f>IFERROR(_xll.qlIndexFixing(ONIndex3M,I2164,TRUE,_xll.ohTrigger(RecalcTrigger,Trigger3M)),NA())</f>
        <v>7.6097229121252496E-3</v>
      </c>
      <c r="P2164" s="44">
        <f>IFERROR(_xll.qlIndexFixing(ONIndex6M,I2164,TRUE,_xll.ohTrigger(RecalcTrigger,Trigger6M)),NA())</f>
        <v>7.5498847764787769E-3</v>
      </c>
      <c r="Q2164" s="145">
        <f>IFERROR(_xll.qlIndexFixing(ONIndex1Y,I2164,TRUE,_xll.ohTrigger(RecalcTrigger,Trigger1Y)),NA())</f>
        <v>7.8471364113052999E-3</v>
      </c>
    </row>
    <row r="2165" spans="2:17" x14ac:dyDescent="0.2">
      <c r="B2165" s="39" t="s">
        <v>42</v>
      </c>
      <c r="D2165" s="42">
        <f>_xll.qlCalendarAdvance(Calendar,$D2164,B2165,"f",FALSE)</f>
        <v>54841</v>
      </c>
      <c r="E2165" s="139">
        <f>_xll.qlInterestRateIndexValueDate(IndexON,D2165)</f>
        <v>54841</v>
      </c>
      <c r="F2165" s="155">
        <f>IFERROR(_xll.qlIndexFixing(IndexON,D2165,TRUE,_xll.ohTrigger(RecalcTrigger,TriggerON)),NA())</f>
        <v>7.2311130504232324E-3</v>
      </c>
      <c r="H2165" s="42">
        <f>_xll.qlCalendarAdvance(Calendar,$H2164,B2165,"f",FALSE)</f>
        <v>54841</v>
      </c>
      <c r="I2165" s="139">
        <f>_xll.qlInterestRateIndexValueDate(Index1M,$H2165)</f>
        <v>54843</v>
      </c>
      <c r="J2165" s="144">
        <f>IFERROR(_xll.qlIndexFixing(Index1M,$H2165,TRUE,_xll.ohTrigger(RecalcTrigger,Trigger1M)),NA())</f>
        <v>7.3852244186101146E-3</v>
      </c>
      <c r="K2165" s="44">
        <f>IFERROR(_xll.qlIndexFixing(Index3M,H2165,TRUE,_xll.ohTrigger(RecalcTrigger,Trigger3M)),NA())</f>
        <v>7.6063238361544477E-3</v>
      </c>
      <c r="L2165" s="44">
        <f>IFERROR(_xll.qlIndexFixing(Index6M,$H2165,TRUE,_xll.ohTrigger(RecalcTrigger,Trigger6M)),NA())</f>
        <v>7.5716139988661561E-3</v>
      </c>
      <c r="M2165" s="145">
        <f>IFERROR(_xll.qlIndexFixing(Index1Y,$H2165,TRUE,_xll.ohTrigger(RecalcTrigger,Trigger1Y)),NA())</f>
        <v>7.8334139347781568E-3</v>
      </c>
      <c r="N2165" s="144">
        <f>IFERROR(_xll.qlIndexFixing(ONIndex1M,I2165,TRUE,_xll.ohTrigger(RecalcTrigger,Trigger1M)),NA())</f>
        <v>7.3852571444721349E-3</v>
      </c>
      <c r="O2165" s="44">
        <f>IFERROR(_xll.qlIndexFixing(ONIndex3M,I2165,TRUE,_xll.ohTrigger(RecalcTrigger,Trigger3M)),NA())</f>
        <v>7.6082114668363232E-3</v>
      </c>
      <c r="P2165" s="44">
        <f>IFERROR(_xll.qlIndexFixing(ONIndex6M,I2165,TRUE,_xll.ohTrigger(RecalcTrigger,Trigger6M)),NA())</f>
        <v>7.5503626989803507E-3</v>
      </c>
      <c r="Q2165" s="145">
        <f>IFERROR(_xll.qlIndexFixing(ONIndex1Y,I2165,TRUE,_xll.ohTrigger(RecalcTrigger,Trigger1Y)),NA())</f>
        <v>7.8456698914397549E-3</v>
      </c>
    </row>
    <row r="2166" spans="2:17" x14ac:dyDescent="0.2">
      <c r="B2166" s="39" t="s">
        <v>42</v>
      </c>
      <c r="D2166" s="42">
        <f>_xll.qlCalendarAdvance(Calendar,$D2165,B2166,"f",FALSE)</f>
        <v>54848</v>
      </c>
      <c r="E2166" s="139">
        <f>_xll.qlInterestRateIndexValueDate(IndexON,D2166)</f>
        <v>54848</v>
      </c>
      <c r="F2166" s="155">
        <f>IFERROR(_xll.qlIndexFixing(IndexON,D2166,TRUE,_xll.ohTrigger(RecalcTrigger,TriggerON)),NA())</f>
        <v>7.2296835463081521E-3</v>
      </c>
      <c r="H2166" s="42">
        <f>_xll.qlCalendarAdvance(Calendar,$H2165,B2166,"f",FALSE)</f>
        <v>54848</v>
      </c>
      <c r="I2166" s="139">
        <f>_xll.qlInterestRateIndexValueDate(Index1M,$H2166)</f>
        <v>54850</v>
      </c>
      <c r="J2166" s="144">
        <f>IFERROR(_xll.qlIndexFixing(Index1M,$H2166,TRUE,_xll.ohTrigger(RecalcTrigger,Trigger1M)),NA())</f>
        <v>7.3835409983469269E-3</v>
      </c>
      <c r="K2166" s="44">
        <f>IFERROR(_xll.qlIndexFixing(Index3M,H2166,TRUE,_xll.ohTrigger(RecalcTrigger,Trigger3M)),NA())</f>
        <v>7.6046197240887542E-3</v>
      </c>
      <c r="L2166" s="44">
        <f>IFERROR(_xll.qlIndexFixing(Index6M,$H2166,TRUE,_xll.ohTrigger(RecalcTrigger,Trigger6M)),NA())</f>
        <v>7.5728608526803845E-3</v>
      </c>
      <c r="M2166" s="145">
        <f>IFERROR(_xll.qlIndexFixing(Index1Y,$H2166,TRUE,_xll.ohTrigger(RecalcTrigger,Trigger1Y)),NA())</f>
        <v>7.8315873864842813E-3</v>
      </c>
      <c r="N2166" s="144">
        <f>IFERROR(_xll.qlIndexFixing(ONIndex1M,I2166,TRUE,_xll.ohTrigger(RecalcTrigger,Trigger1M)),NA())</f>
        <v>7.3837355505812496E-3</v>
      </c>
      <c r="O2166" s="44">
        <f>IFERROR(_xll.qlIndexFixing(ONIndex3M,I2166,TRUE,_xll.ohTrigger(RecalcTrigger,Trigger3M)),NA())</f>
        <v>7.6066879901315332E-3</v>
      </c>
      <c r="P2166" s="44">
        <f>IFERROR(_xll.qlIndexFixing(ONIndex6M,I2166,TRUE,_xll.ohTrigger(RecalcTrigger,Trigger6M)),NA())</f>
        <v>7.5508504106114316E-3</v>
      </c>
      <c r="Q2166" s="145">
        <f>IFERROR(_xll.qlIndexFixing(ONIndex1Y,I2166,TRUE,_xll.ohTrigger(RecalcTrigger,Trigger1Y)),NA())</f>
        <v>7.8441907399984245E-3</v>
      </c>
    </row>
    <row r="2167" spans="2:17" x14ac:dyDescent="0.2">
      <c r="B2167" s="39" t="s">
        <v>42</v>
      </c>
      <c r="D2167" s="42">
        <f>_xll.qlCalendarAdvance(Calendar,$D2166,B2167,"f",FALSE)</f>
        <v>54855</v>
      </c>
      <c r="E2167" s="139">
        <f>_xll.qlInterestRateIndexValueDate(IndexON,D2167)</f>
        <v>54855</v>
      </c>
      <c r="F2167" s="155">
        <f>IFERROR(_xll.qlIndexFixing(IndexON,D2167,TRUE,_xll.ohTrigger(RecalcTrigger,TriggerON)),NA())</f>
        <v>7.2282402325196671E-3</v>
      </c>
      <c r="H2167" s="42">
        <f>_xll.qlCalendarAdvance(Calendar,$H2166,B2167,"f",FALSE)</f>
        <v>54855</v>
      </c>
      <c r="I2167" s="139">
        <f>_xll.qlInterestRateIndexValueDate(Index1M,$H2167)</f>
        <v>54857</v>
      </c>
      <c r="J2167" s="144">
        <f>IFERROR(_xll.qlIndexFixing(Index1M,$H2167,TRUE,_xll.ohTrigger(RecalcTrigger,Trigger1M)),NA())</f>
        <v>7.3819458220607138E-3</v>
      </c>
      <c r="K2167" s="44">
        <f>IFERROR(_xll.qlIndexFixing(Index3M,H2167,TRUE,_xll.ohTrigger(RecalcTrigger,Trigger3M)),NA())</f>
        <v>7.6030090537542562E-3</v>
      </c>
      <c r="L2167" s="44">
        <f>IFERROR(_xll.qlIndexFixing(Index6M,$H2167,TRUE,_xll.ohTrigger(RecalcTrigger,Trigger6M)),NA())</f>
        <v>7.5734869133022237E-3</v>
      </c>
      <c r="M2167" s="145">
        <f>IFERROR(_xll.qlIndexFixing(Index1Y,$H2167,TRUE,_xll.ohTrigger(RecalcTrigger,Trigger1Y)),NA())</f>
        <v>7.8297474078291435E-3</v>
      </c>
      <c r="N2167" s="144">
        <f>IFERROR(_xll.qlIndexFixing(ONIndex1M,I2167,TRUE,_xll.ohTrigger(RecalcTrigger,Trigger1M)),NA())</f>
        <v>7.3822004785917272E-3</v>
      </c>
      <c r="O2167" s="44">
        <f>IFERROR(_xll.qlIndexFixing(ONIndex3M,I2167,TRUE,_xll.ohTrigger(RecalcTrigger,Trigger3M)),NA())</f>
        <v>7.60515246050808E-3</v>
      </c>
      <c r="P2167" s="44">
        <f>IFERROR(_xll.qlIndexFixing(ONIndex6M,I2167,TRUE,_xll.ohTrigger(RecalcTrigger,Trigger6M)),NA())</f>
        <v>7.5513479299171848E-3</v>
      </c>
      <c r="Q2167" s="145">
        <f>IFERROR(_xll.qlIndexFixing(ONIndex1Y,I2167,TRUE,_xll.ohTrigger(RecalcTrigger,Trigger1Y)),NA())</f>
        <v>7.8426989307622819E-3</v>
      </c>
    </row>
    <row r="2168" spans="2:17" x14ac:dyDescent="0.2">
      <c r="B2168" s="39" t="s">
        <v>42</v>
      </c>
      <c r="D2168" s="42">
        <f>_xll.qlCalendarAdvance(Calendar,$D2167,B2168,"f",FALSE)</f>
        <v>54862</v>
      </c>
      <c r="E2168" s="139">
        <f>_xll.qlInterestRateIndexValueDate(IndexON,D2168)</f>
        <v>54862</v>
      </c>
      <c r="F2168" s="155">
        <f>IFERROR(_xll.qlIndexFixing(IndexON,D2168,TRUE,_xll.ohTrigger(RecalcTrigger,TriggerON)),NA())</f>
        <v>7.2267830858763205E-3</v>
      </c>
      <c r="H2168" s="42">
        <f>_xll.qlCalendarAdvance(Calendar,$H2167,B2168,"f",FALSE)</f>
        <v>54862</v>
      </c>
      <c r="I2168" s="139">
        <f>_xll.qlInterestRateIndexValueDate(Index1M,$H2168)</f>
        <v>54864</v>
      </c>
      <c r="J2168" s="144">
        <f>IFERROR(_xll.qlIndexFixing(Index1M,$H2168,TRUE,_xll.ohTrigger(RecalcTrigger,Trigger1M)),NA())</f>
        <v>7.380410910123314E-3</v>
      </c>
      <c r="K2168" s="44">
        <f>IFERROR(_xll.qlIndexFixing(Index3M,H2168,TRUE,_xll.ohTrigger(RecalcTrigger,Trigger3M)),NA())</f>
        <v>7.6013861592380914E-3</v>
      </c>
      <c r="L2168" s="44">
        <f>IFERROR(_xll.qlIndexFixing(Index6M,$H2168,TRUE,_xll.ohTrigger(RecalcTrigger,Trigger6M)),NA())</f>
        <v>7.5741230707377701E-3</v>
      </c>
      <c r="M2168" s="145">
        <f>IFERROR(_xll.qlIndexFixing(Index1Y,$H2168,TRUE,_xll.ohTrigger(RecalcTrigger,Trigger1Y)),NA())</f>
        <v>7.8278939723171181E-3</v>
      </c>
      <c r="N2168" s="144">
        <f>IFERROR(_xll.qlIndexFixing(ONIndex1M,I2168,TRUE,_xll.ohTrigger(RecalcTrigger,Trigger1M)),NA())</f>
        <v>7.3806519065211518E-3</v>
      </c>
      <c r="O2168" s="44">
        <f>IFERROR(_xll.qlIndexFixing(ONIndex3M,I2168,TRUE,_xll.ohTrigger(RecalcTrigger,Trigger3M)),NA())</f>
        <v>7.6036048567029724E-3</v>
      </c>
      <c r="P2168" s="44">
        <f>IFERROR(_xll.qlIndexFixing(ONIndex6M,I2168,TRUE,_xll.ohTrigger(RecalcTrigger,Trigger6M)),NA())</f>
        <v>7.5518552752829038E-3</v>
      </c>
      <c r="Q2168" s="145">
        <f>IFERROR(_xll.qlIndexFixing(ONIndex1Y,I2168,TRUE,_xll.ohTrigger(RecalcTrigger,Trigger1Y)),NA())</f>
        <v>7.8411944372724918E-3</v>
      </c>
    </row>
    <row r="2169" spans="2:17" x14ac:dyDescent="0.2">
      <c r="B2169" s="39" t="s">
        <v>42</v>
      </c>
      <c r="D2169" s="42">
        <f>_xll.qlCalendarAdvance(Calendar,$D2168,B2169,"f",FALSE)</f>
        <v>54869</v>
      </c>
      <c r="E2169" s="139">
        <f>_xll.qlInterestRateIndexValueDate(IndexON,D2169)</f>
        <v>54869</v>
      </c>
      <c r="F2169" s="155">
        <f>IFERROR(_xll.qlIndexFixing(IndexON,D2169,TRUE,_xll.ohTrigger(RecalcTrigger,TriggerON)),NA())</f>
        <v>7.2253120826371031E-3</v>
      </c>
      <c r="H2169" s="42">
        <f>_xll.qlCalendarAdvance(Calendar,$H2168,B2169,"f",FALSE)</f>
        <v>54869</v>
      </c>
      <c r="I2169" s="139">
        <f>_xll.qlInterestRateIndexValueDate(Index1M,$H2169)</f>
        <v>54871</v>
      </c>
      <c r="J2169" s="144">
        <f>IFERROR(_xll.qlIndexFixing(Index1M,$H2169,TRUE,_xll.ohTrigger(RecalcTrigger,Trigger1M)),NA())</f>
        <v>7.3788255266438174E-3</v>
      </c>
      <c r="K2169" s="44">
        <f>IFERROR(_xll.qlIndexFixing(Index3M,H2169,TRUE,_xll.ohTrigger(RecalcTrigger,Trigger3M)),NA())</f>
        <v>7.5997510190817727E-3</v>
      </c>
      <c r="L2169" s="44">
        <f>IFERROR(_xll.qlIndexFixing(Index6M,$H2169,TRUE,_xll.ohTrigger(RecalcTrigger,Trigger6M)),NA())</f>
        <v>7.5747693433843516E-3</v>
      </c>
      <c r="M2169" s="145">
        <f>IFERROR(_xll.qlIndexFixing(Index1Y,$H2169,TRUE,_xll.ohTrigger(RecalcTrigger,Trigger1Y)),NA())</f>
        <v>7.826027053453451E-3</v>
      </c>
      <c r="N2169" s="144">
        <f>IFERROR(_xll.qlIndexFixing(ONIndex1M,I2169,TRUE,_xll.ohTrigger(RecalcTrigger,Trigger1M)),NA())</f>
        <v>7.3790898120673631E-3</v>
      </c>
      <c r="O2169" s="44">
        <f>IFERROR(_xll.qlIndexFixing(ONIndex3M,I2169,TRUE,_xll.ohTrigger(RecalcTrigger,Trigger3M)),NA())</f>
        <v>7.6020451570535386E-3</v>
      </c>
      <c r="P2169" s="44">
        <f>IFERROR(_xll.qlIndexFixing(ONIndex6M,I2169,TRUE,_xll.ohTrigger(RecalcTrigger,Trigger6M)),NA())</f>
        <v>7.5523724646142654E-3</v>
      </c>
      <c r="Q2169" s="145">
        <f>IFERROR(_xll.qlIndexFixing(ONIndex1Y,I2169,TRUE,_xll.ohTrigger(RecalcTrigger,Trigger1Y)),NA())</f>
        <v>7.8396772332300912E-3</v>
      </c>
    </row>
    <row r="2170" spans="2:17" x14ac:dyDescent="0.2">
      <c r="B2170" s="39" t="s">
        <v>42</v>
      </c>
      <c r="D2170" s="42">
        <f>_xll.qlCalendarAdvance(Calendar,$D2169,B2170,"f",FALSE)</f>
        <v>54876</v>
      </c>
      <c r="E2170" s="139">
        <f>_xll.qlInterestRateIndexValueDate(IndexON,D2170)</f>
        <v>54876</v>
      </c>
      <c r="F2170" s="155">
        <f>IFERROR(_xll.qlIndexFixing(IndexON,D2170,TRUE,_xll.ohTrigger(RecalcTrigger,TriggerON)),NA())</f>
        <v>7.2238271994606862E-3</v>
      </c>
      <c r="H2170" s="42">
        <f>_xll.qlCalendarAdvance(Calendar,$H2169,B2170,"f",FALSE)</f>
        <v>54876</v>
      </c>
      <c r="I2170" s="139">
        <f>_xll.qlInterestRateIndexValueDate(Index1M,$H2170)</f>
        <v>54878</v>
      </c>
      <c r="J2170" s="144">
        <f>IFERROR(_xll.qlIndexFixing(Index1M,$H2170,TRUE,_xll.ohTrigger(RecalcTrigger,Trigger1M)),NA())</f>
        <v>7.3773457220032675E-3</v>
      </c>
      <c r="K2170" s="44">
        <f>IFERROR(_xll.qlIndexFixing(Index3M,H2170,TRUE,_xll.ohTrigger(RecalcTrigger,Trigger3M)),NA())</f>
        <v>7.5981434708547969E-3</v>
      </c>
      <c r="L2170" s="44">
        <f>IFERROR(_xll.qlIndexFixing(Index6M,$H2170,TRUE,_xll.ohTrigger(RecalcTrigger,Trigger6M)),NA())</f>
        <v>7.5750358977903073E-3</v>
      </c>
      <c r="M2170" s="145">
        <f>IFERROR(_xll.qlIndexFixing(Index1Y,$H2170,TRUE,_xll.ohTrigger(RecalcTrigger,Trigger1Y)),NA())</f>
        <v>7.8242049793359591E-3</v>
      </c>
      <c r="N2170" s="144">
        <f>IFERROR(_xll.qlIndexFixing(ONIndex1M,I2170,TRUE,_xll.ohTrigger(RecalcTrigger,Trigger1M)),NA())</f>
        <v>7.3775141734078176E-3</v>
      </c>
      <c r="O2170" s="44">
        <f>IFERROR(_xll.qlIndexFixing(ONIndex3M,I2170,TRUE,_xll.ohTrigger(RecalcTrigger,Trigger3M)),NA())</f>
        <v>7.6004733400569791E-3</v>
      </c>
      <c r="P2170" s="44">
        <f>IFERROR(_xll.qlIndexFixing(ONIndex6M,I2170,TRUE,_xll.ohTrigger(RecalcTrigger,Trigger6M)),NA())</f>
        <v>7.552899516536371E-3</v>
      </c>
      <c r="Q2170" s="145">
        <f>IFERROR(_xll.qlIndexFixing(ONIndex1Y,I2170,TRUE,_xll.ohTrigger(RecalcTrigger,Trigger1Y)),NA())</f>
        <v>7.8381472921762452E-3</v>
      </c>
    </row>
    <row r="2171" spans="2:17" x14ac:dyDescent="0.2">
      <c r="B2171" s="39" t="s">
        <v>42</v>
      </c>
      <c r="D2171" s="42">
        <f>_xll.qlCalendarAdvance(Calendar,$D2170,B2171,"f",FALSE)</f>
        <v>54883</v>
      </c>
      <c r="E2171" s="139">
        <f>_xll.qlInterestRateIndexValueDate(IndexON,D2171)</f>
        <v>54883</v>
      </c>
      <c r="F2171" s="155">
        <f>IFERROR(_xll.qlIndexFixing(IndexON,D2171,TRUE,_xll.ohTrigger(RecalcTrigger,TriggerON)),NA())</f>
        <v>7.2223284126859966E-3</v>
      </c>
      <c r="H2171" s="42">
        <f>_xll.qlCalendarAdvance(Calendar,$H2170,B2171,"f",FALSE)</f>
        <v>54883</v>
      </c>
      <c r="I2171" s="139">
        <f>_xll.qlInterestRateIndexValueDate(Index1M,$H2171)</f>
        <v>54885</v>
      </c>
      <c r="J2171" s="144">
        <f>IFERROR(_xll.qlIndexFixing(Index1M,$H2171,TRUE,_xll.ohTrigger(RecalcTrigger,Trigger1M)),NA())</f>
        <v>7.3756139704428403E-3</v>
      </c>
      <c r="K2171" s="44">
        <f>IFERROR(_xll.qlIndexFixing(Index3M,H2171,TRUE,_xll.ohTrigger(RecalcTrigger,Trigger3M)),NA())</f>
        <v>7.5964846918197887E-3</v>
      </c>
      <c r="L2171" s="44">
        <f>IFERROR(_xll.qlIndexFixing(Index6M,$H2171,TRUE,_xll.ohTrigger(RecalcTrigger,Trigger6M)),NA())</f>
        <v>7.5757002199041291E-3</v>
      </c>
      <c r="M2171" s="145">
        <f>IFERROR(_xll.qlIndexFixing(Index1Y,$H2171,TRUE,_xll.ohTrigger(RecalcTrigger,Trigger1Y)),NA())</f>
        <v>7.8222526596943807E-3</v>
      </c>
      <c r="N2171" s="144">
        <f>IFERROR(_xll.qlIndexFixing(ONIndex1M,I2171,TRUE,_xll.ohTrigger(RecalcTrigger,Trigger1M)),NA())</f>
        <v>7.3754684147253613E-3</v>
      </c>
      <c r="O2171" s="44">
        <f>IFERROR(_xll.qlIndexFixing(ONIndex3M,I2171,TRUE,_xll.ohTrigger(RecalcTrigger,Trigger3M)),NA())</f>
        <v>7.5984345932855746E-3</v>
      </c>
      <c r="P2171" s="44">
        <f>IFERROR(_xll.qlIndexFixing(ONIndex6M,I2171,TRUE,_xll.ohTrigger(RecalcTrigger,Trigger6M)),NA())</f>
        <v>7.5535916762259347E-3</v>
      </c>
      <c r="Q2171" s="145">
        <f>IFERROR(_xll.qlIndexFixing(ONIndex1Y,I2171,TRUE,_xll.ohTrigger(RecalcTrigger,Trigger1Y)),NA())</f>
        <v>7.8361614673116975E-3</v>
      </c>
    </row>
    <row r="2172" spans="2:17" x14ac:dyDescent="0.2">
      <c r="B2172" s="39" t="s">
        <v>42</v>
      </c>
      <c r="D2172" s="42">
        <f>_xll.qlCalendarAdvance(Calendar,$D2171,B2172,"f",FALSE)</f>
        <v>54890</v>
      </c>
      <c r="E2172" s="139">
        <f>_xll.qlInterestRateIndexValueDate(IndexON,D2172)</f>
        <v>54890</v>
      </c>
      <c r="F2172" s="155">
        <f>IFERROR(_xll.qlIndexFixing(IndexON,D2172,TRUE,_xll.ohTrigger(RecalcTrigger,TriggerON)),NA())</f>
        <v>7.2208156991315775E-3</v>
      </c>
      <c r="H2172" s="42">
        <f>_xll.qlCalendarAdvance(Calendar,$H2171,B2172,"f",FALSE)</f>
        <v>54890</v>
      </c>
      <c r="I2172" s="139">
        <f>_xll.qlInterestRateIndexValueDate(Index1M,$H2172)</f>
        <v>54892</v>
      </c>
      <c r="J2172" s="144">
        <f>IFERROR(_xll.qlIndexFixing(Index1M,$H2172,TRUE,_xll.ohTrigger(RecalcTrigger,Trigger1M)),NA())</f>
        <v>7.3739877535192178E-3</v>
      </c>
      <c r="K2172" s="44">
        <f>IFERROR(_xll.qlIndexFixing(Index3M,H2172,TRUE,_xll.ohTrigger(RecalcTrigger,Trigger3M)),NA())</f>
        <v>7.5948136045529829E-3</v>
      </c>
      <c r="L2172" s="44">
        <f>IFERROR(_xll.qlIndexFixing(Index6M,$H2172,TRUE,_xll.ohTrigger(RecalcTrigger,Trigger6M)),NA())</f>
        <v>7.5763747078371763E-3</v>
      </c>
      <c r="M2172" s="145">
        <f>IFERROR(_xll.qlIndexFixing(Index1Y,$H2172,TRUE,_xll.ohTrigger(RecalcTrigger,Trigger1Y)),NA())</f>
        <v>7.8203451318127563E-3</v>
      </c>
      <c r="N2172" s="144">
        <f>IFERROR(_xll.qlIndexFixing(ONIndex1M,I2172,TRUE,_xll.ohTrigger(RecalcTrigger,Trigger1M)),NA())</f>
        <v>7.3743221745825593E-3</v>
      </c>
      <c r="O2172" s="44">
        <f>IFERROR(_xll.qlIndexFixing(ONIndex3M,I2172,TRUE,_xll.ohTrigger(RecalcTrigger,Trigger3M)),NA())</f>
        <v>7.5972932690504535E-3</v>
      </c>
      <c r="P2172" s="44">
        <f>IFERROR(_xll.qlIndexFixing(ONIndex6M,I2172,TRUE,_xll.ohTrigger(RecalcTrigger,Trigger6M)),NA())</f>
        <v>7.5539832812943075E-3</v>
      </c>
      <c r="Q2172" s="145">
        <f>IFERROR(_xll.qlIndexFixing(ONIndex1Y,I2172,TRUE,_xll.ohTrigger(RecalcTrigger,Trigger1Y)),NA())</f>
        <v>7.8350490939982365E-3</v>
      </c>
    </row>
    <row r="2173" spans="2:17" x14ac:dyDescent="0.2">
      <c r="B2173" s="39" t="s">
        <v>42</v>
      </c>
      <c r="D2173" s="42">
        <f>_xll.qlCalendarAdvance(Calendar,$D2172,B2173,"f",FALSE)</f>
        <v>54897</v>
      </c>
      <c r="E2173" s="139">
        <f>_xll.qlInterestRateIndexValueDate(IndexON,D2173)</f>
        <v>54897</v>
      </c>
      <c r="F2173" s="155">
        <f>IFERROR(_xll.qlIndexFixing(IndexON,D2173,TRUE,_xll.ohTrigger(RecalcTrigger,TriggerON)),NA())</f>
        <v>7.2192890349764838E-3</v>
      </c>
      <c r="H2173" s="42">
        <f>_xll.qlCalendarAdvance(Calendar,$H2172,B2173,"f",FALSE)</f>
        <v>54897</v>
      </c>
      <c r="I2173" s="139">
        <f>_xll.qlInterestRateIndexValueDate(Index1M,$H2173)</f>
        <v>54899</v>
      </c>
      <c r="J2173" s="144">
        <f>IFERROR(_xll.qlIndexFixing(Index1M,$H2173,TRUE,_xll.ohTrigger(RecalcTrigger,Trigger1M)),NA())</f>
        <v>7.372347881246244E-3</v>
      </c>
      <c r="K2173" s="44">
        <f>IFERROR(_xll.qlIndexFixing(Index3M,H2173,TRUE,_xll.ohTrigger(RecalcTrigger,Trigger3M)),NA())</f>
        <v>7.5931301875981384E-3</v>
      </c>
      <c r="L2173" s="44">
        <f>IFERROR(_xll.qlIndexFixing(Index6M,$H2173,TRUE,_xll.ohTrigger(RecalcTrigger,Trigger6M)),NA())</f>
        <v>7.5770593799852235E-3</v>
      </c>
      <c r="M2173" s="145">
        <f>IFERROR(_xll.qlIndexFixing(Index1Y,$H2173,TRUE,_xll.ohTrigger(RecalcTrigger,Trigger1Y)),NA())</f>
        <v>7.8184240146068375E-3</v>
      </c>
      <c r="N2173" s="144">
        <f>IFERROR(_xll.qlIndexFixing(ONIndex1M,I2173,TRUE,_xll.ohTrigger(RecalcTrigger,Trigger1M)),NA())</f>
        <v>7.3727057702921428E-3</v>
      </c>
      <c r="O2173" s="44">
        <f>IFERROR(_xll.qlIndexFixing(ONIndex3M,I2173,TRUE,_xll.ohTrigger(RecalcTrigger,Trigger3M)),NA())</f>
        <v>7.5956849719549524E-3</v>
      </c>
      <c r="P2173" s="44">
        <f>IFERROR(_xll.qlIndexFixing(ONIndex6M,I2173,TRUE,_xll.ohTrigger(RecalcTrigger,Trigger6M)),NA())</f>
        <v>7.5545400307408528E-3</v>
      </c>
      <c r="Q2173" s="145">
        <f>IFERROR(_xll.qlIndexFixing(ONIndex1Y,I2173,TRUE,_xll.ohTrigger(RecalcTrigger,Trigger1Y)),NA())</f>
        <v>7.8334807839564036E-3</v>
      </c>
    </row>
    <row r="2174" spans="2:17" x14ac:dyDescent="0.2">
      <c r="B2174" s="39" t="s">
        <v>42</v>
      </c>
      <c r="D2174" s="42">
        <f>_xll.qlCalendarAdvance(Calendar,$D2173,B2174,"f",FALSE)</f>
        <v>54904</v>
      </c>
      <c r="E2174" s="139">
        <f>_xll.qlInterestRateIndexValueDate(IndexON,D2174)</f>
        <v>54904</v>
      </c>
      <c r="F2174" s="155">
        <f>IFERROR(_xll.qlIndexFixing(IndexON,D2174,TRUE,_xll.ohTrigger(RecalcTrigger,TriggerON)),NA())</f>
        <v>7.2177483971191947E-3</v>
      </c>
      <c r="H2174" s="42">
        <f>_xll.qlCalendarAdvance(Calendar,$H2173,B2174,"f",FALSE)</f>
        <v>54904</v>
      </c>
      <c r="I2174" s="139">
        <f>_xll.qlInterestRateIndexValueDate(Index1M,$H2174)</f>
        <v>54906</v>
      </c>
      <c r="J2174" s="144">
        <f>IFERROR(_xll.qlIndexFixing(Index1M,$H2174,TRUE,_xll.ohTrigger(RecalcTrigger,Trigger1M)),NA())</f>
        <v>7.3706943315240969E-3</v>
      </c>
      <c r="K2174" s="44">
        <f>IFERROR(_xll.qlIndexFixing(Index3M,H2174,TRUE,_xll.ohTrigger(RecalcTrigger,Trigger3M)),NA())</f>
        <v>7.5914344194954958E-3</v>
      </c>
      <c r="L2174" s="44">
        <f>IFERROR(_xll.qlIndexFixing(Index6M,$H2174,TRUE,_xll.ohTrigger(RecalcTrigger,Trigger6M)),NA())</f>
        <v>7.5777542547466707E-3</v>
      </c>
      <c r="M2174" s="145">
        <f>IFERROR(_xll.qlIndexFixing(Index1Y,$H2174,TRUE,_xll.ohTrigger(RecalcTrigger,Trigger1Y)),NA())</f>
        <v>7.8164892815855945E-3</v>
      </c>
      <c r="N2174" s="144">
        <f>IFERROR(_xll.qlIndexFixing(ONIndex1M,I2174,TRUE,_xll.ohTrigger(RecalcTrigger,Trigger1M)),NA())</f>
        <v>7.3710757333067534E-3</v>
      </c>
      <c r="O2174" s="44">
        <f>IFERROR(_xll.qlIndexFixing(ONIndex3M,I2174,TRUE,_xll.ohTrigger(RecalcTrigger,Trigger3M)),NA())</f>
        <v>7.5940644719807437E-3</v>
      </c>
      <c r="P2174" s="44">
        <f>IFERROR(_xll.qlIndexFixing(ONIndex6M,I2174,TRUE,_xll.ohTrigger(RecalcTrigger,Trigger6M)),NA())</f>
        <v>7.5551067159995711E-3</v>
      </c>
      <c r="Q2174" s="145">
        <f>IFERROR(_xll.qlIndexFixing(ONIndex1Y,I2174,TRUE,_xll.ohTrigger(RecalcTrigger,Trigger1Y)),NA())</f>
        <v>7.831899631547401E-3</v>
      </c>
    </row>
    <row r="2175" spans="2:17" x14ac:dyDescent="0.2">
      <c r="B2175" s="39" t="s">
        <v>42</v>
      </c>
      <c r="D2175" s="42">
        <f>_xll.qlCalendarAdvance(Calendar,$D2174,B2175,"f",FALSE)</f>
        <v>54911</v>
      </c>
      <c r="E2175" s="139">
        <f>_xll.qlInterestRateIndexValueDate(IndexON,D2175)</f>
        <v>54911</v>
      </c>
      <c r="F2175" s="155">
        <f>IFERROR(_xll.qlIndexFixing(IndexON,D2175,TRUE,_xll.ohTrigger(RecalcTrigger,TriggerON)),NA())</f>
        <v>7.2161937618187011E-3</v>
      </c>
      <c r="H2175" s="42">
        <f>_xll.qlCalendarAdvance(Calendar,$H2174,B2175,"f",FALSE)</f>
        <v>54911</v>
      </c>
      <c r="I2175" s="139">
        <f>_xll.qlInterestRateIndexValueDate(Index1M,$H2175)</f>
        <v>54913</v>
      </c>
      <c r="J2175" s="144">
        <f>IFERROR(_xll.qlIndexFixing(Index1M,$H2175,TRUE,_xll.ohTrigger(RecalcTrigger,Trigger1M)),NA())</f>
        <v>7.3690270822454607E-3</v>
      </c>
      <c r="K2175" s="44">
        <f>IFERROR(_xll.qlIndexFixing(Index3M,H2175,TRUE,_xll.ohTrigger(RecalcTrigger,Trigger3M)),NA())</f>
        <v>7.5896818180140489E-3</v>
      </c>
      <c r="L2175" s="44">
        <f>IFERROR(_xll.qlIndexFixing(Index6M,$H2175,TRUE,_xll.ohTrigger(RecalcTrigger,Trigger6M)),NA())</f>
        <v>7.5788604289965663E-3</v>
      </c>
      <c r="M2175" s="145">
        <f>IFERROR(_xll.qlIndexFixing(Index1Y,$H2175,TRUE,_xll.ohTrigger(RecalcTrigger,Trigger1Y)),NA())</f>
        <v>7.8145409062579975E-3</v>
      </c>
      <c r="N2175" s="144">
        <f>IFERROR(_xll.qlIndexFixing(ONIndex1M,I2175,TRUE,_xll.ohTrigger(RecalcTrigger,Trigger1M)),NA())</f>
        <v>7.369432041484103E-3</v>
      </c>
      <c r="O2175" s="44">
        <f>IFERROR(_xll.qlIndexFixing(ONIndex3M,I2175,TRUE,_xll.ohTrigger(RecalcTrigger,Trigger3M)),NA())</f>
        <v>7.592431747625028E-3</v>
      </c>
      <c r="P2175" s="44">
        <f>IFERROR(_xll.qlIndexFixing(ONIndex6M,I2175,TRUE,_xll.ohTrigger(RecalcTrigger,Trigger6M)),NA())</f>
        <v>7.5556833553758196E-3</v>
      </c>
      <c r="Q2175" s="145">
        <f>IFERROR(_xll.qlIndexFixing(ONIndex1Y,I2175,TRUE,_xll.ohTrigger(RecalcTrigger,Trigger1Y)),NA())</f>
        <v>7.8303056103923296E-3</v>
      </c>
    </row>
    <row r="2176" spans="2:17" x14ac:dyDescent="0.2">
      <c r="B2176" s="39" t="s">
        <v>42</v>
      </c>
      <c r="D2176" s="42">
        <f>_xll.qlCalendarAdvance(Calendar,$D2175,B2176,"f",FALSE)</f>
        <v>54918</v>
      </c>
      <c r="E2176" s="139">
        <f>_xll.qlInterestRateIndexValueDate(IndexON,D2176)</f>
        <v>54918</v>
      </c>
      <c r="F2176" s="155">
        <f>IFERROR(_xll.qlIndexFixing(IndexON,D2176,TRUE,_xll.ohTrigger(RecalcTrigger,TriggerON)),NA())</f>
        <v>7.2146251057336741E-3</v>
      </c>
      <c r="H2176" s="42">
        <f>_xll.qlCalendarAdvance(Calendar,$H2175,B2176,"f",FALSE)</f>
        <v>54918</v>
      </c>
      <c r="I2176" s="139">
        <f>_xll.qlInterestRateIndexValueDate(Index1M,$H2176)</f>
        <v>54920</v>
      </c>
      <c r="J2176" s="144">
        <f>IFERROR(_xll.qlIndexFixing(Index1M,$H2176,TRUE,_xll.ohTrigger(RecalcTrigger,Trigger1M)),NA())</f>
        <v>7.3673461113180072E-3</v>
      </c>
      <c r="K2176" s="44">
        <f>IFERROR(_xll.qlIndexFixing(Index3M,H2176,TRUE,_xll.ohTrigger(RecalcTrigger,Trigger3M)),NA())</f>
        <v>7.5879603575407491E-3</v>
      </c>
      <c r="L2176" s="44">
        <f>IFERROR(_xll.qlIndexFixing(Index6M,$H2176,TRUE,_xll.ohTrigger(RecalcTrigger,Trigger6M)),NA())</f>
        <v>7.5795780232738993E-3</v>
      </c>
      <c r="M2176" s="145">
        <f>IFERROR(_xll.qlIndexFixing(Index1Y,$H2176,TRUE,_xll.ohTrigger(RecalcTrigger,Trigger1Y)),NA())</f>
        <v>7.8125788621352093E-3</v>
      </c>
      <c r="N2176" s="144">
        <f>IFERROR(_xll.qlIndexFixing(ONIndex1M,I2176,TRUE,_xll.ohTrigger(RecalcTrigger,Trigger1M)),NA())</f>
        <v>7.3677746728417759E-3</v>
      </c>
      <c r="O2176" s="44">
        <f>IFERROR(_xll.qlIndexFixing(ONIndex3M,I2176,TRUE,_xll.ohTrigger(RecalcTrigger,Trigger3M)),NA())</f>
        <v>7.5907867774649418E-3</v>
      </c>
      <c r="P2176" s="44">
        <f>IFERROR(_xll.qlIndexFixing(ONIndex6M,I2176,TRUE,_xll.ohTrigger(RecalcTrigger,Trigger6M)),NA())</f>
        <v>7.5562699671749556E-3</v>
      </c>
      <c r="Q2176" s="145">
        <f>IFERROR(_xll.qlIndexFixing(ONIndex1Y,I2176,TRUE,_xll.ohTrigger(RecalcTrigger,Trigger1Y)),NA())</f>
        <v>7.8286986941922265E-3</v>
      </c>
    </row>
    <row r="2177" spans="2:17" x14ac:dyDescent="0.2">
      <c r="B2177" s="39" t="s">
        <v>42</v>
      </c>
      <c r="D2177" s="42">
        <f>_xll.qlCalendarAdvance(Calendar,$D2176,B2177,"f",FALSE)</f>
        <v>54925</v>
      </c>
      <c r="E2177" s="139">
        <f>_xll.qlInterestRateIndexValueDate(IndexON,D2177)</f>
        <v>54925</v>
      </c>
      <c r="F2177" s="155">
        <f>IFERROR(_xll.qlIndexFixing(IndexON,D2177,TRUE,_xll.ohTrigger(RecalcTrigger,TriggerON)),NA())</f>
        <v>7.2130424052829767E-3</v>
      </c>
      <c r="H2177" s="42">
        <f>_xll.qlCalendarAdvance(Calendar,$H2176,B2177,"f",FALSE)</f>
        <v>54925</v>
      </c>
      <c r="I2177" s="139">
        <f>_xll.qlInterestRateIndexValueDate(Index1M,$H2177)</f>
        <v>54927</v>
      </c>
      <c r="J2177" s="144">
        <f>IFERROR(_xll.qlIndexFixing(Index1M,$H2177,TRUE,_xll.ohTrigger(RecalcTrigger,Trigger1M)),NA())</f>
        <v>7.3656513966369186E-3</v>
      </c>
      <c r="K2177" s="44">
        <f>IFERROR(_xll.qlIndexFixing(Index3M,H2177,TRUE,_xll.ohTrigger(RecalcTrigger,Trigger3M)),NA())</f>
        <v>7.5862264797628724E-3</v>
      </c>
      <c r="L2177" s="44">
        <f>IFERROR(_xll.qlIndexFixing(Index6M,$H2177,TRUE,_xll.ohTrigger(RecalcTrigger,Trigger6M)),NA())</f>
        <v>7.5803058799499045E-3</v>
      </c>
      <c r="M2177" s="145">
        <f>IFERROR(_xll.qlIndexFixing(Index1Y,$H2177,TRUE,_xll.ohTrigger(RecalcTrigger,Trigger1Y)),NA())</f>
        <v>7.8106031227275149E-3</v>
      </c>
      <c r="N2177" s="144">
        <f>IFERROR(_xll.qlIndexFixing(ONIndex1M,I2177,TRUE,_xll.ohTrigger(RecalcTrigger,Trigger1M)),NA())</f>
        <v>7.3661036050776119E-3</v>
      </c>
      <c r="O2177" s="44">
        <f>IFERROR(_xll.qlIndexFixing(ONIndex3M,I2177,TRUE,_xll.ohTrigger(RecalcTrigger,Trigger3M)),NA())</f>
        <v>7.5891295401575576E-3</v>
      </c>
      <c r="P2177" s="44">
        <f>IFERROR(_xll.qlIndexFixing(ONIndex6M,I2177,TRUE,_xll.ohTrigger(RecalcTrigger,Trigger6M)),NA())</f>
        <v>7.5568665696224002E-3</v>
      </c>
      <c r="Q2177" s="145">
        <f>IFERROR(_xll.qlIndexFixing(ONIndex1Y,I2177,TRUE,_xll.ohTrigger(RecalcTrigger,Trigger1Y)),NA())</f>
        <v>7.8270788564882565E-3</v>
      </c>
    </row>
    <row r="2178" spans="2:17" x14ac:dyDescent="0.2">
      <c r="B2178" s="39" t="s">
        <v>42</v>
      </c>
      <c r="D2178" s="42">
        <f>_xll.qlCalendarAdvance(Calendar,$D2177,B2178,"f",FALSE)</f>
        <v>54932</v>
      </c>
      <c r="E2178" s="139">
        <f>_xll.qlInterestRateIndexValueDate(IndexON,D2178)</f>
        <v>54932</v>
      </c>
      <c r="F2178" s="155">
        <f>IFERROR(_xll.qlIndexFixing(IndexON,D2178,TRUE,_xll.ohTrigger(RecalcTrigger,TriggerON)),NA())</f>
        <v>7.2114456370453439E-3</v>
      </c>
      <c r="H2178" s="42">
        <f>_xll.qlCalendarAdvance(Calendar,$H2177,B2178,"f",FALSE)</f>
        <v>54932</v>
      </c>
      <c r="I2178" s="139">
        <f>_xll.qlInterestRateIndexValueDate(Index1M,$H2178)</f>
        <v>54934</v>
      </c>
      <c r="J2178" s="144">
        <f>IFERROR(_xll.qlIndexFixing(Index1M,$H2178,TRUE,_xll.ohTrigger(RecalcTrigger,Trigger1M)),NA())</f>
        <v>7.3639429161023728E-3</v>
      </c>
      <c r="K2178" s="44">
        <f>IFERROR(_xll.qlIndexFixing(Index3M,H2178,TRUE,_xll.ohTrigger(RecalcTrigger,Trigger3M)),NA())</f>
        <v>7.5844801632236718E-3</v>
      </c>
      <c r="L2178" s="44">
        <f>IFERROR(_xll.qlIndexFixing(Index6M,$H2178,TRUE,_xll.ohTrigger(RecalcTrigger,Trigger6M)),NA())</f>
        <v>7.5810440174244884E-3</v>
      </c>
      <c r="M2178" s="145">
        <f>IFERROR(_xll.qlIndexFixing(Index1Y,$H2178,TRUE,_xll.ohTrigger(RecalcTrigger,Trigger1Y)),NA())</f>
        <v>7.8086136615471702E-3</v>
      </c>
      <c r="N2178" s="144">
        <f>IFERROR(_xll.qlIndexFixing(ONIndex1M,I2178,TRUE,_xll.ohTrigger(RecalcTrigger,Trigger1M)),NA())</f>
        <v>7.3644188162891311E-3</v>
      </c>
      <c r="O2178" s="44">
        <f>IFERROR(_xll.qlIndexFixing(ONIndex3M,I2178,TRUE,_xll.ohTrigger(RecalcTrigger,Trigger3M)),NA())</f>
        <v>7.5874600142000759E-3</v>
      </c>
      <c r="P2178" s="44">
        <f>IFERROR(_xll.qlIndexFixing(ONIndex6M,I2178,TRUE,_xll.ohTrigger(RecalcTrigger,Trigger6M)),NA())</f>
        <v>7.5574731811833828E-3</v>
      </c>
      <c r="Q2178" s="145">
        <f>IFERROR(_xll.qlIndexFixing(ONIndex1Y,I2178,TRUE,_xll.ohTrigger(RecalcTrigger,Trigger1Y)),NA())</f>
        <v>7.8254460709015206E-3</v>
      </c>
    </row>
    <row r="2179" spans="2:17" x14ac:dyDescent="0.2">
      <c r="B2179" s="39" t="s">
        <v>42</v>
      </c>
      <c r="D2179" s="42">
        <f>_xll.qlCalendarAdvance(Calendar,$D2178,B2179,"f",FALSE)</f>
        <v>54939</v>
      </c>
      <c r="E2179" s="139">
        <f>_xll.qlInterestRateIndexValueDate(IndexON,D2179)</f>
        <v>54939</v>
      </c>
      <c r="F2179" s="155">
        <f>IFERROR(_xll.qlIndexFixing(IndexON,D2179,TRUE,_xll.ohTrigger(RecalcTrigger,TriggerON)),NA())</f>
        <v>7.2098347775995109E-3</v>
      </c>
      <c r="H2179" s="42">
        <f>_xll.qlCalendarAdvance(Calendar,$H2178,B2179,"f",FALSE)</f>
        <v>54939</v>
      </c>
      <c r="I2179" s="139">
        <f>_xll.qlInterestRateIndexValueDate(Index1M,$H2179)</f>
        <v>54941</v>
      </c>
      <c r="J2179" s="144">
        <f>IFERROR(_xll.qlIndexFixing(Index1M,$H2179,TRUE,_xll.ohTrigger(RecalcTrigger,Trigger1M)),NA())</f>
        <v>7.36222064761205E-3</v>
      </c>
      <c r="K2179" s="44">
        <f>IFERROR(_xll.qlIndexFixing(Index3M,H2179,TRUE,_xll.ohTrigger(RecalcTrigger,Trigger3M)),NA())</f>
        <v>7.5827213864655268E-3</v>
      </c>
      <c r="L2179" s="44">
        <f>IFERROR(_xll.qlIndexFixing(Index6M,$H2179,TRUE,_xll.ohTrigger(RecalcTrigger,Trigger6M)),NA())</f>
        <v>7.5813823116629856E-3</v>
      </c>
      <c r="M2179" s="145">
        <f>IFERROR(_xll.qlIndexFixing(Index1Y,$H2179,TRUE,_xll.ohTrigger(RecalcTrigger,Trigger1Y)),NA())</f>
        <v>7.8066104521068713E-3</v>
      </c>
      <c r="N2179" s="144">
        <f>IFERROR(_xll.qlIndexFixing(ONIndex1M,I2179,TRUE,_xll.ohTrigger(RecalcTrigger,Trigger1M)),NA())</f>
        <v>7.3627202844139816E-3</v>
      </c>
      <c r="O2179" s="44">
        <f>IFERROR(_xll.qlIndexFixing(ONIndex3M,I2179,TRUE,_xll.ohTrigger(RecalcTrigger,Trigger3M)),NA())</f>
        <v>7.5857781780896971E-3</v>
      </c>
      <c r="P2179" s="44">
        <f>IFERROR(_xll.qlIndexFixing(ONIndex6M,I2179,TRUE,_xll.ohTrigger(RecalcTrigger,Trigger6M)),NA())</f>
        <v>7.5580898200833246E-3</v>
      </c>
      <c r="Q2179" s="145">
        <f>IFERROR(_xll.qlIndexFixing(ONIndex1Y,I2179,TRUE,_xll.ohTrigger(RecalcTrigger,Trigger1Y)),NA())</f>
        <v>7.8238003112129917E-3</v>
      </c>
    </row>
    <row r="2180" spans="2:17" x14ac:dyDescent="0.2">
      <c r="B2180" s="39" t="s">
        <v>42</v>
      </c>
      <c r="D2180" s="42">
        <f>_xll.qlCalendarAdvance(Calendar,$D2179,B2180,"f",FALSE)</f>
        <v>54946</v>
      </c>
      <c r="E2180" s="139">
        <f>_xll.qlInterestRateIndexValueDate(IndexON,D2180)</f>
        <v>54946</v>
      </c>
      <c r="F2180" s="155">
        <f>IFERROR(_xll.qlIndexFixing(IndexON,D2180,TRUE,_xll.ohTrigger(RecalcTrigger,TriggerON)),NA())</f>
        <v>7.2082098033643405E-3</v>
      </c>
      <c r="H2180" s="42">
        <f>_xll.qlCalendarAdvance(Calendar,$H2179,B2180,"f",FALSE)</f>
        <v>54946</v>
      </c>
      <c r="I2180" s="139">
        <f>_xll.qlInterestRateIndexValueDate(Index1M,$H2180)</f>
        <v>54948</v>
      </c>
      <c r="J2180" s="144">
        <f>IFERROR(_xll.qlIndexFixing(Index1M,$H2180,TRUE,_xll.ohTrigger(RecalcTrigger,Trigger1M)),NA())</f>
        <v>7.360484569066128E-3</v>
      </c>
      <c r="K2180" s="44">
        <f>IFERROR(_xll.qlIndexFixing(Index3M,H2180,TRUE,_xll.ohTrigger(RecalcTrigger,Trigger3M)),NA())</f>
        <v>7.5809501280316889E-3</v>
      </c>
      <c r="L2180" s="44">
        <f>IFERROR(_xll.qlIndexFixing(Index6M,$H2180,TRUE,_xll.ohTrigger(RecalcTrigger,Trigger6M)),NA())</f>
        <v>7.5821387884541392E-3</v>
      </c>
      <c r="M2180" s="145">
        <f>IFERROR(_xll.qlIndexFixing(Index1Y,$H2180,TRUE,_xll.ohTrigger(RecalcTrigger,Trigger1Y)),NA())</f>
        <v>7.8045934679199687E-3</v>
      </c>
      <c r="N2180" s="144">
        <f>IFERROR(_xll.qlIndexFixing(ONIndex1M,I2180,TRUE,_xll.ohTrigger(RecalcTrigger,Trigger1M)),NA())</f>
        <v>7.3610079872299394E-3</v>
      </c>
      <c r="O2180" s="44">
        <f>IFERROR(_xll.qlIndexFixing(ONIndex3M,I2180,TRUE,_xll.ohTrigger(RecalcTrigger,Trigger3M)),NA())</f>
        <v>7.5840840104834939E-3</v>
      </c>
      <c r="P2180" s="44">
        <f>IFERROR(_xll.qlIndexFixing(ONIndex6M,I2180,TRUE,_xll.ohTrigger(RecalcTrigger,Trigger6M)),NA())</f>
        <v>7.5587165047874549E-3</v>
      </c>
      <c r="Q2180" s="145">
        <f>IFERROR(_xll.qlIndexFixing(ONIndex1Y,I2180,TRUE,_xll.ohTrigger(RecalcTrigger,Trigger1Y)),NA())</f>
        <v>7.8221415508039627E-3</v>
      </c>
    </row>
    <row r="2181" spans="2:17" x14ac:dyDescent="0.2">
      <c r="B2181" s="39" t="s">
        <v>42</v>
      </c>
      <c r="D2181" s="42">
        <f>_xll.qlCalendarAdvance(Calendar,$D2180,B2181,"f",FALSE)</f>
        <v>54953</v>
      </c>
      <c r="E2181" s="139">
        <f>_xll.qlInterestRateIndexValueDate(IndexON,D2181)</f>
        <v>54953</v>
      </c>
      <c r="F2181" s="155">
        <f>IFERROR(_xll.qlIndexFixing(IndexON,D2181,TRUE,_xll.ohTrigger(RecalcTrigger,TriggerON)),NA())</f>
        <v>7.2065706908386318E-3</v>
      </c>
      <c r="H2181" s="42">
        <f>_xll.qlCalendarAdvance(Calendar,$H2180,B2181,"f",FALSE)</f>
        <v>54953</v>
      </c>
      <c r="I2181" s="139">
        <f>_xll.qlInterestRateIndexValueDate(Index1M,$H2181)</f>
        <v>54955</v>
      </c>
      <c r="J2181" s="144">
        <f>IFERROR(_xll.qlIndexFixing(Index1M,$H2181,TRUE,_xll.ohTrigger(RecalcTrigger,Trigger1M)),NA())</f>
        <v>7.358734658364785E-3</v>
      </c>
      <c r="K2181" s="44">
        <f>IFERROR(_xll.qlIndexFixing(Index3M,H2181,TRUE,_xll.ohTrigger(RecalcTrigger,Trigger3M)),NA())</f>
        <v>7.5791663664654093E-3</v>
      </c>
      <c r="L2181" s="44">
        <f>IFERROR(_xll.qlIndexFixing(Index6M,$H2181,TRUE,_xll.ohTrigger(RecalcTrigger,Trigger6M)),NA())</f>
        <v>7.5829055966444171E-3</v>
      </c>
      <c r="M2181" s="145">
        <f>IFERROR(_xll.qlIndexFixing(Index1Y,$H2181,TRUE,_xll.ohTrigger(RecalcTrigger,Trigger1Y)),NA())</f>
        <v>7.8025626825006895E-3</v>
      </c>
      <c r="N2181" s="144">
        <f>IFERROR(_xll.qlIndexFixing(ONIndex1M,I2181,TRUE,_xll.ohTrigger(RecalcTrigger,Trigger1M)),NA())</f>
        <v>7.3592819025947165E-3</v>
      </c>
      <c r="O2181" s="44">
        <f>IFERROR(_xll.qlIndexFixing(ONIndex3M,I2181,TRUE,_xll.ohTrigger(RecalcTrigger,Trigger3M)),NA())</f>
        <v>7.5823774899586027E-3</v>
      </c>
      <c r="P2181" s="44">
        <f>IFERROR(_xll.qlIndexFixing(ONIndex6M,I2181,TRUE,_xll.ohTrigger(RecalcTrigger,Trigger6M)),NA())</f>
        <v>7.5593532534412589E-3</v>
      </c>
      <c r="Q2181" s="145">
        <f>IFERROR(_xll.qlIndexFixing(ONIndex1Y,I2181,TRUE,_xll.ohTrigger(RecalcTrigger,Trigger1Y)),NA())</f>
        <v>7.8204697636152787E-3</v>
      </c>
    </row>
    <row r="2182" spans="2:17" x14ac:dyDescent="0.2">
      <c r="B2182" s="39" t="s">
        <v>42</v>
      </c>
      <c r="D2182" s="42">
        <f>_xll.qlCalendarAdvance(Calendar,$D2181,B2182,"f",FALSE)</f>
        <v>54960</v>
      </c>
      <c r="E2182" s="139">
        <f>_xll.qlInterestRateIndexValueDate(IndexON,D2182)</f>
        <v>54960</v>
      </c>
      <c r="F2182" s="155">
        <f>IFERROR(_xll.qlIndexFixing(IndexON,D2182,TRUE,_xll.ohTrigger(RecalcTrigger,TriggerON)),NA())</f>
        <v>7.2049174166810559E-3</v>
      </c>
      <c r="H2182" s="42">
        <f>_xll.qlCalendarAdvance(Calendar,$H2181,B2182,"f",FALSE)</f>
        <v>54960</v>
      </c>
      <c r="I2182" s="139">
        <f>_xll.qlInterestRateIndexValueDate(Index1M,$H2182)</f>
        <v>54962</v>
      </c>
      <c r="J2182" s="144">
        <f>IFERROR(_xll.qlIndexFixing(Index1M,$H2182,TRUE,_xll.ohTrigger(RecalcTrigger,Trigger1M)),NA())</f>
        <v>7.356970893405701E-3</v>
      </c>
      <c r="K2182" s="44">
        <f>IFERROR(_xll.qlIndexFixing(Index3M,H2182,TRUE,_xll.ohTrigger(RecalcTrigger,Trigger3M)),NA())</f>
        <v>7.5773700803099366E-3</v>
      </c>
      <c r="L2182" s="44">
        <f>IFERROR(_xll.qlIndexFixing(Index6M,$H2182,TRUE,_xll.ohTrigger(RecalcTrigger,Trigger6M)),NA())</f>
        <v>7.5836827546313431E-3</v>
      </c>
      <c r="M2182" s="145">
        <f>IFERROR(_xll.qlIndexFixing(Index1Y,$H2182,TRUE,_xll.ohTrigger(RecalcTrigger,Trigger1Y)),NA())</f>
        <v>7.8005180693639193E-3</v>
      </c>
      <c r="N2182" s="144">
        <f>IFERROR(_xll.qlIndexFixing(ONIndex1M,I2182,TRUE,_xll.ohTrigger(RecalcTrigger,Trigger1M)),NA())</f>
        <v>7.357542008605833E-3</v>
      </c>
      <c r="O2182" s="44">
        <f>IFERROR(_xll.qlIndexFixing(ONIndex3M,I2182,TRUE,_xll.ohTrigger(RecalcTrigger,Trigger3M)),NA())</f>
        <v>7.5806585950122241E-3</v>
      </c>
      <c r="P2182" s="44">
        <f>IFERROR(_xll.qlIndexFixing(ONIndex6M,I2182,TRUE,_xll.ohTrigger(RecalcTrigger,Trigger6M)),NA())</f>
        <v>7.5600000843500936E-3</v>
      </c>
      <c r="Q2182" s="145">
        <f>IFERROR(_xll.qlIndexFixing(ONIndex1Y,I2182,TRUE,_xll.ohTrigger(RecalcTrigger,Trigger1Y)),NA())</f>
        <v>7.8187849231081685E-3</v>
      </c>
    </row>
    <row r="2183" spans="2:17" x14ac:dyDescent="0.2">
      <c r="B2183" s="39" t="s">
        <v>42</v>
      </c>
      <c r="D2183" s="42">
        <f>_xll.qlCalendarAdvance(Calendar,$D2182,B2183,"f",FALSE)</f>
        <v>54967</v>
      </c>
      <c r="E2183" s="139">
        <f>_xll.qlInterestRateIndexValueDate(IndexON,D2183)</f>
        <v>54967</v>
      </c>
      <c r="F2183" s="155">
        <f>IFERROR(_xll.qlIndexFixing(IndexON,D2183,TRUE,_xll.ohTrigger(RecalcTrigger,TriggerON)),NA())</f>
        <v>7.2032499574703479E-3</v>
      </c>
      <c r="H2183" s="42">
        <f>_xll.qlCalendarAdvance(Calendar,$H2182,B2183,"f",FALSE)</f>
        <v>54967</v>
      </c>
      <c r="I2183" s="139">
        <f>_xll.qlInterestRateIndexValueDate(Index1M,$H2183)</f>
        <v>54969</v>
      </c>
      <c r="J2183" s="144">
        <f>IFERROR(_xll.qlIndexFixing(Index1M,$H2183,TRUE,_xll.ohTrigger(RecalcTrigger,Trigger1M)),NA())</f>
        <v>7.3553521247949928E-3</v>
      </c>
      <c r="K2183" s="44">
        <f>IFERROR(_xll.qlIndexFixing(Index3M,H2183,TRUE,_xll.ohTrigger(RecalcTrigger,Trigger3M)),NA())</f>
        <v>7.5755612481093922E-3</v>
      </c>
      <c r="L2183" s="44">
        <f>IFERROR(_xll.qlIndexFixing(Index6M,$H2183,TRUE,_xll.ohTrigger(RecalcTrigger,Trigger6M)),NA())</f>
        <v>7.5844702808154987E-3</v>
      </c>
      <c r="M2183" s="145">
        <f>IFERROR(_xll.qlIndexFixing(Index1Y,$H2183,TRUE,_xll.ohTrigger(RecalcTrigger,Trigger1Y)),NA())</f>
        <v>7.7984596020254171E-3</v>
      </c>
      <c r="N2183" s="144">
        <f>IFERROR(_xll.qlIndexFixing(ONIndex1M,I2183,TRUE,_xll.ohTrigger(RecalcTrigger,Trigger1M)),NA())</f>
        <v>7.3557882830410648E-3</v>
      </c>
      <c r="O2183" s="44">
        <f>IFERROR(_xll.qlIndexFixing(ONIndex3M,I2183,TRUE,_xll.ohTrigger(RecalcTrigger,Trigger3M)),NA())</f>
        <v>7.5789273043014305E-3</v>
      </c>
      <c r="P2183" s="44">
        <f>IFERROR(_xll.qlIndexFixing(ONIndex6M,I2183,TRUE,_xll.ohTrigger(RecalcTrigger,Trigger6M)),NA())</f>
        <v>7.5606570159791886E-3</v>
      </c>
      <c r="Q2183" s="145">
        <f>IFERROR(_xll.qlIndexFixing(ONIndex1Y,I2183,TRUE,_xll.ohTrigger(RecalcTrigger,Trigger1Y)),NA())</f>
        <v>7.8170870029836692E-3</v>
      </c>
    </row>
    <row r="2184" spans="2:17" x14ac:dyDescent="0.2">
      <c r="B2184" s="39" t="s">
        <v>42</v>
      </c>
      <c r="D2184" s="42">
        <f>_xll.qlCalendarAdvance(Calendar,$D2183,B2184,"f",FALSE)</f>
        <v>54974</v>
      </c>
      <c r="E2184" s="139">
        <f>_xll.qlInterestRateIndexValueDate(IndexON,D2184)</f>
        <v>54974</v>
      </c>
      <c r="F2184" s="155">
        <f>IFERROR(_xll.qlIndexFixing(IndexON,D2184,TRUE,_xll.ohTrigger(RecalcTrigger,TriggerON)),NA())</f>
        <v>7.2015682894654987E-3</v>
      </c>
      <c r="H2184" s="42">
        <f>_xll.qlCalendarAdvance(Calendar,$H2183,B2184,"f",FALSE)</f>
        <v>54974</v>
      </c>
      <c r="I2184" s="139">
        <f>_xll.qlInterestRateIndexValueDate(Index1M,$H2184)</f>
        <v>54976</v>
      </c>
      <c r="J2184" s="144">
        <f>IFERROR(_xll.qlIndexFixing(Index1M,$H2184,TRUE,_xll.ohTrigger(RecalcTrigger,Trigger1M)),NA())</f>
        <v>7.3534017123225159E-3</v>
      </c>
      <c r="K2184" s="44">
        <f>IFERROR(_xll.qlIndexFixing(Index3M,H2184,TRUE,_xll.ohTrigger(RecalcTrigger,Trigger3M)),NA())</f>
        <v>7.5737398484052882E-3</v>
      </c>
      <c r="L2184" s="44">
        <f>IFERROR(_xll.qlIndexFixing(Index6M,$H2184,TRUE,_xll.ohTrigger(RecalcTrigger,Trigger6M)),NA())</f>
        <v>7.5856897694398327E-3</v>
      </c>
      <c r="M2184" s="145">
        <f>IFERROR(_xll.qlIndexFixing(Index1Y,$H2184,TRUE,_xll.ohTrigger(RecalcTrigger,Trigger1Y)),NA())</f>
        <v>7.79638725400204E-3</v>
      </c>
      <c r="N2184" s="144">
        <f>IFERROR(_xll.qlIndexFixing(ONIndex1M,I2184,TRUE,_xll.ohTrigger(RecalcTrigger,Trigger1M)),NA())</f>
        <v>7.354020703758124E-3</v>
      </c>
      <c r="O2184" s="44">
        <f>IFERROR(_xll.qlIndexFixing(ONIndex3M,I2184,TRUE,_xll.ohTrigger(RecalcTrigger,Trigger3M)),NA())</f>
        <v>7.5771835963234224E-3</v>
      </c>
      <c r="P2184" s="44">
        <f>IFERROR(_xll.qlIndexFixing(ONIndex6M,I2184,TRUE,_xll.ohTrigger(RecalcTrigger,Trigger6M)),NA())</f>
        <v>7.5613240665539649E-3</v>
      </c>
      <c r="Q2184" s="145">
        <f>IFERROR(_xll.qlIndexFixing(ONIndex1Y,I2184,TRUE,_xll.ohTrigger(RecalcTrigger,Trigger1Y)),NA())</f>
        <v>7.8153759767829456E-3</v>
      </c>
    </row>
    <row r="2185" spans="2:17" x14ac:dyDescent="0.2">
      <c r="B2185" s="39" t="s">
        <v>42</v>
      </c>
      <c r="D2185" s="42">
        <f>_xll.qlCalendarAdvance(Calendar,$D2184,B2185,"f",FALSE)</f>
        <v>54981</v>
      </c>
      <c r="E2185" s="139">
        <f>_xll.qlInterestRateIndexValueDate(IndexON,D2185)</f>
        <v>54981</v>
      </c>
      <c r="F2185" s="155">
        <f>IFERROR(_xll.qlIndexFixing(IndexON,D2185,TRUE,_xll.ohTrigger(RecalcTrigger,TriggerON)),NA())</f>
        <v>7.1998723894051153E-3</v>
      </c>
      <c r="H2185" s="42">
        <f>_xll.qlCalendarAdvance(Calendar,$H2184,B2185,"f",FALSE)</f>
        <v>54981</v>
      </c>
      <c r="I2185" s="139">
        <f>_xll.qlInterestRateIndexValueDate(Index1M,$H2185)</f>
        <v>54983</v>
      </c>
      <c r="J2185" s="144">
        <f>IFERROR(_xll.qlIndexFixing(Index1M,$H2185,TRUE,_xll.ohTrigger(RecalcTrigger,Trigger1M)),NA())</f>
        <v>7.351596251991277E-3</v>
      </c>
      <c r="K2185" s="44">
        <f>IFERROR(_xll.qlIndexFixing(Index3M,H2185,TRUE,_xll.ohTrigger(RecalcTrigger,Trigger3M)),NA())</f>
        <v>7.5719058597452198E-3</v>
      </c>
      <c r="L2185" s="44">
        <f>IFERROR(_xll.qlIndexFixing(Index6M,$H2185,TRUE,_xll.ohTrigger(RecalcTrigger,Trigger6M)),NA())</f>
        <v>7.5865003877048191E-3</v>
      </c>
      <c r="M2185" s="145">
        <f>IFERROR(_xll.qlIndexFixing(Index1Y,$H2185,TRUE,_xll.ohTrigger(RecalcTrigger,Trigger1Y)),NA())</f>
        <v>7.7943009988110813E-3</v>
      </c>
      <c r="N2185" s="144">
        <f>IFERROR(_xll.qlIndexFixing(ONIndex1M,I2185,TRUE,_xll.ohTrigger(RecalcTrigger,Trigger1M)),NA())</f>
        <v>7.3522392488545307E-3</v>
      </c>
      <c r="O2185" s="44">
        <f>IFERROR(_xll.qlIndexFixing(ONIndex3M,I2185,TRUE,_xll.ohTrigger(RecalcTrigger,Trigger3M)),NA())</f>
        <v>7.5754274495754004E-3</v>
      </c>
      <c r="P2185" s="44">
        <f>IFERROR(_xll.qlIndexFixing(ONIndex6M,I2185,TRUE,_xll.ohTrigger(RecalcTrigger,Trigger6M)),NA())</f>
        <v>7.5620012543797799E-3</v>
      </c>
      <c r="Q2185" s="145">
        <f>IFERROR(_xll.qlIndexFixing(ONIndex1Y,I2185,TRUE,_xll.ohTrigger(RecalcTrigger,Trigger1Y)),NA())</f>
        <v>7.8136518182869708E-3</v>
      </c>
    </row>
    <row r="2186" spans="2:17" x14ac:dyDescent="0.2">
      <c r="B2186" s="39" t="s">
        <v>42</v>
      </c>
      <c r="D2186" s="42">
        <f>_xll.qlCalendarAdvance(Calendar,$D2185,B2186,"f",FALSE)</f>
        <v>54988</v>
      </c>
      <c r="E2186" s="139">
        <f>_xll.qlInterestRateIndexValueDate(IndexON,D2186)</f>
        <v>54988</v>
      </c>
      <c r="F2186" s="155">
        <f>IFERROR(_xll.qlIndexFixing(IndexON,D2186,TRUE,_xll.ohTrigger(RecalcTrigger,TriggerON)),NA())</f>
        <v>7.1981622337080609E-3</v>
      </c>
      <c r="H2186" s="42">
        <f>_xll.qlCalendarAdvance(Calendar,$H2185,B2186,"f",FALSE)</f>
        <v>54988</v>
      </c>
      <c r="I2186" s="139">
        <f>_xll.qlInterestRateIndexValueDate(Index1M,$H2186)</f>
        <v>54990</v>
      </c>
      <c r="J2186" s="144">
        <f>IFERROR(_xll.qlIndexFixing(Index1M,$H2186,TRUE,_xll.ohTrigger(RecalcTrigger,Trigger1M)),NA())</f>
        <v>7.3497768490055071E-3</v>
      </c>
      <c r="K2186" s="44">
        <f>IFERROR(_xll.qlIndexFixing(Index3M,H2186,TRUE,_xll.ohTrigger(RecalcTrigger,Trigger3M)),NA())</f>
        <v>7.57005926066983E-3</v>
      </c>
      <c r="L2186" s="44">
        <f>IFERROR(_xll.qlIndexFixing(Index6M,$H2186,TRUE,_xll.ohTrigger(RecalcTrigger,Trigger6M)),NA())</f>
        <v>7.5873214339710624E-3</v>
      </c>
      <c r="M2186" s="145">
        <f>IFERROR(_xll.qlIndexFixing(Index1Y,$H2186,TRUE,_xll.ohTrigger(RecalcTrigger,Trigger1Y)),NA())</f>
        <v>7.7922008099704908E-3</v>
      </c>
      <c r="N2186" s="144">
        <f>IFERROR(_xll.qlIndexFixing(ONIndex1M,I2186,TRUE,_xll.ohTrigger(RecalcTrigger,Trigger1M)),NA())</f>
        <v>7.3504438961080609E-3</v>
      </c>
      <c r="O2186" s="44">
        <f>IFERROR(_xll.qlIndexFixing(ONIndex3M,I2186,TRUE,_xll.ohTrigger(RecalcTrigger,Trigger3M)),NA())</f>
        <v>7.573658842794373E-3</v>
      </c>
      <c r="P2186" s="44">
        <f>IFERROR(_xll.qlIndexFixing(ONIndex6M,I2186,TRUE,_xll.ohTrigger(RecalcTrigger,Trigger6M)),NA())</f>
        <v>7.5626885978419267E-3</v>
      </c>
      <c r="Q2186" s="145">
        <f>IFERROR(_xll.qlIndexFixing(ONIndex1Y,I2186,TRUE,_xll.ohTrigger(RecalcTrigger,Trigger1Y)),NA())</f>
        <v>7.8119145010369095E-3</v>
      </c>
    </row>
    <row r="2187" spans="2:17" x14ac:dyDescent="0.2">
      <c r="B2187" s="39" t="s">
        <v>42</v>
      </c>
      <c r="D2187" s="42">
        <f>_xll.qlCalendarAdvance(Calendar,$D2186,B2187,"f",FALSE)</f>
        <v>54995</v>
      </c>
      <c r="E2187" s="139">
        <f>_xll.qlInterestRateIndexValueDate(IndexON,D2187)</f>
        <v>54995</v>
      </c>
      <c r="F2187" s="155">
        <f>IFERROR(_xll.qlIndexFixing(IndexON,D2187,TRUE,_xll.ohTrigger(RecalcTrigger,TriggerON)),NA())</f>
        <v>7.1964377990330064E-3</v>
      </c>
      <c r="H2187" s="42">
        <f>_xll.qlCalendarAdvance(Calendar,$H2186,B2187,"f",FALSE)</f>
        <v>54995</v>
      </c>
      <c r="I2187" s="139">
        <f>_xll.qlInterestRateIndexValueDate(Index1M,$H2187)</f>
        <v>54997</v>
      </c>
      <c r="J2187" s="144">
        <f>IFERROR(_xll.qlIndexFixing(Index1M,$H2187,TRUE,_xll.ohTrigger(RecalcTrigger,Trigger1M)),NA())</f>
        <v>7.3479434812628863E-3</v>
      </c>
      <c r="K2187" s="44">
        <f>IFERROR(_xll.qlIndexFixing(Index3M,H2187,TRUE,_xll.ohTrigger(RecalcTrigger,Trigger3M)),NA())</f>
        <v>7.5682000297258465E-3</v>
      </c>
      <c r="L2187" s="44">
        <f>IFERROR(_xll.qlIndexFixing(Index6M,$H2187,TRUE,_xll.ohTrigger(RecalcTrigger,Trigger6M)),NA())</f>
        <v>7.5881529266393294E-3</v>
      </c>
      <c r="M2187" s="145">
        <f>IFERROR(_xll.qlIndexFixing(Index1Y,$H2187,TRUE,_xll.ohTrigger(RecalcTrigger,Trigger1Y)),NA())</f>
        <v>7.7900866609999717E-3</v>
      </c>
      <c r="N2187" s="144">
        <f>IFERROR(_xll.qlIndexFixing(ONIndex1M,I2187,TRUE,_xll.ohTrigger(RecalcTrigger,Trigger1M)),NA())</f>
        <v>7.3486346233764266E-3</v>
      </c>
      <c r="O2187" s="44">
        <f>IFERROR(_xll.qlIndexFixing(ONIndex3M,I2187,TRUE,_xll.ohTrigger(RecalcTrigger,Trigger3M)),NA())</f>
        <v>7.5718777544775406E-3</v>
      </c>
      <c r="P2187" s="44">
        <f>IFERROR(_xll.qlIndexFixing(ONIndex6M,I2187,TRUE,_xll.ohTrigger(RecalcTrigger,Trigger6M)),NA())</f>
        <v>7.5633861151658266E-3</v>
      </c>
      <c r="Q2187" s="145">
        <f>IFERROR(_xll.qlIndexFixing(ONIndex1Y,I2187,TRUE,_xll.ohTrigger(RecalcTrigger,Trigger1Y)),NA())</f>
        <v>7.8101639986538629E-3</v>
      </c>
    </row>
    <row r="2188" spans="2:17" x14ac:dyDescent="0.2">
      <c r="B2188" s="39" t="s">
        <v>42</v>
      </c>
      <c r="D2188" s="42">
        <f>_xll.qlCalendarAdvance(Calendar,$D2187,B2188,"f",FALSE)</f>
        <v>55002</v>
      </c>
      <c r="E2188" s="139">
        <f>_xll.qlInterestRateIndexValueDate(IndexON,D2188)</f>
        <v>55002</v>
      </c>
      <c r="F2188" s="155">
        <f>IFERROR(_xll.qlIndexFixing(IndexON,D2188,TRUE,_xll.ohTrigger(RecalcTrigger,TriggerON)),NA())</f>
        <v>7.1946990617188789E-3</v>
      </c>
      <c r="H2188" s="42">
        <f>_xll.qlCalendarAdvance(Calendar,$H2187,B2188,"f",FALSE)</f>
        <v>55002</v>
      </c>
      <c r="I2188" s="139">
        <f>_xll.qlInterestRateIndexValueDate(Index1M,$H2188)</f>
        <v>55004</v>
      </c>
      <c r="J2188" s="144">
        <f>IFERROR(_xll.qlIndexFixing(Index1M,$H2188,TRUE,_xll.ohTrigger(RecalcTrigger,Trigger1M)),NA())</f>
        <v>7.3460961266635927E-3</v>
      </c>
      <c r="K2188" s="44">
        <f>IFERROR(_xll.qlIndexFixing(Index3M,H2188,TRUE,_xll.ohTrigger(RecalcTrigger,Trigger3M)),NA())</f>
        <v>7.5663281454556499E-3</v>
      </c>
      <c r="L2188" s="44">
        <f>IFERROR(_xll.qlIndexFixing(Index6M,$H2188,TRUE,_xll.ohTrigger(RecalcTrigger,Trigger6M)),NA())</f>
        <v>7.5889948841103838E-3</v>
      </c>
      <c r="M2188" s="145">
        <f>IFERROR(_xll.qlIndexFixing(Index1Y,$H2188,TRUE,_xll.ohTrigger(RecalcTrigger,Trigger1Y)),NA())</f>
        <v>7.7879585254183505E-3</v>
      </c>
      <c r="N2188" s="144">
        <f>IFERROR(_xll.qlIndexFixing(ONIndex1M,I2188,TRUE,_xll.ohTrigger(RecalcTrigger,Trigger1M)),NA())</f>
        <v>7.3468114086772118E-3</v>
      </c>
      <c r="O2188" s="44">
        <f>IFERROR(_xll.qlIndexFixing(ONIndex3M,I2188,TRUE,_xll.ohTrigger(RecalcTrigger,Trigger3M)),NA())</f>
        <v>7.5700841632020399E-3</v>
      </c>
      <c r="P2188" s="44">
        <f>IFERROR(_xll.qlIndexFixing(ONIndex6M,I2188,TRUE,_xll.ohTrigger(RecalcTrigger,Trigger6M)),NA())</f>
        <v>7.5640938247367728E-3</v>
      </c>
      <c r="Q2188" s="145">
        <f>IFERROR(_xll.qlIndexFixing(ONIndex1Y,I2188,TRUE,_xll.ohTrigger(RecalcTrigger,Trigger1Y)),NA())</f>
        <v>7.8084002849188039E-3</v>
      </c>
    </row>
    <row r="2189" spans="2:17" x14ac:dyDescent="0.2">
      <c r="B2189" s="39" t="s">
        <v>42</v>
      </c>
      <c r="D2189" s="42">
        <f>_xll.qlCalendarAdvance(Calendar,$D2188,B2189,"f",FALSE)</f>
        <v>55009</v>
      </c>
      <c r="E2189" s="139">
        <f>_xll.qlInterestRateIndexValueDate(IndexON,D2189)</f>
        <v>55009</v>
      </c>
      <c r="F2189" s="155">
        <f>IFERROR(_xll.qlIndexFixing(IndexON,D2189,TRUE,_xll.ohTrigger(RecalcTrigger,TriggerON)),NA())</f>
        <v>7.1929459984243493E-3</v>
      </c>
      <c r="H2189" s="42">
        <f>_xll.qlCalendarAdvance(Calendar,$H2188,B2189,"f",FALSE)</f>
        <v>55009</v>
      </c>
      <c r="I2189" s="139">
        <f>_xll.qlInterestRateIndexValueDate(Index1M,$H2189)</f>
        <v>55011</v>
      </c>
      <c r="J2189" s="144">
        <f>IFERROR(_xll.qlIndexFixing(Index1M,$H2189,TRUE,_xll.ohTrigger(RecalcTrigger,Trigger1M)),NA())</f>
        <v>7.3442347631028082E-3</v>
      </c>
      <c r="K2189" s="44">
        <f>IFERROR(_xll.qlIndexFixing(Index3M,H2189,TRUE,_xll.ohTrigger(RecalcTrigger,Trigger3M)),NA())</f>
        <v>7.5644435864050969E-3</v>
      </c>
      <c r="L2189" s="44">
        <f>IFERROR(_xll.qlIndexFixing(Index6M,$H2189,TRUE,_xll.ohTrigger(RecalcTrigger,Trigger6M)),NA())</f>
        <v>7.5898473247862806E-3</v>
      </c>
      <c r="M2189" s="145">
        <f>IFERROR(_xll.qlIndexFixing(Index1Y,$H2189,TRUE,_xll.ohTrigger(RecalcTrigger,Trigger1Y)),NA())</f>
        <v>7.785816376747301E-3</v>
      </c>
      <c r="N2189" s="144">
        <f>IFERROR(_xll.qlIndexFixing(ONIndex1M,I2189,TRUE,_xll.ohTrigger(RecalcTrigger,Trigger1M)),NA())</f>
        <v>7.3449742299480647E-3</v>
      </c>
      <c r="O2189" s="44">
        <f>IFERROR(_xll.qlIndexFixing(ONIndex3M,I2189,TRUE,_xll.ohTrigger(RecalcTrigger,Trigger3M)),NA())</f>
        <v>7.5682780473851352E-3</v>
      </c>
      <c r="P2189" s="44">
        <f>IFERROR(_xll.qlIndexFixing(ONIndex6M,I2189,TRUE,_xll.ohTrigger(RecalcTrigger,Trigger6M)),NA())</f>
        <v>7.5648117448601226E-3</v>
      </c>
      <c r="Q2189" s="145">
        <f>IFERROR(_xll.qlIndexFixing(ONIndex1Y,I2189,TRUE,_xll.ohTrigger(RecalcTrigger,Trigger1Y)),NA())</f>
        <v>7.8066233332929613E-3</v>
      </c>
    </row>
    <row r="2190" spans="2:17" x14ac:dyDescent="0.2">
      <c r="B2190" s="39" t="s">
        <v>42</v>
      </c>
      <c r="D2190" s="42">
        <f>_xll.qlCalendarAdvance(Calendar,$D2189,B2190,"f",FALSE)</f>
        <v>55016</v>
      </c>
      <c r="E2190" s="139">
        <f>_xll.qlInterestRateIndexValueDate(IndexON,D2190)</f>
        <v>55016</v>
      </c>
      <c r="F2190" s="155">
        <f>IFERROR(_xll.qlIndexFixing(IndexON,D2190,TRUE,_xll.ohTrigger(RecalcTrigger,TriggerON)),NA())</f>
        <v>7.1911785856482169E-3</v>
      </c>
      <c r="H2190" s="42">
        <f>_xll.qlCalendarAdvance(Calendar,$H2189,B2190,"f",FALSE)</f>
        <v>55016</v>
      </c>
      <c r="I2190" s="139">
        <f>_xll.qlInterestRateIndexValueDate(Index1M,$H2190)</f>
        <v>55018</v>
      </c>
      <c r="J2190" s="144">
        <f>IFERROR(_xll.qlIndexFixing(Index1M,$H2190,TRUE,_xll.ohTrigger(RecalcTrigger,Trigger1M)),NA())</f>
        <v>7.3423593684857069E-3</v>
      </c>
      <c r="K2190" s="44">
        <f>IFERROR(_xll.qlIndexFixing(Index3M,H2190,TRUE,_xll.ohTrigger(RecalcTrigger,Trigger3M)),NA())</f>
        <v>7.562546331118308E-3</v>
      </c>
      <c r="L2190" s="44">
        <f>IFERROR(_xll.qlIndexFixing(Index6M,$H2190,TRUE,_xll.ohTrigger(RecalcTrigger,Trigger6M)),NA())</f>
        <v>7.5907102670682135E-3</v>
      </c>
      <c r="M2190" s="145">
        <f>IFERROR(_xll.qlIndexFixing(Index1Y,$H2190,TRUE,_xll.ohTrigger(RecalcTrigger,Trigger1Y)),NA())</f>
        <v>7.7836601885076196E-3</v>
      </c>
      <c r="N2190" s="144">
        <f>IFERROR(_xll.qlIndexFixing(ONIndex1M,I2190,TRUE,_xll.ohTrigger(RecalcTrigger,Trigger1M)),NA())</f>
        <v>7.3431230648868251E-3</v>
      </c>
      <c r="O2190" s="44">
        <f>IFERROR(_xll.qlIndexFixing(ONIndex3M,I2190,TRUE,_xll.ohTrigger(RecalcTrigger,Trigger3M)),NA())</f>
        <v>7.5664593858437712E-3</v>
      </c>
      <c r="P2190" s="44">
        <f>IFERROR(_xll.qlIndexFixing(ONIndex6M,I2190,TRUE,_xll.ohTrigger(RecalcTrigger,Trigger6M)),NA())</f>
        <v>7.5655398938412333E-3</v>
      </c>
      <c r="Q2190" s="145">
        <f>IFERROR(_xll.qlIndexFixing(ONIndex1Y,I2190,TRUE,_xll.ohTrigger(RecalcTrigger,Trigger1Y)),NA())</f>
        <v>7.8048331175573082E-3</v>
      </c>
    </row>
    <row r="2191" spans="2:17" x14ac:dyDescent="0.2">
      <c r="B2191" s="39" t="s">
        <v>42</v>
      </c>
      <c r="D2191" s="42">
        <f>_xll.qlCalendarAdvance(Calendar,$D2190,B2191,"f",FALSE)</f>
        <v>55023</v>
      </c>
      <c r="E2191" s="139">
        <f>_xll.qlInterestRateIndexValueDate(IndexON,D2191)</f>
        <v>55023</v>
      </c>
      <c r="F2191" s="155">
        <f>IFERROR(_xll.qlIndexFixing(IndexON,D2191,TRUE,_xll.ohTrigger(RecalcTrigger,TriggerON)),NA())</f>
        <v>7.1893967998093444E-3</v>
      </c>
      <c r="H2191" s="42">
        <f>_xll.qlCalendarAdvance(Calendar,$H2190,B2191,"f",FALSE)</f>
        <v>55023</v>
      </c>
      <c r="I2191" s="139">
        <f>_xll.qlInterestRateIndexValueDate(Index1M,$H2191)</f>
        <v>55025</v>
      </c>
      <c r="J2191" s="144">
        <f>IFERROR(_xll.qlIndexFixing(Index1M,$H2191,TRUE,_xll.ohTrigger(RecalcTrigger,Trigger1M)),NA())</f>
        <v>7.3404699207124668E-3</v>
      </c>
      <c r="K2191" s="44">
        <f>IFERROR(_xll.qlIndexFixing(Index3M,H2191,TRUE,_xll.ohTrigger(RecalcTrigger,Trigger3M)),NA())</f>
        <v>7.5606363581385335E-3</v>
      </c>
      <c r="L2191" s="44">
        <f>IFERROR(_xll.qlIndexFixing(Index6M,$H2191,TRUE,_xll.ohTrigger(RecalcTrigger,Trigger6M)),NA())</f>
        <v>7.5915837293586662E-3</v>
      </c>
      <c r="M2191" s="145">
        <f>IFERROR(_xll.qlIndexFixing(Index1Y,$H2191,TRUE,_xll.ohTrigger(RecalcTrigger,Trigger1Y)),NA())</f>
        <v>7.7814899342214198E-3</v>
      </c>
      <c r="N2191" s="144">
        <f>IFERROR(_xll.qlIndexFixing(ONIndex1M,I2191,TRUE,_xll.ohTrigger(RecalcTrigger,Trigger1M)),NA())</f>
        <v>7.3412578916709492E-3</v>
      </c>
      <c r="O2191" s="44">
        <f>IFERROR(_xll.qlIndexFixing(ONIndex3M,I2191,TRUE,_xll.ohTrigger(RecalcTrigger,Trigger3M)),NA())</f>
        <v>7.5646281570751484E-3</v>
      </c>
      <c r="P2191" s="44">
        <f>IFERROR(_xll.qlIndexFixing(ONIndex6M,I2191,TRUE,_xll.ohTrigger(RecalcTrigger,Trigger6M)),NA())</f>
        <v>7.5662782899854619E-3</v>
      </c>
      <c r="Q2191" s="145">
        <f>IFERROR(_xll.qlIndexFixing(ONIndex1Y,I2191,TRUE,_xll.ohTrigger(RecalcTrigger,Trigger1Y)),NA())</f>
        <v>7.8030296112530095E-3</v>
      </c>
    </row>
    <row r="2192" spans="2:17" x14ac:dyDescent="0.2">
      <c r="B2192" s="39" t="s">
        <v>42</v>
      </c>
      <c r="D2192" s="42">
        <f>_xll.qlCalendarAdvance(Calendar,$D2191,B2192,"f",FALSE)</f>
        <v>55030</v>
      </c>
      <c r="E2192" s="139">
        <f>_xll.qlInterestRateIndexValueDate(IndexON,D2192)</f>
        <v>55030</v>
      </c>
      <c r="F2192" s="155">
        <f>IFERROR(_xll.qlIndexFixing(IndexON,D2192,TRUE,_xll.ohTrigger(RecalcTrigger,TriggerON)),NA())</f>
        <v>7.1876006177262752E-3</v>
      </c>
      <c r="H2192" s="42">
        <f>_xll.qlCalendarAdvance(Calendar,$H2191,B2192,"f",FALSE)</f>
        <v>55030</v>
      </c>
      <c r="I2192" s="139">
        <f>_xll.qlInterestRateIndexValueDate(Index1M,$H2192)</f>
        <v>55032</v>
      </c>
      <c r="J2192" s="144">
        <f>IFERROR(_xll.qlIndexFixing(Index1M,$H2192,TRUE,_xll.ohTrigger(RecalcTrigger,Trigger1M)),NA())</f>
        <v>7.338566397680768E-3</v>
      </c>
      <c r="K2192" s="44">
        <f>IFERROR(_xll.qlIndexFixing(Index3M,H2192,TRUE,_xll.ohTrigger(RecalcTrigger,Trigger3M)),NA())</f>
        <v>7.5587740868189061E-3</v>
      </c>
      <c r="L2192" s="44">
        <f>IFERROR(_xll.qlIndexFixing(Index6M,$H2192,TRUE,_xll.ohTrigger(RecalcTrigger,Trigger6M)),NA())</f>
        <v>7.5917345980158271E-3</v>
      </c>
      <c r="M2192" s="145">
        <f>IFERROR(_xll.qlIndexFixing(Index1Y,$H2192,TRUE,_xll.ohTrigger(RecalcTrigger,Trigger1Y)),NA())</f>
        <v>7.7793055874125642E-3</v>
      </c>
      <c r="N2192" s="144">
        <f>IFERROR(_xll.qlIndexFixing(ONIndex1M,I2192,TRUE,_xll.ohTrigger(RecalcTrigger,Trigger1M)),NA())</f>
        <v>7.3393786879183409E-3</v>
      </c>
      <c r="O2192" s="44">
        <f>IFERROR(_xll.qlIndexFixing(ONIndex3M,I2192,TRUE,_xll.ohTrigger(RecalcTrigger,Trigger3M)),NA())</f>
        <v>7.562784339416595E-3</v>
      </c>
      <c r="P2192" s="44">
        <f>IFERROR(_xll.qlIndexFixing(ONIndex6M,I2192,TRUE,_xll.ohTrigger(RecalcTrigger,Trigger6M)),NA())</f>
        <v>7.5670269515182298E-3</v>
      </c>
      <c r="Q2192" s="145">
        <f>IFERROR(_xll.qlIndexFixing(ONIndex1Y,I2192,TRUE,_xll.ohTrigger(RecalcTrigger,Trigger1Y)),NA())</f>
        <v>7.8012127880811022E-3</v>
      </c>
    </row>
    <row r="2193" spans="2:17" x14ac:dyDescent="0.2">
      <c r="B2193" s="39" t="s">
        <v>42</v>
      </c>
      <c r="D2193" s="42">
        <f>_xll.qlCalendarAdvance(Calendar,$D2192,B2193,"f",FALSE)</f>
        <v>55037</v>
      </c>
      <c r="E2193" s="139">
        <f>_xll.qlInterestRateIndexValueDate(IndexON,D2193)</f>
        <v>55037</v>
      </c>
      <c r="F2193" s="155">
        <f>IFERROR(_xll.qlIndexFixing(IndexON,D2193,TRUE,_xll.ohTrigger(RecalcTrigger,TriggerON)),NA())</f>
        <v>7.185790015498128E-3</v>
      </c>
      <c r="H2193" s="42">
        <f>_xll.qlCalendarAdvance(Calendar,$H2192,B2193,"f",FALSE)</f>
        <v>55037</v>
      </c>
      <c r="I2193" s="139">
        <f>_xll.qlInterestRateIndexValueDate(Index1M,$H2193)</f>
        <v>55039</v>
      </c>
      <c r="J2193" s="144">
        <f>IFERROR(_xll.qlIndexFixing(Index1M,$H2193,TRUE,_xll.ohTrigger(RecalcTrigger,Trigger1M)),NA())</f>
        <v>7.3366487772932865E-3</v>
      </c>
      <c r="K2193" s="44">
        <f>IFERROR(_xll.qlIndexFixing(Index3M,H2193,TRUE,_xll.ohTrigger(RecalcTrigger,Trigger3M)),NA())</f>
        <v>7.556839570192017E-3</v>
      </c>
      <c r="L2193" s="44">
        <f>IFERROR(_xll.qlIndexFixing(Index6M,$H2193,TRUE,_xll.ohTrigger(RecalcTrigger,Trigger6M)),NA())</f>
        <v>7.5926252606834232E-3</v>
      </c>
      <c r="M2193" s="145">
        <f>IFERROR(_xll.qlIndexFixing(Index1Y,$H2193,TRUE,_xll.ohTrigger(RecalcTrigger,Trigger1Y)),NA())</f>
        <v>7.7771071216046969E-3</v>
      </c>
      <c r="N2193" s="144">
        <f>IFERROR(_xll.qlIndexFixing(ONIndex1M,I2193,TRUE,_xll.ohTrigger(RecalcTrigger,Trigger1M)),NA())</f>
        <v>7.3374854318064564E-3</v>
      </c>
      <c r="O2193" s="44">
        <f>IFERROR(_xll.qlIndexFixing(ONIndex3M,I2193,TRUE,_xll.ohTrigger(RecalcTrigger,Trigger3M)),NA())</f>
        <v>7.5609279117649919E-3</v>
      </c>
      <c r="P2193" s="44">
        <f>IFERROR(_xll.qlIndexFixing(ONIndex6M,I2193,TRUE,_xll.ohTrigger(RecalcTrigger,Trigger6M)),NA())</f>
        <v>7.5677858969847023E-3</v>
      </c>
      <c r="Q2193" s="145">
        <f>IFERROR(_xll.qlIndexFixing(ONIndex1Y,I2193,TRUE,_xll.ohTrigger(RecalcTrigger,Trigger1Y)),NA())</f>
        <v>7.7993826216626871E-3</v>
      </c>
    </row>
    <row r="2194" spans="2:17" x14ac:dyDescent="0.2">
      <c r="B2194" s="39" t="s">
        <v>42</v>
      </c>
      <c r="D2194" s="42">
        <f>_xll.qlCalendarAdvance(Calendar,$D2193,B2194,"f",FALSE)</f>
        <v>55044</v>
      </c>
      <c r="E2194" s="139">
        <f>_xll.qlInterestRateIndexValueDate(IndexON,D2194)</f>
        <v>55044</v>
      </c>
      <c r="F2194" s="155">
        <f>IFERROR(_xll.qlIndexFixing(IndexON,D2194,TRUE,_xll.ohTrigger(RecalcTrigger,TriggerON)),NA())</f>
        <v>7.1839649701033181E-3</v>
      </c>
      <c r="H2194" s="42">
        <f>_xll.qlCalendarAdvance(Calendar,$H2193,B2194,"f",FALSE)</f>
        <v>55044</v>
      </c>
      <c r="I2194" s="139">
        <f>_xll.qlInterestRateIndexValueDate(Index1M,$H2194)</f>
        <v>55046</v>
      </c>
      <c r="J2194" s="144">
        <f>IFERROR(_xll.qlIndexFixing(Index1M,$H2194,TRUE,_xll.ohTrigger(RecalcTrigger,Trigger1M)),NA())</f>
        <v>7.3347170374477022E-3</v>
      </c>
      <c r="K2194" s="44">
        <f>IFERROR(_xll.qlIndexFixing(Index3M,H2194,TRUE,_xll.ohTrigger(RecalcTrigger,Trigger3M)),NA())</f>
        <v>7.554892273297734E-3</v>
      </c>
      <c r="L2194" s="44">
        <f>IFERROR(_xll.qlIndexFixing(Index6M,$H2194,TRUE,_xll.ohTrigger(RecalcTrigger,Trigger6M)),NA())</f>
        <v>7.593526490870476E-3</v>
      </c>
      <c r="M2194" s="145">
        <f>IFERROR(_xll.qlIndexFixing(Index1Y,$H2194,TRUE,_xll.ohTrigger(RecalcTrigger,Trigger1Y)),NA())</f>
        <v>7.77489451032234E-3</v>
      </c>
      <c r="N2194" s="144">
        <f>IFERROR(_xll.qlIndexFixing(ONIndex1M,I2194,TRUE,_xll.ohTrigger(RecalcTrigger,Trigger1M)),NA())</f>
        <v>7.3355781011130716E-3</v>
      </c>
      <c r="O2194" s="44">
        <f>IFERROR(_xll.qlIndexFixing(ONIndex3M,I2194,TRUE,_xll.ohTrigger(RecalcTrigger,Trigger3M)),NA())</f>
        <v>7.5590588525376035E-3</v>
      </c>
      <c r="P2194" s="44">
        <f>IFERROR(_xll.qlIndexFixing(ONIndex6M,I2194,TRUE,_xll.ohTrigger(RecalcTrigger,Trigger6M)),NA())</f>
        <v>7.5685551445303645E-3</v>
      </c>
      <c r="Q2194" s="145">
        <f>IFERROR(_xll.qlIndexFixing(ONIndex1Y,I2194,TRUE,_xll.ohTrigger(RecalcTrigger,Trigger1Y)),NA())</f>
        <v>7.7975390855389293E-3</v>
      </c>
    </row>
    <row r="2195" spans="2:17" x14ac:dyDescent="0.2">
      <c r="B2195" s="39" t="s">
        <v>42</v>
      </c>
      <c r="D2195" s="42">
        <f>_xll.qlCalendarAdvance(Calendar,$D2194,B2195,"f",FALSE)</f>
        <v>55051</v>
      </c>
      <c r="E2195" s="139">
        <f>_xll.qlInterestRateIndexValueDate(IndexON,D2195)</f>
        <v>55051</v>
      </c>
      <c r="F2195" s="155">
        <f>IFERROR(_xll.qlIndexFixing(IndexON,D2195,TRUE,_xll.ohTrigger(RecalcTrigger,TriggerON)),NA())</f>
        <v>7.1821254576409643E-3</v>
      </c>
      <c r="H2195" s="42">
        <f>_xll.qlCalendarAdvance(Calendar,$H2194,B2195,"f",FALSE)</f>
        <v>55051</v>
      </c>
      <c r="I2195" s="139">
        <f>_xll.qlInterestRateIndexValueDate(Index1M,$H2195)</f>
        <v>55053</v>
      </c>
      <c r="J2195" s="144">
        <f>IFERROR(_xll.qlIndexFixing(Index1M,$H2195,TRUE,_xll.ohTrigger(RecalcTrigger,Trigger1M)),NA())</f>
        <v>7.3327711560491893E-3</v>
      </c>
      <c r="K2195" s="44">
        <f>IFERROR(_xll.qlIndexFixing(Index3M,H2195,TRUE,_xll.ohTrigger(RecalcTrigger,Trigger3M)),NA())</f>
        <v>7.5529321746850842E-3</v>
      </c>
      <c r="L2195" s="44">
        <f>IFERROR(_xll.qlIndexFixing(Index6M,$H2195,TRUE,_xll.ohTrigger(RecalcTrigger,Trigger6M)),NA())</f>
        <v>7.5944383069772936E-3</v>
      </c>
      <c r="M2195" s="145">
        <f>IFERROR(_xll.qlIndexFixing(Index1Y,$H2195,TRUE,_xll.ohTrigger(RecalcTrigger,Trigger1Y)),NA())</f>
        <v>7.7726677270913268E-3</v>
      </c>
      <c r="N2195" s="144">
        <f>IFERROR(_xll.qlIndexFixing(ONIndex1M,I2195,TRUE,_xll.ohTrigger(RecalcTrigger,Trigger1M)),NA())</f>
        <v>7.3336566737758346E-3</v>
      </c>
      <c r="O2195" s="44">
        <f>IFERROR(_xll.qlIndexFixing(ONIndex3M,I2195,TRUE,_xll.ohTrigger(RecalcTrigger,Trigger3M)),NA())</f>
        <v>7.5571771402316301E-3</v>
      </c>
      <c r="P2195" s="44">
        <f>IFERROR(_xll.qlIndexFixing(ONIndex6M,I2195,TRUE,_xll.ohTrigger(RecalcTrigger,Trigger6M)),NA())</f>
        <v>7.5693347124605737E-3</v>
      </c>
      <c r="Q2195" s="145">
        <f>IFERROR(_xll.qlIndexFixing(ONIndex1Y,I2195,TRUE,_xll.ohTrigger(RecalcTrigger,Trigger1Y)),NA())</f>
        <v>7.7956821534908016E-3</v>
      </c>
    </row>
    <row r="2196" spans="2:17" x14ac:dyDescent="0.2">
      <c r="B2196" s="39" t="s">
        <v>42</v>
      </c>
      <c r="D2196" s="42">
        <f>_xll.qlCalendarAdvance(Calendar,$D2195,B2196,"f",FALSE)</f>
        <v>55058</v>
      </c>
      <c r="E2196" s="139">
        <f>_xll.qlInterestRateIndexValueDate(IndexON,D2196)</f>
        <v>55058</v>
      </c>
      <c r="F2196" s="155">
        <f>IFERROR(_xll.qlIndexFixing(IndexON,D2196,TRUE,_xll.ohTrigger(RecalcTrigger,TriggerON)),NA())</f>
        <v>7.1802714548496738E-3</v>
      </c>
      <c r="H2196" s="42">
        <f>_xll.qlCalendarAdvance(Calendar,$H2195,B2196,"f",FALSE)</f>
        <v>55058</v>
      </c>
      <c r="I2196" s="139">
        <f>_xll.qlInterestRateIndexValueDate(Index1M,$H2196)</f>
        <v>55060</v>
      </c>
      <c r="J2196" s="144">
        <f>IFERROR(_xll.qlIndexFixing(Index1M,$H2196,TRUE,_xll.ohTrigger(RecalcTrigger,Trigger1M)),NA())</f>
        <v>7.3308111109929297E-3</v>
      </c>
      <c r="K2196" s="44">
        <f>IFERROR(_xll.qlIndexFixing(Index3M,H2196,TRUE,_xll.ohTrigger(RecalcTrigger,Trigger3M)),NA())</f>
        <v>7.5509592528978245E-3</v>
      </c>
      <c r="L2196" s="44">
        <f>IFERROR(_xll.qlIndexFixing(Index6M,$H2196,TRUE,_xll.ohTrigger(RecalcTrigger,Trigger6M)),NA())</f>
        <v>7.5953607274041853E-3</v>
      </c>
      <c r="M2196" s="145">
        <f>IFERROR(_xll.qlIndexFixing(Index1Y,$H2196,TRUE,_xll.ohTrigger(RecalcTrigger,Trigger1Y)),NA())</f>
        <v>7.77042674543815E-3</v>
      </c>
      <c r="N2196" s="144">
        <f>IFERROR(_xll.qlIndexFixing(ONIndex1M,I2196,TRUE,_xll.ohTrigger(RecalcTrigger,Trigger1M)),NA())</f>
        <v>7.3317211276524574E-3</v>
      </c>
      <c r="O2196" s="44">
        <f>IFERROR(_xll.qlIndexFixing(ONIndex3M,I2196,TRUE,_xll.ohTrigger(RecalcTrigger,Trigger3M)),NA())</f>
        <v>7.5552827535041445E-3</v>
      </c>
      <c r="P2196" s="44">
        <f>IFERROR(_xll.qlIndexFixing(ONIndex6M,I2196,TRUE,_xll.ohTrigger(RecalcTrigger,Trigger6M)),NA())</f>
        <v>7.5701246193204952E-3</v>
      </c>
      <c r="Q2196" s="145">
        <f>IFERROR(_xll.qlIndexFixing(ONIndex1Y,I2196,TRUE,_xll.ohTrigger(RecalcTrigger,Trigger1Y)),NA())</f>
        <v>7.7938117990594691E-3</v>
      </c>
    </row>
    <row r="2197" spans="2:17" x14ac:dyDescent="0.2">
      <c r="B2197" s="39" t="s">
        <v>42</v>
      </c>
      <c r="D2197" s="42">
        <f>_xll.qlCalendarAdvance(Calendar,$D2196,B2197,"f",FALSE)</f>
        <v>55065</v>
      </c>
      <c r="E2197" s="139">
        <f>_xll.qlInterestRateIndexValueDate(IndexON,D2197)</f>
        <v>55065</v>
      </c>
      <c r="F2197" s="155">
        <f>IFERROR(_xll.qlIndexFixing(IndexON,D2197,TRUE,_xll.ohTrigger(RecalcTrigger,TriggerON)),NA())</f>
        <v>7.1784029383881176E-3</v>
      </c>
      <c r="H2197" s="42">
        <f>_xll.qlCalendarAdvance(Calendar,$H2196,B2197,"f",FALSE)</f>
        <v>55065</v>
      </c>
      <c r="I2197" s="139">
        <f>_xll.qlInterestRateIndexValueDate(Index1M,$H2197)</f>
        <v>55067</v>
      </c>
      <c r="J2197" s="144">
        <f>IFERROR(_xll.qlIndexFixing(Index1M,$H2197,TRUE,_xll.ohTrigger(RecalcTrigger,Trigger1M)),NA())</f>
        <v>7.3288368801815995E-3</v>
      </c>
      <c r="K2197" s="44">
        <f>IFERROR(_xll.qlIndexFixing(Index3M,H2197,TRUE,_xll.ohTrigger(RecalcTrigger,Trigger3M)),NA())</f>
        <v>7.5489082472847482E-3</v>
      </c>
      <c r="L2197" s="44">
        <f>IFERROR(_xll.qlIndexFixing(Index6M,$H2197,TRUE,_xll.ohTrigger(RecalcTrigger,Trigger6M)),NA())</f>
        <v>7.5964441525673936E-3</v>
      </c>
      <c r="M2197" s="145">
        <f>IFERROR(_xll.qlIndexFixing(Index1Y,$H2197,TRUE,_xll.ohTrigger(RecalcTrigger,Trigger1Y)),NA())</f>
        <v>7.7681715388899578E-3</v>
      </c>
      <c r="N2197" s="144">
        <f>IFERROR(_xll.qlIndexFixing(ONIndex1M,I2197,TRUE,_xll.ohTrigger(RecalcTrigger,Trigger1M)),NA())</f>
        <v>7.3297714407605241E-3</v>
      </c>
      <c r="O2197" s="44">
        <f>IFERROR(_xll.qlIndexFixing(ONIndex3M,I2197,TRUE,_xll.ohTrigger(RecalcTrigger,Trigger3M)),NA())</f>
        <v>7.553375670932283E-3</v>
      </c>
      <c r="P2197" s="44">
        <f>IFERROR(_xll.qlIndexFixing(ONIndex6M,I2197,TRUE,_xll.ohTrigger(RecalcTrigger,Trigger6M)),NA())</f>
        <v>7.5709248831756781E-3</v>
      </c>
      <c r="Q2197" s="145">
        <f>IFERROR(_xll.qlIndexFixing(ONIndex1Y,I2197,TRUE,_xll.ohTrigger(RecalcTrigger,Trigger1Y)),NA())</f>
        <v>7.7919279960259047E-3</v>
      </c>
    </row>
    <row r="2198" spans="2:17" x14ac:dyDescent="0.2">
      <c r="B2198" s="39" t="s">
        <v>42</v>
      </c>
      <c r="D2198" s="42">
        <f>_xll.qlCalendarAdvance(Calendar,$D2197,B2198,"f",FALSE)</f>
        <v>55072</v>
      </c>
      <c r="E2198" s="139">
        <f>_xll.qlInterestRateIndexValueDate(IndexON,D2198)</f>
        <v>55072</v>
      </c>
      <c r="F2198" s="155">
        <f>IFERROR(_xll.qlIndexFixing(IndexON,D2198,TRUE,_xll.ohTrigger(RecalcTrigger,TriggerON)),NA())</f>
        <v>7.1765198845952227E-3</v>
      </c>
      <c r="H2198" s="42">
        <f>_xll.qlCalendarAdvance(Calendar,$H2197,B2198,"f",FALSE)</f>
        <v>55072</v>
      </c>
      <c r="I2198" s="139">
        <f>_xll.qlInterestRateIndexValueDate(Index1M,$H2198)</f>
        <v>55074</v>
      </c>
      <c r="J2198" s="144">
        <f>IFERROR(_xll.qlIndexFixing(Index1M,$H2198,TRUE,_xll.ohTrigger(RecalcTrigger,Trigger1M)),NA())</f>
        <v>7.3268484415178747E-3</v>
      </c>
      <c r="K2198" s="44">
        <f>IFERROR(_xll.qlIndexFixing(Index3M,H2198,TRUE,_xll.ohTrigger(RecalcTrigger,Trigger3M)),NA())</f>
        <v>7.5469086497354683E-3</v>
      </c>
      <c r="L2198" s="44">
        <f>IFERROR(_xll.qlIndexFixing(Index6M,$H2198,TRUE,_xll.ohTrigger(RecalcTrigger,Trigger6M)),NA())</f>
        <v>7.5973886231913007E-3</v>
      </c>
      <c r="M2198" s="145">
        <f>IFERROR(_xll.qlIndexFixing(Index1Y,$H2198,TRUE,_xll.ohTrigger(RecalcTrigger,Trigger1Y)),NA())</f>
        <v>7.7659020809752125E-3</v>
      </c>
      <c r="N2198" s="144">
        <f>IFERROR(_xll.qlIndexFixing(ONIndex1M,I2198,TRUE,_xll.ohTrigger(RecalcTrigger,Trigger1M)),NA())</f>
        <v>7.3278075908778106E-3</v>
      </c>
      <c r="O2198" s="44">
        <f>IFERROR(_xll.qlIndexFixing(ONIndex3M,I2198,TRUE,_xll.ohTrigger(RecalcTrigger,Trigger3M)),NA())</f>
        <v>7.5514558710931823E-3</v>
      </c>
      <c r="P2198" s="44">
        <f>IFERROR(_xll.qlIndexFixing(ONIndex6M,I2198,TRUE,_xll.ohTrigger(RecalcTrigger,Trigger6M)),NA())</f>
        <v>7.5717355223314797E-3</v>
      </c>
      <c r="Q2198" s="145">
        <f>IFERROR(_xll.qlIndexFixing(ONIndex1Y,I2198,TRUE,_xll.ohTrigger(RecalcTrigger,Trigger1Y)),NA())</f>
        <v>7.7900307178513373E-3</v>
      </c>
    </row>
    <row r="2199" spans="2:17" x14ac:dyDescent="0.2">
      <c r="B2199" s="39" t="s">
        <v>42</v>
      </c>
      <c r="D2199" s="42">
        <f>_xll.qlCalendarAdvance(Calendar,$D2198,B2199,"f",FALSE)</f>
        <v>55079</v>
      </c>
      <c r="E2199" s="139">
        <f>_xll.qlInterestRateIndexValueDate(IndexON,D2199)</f>
        <v>55079</v>
      </c>
      <c r="F2199" s="155">
        <f>IFERROR(_xll.qlIndexFixing(IndexON,D2199,TRUE,_xll.ohTrigger(RecalcTrigger,TriggerON)),NA())</f>
        <v>7.1746222698898521E-3</v>
      </c>
      <c r="H2199" s="42">
        <f>_xll.qlCalendarAdvance(Calendar,$H2198,B2199,"f",FALSE)</f>
        <v>55079</v>
      </c>
      <c r="I2199" s="139">
        <f>_xll.qlInterestRateIndexValueDate(Index1M,$H2199)</f>
        <v>55081</v>
      </c>
      <c r="J2199" s="144">
        <f>IFERROR(_xll.qlIndexFixing(Index1M,$H2199,TRUE,_xll.ohTrigger(RecalcTrigger,Trigger1M)),NA())</f>
        <v>7.3248457728969374E-3</v>
      </c>
      <c r="K2199" s="44">
        <f>IFERROR(_xll.qlIndexFixing(Index3M,H2199,TRUE,_xll.ohTrigger(RecalcTrigger,Trigger3M)),NA())</f>
        <v>7.5448961628617984E-3</v>
      </c>
      <c r="L2199" s="44">
        <f>IFERROR(_xll.qlIndexFixing(Index6M,$H2199,TRUE,_xll.ohTrigger(RecalcTrigger,Trigger6M)),NA())</f>
        <v>7.598343754879327E-3</v>
      </c>
      <c r="M2199" s="145">
        <f>IFERROR(_xll.qlIndexFixing(Index1Y,$H2199,TRUE,_xll.ohTrigger(RecalcTrigger,Trigger1Y)),NA())</f>
        <v>7.7636183452228164E-3</v>
      </c>
      <c r="N2199" s="144">
        <f>IFERROR(_xll.qlIndexFixing(ONIndex1M,I2199,TRUE,_xll.ohTrigger(RecalcTrigger,Trigger1M)),NA())</f>
        <v>7.3258295559419651E-3</v>
      </c>
      <c r="O2199" s="44">
        <f>IFERROR(_xll.qlIndexFixing(ONIndex3M,I2199,TRUE,_xll.ohTrigger(RecalcTrigger,Trigger3M)),NA())</f>
        <v>7.5495233324840427E-3</v>
      </c>
      <c r="P2199" s="44">
        <f>IFERROR(_xll.qlIndexFixing(ONIndex6M,I2199,TRUE,_xll.ohTrigger(RecalcTrigger,Trigger6M)),NA())</f>
        <v>7.5725565552531293E-3</v>
      </c>
      <c r="Q2199" s="145">
        <f>IFERROR(_xll.qlIndexFixing(ONIndex1Y,I2199,TRUE,_xll.ohTrigger(RecalcTrigger,Trigger1Y)),NA())</f>
        <v>7.7881199382368038E-3</v>
      </c>
    </row>
    <row r="2200" spans="2:17" x14ac:dyDescent="0.2">
      <c r="B2200" s="39" t="s">
        <v>42</v>
      </c>
      <c r="D2200" s="42">
        <f>_xll.qlCalendarAdvance(Calendar,$D2199,B2200,"f",FALSE)</f>
        <v>55086</v>
      </c>
      <c r="E2200" s="139">
        <f>_xll.qlInterestRateIndexValueDate(IndexON,D2200)</f>
        <v>55086</v>
      </c>
      <c r="F2200" s="155">
        <f>IFERROR(_xll.qlIndexFixing(IndexON,D2200,TRUE,_xll.ohTrigger(RecalcTrigger,TriggerON)),NA())</f>
        <v>7.1727100710106129E-3</v>
      </c>
      <c r="H2200" s="42">
        <f>_xll.qlCalendarAdvance(Calendar,$H2199,B2200,"f",FALSE)</f>
        <v>55086</v>
      </c>
      <c r="I2200" s="139">
        <f>_xll.qlInterestRateIndexValueDate(Index1M,$H2200)</f>
        <v>55088</v>
      </c>
      <c r="J2200" s="144">
        <f>IFERROR(_xll.qlIndexFixing(Index1M,$H2200,TRUE,_xll.ohTrigger(RecalcTrigger,Trigger1M)),NA())</f>
        <v>7.3228288522214635E-3</v>
      </c>
      <c r="K2200" s="44">
        <f>IFERROR(_xll.qlIndexFixing(Index3M,H2200,TRUE,_xll.ohTrigger(RecalcTrigger,Trigger3M)),NA())</f>
        <v>7.5428707652078573E-3</v>
      </c>
      <c r="L2200" s="44">
        <f>IFERROR(_xll.qlIndexFixing(Index6M,$H2200,TRUE,_xll.ohTrigger(RecalcTrigger,Trigger6M)),NA())</f>
        <v>7.5993095660338954E-3</v>
      </c>
      <c r="M2200" s="145">
        <f>IFERROR(_xll.qlIndexFixing(Index1Y,$H2200,TRUE,_xll.ohTrigger(RecalcTrigger,Trigger1Y)),NA())</f>
        <v>7.761320305162544E-3</v>
      </c>
      <c r="N2200" s="144">
        <f>IFERROR(_xll.qlIndexFixing(ONIndex1M,I2200,TRUE,_xll.ohTrigger(RecalcTrigger,Trigger1M)),NA())</f>
        <v>7.3238373138906354E-3</v>
      </c>
      <c r="O2200" s="44">
        <f>IFERROR(_xll.qlIndexFixing(ONIndex3M,I2200,TRUE,_xll.ohTrigger(RecalcTrigger,Trigger3M)),NA())</f>
        <v>7.5475780336820009E-3</v>
      </c>
      <c r="P2200" s="44">
        <f>IFERROR(_xll.qlIndexFixing(ONIndex6M,I2200,TRUE,_xll.ohTrigger(RecalcTrigger,Trigger6M)),NA())</f>
        <v>7.5733880002459841E-3</v>
      </c>
      <c r="Q2200" s="145">
        <f>IFERROR(_xll.qlIndexFixing(ONIndex1Y,I2200,TRUE,_xll.ohTrigger(RecalcTrigger,Trigger1Y)),NA())</f>
        <v>7.7861956308833413E-3</v>
      </c>
    </row>
    <row r="2201" spans="2:17" x14ac:dyDescent="0.2">
      <c r="B2201" s="39" t="s">
        <v>42</v>
      </c>
      <c r="D2201" s="42">
        <f>_xll.qlCalendarAdvance(Calendar,$D2200,B2201,"f",FALSE)</f>
        <v>55093</v>
      </c>
      <c r="E2201" s="139">
        <f>_xll.qlInterestRateIndexValueDate(IndexON,D2201)</f>
        <v>55093</v>
      </c>
      <c r="F2201" s="155">
        <f>IFERROR(_xll.qlIndexFixing(IndexON,D2201,TRUE,_xll.ohTrigger(RecalcTrigger,TriggerON)),NA())</f>
        <v>7.1707832644563041E-3</v>
      </c>
      <c r="H2201" s="42">
        <f>_xll.qlCalendarAdvance(Calendar,$H2200,B2201,"f",FALSE)</f>
        <v>55093</v>
      </c>
      <c r="I2201" s="139">
        <f>_xll.qlInterestRateIndexValueDate(Index1M,$H2201)</f>
        <v>55095</v>
      </c>
      <c r="J2201" s="144">
        <f>IFERROR(_xll.qlIndexFixing(Index1M,$H2201,TRUE,_xll.ohTrigger(RecalcTrigger,Trigger1M)),NA())</f>
        <v>7.3207976573991251E-3</v>
      </c>
      <c r="K2201" s="44">
        <f>IFERROR(_xll.qlIndexFixing(Index3M,H2201,TRUE,_xll.ohTrigger(RecalcTrigger,Trigger3M)),NA())</f>
        <v>7.5408324353195026E-3</v>
      </c>
      <c r="L2201" s="44">
        <f>IFERROR(_xll.qlIndexFixing(Index6M,$H2201,TRUE,_xll.ohTrigger(RecalcTrigger,Trigger6M)),NA())</f>
        <v>7.6001325383770642E-3</v>
      </c>
      <c r="M2201" s="145">
        <f>IFERROR(_xll.qlIndexFixing(Index1Y,$H2201,TRUE,_xll.ohTrigger(RecalcTrigger,Trigger1Y)),NA())</f>
        <v>7.7590079343252683E-3</v>
      </c>
      <c r="N2201" s="144">
        <f>IFERROR(_xll.qlIndexFixing(ONIndex1M,I2201,TRUE,_xll.ohTrigger(RecalcTrigger,Trigger1M)),NA())</f>
        <v>7.3218308426614698E-3</v>
      </c>
      <c r="O2201" s="44">
        <f>IFERROR(_xll.qlIndexFixing(ONIndex3M,I2201,TRUE,_xll.ohTrigger(RecalcTrigger,Trigger3M)),NA())</f>
        <v>7.5456199533441293E-3</v>
      </c>
      <c r="P2201" s="44">
        <f>IFERROR(_xll.qlIndexFixing(ONIndex6M,I2201,TRUE,_xll.ohTrigger(RecalcTrigger,Trigger6M)),NA())</f>
        <v>7.5742298755354653E-3</v>
      </c>
      <c r="Q2201" s="145">
        <f>IFERROR(_xll.qlIndexFixing(ONIndex1Y,I2201,TRUE,_xll.ohTrigger(RecalcTrigger,Trigger1Y)),NA())</f>
        <v>7.7842577694120507E-3</v>
      </c>
    </row>
    <row r="2202" spans="2:17" x14ac:dyDescent="0.2">
      <c r="B2202" s="39" t="s">
        <v>42</v>
      </c>
      <c r="D2202" s="42">
        <f>_xll.qlCalendarAdvance(Calendar,$D2201,B2202,"f",FALSE)</f>
        <v>55100</v>
      </c>
      <c r="E2202" s="139">
        <f>_xll.qlInterestRateIndexValueDate(IndexON,D2202)</f>
        <v>55100</v>
      </c>
      <c r="F2202" s="155">
        <f>IFERROR(_xll.qlIndexFixing(IndexON,D2202,TRUE,_xll.ohTrigger(RecalcTrigger,TriggerON)),NA())</f>
        <v>7.1688418266457887E-3</v>
      </c>
      <c r="H2202" s="42">
        <f>_xll.qlCalendarAdvance(Calendar,$H2201,B2202,"f",FALSE)</f>
        <v>55100</v>
      </c>
      <c r="I2202" s="139">
        <f>_xll.qlInterestRateIndexValueDate(Index1M,$H2202)</f>
        <v>55102</v>
      </c>
      <c r="J2202" s="144">
        <f>IFERROR(_xll.qlIndexFixing(Index1M,$H2202,TRUE,_xll.ohTrigger(RecalcTrigger,Trigger1M)),NA())</f>
        <v>7.3187521663226063E-3</v>
      </c>
      <c r="K2202" s="44">
        <f>IFERROR(_xll.qlIndexFixing(Index3M,H2202,TRUE,_xll.ohTrigger(RecalcTrigger,Trigger3M)),NA())</f>
        <v>7.5387811517443294E-3</v>
      </c>
      <c r="L2202" s="44">
        <f>IFERROR(_xll.qlIndexFixing(Index6M,$H2202,TRUE,_xll.ohTrigger(RecalcTrigger,Trigger6M)),NA())</f>
        <v>7.6011189711494348E-3</v>
      </c>
      <c r="M2202" s="145">
        <f>IFERROR(_xll.qlIndexFixing(Index1Y,$H2202,TRUE,_xll.ohTrigger(RecalcTrigger,Trigger1Y)),NA())</f>
        <v>7.7566812062425184E-3</v>
      </c>
      <c r="N2202" s="144">
        <f>IFERROR(_xll.qlIndexFixing(ONIndex1M,I2202,TRUE,_xll.ohTrigger(RecalcTrigger,Trigger1M)),NA())</f>
        <v>7.3198101200322441E-3</v>
      </c>
      <c r="O2202" s="44">
        <f>IFERROR(_xll.qlIndexFixing(ONIndex3M,I2202,TRUE,_xll.ohTrigger(RecalcTrigger,Trigger3M)),NA())</f>
        <v>7.5436490698876923E-3</v>
      </c>
      <c r="P2202" s="44">
        <f>IFERROR(_xll.qlIndexFixing(ONIndex6M,I2202,TRUE,_xll.ohTrigger(RecalcTrigger,Trigger6M)),NA())</f>
        <v>7.5750821995068662E-3</v>
      </c>
      <c r="Q2202" s="145">
        <f>IFERROR(_xll.qlIndexFixing(ONIndex1Y,I2202,TRUE,_xll.ohTrigger(RecalcTrigger,Trigger1Y)),NA())</f>
        <v>7.7823063273640969E-3</v>
      </c>
    </row>
    <row r="2203" spans="2:17" x14ac:dyDescent="0.2">
      <c r="B2203" s="39" t="s">
        <v>42</v>
      </c>
      <c r="D2203" s="42">
        <f>_xll.qlCalendarAdvance(Calendar,$D2202,B2203,"f",FALSE)</f>
        <v>55107</v>
      </c>
      <c r="E2203" s="139">
        <f>_xll.qlInterestRateIndexValueDate(IndexON,D2203)</f>
        <v>55107</v>
      </c>
      <c r="F2203" s="155">
        <f>IFERROR(_xll.qlIndexFixing(IndexON,D2203,TRUE,_xll.ohTrigger(RecalcTrigger,TriggerON)),NA())</f>
        <v>7.1668857340778658E-3</v>
      </c>
      <c r="H2203" s="42">
        <f>_xll.qlCalendarAdvance(Calendar,$H2202,B2203,"f",FALSE)</f>
        <v>55107</v>
      </c>
      <c r="I2203" s="139">
        <f>_xll.qlInterestRateIndexValueDate(Index1M,$H2203)</f>
        <v>55109</v>
      </c>
      <c r="J2203" s="144">
        <f>IFERROR(_xll.qlIndexFixing(Index1M,$H2203,TRUE,_xll.ohTrigger(RecalcTrigger,Trigger1M)),NA())</f>
        <v>7.316692356897081E-3</v>
      </c>
      <c r="K2203" s="44">
        <f>IFERROR(_xll.qlIndexFixing(Index3M,H2203,TRUE,_xll.ohTrigger(RecalcTrigger,Trigger3M)),NA())</f>
        <v>7.5367168930299318E-3</v>
      </c>
      <c r="L2203" s="44">
        <f>IFERROR(_xll.qlIndexFixing(Index6M,$H2203,TRUE,_xll.ohTrigger(RecalcTrigger,Trigger6M)),NA())</f>
        <v>7.6021161370506676E-3</v>
      </c>
      <c r="M2203" s="145">
        <f>IFERROR(_xll.qlIndexFixing(Index1Y,$H2203,TRUE,_xll.ohTrigger(RecalcTrigger,Trigger1Y)),NA())</f>
        <v>7.7543400944469175E-3</v>
      </c>
      <c r="N2203" s="144">
        <f>IFERROR(_xll.qlIndexFixing(ONIndex1M,I2203,TRUE,_xll.ohTrigger(RecalcTrigger,Trigger1M)),NA())</f>
        <v>7.3177751241004785E-3</v>
      </c>
      <c r="O2203" s="44">
        <f>IFERROR(_xll.qlIndexFixing(ONIndex3M,I2203,TRUE,_xll.ohTrigger(RecalcTrigger,Trigger3M)),NA())</f>
        <v>7.5416653620496987E-3</v>
      </c>
      <c r="P2203" s="44">
        <f>IFERROR(_xll.qlIndexFixing(ONIndex6M,I2203,TRUE,_xll.ohTrigger(RecalcTrigger,Trigger6M)),NA())</f>
        <v>7.575944990385608E-3</v>
      </c>
      <c r="Q2203" s="145">
        <f>IFERROR(_xll.qlIndexFixing(ONIndex1Y,I2203,TRUE,_xll.ohTrigger(RecalcTrigger,Trigger1Y)),NA())</f>
        <v>7.7803412783605808E-3</v>
      </c>
    </row>
    <row r="2204" spans="2:17" x14ac:dyDescent="0.2">
      <c r="B2204" s="39" t="s">
        <v>42</v>
      </c>
      <c r="D2204" s="42">
        <f>_xll.qlCalendarAdvance(Calendar,$D2203,B2204,"f",FALSE)</f>
        <v>55114</v>
      </c>
      <c r="E2204" s="139">
        <f>_xll.qlInterestRateIndexValueDate(IndexON,D2204)</f>
        <v>55114</v>
      </c>
      <c r="F2204" s="155">
        <f>IFERROR(_xll.qlIndexFixing(IndexON,D2204,TRUE,_xll.ohTrigger(RecalcTrigger,TriggerON)),NA())</f>
        <v>7.1649149634911424E-3</v>
      </c>
      <c r="H2204" s="42">
        <f>_xll.qlCalendarAdvance(Calendar,$H2203,B2204,"f",FALSE)</f>
        <v>55114</v>
      </c>
      <c r="I2204" s="139">
        <f>_xll.qlInterestRateIndexValueDate(Index1M,$H2204)</f>
        <v>55116</v>
      </c>
      <c r="J2204" s="144">
        <f>IFERROR(_xll.qlIndexFixing(Index1M,$H2204,TRUE,_xll.ohTrigger(RecalcTrigger,Trigger1M)),NA())</f>
        <v>7.3145430021534265E-3</v>
      </c>
      <c r="K2204" s="44">
        <f>IFERROR(_xll.qlIndexFixing(Index3M,H2204,TRUE,_xll.ohTrigger(RecalcTrigger,Trigger3M)),NA())</f>
        <v>7.5346396377221677E-3</v>
      </c>
      <c r="L2204" s="44">
        <f>IFERROR(_xll.qlIndexFixing(Index6M,$H2204,TRUE,_xll.ohTrigger(RecalcTrigger,Trigger6M)),NA())</f>
        <v>7.6031240544841604E-3</v>
      </c>
      <c r="M2204" s="145">
        <f>IFERROR(_xll.qlIndexFixing(Index1Y,$H2204,TRUE,_xll.ohTrigger(RecalcTrigger,Trigger1Y)),NA())</f>
        <v>7.7519845724715276E-3</v>
      </c>
      <c r="N2204" s="144">
        <f>IFERROR(_xll.qlIndexFixing(ONIndex1M,I2204,TRUE,_xll.ohTrigger(RecalcTrigger,Trigger1M)),NA())</f>
        <v>7.315725832723885E-3</v>
      </c>
      <c r="O2204" s="44">
        <f>IFERROR(_xll.qlIndexFixing(ONIndex3M,I2204,TRUE,_xll.ohTrigger(RecalcTrigger,Trigger3M)),NA())</f>
        <v>7.5396688082474128E-3</v>
      </c>
      <c r="P2204" s="44">
        <f>IFERROR(_xll.qlIndexFixing(ONIndex6M,I2204,TRUE,_xll.ohTrigger(RecalcTrigger,Trigger6M)),NA())</f>
        <v>7.5768182666369199E-3</v>
      </c>
      <c r="Q2204" s="145">
        <f>IFERROR(_xll.qlIndexFixing(ONIndex1Y,I2204,TRUE,_xll.ohTrigger(RecalcTrigger,Trigger1Y)),NA())</f>
        <v>7.7783625963423475E-3</v>
      </c>
    </row>
    <row r="2205" spans="2:17" x14ac:dyDescent="0.2">
      <c r="B2205" s="39" t="s">
        <v>42</v>
      </c>
      <c r="D2205" s="42">
        <f>_xll.qlCalendarAdvance(Calendar,$D2204,B2205,"f",FALSE)</f>
        <v>55121</v>
      </c>
      <c r="E2205" s="139">
        <f>_xll.qlInterestRateIndexValueDate(IndexON,D2205)</f>
        <v>55121</v>
      </c>
      <c r="F2205" s="155">
        <f>IFERROR(_xll.qlIndexFixing(IndexON,D2205,TRUE,_xll.ohTrigger(RecalcTrigger,TriggerON)),NA())</f>
        <v>7.1629294913844177E-3</v>
      </c>
      <c r="H2205" s="42">
        <f>_xll.qlCalendarAdvance(Calendar,$H2204,B2205,"f",FALSE)</f>
        <v>55121</v>
      </c>
      <c r="I2205" s="139">
        <f>_xll.qlInterestRateIndexValueDate(Index1M,$H2205)</f>
        <v>55123</v>
      </c>
      <c r="J2205" s="144">
        <f>IFERROR(_xll.qlIndexFixing(Index1M,$H2205,TRUE,_xll.ohTrigger(RecalcTrigger,Trigger1M)),NA())</f>
        <v>7.3125296945947271E-3</v>
      </c>
      <c r="K2205" s="44">
        <f>IFERROR(_xll.qlIndexFixing(Index3M,H2205,TRUE,_xll.ohTrigger(RecalcTrigger,Trigger3M)),NA())</f>
        <v>7.5326952894938515E-3</v>
      </c>
      <c r="L2205" s="44">
        <f>IFERROR(_xll.qlIndexFixing(Index6M,$H2205,TRUE,_xll.ohTrigger(RecalcTrigger,Trigger6M)),NA())</f>
        <v>7.6042994578830623E-3</v>
      </c>
      <c r="M2205" s="145">
        <f>IFERROR(_xll.qlIndexFixing(Index1Y,$H2205,TRUE,_xll.ohTrigger(RecalcTrigger,Trigger1Y)),NA())</f>
        <v>7.7496146138507239E-3</v>
      </c>
      <c r="N2205" s="144">
        <f>IFERROR(_xll.qlIndexFixing(ONIndex1M,I2205,TRUE,_xll.ohTrigger(RecalcTrigger,Trigger1M)),NA())</f>
        <v>7.3136622236003035E-3</v>
      </c>
      <c r="O2205" s="44">
        <f>IFERROR(_xll.qlIndexFixing(ONIndex3M,I2205,TRUE,_xll.ohTrigger(RecalcTrigger,Trigger3M)),NA())</f>
        <v>7.5376593872178432E-3</v>
      </c>
      <c r="P2205" s="44">
        <f>IFERROR(_xll.qlIndexFixing(ONIndex6M,I2205,TRUE,_xll.ohTrigger(RecalcTrigger,Trigger6M)),NA())</f>
        <v>7.5777020464062872E-3</v>
      </c>
      <c r="Q2205" s="145">
        <f>IFERROR(_xll.qlIndexFixing(ONIndex1Y,I2205,TRUE,_xll.ohTrigger(RecalcTrigger,Trigger1Y)),NA())</f>
        <v>7.7763702546107538E-3</v>
      </c>
    </row>
    <row r="2206" spans="2:17" x14ac:dyDescent="0.2">
      <c r="B2206" s="39" t="s">
        <v>42</v>
      </c>
      <c r="D2206" s="42">
        <f>_xll.qlCalendarAdvance(Calendar,$D2205,B2206,"f",FALSE)</f>
        <v>55128</v>
      </c>
      <c r="E2206" s="139">
        <f>_xll.qlInterestRateIndexValueDate(IndexON,D2206)</f>
        <v>55128</v>
      </c>
      <c r="F2206" s="155">
        <f>IFERROR(_xll.qlIndexFixing(IndexON,D2206,TRUE,_xll.ohTrigger(RecalcTrigger,TriggerON)),NA())</f>
        <v>7.1609292939367464E-3</v>
      </c>
      <c r="H2206" s="42">
        <f>_xll.qlCalendarAdvance(Calendar,$H2205,B2206,"f",FALSE)</f>
        <v>55128</v>
      </c>
      <c r="I2206" s="139">
        <f>_xll.qlInterestRateIndexValueDate(Index1M,$H2206)</f>
        <v>55130</v>
      </c>
      <c r="J2206" s="144">
        <f>IFERROR(_xll.qlIndexFixing(Index1M,$H2206,TRUE,_xll.ohTrigger(RecalcTrigger,Trigger1M)),NA())</f>
        <v>7.3104267975257486E-3</v>
      </c>
      <c r="K2206" s="44">
        <f>IFERROR(_xll.qlIndexFixing(Index3M,H2206,TRUE,_xll.ohTrigger(RecalcTrigger,Trigger3M)),NA())</f>
        <v>7.5305939352299234E-3</v>
      </c>
      <c r="L2206" s="44">
        <f>IFERROR(_xll.qlIndexFixing(Index6M,$H2206,TRUE,_xll.ohTrigger(RecalcTrigger,Trigger6M)),NA())</f>
        <v>7.6053297322864356E-3</v>
      </c>
      <c r="M2206" s="145">
        <f>IFERROR(_xll.qlIndexFixing(Index1Y,$H2206,TRUE,_xll.ohTrigger(RecalcTrigger,Trigger1Y)),NA())</f>
        <v>7.7472301921199778E-3</v>
      </c>
      <c r="N2206" s="144">
        <f>IFERROR(_xll.qlIndexFixing(ONIndex1M,I2206,TRUE,_xll.ohTrigger(RecalcTrigger,Trigger1M)),NA())</f>
        <v>7.3115842749071902E-3</v>
      </c>
      <c r="O2206" s="44">
        <f>IFERROR(_xll.qlIndexFixing(ONIndex3M,I2206,TRUE,_xll.ohTrigger(RecalcTrigger,Trigger3M)),NA())</f>
        <v>7.5356370772983183E-3</v>
      </c>
      <c r="P2206" s="44">
        <f>IFERROR(_xll.qlIndexFixing(ONIndex6M,I2206,TRUE,_xll.ohTrigger(RecalcTrigger,Trigger6M)),NA())</f>
        <v>7.5785963481589391E-3</v>
      </c>
      <c r="Q2206" s="145">
        <f>IFERROR(_xll.qlIndexFixing(ONIndex1Y,I2206,TRUE,_xll.ohTrigger(RecalcTrigger,Trigger1Y)),NA())</f>
        <v>7.7743642268668367E-3</v>
      </c>
    </row>
    <row r="2207" spans="2:17" x14ac:dyDescent="0.2">
      <c r="B2207" s="39" t="s">
        <v>42</v>
      </c>
      <c r="D2207" s="42">
        <f>_xll.qlCalendarAdvance(Calendar,$D2206,B2207,"f",FALSE)</f>
        <v>55135</v>
      </c>
      <c r="E2207" s="139">
        <f>_xll.qlInterestRateIndexValueDate(IndexON,D2207)</f>
        <v>55135</v>
      </c>
      <c r="F2207" s="155">
        <f>IFERROR(_xll.qlIndexFixing(IndexON,D2207,TRUE,_xll.ohTrigger(RecalcTrigger,TriggerON)),NA())</f>
        <v>7.1589143481265438E-3</v>
      </c>
      <c r="H2207" s="42">
        <f>_xll.qlCalendarAdvance(Calendar,$H2206,B2207,"f",FALSE)</f>
        <v>55135</v>
      </c>
      <c r="I2207" s="139">
        <f>_xll.qlInterestRateIndexValueDate(Index1M,$H2207)</f>
        <v>55137</v>
      </c>
      <c r="J2207" s="144">
        <f>IFERROR(_xll.qlIndexFixing(Index1M,$H2207,TRUE,_xll.ohTrigger(RecalcTrigger,Trigger1M)),NA())</f>
        <v>7.3083094937084758E-3</v>
      </c>
      <c r="K2207" s="44">
        <f>IFERROR(_xll.qlIndexFixing(Index3M,H2207,TRUE,_xll.ohTrigger(RecalcTrigger,Trigger3M)),NA())</f>
        <v>7.5284795236019164E-3</v>
      </c>
      <c r="L2207" s="44">
        <f>IFERROR(_xll.qlIndexFixing(Index6M,$H2207,TRUE,_xll.ohTrigger(RecalcTrigger,Trigger6M)),NA())</f>
        <v>7.606370814975943E-3</v>
      </c>
      <c r="M2207" s="145">
        <f>IFERROR(_xll.qlIndexFixing(Index1Y,$H2207,TRUE,_xll.ohTrigger(RecalcTrigger,Trigger1Y)),NA())</f>
        <v>7.7448312808145407E-3</v>
      </c>
      <c r="N2207" s="144">
        <f>IFERROR(_xll.qlIndexFixing(ONIndex1M,I2207,TRUE,_xll.ohTrigger(RecalcTrigger,Trigger1M)),NA())</f>
        <v>7.3094919644223211E-3</v>
      </c>
      <c r="O2207" s="44">
        <f>IFERROR(_xll.qlIndexFixing(ONIndex3M,I2207,TRUE,_xll.ohTrigger(RecalcTrigger,Trigger3M)),NA())</f>
        <v>7.5336018572258467E-3</v>
      </c>
      <c r="P2207" s="44">
        <f>IFERROR(_xll.qlIndexFixing(ONIndex6M,I2207,TRUE,_xll.ohTrigger(RecalcTrigger,Trigger6M)),NA())</f>
        <v>7.5795011901202969E-3</v>
      </c>
      <c r="Q2207" s="145">
        <f>IFERROR(_xll.qlIndexFixing(ONIndex1Y,I2207,TRUE,_xll.ohTrigger(RecalcTrigger,Trigger1Y)),NA())</f>
        <v>7.7723444868915692E-3</v>
      </c>
    </row>
    <row r="2208" spans="2:17" x14ac:dyDescent="0.2">
      <c r="B2208" s="39" t="s">
        <v>42</v>
      </c>
      <c r="D2208" s="42">
        <f>_xll.qlCalendarAdvance(Calendar,$D2207,B2208,"f",FALSE)</f>
        <v>55142</v>
      </c>
      <c r="E2208" s="139">
        <f>_xll.qlInterestRateIndexValueDate(IndexON,D2208)</f>
        <v>55142</v>
      </c>
      <c r="F2208" s="155">
        <f>IFERROR(_xll.qlIndexFixing(IndexON,D2208,TRUE,_xll.ohTrigger(RecalcTrigger,TriggerON)),NA())</f>
        <v>7.1568846300529287E-3</v>
      </c>
      <c r="H2208" s="42">
        <f>_xll.qlCalendarAdvance(Calendar,$H2207,B2208,"f",FALSE)</f>
        <v>55142</v>
      </c>
      <c r="I2208" s="139">
        <f>_xll.qlInterestRateIndexValueDate(Index1M,$H2208)</f>
        <v>55144</v>
      </c>
      <c r="J2208" s="144">
        <f>IFERROR(_xll.qlIndexFixing(Index1M,$H2208,TRUE,_xll.ohTrigger(RecalcTrigger,Trigger1M)),NA())</f>
        <v>7.3061777610480827E-3</v>
      </c>
      <c r="K2208" s="44">
        <f>IFERROR(_xll.qlIndexFixing(Index3M,H2208,TRUE,_xll.ohTrigger(RecalcTrigger,Trigger3M)),NA())</f>
        <v>7.5263520331558809E-3</v>
      </c>
      <c r="L2208" s="44">
        <f>IFERROR(_xll.qlIndexFixing(Index6M,$H2208,TRUE,_xll.ohTrigger(RecalcTrigger,Trigger6M)),NA())</f>
        <v>7.6074227243531287E-3</v>
      </c>
      <c r="M2208" s="145">
        <f>IFERROR(_xll.qlIndexFixing(Index1Y,$H2208,TRUE,_xll.ohTrigger(RecalcTrigger,Trigger1Y)),NA())</f>
        <v>7.7424178534718554E-3</v>
      </c>
      <c r="N2208" s="144">
        <f>IFERROR(_xll.qlIndexFixing(ONIndex1M,I2208,TRUE,_xll.ohTrigger(RecalcTrigger,Trigger1M)),NA())</f>
        <v>7.3070831382437973E-3</v>
      </c>
      <c r="O2208" s="44">
        <f>IFERROR(_xll.qlIndexFixing(ONIndex3M,I2208,TRUE,_xll.ohTrigger(RecalcTrigger,Trigger3M)),NA())</f>
        <v>7.5312600555133002E-3</v>
      </c>
      <c r="P2208" s="44">
        <f>IFERROR(_xll.qlIndexFixing(ONIndex6M,I2208,TRUE,_xll.ohTrigger(RecalcTrigger,Trigger6M)),NA())</f>
        <v>7.5805482251389833E-3</v>
      </c>
      <c r="Q2208" s="145">
        <f>IFERROR(_xll.qlIndexFixing(ONIndex1Y,I2208,TRUE,_xll.ohTrigger(RecalcTrigger,Trigger1Y)),NA())</f>
        <v>7.7700193882179747E-3</v>
      </c>
    </row>
    <row r="2209" spans="2:17" x14ac:dyDescent="0.2">
      <c r="B2209" s="39" t="s">
        <v>42</v>
      </c>
      <c r="D2209" s="42">
        <f>_xll.qlCalendarAdvance(Calendar,$D2208,B2209,"f",FALSE)</f>
        <v>55149</v>
      </c>
      <c r="E2209" s="139">
        <f>_xll.qlInterestRateIndexValueDate(IndexON,D2209)</f>
        <v>55149</v>
      </c>
      <c r="F2209" s="155">
        <f>IFERROR(_xll.qlIndexFixing(IndexON,D2209,TRUE,_xll.ohTrigger(RecalcTrigger,TriggerON)),NA())</f>
        <v>7.1548401166143805E-3</v>
      </c>
      <c r="H2209" s="42">
        <f>_xll.qlCalendarAdvance(Calendar,$H2208,B2209,"f",FALSE)</f>
        <v>55149</v>
      </c>
      <c r="I2209" s="139">
        <f>_xll.qlInterestRateIndexValueDate(Index1M,$H2209)</f>
        <v>55151</v>
      </c>
      <c r="J2209" s="144">
        <f>IFERROR(_xll.qlIndexFixing(Index1M,$H2209,TRUE,_xll.ohTrigger(RecalcTrigger,Trigger1M)),NA())</f>
        <v>7.3040315774447473E-3</v>
      </c>
      <c r="K2209" s="44">
        <f>IFERROR(_xll.qlIndexFixing(Index3M,H2209,TRUE,_xll.ohTrigger(RecalcTrigger,Trigger3M)),NA())</f>
        <v>7.5242114424423079E-3</v>
      </c>
      <c r="L2209" s="44">
        <f>IFERROR(_xll.qlIndexFixing(Index6M,$H2209,TRUE,_xll.ohTrigger(RecalcTrigger,Trigger6M)),NA())</f>
        <v>7.6084854788234894E-3</v>
      </c>
      <c r="M2209" s="145">
        <f>IFERROR(_xll.qlIndexFixing(Index1Y,$H2209,TRUE,_xll.ohTrigger(RecalcTrigger,Trigger1Y)),NA())</f>
        <v>7.7399898836298005E-3</v>
      </c>
      <c r="N2209" s="144">
        <f>IFERROR(_xll.qlIndexFixing(ONIndex1M,I2209,TRUE,_xll.ohTrigger(RecalcTrigger,Trigger1M)),NA())</f>
        <v>7.3052641698279075E-3</v>
      </c>
      <c r="O2209" s="44">
        <f>IFERROR(_xll.qlIndexFixing(ONIndex3M,I2209,TRUE,_xll.ohTrigger(RecalcTrigger,Trigger3M)),NA())</f>
        <v>7.5294926007707375E-3</v>
      </c>
      <c r="P2209" s="44">
        <f>IFERROR(_xll.qlIndexFixing(ONIndex6M,I2209,TRUE,_xll.ohTrigger(RecalcTrigger,Trigger6M)),NA())</f>
        <v>7.5813425680504309E-3</v>
      </c>
      <c r="Q2209" s="145">
        <f>IFERROR(_xll.qlIndexFixing(ONIndex1Y,I2209,TRUE,_xll.ohTrigger(RecalcTrigger,Trigger1Y)),NA())</f>
        <v>7.7682637645715147E-3</v>
      </c>
    </row>
    <row r="2210" spans="2:17" x14ac:dyDescent="0.2">
      <c r="B2210" s="39" t="s">
        <v>42</v>
      </c>
      <c r="D2210" s="42">
        <f>_xll.qlCalendarAdvance(Calendar,$D2209,B2210,"f",FALSE)</f>
        <v>55156</v>
      </c>
      <c r="E2210" s="139">
        <f>_xll.qlInterestRateIndexValueDate(IndexON,D2210)</f>
        <v>55156</v>
      </c>
      <c r="F2210" s="155">
        <f>IFERROR(_xll.qlIndexFixing(IndexON,D2210,TRUE,_xll.ohTrigger(RecalcTrigger,TriggerON)),NA())</f>
        <v>7.1527807840698898E-3</v>
      </c>
      <c r="H2210" s="42">
        <f>_xll.qlCalendarAdvance(Calendar,$H2209,B2210,"f",FALSE)</f>
        <v>55156</v>
      </c>
      <c r="I2210" s="139">
        <f>_xll.qlInterestRateIndexValueDate(Index1M,$H2210)</f>
        <v>55158</v>
      </c>
      <c r="J2210" s="144">
        <f>IFERROR(_xll.qlIndexFixing(Index1M,$H2210,TRUE,_xll.ohTrigger(RecalcTrigger,Trigger1M)),NA())</f>
        <v>7.3018709207986476E-3</v>
      </c>
      <c r="K2210" s="44">
        <f>IFERROR(_xll.qlIndexFixing(Index3M,H2210,TRUE,_xll.ohTrigger(RecalcTrigger,Trigger3M)),NA())</f>
        <v>7.5220577300090241E-3</v>
      </c>
      <c r="L2210" s="44">
        <f>IFERROR(_xll.qlIndexFixing(Index6M,$H2210,TRUE,_xll.ohTrigger(RecalcTrigger,Trigger6M)),NA())</f>
        <v>7.609398371806653E-3</v>
      </c>
      <c r="M2210" s="145">
        <f>IFERROR(_xll.qlIndexFixing(Index1Y,$H2210,TRUE,_xll.ohTrigger(RecalcTrigger,Trigger1Y)),NA())</f>
        <v>7.7375473448269127E-3</v>
      </c>
      <c r="N2210" s="144">
        <f>IFERROR(_xll.qlIndexFixing(ONIndex1M,I2210,TRUE,_xll.ohTrigger(RecalcTrigger,Trigger1M)),NA())</f>
        <v>7.303128641433787E-3</v>
      </c>
      <c r="O2210" s="44">
        <f>IFERROR(_xll.qlIndexFixing(ONIndex3M,I2210,TRUE,_xll.ohTrigger(RecalcTrigger,Trigger3M)),NA())</f>
        <v>7.5274185216223088E-3</v>
      </c>
      <c r="P2210" s="44">
        <f>IFERROR(_xll.qlIndexFixing(ONIndex6M,I2210,TRUE,_xll.ohTrigger(RecalcTrigger,Trigger6M)),NA())</f>
        <v>7.5822791405499856E-3</v>
      </c>
      <c r="Q2210" s="145">
        <f>IFERROR(_xll.qlIndexFixing(ONIndex1Y,I2210,TRUE,_xll.ohTrigger(RecalcTrigger,Trigger1Y)),NA())</f>
        <v>7.7662027293889935E-3</v>
      </c>
    </row>
    <row r="2211" spans="2:17" x14ac:dyDescent="0.2">
      <c r="B2211" s="39" t="s">
        <v>42</v>
      </c>
      <c r="D2211" s="42">
        <f>_xll.qlCalendarAdvance(Calendar,$D2210,B2211,"f",FALSE)</f>
        <v>55163</v>
      </c>
      <c r="E2211" s="139">
        <f>_xll.qlInterestRateIndexValueDate(IndexON,D2211)</f>
        <v>55163</v>
      </c>
      <c r="F2211" s="155">
        <f>IFERROR(_xll.qlIndexFixing(IndexON,D2211,TRUE,_xll.ohTrigger(RecalcTrigger,TriggerON)),NA())</f>
        <v>7.150706609158064E-3</v>
      </c>
      <c r="H2211" s="42">
        <f>_xll.qlCalendarAdvance(Calendar,$H2210,B2211,"f",FALSE)</f>
        <v>55163</v>
      </c>
      <c r="I2211" s="139">
        <f>_xll.qlInterestRateIndexValueDate(Index1M,$H2211)</f>
        <v>55165</v>
      </c>
      <c r="J2211" s="144">
        <f>IFERROR(_xll.qlIndexFixing(Index1M,$H2211,TRUE,_xll.ohTrigger(RecalcTrigger,Trigger1M)),NA())</f>
        <v>7.2996957690124598E-3</v>
      </c>
      <c r="K2211" s="44">
        <f>IFERROR(_xll.qlIndexFixing(Index3M,H2211,TRUE,_xll.ohTrigger(RecalcTrigger,Trigger3M)),NA())</f>
        <v>7.5198908744038562E-3</v>
      </c>
      <c r="L2211" s="44">
        <f>IFERROR(_xll.qlIndexFixing(Index6M,$H2211,TRUE,_xll.ohTrigger(RecalcTrigger,Trigger6M)),NA())</f>
        <v>7.6104816526003389E-3</v>
      </c>
      <c r="M2211" s="145">
        <f>IFERROR(_xll.qlIndexFixing(Index1Y,$H2211,TRUE,_xll.ohTrigger(RecalcTrigger,Trigger1Y)),NA())</f>
        <v>7.7350902106023871E-3</v>
      </c>
      <c r="N2211" s="144">
        <f>IFERROR(_xll.qlIndexFixing(ONIndex1M,I2211,TRUE,_xll.ohTrigger(RecalcTrigger,Trigger1M)),NA())</f>
        <v>7.3009786629185669E-3</v>
      </c>
      <c r="O2211" s="44">
        <f>IFERROR(_xll.qlIndexFixing(ONIndex3M,I2211,TRUE,_xll.ohTrigger(RecalcTrigger,Trigger3M)),NA())</f>
        <v>7.5253314463896714E-3</v>
      </c>
      <c r="P2211" s="44">
        <f>IFERROR(_xll.qlIndexFixing(ONIndex6M,I2211,TRUE,_xll.ohTrigger(RecalcTrigger,Trigger6M)),NA())</f>
        <v>7.5832263267994193E-3</v>
      </c>
      <c r="Q2211" s="145">
        <f>IFERROR(_xll.qlIndexFixing(ONIndex1Y,I2211,TRUE,_xll.ohTrigger(RecalcTrigger,Trigger1Y)),NA())</f>
        <v>7.7641278764595256E-3</v>
      </c>
    </row>
    <row r="2212" spans="2:17" x14ac:dyDescent="0.2">
      <c r="B2212" s="39" t="s">
        <v>42</v>
      </c>
      <c r="D2212" s="42">
        <f>_xll.qlCalendarAdvance(Calendar,$D2211,B2212,"f",FALSE)</f>
        <v>55170</v>
      </c>
      <c r="E2212" s="139">
        <f>_xll.qlInterestRateIndexValueDate(IndexON,D2212)</f>
        <v>55170</v>
      </c>
      <c r="F2212" s="155">
        <f>IFERROR(_xll.qlIndexFixing(IndexON,D2212,TRUE,_xll.ohTrigger(RecalcTrigger,TriggerON)),NA())</f>
        <v>7.1486175682178299E-3</v>
      </c>
      <c r="H2212" s="42">
        <f>_xll.qlCalendarAdvance(Calendar,$H2211,B2212,"f",FALSE)</f>
        <v>55170</v>
      </c>
      <c r="I2212" s="139">
        <f>_xll.qlInterestRateIndexValueDate(Index1M,$H2212)</f>
        <v>55172</v>
      </c>
      <c r="J2212" s="144">
        <f>IFERROR(_xll.qlIndexFixing(Index1M,$H2212,TRUE,_xll.ohTrigger(RecalcTrigger,Trigger1M)),NA())</f>
        <v>7.2975060999888597E-3</v>
      </c>
      <c r="K2212" s="44">
        <f>IFERROR(_xll.qlIndexFixing(Index3M,H2212,TRUE,_xll.ohTrigger(RecalcTrigger,Trigger3M)),NA())</f>
        <v>7.5177108541764071E-3</v>
      </c>
      <c r="L2212" s="44">
        <f>IFERROR(_xll.qlIndexFixing(Index6M,$H2212,TRUE,_xll.ohTrigger(RecalcTrigger,Trigger6M)),NA())</f>
        <v>7.6115733544801743E-3</v>
      </c>
      <c r="M2212" s="145">
        <f>IFERROR(_xll.qlIndexFixing(Index1Y,$H2212,TRUE,_xll.ohTrigger(RecalcTrigger,Trigger1Y)),NA())</f>
        <v>7.7326184544971692E-3</v>
      </c>
      <c r="N2212" s="144">
        <f>IFERROR(_xll.qlIndexFixing(ONIndex1M,I2212,TRUE,_xll.ohTrigger(RecalcTrigger,Trigger1M)),NA())</f>
        <v>7.2988142122198951E-3</v>
      </c>
      <c r="O2212" s="44">
        <f>IFERROR(_xll.qlIndexFixing(ONIndex3M,I2212,TRUE,_xll.ohTrigger(RecalcTrigger,Trigger3M)),NA())</f>
        <v>7.5232313538897699E-3</v>
      </c>
      <c r="P2212" s="44">
        <f>IFERROR(_xll.qlIndexFixing(ONIndex6M,I2212,TRUE,_xll.ohTrigger(RecalcTrigger,Trigger6M)),NA())</f>
        <v>7.5841841447044089E-3</v>
      </c>
      <c r="Q2212" s="145">
        <f>IFERROR(_xll.qlIndexFixing(ONIndex1Y,I2212,TRUE,_xll.ohTrigger(RecalcTrigger,Trigger1Y)),NA())</f>
        <v>7.7620391794841481E-3</v>
      </c>
    </row>
    <row r="2213" spans="2:17" x14ac:dyDescent="0.2">
      <c r="B2213" s="39" t="s">
        <v>42</v>
      </c>
      <c r="D2213" s="42">
        <f>_xll.qlCalendarAdvance(Calendar,$D2212,B2213,"f",FALSE)</f>
        <v>55177</v>
      </c>
      <c r="E2213" s="139">
        <f>_xll.qlInterestRateIndexValueDate(IndexON,D2213)</f>
        <v>55177</v>
      </c>
      <c r="F2213" s="155">
        <f>IFERROR(_xll.qlIndexFixing(IndexON,D2213,TRUE,_xll.ohTrigger(RecalcTrigger,TriggerON)),NA())</f>
        <v>7.1465136379078587E-3</v>
      </c>
      <c r="H2213" s="42">
        <f>_xll.qlCalendarAdvance(Calendar,$H2212,B2213,"f",FALSE)</f>
        <v>55177</v>
      </c>
      <c r="I2213" s="139">
        <f>_xll.qlInterestRateIndexValueDate(Index1M,$H2213)</f>
        <v>55179</v>
      </c>
      <c r="J2213" s="144">
        <f>IFERROR(_xll.qlIndexFixing(Index1M,$H2213,TRUE,_xll.ohTrigger(RecalcTrigger,Trigger1M)),NA())</f>
        <v>7.2953018916305234E-3</v>
      </c>
      <c r="K2213" s="44">
        <f>IFERROR(_xll.qlIndexFixing(Index3M,H2213,TRUE,_xll.ohTrigger(RecalcTrigger,Trigger3M)),NA())</f>
        <v>7.5155176478753916E-3</v>
      </c>
      <c r="L2213" s="44">
        <f>IFERROR(_xll.qlIndexFixing(Index6M,$H2213,TRUE,_xll.ohTrigger(RecalcTrigger,Trigger6M)),NA())</f>
        <v>7.6126710132091678E-3</v>
      </c>
      <c r="M2213" s="145">
        <f>IFERROR(_xll.qlIndexFixing(Index1Y,$H2213,TRUE,_xll.ohTrigger(RecalcTrigger,Trigger1Y)),NA())</f>
        <v>7.7301320500526424E-3</v>
      </c>
      <c r="N2213" s="144">
        <f>IFERROR(_xll.qlIndexFixing(ONIndex1M,I2213,TRUE,_xll.ohTrigger(RecalcTrigger,Trigger1M)),NA())</f>
        <v>7.2966352671954837E-3</v>
      </c>
      <c r="O2213" s="44">
        <f>IFERROR(_xll.qlIndexFixing(ONIndex3M,I2213,TRUE,_xll.ohTrigger(RecalcTrigger,Trigger3M)),NA())</f>
        <v>7.5211182226198048E-3</v>
      </c>
      <c r="P2213" s="44">
        <f>IFERROR(_xll.qlIndexFixing(ONIndex6M,I2213,TRUE,_xll.ohTrigger(RecalcTrigger,Trigger6M)),NA())</f>
        <v>7.5851526127301838E-3</v>
      </c>
      <c r="Q2213" s="145">
        <f>IFERROR(_xll.qlIndexFixing(ONIndex1Y,I2213,TRUE,_xll.ohTrigger(RecalcTrigger,Trigger1Y)),NA())</f>
        <v>7.7599366120040258E-3</v>
      </c>
    </row>
    <row r="2214" spans="2:17" x14ac:dyDescent="0.2">
      <c r="B2214" s="39" t="s">
        <v>42</v>
      </c>
      <c r="D2214" s="42">
        <f>_xll.qlCalendarAdvance(Calendar,$D2213,B2214,"f",FALSE)</f>
        <v>55184</v>
      </c>
      <c r="E2214" s="139">
        <f>_xll.qlInterestRateIndexValueDate(IndexON,D2214)</f>
        <v>55184</v>
      </c>
      <c r="F2214" s="155">
        <f>IFERROR(_xll.qlIndexFixing(IndexON,D2214,TRUE,_xll.ohTrigger(RecalcTrigger,TriggerON)),NA())</f>
        <v>7.1443947946470132E-3</v>
      </c>
      <c r="H2214" s="42">
        <f>_xll.qlCalendarAdvance(Calendar,$H2213,B2214,"f",FALSE)</f>
        <v>55184</v>
      </c>
      <c r="I2214" s="139">
        <f>_xll.qlInterestRateIndexValueDate(Index1M,$H2214)</f>
        <v>55186</v>
      </c>
      <c r="J2214" s="144">
        <f>IFERROR(_xll.qlIndexFixing(Index1M,$H2214,TRUE,_xll.ohTrigger(RecalcTrigger,Trigger1M)),NA())</f>
        <v>7.2934260435515109E-3</v>
      </c>
      <c r="K2214" s="44">
        <f>IFERROR(_xll.qlIndexFixing(Index3M,H2214,TRUE,_xll.ohTrigger(RecalcTrigger,Trigger3M)),NA())</f>
        <v>7.5133929307331596E-3</v>
      </c>
      <c r="L2214" s="44">
        <f>IFERROR(_xll.qlIndexFixing(Index6M,$H2214,TRUE,_xll.ohTrigger(RecalcTrigger,Trigger6M)),NA())</f>
        <v>7.613772159120416E-3</v>
      </c>
      <c r="M2214" s="145">
        <f>IFERROR(_xll.qlIndexFixing(Index1Y,$H2214,TRUE,_xll.ohTrigger(RecalcTrigger,Trigger1Y)),NA())</f>
        <v>7.7276309708108485E-3</v>
      </c>
      <c r="N2214" s="144">
        <f>IFERROR(_xll.qlIndexFixing(ONIndex1M,I2214,TRUE,_xll.ohTrigger(RecalcTrigger,Trigger1M)),NA())</f>
        <v>7.2944418057030447E-3</v>
      </c>
      <c r="O2214" s="44">
        <f>IFERROR(_xll.qlIndexFixing(ONIndex3M,I2214,TRUE,_xll.ohTrigger(RecalcTrigger,Trigger3M)),NA())</f>
        <v>7.5189920311569125E-3</v>
      </c>
      <c r="P2214" s="44">
        <f>IFERROR(_xll.qlIndexFixing(ONIndex6M,I2214,TRUE,_xll.ohTrigger(RecalcTrigger,Trigger6M)),NA())</f>
        <v>7.5861317491821012E-3</v>
      </c>
      <c r="Q2214" s="145">
        <f>IFERROR(_xll.qlIndexFixing(ONIndex1Y,I2214,TRUE,_xll.ohTrigger(RecalcTrigger,Trigger1Y)),NA())</f>
        <v>7.7578201476402597E-3</v>
      </c>
    </row>
    <row r="2215" spans="2:17" x14ac:dyDescent="0.2">
      <c r="B2215" s="39" t="s">
        <v>42</v>
      </c>
      <c r="D2215" s="42">
        <f>_xll.qlCalendarAdvance(Calendar,$D2214,B2215,"f",FALSE)</f>
        <v>55191</v>
      </c>
      <c r="E2215" s="139">
        <f>_xll.qlInterestRateIndexValueDate(IndexON,D2215)</f>
        <v>55191</v>
      </c>
      <c r="F2215" s="155">
        <f>IFERROR(_xll.qlIndexFixing(IndexON,D2215,TRUE,_xll.ohTrigger(RecalcTrigger,TriggerON)),NA())</f>
        <v>7.1422610150939647E-3</v>
      </c>
      <c r="H2215" s="42">
        <f>_xll.qlCalendarAdvance(Calendar,$H2214,B2215,"f",FALSE)</f>
        <v>55191</v>
      </c>
      <c r="I2215" s="139">
        <f>_xll.qlInterestRateIndexValueDate(Index1M,$H2215)</f>
        <v>55193</v>
      </c>
      <c r="J2215" s="144">
        <f>IFERROR(_xll.qlIndexFixing(Index1M,$H2215,TRUE,_xll.ohTrigger(RecalcTrigger,Trigger1M)),NA())</f>
        <v>7.2911970442749285E-3</v>
      </c>
      <c r="K2215" s="44">
        <f>IFERROR(_xll.qlIndexFixing(Index3M,H2215,TRUE,_xll.ohTrigger(RecalcTrigger,Trigger3M)),NA())</f>
        <v>7.5111742830936204E-3</v>
      </c>
      <c r="L2215" s="44">
        <f>IFERROR(_xll.qlIndexFixing(Index6M,$H2215,TRUE,_xll.ohTrigger(RecalcTrigger,Trigger6M)),NA())</f>
        <v>7.6148743171241748E-3</v>
      </c>
      <c r="M2215" s="145">
        <f>IFERROR(_xll.qlIndexFixing(Index1Y,$H2215,TRUE,_xll.ohTrigger(RecalcTrigger,Trigger1Y)),NA())</f>
        <v>7.7251151903151407E-3</v>
      </c>
      <c r="N2215" s="144">
        <f>IFERROR(_xll.qlIndexFixing(ONIndex1M,I2215,TRUE,_xll.ohTrigger(RecalcTrigger,Trigger1M)),NA())</f>
        <v>7.2922338056802261E-3</v>
      </c>
      <c r="O2215" s="44">
        <f>IFERROR(_xll.qlIndexFixing(ONIndex3M,I2215,TRUE,_xll.ohTrigger(RecalcTrigger,Trigger3M)),NA())</f>
        <v>7.5168527579183575E-3</v>
      </c>
      <c r="P2215" s="44">
        <f>IFERROR(_xll.qlIndexFixing(ONIndex6M,I2215,TRUE,_xll.ohTrigger(RecalcTrigger,Trigger6M)),NA())</f>
        <v>7.5871215725253904E-3</v>
      </c>
      <c r="Q2215" s="145">
        <f>IFERROR(_xll.qlIndexFixing(ONIndex1Y,I2215,TRUE,_xll.ohTrigger(RecalcTrigger,Trigger1Y)),NA())</f>
        <v>7.7556897601738228E-3</v>
      </c>
    </row>
    <row r="2216" spans="2:17" x14ac:dyDescent="0.2">
      <c r="B2216" s="39" t="s">
        <v>42</v>
      </c>
      <c r="D2216" s="42">
        <f>_xll.qlCalendarAdvance(Calendar,$D2215,B2216,"f",FALSE)</f>
        <v>55198</v>
      </c>
      <c r="E2216" s="139">
        <f>_xll.qlInterestRateIndexValueDate(IndexON,D2216)</f>
        <v>55198</v>
      </c>
      <c r="F2216" s="155">
        <f>IFERROR(_xll.qlIndexFixing(IndexON,D2216,TRUE,_xll.ohTrigger(RecalcTrigger,TriggerON)),NA())</f>
        <v>7.140112275507704E-3</v>
      </c>
      <c r="H2216" s="42">
        <f>_xll.qlCalendarAdvance(Calendar,$H2215,B2216,"f",FALSE)</f>
        <v>55198</v>
      </c>
      <c r="I2216" s="139">
        <f>_xll.qlInterestRateIndexValueDate(Index1M,$H2216)</f>
        <v>55200</v>
      </c>
      <c r="J2216" s="144">
        <f>IFERROR(_xll.qlIndexFixing(Index1M,$H2216,TRUE,_xll.ohTrigger(RecalcTrigger,Trigger1M)),NA())</f>
        <v>7.2889534468071181E-3</v>
      </c>
      <c r="K2216" s="44">
        <f>IFERROR(_xll.qlIndexFixing(Index3M,H2216,TRUE,_xll.ohTrigger(RecalcTrigger,Trigger3M)),NA())</f>
        <v>7.5089423868240227E-3</v>
      </c>
      <c r="L2216" s="44">
        <f>IFERROR(_xll.qlIndexFixing(Index6M,$H2216,TRUE,_xll.ohTrigger(RecalcTrigger,Trigger6M)),NA())</f>
        <v>7.6159750067043173E-3</v>
      </c>
      <c r="M2216" s="145">
        <f>IFERROR(_xll.qlIndexFixing(Index1Y,$H2216,TRUE,_xll.ohTrigger(RecalcTrigger,Trigger1Y)),NA())</f>
        <v>7.7225846821097517E-3</v>
      </c>
      <c r="N2216" s="144">
        <f>IFERROR(_xll.qlIndexFixing(ONIndex1M,I2216,TRUE,_xll.ohTrigger(RecalcTrigger,Trigger1M)),NA())</f>
        <v>7.290011245144612E-3</v>
      </c>
      <c r="O2216" s="44">
        <f>IFERROR(_xll.qlIndexFixing(ONIndex3M,I2216,TRUE,_xll.ohTrigger(RecalcTrigger,Trigger3M)),NA())</f>
        <v>7.5147003817210845E-3</v>
      </c>
      <c r="P2216" s="44">
        <f>IFERROR(_xll.qlIndexFixing(ONIndex6M,I2216,TRUE,_xll.ohTrigger(RecalcTrigger,Trigger6M)),NA())</f>
        <v>7.5881221009055366E-3</v>
      </c>
      <c r="Q2216" s="145">
        <f>IFERROR(_xll.qlIndexFixing(ONIndex1Y,I2216,TRUE,_xll.ohTrigger(RecalcTrigger,Trigger1Y)),NA())</f>
        <v>7.7535454229860079E-3</v>
      </c>
    </row>
    <row r="2217" spans="2:17" x14ac:dyDescent="0.2">
      <c r="B2217" s="39" t="s">
        <v>42</v>
      </c>
      <c r="D2217" s="42">
        <f>_xll.qlCalendarAdvance(Calendar,$D2216,B2217,"f",FALSE)</f>
        <v>55205</v>
      </c>
      <c r="E2217" s="139">
        <f>_xll.qlInterestRateIndexValueDate(IndexON,D2217)</f>
        <v>55205</v>
      </c>
      <c r="F2217" s="155">
        <f>IFERROR(_xll.qlIndexFixing(IndexON,D2217,TRUE,_xll.ohTrigger(RecalcTrigger,TriggerON)),NA())</f>
        <v>7.1379485527867104E-3</v>
      </c>
      <c r="H2217" s="42">
        <f>_xll.qlCalendarAdvance(Calendar,$H2216,B2217,"f",FALSE)</f>
        <v>55205</v>
      </c>
      <c r="I2217" s="139">
        <f>_xll.qlInterestRateIndexValueDate(Index1M,$H2217)</f>
        <v>55207</v>
      </c>
      <c r="J2217" s="144">
        <f>IFERROR(_xll.qlIndexFixing(Index1M,$H2217,TRUE,_xll.ohTrigger(RecalcTrigger,Trigger1M)),NA())</f>
        <v>7.2866952290514698E-3</v>
      </c>
      <c r="K2217" s="44">
        <f>IFERROR(_xll.qlIndexFixing(Index3M,H2217,TRUE,_xll.ohTrigger(RecalcTrigger,Trigger3M)),NA())</f>
        <v>7.5066972204745584E-3</v>
      </c>
      <c r="L2217" s="44">
        <f>IFERROR(_xll.qlIndexFixing(Index6M,$H2217,TRUE,_xll.ohTrigger(RecalcTrigger,Trigger6M)),NA())</f>
        <v>7.6170717419192279E-3</v>
      </c>
      <c r="M2217" s="145">
        <f>IFERROR(_xll.qlIndexFixing(Index1Y,$H2217,TRUE,_xll.ohTrigger(RecalcTrigger,Trigger1Y)),NA())</f>
        <v>7.7200394197393489E-3</v>
      </c>
      <c r="N2217" s="144">
        <f>IFERROR(_xll.qlIndexFixing(ONIndex1M,I2217,TRUE,_xll.ohTrigger(RecalcTrigger,Trigger1M)),NA())</f>
        <v>7.2877741017940423E-3</v>
      </c>
      <c r="O2217" s="44">
        <f>IFERROR(_xll.qlIndexFixing(ONIndex3M,I2217,TRUE,_xll.ohTrigger(RecalcTrigger,Trigger3M)),NA())</f>
        <v>7.5125348808224857E-3</v>
      </c>
      <c r="P2217" s="44">
        <f>IFERROR(_xll.qlIndexFixing(ONIndex6M,I2217,TRUE,_xll.ohTrigger(RecalcTrigger,Trigger6M)),NA())</f>
        <v>7.5891333527078331E-3</v>
      </c>
      <c r="Q2217" s="145">
        <f>IFERROR(_xll.qlIndexFixing(ONIndex1Y,I2217,TRUE,_xll.ohTrigger(RecalcTrigger,Trigger1Y)),NA())</f>
        <v>7.751387109857788E-3</v>
      </c>
    </row>
    <row r="2218" spans="2:17" x14ac:dyDescent="0.2">
      <c r="B2218" s="39" t="s">
        <v>42</v>
      </c>
      <c r="D2218" s="42">
        <f>_xll.qlCalendarAdvance(Calendar,$D2217,B2218,"f",FALSE)</f>
        <v>55212</v>
      </c>
      <c r="E2218" s="139">
        <f>_xll.qlInterestRateIndexValueDate(IndexON,D2218)</f>
        <v>55212</v>
      </c>
      <c r="F2218" s="155">
        <f>IFERROR(_xll.qlIndexFixing(IndexON,D2218,TRUE,_xll.ohTrigger(RecalcTrigger,TriggerON)),NA())</f>
        <v>7.1357698231899747E-3</v>
      </c>
      <c r="H2218" s="42">
        <f>_xll.qlCalendarAdvance(Calendar,$H2217,B2218,"f",FALSE)</f>
        <v>55212</v>
      </c>
      <c r="I2218" s="139">
        <f>_xll.qlInterestRateIndexValueDate(Index1M,$H2218)</f>
        <v>55214</v>
      </c>
      <c r="J2218" s="144">
        <f>IFERROR(_xll.qlIndexFixing(Index1M,$H2218,TRUE,_xll.ohTrigger(RecalcTrigger,Trigger1M)),NA())</f>
        <v>7.2839716266980374E-3</v>
      </c>
      <c r="K2218" s="44">
        <f>IFERROR(_xll.qlIndexFixing(Index3M,H2218,TRUE,_xll.ohTrigger(RecalcTrigger,Trigger3M)),NA())</f>
        <v>7.5041814079256034E-3</v>
      </c>
      <c r="L2218" s="44">
        <f>IFERROR(_xll.qlIndexFixing(Index6M,$H2218,TRUE,_xll.ohTrigger(RecalcTrigger,Trigger6M)),NA())</f>
        <v>7.6189441422668648E-3</v>
      </c>
      <c r="M2218" s="145">
        <f>IFERROR(_xll.qlIndexFixing(Index1Y,$H2218,TRUE,_xll.ohTrigger(RecalcTrigger,Trigger1Y)),NA())</f>
        <v>7.7171486478706877E-3</v>
      </c>
      <c r="N2218" s="144">
        <f>IFERROR(_xll.qlIndexFixing(ONIndex1M,I2218,TRUE,_xll.ohTrigger(RecalcTrigger,Trigger1M)),NA())</f>
        <v>7.2855223538059732E-3</v>
      </c>
      <c r="O2218" s="44">
        <f>IFERROR(_xll.qlIndexFixing(ONIndex3M,I2218,TRUE,_xll.ohTrigger(RecalcTrigger,Trigger3M)),NA())</f>
        <v>7.5103562341993779E-3</v>
      </c>
      <c r="P2218" s="44">
        <f>IFERROR(_xll.qlIndexFixing(ONIndex6M,I2218,TRUE,_xll.ohTrigger(RecalcTrigger,Trigger6M)),NA())</f>
        <v>7.5901553461577009E-3</v>
      </c>
      <c r="Q2218" s="145">
        <f>IFERROR(_xll.qlIndexFixing(ONIndex1Y,I2218,TRUE,_xll.ohTrigger(RecalcTrigger,Trigger1Y)),NA())</f>
        <v>7.7492147945701362E-3</v>
      </c>
    </row>
    <row r="2219" spans="2:17" x14ac:dyDescent="0.2">
      <c r="B2219" s="39" t="s">
        <v>42</v>
      </c>
      <c r="D2219" s="42">
        <f>_xll.qlCalendarAdvance(Calendar,$D2218,B2219,"f",FALSE)</f>
        <v>55219</v>
      </c>
      <c r="E2219" s="139">
        <f>_xll.qlInterestRateIndexValueDate(IndexON,D2219)</f>
        <v>55219</v>
      </c>
      <c r="F2219" s="155">
        <f>IFERROR(_xll.qlIndexFixing(IndexON,D2219,TRUE,_xll.ohTrigger(RecalcTrigger,TriggerON)),NA())</f>
        <v>7.133576063296232E-3</v>
      </c>
      <c r="H2219" s="42">
        <f>_xll.qlCalendarAdvance(Calendar,$H2218,B2219,"f",FALSE)</f>
        <v>55219</v>
      </c>
      <c r="I2219" s="139">
        <f>_xll.qlInterestRateIndexValueDate(Index1M,$H2219)</f>
        <v>55221</v>
      </c>
      <c r="J2219" s="144">
        <f>IFERROR(_xll.qlIndexFixing(Index1M,$H2219,TRUE,_xll.ohTrigger(RecalcTrigger,Trigger1M)),NA())</f>
        <v>7.2817700778959882E-3</v>
      </c>
      <c r="K2219" s="44">
        <f>IFERROR(_xll.qlIndexFixing(Index3M,H2219,TRUE,_xll.ohTrigger(RecalcTrigger,Trigger3M)),NA())</f>
        <v>7.5019066294904199E-3</v>
      </c>
      <c r="L2219" s="44">
        <f>IFERROR(_xll.qlIndexFixing(Index6M,$H2219,TRUE,_xll.ohTrigger(RecalcTrigger,Trigger6M)),NA())</f>
        <v>7.6200166124797165E-3</v>
      </c>
      <c r="M2219" s="145">
        <f>IFERROR(_xll.qlIndexFixing(Index1Y,$H2219,TRUE,_xll.ohTrigger(RecalcTrigger,Trigger1Y)),NA())</f>
        <v>7.7145704066962188E-3</v>
      </c>
      <c r="N2219" s="144">
        <f>IFERROR(_xll.qlIndexFixing(ONIndex1M,I2219,TRUE,_xll.ohTrigger(RecalcTrigger,Trigger1M)),NA())</f>
        <v>7.2832559788782447E-3</v>
      </c>
      <c r="O2219" s="44">
        <f>IFERROR(_xll.qlIndexFixing(ONIndex3M,I2219,TRUE,_xll.ohTrigger(RecalcTrigger,Trigger3M)),NA())</f>
        <v>7.5081644200292175E-3</v>
      </c>
      <c r="P2219" s="44">
        <f>IFERROR(_xll.qlIndexFixing(ONIndex6M,I2219,TRUE,_xll.ohTrigger(RecalcTrigger,Trigger6M)),NA())</f>
        <v>7.5911880996404335E-3</v>
      </c>
      <c r="Q2219" s="145">
        <f>IFERROR(_xll.qlIndexFixing(ONIndex1Y,I2219,TRUE,_xll.ohTrigger(RecalcTrigger,Trigger1Y)),NA())</f>
        <v>7.7470284505842812E-3</v>
      </c>
    </row>
    <row r="2220" spans="2:17" x14ac:dyDescent="0.2">
      <c r="B2220" s="39" t="s">
        <v>42</v>
      </c>
      <c r="D2220" s="42">
        <f>_xll.qlCalendarAdvance(Calendar,$D2219,B2220,"f",FALSE)</f>
        <v>55226</v>
      </c>
      <c r="E2220" s="139">
        <f>_xll.qlInterestRateIndexValueDate(IndexON,D2220)</f>
        <v>55226</v>
      </c>
      <c r="F2220" s="155">
        <f>IFERROR(_xll.qlIndexFixing(IndexON,D2220,TRUE,_xll.ohTrigger(RecalcTrigger,TriggerON)),NA())</f>
        <v>7.1313672496842173E-3</v>
      </c>
      <c r="H2220" s="42">
        <f>_xll.qlCalendarAdvance(Calendar,$H2219,B2220,"f",FALSE)</f>
        <v>55226</v>
      </c>
      <c r="I2220" s="139">
        <f>_xll.qlInterestRateIndexValueDate(Index1M,$H2220)</f>
        <v>55228</v>
      </c>
      <c r="J2220" s="144">
        <f>IFERROR(_xll.qlIndexFixing(Index1M,$H2220,TRUE,_xll.ohTrigger(RecalcTrigger,Trigger1M)),NA())</f>
        <v>7.2794634754344556E-3</v>
      </c>
      <c r="K2220" s="44">
        <f>IFERROR(_xll.qlIndexFixing(Index3M,H2220,TRUE,_xll.ohTrigger(RecalcTrigger,Trigger3M)),NA())</f>
        <v>7.4996185112407654E-3</v>
      </c>
      <c r="L2220" s="44">
        <f>IFERROR(_xll.qlIndexFixing(Index6M,$H2220,TRUE,_xll.ohTrigger(RecalcTrigger,Trigger6M)),NA())</f>
        <v>7.6210764925236617E-3</v>
      </c>
      <c r="M2220" s="145">
        <f>IFERROR(_xll.qlIndexFixing(Index1Y,$H2220,TRUE,_xll.ohTrigger(RecalcTrigger,Trigger1Y)),NA())</f>
        <v>7.7119773254351988E-3</v>
      </c>
      <c r="N2220" s="144">
        <f>IFERROR(_xll.qlIndexFixing(ONIndex1M,I2220,TRUE,_xll.ohTrigger(RecalcTrigger,Trigger1M)),NA())</f>
        <v>7.2809749548685687E-3</v>
      </c>
      <c r="O2220" s="44">
        <f>IFERROR(_xll.qlIndexFixing(ONIndex3M,I2220,TRUE,_xll.ohTrigger(RecalcTrigger,Trigger3M)),NA())</f>
        <v>7.505959417128949E-3</v>
      </c>
      <c r="P2220" s="44">
        <f>IFERROR(_xll.qlIndexFixing(ONIndex6M,I2220,TRUE,_xll.ohTrigger(RecalcTrigger,Trigger6M)),NA())</f>
        <v>7.5922316316212601E-3</v>
      </c>
      <c r="Q2220" s="145">
        <f>IFERROR(_xll.qlIndexFixing(ONIndex1Y,I2220,TRUE,_xll.ohTrigger(RecalcTrigger,Trigger1Y)),NA())</f>
        <v>7.7448280515213241E-3</v>
      </c>
    </row>
    <row r="2221" spans="2:17" x14ac:dyDescent="0.2">
      <c r="B2221" s="39" t="s">
        <v>42</v>
      </c>
      <c r="D2221" s="42">
        <f>_xll.qlCalendarAdvance(Calendar,$D2220,B2221,"f",FALSE)</f>
        <v>55233</v>
      </c>
      <c r="E2221" s="139">
        <f>_xll.qlInterestRateIndexValueDate(IndexON,D2221)</f>
        <v>55233</v>
      </c>
      <c r="F2221" s="155">
        <f>IFERROR(_xll.qlIndexFixing(IndexON,D2221,TRUE,_xll.ohTrigger(RecalcTrigger,TriggerON)),NA())</f>
        <v>7.1291433587727937E-3</v>
      </c>
      <c r="H2221" s="42">
        <f>_xll.qlCalendarAdvance(Calendar,$H2220,B2221,"f",FALSE)</f>
        <v>55233</v>
      </c>
      <c r="I2221" s="139">
        <f>_xll.qlInterestRateIndexValueDate(Index1M,$H2221)</f>
        <v>55235</v>
      </c>
      <c r="J2221" s="144">
        <f>IFERROR(_xll.qlIndexFixing(Index1M,$H2221,TRUE,_xll.ohTrigger(RecalcTrigger,Trigger1M)),NA())</f>
        <v>7.2771421568521011E-3</v>
      </c>
      <c r="K2221" s="44">
        <f>IFERROR(_xll.qlIndexFixing(Index3M,H2221,TRUE,_xll.ohTrigger(RecalcTrigger,Trigger3M)),NA())</f>
        <v>7.497317031724236E-3</v>
      </c>
      <c r="L2221" s="44">
        <f>IFERROR(_xll.qlIndexFixing(Index6M,$H2221,TRUE,_xll.ohTrigger(RecalcTrigger,Trigger6M)),NA())</f>
        <v>7.6221213386287812E-3</v>
      </c>
      <c r="M2221" s="145">
        <f>IFERROR(_xll.qlIndexFixing(Index1Y,$H2221,TRUE,_xll.ohTrigger(RecalcTrigger,Trigger1Y)),NA())</f>
        <v>7.7093693776359613E-3</v>
      </c>
      <c r="N2221" s="144">
        <f>IFERROR(_xll.qlIndexFixing(ONIndex1M,I2221,TRUE,_xll.ohTrigger(RecalcTrigger,Trigger1M)),NA())</f>
        <v>7.2786792598744654E-3</v>
      </c>
      <c r="O2221" s="44">
        <f>IFERROR(_xll.qlIndexFixing(ONIndex3M,I2221,TRUE,_xll.ohTrigger(RecalcTrigger,Trigger3M)),NA())</f>
        <v>7.5037412039957729E-3</v>
      </c>
      <c r="P2221" s="44">
        <f>IFERROR(_xll.qlIndexFixing(ONIndex6M,I2221,TRUE,_xll.ohTrigger(RecalcTrigger,Trigger6M)),NA())</f>
        <v>7.5932859601657299E-3</v>
      </c>
      <c r="Q2221" s="145">
        <f>IFERROR(_xll.qlIndexFixing(ONIndex1Y,I2221,TRUE,_xll.ohTrigger(RecalcTrigger,Trigger1Y)),NA())</f>
        <v>7.742613571242174E-3</v>
      </c>
    </row>
    <row r="2222" spans="2:17" x14ac:dyDescent="0.2">
      <c r="B2222" s="39" t="s">
        <v>42</v>
      </c>
      <c r="D2222" s="42">
        <f>_xll.qlCalendarAdvance(Calendar,$D2221,B2222,"f",FALSE)</f>
        <v>55240</v>
      </c>
      <c r="E2222" s="139">
        <f>_xll.qlInterestRateIndexValueDate(IndexON,D2222)</f>
        <v>55240</v>
      </c>
      <c r="F2222" s="155">
        <f>IFERROR(_xll.qlIndexFixing(IndexON,D2222,TRUE,_xll.ohTrigger(RecalcTrigger,TriggerON)),NA())</f>
        <v>7.1269043671406962E-3</v>
      </c>
      <c r="H2222" s="42">
        <f>_xll.qlCalendarAdvance(Calendar,$H2221,B2222,"f",FALSE)</f>
        <v>55240</v>
      </c>
      <c r="I2222" s="139">
        <f>_xll.qlInterestRateIndexValueDate(Index1M,$H2222)</f>
        <v>55242</v>
      </c>
      <c r="J2222" s="144">
        <f>IFERROR(_xll.qlIndexFixing(Index1M,$H2222,TRUE,_xll.ohTrigger(RecalcTrigger,Trigger1M)),NA())</f>
        <v>7.2750897314317071E-3</v>
      </c>
      <c r="K2222" s="44">
        <f>IFERROR(_xll.qlIndexFixing(Index3M,H2222,TRUE,_xll.ohTrigger(RecalcTrigger,Trigger3M)),NA())</f>
        <v>7.4950021694927703E-3</v>
      </c>
      <c r="L2222" s="44">
        <f>IFERROR(_xll.qlIndexFixing(Index6M,$H2222,TRUE,_xll.ohTrigger(RecalcTrigger,Trigger6M)),NA())</f>
        <v>7.6227055989424326E-3</v>
      </c>
      <c r="M2222" s="145">
        <f>IFERROR(_xll.qlIndexFixing(Index1Y,$H2222,TRUE,_xll.ohTrigger(RecalcTrigger,Trigger1Y)),NA())</f>
        <v>7.707090869560747E-3</v>
      </c>
      <c r="N2222" s="144">
        <f>IFERROR(_xll.qlIndexFixing(ONIndex1M,I2222,TRUE,_xll.ohTrigger(RecalcTrigger,Trigger1M)),NA())</f>
        <v>7.2757060589889733E-3</v>
      </c>
      <c r="O2222" s="44">
        <f>IFERROR(_xll.qlIndexFixing(ONIndex3M,I2222,TRUE,_xll.ohTrigger(RecalcTrigger,Trigger3M)),NA())</f>
        <v>7.500869770185048E-3</v>
      </c>
      <c r="P2222" s="44">
        <f>IFERROR(_xll.qlIndexFixing(ONIndex6M,I2222,TRUE,_xll.ohTrigger(RecalcTrigger,Trigger6M)),NA())</f>
        <v>7.5946574194318828E-3</v>
      </c>
      <c r="Q2222" s="145">
        <f>IFERROR(_xll.qlIndexFixing(ONIndex1Y,I2222,TRUE,_xll.ohTrigger(RecalcTrigger,Trigger1Y)),NA())</f>
        <v>7.7397456487027227E-3</v>
      </c>
    </row>
    <row r="2223" spans="2:17" x14ac:dyDescent="0.2">
      <c r="B2223" s="39" t="s">
        <v>42</v>
      </c>
      <c r="D2223" s="42">
        <f>_xll.qlCalendarAdvance(Calendar,$D2222,B2223,"f",FALSE)</f>
        <v>55247</v>
      </c>
      <c r="E2223" s="139">
        <f>_xll.qlInterestRateIndexValueDate(IndexON,D2223)</f>
        <v>55247</v>
      </c>
      <c r="F2223" s="155">
        <f>IFERROR(_xll.qlIndexFixing(IndexON,D2223,TRUE,_xll.ohTrigger(RecalcTrigger,TriggerON)),NA())</f>
        <v>7.1246502514465959E-3</v>
      </c>
      <c r="H2223" s="42">
        <f>_xll.qlCalendarAdvance(Calendar,$H2222,B2223,"f",FALSE)</f>
        <v>55247</v>
      </c>
      <c r="I2223" s="139">
        <f>_xll.qlInterestRateIndexValueDate(Index1M,$H2223)</f>
        <v>55249</v>
      </c>
      <c r="J2223" s="144">
        <f>IFERROR(_xll.qlIndexFixing(Index1M,$H2223,TRUE,_xll.ohTrigger(RecalcTrigger,Trigger1M)),NA())</f>
        <v>7.2724552829281364E-3</v>
      </c>
      <c r="K2223" s="44">
        <f>IFERROR(_xll.qlIndexFixing(Index3M,H2223,TRUE,_xll.ohTrigger(RecalcTrigger,Trigger3M)),NA())</f>
        <v>7.4927648162919644E-3</v>
      </c>
      <c r="L2223" s="44">
        <f>IFERROR(_xll.qlIndexFixing(Index6M,$H2223,TRUE,_xll.ohTrigger(RecalcTrigger,Trigger6M)),NA())</f>
        <v>7.6237209108805633E-3</v>
      </c>
      <c r="M2223" s="145">
        <f>IFERROR(_xll.qlIndexFixing(Index1Y,$H2223,TRUE,_xll.ohTrigger(RecalcTrigger,Trigger1Y)),NA())</f>
        <v>7.7041087766209441E-3</v>
      </c>
      <c r="N2223" s="144">
        <f>IFERROR(_xll.qlIndexFixing(ONIndex1M,I2223,TRUE,_xll.ohTrigger(RecalcTrigger,Trigger1M)),NA())</f>
        <v>7.2740437683638248E-3</v>
      </c>
      <c r="O2223" s="44">
        <f>IFERROR(_xll.qlIndexFixing(ONIndex3M,I2223,TRUE,_xll.ohTrigger(RecalcTrigger,Trigger3M)),NA())</f>
        <v>7.4992650611793721E-3</v>
      </c>
      <c r="P2223" s="44">
        <f>IFERROR(_xll.qlIndexFixing(ONIndex6M,I2223,TRUE,_xll.ohTrigger(RecalcTrigger,Trigger6M)),NA())</f>
        <v>7.5954270805667079E-3</v>
      </c>
      <c r="Q2223" s="145">
        <f>IFERROR(_xll.qlIndexFixing(ONIndex1Y,I2223,TRUE,_xll.ohTrigger(RecalcTrigger,Trigger1Y)),NA())</f>
        <v>7.7381422608802097E-3</v>
      </c>
    </row>
    <row r="2224" spans="2:17" x14ac:dyDescent="0.2">
      <c r="B2224" s="39" t="s">
        <v>42</v>
      </c>
      <c r="D2224" s="42">
        <f>_xll.qlCalendarAdvance(Calendar,$D2223,B2224,"f",FALSE)</f>
        <v>55254</v>
      </c>
      <c r="E2224" s="139">
        <f>_xll.qlInterestRateIndexValueDate(IndexON,D2224)</f>
        <v>55254</v>
      </c>
      <c r="F2224" s="155">
        <f>IFERROR(_xll.qlIndexFixing(IndexON,D2224,TRUE,_xll.ohTrigger(RecalcTrigger,TriggerON)),NA())</f>
        <v>7.1223809880294198E-3</v>
      </c>
      <c r="H2224" s="42">
        <f>_xll.qlCalendarAdvance(Calendar,$H2223,B2224,"f",FALSE)</f>
        <v>55254</v>
      </c>
      <c r="I2224" s="139">
        <f>_xll.qlInterestRateIndexValueDate(Index1M,$H2224)</f>
        <v>55256</v>
      </c>
      <c r="J2224" s="144">
        <f>IFERROR(_xll.qlIndexFixing(Index1M,$H2224,TRUE,_xll.ohTrigger(RecalcTrigger,Trigger1M)),NA())</f>
        <v>7.2700896833968742E-3</v>
      </c>
      <c r="K2224" s="44">
        <f>IFERROR(_xll.qlIndexFixing(Index3M,H2224,TRUE,_xll.ohTrigger(RecalcTrigger,Trigger3M)),NA())</f>
        <v>7.4904241359689929E-3</v>
      </c>
      <c r="L2224" s="44">
        <f>IFERROR(_xll.qlIndexFixing(Index6M,$H2224,TRUE,_xll.ohTrigger(RecalcTrigger,Trigger6M)),NA())</f>
        <v>7.6247143538194046E-3</v>
      </c>
      <c r="M2224" s="145">
        <f>IFERROR(_xll.qlIndexFixing(Index1Y,$H2224,TRUE,_xll.ohTrigger(RecalcTrigger,Trigger1Y)),NA())</f>
        <v>7.701456070506609E-3</v>
      </c>
      <c r="N2224" s="144">
        <f>IFERROR(_xll.qlIndexFixing(ONIndex1M,I2224,TRUE,_xll.ohTrigger(RecalcTrigger,Trigger1M)),NA())</f>
        <v>7.2717039276426476E-3</v>
      </c>
      <c r="O2224" s="44">
        <f>IFERROR(_xll.qlIndexFixing(ONIndex3M,I2224,TRUE,_xll.ohTrigger(RecalcTrigger,Trigger3M)),NA())</f>
        <v>7.4970070886504203E-3</v>
      </c>
      <c r="P2224" s="44">
        <f>IFERROR(_xll.qlIndexFixing(ONIndex6M,I2224,TRUE,_xll.ohTrigger(RecalcTrigger,Trigger6M)),NA())</f>
        <v>7.5965139090339306E-3</v>
      </c>
      <c r="Q2224" s="145">
        <f>IFERROR(_xll.qlIndexFixing(ONIndex1Y,I2224,TRUE,_xll.ohTrigger(RecalcTrigger,Trigger1Y)),NA())</f>
        <v>7.7358853781195336E-3</v>
      </c>
    </row>
    <row r="2225" spans="2:17" x14ac:dyDescent="0.2">
      <c r="B2225" s="39" t="s">
        <v>42</v>
      </c>
      <c r="D2225" s="42">
        <f>_xll.qlCalendarAdvance(Calendar,$D2224,B2225,"f",FALSE)</f>
        <v>55261</v>
      </c>
      <c r="E2225" s="139">
        <f>_xll.qlInterestRateIndexValueDate(IndexON,D2225)</f>
        <v>55261</v>
      </c>
      <c r="F2225" s="155">
        <f>IFERROR(_xll.qlIndexFixing(IndexON,D2225,TRUE,_xll.ohTrigger(RecalcTrigger,TriggerON)),NA())</f>
        <v>7.1200965536277749E-3</v>
      </c>
      <c r="H2225" s="42">
        <f>_xll.qlCalendarAdvance(Calendar,$H2224,B2225,"f",FALSE)</f>
        <v>55261</v>
      </c>
      <c r="I2225" s="139">
        <f>_xll.qlInterestRateIndexValueDate(Index1M,$H2225)</f>
        <v>55263</v>
      </c>
      <c r="J2225" s="144">
        <f>IFERROR(_xll.qlIndexFixing(Index1M,$H2225,TRUE,_xll.ohTrigger(RecalcTrigger,Trigger1M)),NA())</f>
        <v>7.2677092793554943E-3</v>
      </c>
      <c r="K2225" s="44">
        <f>IFERROR(_xll.qlIndexFixing(Index3M,H2225,TRUE,_xll.ohTrigger(RecalcTrigger,Trigger3M)),NA())</f>
        <v>7.4880700103800209E-3</v>
      </c>
      <c r="L2225" s="44">
        <f>IFERROR(_xll.qlIndexFixing(Index6M,$H2225,TRUE,_xll.ohTrigger(RecalcTrigger,Trigger6M)),NA())</f>
        <v>7.6256834246207139E-3</v>
      </c>
      <c r="M2225" s="145">
        <f>IFERROR(_xll.qlIndexFixing(Index1Y,$H2225,TRUE,_xll.ohTrigger(RecalcTrigger,Trigger1Y)),NA())</f>
        <v>7.6986699670068531E-3</v>
      </c>
      <c r="N2225" s="144">
        <f>IFERROR(_xll.qlIndexFixing(ONIndex1M,I2225,TRUE,_xll.ohTrigger(RecalcTrigger,Trigger1M)),NA())</f>
        <v>7.2693493273678911E-3</v>
      </c>
      <c r="O2225" s="44">
        <f>IFERROR(_xll.qlIndexFixing(ONIndex3M,I2225,TRUE,_xll.ohTrigger(RecalcTrigger,Trigger3M)),NA())</f>
        <v>7.494735820117171E-3</v>
      </c>
      <c r="P2225" s="44">
        <f>IFERROR(_xll.qlIndexFixing(ONIndex6M,I2225,TRUE,_xll.ohTrigger(RecalcTrigger,Trigger6M)),NA())</f>
        <v>7.5976116074460975E-3</v>
      </c>
      <c r="Q2225" s="145">
        <f>IFERROR(_xll.qlIndexFixing(ONIndex1Y,I2225,TRUE,_xll.ohTrigger(RecalcTrigger,Trigger1Y)),NA())</f>
        <v>7.7336143086270681E-3</v>
      </c>
    </row>
    <row r="2226" spans="2:17" x14ac:dyDescent="0.2">
      <c r="B2226" s="39" t="s">
        <v>42</v>
      </c>
      <c r="D2226" s="42">
        <f>_xll.qlCalendarAdvance(Calendar,$D2225,B2226,"f",FALSE)</f>
        <v>55268</v>
      </c>
      <c r="E2226" s="139">
        <f>_xll.qlInterestRateIndexValueDate(IndexON,D2226)</f>
        <v>55268</v>
      </c>
      <c r="F2226" s="155">
        <f>IFERROR(_xll.qlIndexFixing(IndexON,D2226,TRUE,_xll.ohTrigger(RecalcTrigger,TriggerON)),NA())</f>
        <v>7.1177969244207162E-3</v>
      </c>
      <c r="H2226" s="42">
        <f>_xll.qlCalendarAdvance(Calendar,$H2225,B2226,"f",FALSE)</f>
        <v>55268</v>
      </c>
      <c r="I2226" s="139">
        <f>_xll.qlInterestRateIndexValueDate(Index1M,$H2226)</f>
        <v>55270</v>
      </c>
      <c r="J2226" s="144">
        <f>IFERROR(_xll.qlIndexFixing(Index1M,$H2226,TRUE,_xll.ohTrigger(RecalcTrigger,Trigger1M)),NA())</f>
        <v>7.2653140487066725E-3</v>
      </c>
      <c r="K2226" s="44">
        <f>IFERROR(_xll.qlIndexFixing(Index3M,H2226,TRUE,_xll.ohTrigger(RecalcTrigger,Trigger3M)),NA())</f>
        <v>7.4857024180740774E-3</v>
      </c>
      <c r="L2226" s="44">
        <f>IFERROR(_xll.qlIndexFixing(Index6M,$H2226,TRUE,_xll.ohTrigger(RecalcTrigger,Trigger6M)),NA())</f>
        <v>7.6266256147813592E-3</v>
      </c>
      <c r="M2226" s="145">
        <f>IFERROR(_xll.qlIndexFixing(Index1Y,$H2226,TRUE,_xll.ohTrigger(RecalcTrigger,Trigger1Y)),NA())</f>
        <v>7.6961057148241972E-3</v>
      </c>
      <c r="N2226" s="144">
        <f>IFERROR(_xll.qlIndexFixing(ONIndex1M,I2226,TRUE,_xll.ohTrigger(RecalcTrigger,Trigger1M)),NA())</f>
        <v>7.266640254641743E-3</v>
      </c>
      <c r="O2226" s="44">
        <f>IFERROR(_xll.qlIndexFixing(ONIndex3M,I2226,TRUE,_xll.ohTrigger(RecalcTrigger,Trigger3M)),NA())</f>
        <v>7.4921237764957738E-3</v>
      </c>
      <c r="P2226" s="44">
        <f>IFERROR(_xll.qlIndexFixing(ONIndex6M,I2226,TRUE,_xll.ohTrigger(RecalcTrigger,Trigger6M)),NA())</f>
        <v>7.598879453514229E-3</v>
      </c>
      <c r="Q2226" s="145">
        <f>IFERROR(_xll.qlIndexFixing(ONIndex1Y,I2226,TRUE,_xll.ohTrigger(RecalcTrigger,Trigger1Y)),NA())</f>
        <v>7.7310013951414902E-3</v>
      </c>
    </row>
    <row r="2227" spans="2:17" x14ac:dyDescent="0.2">
      <c r="B2227" s="39" t="s">
        <v>42</v>
      </c>
      <c r="D2227" s="42">
        <f>_xll.qlCalendarAdvance(Calendar,$D2226,B2227,"f",FALSE)</f>
        <v>55275</v>
      </c>
      <c r="E2227" s="139">
        <f>_xll.qlInterestRateIndexValueDate(IndexON,D2227)</f>
        <v>55275</v>
      </c>
      <c r="F2227" s="155">
        <f>IFERROR(_xll.qlIndexFixing(IndexON,D2227,TRUE,_xll.ohTrigger(RecalcTrigger,TriggerON)),NA())</f>
        <v>7.1154820771468508E-3</v>
      </c>
      <c r="H2227" s="42">
        <f>_xll.qlCalendarAdvance(Calendar,$H2226,B2227,"f",FALSE)</f>
        <v>55275</v>
      </c>
      <c r="I2227" s="139">
        <f>_xll.qlInterestRateIndexValueDate(Index1M,$H2227)</f>
        <v>55277</v>
      </c>
      <c r="J2227" s="144">
        <f>IFERROR(_xll.qlIndexFixing(Index1M,$H2227,TRUE,_xll.ohTrigger(RecalcTrigger,Trigger1M)),NA())</f>
        <v>7.262903969350587E-3</v>
      </c>
      <c r="K2227" s="44">
        <f>IFERROR(_xll.qlIndexFixing(Index3M,H2227,TRUE,_xll.ohTrigger(RecalcTrigger,Trigger3M)),NA())</f>
        <v>7.483226366879747E-3</v>
      </c>
      <c r="L2227" s="44">
        <f>IFERROR(_xll.qlIndexFixing(Index6M,$H2227,TRUE,_xll.ohTrigger(RecalcTrigger,Trigger6M)),NA())</f>
        <v>7.6279371862520585E-3</v>
      </c>
      <c r="M2227" s="145">
        <f>IFERROR(_xll.qlIndexFixing(Index1Y,$H2227,TRUE,_xll.ohTrigger(RecalcTrigger,Trigger1Y)),NA())</f>
        <v>7.6934080123634303E-3</v>
      </c>
      <c r="N2227" s="144">
        <f>IFERROR(_xll.qlIndexFixing(ONIndex1M,I2227,TRUE,_xll.ohTrigger(RecalcTrigger,Trigger1M)),NA())</f>
        <v>7.2645957603878486E-3</v>
      </c>
      <c r="O2227" s="44">
        <f>IFERROR(_xll.qlIndexFixing(ONIndex3M,I2227,TRUE,_xll.ohTrigger(RecalcTrigger,Trigger3M)),NA())</f>
        <v>7.4901533095861339E-3</v>
      </c>
      <c r="P2227" s="44">
        <f>IFERROR(_xll.qlIndexFixing(ONIndex6M,I2227,TRUE,_xll.ohTrigger(RecalcTrigger,Trigger6M)),NA())</f>
        <v>7.5998396872467566E-3</v>
      </c>
      <c r="Q2227" s="145">
        <f>IFERROR(_xll.qlIndexFixing(ONIndex1Y,I2227,TRUE,_xll.ohTrigger(RecalcTrigger,Trigger1Y)),NA())</f>
        <v>7.7290295036913648E-3</v>
      </c>
    </row>
    <row r="2228" spans="2:17" x14ac:dyDescent="0.2">
      <c r="B2228" s="39" t="s">
        <v>42</v>
      </c>
      <c r="D2228" s="42">
        <f>_xll.qlCalendarAdvance(Calendar,$D2227,B2228,"f",FALSE)</f>
        <v>55282</v>
      </c>
      <c r="E2228" s="139">
        <f>_xll.qlInterestRateIndexValueDate(IndexON,D2228)</f>
        <v>55282</v>
      </c>
      <c r="F2228" s="155">
        <f>IFERROR(_xll.qlIndexFixing(IndexON,D2228,TRUE,_xll.ohTrigger(RecalcTrigger,TriggerON)),NA())</f>
        <v>7.1131519884648498E-3</v>
      </c>
      <c r="H2228" s="42">
        <f>_xll.qlCalendarAdvance(Calendar,$H2227,B2228,"f",FALSE)</f>
        <v>55282</v>
      </c>
      <c r="I2228" s="139">
        <f>_xll.qlInterestRateIndexValueDate(Index1M,$H2228)</f>
        <v>55284</v>
      </c>
      <c r="J2228" s="144">
        <f>IFERROR(_xll.qlIndexFixing(Index1M,$H2228,TRUE,_xll.ohTrigger(RecalcTrigger,Trigger1M)),NA())</f>
        <v>7.2604790191949098E-3</v>
      </c>
      <c r="K2228" s="44">
        <f>IFERROR(_xll.qlIndexFixing(Index3M,H2228,TRUE,_xll.ohTrigger(RecalcTrigger,Trigger3M)),NA())</f>
        <v>7.4808307579233221E-3</v>
      </c>
      <c r="L2228" s="44">
        <f>IFERROR(_xll.qlIndexFixing(Index6M,$H2228,TRUE,_xll.ohTrigger(RecalcTrigger,Trigger6M)),NA())</f>
        <v>7.6288079257716855E-3</v>
      </c>
      <c r="M2228" s="145">
        <f>IFERROR(_xll.qlIndexFixing(Index1Y,$H2228,TRUE,_xll.ohTrigger(RecalcTrigger,Trigger1Y)),NA())</f>
        <v>7.6906952582294951E-3</v>
      </c>
      <c r="N2228" s="144">
        <f>IFERROR(_xll.qlIndexFixing(ONIndex1M,I2228,TRUE,_xll.ohTrigger(RecalcTrigger,Trigger1M)),NA())</f>
        <v>7.2621967492381145E-3</v>
      </c>
      <c r="O2228" s="44">
        <f>IFERROR(_xll.qlIndexFixing(ONIndex3M,I2228,TRUE,_xll.ohTrigger(RecalcTrigger,Trigger3M)),NA())</f>
        <v>7.487842024502811E-3</v>
      </c>
      <c r="P2228" s="44">
        <f>IFERROR(_xll.qlIndexFixing(ONIndex6M,I2228,TRUE,_xll.ohTrigger(RecalcTrigger,Trigger6M)),NA())</f>
        <v>7.6009701054058354E-3</v>
      </c>
      <c r="Q2228" s="145">
        <f>IFERROR(_xll.qlIndexFixing(ONIndex1Y,I2228,TRUE,_xll.ohTrigger(RecalcTrigger,Trigger1Y)),NA())</f>
        <v>7.7267157154903288E-3</v>
      </c>
    </row>
    <row r="2229" spans="2:17" x14ac:dyDescent="0.2">
      <c r="B2229" s="39" t="s">
        <v>42</v>
      </c>
      <c r="D2229" s="42">
        <f>_xll.qlCalendarAdvance(Calendar,$D2228,B2229,"f",FALSE)</f>
        <v>55289</v>
      </c>
      <c r="E2229" s="139">
        <f>_xll.qlInterestRateIndexValueDate(IndexON,D2229)</f>
        <v>55289</v>
      </c>
      <c r="F2229" s="155">
        <f>IFERROR(_xll.qlIndexFixing(IndexON,D2229,TRUE,_xll.ohTrigger(RecalcTrigger,TriggerON)),NA())</f>
        <v>7.1108066345537679E-3</v>
      </c>
      <c r="H2229" s="42">
        <f>_xll.qlCalendarAdvance(Calendar,$H2228,B2229,"f",FALSE)</f>
        <v>55289</v>
      </c>
      <c r="I2229" s="139">
        <f>_xll.qlInterestRateIndexValueDate(Index1M,$H2229)</f>
        <v>55291</v>
      </c>
      <c r="J2229" s="144">
        <f>IFERROR(_xll.qlIndexFixing(Index1M,$H2229,TRUE,_xll.ohTrigger(RecalcTrigger,Trigger1M)),NA())</f>
        <v>7.2580391761348229E-3</v>
      </c>
      <c r="K2229" s="44">
        <f>IFERROR(_xll.qlIndexFixing(Index3M,H2229,TRUE,_xll.ohTrigger(RecalcTrigger,Trigger3M)),NA())</f>
        <v>7.478421616109455E-3</v>
      </c>
      <c r="L2229" s="44">
        <f>IFERROR(_xll.qlIndexFixing(Index6M,$H2229,TRUE,_xll.ohTrigger(RecalcTrigger,Trigger6M)),NA())</f>
        <v>7.6296438911425905E-3</v>
      </c>
      <c r="M2229" s="145">
        <f>IFERROR(_xll.qlIndexFixing(Index1Y,$H2229,TRUE,_xll.ohTrigger(RecalcTrigger,Trigger1Y)),NA())</f>
        <v>7.6879674259778923E-3</v>
      </c>
      <c r="N2229" s="144">
        <f>IFERROR(_xll.qlIndexFixing(ONIndex1M,I2229,TRUE,_xll.ohTrigger(RecalcTrigger,Trigger1M)),NA())</f>
        <v>7.2597828904452655E-3</v>
      </c>
      <c r="O2229" s="44">
        <f>IFERROR(_xll.qlIndexFixing(ONIndex3M,I2229,TRUE,_xll.ohTrigger(RecalcTrigger,Trigger3M)),NA())</f>
        <v>7.4855173578836087E-3</v>
      </c>
      <c r="P2229" s="44">
        <f>IFERROR(_xll.qlIndexFixing(ONIndex6M,I2229,TRUE,_xll.ohTrigger(RecalcTrigger,Trigger6M)),NA())</f>
        <v>7.6021114667312872E-3</v>
      </c>
      <c r="Q2229" s="145">
        <f>IFERROR(_xll.qlIndexFixing(ONIndex1Y,I2229,TRUE,_xll.ohTrigger(RecalcTrigger,Trigger1Y)),NA())</f>
        <v>7.7243876352017793E-3</v>
      </c>
    </row>
    <row r="2230" spans="2:17" x14ac:dyDescent="0.2">
      <c r="B2230" s="39" t="s">
        <v>42</v>
      </c>
      <c r="D2230" s="42">
        <f>_xll.qlCalendarAdvance(Calendar,$D2229,B2230,"f",FALSE)</f>
        <v>55296</v>
      </c>
      <c r="E2230" s="139">
        <f>_xll.qlInterestRateIndexValueDate(IndexON,D2230)</f>
        <v>55296</v>
      </c>
      <c r="F2230" s="155">
        <f>IFERROR(_xll.qlIndexFixing(IndexON,D2230,TRUE,_xll.ohTrigger(RecalcTrigger,TriggerON)),NA())</f>
        <v>7.1084459923920207E-3</v>
      </c>
      <c r="H2230" s="42">
        <f>_xll.qlCalendarAdvance(Calendar,$H2229,B2230,"f",FALSE)</f>
        <v>55296</v>
      </c>
      <c r="I2230" s="139">
        <f>_xll.qlInterestRateIndexValueDate(Index1M,$H2230)</f>
        <v>55298</v>
      </c>
      <c r="J2230" s="144">
        <f>IFERROR(_xll.qlIndexFixing(Index1M,$H2230,TRUE,_xll.ohTrigger(RecalcTrigger,Trigger1M)),NA())</f>
        <v>7.2555844180829943E-3</v>
      </c>
      <c r="K2230" s="44">
        <f>IFERROR(_xll.qlIndexFixing(Index3M,H2230,TRUE,_xll.ohTrigger(RecalcTrigger,Trigger3M)),NA())</f>
        <v>7.4759989199892143E-3</v>
      </c>
      <c r="L2230" s="44">
        <f>IFERROR(_xll.qlIndexFixing(Index6M,$H2230,TRUE,_xll.ohTrigger(RecalcTrigger,Trigger6M)),NA())</f>
        <v>7.6304425910853329E-3</v>
      </c>
      <c r="M2230" s="145">
        <f>IFERROR(_xll.qlIndexFixing(Index1Y,$H2230,TRUE,_xll.ohTrigger(RecalcTrigger,Trigger1Y)),NA())</f>
        <v>7.6852244891662952E-3</v>
      </c>
      <c r="N2230" s="144">
        <f>IFERROR(_xll.qlIndexFixing(ONIndex1M,I2230,TRUE,_xll.ohTrigger(RecalcTrigger,Trigger1M)),NA())</f>
        <v>7.2573541616272053E-3</v>
      </c>
      <c r="O2230" s="44">
        <f>IFERROR(_xll.qlIndexFixing(ONIndex3M,I2230,TRUE,_xll.ohTrigger(RecalcTrigger,Trigger3M)),NA())</f>
        <v>7.4831792879859194E-3</v>
      </c>
      <c r="P2230" s="44">
        <f>IFERROR(_xll.qlIndexFixing(ONIndex6M,I2230,TRUE,_xll.ohTrigger(RecalcTrigger,Trigger6M)),NA())</f>
        <v>7.6032637896084054E-3</v>
      </c>
      <c r="Q2230" s="145">
        <f>IFERROR(_xll.qlIndexFixing(ONIndex1Y,I2230,TRUE,_xll.ohTrigger(RecalcTrigger,Trigger1Y)),NA())</f>
        <v>7.722045236047137E-3</v>
      </c>
    </row>
    <row r="2231" spans="2:17" x14ac:dyDescent="0.2">
      <c r="B2231" s="39" t="s">
        <v>42</v>
      </c>
      <c r="D2231" s="42">
        <f>_xll.qlCalendarAdvance(Calendar,$D2230,B2231,"f",FALSE)</f>
        <v>55303</v>
      </c>
      <c r="E2231" s="139">
        <f>_xll.qlInterestRateIndexValueDate(IndexON,D2231)</f>
        <v>55303</v>
      </c>
      <c r="F2231" s="155">
        <f>IFERROR(_xll.qlIndexFixing(IndexON,D2231,TRUE,_xll.ohTrigger(RecalcTrigger,TriggerON)),NA())</f>
        <v>7.1060700380787267E-3</v>
      </c>
      <c r="H2231" s="42">
        <f>_xll.qlCalendarAdvance(Calendar,$H2230,B2231,"f",FALSE)</f>
        <v>55303</v>
      </c>
      <c r="I2231" s="139">
        <f>_xll.qlInterestRateIndexValueDate(Index1M,$H2231)</f>
        <v>55305</v>
      </c>
      <c r="J2231" s="144">
        <f>IFERROR(_xll.qlIndexFixing(Index1M,$H2231,TRUE,_xll.ohTrigger(RecalcTrigger,Trigger1M)),NA())</f>
        <v>7.253114722934606E-3</v>
      </c>
      <c r="K2231" s="44">
        <f>IFERROR(_xll.qlIndexFixing(Index3M,H2231,TRUE,_xll.ohTrigger(RecalcTrigger,Trigger3M)),NA())</f>
        <v>7.4735626481145399E-3</v>
      </c>
      <c r="L2231" s="44">
        <f>IFERROR(_xll.qlIndexFixing(Index6M,$H2231,TRUE,_xll.ohTrigger(RecalcTrigger,Trigger6M)),NA())</f>
        <v>7.630845182799194E-3</v>
      </c>
      <c r="M2231" s="145">
        <f>IFERROR(_xll.qlIndexFixing(Index1Y,$H2231,TRUE,_xll.ohTrigger(RecalcTrigger,Trigger1Y)),NA())</f>
        <v>7.6824664213521604E-3</v>
      </c>
      <c r="N2231" s="144">
        <f>IFERROR(_xll.qlIndexFixing(ONIndex1M,I2231,TRUE,_xll.ohTrigger(RecalcTrigger,Trigger1M)),NA())</f>
        <v>7.254910540881454E-3</v>
      </c>
      <c r="O2231" s="44">
        <f>IFERROR(_xll.qlIndexFixing(ONIndex3M,I2231,TRUE,_xll.ohTrigger(RecalcTrigger,Trigger3M)),NA())</f>
        <v>7.4808277935467515E-3</v>
      </c>
      <c r="P2231" s="44">
        <f>IFERROR(_xll.qlIndexFixing(ONIndex6M,I2231,TRUE,_xll.ohTrigger(RecalcTrigger,Trigger6M)),NA())</f>
        <v>7.6044270922626112E-3</v>
      </c>
      <c r="Q2231" s="145">
        <f>IFERROR(_xll.qlIndexFixing(ONIndex1Y,I2231,TRUE,_xll.ohTrigger(RecalcTrigger,Trigger1Y)),NA())</f>
        <v>7.7196884920471831E-3</v>
      </c>
    </row>
    <row r="2232" spans="2:17" x14ac:dyDescent="0.2">
      <c r="B2232" s="39" t="s">
        <v>42</v>
      </c>
      <c r="D2232" s="42">
        <f>_xll.qlCalendarAdvance(Calendar,$D2231,B2232,"f",FALSE)</f>
        <v>55310</v>
      </c>
      <c r="E2232" s="139">
        <f>_xll.qlInterestRateIndexValueDate(IndexON,D2232)</f>
        <v>55310</v>
      </c>
      <c r="F2232" s="155">
        <f>IFERROR(_xll.qlIndexFixing(IndexON,D2232,TRUE,_xll.ohTrigger(RecalcTrigger,TriggerON)),NA())</f>
        <v>7.1036787482725572E-3</v>
      </c>
      <c r="H2232" s="42">
        <f>_xll.qlCalendarAdvance(Calendar,$H2231,B2232,"f",FALSE)</f>
        <v>55310</v>
      </c>
      <c r="I2232" s="139">
        <f>_xll.qlInterestRateIndexValueDate(Index1M,$H2232)</f>
        <v>55312</v>
      </c>
      <c r="J2232" s="144">
        <f>IFERROR(_xll.qlIndexFixing(Index1M,$H2232,TRUE,_xll.ohTrigger(RecalcTrigger,Trigger1M)),NA())</f>
        <v>7.2506300685998282E-3</v>
      </c>
      <c r="K2232" s="44">
        <f>IFERROR(_xll.qlIndexFixing(Index3M,H2232,TRUE,_xll.ohTrigger(RecalcTrigger,Trigger3M)),NA())</f>
        <v>7.4711127790391086E-3</v>
      </c>
      <c r="L2232" s="44">
        <f>IFERROR(_xll.qlIndexFixing(Index6M,$H2232,TRUE,_xll.ohTrigger(RecalcTrigger,Trigger6M)),NA())</f>
        <v>7.631573110118927E-3</v>
      </c>
      <c r="M2232" s="145">
        <f>IFERROR(_xll.qlIndexFixing(Index1Y,$H2232,TRUE,_xll.ohTrigger(RecalcTrigger,Trigger1Y)),NA())</f>
        <v>7.6796931960946817E-3</v>
      </c>
      <c r="N2232" s="144">
        <f>IFERROR(_xll.qlIndexFixing(ONIndex1M,I2232,TRUE,_xll.ohTrigger(RecalcTrigger,Trigger1M)),NA())</f>
        <v>7.2524520060657238E-3</v>
      </c>
      <c r="O2232" s="44">
        <f>IFERROR(_xll.qlIndexFixing(ONIndex3M,I2232,TRUE,_xll.ohTrigger(RecalcTrigger,Trigger3M)),NA())</f>
        <v>7.4784628530633057E-3</v>
      </c>
      <c r="P2232" s="44">
        <f>IFERROR(_xll.qlIndexFixing(ONIndex6M,I2232,TRUE,_xll.ohTrigger(RecalcTrigger,Trigger6M)),NA())</f>
        <v>7.6056013930791977E-3</v>
      </c>
      <c r="Q2232" s="145">
        <f>IFERROR(_xll.qlIndexFixing(ONIndex1Y,I2232,TRUE,_xll.ohTrigger(RecalcTrigger,Trigger1Y)),NA())</f>
        <v>7.7173173765832104E-3</v>
      </c>
    </row>
    <row r="2233" spans="2:17" x14ac:dyDescent="0.2">
      <c r="B2233" s="39" t="s">
        <v>42</v>
      </c>
      <c r="D2233" s="42">
        <f>_xll.qlCalendarAdvance(Calendar,$D2232,B2233,"f",FALSE)</f>
        <v>55317</v>
      </c>
      <c r="E2233" s="139">
        <f>_xll.qlInterestRateIndexValueDate(IndexON,D2233)</f>
        <v>55317</v>
      </c>
      <c r="F2233" s="155">
        <f>IFERROR(_xll.qlIndexFixing(IndexON,D2233,TRUE,_xll.ohTrigger(RecalcTrigger,TriggerON)),NA())</f>
        <v>7.1012720996321832E-3</v>
      </c>
      <c r="H2233" s="42">
        <f>_xll.qlCalendarAdvance(Calendar,$H2232,B2233,"f",FALSE)</f>
        <v>55317</v>
      </c>
      <c r="I2233" s="139">
        <f>_xll.qlInterestRateIndexValueDate(Index1M,$H2233)</f>
        <v>55319</v>
      </c>
      <c r="J2233" s="144">
        <f>IFERROR(_xll.qlIndexFixing(Index1M,$H2233,TRUE,_xll.ohTrigger(RecalcTrigger,Trigger1M)),NA())</f>
        <v>7.2481304329738427E-3</v>
      </c>
      <c r="K2233" s="44">
        <f>IFERROR(_xll.qlIndexFixing(Index3M,H2233,TRUE,_xll.ohTrigger(RecalcTrigger,Trigger3M)),NA())</f>
        <v>7.4686492913131229E-3</v>
      </c>
      <c r="L2233" s="44">
        <f>IFERROR(_xll.qlIndexFixing(Index6M,$H2233,TRUE,_xll.ohTrigger(RecalcTrigger,Trigger6M)),NA())</f>
        <v>7.6322564470722876E-3</v>
      </c>
      <c r="M2233" s="145">
        <f>IFERROR(_xll.qlIndexFixing(Index1Y,$H2233,TRUE,_xll.ohTrigger(RecalcTrigger,Trigger1Y)),NA())</f>
        <v>7.6769047869537045E-3</v>
      </c>
      <c r="N2233" s="144">
        <f>IFERROR(_xll.qlIndexFixing(ONIndex1M,I2233,TRUE,_xll.ohTrigger(RecalcTrigger,Trigger1M)),NA())</f>
        <v>7.2499785350377266E-3</v>
      </c>
      <c r="O2233" s="44">
        <f>IFERROR(_xll.qlIndexFixing(ONIndex3M,I2233,TRUE,_xll.ohTrigger(RecalcTrigger,Trigger3M)),NA())</f>
        <v>7.4760844453525266E-3</v>
      </c>
      <c r="P2233" s="44">
        <f>IFERROR(_xll.qlIndexFixing(ONIndex6M,I2233,TRUE,_xll.ohTrigger(RecalcTrigger,Trigger6M)),NA())</f>
        <v>7.6067867103635223E-3</v>
      </c>
      <c r="Q2233" s="145">
        <f>IFERROR(_xll.qlIndexFixing(ONIndex1Y,I2233,TRUE,_xll.ohTrigger(RecalcTrigger,Trigger1Y)),NA())</f>
        <v>7.7149318635161279E-3</v>
      </c>
    </row>
    <row r="2234" spans="2:17" x14ac:dyDescent="0.2">
      <c r="B2234" s="39" t="s">
        <v>42</v>
      </c>
      <c r="D2234" s="42">
        <f>_xll.qlCalendarAdvance(Calendar,$D2233,B2234,"f",FALSE)</f>
        <v>55324</v>
      </c>
      <c r="E2234" s="139">
        <f>_xll.qlInterestRateIndexValueDate(IndexON,D2234)</f>
        <v>55324</v>
      </c>
      <c r="F2234" s="155">
        <f>IFERROR(_xll.qlIndexFixing(IndexON,D2234,TRUE,_xll.ohTrigger(RecalcTrigger,TriggerON)),NA())</f>
        <v>7.0988500684965317E-3</v>
      </c>
      <c r="H2234" s="42">
        <f>_xll.qlCalendarAdvance(Calendar,$H2233,B2234,"f",FALSE)</f>
        <v>55324</v>
      </c>
      <c r="I2234" s="139">
        <f>_xll.qlInterestRateIndexValueDate(Index1M,$H2234)</f>
        <v>55326</v>
      </c>
      <c r="J2234" s="144">
        <f>IFERROR(_xll.qlIndexFixing(Index1M,$H2234,TRUE,_xll.ohTrigger(RecalcTrigger,Trigger1M)),NA())</f>
        <v>7.2456157939643218E-3</v>
      </c>
      <c r="K2234" s="44">
        <f>IFERROR(_xll.qlIndexFixing(Index3M,H2234,TRUE,_xll.ohTrigger(RecalcTrigger,Trigger3M)),NA())</f>
        <v>7.4661721634902587E-3</v>
      </c>
      <c r="L2234" s="44">
        <f>IFERROR(_xll.qlIndexFixing(Index6M,$H2234,TRUE,_xll.ohTrigger(RecalcTrigger,Trigger6M)),NA())</f>
        <v>7.6328926422483913E-3</v>
      </c>
      <c r="M2234" s="145">
        <f>IFERROR(_xll.qlIndexFixing(Index1Y,$H2234,TRUE,_xll.ohTrigger(RecalcTrigger,Trigger1Y)),NA())</f>
        <v>7.6741011674903784E-3</v>
      </c>
      <c r="N2234" s="144">
        <f>IFERROR(_xll.qlIndexFixing(ONIndex1M,I2234,TRUE,_xll.ohTrigger(RecalcTrigger,Trigger1M)),NA())</f>
        <v>7.2474901057351104E-3</v>
      </c>
      <c r="O2234" s="44">
        <f>IFERROR(_xll.qlIndexFixing(ONIndex3M,I2234,TRUE,_xll.ohTrigger(RecalcTrigger,Trigger3M)),NA())</f>
        <v>7.4736925485918704E-3</v>
      </c>
      <c r="P2234" s="44">
        <f>IFERROR(_xll.qlIndexFixing(ONIndex6M,I2234,TRUE,_xll.ohTrigger(RecalcTrigger,Trigger6M)),NA())</f>
        <v>7.6079830625008782E-3</v>
      </c>
      <c r="Q2234" s="145">
        <f>IFERROR(_xll.qlIndexFixing(ONIndex1Y,I2234,TRUE,_xll.ohTrigger(RecalcTrigger,Trigger1Y)),NA())</f>
        <v>7.7125319263071646E-3</v>
      </c>
    </row>
    <row r="2235" spans="2:17" x14ac:dyDescent="0.2">
      <c r="B2235" s="39" t="s">
        <v>42</v>
      </c>
      <c r="D2235" s="42">
        <f>_xll.qlCalendarAdvance(Calendar,$D2234,B2235,"f",FALSE)</f>
        <v>55331</v>
      </c>
      <c r="E2235" s="139">
        <f>_xll.qlInterestRateIndexValueDate(IndexON,D2235)</f>
        <v>55331</v>
      </c>
      <c r="F2235" s="155">
        <f>IFERROR(_xll.qlIndexFixing(IndexON,D2235,TRUE,_xll.ohTrigger(RecalcTrigger,TriggerON)),NA())</f>
        <v>7.0964126316042098E-3</v>
      </c>
      <c r="H2235" s="42">
        <f>_xll.qlCalendarAdvance(Calendar,$H2234,B2235,"f",FALSE)</f>
        <v>55331</v>
      </c>
      <c r="I2235" s="139">
        <f>_xll.qlInterestRateIndexValueDate(Index1M,$H2235)</f>
        <v>55333</v>
      </c>
      <c r="J2235" s="144">
        <f>IFERROR(_xll.qlIndexFixing(Index1M,$H2235,TRUE,_xll.ohTrigger(RecalcTrigger,Trigger1M)),NA())</f>
        <v>7.2430861294764393E-3</v>
      </c>
      <c r="K2235" s="44">
        <f>IFERROR(_xll.qlIndexFixing(Index3M,H2235,TRUE,_xll.ohTrigger(RecalcTrigger,Trigger3M)),NA())</f>
        <v>7.4636813741250623E-3</v>
      </c>
      <c r="L2235" s="44">
        <f>IFERROR(_xll.qlIndexFixing(Index6M,$H2235,TRUE,_xll.ohTrigger(RecalcTrigger,Trigger6M)),NA())</f>
        <v>7.6334791388736455E-3</v>
      </c>
      <c r="M2235" s="145">
        <f>IFERROR(_xll.qlIndexFixing(Index1Y,$H2235,TRUE,_xll.ohTrigger(RecalcTrigger,Trigger1Y)),NA())</f>
        <v>7.6716715819268363E-3</v>
      </c>
      <c r="N2235" s="144">
        <f>IFERROR(_xll.qlIndexFixing(ONIndex1M,I2235,TRUE,_xll.ohTrigger(RecalcTrigger,Trigger1M)),NA())</f>
        <v>7.2449866960955234E-3</v>
      </c>
      <c r="O2235" s="44">
        <f>IFERROR(_xll.qlIndexFixing(ONIndex3M,I2235,TRUE,_xll.ohTrigger(RecalcTrigger,Trigger3M)),NA())</f>
        <v>7.4712871415183457E-3</v>
      </c>
      <c r="P2235" s="44">
        <f>IFERROR(_xll.qlIndexFixing(ONIndex6M,I2235,TRUE,_xll.ohTrigger(RecalcTrigger,Trigger6M)),NA())</f>
        <v>7.6091904676367506E-3</v>
      </c>
      <c r="Q2235" s="145">
        <f>IFERROR(_xll.qlIndexFixing(ONIndex1Y,I2235,TRUE,_xll.ohTrigger(RecalcTrigger,Trigger1Y)),NA())</f>
        <v>7.7101175387372933E-3</v>
      </c>
    </row>
    <row r="2236" spans="2:17" x14ac:dyDescent="0.2">
      <c r="B2236" s="39" t="s">
        <v>42</v>
      </c>
      <c r="D2236" s="42">
        <f>_xll.qlCalendarAdvance(Calendar,$D2235,B2236,"f",FALSE)</f>
        <v>55338</v>
      </c>
      <c r="E2236" s="139">
        <f>_xll.qlInterestRateIndexValueDate(IndexON,D2236)</f>
        <v>55338</v>
      </c>
      <c r="F2236" s="155">
        <f>IFERROR(_xll.qlIndexFixing(IndexON,D2236,TRUE,_xll.ohTrigger(RecalcTrigger,TriggerON)),NA())</f>
        <v>7.0939597652142083E-3</v>
      </c>
      <c r="H2236" s="42">
        <f>_xll.qlCalendarAdvance(Calendar,$H2235,B2236,"f",FALSE)</f>
        <v>55338</v>
      </c>
      <c r="I2236" s="139">
        <f>_xll.qlInterestRateIndexValueDate(Index1M,$H2236)</f>
        <v>55340</v>
      </c>
      <c r="J2236" s="144">
        <f>IFERROR(_xll.qlIndexFixing(Index1M,$H2236,TRUE,_xll.ohTrigger(RecalcTrigger,Trigger1M)),NA())</f>
        <v>7.2405414174128713E-3</v>
      </c>
      <c r="K2236" s="44">
        <f>IFERROR(_xll.qlIndexFixing(Index3M,H2236,TRUE,_xll.ohTrigger(RecalcTrigger,Trigger3M)),NA())</f>
        <v>7.4611769017677351E-3</v>
      </c>
      <c r="L2236" s="44">
        <f>IFERROR(_xll.qlIndexFixing(Index6M,$H2236,TRUE,_xll.ohTrigger(RecalcTrigger,Trigger6M)),NA())</f>
        <v>7.6343120414347166E-3</v>
      </c>
      <c r="M2236" s="145">
        <f>IFERROR(_xll.qlIndexFixing(Index1Y,$H2236,TRUE,_xll.ohTrigger(RecalcTrigger,Trigger1Y)),NA())</f>
        <v>7.6684481918451817E-3</v>
      </c>
      <c r="N2236" s="144">
        <f>IFERROR(_xll.qlIndexFixing(ONIndex1M,I2236,TRUE,_xll.ohTrigger(RecalcTrigger,Trigger1M)),NA())</f>
        <v>7.2424682838967414E-3</v>
      </c>
      <c r="O2236" s="44">
        <f>IFERROR(_xll.qlIndexFixing(ONIndex3M,I2236,TRUE,_xll.ohTrigger(RecalcTrigger,Trigger3M)),NA())</f>
        <v>7.4688682027890252E-3</v>
      </c>
      <c r="P2236" s="44">
        <f>IFERROR(_xll.qlIndexFixing(ONIndex6M,I2236,TRUE,_xll.ohTrigger(RecalcTrigger,Trigger6M)),NA())</f>
        <v>7.6103892035472853E-3</v>
      </c>
      <c r="Q2236" s="145">
        <f>IFERROR(_xll.qlIndexFixing(ONIndex1Y,I2236,TRUE,_xll.ohTrigger(RecalcTrigger,Trigger1Y)),NA())</f>
        <v>7.7076886742677431E-3</v>
      </c>
    </row>
    <row r="2237" spans="2:17" x14ac:dyDescent="0.2">
      <c r="B2237" s="39" t="s">
        <v>42</v>
      </c>
      <c r="D2237" s="42">
        <f>_xll.qlCalendarAdvance(Calendar,$D2236,B2237,"f",FALSE)</f>
        <v>55345</v>
      </c>
      <c r="E2237" s="139">
        <f>_xll.qlInterestRateIndexValueDate(IndexON,D2237)</f>
        <v>55345</v>
      </c>
      <c r="F2237" s="155">
        <f>IFERROR(_xll.qlIndexFixing(IndexON,D2237,TRUE,_xll.ohTrigger(RecalcTrigger,TriggerON)),NA())</f>
        <v>7.0914914460651346E-3</v>
      </c>
      <c r="H2237" s="42">
        <f>_xll.qlCalendarAdvance(Calendar,$H2236,B2237,"f",FALSE)</f>
        <v>55345</v>
      </c>
      <c r="I2237" s="139">
        <f>_xll.qlInterestRateIndexValueDate(Index1M,$H2237)</f>
        <v>55347</v>
      </c>
      <c r="J2237" s="144">
        <f>IFERROR(_xll.qlIndexFixing(Index1M,$H2237,TRUE,_xll.ohTrigger(RecalcTrigger,Trigger1M)),NA())</f>
        <v>7.2379816356737958E-3</v>
      </c>
      <c r="K2237" s="44">
        <f>IFERROR(_xll.qlIndexFixing(Index3M,H2237,TRUE,_xll.ohTrigger(RecalcTrigger,Trigger3M)),NA())</f>
        <v>7.4586587249719548E-3</v>
      </c>
      <c r="L2237" s="44">
        <f>IFERROR(_xll.qlIndexFixing(Index6M,$H2237,TRUE,_xll.ohTrigger(RecalcTrigger,Trigger6M)),NA())</f>
        <v>7.6347802826955352E-3</v>
      </c>
      <c r="M2237" s="145">
        <f>IFERROR(_xll.qlIndexFixing(Index1Y,$H2237,TRUE,_xll.ohTrigger(RecalcTrigger,Trigger1Y)),NA())</f>
        <v>7.6655987827901721E-3</v>
      </c>
      <c r="N2237" s="144">
        <f>IFERROR(_xll.qlIndexFixing(ONIndex1M,I2237,TRUE,_xll.ohTrigger(RecalcTrigger,Trigger1M)),NA())</f>
        <v>7.2399348473162206E-3</v>
      </c>
      <c r="O2237" s="44">
        <f>IFERROR(_xll.qlIndexFixing(ONIndex3M,I2237,TRUE,_xll.ohTrigger(RecalcTrigger,Trigger3M)),NA())</f>
        <v>7.4664357109011092E-3</v>
      </c>
      <c r="P2237" s="44">
        <f>IFERROR(_xll.qlIndexFixing(ONIndex6M,I2237,TRUE,_xll.ohTrigger(RecalcTrigger,Trigger6M)),NA())</f>
        <v>7.6115366956486241E-3</v>
      </c>
      <c r="Q2237" s="145">
        <f>IFERROR(_xll.qlIndexFixing(ONIndex1Y,I2237,TRUE,_xll.ohTrigger(RecalcTrigger,Trigger1Y)),NA())</f>
        <v>7.7052453066794868E-3</v>
      </c>
    </row>
    <row r="2238" spans="2:17" x14ac:dyDescent="0.2">
      <c r="B2238" s="39" t="s">
        <v>42</v>
      </c>
      <c r="D2238" s="42">
        <f>_xll.qlCalendarAdvance(Calendar,$D2237,B2238,"f",FALSE)</f>
        <v>55352</v>
      </c>
      <c r="E2238" s="139">
        <f>_xll.qlInterestRateIndexValueDate(IndexON,D2238)</f>
        <v>55352</v>
      </c>
      <c r="F2238" s="155">
        <f>IFERROR(_xll.qlIndexFixing(IndexON,D2238,TRUE,_xll.ohTrigger(RecalcTrigger,TriggerON)),NA())</f>
        <v>7.0890076506557875E-3</v>
      </c>
      <c r="H2238" s="42">
        <f>_xll.qlCalendarAdvance(Calendar,$H2237,B2238,"f",FALSE)</f>
        <v>55352</v>
      </c>
      <c r="I2238" s="139">
        <f>_xll.qlInterestRateIndexValueDate(Index1M,$H2238)</f>
        <v>55354</v>
      </c>
      <c r="J2238" s="144">
        <f>IFERROR(_xll.qlIndexFixing(Index1M,$H2238,TRUE,_xll.ohTrigger(RecalcTrigger,Trigger1M)),NA())</f>
        <v>7.2354067621668849E-3</v>
      </c>
      <c r="K2238" s="44">
        <f>IFERROR(_xll.qlIndexFixing(Index3M,H2238,TRUE,_xll.ohTrigger(RecalcTrigger,Trigger3M)),NA())</f>
        <v>7.4561268222940041E-3</v>
      </c>
      <c r="L2238" s="44">
        <f>IFERROR(_xll.qlIndexFixing(Index6M,$H2238,TRUE,_xll.ohTrigger(RecalcTrigger,Trigger6M)),NA())</f>
        <v>7.6351938945581448E-3</v>
      </c>
      <c r="M2238" s="145">
        <f>IFERROR(_xll.qlIndexFixing(Index1Y,$H2238,TRUE,_xll.ohTrigger(RecalcTrigger,Trigger1Y)),NA())</f>
        <v>7.6627340576671827E-3</v>
      </c>
      <c r="N2238" s="144">
        <f>IFERROR(_xll.qlIndexFixing(ONIndex1M,I2238,TRUE,_xll.ohTrigger(RecalcTrigger,Trigger1M)),NA())</f>
        <v>7.237386364051801E-3</v>
      </c>
      <c r="O2238" s="44">
        <f>IFERROR(_xll.qlIndexFixing(ONIndex3M,I2238,TRUE,_xll.ohTrigger(RecalcTrigger,Trigger3M)),NA())</f>
        <v>7.4639896443517983E-3</v>
      </c>
      <c r="P2238" s="44">
        <f>IFERROR(_xll.qlIndexFixing(ONIndex6M,I2238,TRUE,_xll.ohTrigger(RecalcTrigger,Trigger6M)),NA())</f>
        <v>7.6126313054114547E-3</v>
      </c>
      <c r="Q2238" s="145">
        <f>IFERROR(_xll.qlIndexFixing(ONIndex1Y,I2238,TRUE,_xll.ohTrigger(RecalcTrigger,Trigger1Y)),NA())</f>
        <v>7.7027874095936255E-3</v>
      </c>
    </row>
    <row r="2239" spans="2:17" x14ac:dyDescent="0.2">
      <c r="B2239" s="39" t="s">
        <v>42</v>
      </c>
      <c r="D2239" s="42">
        <f>_xll.qlCalendarAdvance(Calendar,$D2238,B2239,"f",FALSE)</f>
        <v>55359</v>
      </c>
      <c r="E2239" s="139">
        <f>_xll.qlInterestRateIndexValueDate(IndexON,D2239)</f>
        <v>55359</v>
      </c>
      <c r="F2239" s="155">
        <f>IFERROR(_xll.qlIndexFixing(IndexON,D2239,TRUE,_xll.ohTrigger(RecalcTrigger,TriggerON)),NA())</f>
        <v>7.086508355325094E-3</v>
      </c>
      <c r="H2239" s="42">
        <f>_xll.qlCalendarAdvance(Calendar,$H2238,B2239,"f",FALSE)</f>
        <v>55359</v>
      </c>
      <c r="I2239" s="139">
        <f>_xll.qlInterestRateIndexValueDate(Index1M,$H2239)</f>
        <v>55361</v>
      </c>
      <c r="J2239" s="144">
        <f>IFERROR(_xll.qlIndexFixing(Index1M,$H2239,TRUE,_xll.ohTrigger(RecalcTrigger,Trigger1M)),NA())</f>
        <v>7.2328167747923167E-3</v>
      </c>
      <c r="K2239" s="44">
        <f>IFERROR(_xll.qlIndexFixing(Index3M,H2239,TRUE,_xll.ohTrigger(RecalcTrigger,Trigger3M)),NA())</f>
        <v>7.4535811722832163E-3</v>
      </c>
      <c r="L2239" s="44">
        <f>IFERROR(_xll.qlIndexFixing(Index6M,$H2239,TRUE,_xll.ohTrigger(RecalcTrigger,Trigger6M)),NA())</f>
        <v>7.6355527552081576E-3</v>
      </c>
      <c r="M2239" s="145">
        <f>IFERROR(_xll.qlIndexFixing(Index1Y,$H2239,TRUE,_xll.ohTrigger(RecalcTrigger,Trigger1Y)),NA())</f>
        <v>7.6598539900414901E-3</v>
      </c>
      <c r="N2239" s="144">
        <f>IFERROR(_xll.qlIndexFixing(ONIndex1M,I2239,TRUE,_xll.ohTrigger(RecalcTrigger,Trigger1M)),NA())</f>
        <v>7.2348228119611946E-3</v>
      </c>
      <c r="O2239" s="44">
        <f>IFERROR(_xll.qlIndexFixing(ONIndex3M,I2239,TRUE,_xll.ohTrigger(RecalcTrigger,Trigger3M)),NA())</f>
        <v>7.461529981718229E-3</v>
      </c>
      <c r="P2239" s="44">
        <f>IFERROR(_xll.qlIndexFixing(ONIndex6M,I2239,TRUE,_xll.ohTrigger(RecalcTrigger,Trigger6M)),NA())</f>
        <v>7.6136729114928414E-3</v>
      </c>
      <c r="Q2239" s="145">
        <f>IFERROR(_xll.qlIndexFixing(ONIndex1Y,I2239,TRUE,_xll.ohTrigger(RecalcTrigger,Trigger1Y)),NA())</f>
        <v>7.7003149566312601E-3</v>
      </c>
    </row>
    <row r="2240" spans="2:17" x14ac:dyDescent="0.2">
      <c r="B2240" s="39" t="s">
        <v>42</v>
      </c>
      <c r="D2240" s="42">
        <f>_xll.qlCalendarAdvance(Calendar,$D2239,B2240,"f",FALSE)</f>
        <v>55366</v>
      </c>
      <c r="E2240" s="139">
        <f>_xll.qlInterestRateIndexValueDate(IndexON,D2240)</f>
        <v>55366</v>
      </c>
      <c r="F2240" s="155">
        <f>IFERROR(_xll.qlIndexFixing(IndexON,D2240,TRUE,_xll.ohTrigger(RecalcTrigger,TriggerON)),NA())</f>
        <v>7.0839935368116613E-3</v>
      </c>
      <c r="H2240" s="42">
        <f>_xll.qlCalendarAdvance(Calendar,$H2239,B2240,"f",FALSE)</f>
        <v>55366</v>
      </c>
      <c r="I2240" s="139">
        <f>_xll.qlInterestRateIndexValueDate(Index1M,$H2240)</f>
        <v>55368</v>
      </c>
      <c r="J2240" s="144">
        <f>IFERROR(_xll.qlIndexFixing(Index1M,$H2240,TRUE,_xll.ohTrigger(RecalcTrigger,Trigger1M)),NA())</f>
        <v>7.230211651455265E-3</v>
      </c>
      <c r="K2240" s="44">
        <f>IFERROR(_xll.qlIndexFixing(Index3M,H2240,TRUE,_xll.ohTrigger(RecalcTrigger,Trigger3M)),NA())</f>
        <v>7.4510217534958746E-3</v>
      </c>
      <c r="L2240" s="44">
        <f>IFERROR(_xll.qlIndexFixing(Index6M,$H2240,TRUE,_xll.ohTrigger(RecalcTrigger,Trigger6M)),NA())</f>
        <v>7.6358567428367755E-3</v>
      </c>
      <c r="M2240" s="145">
        <f>IFERROR(_xll.qlIndexFixing(Index1Y,$H2240,TRUE,_xll.ohTrigger(RecalcTrigger,Trigger1Y)),NA())</f>
        <v>7.656958553480326E-3</v>
      </c>
      <c r="N2240" s="144">
        <f>IFERROR(_xll.qlIndexFixing(ONIndex1M,I2240,TRUE,_xll.ohTrigger(RecalcTrigger,Trigger1M)),NA())</f>
        <v>7.2322441691419215E-3</v>
      </c>
      <c r="O2240" s="44">
        <f>IFERROR(_xll.qlIndexFixing(ONIndex3M,I2240,TRUE,_xll.ohTrigger(RecalcTrigger,Trigger3M)),NA())</f>
        <v>7.4590567018173459E-3</v>
      </c>
      <c r="P2240" s="44">
        <f>IFERROR(_xll.qlIndexFixing(ONIndex6M,I2240,TRUE,_xll.ohTrigger(RecalcTrigger,Trigger6M)),NA())</f>
        <v>7.6146613925498485E-3</v>
      </c>
      <c r="Q2240" s="145">
        <f>IFERROR(_xll.qlIndexFixing(ONIndex1Y,I2240,TRUE,_xll.ohTrigger(RecalcTrigger,Trigger1Y)),NA())</f>
        <v>7.6978279213335554E-3</v>
      </c>
    </row>
    <row r="2241" spans="2:17" x14ac:dyDescent="0.2">
      <c r="B2241" s="39" t="s">
        <v>42</v>
      </c>
      <c r="D2241" s="42">
        <f>_xll.qlCalendarAdvance(Calendar,$D2240,B2241,"f",FALSE)</f>
        <v>55373</v>
      </c>
      <c r="E2241" s="139">
        <f>_xll.qlInterestRateIndexValueDate(IndexON,D2241)</f>
        <v>55373</v>
      </c>
      <c r="F2241" s="155">
        <f>IFERROR(_xll.qlIndexFixing(IndexON,D2241,TRUE,_xll.ohTrigger(RecalcTrigger,TriggerON)),NA())</f>
        <v>7.0814631716942245E-3</v>
      </c>
      <c r="H2241" s="42">
        <f>_xll.qlCalendarAdvance(Calendar,$H2240,B2241,"f",FALSE)</f>
        <v>55373</v>
      </c>
      <c r="I2241" s="139">
        <f>_xll.qlInterestRateIndexValueDate(Index1M,$H2241)</f>
        <v>55375</v>
      </c>
      <c r="J2241" s="144">
        <f>IFERROR(_xll.qlIndexFixing(Index1M,$H2241,TRUE,_xll.ohTrigger(RecalcTrigger,Trigger1M)),NA())</f>
        <v>7.227591370060904E-3</v>
      </c>
      <c r="K2241" s="44">
        <f>IFERROR(_xll.qlIndexFixing(Index3M,H2241,TRUE,_xll.ohTrigger(RecalcTrigger,Trigger3M)),NA())</f>
        <v>7.4484485444856561E-3</v>
      </c>
      <c r="L2241" s="44">
        <f>IFERROR(_xll.qlIndexFixing(Index6M,$H2241,TRUE,_xll.ohTrigger(RecalcTrigger,Trigger6M)),NA())</f>
        <v>7.6361057356403549E-3</v>
      </c>
      <c r="M2241" s="145">
        <f>IFERROR(_xll.qlIndexFixing(Index1Y,$H2241,TRUE,_xll.ohTrigger(RecalcTrigger,Trigger1Y)),NA())</f>
        <v>7.6540477215520071E-3</v>
      </c>
      <c r="N2241" s="144">
        <f>IFERROR(_xll.qlIndexFixing(ONIndex1M,I2241,TRUE,_xll.ohTrigger(RecalcTrigger,Trigger1M)),NA())</f>
        <v>7.2296504132918216E-3</v>
      </c>
      <c r="O2241" s="44">
        <f>IFERROR(_xll.qlIndexFixing(ONIndex3M,I2241,TRUE,_xll.ohTrigger(RecalcTrigger,Trigger3M)),NA())</f>
        <v>7.4565697828266053E-3</v>
      </c>
      <c r="P2241" s="44">
        <f>IFERROR(_xll.qlIndexFixing(ONIndex6M,I2241,TRUE,_xll.ohTrigger(RecalcTrigger,Trigger6M)),NA())</f>
        <v>7.6155966272395403E-3</v>
      </c>
      <c r="Q2241" s="145">
        <f>IFERROR(_xll.qlIndexFixing(ONIndex1Y,I2241,TRUE,_xll.ohTrigger(RecalcTrigger,Trigger1Y)),NA())</f>
        <v>7.6953262775614206E-3</v>
      </c>
    </row>
    <row r="2242" spans="2:17" x14ac:dyDescent="0.2">
      <c r="B2242" s="39" t="s">
        <v>42</v>
      </c>
      <c r="D2242" s="42">
        <f>_xll.qlCalendarAdvance(Calendar,$D2241,B2242,"f",FALSE)</f>
        <v>55380</v>
      </c>
      <c r="E2242" s="139">
        <f>_xll.qlInterestRateIndexValueDate(IndexON,D2242)</f>
        <v>55380</v>
      </c>
      <c r="F2242" s="155">
        <f>IFERROR(_xll.qlIndexFixing(IndexON,D2242,TRUE,_xll.ohTrigger(RecalcTrigger,TriggerON)),NA())</f>
        <v>7.0789172361518382E-3</v>
      </c>
      <c r="H2242" s="42">
        <f>_xll.qlCalendarAdvance(Calendar,$H2241,B2242,"f",FALSE)</f>
        <v>55380</v>
      </c>
      <c r="I2242" s="139">
        <f>_xll.qlInterestRateIndexValueDate(Index1M,$H2242)</f>
        <v>55382</v>
      </c>
      <c r="J2242" s="144">
        <f>IFERROR(_xll.qlIndexFixing(Index1M,$H2242,TRUE,_xll.ohTrigger(RecalcTrigger,Trigger1M)),NA())</f>
        <v>7.2249559085094117E-3</v>
      </c>
      <c r="K2242" s="44">
        <f>IFERROR(_xll.qlIndexFixing(Index3M,H2242,TRUE,_xll.ohTrigger(RecalcTrigger,Trigger3M)),NA())</f>
        <v>7.4458615238071077E-3</v>
      </c>
      <c r="L2242" s="44">
        <f>IFERROR(_xll.qlIndexFixing(Index6M,$H2242,TRUE,_xll.ohTrigger(RecalcTrigger,Trigger6M)),NA())</f>
        <v>7.636299611816973E-3</v>
      </c>
      <c r="M2242" s="145">
        <f>IFERROR(_xll.qlIndexFixing(Index1Y,$H2242,TRUE,_xll.ohTrigger(RecalcTrigger,Trigger1Y)),NA())</f>
        <v>7.6511214678255009E-3</v>
      </c>
      <c r="N2242" s="144">
        <f>IFERROR(_xll.qlIndexFixing(ONIndex1M,I2242,TRUE,_xll.ohTrigger(RecalcTrigger,Trigger1M)),NA())</f>
        <v>7.227041522508415E-3</v>
      </c>
      <c r="O2242" s="44">
        <f>IFERROR(_xll.qlIndexFixing(ONIndex3M,I2242,TRUE,_xll.ohTrigger(RecalcTrigger,Trigger3M)),NA())</f>
        <v>7.4540692036428879E-3</v>
      </c>
      <c r="P2242" s="44">
        <f>IFERROR(_xll.qlIndexFixing(ONIndex6M,I2242,TRUE,_xll.ohTrigger(RecalcTrigger,Trigger6M)),NA())</f>
        <v>7.6164784944587893E-3</v>
      </c>
      <c r="Q2242" s="145">
        <f>IFERROR(_xll.qlIndexFixing(ONIndex1Y,I2242,TRUE,_xll.ohTrigger(RecalcTrigger,Trigger1Y)),NA())</f>
        <v>7.6928099987760845E-3</v>
      </c>
    </row>
    <row r="2243" spans="2:17" x14ac:dyDescent="0.2">
      <c r="B2243" s="39" t="s">
        <v>42</v>
      </c>
      <c r="D2243" s="42">
        <f>_xll.qlCalendarAdvance(Calendar,$D2242,B2243,"f",FALSE)</f>
        <v>55387</v>
      </c>
      <c r="E2243" s="139">
        <f>_xll.qlInterestRateIndexValueDate(IndexON,D2243)</f>
        <v>55387</v>
      </c>
      <c r="F2243" s="155">
        <f>IFERROR(_xll.qlIndexFixing(IndexON,D2243,TRUE,_xll.ohTrigger(RecalcTrigger,TriggerON)),NA())</f>
        <v>7.0763557070030458E-3</v>
      </c>
      <c r="H2243" s="42">
        <f>_xll.qlCalendarAdvance(Calendar,$H2242,B2243,"f",FALSE)</f>
        <v>55387</v>
      </c>
      <c r="I2243" s="139">
        <f>_xll.qlInterestRateIndexValueDate(Index1M,$H2243)</f>
        <v>55389</v>
      </c>
      <c r="J2243" s="144">
        <f>IFERROR(_xll.qlIndexFixing(Index1M,$H2243,TRUE,_xll.ohTrigger(RecalcTrigger,Trigger1M)),NA())</f>
        <v>7.2223052447109581E-3</v>
      </c>
      <c r="K2243" s="44">
        <f>IFERROR(_xll.qlIndexFixing(Index3M,H2243,TRUE,_xll.ohTrigger(RecalcTrigger,Trigger3M)),NA())</f>
        <v>7.4432606700139048E-3</v>
      </c>
      <c r="L2243" s="44">
        <f>IFERROR(_xll.qlIndexFixing(Index6M,$H2243,TRUE,_xll.ohTrigger(RecalcTrigger,Trigger6M)),NA())</f>
        <v>7.6364382495741614E-3</v>
      </c>
      <c r="M2243" s="145">
        <f>IFERROR(_xll.qlIndexFixing(Index1Y,$H2243,TRUE,_xll.ohTrigger(RecalcTrigger,Trigger1Y)),NA())</f>
        <v>7.6481797658712984E-3</v>
      </c>
      <c r="N2243" s="144">
        <f>IFERROR(_xll.qlIndexFixing(ONIndex1M,I2243,TRUE,_xll.ohTrigger(RecalcTrigger,Trigger1M)),NA())</f>
        <v>7.2244174745694778E-3</v>
      </c>
      <c r="O2243" s="44">
        <f>IFERROR(_xll.qlIndexFixing(ONIndex3M,I2243,TRUE,_xll.ohTrigger(RecalcTrigger,Trigger3M)),NA())</f>
        <v>7.4515549426035221E-3</v>
      </c>
      <c r="P2243" s="44">
        <f>IFERROR(_xll.qlIndexFixing(ONIndex6M,I2243,TRUE,_xll.ohTrigger(RecalcTrigger,Trigger6M)),NA())</f>
        <v>7.6173068727847237E-3</v>
      </c>
      <c r="Q2243" s="145">
        <f>IFERROR(_xll.qlIndexFixing(ONIndex1Y,I2243,TRUE,_xll.ohTrigger(RecalcTrigger,Trigger1Y)),NA())</f>
        <v>7.690279058598648E-3</v>
      </c>
    </row>
    <row r="2244" spans="2:17" x14ac:dyDescent="0.2">
      <c r="B2244" s="39" t="s">
        <v>42</v>
      </c>
      <c r="D2244" s="42">
        <f>_xll.qlCalendarAdvance(Calendar,$D2243,B2244,"f",FALSE)</f>
        <v>55394</v>
      </c>
      <c r="E2244" s="139">
        <f>_xll.qlInterestRateIndexValueDate(IndexON,D2244)</f>
        <v>55394</v>
      </c>
      <c r="F2244" s="155">
        <f>IFERROR(_xll.qlIndexFixing(IndexON,D2244,TRUE,_xll.ohTrigger(RecalcTrigger,TriggerON)),NA())</f>
        <v>7.0737785607466463E-3</v>
      </c>
      <c r="H2244" s="42">
        <f>_xll.qlCalendarAdvance(Calendar,$H2243,B2244,"f",FALSE)</f>
        <v>55394</v>
      </c>
      <c r="I2244" s="139">
        <f>_xll.qlInterestRateIndexValueDate(Index1M,$H2244)</f>
        <v>55396</v>
      </c>
      <c r="J2244" s="144">
        <f>IFERROR(_xll.qlIndexFixing(Index1M,$H2244,TRUE,_xll.ohTrigger(RecalcTrigger,Trigger1M)),NA())</f>
        <v>7.2199971092019432E-3</v>
      </c>
      <c r="K2244" s="44">
        <f>IFERROR(_xll.qlIndexFixing(Index3M,H2244,TRUE,_xll.ohTrigger(RecalcTrigger,Trigger3M)),NA())</f>
        <v>7.4407584977330948E-3</v>
      </c>
      <c r="L2244" s="44">
        <f>IFERROR(_xll.qlIndexFixing(Index6M,$H2244,TRUE,_xll.ohTrigger(RecalcTrigger,Trigger6M)),NA())</f>
        <v>7.6362492426521079E-3</v>
      </c>
      <c r="M2244" s="145">
        <f>IFERROR(_xll.qlIndexFixing(Index1Y,$H2244,TRUE,_xll.ohTrigger(RecalcTrigger,Trigger1Y)),NA())</f>
        <v>7.6456436211735776E-3</v>
      </c>
      <c r="N2244" s="144">
        <f>IFERROR(_xll.qlIndexFixing(ONIndex1M,I2244,TRUE,_xll.ohTrigger(RecalcTrigger,Trigger1M)),NA())</f>
        <v>7.2217782475725301E-3</v>
      </c>
      <c r="O2244" s="44">
        <f>IFERROR(_xll.qlIndexFixing(ONIndex3M,I2244,TRUE,_xll.ohTrigger(RecalcTrigger,Trigger3M)),NA())</f>
        <v>7.4490269784455165E-3</v>
      </c>
      <c r="P2244" s="44">
        <f>IFERROR(_xll.qlIndexFixing(ONIndex6M,I2244,TRUE,_xll.ohTrigger(RecalcTrigger,Trigger6M)),NA())</f>
        <v>7.6180816408744079E-3</v>
      </c>
      <c r="Q2244" s="145">
        <f>IFERROR(_xll.qlIndexFixing(ONIndex1Y,I2244,TRUE,_xll.ohTrigger(RecalcTrigger,Trigger1Y)),NA())</f>
        <v>7.6877334308100842E-3</v>
      </c>
    </row>
    <row r="2245" spans="2:17" x14ac:dyDescent="0.2">
      <c r="B2245" s="39" t="s">
        <v>42</v>
      </c>
      <c r="D2245" s="42">
        <f>_xll.qlCalendarAdvance(Calendar,$D2244,B2245,"f",FALSE)</f>
        <v>55401</v>
      </c>
      <c r="E2245" s="139">
        <f>_xll.qlInterestRateIndexValueDate(IndexON,D2245)</f>
        <v>55401</v>
      </c>
      <c r="F2245" s="155">
        <f>IFERROR(_xll.qlIndexFixing(IndexON,D2245,TRUE,_xll.ohTrigger(RecalcTrigger,TriggerON)),NA())</f>
        <v>7.0711857738015027E-3</v>
      </c>
      <c r="H2245" s="42">
        <f>_xll.qlCalendarAdvance(Calendar,$H2244,B2245,"f",FALSE)</f>
        <v>55401</v>
      </c>
      <c r="I2245" s="139">
        <f>_xll.qlInterestRateIndexValueDate(Index1M,$H2245)</f>
        <v>55403</v>
      </c>
      <c r="J2245" s="144">
        <f>IFERROR(_xll.qlIndexFixing(Index1M,$H2245,TRUE,_xll.ohTrigger(RecalcTrigger,Trigger1M)),NA())</f>
        <v>7.2169582219738793E-3</v>
      </c>
      <c r="K2245" s="44">
        <f>IFERROR(_xll.qlIndexFixing(Index3M,H2245,TRUE,_xll.ohTrigger(RecalcTrigger,Trigger3M)),NA())</f>
        <v>7.4381309628181744E-3</v>
      </c>
      <c r="L2245" s="44">
        <f>IFERROR(_xll.qlIndexFixing(Index6M,$H2245,TRUE,_xll.ohTrigger(RecalcTrigger,Trigger6M)),NA())</f>
        <v>7.6362930513481191E-3</v>
      </c>
      <c r="M2245" s="145">
        <f>IFERROR(_xll.qlIndexFixing(Index1Y,$H2245,TRUE,_xll.ohTrigger(RecalcTrigger,Trigger1Y)),NA())</f>
        <v>7.6422499115645828E-3</v>
      </c>
      <c r="N2245" s="144">
        <f>IFERROR(_xll.qlIndexFixing(ONIndex1M,I2245,TRUE,_xll.ohTrigger(RecalcTrigger,Trigger1M)),NA())</f>
        <v>7.2191238191354756E-3</v>
      </c>
      <c r="O2245" s="44">
        <f>IFERROR(_xll.qlIndexFixing(ONIndex3M,I2245,TRUE,_xll.ohTrigger(RecalcTrigger,Trigger3M)),NA())</f>
        <v>7.4464852895861355E-3</v>
      </c>
      <c r="P2245" s="44">
        <f>IFERROR(_xll.qlIndexFixing(ONIndex6M,I2245,TRUE,_xll.ohTrigger(RecalcTrigger,Trigger6M)),NA())</f>
        <v>7.618802677384906E-3</v>
      </c>
      <c r="Q2245" s="145">
        <f>IFERROR(_xll.qlIndexFixing(ONIndex1Y,I2245,TRUE,_xll.ohTrigger(RecalcTrigger,Trigger1Y)),NA())</f>
        <v>7.6851730889515579E-3</v>
      </c>
    </row>
    <row r="2246" spans="2:17" x14ac:dyDescent="0.2">
      <c r="B2246" s="39" t="s">
        <v>42</v>
      </c>
      <c r="D2246" s="42">
        <f>_xll.qlCalendarAdvance(Calendar,$D2245,B2246,"f",FALSE)</f>
        <v>55408</v>
      </c>
      <c r="E2246" s="139">
        <f>_xll.qlInterestRateIndexValueDate(IndexON,D2246)</f>
        <v>55408</v>
      </c>
      <c r="F2246" s="155">
        <f>IFERROR(_xll.qlIndexFixing(IndexON,D2246,TRUE,_xll.ohTrigger(RecalcTrigger,TriggerON)),NA())</f>
        <v>7.068577322826286E-3</v>
      </c>
      <c r="H2246" s="42">
        <f>_xll.qlCalendarAdvance(Calendar,$H2245,B2246,"f",FALSE)</f>
        <v>55408</v>
      </c>
      <c r="I2246" s="139">
        <f>_xll.qlInterestRateIndexValueDate(Index1M,$H2246)</f>
        <v>55410</v>
      </c>
      <c r="J2246" s="144">
        <f>IFERROR(_xll.qlIndexFixing(Index1M,$H2246,TRUE,_xll.ohTrigger(RecalcTrigger,Trigger1M)),NA())</f>
        <v>7.2142618188481E-3</v>
      </c>
      <c r="K2246" s="44">
        <f>IFERROR(_xll.qlIndexFixing(Index3M,H2246,TRUE,_xll.ohTrigger(RecalcTrigger,Trigger3M)),NA())</f>
        <v>7.4354895322520315E-3</v>
      </c>
      <c r="L2246" s="44">
        <f>IFERROR(_xll.qlIndexFixing(Index6M,$H2246,TRUE,_xll.ohTrigger(RecalcTrigger,Trigger6M)),NA())</f>
        <v>7.6362812957647998E-3</v>
      </c>
      <c r="M2246" s="145">
        <f>IFERROR(_xll.qlIndexFixing(Index1Y,$H2246,TRUE,_xll.ohTrigger(RecalcTrigger,Trigger1Y)),NA())</f>
        <v>7.6392617063576092E-3</v>
      </c>
      <c r="N2246" s="144">
        <f>IFERROR(_xll.qlIndexFixing(ONIndex1M,I2246,TRUE,_xll.ohTrigger(RecalcTrigger,Trigger1M)),NA())</f>
        <v>7.2164541673558347E-3</v>
      </c>
      <c r="O2246" s="44">
        <f>IFERROR(_xll.qlIndexFixing(ONIndex3M,I2246,TRUE,_xll.ohTrigger(RecalcTrigger,Trigger3M)),NA())</f>
        <v>7.4439298547623878E-3</v>
      </c>
      <c r="P2246" s="44">
        <f>IFERROR(_xll.qlIndexFixing(ONIndex6M,I2246,TRUE,_xll.ohTrigger(RecalcTrigger,Trigger6M)),NA())</f>
        <v>7.6194698610532186E-3</v>
      </c>
      <c r="Q2246" s="145">
        <f>IFERROR(_xll.qlIndexFixing(ONIndex1Y,I2246,TRUE,_xll.ohTrigger(RecalcTrigger,Trigger1Y)),NA())</f>
        <v>7.6825980066441701E-3</v>
      </c>
    </row>
    <row r="2247" spans="2:17" x14ac:dyDescent="0.2">
      <c r="B2247" s="39" t="s">
        <v>42</v>
      </c>
      <c r="D2247" s="42">
        <f>_xll.qlCalendarAdvance(Calendar,$D2246,B2247,"f",FALSE)</f>
        <v>55415</v>
      </c>
      <c r="E2247" s="139">
        <f>_xll.qlInterestRateIndexValueDate(IndexON,D2247)</f>
        <v>55415</v>
      </c>
      <c r="F2247" s="155">
        <f>IFERROR(_xll.qlIndexFixing(IndexON,D2247,TRUE,_xll.ohTrigger(RecalcTrigger,TriggerON)),NA())</f>
        <v>7.0659531841599232E-3</v>
      </c>
      <c r="H2247" s="42">
        <f>_xll.qlCalendarAdvance(Calendar,$H2246,B2247,"f",FALSE)</f>
        <v>55415</v>
      </c>
      <c r="I2247" s="139">
        <f>_xll.qlInterestRateIndexValueDate(Index1M,$H2247)</f>
        <v>55417</v>
      </c>
      <c r="J2247" s="144">
        <f>IFERROR(_xll.qlIndexFixing(Index1M,$H2247,TRUE,_xll.ohTrigger(RecalcTrigger,Trigger1M)),NA())</f>
        <v>7.2115501250885616E-3</v>
      </c>
      <c r="K2247" s="44">
        <f>IFERROR(_xll.qlIndexFixing(Index3M,H2247,TRUE,_xll.ohTrigger(RecalcTrigger,Trigger3M)),NA())</f>
        <v>7.4328341845915982E-3</v>
      </c>
      <c r="L2247" s="44">
        <f>IFERROR(_xll.qlIndexFixing(Index6M,$H2247,TRUE,_xll.ohTrigger(RecalcTrigger,Trigger6M)),NA())</f>
        <v>7.6362138541331793E-3</v>
      </c>
      <c r="M2247" s="145">
        <f>IFERROR(_xll.qlIndexFixing(Index1Y,$H2247,TRUE,_xll.ohTrigger(RecalcTrigger,Trigger1Y)),NA())</f>
        <v>7.6362579472140195E-3</v>
      </c>
      <c r="N2247" s="144">
        <f>IFERROR(_xll.qlIndexFixing(ONIndex1M,I2247,TRUE,_xll.ohTrigger(RecalcTrigger,Trigger1M)),NA())</f>
        <v>7.2137692701712552E-3</v>
      </c>
      <c r="O2247" s="44">
        <f>IFERROR(_xll.qlIndexFixing(ONIndex3M,I2247,TRUE,_xll.ohTrigger(RecalcTrigger,Trigger3M)),NA())</f>
        <v>7.4413606524714737E-3</v>
      </c>
      <c r="P2247" s="44">
        <f>IFERROR(_xll.qlIndexFixing(ONIndex6M,I2247,TRUE,_xll.ohTrigger(RecalcTrigger,Trigger6M)),NA())</f>
        <v>7.6200830706962819E-3</v>
      </c>
      <c r="Q2247" s="145">
        <f>IFERROR(_xll.qlIndexFixing(ONIndex1Y,I2247,TRUE,_xll.ohTrigger(RecalcTrigger,Trigger1Y)),NA())</f>
        <v>7.6800081575889578E-3</v>
      </c>
    </row>
    <row r="2248" spans="2:17" x14ac:dyDescent="0.2">
      <c r="B2248" s="39" t="s">
        <v>42</v>
      </c>
      <c r="D2248" s="42">
        <f>_xll.qlCalendarAdvance(Calendar,$D2247,B2248,"f",FALSE)</f>
        <v>55422</v>
      </c>
      <c r="E2248" s="139">
        <f>_xll.qlInterestRateIndexValueDate(IndexON,D2248)</f>
        <v>55422</v>
      </c>
      <c r="F2248" s="155">
        <f>IFERROR(_xll.qlIndexFixing(IndexON,D2248,TRUE,_xll.ohTrigger(RecalcTrigger,TriggerON)),NA())</f>
        <v>7.0633133345410215E-3</v>
      </c>
      <c r="H2248" s="42">
        <f>_xll.qlCalendarAdvance(Calendar,$H2247,B2248,"f",FALSE)</f>
        <v>55422</v>
      </c>
      <c r="I2248" s="139">
        <f>_xll.qlInterestRateIndexValueDate(Index1M,$H2248)</f>
        <v>55424</v>
      </c>
      <c r="J2248" s="144">
        <f>IFERROR(_xll.qlIndexFixing(Index1M,$H2248,TRUE,_xll.ohTrigger(RecalcTrigger,Trigger1M)),NA())</f>
        <v>7.2088231185979401E-3</v>
      </c>
      <c r="K2248" s="44">
        <f>IFERROR(_xll.qlIndexFixing(Index3M,H2248,TRUE,_xll.ohTrigger(RecalcTrigger,Trigger3M)),NA())</f>
        <v>7.4301648983885376E-3</v>
      </c>
      <c r="L2248" s="44">
        <f>IFERROR(_xll.qlIndexFixing(Index6M,$H2248,TRUE,_xll.ohTrigger(RecalcTrigger,Trigger6M)),NA())</f>
        <v>7.6360906046913186E-3</v>
      </c>
      <c r="M2248" s="145">
        <f>IFERROR(_xll.qlIndexFixing(Index1Y,$H2248,TRUE,_xll.ohTrigger(RecalcTrigger,Trigger1Y)),NA())</f>
        <v>7.6332386077090806E-3</v>
      </c>
      <c r="N2248" s="144">
        <f>IFERROR(_xll.qlIndexFixing(ONIndex1M,I2248,TRUE,_xll.ohTrigger(RecalcTrigger,Trigger1M)),NA())</f>
        <v>7.2110691052795772E-3</v>
      </c>
      <c r="O2248" s="44">
        <f>IFERROR(_xll.qlIndexFixing(ONIndex3M,I2248,TRUE,_xll.ohTrigger(RecalcTrigger,Trigger3M)),NA())</f>
        <v>7.4387776611306577E-3</v>
      </c>
      <c r="P2248" s="44">
        <f>IFERROR(_xll.qlIndexFixing(ONIndex6M,I2248,TRUE,_xll.ohTrigger(RecalcTrigger,Trigger6M)),NA())</f>
        <v>7.6206421848912242E-3</v>
      </c>
      <c r="Q2248" s="145">
        <f>IFERROR(_xll.qlIndexFixing(ONIndex1Y,I2248,TRUE,_xll.ohTrigger(RecalcTrigger,Trigger1Y)),NA())</f>
        <v>7.6774035154070219E-3</v>
      </c>
    </row>
    <row r="2249" spans="2:17" x14ac:dyDescent="0.2">
      <c r="B2249" s="39" t="s">
        <v>42</v>
      </c>
      <c r="D2249" s="42">
        <f>_xll.qlCalendarAdvance(Calendar,$D2248,B2249,"f",FALSE)</f>
        <v>55429</v>
      </c>
      <c r="E2249" s="139">
        <f>_xll.qlInterestRateIndexValueDate(IndexON,D2249)</f>
        <v>55429</v>
      </c>
      <c r="F2249" s="155">
        <f>IFERROR(_xll.qlIndexFixing(IndexON,D2249,TRUE,_xll.ohTrigger(RecalcTrigger,TriggerON)),NA())</f>
        <v>7.0606577503085077E-3</v>
      </c>
      <c r="H2249" s="42">
        <f>_xll.qlCalendarAdvance(Calendar,$H2248,B2249,"f",FALSE)</f>
        <v>55429</v>
      </c>
      <c r="I2249" s="139">
        <f>_xll.qlInterestRateIndexValueDate(Index1M,$H2249)</f>
        <v>55431</v>
      </c>
      <c r="J2249" s="144">
        <f>IFERROR(_xll.qlIndexFixing(Index1M,$H2249,TRUE,_xll.ohTrigger(RecalcTrigger,Trigger1M)),NA())</f>
        <v>7.2060807772839075E-3</v>
      </c>
      <c r="K2249" s="44">
        <f>IFERROR(_xll.qlIndexFixing(Index3M,H2249,TRUE,_xll.ohTrigger(RecalcTrigger,Trigger3M)),NA())</f>
        <v>7.4273638509267268E-3</v>
      </c>
      <c r="L2249" s="44">
        <f>IFERROR(_xll.qlIndexFixing(Index6M,$H2249,TRUE,_xll.ohTrigger(RecalcTrigger,Trigger6M)),NA())</f>
        <v>7.6359599622372138E-3</v>
      </c>
      <c r="M2249" s="145">
        <f>IFERROR(_xll.qlIndexFixing(Index1Y,$H2249,TRUE,_xll.ohTrigger(RecalcTrigger,Trigger1Y)),NA())</f>
        <v>7.6302036614191463E-3</v>
      </c>
      <c r="N2249" s="144">
        <f>IFERROR(_xll.qlIndexFixing(ONIndex1M,I2249,TRUE,_xll.ohTrigger(RecalcTrigger,Trigger1M)),NA())</f>
        <v>7.2083536508582569E-3</v>
      </c>
      <c r="O2249" s="44">
        <f>IFERROR(_xll.qlIndexFixing(ONIndex3M,I2249,TRUE,_xll.ohTrigger(RecalcTrigger,Trigger3M)),NA())</f>
        <v>7.4361808594769485E-3</v>
      </c>
      <c r="P2249" s="44">
        <f>IFERROR(_xll.qlIndexFixing(ONIndex6M,I2249,TRUE,_xll.ohTrigger(RecalcTrigger,Trigger6M)),NA())</f>
        <v>7.6211470824549821E-3</v>
      </c>
      <c r="Q2249" s="145">
        <f>IFERROR(_xll.qlIndexFixing(ONIndex1Y,I2249,TRUE,_xll.ohTrigger(RecalcTrigger,Trigger1Y)),NA())</f>
        <v>7.6747840537194634E-3</v>
      </c>
    </row>
    <row r="2250" spans="2:17" x14ac:dyDescent="0.2">
      <c r="B2250" s="39" t="s">
        <v>42</v>
      </c>
      <c r="D2250" s="42">
        <f>_xll.qlCalendarAdvance(Calendar,$D2249,B2250,"f",FALSE)</f>
        <v>55436</v>
      </c>
      <c r="E2250" s="139">
        <f>_xll.qlInterestRateIndexValueDate(IndexON,D2250)</f>
        <v>55436</v>
      </c>
      <c r="F2250" s="155">
        <f>IFERROR(_xll.qlIndexFixing(IndexON,D2250,TRUE,_xll.ohTrigger(RecalcTrigger,TriggerON)),NA())</f>
        <v>7.057986408041117E-3</v>
      </c>
      <c r="H2250" s="42">
        <f>_xll.qlCalendarAdvance(Calendar,$H2249,B2250,"f",FALSE)</f>
        <v>55436</v>
      </c>
      <c r="I2250" s="139">
        <f>_xll.qlInterestRateIndexValueDate(Index1M,$H2250)</f>
        <v>55438</v>
      </c>
      <c r="J2250" s="144">
        <f>IFERROR(_xll.qlIndexFixing(Index1M,$H2250,TRUE,_xll.ohTrigger(RecalcTrigger,Trigger1M)),NA())</f>
        <v>7.2033230790516378E-3</v>
      </c>
      <c r="K2250" s="44">
        <f>IFERROR(_xll.qlIndexFixing(Index3M,H2250,TRUE,_xll.ohTrigger(RecalcTrigger,Trigger3M)),NA())</f>
        <v>7.4246655648747412E-3</v>
      </c>
      <c r="L2250" s="44">
        <f>IFERROR(_xll.qlIndexFixing(Index6M,$H2250,TRUE,_xll.ohTrigger(RecalcTrigger,Trigger6M)),NA())</f>
        <v>7.6357206807237035E-3</v>
      </c>
      <c r="M2250" s="145">
        <f>IFERROR(_xll.qlIndexFixing(Index1Y,$H2250,TRUE,_xll.ohTrigger(RecalcTrigger,Trigger1Y)),NA())</f>
        <v>7.6271530819216589E-3</v>
      </c>
      <c r="N2250" s="144">
        <f>IFERROR(_xll.qlIndexFixing(ONIndex1M,I2250,TRUE,_xll.ohTrigger(RecalcTrigger,Trigger1M)),NA())</f>
        <v>7.205622884605134E-3</v>
      </c>
      <c r="O2250" s="44">
        <f>IFERROR(_xll.qlIndexFixing(ONIndex3M,I2250,TRUE,_xll.ohTrigger(RecalcTrigger,Trigger3M)),NA())</f>
        <v>7.4335702260874825E-3</v>
      </c>
      <c r="P2250" s="44">
        <f>IFERROR(_xll.qlIndexFixing(ONIndex6M,I2250,TRUE,_xll.ohTrigger(RecalcTrigger,Trigger6M)),NA())</f>
        <v>7.6215976418847475E-3</v>
      </c>
      <c r="Q2250" s="145">
        <f>IFERROR(_xll.qlIndexFixing(ONIndex1Y,I2250,TRUE,_xll.ohTrigger(RecalcTrigger,Trigger1Y)),NA())</f>
        <v>7.6721497462273192E-3</v>
      </c>
    </row>
    <row r="2251" spans="2:17" x14ac:dyDescent="0.2">
      <c r="B2251" s="39" t="s">
        <v>42</v>
      </c>
      <c r="D2251" s="42">
        <f>_xll.qlCalendarAdvance(Calendar,$D2250,B2251,"f",FALSE)</f>
        <v>55443</v>
      </c>
      <c r="E2251" s="139">
        <f>_xll.qlInterestRateIndexValueDate(IndexON,D2251)</f>
        <v>55443</v>
      </c>
      <c r="F2251" s="155">
        <f>IFERROR(_xll.qlIndexFixing(IndexON,D2251,TRUE,_xll.ohTrigger(RecalcTrigger,TriggerON)),NA())</f>
        <v>7.0552992843975204E-3</v>
      </c>
      <c r="H2251" s="42">
        <f>_xll.qlCalendarAdvance(Calendar,$H2250,B2251,"f",FALSE)</f>
        <v>55443</v>
      </c>
      <c r="I2251" s="139">
        <f>_xll.qlInterestRateIndexValueDate(Index1M,$H2251)</f>
        <v>55445</v>
      </c>
      <c r="J2251" s="144">
        <f>IFERROR(_xll.qlIndexFixing(Index1M,$H2251,TRUE,_xll.ohTrigger(RecalcTrigger,Trigger1M)),NA())</f>
        <v>7.2005500018013091E-3</v>
      </c>
      <c r="K2251" s="44">
        <f>IFERROR(_xll.qlIndexFixing(Index3M,H2251,TRUE,_xll.ohTrigger(RecalcTrigger,Trigger3M)),NA())</f>
        <v>7.4219532741488133E-3</v>
      </c>
      <c r="L2251" s="44">
        <f>IFERROR(_xll.qlIndexFixing(Index6M,$H2251,TRUE,_xll.ohTrigger(RecalcTrigger,Trigger6M)),NA())</f>
        <v>7.6355830221768832E-3</v>
      </c>
      <c r="M2251" s="145">
        <f>IFERROR(_xll.qlIndexFixing(Index1Y,$H2251,TRUE,_xll.ohTrigger(RecalcTrigger,Trigger1Y)),NA())</f>
        <v>7.6240868427953591E-3</v>
      </c>
      <c r="N2251" s="144">
        <f>IFERROR(_xll.qlIndexFixing(ONIndex1M,I2251,TRUE,_xll.ohTrigger(RecalcTrigger,Trigger1M)),NA())</f>
        <v>7.2028767845377928E-3</v>
      </c>
      <c r="O2251" s="44">
        <f>IFERROR(_xll.qlIndexFixing(ONIndex3M,I2251,TRUE,_xll.ohTrigger(RecalcTrigger,Trigger3M)),NA())</f>
        <v>7.4309457395393963E-3</v>
      </c>
      <c r="P2251" s="44">
        <f>IFERROR(_xll.qlIndexFixing(ONIndex6M,I2251,TRUE,_xll.ohTrigger(RecalcTrigger,Trigger6M)),NA())</f>
        <v>7.6219937420773931E-3</v>
      </c>
      <c r="Q2251" s="145">
        <f>IFERROR(_xll.qlIndexFixing(ONIndex1Y,I2251,TRUE,_xll.ohTrigger(RecalcTrigger,Trigger1Y)),NA())</f>
        <v>7.6695005664717542E-3</v>
      </c>
    </row>
    <row r="2252" spans="2:17" x14ac:dyDescent="0.2">
      <c r="B2252" s="39" t="s">
        <v>42</v>
      </c>
      <c r="D2252" s="42">
        <f>_xll.qlCalendarAdvance(Calendar,$D2251,B2252,"f",FALSE)</f>
        <v>55450</v>
      </c>
      <c r="E2252" s="139">
        <f>_xll.qlInterestRateIndexValueDate(IndexON,D2252)</f>
        <v>55450</v>
      </c>
      <c r="F2252" s="155">
        <f>IFERROR(_xll.qlIndexFixing(IndexON,D2252,TRUE,_xll.ohTrigger(RecalcTrigger,TriggerON)),NA())</f>
        <v>7.052596355796581E-3</v>
      </c>
      <c r="H2252" s="42">
        <f>_xll.qlCalendarAdvance(Calendar,$H2251,B2252,"f",FALSE)</f>
        <v>55450</v>
      </c>
      <c r="I2252" s="139">
        <f>_xll.qlInterestRateIndexValueDate(Index1M,$H2252)</f>
        <v>55452</v>
      </c>
      <c r="J2252" s="144">
        <f>IFERROR(_xll.qlIndexFixing(Index1M,$H2252,TRUE,_xll.ohTrigger(RecalcTrigger,Trigger1M)),NA())</f>
        <v>7.1977615234430914E-3</v>
      </c>
      <c r="K2252" s="44">
        <f>IFERROR(_xll.qlIndexFixing(Index3M,H2252,TRUE,_xll.ohTrigger(RecalcTrigger,Trigger3M)),NA())</f>
        <v>7.4192269573095711E-3</v>
      </c>
      <c r="L2252" s="44">
        <f>IFERROR(_xll.qlIndexFixing(Index6M,$H2252,TRUE,_xll.ohTrigger(RecalcTrigger,Trigger6M)),NA())</f>
        <v>7.6350734470865258E-3</v>
      </c>
      <c r="M2252" s="145">
        <f>IFERROR(_xll.qlIndexFixing(Index1Y,$H2252,TRUE,_xll.ohTrigger(RecalcTrigger,Trigger1Y)),NA())</f>
        <v>7.6210049176202955E-3</v>
      </c>
      <c r="N2252" s="144">
        <f>IFERROR(_xll.qlIndexFixing(ONIndex1M,I2252,TRUE,_xll.ohTrigger(RecalcTrigger,Trigger1M)),NA())</f>
        <v>7.2001153285938813E-3</v>
      </c>
      <c r="O2252" s="44">
        <f>IFERROR(_xll.qlIndexFixing(ONIndex3M,I2252,TRUE,_xll.ohTrigger(RecalcTrigger,Trigger3M)),NA())</f>
        <v>7.4283073781700182E-3</v>
      </c>
      <c r="P2252" s="44">
        <f>IFERROR(_xll.qlIndexFixing(ONIndex6M,I2252,TRUE,_xll.ohTrigger(RecalcTrigger,Trigger6M)),NA())</f>
        <v>7.622335261610047E-3</v>
      </c>
      <c r="Q2252" s="145">
        <f>IFERROR(_xll.qlIndexFixing(ONIndex1Y,I2252,TRUE,_xll.ohTrigger(RecalcTrigger,Trigger1Y)),NA())</f>
        <v>7.6668364881538054E-3</v>
      </c>
    </row>
    <row r="2253" spans="2:17" x14ac:dyDescent="0.2">
      <c r="B2253" s="39" t="s">
        <v>42</v>
      </c>
      <c r="D2253" s="42">
        <f>_xll.qlCalendarAdvance(Calendar,$D2252,B2253,"f",FALSE)</f>
        <v>55457</v>
      </c>
      <c r="E2253" s="139">
        <f>_xll.qlInterestRateIndexValueDate(IndexON,D2253)</f>
        <v>55457</v>
      </c>
      <c r="F2253" s="155">
        <f>IFERROR(_xll.qlIndexFixing(IndexON,D2253,TRUE,_xll.ohTrigger(RecalcTrigger,TriggerON)),NA())</f>
        <v>7.0498775985772255E-3</v>
      </c>
      <c r="H2253" s="42">
        <f>_xll.qlCalendarAdvance(Calendar,$H2252,B2253,"f",FALSE)</f>
        <v>55457</v>
      </c>
      <c r="I2253" s="139">
        <f>_xll.qlInterestRateIndexValueDate(Index1M,$H2253)</f>
        <v>55459</v>
      </c>
      <c r="J2253" s="144">
        <f>IFERROR(_xll.qlIndexFixing(Index1M,$H2253,TRUE,_xll.ohTrigger(RecalcTrigger,Trigger1M)),NA())</f>
        <v>7.1949576218771627E-3</v>
      </c>
      <c r="K2253" s="44">
        <f>IFERROR(_xll.qlIndexFixing(Index3M,H2253,TRUE,_xll.ohTrigger(RecalcTrigger,Trigger3M)),NA())</f>
        <v>7.4164865929098236E-3</v>
      </c>
      <c r="L2253" s="44">
        <f>IFERROR(_xll.qlIndexFixing(Index6M,$H2253,TRUE,_xll.ohTrigger(RecalcTrigger,Trigger6M)),NA())</f>
        <v>7.6346329789652636E-3</v>
      </c>
      <c r="M2253" s="145">
        <f>IFERROR(_xll.qlIndexFixing(Index1Y,$H2253,TRUE,_xll.ohTrigger(RecalcTrigger,Trigger1Y)),NA())</f>
        <v>7.6179072799771666E-3</v>
      </c>
      <c r="N2253" s="144">
        <f>IFERROR(_xll.qlIndexFixing(ONIndex1M,I2253,TRUE,_xll.ohTrigger(RecalcTrigger,Trigger1M)),NA())</f>
        <v>7.1973384945511754E-3</v>
      </c>
      <c r="O2253" s="44">
        <f>IFERROR(_xll.qlIndexFixing(ONIndex3M,I2253,TRUE,_xll.ohTrigger(RecalcTrigger,Trigger3M)),NA())</f>
        <v>7.4256551207962929E-3</v>
      </c>
      <c r="P2253" s="44">
        <f>IFERROR(_xll.qlIndexFixing(ONIndex6M,I2253,TRUE,_xll.ohTrigger(RecalcTrigger,Trigger6M)),NA())</f>
        <v>7.6226220791397736E-3</v>
      </c>
      <c r="Q2253" s="145">
        <f>IFERROR(_xll.qlIndexFixing(ONIndex1Y,I2253,TRUE,_xll.ohTrigger(RecalcTrigger,Trigger1Y)),NA())</f>
        <v>7.6641574848945737E-3</v>
      </c>
    </row>
    <row r="2254" spans="2:17" x14ac:dyDescent="0.2">
      <c r="B2254" s="39" t="s">
        <v>42</v>
      </c>
      <c r="D2254" s="42">
        <f>_xll.qlCalendarAdvance(Calendar,$D2253,B2254,"f",FALSE)</f>
        <v>55464</v>
      </c>
      <c r="E2254" s="139">
        <f>_xll.qlInterestRateIndexValueDate(IndexON,D2254)</f>
        <v>55464</v>
      </c>
      <c r="F2254" s="155">
        <f>IFERROR(_xll.qlIndexFixing(IndexON,D2254,TRUE,_xll.ohTrigger(RecalcTrigger,TriggerON)),NA())</f>
        <v>7.0471429895579973E-3</v>
      </c>
      <c r="H2254" s="42">
        <f>_xll.qlCalendarAdvance(Calendar,$H2253,B2254,"f",FALSE)</f>
        <v>55464</v>
      </c>
      <c r="I2254" s="139">
        <f>_xll.qlInterestRateIndexValueDate(Index1M,$H2254)</f>
        <v>55466</v>
      </c>
      <c r="J2254" s="144">
        <f>IFERROR(_xll.qlIndexFixing(Index1M,$H2254,TRUE,_xll.ohTrigger(RecalcTrigger,Trigger1M)),NA())</f>
        <v>7.1921382750111951E-3</v>
      </c>
      <c r="K2254" s="44">
        <f>IFERROR(_xll.qlIndexFixing(Index3M,H2254,TRUE,_xll.ohTrigger(RecalcTrigger,Trigger3M)),NA())</f>
        <v>7.4137321595093278E-3</v>
      </c>
      <c r="L2254" s="44">
        <f>IFERROR(_xll.qlIndexFixing(Index6M,$H2254,TRUE,_xll.ohTrigger(RecalcTrigger,Trigger6M)),NA())</f>
        <v>7.6341723259115398E-3</v>
      </c>
      <c r="M2254" s="145">
        <f>IFERROR(_xll.qlIndexFixing(Index1Y,$H2254,TRUE,_xll.ohTrigger(RecalcTrigger,Trigger1Y)),NA())</f>
        <v>7.6147939034473212E-3</v>
      </c>
      <c r="N2254" s="144">
        <f>IFERROR(_xll.qlIndexFixing(ONIndex1M,I2254,TRUE,_xll.ohTrigger(RecalcTrigger,Trigger1M)),NA())</f>
        <v>7.1945462603473231E-3</v>
      </c>
      <c r="O2254" s="44">
        <f>IFERROR(_xll.qlIndexFixing(ONIndex3M,I2254,TRUE,_xll.ohTrigger(RecalcTrigger,Trigger3M)),NA())</f>
        <v>7.4229889459953569E-3</v>
      </c>
      <c r="P2254" s="44">
        <f>IFERROR(_xll.qlIndexFixing(ONIndex6M,I2254,TRUE,_xll.ohTrigger(RecalcTrigger,Trigger6M)),NA())</f>
        <v>7.6228540734835093E-3</v>
      </c>
      <c r="Q2254" s="145">
        <f>IFERROR(_xll.qlIndexFixing(ONIndex1Y,I2254,TRUE,_xll.ohTrigger(RecalcTrigger,Trigger1Y)),NA())</f>
        <v>7.6614635303151601E-3</v>
      </c>
    </row>
    <row r="2255" spans="2:17" x14ac:dyDescent="0.2">
      <c r="B2255" s="39" t="s">
        <v>42</v>
      </c>
      <c r="D2255" s="42">
        <f>_xll.qlCalendarAdvance(Calendar,$D2254,B2255,"f",FALSE)</f>
        <v>55471</v>
      </c>
      <c r="E2255" s="139">
        <f>_xll.qlInterestRateIndexValueDate(IndexON,D2255)</f>
        <v>55471</v>
      </c>
      <c r="F2255" s="155">
        <f>IFERROR(_xll.qlIndexFixing(IndexON,D2255,TRUE,_xll.ohTrigger(RecalcTrigger,TriggerON)),NA())</f>
        <v>7.0443925052376954E-3</v>
      </c>
      <c r="H2255" s="42">
        <f>_xll.qlCalendarAdvance(Calendar,$H2254,B2255,"f",FALSE)</f>
        <v>55471</v>
      </c>
      <c r="I2255" s="139">
        <f>_xll.qlInterestRateIndexValueDate(Index1M,$H2255)</f>
        <v>55473</v>
      </c>
      <c r="J2255" s="144">
        <f>IFERROR(_xll.qlIndexFixing(Index1M,$H2255,TRUE,_xll.ohTrigger(RecalcTrigger,Trigger1M)),NA())</f>
        <v>7.1893034607478645E-3</v>
      </c>
      <c r="K2255" s="44">
        <f>IFERROR(_xll.qlIndexFixing(Index3M,H2255,TRUE,_xll.ohTrigger(RecalcTrigger,Trigger3M)),NA())</f>
        <v>7.4109636356608942E-3</v>
      </c>
      <c r="L2255" s="44">
        <f>IFERROR(_xll.qlIndexFixing(Index6M,$H2255,TRUE,_xll.ohTrigger(RecalcTrigger,Trigger6M)),NA())</f>
        <v>7.6336550128431142E-3</v>
      </c>
      <c r="M2255" s="145">
        <f>IFERROR(_xll.qlIndexFixing(Index1Y,$H2255,TRUE,_xll.ohTrigger(RecalcTrigger,Trigger1Y)),NA())</f>
        <v>7.6116647616140658E-3</v>
      </c>
      <c r="N2255" s="144">
        <f>IFERROR(_xll.qlIndexFixing(ONIndex1M,I2255,TRUE,_xll.ohTrigger(RecalcTrigger,Trigger1M)),NA())</f>
        <v>7.1917386039999087E-3</v>
      </c>
      <c r="O2255" s="44">
        <f>IFERROR(_xll.qlIndexFixing(ONIndex3M,I2255,TRUE,_xll.ohTrigger(RecalcTrigger,Trigger3M)),NA())</f>
        <v>7.4203088321844746E-3</v>
      </c>
      <c r="P2255" s="44">
        <f>IFERROR(_xll.qlIndexFixing(ONIndex6M,I2255,TRUE,_xll.ohTrigger(RecalcTrigger,Trigger6M)),NA())</f>
        <v>7.6230311232983183E-3</v>
      </c>
      <c r="Q2255" s="145">
        <f>IFERROR(_xll.qlIndexFixing(ONIndex1Y,I2255,TRUE,_xll.ohTrigger(RecalcTrigger,Trigger1Y)),NA())</f>
        <v>7.6587545980366656E-3</v>
      </c>
    </row>
    <row r="2256" spans="2:17" x14ac:dyDescent="0.2">
      <c r="B2256" s="39" t="s">
        <v>42</v>
      </c>
      <c r="D2256" s="42">
        <f>_xll.qlCalendarAdvance(Calendar,$D2255,B2256,"f",FALSE)</f>
        <v>55478</v>
      </c>
      <c r="E2256" s="139">
        <f>_xll.qlInterestRateIndexValueDate(IndexON,D2256)</f>
        <v>55478</v>
      </c>
      <c r="F2256" s="155">
        <f>IFERROR(_xll.qlIndexFixing(IndexON,D2256,TRUE,_xll.ohTrigger(RecalcTrigger,TriggerON)),NA())</f>
        <v>7.0416261218753107E-3</v>
      </c>
      <c r="H2256" s="42">
        <f>_xll.qlCalendarAdvance(Calendar,$H2255,B2256,"f",FALSE)</f>
        <v>55478</v>
      </c>
      <c r="I2256" s="139">
        <f>_xll.qlInterestRateIndexValueDate(Index1M,$H2256)</f>
        <v>55480</v>
      </c>
      <c r="J2256" s="144">
        <f>IFERROR(_xll.qlIndexFixing(Index1M,$H2256,TRUE,_xll.ohTrigger(RecalcTrigger,Trigger1M)),NA())</f>
        <v>7.1861863771145972E-3</v>
      </c>
      <c r="K2256" s="44">
        <f>IFERROR(_xll.qlIndexFixing(Index3M,H2256,TRUE,_xll.ohTrigger(RecalcTrigger,Trigger3M)),NA())</f>
        <v>7.4081809999268864E-3</v>
      </c>
      <c r="L2256" s="44">
        <f>IFERROR(_xll.qlIndexFixing(Index6M,$H2256,TRUE,_xll.ohTrigger(RecalcTrigger,Trigger6M)),NA())</f>
        <v>7.6330809180358162E-3</v>
      </c>
      <c r="M2256" s="145">
        <f>IFERROR(_xll.qlIndexFixing(Index1Y,$H2256,TRUE,_xll.ohTrigger(RecalcTrigger,Trigger1Y)),NA())</f>
        <v>7.6085198280615735E-3</v>
      </c>
      <c r="N2256" s="144">
        <f>IFERROR(_xll.qlIndexFixing(ONIndex1M,I2256,TRUE,_xll.ohTrigger(RecalcTrigger,Trigger1M)),NA())</f>
        <v>7.1889155033666441E-3</v>
      </c>
      <c r="O2256" s="44">
        <f>IFERROR(_xll.qlIndexFixing(ONIndex3M,I2256,TRUE,_xll.ohTrigger(RecalcTrigger,Trigger3M)),NA())</f>
        <v>7.4176147579407825E-3</v>
      </c>
      <c r="P2256" s="44">
        <f>IFERROR(_xll.qlIndexFixing(ONIndex6M,I2256,TRUE,_xll.ohTrigger(RecalcTrigger,Trigger6M)),NA())</f>
        <v>7.623153107241265E-3</v>
      </c>
      <c r="Q2256" s="145">
        <f>IFERROR(_xll.qlIndexFixing(ONIndex1Y,I2256,TRUE,_xll.ohTrigger(RecalcTrigger,Trigger1Y)),NA())</f>
        <v>7.656030661760127E-3</v>
      </c>
    </row>
    <row r="2257" spans="2:17" x14ac:dyDescent="0.2">
      <c r="B2257" s="39" t="s">
        <v>42</v>
      </c>
      <c r="D2257" s="42">
        <f>_xll.qlCalendarAdvance(Calendar,$D2256,B2257,"f",FALSE)</f>
        <v>55485</v>
      </c>
      <c r="E2257" s="139">
        <f>_xll.qlInterestRateIndexValueDate(IndexON,D2257)</f>
        <v>55485</v>
      </c>
      <c r="F2257" s="155">
        <f>IFERROR(_xll.qlIndexFixing(IndexON,D2257,TRUE,_xll.ohTrigger(RecalcTrigger,TriggerON)),NA())</f>
        <v>7.0388438162893863E-3</v>
      </c>
      <c r="H2257" s="42">
        <f>_xll.qlCalendarAdvance(Calendar,$H2256,B2257,"f",FALSE)</f>
        <v>55485</v>
      </c>
      <c r="I2257" s="139">
        <f>_xll.qlInterestRateIndexValueDate(Index1M,$H2257)</f>
        <v>55487</v>
      </c>
      <c r="J2257" s="144">
        <f>IFERROR(_xll.qlIndexFixing(Index1M,$H2257,TRUE,_xll.ohTrigger(RecalcTrigger,Trigger1M)),NA())</f>
        <v>7.1839901651879565E-3</v>
      </c>
      <c r="K2257" s="44">
        <f>IFERROR(_xll.qlIndexFixing(Index3M,H2257,TRUE,_xll.ohTrigger(RecalcTrigger,Trigger3M)),NA())</f>
        <v>7.4055105500656542E-3</v>
      </c>
      <c r="L2257" s="44">
        <f>IFERROR(_xll.qlIndexFixing(Index6M,$H2257,TRUE,_xll.ohTrigger(RecalcTrigger,Trigger6M)),NA())</f>
        <v>7.6324657699853894E-3</v>
      </c>
      <c r="M2257" s="145">
        <f>IFERROR(_xll.qlIndexFixing(Index1Y,$H2257,TRUE,_xll.ohTrigger(RecalcTrigger,Trigger1Y)),NA())</f>
        <v>7.6058269256596448E-3</v>
      </c>
      <c r="N2257" s="144">
        <f>IFERROR(_xll.qlIndexFixing(ONIndex1M,I2257,TRUE,_xll.ohTrigger(RecalcTrigger,Trigger1M)),NA())</f>
        <v>7.1860769363052412E-3</v>
      </c>
      <c r="O2257" s="44">
        <f>IFERROR(_xll.qlIndexFixing(ONIndex3M,I2257,TRUE,_xll.ohTrigger(RecalcTrigger,Trigger3M)),NA())</f>
        <v>7.4149067019213533E-3</v>
      </c>
      <c r="P2257" s="44">
        <f>IFERROR(_xll.qlIndexFixing(ONIndex6M,I2257,TRUE,_xll.ohTrigger(RecalcTrigger,Trigger6M)),NA())</f>
        <v>7.6232199040493498E-3</v>
      </c>
      <c r="Q2257" s="145">
        <f>IFERROR(_xll.qlIndexFixing(ONIndex1Y,I2257,TRUE,_xll.ohTrigger(RecalcTrigger,Trigger1Y)),NA())</f>
        <v>7.6532916950267094E-3</v>
      </c>
    </row>
    <row r="2258" spans="2:17" x14ac:dyDescent="0.2">
      <c r="B2258" s="39" t="s">
        <v>42</v>
      </c>
      <c r="D2258" s="42">
        <f>_xll.qlCalendarAdvance(Calendar,$D2257,B2258,"f",FALSE)</f>
        <v>55492</v>
      </c>
      <c r="E2258" s="139">
        <f>_xll.qlInterestRateIndexValueDate(IndexON,D2258)</f>
        <v>55492</v>
      </c>
      <c r="F2258" s="155">
        <f>IFERROR(_xll.qlIndexFixing(IndexON,D2258,TRUE,_xll.ohTrigger(RecalcTrigger,TriggerON)),NA())</f>
        <v>7.0360455648987852E-3</v>
      </c>
      <c r="H2258" s="42">
        <f>_xll.qlCalendarAdvance(Calendar,$H2257,B2258,"f",FALSE)</f>
        <v>55492</v>
      </c>
      <c r="I2258" s="139">
        <f>_xll.qlInterestRateIndexValueDate(Index1M,$H2258)</f>
        <v>55494</v>
      </c>
      <c r="J2258" s="144">
        <f>IFERROR(_xll.qlIndexFixing(Index1M,$H2258,TRUE,_xll.ohTrigger(RecalcTrigger,Trigger1M)),NA())</f>
        <v>7.1807059926454198E-3</v>
      </c>
      <c r="K2258" s="44">
        <f>IFERROR(_xll.qlIndexFixing(Index3M,H2258,TRUE,_xll.ohTrigger(RecalcTrigger,Trigger3M)),NA())</f>
        <v>7.4027006990685035E-3</v>
      </c>
      <c r="L2258" s="44">
        <f>IFERROR(_xll.qlIndexFixing(Index6M,$H2258,TRUE,_xll.ohTrigger(RecalcTrigger,Trigger6M)),NA())</f>
        <v>7.6317736162320607E-3</v>
      </c>
      <c r="M2258" s="145">
        <f>IFERROR(_xll.qlIndexFixing(Index1Y,$H2258,TRUE,_xll.ohTrigger(RecalcTrigger,Trigger1Y)),NA())</f>
        <v>7.6021824801399199E-3</v>
      </c>
      <c r="N2258" s="144">
        <f>IFERROR(_xll.qlIndexFixing(ONIndex1M,I2258,TRUE,_xll.ohTrigger(RecalcTrigger,Trigger1M)),NA())</f>
        <v>7.1832228807533482E-3</v>
      </c>
      <c r="O2258" s="44">
        <f>IFERROR(_xll.qlIndexFixing(ONIndex3M,I2258,TRUE,_xll.ohTrigger(RecalcTrigger,Trigger3M)),NA())</f>
        <v>7.4121846426233873E-3</v>
      </c>
      <c r="P2258" s="44">
        <f>IFERROR(_xll.qlIndexFixing(ONIndex6M,I2258,TRUE,_xll.ohTrigger(RecalcTrigger,Trigger6M)),NA())</f>
        <v>7.6232313924595729E-3</v>
      </c>
      <c r="Q2258" s="145">
        <f>IFERROR(_xll.qlIndexFixing(ONIndex1Y,I2258,TRUE,_xll.ohTrigger(RecalcTrigger,Trigger1Y)),NA())</f>
        <v>7.6505376716973217E-3</v>
      </c>
    </row>
    <row r="2259" spans="2:17" x14ac:dyDescent="0.2">
      <c r="B2259" s="39" t="s">
        <v>42</v>
      </c>
      <c r="D2259" s="42">
        <f>_xll.qlCalendarAdvance(Calendar,$D2258,B2259,"f",FALSE)</f>
        <v>55499</v>
      </c>
      <c r="E2259" s="139">
        <f>_xll.qlInterestRateIndexValueDate(IndexON,D2259)</f>
        <v>55499</v>
      </c>
      <c r="F2259" s="155">
        <f>IFERROR(_xll.qlIndexFixing(IndexON,D2259,TRUE,_xll.ohTrigger(RecalcTrigger,TriggerON)),NA())</f>
        <v>7.0332313442822425E-3</v>
      </c>
      <c r="H2259" s="42">
        <f>_xll.qlCalendarAdvance(Calendar,$H2258,B2259,"f",FALSE)</f>
        <v>55499</v>
      </c>
      <c r="I2259" s="139">
        <f>_xll.qlInterestRateIndexValueDate(Index1M,$H2259)</f>
        <v>55501</v>
      </c>
      <c r="J2259" s="144">
        <f>IFERROR(_xll.qlIndexFixing(Index1M,$H2259,TRUE,_xll.ohTrigger(RecalcTrigger,Trigger1M)),NA())</f>
        <v>7.1778090878493739E-3</v>
      </c>
      <c r="K2259" s="44">
        <f>IFERROR(_xll.qlIndexFixing(Index3M,H2259,TRUE,_xll.ohTrigger(RecalcTrigger,Trigger3M)),NA())</f>
        <v>7.3998766736576215E-3</v>
      </c>
      <c r="L2259" s="44">
        <f>IFERROR(_xll.qlIndexFixing(Index6M,$H2259,TRUE,_xll.ohTrigger(RecalcTrigger,Trigger6M)),NA())</f>
        <v>7.6310243056984398E-3</v>
      </c>
      <c r="M2259" s="145">
        <f>IFERROR(_xll.qlIndexFixing(Index1Y,$H2259,TRUE,_xll.ohTrigger(RecalcTrigger,Trigger1Y)),NA())</f>
        <v>7.598990012944536E-3</v>
      </c>
      <c r="N2259" s="144">
        <f>IFERROR(_xll.qlIndexFixing(ONIndex1M,I2259,TRUE,_xll.ohTrigger(RecalcTrigger,Trigger1M)),NA())</f>
        <v>7.180353314488741E-3</v>
      </c>
      <c r="O2259" s="44">
        <f>IFERROR(_xll.qlIndexFixing(ONIndex3M,I2259,TRUE,_xll.ohTrigger(RecalcTrigger,Trigger3M)),NA())</f>
        <v>7.4094485587838932E-3</v>
      </c>
      <c r="P2259" s="44">
        <f>IFERROR(_xll.qlIndexFixing(ONIndex6M,I2259,TRUE,_xll.ohTrigger(RecalcTrigger,Trigger6M)),NA())</f>
        <v>7.6231874510490627E-3</v>
      </c>
      <c r="Q2259" s="145">
        <f>IFERROR(_xll.qlIndexFixing(ONIndex1Y,I2259,TRUE,_xll.ohTrigger(RecalcTrigger,Trigger1Y)),NA())</f>
        <v>7.6477685652331928E-3</v>
      </c>
    </row>
    <row r="2260" spans="2:17" x14ac:dyDescent="0.2">
      <c r="B2260" s="39" t="s">
        <v>42</v>
      </c>
      <c r="D2260" s="42">
        <f>_xll.qlCalendarAdvance(Calendar,$D2259,B2260,"f",FALSE)</f>
        <v>55506</v>
      </c>
      <c r="E2260" s="139">
        <f>_xll.qlInterestRateIndexValueDate(IndexON,D2260)</f>
        <v>55506</v>
      </c>
      <c r="F2260" s="155">
        <f>IFERROR(_xll.qlIndexFixing(IndexON,D2260,TRUE,_xll.ohTrigger(RecalcTrigger,TriggerON)),NA())</f>
        <v>7.0304011307786851E-3</v>
      </c>
      <c r="H2260" s="42">
        <f>_xll.qlCalendarAdvance(Calendar,$H2259,B2260,"f",FALSE)</f>
        <v>55506</v>
      </c>
      <c r="I2260" s="139">
        <f>_xll.qlInterestRateIndexValueDate(Index1M,$H2260)</f>
        <v>55508</v>
      </c>
      <c r="J2260" s="144">
        <f>IFERROR(_xll.qlIndexFixing(Index1M,$H2260,TRUE,_xll.ohTrigger(RecalcTrigger,Trigger1M)),NA())</f>
        <v>7.1748966051918273E-3</v>
      </c>
      <c r="K2260" s="44">
        <f>IFERROR(_xll.qlIndexFixing(Index3M,H2260,TRUE,_xll.ohTrigger(RecalcTrigger,Trigger3M)),NA())</f>
        <v>7.3970384523890636E-3</v>
      </c>
      <c r="L2260" s="44">
        <f>IFERROR(_xll.qlIndexFixing(Index6M,$H2260,TRUE,_xll.ohTrigger(RecalcTrigger,Trigger6M)),NA())</f>
        <v>7.6302177166786027E-3</v>
      </c>
      <c r="M2260" s="145">
        <f>IFERROR(_xll.qlIndexFixing(Index1Y,$H2260,TRUE,_xll.ohTrigger(RecalcTrigger,Trigger1Y)),NA())</f>
        <v>7.5957816483768212E-3</v>
      </c>
      <c r="N2260" s="144">
        <f>IFERROR(_xll.qlIndexFixing(ONIndex1M,I2260,TRUE,_xll.ohTrigger(RecalcTrigger,Trigger1M)),NA())</f>
        <v>7.1766410456763907E-3</v>
      </c>
      <c r="O2260" s="44">
        <f>IFERROR(_xll.qlIndexFixing(ONIndex3M,I2260,TRUE,_xll.ohTrigger(RecalcTrigger,Trigger3M)),NA())</f>
        <v>7.4059100943024703E-3</v>
      </c>
      <c r="P2260" s="44">
        <f>IFERROR(_xll.qlIndexFixing(ONIndex6M,I2260,TRUE,_xll.ohTrigger(RecalcTrigger,Trigger6M)),NA())</f>
        <v>7.6230493120288401E-3</v>
      </c>
      <c r="Q2260" s="145">
        <f>IFERROR(_xll.qlIndexFixing(ONIndex1Y,I2260,TRUE,_xll.ohTrigger(RecalcTrigger,Trigger1Y)),NA())</f>
        <v>7.6441860800446904E-3</v>
      </c>
    </row>
    <row r="2261" spans="2:17" x14ac:dyDescent="0.2">
      <c r="B2261" s="39" t="s">
        <v>42</v>
      </c>
      <c r="D2261" s="42">
        <f>_xll.qlCalendarAdvance(Calendar,$D2260,B2261,"f",FALSE)</f>
        <v>55514</v>
      </c>
      <c r="E2261" s="139">
        <f>_xll.qlInterestRateIndexValueDate(IndexON,D2261)</f>
        <v>55514</v>
      </c>
      <c r="F2261" s="155">
        <f>IFERROR(_xll.qlIndexFixing(IndexON,D2261,TRUE,_xll.ohTrigger(RecalcTrigger,TriggerON)),NA())</f>
        <v>7.027146988063393E-3</v>
      </c>
      <c r="H2261" s="42">
        <f>_xll.qlCalendarAdvance(Calendar,$H2260,B2261,"f",FALSE)</f>
        <v>55514</v>
      </c>
      <c r="I2261" s="139">
        <f>_xll.qlInterestRateIndexValueDate(Index1M,$H2261)</f>
        <v>55516</v>
      </c>
      <c r="J2261" s="144">
        <f>IFERROR(_xll.qlIndexFixing(Index1M,$H2261,TRUE,_xll.ohTrigger(RecalcTrigger,Trigger1M)),NA())</f>
        <v>7.1714095940166415E-3</v>
      </c>
      <c r="K2261" s="44">
        <f>IFERROR(_xll.qlIndexFixing(Index3M,H2261,TRUE,_xll.ohTrigger(RecalcTrigger,Trigger3M)),NA())</f>
        <v>7.3937773607514546E-3</v>
      </c>
      <c r="L2261" s="44">
        <f>IFERROR(_xll.qlIndexFixing(Index6M,$H2261,TRUE,_xll.ohTrigger(RecalcTrigger,Trigger6M)),NA())</f>
        <v>7.6292269331775346E-3</v>
      </c>
      <c r="M2261" s="145">
        <f>IFERROR(_xll.qlIndexFixing(Index1Y,$H2261,TRUE,_xll.ohTrigger(RecalcTrigger,Trigger1Y)),NA())</f>
        <v>7.5920954459645961E-3</v>
      </c>
      <c r="N2261" s="144">
        <f>IFERROR(_xll.qlIndexFixing(ONIndex1M,I2261,TRUE,_xll.ohTrigger(RecalcTrigger,Trigger1M)),NA())</f>
        <v>7.1737359438373005E-3</v>
      </c>
      <c r="O2261" s="44">
        <f>IFERROR(_xll.qlIndexFixing(ONIndex3M,I2261,TRUE,_xll.ohTrigger(RecalcTrigger,Trigger3M)),NA())</f>
        <v>7.4031418735298615E-3</v>
      </c>
      <c r="P2261" s="44">
        <f>IFERROR(_xll.qlIndexFixing(ONIndex6M,I2261,TRUE,_xll.ohTrigger(RecalcTrigger,Trigger6M)),NA())</f>
        <v>7.622878218649376E-3</v>
      </c>
      <c r="Q2261" s="145">
        <f>IFERROR(_xll.qlIndexFixing(ONIndex1Y,I2261,TRUE,_xll.ohTrigger(RecalcTrigger,Trigger1Y)),NA())</f>
        <v>7.6413823988374929E-3</v>
      </c>
    </row>
    <row r="2262" spans="2:17" x14ac:dyDescent="0.2">
      <c r="B2262" s="39" t="s">
        <v>42</v>
      </c>
      <c r="D2262" s="42">
        <f>_xll.qlCalendarAdvance(Calendar,$D2261,B2262,"f",FALSE)</f>
        <v>55521</v>
      </c>
      <c r="E2262" s="139">
        <f>_xll.qlInterestRateIndexValueDate(IndexON,D2262)</f>
        <v>55521</v>
      </c>
      <c r="F2262" s="155">
        <f>IFERROR(_xll.qlIndexFixing(IndexON,D2262,TRUE,_xll.ohTrigger(RecalcTrigger,TriggerON)),NA())</f>
        <v>7.024282425316386E-3</v>
      </c>
      <c r="H2262" s="42">
        <f>_xll.qlCalendarAdvance(Calendar,$H2261,B2262,"f",FALSE)</f>
        <v>55521</v>
      </c>
      <c r="I2262" s="139">
        <f>_xll.qlInterestRateIndexValueDate(Index1M,$H2262)</f>
        <v>55523</v>
      </c>
      <c r="J2262" s="144">
        <f>IFERROR(_xll.qlIndexFixing(Index1M,$H2262,TRUE,_xll.ohTrigger(RecalcTrigger,Trigger1M)),NA())</f>
        <v>7.1687434310857018E-3</v>
      </c>
      <c r="K2262" s="44">
        <f>IFERROR(_xll.qlIndexFixing(Index3M,H2262,TRUE,_xll.ohTrigger(RecalcTrigger,Trigger3M)),NA())</f>
        <v>7.3909086475890517E-3</v>
      </c>
      <c r="L2262" s="44">
        <f>IFERROR(_xll.qlIndexFixing(Index6M,$H2262,TRUE,_xll.ohTrigger(RecalcTrigger,Trigger6M)),NA())</f>
        <v>7.6283013660881898E-3</v>
      </c>
      <c r="M2262" s="145">
        <f>IFERROR(_xll.qlIndexFixing(Index1Y,$H2262,TRUE,_xll.ohTrigger(RecalcTrigger,Trigger1Y)),NA())</f>
        <v>7.5890152725263428E-3</v>
      </c>
      <c r="N2262" s="144">
        <f>IFERROR(_xll.qlIndexFixing(ONIndex1M,I2262,TRUE,_xll.ohTrigger(RecalcTrigger,Trigger1M)),NA())</f>
        <v>7.1712334543416745E-3</v>
      </c>
      <c r="O2262" s="44">
        <f>IFERROR(_xll.qlIndexFixing(ONIndex3M,I2262,TRUE,_xll.ohTrigger(RecalcTrigger,Trigger3M)),NA())</f>
        <v>7.4007578950752162E-3</v>
      </c>
      <c r="P2262" s="44">
        <f>IFERROR(_xll.qlIndexFixing(ONIndex6M,I2262,TRUE,_xll.ohTrigger(RecalcTrigger,Trigger6M)),NA())</f>
        <v>7.6226871368589855E-3</v>
      </c>
      <c r="Q2262" s="145">
        <f>IFERROR(_xll.qlIndexFixing(ONIndex1Y,I2262,TRUE,_xll.ohTrigger(RecalcTrigger,Trigger1Y)),NA())</f>
        <v>7.6389671706600382E-3</v>
      </c>
    </row>
    <row r="2263" spans="2:17" x14ac:dyDescent="0.2">
      <c r="B2263" s="39" t="s">
        <v>42</v>
      </c>
      <c r="D2263" s="42">
        <f>_xll.qlCalendarAdvance(Calendar,$D2262,B2263,"f",FALSE)</f>
        <v>55528</v>
      </c>
      <c r="E2263" s="139">
        <f>_xll.qlInterestRateIndexValueDate(IndexON,D2263)</f>
        <v>55528</v>
      </c>
      <c r="F2263" s="155">
        <f>IFERROR(_xll.qlIndexFixing(IndexON,D2263,TRUE,_xll.ohTrigger(RecalcTrigger,TriggerON)),NA())</f>
        <v>7.0214017959813191E-3</v>
      </c>
      <c r="H2263" s="42">
        <f>_xll.qlCalendarAdvance(Calendar,$H2262,B2263,"f",FALSE)</f>
        <v>55528</v>
      </c>
      <c r="I2263" s="139">
        <f>_xll.qlInterestRateIndexValueDate(Index1M,$H2263)</f>
        <v>55530</v>
      </c>
      <c r="J2263" s="144">
        <f>IFERROR(_xll.qlIndexFixing(Index1M,$H2263,TRUE,_xll.ohTrigger(RecalcTrigger,Trigger1M)),NA())</f>
        <v>7.1657830240693995E-3</v>
      </c>
      <c r="K2263" s="44">
        <f>IFERROR(_xll.qlIndexFixing(Index3M,H2263,TRUE,_xll.ohTrigger(RecalcTrigger,Trigger3M)),NA())</f>
        <v>7.3880256711811188E-3</v>
      </c>
      <c r="L2263" s="44">
        <f>IFERROR(_xll.qlIndexFixing(Index6M,$H2263,TRUE,_xll.ohTrigger(RecalcTrigger,Trigger6M)),NA())</f>
        <v>7.6273181479513917E-3</v>
      </c>
      <c r="M2263" s="145">
        <f>IFERROR(_xll.qlIndexFixing(Index1Y,$H2263,TRUE,_xll.ohTrigger(RecalcTrigger,Trigger1Y)),NA())</f>
        <v>7.585758000145151E-3</v>
      </c>
      <c r="N2263" s="144">
        <f>IFERROR(_xll.qlIndexFixing(ONIndex1M,I2263,TRUE,_xll.ohTrigger(RecalcTrigger,Trigger1M)),NA())</f>
        <v>7.1682993947863594E-3</v>
      </c>
      <c r="O2263" s="44">
        <f>IFERROR(_xll.qlIndexFixing(ONIndex3M,I2263,TRUE,_xll.ohTrigger(RecalcTrigger,Trigger3M)),NA())</f>
        <v>7.3979634806953243E-3</v>
      </c>
      <c r="P2263" s="44">
        <f>IFERROR(_xll.qlIndexFixing(ONIndex6M,I2263,TRUE,_xll.ohTrigger(RecalcTrigger,Trigger6M)),NA())</f>
        <v>7.622412265693157E-3</v>
      </c>
      <c r="Q2263" s="145">
        <f>IFERROR(_xll.qlIndexFixing(ONIndex1Y,I2263,TRUE,_xll.ohTrigger(RecalcTrigger,Trigger1Y)),NA())</f>
        <v>7.6361352961651363E-3</v>
      </c>
    </row>
    <row r="2264" spans="2:17" x14ac:dyDescent="0.2">
      <c r="B2264" s="39" t="s">
        <v>42</v>
      </c>
      <c r="D2264" s="42">
        <f>_xll.qlCalendarAdvance(Calendar,$D2263,B2264,"f",FALSE)</f>
        <v>55535</v>
      </c>
      <c r="E2264" s="139">
        <f>_xll.qlInterestRateIndexValueDate(IndexON,D2264)</f>
        <v>55535</v>
      </c>
      <c r="F2264" s="155">
        <f>IFERROR(_xll.qlIndexFixing(IndexON,D2264,TRUE,_xll.ohTrigger(RecalcTrigger,TriggerON)),NA())</f>
        <v>7.0185050767967994E-3</v>
      </c>
      <c r="H2264" s="42">
        <f>_xll.qlCalendarAdvance(Calendar,$H2263,B2264,"f",FALSE)</f>
        <v>55535</v>
      </c>
      <c r="I2264" s="139">
        <f>_xll.qlInterestRateIndexValueDate(Index1M,$H2264)</f>
        <v>55537</v>
      </c>
      <c r="J2264" s="144">
        <f>IFERROR(_xll.qlIndexFixing(Index1M,$H2264,TRUE,_xll.ohTrigger(RecalcTrigger,Trigger1M)),NA())</f>
        <v>7.1628069495161522E-3</v>
      </c>
      <c r="K2264" s="44">
        <f>IFERROR(_xll.qlIndexFixing(Index3M,H2264,TRUE,_xll.ohTrigger(RecalcTrigger,Trigger3M)),NA())</f>
        <v>7.3845916902078104E-3</v>
      </c>
      <c r="L2264" s="44">
        <f>IFERROR(_xll.qlIndexFixing(Index6M,$H2264,TRUE,_xll.ohTrigger(RecalcTrigger,Trigger6M)),NA())</f>
        <v>7.6262771570855762E-3</v>
      </c>
      <c r="M2264" s="145">
        <f>IFERROR(_xll.qlIndexFixing(Index1Y,$H2264,TRUE,_xll.ohTrigger(RecalcTrigger,Trigger1Y)),NA())</f>
        <v>7.5824847231770933E-3</v>
      </c>
      <c r="N2264" s="144">
        <f>IFERROR(_xll.qlIndexFixing(ONIndex1M,I2264,TRUE,_xll.ohTrigger(RecalcTrigger,Trigger1M)),NA())</f>
        <v>7.1653497108492559E-3</v>
      </c>
      <c r="O2264" s="44">
        <f>IFERROR(_xll.qlIndexFixing(ONIndex3M,I2264,TRUE,_xll.ohTrigger(RecalcTrigger,Trigger3M)),NA())</f>
        <v>7.3951549313022724E-3</v>
      </c>
      <c r="P2264" s="44">
        <f>IFERROR(_xll.qlIndexFixing(ONIndex6M,I2264,TRUE,_xll.ohTrigger(RecalcTrigger,Trigger6M)),NA())</f>
        <v>7.6220813410454724E-3</v>
      </c>
      <c r="Q2264" s="145">
        <f>IFERROR(_xll.qlIndexFixing(ONIndex1Y,I2264,TRUE,_xll.ohTrigger(RecalcTrigger,Trigger1Y)),NA())</f>
        <v>7.6332882030438753E-3</v>
      </c>
    </row>
    <row r="2265" spans="2:17" x14ac:dyDescent="0.2">
      <c r="B2265" s="39" t="s">
        <v>42</v>
      </c>
      <c r="D2265" s="42">
        <f>_xll.qlCalendarAdvance(Calendar,$D2264,B2265,"f",FALSE)</f>
        <v>55542</v>
      </c>
      <c r="E2265" s="139">
        <f>_xll.qlInterestRateIndexValueDate(IndexON,D2265)</f>
        <v>55542</v>
      </c>
      <c r="F2265" s="155">
        <f>IFERROR(_xll.qlIndexFixing(IndexON,D2265,TRUE,_xll.ohTrigger(RecalcTrigger,TriggerON)),NA())</f>
        <v>7.0155922440218177E-3</v>
      </c>
      <c r="H2265" s="42">
        <f>_xll.qlCalendarAdvance(Calendar,$H2264,B2265,"f",FALSE)</f>
        <v>55542</v>
      </c>
      <c r="I2265" s="139">
        <f>_xll.qlInterestRateIndexValueDate(Index1M,$H2265)</f>
        <v>55544</v>
      </c>
      <c r="J2265" s="144">
        <f>IFERROR(_xll.qlIndexFixing(Index1M,$H2265,TRUE,_xll.ohTrigger(RecalcTrigger,Trigger1M)),NA())</f>
        <v>7.1598151853326649E-3</v>
      </c>
      <c r="K2265" s="44">
        <f>IFERROR(_xll.qlIndexFixing(Index3M,H2265,TRUE,_xll.ohTrigger(RecalcTrigger,Trigger3M)),NA())</f>
        <v>7.3822168428686937E-3</v>
      </c>
      <c r="L2265" s="44">
        <f>IFERROR(_xll.qlIndexFixing(Index6M,$H2265,TRUE,_xll.ohTrigger(RecalcTrigger,Trigger6M)),NA())</f>
        <v>7.6251782718122505E-3</v>
      </c>
      <c r="M2265" s="145">
        <f>IFERROR(_xll.qlIndexFixing(Index1Y,$H2265,TRUE,_xll.ohTrigger(RecalcTrigger,Trigger1Y)),NA())</f>
        <v>7.5791954152158274E-3</v>
      </c>
      <c r="N2265" s="144">
        <f>IFERROR(_xll.qlIndexFixing(ONIndex1M,I2265,TRUE,_xll.ohTrigger(RecalcTrigger,Trigger1M)),NA())</f>
        <v>7.1623843807078202E-3</v>
      </c>
      <c r="O2265" s="44">
        <f>IFERROR(_xll.qlIndexFixing(ONIndex3M,I2265,TRUE,_xll.ohTrigger(RecalcTrigger,Trigger3M)),NA())</f>
        <v>7.3923322255531332E-3</v>
      </c>
      <c r="P2265" s="44">
        <f>IFERROR(_xll.qlIndexFixing(ONIndex6M,I2265,TRUE,_xll.ohTrigger(RecalcTrigger,Trigger6M)),NA())</f>
        <v>7.6216942413331878E-3</v>
      </c>
      <c r="Q2265" s="145">
        <f>IFERROR(_xll.qlIndexFixing(ONIndex1Y,I2265,TRUE,_xll.ohTrigger(RecalcTrigger,Trigger1Y)),NA())</f>
        <v>7.6304258647574841E-3</v>
      </c>
    </row>
    <row r="2266" spans="2:17" x14ac:dyDescent="0.2">
      <c r="B2266" s="39" t="s">
        <v>42</v>
      </c>
      <c r="D2266" s="42">
        <f>_xll.qlCalendarAdvance(Calendar,$D2265,B2266,"f",FALSE)</f>
        <v>55549</v>
      </c>
      <c r="E2266" s="139">
        <f>_xll.qlInterestRateIndexValueDate(IndexON,D2266)</f>
        <v>55549</v>
      </c>
      <c r="F2266" s="155">
        <f>IFERROR(_xll.qlIndexFixing(IndexON,D2266,TRUE,_xll.ohTrigger(RecalcTrigger,TriggerON)),NA())</f>
        <v>7.0126632742351092E-3</v>
      </c>
      <c r="H2266" s="42">
        <f>_xll.qlCalendarAdvance(Calendar,$H2265,B2266,"f",FALSE)</f>
        <v>55549</v>
      </c>
      <c r="I2266" s="139">
        <f>_xll.qlInterestRateIndexValueDate(Index1M,$H2266)</f>
        <v>55551</v>
      </c>
      <c r="J2266" s="144">
        <f>IFERROR(_xll.qlIndexFixing(Index1M,$H2266,TRUE,_xll.ohTrigger(RecalcTrigger,Trigger1M)),NA())</f>
        <v>7.1568077094230631E-3</v>
      </c>
      <c r="K2266" s="44">
        <f>IFERROR(_xll.qlIndexFixing(Index3M,H2266,TRUE,_xll.ohTrigger(RecalcTrigger,Trigger3M)),NA())</f>
        <v>7.3794270374465398E-3</v>
      </c>
      <c r="L2266" s="44">
        <f>IFERROR(_xll.qlIndexFixing(Index6M,$H2266,TRUE,_xll.ohTrigger(RecalcTrigger,Trigger6M)),NA())</f>
        <v>7.6240213704617081E-3</v>
      </c>
      <c r="M2266" s="145">
        <f>IFERROR(_xll.qlIndexFixing(Index1Y,$H2266,TRUE,_xll.ohTrigger(RecalcTrigger,Trigger1Y)),NA())</f>
        <v>7.5758900498576233E-3</v>
      </c>
      <c r="N2266" s="144">
        <f>IFERROR(_xll.qlIndexFixing(ONIndex1M,I2266,TRUE,_xll.ohTrigger(RecalcTrigger,Trigger1M)),NA())</f>
        <v>7.1594033822197645E-3</v>
      </c>
      <c r="O2266" s="44">
        <f>IFERROR(_xll.qlIndexFixing(ONIndex3M,I2266,TRUE,_xll.ohTrigger(RecalcTrigger,Trigger3M)),NA())</f>
        <v>7.3894953420250431E-3</v>
      </c>
      <c r="P2266" s="44">
        <f>IFERROR(_xll.qlIndexFixing(ONIndex6M,I2266,TRUE,_xll.ohTrigger(RecalcTrigger,Trigger6M)),NA())</f>
        <v>7.6212508456130479E-3</v>
      </c>
      <c r="Q2266" s="145">
        <f>IFERROR(_xll.qlIndexFixing(ONIndex1Y,I2266,TRUE,_xll.ohTrigger(RecalcTrigger,Trigger1Y)),NA())</f>
        <v>7.6275482550869356E-3</v>
      </c>
    </row>
    <row r="2267" spans="2:17" x14ac:dyDescent="0.2">
      <c r="B2267" s="39" t="s">
        <v>42</v>
      </c>
      <c r="D2267" s="42">
        <f>_xll.qlCalendarAdvance(Calendar,$D2266,B2267,"f",FALSE)</f>
        <v>55556</v>
      </c>
      <c r="E2267" s="139">
        <f>_xll.qlInterestRateIndexValueDate(IndexON,D2267)</f>
        <v>55556</v>
      </c>
      <c r="F2267" s="155">
        <f>IFERROR(_xll.qlIndexFixing(IndexON,D2267,TRUE,_xll.ohTrigger(RecalcTrigger,TriggerON)),NA())</f>
        <v>7.0097181440953449E-3</v>
      </c>
      <c r="H2267" s="42">
        <f>_xll.qlCalendarAdvance(Calendar,$H2266,B2267,"f",FALSE)</f>
        <v>55556</v>
      </c>
      <c r="I2267" s="139">
        <f>_xll.qlInterestRateIndexValueDate(Index1M,$H2267)</f>
        <v>55558</v>
      </c>
      <c r="J2267" s="144">
        <f>IFERROR(_xll.qlIndexFixing(Index1M,$H2267,TRUE,_xll.ohTrigger(RecalcTrigger,Trigger1M)),NA())</f>
        <v>7.153784499696632E-3</v>
      </c>
      <c r="K2267" s="44">
        <f>IFERROR(_xll.qlIndexFixing(Index3M,H2267,TRUE,_xll.ohTrigger(RecalcTrigger,Trigger3M)),NA())</f>
        <v>7.3764878827766722E-3</v>
      </c>
      <c r="L2267" s="44">
        <f>IFERROR(_xll.qlIndexFixing(Index6M,$H2267,TRUE,_xll.ohTrigger(RecalcTrigger,Trigger6M)),NA())</f>
        <v>7.622806331366876E-3</v>
      </c>
      <c r="M2267" s="145">
        <f>IFERROR(_xll.qlIndexFixing(Index1Y,$H2267,TRUE,_xll.ohTrigger(RecalcTrigger,Trigger1Y)),NA())</f>
        <v>7.5725686006985343E-3</v>
      </c>
      <c r="N2267" s="144">
        <f>IFERROR(_xll.qlIndexFixing(ONIndex1M,I2267,TRUE,_xll.ohTrigger(RecalcTrigger,Trigger1M)),NA())</f>
        <v>7.1564066932428005E-3</v>
      </c>
      <c r="O2267" s="44">
        <f>IFERROR(_xll.qlIndexFixing(ONIndex3M,I2267,TRUE,_xll.ohTrigger(RecalcTrigger,Trigger3M)),NA())</f>
        <v>7.3866442593750747E-3</v>
      </c>
      <c r="P2267" s="44">
        <f>IFERROR(_xll.qlIndexFixing(ONIndex6M,I2267,TRUE,_xll.ohTrigger(RecalcTrigger,Trigger6M)),NA())</f>
        <v>7.6207510322223726E-3</v>
      </c>
      <c r="Q2267" s="145">
        <f>IFERROR(_xll.qlIndexFixing(ONIndex1Y,I2267,TRUE,_xll.ohTrigger(RecalcTrigger,Trigger1Y)),NA())</f>
        <v>7.6246553478132029E-3</v>
      </c>
    </row>
    <row r="2268" spans="2:17" x14ac:dyDescent="0.2">
      <c r="B2268" s="39" t="s">
        <v>42</v>
      </c>
      <c r="D2268" s="42">
        <f>_xll.qlCalendarAdvance(Calendar,$D2267,B2268,"f",FALSE)</f>
        <v>55563</v>
      </c>
      <c r="E2268" s="139">
        <f>_xll.qlInterestRateIndexValueDate(IndexON,D2268)</f>
        <v>55563</v>
      </c>
      <c r="F2268" s="155">
        <f>IFERROR(_xll.qlIndexFixing(IndexON,D2268,TRUE,_xll.ohTrigger(RecalcTrigger,TriggerON)),NA())</f>
        <v>7.0067568300213878E-3</v>
      </c>
      <c r="H2268" s="42">
        <f>_xll.qlCalendarAdvance(Calendar,$H2267,B2268,"f",FALSE)</f>
        <v>55563</v>
      </c>
      <c r="I2268" s="139">
        <f>_xll.qlInterestRateIndexValueDate(Index1M,$H2268)</f>
        <v>55565</v>
      </c>
      <c r="J2268" s="144">
        <f>IFERROR(_xll.qlIndexFixing(Index1M,$H2268,TRUE,_xll.ohTrigger(RecalcTrigger,Trigger1M)),NA())</f>
        <v>7.150745534057497E-3</v>
      </c>
      <c r="K2268" s="44">
        <f>IFERROR(_xll.qlIndexFixing(Index3M,H2268,TRUE,_xll.ohTrigger(RecalcTrigger,Trigger3M)),NA())</f>
        <v>7.3735343594627523E-3</v>
      </c>
      <c r="L2268" s="44">
        <f>IFERROR(_xll.qlIndexFixing(Index6M,$H2268,TRUE,_xll.ohTrigger(RecalcTrigger,Trigger6M)),NA())</f>
        <v>7.6215330328668323E-3</v>
      </c>
      <c r="M2268" s="145">
        <f>IFERROR(_xll.qlIndexFixing(Index1Y,$H2268,TRUE,_xll.ohTrigger(RecalcTrigger,Trigger1Y)),NA())</f>
        <v>7.5692310413361368E-3</v>
      </c>
      <c r="N2268" s="144">
        <f>IFERROR(_xll.qlIndexFixing(ONIndex1M,I2268,TRUE,_xll.ohTrigger(RecalcTrigger,Trigger1M)),NA())</f>
        <v>7.1533942916346405E-3</v>
      </c>
      <c r="O2268" s="44">
        <f>IFERROR(_xll.qlIndexFixing(ONIndex3M,I2268,TRUE,_xll.ohTrigger(RecalcTrigger,Trigger3M)),NA())</f>
        <v>7.3837789561803646E-3</v>
      </c>
      <c r="P2268" s="44">
        <f>IFERROR(_xll.qlIndexFixing(ONIndex6M,I2268,TRUE,_xll.ohTrigger(RecalcTrigger,Trigger6M)),NA())</f>
        <v>7.6201946801379705E-3</v>
      </c>
      <c r="Q2268" s="145">
        <f>IFERROR(_xll.qlIndexFixing(ONIndex1Y,I2268,TRUE,_xll.ohTrigger(RecalcTrigger,Trigger1Y)),NA())</f>
        <v>7.6217471161577066E-3</v>
      </c>
    </row>
    <row r="2269" spans="2:17" x14ac:dyDescent="0.2">
      <c r="B2269" s="39" t="s">
        <v>42</v>
      </c>
      <c r="D2269" s="42">
        <f>_xll.qlCalendarAdvance(Calendar,$D2268,B2269,"f",FALSE)</f>
        <v>55570</v>
      </c>
      <c r="E2269" s="139">
        <f>_xll.qlInterestRateIndexValueDate(IndexON,D2269)</f>
        <v>55570</v>
      </c>
      <c r="F2269" s="155">
        <f>IFERROR(_xll.qlIndexFixing(IndexON,D2269,TRUE,_xll.ohTrigger(RecalcTrigger,TriggerON)),NA())</f>
        <v>7.003779308512037E-3</v>
      </c>
      <c r="H2269" s="42">
        <f>_xll.qlCalendarAdvance(Calendar,$H2268,B2269,"f",FALSE)</f>
        <v>55570</v>
      </c>
      <c r="I2269" s="139">
        <f>_xll.qlInterestRateIndexValueDate(Index1M,$H2269)</f>
        <v>55572</v>
      </c>
      <c r="J2269" s="144">
        <f>IFERROR(_xll.qlIndexFixing(Index1M,$H2269,TRUE,_xll.ohTrigger(RecalcTrigger,Trigger1M)),NA())</f>
        <v>7.1476907904097844E-3</v>
      </c>
      <c r="K2269" s="44">
        <f>IFERROR(_xll.qlIndexFixing(Index3M,H2269,TRUE,_xll.ohTrigger(RecalcTrigger,Trigger3M)),NA())</f>
        <v>7.3705664460614884E-3</v>
      </c>
      <c r="L2269" s="44">
        <f>IFERROR(_xll.qlIndexFixing(Index6M,$H2269,TRUE,_xll.ohTrigger(RecalcTrigger,Trigger6M)),NA())</f>
        <v>7.6202013533072412E-3</v>
      </c>
      <c r="M2269" s="145">
        <f>IFERROR(_xll.qlIndexFixing(Index1Y,$H2269,TRUE,_xll.ohTrigger(RecalcTrigger,Trigger1Y)),NA())</f>
        <v>7.5658773453695346E-3</v>
      </c>
      <c r="N2269" s="144">
        <f>IFERROR(_xll.qlIndexFixing(ONIndex1M,I2269,TRUE,_xll.ohTrigger(RecalcTrigger,Trigger1M)),NA())</f>
        <v>7.1503661553329323E-3</v>
      </c>
      <c r="O2269" s="44">
        <f>IFERROR(_xll.qlIndexFixing(ONIndex3M,I2269,TRUE,_xll.ohTrigger(RecalcTrigger,Trigger3M)),NA())</f>
        <v>7.3808994107782411E-3</v>
      </c>
      <c r="P2269" s="44">
        <f>IFERROR(_xll.qlIndexFixing(ONIndex6M,I2269,TRUE,_xll.ohTrigger(RecalcTrigger,Trigger6M)),NA())</f>
        <v>7.6195816678570338E-3</v>
      </c>
      <c r="Q2269" s="145">
        <f>IFERROR(_xll.qlIndexFixing(ONIndex1Y,I2269,TRUE,_xll.ohTrigger(RecalcTrigger,Trigger1Y)),NA())</f>
        <v>7.618823534141228E-3</v>
      </c>
    </row>
    <row r="2270" spans="2:17" x14ac:dyDescent="0.2">
      <c r="B2270" s="39" t="s">
        <v>42</v>
      </c>
      <c r="D2270" s="42">
        <f>_xll.qlCalendarAdvance(Calendar,$D2269,B2270,"f",FALSE)</f>
        <v>55577</v>
      </c>
      <c r="E2270" s="139">
        <f>_xll.qlInterestRateIndexValueDate(IndexON,D2270)</f>
        <v>55577</v>
      </c>
      <c r="F2270" s="155">
        <f>IFERROR(_xll.qlIndexFixing(IndexON,D2270,TRUE,_xll.ohTrigger(RecalcTrigger,TriggerON)),NA())</f>
        <v>7.0007855561460275E-3</v>
      </c>
      <c r="H2270" s="42">
        <f>_xll.qlCalendarAdvance(Calendar,$H2269,B2270,"f",FALSE)</f>
        <v>55577</v>
      </c>
      <c r="I2270" s="139">
        <f>_xll.qlInterestRateIndexValueDate(Index1M,$H2270)</f>
        <v>55579</v>
      </c>
      <c r="J2270" s="144">
        <f>IFERROR(_xll.qlIndexFixing(Index1M,$H2270,TRUE,_xll.ohTrigger(RecalcTrigger,Trigger1M)),NA())</f>
        <v>7.1446202466602009E-3</v>
      </c>
      <c r="K2270" s="44">
        <f>IFERROR(_xll.qlIndexFixing(Index3M,H2270,TRUE,_xll.ohTrigger(RecalcTrigger,Trigger3M)),NA())</f>
        <v>7.3670216555226375E-3</v>
      </c>
      <c r="L2270" s="44">
        <f>IFERROR(_xll.qlIndexFixing(Index6M,$H2270,TRUE,_xll.ohTrigger(RecalcTrigger,Trigger6M)),NA())</f>
        <v>7.6186922727563321E-3</v>
      </c>
      <c r="M2270" s="145">
        <f>IFERROR(_xll.qlIndexFixing(Index1Y,$H2270,TRUE,_xll.ohTrigger(RecalcTrigger,Trigger1Y)),NA())</f>
        <v>7.5625074863984827E-3</v>
      </c>
      <c r="N2270" s="144">
        <f>IFERROR(_xll.qlIndexFixing(ONIndex1M,I2270,TRUE,_xll.ohTrigger(RecalcTrigger,Trigger1M)),NA())</f>
        <v>7.1473222623552601E-3</v>
      </c>
      <c r="O2270" s="44">
        <f>IFERROR(_xll.qlIndexFixing(ONIndex3M,I2270,TRUE,_xll.ohTrigger(RecalcTrigger,Trigger3M)),NA())</f>
        <v>7.3780056019057128E-3</v>
      </c>
      <c r="P2270" s="44">
        <f>IFERROR(_xll.qlIndexFixing(ONIndex6M,I2270,TRUE,_xll.ohTrigger(RecalcTrigger,Trigger6M)),NA())</f>
        <v>7.6189118743563711E-3</v>
      </c>
      <c r="Q2270" s="145">
        <f>IFERROR(_xll.qlIndexFixing(ONIndex1Y,I2270,TRUE,_xll.ohTrigger(RecalcTrigger,Trigger1Y)),NA())</f>
        <v>7.615884575304932E-3</v>
      </c>
    </row>
    <row r="2271" spans="2:17" x14ac:dyDescent="0.2">
      <c r="B2271" s="39" t="s">
        <v>42</v>
      </c>
      <c r="D2271" s="42">
        <f>_xll.qlCalendarAdvance(Calendar,$D2270,B2271,"f",FALSE)</f>
        <v>55584</v>
      </c>
      <c r="E2271" s="139">
        <f>_xll.qlInterestRateIndexValueDate(IndexON,D2271)</f>
        <v>55584</v>
      </c>
      <c r="F2271" s="155">
        <f>IFERROR(_xll.qlIndexFixing(IndexON,D2271,TRUE,_xll.ohTrigger(RecalcTrigger,TriggerON)),NA())</f>
        <v>6.9977755495020943E-3</v>
      </c>
      <c r="H2271" s="42">
        <f>_xll.qlCalendarAdvance(Calendar,$H2270,B2271,"f",FALSE)</f>
        <v>55584</v>
      </c>
      <c r="I2271" s="139">
        <f>_xll.qlInterestRateIndexValueDate(Index1M,$H2271)</f>
        <v>55586</v>
      </c>
      <c r="J2271" s="144">
        <f>IFERROR(_xll.qlIndexFixing(Index1M,$H2271,TRUE,_xll.ohTrigger(RecalcTrigger,Trigger1M)),NA())</f>
        <v>7.1415338807206069E-3</v>
      </c>
      <c r="K2271" s="44">
        <f>IFERROR(_xll.qlIndexFixing(Index3M,H2271,TRUE,_xll.ohTrigger(RecalcTrigger,Trigger3M)),NA())</f>
        <v>7.3640205111921405E-3</v>
      </c>
      <c r="L2271" s="44">
        <f>IFERROR(_xll.qlIndexFixing(Index6M,$H2271,TRUE,_xll.ohTrigger(RecalcTrigger,Trigger6M)),NA())</f>
        <v>7.6172306813821321E-3</v>
      </c>
      <c r="M2271" s="145">
        <f>IFERROR(_xll.qlIndexFixing(Index1Y,$H2271,TRUE,_xll.ohTrigger(RecalcTrigger,Trigger1Y)),NA())</f>
        <v>7.5591214380242612E-3</v>
      </c>
      <c r="N2271" s="144">
        <f>IFERROR(_xll.qlIndexFixing(ONIndex1M,I2271,TRUE,_xll.ohTrigger(RecalcTrigger,Trigger1M)),NA())</f>
        <v>7.1442625904793999E-3</v>
      </c>
      <c r="O2271" s="44">
        <f>IFERROR(_xll.qlIndexFixing(ONIndex3M,I2271,TRUE,_xll.ohTrigger(RecalcTrigger,Trigger3M)),NA())</f>
        <v>7.3750975081399162E-3</v>
      </c>
      <c r="P2271" s="44">
        <f>IFERROR(_xll.qlIndexFixing(ONIndex6M,I2271,TRUE,_xll.ohTrigger(RecalcTrigger,Trigger6M)),NA())</f>
        <v>7.6181851779733023E-3</v>
      </c>
      <c r="Q2271" s="145">
        <f>IFERROR(_xll.qlIndexFixing(ONIndex1Y,I2271,TRUE,_xll.ohTrigger(RecalcTrigger,Trigger1Y)),NA())</f>
        <v>7.6129302131899834E-3</v>
      </c>
    </row>
    <row r="2272" spans="2:17" x14ac:dyDescent="0.2">
      <c r="B2272" s="39" t="s">
        <v>42</v>
      </c>
      <c r="D2272" s="42">
        <f>_xll.qlCalendarAdvance(Calendar,$D2271,B2272,"f",FALSE)</f>
        <v>55591</v>
      </c>
      <c r="E2272" s="139">
        <f>_xll.qlInterestRateIndexValueDate(IndexON,D2272)</f>
        <v>55591</v>
      </c>
      <c r="F2272" s="155">
        <f>IFERROR(_xll.qlIndexFixing(IndexON,D2272,TRUE,_xll.ohTrigger(RecalcTrigger,TriggerON)),NA())</f>
        <v>6.9947492649991005E-3</v>
      </c>
      <c r="H2272" s="42">
        <f>_xll.qlCalendarAdvance(Calendar,$H2271,B2272,"f",FALSE)</f>
        <v>55591</v>
      </c>
      <c r="I2272" s="139">
        <f>_xll.qlInterestRateIndexValueDate(Index1M,$H2272)</f>
        <v>55593</v>
      </c>
      <c r="J2272" s="144">
        <f>IFERROR(_xll.qlIndexFixing(Index1M,$H2272,TRUE,_xll.ohTrigger(RecalcTrigger,Trigger1M)),NA())</f>
        <v>7.1384316704899723E-3</v>
      </c>
      <c r="K2272" s="44">
        <f>IFERROR(_xll.qlIndexFixing(Index3M,H2272,TRUE,_xll.ohTrigger(RecalcTrigger,Trigger3M)),NA())</f>
        <v>7.3610049052501613E-3</v>
      </c>
      <c r="L2272" s="44">
        <f>IFERROR(_xll.qlIndexFixing(Index6M,$H2272,TRUE,_xll.ohTrigger(RecalcTrigger,Trigger6M)),NA())</f>
        <v>7.6157103142461607E-3</v>
      </c>
      <c r="M2272" s="145">
        <f>IFERROR(_xll.qlIndexFixing(Index1Y,$H2272,TRUE,_xll.ohTrigger(RecalcTrigger,Trigger1Y)),NA())</f>
        <v>7.5557191738492386E-3</v>
      </c>
      <c r="N2272" s="144">
        <f>IFERROR(_xll.qlIndexFixing(ONIndex1M,I2272,TRUE,_xll.ohTrigger(RecalcTrigger,Trigger1M)),NA())</f>
        <v>7.1411871176429997E-3</v>
      </c>
      <c r="O2272" s="44">
        <f>IFERROR(_xll.qlIndexFixing(ONIndex3M,I2272,TRUE,_xll.ohTrigger(RecalcTrigger,Trigger3M)),NA())</f>
        <v>7.3721751079780518E-3</v>
      </c>
      <c r="P2272" s="44">
        <f>IFERROR(_xll.qlIndexFixing(ONIndex6M,I2272,TRUE,_xll.ohTrigger(RecalcTrigger,Trigger6M)),NA())</f>
        <v>7.6174014576047E-3</v>
      </c>
      <c r="Q2272" s="145">
        <f>IFERROR(_xll.qlIndexFixing(ONIndex1Y,I2272,TRUE,_xll.ohTrigger(RecalcTrigger,Trigger1Y)),NA())</f>
        <v>7.6099604215773553E-3</v>
      </c>
    </row>
    <row r="2273" spans="2:17" x14ac:dyDescent="0.2">
      <c r="B2273" s="39" t="s">
        <v>42</v>
      </c>
      <c r="D2273" s="42">
        <f>_xll.qlCalendarAdvance(Calendar,$D2272,B2273,"f",FALSE)</f>
        <v>55598</v>
      </c>
      <c r="E2273" s="139">
        <f>_xll.qlInterestRateIndexValueDate(IndexON,D2273)</f>
        <v>55598</v>
      </c>
      <c r="F2273" s="155">
        <f>IFERROR(_xll.qlIndexFixing(IndexON,D2273,TRUE,_xll.ohTrigger(RecalcTrigger,TriggerON)),NA())</f>
        <v>6.9917066792157812E-3</v>
      </c>
      <c r="H2273" s="42">
        <f>_xll.qlCalendarAdvance(Calendar,$H2272,B2273,"f",FALSE)</f>
        <v>55598</v>
      </c>
      <c r="I2273" s="139">
        <f>_xll.qlInterestRateIndexValueDate(Index1M,$H2273)</f>
        <v>55600</v>
      </c>
      <c r="J2273" s="144">
        <f>IFERROR(_xll.qlIndexFixing(Index1M,$H2273,TRUE,_xll.ohTrigger(RecalcTrigger,Trigger1M)),NA())</f>
        <v>7.1351601087410454E-3</v>
      </c>
      <c r="K2273" s="44">
        <f>IFERROR(_xll.qlIndexFixing(Index3M,H2273,TRUE,_xll.ohTrigger(RecalcTrigger,Trigger3M)),NA())</f>
        <v>7.3579748162576784E-3</v>
      </c>
      <c r="L2273" s="44">
        <f>IFERROR(_xll.qlIndexFixing(Index6M,$H2273,TRUE,_xll.ohTrigger(RecalcTrigger,Trigger6M)),NA())</f>
        <v>7.6141310497120952E-3</v>
      </c>
      <c r="M2273" s="145">
        <f>IFERROR(_xll.qlIndexFixing(Index1Y,$H2273,TRUE,_xll.ohTrigger(RecalcTrigger,Trigger1Y)),NA())</f>
        <v>7.5523006674764392E-3</v>
      </c>
      <c r="N2273" s="144">
        <f>IFERROR(_xll.qlIndexFixing(ONIndex1M,I2273,TRUE,_xll.ohTrigger(RecalcTrigger,Trigger1M)),NA())</f>
        <v>7.1380958218636437E-3</v>
      </c>
      <c r="O2273" s="44">
        <f>IFERROR(_xll.qlIndexFixing(ONIndex3M,I2273,TRUE,_xll.ohTrigger(RecalcTrigger,Trigger3M)),NA())</f>
        <v>7.3692383799972561E-3</v>
      </c>
      <c r="P2273" s="44">
        <f>IFERROR(_xll.qlIndexFixing(ONIndex6M,I2273,TRUE,_xll.ohTrigger(RecalcTrigger,Trigger6M)),NA())</f>
        <v>7.6165605919076285E-3</v>
      </c>
      <c r="Q2273" s="145">
        <f>IFERROR(_xll.qlIndexFixing(ONIndex1Y,I2273,TRUE,_xll.ohTrigger(RecalcTrigger,Trigger1Y)),NA())</f>
        <v>7.6069751739282765E-3</v>
      </c>
    </row>
    <row r="2274" spans="2:17" x14ac:dyDescent="0.2">
      <c r="B2274" s="39" t="s">
        <v>42</v>
      </c>
      <c r="D2274" s="42">
        <f>_xll.qlCalendarAdvance(Calendar,$D2273,B2274,"f",FALSE)</f>
        <v>55605</v>
      </c>
      <c r="E2274" s="139">
        <f>_xll.qlInterestRateIndexValueDate(IndexON,D2274)</f>
        <v>55605</v>
      </c>
      <c r="F2274" s="155">
        <f>IFERROR(_xll.qlIndexFixing(IndexON,D2274,TRUE,_xll.ohTrigger(RecalcTrigger,TriggerON)),NA())</f>
        <v>6.9886477685709991E-3</v>
      </c>
      <c r="H2274" s="42">
        <f>_xll.qlCalendarAdvance(Calendar,$H2273,B2274,"f",FALSE)</f>
        <v>55605</v>
      </c>
      <c r="I2274" s="139">
        <f>_xll.qlInterestRateIndexValueDate(Index1M,$H2274)</f>
        <v>55607</v>
      </c>
      <c r="J2274" s="144">
        <f>IFERROR(_xll.qlIndexFixing(Index1M,$H2274,TRUE,_xll.ohTrigger(RecalcTrigger,Trigger1M)),NA())</f>
        <v>7.132024944630222E-3</v>
      </c>
      <c r="K2274" s="44">
        <f>IFERROR(_xll.qlIndexFixing(Index3M,H2274,TRUE,_xll.ohTrigger(RecalcTrigger,Trigger3M)),NA())</f>
        <v>7.3553654245807299E-3</v>
      </c>
      <c r="L2274" s="44">
        <f>IFERROR(_xll.qlIndexFixing(Index6M,$H2274,TRUE,_xll.ohTrigger(RecalcTrigger,Trigger6M)),NA())</f>
        <v>7.6124927661470705E-3</v>
      </c>
      <c r="M2274" s="145">
        <f>IFERROR(_xll.qlIndexFixing(Index1Y,$H2274,TRUE,_xll.ohTrigger(RecalcTrigger,Trigger1Y)),NA())</f>
        <v>7.5488658925108457E-3</v>
      </c>
      <c r="N2274" s="144">
        <f>IFERROR(_xll.qlIndexFixing(ONIndex1M,I2274,TRUE,_xll.ohTrigger(RecalcTrigger,Trigger1M)),NA())</f>
        <v>7.1349886809191077E-3</v>
      </c>
      <c r="O2274" s="44">
        <f>IFERROR(_xll.qlIndexFixing(ONIndex3M,I2274,TRUE,_xll.ohTrigger(RecalcTrigger,Trigger3M)),NA())</f>
        <v>7.3662873030144738E-3</v>
      </c>
      <c r="P2274" s="44">
        <f>IFERROR(_xll.qlIndexFixing(ONIndex6M,I2274,TRUE,_xll.ohTrigger(RecalcTrigger,Trigger6M)),NA())</f>
        <v>7.6156624596990241E-3</v>
      </c>
      <c r="Q2274" s="145">
        <f>IFERROR(_xll.qlIndexFixing(ONIndex1Y,I2274,TRUE,_xll.ohTrigger(RecalcTrigger,Trigger1Y)),NA())</f>
        <v>7.6039744441036561E-3</v>
      </c>
    </row>
    <row r="2275" spans="2:17" x14ac:dyDescent="0.2">
      <c r="B2275" s="39" t="s">
        <v>42</v>
      </c>
      <c r="D2275" s="42">
        <f>_xll.qlCalendarAdvance(Calendar,$D2274,B2275,"f",FALSE)</f>
        <v>55612</v>
      </c>
      <c r="E2275" s="139">
        <f>_xll.qlInterestRateIndexValueDate(IndexON,D2275)</f>
        <v>55612</v>
      </c>
      <c r="F2275" s="155">
        <f>IFERROR(_xll.qlIndexFixing(IndexON,D2275,TRUE,_xll.ohTrigger(RecalcTrigger,TriggerON)),NA())</f>
        <v>6.9855725098033616E-3</v>
      </c>
      <c r="H2275" s="42">
        <f>_xll.qlCalendarAdvance(Calendar,$H2274,B2275,"f",FALSE)</f>
        <v>55612</v>
      </c>
      <c r="I2275" s="139">
        <f>_xll.qlInterestRateIndexValueDate(Index1M,$H2275)</f>
        <v>55614</v>
      </c>
      <c r="J2275" s="144">
        <f>IFERROR(_xll.qlIndexFixing(Index1M,$H2275,TRUE,_xll.ohTrigger(RecalcTrigger,Trigger1M)),NA())</f>
        <v>7.1290297531472419E-3</v>
      </c>
      <c r="K2275" s="44">
        <f>IFERROR(_xll.qlIndexFixing(Index3M,H2275,TRUE,_xll.ohTrigger(RecalcTrigger,Trigger3M)),NA())</f>
        <v>7.3523096169008659E-3</v>
      </c>
      <c r="L2275" s="44">
        <f>IFERROR(_xll.qlIndexFixing(Index6M,$H2275,TRUE,_xll.ohTrigger(RecalcTrigger,Trigger6M)),NA())</f>
        <v>7.610795341925998E-3</v>
      </c>
      <c r="M2275" s="145">
        <f>IFERROR(_xll.qlIndexFixing(Index1Y,$H2275,TRUE,_xll.ohTrigger(RecalcTrigger,Trigger1Y)),NA())</f>
        <v>7.5452363509299486E-3</v>
      </c>
      <c r="N2275" s="144">
        <f>IFERROR(_xll.qlIndexFixing(ONIndex1M,I2275,TRUE,_xll.ohTrigger(RecalcTrigger,Trigger1M)),NA())</f>
        <v>7.1318656726671037E-3</v>
      </c>
      <c r="O2275" s="44">
        <f>IFERROR(_xll.qlIndexFixing(ONIndex3M,I2275,TRUE,_xll.ohTrigger(RecalcTrigger,Trigger3M)),NA())</f>
        <v>7.3633218552071611E-3</v>
      </c>
      <c r="P2275" s="44">
        <f>IFERROR(_xll.qlIndexFixing(ONIndex6M,I2275,TRUE,_xll.ohTrigger(RecalcTrigger,Trigger6M)),NA())</f>
        <v>7.6147069394760791E-3</v>
      </c>
      <c r="Q2275" s="145">
        <f>IFERROR(_xll.qlIndexFixing(ONIndex1Y,I2275,TRUE,_xll.ohTrigger(RecalcTrigger,Trigger1Y)),NA())</f>
        <v>7.6009582055647229E-3</v>
      </c>
    </row>
    <row r="2276" spans="2:17" x14ac:dyDescent="0.2">
      <c r="B2276" s="39" t="s">
        <v>42</v>
      </c>
      <c r="D2276" s="42">
        <f>_xll.qlCalendarAdvance(Calendar,$D2275,B2276,"f",FALSE)</f>
        <v>55619</v>
      </c>
      <c r="E2276" s="139">
        <f>_xll.qlInterestRateIndexValueDate(IndexON,D2276)</f>
        <v>55619</v>
      </c>
      <c r="F2276" s="155">
        <f>IFERROR(_xll.qlIndexFixing(IndexON,D2276,TRUE,_xll.ohTrigger(RecalcTrigger,TriggerON)),NA())</f>
        <v>6.9824808793317317E-3</v>
      </c>
      <c r="H2276" s="42">
        <f>_xll.qlCalendarAdvance(Calendar,$H2275,B2276,"f",FALSE)</f>
        <v>55619</v>
      </c>
      <c r="I2276" s="139">
        <f>_xll.qlInterestRateIndexValueDate(Index1M,$H2276)</f>
        <v>55621</v>
      </c>
      <c r="J2276" s="144">
        <f>IFERROR(_xll.qlIndexFixing(Index1M,$H2276,TRUE,_xll.ohTrigger(RecalcTrigger,Trigger1M)),NA())</f>
        <v>7.1258639448375464E-3</v>
      </c>
      <c r="K2276" s="44">
        <f>IFERROR(_xll.qlIndexFixing(Index3M,H2276,TRUE,_xll.ohTrigger(RecalcTrigger,Trigger3M)),NA())</f>
        <v>7.3492392672586419E-3</v>
      </c>
      <c r="L2276" s="44">
        <f>IFERROR(_xll.qlIndexFixing(Index6M,$H2276,TRUE,_xll.ohTrigger(RecalcTrigger,Trigger6M)),NA())</f>
        <v>7.6090386554281096E-3</v>
      </c>
      <c r="M2276" s="145">
        <f>IFERROR(_xll.qlIndexFixing(Index1Y,$H2276,TRUE,_xll.ohTrigger(RecalcTrigger,Trigger1Y)),NA())</f>
        <v>7.5419474312255633E-3</v>
      </c>
      <c r="N2276" s="144">
        <f>IFERROR(_xll.qlIndexFixing(ONIndex1M,I2276,TRUE,_xll.ohTrigger(RecalcTrigger,Trigger1M)),NA())</f>
        <v>7.1287267751252159E-3</v>
      </c>
      <c r="O2276" s="44">
        <f>IFERROR(_xll.qlIndexFixing(ONIndex3M,I2276,TRUE,_xll.ohTrigger(RecalcTrigger,Trigger3M)),NA())</f>
        <v>7.3603420152323906E-3</v>
      </c>
      <c r="P2276" s="44">
        <f>IFERROR(_xll.qlIndexFixing(ONIndex6M,I2276,TRUE,_xll.ohTrigger(RecalcTrigger,Trigger6M)),NA())</f>
        <v>7.6136939100557299E-3</v>
      </c>
      <c r="Q2276" s="145">
        <f>IFERROR(_xll.qlIndexFixing(ONIndex1Y,I2276,TRUE,_xll.ohTrigger(RecalcTrigger,Trigger1Y)),NA())</f>
        <v>7.5979264320125139E-3</v>
      </c>
    </row>
    <row r="2277" spans="2:17" x14ac:dyDescent="0.2">
      <c r="B2277" s="39" t="s">
        <v>42</v>
      </c>
      <c r="D2277" s="42">
        <f>_xll.qlCalendarAdvance(Calendar,$D2276,B2277,"f",FALSE)</f>
        <v>55626</v>
      </c>
      <c r="E2277" s="139">
        <f>_xll.qlInterestRateIndexValueDate(IndexON,D2277)</f>
        <v>55626</v>
      </c>
      <c r="F2277" s="155">
        <f>IFERROR(_xll.qlIndexFixing(IndexON,D2277,TRUE,_xll.ohTrigger(RecalcTrigger,TriggerON)),NA())</f>
        <v>6.9793728534950361E-3</v>
      </c>
      <c r="H2277" s="42">
        <f>_xll.qlCalendarAdvance(Calendar,$H2276,B2277,"f",FALSE)</f>
        <v>55626</v>
      </c>
      <c r="I2277" s="139">
        <f>_xll.qlInterestRateIndexValueDate(Index1M,$H2277)</f>
        <v>55632</v>
      </c>
      <c r="J2277" s="144">
        <f>IFERROR(_xll.qlIndexFixing(Index1M,$H2277,TRUE,_xll.ohTrigger(RecalcTrigger,Trigger1M)),NA())</f>
        <v>7.1210157241408112E-3</v>
      </c>
      <c r="K2277" s="44">
        <f>IFERROR(_xll.qlIndexFixing(Index3M,H2277,TRUE,_xll.ohTrigger(RecalcTrigger,Trigger3M)),NA())</f>
        <v>7.3443849998477487E-3</v>
      </c>
      <c r="L2277" s="44">
        <f>IFERROR(_xll.qlIndexFixing(Index6M,$H2277,TRUE,_xll.ohTrigger(RecalcTrigger,Trigger6M)),NA())</f>
        <v>7.6063028293565657E-3</v>
      </c>
      <c r="M2277" s="145">
        <f>IFERROR(_xll.qlIndexFixing(Index1Y,$H2277,TRUE,_xll.ohTrigger(RecalcTrigger,Trigger1Y)),NA())</f>
        <v>7.5368286736760531E-3</v>
      </c>
      <c r="N2277" s="144">
        <f>IFERROR(_xll.qlIndexFixing(ONIndex1M,I2277,TRUE,_xll.ohTrigger(RecalcTrigger,Trigger1M)),NA())</f>
        <v>7.1246676666358866E-3</v>
      </c>
      <c r="O2277" s="44">
        <f>IFERROR(_xll.qlIndexFixing(ONIndex3M,I2277,TRUE,_xll.ohTrigger(RecalcTrigger,Trigger3M)),NA())</f>
        <v>7.3564896105171584E-3</v>
      </c>
      <c r="P2277" s="44">
        <f>IFERROR(_xll.qlIndexFixing(ONIndex6M,I2277,TRUE,_xll.ohTrigger(RecalcTrigger,Trigger6M)),NA())</f>
        <v>7.612306745192754E-3</v>
      </c>
      <c r="Q2277" s="145">
        <f>IFERROR(_xll.qlIndexFixing(ONIndex1Y,I2277,TRUE,_xll.ohTrigger(RecalcTrigger,Trigger1Y)),NA())</f>
        <v>7.5940055680590035E-3</v>
      </c>
    </row>
    <row r="2278" spans="2:17" x14ac:dyDescent="0.2">
      <c r="B2278" s="39" t="s">
        <v>42</v>
      </c>
      <c r="D2278" s="42">
        <f>_xll.qlCalendarAdvance(Calendar,$D2277,B2278,"f",FALSE)</f>
        <v>55633</v>
      </c>
      <c r="E2278" s="139">
        <f>_xll.qlInterestRateIndexValueDate(IndexON,D2278)</f>
        <v>55633</v>
      </c>
      <c r="F2278" s="155">
        <f>IFERROR(_xll.qlIndexFixing(IndexON,D2278,TRUE,_xll.ohTrigger(RecalcTrigger,TriggerON)),NA())</f>
        <v>6.9762484091917543E-3</v>
      </c>
      <c r="H2278" s="42">
        <f>_xll.qlCalendarAdvance(Calendar,$H2277,B2278,"f",FALSE)</f>
        <v>55633</v>
      </c>
      <c r="I2278" s="139">
        <f>_xll.qlInterestRateIndexValueDate(Index1M,$H2278)</f>
        <v>55635</v>
      </c>
      <c r="J2278" s="144">
        <f>IFERROR(_xll.qlIndexFixing(Index1M,$H2278,TRUE,_xll.ohTrigger(RecalcTrigger,Trigger1M)),NA())</f>
        <v>7.1194844418652082E-3</v>
      </c>
      <c r="K2278" s="44">
        <f>IFERROR(_xll.qlIndexFixing(Index3M,H2278,TRUE,_xll.ohTrigger(RecalcTrigger,Trigger3M)),NA())</f>
        <v>7.343054856341201E-3</v>
      </c>
      <c r="L2278" s="44">
        <f>IFERROR(_xll.qlIndexFixing(Index6M,$H2278,TRUE,_xll.ohTrigger(RecalcTrigger,Trigger6M)),NA())</f>
        <v>7.6053470091512225E-3</v>
      </c>
      <c r="M2278" s="145">
        <f>IFERROR(_xll.qlIndexFixing(Index1Y,$H2278,TRUE,_xll.ohTrigger(RecalcTrigger,Trigger1Y)),NA())</f>
        <v>7.534963578853947E-3</v>
      </c>
      <c r="N2278" s="144">
        <f>IFERROR(_xll.qlIndexFixing(ONIndex1M,I2278,TRUE,_xll.ohTrigger(RecalcTrigger,Trigger1M)),NA())</f>
        <v>7.1222445431340375E-3</v>
      </c>
      <c r="O2278" s="44">
        <f>IFERROR(_xll.qlIndexFixing(ONIndex3M,I2278,TRUE,_xll.ohTrigger(RecalcTrigger,Trigger3M)),NA())</f>
        <v>7.3541986928615799E-3</v>
      </c>
      <c r="P2278" s="44">
        <f>IFERROR(_xll.qlIndexFixing(ONIndex6M,I2278,TRUE,_xll.ohTrigger(RecalcTrigger,Trigger6M)),NA())</f>
        <v>7.6114923402093027E-3</v>
      </c>
      <c r="Q2278" s="145">
        <f>IFERROR(_xll.qlIndexFixing(ONIndex1Y,I2278,TRUE,_xll.ohTrigger(RecalcTrigger,Trigger1Y)),NA())</f>
        <v>7.5916768021588865E-3</v>
      </c>
    </row>
    <row r="2279" spans="2:17" x14ac:dyDescent="0.2">
      <c r="B2279" s="39" t="s">
        <v>42</v>
      </c>
      <c r="D2279" s="42">
        <f>_xll.qlCalendarAdvance(Calendar,$D2278,B2279,"f",FALSE)</f>
        <v>55641</v>
      </c>
      <c r="E2279" s="139">
        <f>_xll.qlInterestRateIndexValueDate(IndexON,D2279)</f>
        <v>55641</v>
      </c>
      <c r="F2279" s="155">
        <f>IFERROR(_xll.qlIndexFixing(IndexON,D2279,TRUE,_xll.ohTrigger(RecalcTrigger,TriggerON)),NA())</f>
        <v>6.9726574809969577E-3</v>
      </c>
      <c r="H2279" s="42">
        <f>_xll.qlCalendarAdvance(Calendar,$H2278,B2279,"f",FALSE)</f>
        <v>55641</v>
      </c>
      <c r="I2279" s="139">
        <f>_xll.qlInterestRateIndexValueDate(Index1M,$H2279)</f>
        <v>55645</v>
      </c>
      <c r="J2279" s="144">
        <f>IFERROR(_xll.qlIndexFixing(Index1M,$H2279,TRUE,_xll.ohTrigger(RecalcTrigger,Trigger1M)),NA())</f>
        <v>7.1148884832631272E-3</v>
      </c>
      <c r="K2279" s="44">
        <f>IFERROR(_xll.qlIndexFixing(Index3M,H2279,TRUE,_xll.ohTrigger(RecalcTrigger,Trigger3M)),NA())</f>
        <v>7.3384506861750654E-3</v>
      </c>
      <c r="L2279" s="44">
        <f>IFERROR(_xll.qlIndexFixing(Index6M,$H2279,TRUE,_xll.ohTrigger(RecalcTrigger,Trigger6M)),NA())</f>
        <v>7.6026447757243419E-3</v>
      </c>
      <c r="M2279" s="145">
        <f>IFERROR(_xll.qlIndexFixing(Index1Y,$H2279,TRUE,_xll.ohTrigger(RecalcTrigger,Trigger1Y)),NA())</f>
        <v>7.5303026877008771E-3</v>
      </c>
      <c r="N2279" s="144">
        <f>IFERROR(_xll.qlIndexFixing(ONIndex1M,I2279,TRUE,_xll.ohTrigger(RecalcTrigger,Trigger1M)),NA())</f>
        <v>7.1187579794962375E-3</v>
      </c>
      <c r="O2279" s="44">
        <f>IFERROR(_xll.qlIndexFixing(ONIndex3M,I2279,TRUE,_xll.ohTrigger(RecalcTrigger,Trigger3M)),NA())</f>
        <v>7.3508828696056128E-3</v>
      </c>
      <c r="P2279" s="44">
        <f>IFERROR(_xll.qlIndexFixing(ONIndex6M,I2279,TRUE,_xll.ohTrigger(RecalcTrigger,Trigger6M)),NA())</f>
        <v>7.6101343529266785E-3</v>
      </c>
      <c r="Q2279" s="145">
        <f>IFERROR(_xll.qlIndexFixing(ONIndex1Y,I2279,TRUE,_xll.ohTrigger(RecalcTrigger,Trigger1Y)),NA())</f>
        <v>7.5882965705442729E-3</v>
      </c>
    </row>
    <row r="2280" spans="2:17" x14ac:dyDescent="0.2">
      <c r="B2280" s="39" t="s">
        <v>42</v>
      </c>
      <c r="D2280" s="42">
        <f>_xll.qlCalendarAdvance(Calendar,$D2279,B2280,"f",FALSE)</f>
        <v>55648</v>
      </c>
      <c r="E2280" s="139">
        <f>_xll.qlInterestRateIndexValueDate(IndexON,D2280)</f>
        <v>55648</v>
      </c>
      <c r="F2280" s="155">
        <f>IFERROR(_xll.qlIndexFixing(IndexON,D2280,TRUE,_xll.ohTrigger(RecalcTrigger,TriggerON)),NA())</f>
        <v>6.9694977746603826E-3</v>
      </c>
      <c r="H2280" s="42">
        <f>_xll.qlCalendarAdvance(Calendar,$H2279,B2280,"f",FALSE)</f>
        <v>55648</v>
      </c>
      <c r="I2280" s="139">
        <f>_xll.qlInterestRateIndexValueDate(Index1M,$H2280)</f>
        <v>55652</v>
      </c>
      <c r="J2280" s="144">
        <f>IFERROR(_xll.qlIndexFixing(Index1M,$H2280,TRUE,_xll.ohTrigger(RecalcTrigger,Trigger1M)),NA())</f>
        <v>7.1116518504613542E-3</v>
      </c>
      <c r="K2280" s="44">
        <f>IFERROR(_xll.qlIndexFixing(Index3M,H2280,TRUE,_xll.ohTrigger(RecalcTrigger,Trigger3M)),NA())</f>
        <v>7.3353145652208327E-3</v>
      </c>
      <c r="L2280" s="44">
        <f>IFERROR(_xll.qlIndexFixing(Index6M,$H2280,TRUE,_xll.ohTrigger(RecalcTrigger,Trigger6M)),NA())</f>
        <v>7.6006285364288205E-3</v>
      </c>
      <c r="M2280" s="145">
        <f>IFERROR(_xll.qlIndexFixing(Index1Y,$H2280,TRUE,_xll.ohTrigger(RecalcTrigger,Trigger1Y)),NA())</f>
        <v>7.5267652290745791E-3</v>
      </c>
      <c r="N2280" s="144">
        <f>IFERROR(_xll.qlIndexFixing(ONIndex1M,I2280,TRUE,_xll.ohTrigger(RecalcTrigger,Trigger1M)),NA())</f>
        <v>7.1155530195188277E-3</v>
      </c>
      <c r="O2280" s="44">
        <f>IFERROR(_xll.qlIndexFixing(ONIndex3M,I2280,TRUE,_xll.ohTrigger(RecalcTrigger,Trigger3M)),NA())</f>
        <v>7.3478431770279684E-3</v>
      </c>
      <c r="P2280" s="44">
        <f>IFERROR(_xll.qlIndexFixing(ONIndex6M,I2280,TRUE,_xll.ohTrigger(RecalcTrigger,Trigger6M)),NA())</f>
        <v>7.6088817788022567E-3</v>
      </c>
      <c r="Q2280" s="145">
        <f>IFERROR(_xll.qlIndexFixing(ONIndex1Y,I2280,TRUE,_xll.ohTrigger(RecalcTrigger,Trigger1Y)),NA())</f>
        <v>7.5852001567788818E-3</v>
      </c>
    </row>
    <row r="2281" spans="2:17" x14ac:dyDescent="0.2">
      <c r="B2281" s="39" t="s">
        <v>42</v>
      </c>
      <c r="D2281" s="42">
        <f>_xll.qlCalendarAdvance(Calendar,$D2280,B2281,"f",FALSE)</f>
        <v>55655</v>
      </c>
      <c r="E2281" s="139">
        <f>_xll.qlInterestRateIndexValueDate(IndexON,D2281)</f>
        <v>55655</v>
      </c>
      <c r="F2281" s="155">
        <f>IFERROR(_xll.qlIndexFixing(IndexON,D2281,TRUE,_xll.ohTrigger(RecalcTrigger,TriggerON)),NA())</f>
        <v>6.9663215759163677E-3</v>
      </c>
      <c r="H2281" s="42">
        <f>_xll.qlCalendarAdvance(Calendar,$H2280,B2281,"f",FALSE)</f>
        <v>55655</v>
      </c>
      <c r="I2281" s="139">
        <f>_xll.qlInterestRateIndexValueDate(Index1M,$H2281)</f>
        <v>55659</v>
      </c>
      <c r="J2281" s="144">
        <f>IFERROR(_xll.qlIndexFixing(Index1M,$H2281,TRUE,_xll.ohTrigger(RecalcTrigger,Trigger1M)),NA())</f>
        <v>7.1083991650732238E-3</v>
      </c>
      <c r="K2281" s="44">
        <f>IFERROR(_xll.qlIndexFixing(Index3M,H2281,TRUE,_xll.ohTrigger(RecalcTrigger,Trigger3M)),NA())</f>
        <v>7.3321637841291488E-3</v>
      </c>
      <c r="L2281" s="44">
        <f>IFERROR(_xll.qlIndexFixing(Index6M,$H2281,TRUE,_xll.ohTrigger(RecalcTrigger,Trigger6M)),NA())</f>
        <v>7.5985523846700473E-3</v>
      </c>
      <c r="M2281" s="145">
        <f>IFERROR(_xll.qlIndexFixing(Index1Y,$H2281,TRUE,_xll.ohTrigger(RecalcTrigger,Trigger1Y)),NA())</f>
        <v>7.5232113101974755E-3</v>
      </c>
      <c r="N2281" s="144">
        <f>IFERROR(_xll.qlIndexFixing(ONIndex1M,I2281,TRUE,_xll.ohTrigger(RecalcTrigger,Trigger1M)),NA())</f>
        <v>7.1123320565025239E-3</v>
      </c>
      <c r="O2281" s="44">
        <f>IFERROR(_xll.qlIndexFixing(ONIndex3M,I2281,TRUE,_xll.ohTrigger(RecalcTrigger,Trigger3M)),NA())</f>
        <v>7.3447889821309786E-3</v>
      </c>
      <c r="P2281" s="44">
        <f>IFERROR(_xll.qlIndexFixing(ONIndex6M,I2281,TRUE,_xll.ohTrigger(RecalcTrigger,Trigger6M)),NA())</f>
        <v>7.6075710715794997E-3</v>
      </c>
      <c r="Q2281" s="145">
        <f>IFERROR(_xll.qlIndexFixing(ONIndex1Y,I2281,TRUE,_xll.ohTrigger(RecalcTrigger,Trigger1Y)),NA())</f>
        <v>7.582088072428661E-3</v>
      </c>
    </row>
    <row r="2282" spans="2:17" x14ac:dyDescent="0.2">
      <c r="B2282" s="39" t="s">
        <v>42</v>
      </c>
      <c r="D2282" s="42">
        <f>_xll.qlCalendarAdvance(Calendar,$D2281,B2282,"f",FALSE)</f>
        <v>55662</v>
      </c>
      <c r="E2282" s="139">
        <f>_xll.qlInterestRateIndexValueDate(IndexON,D2282)</f>
        <v>55662</v>
      </c>
      <c r="F2282" s="155">
        <f>IFERROR(_xll.qlIndexFixing(IndexON,D2282,TRUE,_xll.ohTrigger(RecalcTrigger,TriggerON)),NA())</f>
        <v>6.9631288612637121E-3</v>
      </c>
      <c r="H2282" s="42">
        <f>_xll.qlCalendarAdvance(Calendar,$H2281,B2282,"f",FALSE)</f>
        <v>55662</v>
      </c>
      <c r="I2282" s="139">
        <f>_xll.qlInterestRateIndexValueDate(Index1M,$H2282)</f>
        <v>55666</v>
      </c>
      <c r="J2282" s="144">
        <f>IFERROR(_xll.qlIndexFixing(Index1M,$H2282,TRUE,_xll.ohTrigger(RecalcTrigger,Trigger1M)),NA())</f>
        <v>7.1051304049977067E-3</v>
      </c>
      <c r="K2282" s="44">
        <f>IFERROR(_xll.qlIndexFixing(Index3M,H2282,TRUE,_xll.ohTrigger(RecalcTrigger,Trigger3M)),NA())</f>
        <v>7.3289983214597718E-3</v>
      </c>
      <c r="L2282" s="44">
        <f>IFERROR(_xll.qlIndexFixing(Index6M,$H2282,TRUE,_xll.ohTrigger(RecalcTrigger,Trigger6M)),NA())</f>
        <v>7.5964161988665829E-3</v>
      </c>
      <c r="M2282" s="145">
        <f>IFERROR(_xll.qlIndexFixing(Index1Y,$H2282,TRUE,_xll.ohTrigger(RecalcTrigger,Trigger1Y)),NA())</f>
        <v>7.5196409046847535E-3</v>
      </c>
      <c r="N2282" s="144">
        <f>IFERROR(_xll.qlIndexFixing(ONIndex1M,I2282,TRUE,_xll.ohTrigger(RecalcTrigger,Trigger1M)),NA())</f>
        <v>7.1090950685448462E-3</v>
      </c>
      <c r="O2282" s="44">
        <f>IFERROR(_xll.qlIndexFixing(ONIndex3M,I2282,TRUE,_xll.ohTrigger(RecalcTrigger,Trigger3M)),NA())</f>
        <v>7.34172026349178E-3</v>
      </c>
      <c r="P2282" s="44">
        <f>IFERROR(_xll.qlIndexFixing(ONIndex6M,I2282,TRUE,_xll.ohTrigger(RecalcTrigger,Trigger6M)),NA())</f>
        <v>7.6062021100753441E-3</v>
      </c>
      <c r="Q2282" s="145">
        <f>IFERROR(_xll.qlIndexFixing(ONIndex1Y,I2282,TRUE,_xll.ohTrigger(RecalcTrigger,Trigger1Y)),NA())</f>
        <v>7.5789602911946474E-3</v>
      </c>
    </row>
    <row r="2283" spans="2:17" x14ac:dyDescent="0.2">
      <c r="B2283" s="39" t="s">
        <v>42</v>
      </c>
      <c r="D2283" s="42">
        <f>_xll.qlCalendarAdvance(Calendar,$D2282,B2283,"f",FALSE)</f>
        <v>55669</v>
      </c>
      <c r="E2283" s="139">
        <f>_xll.qlInterestRateIndexValueDate(IndexON,D2283)</f>
        <v>55669</v>
      </c>
      <c r="F2283" s="155">
        <f>IFERROR(_xll.qlIndexFixing(IndexON,D2283,TRUE,_xll.ohTrigger(RecalcTrigger,TriggerON)),NA())</f>
        <v>6.9599196072012148E-3</v>
      </c>
      <c r="H2283" s="42">
        <f>_xll.qlCalendarAdvance(Calendar,$H2282,B2283,"f",FALSE)</f>
        <v>55669</v>
      </c>
      <c r="I2283" s="139">
        <f>_xll.qlInterestRateIndexValueDate(Index1M,$H2283)</f>
        <v>55673</v>
      </c>
      <c r="J2283" s="144">
        <f>IFERROR(_xll.qlIndexFixing(Index1M,$H2283,TRUE,_xll.ohTrigger(RecalcTrigger,Trigger1M)),NA())</f>
        <v>7.1020115109243775E-3</v>
      </c>
      <c r="K2283" s="44">
        <f>IFERROR(_xll.qlIndexFixing(Index3M,H2283,TRUE,_xll.ohTrigger(RecalcTrigger,Trigger3M)),NA())</f>
        <v>7.3258181557785433E-3</v>
      </c>
      <c r="L2283" s="44">
        <f>IFERROR(_xll.qlIndexFixing(Index6M,$H2283,TRUE,_xll.ohTrigger(RecalcTrigger,Trigger6M)),NA())</f>
        <v>7.5943175456040036E-3</v>
      </c>
      <c r="M2283" s="145">
        <f>IFERROR(_xll.qlIndexFixing(Index1Y,$H2283,TRUE,_xll.ohTrigger(RecalcTrigger,Trigger1Y)),NA())</f>
        <v>7.5160539861516005E-3</v>
      </c>
      <c r="N2283" s="144">
        <f>IFERROR(_xll.qlIndexFixing(ONIndex1M,I2283,TRUE,_xll.ohTrigger(RecalcTrigger,Trigger1M)),NA())</f>
        <v>7.1058420335035066E-3</v>
      </c>
      <c r="O2283" s="44">
        <f>IFERROR(_xll.qlIndexFixing(ONIndex3M,I2283,TRUE,_xll.ohTrigger(RecalcTrigger,Trigger3M)),NA())</f>
        <v>7.3386369996875089E-3</v>
      </c>
      <c r="P2283" s="44">
        <f>IFERROR(_xll.qlIndexFixing(ONIndex6M,I2283,TRUE,_xll.ohTrigger(RecalcTrigger,Trigger6M)),NA())</f>
        <v>7.6047747728669179E-3</v>
      </c>
      <c r="Q2283" s="145">
        <f>IFERROR(_xll.qlIndexFixing(ONIndex1Y,I2283,TRUE,_xll.ohTrigger(RecalcTrigger,Trigger1Y)),NA())</f>
        <v>7.5758167866180059E-3</v>
      </c>
    </row>
    <row r="2284" spans="2:17" x14ac:dyDescent="0.2">
      <c r="B2284" s="39" t="s">
        <v>42</v>
      </c>
      <c r="D2284" s="42">
        <f>_xll.qlCalendarAdvance(Calendar,$D2283,B2284,"f",FALSE)</f>
        <v>55676</v>
      </c>
      <c r="E2284" s="139">
        <f>_xll.qlInterestRateIndexValueDate(IndexON,D2284)</f>
        <v>55676</v>
      </c>
      <c r="F2284" s="155">
        <f>IFERROR(_xll.qlIndexFixing(IndexON,D2284,TRUE,_xll.ohTrigger(RecalcTrigger,TriggerON)),NA())</f>
        <v>6.9566937903076109E-3</v>
      </c>
      <c r="H2284" s="42">
        <f>_xll.qlCalendarAdvance(Calendar,$H2283,B2284,"f",FALSE)</f>
        <v>55676</v>
      </c>
      <c r="I2284" s="139">
        <f>_xll.qlInterestRateIndexValueDate(Index1M,$H2284)</f>
        <v>55680</v>
      </c>
      <c r="J2284" s="144">
        <f>IFERROR(_xll.qlIndexFixing(Index1M,$H2284,TRUE,_xll.ohTrigger(RecalcTrigger,Trigger1M)),NA())</f>
        <v>7.0987117534890842E-3</v>
      </c>
      <c r="K2284" s="44">
        <f>IFERROR(_xll.qlIndexFixing(Index3M,H2284,TRUE,_xll.ohTrigger(RecalcTrigger,Trigger3M)),NA())</f>
        <v>7.3226232656486987E-3</v>
      </c>
      <c r="L2284" s="44">
        <f>IFERROR(_xll.qlIndexFixing(Index6M,$H2284,TRUE,_xll.ohTrigger(RecalcTrigger,Trigger6M)),NA())</f>
        <v>7.5920653219317437E-3</v>
      </c>
      <c r="M2284" s="145">
        <f>IFERROR(_xll.qlIndexFixing(Index1Y,$H2284,TRUE,_xll.ohTrigger(RecalcTrigger,Trigger1Y)),NA())</f>
        <v>7.512450528215176E-3</v>
      </c>
      <c r="N2284" s="144">
        <f>IFERROR(_xll.qlIndexFixing(ONIndex1M,I2284,TRUE,_xll.ohTrigger(RecalcTrigger,Trigger1M)),NA())</f>
        <v>7.1025729291562811E-3</v>
      </c>
      <c r="O2284" s="44">
        <f>IFERROR(_xll.qlIndexFixing(ONIndex3M,I2284,TRUE,_xll.ohTrigger(RecalcTrigger,Trigger3M)),NA())</f>
        <v>7.3355391694551741E-3</v>
      </c>
      <c r="P2284" s="44">
        <f>IFERROR(_xll.qlIndexFixing(ONIndex6M,I2284,TRUE,_xll.ohTrigger(RecalcTrigger,Trigger6M)),NA())</f>
        <v>7.6032889387711577E-3</v>
      </c>
      <c r="Q2284" s="145">
        <f>IFERROR(_xll.qlIndexFixing(ONIndex1Y,I2284,TRUE,_xll.ohTrigger(RecalcTrigger,Trigger1Y)),NA())</f>
        <v>7.5726575323198375E-3</v>
      </c>
    </row>
    <row r="2285" spans="2:17" x14ac:dyDescent="0.2">
      <c r="B2285" s="39" t="s">
        <v>42</v>
      </c>
      <c r="D2285" s="42">
        <f>_xll.qlCalendarAdvance(Calendar,$D2284,B2285,"f",FALSE)</f>
        <v>55683</v>
      </c>
      <c r="E2285" s="139">
        <f>_xll.qlInterestRateIndexValueDate(IndexON,D2285)</f>
        <v>55683</v>
      </c>
      <c r="F2285" s="155">
        <f>IFERROR(_xll.qlIndexFixing(IndexON,D2285,TRUE,_xll.ohTrigger(RecalcTrigger,TriggerON)),NA())</f>
        <v>6.9534513869218273E-3</v>
      </c>
      <c r="H2285" s="42">
        <f>_xll.qlCalendarAdvance(Calendar,$H2284,B2285,"f",FALSE)</f>
        <v>55683</v>
      </c>
      <c r="I2285" s="139">
        <f>_xll.qlInterestRateIndexValueDate(Index1M,$H2285)</f>
        <v>55687</v>
      </c>
      <c r="J2285" s="144">
        <f>IFERROR(_xll.qlIndexFixing(Index1M,$H2285,TRUE,_xll.ohTrigger(RecalcTrigger,Trigger1M)),NA())</f>
        <v>7.0953958569637265E-3</v>
      </c>
      <c r="K2285" s="44">
        <f>IFERROR(_xll.qlIndexFixing(Index3M,H2285,TRUE,_xll.ohTrigger(RecalcTrigger,Trigger3M)),NA())</f>
        <v>7.3194136296326016E-3</v>
      </c>
      <c r="L2285" s="44">
        <f>IFERROR(_xll.qlIndexFixing(Index6M,$H2285,TRUE,_xll.ohTrigger(RecalcTrigger,Trigger6M)),NA())</f>
        <v>7.5897527094468441E-3</v>
      </c>
      <c r="M2285" s="145">
        <f>IFERROR(_xll.qlIndexFixing(Index1Y,$H2285,TRUE,_xll.ohTrigger(RecalcTrigger,Trigger1Y)),NA())</f>
        <v>7.5088305044939529E-3</v>
      </c>
      <c r="N2285" s="144">
        <f>IFERROR(_xll.qlIndexFixing(ONIndex1M,I2285,TRUE,_xll.ohTrigger(RecalcTrigger,Trigger1M)),NA())</f>
        <v>7.0992877335207538E-3</v>
      </c>
      <c r="O2285" s="44">
        <f>IFERROR(_xll.qlIndexFixing(ONIndex3M,I2285,TRUE,_xll.ohTrigger(RecalcTrigger,Trigger3M)),NA())</f>
        <v>7.3324267509722318E-3</v>
      </c>
      <c r="P2285" s="44">
        <f>IFERROR(_xll.qlIndexFixing(ONIndex6M,I2285,TRUE,_xll.ohTrigger(RecalcTrigger,Trigger6M)),NA())</f>
        <v>7.6017444862852557E-3</v>
      </c>
      <c r="Q2285" s="145">
        <f>IFERROR(_xll.qlIndexFixing(ONIndex1Y,I2285,TRUE,_xll.ohTrigger(RecalcTrigger,Trigger1Y)),NA())</f>
        <v>7.5694825020011791E-3</v>
      </c>
    </row>
    <row r="2286" spans="2:17" x14ac:dyDescent="0.2">
      <c r="B2286" s="39" t="s">
        <v>42</v>
      </c>
      <c r="D2286" s="42">
        <f>_xll.qlCalendarAdvance(Calendar,$D2285,B2286,"f",FALSE)</f>
        <v>55690</v>
      </c>
      <c r="E2286" s="139">
        <f>_xll.qlInterestRateIndexValueDate(IndexON,D2286)</f>
        <v>55690</v>
      </c>
      <c r="F2286" s="155">
        <f>IFERROR(_xll.qlIndexFixing(IndexON,D2286,TRUE,_xll.ohTrigger(RecalcTrigger,TriggerON)),NA())</f>
        <v>6.9501923737824711E-3</v>
      </c>
      <c r="H2286" s="42">
        <f>_xll.qlCalendarAdvance(Calendar,$H2285,B2286,"f",FALSE)</f>
        <v>55690</v>
      </c>
      <c r="I2286" s="139">
        <f>_xll.qlInterestRateIndexValueDate(Index1M,$H2286)</f>
        <v>55694</v>
      </c>
      <c r="J2286" s="144">
        <f>IFERROR(_xll.qlIndexFixing(Index1M,$H2286,TRUE,_xll.ohTrigger(RecalcTrigger,Trigger1M)),NA())</f>
        <v>7.0920637992459845E-3</v>
      </c>
      <c r="K2286" s="44">
        <f>IFERROR(_xll.qlIndexFixing(Index3M,H2286,TRUE,_xll.ohTrigger(RecalcTrigger,Trigger3M)),NA())</f>
        <v>7.3161892262960954E-3</v>
      </c>
      <c r="L2286" s="44">
        <f>IFERROR(_xll.qlIndexFixing(Index6M,$H2286,TRUE,_xll.ohTrigger(RecalcTrigger,Trigger6M)),NA())</f>
        <v>7.5873795865945169E-3</v>
      </c>
      <c r="M2286" s="145">
        <f>IFERROR(_xll.qlIndexFixing(Index1Y,$H2286,TRUE,_xll.ohTrigger(RecalcTrigger,Trigger1Y)),NA())</f>
        <v>7.505193888606842E-3</v>
      </c>
      <c r="N2286" s="144">
        <f>IFERROR(_xll.qlIndexFixing(ONIndex1M,I2286,TRUE,_xll.ohTrigger(RecalcTrigger,Trigger1M)),NA())</f>
        <v>7.0959864245345727E-3</v>
      </c>
      <c r="O2286" s="44">
        <f>IFERROR(_xll.qlIndexFixing(ONIndex3M,I2286,TRUE,_xll.ohTrigger(RecalcTrigger,Trigger3M)),NA())</f>
        <v>7.3292997229756907E-3</v>
      </c>
      <c r="P2286" s="44">
        <f>IFERROR(_xll.qlIndexFixing(ONIndex6M,I2286,TRUE,_xll.ohTrigger(RecalcTrigger,Trigger6M)),NA())</f>
        <v>7.6001412943060842E-3</v>
      </c>
      <c r="Q2286" s="145">
        <f>IFERROR(_xll.qlIndexFixing(ONIndex1Y,I2286,TRUE,_xll.ohTrigger(RecalcTrigger,Trigger1Y)),NA())</f>
        <v>7.5662916693630677E-3</v>
      </c>
    </row>
    <row r="2287" spans="2:17" x14ac:dyDescent="0.2">
      <c r="B2287" s="39" t="s">
        <v>42</v>
      </c>
      <c r="D2287" s="42">
        <f>_xll.qlCalendarAdvance(Calendar,$D2286,B2287,"f",FALSE)</f>
        <v>55697</v>
      </c>
      <c r="E2287" s="139">
        <f>_xll.qlInterestRateIndexValueDate(IndexON,D2287)</f>
        <v>55697</v>
      </c>
      <c r="F2287" s="155">
        <f>IFERROR(_xll.qlIndexFixing(IndexON,D2287,TRUE,_xll.ohTrigger(RecalcTrigger,TriggerON)),NA())</f>
        <v>6.9469167274682775E-3</v>
      </c>
      <c r="H2287" s="42">
        <f>_xll.qlCalendarAdvance(Calendar,$H2286,B2287,"f",FALSE)</f>
        <v>55697</v>
      </c>
      <c r="I2287" s="139">
        <f>_xll.qlInterestRateIndexValueDate(Index1M,$H2287)</f>
        <v>55701</v>
      </c>
      <c r="J2287" s="144">
        <f>IFERROR(_xll.qlIndexFixing(Index1M,$H2287,TRUE,_xll.ohTrigger(RecalcTrigger,Trigger1M)),NA())</f>
        <v>7.0885447111187598E-3</v>
      </c>
      <c r="K2287" s="44">
        <f>IFERROR(_xll.qlIndexFixing(Index3M,H2287,TRUE,_xll.ohTrigger(RecalcTrigger,Trigger3M)),NA())</f>
        <v>7.3129500342006756E-3</v>
      </c>
      <c r="L2287" s="44">
        <f>IFERROR(_xll.qlIndexFixing(Index6M,$H2287,TRUE,_xll.ohTrigger(RecalcTrigger,Trigger6M)),NA())</f>
        <v>7.5847147508256128E-3</v>
      </c>
      <c r="M2287" s="145">
        <f>IFERROR(_xll.qlIndexFixing(Index1Y,$H2287,TRUE,_xll.ohTrigger(RecalcTrigger,Trigger1Y)),NA())</f>
        <v>7.5015406541749444E-3</v>
      </c>
      <c r="N2287" s="144">
        <f>IFERROR(_xll.qlIndexFixing(ONIndex1M,I2287,TRUE,_xll.ohTrigger(RecalcTrigger,Trigger1M)),NA())</f>
        <v>7.0926689800554499E-3</v>
      </c>
      <c r="O2287" s="44">
        <f>IFERROR(_xll.qlIndexFixing(ONIndex3M,I2287,TRUE,_xll.ohTrigger(RecalcTrigger,Trigger3M)),NA())</f>
        <v>7.3261580642824953E-3</v>
      </c>
      <c r="P2287" s="44">
        <f>IFERROR(_xll.qlIndexFixing(ONIndex6M,I2287,TRUE,_xll.ohTrigger(RecalcTrigger,Trigger6M)),NA())</f>
        <v>7.5984792414907076E-3</v>
      </c>
      <c r="Q2287" s="145">
        <f>IFERROR(_xll.qlIndexFixing(ONIndex1Y,I2287,TRUE,_xll.ohTrigger(RecalcTrigger,Trigger1Y)),NA())</f>
        <v>7.5630850078667322E-3</v>
      </c>
    </row>
    <row r="2288" spans="2:17" x14ac:dyDescent="0.2">
      <c r="B2288" s="39" t="s">
        <v>42</v>
      </c>
      <c r="D2288" s="42">
        <f>_xll.qlCalendarAdvance(Calendar,$D2287,B2288,"f",FALSE)</f>
        <v>55704</v>
      </c>
      <c r="E2288" s="139">
        <f>_xll.qlInterestRateIndexValueDate(IndexON,D2288)</f>
        <v>55704</v>
      </c>
      <c r="F2288" s="155">
        <f>IFERROR(_xll.qlIndexFixing(IndexON,D2288,TRUE,_xll.ohTrigger(RecalcTrigger,TriggerON)),NA())</f>
        <v>6.9436244242382372E-3</v>
      </c>
      <c r="H2288" s="42">
        <f>_xll.qlCalendarAdvance(Calendar,$H2287,B2288,"f",FALSE)</f>
        <v>55704</v>
      </c>
      <c r="I2288" s="139">
        <f>_xll.qlInterestRateIndexValueDate(Index1M,$H2288)</f>
        <v>55708</v>
      </c>
      <c r="J2288" s="144">
        <f>IFERROR(_xll.qlIndexFixing(Index1M,$H2288,TRUE,_xll.ohTrigger(RecalcTrigger,Trigger1M)),NA())</f>
        <v>7.0851790389984022E-3</v>
      </c>
      <c r="K2288" s="44">
        <f>IFERROR(_xll.qlIndexFixing(Index3M,H2288,TRUE,_xll.ohTrigger(RecalcTrigger,Trigger3M)),NA())</f>
        <v>7.309696031913053E-3</v>
      </c>
      <c r="L2288" s="44">
        <f>IFERROR(_xll.qlIndexFixing(Index6M,$H2288,TRUE,_xll.ohTrigger(RecalcTrigger,Trigger6M)),NA())</f>
        <v>7.5823315613433445E-3</v>
      </c>
      <c r="M2288" s="145">
        <f>IFERROR(_xll.qlIndexFixing(Index1Y,$H2288,TRUE,_xll.ohTrigger(RecalcTrigger,Trigger1Y)),NA())</f>
        <v>7.4978707748200174E-3</v>
      </c>
      <c r="N2288" s="144">
        <f>IFERROR(_xll.qlIndexFixing(ONIndex1M,I2288,TRUE,_xll.ohTrigger(RecalcTrigger,Trigger1M)),NA())</f>
        <v>7.0893353780210333E-3</v>
      </c>
      <c r="O2288" s="44">
        <f>IFERROR(_xll.qlIndexFixing(ONIndex3M,I2288,TRUE,_xll.ohTrigger(RecalcTrigger,Trigger3M)),NA())</f>
        <v>7.3230017530701019E-3</v>
      </c>
      <c r="P2288" s="44">
        <f>IFERROR(_xll.qlIndexFixing(ONIndex6M,I2288,TRUE,_xll.ohTrigger(RecalcTrigger,Trigger6M)),NA())</f>
        <v>7.5967582064162542E-3</v>
      </c>
      <c r="Q2288" s="145">
        <f>IFERROR(_xll.qlIndexFixing(ONIndex1Y,I2288,TRUE,_xll.ohTrigger(RecalcTrigger,Trigger1Y)),NA())</f>
        <v>7.5598624912931456E-3</v>
      </c>
    </row>
    <row r="2289" spans="2:17" x14ac:dyDescent="0.2">
      <c r="B2289" s="39" t="s">
        <v>42</v>
      </c>
      <c r="D2289" s="42">
        <f>_xll.qlCalendarAdvance(Calendar,$D2288,B2289,"f",FALSE)</f>
        <v>55711</v>
      </c>
      <c r="E2289" s="139">
        <f>_xll.qlInterestRateIndexValueDate(IndexON,D2289)</f>
        <v>55711</v>
      </c>
      <c r="F2289" s="155">
        <f>IFERROR(_xll.qlIndexFixing(IndexON,D2289,TRUE,_xll.ohTrigger(RecalcTrigger,TriggerON)),NA())</f>
        <v>6.9403154409108936E-3</v>
      </c>
      <c r="H2289" s="42">
        <f>_xll.qlCalendarAdvance(Calendar,$H2288,B2289,"f",FALSE)</f>
        <v>55711</v>
      </c>
      <c r="I2289" s="139">
        <f>_xll.qlInterestRateIndexValueDate(Index1M,$H2289)</f>
        <v>55715</v>
      </c>
      <c r="J2289" s="144">
        <f>IFERROR(_xll.qlIndexFixing(Index1M,$H2289,TRUE,_xll.ohTrigger(RecalcTrigger,Trigger1M)),NA())</f>
        <v>7.0817971375453275E-3</v>
      </c>
      <c r="K2289" s="44">
        <f>IFERROR(_xll.qlIndexFixing(Index3M,H2289,TRUE,_xll.ohTrigger(RecalcTrigger,Trigger3M)),NA())</f>
        <v>7.3064271979973311E-3</v>
      </c>
      <c r="L2289" s="44">
        <f>IFERROR(_xll.qlIndexFixing(Index6M,$H2289,TRUE,_xll.ohTrigger(RecalcTrigger,Trigger6M)),NA())</f>
        <v>7.5797717334710633E-3</v>
      </c>
      <c r="M2289" s="145">
        <f>IFERROR(_xll.qlIndexFixing(Index1Y,$H2289,TRUE,_xll.ohTrigger(RecalcTrigger,Trigger1Y)),NA())</f>
        <v>7.4941842241651336E-3</v>
      </c>
      <c r="N2289" s="144">
        <f>IFERROR(_xll.qlIndexFixing(ONIndex1M,I2289,TRUE,_xll.ohTrigger(RecalcTrigger,Trigger1M)),NA())</f>
        <v>7.085985596289035E-3</v>
      </c>
      <c r="O2289" s="44">
        <f>IFERROR(_xll.qlIndexFixing(ONIndex3M,I2289,TRUE,_xll.ohTrigger(RecalcTrigger,Trigger3M)),NA())</f>
        <v>7.3198307681554553E-3</v>
      </c>
      <c r="P2289" s="44">
        <f>IFERROR(_xll.qlIndexFixing(ONIndex6M,I2289,TRUE,_xll.ohTrigger(RecalcTrigger,Trigger6M)),NA())</f>
        <v>7.5949780678996603E-3</v>
      </c>
      <c r="Q2289" s="145">
        <f>IFERROR(_xll.qlIndexFixing(ONIndex1Y,I2289,TRUE,_xll.ohTrigger(RecalcTrigger,Trigger1Y)),NA())</f>
        <v>7.5566240932634088E-3</v>
      </c>
    </row>
    <row r="2290" spans="2:17" x14ac:dyDescent="0.2">
      <c r="B2290" s="39" t="s">
        <v>42</v>
      </c>
      <c r="D2290" s="42">
        <f>_xll.qlCalendarAdvance(Calendar,$D2289,B2290,"f",FALSE)</f>
        <v>55718</v>
      </c>
      <c r="E2290" s="139">
        <f>_xll.qlInterestRateIndexValueDate(IndexON,D2290)</f>
        <v>55718</v>
      </c>
      <c r="F2290" s="155">
        <f>IFERROR(_xll.qlIndexFixing(IndexON,D2290,TRUE,_xll.ohTrigger(RecalcTrigger,TriggerON)),NA())</f>
        <v>6.9369897536653014E-3</v>
      </c>
      <c r="H2290" s="42">
        <f>_xll.qlCalendarAdvance(Calendar,$H2289,B2290,"f",FALSE)</f>
        <v>55718</v>
      </c>
      <c r="I2290" s="139">
        <f>_xll.qlInterestRateIndexValueDate(Index1M,$H2290)</f>
        <v>55722</v>
      </c>
      <c r="J2290" s="144">
        <f>IFERROR(_xll.qlIndexFixing(Index1M,$H2290,TRUE,_xll.ohTrigger(RecalcTrigger,Trigger1M)),NA())</f>
        <v>7.0783989846765552E-3</v>
      </c>
      <c r="K2290" s="44">
        <f>IFERROR(_xll.qlIndexFixing(Index3M,H2290,TRUE,_xll.ohTrigger(RecalcTrigger,Trigger3M)),NA())</f>
        <v>7.3031435110184817E-3</v>
      </c>
      <c r="L2290" s="44">
        <f>IFERROR(_xll.qlIndexFixing(Index6M,$H2290,TRUE,_xll.ohTrigger(RecalcTrigger,Trigger6M)),NA())</f>
        <v>7.5771508991267335E-3</v>
      </c>
      <c r="M2290" s="145">
        <f>IFERROR(_xll.qlIndexFixing(Index1Y,$H2290,TRUE,_xll.ohTrigger(RecalcTrigger,Trigger1Y)),NA())</f>
        <v>7.4904809758342414E-3</v>
      </c>
      <c r="N2290" s="144">
        <f>IFERROR(_xll.qlIndexFixing(ONIndex1M,I2290,TRUE,_xll.ohTrigger(RecalcTrigger,Trigger1M)),NA())</f>
        <v>7.0826196127971031E-3</v>
      </c>
      <c r="O2290" s="44">
        <f>IFERROR(_xll.qlIndexFixing(ONIndex3M,I2290,TRUE,_xll.ohTrigger(RecalcTrigger,Trigger3M)),NA())</f>
        <v>7.3166450881156919E-3</v>
      </c>
      <c r="P2290" s="44">
        <f>IFERROR(_xll.qlIndexFixing(ONIndex6M,I2290,TRUE,_xll.ohTrigger(RecalcTrigger,Trigger6M)),NA())</f>
        <v>7.5931387045979903E-3</v>
      </c>
      <c r="Q2290" s="145">
        <f>IFERROR(_xll.qlIndexFixing(ONIndex1Y,I2290,TRUE,_xll.ohTrigger(RecalcTrigger,Trigger1Y)),NA())</f>
        <v>7.5533697873986227E-3</v>
      </c>
    </row>
    <row r="2291" spans="2:17" x14ac:dyDescent="0.2">
      <c r="B2291" s="39" t="s">
        <v>42</v>
      </c>
      <c r="D2291" s="42">
        <f>_xll.qlCalendarAdvance(Calendar,$D2290,B2291,"f",FALSE)</f>
        <v>55725</v>
      </c>
      <c r="E2291" s="139">
        <f>_xll.qlInterestRateIndexValueDate(IndexON,D2291)</f>
        <v>55725</v>
      </c>
      <c r="F2291" s="155">
        <f>IFERROR(_xll.qlIndexFixing(IndexON,D2291,TRUE,_xll.ohTrigger(RecalcTrigger,TriggerON)),NA())</f>
        <v>6.9336473393999398E-3</v>
      </c>
      <c r="H2291" s="42">
        <f>_xll.qlCalendarAdvance(Calendar,$H2290,B2291,"f",FALSE)</f>
        <v>55725</v>
      </c>
      <c r="I2291" s="139">
        <f>_xll.qlInterestRateIndexValueDate(Index1M,$H2291)</f>
        <v>55729</v>
      </c>
      <c r="J2291" s="144">
        <f>IFERROR(_xll.qlIndexFixing(Index1M,$H2291,TRUE,_xll.ohTrigger(RecalcTrigger,Trigger1M)),NA())</f>
        <v>7.0749845582910561E-3</v>
      </c>
      <c r="K2291" s="44">
        <f>IFERROR(_xll.qlIndexFixing(Index3M,H2291,TRUE,_xll.ohTrigger(RecalcTrigger,Trigger3M)),NA())</f>
        <v>7.2998449495414773E-3</v>
      </c>
      <c r="L2291" s="44">
        <f>IFERROR(_xll.qlIndexFixing(Index6M,$H2291,TRUE,_xll.ohTrigger(RecalcTrigger,Trigger6M)),NA())</f>
        <v>7.5744689367849578E-3</v>
      </c>
      <c r="M2291" s="145">
        <f>IFERROR(_xll.qlIndexFixing(Index1Y,$H2291,TRUE,_xll.ohTrigger(RecalcTrigger,Trigger1Y)),NA())</f>
        <v>7.4867610034534777E-3</v>
      </c>
      <c r="N2291" s="144">
        <f>IFERROR(_xll.qlIndexFixing(ONIndex1M,I2291,TRUE,_xll.ohTrigger(RecalcTrigger,Trigger1M)),NA())</f>
        <v>7.0792374054029494E-3</v>
      </c>
      <c r="O2291" s="44">
        <f>IFERROR(_xll.qlIndexFixing(ONIndex3M,I2291,TRUE,_xll.ohTrigger(RecalcTrigger,Trigger3M)),NA())</f>
        <v>7.3134446913680762E-3</v>
      </c>
      <c r="P2291" s="44">
        <f>IFERROR(_xll.qlIndexFixing(ONIndex6M,I2291,TRUE,_xll.ohTrigger(RecalcTrigger,Trigger6M)),NA())</f>
        <v>7.5912399952482446E-3</v>
      </c>
      <c r="Q2291" s="145">
        <f>IFERROR(_xll.qlIndexFixing(ONIndex1Y,I2291,TRUE,_xll.ohTrigger(RecalcTrigger,Trigger1Y)),NA())</f>
        <v>7.5500995473198884E-3</v>
      </c>
    </row>
    <row r="2292" spans="2:17" x14ac:dyDescent="0.2">
      <c r="B2292" s="39" t="s">
        <v>42</v>
      </c>
      <c r="D2292" s="42">
        <f>_xll.qlCalendarAdvance(Calendar,$D2291,B2292,"f",FALSE)</f>
        <v>55732</v>
      </c>
      <c r="E2292" s="139">
        <f>_xll.qlInterestRateIndexValueDate(IndexON,D2292)</f>
        <v>55732</v>
      </c>
      <c r="F2292" s="155">
        <f>IFERROR(_xll.qlIndexFixing(IndexON,D2292,TRUE,_xll.ohTrigger(RecalcTrigger,TriggerON)),NA())</f>
        <v>6.9302881743737998E-3</v>
      </c>
      <c r="H2292" s="42">
        <f>_xll.qlCalendarAdvance(Calendar,$H2291,B2292,"f",FALSE)</f>
        <v>55732</v>
      </c>
      <c r="I2292" s="139">
        <f>_xll.qlInterestRateIndexValueDate(Index1M,$H2292)</f>
        <v>55736</v>
      </c>
      <c r="J2292" s="144">
        <f>IFERROR(_xll.qlIndexFixing(Index1M,$H2292,TRUE,_xll.ohTrigger(RecalcTrigger,Trigger1M)),NA())</f>
        <v>7.0715538363006914E-3</v>
      </c>
      <c r="K2292" s="44">
        <f>IFERROR(_xll.qlIndexFixing(Index3M,H2292,TRUE,_xll.ohTrigger(RecalcTrigger,Trigger3M)),NA())</f>
        <v>7.296531492132159E-3</v>
      </c>
      <c r="L2292" s="44">
        <f>IFERROR(_xll.qlIndexFixing(Index6M,$H2292,TRUE,_xll.ohTrigger(RecalcTrigger,Trigger6M)),NA())</f>
        <v>7.5717257249246816E-3</v>
      </c>
      <c r="M2292" s="145">
        <f>IFERROR(_xll.qlIndexFixing(Index1Y,$H2292,TRUE,_xll.ohTrigger(RecalcTrigger,Trigger1Y)),NA())</f>
        <v>7.4830242806494191E-3</v>
      </c>
      <c r="N2292" s="144">
        <f>IFERROR(_xll.qlIndexFixing(ONIndex1M,I2292,TRUE,_xll.ohTrigger(RecalcTrigger,Trigger1M)),NA())</f>
        <v>7.0758389521241583E-3</v>
      </c>
      <c r="O2292" s="44">
        <f>IFERROR(_xll.qlIndexFixing(ONIndex3M,I2292,TRUE,_xll.ohTrigger(RecalcTrigger,Trigger3M)),NA())</f>
        <v>7.3102295564897446E-3</v>
      </c>
      <c r="P2292" s="44">
        <f>IFERROR(_xll.qlIndexFixing(ONIndex6M,I2292,TRUE,_xll.ohTrigger(RecalcTrigger,Trigger6M)),NA())</f>
        <v>7.5892818185074873E-3</v>
      </c>
      <c r="Q2292" s="145">
        <f>IFERROR(_xll.qlIndexFixing(ONIndex1Y,I2292,TRUE,_xll.ohTrigger(RecalcTrigger,Trigger1Y)),NA())</f>
        <v>7.5468133466483067E-3</v>
      </c>
    </row>
    <row r="2293" spans="2:17" x14ac:dyDescent="0.2">
      <c r="B2293" s="39" t="s">
        <v>42</v>
      </c>
      <c r="D2293" s="42">
        <f>_xll.qlCalendarAdvance(Calendar,$D2292,B2293,"f",FALSE)</f>
        <v>55739</v>
      </c>
      <c r="E2293" s="139">
        <f>_xll.qlInterestRateIndexValueDate(IndexON,D2293)</f>
        <v>55739</v>
      </c>
      <c r="F2293" s="155">
        <f>IFERROR(_xll.qlIndexFixing(IndexON,D2293,TRUE,_xll.ohTrigger(RecalcTrigger,TriggerON)),NA())</f>
        <v>6.9269122351656165E-3</v>
      </c>
      <c r="H2293" s="42">
        <f>_xll.qlCalendarAdvance(Calendar,$H2292,B2293,"f",FALSE)</f>
        <v>55739</v>
      </c>
      <c r="I2293" s="139">
        <f>_xll.qlInterestRateIndexValueDate(Index1M,$H2293)</f>
        <v>55743</v>
      </c>
      <c r="J2293" s="144">
        <f>IFERROR(_xll.qlIndexFixing(Index1M,$H2293,TRUE,_xll.ohTrigger(RecalcTrigger,Trigger1M)),NA())</f>
        <v>7.0681067966173227E-3</v>
      </c>
      <c r="K2293" s="44">
        <f>IFERROR(_xll.qlIndexFixing(Index3M,H2293,TRUE,_xll.ohTrigger(RecalcTrigger,Trigger3M)),NA())</f>
        <v>7.2932031173546311E-3</v>
      </c>
      <c r="L2293" s="44">
        <f>IFERROR(_xll.qlIndexFixing(Index6M,$H2293,TRUE,_xll.ohTrigger(RecalcTrigger,Trigger6M)),NA())</f>
        <v>7.5689211420348424E-3</v>
      </c>
      <c r="M2293" s="145">
        <f>IFERROR(_xll.qlIndexFixing(Index1Y,$H2293,TRUE,_xll.ohTrigger(RecalcTrigger,Trigger1Y)),NA())</f>
        <v>7.4792707810499553E-3</v>
      </c>
      <c r="N2293" s="144">
        <f>IFERROR(_xll.qlIndexFixing(ONIndex1M,I2293,TRUE,_xll.ohTrigger(RecalcTrigger,Trigger1M)),NA())</f>
        <v>7.0724242307385055E-3</v>
      </c>
      <c r="O2293" s="44">
        <f>IFERROR(_xll.qlIndexFixing(ONIndex3M,I2293,TRUE,_xll.ohTrigger(RecalcTrigger,Trigger3M)),NA())</f>
        <v>7.3069996622177058E-3</v>
      </c>
      <c r="P2293" s="44">
        <f>IFERROR(_xll.qlIndexFixing(ONIndex6M,I2293,TRUE,_xll.ohTrigger(RecalcTrigger,Trigger6M)),NA())</f>
        <v>7.5872640531127189E-3</v>
      </c>
      <c r="Q2293" s="145">
        <f>IFERROR(_xll.qlIndexFixing(ONIndex1Y,I2293,TRUE,_xll.ohTrigger(RecalcTrigger,Trigger1Y)),NA())</f>
        <v>7.5435111590849147E-3</v>
      </c>
    </row>
    <row r="2294" spans="2:17" x14ac:dyDescent="0.2">
      <c r="B2294" s="39" t="s">
        <v>42</v>
      </c>
      <c r="D2294" s="42">
        <f>_xll.qlCalendarAdvance(Calendar,$D2293,B2294,"f",FALSE)</f>
        <v>55746</v>
      </c>
      <c r="E2294" s="139">
        <f>_xll.qlInterestRateIndexValueDate(IndexON,D2294)</f>
        <v>55746</v>
      </c>
      <c r="F2294" s="155">
        <f>IFERROR(_xll.qlIndexFixing(IndexON,D2294,TRUE,_xll.ohTrigger(RecalcTrigger,TriggerON)),NA())</f>
        <v>6.9235194984340609E-3</v>
      </c>
      <c r="H2294" s="42">
        <f>_xll.qlCalendarAdvance(Calendar,$H2293,B2294,"f",FALSE)</f>
        <v>55746</v>
      </c>
      <c r="I2294" s="139">
        <f>_xll.qlInterestRateIndexValueDate(Index1M,$H2294)</f>
        <v>55750</v>
      </c>
      <c r="J2294" s="144">
        <f>IFERROR(_xll.qlIndexFixing(Index1M,$H2294,TRUE,_xll.ohTrigger(RecalcTrigger,Trigger1M)),NA())</f>
        <v>7.0646434171424992E-3</v>
      </c>
      <c r="K2294" s="44">
        <f>IFERROR(_xll.qlIndexFixing(Index3M,H2294,TRUE,_xll.ohTrigger(RecalcTrigger,Trigger3M)),NA())</f>
        <v>7.2898598037773399E-3</v>
      </c>
      <c r="L2294" s="44">
        <f>IFERROR(_xll.qlIndexFixing(Index6M,$H2294,TRUE,_xll.ohTrigger(RecalcTrigger,Trigger6M)),NA())</f>
        <v>7.5660550666095915E-3</v>
      </c>
      <c r="M2294" s="145">
        <f>IFERROR(_xll.qlIndexFixing(Index1Y,$H2294,TRUE,_xll.ohTrigger(RecalcTrigger,Trigger1Y)),NA())</f>
        <v>7.475500478284729E-3</v>
      </c>
      <c r="N2294" s="144">
        <f>IFERROR(_xll.qlIndexFixing(ONIndex1M,I2294,TRUE,_xll.ohTrigger(RecalcTrigger,Trigger1M)),NA())</f>
        <v>7.0689932192635752E-3</v>
      </c>
      <c r="O2294" s="44">
        <f>IFERROR(_xll.qlIndexFixing(ONIndex3M,I2294,TRUE,_xll.ohTrigger(RecalcTrigger,Trigger3M)),NA())</f>
        <v>7.3037549870491603E-3</v>
      </c>
      <c r="P2294" s="44">
        <f>IFERROR(_xll.qlIndexFixing(ONIndex6M,I2294,TRUE,_xll.ohTrigger(RecalcTrigger,Trigger6M)),NA())</f>
        <v>7.5851865776410676E-3</v>
      </c>
      <c r="Q2294" s="145">
        <f>IFERROR(_xll.qlIndexFixing(ONIndex1Y,I2294,TRUE,_xll.ohTrigger(RecalcTrigger,Trigger1Y)),NA())</f>
        <v>7.5401929581708771E-3</v>
      </c>
    </row>
    <row r="2295" spans="2:17" x14ac:dyDescent="0.2">
      <c r="B2295" s="39" t="s">
        <v>42</v>
      </c>
      <c r="D2295" s="42">
        <f>_xll.qlCalendarAdvance(Calendar,$D2294,B2295,"f",FALSE)</f>
        <v>55753</v>
      </c>
      <c r="E2295" s="139">
        <f>_xll.qlInterestRateIndexValueDate(IndexON,D2295)</f>
        <v>55753</v>
      </c>
      <c r="F2295" s="155">
        <f>IFERROR(_xll.qlIndexFixing(IndexON,D2295,TRUE,_xll.ohTrigger(RecalcTrigger,TriggerON)),NA())</f>
        <v>6.9201099405180599E-3</v>
      </c>
      <c r="H2295" s="42">
        <f>_xll.qlCalendarAdvance(Calendar,$H2294,B2295,"f",FALSE)</f>
        <v>55753</v>
      </c>
      <c r="I2295" s="139">
        <f>_xll.qlInterestRateIndexValueDate(Index1M,$H2295)</f>
        <v>55757</v>
      </c>
      <c r="J2295" s="144">
        <f>IFERROR(_xll.qlIndexFixing(Index1M,$H2295,TRUE,_xll.ohTrigger(RecalcTrigger,Trigger1M)),NA())</f>
        <v>7.0611636757932396E-3</v>
      </c>
      <c r="K2295" s="44">
        <f>IFERROR(_xll.qlIndexFixing(Index3M,H2295,TRUE,_xll.ohTrigger(RecalcTrigger,Trigger3M)),NA())</f>
        <v>7.28650152996439E-3</v>
      </c>
      <c r="L2295" s="44">
        <f>IFERROR(_xll.qlIndexFixing(Index6M,$H2295,TRUE,_xll.ohTrigger(RecalcTrigger,Trigger6M)),NA())</f>
        <v>7.56312737714786E-3</v>
      </c>
      <c r="M2295" s="145">
        <f>IFERROR(_xll.qlIndexFixing(Index1Y,$H2295,TRUE,_xll.ohTrigger(RecalcTrigger,Trigger1Y)),NA())</f>
        <v>7.4717133459840388E-3</v>
      </c>
      <c r="N2295" s="144">
        <f>IFERROR(_xll.qlIndexFixing(ONIndex1M,I2295,TRUE,_xll.ohTrigger(RecalcTrigger,Trigger1M)),NA())</f>
        <v>7.0655458955570793E-3</v>
      </c>
      <c r="O2295" s="44">
        <f>IFERROR(_xll.qlIndexFixing(ONIndex3M,I2295,TRUE,_xll.ohTrigger(RecalcTrigger,Trigger3M)),NA())</f>
        <v>7.3004955094813084E-3</v>
      </c>
      <c r="P2295" s="44">
        <f>IFERROR(_xll.qlIndexFixing(ONIndex6M,I2295,TRUE,_xll.ohTrigger(RecalcTrigger,Trigger6M)),NA())</f>
        <v>7.583049271069342E-3</v>
      </c>
      <c r="Q2295" s="145">
        <f>IFERROR(_xll.qlIndexFixing(ONIndex1Y,I2295,TRUE,_xll.ohTrigger(RecalcTrigger,Trigger1Y)),NA())</f>
        <v>7.5368587177671031E-3</v>
      </c>
    </row>
    <row r="2296" spans="2:17" x14ac:dyDescent="0.2">
      <c r="B2296" s="39" t="s">
        <v>42</v>
      </c>
      <c r="D2296" s="42">
        <f>_xll.qlCalendarAdvance(Calendar,$D2295,B2296,"f",FALSE)</f>
        <v>55760</v>
      </c>
      <c r="E2296" s="139">
        <f>_xll.qlInterestRateIndexValueDate(IndexON,D2296)</f>
        <v>55760</v>
      </c>
      <c r="F2296" s="155">
        <f>IFERROR(_xll.qlIndexFixing(IndexON,D2296,TRUE,_xll.ohTrigger(RecalcTrigger,TriggerON)),NA())</f>
        <v>6.9166835380762848E-3</v>
      </c>
      <c r="H2296" s="42">
        <f>_xll.qlCalendarAdvance(Calendar,$H2295,B2296,"f",FALSE)</f>
        <v>55760</v>
      </c>
      <c r="I2296" s="139">
        <f>_xll.qlInterestRateIndexValueDate(Index1M,$H2296)</f>
        <v>55764</v>
      </c>
      <c r="J2296" s="144">
        <f>IFERROR(_xll.qlIndexFixing(Index1M,$H2296,TRUE,_xll.ohTrigger(RecalcTrigger,Trigger1M)),NA())</f>
        <v>7.0578494965429783E-3</v>
      </c>
      <c r="K2296" s="44">
        <f>IFERROR(_xll.qlIndexFixing(Index3M,H2296,TRUE,_xll.ohTrigger(RecalcTrigger,Trigger3M)),NA())</f>
        <v>7.2832984225531935E-3</v>
      </c>
      <c r="L2296" s="44">
        <f>IFERROR(_xll.qlIndexFixing(Index6M,$H2296,TRUE,_xll.ohTrigger(RecalcTrigger,Trigger6M)),NA())</f>
        <v>7.5604487129573242E-3</v>
      </c>
      <c r="M2296" s="145">
        <f>IFERROR(_xll.qlIndexFixing(Index1Y,$H2296,TRUE,_xll.ohTrigger(RecalcTrigger,Trigger1Y)),NA())</f>
        <v>7.4679093577797164E-3</v>
      </c>
      <c r="N2296" s="144">
        <f>IFERROR(_xll.qlIndexFixing(ONIndex1M,I2296,TRUE,_xll.ohTrigger(RecalcTrigger,Trigger1M)),NA())</f>
        <v>7.06208223747673E-3</v>
      </c>
      <c r="O2296" s="44">
        <f>IFERROR(_xll.qlIndexFixing(ONIndex3M,I2296,TRUE,_xll.ohTrigger(RecalcTrigger,Trigger3M)),NA())</f>
        <v>7.2972212080912868E-3</v>
      </c>
      <c r="P2296" s="44">
        <f>IFERROR(_xll.qlIndexFixing(ONIndex6M,I2296,TRUE,_xll.ohTrigger(RecalcTrigger,Trigger6M)),NA())</f>
        <v>7.5808520117348621E-3</v>
      </c>
      <c r="Q2296" s="145">
        <f>IFERROR(_xll.qlIndexFixing(ONIndex1Y,I2296,TRUE,_xll.ohTrigger(RecalcTrigger,Trigger1Y)),NA())</f>
        <v>7.5335084110950135E-3</v>
      </c>
    </row>
    <row r="2297" spans="2:17" x14ac:dyDescent="0.2">
      <c r="B2297" s="39" t="s">
        <v>42</v>
      </c>
      <c r="D2297" s="42">
        <f>_xll.qlCalendarAdvance(Calendar,$D2296,B2297,"f",FALSE)</f>
        <v>55767</v>
      </c>
      <c r="E2297" s="139">
        <f>_xll.qlInterestRateIndexValueDate(IndexON,D2297)</f>
        <v>55767</v>
      </c>
      <c r="F2297" s="155">
        <f>IFERROR(_xll.qlIndexFixing(IndexON,D2297,TRUE,_xll.ohTrigger(RecalcTrigger,TriggerON)),NA())</f>
        <v>6.9132402676075344E-3</v>
      </c>
      <c r="H2297" s="42">
        <f>_xll.qlCalendarAdvance(Calendar,$H2296,B2297,"f",FALSE)</f>
        <v>55767</v>
      </c>
      <c r="I2297" s="139">
        <f>_xll.qlInterestRateIndexValueDate(Index1M,$H2297)</f>
        <v>55771</v>
      </c>
      <c r="J2297" s="144">
        <f>IFERROR(_xll.qlIndexFixing(Index1M,$H2297,TRUE,_xll.ohTrigger(RecalcTrigger,Trigger1M)),NA())</f>
        <v>7.0543382077046246E-3</v>
      </c>
      <c r="K2297" s="44">
        <f>IFERROR(_xll.qlIndexFixing(Index3M,H2297,TRUE,_xll.ohTrigger(RecalcTrigger,Trigger3M)),NA())</f>
        <v>7.2799113081181126E-3</v>
      </c>
      <c r="L2297" s="44">
        <f>IFERROR(_xll.qlIndexFixing(Index6M,$H2297,TRUE,_xll.ohTrigger(RecalcTrigger,Trigger6M)),NA())</f>
        <v>7.5574064783546285E-3</v>
      </c>
      <c r="M2297" s="145">
        <f>IFERROR(_xll.qlIndexFixing(Index1Y,$H2297,TRUE,_xll.ohTrigger(RecalcTrigger,Trigger1Y)),NA())</f>
        <v>7.4640884873044709E-3</v>
      </c>
      <c r="N2297" s="144">
        <f>IFERROR(_xll.qlIndexFixing(ONIndex1M,I2297,TRUE,_xll.ohTrigger(RecalcTrigger,Trigger1M)),NA())</f>
        <v>7.0586022231999834E-3</v>
      </c>
      <c r="O2297" s="44">
        <f>IFERROR(_xll.qlIndexFixing(ONIndex3M,I2297,TRUE,_xll.ohTrigger(RecalcTrigger,Trigger3M)),NA())</f>
        <v>7.293932061456232E-3</v>
      </c>
      <c r="P2297" s="44">
        <f>IFERROR(_xll.qlIndexFixing(ONIndex6M,I2297,TRUE,_xll.ohTrigger(RecalcTrigger,Trigger6M)),NA())</f>
        <v>7.5785946786144365E-3</v>
      </c>
      <c r="Q2297" s="145">
        <f>IFERROR(_xll.qlIndexFixing(ONIndex1Y,I2297,TRUE,_xll.ohTrigger(RecalcTrigger,Trigger1Y)),NA())</f>
        <v>7.5301420122553253E-3</v>
      </c>
    </row>
    <row r="2298" spans="2:17" x14ac:dyDescent="0.2">
      <c r="B2298" s="39" t="s">
        <v>42</v>
      </c>
      <c r="D2298" s="42">
        <f>_xll.qlCalendarAdvance(Calendar,$D2297,B2298,"f",FALSE)</f>
        <v>55774</v>
      </c>
      <c r="E2298" s="139">
        <f>_xll.qlInterestRateIndexValueDate(IndexON,D2298)</f>
        <v>55774</v>
      </c>
      <c r="F2298" s="155">
        <f>IFERROR(_xll.qlIndexFixing(IndexON,D2298,TRUE,_xll.ohTrigger(RecalcTrigger,TriggerON)),NA())</f>
        <v>6.9097801055306718E-3</v>
      </c>
      <c r="H2298" s="42">
        <f>_xll.qlCalendarAdvance(Calendar,$H2297,B2298,"f",FALSE)</f>
        <v>55774</v>
      </c>
      <c r="I2298" s="139">
        <f>_xll.qlInterestRateIndexValueDate(Index1M,$H2298)</f>
        <v>55778</v>
      </c>
      <c r="J2298" s="144">
        <f>IFERROR(_xll.qlIndexFixing(Index1M,$H2298,TRUE,_xll.ohTrigger(RecalcTrigger,Trigger1M)),NA())</f>
        <v>7.0508104925792736E-3</v>
      </c>
      <c r="K2298" s="44">
        <f>IFERROR(_xll.qlIndexFixing(Index3M,H2298,TRUE,_xll.ohTrigger(RecalcTrigger,Trigger3M)),NA())</f>
        <v>7.2765091709500835E-3</v>
      </c>
      <c r="L2298" s="44">
        <f>IFERROR(_xll.qlIndexFixing(Index6M,$H2298,TRUE,_xll.ohTrigger(RecalcTrigger,Trigger6M)),NA())</f>
        <v>7.554302285153241E-3</v>
      </c>
      <c r="M2298" s="145">
        <f>IFERROR(_xll.qlIndexFixing(Index1Y,$H2298,TRUE,_xll.ohTrigger(RecalcTrigger,Trigger1Y)),NA())</f>
        <v>7.4602507081936373E-3</v>
      </c>
      <c r="N2298" s="144">
        <f>IFERROR(_xll.qlIndexFixing(ONIndex1M,I2298,TRUE,_xll.ohTrigger(RecalcTrigger,Trigger1M)),NA())</f>
        <v>7.0551058301848713E-3</v>
      </c>
      <c r="O2298" s="44">
        <f>IFERROR(_xll.qlIndexFixing(ONIndex3M,I2298,TRUE,_xll.ohTrigger(RecalcTrigger,Trigger3M)),NA())</f>
        <v>7.2906280482332164E-3</v>
      </c>
      <c r="P2298" s="44">
        <f>IFERROR(_xll.qlIndexFixing(ONIndex6M,I2298,TRUE,_xll.ohTrigger(RecalcTrigger,Trigger6M)),NA())</f>
        <v>7.5762771502052573E-3</v>
      </c>
      <c r="Q2298" s="145">
        <f>IFERROR(_xll.qlIndexFixing(ONIndex1Y,I2298,TRUE,_xll.ohTrigger(RecalcTrigger,Trigger1Y)),NA())</f>
        <v>7.5267594947092675E-3</v>
      </c>
    </row>
    <row r="2299" spans="2:17" x14ac:dyDescent="0.2">
      <c r="B2299" s="39" t="s">
        <v>42</v>
      </c>
      <c r="D2299" s="42">
        <f>_xll.qlCalendarAdvance(Calendar,$D2298,B2299,"f",FALSE)</f>
        <v>55781</v>
      </c>
      <c r="E2299" s="139">
        <f>_xll.qlInterestRateIndexValueDate(IndexON,D2299)</f>
        <v>55781</v>
      </c>
      <c r="F2299" s="155">
        <f>IFERROR(_xll.qlIndexFixing(IndexON,D2299,TRUE,_xll.ohTrigger(RecalcTrigger,TriggerON)),NA())</f>
        <v>6.906303028424432E-3</v>
      </c>
      <c r="H2299" s="42">
        <f>_xll.qlCalendarAdvance(Calendar,$H2298,B2299,"f",FALSE)</f>
        <v>55781</v>
      </c>
      <c r="I2299" s="139">
        <f>_xll.qlInterestRateIndexValueDate(Index1M,$H2299)</f>
        <v>55785</v>
      </c>
      <c r="J2299" s="144">
        <f>IFERROR(_xll.qlIndexFixing(Index1M,$H2299,TRUE,_xll.ohTrigger(RecalcTrigger,Trigger1M)),NA())</f>
        <v>7.0472663290752635E-3</v>
      </c>
      <c r="K2299" s="44">
        <f>IFERROR(_xll.qlIndexFixing(Index3M,H2299,TRUE,_xll.ohTrigger(RecalcTrigger,Trigger3M)),NA())</f>
        <v>7.2730919896174589E-3</v>
      </c>
      <c r="L2299" s="44">
        <f>IFERROR(_xll.qlIndexFixing(Index6M,$H2299,TRUE,_xll.ohTrigger(RecalcTrigger,Trigger6M)),NA())</f>
        <v>7.5511360118793421E-3</v>
      </c>
      <c r="M2299" s="145">
        <f>IFERROR(_xll.qlIndexFixing(Index1Y,$H2299,TRUE,_xll.ohTrigger(RecalcTrigger,Trigger1Y)),NA())</f>
        <v>7.4563959940818951E-3</v>
      </c>
      <c r="N2299" s="144">
        <f>IFERROR(_xll.qlIndexFixing(ONIndex1M,I2299,TRUE,_xll.ohTrigger(RecalcTrigger,Trigger1M)),NA())</f>
        <v>7.0515930366088497E-3</v>
      </c>
      <c r="O2299" s="44">
        <f>IFERROR(_xll.qlIndexFixing(ONIndex3M,I2299,TRUE,_xll.ohTrigger(RecalcTrigger,Trigger3M)),NA())</f>
        <v>7.2873091468395046E-3</v>
      </c>
      <c r="P2299" s="44">
        <f>IFERROR(_xll.qlIndexFixing(ONIndex6M,I2299,TRUE,_xll.ohTrigger(RecalcTrigger,Trigger6M)),NA())</f>
        <v>7.573899305404197E-3</v>
      </c>
      <c r="Q2299" s="145">
        <f>IFERROR(_xll.qlIndexFixing(ONIndex1Y,I2299,TRUE,_xll.ohTrigger(RecalcTrigger,Trigger1Y)),NA())</f>
        <v>7.5233608319180689E-3</v>
      </c>
    </row>
    <row r="2300" spans="2:17" x14ac:dyDescent="0.2">
      <c r="B2300" s="39" t="s">
        <v>42</v>
      </c>
      <c r="D2300" s="42">
        <f>_xll.qlCalendarAdvance(Calendar,$D2299,B2300,"f",FALSE)</f>
        <v>55788</v>
      </c>
      <c r="E2300" s="139">
        <f>_xll.qlInterestRateIndexValueDate(IndexON,D2300)</f>
        <v>55788</v>
      </c>
      <c r="F2300" s="155">
        <f>IFERROR(_xll.qlIndexFixing(IndexON,D2300,TRUE,_xll.ohTrigger(RecalcTrigger,TriggerON)),NA())</f>
        <v>6.9028090129474862E-3</v>
      </c>
      <c r="H2300" s="42">
        <f>_xll.qlCalendarAdvance(Calendar,$H2299,B2300,"f",FALSE)</f>
        <v>55788</v>
      </c>
      <c r="I2300" s="139">
        <f>_xll.qlInterestRateIndexValueDate(Index1M,$H2300)</f>
        <v>55792</v>
      </c>
      <c r="J2300" s="144">
        <f>IFERROR(_xll.qlIndexFixing(Index1M,$H2300,TRUE,_xll.ohTrigger(RecalcTrigger,Trigger1M)),NA())</f>
        <v>7.0435187676650794E-3</v>
      </c>
      <c r="K2300" s="44">
        <f>IFERROR(_xll.qlIndexFixing(Index3M,H2300,TRUE,_xll.ohTrigger(RecalcTrigger,Trigger3M)),NA())</f>
        <v>7.2694850072082982E-3</v>
      </c>
      <c r="L2300" s="44">
        <f>IFERROR(_xll.qlIndexFixing(Index6M,$H2300,TRUE,_xll.ohTrigger(RecalcTrigger,Trigger6M)),NA())</f>
        <v>7.5479075370678958E-3</v>
      </c>
      <c r="M2300" s="145">
        <f>IFERROR(_xll.qlIndexFixing(Index1Y,$H2300,TRUE,_xll.ohTrigger(RecalcTrigger,Trigger1Y)),NA())</f>
        <v>7.4525243186063335E-3</v>
      </c>
      <c r="N2300" s="144">
        <f>IFERROR(_xll.qlIndexFixing(ONIndex1M,I2300,TRUE,_xll.ohTrigger(RecalcTrigger,Trigger1M)),NA())</f>
        <v>7.0480638204095669E-3</v>
      </c>
      <c r="O2300" s="44">
        <f>IFERROR(_xll.qlIndexFixing(ONIndex3M,I2300,TRUE,_xll.ohTrigger(RecalcTrigger,Trigger3M)),NA())</f>
        <v>7.2839753360121051E-3</v>
      </c>
      <c r="P2300" s="44">
        <f>IFERROR(_xll.qlIndexFixing(ONIndex6M,I2300,TRUE,_xll.ohTrigger(RecalcTrigger,Trigger6M)),NA())</f>
        <v>7.5714610227883838E-3</v>
      </c>
      <c r="Q2300" s="145">
        <f>IFERROR(_xll.qlIndexFixing(ONIndex1Y,I2300,TRUE,_xll.ohTrigger(RecalcTrigger,Trigger1Y)),NA())</f>
        <v>7.5199459978225747E-3</v>
      </c>
    </row>
    <row r="2301" spans="2:17" x14ac:dyDescent="0.2">
      <c r="B2301" s="39" t="s">
        <v>42</v>
      </c>
      <c r="D2301" s="42">
        <f>_xll.qlCalendarAdvance(Calendar,$D2300,B2301,"f",FALSE)</f>
        <v>55795</v>
      </c>
      <c r="E2301" s="139">
        <f>_xll.qlInterestRateIndexValueDate(IndexON,D2301)</f>
        <v>55795</v>
      </c>
      <c r="F2301" s="155">
        <f>IFERROR(_xll.qlIndexFixing(IndexON,D2301,TRUE,_xll.ohTrigger(RecalcTrigger,TriggerON)),NA())</f>
        <v>6.8992980354387612E-3</v>
      </c>
      <c r="H2301" s="42">
        <f>_xll.qlCalendarAdvance(Calendar,$H2300,B2301,"f",FALSE)</f>
        <v>55795</v>
      </c>
      <c r="I2301" s="139">
        <f>_xll.qlInterestRateIndexValueDate(Index1M,$H2301)</f>
        <v>55799</v>
      </c>
      <c r="J2301" s="144">
        <f>IFERROR(_xll.qlIndexFixing(Index1M,$H2301,TRUE,_xll.ohTrigger(RecalcTrigger,Trigger1M)),NA())</f>
        <v>7.0399403911306398E-3</v>
      </c>
      <c r="K2301" s="44">
        <f>IFERROR(_xll.qlIndexFixing(Index3M,H2301,TRUE,_xll.ohTrigger(RecalcTrigger,Trigger3M)),NA())</f>
        <v>7.2660365218892567E-3</v>
      </c>
      <c r="L2301" s="44">
        <f>IFERROR(_xll.qlIndexFixing(Index6M,$H2301,TRUE,_xll.ohTrigger(RecalcTrigger,Trigger6M)),NA())</f>
        <v>7.5444388608259154E-3</v>
      </c>
      <c r="M2301" s="145">
        <f>IFERROR(_xll.qlIndexFixing(Index1Y,$H2301,TRUE,_xll.ohTrigger(RecalcTrigger,Trigger1Y)),NA())</f>
        <v>7.4486356554055722E-3</v>
      </c>
      <c r="N2301" s="144">
        <f>IFERROR(_xll.qlIndexFixing(ONIndex1M,I2301,TRUE,_xll.ohTrigger(RecalcTrigger,Trigger1M)),NA())</f>
        <v>7.0445181594447348E-3</v>
      </c>
      <c r="O2301" s="44">
        <f>IFERROR(_xll.qlIndexFixing(ONIndex3M,I2301,TRUE,_xll.ohTrigger(RecalcTrigger,Trigger3M)),NA())</f>
        <v>7.2806265940883463E-3</v>
      </c>
      <c r="P2301" s="44">
        <f>IFERROR(_xll.qlIndexFixing(ONIndex6M,I2301,TRUE,_xll.ohTrigger(RecalcTrigger,Trigger6M)),NA())</f>
        <v>7.5689621810948182E-3</v>
      </c>
      <c r="Q2301" s="145">
        <f>IFERROR(_xll.qlIndexFixing(ONIndex1Y,I2301,TRUE,_xll.ohTrigger(RecalcTrigger,Trigger1Y)),NA())</f>
        <v>7.5165149658040775E-3</v>
      </c>
    </row>
    <row r="2302" spans="2:17" x14ac:dyDescent="0.2">
      <c r="B2302" s="39" t="s">
        <v>42</v>
      </c>
      <c r="D2302" s="42">
        <f>_xll.qlCalendarAdvance(Calendar,$D2301,B2302,"f",FALSE)</f>
        <v>55802</v>
      </c>
      <c r="E2302" s="139">
        <f>_xll.qlInterestRateIndexValueDate(IndexON,D2302)</f>
        <v>55802</v>
      </c>
      <c r="F2302" s="155">
        <f>IFERROR(_xll.qlIndexFixing(IndexON,D2302,TRUE,_xll.ohTrigger(RecalcTrigger,TriggerON)),NA())</f>
        <v>6.8957700726368643E-3</v>
      </c>
      <c r="H2302" s="42">
        <f>_xll.qlCalendarAdvance(Calendar,$H2301,B2302,"f",FALSE)</f>
        <v>55802</v>
      </c>
      <c r="I2302" s="139">
        <f>_xll.qlInterestRateIndexValueDate(Index1M,$H2302)</f>
        <v>55806</v>
      </c>
      <c r="J2302" s="144">
        <f>IFERROR(_xll.qlIndexFixing(Index1M,$H2302,TRUE,_xll.ohTrigger(RecalcTrigger,Trigger1M)),NA())</f>
        <v>7.0363454980790132E-3</v>
      </c>
      <c r="K2302" s="44">
        <f>IFERROR(_xll.qlIndexFixing(Index3M,H2302,TRUE,_xll.ohTrigger(RecalcTrigger,Trigger3M)),NA())</f>
        <v>7.2625729263041342E-3</v>
      </c>
      <c r="L2302" s="44">
        <f>IFERROR(_xll.qlIndexFixing(Index6M,$H2302,TRUE,_xll.ohTrigger(RecalcTrigger,Trigger6M)),NA())</f>
        <v>7.541263497000769E-3</v>
      </c>
      <c r="M2302" s="145">
        <f>IFERROR(_xll.qlIndexFixing(Index1Y,$H2302,TRUE,_xll.ohTrigger(RecalcTrigger,Trigger1Y)),NA())</f>
        <v>7.4447299781186709E-3</v>
      </c>
      <c r="N2302" s="144">
        <f>IFERROR(_xll.qlIndexFixing(ONIndex1M,I2302,TRUE,_xll.ohTrigger(RecalcTrigger,Trigger1M)),NA())</f>
        <v>7.0409560315720654E-3</v>
      </c>
      <c r="O2302" s="44">
        <f>IFERROR(_xll.qlIndexFixing(ONIndex3M,I2302,TRUE,_xll.ohTrigger(RecalcTrigger,Trigger3M)),NA())</f>
        <v>7.277262899965109E-3</v>
      </c>
      <c r="P2302" s="44">
        <f>IFERROR(_xll.qlIndexFixing(ONIndex6M,I2302,TRUE,_xll.ohTrigger(RecalcTrigger,Trigger6M)),NA())</f>
        <v>7.5664026590605005E-3</v>
      </c>
      <c r="Q2302" s="145">
        <f>IFERROR(_xll.qlIndexFixing(ONIndex1Y,I2302,TRUE,_xll.ohTrigger(RecalcTrigger,Trigger1Y)),NA())</f>
        <v>7.5130677097234866E-3</v>
      </c>
    </row>
    <row r="2303" spans="2:17" x14ac:dyDescent="0.2">
      <c r="B2303" s="39" t="s">
        <v>42</v>
      </c>
      <c r="D2303" s="42">
        <f>_xll.qlCalendarAdvance(Calendar,$D2302,B2303,"f",FALSE)</f>
        <v>55809</v>
      </c>
      <c r="E2303" s="139">
        <f>_xll.qlInterestRateIndexValueDate(IndexON,D2303)</f>
        <v>55809</v>
      </c>
      <c r="F2303" s="155">
        <f>IFERROR(_xll.qlIndexFixing(IndexON,D2303,TRUE,_xll.ohTrigger(RecalcTrigger,TriggerON)),NA())</f>
        <v>6.8922251008007862E-3</v>
      </c>
      <c r="H2303" s="42">
        <f>_xll.qlCalendarAdvance(Calendar,$H2302,B2303,"f",FALSE)</f>
        <v>55809</v>
      </c>
      <c r="I2303" s="139">
        <f>_xll.qlInterestRateIndexValueDate(Index1M,$H2303)</f>
        <v>55813</v>
      </c>
      <c r="J2303" s="144">
        <f>IFERROR(_xll.qlIndexFixing(Index1M,$H2303,TRUE,_xll.ohTrigger(RecalcTrigger,Trigger1M)),NA())</f>
        <v>7.0327340664246415E-3</v>
      </c>
      <c r="K2303" s="44">
        <f>IFERROR(_xll.qlIndexFixing(Index3M,H2303,TRUE,_xll.ohTrigger(RecalcTrigger,Trigger3M)),NA())</f>
        <v>7.2590941990231146E-3</v>
      </c>
      <c r="L2303" s="44">
        <f>IFERROR(_xll.qlIndexFixing(Index6M,$H2303,TRUE,_xll.ohTrigger(RecalcTrigger,Trigger6M)),NA())</f>
        <v>7.5378476888470778E-3</v>
      </c>
      <c r="M2303" s="145">
        <f>IFERROR(_xll.qlIndexFixing(Index1Y,$H2303,TRUE,_xll.ohTrigger(RecalcTrigger,Trigger1Y)),NA())</f>
        <v>7.44080726038666E-3</v>
      </c>
      <c r="N2303" s="144">
        <f>IFERROR(_xll.qlIndexFixing(ONIndex1M,I2303,TRUE,_xll.ohTrigger(RecalcTrigger,Trigger1M)),NA())</f>
        <v>7.0373774146492707E-3</v>
      </c>
      <c r="O2303" s="44">
        <f>IFERROR(_xll.qlIndexFixing(ONIndex3M,I2303,TRUE,_xll.ohTrigger(RecalcTrigger,Trigger3M)),NA())</f>
        <v>7.2738842319797214E-3</v>
      </c>
      <c r="P2303" s="44">
        <f>IFERROR(_xll.qlIndexFixing(ONIndex6M,I2303,TRUE,_xll.ohTrigger(RecalcTrigger,Trigger6M)),NA())</f>
        <v>7.5637823351826228E-3</v>
      </c>
      <c r="Q2303" s="145">
        <f>IFERROR(_xll.qlIndexFixing(ONIndex1Y,I2303,TRUE,_xll.ohTrigger(RecalcTrigger,Trigger1Y)),NA())</f>
        <v>7.5096042029620946E-3</v>
      </c>
    </row>
    <row r="2304" spans="2:17" x14ac:dyDescent="0.2">
      <c r="B2304" s="39" t="s">
        <v>42</v>
      </c>
      <c r="D2304" s="42">
        <f>_xll.qlCalendarAdvance(Calendar,$D2303,B2304,"f",FALSE)</f>
        <v>55816</v>
      </c>
      <c r="E2304" s="139">
        <f>_xll.qlInterestRateIndexValueDate(IndexON,D2304)</f>
        <v>55816</v>
      </c>
      <c r="F2304" s="155">
        <f>IFERROR(_xll.qlIndexFixing(IndexON,D2304,TRUE,_xll.ohTrigger(RecalcTrigger,TriggerON)),NA())</f>
        <v>6.8886630966691342E-3</v>
      </c>
      <c r="H2304" s="42">
        <f>_xll.qlCalendarAdvance(Calendar,$H2303,B2304,"f",FALSE)</f>
        <v>55816</v>
      </c>
      <c r="I2304" s="139">
        <f>_xll.qlInterestRateIndexValueDate(Index1M,$H2304)</f>
        <v>55820</v>
      </c>
      <c r="J2304" s="144">
        <f>IFERROR(_xll.qlIndexFixing(Index1M,$H2304,TRUE,_xll.ohTrigger(RecalcTrigger,Trigger1M)),NA())</f>
        <v>7.0291060740716501E-3</v>
      </c>
      <c r="K2304" s="44">
        <f>IFERROR(_xll.qlIndexFixing(Index3M,H2304,TRUE,_xll.ohTrigger(RecalcTrigger,Trigger3M)),NA())</f>
        <v>7.2556003186129096E-3</v>
      </c>
      <c r="L2304" s="44">
        <f>IFERROR(_xll.qlIndexFixing(Index6M,$H2304,TRUE,_xll.ohTrigger(RecalcTrigger,Trigger6M)),NA())</f>
        <v>7.5343691933571861E-3</v>
      </c>
      <c r="M2304" s="145">
        <f>IFERROR(_xll.qlIndexFixing(Index1Y,$H2304,TRUE,_xll.ohTrigger(RecalcTrigger,Trigger1Y)),NA())</f>
        <v>7.4368674758510077E-3</v>
      </c>
      <c r="N2304" s="144">
        <f>IFERROR(_xll.qlIndexFixing(ONIndex1M,I2304,TRUE,_xll.ohTrigger(RecalcTrigger,Trigger1M)),NA())</f>
        <v>7.0337822867738709E-3</v>
      </c>
      <c r="O2304" s="44">
        <f>IFERROR(_xll.qlIndexFixing(ONIndex3M,I2304,TRUE,_xll.ohTrigger(RecalcTrigger,Trigger3M)),NA())</f>
        <v>7.2704905687093202E-3</v>
      </c>
      <c r="P2304" s="44">
        <f>IFERROR(_xll.qlIndexFixing(ONIndex6M,I2304,TRUE,_xll.ohTrigger(RecalcTrigger,Trigger6M)),NA())</f>
        <v>7.5611010884379937E-3</v>
      </c>
      <c r="Q2304" s="145">
        <f>IFERROR(_xll.qlIndexFixing(ONIndex1Y,I2304,TRUE,_xll.ohTrigger(RecalcTrigger,Trigger1Y)),NA())</f>
        <v>7.5061244194607468E-3</v>
      </c>
    </row>
    <row r="2305" spans="2:17" x14ac:dyDescent="0.2">
      <c r="B2305" s="39" t="s">
        <v>42</v>
      </c>
      <c r="D2305" s="42">
        <f>_xll.qlCalendarAdvance(Calendar,$D2304,B2305,"f",FALSE)</f>
        <v>55823</v>
      </c>
      <c r="E2305" s="139">
        <f>_xll.qlInterestRateIndexValueDate(IndexON,D2305)</f>
        <v>55823</v>
      </c>
      <c r="F2305" s="155">
        <f>IFERROR(_xll.qlIndexFixing(IndexON,D2305,TRUE,_xll.ohTrigger(RecalcTrigger,TriggerON)),NA())</f>
        <v>6.8850840367407073E-3</v>
      </c>
      <c r="H2305" s="42">
        <f>_xll.qlCalendarAdvance(Calendar,$H2304,B2305,"f",FALSE)</f>
        <v>55823</v>
      </c>
      <c r="I2305" s="139">
        <f>_xll.qlInterestRateIndexValueDate(Index1M,$H2305)</f>
        <v>55827</v>
      </c>
      <c r="J2305" s="144">
        <f>IFERROR(_xll.qlIndexFixing(Index1M,$H2305,TRUE,_xll.ohTrigger(RecalcTrigger,Trigger1M)),NA())</f>
        <v>7.0256546950462351E-3</v>
      </c>
      <c r="K2305" s="44">
        <f>IFERROR(_xll.qlIndexFixing(Index3M,H2305,TRUE,_xll.ohTrigger(RecalcTrigger,Trigger3M)),NA())</f>
        <v>7.2520912636428346E-3</v>
      </c>
      <c r="L2305" s="44">
        <f>IFERROR(_xll.qlIndexFixing(Index6M,$H2305,TRUE,_xll.ohTrigger(RecalcTrigger,Trigger6M)),NA())</f>
        <v>7.5308278891007543E-3</v>
      </c>
      <c r="M2305" s="145">
        <f>IFERROR(_xll.qlIndexFixing(Index1Y,$H2305,TRUE,_xll.ohTrigger(RecalcTrigger,Trigger1Y)),NA())</f>
        <v>7.4329105981555902E-3</v>
      </c>
      <c r="N2305" s="144">
        <f>IFERROR(_xll.qlIndexFixing(ONIndex1M,I2305,TRUE,_xll.ohTrigger(RecalcTrigger,Trigger1M)),NA())</f>
        <v>7.0301706258035779E-3</v>
      </c>
      <c r="O2305" s="44">
        <f>IFERROR(_xll.qlIndexFixing(ONIndex3M,I2305,TRUE,_xll.ohTrigger(RecalcTrigger,Trigger3M)),NA())</f>
        <v>7.2670818887310418E-3</v>
      </c>
      <c r="P2305" s="44">
        <f>IFERROR(_xll.qlIndexFixing(ONIndex6M,I2305,TRUE,_xll.ohTrigger(RecalcTrigger,Trigger6M)),NA())</f>
        <v>7.5583587974037414E-3</v>
      </c>
      <c r="Q2305" s="145">
        <f>IFERROR(_xll.qlIndexFixing(ONIndex1Y,I2305,TRUE,_xll.ohTrigger(RecalcTrigger,Trigger1Y)),NA())</f>
        <v>7.5026283326007359E-3</v>
      </c>
    </row>
    <row r="2306" spans="2:17" x14ac:dyDescent="0.2">
      <c r="B2306" s="39" t="s">
        <v>42</v>
      </c>
      <c r="D2306" s="42">
        <f>_xll.qlCalendarAdvance(Calendar,$D2305,B2306,"f",FALSE)</f>
        <v>55830</v>
      </c>
      <c r="E2306" s="139">
        <f>_xll.qlInterestRateIndexValueDate(IndexON,D2306)</f>
        <v>55830</v>
      </c>
      <c r="F2306" s="155">
        <f>IFERROR(_xll.qlIndexFixing(IndexON,D2306,TRUE,_xll.ohTrigger(RecalcTrigger,TriggerON)),NA())</f>
        <v>6.8814878973544324E-3</v>
      </c>
      <c r="H2306" s="42">
        <f>_xll.qlCalendarAdvance(Calendar,$H2305,B2306,"f",FALSE)</f>
        <v>55830</v>
      </c>
      <c r="I2306" s="139">
        <f>_xll.qlInterestRateIndexValueDate(Index1M,$H2306)</f>
        <v>55834</v>
      </c>
      <c r="J2306" s="144">
        <f>IFERROR(_xll.qlIndexFixing(Index1M,$H2306,TRUE,_xll.ohTrigger(RecalcTrigger,Trigger1M)),NA())</f>
        <v>7.0219947743623834E-3</v>
      </c>
      <c r="K2306" s="44">
        <f>IFERROR(_xll.qlIndexFixing(Index3M,H2306,TRUE,_xll.ohTrigger(RecalcTrigger,Trigger3M)),NA())</f>
        <v>7.2485670126830751E-3</v>
      </c>
      <c r="L2306" s="44">
        <f>IFERROR(_xll.qlIndexFixing(Index6M,$H2306,TRUE,_xll.ohTrigger(RecalcTrigger,Trigger6M)),NA())</f>
        <v>7.5272236546513977E-3</v>
      </c>
      <c r="M2306" s="145">
        <f>IFERROR(_xll.qlIndexFixing(Index1Y,$H2306,TRUE,_xll.ohTrigger(RecalcTrigger,Trigger1Y)),NA())</f>
        <v>7.4289366009449437E-3</v>
      </c>
      <c r="N2306" s="144">
        <f>IFERROR(_xll.qlIndexFixing(ONIndex1M,I2306,TRUE,_xll.ohTrigger(RecalcTrigger,Trigger1M)),NA())</f>
        <v>7.0265424094362317E-3</v>
      </c>
      <c r="O2306" s="44">
        <f>IFERROR(_xll.qlIndexFixing(ONIndex3M,I2306,TRUE,_xll.ohTrigger(RecalcTrigger,Trigger3M)),NA())</f>
        <v>7.2636581706220227E-3</v>
      </c>
      <c r="P2306" s="44">
        <f>IFERROR(_xll.qlIndexFixing(ONIndex6M,I2306,TRUE,_xll.ohTrigger(RecalcTrigger,Trigger6M)),NA())</f>
        <v>7.5555553405770581E-3</v>
      </c>
      <c r="Q2306" s="145">
        <f>IFERROR(_xll.qlIndexFixing(ONIndex1Y,I2306,TRUE,_xll.ohTrigger(RecalcTrigger,Trigger1Y)),NA())</f>
        <v>7.4991159160830989E-3</v>
      </c>
    </row>
    <row r="2307" spans="2:17" x14ac:dyDescent="0.2">
      <c r="B2307" s="39" t="s">
        <v>42</v>
      </c>
      <c r="D2307" s="42">
        <f>_xll.qlCalendarAdvance(Calendar,$D2306,B2307,"f",FALSE)</f>
        <v>55837</v>
      </c>
      <c r="E2307" s="139">
        <f>_xll.qlInterestRateIndexValueDate(IndexON,D2307)</f>
        <v>55837</v>
      </c>
      <c r="F2307" s="155">
        <f>IFERROR(_xll.qlIndexFixing(IndexON,D2307,TRUE,_xll.ohTrigger(RecalcTrigger,TriggerON)),NA())</f>
        <v>6.8778746552489167E-3</v>
      </c>
      <c r="H2307" s="42">
        <f>_xll.qlCalendarAdvance(Calendar,$H2306,B2307,"f",FALSE)</f>
        <v>55837</v>
      </c>
      <c r="I2307" s="139">
        <f>_xll.qlInterestRateIndexValueDate(Index1M,$H2307)</f>
        <v>55841</v>
      </c>
      <c r="J2307" s="144">
        <f>IFERROR(_xll.qlIndexFixing(Index1M,$H2307,TRUE,_xll.ohTrigger(RecalcTrigger,Trigger1M)),NA())</f>
        <v>7.0183182285745715E-3</v>
      </c>
      <c r="K2307" s="44">
        <f>IFERROR(_xll.qlIndexFixing(Index3M,H2307,TRUE,_xll.ohTrigger(RecalcTrigger,Trigger3M)),NA())</f>
        <v>7.2450275443003429E-3</v>
      </c>
      <c r="L2307" s="44">
        <f>IFERROR(_xll.qlIndexFixing(Index6M,$H2307,TRUE,_xll.ohTrigger(RecalcTrigger,Trigger6M)),NA())</f>
        <v>7.5235563685897584E-3</v>
      </c>
      <c r="M2307" s="145">
        <f>IFERROR(_xll.qlIndexFixing(Index1Y,$H2307,TRUE,_xll.ohTrigger(RecalcTrigger,Trigger1Y)),NA())</f>
        <v>7.4249454578649149E-3</v>
      </c>
      <c r="N2307" s="144">
        <f>IFERROR(_xll.qlIndexFixing(ONIndex1M,I2307,TRUE,_xll.ohTrigger(RecalcTrigger,Trigger1M)),NA())</f>
        <v>7.0228976158492884E-3</v>
      </c>
      <c r="O2307" s="44">
        <f>IFERROR(_xll.qlIndexFixing(ONIndex3M,I2307,TRUE,_xll.ohTrigger(RecalcTrigger,Trigger3M)),NA())</f>
        <v>7.2602193929593994E-3</v>
      </c>
      <c r="P2307" s="44">
        <f>IFERROR(_xll.qlIndexFixing(ONIndex6M,I2307,TRUE,_xll.ohTrigger(RecalcTrigger,Trigger6M)),NA())</f>
        <v>7.5526905970146885E-3</v>
      </c>
      <c r="Q2307" s="145">
        <f>IFERROR(_xll.qlIndexFixing(ONIndex1Y,I2307,TRUE,_xll.ohTrigger(RecalcTrigger,Trigger1Y)),NA())</f>
        <v>7.4955871436888089E-3</v>
      </c>
    </row>
    <row r="2308" spans="2:17" x14ac:dyDescent="0.2">
      <c r="B2308" s="39" t="s">
        <v>42</v>
      </c>
      <c r="D2308" s="42">
        <f>_xll.qlCalendarAdvance(Calendar,$D2307,B2308,"f",FALSE)</f>
        <v>55844</v>
      </c>
      <c r="E2308" s="139">
        <f>_xll.qlInterestRateIndexValueDate(IndexON,D2308)</f>
        <v>55844</v>
      </c>
      <c r="F2308" s="155">
        <f>IFERROR(_xll.qlIndexFixing(IndexON,D2308,TRUE,_xll.ohTrigger(RecalcTrigger,TriggerON)),NA())</f>
        <v>6.8742442868430231E-3</v>
      </c>
      <c r="H2308" s="42">
        <f>_xll.qlCalendarAdvance(Calendar,$H2307,B2308,"f",FALSE)</f>
        <v>55844</v>
      </c>
      <c r="I2308" s="139">
        <f>_xll.qlInterestRateIndexValueDate(Index1M,$H2308)</f>
        <v>55848</v>
      </c>
      <c r="J2308" s="144">
        <f>IFERROR(_xll.qlIndexFixing(Index1M,$H2308,TRUE,_xll.ohTrigger(RecalcTrigger,Trigger1M)),NA())</f>
        <v>7.0142309531867619E-3</v>
      </c>
      <c r="K2308" s="44">
        <f>IFERROR(_xll.qlIndexFixing(Index3M,H2308,TRUE,_xll.ohTrigger(RecalcTrigger,Trigger3M)),NA())</f>
        <v>7.2414728370639525E-3</v>
      </c>
      <c r="L2308" s="44">
        <f>IFERROR(_xll.qlIndexFixing(Index6M,$H2308,TRUE,_xll.ohTrigger(RecalcTrigger,Trigger6M)),NA())</f>
        <v>7.5198259095052627E-3</v>
      </c>
      <c r="M2308" s="145">
        <f>IFERROR(_xll.qlIndexFixing(Index1Y,$H2308,TRUE,_xll.ohTrigger(RecalcTrigger,Trigger1Y)),NA())</f>
        <v>7.420937142562885E-3</v>
      </c>
      <c r="N2308" s="144">
        <f>IFERROR(_xll.qlIndexFixing(ONIndex1M,I2308,TRUE,_xll.ohTrigger(RecalcTrigger,Trigger1M)),NA())</f>
        <v>7.0192362228205241E-3</v>
      </c>
      <c r="O2308" s="44">
        <f>IFERROR(_xll.qlIndexFixing(ONIndex3M,I2308,TRUE,_xll.ohTrigger(RecalcTrigger,Trigger3M)),NA())</f>
        <v>7.2567655344002446E-3</v>
      </c>
      <c r="P2308" s="44">
        <f>IFERROR(_xll.qlIndexFixing(ONIndex6M,I2308,TRUE,_xll.ohTrigger(RecalcTrigger,Trigger6M)),NA())</f>
        <v>7.5497644452138246E-3</v>
      </c>
      <c r="Q2308" s="145">
        <f>IFERROR(_xll.qlIndexFixing(ONIndex1Y,I2308,TRUE,_xll.ohTrigger(RecalcTrigger,Trigger1Y)),NA())</f>
        <v>7.4920419888790946E-3</v>
      </c>
    </row>
    <row r="2309" spans="2:17" x14ac:dyDescent="0.2">
      <c r="B2309" s="39" t="s">
        <v>42</v>
      </c>
      <c r="D2309" s="42">
        <f>_xll.qlCalendarAdvance(Calendar,$D2308,B2309,"f",FALSE)</f>
        <v>55851</v>
      </c>
      <c r="E2309" s="139">
        <f>_xll.qlInterestRateIndexValueDate(IndexON,D2309)</f>
        <v>55851</v>
      </c>
      <c r="F2309" s="155">
        <f>IFERROR(_xll.qlIndexFixing(IndexON,D2309,TRUE,_xll.ohTrigger(RecalcTrigger,TriggerON)),NA())</f>
        <v>6.8705967687154867E-3</v>
      </c>
      <c r="H2309" s="42">
        <f>_xll.qlCalendarAdvance(Calendar,$H2308,B2309,"f",FALSE)</f>
        <v>55851</v>
      </c>
      <c r="I2309" s="139">
        <f>_xll.qlInterestRateIndexValueDate(Index1M,$H2309)</f>
        <v>55855</v>
      </c>
      <c r="J2309" s="144">
        <f>IFERROR(_xll.qlIndexFixing(Index1M,$H2309,TRUE,_xll.ohTrigger(RecalcTrigger,Trigger1M)),NA())</f>
        <v>7.0107169287219624E-3</v>
      </c>
      <c r="K2309" s="44">
        <f>IFERROR(_xll.qlIndexFixing(Index3M,H2309,TRUE,_xll.ohTrigger(RecalcTrigger,Trigger3M)),NA())</f>
        <v>7.2380880321292881E-3</v>
      </c>
      <c r="L2309" s="44">
        <f>IFERROR(_xll.qlIndexFixing(Index6M,$H2309,TRUE,_xll.ohTrigger(RecalcTrigger,Trigger6M)),NA())</f>
        <v>7.516032155991728E-3</v>
      </c>
      <c r="M2309" s="145">
        <f>IFERROR(_xll.qlIndexFixing(Index1Y,$H2309,TRUE,_xll.ohTrigger(RecalcTrigger,Trigger1Y)),NA())</f>
        <v>7.4169116286873314E-3</v>
      </c>
      <c r="N2309" s="144">
        <f>IFERROR(_xll.qlIndexFixing(ONIndex1M,I2309,TRUE,_xll.ohTrigger(RecalcTrigger,Trigger1M)),NA())</f>
        <v>7.0155582082076506E-3</v>
      </c>
      <c r="O2309" s="44">
        <f>IFERROR(_xll.qlIndexFixing(ONIndex3M,I2309,TRUE,_xll.ohTrigger(RecalcTrigger,Trigger3M)),NA())</f>
        <v>7.2532965734417587E-3</v>
      </c>
      <c r="P2309" s="44">
        <f>IFERROR(_xll.qlIndexFixing(ONIndex6M,I2309,TRUE,_xll.ohTrigger(RecalcTrigger,Trigger6M)),NA())</f>
        <v>7.5467767639114669E-3</v>
      </c>
      <c r="Q2309" s="145">
        <f>IFERROR(_xll.qlIndexFixing(ONIndex1Y,I2309,TRUE,_xll.ohTrigger(RecalcTrigger,Trigger1Y)),NA())</f>
        <v>7.4884804254349291E-3</v>
      </c>
    </row>
    <row r="2310" spans="2:17" x14ac:dyDescent="0.2">
      <c r="B2310" s="39" t="s">
        <v>42</v>
      </c>
      <c r="D2310" s="42">
        <f>_xll.qlCalendarAdvance(Calendar,$D2309,B2310,"f",FALSE)</f>
        <v>55858</v>
      </c>
      <c r="E2310" s="139">
        <f>_xll.qlInterestRateIndexValueDate(IndexON,D2310)</f>
        <v>55858</v>
      </c>
      <c r="F2310" s="155">
        <f>IFERROR(_xll.qlIndexFixing(IndexON,D2310,TRUE,_xll.ohTrigger(RecalcTrigger,TriggerON)),NA())</f>
        <v>6.8669320773651066E-3</v>
      </c>
      <c r="H2310" s="42">
        <f>_xll.qlCalendarAdvance(Calendar,$H2309,B2310,"f",FALSE)</f>
        <v>55858</v>
      </c>
      <c r="I2310" s="139">
        <f>_xll.qlInterestRateIndexValueDate(Index1M,$H2310)</f>
        <v>55862</v>
      </c>
      <c r="J2310" s="144">
        <f>IFERROR(_xll.qlIndexFixing(Index1M,$H2310,TRUE,_xll.ohTrigger(RecalcTrigger,Trigger1M)),NA())</f>
        <v>7.006989108303158E-3</v>
      </c>
      <c r="K2310" s="44">
        <f>IFERROR(_xll.qlIndexFixing(Index3M,H2310,TRUE,_xll.ohTrigger(RecalcTrigger,Trigger3M)),NA())</f>
        <v>7.2345039504771655E-3</v>
      </c>
      <c r="L2310" s="44">
        <f>IFERROR(_xll.qlIndexFixing(Index6M,$H2310,TRUE,_xll.ohTrigger(RecalcTrigger,Trigger6M)),NA())</f>
        <v>7.5121749866517576E-3</v>
      </c>
      <c r="M2310" s="145">
        <f>IFERROR(_xll.qlIndexFixing(Index1Y,$H2310,TRUE,_xll.ohTrigger(RecalcTrigger,Trigger1Y)),NA())</f>
        <v>7.4128688898884819E-3</v>
      </c>
      <c r="N2310" s="144">
        <f>IFERROR(_xll.qlIndexFixing(ONIndex1M,I2310,TRUE,_xll.ohTrigger(RecalcTrigger,Trigger1M)),NA())</f>
        <v>7.0118635499483162E-3</v>
      </c>
      <c r="O2310" s="44">
        <f>IFERROR(_xll.qlIndexFixing(ONIndex3M,I2310,TRUE,_xll.ohTrigger(RecalcTrigger,Trigger3M)),NA())</f>
        <v>7.2498124885012061E-3</v>
      </c>
      <c r="P2310" s="44">
        <f>IFERROR(_xll.qlIndexFixing(ONIndex6M,I2310,TRUE,_xll.ohTrigger(RecalcTrigger,Trigger6M)),NA())</f>
        <v>7.5437274317646796E-3</v>
      </c>
      <c r="Q2310" s="145">
        <f>IFERROR(_xll.qlIndexFixing(ONIndex1Y,I2310,TRUE,_xll.ohTrigger(RecalcTrigger,Trigger1Y)),NA())</f>
        <v>7.4849024268175413E-3</v>
      </c>
    </row>
    <row r="2311" spans="2:17" x14ac:dyDescent="0.2">
      <c r="B2311" s="39" t="s">
        <v>42</v>
      </c>
      <c r="D2311" s="42">
        <f>_xll.qlCalendarAdvance(Calendar,$D2310,B2311,"f",FALSE)</f>
        <v>55865</v>
      </c>
      <c r="E2311" s="139">
        <f>_xll.qlInterestRateIndexValueDate(IndexON,D2311)</f>
        <v>55865</v>
      </c>
      <c r="F2311" s="155">
        <f>IFERROR(_xll.qlIndexFixing(IndexON,D2311,TRUE,_xll.ohTrigger(RecalcTrigger,TriggerON)),NA())</f>
        <v>6.8632501892906816E-3</v>
      </c>
      <c r="H2311" s="42">
        <f>_xll.qlCalendarAdvance(Calendar,$H2310,B2311,"f",FALSE)</f>
        <v>55865</v>
      </c>
      <c r="I2311" s="139">
        <f>_xll.qlInterestRateIndexValueDate(Index1M,$H2311)</f>
        <v>55869</v>
      </c>
      <c r="J2311" s="144">
        <f>IFERROR(_xll.qlIndexFixing(Index1M,$H2311,TRUE,_xll.ohTrigger(RecalcTrigger,Trigger1M)),NA())</f>
        <v>7.003244572558456E-3</v>
      </c>
      <c r="K2311" s="44">
        <f>IFERROR(_xll.qlIndexFixing(Index3M,H2311,TRUE,_xll.ohTrigger(RecalcTrigger,Trigger3M)),NA())</f>
        <v>7.2309045674833101E-3</v>
      </c>
      <c r="L2311" s="44">
        <f>IFERROR(_xll.qlIndexFixing(Index6M,$H2311,TRUE,_xll.ohTrigger(RecalcTrigger,Trigger6M)),NA())</f>
        <v>7.5082542800945402E-3</v>
      </c>
      <c r="M2311" s="145">
        <f>IFERROR(_xll.qlIndexFixing(Index1Y,$H2311,TRUE,_xll.ohTrigger(RecalcTrigger,Trigger1Y)),NA())</f>
        <v>7.4088088998170033E-3</v>
      </c>
      <c r="N2311" s="144">
        <f>IFERROR(_xll.qlIndexFixing(ONIndex1M,I2311,TRUE,_xll.ohTrigger(RecalcTrigger,Trigger1M)),NA())</f>
        <v>7.0081522261400409E-3</v>
      </c>
      <c r="O2311" s="44">
        <f>IFERROR(_xll.qlIndexFixing(ONIndex3M,I2311,TRUE,_xll.ohTrigger(RecalcTrigger,Trigger3M)),NA())</f>
        <v>7.2463132583955314E-3</v>
      </c>
      <c r="P2311" s="44">
        <f>IFERROR(_xll.qlIndexFixing(ONIndex6M,I2311,TRUE,_xll.ohTrigger(RecalcTrigger,Trigger6M)),NA())</f>
        <v>7.5406163275903992E-3</v>
      </c>
      <c r="Q2311" s="145">
        <f>IFERROR(_xll.qlIndexFixing(ONIndex1Y,I2311,TRUE,_xll.ohTrigger(RecalcTrigger,Trigger1Y)),NA())</f>
        <v>7.4813079668878402E-3</v>
      </c>
    </row>
    <row r="2312" spans="2:17" x14ac:dyDescent="0.2">
      <c r="B2312" s="39" t="s">
        <v>42</v>
      </c>
      <c r="D2312" s="42">
        <f>_xll.qlCalendarAdvance(Calendar,$D2311,B2312,"f",FALSE)</f>
        <v>55872</v>
      </c>
      <c r="E2312" s="139">
        <f>_xll.qlInterestRateIndexValueDate(IndexON,D2312)</f>
        <v>55872</v>
      </c>
      <c r="F2312" s="155">
        <f>IFERROR(_xll.qlIndexFixing(IndexON,D2312,TRUE,_xll.ohTrigger(RecalcTrigger,TriggerON)),NA())</f>
        <v>6.8595510811508831E-3</v>
      </c>
      <c r="H2312" s="42">
        <f>_xll.qlCalendarAdvance(Calendar,$H2311,B2312,"f",FALSE)</f>
        <v>55872</v>
      </c>
      <c r="I2312" s="139">
        <f>_xll.qlInterestRateIndexValueDate(Index1M,$H2312)</f>
        <v>55876</v>
      </c>
      <c r="J2312" s="144">
        <f>IFERROR(_xll.qlIndexFixing(Index1M,$H2312,TRUE,_xll.ohTrigger(RecalcTrigger,Trigger1M)),NA())</f>
        <v>6.9994832993971398E-3</v>
      </c>
      <c r="K2312" s="44">
        <f>IFERROR(_xll.qlIndexFixing(Index3M,H2312,TRUE,_xll.ohTrigger(RecalcTrigger,Trigger3M)),NA())</f>
        <v>7.2272898617204671E-3</v>
      </c>
      <c r="L2312" s="44">
        <f>IFERROR(_xll.qlIndexFixing(Index6M,$H2312,TRUE,_xll.ohTrigger(RecalcTrigger,Trigger6M)),NA())</f>
        <v>7.5042699149358572E-3</v>
      </c>
      <c r="M2312" s="145">
        <f>IFERROR(_xll.qlIndexFixing(Index1Y,$H2312,TRUE,_xll.ohTrigger(RecalcTrigger,Trigger1Y)),NA())</f>
        <v>7.40473163212597E-3</v>
      </c>
      <c r="N2312" s="144">
        <f>IFERROR(_xll.qlIndexFixing(ONIndex1M,I2312,TRUE,_xll.ohTrigger(RecalcTrigger,Trigger1M)),NA())</f>
        <v>7.0029574891528057E-3</v>
      </c>
      <c r="O2312" s="44">
        <f>IFERROR(_xll.qlIndexFixing(ONIndex3M,I2312,TRUE,_xll.ohTrigger(RecalcTrigger,Trigger3M)),NA())</f>
        <v>7.2414335971870969E-3</v>
      </c>
      <c r="P2312" s="44">
        <f>IFERROR(_xll.qlIndexFixing(ONIndex6M,I2312,TRUE,_xll.ohTrigger(RecalcTrigger,Trigger6M)),NA())</f>
        <v>7.5362218320229601E-3</v>
      </c>
      <c r="Q2312" s="145">
        <f>IFERROR(_xll.qlIndexFixing(ONIndex1Y,I2312,TRUE,_xll.ohTrigger(RecalcTrigger,Trigger1Y)),NA())</f>
        <v>7.4762995625032858E-3</v>
      </c>
    </row>
    <row r="2313" spans="2:17" x14ac:dyDescent="0.2">
      <c r="B2313" s="39" t="s">
        <v>42</v>
      </c>
      <c r="D2313" s="42">
        <f>_xll.qlCalendarAdvance(Calendar,$D2312,B2313,"f",FALSE)</f>
        <v>55880</v>
      </c>
      <c r="E2313" s="139">
        <f>_xll.qlInterestRateIndexValueDate(IndexON,D2313)</f>
        <v>55880</v>
      </c>
      <c r="F2313" s="155">
        <f>IFERROR(_xll.qlIndexFixing(IndexON,D2313,TRUE,_xll.ohTrigger(RecalcTrigger,TriggerON)),NA())</f>
        <v>6.8549001490580963E-3</v>
      </c>
      <c r="H2313" s="42">
        <f>_xll.qlCalendarAdvance(Calendar,$H2312,B2313,"f",FALSE)</f>
        <v>55880</v>
      </c>
      <c r="I2313" s="139">
        <f>_xll.qlInterestRateIndexValueDate(Index1M,$H2313)</f>
        <v>55884</v>
      </c>
      <c r="J2313" s="144">
        <f>IFERROR(_xll.qlIndexFixing(Index1M,$H2313,TRUE,_xll.ohTrigger(RecalcTrigger,Trigger1M)),NA())</f>
        <v>6.9951641783698587E-3</v>
      </c>
      <c r="K2313" s="44">
        <f>IFERROR(_xll.qlIndexFixing(Index3M,H2313,TRUE,_xll.ohTrigger(RecalcTrigger,Trigger3M)),NA())</f>
        <v>7.2233298762007792E-3</v>
      </c>
      <c r="L2313" s="44">
        <f>IFERROR(_xll.qlIndexFixing(Index6M,$H2313,TRUE,_xll.ohTrigger(RecalcTrigger,Trigger6M)),NA())</f>
        <v>7.4998718778659951E-3</v>
      </c>
      <c r="M2313" s="145">
        <f>IFERROR(_xll.qlIndexFixing(Index1Y,$H2313,TRUE,_xll.ohTrigger(RecalcTrigger,Trigger1Y)),NA())</f>
        <v>7.4000507075561517E-3</v>
      </c>
      <c r="N2313" s="144">
        <f>IFERROR(_xll.qlIndexFixing(ONIndex1M,I2313,TRUE,_xll.ohTrigger(RecalcTrigger,Trigger1M)),NA())</f>
        <v>6.9992054533507542E-3</v>
      </c>
      <c r="O2313" s="44">
        <f>IFERROR(_xll.qlIndexFixing(ONIndex3M,I2313,TRUE,_xll.ohTrigger(RecalcTrigger,Trigger3M)),NA())</f>
        <v>7.2378973540487834E-3</v>
      </c>
      <c r="P2313" s="44">
        <f>IFERROR(_xll.qlIndexFixing(ONIndex6M,I2313,TRUE,_xll.ohTrigger(RecalcTrigger,Trigger6M)),NA())</f>
        <v>7.5329600674844954E-3</v>
      </c>
      <c r="Q2313" s="145">
        <f>IFERROR(_xll.qlIndexFixing(ONIndex1Y,I2313,TRUE,_xll.ohTrigger(RecalcTrigger,Trigger1Y)),NA())</f>
        <v>7.4726648639344972E-3</v>
      </c>
    </row>
    <row r="2314" spans="2:17" x14ac:dyDescent="0.2">
      <c r="B2314" s="39" t="s">
        <v>42</v>
      </c>
      <c r="D2314" s="42">
        <f>_xll.qlCalendarAdvance(Calendar,$D2313,B2314,"f",FALSE)</f>
        <v>55887</v>
      </c>
      <c r="E2314" s="139">
        <f>_xll.qlInterestRateIndexValueDate(IndexON,D2314)</f>
        <v>55887</v>
      </c>
      <c r="F2314" s="155">
        <f>IFERROR(_xll.qlIndexFixing(IndexON,D2314,TRUE,_xll.ohTrigger(RecalcTrigger,TriggerON)),NA())</f>
        <v>6.8511614497612783E-3</v>
      </c>
      <c r="H2314" s="42">
        <f>_xll.qlCalendarAdvance(Calendar,$H2313,B2314,"f",FALSE)</f>
        <v>55887</v>
      </c>
      <c r="I2314" s="139">
        <f>_xll.qlInterestRateIndexValueDate(Index1M,$H2314)</f>
        <v>55891</v>
      </c>
      <c r="J2314" s="144">
        <f>IFERROR(_xll.qlIndexFixing(Index1M,$H2314,TRUE,_xll.ohTrigger(RecalcTrigger,Trigger1M)),NA())</f>
        <v>6.9913669649332702E-3</v>
      </c>
      <c r="K2314" s="44">
        <f>IFERROR(_xll.qlIndexFixing(Index3M,H2314,TRUE,_xll.ohTrigger(RecalcTrigger,Trigger3M)),NA())</f>
        <v>7.2194923669238074E-3</v>
      </c>
      <c r="L2314" s="44">
        <f>IFERROR(_xll.qlIndexFixing(Index6M,$H2314,TRUE,_xll.ohTrigger(RecalcTrigger,Trigger6M)),NA())</f>
        <v>7.4957553854748367E-3</v>
      </c>
      <c r="M2314" s="145">
        <f>IFERROR(_xll.qlIndexFixing(Index1Y,$H2314,TRUE,_xll.ohTrigger(RecalcTrigger,Trigger1Y)),NA())</f>
        <v>7.3959363276795741E-3</v>
      </c>
      <c r="N2314" s="144">
        <f>IFERROR(_xll.qlIndexFixing(ONIndex1M,I2314,TRUE,_xll.ohTrigger(RecalcTrigger,Trigger1M)),NA())</f>
        <v>6.9963793216487602E-3</v>
      </c>
      <c r="O2314" s="44">
        <f>IFERROR(_xll.qlIndexFixing(ONIndex3M,I2314,TRUE,_xll.ohTrigger(RecalcTrigger,Trigger3M)),NA())</f>
        <v>7.2352168399714145E-3</v>
      </c>
      <c r="P2314" s="44">
        <f>IFERROR(_xll.qlIndexFixing(ONIndex6M,I2314,TRUE,_xll.ohTrigger(RecalcTrigger,Trigger6M)),NA())</f>
        <v>7.530435068714425E-3</v>
      </c>
      <c r="Q2314" s="145">
        <f>IFERROR(_xll.qlIndexFixing(ONIndex1Y,I2314,TRUE,_xll.ohTrigger(RecalcTrigger,Trigger1Y)),NA())</f>
        <v>7.4699036312519951E-3</v>
      </c>
    </row>
    <row r="2315" spans="2:17" x14ac:dyDescent="0.2">
      <c r="B2315" s="39" t="s">
        <v>42</v>
      </c>
      <c r="D2315" s="42">
        <f>_xll.qlCalendarAdvance(Calendar,$D2314,B2315,"f",FALSE)</f>
        <v>55894</v>
      </c>
      <c r="E2315" s="139">
        <f>_xll.qlInterestRateIndexValueDate(IndexON,D2315)</f>
        <v>55894</v>
      </c>
      <c r="F2315" s="155">
        <f>IFERROR(_xll.qlIndexFixing(IndexON,D2315,TRUE,_xll.ohTrigger(RecalcTrigger,TriggerON)),NA())</f>
        <v>6.847405452594657E-3</v>
      </c>
      <c r="H2315" s="42">
        <f>_xll.qlCalendarAdvance(Calendar,$H2314,B2315,"f",FALSE)</f>
        <v>55894</v>
      </c>
      <c r="I2315" s="139">
        <f>_xll.qlInterestRateIndexValueDate(Index1M,$H2315)</f>
        <v>55898</v>
      </c>
      <c r="J2315" s="144">
        <f>IFERROR(_xll.qlIndexFixing(Index1M,$H2315,TRUE,_xll.ohTrigger(RecalcTrigger,Trigger1M)),NA())</f>
        <v>6.9875529446594697E-3</v>
      </c>
      <c r="K2315" s="44">
        <f>IFERROR(_xll.qlIndexFixing(Index3M,H2315,TRUE,_xll.ohTrigger(RecalcTrigger,Trigger3M)),NA())</f>
        <v>7.216021612738821E-3</v>
      </c>
      <c r="L2315" s="44">
        <f>IFERROR(_xll.qlIndexFixing(Index6M,$H2315,TRUE,_xll.ohTrigger(RecalcTrigger,Trigger6M)),NA())</f>
        <v>7.4915748629866526E-3</v>
      </c>
      <c r="M2315" s="145">
        <f>IFERROR(_xll.qlIndexFixing(Index1Y,$H2315,TRUE,_xll.ohTrigger(RecalcTrigger,Trigger1Y)),NA())</f>
        <v>7.391804587385674E-3</v>
      </c>
      <c r="N2315" s="144">
        <f>IFERROR(_xll.qlIndexFixing(ONIndex1M,I2315,TRUE,_xll.ohTrigger(RecalcTrigger,Trigger1M)),NA())</f>
        <v>6.9925987187779981E-3</v>
      </c>
      <c r="O2315" s="44">
        <f>IFERROR(_xll.qlIndexFixing(ONIndex3M,I2315,TRUE,_xll.ohTrigger(RecalcTrigger,Trigger3M)),NA())</f>
        <v>7.2316546367989787E-3</v>
      </c>
      <c r="P2315" s="44">
        <f>IFERROR(_xll.qlIndexFixing(ONIndex6M,I2315,TRUE,_xll.ohTrigger(RecalcTrigger,Trigger6M)),NA())</f>
        <v>7.527066759243084E-3</v>
      </c>
      <c r="Q2315" s="145">
        <f>IFERROR(_xll.qlIndexFixing(ONIndex1Y,I2315,TRUE,_xll.ohTrigger(RecalcTrigger,Trigger1Y)),NA())</f>
        <v>7.466240693059234E-3</v>
      </c>
    </row>
    <row r="2316" spans="2:17" x14ac:dyDescent="0.2">
      <c r="B2316" s="39" t="s">
        <v>42</v>
      </c>
      <c r="D2316" s="42">
        <f>_xll.qlCalendarAdvance(Calendar,$D2315,B2316,"f",FALSE)</f>
        <v>55901</v>
      </c>
      <c r="E2316" s="139">
        <f>_xll.qlInterestRateIndexValueDate(IndexON,D2316)</f>
        <v>55901</v>
      </c>
      <c r="F2316" s="155">
        <f>IFERROR(_xll.qlIndexFixing(IndexON,D2316,TRUE,_xll.ohTrigger(RecalcTrigger,TriggerON)),NA())</f>
        <v>6.8436321340570316E-3</v>
      </c>
      <c r="H2316" s="42">
        <f>_xll.qlCalendarAdvance(Calendar,$H2315,B2316,"f",FALSE)</f>
        <v>55901</v>
      </c>
      <c r="I2316" s="139">
        <f>_xll.qlInterestRateIndexValueDate(Index1M,$H2316)</f>
        <v>55905</v>
      </c>
      <c r="J2316" s="144">
        <f>IFERROR(_xll.qlIndexFixing(Index1M,$H2316,TRUE,_xll.ohTrigger(RecalcTrigger,Trigger1M)),NA())</f>
        <v>6.9837220954603197E-3</v>
      </c>
      <c r="K2316" s="44">
        <f>IFERROR(_xll.qlIndexFixing(Index3M,H2316,TRUE,_xll.ohTrigger(RecalcTrigger,Trigger3M)),NA())</f>
        <v>7.2123443771028306E-3</v>
      </c>
      <c r="L2316" s="44">
        <f>IFERROR(_xll.qlIndexFixing(Index6M,$H2316,TRUE,_xll.ohTrigger(RecalcTrigger,Trigger6M)),NA())</f>
        <v>7.4873301890479079E-3</v>
      </c>
      <c r="M2316" s="145">
        <f>IFERROR(_xll.qlIndexFixing(Index1Y,$H2316,TRUE,_xll.ohTrigger(RecalcTrigger,Trigger1Y)),NA())</f>
        <v>7.3876554603327831E-3</v>
      </c>
      <c r="N2316" s="144">
        <f>IFERROR(_xll.qlIndexFixing(ONIndex1M,I2316,TRUE,_xll.ohTrigger(RecalcTrigger,Trigger1M)),NA())</f>
        <v>6.9888013365293489E-3</v>
      </c>
      <c r="O2316" s="44">
        <f>IFERROR(_xll.qlIndexFixing(ONIndex3M,I2316,TRUE,_xll.ohTrigger(RecalcTrigger,Trigger3M)),NA())</f>
        <v>7.2280771782295972E-3</v>
      </c>
      <c r="P2316" s="44">
        <f>IFERROR(_xll.qlIndexFixing(ONIndex6M,I2316,TRUE,_xll.ohTrigger(RecalcTrigger,Trigger6M)),NA())</f>
        <v>7.523636053923255E-3</v>
      </c>
      <c r="Q2316" s="145">
        <f>IFERROR(_xll.qlIndexFixing(ONIndex1Y,I2316,TRUE,_xll.ohTrigger(RecalcTrigger,Trigger1Y)),NA())</f>
        <v>7.4625611579826057E-3</v>
      </c>
    </row>
    <row r="2317" spans="2:17" x14ac:dyDescent="0.2">
      <c r="B2317" s="39" t="s">
        <v>42</v>
      </c>
      <c r="D2317" s="42">
        <f>_xll.qlCalendarAdvance(Calendar,$D2316,B2317,"f",FALSE)</f>
        <v>55908</v>
      </c>
      <c r="E2317" s="139">
        <f>_xll.qlInterestRateIndexValueDate(IndexON,D2317)</f>
        <v>55908</v>
      </c>
      <c r="F2317" s="155">
        <f>IFERROR(_xll.qlIndexFixing(IndexON,D2317,TRUE,_xll.ohTrigger(RecalcTrigger,TriggerON)),NA())</f>
        <v>6.8398414707004918E-3</v>
      </c>
      <c r="H2317" s="42">
        <f>_xll.qlCalendarAdvance(Calendar,$H2316,B2317,"f",FALSE)</f>
        <v>55908</v>
      </c>
      <c r="I2317" s="139">
        <f>_xll.qlInterestRateIndexValueDate(Index1M,$H2317)</f>
        <v>55912</v>
      </c>
      <c r="J2317" s="144">
        <f>IFERROR(_xll.qlIndexFixing(Index1M,$H2317,TRUE,_xll.ohTrigger(RecalcTrigger,Trigger1M)),NA())</f>
        <v>6.9798743952399454E-3</v>
      </c>
      <c r="K2317" s="44">
        <f>IFERROR(_xll.qlIndexFixing(Index3M,H2317,TRUE,_xll.ohTrigger(RecalcTrigger,Trigger3M)),NA())</f>
        <v>7.208651710293168E-3</v>
      </c>
      <c r="L2317" s="44">
        <f>IFERROR(_xll.qlIndexFixing(Index6M,$H2317,TRUE,_xll.ohTrigger(RecalcTrigger,Trigger6M)),NA())</f>
        <v>7.4830212423112503E-3</v>
      </c>
      <c r="M2317" s="145">
        <f>IFERROR(_xll.qlIndexFixing(Index1Y,$H2317,TRUE,_xll.ohTrigger(RecalcTrigger,Trigger1Y)),NA())</f>
        <v>7.3834889201803266E-3</v>
      </c>
      <c r="N2317" s="144">
        <f>IFERROR(_xll.qlIndexFixing(ONIndex1M,I2317,TRUE,_xll.ohTrigger(RecalcTrigger,Trigger1M)),NA())</f>
        <v>6.9849871530003327E-3</v>
      </c>
      <c r="O2317" s="44">
        <f>IFERROR(_xll.qlIndexFixing(ONIndex3M,I2317,TRUE,_xll.ohTrigger(RecalcTrigger,Trigger3M)),NA())</f>
        <v>7.2244844426805344E-3</v>
      </c>
      <c r="P2317" s="44">
        <f>IFERROR(_xll.qlIndexFixing(ONIndex6M,I2317,TRUE,_xll.ohTrigger(RecalcTrigger,Trigger6M)),NA())</f>
        <v>7.5201428313320662E-3</v>
      </c>
      <c r="Q2317" s="145">
        <f>IFERROR(_xll.qlIndexFixing(ONIndex1Y,I2317,TRUE,_xll.ohTrigger(RecalcTrigger,Trigger1Y)),NA())</f>
        <v>7.4588649994833389E-3</v>
      </c>
    </row>
    <row r="2318" spans="2:17" x14ac:dyDescent="0.2">
      <c r="B2318" s="39" t="s">
        <v>42</v>
      </c>
      <c r="D2318" s="42">
        <f>_xll.qlCalendarAdvance(Calendar,$D2317,B2318,"f",FALSE)</f>
        <v>55915</v>
      </c>
      <c r="E2318" s="139">
        <f>_xll.qlInterestRateIndexValueDate(IndexON,D2318)</f>
        <v>55915</v>
      </c>
      <c r="F2318" s="155">
        <f>IFERROR(_xll.qlIndexFixing(IndexON,D2318,TRUE,_xll.ohTrigger(RecalcTrigger,TriggerON)),NA())</f>
        <v>6.8360334390238364E-3</v>
      </c>
      <c r="H2318" s="42">
        <f>_xll.qlCalendarAdvance(Calendar,$H2317,B2318,"f",FALSE)</f>
        <v>55915</v>
      </c>
      <c r="I2318" s="139">
        <f>_xll.qlInterestRateIndexValueDate(Index1M,$H2318)</f>
        <v>55919</v>
      </c>
      <c r="J2318" s="144">
        <f>IFERROR(_xll.qlIndexFixing(Index1M,$H2318,TRUE,_xll.ohTrigger(RecalcTrigger,Trigger1M)),NA())</f>
        <v>6.9766391352175739E-3</v>
      </c>
      <c r="K2318" s="44">
        <f>IFERROR(_xll.qlIndexFixing(Index3M,H2318,TRUE,_xll.ohTrigger(RecalcTrigger,Trigger3M)),NA())</f>
        <v>7.204943590883417E-3</v>
      </c>
      <c r="L2318" s="44">
        <f>IFERROR(_xll.qlIndexFixing(Index6M,$H2318,TRUE,_xll.ohTrigger(RecalcTrigger,Trigger6M)),NA())</f>
        <v>7.4786479014368364E-3</v>
      </c>
      <c r="M2318" s="145">
        <f>IFERROR(_xll.qlIndexFixing(Index1Y,$H2318,TRUE,_xll.ohTrigger(RecalcTrigger,Trigger1Y)),NA())</f>
        <v>7.3793049405892642E-3</v>
      </c>
      <c r="N2318" s="144">
        <f>IFERROR(_xll.qlIndexFixing(ONIndex1M,I2318,TRUE,_xll.ohTrigger(RecalcTrigger,Trigger1M)),NA())</f>
        <v>6.9811561458887894E-3</v>
      </c>
      <c r="O2318" s="44">
        <f>IFERROR(_xll.qlIndexFixing(ONIndex3M,I2318,TRUE,_xll.ohTrigger(RecalcTrigger,Trigger3M)),NA())</f>
        <v>7.2208764087289268E-3</v>
      </c>
      <c r="P2318" s="44">
        <f>IFERROR(_xll.qlIndexFixing(ONIndex6M,I2318,TRUE,_xll.ohTrigger(RecalcTrigger,Trigger6M)),NA())</f>
        <v>7.516586970206518E-3</v>
      </c>
      <c r="Q2318" s="145">
        <f>IFERROR(_xll.qlIndexFixing(ONIndex1Y,I2318,TRUE,_xll.ohTrigger(RecalcTrigger,Trigger1Y)),NA())</f>
        <v>7.4551521912624708E-3</v>
      </c>
    </row>
    <row r="2319" spans="2:17" x14ac:dyDescent="0.2">
      <c r="B2319" s="39" t="s">
        <v>42</v>
      </c>
      <c r="D2319" s="42">
        <f>_xll.qlCalendarAdvance(Calendar,$D2318,B2319,"f",FALSE)</f>
        <v>55922</v>
      </c>
      <c r="E2319" s="139">
        <f>_xll.qlInterestRateIndexValueDate(IndexON,D2319)</f>
        <v>55922</v>
      </c>
      <c r="F2319" s="155">
        <f>IFERROR(_xll.qlIndexFixing(IndexON,D2319,TRUE,_xll.ohTrigger(RecalcTrigger,TriggerON)),NA())</f>
        <v>6.83220801555251E-3</v>
      </c>
      <c r="H2319" s="42">
        <f>_xll.qlCalendarAdvance(Calendar,$H2318,B2319,"f",FALSE)</f>
        <v>55922</v>
      </c>
      <c r="I2319" s="139">
        <f>_xll.qlInterestRateIndexValueDate(Index1M,$H2319)</f>
        <v>55926</v>
      </c>
      <c r="J2319" s="144">
        <f>IFERROR(_xll.qlIndexFixing(Index1M,$H2319,TRUE,_xll.ohTrigger(RecalcTrigger,Trigger1M)),NA())</f>
        <v>6.972761517602003E-3</v>
      </c>
      <c r="K2319" s="44">
        <f>IFERROR(_xll.qlIndexFixing(Index3M,H2319,TRUE,_xll.ohTrigger(RecalcTrigger,Trigger3M)),NA())</f>
        <v>7.2012199974418323E-3</v>
      </c>
      <c r="L2319" s="44">
        <f>IFERROR(_xll.qlIndexFixing(Index6M,$H2319,TRUE,_xll.ohTrigger(RecalcTrigger,Trigger6M)),NA())</f>
        <v>7.4742100450910041E-3</v>
      </c>
      <c r="M2319" s="145">
        <f>IFERROR(_xll.qlIndexFixing(Index1Y,$H2319,TRUE,_xll.ohTrigger(RecalcTrigger,Trigger1Y)),NA())</f>
        <v>7.3751034952214316E-3</v>
      </c>
      <c r="N2319" s="144">
        <f>IFERROR(_xll.qlIndexFixing(ONIndex1M,I2319,TRUE,_xll.ohTrigger(RecalcTrigger,Trigger1M)),NA())</f>
        <v>6.9773082930524311E-3</v>
      </c>
      <c r="O2319" s="44">
        <f>IFERROR(_xll.qlIndexFixing(ONIndex3M,I2319,TRUE,_xll.ohTrigger(RecalcTrigger,Trigger3M)),NA())</f>
        <v>7.2172530548719749E-3</v>
      </c>
      <c r="P2319" s="44">
        <f>IFERROR(_xll.qlIndexFixing(ONIndex6M,I2319,TRUE,_xll.ohTrigger(RecalcTrigger,Trigger6M)),NA())</f>
        <v>7.5129683492836108E-3</v>
      </c>
      <c r="Q2319" s="145">
        <f>IFERROR(_xll.qlIndexFixing(ONIndex1Y,I2319,TRUE,_xll.ohTrigger(RecalcTrigger,Trigger1Y)),NA())</f>
        <v>7.451422706861166E-3</v>
      </c>
    </row>
    <row r="2320" spans="2:17" x14ac:dyDescent="0.2">
      <c r="B2320" s="39" t="s">
        <v>42</v>
      </c>
      <c r="D2320" s="42">
        <f>_xll.qlCalendarAdvance(Calendar,$D2319,B2320,"f",FALSE)</f>
        <v>55929</v>
      </c>
      <c r="E2320" s="139">
        <f>_xll.qlInterestRateIndexValueDate(IndexON,D2320)</f>
        <v>55929</v>
      </c>
      <c r="F2320" s="155">
        <f>IFERROR(_xll.qlIndexFixing(IndexON,D2320,TRUE,_xll.ohTrigger(RecalcTrigger,TriggerON)),NA())</f>
        <v>6.8283651768652476E-3</v>
      </c>
      <c r="H2320" s="42">
        <f>_xll.qlCalendarAdvance(Calendar,$H2319,B2320,"f",FALSE)</f>
        <v>55929</v>
      </c>
      <c r="I2320" s="139">
        <f>_xll.qlInterestRateIndexValueDate(Index1M,$H2320)</f>
        <v>55933</v>
      </c>
      <c r="J2320" s="144">
        <f>IFERROR(_xll.qlIndexFixing(Index1M,$H2320,TRUE,_xll.ohTrigger(RecalcTrigger,Trigger1M)),NA())</f>
        <v>6.96886698829153E-3</v>
      </c>
      <c r="K2320" s="44">
        <f>IFERROR(_xll.qlIndexFixing(Index3M,H2320,TRUE,_xll.ohTrigger(RecalcTrigger,Trigger3M)),NA())</f>
        <v>7.1974809085437741E-3</v>
      </c>
      <c r="L2320" s="44">
        <f>IFERROR(_xll.qlIndexFixing(Index6M,$H2320,TRUE,_xll.ohTrigger(RecalcTrigger,Trigger6M)),NA())</f>
        <v>7.4697075519498078E-3</v>
      </c>
      <c r="M2320" s="145">
        <f>IFERROR(_xll.qlIndexFixing(Index1Y,$H2320,TRUE,_xll.ohTrigger(RecalcTrigger,Trigger1Y)),NA())</f>
        <v>7.3708845577404175E-3</v>
      </c>
      <c r="N2320" s="144">
        <f>IFERROR(_xll.qlIndexFixing(ONIndex1M,I2320,TRUE,_xll.ohTrigger(RecalcTrigger,Trigger1M)),NA())</f>
        <v>6.9734435727486499E-3</v>
      </c>
      <c r="O2320" s="44">
        <f>IFERROR(_xll.qlIndexFixing(ONIndex3M,I2320,TRUE,_xll.ohTrigger(RecalcTrigger,Trigger3M)),NA())</f>
        <v>7.2136143599266234E-3</v>
      </c>
      <c r="P2320" s="44">
        <f>IFERROR(_xll.qlIndexFixing(ONIndex6M,I2320,TRUE,_xll.ohTrigger(RecalcTrigger,Trigger6M)),NA())</f>
        <v>7.5092868470605367E-3</v>
      </c>
      <c r="Q2320" s="145">
        <f>IFERROR(_xll.qlIndexFixing(ONIndex1Y,I2320,TRUE,_xll.ohTrigger(RecalcTrigger,Trigger1Y)),NA())</f>
        <v>7.4476765201403339E-3</v>
      </c>
    </row>
    <row r="2321" spans="2:17" x14ac:dyDescent="0.2">
      <c r="B2321" s="39" t="s">
        <v>42</v>
      </c>
      <c r="D2321" s="42">
        <f>_xll.qlCalendarAdvance(Calendar,$D2320,B2321,"f",FALSE)</f>
        <v>55936</v>
      </c>
      <c r="E2321" s="139">
        <f>_xll.qlInterestRateIndexValueDate(IndexON,D2321)</f>
        <v>55936</v>
      </c>
      <c r="F2321" s="155">
        <f>IFERROR(_xll.qlIndexFixing(IndexON,D2321,TRUE,_xll.ohTrigger(RecalcTrigger,TriggerON)),NA())</f>
        <v>6.8245048994075574E-3</v>
      </c>
      <c r="H2321" s="42">
        <f>_xll.qlCalendarAdvance(Calendar,$H2320,B2321,"f",FALSE)</f>
        <v>55936</v>
      </c>
      <c r="I2321" s="139">
        <f>_xll.qlInterestRateIndexValueDate(Index1M,$H2321)</f>
        <v>55940</v>
      </c>
      <c r="J2321" s="144">
        <f>IFERROR(_xll.qlIndexFixing(Index1M,$H2321,TRUE,_xll.ohTrigger(RecalcTrigger,Trigger1M)),NA())</f>
        <v>6.9649555252009644E-3</v>
      </c>
      <c r="K2321" s="44">
        <f>IFERROR(_xll.qlIndexFixing(Index3M,H2321,TRUE,_xll.ohTrigger(RecalcTrigger,Trigger3M)),NA())</f>
        <v>7.1937263027592735E-3</v>
      </c>
      <c r="L2321" s="44">
        <f>IFERROR(_xll.qlIndexFixing(Index6M,$H2321,TRUE,_xll.ohTrigger(RecalcTrigger,Trigger6M)),NA())</f>
        <v>7.4651403006950447E-3</v>
      </c>
      <c r="M2321" s="145">
        <f>IFERROR(_xll.qlIndexFixing(Index1Y,$H2321,TRUE,_xll.ohTrigger(RecalcTrigger,Trigger1Y)),NA())</f>
        <v>7.3666481018117786E-3</v>
      </c>
      <c r="N2321" s="144">
        <f>IFERROR(_xll.qlIndexFixing(ONIndex1M,I2321,TRUE,_xll.ohTrigger(RecalcTrigger,Trigger1M)),NA())</f>
        <v>6.9695619625154137E-3</v>
      </c>
      <c r="O2321" s="44">
        <f>IFERROR(_xll.qlIndexFixing(ONIndex3M,I2321,TRUE,_xll.ohTrigger(RecalcTrigger,Trigger3M)),NA())</f>
        <v>7.2099603023101366E-3</v>
      </c>
      <c r="P2321" s="44">
        <f>IFERROR(_xll.qlIndexFixing(ONIndex6M,I2321,TRUE,_xll.ohTrigger(RecalcTrigger,Trigger6M)),NA())</f>
        <v>7.5055423425141043E-3</v>
      </c>
      <c r="Q2321" s="145">
        <f>IFERROR(_xll.qlIndexFixing(ONIndex1Y,I2321,TRUE,_xll.ohTrigger(RecalcTrigger,Trigger1Y)),NA())</f>
        <v>7.4439136046411392E-3</v>
      </c>
    </row>
    <row r="2322" spans="2:17" x14ac:dyDescent="0.2">
      <c r="B2322" s="39" t="s">
        <v>42</v>
      </c>
      <c r="D2322" s="42">
        <f>_xll.qlCalendarAdvance(Calendar,$D2321,B2322,"f",FALSE)</f>
        <v>55943</v>
      </c>
      <c r="E2322" s="139">
        <f>_xll.qlInterestRateIndexValueDate(IndexON,D2322)</f>
        <v>55943</v>
      </c>
      <c r="F2322" s="155">
        <f>IFERROR(_xll.qlIndexFixing(IndexON,D2322,TRUE,_xll.ohTrigger(RecalcTrigger,TriggerON)),NA())</f>
        <v>6.8206271597315293E-3</v>
      </c>
      <c r="H2322" s="42">
        <f>_xll.qlCalendarAdvance(Calendar,$H2321,B2322,"f",FALSE)</f>
        <v>55943</v>
      </c>
      <c r="I2322" s="139">
        <f>_xll.qlInterestRateIndexValueDate(Index1M,$H2322)</f>
        <v>55947</v>
      </c>
      <c r="J2322" s="144">
        <f>IFERROR(_xll.qlIndexFixing(Index1M,$H2322,TRUE,_xll.ohTrigger(RecalcTrigger,Trigger1M)),NA())</f>
        <v>6.959520927837407E-3</v>
      </c>
      <c r="K2322" s="44">
        <f>IFERROR(_xll.qlIndexFixing(Index3M,H2322,TRUE,_xll.ohTrigger(RecalcTrigger,Trigger3M)),NA())</f>
        <v>7.1895549715441853E-3</v>
      </c>
      <c r="L2322" s="44">
        <f>IFERROR(_xll.qlIndexFixing(Index6M,$H2322,TRUE,_xll.ohTrigger(RecalcTrigger,Trigger6M)),NA())</f>
        <v>7.4596781226942766E-3</v>
      </c>
      <c r="M2322" s="145">
        <f>IFERROR(_xll.qlIndexFixing(Index1Y,$H2322,TRUE,_xll.ohTrigger(RecalcTrigger,Trigger1Y)),NA())</f>
        <v>7.3623941011015121E-3</v>
      </c>
      <c r="N2322" s="144">
        <f>IFERROR(_xll.qlIndexFixing(ONIndex1M,I2322,TRUE,_xll.ohTrigger(RecalcTrigger,Trigger1M)),NA())</f>
        <v>6.9656634404502427E-3</v>
      </c>
      <c r="O2322" s="44">
        <f>IFERROR(_xll.qlIndexFixing(ONIndex3M,I2322,TRUE,_xll.ohTrigger(RecalcTrigger,Trigger3M)),NA())</f>
        <v>7.2062908605996512E-3</v>
      </c>
      <c r="P2322" s="44">
        <f>IFERROR(_xll.qlIndexFixing(ONIndex6M,I2322,TRUE,_xll.ohTrigger(RecalcTrigger,Trigger6M)),NA())</f>
        <v>7.5017347142214419E-3</v>
      </c>
      <c r="Q2322" s="145">
        <f>IFERROR(_xll.qlIndexFixing(ONIndex1Y,I2322,TRUE,_xll.ohTrigger(RecalcTrigger,Trigger1Y)),NA())</f>
        <v>7.4401339339047468E-3</v>
      </c>
    </row>
    <row r="2323" spans="2:17" x14ac:dyDescent="0.2">
      <c r="B2323" s="39" t="s">
        <v>42</v>
      </c>
      <c r="D2323" s="42">
        <f>_xll.qlCalendarAdvance(Calendar,$D2322,B2323,"f",FALSE)</f>
        <v>55950</v>
      </c>
      <c r="E2323" s="139">
        <f>_xll.qlInterestRateIndexValueDate(IndexON,D2323)</f>
        <v>55950</v>
      </c>
      <c r="F2323" s="155">
        <f>IFERROR(_xll.qlIndexFixing(IndexON,D2323,TRUE,_xll.ohTrigger(RecalcTrigger,TriggerON)),NA())</f>
        <v>6.816731934389253E-3</v>
      </c>
      <c r="H2323" s="42">
        <f>_xll.qlCalendarAdvance(Calendar,$H2322,B2323,"f",FALSE)</f>
        <v>55950</v>
      </c>
      <c r="I2323" s="139">
        <f>_xll.qlInterestRateIndexValueDate(Index1M,$H2323)</f>
        <v>55954</v>
      </c>
      <c r="J2323" s="144">
        <f>IFERROR(_xll.qlIndexFixing(Index1M,$H2323,TRUE,_xll.ohTrigger(RecalcTrigger,Trigger1M)),NA())</f>
        <v>6.9564330855775491E-3</v>
      </c>
      <c r="K2323" s="44">
        <f>IFERROR(_xll.qlIndexFixing(Index3M,H2323,TRUE,_xll.ohTrigger(RecalcTrigger,Trigger3M)),NA())</f>
        <v>7.1857668853777005E-3</v>
      </c>
      <c r="L2323" s="44">
        <f>IFERROR(_xll.qlIndexFixing(Index6M,$H2323,TRUE,_xll.ohTrigger(RecalcTrigger,Trigger6M)),NA())</f>
        <v>7.4549666413261861E-3</v>
      </c>
      <c r="M2323" s="145">
        <f>IFERROR(_xll.qlIndexFixing(Index1Y,$H2323,TRUE,_xll.ohTrigger(RecalcTrigger,Trigger1Y)),NA())</f>
        <v>7.3581225292769286E-3</v>
      </c>
      <c r="N2323" s="144">
        <f>IFERROR(_xll.qlIndexFixing(ONIndex1M,I2323,TRUE,_xll.ohTrigger(RecalcTrigger,Trigger1M)),NA())</f>
        <v>6.9617479844108487E-3</v>
      </c>
      <c r="O2323" s="44">
        <f>IFERROR(_xll.qlIndexFixing(ONIndex3M,I2323,TRUE,_xll.ohTrigger(RecalcTrigger,Trigger3M)),NA())</f>
        <v>7.2026060133723036E-3</v>
      </c>
      <c r="P2323" s="44">
        <f>IFERROR(_xll.qlIndexFixing(ONIndex6M,I2323,TRUE,_xll.ohTrigger(RecalcTrigger,Trigger6M)),NA())</f>
        <v>7.4978638408396137E-3</v>
      </c>
      <c r="Q2323" s="145">
        <f>IFERROR(_xll.qlIndexFixing(ONIndex1Y,I2323,TRUE,_xll.ohTrigger(RecalcTrigger,Trigger1Y)),NA())</f>
        <v>7.4363374817121297E-3</v>
      </c>
    </row>
    <row r="2324" spans="2:17" x14ac:dyDescent="0.2">
      <c r="B2324" s="39" t="s">
        <v>42</v>
      </c>
      <c r="D2324" s="42">
        <f>_xll.qlCalendarAdvance(Calendar,$D2323,B2324,"f",FALSE)</f>
        <v>55957</v>
      </c>
      <c r="E2324" s="139">
        <f>_xll.qlInterestRateIndexValueDate(IndexON,D2324)</f>
        <v>55957</v>
      </c>
      <c r="F2324" s="155">
        <f>IFERROR(_xll.qlIndexFixing(IndexON,D2324,TRUE,_xll.ohTrigger(RecalcTrigger,TriggerON)),NA())</f>
        <v>6.8128191998795273E-3</v>
      </c>
      <c r="H2324" s="42">
        <f>_xll.qlCalendarAdvance(Calendar,$H2323,B2324,"f",FALSE)</f>
        <v>55957</v>
      </c>
      <c r="I2324" s="139">
        <f>_xll.qlInterestRateIndexValueDate(Index1M,$H2324)</f>
        <v>55961</v>
      </c>
      <c r="J2324" s="144">
        <f>IFERROR(_xll.qlIndexFixing(Index1M,$H2324,TRUE,_xll.ohTrigger(RecalcTrigger,Trigger1M)),NA())</f>
        <v>6.9524668097484879E-3</v>
      </c>
      <c r="K2324" s="44">
        <f>IFERROR(_xll.qlIndexFixing(Index3M,H2324,TRUE,_xll.ohTrigger(RecalcTrigger,Trigger3M)),NA())</f>
        <v>7.1819632144446959E-3</v>
      </c>
      <c r="L2324" s="44">
        <f>IFERROR(_xll.qlIndexFixing(Index6M,$H2324,TRUE,_xll.ohTrigger(RecalcTrigger,Trigger6M)),NA())</f>
        <v>7.4501900080933227E-3</v>
      </c>
      <c r="M2324" s="145">
        <f>IFERROR(_xll.qlIndexFixing(Index1Y,$H2324,TRUE,_xll.ohTrigger(RecalcTrigger,Trigger1Y)),NA())</f>
        <v>7.3538333600077482E-3</v>
      </c>
      <c r="N2324" s="144">
        <f>IFERROR(_xll.qlIndexFixing(ONIndex1M,I2324,TRUE,_xll.ohTrigger(RecalcTrigger,Trigger1M)),NA())</f>
        <v>6.957815572254944E-3</v>
      </c>
      <c r="O2324" s="44">
        <f>IFERROR(_xll.qlIndexFixing(ONIndex3M,I2324,TRUE,_xll.ohTrigger(RecalcTrigger,Trigger3M)),NA())</f>
        <v>7.1989057392851663E-3</v>
      </c>
      <c r="P2324" s="44">
        <f>IFERROR(_xll.qlIndexFixing(ONIndex6M,I2324,TRUE,_xll.ohTrigger(RecalcTrigger,Trigger6M)),NA())</f>
        <v>7.4939296011855561E-3</v>
      </c>
      <c r="Q2324" s="145">
        <f>IFERROR(_xll.qlIndexFixing(ONIndex1Y,I2324,TRUE,_xll.ohTrigger(RecalcTrigger,Trigger1Y)),NA())</f>
        <v>7.4325242216044529E-3</v>
      </c>
    </row>
    <row r="2325" spans="2:17" x14ac:dyDescent="0.2">
      <c r="B2325" s="39" t="s">
        <v>42</v>
      </c>
      <c r="D2325" s="42">
        <f>_xll.qlCalendarAdvance(Calendar,$D2324,B2325,"f",FALSE)</f>
        <v>55964</v>
      </c>
      <c r="E2325" s="139">
        <f>_xll.qlInterestRateIndexValueDate(IndexON,D2325)</f>
        <v>55964</v>
      </c>
      <c r="F2325" s="155">
        <f>IFERROR(_xll.qlIndexFixing(IndexON,D2325,TRUE,_xll.ohTrigger(RecalcTrigger,TriggerON)),NA())</f>
        <v>6.8088889327544422E-3</v>
      </c>
      <c r="H2325" s="42">
        <f>_xll.qlCalendarAdvance(Calendar,$H2324,B2325,"f",FALSE)</f>
        <v>55964</v>
      </c>
      <c r="I2325" s="139">
        <f>_xll.qlInterestRateIndexValueDate(Index1M,$H2325)</f>
        <v>55968</v>
      </c>
      <c r="J2325" s="144">
        <f>IFERROR(_xll.qlIndexFixing(Index1M,$H2325,TRUE,_xll.ohTrigger(RecalcTrigger,Trigger1M)),NA())</f>
        <v>6.9484835061905227E-3</v>
      </c>
      <c r="K2325" s="44">
        <f>IFERROR(_xll.qlIndexFixing(Index3M,H2325,TRUE,_xll.ohTrigger(RecalcTrigger,Trigger3M)),NA())</f>
        <v>7.1781439373162243E-3</v>
      </c>
      <c r="L2325" s="44">
        <f>IFERROR(_xll.qlIndexFixing(Index6M,$H2325,TRUE,_xll.ohTrigger(RecalcTrigger,Trigger6M)),NA())</f>
        <v>7.4453481017100961E-3</v>
      </c>
      <c r="M2325" s="145">
        <f>IFERROR(_xll.qlIndexFixing(Index1Y,$H2325,TRUE,_xll.ohTrigger(RecalcTrigger,Trigger1Y)),NA())</f>
        <v>7.3495265669643473E-3</v>
      </c>
      <c r="N2325" s="144">
        <f>IFERROR(_xll.qlIndexFixing(ONIndex1M,I2325,TRUE,_xll.ohTrigger(RecalcTrigger,Trigger1M)),NA())</f>
        <v>6.9538661820001124E-3</v>
      </c>
      <c r="O2325" s="44">
        <f>IFERROR(_xll.qlIndexFixing(ONIndex3M,I2325,TRUE,_xll.ohTrigger(RecalcTrigger,Trigger3M)),NA())</f>
        <v>7.1951900165956317E-3</v>
      </c>
      <c r="P2325" s="44">
        <f>IFERROR(_xll.qlIndexFixing(ONIndex6M,I2325,TRUE,_xll.ohTrigger(RecalcTrigger,Trigger6M)),NA())</f>
        <v>7.4899318738363974E-3</v>
      </c>
      <c r="Q2325" s="145">
        <f>IFERROR(_xll.qlIndexFixing(ONIndex1Y,I2325,TRUE,_xll.ohTrigger(RecalcTrigger,Trigger1Y)),NA())</f>
        <v>7.4286941272827534E-3</v>
      </c>
    </row>
    <row r="2326" spans="2:17" x14ac:dyDescent="0.2">
      <c r="B2326" s="39" t="s">
        <v>42</v>
      </c>
      <c r="D2326" s="42">
        <f>_xll.qlCalendarAdvance(Calendar,$D2325,B2326,"f",FALSE)</f>
        <v>55971</v>
      </c>
      <c r="E2326" s="139">
        <f>_xll.qlInterestRateIndexValueDate(IndexON,D2326)</f>
        <v>55971</v>
      </c>
      <c r="F2326" s="155">
        <f>IFERROR(_xll.qlIndexFixing(IndexON,D2326,TRUE,_xll.ohTrigger(RecalcTrigger,TriggerON)),NA())</f>
        <v>6.8049411094861512E-3</v>
      </c>
      <c r="H2326" s="42">
        <f>_xll.qlCalendarAdvance(Calendar,$H2325,B2326,"f",FALSE)</f>
        <v>55971</v>
      </c>
      <c r="I2326" s="139">
        <f>_xll.qlInterestRateIndexValueDate(Index1M,$H2326)</f>
        <v>55975</v>
      </c>
      <c r="J2326" s="144">
        <f>IFERROR(_xll.qlIndexFixing(Index1M,$H2326,TRUE,_xll.ohTrigger(RecalcTrigger,Trigger1M)),NA())</f>
        <v>6.9444831528206732E-3</v>
      </c>
      <c r="K2326" s="44">
        <f>IFERROR(_xll.qlIndexFixing(Index3M,H2326,TRUE,_xll.ohTrigger(RecalcTrigger,Trigger3M)),NA())</f>
        <v>7.1745144601006242E-3</v>
      </c>
      <c r="L2326" s="44">
        <f>IFERROR(_xll.qlIndexFixing(Index6M,$H2326,TRUE,_xll.ohTrigger(RecalcTrigger,Trigger6M)),NA())</f>
        <v>7.4407371416328862E-3</v>
      </c>
      <c r="M2326" s="145">
        <f>IFERROR(_xll.qlIndexFixing(Index1Y,$H2326,TRUE,_xll.ohTrigger(RecalcTrigger,Trigger1Y)),NA())</f>
        <v>7.3452021238184151E-3</v>
      </c>
      <c r="N2326" s="144">
        <f>IFERROR(_xll.qlIndexFixing(ONIndex1M,I2326,TRUE,_xll.ohTrigger(RecalcTrigger,Trigger1M)),NA())</f>
        <v>6.9490313208646626E-3</v>
      </c>
      <c r="O2326" s="44">
        <f>IFERROR(_xll.qlIndexFixing(ONIndex3M,I2326,TRUE,_xll.ohTrigger(RecalcTrigger,Trigger3M)),NA())</f>
        <v>7.1906768459584214E-3</v>
      </c>
      <c r="P2326" s="44">
        <f>IFERROR(_xll.qlIndexFixing(ONIndex6M,I2326,TRUE,_xll.ohTrigger(RecalcTrigger,Trigger6M)),NA())</f>
        <v>7.4850083866664363E-3</v>
      </c>
      <c r="Q2326" s="145">
        <f>IFERROR(_xll.qlIndexFixing(ONIndex1Y,I2326,TRUE,_xll.ohTrigger(RecalcTrigger,Trigger1Y)),NA())</f>
        <v>7.4240507809673062E-3</v>
      </c>
    </row>
    <row r="2327" spans="2:17" x14ac:dyDescent="0.2">
      <c r="B2327" s="39" t="s">
        <v>42</v>
      </c>
      <c r="D2327" s="42">
        <f>_xll.qlCalendarAdvance(Calendar,$D2326,B2327,"f",FALSE)</f>
        <v>55982</v>
      </c>
      <c r="E2327" s="139">
        <f>_xll.qlInterestRateIndexValueDate(IndexON,D2327)</f>
        <v>55982</v>
      </c>
      <c r="F2327" s="155">
        <f>IFERROR(_xll.qlIndexFixing(IndexON,D2327,TRUE,_xll.ohTrigger(RecalcTrigger,TriggerON)),NA())</f>
        <v>6.7991425679192474E-3</v>
      </c>
      <c r="H2327" s="42">
        <f>_xll.qlCalendarAdvance(Calendar,$H2326,B2327,"f",FALSE)</f>
        <v>55982</v>
      </c>
      <c r="I2327" s="139">
        <f>_xll.qlInterestRateIndexValueDate(Index1M,$H2327)</f>
        <v>55984</v>
      </c>
      <c r="J2327" s="144">
        <f>IFERROR(_xll.qlIndexFixing(Index1M,$H2327,TRUE,_xll.ohTrigger(RecalcTrigger,Trigger1M)),NA())</f>
        <v>6.9390927372575684E-3</v>
      </c>
      <c r="K2327" s="44">
        <f>IFERROR(_xll.qlIndexFixing(Index3M,H2327,TRUE,_xll.ohTrigger(RecalcTrigger,Trigger3M)),NA())</f>
        <v>7.1695624119813657E-3</v>
      </c>
      <c r="L2327" s="44">
        <f>IFERROR(_xll.qlIndexFixing(Index6M,$H2327,TRUE,_xll.ohTrigger(RecalcTrigger,Trigger6M)),NA())</f>
        <v>7.4343376741982268E-3</v>
      </c>
      <c r="M2327" s="145">
        <f>IFERROR(_xll.qlIndexFixing(Index1Y,$H2327,TRUE,_xll.ohTrigger(RecalcTrigger,Trigger1Y)),NA())</f>
        <v>7.3396161482752534E-3</v>
      </c>
      <c r="N2327" s="144">
        <f>IFERROR(_xll.qlIndexFixing(ONIndex1M,I2327,TRUE,_xll.ohTrigger(RecalcTrigger,Trigger1M)),NA())</f>
        <v>6.9436324916249959E-3</v>
      </c>
      <c r="O2327" s="44">
        <f>IFERROR(_xll.qlIndexFixing(ONIndex3M,I2327,TRUE,_xll.ohTrigger(RecalcTrigger,Trigger3M)),NA())</f>
        <v>7.1855642149198928E-3</v>
      </c>
      <c r="P2327" s="44">
        <f>IFERROR(_xll.qlIndexFixing(ONIndex6M,I2327,TRUE,_xll.ohTrigger(RecalcTrigger,Trigger6M)),NA())</f>
        <v>7.4793596298761145E-3</v>
      </c>
      <c r="Q2327" s="145">
        <f>IFERROR(_xll.qlIndexFixing(ONIndex1Y,I2327,TRUE,_xll.ohTrigger(RecalcTrigger,Trigger1Y)),NA())</f>
        <v>7.4187678286197212E-3</v>
      </c>
    </row>
    <row r="2328" spans="2:17" x14ac:dyDescent="0.2">
      <c r="B2328" s="39" t="s">
        <v>42</v>
      </c>
      <c r="D2328" s="42">
        <f>_xll.qlCalendarAdvance(Calendar,$D2327,B2328,"f",FALSE)</f>
        <v>55989</v>
      </c>
      <c r="E2328" s="139">
        <f>_xll.qlInterestRateIndexValueDate(IndexON,D2328)</f>
        <v>55989</v>
      </c>
      <c r="F2328" s="155">
        <f>IFERROR(_xll.qlIndexFixing(IndexON,D2328,TRUE,_xll.ohTrigger(RecalcTrigger,TriggerON)),NA())</f>
        <v>6.7951521615938759E-3</v>
      </c>
      <c r="H2328" s="42">
        <f>_xll.qlCalendarAdvance(Calendar,$H2327,B2328,"f",FALSE)</f>
        <v>55989</v>
      </c>
      <c r="I2328" s="139">
        <f>_xll.qlInterestRateIndexValueDate(Index1M,$H2328)</f>
        <v>55991</v>
      </c>
      <c r="J2328" s="144">
        <f>IFERROR(_xll.qlIndexFixing(Index1M,$H2328,TRUE,_xll.ohTrigger(RecalcTrigger,Trigger1M)),NA())</f>
        <v>6.9350520286198813E-3</v>
      </c>
      <c r="K2328" s="44">
        <f>IFERROR(_xll.qlIndexFixing(Index3M,H2328,TRUE,_xll.ohTrigger(RecalcTrigger,Trigger3M)),NA())</f>
        <v>7.1656929072840434E-3</v>
      </c>
      <c r="L2328" s="44">
        <f>IFERROR(_xll.qlIndexFixing(Index6M,$H2328,TRUE,_xll.ohTrigger(RecalcTrigger,Trigger6M)),NA())</f>
        <v>7.4292852819336673E-3</v>
      </c>
      <c r="M2328" s="145">
        <f>IFERROR(_xll.qlIndexFixing(Index1Y,$H2328,TRUE,_xll.ohTrigger(RecalcTrigger,Trigger1Y)),NA())</f>
        <v>7.3352512631810109E-3</v>
      </c>
      <c r="N2328" s="144">
        <f>IFERROR(_xll.qlIndexFixing(ONIndex1M,I2328,TRUE,_xll.ohTrigger(RecalcTrigger,Trigger1M)),NA())</f>
        <v>6.9396222847384337E-3</v>
      </c>
      <c r="O2328" s="44">
        <f>IFERROR(_xll.qlIndexFixing(ONIndex3M,I2328,TRUE,_xll.ohTrigger(RecalcTrigger,Trigger3M)),NA())</f>
        <v>7.1817931445838923E-3</v>
      </c>
      <c r="P2328" s="44">
        <f>IFERROR(_xll.qlIndexFixing(ONIndex6M,I2328,TRUE,_xll.ohTrigger(RecalcTrigger,Trigger6M)),NA())</f>
        <v>7.4751341706935648E-3</v>
      </c>
      <c r="Q2328" s="145">
        <f>IFERROR(_xll.qlIndexFixing(ONIndex1Y,I2328,TRUE,_xll.ohTrigger(RecalcTrigger,Trigger1Y)),NA())</f>
        <v>7.4148773967230852E-3</v>
      </c>
    </row>
    <row r="2329" spans="2:17" x14ac:dyDescent="0.2">
      <c r="B2329" s="39" t="s">
        <v>42</v>
      </c>
      <c r="D2329" s="42">
        <f>_xll.qlCalendarAdvance(Calendar,$D2328,B2329,"f",FALSE)</f>
        <v>55996</v>
      </c>
      <c r="E2329" s="139">
        <f>_xll.qlInterestRateIndexValueDate(IndexON,D2329)</f>
        <v>55996</v>
      </c>
      <c r="F2329" s="155">
        <f>IFERROR(_xll.qlIndexFixing(IndexON,D2329,TRUE,_xll.ohTrigger(RecalcTrigger,TriggerON)),NA())</f>
        <v>6.7911441191359501E-3</v>
      </c>
      <c r="H2329" s="42">
        <f>_xll.qlCalendarAdvance(Calendar,$H2328,B2329,"f",FALSE)</f>
        <v>55996</v>
      </c>
      <c r="I2329" s="139">
        <f>_xll.qlInterestRateIndexValueDate(Index1M,$H2329)</f>
        <v>55998</v>
      </c>
      <c r="J2329" s="144">
        <f>IFERROR(_xll.qlIndexFixing(Index1M,$H2329,TRUE,_xll.ohTrigger(RecalcTrigger,Trigger1M)),NA())</f>
        <v>6.9309941957326759E-3</v>
      </c>
      <c r="K2329" s="44">
        <f>IFERROR(_xll.qlIndexFixing(Index3M,H2329,TRUE,_xll.ohTrigger(RecalcTrigger,Trigger3M)),NA())</f>
        <v>7.1618077063705272E-3</v>
      </c>
      <c r="L2329" s="44">
        <f>IFERROR(_xll.qlIndexFixing(Index6M,$H2329,TRUE,_xll.ohTrigger(RecalcTrigger,Trigger6M)),NA())</f>
        <v>7.4241671067507608E-3</v>
      </c>
      <c r="M2329" s="145">
        <f>IFERROR(_xll.qlIndexFixing(Index1Y,$H2329,TRUE,_xll.ohTrigger(RecalcTrigger,Trigger1Y)),NA())</f>
        <v>7.330868641487292E-3</v>
      </c>
      <c r="N2329" s="144">
        <f>IFERROR(_xll.qlIndexFixing(ONIndex1M,I2329,TRUE,_xll.ohTrigger(RecalcTrigger,Trigger1M)),NA())</f>
        <v>6.9355949987137677E-3</v>
      </c>
      <c r="O2329" s="44">
        <f>IFERROR(_xll.qlIndexFixing(ONIndex3M,I2329,TRUE,_xll.ohTrigger(RecalcTrigger,Trigger3M)),NA())</f>
        <v>7.1780065279636318E-3</v>
      </c>
      <c r="P2329" s="44">
        <f>IFERROR(_xll.qlIndexFixing(ONIndex6M,I2329,TRUE,_xll.ohTrigger(RecalcTrigger,Trigger6M)),NA())</f>
        <v>7.4708446693794173E-3</v>
      </c>
      <c r="Q2329" s="145">
        <f>IFERROR(_xll.qlIndexFixing(ONIndex1Y,I2329,TRUE,_xll.ohTrigger(RecalcTrigger,Trigger1Y)),NA())</f>
        <v>7.4109700100688514E-3</v>
      </c>
    </row>
    <row r="2330" spans="2:17" x14ac:dyDescent="0.2">
      <c r="B2330" s="39" t="s">
        <v>42</v>
      </c>
      <c r="D2330" s="42">
        <f>_xll.qlCalendarAdvance(Calendar,$D2329,B2330,"f",FALSE)</f>
        <v>56003</v>
      </c>
      <c r="E2330" s="139">
        <f>_xll.qlInterestRateIndexValueDate(IndexON,D2330)</f>
        <v>56003</v>
      </c>
      <c r="F2330" s="155">
        <f>IFERROR(_xll.qlIndexFixing(IndexON,D2330,TRUE,_xll.ohTrigger(RecalcTrigger,TriggerON)),NA())</f>
        <v>6.7871184172840771E-3</v>
      </c>
      <c r="H2330" s="42">
        <f>_xll.qlCalendarAdvance(Calendar,$H2329,B2330,"f",FALSE)</f>
        <v>56003</v>
      </c>
      <c r="I2330" s="139">
        <f>_xll.qlInterestRateIndexValueDate(Index1M,$H2330)</f>
        <v>56006</v>
      </c>
      <c r="J2330" s="144">
        <f>IFERROR(_xll.qlIndexFixing(Index1M,$H2330,TRUE,_xll.ohTrigger(RecalcTrigger,Trigger1M)),NA())</f>
        <v>6.9265617875076272E-3</v>
      </c>
      <c r="K2330" s="44">
        <f>IFERROR(_xll.qlIndexFixing(Index3M,H2330,TRUE,_xll.ohTrigger(RecalcTrigger,Trigger3M)),NA())</f>
        <v>7.1567156298033893E-3</v>
      </c>
      <c r="L2330" s="44">
        <f>IFERROR(_xll.qlIndexFixing(Index6M,$H2330,TRUE,_xll.ohTrigger(RecalcTrigger,Trigger6M)),NA())</f>
        <v>7.4176010273271642E-3</v>
      </c>
      <c r="M2330" s="145">
        <f>IFERROR(_xll.qlIndexFixing(Index1Y,$H2330,TRUE,_xll.ohTrigger(RecalcTrigger,Trigger1Y)),NA())</f>
        <v>7.3253342436304728E-3</v>
      </c>
      <c r="N2330" s="144">
        <f>IFERROR(_xll.qlIndexFixing(ONIndex1M,I2330,TRUE,_xll.ohTrigger(RecalcTrigger,Trigger1M)),NA())</f>
        <v>6.9309714445342507E-3</v>
      </c>
      <c r="O2330" s="44">
        <f>IFERROR(_xll.qlIndexFixing(ONIndex3M,I2330,TRUE,_xll.ohTrigger(RecalcTrigger,Trigger3M)),NA())</f>
        <v>7.173659902024454E-3</v>
      </c>
      <c r="P2330" s="44">
        <f>IFERROR(_xll.qlIndexFixing(ONIndex6M,I2330,TRUE,_xll.ohTrigger(RecalcTrigger,Trigger6M)),NA())</f>
        <v>7.4658638075764117E-3</v>
      </c>
      <c r="Q2330" s="145">
        <f>IFERROR(_xll.qlIndexFixing(ONIndex1Y,I2330,TRUE,_xll.ohTrigger(RecalcTrigger,Trigger1Y)),NA())</f>
        <v>7.4064836306408921E-3</v>
      </c>
    </row>
    <row r="2331" spans="2:17" x14ac:dyDescent="0.2">
      <c r="B2331" s="39" t="s">
        <v>42</v>
      </c>
      <c r="D2331" s="42">
        <f>_xll.qlCalendarAdvance(Calendar,$D2330,B2331,"f",FALSE)</f>
        <v>56010</v>
      </c>
      <c r="E2331" s="139">
        <f>_xll.qlInterestRateIndexValueDate(IndexON,D2331)</f>
        <v>56010</v>
      </c>
      <c r="F2331" s="155">
        <f>IFERROR(_xll.qlIndexFixing(IndexON,D2331,TRUE,_xll.ohTrigger(RecalcTrigger,TriggerON)),NA())</f>
        <v>6.7830750323771838E-3</v>
      </c>
      <c r="H2331" s="42">
        <f>_xll.qlCalendarAdvance(Calendar,$H2330,B2331,"f",FALSE)</f>
        <v>56010</v>
      </c>
      <c r="I2331" s="139">
        <f>_xll.qlInterestRateIndexValueDate(Index1M,$H2331)</f>
        <v>56012</v>
      </c>
      <c r="J2331" s="144">
        <f>IFERROR(_xll.qlIndexFixing(Index1M,$H2331,TRUE,_xll.ohTrigger(RecalcTrigger,Trigger1M)),NA())</f>
        <v>6.9228270688578841E-3</v>
      </c>
      <c r="K2331" s="44">
        <f>IFERROR(_xll.qlIndexFixing(Index3M,H2331,TRUE,_xll.ohTrigger(RecalcTrigger,Trigger3M)),NA())</f>
        <v>7.1537783475312915E-3</v>
      </c>
      <c r="L2331" s="44">
        <f>IFERROR(_xll.qlIndexFixing(Index6M,$H2331,TRUE,_xll.ohTrigger(RecalcTrigger,Trigger6M)),NA())</f>
        <v>7.4127656532432173E-3</v>
      </c>
      <c r="M2331" s="145">
        <f>IFERROR(_xll.qlIndexFixing(Index1Y,$H2331,TRUE,_xll.ohTrigger(RecalcTrigger,Trigger1Y)),NA())</f>
        <v>7.3220500830162173E-3</v>
      </c>
      <c r="N2331" s="144">
        <f>IFERROR(_xll.qlIndexFixing(ONIndex1M,I2331,TRUE,_xll.ohTrigger(RecalcTrigger,Trigger1M)),NA())</f>
        <v>6.9274891009207806E-3</v>
      </c>
      <c r="O2331" s="44">
        <f>IFERROR(_xll.qlIndexFixing(ONIndex3M,I2331,TRUE,_xll.ohTrigger(RecalcTrigger,Trigger3M)),NA())</f>
        <v>7.1703865696193247E-3</v>
      </c>
      <c r="P2331" s="44">
        <f>IFERROR(_xll.qlIndexFixing(ONIndex6M,I2331,TRUE,_xll.ohTrigger(RecalcTrigger,Trigger6M)),NA())</f>
        <v>7.4620730551444581E-3</v>
      </c>
      <c r="Q2331" s="145">
        <f>IFERROR(_xll.qlIndexFixing(ONIndex1Y,I2331,TRUE,_xll.ohTrigger(RecalcTrigger,Trigger1Y)),NA())</f>
        <v>7.4031042671318659E-3</v>
      </c>
    </row>
    <row r="2332" spans="2:17" x14ac:dyDescent="0.2">
      <c r="B2332" s="39" t="s">
        <v>42</v>
      </c>
      <c r="D2332" s="42">
        <f>_xll.qlCalendarAdvance(Calendar,$D2331,B2332,"f",FALSE)</f>
        <v>56017</v>
      </c>
      <c r="E2332" s="139">
        <f>_xll.qlInterestRateIndexValueDate(IndexON,D2332)</f>
        <v>56017</v>
      </c>
      <c r="F2332" s="155">
        <f>IFERROR(_xll.qlIndexFixing(IndexON,D2332,TRUE,_xll.ohTrigger(RecalcTrigger,TriggerON)),NA())</f>
        <v>6.7790139410739414E-3</v>
      </c>
      <c r="H2332" s="42">
        <f>_xll.qlCalendarAdvance(Calendar,$H2331,B2332,"f",FALSE)</f>
        <v>56017</v>
      </c>
      <c r="I2332" s="139">
        <f>_xll.qlInterestRateIndexValueDate(Index1M,$H2332)</f>
        <v>56019</v>
      </c>
      <c r="J2332" s="144">
        <f>IFERROR(_xll.qlIndexFixing(Index1M,$H2332,TRUE,_xll.ohTrigger(RecalcTrigger,Trigger1M)),NA())</f>
        <v>6.9187177306906378E-3</v>
      </c>
      <c r="K2332" s="44">
        <f>IFERROR(_xll.qlIndexFixing(Index3M,H2332,TRUE,_xll.ohTrigger(RecalcTrigger,Trigger3M)),NA())</f>
        <v>7.1498447214403474E-3</v>
      </c>
      <c r="L2332" s="44">
        <f>IFERROR(_xll.qlIndexFixing(Index6M,$H2332,TRUE,_xll.ohTrigger(RecalcTrigger,Trigger6M)),NA())</f>
        <v>7.4074347688194318E-3</v>
      </c>
      <c r="M2332" s="145">
        <f>IFERROR(_xll.qlIndexFixing(Index1Y,$H2332,TRUE,_xll.ohTrigger(RecalcTrigger,Trigger1Y)),NA())</f>
        <v>7.3176140935984502E-3</v>
      </c>
      <c r="N2332" s="144">
        <f>IFERROR(_xll.qlIndexFixing(ONIndex1M,I2332,TRUE,_xll.ohTrigger(RecalcTrigger,Trigger1M)),NA())</f>
        <v>6.9234104449478195E-3</v>
      </c>
      <c r="O2332" s="44">
        <f>IFERROR(_xll.qlIndexFixing(ONIndex3M,I2332,TRUE,_xll.ohTrigger(RecalcTrigger,Trigger3M)),NA())</f>
        <v>7.1665531852094233E-3</v>
      </c>
      <c r="P2332" s="44">
        <f>IFERROR(_xll.qlIndexFixing(ONIndex6M,I2332,TRUE,_xll.ohTrigger(RecalcTrigger,Trigger6M)),NA())</f>
        <v>7.457590699537775E-3</v>
      </c>
      <c r="Q2332" s="145">
        <f>IFERROR(_xll.qlIndexFixing(ONIndex1Y,I2332,TRUE,_xll.ohTrigger(RecalcTrigger,Trigger1Y)),NA())</f>
        <v>7.3991458580913161E-3</v>
      </c>
    </row>
    <row r="2333" spans="2:17" x14ac:dyDescent="0.2">
      <c r="B2333" s="39" t="s">
        <v>42</v>
      </c>
      <c r="D2333" s="42">
        <f>_xll.qlCalendarAdvance(Calendar,$D2332,B2333,"f",FALSE)</f>
        <v>56024</v>
      </c>
      <c r="E2333" s="139">
        <f>_xll.qlInterestRateIndexValueDate(IndexON,D2333)</f>
        <v>56024</v>
      </c>
      <c r="F2333" s="155">
        <f>IFERROR(_xll.qlIndexFixing(IndexON,D2333,TRUE,_xll.ohTrigger(RecalcTrigger,TriggerON)),NA())</f>
        <v>6.7749351197932128E-3</v>
      </c>
      <c r="H2333" s="42">
        <f>_xll.qlCalendarAdvance(Calendar,$H2332,B2333,"f",FALSE)</f>
        <v>56024</v>
      </c>
      <c r="I2333" s="139">
        <f>_xll.qlInterestRateIndexValueDate(Index1M,$H2333)</f>
        <v>56026</v>
      </c>
      <c r="J2333" s="144">
        <f>IFERROR(_xll.qlIndexFixing(Index1M,$H2333,TRUE,_xll.ohTrigger(RecalcTrigger,Trigger1M)),NA())</f>
        <v>6.9145911799245452E-3</v>
      </c>
      <c r="K2333" s="44">
        <f>IFERROR(_xll.qlIndexFixing(Index3M,H2333,TRUE,_xll.ohTrigger(RecalcTrigger,Trigger3M)),NA())</f>
        <v>7.145895311635936E-3</v>
      </c>
      <c r="L2333" s="44">
        <f>IFERROR(_xll.qlIndexFixing(Index6M,$H2333,TRUE,_xll.ohTrigger(RecalcTrigger,Trigger6M)),NA())</f>
        <v>7.4020375867224885E-3</v>
      </c>
      <c r="M2333" s="145">
        <f>IFERROR(_xll.qlIndexFixing(Index1Y,$H2333,TRUE,_xll.ohTrigger(RecalcTrigger,Trigger1Y)),NA())</f>
        <v>7.3131602623016951E-3</v>
      </c>
      <c r="N2333" s="144">
        <f>IFERROR(_xll.qlIndexFixing(ONIndex1M,I2333,TRUE,_xll.ohTrigger(RecalcTrigger,Trigger1M)),NA())</f>
        <v>6.9193146213475387E-3</v>
      </c>
      <c r="O2333" s="44">
        <f>IFERROR(_xll.qlIndexFixing(ONIndex3M,I2333,TRUE,_xll.ohTrigger(RecalcTrigger,Trigger3M)),NA())</f>
        <v>7.162704168823808E-3</v>
      </c>
      <c r="P2333" s="44">
        <f>IFERROR(_xll.qlIndexFixing(ONIndex6M,I2333,TRUE,_xll.ohTrigger(RecalcTrigger,Trigger6M)),NA())</f>
        <v>7.4530438165876234E-3</v>
      </c>
      <c r="Q2333" s="145">
        <f>IFERROR(_xll.qlIndexFixing(ONIndex1Y,I2333,TRUE,_xll.ohTrigger(RecalcTrigger,Trigger1Y)),NA())</f>
        <v>7.3951703887775722E-3</v>
      </c>
    </row>
    <row r="2334" spans="2:17" x14ac:dyDescent="0.2">
      <c r="B2334" s="39" t="s">
        <v>42</v>
      </c>
      <c r="D2334" s="42">
        <f>_xll.qlCalendarAdvance(Calendar,$D2333,B2334,"f",FALSE)</f>
        <v>56031</v>
      </c>
      <c r="E2334" s="139">
        <f>_xll.qlInterestRateIndexValueDate(IndexON,D2334)</f>
        <v>56031</v>
      </c>
      <c r="F2334" s="155">
        <f>IFERROR(_xll.qlIndexFixing(IndexON,D2334,TRUE,_xll.ohTrigger(RecalcTrigger,TriggerON)),NA())</f>
        <v>6.7708385452736053E-3</v>
      </c>
      <c r="H2334" s="42">
        <f>_xll.qlCalendarAdvance(Calendar,$H2333,B2334,"f",FALSE)</f>
        <v>56031</v>
      </c>
      <c r="I2334" s="139">
        <f>_xll.qlInterestRateIndexValueDate(Index1M,$H2334)</f>
        <v>56033</v>
      </c>
      <c r="J2334" s="144">
        <f>IFERROR(_xll.qlIndexFixing(Index1M,$H2334,TRUE,_xll.ohTrigger(RecalcTrigger,Trigger1M)),NA())</f>
        <v>6.9104473944697764E-3</v>
      </c>
      <c r="K2334" s="44">
        <f>IFERROR(_xll.qlIndexFixing(Index3M,H2334,TRUE,_xll.ohTrigger(RecalcTrigger,Trigger3M)),NA())</f>
        <v>7.1419300966925883E-3</v>
      </c>
      <c r="L2334" s="44">
        <f>IFERROR(_xll.qlIndexFixing(Index6M,$H2334,TRUE,_xll.ohTrigger(RecalcTrigger,Trigger6M)),NA())</f>
        <v>7.3975852437322635E-3</v>
      </c>
      <c r="M2334" s="145">
        <f>IFERROR(_xll.qlIndexFixing(Index1Y,$H2334,TRUE,_xll.ohTrigger(RecalcTrigger,Trigger1Y)),NA())</f>
        <v>7.3086885628101256E-3</v>
      </c>
      <c r="N2334" s="144">
        <f>IFERROR(_xll.qlIndexFixing(ONIndex1M,I2334,TRUE,_xll.ohTrigger(RecalcTrigger,Trigger1M)),NA())</f>
        <v>6.9152016082174583E-3</v>
      </c>
      <c r="O2334" s="44">
        <f>IFERROR(_xll.qlIndexFixing(ONIndex3M,I2334,TRUE,_xll.ohTrigger(RecalcTrigger,Trigger3M)),NA())</f>
        <v>7.1588394987998072E-3</v>
      </c>
      <c r="P2334" s="44">
        <f>IFERROR(_xll.qlIndexFixing(ONIndex6M,I2334,TRUE,_xll.ohTrigger(RecalcTrigger,Trigger6M)),NA())</f>
        <v>7.4484322849510676E-3</v>
      </c>
      <c r="Q2334" s="145">
        <f>IFERROR(_xll.qlIndexFixing(ONIndex1Y,I2334,TRUE,_xll.ohTrigger(RecalcTrigger,Trigger1Y)),NA())</f>
        <v>7.3911778330515432E-3</v>
      </c>
    </row>
    <row r="2335" spans="2:17" x14ac:dyDescent="0.2">
      <c r="B2335" s="39" t="s">
        <v>42</v>
      </c>
      <c r="D2335" s="42">
        <f>_xll.qlCalendarAdvance(Calendar,$D2334,B2335,"f",FALSE)</f>
        <v>56038</v>
      </c>
      <c r="E2335" s="139">
        <f>_xll.qlInterestRateIndexValueDate(IndexON,D2335)</f>
        <v>56038</v>
      </c>
      <c r="F2335" s="155">
        <f>IFERROR(_xll.qlIndexFixing(IndexON,D2335,TRUE,_xll.ohTrigger(RecalcTrigger,TriggerON)),NA())</f>
        <v>6.7667241936941736E-3</v>
      </c>
      <c r="H2335" s="42">
        <f>_xll.qlCalendarAdvance(Calendar,$H2334,B2335,"f",FALSE)</f>
        <v>56038</v>
      </c>
      <c r="I2335" s="139">
        <f>_xll.qlInterestRateIndexValueDate(Index1M,$H2335)</f>
        <v>56040</v>
      </c>
      <c r="J2335" s="144">
        <f>IFERROR(_xll.qlIndexFixing(Index1M,$H2335,TRUE,_xll.ohTrigger(RecalcTrigger,Trigger1M)),NA())</f>
        <v>6.9062863522414975E-3</v>
      </c>
      <c r="K2335" s="44">
        <f>IFERROR(_xll.qlIndexFixing(Index3M,H2335,TRUE,_xll.ohTrigger(RecalcTrigger,Trigger3M)),NA())</f>
        <v>7.1379490551874408E-3</v>
      </c>
      <c r="L2335" s="44">
        <f>IFERROR(_xll.qlIndexFixing(Index6M,$H2335,TRUE,_xll.ohTrigger(RecalcTrigger,Trigger6M)),NA())</f>
        <v>7.3920698251522723E-3</v>
      </c>
      <c r="M2335" s="145">
        <f>IFERROR(_xll.qlIndexFixing(Index1Y,$H2335,TRUE,_xll.ohTrigger(RecalcTrigger,Trigger1Y)),NA())</f>
        <v>7.3041989688081349E-3</v>
      </c>
      <c r="N2335" s="144">
        <f>IFERROR(_xll.qlIndexFixing(ONIndex1M,I2335,TRUE,_xll.ohTrigger(RecalcTrigger,Trigger1M)),NA())</f>
        <v>6.9110713833353543E-3</v>
      </c>
      <c r="O2335" s="44">
        <f>IFERROR(_xll.qlIndexFixing(ONIndex3M,I2335,TRUE,_xll.ohTrigger(RecalcTrigger,Trigger3M)),NA())</f>
        <v>7.1549591538744295E-3</v>
      </c>
      <c r="P2335" s="44">
        <f>IFERROR(_xll.qlIndexFixing(ONIndex6M,I2335,TRUE,_xll.ohTrigger(RecalcTrigger,Trigger6M)),NA())</f>
        <v>7.443755983445044E-3</v>
      </c>
      <c r="Q2335" s="145">
        <f>IFERROR(_xll.qlIndexFixing(ONIndex1Y,I2335,TRUE,_xll.ohTrigger(RecalcTrigger,Trigger1Y)),NA())</f>
        <v>7.3871681642945219E-3</v>
      </c>
    </row>
    <row r="2336" spans="2:17" x14ac:dyDescent="0.2">
      <c r="B2336" s="39" t="s">
        <v>42</v>
      </c>
      <c r="D2336" s="42">
        <f>_xll.qlCalendarAdvance(Calendar,$D2335,B2336,"f",FALSE)</f>
        <v>56045</v>
      </c>
      <c r="E2336" s="139">
        <f>_xll.qlInterestRateIndexValueDate(IndexON,D2336)</f>
        <v>56045</v>
      </c>
      <c r="F2336" s="155">
        <f>IFERROR(_xll.qlIndexFixing(IndexON,D2336,TRUE,_xll.ohTrigger(RecalcTrigger,TriggerON)),NA())</f>
        <v>6.7625920419533969E-3</v>
      </c>
      <c r="H2336" s="42">
        <f>_xll.qlCalendarAdvance(Calendar,$H2335,B2336,"f",FALSE)</f>
        <v>56045</v>
      </c>
      <c r="I2336" s="139">
        <f>_xll.qlInterestRateIndexValueDate(Index1M,$H2336)</f>
        <v>56047</v>
      </c>
      <c r="J2336" s="144">
        <f>IFERROR(_xll.qlIndexFixing(Index1M,$H2336,TRUE,_xll.ohTrigger(RecalcTrigger,Trigger1M)),NA())</f>
        <v>6.9021080311498784E-3</v>
      </c>
      <c r="K2336" s="44">
        <f>IFERROR(_xll.qlIndexFixing(Index3M,H2336,TRUE,_xll.ohTrigger(RecalcTrigger,Trigger3M)),NA())</f>
        <v>7.1339521656993664E-3</v>
      </c>
      <c r="L2336" s="44">
        <f>IFERROR(_xll.qlIndexFixing(Index6M,$H2336,TRUE,_xll.ohTrigger(RecalcTrigger,Trigger6M)),NA())</f>
        <v>7.3864877750986092E-3</v>
      </c>
      <c r="M2336" s="145">
        <f>IFERROR(_xll.qlIndexFixing(Index1Y,$H2336,TRUE,_xll.ohTrigger(RecalcTrigger,Trigger1Y)),NA())</f>
        <v>7.299691453982962E-3</v>
      </c>
      <c r="N2336" s="144">
        <f>IFERROR(_xll.qlIndexFixing(ONIndex1M,I2336,TRUE,_xll.ohTrigger(RecalcTrigger,Trigger1M)),NA())</f>
        <v>6.9069239247987468E-3</v>
      </c>
      <c r="O2336" s="44">
        <f>IFERROR(_xll.qlIndexFixing(ONIndex3M,I2336,TRUE,_xll.ohTrigger(RecalcTrigger,Trigger3M)),NA())</f>
        <v>7.1510631124649393E-3</v>
      </c>
      <c r="P2336" s="44">
        <f>IFERROR(_xll.qlIndexFixing(ONIndex6M,I2336,TRUE,_xll.ohTrigger(RecalcTrigger,Trigger6M)),NA())</f>
        <v>7.4390147905667448E-3</v>
      </c>
      <c r="Q2336" s="145">
        <f>IFERROR(_xll.qlIndexFixing(ONIndex1Y,I2336,TRUE,_xll.ohTrigger(RecalcTrigger,Trigger1Y)),NA())</f>
        <v>7.3831413562874815E-3</v>
      </c>
    </row>
    <row r="2337" spans="2:17" x14ac:dyDescent="0.2">
      <c r="B2337" s="39" t="s">
        <v>42</v>
      </c>
      <c r="D2337" s="42">
        <f>_xll.qlCalendarAdvance(Calendar,$D2336,B2337,"f",FALSE)</f>
        <v>56052</v>
      </c>
      <c r="E2337" s="139">
        <f>_xll.qlInterestRateIndexValueDate(IndexON,D2337)</f>
        <v>56052</v>
      </c>
      <c r="F2337" s="155">
        <f>IFERROR(_xll.qlIndexFixing(IndexON,D2337,TRUE,_xll.ohTrigger(RecalcTrigger,TriggerON)),NA())</f>
        <v>6.7584420663102662E-3</v>
      </c>
      <c r="H2337" s="42">
        <f>_xll.qlCalendarAdvance(Calendar,$H2336,B2337,"f",FALSE)</f>
        <v>56052</v>
      </c>
      <c r="I2337" s="139">
        <f>_xll.qlInterestRateIndexValueDate(Index1M,$H2337)</f>
        <v>56054</v>
      </c>
      <c r="J2337" s="144">
        <f>IFERROR(_xll.qlIndexFixing(Index1M,$H2337,TRUE,_xll.ohTrigger(RecalcTrigger,Trigger1M)),NA())</f>
        <v>6.8979124091100852E-3</v>
      </c>
      <c r="K2337" s="44">
        <f>IFERROR(_xll.qlIndexFixing(Index3M,H2337,TRUE,_xll.ohTrigger(RecalcTrigger,Trigger3M)),NA())</f>
        <v>7.1299394068037661E-3</v>
      </c>
      <c r="L2337" s="44">
        <f>IFERROR(_xll.qlIndexFixing(Index6M,$H2337,TRUE,_xll.ohTrigger(RecalcTrigger,Trigger6M)),NA())</f>
        <v>7.3808389723816594E-3</v>
      </c>
      <c r="M2337" s="145">
        <f>IFERROR(_xll.qlIndexFixing(Index1Y,$H2337,TRUE,_xll.ohTrigger(RecalcTrigger,Trigger1Y)),NA())</f>
        <v>7.2951659920220671E-3</v>
      </c>
      <c r="N2337" s="144">
        <f>IFERROR(_xll.qlIndexFixing(ONIndex1M,I2337,TRUE,_xll.ohTrigger(RecalcTrigger,Trigger1M)),NA())</f>
        <v>6.9027592103054758E-3</v>
      </c>
      <c r="O2337" s="44">
        <f>IFERROR(_xll.qlIndexFixing(ONIndex3M,I2337,TRUE,_xll.ohTrigger(RecalcTrigger,Trigger3M)),NA())</f>
        <v>7.1471513533083453E-3</v>
      </c>
      <c r="P2337" s="44">
        <f>IFERROR(_xll.qlIndexFixing(ONIndex6M,I2337,TRUE,_xll.ohTrigger(RecalcTrigger,Trigger6M)),NA())</f>
        <v>7.4342085852929785E-3</v>
      </c>
      <c r="Q2337" s="145">
        <f>IFERROR(_xll.qlIndexFixing(ONIndex1Y,I2337,TRUE,_xll.ohTrigger(RecalcTrigger,Trigger1Y)),NA())</f>
        <v>7.3790973825715866E-3</v>
      </c>
    </row>
    <row r="2338" spans="2:17" x14ac:dyDescent="0.2">
      <c r="B2338" s="39" t="s">
        <v>42</v>
      </c>
      <c r="D2338" s="42">
        <f>_xll.qlCalendarAdvance(Calendar,$D2337,B2338,"f",FALSE)</f>
        <v>56059</v>
      </c>
      <c r="E2338" s="139">
        <f>_xll.qlInterestRateIndexValueDate(IndexON,D2338)</f>
        <v>56059</v>
      </c>
      <c r="F2338" s="155">
        <f>IFERROR(_xll.qlIndexFixing(IndexON,D2338,TRUE,_xll.ohTrigger(RecalcTrigger,TriggerON)),NA())</f>
        <v>6.7542742433435166E-3</v>
      </c>
      <c r="H2338" s="42">
        <f>_xll.qlCalendarAdvance(Calendar,$H2337,B2338,"f",FALSE)</f>
        <v>56059</v>
      </c>
      <c r="I2338" s="139">
        <f>_xll.qlInterestRateIndexValueDate(Index1M,$H2338)</f>
        <v>56061</v>
      </c>
      <c r="J2338" s="144">
        <f>IFERROR(_xll.qlIndexFixing(Index1M,$H2338,TRUE,_xll.ohTrigger(RecalcTrigger,Trigger1M)),NA())</f>
        <v>6.893699464034786E-3</v>
      </c>
      <c r="K2338" s="44">
        <f>IFERROR(_xll.qlIndexFixing(Index3M,H2338,TRUE,_xll.ohTrigger(RecalcTrigger,Trigger3M)),NA())</f>
        <v>7.125910757079512E-3</v>
      </c>
      <c r="L2338" s="44">
        <f>IFERROR(_xll.qlIndexFixing(Index6M,$H2338,TRUE,_xll.ohTrigger(RecalcTrigger,Trigger6M)),NA())</f>
        <v>7.3740529690464159E-3</v>
      </c>
      <c r="M2338" s="145">
        <f>IFERROR(_xll.qlIndexFixing(Index1Y,$H2338,TRUE,_xll.ohTrigger(RecalcTrigger,Trigger1Y)),NA())</f>
        <v>7.2906225566148784E-3</v>
      </c>
      <c r="N2338" s="144">
        <f>IFERROR(_xll.qlIndexFixing(ONIndex1M,I2338,TRUE,_xll.ohTrigger(RecalcTrigger,Trigger1M)),NA())</f>
        <v>6.8985772177931892E-3</v>
      </c>
      <c r="O2338" s="44">
        <f>IFERROR(_xll.qlIndexFixing(ONIndex3M,I2338,TRUE,_xll.ohTrigger(RecalcTrigger,Trigger3M)),NA())</f>
        <v>7.1432238549018479E-3</v>
      </c>
      <c r="P2338" s="44">
        <f>IFERROR(_xll.qlIndexFixing(ONIndex6M,I2338,TRUE,_xll.ohTrigger(RecalcTrigger,Trigger6M)),NA())</f>
        <v>7.4293372460410012E-3</v>
      </c>
      <c r="Q2338" s="145">
        <f>IFERROR(_xll.qlIndexFixing(ONIndex1Y,I2338,TRUE,_xll.ohTrigger(RecalcTrigger,Trigger1Y)),NA())</f>
        <v>7.3750362169278105E-3</v>
      </c>
    </row>
    <row r="2339" spans="2:17" x14ac:dyDescent="0.2">
      <c r="B2339" s="39" t="s">
        <v>42</v>
      </c>
      <c r="D2339" s="42">
        <f>_xll.qlCalendarAdvance(Calendar,$D2338,B2339,"f",FALSE)</f>
        <v>56066</v>
      </c>
      <c r="E2339" s="139">
        <f>_xll.qlInterestRateIndexValueDate(IndexON,D2339)</f>
        <v>56066</v>
      </c>
      <c r="F2339" s="155">
        <f>IFERROR(_xll.qlIndexFixing(IndexON,D2339,TRUE,_xll.ohTrigger(RecalcTrigger,TriggerON)),NA())</f>
        <v>6.750088549711819E-3</v>
      </c>
      <c r="H2339" s="42">
        <f>_xll.qlCalendarAdvance(Calendar,$H2338,B2339,"f",FALSE)</f>
        <v>56066</v>
      </c>
      <c r="I2339" s="139">
        <f>_xll.qlInterestRateIndexValueDate(Index1M,$H2339)</f>
        <v>56068</v>
      </c>
      <c r="J2339" s="144">
        <f>IFERROR(_xll.qlIndexFixing(Index1M,$H2339,TRUE,_xll.ohTrigger(RecalcTrigger,Trigger1M)),NA())</f>
        <v>6.8894691738391467E-3</v>
      </c>
      <c r="K2339" s="44">
        <f>IFERROR(_xll.qlIndexFixing(Index3M,H2339,TRUE,_xll.ohTrigger(RecalcTrigger,Trigger3M)),NA())</f>
        <v>7.1218661951046106E-3</v>
      </c>
      <c r="L2339" s="44">
        <f>IFERROR(_xll.qlIndexFixing(Index6M,$H2339,TRUE,_xll.ohTrigger(RecalcTrigger,Trigger6M)),NA())</f>
        <v>7.3682554557679344E-3</v>
      </c>
      <c r="M2339" s="145">
        <f>IFERROR(_xll.qlIndexFixing(Index1Y,$H2339,TRUE,_xll.ohTrigger(RecalcTrigger,Trigger1Y)),NA())</f>
        <v>7.2860611214525797E-3</v>
      </c>
      <c r="N2339" s="144">
        <f>IFERROR(_xll.qlIndexFixing(ONIndex1M,I2339,TRUE,_xll.ohTrigger(RecalcTrigger,Trigger1M)),NA())</f>
        <v>6.8943779252794712E-3</v>
      </c>
      <c r="O2339" s="44">
        <f>IFERROR(_xll.qlIndexFixing(ONIndex3M,I2339,TRUE,_xll.ohTrigger(RecalcTrigger,Trigger3M)),NA())</f>
        <v>7.1392805958225836E-3</v>
      </c>
      <c r="P2339" s="44">
        <f>IFERROR(_xll.qlIndexFixing(ONIndex6M,I2339,TRUE,_xll.ohTrigger(RecalcTrigger,Trigger6M)),NA())</f>
        <v>7.4244006515478134E-3</v>
      </c>
      <c r="Q2339" s="145">
        <f>IFERROR(_xll.qlIndexFixing(ONIndex1Y,I2339,TRUE,_xll.ohTrigger(RecalcTrigger,Trigger1Y)),NA())</f>
        <v>7.370957832897318E-3</v>
      </c>
    </row>
    <row r="2340" spans="2:17" x14ac:dyDescent="0.2">
      <c r="B2340" s="39" t="s">
        <v>42</v>
      </c>
      <c r="D2340" s="42">
        <f>_xll.qlCalendarAdvance(Calendar,$D2339,B2340,"f",FALSE)</f>
        <v>56073</v>
      </c>
      <c r="E2340" s="139">
        <f>_xll.qlInterestRateIndexValueDate(IndexON,D2340)</f>
        <v>56073</v>
      </c>
      <c r="F2340" s="155">
        <f>IFERROR(_xll.qlIndexFixing(IndexON,D2340,TRUE,_xll.ohTrigger(RecalcTrigger,TriggerON)),NA())</f>
        <v>6.7458849617541006E-3</v>
      </c>
      <c r="H2340" s="42">
        <f>_xll.qlCalendarAdvance(Calendar,$H2339,B2340,"f",FALSE)</f>
        <v>56073</v>
      </c>
      <c r="I2340" s="139">
        <f>_xll.qlInterestRateIndexValueDate(Index1M,$H2340)</f>
        <v>56075</v>
      </c>
      <c r="J2340" s="144">
        <f>IFERROR(_xll.qlIndexFixing(Index1M,$H2340,TRUE,_xll.ohTrigger(RecalcTrigger,Trigger1M)),NA())</f>
        <v>6.8852215164333375E-3</v>
      </c>
      <c r="K2340" s="44">
        <f>IFERROR(_xll.qlIndexFixing(Index3M,H2340,TRUE,_xll.ohTrigger(RecalcTrigger,Trigger3M)),NA())</f>
        <v>7.1178056994553283E-3</v>
      </c>
      <c r="L2340" s="44">
        <f>IFERROR(_xll.qlIndexFixing(Index6M,$H2340,TRUE,_xll.ohTrigger(RecalcTrigger,Trigger6M)),NA())</f>
        <v>7.3623907965129319E-3</v>
      </c>
      <c r="M2340" s="145">
        <f>IFERROR(_xll.qlIndexFixing(Index1Y,$H2340,TRUE,_xll.ohTrigger(RecalcTrigger,Trigger1Y)),NA())</f>
        <v>7.2814816602274459E-3</v>
      </c>
      <c r="N2340" s="144">
        <f>IFERROR(_xll.qlIndexFixing(ONIndex1M,I2340,TRUE,_xll.ohTrigger(RecalcTrigger,Trigger1M)),NA())</f>
        <v>6.8901613105420978E-3</v>
      </c>
      <c r="O2340" s="44">
        <f>IFERROR(_xll.qlIndexFixing(ONIndex3M,I2340,TRUE,_xll.ohTrigger(RecalcTrigger,Trigger3M)),NA())</f>
        <v>7.1353215545677529E-3</v>
      </c>
      <c r="P2340" s="44">
        <f>IFERROR(_xll.qlIndexFixing(ONIndex6M,I2340,TRUE,_xll.ohTrigger(RecalcTrigger,Trigger6M)),NA())</f>
        <v>7.4193986807102874E-3</v>
      </c>
      <c r="Q2340" s="145">
        <f>IFERROR(_xll.qlIndexFixing(ONIndex1Y,I2340,TRUE,_xll.ohTrigger(RecalcTrigger,Trigger1Y)),NA())</f>
        <v>7.366862204181146E-3</v>
      </c>
    </row>
    <row r="2341" spans="2:17" x14ac:dyDescent="0.2">
      <c r="B2341" s="39" t="s">
        <v>42</v>
      </c>
      <c r="D2341" s="42">
        <f>_xll.qlCalendarAdvance(Calendar,$D2340,B2341,"f",FALSE)</f>
        <v>56080</v>
      </c>
      <c r="E2341" s="139">
        <f>_xll.qlInterestRateIndexValueDate(IndexON,D2341)</f>
        <v>56080</v>
      </c>
      <c r="F2341" s="155">
        <f>IFERROR(_xll.qlIndexFixing(IndexON,D2341,TRUE,_xll.ohTrigger(RecalcTrigger,TriggerON)),NA())</f>
        <v>6.7416634560490962E-3</v>
      </c>
      <c r="H2341" s="42">
        <f>_xll.qlCalendarAdvance(Calendar,$H2340,B2341,"f",FALSE)</f>
        <v>56080</v>
      </c>
      <c r="I2341" s="139">
        <f>_xll.qlInterestRateIndexValueDate(Index1M,$H2341)</f>
        <v>56082</v>
      </c>
      <c r="J2341" s="144">
        <f>IFERROR(_xll.qlIndexFixing(Index1M,$H2341,TRUE,_xll.ohTrigger(RecalcTrigger,Trigger1M)),NA())</f>
        <v>6.8809564697325243E-3</v>
      </c>
      <c r="K2341" s="44">
        <f>IFERROR(_xll.qlIndexFixing(Index3M,H2341,TRUE,_xll.ohTrigger(RecalcTrigger,Trigger3M)),NA())</f>
        <v>7.1137292487114109E-3</v>
      </c>
      <c r="L2341" s="44">
        <f>IFERROR(_xll.qlIndexFixing(Index6M,$H2341,TRUE,_xll.ohTrigger(RecalcTrigger,Trigger6M)),NA())</f>
        <v>7.3564588701271394E-3</v>
      </c>
      <c r="M2341" s="145">
        <f>IFERROR(_xll.qlIndexFixing(Index1Y,$H2341,TRUE,_xll.ohTrigger(RecalcTrigger,Trigger1Y)),NA())</f>
        <v>7.2768841466335074E-3</v>
      </c>
      <c r="N2341" s="144">
        <f>IFERROR(_xll.qlIndexFixing(ONIndex1M,I2341,TRUE,_xll.ohTrigger(RecalcTrigger,Trigger1M)),NA())</f>
        <v>6.8859273515187169E-3</v>
      </c>
      <c r="O2341" s="44">
        <f>IFERROR(_xll.qlIndexFixing(ONIndex3M,I2341,TRUE,_xll.ohTrigger(RecalcTrigger,Trigger3M)),NA())</f>
        <v>7.1313467097944283E-3</v>
      </c>
      <c r="P2341" s="44">
        <f>IFERROR(_xll.qlIndexFixing(ONIndex6M,I2341,TRUE,_xll.ohTrigger(RecalcTrigger,Trigger6M)),NA())</f>
        <v>7.4143312121055516E-3</v>
      </c>
      <c r="Q2341" s="145">
        <f>IFERROR(_xll.qlIndexFixing(ONIndex1Y,I2341,TRUE,_xll.ohTrigger(RecalcTrigger,Trigger1Y)),NA())</f>
        <v>7.3627493042405234E-3</v>
      </c>
    </row>
    <row r="2342" spans="2:17" x14ac:dyDescent="0.2">
      <c r="B2342" s="39" t="s">
        <v>42</v>
      </c>
      <c r="D2342" s="42">
        <f>_xll.qlCalendarAdvance(Calendar,$D2341,B2342,"f",FALSE)</f>
        <v>56087</v>
      </c>
      <c r="E2342" s="139">
        <f>_xll.qlInterestRateIndexValueDate(IndexON,D2342)</f>
        <v>56087</v>
      </c>
      <c r="F2342" s="155">
        <f>IFERROR(_xll.qlIndexFixing(IndexON,D2342,TRUE,_xll.ohTrigger(RecalcTrigger,TriggerON)),NA())</f>
        <v>6.7374240092554771E-3</v>
      </c>
      <c r="H2342" s="42">
        <f>_xll.qlCalendarAdvance(Calendar,$H2341,B2342,"f",FALSE)</f>
        <v>56087</v>
      </c>
      <c r="I2342" s="139">
        <f>_xll.qlInterestRateIndexValueDate(Index1M,$H2342)</f>
        <v>56089</v>
      </c>
      <c r="J2342" s="144">
        <f>IFERROR(_xll.qlIndexFixing(Index1M,$H2342,TRUE,_xll.ohTrigger(RecalcTrigger,Trigger1M)),NA())</f>
        <v>6.8766740116568692E-3</v>
      </c>
      <c r="K2342" s="44">
        <f>IFERROR(_xll.qlIndexFixing(Index3M,H2342,TRUE,_xll.ohTrigger(RecalcTrigger,Trigger3M)),NA())</f>
        <v>7.1096368214508612E-3</v>
      </c>
      <c r="L2342" s="44">
        <f>IFERROR(_xll.qlIndexFixing(Index6M,$H2342,TRUE,_xll.ohTrigger(RecalcTrigger,Trigger6M)),NA())</f>
        <v>7.350459555467031E-3</v>
      </c>
      <c r="M2342" s="145">
        <f>IFERROR(_xll.qlIndexFixing(Index1Y,$H2342,TRUE,_xll.ohTrigger(RecalcTrigger,Trigger1Y)),NA())</f>
        <v>7.2722685543656681E-3</v>
      </c>
      <c r="N2342" s="144">
        <f>IFERROR(_xll.qlIndexFixing(ONIndex1M,I2342,TRUE,_xll.ohTrigger(RecalcTrigger,Trigger1M)),NA())</f>
        <v>6.8816760262269128E-3</v>
      </c>
      <c r="O2342" s="44">
        <f>IFERROR(_xll.qlIndexFixing(ONIndex3M,I2342,TRUE,_xll.ohTrigger(RecalcTrigger,Trigger3M)),NA())</f>
        <v>7.1273560399998104E-3</v>
      </c>
      <c r="P2342" s="44">
        <f>IFERROR(_xll.qlIndexFixing(ONIndex6M,I2342,TRUE,_xll.ohTrigger(RecalcTrigger,Trigger6M)),NA())</f>
        <v>7.4091981243906702E-3</v>
      </c>
      <c r="Q2342" s="145">
        <f>IFERROR(_xll.qlIndexFixing(ONIndex1Y,I2342,TRUE,_xll.ohTrigger(RecalcTrigger,Trigger1Y)),NA())</f>
        <v>7.3586191069363593E-3</v>
      </c>
    </row>
    <row r="2343" spans="2:17" x14ac:dyDescent="0.2">
      <c r="B2343" s="39" t="s">
        <v>42</v>
      </c>
      <c r="D2343" s="42">
        <f>_xll.qlCalendarAdvance(Calendar,$D2342,B2343,"f",FALSE)</f>
        <v>56094</v>
      </c>
      <c r="E2343" s="139">
        <f>_xll.qlInterestRateIndexValueDate(IndexON,D2343)</f>
        <v>56094</v>
      </c>
      <c r="F2343" s="155">
        <f>IFERROR(_xll.qlIndexFixing(IndexON,D2343,TRUE,_xll.ohTrigger(RecalcTrigger,TriggerON)),NA())</f>
        <v>6.7331665977121702E-3</v>
      </c>
      <c r="H2343" s="42">
        <f>_xll.qlCalendarAdvance(Calendar,$H2342,B2343,"f",FALSE)</f>
        <v>56094</v>
      </c>
      <c r="I2343" s="139">
        <f>_xll.qlInterestRateIndexValueDate(Index1M,$H2343)</f>
        <v>56096</v>
      </c>
      <c r="J2343" s="144">
        <f>IFERROR(_xll.qlIndexFixing(Index1M,$H2343,TRUE,_xll.ohTrigger(RecalcTrigger,Trigger1M)),NA())</f>
        <v>6.8731029111070291E-3</v>
      </c>
      <c r="K2343" s="44">
        <f>IFERROR(_xll.qlIndexFixing(Index3M,H2343,TRUE,_xll.ohTrigger(RecalcTrigger,Trigger3M)),NA())</f>
        <v>7.1055283962551605E-3</v>
      </c>
      <c r="L2343" s="44">
        <f>IFERROR(_xll.qlIndexFixing(Index6M,$H2343,TRUE,_xll.ohTrigger(RecalcTrigger,Trigger6M)),NA())</f>
        <v>7.3455375645427746E-3</v>
      </c>
      <c r="M2343" s="145">
        <f>IFERROR(_xll.qlIndexFixing(Index1Y,$H2343,TRUE,_xll.ohTrigger(RecalcTrigger,Trigger1Y)),NA())</f>
        <v>7.2676348571210237E-3</v>
      </c>
      <c r="N2343" s="144">
        <f>IFERROR(_xll.qlIndexFixing(ONIndex1M,I2343,TRUE,_xll.ohTrigger(RecalcTrigger,Trigger1M)),NA())</f>
        <v>6.8774073124444612E-3</v>
      </c>
      <c r="O2343" s="44">
        <f>IFERROR(_xll.qlIndexFixing(ONIndex3M,I2343,TRUE,_xll.ohTrigger(RecalcTrigger,Trigger3M)),NA())</f>
        <v>7.1233495239209077E-3</v>
      </c>
      <c r="P2343" s="44">
        <f>IFERROR(_xll.qlIndexFixing(ONIndex6M,I2343,TRUE,_xll.ohTrigger(RecalcTrigger,Trigger6M)),NA())</f>
        <v>7.4039992963026435E-3</v>
      </c>
      <c r="Q2343" s="145">
        <f>IFERROR(_xll.qlIndexFixing(ONIndex1Y,I2343,TRUE,_xll.ohTrigger(RecalcTrigger,Trigger1Y)),NA())</f>
        <v>7.3544715858098186E-3</v>
      </c>
    </row>
    <row r="2344" spans="2:17" x14ac:dyDescent="0.2">
      <c r="B2344" s="39" t="s">
        <v>42</v>
      </c>
      <c r="D2344" s="42">
        <f>_xll.qlCalendarAdvance(Calendar,$D2343,B2344,"f",FALSE)</f>
        <v>56101</v>
      </c>
      <c r="E2344" s="139">
        <f>_xll.qlInterestRateIndexValueDate(IndexON,D2344)</f>
        <v>56101</v>
      </c>
      <c r="F2344" s="155">
        <f>IFERROR(_xll.qlIndexFixing(IndexON,D2344,TRUE,_xll.ohTrigger(RecalcTrigger,TriggerON)),NA())</f>
        <v>6.7288911981577826E-3</v>
      </c>
      <c r="H2344" s="42">
        <f>_xll.qlCalendarAdvance(Calendar,$H2343,B2344,"f",FALSE)</f>
        <v>56101</v>
      </c>
      <c r="I2344" s="139">
        <f>_xll.qlInterestRateIndexValueDate(Index1M,$H2344)</f>
        <v>56103</v>
      </c>
      <c r="J2344" s="144">
        <f>IFERROR(_xll.qlIndexFixing(Index1M,$H2344,TRUE,_xll.ohTrigger(RecalcTrigger,Trigger1M)),NA())</f>
        <v>6.8680567730092235E-3</v>
      </c>
      <c r="K2344" s="44">
        <f>IFERROR(_xll.qlIndexFixing(Index3M,H2344,TRUE,_xll.ohTrigger(RecalcTrigger,Trigger3M)),NA())</f>
        <v>7.1014039516988396E-3</v>
      </c>
      <c r="L2344" s="44">
        <f>IFERROR(_xll.qlIndexFixing(Index6M,$H2344,TRUE,_xll.ohTrigger(RecalcTrigger,Trigger6M)),NA())</f>
        <v>7.3382582767888751E-3</v>
      </c>
      <c r="M2344" s="145">
        <f>IFERROR(_xll.qlIndexFixing(Index1Y,$H2344,TRUE,_xll.ohTrigger(RecalcTrigger,Trigger1Y)),NA())</f>
        <v>7.2629830285979823E-3</v>
      </c>
      <c r="N2344" s="144">
        <f>IFERROR(_xll.qlIndexFixing(ONIndex1M,I2344,TRUE,_xll.ohTrigger(RecalcTrigger,Trigger1M)),NA())</f>
        <v>6.8731211881889465E-3</v>
      </c>
      <c r="O2344" s="44">
        <f>IFERROR(_xll.qlIndexFixing(ONIndex3M,I2344,TRUE,_xll.ohTrigger(RecalcTrigger,Trigger3M)),NA())</f>
        <v>7.1193271398950486E-3</v>
      </c>
      <c r="P2344" s="44">
        <f>IFERROR(_xll.qlIndexFixing(ONIndex6M,I2344,TRUE,_xll.ohTrigger(RecalcTrigger,Trigger6M)),NA())</f>
        <v>7.398734606498536E-3</v>
      </c>
      <c r="Q2344" s="145">
        <f>IFERROR(_xll.qlIndexFixing(ONIndex1Y,I2344,TRUE,_xll.ohTrigger(RecalcTrigger,Trigger1Y)),NA())</f>
        <v>7.3503067145619383E-3</v>
      </c>
    </row>
    <row r="2345" spans="2:17" x14ac:dyDescent="0.2">
      <c r="B2345" s="39" t="s">
        <v>42</v>
      </c>
      <c r="D2345" s="42">
        <f>_xll.qlCalendarAdvance(Calendar,$D2344,B2345,"f",FALSE)</f>
        <v>56108</v>
      </c>
      <c r="E2345" s="139">
        <f>_xll.qlInterestRateIndexValueDate(IndexON,D2345)</f>
        <v>56108</v>
      </c>
      <c r="F2345" s="155">
        <f>IFERROR(_xll.qlIndexFixing(IndexON,D2345,TRUE,_xll.ohTrigger(RecalcTrigger,TriggerON)),NA())</f>
        <v>6.7245977867713691E-3</v>
      </c>
      <c r="H2345" s="42">
        <f>_xll.qlCalendarAdvance(Calendar,$H2344,B2345,"f",FALSE)</f>
        <v>56108</v>
      </c>
      <c r="I2345" s="139">
        <f>_xll.qlInterestRateIndexValueDate(Index1M,$H2345)</f>
        <v>56110</v>
      </c>
      <c r="J2345" s="144">
        <f>IFERROR(_xll.qlIndexFixing(Index1M,$H2345,TRUE,_xll.ohTrigger(RecalcTrigger,Trigger1M)),NA())</f>
        <v>6.8637219482700629E-3</v>
      </c>
      <c r="K2345" s="44">
        <f>IFERROR(_xll.qlIndexFixing(Index3M,H2345,TRUE,_xll.ohTrigger(RecalcTrigger,Trigger3M)),NA())</f>
        <v>7.097263466365117E-3</v>
      </c>
      <c r="L2345" s="44">
        <f>IFERROR(_xll.qlIndexFixing(Index6M,$H2345,TRUE,_xll.ohTrigger(RecalcTrigger,Trigger6M)),NA())</f>
        <v>7.3320560705233146E-3</v>
      </c>
      <c r="M2345" s="145">
        <f>IFERROR(_xll.qlIndexFixing(Index1Y,$H2345,TRUE,_xll.ohTrigger(RecalcTrigger,Trigger1Y)),NA())</f>
        <v>7.2583130424958304E-3</v>
      </c>
      <c r="N2345" s="144">
        <f>IFERROR(_xll.qlIndexFixing(ONIndex1M,I2345,TRUE,_xll.ohTrigger(RecalcTrigger,Trigger1M)),NA())</f>
        <v>6.8688176313180804E-3</v>
      </c>
      <c r="O2345" s="44">
        <f>IFERROR(_xll.qlIndexFixing(ONIndex3M,I2345,TRUE,_xll.ohTrigger(RecalcTrigger,Trigger3M)),NA())</f>
        <v>7.1152888666592418E-3</v>
      </c>
      <c r="P2345" s="44">
        <f>IFERROR(_xll.qlIndexFixing(ONIndex6M,I2345,TRUE,_xll.ohTrigger(RecalcTrigger,Trigger6M)),NA())</f>
        <v>7.393403933955156E-3</v>
      </c>
      <c r="Q2345" s="145">
        <f>IFERROR(_xll.qlIndexFixing(ONIndex1Y,I2345,TRUE,_xll.ohTrigger(RecalcTrigger,Trigger1Y)),NA())</f>
        <v>7.3461244667338832E-3</v>
      </c>
    </row>
    <row r="2346" spans="2:17" x14ac:dyDescent="0.2">
      <c r="B2346" s="39" t="s">
        <v>42</v>
      </c>
      <c r="D2346" s="42">
        <f>_xll.qlCalendarAdvance(Calendar,$D2345,B2346,"f",FALSE)</f>
        <v>56115</v>
      </c>
      <c r="E2346" s="139">
        <f>_xll.qlInterestRateIndexValueDate(IndexON,D2346)</f>
        <v>56115</v>
      </c>
      <c r="F2346" s="155">
        <f>IFERROR(_xll.qlIndexFixing(IndexON,D2346,TRUE,_xll.ohTrigger(RecalcTrigger,TriggerON)),NA())</f>
        <v>6.7202863405313451E-3</v>
      </c>
      <c r="H2346" s="42">
        <f>_xll.qlCalendarAdvance(Calendar,$H2345,B2346,"f",FALSE)</f>
        <v>56115</v>
      </c>
      <c r="I2346" s="139">
        <f>_xll.qlInterestRateIndexValueDate(Index1M,$H2346)</f>
        <v>56117</v>
      </c>
      <c r="J2346" s="144">
        <f>IFERROR(_xll.qlIndexFixing(Index1M,$H2346,TRUE,_xll.ohTrigger(RecalcTrigger,Trigger1M)),NA())</f>
        <v>6.8593696238092305E-3</v>
      </c>
      <c r="K2346" s="44">
        <f>IFERROR(_xll.qlIndexFixing(Index3M,H2346,TRUE,_xll.ohTrigger(RecalcTrigger,Trigger3M)),NA())</f>
        <v>7.0931069188319975E-3</v>
      </c>
      <c r="L2346" s="44">
        <f>IFERROR(_xll.qlIndexFixing(Index6M,$H2346,TRUE,_xll.ohTrigger(RecalcTrigger,Trigger6M)),NA())</f>
        <v>7.3257859914914224E-3</v>
      </c>
      <c r="M2346" s="145">
        <f>IFERROR(_xll.qlIndexFixing(Index1Y,$H2346,TRUE,_xll.ohTrigger(RecalcTrigger,Trigger1Y)),NA())</f>
        <v>7.2536248725162599E-3</v>
      </c>
      <c r="N2346" s="144">
        <f>IFERROR(_xll.qlIndexFixing(ONIndex1M,I2346,TRUE,_xll.ohTrigger(RecalcTrigger,Trigger1M)),NA())</f>
        <v>6.8644966196096391E-3</v>
      </c>
      <c r="O2346" s="44">
        <f>IFERROR(_xll.qlIndexFixing(ONIndex3M,I2346,TRUE,_xll.ohTrigger(RecalcTrigger,Trigger3M)),NA())</f>
        <v>7.1112346826307515E-3</v>
      </c>
      <c r="P2346" s="44">
        <f>IFERROR(_xll.qlIndexFixing(ONIndex6M,I2346,TRUE,_xll.ohTrigger(RecalcTrigger,Trigger6M)),NA())</f>
        <v>7.3880071569298877E-3</v>
      </c>
      <c r="Q2346" s="145">
        <f>IFERROR(_xll.qlIndexFixing(ONIndex1Y,I2346,TRUE,_xll.ohTrigger(RecalcTrigger,Trigger1Y)),NA())</f>
        <v>7.3419248160266903E-3</v>
      </c>
    </row>
    <row r="2347" spans="2:17" x14ac:dyDescent="0.2">
      <c r="B2347" s="39" t="s">
        <v>42</v>
      </c>
      <c r="D2347" s="42">
        <f>_xll.qlCalendarAdvance(Calendar,$D2346,B2347,"f",FALSE)</f>
        <v>56122</v>
      </c>
      <c r="E2347" s="139">
        <f>_xll.qlInterestRateIndexValueDate(IndexON,D2347)</f>
        <v>56122</v>
      </c>
      <c r="F2347" s="155">
        <f>IFERROR(_xll.qlIndexFixing(IndexON,D2347,TRUE,_xll.ohTrigger(RecalcTrigger,TriggerON)),NA())</f>
        <v>6.7159568356167654E-3</v>
      </c>
      <c r="H2347" s="42">
        <f>_xll.qlCalendarAdvance(Calendar,$H2346,B2347,"f",FALSE)</f>
        <v>56122</v>
      </c>
      <c r="I2347" s="139">
        <f>_xll.qlInterestRateIndexValueDate(Index1M,$H2347)</f>
        <v>56124</v>
      </c>
      <c r="J2347" s="144">
        <f>IFERROR(_xll.qlIndexFixing(Index1M,$H2347,TRUE,_xll.ohTrigger(RecalcTrigger,Trigger1M)),NA())</f>
        <v>6.8549997775368965E-3</v>
      </c>
      <c r="K2347" s="44">
        <f>IFERROR(_xll.qlIndexFixing(Index3M,H2347,TRUE,_xll.ohTrigger(RecalcTrigger,Trigger3M)),NA())</f>
        <v>7.0889342876818313E-3</v>
      </c>
      <c r="L2347" s="44">
        <f>IFERROR(_xll.qlIndexFixing(Index6M,$H2347,TRUE,_xll.ohTrigger(RecalcTrigger,Trigger6M)),NA())</f>
        <v>7.3206528928105846E-3</v>
      </c>
      <c r="M2347" s="145">
        <f>IFERROR(_xll.qlIndexFixing(Index1Y,$H2347,TRUE,_xll.ohTrigger(RecalcTrigger,Trigger1Y)),NA())</f>
        <v>7.2489184923618423E-3</v>
      </c>
      <c r="N2347" s="144">
        <f>IFERROR(_xll.qlIndexFixing(ONIndex1M,I2347,TRUE,_xll.ohTrigger(RecalcTrigger,Trigger1M)),NA())</f>
        <v>6.8601581312410786E-3</v>
      </c>
      <c r="O2347" s="44">
        <f>IFERROR(_xll.qlIndexFixing(ONIndex3M,I2347,TRUE,_xll.ohTrigger(RecalcTrigger,Trigger3M)),NA())</f>
        <v>7.1071645665465866E-3</v>
      </c>
      <c r="P2347" s="44">
        <f>IFERROR(_xll.qlIndexFixing(ONIndex6M,I2347,TRUE,_xll.ohTrigger(RecalcTrigger,Trigger6M)),NA())</f>
        <v>7.3825441544794757E-3</v>
      </c>
      <c r="Q2347" s="145">
        <f>IFERROR(_xll.qlIndexFixing(ONIndex1Y,I2347,TRUE,_xll.ohTrigger(RecalcTrigger,Trigger1Y)),NA())</f>
        <v>7.3377077360614607E-3</v>
      </c>
    </row>
    <row r="2348" spans="2:17" x14ac:dyDescent="0.2">
      <c r="B2348" s="39" t="s">
        <v>42</v>
      </c>
      <c r="D2348" s="42">
        <f>_xll.qlCalendarAdvance(Calendar,$D2347,B2348,"f",FALSE)</f>
        <v>56129</v>
      </c>
      <c r="E2348" s="139">
        <f>_xll.qlInterestRateIndexValueDate(IndexON,D2348)</f>
        <v>56129</v>
      </c>
      <c r="F2348" s="155">
        <f>IFERROR(_xll.qlIndexFixing(IndexON,D2348,TRUE,_xll.ohTrigger(RecalcTrigger,TriggerON)),NA())</f>
        <v>6.711609248686301E-3</v>
      </c>
      <c r="H2348" s="42">
        <f>_xll.qlCalendarAdvance(Calendar,$H2347,B2348,"f",FALSE)</f>
        <v>56129</v>
      </c>
      <c r="I2348" s="139">
        <f>_xll.qlInterestRateIndexValueDate(Index1M,$H2348)</f>
        <v>56131</v>
      </c>
      <c r="J2348" s="144">
        <f>IFERROR(_xll.qlIndexFixing(Index1M,$H2348,TRUE,_xll.ohTrigger(RecalcTrigger,Trigger1M)),NA())</f>
        <v>6.8506123873707248E-3</v>
      </c>
      <c r="K2348" s="44">
        <f>IFERROR(_xll.qlIndexFixing(Index3M,H2348,TRUE,_xll.ohTrigger(RecalcTrigger,Trigger3M)),NA())</f>
        <v>7.0849781146102931E-3</v>
      </c>
      <c r="L2348" s="44">
        <f>IFERROR(_xll.qlIndexFixing(Index6M,$H2348,TRUE,_xll.ohTrigger(RecalcTrigger,Trigger6M)),NA())</f>
        <v>7.3150727641911519E-3</v>
      </c>
      <c r="M2348" s="145">
        <f>IFERROR(_xll.qlIndexFixing(Index1Y,$H2348,TRUE,_xll.ohTrigger(RecalcTrigger,Trigger1Y)),NA())</f>
        <v>7.2441938757369E-3</v>
      </c>
      <c r="N2348" s="144">
        <f>IFERROR(_xll.qlIndexFixing(ONIndex1M,I2348,TRUE,_xll.ohTrigger(RecalcTrigger,Trigger1M)),NA())</f>
        <v>6.855802143910239E-3</v>
      </c>
      <c r="O2348" s="44">
        <f>IFERROR(_xll.qlIndexFixing(ONIndex3M,I2348,TRUE,_xll.ohTrigger(RecalcTrigger,Trigger3M)),NA())</f>
        <v>7.1030784969039473E-3</v>
      </c>
      <c r="P2348" s="44">
        <f>IFERROR(_xll.qlIndexFixing(ONIndex6M,I2348,TRUE,_xll.ohTrigger(RecalcTrigger,Trigger6M)),NA())</f>
        <v>7.377014805181048E-3</v>
      </c>
      <c r="Q2348" s="145">
        <f>IFERROR(_xll.qlIndexFixing(ONIndex1Y,I2348,TRUE,_xll.ohTrigger(RecalcTrigger,Trigger1Y)),NA())</f>
        <v>7.333473200379359E-3</v>
      </c>
    </row>
    <row r="2349" spans="2:17" x14ac:dyDescent="0.2">
      <c r="B2349" s="39" t="s">
        <v>42</v>
      </c>
      <c r="D2349" s="42">
        <f>_xll.qlCalendarAdvance(Calendar,$D2348,B2349,"f",FALSE)</f>
        <v>56136</v>
      </c>
      <c r="E2349" s="139">
        <f>_xll.qlInterestRateIndexValueDate(IndexON,D2349)</f>
        <v>56136</v>
      </c>
      <c r="F2349" s="155">
        <f>IFERROR(_xll.qlIndexFixing(IndexON,D2349,TRUE,_xll.ohTrigger(RecalcTrigger,TriggerON)),NA())</f>
        <v>6.7072435561588151E-3</v>
      </c>
      <c r="H2349" s="42">
        <f>_xll.qlCalendarAdvance(Calendar,$H2348,B2349,"f",FALSE)</f>
        <v>56136</v>
      </c>
      <c r="I2349" s="139">
        <f>_xll.qlInterestRateIndexValueDate(Index1M,$H2349)</f>
        <v>56138</v>
      </c>
      <c r="J2349" s="144">
        <f>IFERROR(_xll.qlIndexFixing(Index1M,$H2349,TRUE,_xll.ohTrigger(RecalcTrigger,Trigger1M)),NA())</f>
        <v>6.8462074312233834E-3</v>
      </c>
      <c r="K2349" s="44">
        <f>IFERROR(_xll.qlIndexFixing(Index3M,H2349,TRUE,_xll.ohTrigger(RecalcTrigger,Trigger3M)),NA())</f>
        <v>7.0807744905337739E-3</v>
      </c>
      <c r="L2349" s="44">
        <f>IFERROR(_xll.qlIndexFixing(Index6M,$H2349,TRUE,_xll.ohTrigger(RecalcTrigger,Trigger6M)),NA())</f>
        <v>7.3086235676044411E-3</v>
      </c>
      <c r="M2349" s="145">
        <f>IFERROR(_xll.qlIndexFixing(Index1Y,$H2349,TRUE,_xll.ohTrigger(RecalcTrigger,Trigger1Y)),NA())</f>
        <v>7.2394509963472865E-3</v>
      </c>
      <c r="N2349" s="144">
        <f>IFERROR(_xll.qlIndexFixing(ONIndex1M,I2349,TRUE,_xll.ohTrigger(RecalcTrigger,Trigger1M)),NA())</f>
        <v>6.8514286355547682E-3</v>
      </c>
      <c r="O2349" s="44">
        <f>IFERROR(_xll.qlIndexFixing(ONIndex3M,I2349,TRUE,_xll.ohTrigger(RecalcTrigger,Trigger3M)),NA())</f>
        <v>7.0989764522000343E-3</v>
      </c>
      <c r="P2349" s="44">
        <f>IFERROR(_xll.qlIndexFixing(ONIndex6M,I2349,TRUE,_xll.ohTrigger(RecalcTrigger,Trigger6M)),NA())</f>
        <v>7.3714189876117331E-3</v>
      </c>
      <c r="Q2349" s="145">
        <f>IFERROR(_xll.qlIndexFixing(ONIndex1Y,I2349,TRUE,_xll.ohTrigger(RecalcTrigger,Trigger1Y)),NA())</f>
        <v>7.3292211829212306E-3</v>
      </c>
    </row>
    <row r="2350" spans="2:17" x14ac:dyDescent="0.2">
      <c r="B2350" s="39" t="s">
        <v>42</v>
      </c>
      <c r="D2350" s="42">
        <f>_xll.qlCalendarAdvance(Calendar,$D2349,B2350,"f",FALSE)</f>
        <v>56143</v>
      </c>
      <c r="E2350" s="139">
        <f>_xll.qlInterestRateIndexValueDate(IndexON,D2350)</f>
        <v>56143</v>
      </c>
      <c r="F2350" s="155">
        <f>IFERROR(_xll.qlIndexFixing(IndexON,D2350,TRUE,_xll.ohTrigger(RecalcTrigger,TriggerON)),NA())</f>
        <v>6.7028597346929786E-3</v>
      </c>
      <c r="H2350" s="42">
        <f>_xll.qlCalendarAdvance(Calendar,$H2349,B2350,"f",FALSE)</f>
        <v>56143</v>
      </c>
      <c r="I2350" s="139">
        <f>_xll.qlInterestRateIndexValueDate(Index1M,$H2350)</f>
        <v>56145</v>
      </c>
      <c r="J2350" s="144">
        <f>IFERROR(_xll.qlIndexFixing(Index1M,$H2350,TRUE,_xll.ohTrigger(RecalcTrigger,Trigger1M)),NA())</f>
        <v>6.8417848870100384E-3</v>
      </c>
      <c r="K2350" s="44">
        <f>IFERROR(_xll.qlIndexFixing(Index3M,H2350,TRUE,_xll.ohTrigger(RecalcTrigger,Trigger3M)),NA())</f>
        <v>7.0765547203784961E-3</v>
      </c>
      <c r="L2350" s="44">
        <f>IFERROR(_xll.qlIndexFixing(Index6M,$H2350,TRUE,_xll.ohTrigger(RecalcTrigger,Trigger6M)),NA())</f>
        <v>7.3021060634715909E-3</v>
      </c>
      <c r="M2350" s="145">
        <f>IFERROR(_xll.qlIndexFixing(Index1Y,$H2350,TRUE,_xll.ohTrigger(RecalcTrigger,Trigger1Y)),NA())</f>
        <v>7.2346898278999525E-3</v>
      </c>
      <c r="N2350" s="144">
        <f>IFERROR(_xll.qlIndexFixing(ONIndex1M,I2350,TRUE,_xll.ohTrigger(RecalcTrigger,Trigger1M)),NA())</f>
        <v>6.8470375841123143E-3</v>
      </c>
      <c r="O2350" s="44">
        <f>IFERROR(_xll.qlIndexFixing(ONIndex3M,I2350,TRUE,_xll.ohTrigger(RecalcTrigger,Trigger3M)),NA())</f>
        <v>7.0948584110119839E-3</v>
      </c>
      <c r="P2350" s="44">
        <f>IFERROR(_xll.qlIndexFixing(ONIndex6M,I2350,TRUE,_xll.ohTrigger(RecalcTrigger,Trigger6M)),NA())</f>
        <v>7.3657565805884673E-3</v>
      </c>
      <c r="Q2350" s="145">
        <f>IFERROR(_xll.qlIndexFixing(ONIndex1Y,I2350,TRUE,_xll.ohTrigger(RecalcTrigger,Trigger1Y)),NA())</f>
        <v>7.3249516569884321E-3</v>
      </c>
    </row>
    <row r="2351" spans="2:17" x14ac:dyDescent="0.2">
      <c r="B2351" s="39" t="s">
        <v>42</v>
      </c>
      <c r="D2351" s="42">
        <f>_xll.qlCalendarAdvance(Calendar,$D2350,B2351,"f",FALSE)</f>
        <v>56150</v>
      </c>
      <c r="E2351" s="139">
        <f>_xll.qlInterestRateIndexValueDate(IndexON,D2351)</f>
        <v>56150</v>
      </c>
      <c r="F2351" s="155">
        <f>IFERROR(_xll.qlIndexFixing(IndexON,D2351,TRUE,_xll.ohTrigger(RecalcTrigger,TriggerON)),NA())</f>
        <v>6.6984577607076545E-3</v>
      </c>
      <c r="H2351" s="42">
        <f>_xll.qlCalendarAdvance(Calendar,$H2350,B2351,"f",FALSE)</f>
        <v>56150</v>
      </c>
      <c r="I2351" s="139">
        <f>_xll.qlInterestRateIndexValueDate(Index1M,$H2351)</f>
        <v>56152</v>
      </c>
      <c r="J2351" s="144">
        <f>IFERROR(_xll.qlIndexFixing(Index1M,$H2351,TRUE,_xll.ohTrigger(RecalcTrigger,Trigger1M)),NA())</f>
        <v>6.8373447326433578E-3</v>
      </c>
      <c r="K2351" s="44">
        <f>IFERROR(_xll.qlIndexFixing(Index3M,H2351,TRUE,_xll.ohTrigger(RecalcTrigger,Trigger3M)),NA())</f>
        <v>7.0713729154148666E-3</v>
      </c>
      <c r="L2351" s="44">
        <f>IFERROR(_xll.qlIndexFixing(Index6M,$H2351,TRUE,_xll.ohTrigger(RecalcTrigger,Trigger6M)),NA())</f>
        <v>7.2955201307172979E-3</v>
      </c>
      <c r="M2351" s="145">
        <f>IFERROR(_xll.qlIndexFixing(Index1Y,$H2351,TRUE,_xll.ohTrigger(RecalcTrigger,Trigger1Y)),NA())</f>
        <v>7.2299103441040386E-3</v>
      </c>
      <c r="N2351" s="144">
        <f>IFERROR(_xll.qlIndexFixing(ONIndex1M,I2351,TRUE,_xll.ohTrigger(RecalcTrigger,Trigger1M)),NA())</f>
        <v>6.8426289675205254E-3</v>
      </c>
      <c r="O2351" s="44">
        <f>IFERROR(_xll.qlIndexFixing(ONIndex3M,I2351,TRUE,_xll.ohTrigger(RecalcTrigger,Trigger3M)),NA())</f>
        <v>7.0907243520768048E-3</v>
      </c>
      <c r="P2351" s="44">
        <f>IFERROR(_xll.qlIndexFixing(ONIndex6M,I2351,TRUE,_xll.ohTrigger(RecalcTrigger,Trigger6M)),NA())</f>
        <v>7.360027462928187E-3</v>
      </c>
      <c r="Q2351" s="145">
        <f>IFERROR(_xll.qlIndexFixing(ONIndex1Y,I2351,TRUE,_xll.ohTrigger(RecalcTrigger,Trigger1Y)),NA())</f>
        <v>7.3206645964418726E-3</v>
      </c>
    </row>
    <row r="2352" spans="2:17" x14ac:dyDescent="0.2">
      <c r="B2352" s="39" t="s">
        <v>42</v>
      </c>
      <c r="D2352" s="42">
        <f>_xll.qlCalendarAdvance(Calendar,$D2351,B2352,"f",FALSE)</f>
        <v>56157</v>
      </c>
      <c r="E2352" s="139">
        <f>_xll.qlInterestRateIndexValueDate(IndexON,D2352)</f>
        <v>56157</v>
      </c>
      <c r="F2352" s="155">
        <f>IFERROR(_xll.qlIndexFixing(IndexON,D2352,TRUE,_xll.ohTrigger(RecalcTrigger,TriggerON)),NA())</f>
        <v>6.6940376110213862E-3</v>
      </c>
      <c r="H2352" s="42">
        <f>_xll.qlCalendarAdvance(Calendar,$H2351,B2352,"f",FALSE)</f>
        <v>56157</v>
      </c>
      <c r="I2352" s="139">
        <f>_xll.qlInterestRateIndexValueDate(Index1M,$H2352)</f>
        <v>56159</v>
      </c>
      <c r="J2352" s="144">
        <f>IFERROR(_xll.qlIndexFixing(Index1M,$H2352,TRUE,_xll.ohTrigger(RecalcTrigger,Trigger1M)),NA())</f>
        <v>6.8328869460435038E-3</v>
      </c>
      <c r="K2352" s="44">
        <f>IFERROR(_xll.qlIndexFixing(Index3M,H2352,TRUE,_xll.ohTrigger(RecalcTrigger,Trigger3M)),NA())</f>
        <v>7.0678291279715191E-3</v>
      </c>
      <c r="L2352" s="44">
        <f>IFERROR(_xll.qlIndexFixing(Index6M,$H2352,TRUE,_xll.ohTrigger(RecalcTrigger,Trigger6M)),NA())</f>
        <v>7.2884401841086218E-3</v>
      </c>
      <c r="M2352" s="145">
        <f>IFERROR(_xll.qlIndexFixing(Index1Y,$H2352,TRUE,_xll.ohTrigger(RecalcTrigger,Trigger1Y)),NA())</f>
        <v>7.2251125186699981E-3</v>
      </c>
      <c r="N2352" s="144">
        <f>IFERROR(_xll.qlIndexFixing(ONIndex1M,I2352,TRUE,_xll.ohTrigger(RecalcTrigger,Trigger1M)),NA())</f>
        <v>6.8382027636371134E-3</v>
      </c>
      <c r="O2352" s="44">
        <f>IFERROR(_xll.qlIndexFixing(ONIndex3M,I2352,TRUE,_xll.ohTrigger(RecalcTrigger,Trigger3M)),NA())</f>
        <v>7.0865742537318255E-3</v>
      </c>
      <c r="P2352" s="44">
        <f>IFERROR(_xll.qlIndexFixing(ONIndex6M,I2352,TRUE,_xll.ohTrigger(RecalcTrigger,Trigger6M)),NA())</f>
        <v>7.3542315131280844E-3</v>
      </c>
      <c r="Q2352" s="145">
        <f>IFERROR(_xll.qlIndexFixing(ONIndex1Y,I2352,TRUE,_xll.ohTrigger(RecalcTrigger,Trigger1Y)),NA())</f>
        <v>7.316359974742781E-3</v>
      </c>
    </row>
    <row r="2353" spans="2:17" x14ac:dyDescent="0.2">
      <c r="B2353" s="39" t="s">
        <v>42</v>
      </c>
      <c r="D2353" s="42">
        <f>_xll.qlCalendarAdvance(Calendar,$D2352,B2353,"f",FALSE)</f>
        <v>56164</v>
      </c>
      <c r="E2353" s="139">
        <f>_xll.qlInterestRateIndexValueDate(IndexON,D2353)</f>
        <v>56164</v>
      </c>
      <c r="F2353" s="155">
        <f>IFERROR(_xll.qlIndexFixing(IndexON,D2353,TRUE,_xll.ohTrigger(RecalcTrigger,TriggerON)),NA())</f>
        <v>6.6895992617332922E-3</v>
      </c>
      <c r="H2353" s="42">
        <f>_xll.qlCalendarAdvance(Calendar,$H2352,B2353,"f",FALSE)</f>
        <v>56164</v>
      </c>
      <c r="I2353" s="139">
        <f>_xll.qlInterestRateIndexValueDate(Index1M,$H2353)</f>
        <v>56166</v>
      </c>
      <c r="J2353" s="144">
        <f>IFERROR(_xll.qlIndexFixing(Index1M,$H2353,TRUE,_xll.ohTrigger(RecalcTrigger,Trigger1M)),NA())</f>
        <v>6.8284115051206462E-3</v>
      </c>
      <c r="K2353" s="44">
        <f>IFERROR(_xll.qlIndexFixing(Index3M,H2353,TRUE,_xll.ohTrigger(RecalcTrigger,Trigger3M)),NA())</f>
        <v>7.06355954530671E-3</v>
      </c>
      <c r="L2353" s="44">
        <f>IFERROR(_xll.qlIndexFixing(Index6M,$H2353,TRUE,_xll.ohTrigger(RecalcTrigger,Trigger6M)),NA())</f>
        <v>7.2817119478213888E-3</v>
      </c>
      <c r="M2353" s="145">
        <f>IFERROR(_xll.qlIndexFixing(Index1Y,$H2353,TRUE,_xll.ohTrigger(RecalcTrigger,Trigger1Y)),NA())</f>
        <v>7.2202963253093812E-3</v>
      </c>
      <c r="N2353" s="144">
        <f>IFERROR(_xll.qlIndexFixing(ONIndex1M,I2353,TRUE,_xll.ohTrigger(RecalcTrigger,Trigger1M)),NA())</f>
        <v>6.8337589504796625E-3</v>
      </c>
      <c r="O2353" s="44">
        <f>IFERROR(_xll.qlIndexFixing(ONIndex3M,I2353,TRUE,_xll.ohTrigger(RecalcTrigger,Trigger3M)),NA())</f>
        <v>7.0824080947140544E-3</v>
      </c>
      <c r="P2353" s="44">
        <f>IFERROR(_xll.qlIndexFixing(ONIndex6M,I2353,TRUE,_xll.ohTrigger(RecalcTrigger,Trigger6M)),NA())</f>
        <v>7.3483686099251599E-3</v>
      </c>
      <c r="Q2353" s="145">
        <f>IFERROR(_xll.qlIndexFixing(ONIndex1Y,I2353,TRUE,_xll.ohTrigger(RecalcTrigger,Trigger1Y)),NA())</f>
        <v>7.3120377656721303E-3</v>
      </c>
    </row>
    <row r="2354" spans="2:17" x14ac:dyDescent="0.2">
      <c r="B2354" s="39" t="s">
        <v>42</v>
      </c>
      <c r="D2354" s="42">
        <f>_xll.qlCalendarAdvance(Calendar,$D2353,B2354,"f",FALSE)</f>
        <v>56171</v>
      </c>
      <c r="E2354" s="139">
        <f>_xll.qlInterestRateIndexValueDate(IndexON,D2354)</f>
        <v>56171</v>
      </c>
      <c r="F2354" s="155">
        <f>IFERROR(_xll.qlIndexFixing(IndexON,D2354,TRUE,_xll.ohTrigger(RecalcTrigger,TriggerON)),NA())</f>
        <v>6.6851426895020438E-3</v>
      </c>
      <c r="H2354" s="42">
        <f>_xll.qlCalendarAdvance(Calendar,$H2353,B2354,"f",FALSE)</f>
        <v>56171</v>
      </c>
      <c r="I2354" s="139">
        <f>_xll.qlInterestRateIndexValueDate(Index1M,$H2354)</f>
        <v>56173</v>
      </c>
      <c r="J2354" s="144">
        <f>IFERROR(_xll.qlIndexFixing(Index1M,$H2354,TRUE,_xll.ohTrigger(RecalcTrigger,Trigger1M)),NA())</f>
        <v>6.8239183877924492E-3</v>
      </c>
      <c r="K2354" s="44">
        <f>IFERROR(_xll.qlIndexFixing(Index3M,H2354,TRUE,_xll.ohTrigger(RecalcTrigger,Trigger3M)),NA())</f>
        <v>7.0592737290934831E-3</v>
      </c>
      <c r="L2354" s="44">
        <f>IFERROR(_xll.qlIndexFixing(Index6M,$H2354,TRUE,_xll.ohTrigger(RecalcTrigger,Trigger6M)),NA())</f>
        <v>7.2749149098296018E-3</v>
      </c>
      <c r="M2354" s="145">
        <f>IFERROR(_xll.qlIndexFixing(Index1Y,$H2354,TRUE,_xll.ohTrigger(RecalcTrigger,Trigger1Y)),NA())</f>
        <v>7.2154617377357079E-3</v>
      </c>
      <c r="N2354" s="144">
        <f>IFERROR(_xll.qlIndexFixing(ONIndex1M,I2354,TRUE,_xll.ohTrigger(RecalcTrigger,Trigger1M)),NA())</f>
        <v>6.8292975057460126E-3</v>
      </c>
      <c r="O2354" s="44">
        <f>IFERROR(_xll.qlIndexFixing(ONIndex3M,I2354,TRUE,_xll.ohTrigger(RecalcTrigger,Trigger3M)),NA())</f>
        <v>7.0782258534407561E-3</v>
      </c>
      <c r="P2354" s="44">
        <f>IFERROR(_xll.qlIndexFixing(ONIndex6M,I2354,TRUE,_xll.ohTrigger(RecalcTrigger,Trigger6M)),NA())</f>
        <v>7.342438632216286E-3</v>
      </c>
      <c r="Q2354" s="145">
        <f>IFERROR(_xll.qlIndexFixing(ONIndex1Y,I2354,TRUE,_xll.ohTrigger(RecalcTrigger,Trigger1Y)),NA())</f>
        <v>7.3076979428510214E-3</v>
      </c>
    </row>
    <row r="2355" spans="2:17" x14ac:dyDescent="0.2">
      <c r="B2355" s="39" t="s">
        <v>42</v>
      </c>
      <c r="D2355" s="42">
        <f>_xll.qlCalendarAdvance(Calendar,$D2354,B2355,"f",FALSE)</f>
        <v>56178</v>
      </c>
      <c r="E2355" s="139">
        <f>_xll.qlInterestRateIndexValueDate(IndexON,D2355)</f>
        <v>56178</v>
      </c>
      <c r="F2355" s="155">
        <f>IFERROR(_xll.qlIndexFixing(IndexON,D2355,TRUE,_xll.ohTrigger(RecalcTrigger,TriggerON)),NA())</f>
        <v>6.6806678709863121E-3</v>
      </c>
      <c r="H2355" s="42">
        <f>_xll.qlCalendarAdvance(Calendar,$H2354,B2355,"f",FALSE)</f>
        <v>56178</v>
      </c>
      <c r="I2355" s="139">
        <f>_xll.qlInterestRateIndexValueDate(Index1M,$H2355)</f>
        <v>56180</v>
      </c>
      <c r="J2355" s="144">
        <f>IFERROR(_xll.qlIndexFixing(Index1M,$H2355,TRUE,_xll.ohTrigger(RecalcTrigger,Trigger1M)),NA())</f>
        <v>6.8194075719715808E-3</v>
      </c>
      <c r="K2355" s="44">
        <f>IFERROR(_xll.qlIndexFixing(Index3M,H2355,TRUE,_xll.ohTrigger(RecalcTrigger,Trigger3M)),NA())</f>
        <v>7.0549716579115804E-3</v>
      </c>
      <c r="L2355" s="44">
        <f>IFERROR(_xll.qlIndexFixing(Index6M,$H2355,TRUE,_xll.ohTrigger(RecalcTrigger,Trigger6M)),NA())</f>
        <v>7.2680489490933803E-3</v>
      </c>
      <c r="M2355" s="145">
        <f>IFERROR(_xll.qlIndexFixing(Index1Y,$H2355,TRUE,_xll.ohTrigger(RecalcTrigger,Trigger1Y)),NA())</f>
        <v>7.210608729663592E-3</v>
      </c>
      <c r="N2355" s="144">
        <f>IFERROR(_xll.qlIndexFixing(ONIndex1M,I2355,TRUE,_xll.ohTrigger(RecalcTrigger,Trigger1M)),NA())</f>
        <v>6.8248184075336837E-3</v>
      </c>
      <c r="O2355" s="44">
        <f>IFERROR(_xll.qlIndexFixing(ONIndex3M,I2355,TRUE,_xll.ohTrigger(RecalcTrigger,Trigger3M)),NA())</f>
        <v>7.0740275087288751E-3</v>
      </c>
      <c r="P2355" s="44">
        <f>IFERROR(_xll.qlIndexFixing(ONIndex6M,I2355,TRUE,_xll.ohTrigger(RecalcTrigger,Trigger6M)),NA())</f>
        <v>7.3364414584986548E-3</v>
      </c>
      <c r="Q2355" s="145">
        <f>IFERROR(_xll.qlIndexFixing(ONIndex1Y,I2355,TRUE,_xll.ohTrigger(RecalcTrigger,Trigger1Y)),NA())</f>
        <v>7.3033404798206192E-3</v>
      </c>
    </row>
    <row r="2356" spans="2:17" x14ac:dyDescent="0.2">
      <c r="B2356" s="39" t="s">
        <v>42</v>
      </c>
      <c r="D2356" s="42">
        <f>_xll.qlCalendarAdvance(Calendar,$D2355,B2356,"f",FALSE)</f>
        <v>56185</v>
      </c>
      <c r="E2356" s="139">
        <f>_xll.qlInterestRateIndexValueDate(IndexON,D2356)</f>
        <v>56185</v>
      </c>
      <c r="F2356" s="155">
        <f>IFERROR(_xll.qlIndexFixing(IndexON,D2356,TRUE,_xll.ohTrigger(RecalcTrigger,TriggerON)),NA())</f>
        <v>6.6761747826848961E-3</v>
      </c>
      <c r="H2356" s="42">
        <f>_xll.qlCalendarAdvance(Calendar,$H2355,B2356,"f",FALSE)</f>
        <v>56185</v>
      </c>
      <c r="I2356" s="139">
        <f>_xll.qlInterestRateIndexValueDate(Index1M,$H2356)</f>
        <v>56187</v>
      </c>
      <c r="J2356" s="144">
        <f>IFERROR(_xll.qlIndexFixing(Index1M,$H2356,TRUE,_xll.ohTrigger(RecalcTrigger,Trigger1M)),NA())</f>
        <v>6.8156601662979644E-3</v>
      </c>
      <c r="K2356" s="44">
        <f>IFERROR(_xll.qlIndexFixing(Index3M,H2356,TRUE,_xll.ohTrigger(RecalcTrigger,Trigger3M)),NA())</f>
        <v>7.0506533103468268E-3</v>
      </c>
      <c r="L2356" s="44">
        <f>IFERROR(_xll.qlIndexFixing(Index6M,$H2356,TRUE,_xll.ohTrigger(RecalcTrigger,Trigger6M)),NA())</f>
        <v>7.2611139445838231E-3</v>
      </c>
      <c r="M2356" s="145">
        <f>IFERROR(_xll.qlIndexFixing(Index1Y,$H2356,TRUE,_xll.ohTrigger(RecalcTrigger,Trigger1Y)),NA())</f>
        <v>7.2057372748100595E-3</v>
      </c>
      <c r="N2356" s="144">
        <f>IFERROR(_xll.qlIndexFixing(ONIndex1M,I2356,TRUE,_xll.ohTrigger(RecalcTrigger,Trigger1M)),NA())</f>
        <v>6.820321633700388E-3</v>
      </c>
      <c r="O2356" s="44">
        <f>IFERROR(_xll.qlIndexFixing(ONIndex3M,I2356,TRUE,_xll.ohTrigger(RecalcTrigger,Trigger3M)),NA())</f>
        <v>7.0698130389157399E-3</v>
      </c>
      <c r="P2356" s="44">
        <f>IFERROR(_xll.qlIndexFixing(ONIndex6M,I2356,TRUE,_xll.ohTrigger(RecalcTrigger,Trigger6M)),NA())</f>
        <v>7.3303769674293306E-3</v>
      </c>
      <c r="Q2356" s="145">
        <f>IFERROR(_xll.qlIndexFixing(ONIndex1Y,I2356,TRUE,_xll.ohTrigger(RecalcTrigger,Trigger1Y)),NA())</f>
        <v>7.2989653502819607E-3</v>
      </c>
    </row>
    <row r="2357" spans="2:17" x14ac:dyDescent="0.2">
      <c r="B2357" s="39" t="s">
        <v>42</v>
      </c>
      <c r="D2357" s="42">
        <f>_xll.qlCalendarAdvance(Calendar,$D2356,B2357,"f",FALSE)</f>
        <v>56192</v>
      </c>
      <c r="E2357" s="139">
        <f>_xll.qlInterestRateIndexValueDate(IndexON,D2357)</f>
        <v>56192</v>
      </c>
      <c r="F2357" s="155">
        <f>IFERROR(_xll.qlIndexFixing(IndexON,D2357,TRUE,_xll.ohTrigger(RecalcTrigger,TriggerON)),NA())</f>
        <v>6.6716634009367226E-3</v>
      </c>
      <c r="H2357" s="42">
        <f>_xll.qlCalendarAdvance(Calendar,$H2356,B2357,"f",FALSE)</f>
        <v>56192</v>
      </c>
      <c r="I2357" s="139">
        <f>_xll.qlInterestRateIndexValueDate(Index1M,$H2357)</f>
        <v>56194</v>
      </c>
      <c r="J2357" s="144">
        <f>IFERROR(_xll.qlIndexFixing(Index1M,$H2357,TRUE,_xll.ohTrigger(RecalcTrigger,Trigger1M)),NA())</f>
        <v>6.8103327565224858E-3</v>
      </c>
      <c r="K2357" s="44">
        <f>IFERROR(_xll.qlIndexFixing(Index3M,H2357,TRUE,_xll.ohTrigger(RecalcTrigger,Trigger3M)),NA())</f>
        <v>7.0463186649789671E-3</v>
      </c>
      <c r="L2357" s="44">
        <f>IFERROR(_xll.qlIndexFixing(Index6M,$H2357,TRUE,_xll.ohTrigger(RecalcTrigger,Trigger6M)),NA())</f>
        <v>7.2545607539810158E-3</v>
      </c>
      <c r="M2357" s="145">
        <f>IFERROR(_xll.qlIndexFixing(Index1Y,$H2357,TRUE,_xll.ohTrigger(RecalcTrigger,Trigger1Y)),NA())</f>
        <v>7.2008473468927895E-3</v>
      </c>
      <c r="N2357" s="144">
        <f>IFERROR(_xll.qlIndexFixing(ONIndex1M,I2357,TRUE,_xll.ohTrigger(RecalcTrigger,Trigger1M)),NA())</f>
        <v>6.8158071621038374E-3</v>
      </c>
      <c r="O2357" s="44">
        <f>IFERROR(_xll.qlIndexFixing(ONIndex3M,I2357,TRUE,_xll.ohTrigger(RecalcTrigger,Trigger3M)),NA())</f>
        <v>7.0655824225784869E-3</v>
      </c>
      <c r="P2357" s="44">
        <f>IFERROR(_xll.qlIndexFixing(ONIndex6M,I2357,TRUE,_xll.ohTrigger(RecalcTrigger,Trigger6M)),NA())</f>
        <v>7.324245037905186E-3</v>
      </c>
      <c r="Q2357" s="145">
        <f>IFERROR(_xll.qlIndexFixing(ONIndex1Y,I2357,TRUE,_xll.ohTrigger(RecalcTrigger,Trigger1Y)),NA())</f>
        <v>7.2945725279360829E-3</v>
      </c>
    </row>
    <row r="2358" spans="2:17" x14ac:dyDescent="0.2">
      <c r="B2358" s="39" t="s">
        <v>42</v>
      </c>
      <c r="D2358" s="42">
        <f>_xll.qlCalendarAdvance(Calendar,$D2357,B2358,"f",FALSE)</f>
        <v>56199</v>
      </c>
      <c r="E2358" s="139">
        <f>_xll.qlInterestRateIndexValueDate(IndexON,D2358)</f>
        <v>56199</v>
      </c>
      <c r="F2358" s="155">
        <f>IFERROR(_xll.qlIndexFixing(IndexON,D2358,TRUE,_xll.ohTrigger(RecalcTrigger,TriggerON)),NA())</f>
        <v>6.6671337024803989E-3</v>
      </c>
      <c r="H2358" s="42">
        <f>_xll.qlCalendarAdvance(Calendar,$H2357,B2358,"f",FALSE)</f>
        <v>56199</v>
      </c>
      <c r="I2358" s="139">
        <f>_xll.qlInterestRateIndexValueDate(Index1M,$H2358)</f>
        <v>56201</v>
      </c>
      <c r="J2358" s="144">
        <f>IFERROR(_xll.qlIndexFixing(Index1M,$H2358,TRUE,_xll.ohTrigger(RecalcTrigger,Trigger1M)),NA())</f>
        <v>6.8057687127245914E-3</v>
      </c>
      <c r="K2358" s="44">
        <f>IFERROR(_xll.qlIndexFixing(Index3M,H2358,TRUE,_xll.ohTrigger(RecalcTrigger,Trigger3M)),NA())</f>
        <v>7.0419677003938251E-3</v>
      </c>
      <c r="L2358" s="44">
        <f>IFERROR(_xll.qlIndexFixing(Index6M,$H2358,TRUE,_xll.ohTrigger(RecalcTrigger,Trigger6M)),NA())</f>
        <v>7.2474924314817777E-3</v>
      </c>
      <c r="M2358" s="145">
        <f>IFERROR(_xll.qlIndexFixing(Index1Y,$H2358,TRUE,_xll.ohTrigger(RecalcTrigger,Trigger1Y)),NA())</f>
        <v>7.1959389196316554E-3</v>
      </c>
      <c r="N2358" s="144">
        <f>IFERROR(_xll.qlIndexFixing(ONIndex1M,I2358,TRUE,_xll.ohTrigger(RecalcTrigger,Trigger1M)),NA())</f>
        <v>6.811274970761616E-3</v>
      </c>
      <c r="O2358" s="44">
        <f>IFERROR(_xll.qlIndexFixing(ONIndex3M,I2358,TRUE,_xll.ohTrigger(RecalcTrigger,Trigger3M)),NA())</f>
        <v>7.0613356384541248E-3</v>
      </c>
      <c r="P2358" s="44">
        <f>IFERROR(_xll.qlIndexFixing(ONIndex6M,I2358,TRUE,_xll.ohTrigger(RecalcTrigger,Trigger6M)),NA())</f>
        <v>7.318045548423413E-3</v>
      </c>
      <c r="Q2358" s="145">
        <f>IFERROR(_xll.qlIndexFixing(ONIndex1Y,I2358,TRUE,_xll.ohTrigger(RecalcTrigger,Trigger1Y)),NA())</f>
        <v>7.2901619864040867E-3</v>
      </c>
    </row>
    <row r="2359" spans="2:17" x14ac:dyDescent="0.2">
      <c r="B2359" s="39" t="s">
        <v>42</v>
      </c>
      <c r="D2359" s="42">
        <f>_xll.qlCalendarAdvance(Calendar,$D2358,B2359,"f",FALSE)</f>
        <v>56206</v>
      </c>
      <c r="E2359" s="139">
        <f>_xll.qlInterestRateIndexValueDate(IndexON,D2359)</f>
        <v>56206</v>
      </c>
      <c r="F2359" s="155">
        <f>IFERROR(_xll.qlIndexFixing(IndexON,D2359,TRUE,_xll.ohTrigger(RecalcTrigger,TriggerON)),NA())</f>
        <v>6.6625856638147241E-3</v>
      </c>
      <c r="H2359" s="42">
        <f>_xll.qlCalendarAdvance(Calendar,$H2358,B2359,"f",FALSE)</f>
        <v>56206</v>
      </c>
      <c r="I2359" s="139">
        <f>_xll.qlInterestRateIndexValueDate(Index1M,$H2359)</f>
        <v>56208</v>
      </c>
      <c r="J2359" s="144">
        <f>IFERROR(_xll.qlIndexFixing(Index1M,$H2359,TRUE,_xll.ohTrigger(RecalcTrigger,Trigger1M)),NA())</f>
        <v>6.8011868820996857E-3</v>
      </c>
      <c r="K2359" s="44">
        <f>IFERROR(_xll.qlIndexFixing(Index3M,H2359,TRUE,_xll.ohTrigger(RecalcTrigger,Trigger3M)),NA())</f>
        <v>7.0376003951737503E-3</v>
      </c>
      <c r="L2359" s="44">
        <f>IFERROR(_xll.qlIndexFixing(Index6M,$H2359,TRUE,_xll.ohTrigger(RecalcTrigger,Trigger6M)),NA())</f>
        <v>7.2403547120682473E-3</v>
      </c>
      <c r="M2359" s="145">
        <f>IFERROR(_xll.qlIndexFixing(Index1Y,$H2359,TRUE,_xll.ohTrigger(RecalcTrigger,Trigger1Y)),NA())</f>
        <v>7.1910119667471847E-3</v>
      </c>
      <c r="N2359" s="144">
        <f>IFERROR(_xll.qlIndexFixing(ONIndex1M,I2359,TRUE,_xll.ohTrigger(RecalcTrigger,Trigger1M)),NA())</f>
        <v>6.8067250374514998E-3</v>
      </c>
      <c r="O2359" s="44">
        <f>IFERROR(_xll.qlIndexFixing(ONIndex3M,I2359,TRUE,_xll.ohTrigger(RecalcTrigger,Trigger3M)),NA())</f>
        <v>7.057072664959918E-3</v>
      </c>
      <c r="P2359" s="44">
        <f>IFERROR(_xll.qlIndexFixing(ONIndex6M,I2359,TRUE,_xll.ohTrigger(RecalcTrigger,Trigger6M)),NA())</f>
        <v>7.3117783778808842E-3</v>
      </c>
      <c r="Q2359" s="145">
        <f>IFERROR(_xll.qlIndexFixing(ONIndex1Y,I2359,TRUE,_xll.ohTrigger(RecalcTrigger,Trigger1Y)),NA())</f>
        <v>7.285733699147201E-3</v>
      </c>
    </row>
    <row r="2360" spans="2:17" x14ac:dyDescent="0.2">
      <c r="B2360" s="39" t="s">
        <v>42</v>
      </c>
      <c r="D2360" s="42">
        <f>_xll.qlCalendarAdvance(Calendar,$D2359,B2360,"f",FALSE)</f>
        <v>56213</v>
      </c>
      <c r="E2360" s="139">
        <f>_xll.qlInterestRateIndexValueDate(IndexON,D2360)</f>
        <v>56213</v>
      </c>
      <c r="F2360" s="155">
        <f>IFERROR(_xll.qlIndexFixing(IndexON,D2360,TRUE,_xll.ohTrigger(RecalcTrigger,TriggerON)),NA())</f>
        <v>6.6580192613585609E-3</v>
      </c>
      <c r="H2360" s="42">
        <f>_xll.qlCalendarAdvance(Calendar,$H2359,B2360,"f",FALSE)</f>
        <v>56213</v>
      </c>
      <c r="I2360" s="139">
        <f>_xll.qlInterestRateIndexValueDate(Index1M,$H2360)</f>
        <v>56215</v>
      </c>
      <c r="J2360" s="144">
        <f>IFERROR(_xll.qlIndexFixing(Index1M,$H2360,TRUE,_xll.ohTrigger(RecalcTrigger,Trigger1M)),NA())</f>
        <v>6.7965872425629348E-3</v>
      </c>
      <c r="K2360" s="44">
        <f>IFERROR(_xll.qlIndexFixing(Index3M,H2360,TRUE,_xll.ohTrigger(RecalcTrigger,Trigger3M)),NA())</f>
        <v>7.033216727903701E-3</v>
      </c>
      <c r="L2360" s="44">
        <f>IFERROR(_xll.qlIndexFixing(Index6M,$H2360,TRUE,_xll.ohTrigger(RecalcTrigger,Trigger6M)),NA())</f>
        <v>7.2331474747441733E-3</v>
      </c>
      <c r="M2360" s="145">
        <f>IFERROR(_xll.qlIndexFixing(Index1Y,$H2360,TRUE,_xll.ohTrigger(RecalcTrigger,Trigger1Y)),NA())</f>
        <v>7.1860664619623144E-3</v>
      </c>
      <c r="N2360" s="144">
        <f>IFERROR(_xll.qlIndexFixing(ONIndex1M,I2360,TRUE,_xll.ohTrigger(RecalcTrigger,Trigger1M)),NA())</f>
        <v>6.8021573401111368E-3</v>
      </c>
      <c r="O2360" s="44">
        <f>IFERROR(_xll.qlIndexFixing(ONIndex3M,I2360,TRUE,_xll.ohTrigger(RecalcTrigger,Trigger3M)),NA())</f>
        <v>7.052793480673003E-3</v>
      </c>
      <c r="P2360" s="44">
        <f>IFERROR(_xll.qlIndexFixing(ONIndex6M,I2360,TRUE,_xll.ohTrigger(RecalcTrigger,Trigger6M)),NA())</f>
        <v>7.3054434048547279E-3</v>
      </c>
      <c r="Q2360" s="145">
        <f>IFERROR(_xll.qlIndexFixing(ONIndex1Y,I2360,TRUE,_xll.ohTrigger(RecalcTrigger,Trigger1Y)),NA())</f>
        <v>7.2812876399463988E-3</v>
      </c>
    </row>
    <row r="2361" spans="2:17" x14ac:dyDescent="0.2">
      <c r="B2361" s="39" t="s">
        <v>42</v>
      </c>
      <c r="D2361" s="42">
        <f>_xll.qlCalendarAdvance(Calendar,$D2360,B2361,"f",FALSE)</f>
        <v>56220</v>
      </c>
      <c r="E2361" s="139">
        <f>_xll.qlInterestRateIndexValueDate(IndexON,D2361)</f>
        <v>56220</v>
      </c>
      <c r="F2361" s="155">
        <f>IFERROR(_xll.qlIndexFixing(IndexON,D2361,TRUE,_xll.ohTrigger(RecalcTrigger,TriggerON)),NA())</f>
        <v>6.6534344716906446E-3</v>
      </c>
      <c r="H2361" s="42">
        <f>_xll.qlCalendarAdvance(Calendar,$H2360,B2361,"f",FALSE)</f>
        <v>56220</v>
      </c>
      <c r="I2361" s="139">
        <f>_xll.qlInterestRateIndexValueDate(Index1M,$H2361)</f>
        <v>56222</v>
      </c>
      <c r="J2361" s="144">
        <f>IFERROR(_xll.qlIndexFixing(Index1M,$H2361,TRUE,_xll.ohTrigger(RecalcTrigger,Trigger1M)),NA())</f>
        <v>6.7919697720295047E-3</v>
      </c>
      <c r="K2361" s="44">
        <f>IFERROR(_xll.qlIndexFixing(Index3M,H2361,TRUE,_xll.ohTrigger(RecalcTrigger,Trigger3M)),NA())</f>
        <v>7.0293141630628497E-3</v>
      </c>
      <c r="L2361" s="44">
        <f>IFERROR(_xll.qlIndexFixing(Index6M,$H2361,TRUE,_xll.ohTrigger(RecalcTrigger,Trigger6M)),NA())</f>
        <v>7.2253990299958664E-3</v>
      </c>
      <c r="M2361" s="145">
        <f>IFERROR(_xll.qlIndexFixing(Index1Y,$H2361,TRUE,_xll.ohTrigger(RecalcTrigger,Trigger1Y)),NA())</f>
        <v>7.1811023790017336E-3</v>
      </c>
      <c r="N2361" s="144">
        <f>IFERROR(_xll.qlIndexFixing(ONIndex1M,I2361,TRUE,_xll.ohTrigger(RecalcTrigger,Trigger1M)),NA())</f>
        <v>6.7975718566781751E-3</v>
      </c>
      <c r="O2361" s="44">
        <f>IFERROR(_xll.qlIndexFixing(ONIndex3M,I2361,TRUE,_xll.ohTrigger(RecalcTrigger,Trigger3M)),NA())</f>
        <v>7.0484980641705164E-3</v>
      </c>
      <c r="P2361" s="44">
        <f>IFERROR(_xll.qlIndexFixing(ONIndex6M,I2361,TRUE,_xll.ohTrigger(RecalcTrigger,Trigger6M)),NA())</f>
        <v>7.2990405080819443E-3</v>
      </c>
      <c r="Q2361" s="145">
        <f>IFERROR(_xll.qlIndexFixing(ONIndex1Y,I2361,TRUE,_xll.ohTrigger(RecalcTrigger,Trigger1Y)),NA())</f>
        <v>7.2768237825826532E-3</v>
      </c>
    </row>
    <row r="2362" spans="2:17" x14ac:dyDescent="0.2">
      <c r="B2362" s="39" t="s">
        <v>42</v>
      </c>
      <c r="D2362" s="42">
        <f>_xll.qlCalendarAdvance(Calendar,$D2361,B2362,"f",FALSE)</f>
        <v>56227</v>
      </c>
      <c r="E2362" s="139">
        <f>_xll.qlInterestRateIndexValueDate(IndexON,D2362)</f>
        <v>56227</v>
      </c>
      <c r="F2362" s="155">
        <f>IFERROR(_xll.qlIndexFixing(IndexON,D2362,TRUE,_xll.ohTrigger(RecalcTrigger,TriggerON)),NA())</f>
        <v>6.6488312713097741E-3</v>
      </c>
      <c r="H2362" s="42">
        <f>_xll.qlCalendarAdvance(Calendar,$H2361,B2362,"f",FALSE)</f>
        <v>56227</v>
      </c>
      <c r="I2362" s="139">
        <f>_xll.qlInterestRateIndexValueDate(Index1M,$H2362)</f>
        <v>56229</v>
      </c>
      <c r="J2362" s="144">
        <f>IFERROR(_xll.qlIndexFixing(Index1M,$H2362,TRUE,_xll.ohTrigger(RecalcTrigger,Trigger1M)),NA())</f>
        <v>6.7873344484145615E-3</v>
      </c>
      <c r="K2362" s="44">
        <f>IFERROR(_xll.qlIndexFixing(Index3M,H2362,TRUE,_xll.ohTrigger(RecalcTrigger,Trigger3M)),NA())</f>
        <v>7.0249002311202347E-3</v>
      </c>
      <c r="L2362" s="44">
        <f>IFERROR(_xll.qlIndexFixing(Index6M,$H2362,TRUE,_xll.ohTrigger(RecalcTrigger,Trigger6M)),NA())</f>
        <v>7.2180472217106403E-3</v>
      </c>
      <c r="M2362" s="145">
        <f>IFERROR(_xll.qlIndexFixing(Index1Y,$H2362,TRUE,_xll.ohTrigger(RecalcTrigger,Trigger1Y)),NA())</f>
        <v>7.1761196915910083E-3</v>
      </c>
      <c r="N2362" s="144">
        <f>IFERROR(_xll.qlIndexFixing(ONIndex1M,I2362,TRUE,_xll.ohTrigger(RecalcTrigger,Trigger1M)),NA())</f>
        <v>6.7929685650103266E-3</v>
      </c>
      <c r="O2362" s="44">
        <f>IFERROR(_xll.qlIndexFixing(ONIndex3M,I2362,TRUE,_xll.ohTrigger(RecalcTrigger,Trigger3M)),NA())</f>
        <v>7.0441863941894667E-3</v>
      </c>
      <c r="P2362" s="44">
        <f>IFERROR(_xll.qlIndexFixing(ONIndex6M,I2362,TRUE,_xll.ohTrigger(RecalcTrigger,Trigger6M)),NA())</f>
        <v>7.2925695662195977E-3</v>
      </c>
      <c r="Q2362" s="145">
        <f>IFERROR(_xll.qlIndexFixing(ONIndex1Y,I2362,TRUE,_xll.ohTrigger(RecalcTrigger,Trigger1Y)),NA())</f>
        <v>7.2723421004372568E-3</v>
      </c>
    </row>
    <row r="2363" spans="2:17" x14ac:dyDescent="0.2">
      <c r="B2363" s="39" t="s">
        <v>42</v>
      </c>
      <c r="D2363" s="42">
        <f>_xll.qlCalendarAdvance(Calendar,$D2362,B2363,"f",FALSE)</f>
        <v>56234</v>
      </c>
      <c r="E2363" s="139">
        <f>_xll.qlInterestRateIndexValueDate(IndexON,D2363)</f>
        <v>56234</v>
      </c>
      <c r="F2363" s="155">
        <f>IFERROR(_xll.qlIndexFixing(IndexON,D2363,TRUE,_xll.ohTrigger(RecalcTrigger,TriggerON)),NA())</f>
        <v>6.6442096367946846E-3</v>
      </c>
      <c r="H2363" s="42">
        <f>_xll.qlCalendarAdvance(Calendar,$H2362,B2363,"f",FALSE)</f>
        <v>56234</v>
      </c>
      <c r="I2363" s="139">
        <f>_xll.qlInterestRateIndexValueDate(Index1M,$H2363)</f>
        <v>56236</v>
      </c>
      <c r="J2363" s="144">
        <f>IFERROR(_xll.qlIndexFixing(Index1M,$H2363,TRUE,_xll.ohTrigger(RecalcTrigger,Trigger1M)),NA())</f>
        <v>6.7826812496357691E-3</v>
      </c>
      <c r="K2363" s="44">
        <f>IFERROR(_xll.qlIndexFixing(Index3M,H2363,TRUE,_xll.ohTrigger(RecalcTrigger,Trigger3M)),NA())</f>
        <v>7.0204698764717577E-3</v>
      </c>
      <c r="L2363" s="44">
        <f>IFERROR(_xll.qlIndexFixing(Index6M,$H2363,TRUE,_xll.ohTrigger(RecalcTrigger,Trigger6M)),NA())</f>
        <v>7.2106255226922124E-3</v>
      </c>
      <c r="M2363" s="145">
        <f>IFERROR(_xll.qlIndexFixing(Index1Y,$H2363,TRUE,_xll.ohTrigger(RecalcTrigger,Trigger1Y)),NA())</f>
        <v>7.1711183734572363E-3</v>
      </c>
      <c r="N2363" s="144">
        <f>IFERROR(_xll.qlIndexFixing(ONIndex1M,I2363,TRUE,_xll.ohTrigger(RecalcTrigger,Trigger1M)),NA())</f>
        <v>6.7883474431251756E-3</v>
      </c>
      <c r="O2363" s="44">
        <f>IFERROR(_xll.qlIndexFixing(ONIndex3M,I2363,TRUE,_xll.ohTrigger(RecalcTrigger,Trigger3M)),NA())</f>
        <v>7.0398584489872462E-3</v>
      </c>
      <c r="P2363" s="44">
        <f>IFERROR(_xll.qlIndexFixing(ONIndex6M,I2363,TRUE,_xll.ohTrigger(RecalcTrigger,Trigger6M)),NA())</f>
        <v>7.2860304581645607E-3</v>
      </c>
      <c r="Q2363" s="145">
        <f>IFERROR(_xll.qlIndexFixing(ONIndex1Y,I2363,TRUE,_xll.ohTrigger(RecalcTrigger,Trigger1Y)),NA())</f>
        <v>7.2678425673711189E-3</v>
      </c>
    </row>
    <row r="2364" spans="2:17" x14ac:dyDescent="0.2">
      <c r="B2364" s="39" t="s">
        <v>42</v>
      </c>
      <c r="D2364" s="42">
        <f>_xll.qlCalendarAdvance(Calendar,$D2363,B2364,"f",FALSE)</f>
        <v>56241</v>
      </c>
      <c r="E2364" s="139">
        <f>_xll.qlInterestRateIndexValueDate(IndexON,D2364)</f>
        <v>56241</v>
      </c>
      <c r="F2364" s="155">
        <f>IFERROR(_xll.qlIndexFixing(IndexON,D2364,TRUE,_xll.ohTrigger(RecalcTrigger,TriggerON)),NA())</f>
        <v>6.639569544724111E-3</v>
      </c>
      <c r="H2364" s="42">
        <f>_xll.qlCalendarAdvance(Calendar,$H2363,B2364,"f",FALSE)</f>
        <v>56241</v>
      </c>
      <c r="I2364" s="139">
        <f>_xll.qlInterestRateIndexValueDate(Index1M,$H2364)</f>
        <v>56247</v>
      </c>
      <c r="J2364" s="144">
        <f>IFERROR(_xll.qlIndexFixing(Index1M,$H2364,TRUE,_xll.ohTrigger(RecalcTrigger,Trigger1M)),NA())</f>
        <v>6.7756050976315822E-3</v>
      </c>
      <c r="K2364" s="44">
        <f>IFERROR(_xll.qlIndexFixing(Index3M,H2364,TRUE,_xll.ohTrigger(RecalcTrigger,Trigger3M)),NA())</f>
        <v>7.0129681430036008E-3</v>
      </c>
      <c r="L2364" s="44">
        <f>IFERROR(_xll.qlIndexFixing(Index6M,$H2364,TRUE,_xll.ohTrigger(RecalcTrigger,Trigger6M)),NA())</f>
        <v>7.1988213540685499E-3</v>
      </c>
      <c r="M2364" s="145">
        <f>IFERROR(_xll.qlIndexFixing(Index1Y,$H2364,TRUE,_xll.ohTrigger(RecalcTrigger,Trigger1Y)),NA())</f>
        <v>7.1632214543948984E-3</v>
      </c>
      <c r="N2364" s="144">
        <f>IFERROR(_xll.qlIndexFixing(ONIndex1M,I2364,TRUE,_xll.ohTrigger(RecalcTrigger,Trigger1M)),NA())</f>
        <v>6.7821111995236549E-3</v>
      </c>
      <c r="O2364" s="44">
        <f>IFERROR(_xll.qlIndexFixing(ONIndex3M,I2364,TRUE,_xll.ohTrigger(RecalcTrigger,Trigger3M)),NA())</f>
        <v>7.0340274149316429E-3</v>
      </c>
      <c r="P2364" s="44">
        <f>IFERROR(_xll.qlIndexFixing(ONIndex6M,I2364,TRUE,_xll.ohTrigger(RecalcTrigger,Trigger6M)),NA())</f>
        <v>7.2771200802490554E-3</v>
      </c>
      <c r="Q2364" s="145">
        <f>IFERROR(_xll.qlIndexFixing(ONIndex1Y,I2364,TRUE,_xll.ohTrigger(RecalcTrigger,Trigger1Y)),NA())</f>
        <v>7.2617806520813843E-3</v>
      </c>
    </row>
    <row r="2365" spans="2:17" x14ac:dyDescent="0.2">
      <c r="B2365" s="39" t="s">
        <v>42</v>
      </c>
      <c r="D2365" s="42">
        <f>_xll.qlCalendarAdvance(Calendar,$D2364,B2365,"f",FALSE)</f>
        <v>56248</v>
      </c>
      <c r="E2365" s="139">
        <f>_xll.qlInterestRateIndexValueDate(IndexON,D2365)</f>
        <v>56248</v>
      </c>
      <c r="F2365" s="155">
        <f>IFERROR(_xll.qlIndexFixing(IndexON,D2365,TRUE,_xll.ohTrigger(RecalcTrigger,TriggerON)),NA())</f>
        <v>6.6349109713570442E-3</v>
      </c>
      <c r="H2365" s="42">
        <f>_xll.qlCalendarAdvance(Calendar,$H2364,B2365,"f",FALSE)</f>
        <v>56248</v>
      </c>
      <c r="I2365" s="139">
        <f>_xll.qlInterestRateIndexValueDate(Index1M,$H2365)</f>
        <v>56251</v>
      </c>
      <c r="J2365" s="144">
        <f>IFERROR(_xll.qlIndexFixing(Index1M,$H2365,TRUE,_xll.ohTrigger(RecalcTrigger,Trigger1M)),NA())</f>
        <v>6.7729227838540396E-3</v>
      </c>
      <c r="K2365" s="44">
        <f>IFERROR(_xll.qlIndexFixing(Index3M,H2365,TRUE,_xll.ohTrigger(RecalcTrigger,Trigger3M)),NA())</f>
        <v>7.0109208588347016E-3</v>
      </c>
      <c r="L2365" s="44">
        <f>IFERROR(_xll.qlIndexFixing(Index6M,$H2365,TRUE,_xll.ohTrigger(RecalcTrigger,Trigger6M)),NA())</f>
        <v>7.1949790336412094E-3</v>
      </c>
      <c r="M2365" s="145">
        <f>IFERROR(_xll.qlIndexFixing(Index1Y,$H2365,TRUE,_xll.ohTrigger(RecalcTrigger,Trigger1Y)),NA())</f>
        <v>7.159735402019321E-3</v>
      </c>
      <c r="N2365" s="144">
        <f>IFERROR(_xll.qlIndexFixing(ONIndex1M,I2365,TRUE,_xll.ohTrigger(RecalcTrigger,Trigger1M)),NA())</f>
        <v>6.7783848954583448E-3</v>
      </c>
      <c r="O2365" s="44">
        <f>IFERROR(_xll.qlIndexFixing(ONIndex3M,I2365,TRUE,_xll.ohTrigger(RecalcTrigger,Trigger3M)),NA())</f>
        <v>7.0305293775518862E-3</v>
      </c>
      <c r="P2365" s="44">
        <f>IFERROR(_xll.qlIndexFixing(ONIndex6M,I2365,TRUE,_xll.ohTrigger(RecalcTrigger,Trigger6M)),NA())</f>
        <v>7.2717879797679075E-3</v>
      </c>
      <c r="Q2365" s="145">
        <f>IFERROR(_xll.qlIndexFixing(ONIndex1Y,I2365,TRUE,_xll.ohTrigger(RecalcTrigger,Trigger1Y)),NA())</f>
        <v>7.2581404773597313E-3</v>
      </c>
    </row>
    <row r="2366" spans="2:17" x14ac:dyDescent="0.2">
      <c r="B2366" s="39" t="s">
        <v>42</v>
      </c>
      <c r="D2366" s="42">
        <f>_xll.qlCalendarAdvance(Calendar,$D2365,B2366,"f",FALSE)</f>
        <v>56255</v>
      </c>
      <c r="E2366" s="139">
        <f>_xll.qlInterestRateIndexValueDate(IndexON,D2366)</f>
        <v>56255</v>
      </c>
      <c r="F2366" s="155">
        <f>IFERROR(_xll.qlIndexFixing(IndexON,D2366,TRUE,_xll.ohTrigger(RecalcTrigger,TriggerON)),NA())</f>
        <v>6.6302338935919636E-3</v>
      </c>
      <c r="H2366" s="42">
        <f>_xll.qlCalendarAdvance(Calendar,$H2365,B2366,"f",FALSE)</f>
        <v>56255</v>
      </c>
      <c r="I2366" s="139">
        <f>_xll.qlInterestRateIndexValueDate(Index1M,$H2366)</f>
        <v>56257</v>
      </c>
      <c r="J2366" s="144">
        <f>IFERROR(_xll.qlIndexFixing(Index1M,$H2366,TRUE,_xll.ohTrigger(RecalcTrigger,Trigger1M)),NA())</f>
        <v>6.7686141814854439E-3</v>
      </c>
      <c r="K2366" s="44">
        <f>IFERROR(_xll.qlIndexFixing(Index3M,H2366,TRUE,_xll.ohTrigger(RecalcTrigger,Trigger3M)),NA())</f>
        <v>7.007080062138904E-3</v>
      </c>
      <c r="L2366" s="44">
        <f>IFERROR(_xll.qlIndexFixing(Index6M,$H2366,TRUE,_xll.ohTrigger(RecalcTrigger,Trigger6M)),NA())</f>
        <v>7.1884374000055441E-3</v>
      </c>
      <c r="M2366" s="145">
        <f>IFERROR(_xll.qlIndexFixing(Index1Y,$H2366,TRUE,_xll.ohTrigger(RecalcTrigger,Trigger1Y)),NA())</f>
        <v>7.1560023720168764E-3</v>
      </c>
      <c r="N2366" s="144">
        <f>IFERROR(_xll.qlIndexFixing(ONIndex1M,I2366,TRUE,_xll.ohTrigger(RecalcTrigger,Trigger1M)),NA())</f>
        <v>6.7743768747430266E-3</v>
      </c>
      <c r="O2366" s="44">
        <f>IFERROR(_xll.qlIndexFixing(ONIndex3M,I2366,TRUE,_xll.ohTrigger(RecalcTrigger,Trigger3M)),NA())</f>
        <v>7.0267767490239663E-3</v>
      </c>
      <c r="P2366" s="44">
        <f>IFERROR(_xll.qlIndexFixing(ONIndex6M,I2366,TRUE,_xll.ohTrigger(RecalcTrigger,Trigger6M)),NA())</f>
        <v>7.2660029226145895E-3</v>
      </c>
      <c r="Q2366" s="145">
        <f>IFERROR(_xll.qlIndexFixing(ONIndex1Y,I2366,TRUE,_xll.ohTrigger(RecalcTrigger,Trigger1Y)),NA())</f>
        <v>7.2542365980599044E-3</v>
      </c>
    </row>
    <row r="2367" spans="2:17" x14ac:dyDescent="0.2">
      <c r="B2367" s="39" t="s">
        <v>42</v>
      </c>
      <c r="D2367" s="42">
        <f>_xll.qlCalendarAdvance(Calendar,$D2366,B2367,"f",FALSE)</f>
        <v>56262</v>
      </c>
      <c r="E2367" s="139">
        <f>_xll.qlInterestRateIndexValueDate(IndexON,D2367)</f>
        <v>56262</v>
      </c>
      <c r="F2367" s="155">
        <f>IFERROR(_xll.qlIndexFixing(IndexON,D2367,TRUE,_xll.ohTrigger(RecalcTrigger,TriggerON)),NA())</f>
        <v>6.6255382876878599E-3</v>
      </c>
      <c r="H2367" s="42">
        <f>_xll.qlCalendarAdvance(Calendar,$H2366,B2367,"f",FALSE)</f>
        <v>56262</v>
      </c>
      <c r="I2367" s="139">
        <f>_xll.qlInterestRateIndexValueDate(Index1M,$H2367)</f>
        <v>56264</v>
      </c>
      <c r="J2367" s="144">
        <f>IFERROR(_xll.qlIndexFixing(Index1M,$H2367,TRUE,_xll.ohTrigger(RecalcTrigger,Trigger1M)),NA())</f>
        <v>6.7638892612179036E-3</v>
      </c>
      <c r="K2367" s="44">
        <f>IFERROR(_xll.qlIndexFixing(Index3M,H2367,TRUE,_xll.ohTrigger(RecalcTrigger,Trigger3M)),NA())</f>
        <v>7.0025838025173925E-3</v>
      </c>
      <c r="L2367" s="44">
        <f>IFERROR(_xll.qlIndexFixing(Index6M,$H2367,TRUE,_xll.ohTrigger(RecalcTrigger,Trigger6M)),NA())</f>
        <v>7.1807401501642774E-3</v>
      </c>
      <c r="M2367" s="145">
        <f>IFERROR(_xll.qlIndexFixing(Index1Y,$H2367,TRUE,_xll.ohTrigger(RecalcTrigger,Trigger1Y)),NA())</f>
        <v>7.1509262682978181E-3</v>
      </c>
      <c r="N2367" s="144">
        <f>IFERROR(_xll.qlIndexFixing(ONIndex1M,I2367,TRUE,_xll.ohTrigger(RecalcTrigger,Trigger1M)),NA())</f>
        <v>6.7696842108055932E-3</v>
      </c>
      <c r="O2367" s="44">
        <f>IFERROR(_xll.qlIndexFixing(ONIndex3M,I2367,TRUE,_xll.ohTrigger(RecalcTrigger,Trigger3M)),NA())</f>
        <v>7.0223834894278525E-3</v>
      </c>
      <c r="P2367" s="44">
        <f>IFERROR(_xll.qlIndexFixing(ONIndex6M,I2367,TRUE,_xll.ohTrigger(RecalcTrigger,Trigger6M)),NA())</f>
        <v>7.2591899361196255E-3</v>
      </c>
      <c r="Q2367" s="145">
        <f>IFERROR(_xll.qlIndexFixing(ONIndex1Y,I2367,TRUE,_xll.ohTrigger(RecalcTrigger,Trigger1Y)),NA())</f>
        <v>7.2496653972020653E-3</v>
      </c>
    </row>
    <row r="2368" spans="2:17" x14ac:dyDescent="0.2">
      <c r="B2368" s="39" t="s">
        <v>42</v>
      </c>
      <c r="D2368" s="42">
        <f>_xll.qlCalendarAdvance(Calendar,$D2367,B2368,"f",FALSE)</f>
        <v>56269</v>
      </c>
      <c r="E2368" s="139">
        <f>_xll.qlInterestRateIndexValueDate(IndexON,D2368)</f>
        <v>56269</v>
      </c>
      <c r="F2368" s="155">
        <f>IFERROR(_xll.qlIndexFixing(IndexON,D2368,TRUE,_xll.ohTrigger(RecalcTrigger,TriggerON)),NA())</f>
        <v>6.6208241302234683E-3</v>
      </c>
      <c r="H2368" s="42">
        <f>_xll.qlCalendarAdvance(Calendar,$H2367,B2368,"f",FALSE)</f>
        <v>56269</v>
      </c>
      <c r="I2368" s="139">
        <f>_xll.qlInterestRateIndexValueDate(Index1M,$H2368)</f>
        <v>56271</v>
      </c>
      <c r="J2368" s="144">
        <f>IFERROR(_xll.qlIndexFixing(Index1M,$H2368,TRUE,_xll.ohTrigger(RecalcTrigger,Trigger1M)),NA())</f>
        <v>6.7591463553698383E-3</v>
      </c>
      <c r="K2368" s="44">
        <f>IFERROR(_xll.qlIndexFixing(Index3M,H2368,TRUE,_xll.ohTrigger(RecalcTrigger,Trigger3M)),NA())</f>
        <v>6.9980710131156698E-3</v>
      </c>
      <c r="L2368" s="44">
        <f>IFERROR(_xll.qlIndexFixing(Index6M,$H2368,TRUE,_xll.ohTrigger(RecalcTrigger,Trigger6M)),NA())</f>
        <v>7.1729724147674969E-3</v>
      </c>
      <c r="M2368" s="145">
        <f>IFERROR(_xll.qlIndexFixing(Index1Y,$H2368,TRUE,_xll.ohTrigger(RecalcTrigger,Trigger1Y)),NA())</f>
        <v>7.1458314025166095E-3</v>
      </c>
      <c r="N2368" s="144">
        <f>IFERROR(_xll.qlIndexFixing(ONIndex1M,I2368,TRUE,_xll.ohTrigger(RecalcTrigger,Trigger1M)),NA())</f>
        <v>6.7649736060992893E-3</v>
      </c>
      <c r="O2368" s="44">
        <f>IFERROR(_xll.qlIndexFixing(ONIndex3M,I2368,TRUE,_xll.ohTrigger(RecalcTrigger,Trigger3M)),NA())</f>
        <v>7.0179738474962505E-3</v>
      </c>
      <c r="P2368" s="44">
        <f>IFERROR(_xll.qlIndexFixing(ONIndex6M,I2368,TRUE,_xll.ohTrigger(RecalcTrigger,Trigger6M)),NA())</f>
        <v>7.2523081767972286E-3</v>
      </c>
      <c r="Q2368" s="145">
        <f>IFERROR(_xll.qlIndexFixing(ONIndex1Y,I2368,TRUE,_xll.ohTrigger(RecalcTrigger,Trigger1Y)),NA())</f>
        <v>7.2450762135289892E-3</v>
      </c>
    </row>
    <row r="2369" spans="2:17" x14ac:dyDescent="0.2">
      <c r="B2369" s="39" t="s">
        <v>42</v>
      </c>
      <c r="D2369" s="42">
        <f>_xll.qlCalendarAdvance(Calendar,$D2368,B2369,"f",FALSE)</f>
        <v>56276</v>
      </c>
      <c r="E2369" s="139">
        <f>_xll.qlInterestRateIndexValueDate(IndexON,D2369)</f>
        <v>56276</v>
      </c>
      <c r="F2369" s="155">
        <f>IFERROR(_xll.qlIndexFixing(IndexON,D2369,TRUE,_xll.ohTrigger(RecalcTrigger,TriggerON)),NA())</f>
        <v>6.6160913977775238E-3</v>
      </c>
      <c r="H2369" s="42">
        <f>_xll.qlCalendarAdvance(Calendar,$H2368,B2369,"f",FALSE)</f>
        <v>56276</v>
      </c>
      <c r="I2369" s="139">
        <f>_xll.qlInterestRateIndexValueDate(Index1M,$H2369)</f>
        <v>56278</v>
      </c>
      <c r="J2369" s="144">
        <f>IFERROR(_xll.qlIndexFixing(Index1M,$H2369,TRUE,_xll.ohTrigger(RecalcTrigger,Trigger1M)),NA())</f>
        <v>6.7552198533255576E-3</v>
      </c>
      <c r="K2369" s="44">
        <f>IFERROR(_xll.qlIndexFixing(Index3M,H2369,TRUE,_xll.ohTrigger(RecalcTrigger,Trigger3M)),NA())</f>
        <v>6.9935416725215305E-3</v>
      </c>
      <c r="L2369" s="44">
        <f>IFERROR(_xll.qlIndexFixing(Index6M,$H2369,TRUE,_xll.ohTrigger(RecalcTrigger,Trigger6M)),NA())</f>
        <v>7.165134072900212E-3</v>
      </c>
      <c r="M2369" s="145">
        <f>IFERROR(_xll.qlIndexFixing(Index1Y,$H2369,TRUE,_xll.ohTrigger(RecalcTrigger,Trigger1Y)),NA())</f>
        <v>7.1407177484104235E-3</v>
      </c>
      <c r="N2369" s="144">
        <f>IFERROR(_xll.qlIndexFixing(ONIndex1M,I2369,TRUE,_xll.ohTrigger(RecalcTrigger,Trigger1M)),NA())</f>
        <v>6.760245038561763E-3</v>
      </c>
      <c r="O2369" s="44">
        <f>IFERROR(_xll.qlIndexFixing(ONIndex3M,I2369,TRUE,_xll.ohTrigger(RecalcTrigger,Trigger3M)),NA())</f>
        <v>7.0135478021260411E-3</v>
      </c>
      <c r="P2369" s="44">
        <f>IFERROR(_xll.qlIndexFixing(ONIndex6M,I2369,TRUE,_xll.ohTrigger(RecalcTrigger,Trigger6M)),NA())</f>
        <v>7.245357523144591E-3</v>
      </c>
      <c r="Q2369" s="145">
        <f>IFERROR(_xll.qlIndexFixing(ONIndex1Y,I2369,TRUE,_xll.ohTrigger(RecalcTrigger,Trigger1Y)),NA())</f>
        <v>7.2404690206617772E-3</v>
      </c>
    </row>
    <row r="2370" spans="2:17" x14ac:dyDescent="0.2">
      <c r="B2370" s="39" t="s">
        <v>42</v>
      </c>
      <c r="D2370" s="42">
        <f>_xll.qlCalendarAdvance(Calendar,$D2369,B2370,"f",FALSE)</f>
        <v>56283</v>
      </c>
      <c r="E2370" s="139">
        <f>_xll.qlInterestRateIndexValueDate(IndexON,D2370)</f>
        <v>56283</v>
      </c>
      <c r="F2370" s="155">
        <f>IFERROR(_xll.qlIndexFixing(IndexON,D2370,TRUE,_xll.ohTrigger(RecalcTrigger,TriggerON)),NA())</f>
        <v>6.6113400668488254E-3</v>
      </c>
      <c r="H2370" s="42">
        <f>_xll.qlCalendarAdvance(Calendar,$H2369,B2370,"f",FALSE)</f>
        <v>56283</v>
      </c>
      <c r="I2370" s="139">
        <f>_xll.qlInterestRateIndexValueDate(Index1M,$H2370)</f>
        <v>56285</v>
      </c>
      <c r="J2370" s="144">
        <f>IFERROR(_xll.qlIndexFixing(Index1M,$H2370,TRUE,_xll.ohTrigger(RecalcTrigger,Trigger1M)),NA())</f>
        <v>6.7507242938377333E-3</v>
      </c>
      <c r="K2370" s="44">
        <f>IFERROR(_xll.qlIndexFixing(Index3M,H2370,TRUE,_xll.ohTrigger(RecalcTrigger,Trigger3M)),NA())</f>
        <v>6.9892557356148986E-3</v>
      </c>
      <c r="L2370" s="44">
        <f>IFERROR(_xll.qlIndexFixing(Index6M,$H2370,TRUE,_xll.ohTrigger(RecalcTrigger,Trigger6M)),NA())</f>
        <v>7.1572250036593564E-3</v>
      </c>
      <c r="M2370" s="145">
        <f>IFERROR(_xll.qlIndexFixing(Index1Y,$H2370,TRUE,_xll.ohTrigger(RecalcTrigger,Trigger1Y)),NA())</f>
        <v>7.1355852797177453E-3</v>
      </c>
      <c r="N2370" s="144">
        <f>IFERROR(_xll.qlIndexFixing(ONIndex1M,I2370,TRUE,_xll.ohTrigger(RecalcTrigger,Trigger1M)),NA())</f>
        <v>6.7554984860507261E-3</v>
      </c>
      <c r="O2370" s="44">
        <f>IFERROR(_xll.qlIndexFixing(ONIndex3M,I2370,TRUE,_xll.ohTrigger(RecalcTrigger,Trigger3M)),NA())</f>
        <v>7.0091053314946805E-3</v>
      </c>
      <c r="P2370" s="44">
        <f>IFERROR(_xll.qlIndexFixing(ONIndex6M,I2370,TRUE,_xll.ohTrigger(RecalcTrigger,Trigger6M)),NA())</f>
        <v>7.2383378542184573E-3</v>
      </c>
      <c r="Q2370" s="145">
        <f>IFERROR(_xll.qlIndexFixing(ONIndex1Y,I2370,TRUE,_xll.ohTrigger(RecalcTrigger,Trigger1Y)),NA())</f>
        <v>7.2358437921415941E-3</v>
      </c>
    </row>
    <row r="2371" spans="2:17" x14ac:dyDescent="0.2">
      <c r="B2371" s="39" t="s">
        <v>42</v>
      </c>
      <c r="D2371" s="42">
        <f>_xll.qlCalendarAdvance(Calendar,$D2370,B2371,"f",FALSE)</f>
        <v>56290</v>
      </c>
      <c r="E2371" s="139">
        <f>_xll.qlInterestRateIndexValueDate(IndexON,D2371)</f>
        <v>56290</v>
      </c>
      <c r="F2371" s="155">
        <f>IFERROR(_xll.qlIndexFixing(IndexON,D2371,TRUE,_xll.ohTrigger(RecalcTrigger,TriggerON)),NA())</f>
        <v>6.606570113856236E-3</v>
      </c>
      <c r="H2371" s="42">
        <f>_xll.qlCalendarAdvance(Calendar,$H2370,B2371,"f",FALSE)</f>
        <v>56290</v>
      </c>
      <c r="I2371" s="139">
        <f>_xll.qlInterestRateIndexValueDate(Index1M,$H2371)</f>
        <v>56292</v>
      </c>
      <c r="J2371" s="144">
        <f>IFERROR(_xll.qlIndexFixing(Index1M,$H2371,TRUE,_xll.ohTrigger(RecalcTrigger,Trigger1M)),NA())</f>
        <v>6.7459328223695714E-3</v>
      </c>
      <c r="K2371" s="44">
        <f>IFERROR(_xll.qlIndexFixing(Index3M,H2371,TRUE,_xll.ohTrigger(RecalcTrigger,Trigger3M)),NA())</f>
        <v>6.9846945061075461E-3</v>
      </c>
      <c r="L2371" s="44">
        <f>IFERROR(_xll.qlIndexFixing(Index6M,$H2371,TRUE,_xll.ohTrigger(RecalcTrigger,Trigger6M)),NA())</f>
        <v>7.1492450861498115E-3</v>
      </c>
      <c r="M2371" s="145">
        <f>IFERROR(_xll.qlIndexFixing(Index1Y,$H2371,TRUE,_xll.ohTrigger(RecalcTrigger,Trigger1Y)),NA())</f>
        <v>7.1304339701790337E-3</v>
      </c>
      <c r="N2371" s="144">
        <f>IFERROR(_xll.qlIndexFixing(ONIndex1M,I2371,TRUE,_xll.ohTrigger(RecalcTrigger,Trigger1M)),NA())</f>
        <v>6.7507339265837629E-3</v>
      </c>
      <c r="O2371" s="44">
        <f>IFERROR(_xll.qlIndexFixing(ONIndex3M,I2371,TRUE,_xll.ohTrigger(RecalcTrigger,Trigger3M)),NA())</f>
        <v>7.0046464143391773E-3</v>
      </c>
      <c r="P2371" s="44">
        <f>IFERROR(_xll.qlIndexFixing(ONIndex6M,I2371,TRUE,_xll.ohTrigger(RecalcTrigger,Trigger6M)),NA())</f>
        <v>7.2312490485959557E-3</v>
      </c>
      <c r="Q2371" s="145">
        <f>IFERROR(_xll.qlIndexFixing(ONIndex1Y,I2371,TRUE,_xll.ohTrigger(RecalcTrigger,Trigger1Y)),NA())</f>
        <v>7.231200501749413E-3</v>
      </c>
    </row>
    <row r="2372" spans="2:17" x14ac:dyDescent="0.2">
      <c r="B2372" s="39" t="s">
        <v>42</v>
      </c>
      <c r="D2372" s="42">
        <f>_xll.qlCalendarAdvance(Calendar,$D2371,B2372,"f",FALSE)</f>
        <v>56297</v>
      </c>
      <c r="E2372" s="139">
        <f>_xll.qlInterestRateIndexValueDate(IndexON,D2372)</f>
        <v>56297</v>
      </c>
      <c r="F2372" s="155">
        <f>IFERROR(_xll.qlIndexFixing(IndexON,D2372,TRUE,_xll.ohTrigger(RecalcTrigger,TriggerON)),NA())</f>
        <v>6.601781515538363E-3</v>
      </c>
      <c r="H2372" s="42">
        <f>_xll.qlCalendarAdvance(Calendar,$H2371,B2372,"f",FALSE)</f>
        <v>56297</v>
      </c>
      <c r="I2372" s="139">
        <f>_xll.qlInterestRateIndexValueDate(Index1M,$H2372)</f>
        <v>56299</v>
      </c>
      <c r="J2372" s="144">
        <f>IFERROR(_xll.qlIndexFixing(Index1M,$H2372,TRUE,_xll.ohTrigger(RecalcTrigger,Trigger1M)),NA())</f>
        <v>6.741123284398829E-3</v>
      </c>
      <c r="K2372" s="44">
        <f>IFERROR(_xll.qlIndexFixing(Index3M,H2372,TRUE,_xll.ohTrigger(RecalcTrigger,Trigger3M)),NA())</f>
        <v>6.9801166629602915E-3</v>
      </c>
      <c r="L2372" s="44">
        <f>IFERROR(_xll.qlIndexFixing(Index6M,$H2372,TRUE,_xll.ohTrigger(RecalcTrigger,Trigger6M)),NA())</f>
        <v>7.1411941994844116E-3</v>
      </c>
      <c r="M2372" s="145">
        <f>IFERROR(_xll.qlIndexFixing(Index1Y,$H2372,TRUE,_xll.ohTrigger(RecalcTrigger,Trigger1Y)),NA())</f>
        <v>7.1252637935358401E-3</v>
      </c>
      <c r="N2372" s="144">
        <f>IFERROR(_xll.qlIndexFixing(ONIndex1M,I2372,TRUE,_xll.ohTrigger(RecalcTrigger,Trigger1M)),NA())</f>
        <v>6.7459513380185854E-3</v>
      </c>
      <c r="O2372" s="44">
        <f>IFERROR(_xll.qlIndexFixing(ONIndex3M,I2372,TRUE,_xll.ohTrigger(RecalcTrigger,Trigger3M)),NA())</f>
        <v>7.0001710293166042E-3</v>
      </c>
      <c r="P2372" s="44">
        <f>IFERROR(_xll.qlIndexFixing(ONIndex6M,I2372,TRUE,_xll.ohTrigger(RecalcTrigger,Trigger6M)),NA())</f>
        <v>7.2240909847742785E-3</v>
      </c>
      <c r="Q2372" s="145">
        <f>IFERROR(_xll.qlIndexFixing(ONIndex1Y,I2372,TRUE,_xll.ohTrigger(RecalcTrigger,Trigger1Y)),NA())</f>
        <v>7.2265391231063347E-3</v>
      </c>
    </row>
    <row r="2373" spans="2:17" x14ac:dyDescent="0.2">
      <c r="B2373" s="39" t="s">
        <v>42</v>
      </c>
      <c r="D2373" s="42">
        <f>_xll.qlCalendarAdvance(Calendar,$D2372,B2373,"f",FALSE)</f>
        <v>56304</v>
      </c>
      <c r="E2373" s="139">
        <f>_xll.qlInterestRateIndexValueDate(IndexON,D2373)</f>
        <v>56304</v>
      </c>
      <c r="F2373" s="155">
        <f>IFERROR(_xll.qlIndexFixing(IndexON,D2373,TRUE,_xll.ohTrigger(RecalcTrigger,TriggerON)),NA())</f>
        <v>6.5969742483140692E-3</v>
      </c>
      <c r="H2373" s="42">
        <f>_xll.qlCalendarAdvance(Calendar,$H2372,B2373,"f",FALSE)</f>
        <v>56304</v>
      </c>
      <c r="I2373" s="139">
        <f>_xll.qlInterestRateIndexValueDate(Index1M,$H2373)</f>
        <v>56306</v>
      </c>
      <c r="J2373" s="144">
        <f>IFERROR(_xll.qlIndexFixing(Index1M,$H2373,TRUE,_xll.ohTrigger(RecalcTrigger,Trigger1M)),NA())</f>
        <v>6.7362956578374622E-3</v>
      </c>
      <c r="K2373" s="44">
        <f>IFERROR(_xll.qlIndexFixing(Index3M,H2373,TRUE,_xll.ohTrigger(RecalcTrigger,Trigger3M)),NA())</f>
        <v>6.9755221847619484E-3</v>
      </c>
      <c r="L2373" s="44">
        <f>IFERROR(_xll.qlIndexFixing(Index6M,$H2373,TRUE,_xll.ohTrigger(RecalcTrigger,Trigger6M)),NA())</f>
        <v>7.1330722227883536E-3</v>
      </c>
      <c r="M2373" s="145">
        <f>IFERROR(_xll.qlIndexFixing(Index1Y,$H2373,TRUE,_xll.ohTrigger(RecalcTrigger,Trigger1Y)),NA())</f>
        <v>7.1200747235316882E-3</v>
      </c>
      <c r="N2373" s="144">
        <f>IFERROR(_xll.qlIndexFixing(ONIndex1M,I2373,TRUE,_xll.ohTrigger(RecalcTrigger,Trigger1M)),NA())</f>
        <v>6.7411506982129055E-3</v>
      </c>
      <c r="O2373" s="44">
        <f>IFERROR(_xll.qlIndexFixing(ONIndex3M,I2373,TRUE,_xll.ohTrigger(RecalcTrigger,Trigger3M)),NA())</f>
        <v>6.9956791549241615E-3</v>
      </c>
      <c r="P2373" s="44">
        <f>IFERROR(_xll.qlIndexFixing(ONIndex6M,I2373,TRUE,_xll.ohTrigger(RecalcTrigger,Trigger6M)),NA())</f>
        <v>7.2168635418101701E-3</v>
      </c>
      <c r="Q2373" s="145">
        <f>IFERROR(_xll.qlIndexFixing(ONIndex1Y,I2373,TRUE,_xll.ohTrigger(RecalcTrigger,Trigger1Y)),NA())</f>
        <v>7.2218596298334603E-3</v>
      </c>
    </row>
    <row r="2374" spans="2:17" x14ac:dyDescent="0.2">
      <c r="B2374" s="39" t="s">
        <v>42</v>
      </c>
      <c r="D2374" s="42">
        <f>_xll.qlCalendarAdvance(Calendar,$D2373,B2374,"f",FALSE)</f>
        <v>56311</v>
      </c>
      <c r="E2374" s="139">
        <f>_xll.qlInterestRateIndexValueDate(IndexON,D2374)</f>
        <v>56311</v>
      </c>
      <c r="F2374" s="155">
        <f>IFERROR(_xll.qlIndexFixing(IndexON,D2374,TRUE,_xll.ohTrigger(RecalcTrigger,TriggerON)),NA())</f>
        <v>6.5921482886821536E-3</v>
      </c>
      <c r="H2374" s="42">
        <f>_xll.qlCalendarAdvance(Calendar,$H2373,B2374,"f",FALSE)</f>
        <v>56311</v>
      </c>
      <c r="I2374" s="139">
        <f>_xll.qlInterestRateIndexValueDate(Index1M,$H2374)</f>
        <v>56313</v>
      </c>
      <c r="J2374" s="144">
        <f>IFERROR(_xll.qlIndexFixing(Index1M,$H2374,TRUE,_xll.ohTrigger(RecalcTrigger,Trigger1M)),NA())</f>
        <v>6.7303099864521321E-3</v>
      </c>
      <c r="K2374" s="44">
        <f>IFERROR(_xll.qlIndexFixing(Index3M,H2374,TRUE,_xll.ohTrigger(RecalcTrigger,Trigger3M)),NA())</f>
        <v>6.970115378530168E-3</v>
      </c>
      <c r="L2374" s="44">
        <f>IFERROR(_xll.qlIndexFixing(Index6M,$H2374,TRUE,_xll.ohTrigger(RecalcTrigger,Trigger6M)),NA())</f>
        <v>7.1221760079689667E-3</v>
      </c>
      <c r="M2374" s="145">
        <f>IFERROR(_xll.qlIndexFixing(Index1Y,$H2374,TRUE,_xll.ohTrigger(RecalcTrigger,Trigger1Y)),NA())</f>
        <v>7.1148667339116355E-3</v>
      </c>
      <c r="N2374" s="144">
        <f>IFERROR(_xll.qlIndexFixing(ONIndex1M,I2374,TRUE,_xll.ohTrigger(RecalcTrigger,Trigger1M)),NA())</f>
        <v>6.7363319850244352E-3</v>
      </c>
      <c r="O2374" s="44">
        <f>IFERROR(_xll.qlIndexFixing(ONIndex3M,I2374,TRUE,_xll.ohTrigger(RecalcTrigger,Trigger3M)),NA())</f>
        <v>6.9911707697389858E-3</v>
      </c>
      <c r="P2374" s="44">
        <f>IFERROR(_xll.qlIndexFixing(ONIndex6M,I2374,TRUE,_xll.ohTrigger(RecalcTrigger,Trigger6M)),NA())</f>
        <v>7.2095665981208867E-3</v>
      </c>
      <c r="Q2374" s="145">
        <f>IFERROR(_xll.qlIndexFixing(ONIndex1Y,I2374,TRUE,_xll.ohTrigger(RecalcTrigger,Trigger1Y)),NA())</f>
        <v>7.2171619955518906E-3</v>
      </c>
    </row>
    <row r="2375" spans="2:17" x14ac:dyDescent="0.2">
      <c r="B2375" s="39" t="s">
        <v>42</v>
      </c>
      <c r="D2375" s="42">
        <f>_xll.qlCalendarAdvance(Calendar,$D2374,B2375,"f",FALSE)</f>
        <v>56318</v>
      </c>
      <c r="E2375" s="139">
        <f>_xll.qlInterestRateIndexValueDate(IndexON,D2375)</f>
        <v>56318</v>
      </c>
      <c r="F2375" s="155">
        <f>IFERROR(_xll.qlIndexFixing(IndexON,D2375,TRUE,_xll.ohTrigger(RecalcTrigger,TriggerON)),NA())</f>
        <v>6.5873036131414153E-3</v>
      </c>
      <c r="H2375" s="42">
        <f>_xll.qlCalendarAdvance(Calendar,$H2374,B2375,"f",FALSE)</f>
        <v>56318</v>
      </c>
      <c r="I2375" s="139">
        <f>_xll.qlInterestRateIndexValueDate(Index1M,$H2375)</f>
        <v>56320</v>
      </c>
      <c r="J2375" s="144">
        <f>IFERROR(_xll.qlIndexFixing(Index1M,$H2375,TRUE,_xll.ohTrigger(RecalcTrigger,Trigger1M)),NA())</f>
        <v>6.7254405632249936E-3</v>
      </c>
      <c r="K2375" s="44">
        <f>IFERROR(_xll.qlIndexFixing(Index3M,H2375,TRUE,_xll.ohTrigger(RecalcTrigger,Trigger3M)),NA())</f>
        <v>6.965483710780835E-3</v>
      </c>
      <c r="L2375" s="44">
        <f>IFERROR(_xll.qlIndexFixing(Index6M,$H2375,TRUE,_xll.ohTrigger(RecalcTrigger,Trigger6M)),NA())</f>
        <v>7.1138849760988788E-3</v>
      </c>
      <c r="M2375" s="145">
        <f>IFERROR(_xll.qlIndexFixing(Index1Y,$H2375,TRUE,_xll.ohTrigger(RecalcTrigger,Trigger1Y)),NA())</f>
        <v>7.1096397984224896E-3</v>
      </c>
      <c r="N2375" s="144">
        <f>IFERROR(_xll.qlIndexFixing(ONIndex1M,I2375,TRUE,_xll.ohTrigger(RecalcTrigger,Trigger1M)),NA())</f>
        <v>6.7314951765506947E-3</v>
      </c>
      <c r="O2375" s="44">
        <f>IFERROR(_xll.qlIndexFixing(ONIndex3M,I2375,TRUE,_xll.ohTrigger(RecalcTrigger,Trigger3M)),NA())</f>
        <v>6.9866458522582775E-3</v>
      </c>
      <c r="P2375" s="44">
        <f>IFERROR(_xll.qlIndexFixing(ONIndex6M,I2375,TRUE,_xll.ohTrigger(RecalcTrigger,Trigger6M)),NA())</f>
        <v>7.2022000324434288E-3</v>
      </c>
      <c r="Q2375" s="145">
        <f>IFERROR(_xll.qlIndexFixing(ONIndex1Y,I2375,TRUE,_xll.ohTrigger(RecalcTrigger,Trigger1Y)),NA())</f>
        <v>7.2124461938827267E-3</v>
      </c>
    </row>
    <row r="2376" spans="2:17" x14ac:dyDescent="0.2">
      <c r="B2376" s="39" t="s">
        <v>42</v>
      </c>
      <c r="D2376" s="42">
        <f>_xll.qlCalendarAdvance(Calendar,$D2375,B2376,"f",FALSE)</f>
        <v>56325</v>
      </c>
      <c r="E2376" s="139">
        <f>_xll.qlInterestRateIndexValueDate(IndexON,D2376)</f>
        <v>56325</v>
      </c>
      <c r="F2376" s="155">
        <f>IFERROR(_xll.qlIndexFixing(IndexON,D2376,TRUE,_xll.ohTrigger(RecalcTrigger,TriggerON)),NA())</f>
        <v>6.5824401983505254E-3</v>
      </c>
      <c r="H2376" s="42">
        <f>_xll.qlCalendarAdvance(Calendar,$H2375,B2376,"f",FALSE)</f>
        <v>56325</v>
      </c>
      <c r="I2376" s="139">
        <f>_xll.qlInterestRateIndexValueDate(Index1M,$H2376)</f>
        <v>56327</v>
      </c>
      <c r="J2376" s="144">
        <f>IFERROR(_xll.qlIndexFixing(Index1M,$H2376,TRUE,_xll.ohTrigger(RecalcTrigger,Trigger1M)),NA())</f>
        <v>6.7205529777561446E-3</v>
      </c>
      <c r="K2376" s="44">
        <f>IFERROR(_xll.qlIndexFixing(Index3M,H2376,TRUE,_xll.ohTrigger(RecalcTrigger,Trigger3M)),NA())</f>
        <v>6.9608353383625492E-3</v>
      </c>
      <c r="L2376" s="44">
        <f>IFERROR(_xll.qlIndexFixing(Index6M,$H2376,TRUE,_xll.ohTrigger(RecalcTrigger,Trigger6M)),NA())</f>
        <v>7.1055224423826266E-3</v>
      </c>
      <c r="M2376" s="145">
        <f>IFERROR(_xll.qlIndexFixing(Index1Y,$H2376,TRUE,_xll.ohTrigger(RecalcTrigger,Trigger1Y)),NA())</f>
        <v>7.104393890812374E-3</v>
      </c>
      <c r="N2376" s="144">
        <f>IFERROR(_xll.qlIndexFixing(ONIndex1M,I2376,TRUE,_xll.ohTrigger(RecalcTrigger,Trigger1M)),NA())</f>
        <v>6.72664025056946E-3</v>
      </c>
      <c r="O2376" s="44">
        <f>IFERROR(_xll.qlIndexFixing(ONIndex3M,I2376,TRUE,_xll.ohTrigger(RecalcTrigger,Trigger3M)),NA())</f>
        <v>6.9821043812989814E-3</v>
      </c>
      <c r="P2376" s="44">
        <f>IFERROR(_xll.qlIndexFixing(ONIndex6M,I2376,TRUE,_xll.ohTrigger(RecalcTrigger,Trigger6M)),NA())</f>
        <v>7.1947637235947326E-3</v>
      </c>
      <c r="Q2376" s="145">
        <f>IFERROR(_xll.qlIndexFixing(ONIndex1Y,I2376,TRUE,_xll.ohTrigger(RecalcTrigger,Trigger1Y)),NA())</f>
        <v>7.2077121985270054E-3</v>
      </c>
    </row>
    <row r="2377" spans="2:17" x14ac:dyDescent="0.2">
      <c r="B2377" s="39" t="s">
        <v>42</v>
      </c>
      <c r="D2377" s="42">
        <f>_xll.qlCalendarAdvance(Calendar,$D2376,B2377,"f",FALSE)</f>
        <v>56332</v>
      </c>
      <c r="E2377" s="139">
        <f>_xll.qlInterestRateIndexValueDate(IndexON,D2377)</f>
        <v>56332</v>
      </c>
      <c r="F2377" s="155">
        <f>IFERROR(_xll.qlIndexFixing(IndexON,D2377,TRUE,_xll.ohTrigger(RecalcTrigger,TriggerON)),NA())</f>
        <v>6.5775580207283468E-3</v>
      </c>
      <c r="H2377" s="42">
        <f>_xll.qlCalendarAdvance(Calendar,$H2376,B2377,"f",FALSE)</f>
        <v>56332</v>
      </c>
      <c r="I2377" s="139">
        <f>_xll.qlInterestRateIndexValueDate(Index1M,$H2377)</f>
        <v>56334</v>
      </c>
      <c r="J2377" s="144">
        <f>IFERROR(_xll.qlIndexFixing(Index1M,$H2377,TRUE,_xll.ohTrigger(RecalcTrigger,Trigger1M)),NA())</f>
        <v>6.715647207963249E-3</v>
      </c>
      <c r="K2377" s="44">
        <f>IFERROR(_xll.qlIndexFixing(Index3M,H2377,TRUE,_xll.ohTrigger(RecalcTrigger,Trigger3M)),NA())</f>
        <v>6.9561702398689565E-3</v>
      </c>
      <c r="L2377" s="44">
        <f>IFERROR(_xll.qlIndexFixing(Index6M,$H2377,TRUE,_xll.ohTrigger(RecalcTrigger,Trigger6M)),NA())</f>
        <v>7.0970882859998667E-3</v>
      </c>
      <c r="M2377" s="145">
        <f>IFERROR(_xll.qlIndexFixing(Index1Y,$H2377,TRUE,_xll.ohTrigger(RecalcTrigger,Trigger1Y)),NA())</f>
        <v>7.0991289848316014E-3</v>
      </c>
      <c r="N2377" s="144">
        <f>IFERROR(_xll.qlIndexFixing(ONIndex1M,I2377,TRUE,_xll.ohTrigger(RecalcTrigger,Trigger1M)),NA())</f>
        <v>6.7203715458141744E-3</v>
      </c>
      <c r="O2377" s="44">
        <f>IFERROR(_xll.qlIndexFixing(ONIndex3M,I2377,TRUE,_xll.ohTrigger(RecalcTrigger,Trigger3M)),NA())</f>
        <v>6.9762409887275112E-3</v>
      </c>
      <c r="P2377" s="44">
        <f>IFERROR(_xll.qlIndexFixing(ONIndex6M,I2377,TRUE,_xll.ohTrigger(RecalcTrigger,Trigger6M)),NA())</f>
        <v>7.1851000801093079E-3</v>
      </c>
      <c r="Q2377" s="145">
        <f>IFERROR(_xll.qlIndexFixing(ONIndex1Y,I2377,TRUE,_xll.ohTrigger(RecalcTrigger,Trigger1Y)),NA())</f>
        <v>7.201598856934055E-3</v>
      </c>
    </row>
    <row r="2378" spans="2:17" x14ac:dyDescent="0.2">
      <c r="B2378" s="39" t="s">
        <v>42</v>
      </c>
      <c r="D2378" s="42">
        <f>_xll.qlCalendarAdvance(Calendar,$D2377,B2378,"f",FALSE)</f>
        <v>56339</v>
      </c>
      <c r="E2378" s="139">
        <f>_xll.qlInterestRateIndexValueDate(IndexON,D2378)</f>
        <v>56339</v>
      </c>
      <c r="F2378" s="155">
        <f>IFERROR(_xll.qlIndexFixing(IndexON,D2378,TRUE,_xll.ohTrigger(RecalcTrigger,TriggerON)),NA())</f>
        <v>6.5726570567736786E-3</v>
      </c>
      <c r="H2378" s="42">
        <f>_xll.qlCalendarAdvance(Calendar,$H2377,B2378,"f",FALSE)</f>
        <v>56339</v>
      </c>
      <c r="I2378" s="139">
        <f>_xll.qlInterestRateIndexValueDate(Index1M,$H2378)</f>
        <v>56341</v>
      </c>
      <c r="J2378" s="144">
        <f>IFERROR(_xll.qlIndexFixing(Index1M,$H2378,TRUE,_xll.ohTrigger(RecalcTrigger,Trigger1M)),NA())</f>
        <v>6.7107232317664689E-3</v>
      </c>
      <c r="K2378" s="44">
        <f>IFERROR(_xll.qlIndexFixing(Index3M,H2378,TRUE,_xll.ohTrigger(RecalcTrigger,Trigger3M)),NA())</f>
        <v>6.951758895479887E-3</v>
      </c>
      <c r="L2378" s="44">
        <f>IFERROR(_xll.qlIndexFixing(Index6M,$H2378,TRUE,_xll.ohTrigger(RecalcTrigger,Trigger6M)),NA())</f>
        <v>7.0902695640094908E-3</v>
      </c>
      <c r="M2378" s="145">
        <f>IFERROR(_xll.qlIndexFixing(Index1Y,$H2378,TRUE,_xll.ohTrigger(RecalcTrigger,Trigger1Y)),NA())</f>
        <v>7.0938450542315781E-3</v>
      </c>
      <c r="N2378" s="144">
        <f>IFERROR(_xll.qlIndexFixing(ONIndex1M,I2378,TRUE,_xll.ohTrigger(RecalcTrigger,Trigger1M)),NA())</f>
        <v>6.7168759578351001E-3</v>
      </c>
      <c r="O2378" s="44">
        <f>IFERROR(_xll.qlIndexFixing(ONIndex3M,I2378,TRUE,_xll.ohTrigger(RecalcTrigger,Trigger3M)),NA())</f>
        <v>6.9729716922140028E-3</v>
      </c>
      <c r="P2378" s="44">
        <f>IFERROR(_xll.qlIndexFixing(ONIndex6M,I2378,TRUE,_xll.ohTrigger(RecalcTrigger,Trigger6M)),NA())</f>
        <v>7.1796813910918189E-3</v>
      </c>
      <c r="Q2378" s="145">
        <f>IFERROR(_xll.qlIndexFixing(ONIndex1Y,I2378,TRUE,_xll.ohTrigger(RecalcTrigger,Trigger1Y)),NA())</f>
        <v>7.1981895210804225E-3</v>
      </c>
    </row>
    <row r="2379" spans="2:17" x14ac:dyDescent="0.2">
      <c r="B2379" s="39" t="s">
        <v>42</v>
      </c>
      <c r="D2379" s="42">
        <f>_xll.qlCalendarAdvance(Calendar,$D2378,B2379,"f",FALSE)</f>
        <v>56346</v>
      </c>
      <c r="E2379" s="139">
        <f>_xll.qlInterestRateIndexValueDate(IndexON,D2379)</f>
        <v>56346</v>
      </c>
      <c r="F2379" s="155">
        <f>IFERROR(_xll.qlIndexFixing(IndexON,D2379,TRUE,_xll.ohTrigger(RecalcTrigger,TriggerON)),NA())</f>
        <v>6.5677372831451919E-3</v>
      </c>
      <c r="H2379" s="42">
        <f>_xll.qlCalendarAdvance(Calendar,$H2378,B2379,"f",FALSE)</f>
        <v>56346</v>
      </c>
      <c r="I2379" s="139">
        <f>_xll.qlInterestRateIndexValueDate(Index1M,$H2379)</f>
        <v>56348</v>
      </c>
      <c r="J2379" s="144">
        <f>IFERROR(_xll.qlIndexFixing(Index1M,$H2379,TRUE,_xll.ohTrigger(RecalcTrigger,Trigger1M)),NA())</f>
        <v>6.7057810270834683E-3</v>
      </c>
      <c r="K2379" s="44">
        <f>IFERROR(_xll.qlIndexFixing(Index3M,H2379,TRUE,_xll.ohTrigger(RecalcTrigger,Trigger3M)),NA())</f>
        <v>6.9470615730262428E-3</v>
      </c>
      <c r="L2379" s="44">
        <f>IFERROR(_xll.qlIndexFixing(Index6M,$H2379,TRUE,_xll.ohTrigger(RecalcTrigger,Trigger6M)),NA())</f>
        <v>7.0817078285061929E-3</v>
      </c>
      <c r="M2379" s="145">
        <f>IFERROR(_xll.qlIndexFixing(Index1Y,$H2379,TRUE,_xll.ohTrigger(RecalcTrigger,Trigger1Y)),NA())</f>
        <v>7.0885420727656839E-3</v>
      </c>
      <c r="N2379" s="144">
        <f>IFERROR(_xll.qlIndexFixing(ONIndex1M,I2379,TRUE,_xll.ohTrigger(RecalcTrigger,Trigger1M)),NA())</f>
        <v>6.7119665468773348E-3</v>
      </c>
      <c r="O2379" s="44">
        <f>IFERROR(_xll.qlIndexFixing(ONIndex3M,I2379,TRUE,_xll.ohTrigger(RecalcTrigger,Trigger3M)),NA())</f>
        <v>6.9683804316422737E-3</v>
      </c>
      <c r="P2379" s="44">
        <f>IFERROR(_xll.qlIndexFixing(ONIndex6M,I2379,TRUE,_xll.ohTrigger(RecalcTrigger,Trigger6M)),NA())</f>
        <v>7.17203512475173E-3</v>
      </c>
      <c r="Q2379" s="145">
        <f>IFERROR(_xll.qlIndexFixing(ONIndex1Y,I2379,TRUE,_xll.ohTrigger(RecalcTrigger,Trigger1Y)),NA())</f>
        <v>7.1934007863116989E-3</v>
      </c>
    </row>
    <row r="2380" spans="2:17" x14ac:dyDescent="0.2">
      <c r="B2380" s="39" t="s">
        <v>42</v>
      </c>
      <c r="D2380" s="42">
        <f>_xll.qlCalendarAdvance(Calendar,$D2379,B2380,"f",FALSE)</f>
        <v>56353</v>
      </c>
      <c r="E2380" s="139">
        <f>_xll.qlInterestRateIndexValueDate(IndexON,D2380)</f>
        <v>56353</v>
      </c>
      <c r="F2380" s="155">
        <f>IFERROR(_xll.qlIndexFixing(IndexON,D2380,TRUE,_xll.ohTrigger(RecalcTrigger,TriggerON)),NA())</f>
        <v>6.5627986761818136E-3</v>
      </c>
      <c r="H2380" s="42">
        <f>_xll.qlCalendarAdvance(Calendar,$H2379,B2380,"f",FALSE)</f>
        <v>56353</v>
      </c>
      <c r="I2380" s="139">
        <f>_xll.qlInterestRateIndexValueDate(Index1M,$H2380)</f>
        <v>56355</v>
      </c>
      <c r="J2380" s="144">
        <f>IFERROR(_xll.qlIndexFixing(Index1M,$H2380,TRUE,_xll.ohTrigger(RecalcTrigger,Trigger1M)),NA())</f>
        <v>6.7008205718344094E-3</v>
      </c>
      <c r="K2380" s="44">
        <f>IFERROR(_xll.qlIndexFixing(Index3M,H2380,TRUE,_xll.ohTrigger(RecalcTrigger,Trigger3M)),NA())</f>
        <v>6.9423474620556496E-3</v>
      </c>
      <c r="L2380" s="44">
        <f>IFERROR(_xll.qlIndexFixing(Index6M,$H2380,TRUE,_xll.ohTrigger(RecalcTrigger,Trigger6M)),NA())</f>
        <v>7.0730741374365816E-3</v>
      </c>
      <c r="M2380" s="145">
        <f>IFERROR(_xll.qlIndexFixing(Index1Y,$H2380,TRUE,_xll.ohTrigger(RecalcTrigger,Trigger1Y)),NA())</f>
        <v>7.0819260871931126E-3</v>
      </c>
      <c r="N2380" s="144">
        <f>IFERROR(_xll.qlIndexFixing(ONIndex1M,I2380,TRUE,_xll.ohTrigger(RecalcTrigger,Trigger1M)),NA())</f>
        <v>6.7070389300027955E-3</v>
      </c>
      <c r="O2380" s="44">
        <f>IFERROR(_xll.qlIndexFixing(ONIndex3M,I2380,TRUE,_xll.ohTrigger(RecalcTrigger,Trigger3M)),NA())</f>
        <v>6.9637725315008225E-3</v>
      </c>
      <c r="P2380" s="44">
        <f>IFERROR(_xll.qlIndexFixing(ONIndex6M,I2380,TRUE,_xll.ohTrigger(RecalcTrigger,Trigger6M)),NA())</f>
        <v>7.1643186300285322E-3</v>
      </c>
      <c r="Q2380" s="145">
        <f>IFERROR(_xll.qlIndexFixing(ONIndex1Y,I2380,TRUE,_xll.ohTrigger(RecalcTrigger,Trigger1Y)),NA())</f>
        <v>7.1885937525806298E-3</v>
      </c>
    </row>
    <row r="2381" spans="2:17" x14ac:dyDescent="0.2">
      <c r="B2381" s="39" t="s">
        <v>42</v>
      </c>
      <c r="D2381" s="42">
        <f>_xll.qlCalendarAdvance(Calendar,$D2380,B2381,"f",FALSE)</f>
        <v>56360</v>
      </c>
      <c r="E2381" s="139">
        <f>_xll.qlInterestRateIndexValueDate(IndexON,D2381)</f>
        <v>56360</v>
      </c>
      <c r="F2381" s="155">
        <f>IFERROR(_xll.qlIndexFixing(IndexON,D2381,TRUE,_xll.ohTrigger(RecalcTrigger,TriggerON)),NA())</f>
        <v>6.5578412125422147E-3</v>
      </c>
      <c r="H2381" s="42">
        <f>_xll.qlCalendarAdvance(Calendar,$H2380,B2381,"f",FALSE)</f>
        <v>56360</v>
      </c>
      <c r="I2381" s="139">
        <f>_xll.qlInterestRateIndexValueDate(Index1M,$H2381)</f>
        <v>56362</v>
      </c>
      <c r="J2381" s="144">
        <f>IFERROR(_xll.qlIndexFixing(Index1M,$H2381,TRUE,_xll.ohTrigger(RecalcTrigger,Trigger1M)),NA())</f>
        <v>6.695841843934458E-3</v>
      </c>
      <c r="K2381" s="44">
        <f>IFERROR(_xll.qlIndexFixing(Index3M,H2381,TRUE,_xll.ohTrigger(RecalcTrigger,Trigger3M)),NA())</f>
        <v>6.9376165411584182E-3</v>
      </c>
      <c r="L2381" s="44">
        <f>IFERROR(_xll.qlIndexFixing(Index6M,$H2381,TRUE,_xll.ohTrigger(RecalcTrigger,Trigger6M)),NA())</f>
        <v>7.0643683700102834E-3</v>
      </c>
      <c r="M2381" s="145">
        <f>IFERROR(_xll.qlIndexFixing(Index1Y,$H2381,TRUE,_xll.ohTrigger(RecalcTrigger,Trigger1Y)),NA())</f>
        <v>7.0778788522583378E-3</v>
      </c>
      <c r="N2381" s="144">
        <f>IFERROR(_xll.qlIndexFixing(ONIndex1M,I2381,TRUE,_xll.ohTrigger(RecalcTrigger,Trigger1M)),NA())</f>
        <v>6.7020930853090022E-3</v>
      </c>
      <c r="O2381" s="44">
        <f>IFERROR(_xll.qlIndexFixing(ONIndex3M,I2381,TRUE,_xll.ohTrigger(RecalcTrigger,Trigger3M)),NA())</f>
        <v>6.9591479705266579E-3</v>
      </c>
      <c r="P2381" s="44">
        <f>IFERROR(_xll.qlIndexFixing(ONIndex6M,I2381,TRUE,_xll.ohTrigger(RecalcTrigger,Trigger6M)),NA())</f>
        <v>7.1565317855792898E-3</v>
      </c>
      <c r="Q2381" s="145">
        <f>IFERROR(_xll.qlIndexFixing(ONIndex1Y,I2381,TRUE,_xll.ohTrigger(RecalcTrigger,Trigger1Y)),NA())</f>
        <v>7.183768393108636E-3</v>
      </c>
    </row>
    <row r="2382" spans="2:17" x14ac:dyDescent="0.2">
      <c r="B2382" s="39" t="s">
        <v>42</v>
      </c>
      <c r="D2382" s="42">
        <f>_xll.qlCalendarAdvance(Calendar,$D2381,B2382,"f",FALSE)</f>
        <v>56367</v>
      </c>
      <c r="E2382" s="139">
        <f>_xll.qlInterestRateIndexValueDate(IndexON,D2382)</f>
        <v>56367</v>
      </c>
      <c r="F2382" s="155">
        <f>IFERROR(_xll.qlIndexFixing(IndexON,D2382,TRUE,_xll.ohTrigger(RecalcTrigger,TriggerON)),NA())</f>
        <v>6.5528648688850666E-3</v>
      </c>
      <c r="H2382" s="42">
        <f>_xll.qlCalendarAdvance(Calendar,$H2381,B2382,"f",FALSE)</f>
        <v>56367</v>
      </c>
      <c r="I2382" s="139">
        <f>_xll.qlInterestRateIndexValueDate(Index1M,$H2382)</f>
        <v>56369</v>
      </c>
      <c r="J2382" s="144">
        <f>IFERROR(_xll.qlIndexFixing(Index1M,$H2382,TRUE,_xll.ohTrigger(RecalcTrigger,Trigger1M)),NA())</f>
        <v>6.6917334526676144E-3</v>
      </c>
      <c r="K2382" s="44">
        <f>IFERROR(_xll.qlIndexFixing(Index3M,H2382,TRUE,_xll.ohTrigger(RecalcTrigger,Trigger3M)),NA())</f>
        <v>6.9325931068899551E-3</v>
      </c>
      <c r="L2382" s="44">
        <f>IFERROR(_xll.qlIndexFixing(Index6M,$H2382,TRUE,_xll.ohTrigger(RecalcTrigger,Trigger6M)),NA())</f>
        <v>7.0555904054460999E-3</v>
      </c>
      <c r="M2382" s="145">
        <f>IFERROR(_xll.qlIndexFixing(Index1Y,$H2382,TRUE,_xll.ohTrigger(RecalcTrigger,Trigger1Y)),NA())</f>
        <v>7.0725185607315279E-3</v>
      </c>
      <c r="N2382" s="144">
        <f>IFERROR(_xll.qlIndexFixing(ONIndex1M,I2382,TRUE,_xll.ohTrigger(RecalcTrigger,Trigger1M)),NA())</f>
        <v>6.6964183430329172E-3</v>
      </c>
      <c r="O2382" s="44">
        <f>IFERROR(_xll.qlIndexFixing(ONIndex3M,I2382,TRUE,_xll.ohTrigger(RecalcTrigger,Trigger3M)),NA())</f>
        <v>6.9538423294801532E-3</v>
      </c>
      <c r="P2382" s="44">
        <f>IFERROR(_xll.qlIndexFixing(ONIndex6M,I2382,TRUE,_xll.ohTrigger(RecalcTrigger,Trigger6M)),NA())</f>
        <v>7.1475462366343834E-3</v>
      </c>
      <c r="Q2382" s="145">
        <f>IFERROR(_xll.qlIndexFixing(ONIndex1Y,I2382,TRUE,_xll.ohTrigger(RecalcTrigger,Trigger1Y)),NA())</f>
        <v>7.1782312233459322E-3</v>
      </c>
    </row>
    <row r="2383" spans="2:17" x14ac:dyDescent="0.2">
      <c r="B2383" s="39" t="s">
        <v>42</v>
      </c>
      <c r="D2383" s="42">
        <f>_xll.qlCalendarAdvance(Calendar,$D2382,B2383,"f",FALSE)</f>
        <v>56374</v>
      </c>
      <c r="E2383" s="139">
        <f>_xll.qlInterestRateIndexValueDate(IndexON,D2383)</f>
        <v>56374</v>
      </c>
      <c r="F2383" s="155">
        <f>IFERROR(_xll.qlIndexFixing(IndexON,D2383,TRUE,_xll.ohTrigger(RecalcTrigger,TriggerON)),NA())</f>
        <v>6.5478696213094878E-3</v>
      </c>
      <c r="H2383" s="42">
        <f>_xll.qlCalendarAdvance(Calendar,$H2382,B2383,"f",FALSE)</f>
        <v>56374</v>
      </c>
      <c r="I2383" s="139">
        <f>_xll.qlInterestRateIndexValueDate(Index1M,$H2383)</f>
        <v>56376</v>
      </c>
      <c r="J2383" s="144">
        <f>IFERROR(_xll.qlIndexFixing(Index1M,$H2383,TRUE,_xll.ohTrigger(RecalcTrigger,Trigger1M)),NA())</f>
        <v>6.6858294818600283E-3</v>
      </c>
      <c r="K2383" s="44">
        <f>IFERROR(_xll.qlIndexFixing(Index3M,H2383,TRUE,_xll.ohTrigger(RecalcTrigger,Trigger3M)),NA())</f>
        <v>6.9278272023250457E-3</v>
      </c>
      <c r="L2383" s="44">
        <f>IFERROR(_xll.qlIndexFixing(Index6M,$H2383,TRUE,_xll.ohTrigger(RecalcTrigger,Trigger6M)),NA())</f>
        <v>7.0449725069841101E-3</v>
      </c>
      <c r="M2383" s="145">
        <f>IFERROR(_xll.qlIndexFixing(Index1Y,$H2383,TRUE,_xll.ohTrigger(RecalcTrigger,Trigger1Y)),NA())</f>
        <v>7.0671391133687866E-3</v>
      </c>
      <c r="N2383" s="144">
        <f>IFERROR(_xll.qlIndexFixing(ONIndex1M,I2383,TRUE,_xll.ohTrigger(RecalcTrigger,Trigger1M)),NA())</f>
        <v>6.6921466235747573E-3</v>
      </c>
      <c r="O2383" s="44">
        <f>IFERROR(_xll.qlIndexFixing(ONIndex3M,I2383,TRUE,_xll.ohTrigger(RecalcTrigger,Trigger3M)),NA())</f>
        <v>6.9498487804686704E-3</v>
      </c>
      <c r="P2383" s="44">
        <f>IFERROR(_xll.qlIndexFixing(ONIndex6M,I2383,TRUE,_xll.ohTrigger(RecalcTrigger,Trigger6M)),NA())</f>
        <v>7.1407465622908006E-3</v>
      </c>
      <c r="Q2383" s="145">
        <f>IFERROR(_xll.qlIndexFixing(ONIndex1Y,I2383,TRUE,_xll.ohTrigger(RecalcTrigger,Trigger1Y)),NA())</f>
        <v>7.1740625922256385E-3</v>
      </c>
    </row>
    <row r="2384" spans="2:17" x14ac:dyDescent="0.2">
      <c r="B2384" s="39" t="s">
        <v>42</v>
      </c>
      <c r="D2384" s="42">
        <f>_xll.qlCalendarAdvance(Calendar,$D2383,B2384,"f",FALSE)</f>
        <v>56381</v>
      </c>
      <c r="E2384" s="139">
        <f>_xll.qlInterestRateIndexValueDate(IndexON,D2384)</f>
        <v>56381</v>
      </c>
      <c r="F2384" s="155">
        <f>IFERROR(_xll.qlIndexFixing(IndexON,D2384,TRUE,_xll.ohTrigger(RecalcTrigger,TriggerON)),NA())</f>
        <v>6.5428554467938937E-3</v>
      </c>
      <c r="H2384" s="42">
        <f>_xll.qlCalendarAdvance(Calendar,$H2383,B2384,"f",FALSE)</f>
        <v>56381</v>
      </c>
      <c r="I2384" s="139">
        <f>_xll.qlInterestRateIndexValueDate(Index1M,$H2384)</f>
        <v>56383</v>
      </c>
      <c r="J2384" s="144">
        <f>IFERROR(_xll.qlIndexFixing(Index1M,$H2384,TRUE,_xll.ohTrigger(RecalcTrigger,Trigger1M)),NA())</f>
        <v>6.6807958035208781E-3</v>
      </c>
      <c r="K2384" s="44">
        <f>IFERROR(_xll.qlIndexFixing(Index3M,H2384,TRUE,_xll.ohTrigger(RecalcTrigger,Trigger3M)),NA())</f>
        <v>6.9230444218160167E-3</v>
      </c>
      <c r="L2384" s="44">
        <f>IFERROR(_xll.qlIndexFixing(Index6M,$H2384,TRUE,_xll.ohTrigger(RecalcTrigger,Trigger6M)),NA())</f>
        <v>7.0360336097887643E-3</v>
      </c>
      <c r="M2384" s="145">
        <f>IFERROR(_xll.qlIndexFixing(Index1Y,$H2384,TRUE,_xll.ohTrigger(RecalcTrigger,Trigger1Y)),NA())</f>
        <v>7.0617404839318151E-3</v>
      </c>
      <c r="N2384" s="144">
        <f>IFERROR(_xll.qlIndexFixing(ONIndex1M,I2384,TRUE,_xll.ohTrigger(RecalcTrigger,Trigger1M)),NA())</f>
        <v>6.6871459624096019E-3</v>
      </c>
      <c r="O2384" s="44">
        <f>IFERROR(_xll.qlIndexFixing(ONIndex3M,I2384,TRUE,_xll.ohTrigger(RecalcTrigger,Trigger3M)),NA())</f>
        <v>6.9451741085391205E-3</v>
      </c>
      <c r="P2384" s="44">
        <f>IFERROR(_xll.qlIndexFixing(ONIndex6M,I2384,TRUE,_xll.ohTrigger(RecalcTrigger,Trigger6M)),NA())</f>
        <v>7.1327479409255545E-3</v>
      </c>
      <c r="Q2384" s="145">
        <f>IFERROR(_xll.qlIndexFixing(ONIndex1Y,I2384,TRUE,_xll.ohTrigger(RecalcTrigger,Trigger1Y)),NA())</f>
        <v>7.1691820980568366E-3</v>
      </c>
    </row>
    <row r="2385" spans="2:17" x14ac:dyDescent="0.2">
      <c r="B2385" s="39" t="s">
        <v>42</v>
      </c>
      <c r="D2385" s="42">
        <f>_xll.qlCalendarAdvance(Calendar,$D2384,B2385,"f",FALSE)</f>
        <v>56388</v>
      </c>
      <c r="E2385" s="139">
        <f>_xll.qlInterestRateIndexValueDate(IndexON,D2385)</f>
        <v>56388</v>
      </c>
      <c r="F2385" s="155">
        <f>IFERROR(_xll.qlIndexFixing(IndexON,D2385,TRUE,_xll.ohTrigger(RecalcTrigger,TriggerON)),NA())</f>
        <v>6.5378223215972753E-3</v>
      </c>
      <c r="H2385" s="42">
        <f>_xll.qlCalendarAdvance(Calendar,$H2384,B2385,"f",FALSE)</f>
        <v>56388</v>
      </c>
      <c r="I2385" s="139">
        <f>_xll.qlInterestRateIndexValueDate(Index1M,$H2385)</f>
        <v>56390</v>
      </c>
      <c r="J2385" s="144">
        <f>IFERROR(_xll.qlIndexFixing(Index1M,$H2385,TRUE,_xll.ohTrigger(RecalcTrigger,Trigger1M)),NA())</f>
        <v>6.6757437642114836E-3</v>
      </c>
      <c r="K2385" s="44">
        <f>IFERROR(_xll.qlIndexFixing(Index3M,H2385,TRUE,_xll.ohTrigger(RecalcTrigger,Trigger3M)),NA())</f>
        <v>6.918244743953905E-3</v>
      </c>
      <c r="L2385" s="44">
        <f>IFERROR(_xll.qlIndexFixing(Index6M,$H2385,TRUE,_xll.ohTrigger(RecalcTrigger,Trigger6M)),NA())</f>
        <v>7.0270221237221601E-3</v>
      </c>
      <c r="M2385" s="145">
        <f>IFERROR(_xll.qlIndexFixing(Index1Y,$H2385,TRUE,_xll.ohTrigger(RecalcTrigger,Trigger1Y)),NA())</f>
        <v>7.0563226461840657E-3</v>
      </c>
      <c r="N2385" s="144">
        <f>IFERROR(_xll.qlIndexFixing(ONIndex1M,I2385,TRUE,_xll.ohTrigger(RecalcTrigger,Trigger1M)),NA())</f>
        <v>6.6821269849359766E-3</v>
      </c>
      <c r="O2385" s="44">
        <f>IFERROR(_xll.qlIndexFixing(ONIndex3M,I2385,TRUE,_xll.ohTrigger(RecalcTrigger,Trigger3M)),NA())</f>
        <v>6.9404826899255312E-3</v>
      </c>
      <c r="P2385" s="44">
        <f>IFERROR(_xll.qlIndexFixing(ONIndex6M,I2385,TRUE,_xll.ohTrigger(RecalcTrigger,Trigger6M)),NA())</f>
        <v>7.1246784846223932E-3</v>
      </c>
      <c r="Q2385" s="145">
        <f>IFERROR(_xll.qlIndexFixing(ONIndex1Y,I2385,TRUE,_xll.ohTrigger(RecalcTrigger,Trigger1Y)),NA())</f>
        <v>7.164283173031194E-3</v>
      </c>
    </row>
    <row r="2386" spans="2:17" x14ac:dyDescent="0.2">
      <c r="B2386" s="39" t="s">
        <v>42</v>
      </c>
      <c r="D2386" s="42">
        <f>_xll.qlCalendarAdvance(Calendar,$D2385,B2386,"f",FALSE)</f>
        <v>56395</v>
      </c>
      <c r="E2386" s="139">
        <f>_xll.qlInterestRateIndexValueDate(IndexON,D2386)</f>
        <v>56395</v>
      </c>
      <c r="F2386" s="155">
        <f>IFERROR(_xll.qlIndexFixing(IndexON,D2386,TRUE,_xll.ohTrigger(RecalcTrigger,TriggerON)),NA())</f>
        <v>6.5327702222983675E-3</v>
      </c>
      <c r="H2386" s="42">
        <f>_xll.qlCalendarAdvance(Calendar,$H2385,B2386,"f",FALSE)</f>
        <v>56395</v>
      </c>
      <c r="I2386" s="139">
        <f>_xll.qlInterestRateIndexValueDate(Index1M,$H2386)</f>
        <v>56397</v>
      </c>
      <c r="J2386" s="144">
        <f>IFERROR(_xll.qlIndexFixing(Index1M,$H2386,TRUE,_xll.ohTrigger(RecalcTrigger,Trigger1M)),NA())</f>
        <v>6.670673341847011E-3</v>
      </c>
      <c r="K2386" s="44">
        <f>IFERROR(_xll.qlIndexFixing(Index3M,H2386,TRUE,_xll.ohTrigger(RecalcTrigger,Trigger3M)),NA())</f>
        <v>6.9134281473332247E-3</v>
      </c>
      <c r="L2386" s="44">
        <f>IFERROR(_xll.qlIndexFixing(Index6M,$H2386,TRUE,_xll.ohTrigger(RecalcTrigger,Trigger6M)),NA())</f>
        <v>7.0179379280550652E-3</v>
      </c>
      <c r="M2386" s="145">
        <f>IFERROR(_xll.qlIndexFixing(Index1Y,$H2386,TRUE,_xll.ohTrigger(RecalcTrigger,Trigger1Y)),NA())</f>
        <v>7.0508855738903057E-3</v>
      </c>
      <c r="N2386" s="144">
        <f>IFERROR(_xll.qlIndexFixing(ONIndex1M,I2386,TRUE,_xll.ohTrigger(RecalcTrigger,Trigger1M)),NA())</f>
        <v>6.6770896690915293E-3</v>
      </c>
      <c r="O2386" s="44">
        <f>IFERROR(_xll.qlIndexFixing(ONIndex3M,I2386,TRUE,_xll.ohTrigger(RecalcTrigger,Trigger3M)),NA())</f>
        <v>6.935774503364911E-3</v>
      </c>
      <c r="P2386" s="44">
        <f>IFERROR(_xll.qlIndexFixing(ONIndex6M,I2386,TRUE,_xll.ohTrigger(RecalcTrigger,Trigger6M)),NA())</f>
        <v>7.1165380721183169E-3</v>
      </c>
      <c r="Q2386" s="145">
        <f>IFERROR(_xll.qlIndexFixing(ONIndex1Y,I2386,TRUE,_xll.ohTrigger(RecalcTrigger,Trigger1Y)),NA())</f>
        <v>7.1593657905300034E-3</v>
      </c>
    </row>
    <row r="2387" spans="2:17" x14ac:dyDescent="0.2">
      <c r="B2387" s="39" t="s">
        <v>42</v>
      </c>
      <c r="D2387" s="42">
        <f>_xll.qlCalendarAdvance(Calendar,$D2386,B2387,"f",FALSE)</f>
        <v>56402</v>
      </c>
      <c r="E2387" s="139">
        <f>_xll.qlInterestRateIndexValueDate(IndexON,D2387)</f>
        <v>56402</v>
      </c>
      <c r="F2387" s="155">
        <f>IFERROR(_xll.qlIndexFixing(IndexON,D2387,TRUE,_xll.ohTrigger(RecalcTrigger,TriggerON)),NA())</f>
        <v>6.5276991254759054E-3</v>
      </c>
      <c r="H2387" s="42">
        <f>_xll.qlCalendarAdvance(Calendar,$H2386,B2387,"f",FALSE)</f>
        <v>56402</v>
      </c>
      <c r="I2387" s="139">
        <f>_xll.qlInterestRateIndexValueDate(Index1M,$H2387)</f>
        <v>56404</v>
      </c>
      <c r="J2387" s="144">
        <f>IFERROR(_xll.qlIndexFixing(Index1M,$H2387,TRUE,_xll.ohTrigger(RecalcTrigger,Trigger1M)),NA())</f>
        <v>6.6655845143451242E-3</v>
      </c>
      <c r="K2387" s="44">
        <f>IFERROR(_xll.qlIndexFixing(Index3M,H2387,TRUE,_xll.ohTrigger(RecalcTrigger,Trigger3M)),NA())</f>
        <v>6.908594610544147E-3</v>
      </c>
      <c r="L2387" s="44">
        <f>IFERROR(_xll.qlIndexFixing(Index6M,$H2387,TRUE,_xll.ohTrigger(RecalcTrigger,Trigger6M)),NA())</f>
        <v>7.010613398913383E-3</v>
      </c>
      <c r="M2387" s="145">
        <f>IFERROR(_xll.qlIndexFixing(Index1Y,$H2387,TRUE,_xll.ohTrigger(RecalcTrigger,Trigger1Y)),NA())</f>
        <v>7.0454292408174916E-3</v>
      </c>
      <c r="N2387" s="144">
        <f>IFERROR(_xll.qlIndexFixing(ONIndex1M,I2387,TRUE,_xll.ohTrigger(RecalcTrigger,Trigger1M)),NA())</f>
        <v>6.6720339927339722E-3</v>
      </c>
      <c r="O2387" s="44">
        <f>IFERROR(_xll.qlIndexFixing(ONIndex3M,I2387,TRUE,_xll.ohTrigger(RecalcTrigger,Trigger3M)),NA())</f>
        <v>6.9310495273544603E-3</v>
      </c>
      <c r="P2387" s="44">
        <f>IFERROR(_xll.qlIndexFixing(ONIndex6M,I2387,TRUE,_xll.ohTrigger(RecalcTrigger,Trigger6M)),NA())</f>
        <v>7.108326581990454E-3</v>
      </c>
      <c r="Q2387" s="145">
        <f>IFERROR(_xll.qlIndexFixing(ONIndex1Y,I2387,TRUE,_xll.ohTrigger(RecalcTrigger,Trigger1Y)),NA())</f>
        <v>7.154429924334238E-3</v>
      </c>
    </row>
    <row r="2388" spans="2:17" x14ac:dyDescent="0.2">
      <c r="B2388" s="39" t="s">
        <v>42</v>
      </c>
      <c r="D2388" s="42">
        <f>_xll.qlCalendarAdvance(Calendar,$D2387,B2388,"f",FALSE)</f>
        <v>56409</v>
      </c>
      <c r="E2388" s="139">
        <f>_xll.qlInterestRateIndexValueDate(IndexON,D2388)</f>
        <v>56409</v>
      </c>
      <c r="F2388" s="155">
        <f>IFERROR(_xll.qlIndexFixing(IndexON,D2388,TRUE,_xll.ohTrigger(RecalcTrigger,TriggerON)),NA())</f>
        <v>6.5226090077086241E-3</v>
      </c>
      <c r="H2388" s="42">
        <f>_xll.qlCalendarAdvance(Calendar,$H2387,B2388,"f",FALSE)</f>
        <v>56409</v>
      </c>
      <c r="I2388" s="139">
        <f>_xll.qlInterestRateIndexValueDate(Index1M,$H2388)</f>
        <v>56411</v>
      </c>
      <c r="J2388" s="144">
        <f>IFERROR(_xll.qlIndexFixing(Index1M,$H2388,TRUE,_xll.ohTrigger(RecalcTrigger,Trigger1M)),NA())</f>
        <v>6.6604772596259854E-3</v>
      </c>
      <c r="K2388" s="44">
        <f>IFERROR(_xll.qlIndexFixing(Index3M,H2388,TRUE,_xll.ohTrigger(RecalcTrigger,Trigger3M)),NA())</f>
        <v>6.9037441121794461E-3</v>
      </c>
      <c r="L2388" s="44">
        <f>IFERROR(_xll.qlIndexFixing(Index6M,$H2388,TRUE,_xll.ohTrigger(RecalcTrigger,Trigger6M)),NA())</f>
        <v>7.001399715679312E-3</v>
      </c>
      <c r="M2388" s="145">
        <f>IFERROR(_xll.qlIndexFixing(Index1Y,$H2388,TRUE,_xll.ohTrigger(RecalcTrigger,Trigger1Y)),NA())</f>
        <v>7.0399536207341133E-3</v>
      </c>
      <c r="N2388" s="144">
        <f>IFERROR(_xll.qlIndexFixing(ONIndex1M,I2388,TRUE,_xll.ohTrigger(RecalcTrigger,Trigger1M)),NA())</f>
        <v>6.6669599338009533E-3</v>
      </c>
      <c r="O2388" s="44">
        <f>IFERROR(_xll.qlIndexFixing(ONIndex3M,I2388,TRUE,_xll.ohTrigger(RecalcTrigger,Trigger3M)),NA())</f>
        <v>6.9263077405512519E-3</v>
      </c>
      <c r="P2388" s="44">
        <f>IFERROR(_xll.qlIndexFixing(ONIndex6M,I2388,TRUE,_xll.ohTrigger(RecalcTrigger,Trigger6M)),NA())</f>
        <v>7.1000438932156129E-3</v>
      </c>
      <c r="Q2388" s="145">
        <f>IFERROR(_xll.qlIndexFixing(ONIndex1Y,I2388,TRUE,_xll.ohTrigger(RecalcTrigger,Trigger1Y)),NA())</f>
        <v>7.1494755480649985E-3</v>
      </c>
    </row>
    <row r="2389" spans="2:17" x14ac:dyDescent="0.2">
      <c r="B2389" s="39" t="s">
        <v>42</v>
      </c>
      <c r="D2389" s="42">
        <f>_xll.qlCalendarAdvance(Calendar,$D2388,B2389,"f",FALSE)</f>
        <v>56416</v>
      </c>
      <c r="E2389" s="139">
        <f>_xll.qlInterestRateIndexValueDate(IndexON,D2389)</f>
        <v>56416</v>
      </c>
      <c r="F2389" s="155">
        <f>IFERROR(_xll.qlIndexFixing(IndexON,D2389,TRUE,_xll.ohTrigger(RecalcTrigger,TriggerON)),NA())</f>
        <v>6.5174998451755783E-3</v>
      </c>
      <c r="H2389" s="42">
        <f>_xll.qlCalendarAdvance(Calendar,$H2388,B2389,"f",FALSE)</f>
        <v>56416</v>
      </c>
      <c r="I2389" s="139">
        <f>_xll.qlInterestRateIndexValueDate(Index1M,$H2389)</f>
        <v>56418</v>
      </c>
      <c r="J2389" s="144">
        <f>IFERROR(_xll.qlIndexFixing(Index1M,$H2389,TRUE,_xll.ohTrigger(RecalcTrigger,Trigger1M)),NA())</f>
        <v>6.6553515556122544E-3</v>
      </c>
      <c r="K2389" s="44">
        <f>IFERROR(_xll.qlIndexFixing(Index3M,H2389,TRUE,_xll.ohTrigger(RecalcTrigger,Trigger3M)),NA())</f>
        <v>6.8988766308327688E-3</v>
      </c>
      <c r="L2389" s="44">
        <f>IFERROR(_xll.qlIndexFixing(Index6M,$H2389,TRUE,_xll.ohTrigger(RecalcTrigger,Trigger6M)),NA())</f>
        <v>6.9921129901224502E-3</v>
      </c>
      <c r="M2389" s="145">
        <f>IFERROR(_xll.qlIndexFixing(Index1Y,$H2389,TRUE,_xll.ohTrigger(RecalcTrigger,Trigger1Y)),NA())</f>
        <v>7.0344586874101942E-3</v>
      </c>
      <c r="N2389" s="144">
        <f>IFERROR(_xll.qlIndexFixing(ONIndex1M,I2389,TRUE,_xll.ohTrigger(RecalcTrigger,Trigger1M)),NA())</f>
        <v>6.6618674701501845E-3</v>
      </c>
      <c r="O2389" s="44">
        <f>IFERROR(_xll.qlIndexFixing(ONIndex3M,I2389,TRUE,_xll.ohTrigger(RecalcTrigger,Trigger3M)),NA())</f>
        <v>6.9215491215324221E-3</v>
      </c>
      <c r="P2389" s="44">
        <f>IFERROR(_xll.qlIndexFixing(ONIndex6M,I2389,TRUE,_xll.ohTrigger(RecalcTrigger,Trigger6M)),NA())</f>
        <v>7.0916898842110498E-3</v>
      </c>
      <c r="Q2389" s="145">
        <f>IFERROR(_xll.qlIndexFixing(ONIndex1Y,I2389,TRUE,_xll.ohTrigger(RecalcTrigger,Trigger1Y)),NA())</f>
        <v>7.1445026354233221E-3</v>
      </c>
    </row>
    <row r="2390" spans="2:17" x14ac:dyDescent="0.2">
      <c r="B2390" s="39" t="s">
        <v>42</v>
      </c>
      <c r="D2390" s="42">
        <f>_xll.qlCalendarAdvance(Calendar,$D2389,B2390,"f",FALSE)</f>
        <v>56423</v>
      </c>
      <c r="E2390" s="139">
        <f>_xll.qlInterestRateIndexValueDate(IndexON,D2390)</f>
        <v>56423</v>
      </c>
      <c r="F2390" s="155">
        <f>IFERROR(_xll.qlIndexFixing(IndexON,D2390,TRUE,_xll.ohTrigger(RecalcTrigger,TriggerON)),NA())</f>
        <v>6.5123716149351196E-3</v>
      </c>
      <c r="H2390" s="42">
        <f>_xll.qlCalendarAdvance(Calendar,$H2389,B2390,"f",FALSE)</f>
        <v>56423</v>
      </c>
      <c r="I2390" s="139">
        <f>_xll.qlInterestRateIndexValueDate(Index1M,$H2390)</f>
        <v>56425</v>
      </c>
      <c r="J2390" s="144">
        <f>IFERROR(_xll.qlIndexFixing(Index1M,$H2390,TRUE,_xll.ohTrigger(RecalcTrigger,Trigger1M)),NA())</f>
        <v>6.6502073802215955E-3</v>
      </c>
      <c r="K2390" s="44">
        <f>IFERROR(_xll.qlIndexFixing(Index3M,H2390,TRUE,_xll.ohTrigger(RecalcTrigger,Trigger3M)),NA())</f>
        <v>6.8939921450994965E-3</v>
      </c>
      <c r="L2390" s="44">
        <f>IFERROR(_xll.qlIndexFixing(Index6M,$H2390,TRUE,_xll.ohTrigger(RecalcTrigger,Trigger6M)),NA())</f>
        <v>6.9808716351602634E-3</v>
      </c>
      <c r="M2390" s="145">
        <f>IFERROR(_xll.qlIndexFixing(Index1Y,$H2390,TRUE,_xll.ohTrigger(RecalcTrigger,Trigger1Y)),NA())</f>
        <v>7.0289444146177287E-3</v>
      </c>
      <c r="N2390" s="144">
        <f>IFERROR(_xll.qlIndexFixing(ONIndex1M,I2390,TRUE,_xll.ohTrigger(RecalcTrigger,Trigger1M)),NA())</f>
        <v>6.6567565797992501E-3</v>
      </c>
      <c r="O2390" s="44">
        <f>IFERROR(_xll.qlIndexFixing(ONIndex3M,I2390,TRUE,_xll.ohTrigger(RecalcTrigger,Trigger3M)),NA())</f>
        <v>6.9167736486352993E-3</v>
      </c>
      <c r="P2390" s="44">
        <f>IFERROR(_xll.qlIndexFixing(ONIndex6M,I2390,TRUE,_xll.ohTrigger(RecalcTrigger,Trigger6M)),NA())</f>
        <v>7.0832644339535733E-3</v>
      </c>
      <c r="Q2390" s="145">
        <f>IFERROR(_xll.qlIndexFixing(ONIndex1Y,I2390,TRUE,_xll.ohTrigger(RecalcTrigger,Trigger1Y)),NA())</f>
        <v>7.1395111601102457E-3</v>
      </c>
    </row>
    <row r="2391" spans="2:17" x14ac:dyDescent="0.2">
      <c r="B2391" s="39" t="s">
        <v>42</v>
      </c>
      <c r="D2391" s="42">
        <f>_xll.qlCalendarAdvance(Calendar,$D2390,B2391,"f",FALSE)</f>
        <v>56430</v>
      </c>
      <c r="E2391" s="139">
        <f>_xll.qlInterestRateIndexValueDate(IndexON,D2391)</f>
        <v>56430</v>
      </c>
      <c r="F2391" s="155">
        <f>IFERROR(_xll.qlIndexFixing(IndexON,D2391,TRUE,_xll.ohTrigger(RecalcTrigger,TriggerON)),NA())</f>
        <v>6.5072242930863666E-3</v>
      </c>
      <c r="H2391" s="42">
        <f>_xll.qlCalendarAdvance(Calendar,$H2390,B2391,"f",FALSE)</f>
        <v>56430</v>
      </c>
      <c r="I2391" s="139">
        <f>_xll.qlInterestRateIndexValueDate(Index1M,$H2391)</f>
        <v>56432</v>
      </c>
      <c r="J2391" s="144">
        <f>IFERROR(_xll.qlIndexFixing(Index1M,$H2391,TRUE,_xll.ohTrigger(RecalcTrigger,Trigger1M)),NA())</f>
        <v>6.6450447113716726E-3</v>
      </c>
      <c r="K2391" s="44">
        <f>IFERROR(_xll.qlIndexFixing(Index3M,H2391,TRUE,_xll.ohTrigger(RecalcTrigger,Trigger3M)),NA())</f>
        <v>6.8890906335689304E-3</v>
      </c>
      <c r="L2391" s="44">
        <f>IFERROR(_xll.qlIndexFixing(Index6M,$H2391,TRUE,_xll.ohTrigger(RecalcTrigger,Trigger6M)),NA())</f>
        <v>6.9714220809166576E-3</v>
      </c>
      <c r="M2391" s="145">
        <f>IFERROR(_xll.qlIndexFixing(Index1Y,$H2391,TRUE,_xll.ohTrigger(RecalcTrigger,Trigger1Y)),NA())</f>
        <v>7.0234107761302416E-3</v>
      </c>
      <c r="N2391" s="144">
        <f>IFERROR(_xll.qlIndexFixing(ONIndex1M,I2391,TRUE,_xll.ohTrigger(RecalcTrigger,Trigger1M)),NA())</f>
        <v>6.6516272406058619E-3</v>
      </c>
      <c r="O2391" s="44">
        <f>IFERROR(_xll.qlIndexFixing(ONIndex3M,I2391,TRUE,_xll.ohTrigger(RecalcTrigger,Trigger3M)),NA())</f>
        <v>6.9119813006768283E-3</v>
      </c>
      <c r="P2391" s="44">
        <f>IFERROR(_xll.qlIndexFixing(ONIndex6M,I2391,TRUE,_xll.ohTrigger(RecalcTrigger,Trigger6M)),NA())</f>
        <v>7.0747674209403755E-3</v>
      </c>
      <c r="Q2391" s="145">
        <f>IFERROR(_xll.qlIndexFixing(ONIndex1Y,I2391,TRUE,_xll.ohTrigger(RecalcTrigger,Trigger1Y)),NA())</f>
        <v>7.134501095507062E-3</v>
      </c>
    </row>
    <row r="2392" spans="2:17" x14ac:dyDescent="0.2">
      <c r="B2392" s="39" t="s">
        <v>42</v>
      </c>
      <c r="D2392" s="42">
        <f>_xll.qlCalendarAdvance(Calendar,$D2391,B2392,"f",FALSE)</f>
        <v>56437</v>
      </c>
      <c r="E2392" s="139">
        <f>_xll.qlInterestRateIndexValueDate(IndexON,D2392)</f>
        <v>56437</v>
      </c>
      <c r="F2392" s="155">
        <f>IFERROR(_xll.qlIndexFixing(IndexON,D2392,TRUE,_xll.ohTrigger(RecalcTrigger,TriggerON)),NA())</f>
        <v>6.5020578562879905E-3</v>
      </c>
      <c r="H2392" s="42">
        <f>_xll.qlCalendarAdvance(Calendar,$H2391,B2392,"f",FALSE)</f>
        <v>56437</v>
      </c>
      <c r="I2392" s="139">
        <f>_xll.qlInterestRateIndexValueDate(Index1M,$H2392)</f>
        <v>56439</v>
      </c>
      <c r="J2392" s="144">
        <f>IFERROR(_xll.qlIndexFixing(Index1M,$H2392,TRUE,_xll.ohTrigger(RecalcTrigger,Trigger1M)),NA())</f>
        <v>6.6398635269876438E-3</v>
      </c>
      <c r="K2392" s="44">
        <f>IFERROR(_xll.qlIndexFixing(Index3M,H2392,TRUE,_xll.ohTrigger(RecalcTrigger,Trigger3M)),NA())</f>
        <v>6.884172074837323E-3</v>
      </c>
      <c r="L2392" s="44">
        <f>IFERROR(_xll.qlIndexFixing(Index6M,$H2392,TRUE,_xll.ohTrigger(RecalcTrigger,Trigger6M)),NA())</f>
        <v>6.9618990929184903E-3</v>
      </c>
      <c r="M2392" s="145">
        <f>IFERROR(_xll.qlIndexFixing(Index1Y,$H2392,TRUE,_xll.ohTrigger(RecalcTrigger,Trigger1Y)),NA())</f>
        <v>7.0178577457230143E-3</v>
      </c>
      <c r="N2392" s="144">
        <f>IFERROR(_xll.qlIndexFixing(ONIndex1M,I2392,TRUE,_xll.ohTrigger(RecalcTrigger,Trigger1M)),NA())</f>
        <v>6.6464794303477959E-3</v>
      </c>
      <c r="O2392" s="44">
        <f>IFERROR(_xll.qlIndexFixing(ONIndex3M,I2392,TRUE,_xll.ohTrigger(RecalcTrigger,Trigger3M)),NA())</f>
        <v>6.9071720561542094E-3</v>
      </c>
      <c r="P2392" s="44">
        <f>IFERROR(_xll.qlIndexFixing(ONIndex6M,I2392,TRUE,_xll.ohTrigger(RecalcTrigger,Trigger6M)),NA())</f>
        <v>7.0661987239084567E-3</v>
      </c>
      <c r="Q2392" s="145">
        <f>IFERROR(_xll.qlIndexFixing(ONIndex1Y,I2392,TRUE,_xll.ohTrigger(RecalcTrigger,Trigger1Y)),NA())</f>
        <v>7.1294724155546163E-3</v>
      </c>
    </row>
    <row r="2393" spans="2:17" x14ac:dyDescent="0.2">
      <c r="B2393" s="39" t="s">
        <v>42</v>
      </c>
      <c r="D2393" s="42">
        <f>_xll.qlCalendarAdvance(Calendar,$D2392,B2393,"f",FALSE)</f>
        <v>56444</v>
      </c>
      <c r="E2393" s="139">
        <f>_xll.qlInterestRateIndexValueDate(IndexON,D2393)</f>
        <v>56444</v>
      </c>
      <c r="F2393" s="155">
        <f>IFERROR(_xll.qlIndexFixing(IndexON,D2393,TRUE,_xll.ohTrigger(RecalcTrigger,TriggerON)),NA())</f>
        <v>6.4968722811986623E-3</v>
      </c>
      <c r="H2393" s="42">
        <f>_xll.qlCalendarAdvance(Calendar,$H2392,B2393,"f",FALSE)</f>
        <v>56444</v>
      </c>
      <c r="I2393" s="139">
        <f>_xll.qlInterestRateIndexValueDate(Index1M,$H2393)</f>
        <v>56446</v>
      </c>
      <c r="J2393" s="144">
        <f>IFERROR(_xll.qlIndexFixing(Index1M,$H2393,TRUE,_xll.ohTrigger(RecalcTrigger,Trigger1M)),NA())</f>
        <v>6.6346638049871731E-3</v>
      </c>
      <c r="K2393" s="44">
        <f>IFERROR(_xll.qlIndexFixing(Index3M,H2393,TRUE,_xll.ohTrigger(RecalcTrigger,Trigger3M)),NA())</f>
        <v>6.8792364475000556E-3</v>
      </c>
      <c r="L2393" s="44">
        <f>IFERROR(_xll.qlIndexFixing(Index6M,$H2393,TRUE,_xll.ohTrigger(RecalcTrigger,Trigger6M)),NA())</f>
        <v>6.9523025505082992E-3</v>
      </c>
      <c r="M2393" s="145">
        <f>IFERROR(_xll.qlIndexFixing(Index1Y,$H2393,TRUE,_xll.ohTrigger(RecalcTrigger,Trigger1Y)),NA())</f>
        <v>7.0122852971732956E-3</v>
      </c>
      <c r="N2393" s="144">
        <f>IFERROR(_xll.qlIndexFixing(ONIndex1M,I2393,TRUE,_xll.ohTrigger(RecalcTrigger,Trigger1M)),NA())</f>
        <v>6.6413131271225723E-3</v>
      </c>
      <c r="O2393" s="44">
        <f>IFERROR(_xll.qlIndexFixing(ONIndex3M,I2393,TRUE,_xll.ohTrigger(RecalcTrigger,Trigger3M)),NA())</f>
        <v>6.9023458935646431E-3</v>
      </c>
      <c r="P2393" s="44">
        <f>IFERROR(_xll.qlIndexFixing(ONIndex6M,I2393,TRUE,_xll.ohTrigger(RecalcTrigger,Trigger6M)),NA())</f>
        <v>7.0575582216747534E-3</v>
      </c>
      <c r="Q2393" s="145">
        <f>IFERROR(_xll.qlIndexFixing(ONIndex1Y,I2393,TRUE,_xll.ohTrigger(RecalcTrigger,Trigger1Y)),NA())</f>
        <v>7.1244250936342013E-3</v>
      </c>
    </row>
    <row r="2394" spans="2:17" x14ac:dyDescent="0.2">
      <c r="B2394" s="39" t="s">
        <v>42</v>
      </c>
      <c r="D2394" s="42">
        <f>_xll.qlCalendarAdvance(Calendar,$D2393,B2394,"f",FALSE)</f>
        <v>56451</v>
      </c>
      <c r="E2394" s="139">
        <f>_xll.qlInterestRateIndexValueDate(IndexON,D2394)</f>
        <v>56451</v>
      </c>
      <c r="F2394" s="155">
        <f>IFERROR(_xll.qlIndexFixing(IndexON,D2394,TRUE,_xll.ohTrigger(RecalcTrigger,TriggerON)),NA())</f>
        <v>6.4916675442372451E-3</v>
      </c>
      <c r="H2394" s="42">
        <f>_xll.qlCalendarAdvance(Calendar,$H2393,B2394,"f",FALSE)</f>
        <v>56451</v>
      </c>
      <c r="I2394" s="139">
        <f>_xll.qlInterestRateIndexValueDate(Index1M,$H2394)</f>
        <v>56453</v>
      </c>
      <c r="J2394" s="144">
        <f>IFERROR(_xll.qlIndexFixing(Index1M,$H2394,TRUE,_xll.ohTrigger(RecalcTrigger,Trigger1M)),NA())</f>
        <v>6.6294455232854266E-3</v>
      </c>
      <c r="K2394" s="44">
        <f>IFERROR(_xll.qlIndexFixing(Index3M,H2394,TRUE,_xll.ohTrigger(RecalcTrigger,Trigger3M)),NA())</f>
        <v>6.8742837301507742E-3</v>
      </c>
      <c r="L2394" s="44">
        <f>IFERROR(_xll.qlIndexFixing(Index6M,$H2394,TRUE,_xll.ohTrigger(RecalcTrigger,Trigger6M)),NA())</f>
        <v>6.9426323330428049E-3</v>
      </c>
      <c r="M2394" s="145">
        <f>IFERROR(_xll.qlIndexFixing(Index1Y,$H2394,TRUE,_xll.ohTrigger(RecalcTrigger,Trigger1Y)),NA())</f>
        <v>7.0066934042592116E-3</v>
      </c>
      <c r="N2394" s="144">
        <f>IFERROR(_xll.qlIndexFixing(ONIndex1M,I2394,TRUE,_xll.ohTrigger(RecalcTrigger,Trigger1M)),NA())</f>
        <v>6.636128308707967E-3</v>
      </c>
      <c r="O2394" s="44">
        <f>IFERROR(_xll.qlIndexFixing(ONIndex3M,I2394,TRUE,_xll.ohTrigger(RecalcTrigger,Trigger3M)),NA())</f>
        <v>6.8975027916451381E-3</v>
      </c>
      <c r="P2394" s="44">
        <f>IFERROR(_xll.qlIndexFixing(ONIndex6M,I2394,TRUE,_xll.ohTrigger(RecalcTrigger,Trigger6M)),NA())</f>
        <v>7.0488457927364578E-3</v>
      </c>
      <c r="Q2394" s="145">
        <f>IFERROR(_xll.qlIndexFixing(ONIndex1Y,I2394,TRUE,_xll.ohTrigger(RecalcTrigger,Trigger1Y)),NA())</f>
        <v>7.1193591036067261E-3</v>
      </c>
    </row>
    <row r="2395" spans="2:17" x14ac:dyDescent="0.2">
      <c r="B2395" s="39" t="s">
        <v>42</v>
      </c>
      <c r="D2395" s="42">
        <f>_xll.qlCalendarAdvance(Calendar,$D2394,B2395,"f",FALSE)</f>
        <v>56458</v>
      </c>
      <c r="E2395" s="139">
        <f>_xll.qlInterestRateIndexValueDate(IndexON,D2395)</f>
        <v>56458</v>
      </c>
      <c r="F2395" s="155">
        <f>IFERROR(_xll.qlIndexFixing(IndexON,D2395,TRUE,_xll.ohTrigger(RecalcTrigger,TriggerON)),NA())</f>
        <v>6.4864436219025379E-3</v>
      </c>
      <c r="H2395" s="42">
        <f>_xll.qlCalendarAdvance(Calendar,$H2394,B2395,"f",FALSE)</f>
        <v>56458</v>
      </c>
      <c r="I2395" s="139">
        <f>_xll.qlInterestRateIndexValueDate(Index1M,$H2395)</f>
        <v>56460</v>
      </c>
      <c r="J2395" s="144">
        <f>IFERROR(_xll.qlIndexFixing(Index1M,$H2395,TRUE,_xll.ohTrigger(RecalcTrigger,Trigger1M)),NA())</f>
        <v>6.6242086598100602E-3</v>
      </c>
      <c r="K2395" s="44">
        <f>IFERROR(_xll.qlIndexFixing(Index3M,H2395,TRUE,_xll.ohTrigger(RecalcTrigger,Trigger3M)),NA())</f>
        <v>6.8693139013839919E-3</v>
      </c>
      <c r="L2395" s="44">
        <f>IFERROR(_xll.qlIndexFixing(Index6M,$H2395,TRUE,_xll.ohTrigger(RecalcTrigger,Trigger6M)),NA())</f>
        <v>6.9348519895644795E-3</v>
      </c>
      <c r="M2395" s="145">
        <f>IFERROR(_xll.qlIndexFixing(Index1Y,$H2395,TRUE,_xll.ohTrigger(RecalcTrigger,Trigger1Y)),NA())</f>
        <v>7.0010820407623922E-3</v>
      </c>
      <c r="N2395" s="144">
        <f>IFERROR(_xll.qlIndexFixing(ONIndex1M,I2395,TRUE,_xll.ohTrigger(RecalcTrigger,Trigger1M)),NA())</f>
        <v>6.6309249531215642E-3</v>
      </c>
      <c r="O2395" s="44">
        <f>IFERROR(_xll.qlIndexFixing(ONIndex3M,I2395,TRUE,_xll.ohTrigger(RecalcTrigger,Trigger3M)),NA())</f>
        <v>6.8926427288129588E-3</v>
      </c>
      <c r="P2395" s="44">
        <f>IFERROR(_xll.qlIndexFixing(ONIndex6M,I2395,TRUE,_xll.ohTrigger(RecalcTrigger,Trigger6M)),NA())</f>
        <v>7.0400613159904424E-3</v>
      </c>
      <c r="Q2395" s="145">
        <f>IFERROR(_xll.qlIndexFixing(ONIndex1Y,I2395,TRUE,_xll.ohTrigger(RecalcTrigger,Trigger1Y)),NA())</f>
        <v>7.1142744188534834E-3</v>
      </c>
    </row>
    <row r="2396" spans="2:17" x14ac:dyDescent="0.2">
      <c r="B2396" s="39" t="s">
        <v>42</v>
      </c>
      <c r="D2396" s="42">
        <f>_xll.qlCalendarAdvance(Calendar,$D2395,B2396,"f",FALSE)</f>
        <v>56465</v>
      </c>
      <c r="E2396" s="139">
        <f>_xll.qlInterestRateIndexValueDate(IndexON,D2396)</f>
        <v>56465</v>
      </c>
      <c r="F2396" s="155">
        <f>IFERROR(_xll.qlIndexFixing(IndexON,D2396,TRUE,_xll.ohTrigger(RecalcTrigger,TriggerON)),NA())</f>
        <v>6.4812004906933396E-3</v>
      </c>
      <c r="H2396" s="42">
        <f>_xll.qlCalendarAdvance(Calendar,$H2395,B2396,"f",FALSE)</f>
        <v>56465</v>
      </c>
      <c r="I2396" s="139">
        <f>_xll.qlInterestRateIndexValueDate(Index1M,$H2396)</f>
        <v>56467</v>
      </c>
      <c r="J2396" s="144">
        <f>IFERROR(_xll.qlIndexFixing(Index1M,$H2396,TRUE,_xll.ohTrigger(RecalcTrigger,Trigger1M)),NA())</f>
        <v>6.6189531924787381E-3</v>
      </c>
      <c r="K2396" s="44">
        <f>IFERROR(_xll.qlIndexFixing(Index3M,H2396,TRUE,_xll.ohTrigger(RecalcTrigger,Trigger3M)),NA())</f>
        <v>6.8643269397968302E-3</v>
      </c>
      <c r="L2396" s="44">
        <f>IFERROR(_xll.qlIndexFixing(Index6M,$H2396,TRUE,_xll.ohTrigger(RecalcTrigger,Trigger6M)),NA())</f>
        <v>6.9230703904213462E-3</v>
      </c>
      <c r="M2396" s="145">
        <f>IFERROR(_xll.qlIndexFixing(Index1Y,$H2396,TRUE,_xll.ohTrigger(RecalcTrigger,Trigger1Y)),NA())</f>
        <v>6.9954511804642492E-3</v>
      </c>
      <c r="N2396" s="144">
        <f>IFERROR(_xll.qlIndexFixing(ONIndex1M,I2396,TRUE,_xll.ohTrigger(RecalcTrigger,Trigger1M)),NA())</f>
        <v>6.6257030382210758E-3</v>
      </c>
      <c r="O2396" s="44">
        <f>IFERROR(_xll.qlIndexFixing(ONIndex3M,I2396,TRUE,_xll.ohTrigger(RecalcTrigger,Trigger3M)),NA())</f>
        <v>6.8877656835653056E-3</v>
      </c>
      <c r="P2396" s="44">
        <f>IFERROR(_xll.qlIndexFixing(ONIndex6M,I2396,TRUE,_xll.ohTrigger(RecalcTrigger,Trigger6M)),NA())</f>
        <v>7.0312046700138353E-3</v>
      </c>
      <c r="Q2396" s="145">
        <f>IFERROR(_xll.qlIndexFixing(ONIndex1Y,I2396,TRUE,_xll.ohTrigger(RecalcTrigger,Trigger1Y)),NA())</f>
        <v>7.1091710132353825E-3</v>
      </c>
    </row>
    <row r="2397" spans="2:17" x14ac:dyDescent="0.2">
      <c r="B2397" s="39" t="s">
        <v>42</v>
      </c>
      <c r="D2397" s="42">
        <f>_xll.qlCalendarAdvance(Calendar,$D2396,B2397,"f",FALSE)</f>
        <v>56472</v>
      </c>
      <c r="E2397" s="139">
        <f>_xll.qlInterestRateIndexValueDate(IndexON,D2397)</f>
        <v>56472</v>
      </c>
      <c r="F2397" s="155">
        <f>IFERROR(_xll.qlIndexFixing(IndexON,D2397,TRUE,_xll.ohTrigger(RecalcTrigger,TriggerON)),NA())</f>
        <v>6.4759381271883854E-3</v>
      </c>
      <c r="H2397" s="42">
        <f>_xll.qlCalendarAdvance(Calendar,$H2396,B2397,"f",FALSE)</f>
        <v>56472</v>
      </c>
      <c r="I2397" s="139">
        <f>_xll.qlInterestRateIndexValueDate(Index1M,$H2397)</f>
        <v>56474</v>
      </c>
      <c r="J2397" s="144">
        <f>IFERROR(_xll.qlIndexFixing(Index1M,$H2397,TRUE,_xll.ohTrigger(RecalcTrigger,Trigger1M)),NA())</f>
        <v>6.6136790992091243E-3</v>
      </c>
      <c r="K2397" s="44">
        <f>IFERROR(_xll.qlIndexFixing(Index3M,H2397,TRUE,_xll.ohTrigger(RecalcTrigger,Trigger3M)),NA())</f>
        <v>6.859322823982065E-3</v>
      </c>
      <c r="L2397" s="44">
        <f>IFERROR(_xll.qlIndexFixing(Index6M,$H2397,TRUE,_xll.ohTrigger(RecalcTrigger,Trigger6M)),NA())</f>
        <v>6.9131784240295327E-3</v>
      </c>
      <c r="M2397" s="145">
        <f>IFERROR(_xll.qlIndexFixing(Index1Y,$H2397,TRUE,_xll.ohTrigger(RecalcTrigger,Trigger1Y)),NA())</f>
        <v>6.9898007971488209E-3</v>
      </c>
      <c r="N2397" s="144">
        <f>IFERROR(_xll.qlIndexFixing(ONIndex1M,I2397,TRUE,_xll.ohTrigger(RecalcTrigger,Trigger1M)),NA())</f>
        <v>6.6204625417043417E-3</v>
      </c>
      <c r="O2397" s="44">
        <f>IFERROR(_xll.qlIndexFixing(ONIndex3M,I2397,TRUE,_xll.ohTrigger(RecalcTrigger,Trigger3M)),NA())</f>
        <v>6.8828716346391872E-3</v>
      </c>
      <c r="P2397" s="44">
        <f>IFERROR(_xll.qlIndexFixing(ONIndex6M,I2397,TRUE,_xll.ohTrigger(RecalcTrigger,Trigger6M)),NA())</f>
        <v>7.022275733623573E-3</v>
      </c>
      <c r="Q2397" s="145">
        <f>IFERROR(_xll.qlIndexFixing(ONIndex1Y,I2397,TRUE,_xll.ohTrigger(RecalcTrigger,Trigger1Y)),NA())</f>
        <v>7.1040488602935881E-3</v>
      </c>
    </row>
    <row r="2398" spans="2:17" x14ac:dyDescent="0.2">
      <c r="B2398" s="39" t="s">
        <v>42</v>
      </c>
      <c r="D2398" s="42">
        <f>_xll.qlCalendarAdvance(Calendar,$D2397,B2398,"f",FALSE)</f>
        <v>56479</v>
      </c>
      <c r="E2398" s="139">
        <f>_xll.qlInterestRateIndexValueDate(IndexON,D2398)</f>
        <v>56479</v>
      </c>
      <c r="F2398" s="155">
        <f>IFERROR(_xll.qlIndexFixing(IndexON,D2398,TRUE,_xll.ohTrigger(RecalcTrigger,TriggerON)),NA())</f>
        <v>6.4706565078864742E-3</v>
      </c>
      <c r="H2398" s="42">
        <f>_xll.qlCalendarAdvance(Calendar,$H2397,B2398,"f",FALSE)</f>
        <v>56479</v>
      </c>
      <c r="I2398" s="139">
        <f>_xll.qlInterestRateIndexValueDate(Index1M,$H2398)</f>
        <v>56481</v>
      </c>
      <c r="J2398" s="144">
        <f>IFERROR(_xll.qlIndexFixing(Index1M,$H2398,TRUE,_xll.ohTrigger(RecalcTrigger,Trigger1M)),NA())</f>
        <v>6.6083863579263769E-3</v>
      </c>
      <c r="K2398" s="44">
        <f>IFERROR(_xll.qlIndexFixing(Index3M,H2398,TRUE,_xll.ohTrigger(RecalcTrigger,Trigger3M)),NA())</f>
        <v>6.854301532537686E-3</v>
      </c>
      <c r="L2398" s="44">
        <f>IFERROR(_xll.qlIndexFixing(Index6M,$H2398,TRUE,_xll.ohTrigger(RecalcTrigger,Trigger6M)),NA())</f>
        <v>6.9032123001128683E-3</v>
      </c>
      <c r="M2398" s="145">
        <f>IFERROR(_xll.qlIndexFixing(Index1Y,$H2398,TRUE,_xll.ohTrigger(RecalcTrigger,Trigger1Y)),NA())</f>
        <v>6.9841308646021181E-3</v>
      </c>
      <c r="N2398" s="144">
        <f>IFERROR(_xll.qlIndexFixing(ONIndex1M,I2398,TRUE,_xll.ohTrigger(RecalcTrigger,Trigger1M)),NA())</f>
        <v>6.6152034419086903E-3</v>
      </c>
      <c r="O2398" s="44">
        <f>IFERROR(_xll.qlIndexFixing(ONIndex3M,I2398,TRUE,_xll.ohTrigger(RecalcTrigger,Trigger3M)),NA())</f>
        <v>6.87796056061174E-3</v>
      </c>
      <c r="P2398" s="44">
        <f>IFERROR(_xll.qlIndexFixing(ONIndex6M,I2398,TRUE,_xll.ohTrigger(RecalcTrigger,Trigger6M)),NA())</f>
        <v>7.0132743853967838E-3</v>
      </c>
      <c r="Q2398" s="145">
        <f>IFERROR(_xll.qlIndexFixing(ONIndex1Y,I2398,TRUE,_xll.ohTrigger(RecalcTrigger,Trigger1Y)),NA())</f>
        <v>7.0989079337291372E-3</v>
      </c>
    </row>
    <row r="2399" spans="2:17" x14ac:dyDescent="0.2">
      <c r="B2399" s="39" t="s">
        <v>42</v>
      </c>
      <c r="D2399" s="42">
        <f>_xll.qlCalendarAdvance(Calendar,$D2398,B2399,"f",FALSE)</f>
        <v>56486</v>
      </c>
      <c r="E2399" s="139">
        <f>_xll.qlInterestRateIndexValueDate(IndexON,D2399)</f>
        <v>56486</v>
      </c>
      <c r="F2399" s="155">
        <f>IFERROR(_xll.qlIndexFixing(IndexON,D2399,TRUE,_xll.ohTrigger(RecalcTrigger,TriggerON)),NA())</f>
        <v>6.4653556093663411E-3</v>
      </c>
      <c r="H2399" s="42">
        <f>_xll.qlCalendarAdvance(Calendar,$H2398,B2399,"f",FALSE)</f>
        <v>56486</v>
      </c>
      <c r="I2399" s="139">
        <f>_xll.qlInterestRateIndexValueDate(Index1M,$H2399)</f>
        <v>56488</v>
      </c>
      <c r="J2399" s="144">
        <f>IFERROR(_xll.qlIndexFixing(Index1M,$H2399,TRUE,_xll.ohTrigger(RecalcTrigger,Trigger1M)),NA())</f>
        <v>6.6030749465506577E-3</v>
      </c>
      <c r="K2399" s="44">
        <f>IFERROR(_xll.qlIndexFixing(Index3M,H2399,TRUE,_xll.ohTrigger(RecalcTrigger,Trigger3M)),NA())</f>
        <v>6.8492630440599436E-3</v>
      </c>
      <c r="L2399" s="44">
        <f>IFERROR(_xll.qlIndexFixing(Index6M,$H2399,TRUE,_xll.ohTrigger(RecalcTrigger,Trigger6M)),NA())</f>
        <v>6.8952018581144364E-3</v>
      </c>
      <c r="M2399" s="145">
        <f>IFERROR(_xll.qlIndexFixing(Index1Y,$H2399,TRUE,_xll.ohTrigger(RecalcTrigger,Trigger1Y)),NA())</f>
        <v>6.978441356611683E-3</v>
      </c>
      <c r="N2399" s="144">
        <f>IFERROR(_xll.qlIndexFixing(ONIndex1M,I2399,TRUE,_xll.ohTrigger(RecalcTrigger,Trigger1M)),NA())</f>
        <v>6.6099257164520253E-3</v>
      </c>
      <c r="O2399" s="44">
        <f>IFERROR(_xll.qlIndexFixing(ONIndex3M,I2399,TRUE,_xll.ohTrigger(RecalcTrigger,Trigger3M)),NA())</f>
        <v>6.8730324399002285E-3</v>
      </c>
      <c r="P2399" s="44">
        <f>IFERROR(_xll.qlIndexFixing(ONIndex6M,I2399,TRUE,_xll.ohTrigger(RecalcTrigger,Trigger6M)),NA())</f>
        <v>7.0042005041504041E-3</v>
      </c>
      <c r="Q2399" s="145">
        <f>IFERROR(_xll.qlIndexFixing(ONIndex1Y,I2399,TRUE,_xll.ohTrigger(RecalcTrigger,Trigger1Y)),NA())</f>
        <v>7.0937482070831948E-3</v>
      </c>
    </row>
    <row r="2400" spans="2:17" x14ac:dyDescent="0.2">
      <c r="B2400" s="39" t="s">
        <v>42</v>
      </c>
      <c r="D2400" s="42">
        <f>_xll.qlCalendarAdvance(Calendar,$D2399,B2400,"f",FALSE)</f>
        <v>56493</v>
      </c>
      <c r="E2400" s="139">
        <f>_xll.qlInterestRateIndexValueDate(IndexON,D2400)</f>
        <v>56493</v>
      </c>
      <c r="F2400" s="155">
        <f>IFERROR(_xll.qlIndexFixing(IndexON,D2400,TRUE,_xll.ohTrigger(RecalcTrigger,TriggerON)),NA())</f>
        <v>6.4600354082067213E-3</v>
      </c>
      <c r="H2400" s="42">
        <f>_xll.qlCalendarAdvance(Calendar,$H2399,B2400,"f",FALSE)</f>
        <v>56493</v>
      </c>
      <c r="I2400" s="139">
        <f>_xll.qlInterestRateIndexValueDate(Index1M,$H2400)</f>
        <v>56495</v>
      </c>
      <c r="J2400" s="144">
        <f>IFERROR(_xll.qlIndexFixing(Index1M,$H2400,TRUE,_xll.ohTrigger(RecalcTrigger,Trigger1M)),NA())</f>
        <v>6.597744843004627E-3</v>
      </c>
      <c r="K2400" s="44">
        <f>IFERROR(_xll.qlIndexFixing(Index3M,H2400,TRUE,_xll.ohTrigger(RecalcTrigger,Trigger3M)),NA())</f>
        <v>6.8445066854787894E-3</v>
      </c>
      <c r="L2400" s="44">
        <f>IFERROR(_xll.qlIndexFixing(Index6M,$H2400,TRUE,_xll.ohTrigger(RecalcTrigger,Trigger6M)),NA())</f>
        <v>6.8864654072897042E-3</v>
      </c>
      <c r="M2400" s="145">
        <f>IFERROR(_xll.qlIndexFixing(Index1Y,$H2400,TRUE,_xll.ohTrigger(RecalcTrigger,Trigger1Y)),NA())</f>
        <v>6.9727322469668113E-3</v>
      </c>
      <c r="N2400" s="144">
        <f>IFERROR(_xll.qlIndexFixing(ONIndex1M,I2400,TRUE,_xll.ohTrigger(RecalcTrigger,Trigger1M)),NA())</f>
        <v>6.6046293432719949E-3</v>
      </c>
      <c r="O2400" s="44">
        <f>IFERROR(_xll.qlIndexFixing(ONIndex3M,I2400,TRUE,_xll.ohTrigger(RecalcTrigger,Trigger3M)),NA())</f>
        <v>6.8680872511617252E-3</v>
      </c>
      <c r="P2400" s="44">
        <f>IFERROR(_xll.qlIndexFixing(ONIndex6M,I2400,TRUE,_xll.ohTrigger(RecalcTrigger,Trigger6M)),NA())</f>
        <v>6.995053968461562E-3</v>
      </c>
      <c r="Q2400" s="145">
        <f>IFERROR(_xll.qlIndexFixing(ONIndex1Y,I2400,TRUE,_xll.ohTrigger(RecalcTrigger,Trigger1Y)),NA())</f>
        <v>7.0885696540567977E-3</v>
      </c>
    </row>
    <row r="2401" spans="2:17" x14ac:dyDescent="0.2">
      <c r="B2401" s="39" t="s">
        <v>42</v>
      </c>
      <c r="D2401" s="42">
        <f>_xll.qlCalendarAdvance(Calendar,$D2400,B2401,"f",FALSE)</f>
        <v>56500</v>
      </c>
      <c r="E2401" s="139">
        <f>_xll.qlInterestRateIndexValueDate(IndexON,D2401)</f>
        <v>56500</v>
      </c>
      <c r="F2401" s="155">
        <f>IFERROR(_xll.qlIndexFixing(IndexON,D2401,TRUE,_xll.ohTrigger(RecalcTrigger,TriggerON)),NA())</f>
        <v>6.4546958806666055E-3</v>
      </c>
      <c r="H2401" s="42">
        <f>_xll.qlCalendarAdvance(Calendar,$H2400,B2401,"f",FALSE)</f>
        <v>56500</v>
      </c>
      <c r="I2401" s="139">
        <f>_xll.qlInterestRateIndexValueDate(Index1M,$H2401)</f>
        <v>56502</v>
      </c>
      <c r="J2401" s="144">
        <f>IFERROR(_xll.qlIndexFixing(Index1M,$H2401,TRUE,_xll.ohTrigger(RecalcTrigger,Trigger1M)),NA())</f>
        <v>6.5923960252034508E-3</v>
      </c>
      <c r="K2401" s="44">
        <f>IFERROR(_xll.qlIndexFixing(Index3M,H2401,TRUE,_xll.ohTrigger(RecalcTrigger,Trigger3M)),NA())</f>
        <v>6.839435070494111E-3</v>
      </c>
      <c r="L2401" s="44">
        <f>IFERROR(_xll.qlIndexFixing(Index6M,$H2401,TRUE,_xll.ohTrigger(RecalcTrigger,Trigger6M)),NA())</f>
        <v>6.8763038740567274E-3</v>
      </c>
      <c r="M2401" s="145">
        <f>IFERROR(_xll.qlIndexFixing(Index1Y,$H2401,TRUE,_xll.ohTrigger(RecalcTrigger,Trigger1Y)),NA())</f>
        <v>6.9670035094583317E-3</v>
      </c>
      <c r="N2401" s="144">
        <f>IFERROR(_xll.qlIndexFixing(ONIndex1M,I2401,TRUE,_xll.ohTrigger(RecalcTrigger,Trigger1M)),NA())</f>
        <v>6.5993143003062471E-3</v>
      </c>
      <c r="O2401" s="44">
        <f>IFERROR(_xll.qlIndexFixing(ONIndex3M,I2401,TRUE,_xll.ohTrigger(RecalcTrigger,Trigger3M)),NA())</f>
        <v>6.8631249729733668E-3</v>
      </c>
      <c r="P2401" s="44">
        <f>IFERROR(_xll.qlIndexFixing(ONIndex6M,I2401,TRUE,_xll.ohTrigger(RecalcTrigger,Trigger6M)),NA())</f>
        <v>6.9858346571471941E-3</v>
      </c>
      <c r="Q2401" s="145">
        <f>IFERROR(_xll.qlIndexFixing(ONIndex1Y,I2401,TRUE,_xll.ohTrigger(RecalcTrigger,Trigger1Y)),NA())</f>
        <v>7.0833722483509831E-3</v>
      </c>
    </row>
    <row r="2402" spans="2:17" x14ac:dyDescent="0.2">
      <c r="B2402" s="39" t="s">
        <v>42</v>
      </c>
      <c r="D2402" s="42">
        <f>_xll.qlCalendarAdvance(Calendar,$D2401,B2402,"f",FALSE)</f>
        <v>56507</v>
      </c>
      <c r="E2402" s="139">
        <f>_xll.qlInterestRateIndexValueDate(IndexON,D2402)</f>
        <v>56507</v>
      </c>
      <c r="F2402" s="155">
        <f>IFERROR(_xll.qlIndexFixing(IndexON,D2402,TRUE,_xll.ohTrigger(RecalcTrigger,TriggerON)),NA())</f>
        <v>6.449337003644473E-3</v>
      </c>
      <c r="H2402" s="42">
        <f>_xll.qlCalendarAdvance(Calendar,$H2401,B2402,"f",FALSE)</f>
        <v>56507</v>
      </c>
      <c r="I2402" s="139">
        <f>_xll.qlInterestRateIndexValueDate(Index1M,$H2402)</f>
        <v>56509</v>
      </c>
      <c r="J2402" s="144">
        <f>IFERROR(_xll.qlIndexFixing(Index1M,$H2402,TRUE,_xll.ohTrigger(RecalcTrigger,Trigger1M)),NA())</f>
        <v>6.5870284710697891E-3</v>
      </c>
      <c r="K2402" s="44">
        <f>IFERROR(_xll.qlIndexFixing(Index3M,H2402,TRUE,_xll.ohTrigger(RecalcTrigger,Trigger3M)),NA())</f>
        <v>6.8343461960522723E-3</v>
      </c>
      <c r="L2402" s="44">
        <f>IFERROR(_xll.qlIndexFixing(Index6M,$H2402,TRUE,_xll.ohTrigger(RecalcTrigger,Trigger6M)),NA())</f>
        <v>6.8660677497244874E-3</v>
      </c>
      <c r="M2402" s="145">
        <f>IFERROR(_xll.qlIndexFixing(Index1Y,$H2402,TRUE,_xll.ohTrigger(RecalcTrigger,Trigger1Y)),NA())</f>
        <v>6.9612551178792614E-3</v>
      </c>
      <c r="N2402" s="144">
        <f>IFERROR(_xll.qlIndexFixing(ONIndex1M,I2402,TRUE,_xll.ohTrigger(RecalcTrigger,Trigger1M)),NA())</f>
        <v>6.593980565572366E-3</v>
      </c>
      <c r="O2402" s="44">
        <f>IFERROR(_xll.qlIndexFixing(ONIndex3M,I2402,TRUE,_xll.ohTrigger(RecalcTrigger,Trigger3M)),NA())</f>
        <v>6.8581455839922256E-3</v>
      </c>
      <c r="P2402" s="44">
        <f>IFERROR(_xll.qlIndexFixing(ONIndex6M,I2402,TRUE,_xll.ohTrigger(RecalcTrigger,Trigger6M)),NA())</f>
        <v>6.9765424488643646E-3</v>
      </c>
      <c r="Q2402" s="145">
        <f>IFERROR(_xll.qlIndexFixing(ONIndex1Y,I2402,TRUE,_xll.ohTrigger(RecalcTrigger,Trigger1Y)),NA())</f>
        <v>7.0781559634269797E-3</v>
      </c>
    </row>
    <row r="2403" spans="2:17" x14ac:dyDescent="0.2">
      <c r="B2403" s="39" t="s">
        <v>42</v>
      </c>
      <c r="D2403" s="42">
        <f>_xll.qlCalendarAdvance(Calendar,$D2402,B2403,"f",FALSE)</f>
        <v>56514</v>
      </c>
      <c r="E2403" s="139">
        <f>_xll.qlInterestRateIndexValueDate(IndexON,D2403)</f>
        <v>56514</v>
      </c>
      <c r="F2403" s="155">
        <f>IFERROR(_xll.qlIndexFixing(IndexON,D2403,TRUE,_xll.ohTrigger(RecalcTrigger,TriggerON)),NA())</f>
        <v>6.4439587533993148E-3</v>
      </c>
      <c r="H2403" s="42">
        <f>_xll.qlCalendarAdvance(Calendar,$H2402,B2403,"f",FALSE)</f>
        <v>56514</v>
      </c>
      <c r="I2403" s="139">
        <f>_xll.qlInterestRateIndexValueDate(Index1M,$H2403)</f>
        <v>56516</v>
      </c>
      <c r="J2403" s="144">
        <f>IFERROR(_xll.qlIndexFixing(Index1M,$H2403,TRUE,_xll.ohTrigger(RecalcTrigger,Trigger1M)),NA())</f>
        <v>6.5816421585312979E-3</v>
      </c>
      <c r="K2403" s="44">
        <f>IFERROR(_xll.qlIndexFixing(Index3M,H2403,TRUE,_xll.ohTrigger(RecalcTrigger,Trigger3M)),NA())</f>
        <v>6.8292400407497346E-3</v>
      </c>
      <c r="L2403" s="44">
        <f>IFERROR(_xll.qlIndexFixing(Index6M,$H2403,TRUE,_xll.ohTrigger(RecalcTrigger,Trigger6M)),NA())</f>
        <v>6.8557569137233506E-3</v>
      </c>
      <c r="M2403" s="145">
        <f>IFERROR(_xll.qlIndexFixing(Index1Y,$H2403,TRUE,_xll.ohTrigger(RecalcTrigger,Trigger1Y)),NA())</f>
        <v>6.955487046024153E-3</v>
      </c>
      <c r="N2403" s="144">
        <f>IFERROR(_xll.qlIndexFixing(ONIndex1M,I2403,TRUE,_xll.ohTrigger(RecalcTrigger,Trigger1M)),NA())</f>
        <v>6.5886281166882554E-3</v>
      </c>
      <c r="O2403" s="44">
        <f>IFERROR(_xll.qlIndexFixing(ONIndex3M,I2403,TRUE,_xll.ohTrigger(RecalcTrigger,Trigger3M)),NA())</f>
        <v>6.8531490625556302E-3</v>
      </c>
      <c r="P2403" s="44">
        <f>IFERROR(_xll.qlIndexFixing(ONIndex6M,I2403,TRUE,_xll.ohTrigger(RecalcTrigger,Trigger6M)),NA())</f>
        <v>6.9671772223500739E-3</v>
      </c>
      <c r="Q2403" s="145">
        <f>IFERROR(_xll.qlIndexFixing(ONIndex1Y,I2403,TRUE,_xll.ohTrigger(RecalcTrigger,Trigger1Y)),NA())</f>
        <v>7.0729207731456967E-3</v>
      </c>
    </row>
    <row r="2404" spans="2:17" x14ac:dyDescent="0.2">
      <c r="B2404" s="39" t="s">
        <v>42</v>
      </c>
      <c r="D2404" s="42">
        <f>_xll.qlCalendarAdvance(Calendar,$D2403,B2404,"f",FALSE)</f>
        <v>56521</v>
      </c>
      <c r="E2404" s="139">
        <f>_xll.qlInterestRateIndexValueDate(IndexON,D2404)</f>
        <v>56521</v>
      </c>
      <c r="F2404" s="155">
        <f>IFERROR(_xll.qlIndexFixing(IndexON,D2404,TRUE,_xll.ohTrigger(RecalcTrigger,TriggerON)),NA())</f>
        <v>6.4385611064299297E-3</v>
      </c>
      <c r="H2404" s="42">
        <f>_xll.qlCalendarAdvance(Calendar,$H2403,B2404,"f",FALSE)</f>
        <v>56521</v>
      </c>
      <c r="I2404" s="139">
        <f>_xll.qlInterestRateIndexValueDate(Index1M,$H2404)</f>
        <v>56523</v>
      </c>
      <c r="J2404" s="144">
        <f>IFERROR(_xll.qlIndexFixing(Index1M,$H2404,TRUE,_xll.ohTrigger(RecalcTrigger,Trigger1M)),NA())</f>
        <v>6.5762370655031432E-3</v>
      </c>
      <c r="K2404" s="44">
        <f>IFERROR(_xll.qlIndexFixing(Index3M,H2404,TRUE,_xll.ohTrigger(RecalcTrigger,Trigger3M)),NA())</f>
        <v>6.8228970494513645E-3</v>
      </c>
      <c r="L2404" s="44">
        <f>IFERROR(_xll.qlIndexFixing(Index6M,$H2404,TRUE,_xll.ohTrigger(RecalcTrigger,Trigger6M)),NA())</f>
        <v>6.8446683833681531E-3</v>
      </c>
      <c r="M2404" s="145">
        <f>IFERROR(_xll.qlIndexFixing(Index1Y,$H2404,TRUE,_xll.ohTrigger(RecalcTrigger,Trigger1Y)),NA())</f>
        <v>6.9496992676893084E-3</v>
      </c>
      <c r="N2404" s="144">
        <f>IFERROR(_xll.qlIndexFixing(ONIndex1M,I2404,TRUE,_xll.ohTrigger(RecalcTrigger,Trigger1M)),NA())</f>
        <v>6.5832569318313716E-3</v>
      </c>
      <c r="O2404" s="44">
        <f>IFERROR(_xll.qlIndexFixing(ONIndex3M,I2404,TRUE,_xll.ohTrigger(RecalcTrigger,Trigger3M)),NA())</f>
        <v>6.848135387320653E-3</v>
      </c>
      <c r="P2404" s="44">
        <f>IFERROR(_xll.qlIndexFixing(ONIndex6M,I2404,TRUE,_xll.ohTrigger(RecalcTrigger,Trigger6M)),NA())</f>
        <v>6.9577388562613862E-3</v>
      </c>
      <c r="Q2404" s="145">
        <f>IFERROR(_xll.qlIndexFixing(ONIndex1Y,I2404,TRUE,_xll.ohTrigger(RecalcTrigger,Trigger1Y)),NA())</f>
        <v>7.0676666509683628E-3</v>
      </c>
    </row>
    <row r="2405" spans="2:17" x14ac:dyDescent="0.2">
      <c r="B2405" s="39" t="s">
        <v>42</v>
      </c>
      <c r="D2405" s="42">
        <f>_xll.qlCalendarAdvance(Calendar,$D2404,B2405,"f",FALSE)</f>
        <v>56528</v>
      </c>
      <c r="E2405" s="139">
        <f>_xll.qlInterestRateIndexValueDate(IndexON,D2405)</f>
        <v>56528</v>
      </c>
      <c r="F2405" s="155">
        <f>IFERROR(_xll.qlIndexFixing(IndexON,D2405,TRUE,_xll.ohTrigger(RecalcTrigger,TriggerON)),NA())</f>
        <v>6.433144039394989E-3</v>
      </c>
      <c r="H2405" s="42">
        <f>_xll.qlCalendarAdvance(Calendar,$H2404,B2405,"f",FALSE)</f>
        <v>56528</v>
      </c>
      <c r="I2405" s="139">
        <f>_xll.qlInterestRateIndexValueDate(Index1M,$H2405)</f>
        <v>56530</v>
      </c>
      <c r="J2405" s="144">
        <f>IFERROR(_xll.qlIndexFixing(Index1M,$H2405,TRUE,_xll.ohTrigger(RecalcTrigger,Trigger1M)),NA())</f>
        <v>6.5708131699104833E-3</v>
      </c>
      <c r="K2405" s="44">
        <f>IFERROR(_xll.qlIndexFixing(Index3M,H2405,TRUE,_xll.ohTrigger(RecalcTrigger,Trigger3M)),NA())</f>
        <v>6.8186697769238077E-3</v>
      </c>
      <c r="L2405" s="44">
        <f>IFERROR(_xll.qlIndexFixing(Index6M,$H2405,TRUE,_xll.ohTrigger(RecalcTrigger,Trigger6M)),NA())</f>
        <v>6.8342021680337494E-3</v>
      </c>
      <c r="M2405" s="145">
        <f>IFERROR(_xll.qlIndexFixing(Index1Y,$H2405,TRUE,_xll.ohTrigger(RecalcTrigger,Trigger1Y)),NA())</f>
        <v>6.9438917566730018E-3</v>
      </c>
      <c r="N2405" s="144">
        <f>IFERROR(_xll.qlIndexFixing(ONIndex1M,I2405,TRUE,_xll.ohTrigger(RecalcTrigger,Trigger1M)),NA())</f>
        <v>6.5778669888594266E-3</v>
      </c>
      <c r="O2405" s="44">
        <f>IFERROR(_xll.qlIndexFixing(ONIndex3M,I2405,TRUE,_xll.ohTrigger(RecalcTrigger,Trigger3M)),NA())</f>
        <v>6.8431045369443666E-3</v>
      </c>
      <c r="P2405" s="44">
        <f>IFERROR(_xll.qlIndexFixing(ONIndex6M,I2405,TRUE,_xll.ohTrigger(RecalcTrigger,Trigger6M)),NA())</f>
        <v>6.948227229255366E-3</v>
      </c>
      <c r="Q2405" s="145">
        <f>IFERROR(_xll.qlIndexFixing(ONIndex1Y,I2405,TRUE,_xll.ohTrigger(RecalcTrigger,Trigger1Y)),NA())</f>
        <v>7.0623935707558871E-3</v>
      </c>
    </row>
    <row r="2406" spans="2:17" x14ac:dyDescent="0.2">
      <c r="B2406" s="39" t="s">
        <v>42</v>
      </c>
      <c r="D2406" s="42">
        <f>_xll.qlCalendarAdvance(Calendar,$D2405,B2406,"f",FALSE)</f>
        <v>56535</v>
      </c>
      <c r="E2406" s="139">
        <f>_xll.qlInterestRateIndexValueDate(IndexON,D2406)</f>
        <v>56535</v>
      </c>
      <c r="F2406" s="155">
        <f>IFERROR(_xll.qlIndexFixing(IndexON,D2406,TRUE,_xll.ohTrigger(RecalcTrigger,TriggerON)),NA())</f>
        <v>6.4277075287932917E-3</v>
      </c>
      <c r="H2406" s="42">
        <f>_xll.qlCalendarAdvance(Calendar,$H2405,B2406,"f",FALSE)</f>
        <v>56535</v>
      </c>
      <c r="I2406" s="139">
        <f>_xll.qlInterestRateIndexValueDate(Index1M,$H2406)</f>
        <v>56537</v>
      </c>
      <c r="J2406" s="144">
        <f>IFERROR(_xll.qlIndexFixing(Index1M,$H2406,TRUE,_xll.ohTrigger(RecalcTrigger,Trigger1M)),NA())</f>
        <v>6.5653704496734799E-3</v>
      </c>
      <c r="K2406" s="44">
        <f>IFERROR(_xll.qlIndexFixing(Index3M,H2406,TRUE,_xll.ohTrigger(RecalcTrigger,Trigger3M)),NA())</f>
        <v>6.8135103099362469E-3</v>
      </c>
      <c r="L2406" s="44">
        <f>IFERROR(_xll.qlIndexFixing(Index6M,$H2406,TRUE,_xll.ohTrigger(RecalcTrigger,Trigger6M)),NA())</f>
        <v>6.8236608696593407E-3</v>
      </c>
      <c r="M2406" s="145">
        <f>IFERROR(_xll.qlIndexFixing(Index1Y,$H2406,TRUE,_xll.ohTrigger(RecalcTrigger,Trigger1Y)),NA())</f>
        <v>6.93806448677548E-3</v>
      </c>
      <c r="N2406" s="144">
        <f>IFERROR(_xll.qlIndexFixing(ONIndex1M,I2406,TRUE,_xll.ohTrigger(RecalcTrigger,Trigger1M)),NA())</f>
        <v>6.5724582656301322E-3</v>
      </c>
      <c r="O2406" s="44">
        <f>IFERROR(_xll.qlIndexFixing(ONIndex3M,I2406,TRUE,_xll.ohTrigger(RecalcTrigger,Trigger3M)),NA())</f>
        <v>6.8380564899239715E-3</v>
      </c>
      <c r="P2406" s="44">
        <f>IFERROR(_xll.qlIndexFixing(ONIndex6M,I2406,TRUE,_xll.ohTrigger(RecalcTrigger,Trigger6M)),NA())</f>
        <v>6.9386422201489495E-3</v>
      </c>
      <c r="Q2406" s="145">
        <f>IFERROR(_xll.qlIndexFixing(ONIndex1Y,I2406,TRUE,_xll.ohTrigger(RecalcTrigger,Trigger1Y)),NA())</f>
        <v>7.0571015057296904E-3</v>
      </c>
    </row>
    <row r="2407" spans="2:17" x14ac:dyDescent="0.2">
      <c r="B2407" s="39" t="s">
        <v>42</v>
      </c>
      <c r="D2407" s="42">
        <f>_xll.qlCalendarAdvance(Calendar,$D2406,B2407,"f",FALSE)</f>
        <v>56542</v>
      </c>
      <c r="E2407" s="139">
        <f>_xll.qlInterestRateIndexValueDate(IndexON,D2407)</f>
        <v>56542</v>
      </c>
      <c r="F2407" s="155">
        <f>IFERROR(_xll.qlIndexFixing(IndexON,D2407,TRUE,_xll.ohTrigger(RecalcTrigger,TriggerON)),NA())</f>
        <v>6.4222515512835088E-3</v>
      </c>
      <c r="H2407" s="42">
        <f>_xll.qlCalendarAdvance(Calendar,$H2406,B2407,"f",FALSE)</f>
        <v>56542</v>
      </c>
      <c r="I2407" s="139">
        <f>_xll.qlInterestRateIndexValueDate(Index1M,$H2407)</f>
        <v>56544</v>
      </c>
      <c r="J2407" s="144">
        <f>IFERROR(_xll.qlIndexFixing(Index1M,$H2407,TRUE,_xll.ohTrigger(RecalcTrigger,Trigger1M)),NA())</f>
        <v>6.5599088827147933E-3</v>
      </c>
      <c r="K2407" s="44">
        <f>IFERROR(_xll.qlIndexFixing(Index3M,H2407,TRUE,_xll.ohTrigger(RecalcTrigger,Trigger3M)),NA())</f>
        <v>6.8083334746983706E-3</v>
      </c>
      <c r="L2407" s="44">
        <f>IFERROR(_xll.qlIndexFixing(Index6M,$H2407,TRUE,_xll.ohTrigger(RecalcTrigger,Trigger6M)),NA())</f>
        <v>6.8130443677259468E-3</v>
      </c>
      <c r="M2407" s="145">
        <f>IFERROR(_xll.qlIndexFixing(Index1Y,$H2407,TRUE,_xll.ohTrigger(RecalcTrigger,Trigger1Y)),NA())</f>
        <v>6.9322174317980817E-3</v>
      </c>
      <c r="N2407" s="144">
        <f>IFERROR(_xll.qlIndexFixing(ONIndex1M,I2407,TRUE,_xll.ohTrigger(RecalcTrigger,Trigger1M)),NA())</f>
        <v>6.5670307400012007E-3</v>
      </c>
      <c r="O2407" s="44">
        <f>IFERROR(_xll.qlIndexFixing(ONIndex3M,I2407,TRUE,_xll.ohTrigger(RecalcTrigger,Trigger3M)),NA())</f>
        <v>6.8329912249165403E-3</v>
      </c>
      <c r="P2407" s="44">
        <f>IFERROR(_xll.qlIndexFixing(ONIndex6M,I2407,TRUE,_xll.ohTrigger(RecalcTrigger,Trigger6M)),NA())</f>
        <v>6.9289837075992011E-3</v>
      </c>
      <c r="Q2407" s="145">
        <f>IFERROR(_xll.qlIndexFixing(ONIndex1Y,I2407,TRUE,_xll.ohTrigger(RecalcTrigger,Trigger1Y)),NA())</f>
        <v>7.0517904299904899E-3</v>
      </c>
    </row>
    <row r="2408" spans="2:17" x14ac:dyDescent="0.2">
      <c r="B2408" s="39" t="s">
        <v>42</v>
      </c>
      <c r="D2408" s="42">
        <f>_xll.qlCalendarAdvance(Calendar,$D2407,B2408,"f",FALSE)</f>
        <v>56549</v>
      </c>
      <c r="E2408" s="139">
        <f>_xll.qlInterestRateIndexValueDate(IndexON,D2408)</f>
        <v>56549</v>
      </c>
      <c r="F2408" s="155">
        <f>IFERROR(_xll.qlIndexFixing(IndexON,D2408,TRUE,_xll.ohTrigger(RecalcTrigger,TriggerON)),NA())</f>
        <v>6.4167760829647591E-3</v>
      </c>
      <c r="H2408" s="42">
        <f>_xll.qlCalendarAdvance(Calendar,$H2407,B2408,"f",FALSE)</f>
        <v>56549</v>
      </c>
      <c r="I2408" s="139">
        <f>_xll.qlInterestRateIndexValueDate(Index1M,$H2408)</f>
        <v>56551</v>
      </c>
      <c r="J2408" s="144">
        <f>IFERROR(_xll.qlIndexFixing(Index1M,$H2408,TRUE,_xll.ohTrigger(RecalcTrigger,Trigger1M)),NA())</f>
        <v>6.5544284469570835E-3</v>
      </c>
      <c r="K2408" s="44">
        <f>IFERROR(_xll.qlIndexFixing(Index3M,H2408,TRUE,_xll.ohTrigger(RecalcTrigger,Trigger3M)),NA())</f>
        <v>6.8031392498081669E-3</v>
      </c>
      <c r="L2408" s="44">
        <f>IFERROR(_xll.qlIndexFixing(Index6M,$H2408,TRUE,_xll.ohTrigger(RecalcTrigger,Trigger6M)),NA())</f>
        <v>6.8023525417220563E-3</v>
      </c>
      <c r="M2408" s="145">
        <f>IFERROR(_xll.qlIndexFixing(Index1Y,$H2408,TRUE,_xll.ohTrigger(RecalcTrigger,Trigger1Y)),NA())</f>
        <v>6.9263505655445569E-3</v>
      </c>
      <c r="N2408" s="144">
        <f>IFERROR(_xll.qlIndexFixing(ONIndex1M,I2408,TRUE,_xll.ohTrigger(RecalcTrigger,Trigger1M)),NA())</f>
        <v>6.561584389990216E-3</v>
      </c>
      <c r="O2408" s="44">
        <f>IFERROR(_xll.qlIndexFixing(ONIndex3M,I2408,TRUE,_xll.ohTrigger(RecalcTrigger,Trigger3M)),NA())</f>
        <v>6.8279087204192734E-3</v>
      </c>
      <c r="P2408" s="44">
        <f>IFERROR(_xll.qlIndexFixing(ONIndex6M,I2408,TRUE,_xll.ohTrigger(RecalcTrigger,Trigger6M)),NA())</f>
        <v>6.9192515702631852E-3</v>
      </c>
      <c r="Q2408" s="145">
        <f>IFERROR(_xll.qlIndexFixing(ONIndex1Y,I2408,TRUE,_xll.ohTrigger(RecalcTrigger,Trigger1Y)),NA())</f>
        <v>7.0464603169995144E-3</v>
      </c>
    </row>
    <row r="2409" spans="2:17" x14ac:dyDescent="0.2">
      <c r="B2409" s="39" t="s">
        <v>42</v>
      </c>
      <c r="D2409" s="42">
        <f>_xll.qlCalendarAdvance(Calendar,$D2408,B2409,"f",FALSE)</f>
        <v>56556</v>
      </c>
      <c r="E2409" s="139">
        <f>_xll.qlInterestRateIndexValueDate(IndexON,D2409)</f>
        <v>56556</v>
      </c>
      <c r="F2409" s="155">
        <f>IFERROR(_xll.qlIndexFixing(IndexON,D2409,TRUE,_xll.ohTrigger(RecalcTrigger,TriggerON)),NA())</f>
        <v>6.411281100895394E-3</v>
      </c>
      <c r="H2409" s="42">
        <f>_xll.qlCalendarAdvance(Calendar,$H2408,B2409,"f",FALSE)</f>
        <v>56556</v>
      </c>
      <c r="I2409" s="139">
        <f>_xll.qlInterestRateIndexValueDate(Index1M,$H2409)</f>
        <v>56558</v>
      </c>
      <c r="J2409" s="144">
        <f>IFERROR(_xll.qlIndexFixing(Index1M,$H2409,TRUE,_xll.ohTrigger(RecalcTrigger,Trigger1M)),NA())</f>
        <v>6.5489291203205124E-3</v>
      </c>
      <c r="K2409" s="44">
        <f>IFERROR(_xll.qlIndexFixing(Index3M,H2409,TRUE,_xll.ohTrigger(RecalcTrigger,Trigger3M)),NA())</f>
        <v>6.7979276138671009E-3</v>
      </c>
      <c r="L2409" s="44">
        <f>IFERROR(_xll.qlIndexFixing(Index6M,$H2409,TRUE,_xll.ohTrigger(RecalcTrigger,Trigger6M)),NA())</f>
        <v>6.7923162021213141E-3</v>
      </c>
      <c r="M2409" s="145">
        <f>IFERROR(_xll.qlIndexFixing(Index1Y,$H2409,TRUE,_xll.ohTrigger(RecalcTrigger,Trigger1Y)),NA())</f>
        <v>6.920463861820627E-3</v>
      </c>
      <c r="N2409" s="144">
        <f>IFERROR(_xll.qlIndexFixing(ONIndex1M,I2409,TRUE,_xll.ohTrigger(RecalcTrigger,Trigger1M)),NA())</f>
        <v>6.5561191934548901E-3</v>
      </c>
      <c r="O2409" s="44">
        <f>IFERROR(_xll.qlIndexFixing(ONIndex3M,I2409,TRUE,_xll.ohTrigger(RecalcTrigger,Trigger3M)),NA())</f>
        <v>6.8228089549293713E-3</v>
      </c>
      <c r="P2409" s="44">
        <f>IFERROR(_xll.qlIndexFixing(ONIndex6M,I2409,TRUE,_xll.ohTrigger(RecalcTrigger,Trigger6M)),NA())</f>
        <v>6.909445686957838E-3</v>
      </c>
      <c r="Q2409" s="145">
        <f>IFERROR(_xll.qlIndexFixing(ONIndex1Y,I2409,TRUE,_xll.ohTrigger(RecalcTrigger,Trigger1Y)),NA())</f>
        <v>7.0411111402979287E-3</v>
      </c>
    </row>
    <row r="2410" spans="2:17" x14ac:dyDescent="0.2">
      <c r="B2410" s="39" t="s">
        <v>42</v>
      </c>
      <c r="D2410" s="42">
        <f>_xll.qlCalendarAdvance(Calendar,$D2409,B2410,"f",FALSE)</f>
        <v>56563</v>
      </c>
      <c r="E2410" s="139">
        <f>_xll.qlInterestRateIndexValueDate(IndexON,D2410)</f>
        <v>56563</v>
      </c>
      <c r="F2410" s="155">
        <f>IFERROR(_xll.qlIndexFixing(IndexON,D2410,TRUE,_xll.ohTrigger(RecalcTrigger,TriggerON)),NA())</f>
        <v>6.4057665812544684E-3</v>
      </c>
      <c r="H2410" s="42">
        <f>_xll.qlCalendarAdvance(Calendar,$H2409,B2410,"f",FALSE)</f>
        <v>56563</v>
      </c>
      <c r="I2410" s="139">
        <f>_xll.qlInterestRateIndexValueDate(Index1M,$H2410)</f>
        <v>56565</v>
      </c>
      <c r="J2410" s="144">
        <f>IFERROR(_xll.qlIndexFixing(Index1M,$H2410,TRUE,_xll.ohTrigger(RecalcTrigger,Trigger1M)),NA())</f>
        <v>6.5434108807302382E-3</v>
      </c>
      <c r="K2410" s="44">
        <f>IFERROR(_xll.qlIndexFixing(Index3M,H2410,TRUE,_xll.ohTrigger(RecalcTrigger,Trigger3M)),NA())</f>
        <v>6.7926985454740312E-3</v>
      </c>
      <c r="L2410" s="44">
        <f>IFERROR(_xll.qlIndexFixing(Index6M,$H2410,TRUE,_xll.ohTrigger(RecalcTrigger,Trigger6M)),NA())</f>
        <v>6.7814790093971081E-3</v>
      </c>
      <c r="M2410" s="145">
        <f>IFERROR(_xll.qlIndexFixing(Index1Y,$H2410,TRUE,_xll.ohTrigger(RecalcTrigger,Trigger1Y)),NA())</f>
        <v>6.9145572944326675E-3</v>
      </c>
      <c r="N2410" s="144">
        <f>IFERROR(_xll.qlIndexFixing(ONIndex1M,I2410,TRUE,_xll.ohTrigger(RecalcTrigger,Trigger1M)),NA())</f>
        <v>6.5506351283328712E-3</v>
      </c>
      <c r="O2410" s="44">
        <f>IFERROR(_xll.qlIndexFixing(ONIndex3M,I2410,TRUE,_xll.ohTrigger(RecalcTrigger,Trigger3M)),NA())</f>
        <v>6.8176919071039066E-3</v>
      </c>
      <c r="P2410" s="44">
        <f>IFERROR(_xll.qlIndexFixing(ONIndex6M,I2410,TRUE,_xll.ohTrigger(RecalcTrigger,Trigger6M)),NA())</f>
        <v>6.899565936340224E-3</v>
      </c>
      <c r="Q2410" s="145">
        <f>IFERROR(_xll.qlIndexFixing(ONIndex1Y,I2410,TRUE,_xll.ohTrigger(RecalcTrigger,Trigger1Y)),NA())</f>
        <v>7.03574287358677E-3</v>
      </c>
    </row>
    <row r="2411" spans="2:17" x14ac:dyDescent="0.2">
      <c r="B2411" s="39" t="s">
        <v>42</v>
      </c>
      <c r="D2411" s="42">
        <f>_xll.qlCalendarAdvance(Calendar,$D2410,B2411,"f",FALSE)</f>
        <v>56570</v>
      </c>
      <c r="E2411" s="139">
        <f>_xll.qlInterestRateIndexValueDate(IndexON,D2411)</f>
        <v>56570</v>
      </c>
      <c r="F2411" s="155">
        <f>IFERROR(_xll.qlIndexFixing(IndexON,D2411,TRUE,_xll.ohTrigger(RecalcTrigger,TriggerON)),NA())</f>
        <v>6.4002325007805894E-3</v>
      </c>
      <c r="H2411" s="42">
        <f>_xll.qlCalendarAdvance(Calendar,$H2410,B2411,"f",FALSE)</f>
        <v>56570</v>
      </c>
      <c r="I2411" s="139">
        <f>_xll.qlInterestRateIndexValueDate(Index1M,$H2411)</f>
        <v>56572</v>
      </c>
      <c r="J2411" s="144">
        <f>IFERROR(_xll.qlIndexFixing(Index1M,$H2411,TRUE,_xll.ohTrigger(RecalcTrigger,Trigger1M)),NA())</f>
        <v>6.5378737061089209E-3</v>
      </c>
      <c r="K2411" s="44">
        <f>IFERROR(_xll.qlIndexFixing(Index3M,H2411,TRUE,_xll.ohTrigger(RecalcTrigger,Trigger3M)),NA())</f>
        <v>6.7874520232304239E-3</v>
      </c>
      <c r="L2411" s="44">
        <f>IFERROR(_xll.qlIndexFixing(Index6M,$H2411,TRUE,_xll.ohTrigger(RecalcTrigger,Trigger6M)),NA())</f>
        <v>6.7705661408400102E-3</v>
      </c>
      <c r="M2411" s="145">
        <f>IFERROR(_xll.qlIndexFixing(Index1Y,$H2411,TRUE,_xll.ohTrigger(RecalcTrigger,Trigger1Y)),NA())</f>
        <v>6.90863083719078E-3</v>
      </c>
      <c r="N2411" s="144">
        <f>IFERROR(_xll.qlIndexFixing(ONIndex1M,I2411,TRUE,_xll.ohTrigger(RecalcTrigger,Trigger1M)),NA())</f>
        <v>6.5451321724818712E-3</v>
      </c>
      <c r="O2411" s="44">
        <f>IFERROR(_xll.qlIndexFixing(ONIndex3M,I2411,TRUE,_xll.ohTrigger(RecalcTrigger,Trigger3M)),NA())</f>
        <v>6.8125575555200157E-3</v>
      </c>
      <c r="P2411" s="44">
        <f>IFERROR(_xll.qlIndexFixing(ONIndex6M,I2411,TRUE,_xll.ohTrigger(RecalcTrigger,Trigger6M)),NA())</f>
        <v>6.8896121969874713E-3</v>
      </c>
      <c r="Q2411" s="145">
        <f>IFERROR(_xll.qlIndexFixing(ONIndex1Y,I2411,TRUE,_xll.ohTrigger(RecalcTrigger,Trigger1Y)),NA())</f>
        <v>7.030355490487139E-3</v>
      </c>
    </row>
    <row r="2412" spans="2:17" x14ac:dyDescent="0.2">
      <c r="B2412" s="39" t="s">
        <v>42</v>
      </c>
      <c r="D2412" s="42">
        <f>_xll.qlCalendarAdvance(Calendar,$D2411,B2412,"f",FALSE)</f>
        <v>56577</v>
      </c>
      <c r="E2412" s="139">
        <f>_xll.qlInterestRateIndexValueDate(IndexON,D2412)</f>
        <v>56577</v>
      </c>
      <c r="F2412" s="155">
        <f>IFERROR(_xll.qlIndexFixing(IndexON,D2412,TRUE,_xll.ohTrigger(RecalcTrigger,TriggerON)),NA())</f>
        <v>6.3946788357327478E-3</v>
      </c>
      <c r="H2412" s="42">
        <f>_xll.qlCalendarAdvance(Calendar,$H2411,B2412,"f",FALSE)</f>
        <v>56577</v>
      </c>
      <c r="I2412" s="139">
        <f>_xll.qlInterestRateIndexValueDate(Index1M,$H2412)</f>
        <v>56579</v>
      </c>
      <c r="J2412" s="144">
        <f>IFERROR(_xll.qlIndexFixing(Index1M,$H2412,TRUE,_xll.ohTrigger(RecalcTrigger,Trigger1M)),NA())</f>
        <v>6.5323175743742246E-3</v>
      </c>
      <c r="K2412" s="44">
        <f>IFERROR(_xll.qlIndexFixing(Index3M,H2412,TRUE,_xll.ohTrigger(RecalcTrigger,Trigger3M)),NA())</f>
        <v>6.7821880257368725E-3</v>
      </c>
      <c r="L2412" s="44">
        <f>IFERROR(_xll.qlIndexFixing(Index6M,$H2412,TRUE,_xll.ohTrigger(RecalcTrigger,Trigger6M)),NA())</f>
        <v>6.7595774759797549E-3</v>
      </c>
      <c r="M2412" s="145">
        <f>IFERROR(_xll.qlIndexFixing(Index1Y,$H2412,TRUE,_xll.ohTrigger(RecalcTrigger,Trigger1Y)),NA())</f>
        <v>6.9026844639050646E-3</v>
      </c>
      <c r="N2412" s="144">
        <f>IFERROR(_xll.qlIndexFixing(ONIndex1M,I2412,TRUE,_xll.ohTrigger(RecalcTrigger,Trigger1M)),NA())</f>
        <v>6.5396103038395381E-3</v>
      </c>
      <c r="O2412" s="44">
        <f>IFERROR(_xll.qlIndexFixing(ONIndex3M,I2412,TRUE,_xll.ohTrigger(RecalcTrigger,Trigger3M)),NA())</f>
        <v>6.8074058786748992E-3</v>
      </c>
      <c r="P2412" s="44">
        <f>IFERROR(_xll.qlIndexFixing(ONIndex6M,I2412,TRUE,_xll.ohTrigger(RecalcTrigger,Trigger6M)),NA())</f>
        <v>6.8795843477165164E-3</v>
      </c>
      <c r="Q2412" s="145">
        <f>IFERROR(_xll.qlIndexFixing(ONIndex1Y,I2412,TRUE,_xll.ohTrigger(RecalcTrigger,Trigger1Y)),NA())</f>
        <v>7.024948964780009E-3</v>
      </c>
    </row>
    <row r="2413" spans="2:17" x14ac:dyDescent="0.2">
      <c r="B2413" s="39" t="s">
        <v>42</v>
      </c>
      <c r="D2413" s="42">
        <f>_xll.qlCalendarAdvance(Calendar,$D2412,B2413,"f",FALSE)</f>
        <v>56584</v>
      </c>
      <c r="E2413" s="139">
        <f>_xll.qlInterestRateIndexValueDate(IndexON,D2413)</f>
        <v>56584</v>
      </c>
      <c r="F2413" s="155">
        <f>IFERROR(_xll.qlIndexFixing(IndexON,D2413,TRUE,_xll.ohTrigger(RecalcTrigger,TriggerON)),NA())</f>
        <v>6.3891055627696147E-3</v>
      </c>
      <c r="H2413" s="42">
        <f>_xll.qlCalendarAdvance(Calendar,$H2412,B2413,"f",FALSE)</f>
        <v>56584</v>
      </c>
      <c r="I2413" s="139">
        <f>_xll.qlInterestRateIndexValueDate(Index1M,$H2413)</f>
        <v>56586</v>
      </c>
      <c r="J2413" s="144">
        <f>IFERROR(_xll.qlIndexFixing(Index1M,$H2413,TRUE,_xll.ohTrigger(RecalcTrigger,Trigger1M)),NA())</f>
        <v>6.5267424634538052E-3</v>
      </c>
      <c r="K2413" s="44">
        <f>IFERROR(_xll.qlIndexFixing(Index3M,H2413,TRUE,_xll.ohTrigger(RecalcTrigger,Trigger3M)),NA())</f>
        <v>6.7775399993541541E-3</v>
      </c>
      <c r="L2413" s="44">
        <f>IFERROR(_xll.qlIndexFixing(Index6M,$H2413,TRUE,_xll.ohTrigger(RecalcTrigger,Trigger6M)),NA())</f>
        <v>6.7477593335903037E-3</v>
      </c>
      <c r="M2413" s="145">
        <f>IFERROR(_xll.qlIndexFixing(Index1Y,$H2413,TRUE,_xll.ohTrigger(RecalcTrigger,Trigger1Y)),NA())</f>
        <v>6.8967181483886881E-3</v>
      </c>
      <c r="N2413" s="144">
        <f>IFERROR(_xll.qlIndexFixing(ONIndex1M,I2413,TRUE,_xll.ohTrigger(RecalcTrigger,Trigger1M)),NA())</f>
        <v>6.5340695004234561E-3</v>
      </c>
      <c r="O2413" s="44">
        <f>IFERROR(_xll.qlIndexFixing(ONIndex3M,I2413,TRUE,_xll.ohTrigger(RecalcTrigger,Trigger3M)),NA())</f>
        <v>6.8022368552256296E-3</v>
      </c>
      <c r="P2413" s="44">
        <f>IFERROR(_xll.qlIndexFixing(ONIndex6M,I2413,TRUE,_xll.ohTrigger(RecalcTrigger,Trigger6M)),NA())</f>
        <v>6.8694822672643596E-3</v>
      </c>
      <c r="Q2413" s="145">
        <f>IFERROR(_xll.qlIndexFixing(ONIndex1Y,I2413,TRUE,_xll.ohTrigger(RecalcTrigger,Trigger1Y)),NA())</f>
        <v>7.0195232700065446E-3</v>
      </c>
    </row>
    <row r="2414" spans="2:17" x14ac:dyDescent="0.2">
      <c r="B2414" s="39" t="s">
        <v>42</v>
      </c>
      <c r="D2414" s="42">
        <f>_xll.qlCalendarAdvance(Calendar,$D2413,B2414,"f",FALSE)</f>
        <v>56591</v>
      </c>
      <c r="E2414" s="139">
        <f>_xll.qlInterestRateIndexValueDate(IndexON,D2414)</f>
        <v>56591</v>
      </c>
      <c r="F2414" s="155">
        <f>IFERROR(_xll.qlIndexFixing(IndexON,D2414,TRUE,_xll.ohTrigger(RecalcTrigger,TriggerON)),NA())</f>
        <v>6.3835126586297974E-3</v>
      </c>
      <c r="H2414" s="42">
        <f>_xll.qlCalendarAdvance(Calendar,$H2413,B2414,"f",FALSE)</f>
        <v>56591</v>
      </c>
      <c r="I2414" s="139">
        <f>_xll.qlInterestRateIndexValueDate(Index1M,$H2414)</f>
        <v>56593</v>
      </c>
      <c r="J2414" s="144">
        <f>IFERROR(_xll.qlIndexFixing(Index1M,$H2414,TRUE,_xll.ohTrigger(RecalcTrigger,Trigger1M)),NA())</f>
        <v>6.5211483512678248E-3</v>
      </c>
      <c r="K2414" s="44">
        <f>IFERROR(_xll.qlIndexFixing(Index3M,H2414,TRUE,_xll.ohTrigger(RecalcTrigger,Trigger3M)),NA())</f>
        <v>6.7722436968677968E-3</v>
      </c>
      <c r="L2414" s="44">
        <f>IFERROR(_xll.qlIndexFixing(Index6M,$H2414,TRUE,_xll.ohTrigger(RecalcTrigger,Trigger6M)),NA())</f>
        <v>6.7366130330883782E-3</v>
      </c>
      <c r="M2414" s="145">
        <f>IFERROR(_xll.qlIndexFixing(Index1Y,$H2414,TRUE,_xll.ohTrigger(RecalcTrigger,Trigger1Y)),NA())</f>
        <v>6.8907318644556926E-3</v>
      </c>
      <c r="N2414" s="144">
        <f>IFERROR(_xll.qlIndexFixing(ONIndex1M,I2414,TRUE,_xll.ohTrigger(RecalcTrigger,Trigger1M)),NA())</f>
        <v>6.528509739851529E-3</v>
      </c>
      <c r="O2414" s="44">
        <f>IFERROR(_xll.qlIndexFixing(ONIndex3M,I2414,TRUE,_xll.ohTrigger(RecalcTrigger,Trigger3M)),NA())</f>
        <v>6.7970504636694073E-3</v>
      </c>
      <c r="P2414" s="44">
        <f>IFERROR(_xll.qlIndexFixing(ONIndex6M,I2414,TRUE,_xll.ohTrigger(RecalcTrigger,Trigger6M)),NA())</f>
        <v>6.8593058343680013E-3</v>
      </c>
      <c r="Q2414" s="145">
        <f>IFERROR(_xll.qlIndexFixing(ONIndex1Y,I2414,TRUE,_xll.ohTrigger(RecalcTrigger,Trigger1Y)),NA())</f>
        <v>7.0140783797079109E-3</v>
      </c>
    </row>
    <row r="2415" spans="2:17" x14ac:dyDescent="0.2">
      <c r="B2415" s="39" t="s">
        <v>42</v>
      </c>
      <c r="D2415" s="42">
        <f>_xll.qlCalendarAdvance(Calendar,$D2414,B2415,"f",FALSE)</f>
        <v>56598</v>
      </c>
      <c r="E2415" s="139">
        <f>_xll.qlInterestRateIndexValueDate(IndexON,D2415)</f>
        <v>56598</v>
      </c>
      <c r="F2415" s="155">
        <f>IFERROR(_xll.qlIndexFixing(IndexON,D2415,TRUE,_xll.ohTrigger(RecalcTrigger,TriggerON)),NA())</f>
        <v>6.3779000994923507E-3</v>
      </c>
      <c r="H2415" s="42">
        <f>_xll.qlCalendarAdvance(Calendar,$H2414,B2415,"f",FALSE)</f>
        <v>56598</v>
      </c>
      <c r="I2415" s="139">
        <f>_xll.qlInterestRateIndexValueDate(Index1M,$H2415)</f>
        <v>56600</v>
      </c>
      <c r="J2415" s="144">
        <f>IFERROR(_xll.qlIndexFixing(Index1M,$H2415,TRUE,_xll.ohTrigger(RecalcTrigger,Trigger1M)),NA())</f>
        <v>6.5155352157439395E-3</v>
      </c>
      <c r="K2415" s="44">
        <f>IFERROR(_xll.qlIndexFixing(Index3M,H2415,TRUE,_xll.ohTrigger(RecalcTrigger,Trigger3M)),NA())</f>
        <v>6.7669298584966953E-3</v>
      </c>
      <c r="L2415" s="44">
        <f>IFERROR(_xll.qlIndexFixing(Index6M,$H2415,TRUE,_xll.ohTrigger(RecalcTrigger,Trigger6M)),NA())</f>
        <v>6.7253905652621361E-3</v>
      </c>
      <c r="M2415" s="145">
        <f>IFERROR(_xll.qlIndexFixing(Index1Y,$H2415,TRUE,_xll.ohTrigger(RecalcTrigger,Trigger1Y)),NA())</f>
        <v>6.8847255859229677E-3</v>
      </c>
      <c r="N2415" s="144">
        <f>IFERROR(_xll.qlIndexFixing(ONIndex1M,I2415,TRUE,_xll.ohTrigger(RecalcTrigger,Trigger1M)),NA())</f>
        <v>6.5229310003012131E-3</v>
      </c>
      <c r="O2415" s="44">
        <f>IFERROR(_xll.qlIndexFixing(ONIndex3M,I2415,TRUE,_xll.ohTrigger(RecalcTrigger,Trigger3M)),NA())</f>
        <v>6.791846682583369E-3</v>
      </c>
      <c r="P2415" s="44">
        <f>IFERROR(_xll.qlIndexFixing(ONIndex6M,I2415,TRUE,_xll.ohTrigger(RecalcTrigger,Trigger6M)),NA())</f>
        <v>6.8490549275246337E-3</v>
      </c>
      <c r="Q2415" s="145">
        <f>IFERROR(_xll.qlIndexFixing(ONIndex1Y,I2415,TRUE,_xll.ohTrigger(RecalcTrigger,Trigger1Y)),NA())</f>
        <v>7.0086142676650809E-3</v>
      </c>
    </row>
    <row r="2416" spans="2:17" x14ac:dyDescent="0.2">
      <c r="B2416" s="39" t="s">
        <v>42</v>
      </c>
      <c r="D2416" s="42">
        <f>_xll.qlCalendarAdvance(Calendar,$D2415,B2416,"f",FALSE)</f>
        <v>56605</v>
      </c>
      <c r="E2416" s="139">
        <f>_xll.qlInterestRateIndexValueDate(IndexON,D2416)</f>
        <v>56605</v>
      </c>
      <c r="F2416" s="155">
        <f>IFERROR(_xll.qlIndexFixing(IndexON,D2416,TRUE,_xll.ohTrigger(RecalcTrigger,TriggerON)),NA())</f>
        <v>6.3722678620958817E-3</v>
      </c>
      <c r="H2416" s="42">
        <f>_xll.qlCalendarAdvance(Calendar,$H2415,B2416,"f",FALSE)</f>
        <v>56605</v>
      </c>
      <c r="I2416" s="139">
        <f>_xll.qlInterestRateIndexValueDate(Index1M,$H2416)</f>
        <v>56607</v>
      </c>
      <c r="J2416" s="144">
        <f>IFERROR(_xll.qlIndexFixing(Index1M,$H2416,TRUE,_xll.ohTrigger(RecalcTrigger,Trigger1M)),NA())</f>
        <v>6.5099030347973152E-3</v>
      </c>
      <c r="K2416" s="44">
        <f>IFERROR(_xll.qlIndexFixing(Index3M,H2416,TRUE,_xll.ohTrigger(RecalcTrigger,Trigger3M)),NA())</f>
        <v>6.7615984628401904E-3</v>
      </c>
      <c r="L2416" s="44">
        <f>IFERROR(_xll.qlIndexFixing(Index6M,$H2416,TRUE,_xll.ohTrigger(RecalcTrigger,Trigger6M)),NA())</f>
        <v>6.714091809693617E-3</v>
      </c>
      <c r="M2416" s="145">
        <f>IFERROR(_xll.qlIndexFixing(Index1Y,$H2416,TRUE,_xll.ohTrigger(RecalcTrigger,Trigger1Y)),NA())</f>
        <v>6.8786992866087171E-3</v>
      </c>
      <c r="N2416" s="144">
        <f>IFERROR(_xll.qlIndexFixing(ONIndex1M,I2416,TRUE,_xll.ohTrigger(RecalcTrigger,Trigger1M)),NA())</f>
        <v>6.5165320298277152E-3</v>
      </c>
      <c r="O2416" s="44">
        <f>IFERROR(_xll.qlIndexFixing(ONIndex3M,I2416,TRUE,_xll.ohTrigger(RecalcTrigger,Trigger3M)),NA())</f>
        <v>6.7858781835283821E-3</v>
      </c>
      <c r="P2416" s="44">
        <f>IFERROR(_xll.qlIndexFixing(ONIndex6M,I2416,TRUE,_xll.ohTrigger(RecalcTrigger,Trigger6M)),NA())</f>
        <v>6.8372482574030613E-3</v>
      </c>
      <c r="Q2416" s="145">
        <f>IFERROR(_xll.qlIndexFixing(ONIndex1Y,I2416,TRUE,_xll.ohTrigger(RecalcTrigger,Trigger1Y)),NA())</f>
        <v>7.0023459974422053E-3</v>
      </c>
    </row>
    <row r="2417" spans="2:17" x14ac:dyDescent="0.2">
      <c r="B2417" s="39" t="s">
        <v>42</v>
      </c>
      <c r="D2417" s="42">
        <f>_xll.qlCalendarAdvance(Calendar,$D2416,B2417,"f",FALSE)</f>
        <v>56612</v>
      </c>
      <c r="E2417" s="139">
        <f>_xll.qlInterestRateIndexValueDate(IndexON,D2417)</f>
        <v>56612</v>
      </c>
      <c r="F2417" s="155">
        <f>IFERROR(_xll.qlIndexFixing(IndexON,D2417,TRUE,_xll.ohTrigger(RecalcTrigger,TriggerON)),NA())</f>
        <v>6.3666159227793173E-3</v>
      </c>
      <c r="H2417" s="42">
        <f>_xll.qlCalendarAdvance(Calendar,$H2416,B2417,"f",FALSE)</f>
        <v>56612</v>
      </c>
      <c r="I2417" s="139">
        <f>_xll.qlInterestRateIndexValueDate(Index1M,$H2417)</f>
        <v>56614</v>
      </c>
      <c r="J2417" s="144">
        <f>IFERROR(_xll.qlIndexFixing(Index1M,$H2417,TRUE,_xll.ohTrigger(RecalcTrigger,Trigger1M)),NA())</f>
        <v>6.5052910439504169E-3</v>
      </c>
      <c r="K2417" s="44">
        <f>IFERROR(_xll.qlIndexFixing(Index3M,H2417,TRUE,_xll.ohTrigger(RecalcTrigger,Trigger3M)),NA())</f>
        <v>6.7562494885002877E-3</v>
      </c>
      <c r="L2417" s="44">
        <f>IFERROR(_xll.qlIndexFixing(Index6M,$H2417,TRUE,_xll.ohTrigger(RecalcTrigger,Trigger6M)),NA())</f>
        <v>6.7034929914628737E-3</v>
      </c>
      <c r="M2417" s="145">
        <f>IFERROR(_xll.qlIndexFixing(Index1Y,$H2417,TRUE,_xll.ohTrigger(RecalcTrigger,Trigger1Y)),NA())</f>
        <v>6.8726529403324577E-3</v>
      </c>
      <c r="N2417" s="144">
        <f>IFERROR(_xll.qlIndexFixing(ONIndex1M,I2417,TRUE,_xll.ohTrigger(RecalcTrigger,Trigger1M)),NA())</f>
        <v>6.510912546469072E-3</v>
      </c>
      <c r="O2417" s="44">
        <f>IFERROR(_xll.qlIndexFixing(ONIndex3M,I2417,TRUE,_xll.ohTrigger(RecalcTrigger,Trigger3M)),NA())</f>
        <v>6.780637067027584E-3</v>
      </c>
      <c r="P2417" s="44">
        <f>IFERROR(_xll.qlIndexFixing(ONIndex6M,I2417,TRUE,_xll.ohTrigger(RecalcTrigger,Trigger6M)),NA())</f>
        <v>6.8268373554225548E-3</v>
      </c>
      <c r="Q2417" s="145">
        <f>IFERROR(_xll.qlIndexFixing(ONIndex1Y,I2417,TRUE,_xll.ohTrigger(RecalcTrigger,Trigger1Y)),NA())</f>
        <v>6.9968406071385658E-3</v>
      </c>
    </row>
    <row r="2418" spans="2:17" x14ac:dyDescent="0.2">
      <c r="B2418" s="39" t="s">
        <v>42</v>
      </c>
      <c r="D2418" s="42">
        <f>_xll.qlCalendarAdvance(Calendar,$D2417,B2418,"f",FALSE)</f>
        <v>56619</v>
      </c>
      <c r="E2418" s="139">
        <f>_xll.qlInterestRateIndexValueDate(IndexON,D2418)</f>
        <v>56619</v>
      </c>
      <c r="F2418" s="155">
        <f>IFERROR(_xll.qlIndexFixing(IndexON,D2418,TRUE,_xll.ohTrigger(RecalcTrigger,TriggerON)),NA())</f>
        <v>6.3609442582812648E-3</v>
      </c>
      <c r="H2418" s="42">
        <f>_xll.qlCalendarAdvance(Calendar,$H2417,B2418,"f",FALSE)</f>
        <v>56619</v>
      </c>
      <c r="I2418" s="139">
        <f>_xll.qlInterestRateIndexValueDate(Index1M,$H2418)</f>
        <v>56621</v>
      </c>
      <c r="J2418" s="144">
        <f>IFERROR(_xll.qlIndexFixing(Index1M,$H2418,TRUE,_xll.ohTrigger(RecalcTrigger,Trigger1M)),NA())</f>
        <v>6.4985814483514703E-3</v>
      </c>
      <c r="K2418" s="44">
        <f>IFERROR(_xll.qlIndexFixing(Index3M,H2418,TRUE,_xll.ohTrigger(RecalcTrigger,Trigger3M)),NA())</f>
        <v>6.7508829140807691E-3</v>
      </c>
      <c r="L2418" s="44">
        <f>IFERROR(_xll.qlIndexFixing(Index6M,$H2418,TRUE,_xll.ohTrigger(RecalcTrigger,Trigger6M)),NA())</f>
        <v>6.6920470195440986E-3</v>
      </c>
      <c r="M2418" s="145">
        <f>IFERROR(_xll.qlIndexFixing(Index1Y,$H2418,TRUE,_xll.ohTrigger(RecalcTrigger,Trigger1Y)),NA())</f>
        <v>6.8665865209167742E-3</v>
      </c>
      <c r="N2418" s="144">
        <f>IFERROR(_xll.qlIndexFixing(ONIndex1M,I2418,TRUE,_xll.ohTrigger(RecalcTrigger,Trigger1M)),NA())</f>
        <v>6.5060806861971798E-3</v>
      </c>
      <c r="O2418" s="44">
        <f>IFERROR(_xll.qlIndexFixing(ONIndex3M,I2418,TRUE,_xll.ohTrigger(RecalcTrigger,Trigger3M)),NA())</f>
        <v>6.7761307880775945E-3</v>
      </c>
      <c r="P2418" s="44">
        <f>IFERROR(_xll.qlIndexFixing(ONIndex6M,I2418,TRUE,_xll.ohTrigger(RecalcTrigger,Trigger6M)),NA())</f>
        <v>6.817854151242031E-3</v>
      </c>
      <c r="Q2418" s="145">
        <f>IFERROR(_xll.qlIndexFixing(ONIndex1Y,I2418,TRUE,_xll.ohTrigger(RecalcTrigger,Trigger1Y)),NA())</f>
        <v>6.99210633712255E-3</v>
      </c>
    </row>
    <row r="2419" spans="2:17" x14ac:dyDescent="0.2">
      <c r="B2419" s="39" t="s">
        <v>42</v>
      </c>
      <c r="D2419" s="42">
        <f>_xll.qlCalendarAdvance(Calendar,$D2418,B2419,"f",FALSE)</f>
        <v>56626</v>
      </c>
      <c r="E2419" s="139">
        <f>_xll.qlInterestRateIndexValueDate(IndexON,D2419)</f>
        <v>56626</v>
      </c>
      <c r="F2419" s="155">
        <f>IFERROR(_xll.qlIndexFixing(IndexON,D2419,TRUE,_xll.ohTrigger(RecalcTrigger,TriggerON)),NA())</f>
        <v>6.355252845100523E-3</v>
      </c>
      <c r="H2419" s="42">
        <f>_xll.qlCalendarAdvance(Calendar,$H2418,B2419,"f",FALSE)</f>
        <v>56626</v>
      </c>
      <c r="I2419" s="139">
        <f>_xll.qlInterestRateIndexValueDate(Index1M,$H2419)</f>
        <v>56628</v>
      </c>
      <c r="J2419" s="144">
        <f>IFERROR(_xll.qlIndexFixing(Index1M,$H2419,TRUE,_xll.ohTrigger(RecalcTrigger,Trigger1M)),NA())</f>
        <v>6.4928919986950717E-3</v>
      </c>
      <c r="K2419" s="44">
        <f>IFERROR(_xll.qlIndexFixing(Index3M,H2419,TRUE,_xll.ohTrigger(RecalcTrigger,Trigger3M)),NA())</f>
        <v>6.7454987181818638E-3</v>
      </c>
      <c r="L2419" s="44">
        <f>IFERROR(_xll.qlIndexFixing(Index6M,$H2419,TRUE,_xll.ohTrigger(RecalcTrigger,Trigger6M)),NA())</f>
        <v>6.6805244083487413E-3</v>
      </c>
      <c r="M2419" s="145">
        <f>IFERROR(_xll.qlIndexFixing(Index1Y,$H2419,TRUE,_xll.ohTrigger(RecalcTrigger,Trigger1Y)),NA())</f>
        <v>6.860500002184907E-3</v>
      </c>
      <c r="N2419" s="144">
        <f>IFERROR(_xll.qlIndexFixing(ONIndex1M,I2419,TRUE,_xll.ohTrigger(RecalcTrigger,Trigger1M)),NA())</f>
        <v>6.5004258093903644E-3</v>
      </c>
      <c r="O2419" s="44">
        <f>IFERROR(_xll.qlIndexFixing(ONIndex3M,I2419,TRUE,_xll.ohTrigger(RecalcTrigger,Trigger3M)),NA())</f>
        <v>6.7708572345637208E-3</v>
      </c>
      <c r="P2419" s="44">
        <f>IFERROR(_xll.qlIndexFixing(ONIndex6M,I2419,TRUE,_xll.ohTrigger(RecalcTrigger,Trigger6M)),NA())</f>
        <v>6.8073041362204378E-3</v>
      </c>
      <c r="Q2419" s="145">
        <f>IFERROR(_xll.qlIndexFixing(ONIndex1Y,I2419,TRUE,_xll.ohTrigger(RecalcTrigger,Trigger1Y)),NA())</f>
        <v>6.986565074234008E-3</v>
      </c>
    </row>
    <row r="2420" spans="2:17" x14ac:dyDescent="0.2">
      <c r="B2420" s="39" t="s">
        <v>42</v>
      </c>
      <c r="D2420" s="42">
        <f>_xll.qlCalendarAdvance(Calendar,$D2419,B2420,"f",FALSE)</f>
        <v>56633</v>
      </c>
      <c r="E2420" s="139">
        <f>_xll.qlInterestRateIndexValueDate(IndexON,D2420)</f>
        <v>56633</v>
      </c>
      <c r="F2420" s="155">
        <f>IFERROR(_xll.qlIndexFixing(IndexON,D2420,TRUE,_xll.ohTrigger(RecalcTrigger,TriggerON)),NA())</f>
        <v>6.349541659576019E-3</v>
      </c>
      <c r="H2420" s="42">
        <f>_xll.qlCalendarAdvance(Calendar,$H2419,B2420,"f",FALSE)</f>
        <v>56633</v>
      </c>
      <c r="I2420" s="139">
        <f>_xll.qlInterestRateIndexValueDate(Index1M,$H2420)</f>
        <v>56635</v>
      </c>
      <c r="J2420" s="144">
        <f>IFERROR(_xll.qlIndexFixing(Index1M,$H2420,TRUE,_xll.ohTrigger(RecalcTrigger,Trigger1M)),NA())</f>
        <v>6.4871834153140684E-3</v>
      </c>
      <c r="K2420" s="44">
        <f>IFERROR(_xll.qlIndexFixing(Index3M,H2420,TRUE,_xll.ohTrigger(RecalcTrigger,Trigger3M)),NA())</f>
        <v>6.7400968794082416E-3</v>
      </c>
      <c r="L2420" s="44">
        <f>IFERROR(_xll.qlIndexFixing(Index6M,$H2420,TRUE,_xll.ohTrigger(RecalcTrigger,Trigger6M)),NA())</f>
        <v>6.6689250374992815E-3</v>
      </c>
      <c r="M2420" s="145">
        <f>IFERROR(_xll.qlIndexFixing(Index1Y,$H2420,TRUE,_xll.ohTrigger(RecalcTrigger,Trigger1Y)),NA())</f>
        <v>6.8543933579633815E-3</v>
      </c>
      <c r="N2420" s="144">
        <f>IFERROR(_xll.qlIndexFixing(ONIndex1M,I2420,TRUE,_xll.ohTrigger(RecalcTrigger,Trigger1M)),NA())</f>
        <v>6.4947518430535922E-3</v>
      </c>
      <c r="O2420" s="44">
        <f>IFERROR(_xll.qlIndexFixing(ONIndex3M,I2420,TRUE,_xll.ohTrigger(RecalcTrigger,Trigger3M)),NA())</f>
        <v>6.7655661844856496E-3</v>
      </c>
      <c r="P2420" s="44">
        <f>IFERROR(_xll.qlIndexFixing(ONIndex6M,I2420,TRUE,_xll.ohTrigger(RecalcTrigger,Trigger6M)),NA())</f>
        <v>6.7966790409368372E-3</v>
      </c>
      <c r="Q2420" s="145">
        <f>IFERROR(_xll.qlIndexFixing(ONIndex1Y,I2420,TRUE,_xll.ohTrigger(RecalcTrigger,Trigger1Y)),NA())</f>
        <v>6.9810044578666464E-3</v>
      </c>
    </row>
    <row r="2421" spans="2:17" x14ac:dyDescent="0.2">
      <c r="B2421" s="39" t="s">
        <v>42</v>
      </c>
      <c r="D2421" s="42">
        <f>_xll.qlCalendarAdvance(Calendar,$D2420,B2421,"f",FALSE)</f>
        <v>56640</v>
      </c>
      <c r="E2421" s="139">
        <f>_xll.qlInterestRateIndexValueDate(IndexON,D2421)</f>
        <v>56640</v>
      </c>
      <c r="F2421" s="155">
        <f>IFERROR(_xll.qlIndexFixing(IndexON,D2421,TRUE,_xll.ohTrigger(RecalcTrigger,TriggerON)),NA())</f>
        <v>6.343810678526296E-3</v>
      </c>
      <c r="H2421" s="42">
        <f>_xll.qlCalendarAdvance(Calendar,$H2420,B2421,"f",FALSE)</f>
        <v>56640</v>
      </c>
      <c r="I2421" s="139">
        <f>_xll.qlInterestRateIndexValueDate(Index1M,$H2421)</f>
        <v>56642</v>
      </c>
      <c r="J2421" s="144">
        <f>IFERROR(_xll.qlIndexFixing(Index1M,$H2421,TRUE,_xll.ohTrigger(RecalcTrigger,Trigger1M)),NA())</f>
        <v>6.4825125781720061E-3</v>
      </c>
      <c r="K2421" s="44">
        <f>IFERROR(_xll.qlIndexFixing(Index3M,H2421,TRUE,_xll.ohTrigger(RecalcTrigger,Trigger3M)),NA())</f>
        <v>6.7346773763627965E-3</v>
      </c>
      <c r="L2421" s="44">
        <f>IFERROR(_xll.qlIndexFixing(Index6M,$H2421,TRUE,_xll.ohTrigger(RecalcTrigger,Trigger6M)),NA())</f>
        <v>6.6572487866279157E-3</v>
      </c>
      <c r="M2421" s="145">
        <f>IFERROR(_xll.qlIndexFixing(Index1Y,$H2421,TRUE,_xll.ohTrigger(RecalcTrigger,Trigger1Y)),NA())</f>
        <v>6.8482665620787225E-3</v>
      </c>
      <c r="N2421" s="144">
        <f>IFERROR(_xll.qlIndexFixing(ONIndex1M,I2421,TRUE,_xll.ohTrigger(RecalcTrigger,Trigger1M)),NA())</f>
        <v>6.4890587652044474E-3</v>
      </c>
      <c r="O2421" s="44">
        <f>IFERROR(_xll.qlIndexFixing(ONIndex3M,I2421,TRUE,_xll.ohTrigger(RecalcTrigger,Trigger3M)),NA())</f>
        <v>6.7602576163405814E-3</v>
      </c>
      <c r="P2421" s="44">
        <f>IFERROR(_xll.qlIndexFixing(ONIndex6M,I2421,TRUE,_xll.ohTrigger(RecalcTrigger,Trigger6M)),NA())</f>
        <v>6.7859787439683572E-3</v>
      </c>
      <c r="Q2421" s="145">
        <f>IFERROR(_xll.qlIndexFixing(ONIndex1Y,I2421,TRUE,_xll.ohTrigger(RecalcTrigger,Trigger1Y)),NA())</f>
        <v>6.9754244615616301E-3</v>
      </c>
    </row>
    <row r="2422" spans="2:17" x14ac:dyDescent="0.2">
      <c r="B2422" s="39" t="s">
        <v>42</v>
      </c>
      <c r="D2422" s="42">
        <f>_xll.qlCalendarAdvance(Calendar,$D2421,B2422,"f",FALSE)</f>
        <v>56647</v>
      </c>
      <c r="E2422" s="139">
        <f>_xll.qlInterestRateIndexValueDate(IndexON,D2422)</f>
        <v>56647</v>
      </c>
      <c r="F2422" s="155">
        <f>IFERROR(_xll.qlIndexFixing(IndexON,D2422,TRUE,_xll.ohTrigger(RecalcTrigger,TriggerON)),NA())</f>
        <v>6.3380598781304087E-3</v>
      </c>
      <c r="H2422" s="42">
        <f>_xll.qlCalendarAdvance(Calendar,$H2421,B2422,"f",FALSE)</f>
        <v>56647</v>
      </c>
      <c r="I2422" s="139">
        <f>_xll.qlInterestRateIndexValueDate(Index1M,$H2422)</f>
        <v>56649</v>
      </c>
      <c r="J2422" s="144">
        <f>IFERROR(_xll.qlIndexFixing(Index1M,$H2422,TRUE,_xll.ohTrigger(RecalcTrigger,Trigger1M)),NA())</f>
        <v>6.4771235718593823E-3</v>
      </c>
      <c r="K2422" s="44">
        <f>IFERROR(_xll.qlIndexFixing(Index3M,H2422,TRUE,_xll.ohTrigger(RecalcTrigger,Trigger3M)),NA())</f>
        <v>6.7295689770550584E-3</v>
      </c>
      <c r="L2422" s="44">
        <f>IFERROR(_xll.qlIndexFixing(Index6M,$H2422,TRUE,_xll.ohTrigger(RecalcTrigger,Trigger6M)),NA())</f>
        <v>6.6454955353796455E-3</v>
      </c>
      <c r="M2422" s="145">
        <f>IFERROR(_xll.qlIndexFixing(Index1Y,$H2422,TRUE,_xll.ohTrigger(RecalcTrigger,Trigger1Y)),NA())</f>
        <v>6.8421195883611799E-3</v>
      </c>
      <c r="N2422" s="144">
        <f>IFERROR(_xll.qlIndexFixing(ONIndex1M,I2422,TRUE,_xll.ohTrigger(RecalcTrigger,Trigger1M)),NA())</f>
        <v>6.4833465534608337E-3</v>
      </c>
      <c r="O2422" s="44">
        <f>IFERROR(_xll.qlIndexFixing(ONIndex3M,I2422,TRUE,_xll.ohTrigger(RecalcTrigger,Trigger3M)),NA())</f>
        <v>6.7549315087056527E-3</v>
      </c>
      <c r="P2422" s="44">
        <f>IFERROR(_xll.qlIndexFixing(ONIndex6M,I2422,TRUE,_xll.ohTrigger(RecalcTrigger,Trigger6M)),NA())</f>
        <v>6.7752031242118704E-3</v>
      </c>
      <c r="Q2422" s="145">
        <f>IFERROR(_xll.qlIndexFixing(ONIndex1Y,I2422,TRUE,_xll.ohTrigger(RecalcTrigger,Trigger1Y)),NA())</f>
        <v>6.9698250587002519E-3</v>
      </c>
    </row>
    <row r="2423" spans="2:17" x14ac:dyDescent="0.2">
      <c r="B2423" s="39" t="s">
        <v>42</v>
      </c>
      <c r="D2423" s="42">
        <f>_xll.qlCalendarAdvance(Calendar,$D2422,B2423,"f",FALSE)</f>
        <v>56654</v>
      </c>
      <c r="E2423" s="139">
        <f>_xll.qlInterestRateIndexValueDate(IndexON,D2423)</f>
        <v>56654</v>
      </c>
      <c r="F2423" s="155">
        <f>IFERROR(_xll.qlIndexFixing(IndexON,D2423,TRUE,_xll.ohTrigger(RecalcTrigger,TriggerON)),NA())</f>
        <v>6.3322892352069005E-3</v>
      </c>
      <c r="H2423" s="42">
        <f>_xll.qlCalendarAdvance(Calendar,$H2422,B2423,"f",FALSE)</f>
        <v>56654</v>
      </c>
      <c r="I2423" s="139">
        <f>_xll.qlInterestRateIndexValueDate(Index1M,$H2423)</f>
        <v>56656</v>
      </c>
      <c r="J2423" s="144">
        <f>IFERROR(_xll.qlIndexFixing(Index1M,$H2423,TRUE,_xll.ohTrigger(RecalcTrigger,Trigger1M)),NA())</f>
        <v>6.4713633615934695E-3</v>
      </c>
      <c r="K2423" s="44">
        <f>IFERROR(_xll.qlIndexFixing(Index3M,H2423,TRUE,_xll.ohTrigger(RecalcTrigger,Trigger3M)),NA())</f>
        <v>6.7241154518577866E-3</v>
      </c>
      <c r="L2423" s="44">
        <f>IFERROR(_xll.qlIndexFixing(Index6M,$H2423,TRUE,_xll.ohTrigger(RecalcTrigger,Trigger6M)),NA())</f>
        <v>6.6336651634122832E-3</v>
      </c>
      <c r="M2423" s="145">
        <f>IFERROR(_xll.qlIndexFixing(Index1Y,$H2423,TRUE,_xll.ohTrigger(RecalcTrigger,Trigger1Y)),NA())</f>
        <v>6.8359524106416589E-3</v>
      </c>
      <c r="N2423" s="144">
        <f>IFERROR(_xll.qlIndexFixing(ONIndex1M,I2423,TRUE,_xll.ohTrigger(RecalcTrigger,Trigger1M)),NA())</f>
        <v>6.4776151860002074E-3</v>
      </c>
      <c r="O2423" s="44">
        <f>IFERROR(_xll.qlIndexFixing(ONIndex3M,I2423,TRUE,_xll.ohTrigger(RecalcTrigger,Trigger3M)),NA())</f>
        <v>6.7495878399181919E-3</v>
      </c>
      <c r="P2423" s="44">
        <f>IFERROR(_xll.qlIndexFixing(ONIndex6M,I2423,TRUE,_xll.ohTrigger(RecalcTrigger,Trigger6M)),NA())</f>
        <v>6.7643520602445051E-3</v>
      </c>
      <c r="Q2423" s="145">
        <f>IFERROR(_xll.qlIndexFixing(ONIndex1Y,I2423,TRUE,_xll.ohTrigger(RecalcTrigger,Trigger1Y)),NA())</f>
        <v>6.9642062233032931E-3</v>
      </c>
    </row>
    <row r="2424" spans="2:17" x14ac:dyDescent="0.2">
      <c r="B2424" s="39" t="s">
        <v>42</v>
      </c>
      <c r="D2424" s="42">
        <f>_xll.qlCalendarAdvance(Calendar,$D2423,B2424,"f",FALSE)</f>
        <v>56661</v>
      </c>
      <c r="E2424" s="139">
        <f>_xll.qlInterestRateIndexValueDate(IndexON,D2424)</f>
        <v>56661</v>
      </c>
      <c r="F2424" s="155">
        <f>IFERROR(_xll.qlIndexFixing(IndexON,D2424,TRUE,_xll.ohTrigger(RecalcTrigger,TriggerON)),NA())</f>
        <v>6.3264987261746342E-3</v>
      </c>
      <c r="H2424" s="42">
        <f>_xll.qlCalendarAdvance(Calendar,$H2423,B2424,"f",FALSE)</f>
        <v>56661</v>
      </c>
      <c r="I2424" s="139">
        <f>_xll.qlInterestRateIndexValueDate(Index1M,$H2424)</f>
        <v>56663</v>
      </c>
      <c r="J2424" s="144">
        <f>IFERROR(_xll.qlIndexFixing(Index1M,$H2424,TRUE,_xll.ohTrigger(RecalcTrigger,Trigger1M)),NA())</f>
        <v>6.4655839366177326E-3</v>
      </c>
      <c r="K2424" s="44">
        <f>IFERROR(_xll.qlIndexFixing(Index3M,H2424,TRUE,_xll.ohTrigger(RecalcTrigger,Trigger3M)),NA())</f>
        <v>6.7186441999756742E-3</v>
      </c>
      <c r="L2424" s="44">
        <f>IFERROR(_xll.qlIndexFixing(Index6M,$H2424,TRUE,_xll.ohTrigger(RecalcTrigger,Trigger6M)),NA())</f>
        <v>6.6217575503937963E-3</v>
      </c>
      <c r="M2424" s="145">
        <f>IFERROR(_xll.qlIndexFixing(Index1Y,$H2424,TRUE,_xll.ohTrigger(RecalcTrigger,Trigger1Y)),NA())</f>
        <v>6.8297650027532558E-3</v>
      </c>
      <c r="N2424" s="144">
        <f>IFERROR(_xll.qlIndexFixing(ONIndex1M,I2424,TRUE,_xll.ohTrigger(RecalcTrigger,Trigger1M)),NA())</f>
        <v>6.4718646406802804E-3</v>
      </c>
      <c r="O2424" s="44">
        <f>IFERROR(_xll.qlIndexFixing(ONIndex3M,I2424,TRUE,_xll.ohTrigger(RecalcTrigger,Trigger3M)),NA())</f>
        <v>6.7442265887951436E-3</v>
      </c>
      <c r="P2424" s="44">
        <f>IFERROR(_xll.qlIndexFixing(ONIndex6M,I2424,TRUE,_xll.ohTrigger(RecalcTrigger,Trigger6M)),NA())</f>
        <v>6.7534254307233255E-3</v>
      </c>
      <c r="Q2424" s="145">
        <f>IFERROR(_xll.qlIndexFixing(ONIndex1Y,I2424,TRUE,_xll.ohTrigger(RecalcTrigger,Trigger1Y)),NA())</f>
        <v>6.9585679289119184E-3</v>
      </c>
    </row>
    <row r="2425" spans="2:17" x14ac:dyDescent="0.2">
      <c r="B2425" s="39" t="s">
        <v>42</v>
      </c>
      <c r="D2425" s="42">
        <f>_xll.qlCalendarAdvance(Calendar,$D2424,B2425,"f",FALSE)</f>
        <v>56668</v>
      </c>
      <c r="E2425" s="139">
        <f>_xll.qlInterestRateIndexValueDate(IndexON,D2425)</f>
        <v>56668</v>
      </c>
      <c r="F2425" s="155">
        <f>IFERROR(_xll.qlIndexFixing(IndexON,D2425,TRUE,_xll.ohTrigger(RecalcTrigger,TriggerON)),NA())</f>
        <v>6.3206883274524728E-3</v>
      </c>
      <c r="H2425" s="42">
        <f>_xll.qlCalendarAdvance(Calendar,$H2424,B2425,"f",FALSE)</f>
        <v>56668</v>
      </c>
      <c r="I2425" s="139">
        <f>_xll.qlInterestRateIndexValueDate(Index1M,$H2425)</f>
        <v>56670</v>
      </c>
      <c r="J2425" s="144">
        <f>IFERROR(_xll.qlIndexFixing(Index1M,$H2425,TRUE,_xll.ohTrigger(RecalcTrigger,Trigger1M)),NA())</f>
        <v>6.4597852748555463E-3</v>
      </c>
      <c r="K2425" s="44">
        <f>IFERROR(_xll.qlIndexFixing(Index3M,H2425,TRUE,_xll.ohTrigger(RecalcTrigger,Trigger3M)),NA())</f>
        <v>6.7131552000137028E-3</v>
      </c>
      <c r="L2425" s="44">
        <f>IFERROR(_xll.qlIndexFixing(Index6M,$H2425,TRUE,_xll.ohTrigger(RecalcTrigger,Trigger6M)),NA())</f>
        <v>6.609772576003637E-3</v>
      </c>
      <c r="M2425" s="145">
        <f>IFERROR(_xll.qlIndexFixing(Index1Y,$H2425,TRUE,_xll.ohTrigger(RecalcTrigger,Trigger1Y)),NA())</f>
        <v>6.8235573385316941E-3</v>
      </c>
      <c r="N2425" s="144">
        <f>IFERROR(_xll.qlIndexFixing(ONIndex1M,I2425,TRUE,_xll.ohTrigger(RecalcTrigger,Trigger1M)),NA())</f>
        <v>6.4660948952788289E-3</v>
      </c>
      <c r="O2425" s="44">
        <f>IFERROR(_xll.qlIndexFixing(ONIndex3M,I2425,TRUE,_xll.ohTrigger(RecalcTrigger,Trigger3M)),NA())</f>
        <v>6.7388477338337083E-3</v>
      </c>
      <c r="P2425" s="44">
        <f>IFERROR(_xll.qlIndexFixing(ONIndex6M,I2425,TRUE,_xll.ohTrigger(RecalcTrigger,Trigger6M)),NA())</f>
        <v>6.742423114545204E-3</v>
      </c>
      <c r="Q2425" s="145">
        <f>IFERROR(_xll.qlIndexFixing(ONIndex1Y,I2425,TRUE,_xll.ohTrigger(RecalcTrigger,Trigger1Y)),NA())</f>
        <v>6.9529101489873568E-3</v>
      </c>
    </row>
    <row r="2426" spans="2:17" x14ac:dyDescent="0.2">
      <c r="B2426" s="39" t="s">
        <v>42</v>
      </c>
      <c r="D2426" s="42">
        <f>_xll.qlCalendarAdvance(Calendar,$D2425,B2426,"f",FALSE)</f>
        <v>56675</v>
      </c>
      <c r="E2426" s="139">
        <f>_xll.qlInterestRateIndexValueDate(IndexON,D2426)</f>
        <v>56675</v>
      </c>
      <c r="F2426" s="155">
        <f>IFERROR(_xll.qlIndexFixing(IndexON,D2426,TRUE,_xll.ohTrigger(RecalcTrigger,TriggerON)),NA())</f>
        <v>6.3148580156990874E-3</v>
      </c>
      <c r="H2426" s="42">
        <f>_xll.qlCalendarAdvance(Calendar,$H2425,B2426,"f",FALSE)</f>
        <v>56675</v>
      </c>
      <c r="I2426" s="139">
        <f>_xll.qlInterestRateIndexValueDate(Index1M,$H2426)</f>
        <v>56677</v>
      </c>
      <c r="J2426" s="144">
        <f>IFERROR(_xll.qlIndexFixing(Index1M,$H2426,TRUE,_xll.ohTrigger(RecalcTrigger,Trigger1M)),NA())</f>
        <v>6.452528870587726E-3</v>
      </c>
      <c r="K2426" s="44">
        <f>IFERROR(_xll.qlIndexFixing(Index3M,H2426,TRUE,_xll.ohTrigger(RecalcTrigger,Trigger3M)),NA())</f>
        <v>6.7066451768101358E-3</v>
      </c>
      <c r="L2426" s="44">
        <f>IFERROR(_xll.qlIndexFixing(Index6M,$H2426,TRUE,_xll.ohTrigger(RecalcTrigger,Trigger6M)),NA())</f>
        <v>6.5935635882160663E-3</v>
      </c>
      <c r="M2426" s="145">
        <f>IFERROR(_xll.qlIndexFixing(Index1Y,$H2426,TRUE,_xll.ohTrigger(RecalcTrigger,Trigger1Y)),NA())</f>
        <v>6.8161472625996476E-3</v>
      </c>
      <c r="N2426" s="144">
        <f>IFERROR(_xll.qlIndexFixing(ONIndex1M,I2426,TRUE,_xll.ohTrigger(RecalcTrigger,Trigger1M)),NA())</f>
        <v>6.4603059278933728E-3</v>
      </c>
      <c r="O2426" s="44">
        <f>IFERROR(_xll.qlIndexFixing(ONIndex3M,I2426,TRUE,_xll.ohTrigger(RecalcTrigger,Trigger3M)),NA())</f>
        <v>6.7334512536909585E-3</v>
      </c>
      <c r="P2426" s="44">
        <f>IFERROR(_xll.qlIndexFixing(ONIndex6M,I2426,TRUE,_xll.ohTrigger(RecalcTrigger,Trigger6M)),NA())</f>
        <v>6.731344990127397E-3</v>
      </c>
      <c r="Q2426" s="145">
        <f>IFERROR(_xll.qlIndexFixing(ONIndex1Y,I2426,TRUE,_xll.ohTrigger(RecalcTrigger,Trigger1Y)),NA())</f>
        <v>6.9472328573905173E-3</v>
      </c>
    </row>
    <row r="2427" spans="2:17" x14ac:dyDescent="0.2">
      <c r="B2427" s="39" t="s">
        <v>42</v>
      </c>
      <c r="D2427" s="42">
        <f>_xll.qlCalendarAdvance(Calendar,$D2426,B2427,"f",FALSE)</f>
        <v>56682</v>
      </c>
      <c r="E2427" s="139">
        <f>_xll.qlInterestRateIndexValueDate(IndexON,D2427)</f>
        <v>56682</v>
      </c>
      <c r="F2427" s="155">
        <f>IFERROR(_xll.qlIndexFixing(IndexON,D2427,TRUE,_xll.ohTrigger(RecalcTrigger,TriggerON)),NA())</f>
        <v>6.3090077674932132E-3</v>
      </c>
      <c r="H2427" s="42">
        <f>_xll.qlCalendarAdvance(Calendar,$H2426,B2427,"f",FALSE)</f>
        <v>56682</v>
      </c>
      <c r="I2427" s="139">
        <f>_xll.qlInterestRateIndexValueDate(Index1M,$H2427)</f>
        <v>56684</v>
      </c>
      <c r="J2427" s="144">
        <f>IFERROR(_xll.qlIndexFixing(Index1M,$H2427,TRUE,_xll.ohTrigger(RecalcTrigger,Trigger1M)),NA())</f>
        <v>6.4466857330214289E-3</v>
      </c>
      <c r="K2427" s="44">
        <f>IFERROR(_xll.qlIndexFixing(Index3M,H2427,TRUE,_xll.ohTrigger(RecalcTrigger,Trigger3M)),NA())</f>
        <v>6.7011164828944128E-3</v>
      </c>
      <c r="L2427" s="44">
        <f>IFERROR(_xll.qlIndexFixing(Index6M,$H2427,TRUE,_xll.ohTrigger(RecalcTrigger,Trigger6M)),NA())</f>
        <v>6.5813944854265305E-3</v>
      </c>
      <c r="M2427" s="145">
        <f>IFERROR(_xll.qlIndexFixing(Index1Y,$H2427,TRUE,_xll.ohTrigger(RecalcTrigger,Trigger1Y)),NA())</f>
        <v>6.809894248796378E-3</v>
      </c>
      <c r="N2427" s="144">
        <f>IFERROR(_xll.qlIndexFixing(ONIndex1M,I2427,TRUE,_xll.ohTrigger(RecalcTrigger,Trigger1M)),NA())</f>
        <v>6.4544977163016881E-3</v>
      </c>
      <c r="O2427" s="44">
        <f>IFERROR(_xll.qlIndexFixing(ONIndex3M,I2427,TRUE,_xll.ohTrigger(RecalcTrigger,Trigger3M)),NA())</f>
        <v>6.7280371267841588E-3</v>
      </c>
      <c r="P2427" s="44">
        <f>IFERROR(_xll.qlIndexFixing(ONIndex6M,I2427,TRUE,_xll.ohTrigger(RecalcTrigger,Trigger6M)),NA())</f>
        <v>6.7201909365266488E-3</v>
      </c>
      <c r="Q2427" s="145">
        <f>IFERROR(_xll.qlIndexFixing(ONIndex1Y,I2427,TRUE,_xll.ohTrigger(RecalcTrigger,Trigger1Y)),NA())</f>
        <v>6.9415360277425009E-3</v>
      </c>
    </row>
    <row r="2428" spans="2:17" x14ac:dyDescent="0.2">
      <c r="B2428" s="39" t="s">
        <v>42</v>
      </c>
      <c r="D2428" s="42">
        <f>_xll.qlCalendarAdvance(Calendar,$D2427,B2428,"f",FALSE)</f>
        <v>56689</v>
      </c>
      <c r="E2428" s="139">
        <f>_xll.qlInterestRateIndexValueDate(IndexON,D2428)</f>
        <v>56689</v>
      </c>
      <c r="F2428" s="155">
        <f>IFERROR(_xll.qlIndexFixing(IndexON,D2428,TRUE,_xll.ohTrigger(RecalcTrigger,TriggerON)),NA())</f>
        <v>6.303137559173777E-3</v>
      </c>
      <c r="H2428" s="42">
        <f>_xll.qlCalendarAdvance(Calendar,$H2427,B2428,"f",FALSE)</f>
        <v>56689</v>
      </c>
      <c r="I2428" s="139">
        <f>_xll.qlInterestRateIndexValueDate(Index1M,$H2428)</f>
        <v>56691</v>
      </c>
      <c r="J2428" s="144">
        <f>IFERROR(_xll.qlIndexFixing(Index1M,$H2428,TRUE,_xll.ohTrigger(RecalcTrigger,Trigger1M)),NA())</f>
        <v>6.4404603293300904E-3</v>
      </c>
      <c r="K2428" s="44">
        <f>IFERROR(_xll.qlIndexFixing(Index3M,H2428,TRUE,_xll.ohTrigger(RecalcTrigger,Trigger3M)),NA())</f>
        <v>6.695569971388678E-3</v>
      </c>
      <c r="L2428" s="44">
        <f>IFERROR(_xll.qlIndexFixing(Index6M,$H2428,TRUE,_xll.ohTrigger(RecalcTrigger,Trigger6M)),NA())</f>
        <v>6.5691476123968537E-3</v>
      </c>
      <c r="M2428" s="145">
        <f>IFERROR(_xll.qlIndexFixing(Index1Y,$H2428,TRUE,_xll.ohTrigger(RecalcTrigger,Trigger1Y)),NA())</f>
        <v>6.8036208937468116E-3</v>
      </c>
      <c r="N2428" s="144">
        <f>IFERROR(_xll.qlIndexFixing(ONIndex1M,I2428,TRUE,_xll.ohTrigger(RecalcTrigger,Trigger1M)),NA())</f>
        <v>6.4486702383614869E-3</v>
      </c>
      <c r="O2428" s="44">
        <f>IFERROR(_xll.qlIndexFixing(ONIndex3M,I2428,TRUE,_xll.ohTrigger(RecalcTrigger,Trigger3M)),NA())</f>
        <v>6.7226053318503176E-3</v>
      </c>
      <c r="P2428" s="44">
        <f>IFERROR(_xll.qlIndexFixing(ONIndex6M,I2428,TRUE,_xll.ohTrigger(RecalcTrigger,Trigger6M)),NA())</f>
        <v>6.7089608322401517E-3</v>
      </c>
      <c r="Q2428" s="145">
        <f>IFERROR(_xll.qlIndexFixing(ONIndex1Y,I2428,TRUE,_xll.ohTrigger(RecalcTrigger,Trigger1Y)),NA())</f>
        <v>6.9358196335045363E-3</v>
      </c>
    </row>
    <row r="2429" spans="2:17" x14ac:dyDescent="0.2">
      <c r="B2429" s="39" t="s">
        <v>42</v>
      </c>
      <c r="D2429" s="42">
        <f>_xll.qlCalendarAdvance(Calendar,$D2428,B2429,"f",FALSE)</f>
        <v>56696</v>
      </c>
      <c r="E2429" s="139">
        <f>_xll.qlInterestRateIndexValueDate(IndexON,D2429)</f>
        <v>56696</v>
      </c>
      <c r="F2429" s="155">
        <f>IFERROR(_xll.qlIndexFixing(IndexON,D2429,TRUE,_xll.ohTrigger(RecalcTrigger,TriggerON)),NA())</f>
        <v>6.29724736739945E-3</v>
      </c>
      <c r="H2429" s="42">
        <f>_xll.qlCalendarAdvance(Calendar,$H2428,B2429,"f",FALSE)</f>
        <v>56696</v>
      </c>
      <c r="I2429" s="139">
        <f>_xll.qlInterestRateIndexValueDate(Index1M,$H2429)</f>
        <v>56698</v>
      </c>
      <c r="J2429" s="144">
        <f>IFERROR(_xll.qlIndexFixing(Index1M,$H2429,TRUE,_xll.ohTrigger(RecalcTrigger,Trigger1M)),NA())</f>
        <v>6.4349415048264857E-3</v>
      </c>
      <c r="K2429" s="44">
        <f>IFERROR(_xll.qlIndexFixing(Index3M,H2429,TRUE,_xll.ohTrigger(RecalcTrigger,Trigger3M)),NA())</f>
        <v>6.6900056209022157E-3</v>
      </c>
      <c r="L2429" s="44">
        <f>IFERROR(_xll.qlIndexFixing(Index6M,$H2429,TRUE,_xll.ohTrigger(RecalcTrigger,Trigger6M)),NA())</f>
        <v>6.5568228488877356E-3</v>
      </c>
      <c r="M2429" s="145">
        <f>IFERROR(_xll.qlIndexFixing(Index1Y,$H2429,TRUE,_xll.ohTrigger(RecalcTrigger,Trigger1Y)),NA())</f>
        <v>6.7973271712957854E-3</v>
      </c>
      <c r="N2429" s="144">
        <f>IFERROR(_xll.qlIndexFixing(ONIndex1M,I2429,TRUE,_xll.ohTrigger(RecalcTrigger,Trigger1M)),NA())</f>
        <v>6.4428234720903532E-3</v>
      </c>
      <c r="O2429" s="44">
        <f>IFERROR(_xll.qlIndexFixing(ONIndex3M,I2429,TRUE,_xll.ohTrigger(RecalcTrigger,Trigger3M)),NA())</f>
        <v>6.7171558472267634E-3</v>
      </c>
      <c r="P2429" s="44">
        <f>IFERROR(_xll.qlIndexFixing(ONIndex6M,I2429,TRUE,_xll.ohTrigger(RecalcTrigger,Trigger6M)),NA())</f>
        <v>6.697654555845034E-3</v>
      </c>
      <c r="Q2429" s="145">
        <f>IFERROR(_xll.qlIndexFixing(ONIndex1Y,I2429,TRUE,_xll.ohTrigger(RecalcTrigger,Trigger1Y)),NA())</f>
        <v>6.9300836483776607E-3</v>
      </c>
    </row>
    <row r="2430" spans="2:17" x14ac:dyDescent="0.2">
      <c r="B2430" s="39" t="s">
        <v>42</v>
      </c>
      <c r="D2430" s="42">
        <f>_xll.qlCalendarAdvance(Calendar,$D2429,B2430,"f",FALSE)</f>
        <v>56703</v>
      </c>
      <c r="E2430" s="139">
        <f>_xll.qlInterestRateIndexValueDate(IndexON,D2430)</f>
        <v>56703</v>
      </c>
      <c r="F2430" s="155">
        <f>IFERROR(_xll.qlIndexFixing(IndexON,D2430,TRUE,_xll.ohTrigger(RecalcTrigger,TriggerON)),NA())</f>
        <v>6.2913371686690311E-3</v>
      </c>
      <c r="H2430" s="42">
        <f>_xll.qlCalendarAdvance(Calendar,$H2429,B2430,"f",FALSE)</f>
        <v>56703</v>
      </c>
      <c r="I2430" s="139">
        <f>_xll.qlInterestRateIndexValueDate(Index1M,$H2430)</f>
        <v>56705</v>
      </c>
      <c r="J2430" s="144">
        <f>IFERROR(_xll.qlIndexFixing(Index1M,$H2430,TRUE,_xll.ohTrigger(RecalcTrigger,Trigger1M)),NA())</f>
        <v>6.4290403700506538E-3</v>
      </c>
      <c r="K2430" s="44">
        <f>IFERROR(_xll.qlIndexFixing(Index3M,H2430,TRUE,_xll.ohTrigger(RecalcTrigger,Trigger3M)),NA())</f>
        <v>6.6847634863435E-3</v>
      </c>
      <c r="L2430" s="44">
        <f>IFERROR(_xll.qlIndexFixing(Index6M,$H2430,TRUE,_xll.ohTrigger(RecalcTrigger,Trigger6M)),NA())</f>
        <v>6.5469795815150545E-3</v>
      </c>
      <c r="M2430" s="145">
        <f>IFERROR(_xll.qlIndexFixing(Index1Y,$H2430,TRUE,_xll.ohTrigger(RecalcTrigger,Trigger1Y)),NA())</f>
        <v>6.7906123388183923E-3</v>
      </c>
      <c r="N2430" s="144">
        <f>IFERROR(_xll.qlIndexFixing(ONIndex1M,I2430,TRUE,_xll.ohTrigger(RecalcTrigger,Trigger1M)),NA())</f>
        <v>6.4369573955058712E-3</v>
      </c>
      <c r="O2430" s="44">
        <f>IFERROR(_xll.qlIndexFixing(ONIndex3M,I2430,TRUE,_xll.ohTrigger(RecalcTrigger,Trigger3M)),NA())</f>
        <v>6.7116886517304408E-3</v>
      </c>
      <c r="P2430" s="44">
        <f>IFERROR(_xll.qlIndexFixing(ONIndex6M,I2430,TRUE,_xll.ohTrigger(RecalcTrigger,Trigger6M)),NA())</f>
        <v>6.6862719863181042E-3</v>
      </c>
      <c r="Q2430" s="145">
        <f>IFERROR(_xll.qlIndexFixing(ONIndex1Y,I2430,TRUE,_xll.ohTrigger(RecalcTrigger,Trigger1Y)),NA())</f>
        <v>6.9243280461428469E-3</v>
      </c>
    </row>
    <row r="2431" spans="2:17" x14ac:dyDescent="0.2">
      <c r="B2431" s="39" t="s">
        <v>42</v>
      </c>
      <c r="D2431" s="42">
        <f>_xll.qlCalendarAdvance(Calendar,$D2430,B2431,"f",FALSE)</f>
        <v>56710</v>
      </c>
      <c r="E2431" s="139">
        <f>_xll.qlInterestRateIndexValueDate(IndexON,D2431)</f>
        <v>56710</v>
      </c>
      <c r="F2431" s="155">
        <f>IFERROR(_xll.qlIndexFixing(IndexON,D2431,TRUE,_xll.ohTrigger(RecalcTrigger,TriggerON)),NA())</f>
        <v>6.2854069394813195E-3</v>
      </c>
      <c r="H2431" s="42">
        <f>_xll.qlCalendarAdvance(Calendar,$H2430,B2431,"f",FALSE)</f>
        <v>56710</v>
      </c>
      <c r="I2431" s="139">
        <f>_xll.qlInterestRateIndexValueDate(Index1M,$H2431)</f>
        <v>56712</v>
      </c>
      <c r="J2431" s="144">
        <f>IFERROR(_xll.qlIndexFixing(Index1M,$H2431,TRUE,_xll.ohTrigger(RecalcTrigger,Trigger1M)),NA())</f>
        <v>6.4231198587219596E-3</v>
      </c>
      <c r="K2431" s="44">
        <f>IFERROR(_xll.qlIndexFixing(Index3M,H2431,TRUE,_xll.ohTrigger(RecalcTrigger,Trigger3M)),NA())</f>
        <v>6.6791647788581867E-3</v>
      </c>
      <c r="L2431" s="44">
        <f>IFERROR(_xll.qlIndexFixing(Index6M,$H2431,TRUE,_xll.ohTrigger(RecalcTrigger,Trigger6M)),NA())</f>
        <v>6.5345162211586138E-3</v>
      </c>
      <c r="M2431" s="145">
        <f>IFERROR(_xll.qlIndexFixing(Index1Y,$H2431,TRUE,_xll.ohTrigger(RecalcTrigger,Trigger1Y)),NA())</f>
        <v>6.7846785195775942E-3</v>
      </c>
      <c r="N2431" s="144">
        <f>IFERROR(_xll.qlIndexFixing(ONIndex1M,I2431,TRUE,_xll.ohTrigger(RecalcTrigger,Trigger1M)),NA())</f>
        <v>6.4310719862259447E-3</v>
      </c>
      <c r="O2431" s="44">
        <f>IFERROR(_xll.qlIndexFixing(ONIndex3M,I2431,TRUE,_xll.ohTrigger(RecalcTrigger,Trigger3M)),NA())</f>
        <v>6.7062037237786143E-3</v>
      </c>
      <c r="P2431" s="44">
        <f>IFERROR(_xll.qlIndexFixing(ONIndex6M,I2431,TRUE,_xll.ohTrigger(RecalcTrigger,Trigger6M)),NA())</f>
        <v>6.6748130022364904E-3</v>
      </c>
      <c r="Q2431" s="145">
        <f>IFERROR(_xll.qlIndexFixing(ONIndex1Y,I2431,TRUE,_xll.ohTrigger(RecalcTrigger,Trigger1Y)),NA())</f>
        <v>6.9185528002613239E-3</v>
      </c>
    </row>
    <row r="2432" spans="2:17" x14ac:dyDescent="0.2">
      <c r="B2432" s="39" t="s">
        <v>42</v>
      </c>
      <c r="D2432" s="42">
        <f>_xll.qlCalendarAdvance(Calendar,$D2431,B2432,"f",FALSE)</f>
        <v>56717</v>
      </c>
      <c r="E2432" s="139">
        <f>_xll.qlInterestRateIndexValueDate(IndexON,D2432)</f>
        <v>56717</v>
      </c>
      <c r="F2432" s="155">
        <f>IFERROR(_xll.qlIndexFixing(IndexON,D2432,TRUE,_xll.ohTrigger(RecalcTrigger,TriggerON)),NA())</f>
        <v>6.27945665641505E-3</v>
      </c>
      <c r="H2432" s="42">
        <f>_xll.qlCalendarAdvance(Calendar,$H2431,B2432,"f",FALSE)</f>
        <v>56717</v>
      </c>
      <c r="I2432" s="139">
        <f>_xll.qlInterestRateIndexValueDate(Index1M,$H2432)</f>
        <v>56719</v>
      </c>
      <c r="J2432" s="144">
        <f>IFERROR(_xll.qlIndexFixing(Index1M,$H2432,TRUE,_xll.ohTrigger(RecalcTrigger,Trigger1M)),NA())</f>
        <v>6.4171799487655612E-3</v>
      </c>
      <c r="K2432" s="44">
        <f>IFERROR(_xll.qlIndexFixing(Index3M,H2432,TRUE,_xll.ohTrigger(RecalcTrigger,Trigger3M)),NA())</f>
        <v>6.6735481699870041E-3</v>
      </c>
      <c r="L2432" s="44">
        <f>IFERROR(_xll.qlIndexFixing(Index6M,$H2432,TRUE,_xll.ohTrigger(RecalcTrigger,Trigger6M)),NA())</f>
        <v>6.5219746383878355E-3</v>
      </c>
      <c r="M2432" s="145">
        <f>IFERROR(_xll.qlIndexFixing(Index1Y,$H2432,TRUE,_xll.ohTrigger(RecalcTrigger,Trigger1Y)),NA())</f>
        <v>6.7783235380105269E-3</v>
      </c>
      <c r="N2432" s="144">
        <f>IFERROR(_xll.qlIndexFixing(ONIndex1M,I2432,TRUE,_xll.ohTrigger(RecalcTrigger,Trigger1M)),NA())</f>
        <v>6.4234765889548129E-3</v>
      </c>
      <c r="O2432" s="44">
        <f>IFERROR(_xll.qlIndexFixing(ONIndex3M,I2432,TRUE,_xll.ohTrigger(RecalcTrigger,Trigger3M)),NA())</f>
        <v>6.6991255832249408E-3</v>
      </c>
      <c r="P2432" s="44">
        <f>IFERROR(_xll.qlIndexFixing(ONIndex6M,I2432,TRUE,_xll.ohTrigger(RecalcTrigger,Trigger6M)),NA())</f>
        <v>6.659967544893064E-3</v>
      </c>
      <c r="Q2432" s="145">
        <f>IFERROR(_xll.qlIndexFixing(ONIndex1Y,I2432,TRUE,_xll.ohTrigger(RecalcTrigger,Trigger1Y)),NA())</f>
        <v>6.9110985778220169E-3</v>
      </c>
    </row>
    <row r="2433" spans="2:17" x14ac:dyDescent="0.2">
      <c r="B2433" s="39" t="s">
        <v>42</v>
      </c>
      <c r="D2433" s="42">
        <f>_xll.qlCalendarAdvance(Calendar,$D2432,B2433,"f",FALSE)</f>
        <v>56724</v>
      </c>
      <c r="E2433" s="139">
        <f>_xll.qlInterestRateIndexValueDate(IndexON,D2433)</f>
        <v>56724</v>
      </c>
      <c r="F2433" s="155">
        <f>IFERROR(_xll.qlIndexFixing(IndexON,D2433,TRUE,_xll.ohTrigger(RecalcTrigger,TriggerON)),NA())</f>
        <v>6.2734862958890858E-3</v>
      </c>
      <c r="H2433" s="42">
        <f>_xll.qlCalendarAdvance(Calendar,$H2432,B2433,"f",FALSE)</f>
        <v>56724</v>
      </c>
      <c r="I2433" s="139">
        <f>_xll.qlInterestRateIndexValueDate(Index1M,$H2433)</f>
        <v>56726</v>
      </c>
      <c r="J2433" s="144">
        <f>IFERROR(_xll.qlIndexFixing(Index1M,$H2433,TRUE,_xll.ohTrigger(RecalcTrigger,Trigger1M)),NA())</f>
        <v>6.4112206181091147E-3</v>
      </c>
      <c r="K2433" s="44">
        <f>IFERROR(_xll.qlIndexFixing(Index3M,H2433,TRUE,_xll.ohTrigger(RecalcTrigger,Trigger3M)),NA())</f>
        <v>6.6679136383343222E-3</v>
      </c>
      <c r="L2433" s="44">
        <f>IFERROR(_xll.qlIndexFixing(Index6M,$H2433,TRUE,_xll.ohTrigger(RecalcTrigger,Trigger6M)),NA())</f>
        <v>6.5093547129915549E-3</v>
      </c>
      <c r="M2433" s="145">
        <f>IFERROR(_xll.qlIndexFixing(Index1Y,$H2433,TRUE,_xll.ohTrigger(RecalcTrigger,Trigger1Y)),NA())</f>
        <v>6.7719480844406713E-3</v>
      </c>
      <c r="N2433" s="144">
        <f>IFERROR(_xll.qlIndexFixing(ONIndex1M,I2433,TRUE,_xll.ohTrigger(RecalcTrigger,Trigger1M)),NA())</f>
        <v>6.4192430818099666E-3</v>
      </c>
      <c r="O2433" s="44">
        <f>IFERROR(_xll.qlIndexFixing(ONIndex3M,I2433,TRUE,_xll.ohTrigger(RecalcTrigger,Trigger3M)),NA())</f>
        <v>6.6951805848169954E-3</v>
      </c>
      <c r="P2433" s="44">
        <f>IFERROR(_xll.qlIndexFixing(ONIndex6M,I2433,TRUE,_xll.ohTrigger(RecalcTrigger,Trigger6M)),NA())</f>
        <v>6.6516653051973407E-3</v>
      </c>
      <c r="Q2433" s="145">
        <f>IFERROR(_xll.qlIndexFixing(ONIndex1Y,I2433,TRUE,_xll.ohTrigger(RecalcTrigger,Trigger1Y)),NA())</f>
        <v>6.9069432725221702E-3</v>
      </c>
    </row>
    <row r="2434" spans="2:17" x14ac:dyDescent="0.2">
      <c r="B2434" s="39" t="s">
        <v>42</v>
      </c>
      <c r="D2434" s="42">
        <f>_xll.qlCalendarAdvance(Calendar,$D2433,B2434,"f",FALSE)</f>
        <v>56731</v>
      </c>
      <c r="E2434" s="139">
        <f>_xll.qlInterestRateIndexValueDate(IndexON,D2434)</f>
        <v>56731</v>
      </c>
      <c r="F2434" s="155">
        <f>IFERROR(_xll.qlIndexFixing(IndexON,D2434,TRUE,_xll.ohTrigger(RecalcTrigger,TriggerON)),NA())</f>
        <v>6.2674958345620979E-3</v>
      </c>
      <c r="H2434" s="42">
        <f>_xll.qlCalendarAdvance(Calendar,$H2433,B2434,"f",FALSE)</f>
        <v>56731</v>
      </c>
      <c r="I2434" s="139">
        <f>_xll.qlInterestRateIndexValueDate(Index1M,$H2434)</f>
        <v>56733</v>
      </c>
      <c r="J2434" s="144">
        <f>IFERROR(_xll.qlIndexFixing(Index1M,$H2434,TRUE,_xll.ohTrigger(RecalcTrigger,Trigger1M)),NA())</f>
        <v>6.4052418446752801E-3</v>
      </c>
      <c r="K2434" s="44">
        <f>IFERROR(_xll.qlIndexFixing(Index3M,H2434,TRUE,_xll.ohTrigger(RecalcTrigger,Trigger3M)),NA())</f>
        <v>6.6622611625106552E-3</v>
      </c>
      <c r="L2434" s="44">
        <f>IFERROR(_xll.qlIndexFixing(Index6M,$H2434,TRUE,_xll.ohTrigger(RecalcTrigger,Trigger6M)),NA())</f>
        <v>6.4966563247756456E-3</v>
      </c>
      <c r="M2434" s="145">
        <f>IFERROR(_xll.qlIndexFixing(Index1Y,$H2434,TRUE,_xll.ohTrigger(RecalcTrigger,Trigger1Y)),NA())</f>
        <v>6.7667725092638012E-3</v>
      </c>
      <c r="N2434" s="144">
        <f>IFERROR(_xll.qlIndexFixing(ONIndex1M,I2434,TRUE,_xll.ohTrigger(RecalcTrigger,Trigger1M)),NA())</f>
        <v>6.4132995423893391E-3</v>
      </c>
      <c r="O2434" s="44">
        <f>IFERROR(_xll.qlIndexFixing(ONIndex3M,I2434,TRUE,_xll.ohTrigger(RecalcTrigger,Trigger3M)),NA())</f>
        <v>6.6896423309614761E-3</v>
      </c>
      <c r="P2434" s="44">
        <f>IFERROR(_xll.qlIndexFixing(ONIndex6M,I2434,TRUE,_xll.ohTrigger(RecalcTrigger,Trigger6M)),NA())</f>
        <v>6.6399763497937414E-3</v>
      </c>
      <c r="Q2434" s="145">
        <f>IFERROR(_xll.qlIndexFixing(ONIndex1Y,I2434,TRUE,_xll.ohTrigger(RecalcTrigger,Trigger1Y)),NA())</f>
        <v>6.9011089377468693E-3</v>
      </c>
    </row>
    <row r="2435" spans="2:17" x14ac:dyDescent="0.2">
      <c r="B2435" s="39" t="s">
        <v>42</v>
      </c>
      <c r="D2435" s="42">
        <f>_xll.qlCalendarAdvance(Calendar,$D2434,B2435,"f",FALSE)</f>
        <v>56738</v>
      </c>
      <c r="E2435" s="139">
        <f>_xll.qlInterestRateIndexValueDate(IndexON,D2435)</f>
        <v>56738</v>
      </c>
      <c r="F2435" s="155">
        <f>IFERROR(_xll.qlIndexFixing(IndexON,D2435,TRUE,_xll.ohTrigger(RecalcTrigger,TriggerON)),NA())</f>
        <v>6.2614852488529493E-3</v>
      </c>
      <c r="H2435" s="42">
        <f>_xll.qlCalendarAdvance(Calendar,$H2434,B2435,"f",FALSE)</f>
        <v>56738</v>
      </c>
      <c r="I2435" s="139">
        <f>_xll.qlInterestRateIndexValueDate(Index1M,$H2435)</f>
        <v>56740</v>
      </c>
      <c r="J2435" s="144">
        <f>IFERROR(_xll.qlIndexFixing(Index1M,$H2435,TRUE,_xll.ohTrigger(RecalcTrigger,Trigger1M)),NA())</f>
        <v>6.3992436063942115E-3</v>
      </c>
      <c r="K2435" s="44">
        <f>IFERROR(_xll.qlIndexFixing(Index3M,H2435,TRUE,_xll.ohTrigger(RecalcTrigger,Trigger3M)),NA())</f>
        <v>6.656243701366484E-3</v>
      </c>
      <c r="L2435" s="44">
        <f>IFERROR(_xll.qlIndexFixing(Index6M,$H2435,TRUE,_xll.ohTrigger(RecalcTrigger,Trigger6M)),NA())</f>
        <v>6.4812318359685319E-3</v>
      </c>
      <c r="M2435" s="145">
        <f>IFERROR(_xll.qlIndexFixing(Index1Y,$H2435,TRUE,_xll.ohTrigger(RecalcTrigger,Trigger1Y)),NA())</f>
        <v>6.7591356567136386E-3</v>
      </c>
      <c r="N2435" s="144">
        <f>IFERROR(_xll.qlIndexFixing(ONIndex1M,I2435,TRUE,_xll.ohTrigger(RecalcTrigger,Trigger1M)),NA())</f>
        <v>6.4073365821037953E-3</v>
      </c>
      <c r="O2435" s="44">
        <f>IFERROR(_xll.qlIndexFixing(ONIndex3M,I2435,TRUE,_xll.ohTrigger(RecalcTrigger,Trigger3M)),NA())</f>
        <v>6.684086259118871E-3</v>
      </c>
      <c r="P2435" s="44">
        <f>IFERROR(_xll.qlIndexFixing(ONIndex6M,I2435,TRUE,_xll.ohTrigger(RecalcTrigger,Trigger6M)),NA())</f>
        <v>6.6282104945436515E-3</v>
      </c>
      <c r="Q2435" s="145">
        <f>IFERROR(_xll.qlIndexFixing(ONIndex1Y,I2435,TRUE,_xll.ohTrigger(RecalcTrigger,Trigger1Y)),NA())</f>
        <v>6.8952548541290071E-3</v>
      </c>
    </row>
    <row r="2436" spans="2:17" x14ac:dyDescent="0.2">
      <c r="B2436" s="39" t="s">
        <v>42</v>
      </c>
      <c r="D2436" s="42">
        <f>_xll.qlCalendarAdvance(Calendar,$D2435,B2436,"f",FALSE)</f>
        <v>56745</v>
      </c>
      <c r="E2436" s="139">
        <f>_xll.qlInterestRateIndexValueDate(IndexON,D2436)</f>
        <v>56745</v>
      </c>
      <c r="F2436" s="155">
        <f>IFERROR(_xll.qlIndexFixing(IndexON,D2436,TRUE,_xll.ohTrigger(RecalcTrigger,TriggerON)),NA())</f>
        <v>6.2554545154203112E-3</v>
      </c>
      <c r="H2436" s="42">
        <f>_xll.qlCalendarAdvance(Calendar,$H2435,B2436,"f",FALSE)</f>
        <v>56745</v>
      </c>
      <c r="I2436" s="139">
        <f>_xll.qlInterestRateIndexValueDate(Index1M,$H2436)</f>
        <v>56747</v>
      </c>
      <c r="J2436" s="144">
        <f>IFERROR(_xll.qlIndexFixing(Index1M,$H2436,TRUE,_xll.ohTrigger(RecalcTrigger,Trigger1M)),NA())</f>
        <v>6.3932258811885689E-3</v>
      </c>
      <c r="K2436" s="44">
        <f>IFERROR(_xll.qlIndexFixing(Index3M,H2436,TRUE,_xll.ohTrigger(RecalcTrigger,Trigger3M)),NA())</f>
        <v>6.6505538790210313E-3</v>
      </c>
      <c r="L2436" s="44">
        <f>IFERROR(_xll.qlIndexFixing(Index6M,$H2436,TRUE,_xll.ohTrigger(RecalcTrigger,Trigger6M)),NA())</f>
        <v>6.4683584734703805E-3</v>
      </c>
      <c r="M2436" s="145">
        <f>IFERROR(_xll.qlIndexFixing(Index1Y,$H2436,TRUE,_xll.ohTrigger(RecalcTrigger,Trigger1Y)),NA())</f>
        <v>6.7526986302713296E-3</v>
      </c>
      <c r="N2436" s="144">
        <f>IFERROR(_xll.qlIndexFixing(ONIndex1M,I2436,TRUE,_xll.ohTrigger(RecalcTrigger,Trigger1M)),NA())</f>
        <v>6.4013541787311112E-3</v>
      </c>
      <c r="O2436" s="44">
        <f>IFERROR(_xll.qlIndexFixing(ONIndex3M,I2436,TRUE,_xll.ohTrigger(RecalcTrigger,Trigger3M)),NA())</f>
        <v>6.6785123473867003E-3</v>
      </c>
      <c r="P2436" s="44">
        <f>IFERROR(_xll.qlIndexFixing(ONIndex6M,I2436,TRUE,_xll.ohTrigger(RecalcTrigger,Trigger6M)),NA())</f>
        <v>6.6163676181840714E-3</v>
      </c>
      <c r="Q2436" s="145">
        <f>IFERROR(_xll.qlIndexFixing(ONIndex1Y,I2436,TRUE,_xll.ohTrigger(RecalcTrigger,Trigger1Y)),NA())</f>
        <v>6.8893809949699403E-3</v>
      </c>
    </row>
    <row r="2437" spans="2:17" x14ac:dyDescent="0.2">
      <c r="B2437" s="39" t="s">
        <v>42</v>
      </c>
      <c r="D2437" s="42">
        <f>_xll.qlCalendarAdvance(Calendar,$D2436,B2437,"f",FALSE)</f>
        <v>56752</v>
      </c>
      <c r="E2437" s="139">
        <f>_xll.qlInterestRateIndexValueDate(IndexON,D2437)</f>
        <v>56752</v>
      </c>
      <c r="F2437" s="155">
        <f>IFERROR(_xll.qlIndexFixing(IndexON,D2437,TRUE,_xll.ohTrigger(RecalcTrigger,TriggerON)),NA())</f>
        <v>6.2494036105231743E-3</v>
      </c>
      <c r="H2437" s="42">
        <f>_xll.qlCalendarAdvance(Calendar,$H2436,B2437,"f",FALSE)</f>
        <v>56752</v>
      </c>
      <c r="I2437" s="139">
        <f>_xll.qlInterestRateIndexValueDate(Index1M,$H2437)</f>
        <v>56754</v>
      </c>
      <c r="J2437" s="144">
        <f>IFERROR(_xll.qlIndexFixing(Index1M,$H2437,TRUE,_xll.ohTrigger(RecalcTrigger,Trigger1M)),NA())</f>
        <v>6.3871886469885064E-3</v>
      </c>
      <c r="K2437" s="44">
        <f>IFERROR(_xll.qlIndexFixing(Index3M,H2437,TRUE,_xll.ohTrigger(RecalcTrigger,Trigger3M)),NA())</f>
        <v>6.6448460465613098E-3</v>
      </c>
      <c r="L2437" s="44">
        <f>IFERROR(_xll.qlIndexFixing(Index6M,$H2437,TRUE,_xll.ohTrigger(RecalcTrigger,Trigger6M)),NA())</f>
        <v>6.4554062590343473E-3</v>
      </c>
      <c r="M2437" s="145">
        <f>IFERROR(_xll.qlIndexFixing(Index1Y,$H2437,TRUE,_xll.ohTrigger(RecalcTrigger,Trigger1Y)),NA())</f>
        <v>6.7462410272570526E-3</v>
      </c>
      <c r="N2437" s="144">
        <f>IFERROR(_xll.qlIndexFixing(ONIndex1M,I2437,TRUE,_xll.ohTrigger(RecalcTrigger,Trigger1M)),NA())</f>
        <v>6.395352310288871E-3</v>
      </c>
      <c r="O2437" s="44">
        <f>IFERROR(_xll.qlIndexFixing(ONIndex3M,I2437,TRUE,_xll.ohTrigger(RecalcTrigger,Trigger3M)),NA())</f>
        <v>6.6729205749016529E-3</v>
      </c>
      <c r="P2437" s="44">
        <f>IFERROR(_xll.qlIndexFixing(ONIndex6M,I2437,TRUE,_xll.ohTrigger(RecalcTrigger,Trigger6M)),NA())</f>
        <v>6.6044475996918095E-3</v>
      </c>
      <c r="Q2437" s="145">
        <f>IFERROR(_xll.qlIndexFixing(ONIndex1Y,I2437,TRUE,_xll.ohTrigger(RecalcTrigger,Trigger1Y)),NA())</f>
        <v>6.8834873342105141E-3</v>
      </c>
    </row>
    <row r="2438" spans="2:17" x14ac:dyDescent="0.2">
      <c r="B2438" s="39" t="s">
        <v>42</v>
      </c>
      <c r="D2438" s="42">
        <f>_xll.qlCalendarAdvance(Calendar,$D2437,B2438,"f",FALSE)</f>
        <v>56759</v>
      </c>
      <c r="E2438" s="139">
        <f>_xll.qlInterestRateIndexValueDate(IndexON,D2438)</f>
        <v>56759</v>
      </c>
      <c r="F2438" s="155">
        <f>IFERROR(_xll.qlIndexFixing(IndexON,D2438,TRUE,_xll.ohTrigger(RecalcTrigger,TriggerON)),NA())</f>
        <v>6.243332511060018E-3</v>
      </c>
      <c r="H2438" s="42">
        <f>_xll.qlCalendarAdvance(Calendar,$H2437,B2438,"f",FALSE)</f>
        <v>56759</v>
      </c>
      <c r="I2438" s="139">
        <f>_xll.qlInterestRateIndexValueDate(Index1M,$H2438)</f>
        <v>56761</v>
      </c>
      <c r="J2438" s="144">
        <f>IFERROR(_xll.qlIndexFixing(Index1M,$H2438,TRUE,_xll.ohTrigger(RecalcTrigger,Trigger1M)),NA())</f>
        <v>6.381131881714186E-3</v>
      </c>
      <c r="K2438" s="44">
        <f>IFERROR(_xll.qlIndexFixing(Index3M,H2438,TRUE,_xll.ohTrigger(RecalcTrigger,Trigger3M)),NA())</f>
        <v>6.6391201825992101E-3</v>
      </c>
      <c r="L2438" s="44">
        <f>IFERROR(_xll.qlIndexFixing(Index6M,$H2438,TRUE,_xll.ohTrigger(RecalcTrigger,Trigger6M)),NA())</f>
        <v>6.4423750725363061E-3</v>
      </c>
      <c r="M2438" s="145">
        <f>IFERROR(_xll.qlIndexFixing(Index1Y,$H2438,TRUE,_xll.ohTrigger(RecalcTrigger,Trigger1Y)),NA())</f>
        <v>6.7397628215323689E-3</v>
      </c>
      <c r="N2438" s="144">
        <f>IFERROR(_xll.qlIndexFixing(ONIndex1M,I2438,TRUE,_xll.ohTrigger(RecalcTrigger,Trigger1M)),NA())</f>
        <v>6.3893309547147226E-3</v>
      </c>
      <c r="O2438" s="44">
        <f>IFERROR(_xll.qlIndexFixing(ONIndex3M,I2438,TRUE,_xll.ohTrigger(RecalcTrigger,Trigger3M)),NA())</f>
        <v>6.6673109199211211E-3</v>
      </c>
      <c r="P2438" s="44">
        <f>IFERROR(_xll.qlIndexFixing(ONIndex6M,I2438,TRUE,_xll.ohTrigger(RecalcTrigger,Trigger6M)),NA())</f>
        <v>6.592450317484122E-3</v>
      </c>
      <c r="Q2438" s="145">
        <f>IFERROR(_xll.qlIndexFixing(ONIndex1Y,I2438,TRUE,_xll.ohTrigger(RecalcTrigger,Trigger1Y)),NA())</f>
        <v>6.8775738452320212E-3</v>
      </c>
    </row>
    <row r="2439" spans="2:17" x14ac:dyDescent="0.2">
      <c r="B2439" s="39" t="s">
        <v>42</v>
      </c>
      <c r="D2439" s="42">
        <f>_xll.qlCalendarAdvance(Calendar,$D2438,B2439,"f",FALSE)</f>
        <v>56766</v>
      </c>
      <c r="E2439" s="139">
        <f>_xll.qlInterestRateIndexValueDate(IndexON,D2439)</f>
        <v>56766</v>
      </c>
      <c r="F2439" s="155">
        <f>IFERROR(_xll.qlIndexFixing(IndexON,D2439,TRUE,_xll.ohTrigger(RecalcTrigger,TriggerON)),NA())</f>
        <v>6.2372411932898331E-3</v>
      </c>
      <c r="H2439" s="42">
        <f>_xll.qlCalendarAdvance(Calendar,$H2438,B2439,"f",FALSE)</f>
        <v>56766</v>
      </c>
      <c r="I2439" s="139">
        <f>_xll.qlInterestRateIndexValueDate(Index1M,$H2439)</f>
        <v>56768</v>
      </c>
      <c r="J2439" s="144">
        <f>IFERROR(_xll.qlIndexFixing(Index1M,$H2439,TRUE,_xll.ohTrigger(RecalcTrigger,Trigger1M)),NA())</f>
        <v>6.3750555632982597E-3</v>
      </c>
      <c r="K2439" s="44">
        <f>IFERROR(_xll.qlIndexFixing(Index3M,H2439,TRUE,_xll.ohTrigger(RecalcTrigger,Trigger3M)),NA())</f>
        <v>6.6333762657396723E-3</v>
      </c>
      <c r="L2439" s="44">
        <f>IFERROR(_xll.qlIndexFixing(Index6M,$H2439,TRUE,_xll.ohTrigger(RecalcTrigger,Trigger6M)),NA())</f>
        <v>6.4319832353663528E-3</v>
      </c>
      <c r="M2439" s="145">
        <f>IFERROR(_xll.qlIndexFixing(Index1Y,$H2439,TRUE,_xll.ohTrigger(RecalcTrigger,Trigger1Y)),NA())</f>
        <v>6.7332639869629651E-3</v>
      </c>
      <c r="N2439" s="144">
        <f>IFERROR(_xll.qlIndexFixing(ONIndex1M,I2439,TRUE,_xll.ohTrigger(RecalcTrigger,Trigger1M)),NA())</f>
        <v>6.383290089786442E-3</v>
      </c>
      <c r="O2439" s="44">
        <f>IFERROR(_xll.qlIndexFixing(ONIndex3M,I2439,TRUE,_xll.ohTrigger(RecalcTrigger,Trigger3M)),NA())</f>
        <v>6.6616833611021775E-3</v>
      </c>
      <c r="P2439" s="44">
        <f>IFERROR(_xll.qlIndexFixing(ONIndex6M,I2439,TRUE,_xll.ohTrigger(RecalcTrigger,Trigger6M)),NA())</f>
        <v>6.5803756503779454E-3</v>
      </c>
      <c r="Q2439" s="145">
        <f>IFERROR(_xll.qlIndexFixing(ONIndex1Y,I2439,TRUE,_xll.ohTrigger(RecalcTrigger,Trigger1Y)),NA())</f>
        <v>6.8716405018953708E-3</v>
      </c>
    </row>
    <row r="2440" spans="2:17" x14ac:dyDescent="0.2">
      <c r="B2440" s="39" t="s">
        <v>42</v>
      </c>
      <c r="D2440" s="42">
        <f>_xll.qlCalendarAdvance(Calendar,$D2439,B2440,"f",FALSE)</f>
        <v>56773</v>
      </c>
      <c r="E2440" s="139">
        <f>_xll.qlInterestRateIndexValueDate(IndexON,D2440)</f>
        <v>56773</v>
      </c>
      <c r="F2440" s="155">
        <f>IFERROR(_xll.qlIndexFixing(IndexON,D2440,TRUE,_xll.ohTrigger(RecalcTrigger,TriggerON)),NA())</f>
        <v>6.2311296337913546E-3</v>
      </c>
      <c r="H2440" s="42">
        <f>_xll.qlCalendarAdvance(Calendar,$H2439,B2440,"f",FALSE)</f>
        <v>56773</v>
      </c>
      <c r="I2440" s="139">
        <f>_xll.qlInterestRateIndexValueDate(Index1M,$H2440)</f>
        <v>56775</v>
      </c>
      <c r="J2440" s="144">
        <f>IFERROR(_xll.qlIndexFixing(Index1M,$H2440,TRUE,_xll.ohTrigger(RecalcTrigger,Trigger1M)),NA())</f>
        <v>6.3689596696633877E-3</v>
      </c>
      <c r="K2440" s="44">
        <f>IFERROR(_xll.qlIndexFixing(Index3M,H2440,TRUE,_xll.ohTrigger(RecalcTrigger,Trigger3M)),NA())</f>
        <v>6.6276142745980635E-3</v>
      </c>
      <c r="L2440" s="44">
        <f>IFERROR(_xll.qlIndexFixing(Index6M,$H2440,TRUE,_xll.ohTrigger(RecalcTrigger,Trigger6M)),NA())</f>
        <v>6.4188115467924108E-3</v>
      </c>
      <c r="M2440" s="145">
        <f>IFERROR(_xll.qlIndexFixing(Index1Y,$H2440,TRUE,_xll.ohTrigger(RecalcTrigger,Trigger1Y)),NA())</f>
        <v>6.7267444974145295E-3</v>
      </c>
      <c r="N2440" s="144">
        <f>IFERROR(_xll.qlIndexFixing(ONIndex1M,I2440,TRUE,_xll.ohTrigger(RecalcTrigger,Trigger1M)),NA())</f>
        <v>6.3772296935216133E-3</v>
      </c>
      <c r="O2440" s="44">
        <f>IFERROR(_xll.qlIndexFixing(ONIndex3M,I2440,TRUE,_xll.ohTrigger(RecalcTrigger,Trigger3M)),NA())</f>
        <v>6.6560378767821504E-3</v>
      </c>
      <c r="P2440" s="44">
        <f>IFERROR(_xll.qlIndexFixing(ONIndex6M,I2440,TRUE,_xll.ohTrigger(RecalcTrigger,Trigger6M)),NA())</f>
        <v>6.5682234771102799E-3</v>
      </c>
      <c r="Q2440" s="145">
        <f>IFERROR(_xll.qlIndexFixing(ONIndex1Y,I2440,TRUE,_xll.ohTrigger(RecalcTrigger,Trigger1Y)),NA())</f>
        <v>6.8656872778216638E-3</v>
      </c>
    </row>
    <row r="2441" spans="2:17" x14ac:dyDescent="0.2">
      <c r="B2441" s="39" t="s">
        <v>42</v>
      </c>
      <c r="D2441" s="42">
        <f>_xll.qlCalendarAdvance(Calendar,$D2440,B2441,"f",FALSE)</f>
        <v>56780</v>
      </c>
      <c r="E2441" s="139">
        <f>_xll.qlInterestRateIndexValueDate(IndexON,D2441)</f>
        <v>56780</v>
      </c>
      <c r="F2441" s="155">
        <f>IFERROR(_xll.qlIndexFixing(IndexON,D2441,TRUE,_xll.ohTrigger(RecalcTrigger,TriggerON)),NA())</f>
        <v>6.2249978091433178E-3</v>
      </c>
      <c r="H2441" s="42">
        <f>_xll.qlCalendarAdvance(Calendar,$H2440,B2441,"f",FALSE)</f>
        <v>56780</v>
      </c>
      <c r="I2441" s="139">
        <f>_xll.qlInterestRateIndexValueDate(Index1M,$H2441)</f>
        <v>56782</v>
      </c>
      <c r="J2441" s="144">
        <f>IFERROR(_xll.qlIndexFixing(Index1M,$H2441,TRUE,_xll.ohTrigger(RecalcTrigger,Trigger1M)),NA())</f>
        <v>6.3628441787347279E-3</v>
      </c>
      <c r="K2441" s="44">
        <f>IFERROR(_xll.qlIndexFixing(Index3M,H2441,TRUE,_xll.ohTrigger(RecalcTrigger,Trigger3M)),NA())</f>
        <v>6.6218341877854062E-3</v>
      </c>
      <c r="L2441" s="44">
        <f>IFERROR(_xll.qlIndexFixing(Index6M,$H2441,TRUE,_xll.ohTrigger(RecalcTrigger,Trigger6M)),NA())</f>
        <v>6.4055605543710467E-3</v>
      </c>
      <c r="M2441" s="145">
        <f>IFERROR(_xll.qlIndexFixing(Index1Y,$H2441,TRUE,_xll.ohTrigger(RecalcTrigger,Trigger1Y)),NA())</f>
        <v>6.7202043267557921E-3</v>
      </c>
      <c r="N2441" s="144">
        <f>IFERROR(_xll.qlIndexFixing(ONIndex1M,I2441,TRUE,_xll.ohTrigger(RecalcTrigger,Trigger1M)),NA())</f>
        <v>6.3711497438578846E-3</v>
      </c>
      <c r="O2441" s="44">
        <f>IFERROR(_xll.qlIndexFixing(ONIndex3M,I2441,TRUE,_xll.ohTrigger(RecalcTrigger,Trigger3M)),NA())</f>
        <v>6.6503744458579206E-3</v>
      </c>
      <c r="P2441" s="44">
        <f>IFERROR(_xll.qlIndexFixing(ONIndex6M,I2441,TRUE,_xll.ohTrigger(RecalcTrigger,Trigger6M)),NA())</f>
        <v>6.5559936764181259E-3</v>
      </c>
      <c r="Q2441" s="145">
        <f>IFERROR(_xll.qlIndexFixing(ONIndex1Y,I2441,TRUE,_xll.ohTrigger(RecalcTrigger,Trigger1Y)),NA())</f>
        <v>6.8597141463921929E-3</v>
      </c>
    </row>
    <row r="2442" spans="2:17" x14ac:dyDescent="0.2">
      <c r="B2442" s="39" t="s">
        <v>42</v>
      </c>
      <c r="D2442" s="42">
        <f>_xll.qlCalendarAdvance(Calendar,$D2441,B2442,"f",FALSE)</f>
        <v>56787</v>
      </c>
      <c r="E2442" s="139">
        <f>_xll.qlInterestRateIndexValueDate(IndexON,D2442)</f>
        <v>56787</v>
      </c>
      <c r="F2442" s="155">
        <f>IFERROR(_xll.qlIndexFixing(IndexON,D2442,TRUE,_xll.ohTrigger(RecalcTrigger,TriggerON)),NA())</f>
        <v>6.2188456958445215E-3</v>
      </c>
      <c r="H2442" s="42">
        <f>_xll.qlCalendarAdvance(Calendar,$H2441,B2442,"f",FALSE)</f>
        <v>56787</v>
      </c>
      <c r="I2442" s="139">
        <f>_xll.qlInterestRateIndexValueDate(Index1M,$H2442)</f>
        <v>56789</v>
      </c>
      <c r="J2442" s="144">
        <f>IFERROR(_xll.qlIndexFixing(Index1M,$H2442,TRUE,_xll.ohTrigger(RecalcTrigger,Trigger1M)),NA())</f>
        <v>6.3567090684474303E-3</v>
      </c>
      <c r="K2442" s="44">
        <f>IFERROR(_xll.qlIndexFixing(Index3M,H2442,TRUE,_xll.ohTrigger(RecalcTrigger,Trigger3M)),NA())</f>
        <v>6.616035983911854E-3</v>
      </c>
      <c r="L2442" s="44">
        <f>IFERROR(_xll.qlIndexFixing(Index6M,$H2442,TRUE,_xll.ohTrigger(RecalcTrigger,Trigger6M)),NA())</f>
        <v>6.3922301380068495E-3</v>
      </c>
      <c r="M2442" s="145">
        <f>IFERROR(_xll.qlIndexFixing(Index1Y,$H2442,TRUE,_xll.ohTrigger(RecalcTrigger,Trigger1Y)),NA())</f>
        <v>6.7136434488574356E-3</v>
      </c>
      <c r="N2442" s="144">
        <f>IFERROR(_xll.qlIndexFixing(ONIndex1M,I2442,TRUE,_xll.ohTrigger(RecalcTrigger,Trigger1M)),NA())</f>
        <v>6.3650502185730318E-3</v>
      </c>
      <c r="O2442" s="44">
        <f>IFERROR(_xll.qlIndexFixing(ONIndex3M,I2442,TRUE,_xll.ohTrigger(RecalcTrigger,Trigger3M)),NA())</f>
        <v>6.6446930468266885E-3</v>
      </c>
      <c r="P2442" s="44">
        <f>IFERROR(_xll.qlIndexFixing(ONIndex6M,I2442,TRUE,_xll.ohTrigger(RecalcTrigger,Trigger6M)),NA())</f>
        <v>6.5436861267986757E-3</v>
      </c>
      <c r="Q2442" s="145">
        <f>IFERROR(_xll.qlIndexFixing(ONIndex1Y,I2442,TRUE,_xll.ohTrigger(RecalcTrigger,Trigger1Y)),NA())</f>
        <v>6.8537210815478034E-3</v>
      </c>
    </row>
    <row r="2443" spans="2:17" x14ac:dyDescent="0.2">
      <c r="B2443" s="39" t="s">
        <v>42</v>
      </c>
      <c r="D2443" s="42">
        <f>_xll.qlCalendarAdvance(Calendar,$D2442,B2443,"f",FALSE)</f>
        <v>56794</v>
      </c>
      <c r="E2443" s="139">
        <f>_xll.qlInterestRateIndexValueDate(IndexON,D2443)</f>
        <v>56794</v>
      </c>
      <c r="F2443" s="155">
        <f>IFERROR(_xll.qlIndexFixing(IndexON,D2443,TRUE,_xll.ohTrigger(RecalcTrigger,TriggerON)),NA())</f>
        <v>6.2126732703937648E-3</v>
      </c>
      <c r="H2443" s="42">
        <f>_xll.qlCalendarAdvance(Calendar,$H2442,B2443,"f",FALSE)</f>
        <v>56794</v>
      </c>
      <c r="I2443" s="139">
        <f>_xll.qlInterestRateIndexValueDate(Index1M,$H2443)</f>
        <v>56796</v>
      </c>
      <c r="J2443" s="144">
        <f>IFERROR(_xll.qlIndexFixing(Index1M,$H2443,TRUE,_xll.ohTrigger(RecalcTrigger,Trigger1M)),NA())</f>
        <v>6.3505543167241552E-3</v>
      </c>
      <c r="K2443" s="44">
        <f>IFERROR(_xll.qlIndexFixing(Index3M,H2443,TRUE,_xll.ohTrigger(RecalcTrigger,Trigger3M)),NA())</f>
        <v>6.6102196415901669E-3</v>
      </c>
      <c r="L2443" s="44">
        <f>IFERROR(_xll.qlIndexFixing(Index6M,$H2443,TRUE,_xll.ohTrigger(RecalcTrigger,Trigger6M)),NA())</f>
        <v>6.3760303556482968E-3</v>
      </c>
      <c r="M2443" s="145">
        <f>IFERROR(_xll.qlIndexFixing(Index1Y,$H2443,TRUE,_xll.ohTrigger(RecalcTrigger,Trigger1Y)),NA())</f>
        <v>6.7070618375916656E-3</v>
      </c>
      <c r="N2443" s="144">
        <f>IFERROR(_xll.qlIndexFixing(ONIndex1M,I2443,TRUE,_xll.ohTrigger(RecalcTrigger,Trigger1M)),NA())</f>
        <v>6.358931095684639E-3</v>
      </c>
      <c r="O2443" s="44">
        <f>IFERROR(_xll.qlIndexFixing(ONIndex3M,I2443,TRUE,_xll.ohTrigger(RecalcTrigger,Trigger3M)),NA())</f>
        <v>6.6389936581057185E-3</v>
      </c>
      <c r="P2443" s="44">
        <f>IFERROR(_xll.qlIndexFixing(ONIndex6M,I2443,TRUE,_xll.ohTrigger(RecalcTrigger,Trigger6M)),NA())</f>
        <v>6.5313007071488016E-3</v>
      </c>
      <c r="Q2443" s="145">
        <f>IFERROR(_xll.qlIndexFixing(ONIndex1Y,I2443,TRUE,_xll.ohTrigger(RecalcTrigger,Trigger1Y)),NA())</f>
        <v>6.84770805682966E-3</v>
      </c>
    </row>
    <row r="2444" spans="2:17" x14ac:dyDescent="0.2">
      <c r="B2444" s="39" t="s">
        <v>42</v>
      </c>
      <c r="D2444" s="42">
        <f>_xll.qlCalendarAdvance(Calendar,$D2443,B2444,"f",FALSE)</f>
        <v>56801</v>
      </c>
      <c r="E2444" s="139">
        <f>_xll.qlInterestRateIndexValueDate(IndexON,D2444)</f>
        <v>56801</v>
      </c>
      <c r="F2444" s="155">
        <f>IFERROR(_xll.qlIndexFixing(IndexON,D2444,TRUE,_xll.ohTrigger(RecalcTrigger,TriggerON)),NA())</f>
        <v>6.2064805092898467E-3</v>
      </c>
      <c r="H2444" s="42">
        <f>_xll.qlCalendarAdvance(Calendar,$H2443,B2444,"f",FALSE)</f>
        <v>56801</v>
      </c>
      <c r="I2444" s="139">
        <f>_xll.qlInterestRateIndexValueDate(Index1M,$H2444)</f>
        <v>56803</v>
      </c>
      <c r="J2444" s="144">
        <f>IFERROR(_xll.qlIndexFixing(Index1M,$H2444,TRUE,_xll.ohTrigger(RecalcTrigger,Trigger1M)),NA())</f>
        <v>6.3443799014900604E-3</v>
      </c>
      <c r="K2444" s="44">
        <f>IFERROR(_xll.qlIndexFixing(Index3M,H2444,TRUE,_xll.ohTrigger(RecalcTrigger,Trigger3M)),NA())</f>
        <v>6.6043851394322365E-3</v>
      </c>
      <c r="L2444" s="44">
        <f>IFERROR(_xll.qlIndexFixing(Index6M,$H2444,TRUE,_xll.ohTrigger(RecalcTrigger,Trigger6M)),NA())</f>
        <v>6.3625228148789592E-3</v>
      </c>
      <c r="M2444" s="145">
        <f>IFERROR(_xll.qlIndexFixing(Index1Y,$H2444,TRUE,_xll.ohTrigger(RecalcTrigger,Trigger1Y)),NA())</f>
        <v>6.7004595049430246E-3</v>
      </c>
      <c r="N2444" s="144">
        <f>IFERROR(_xll.qlIndexFixing(ONIndex1M,I2444,TRUE,_xll.ohTrigger(RecalcTrigger,Trigger1M)),NA())</f>
        <v>6.3527923529704822E-3</v>
      </c>
      <c r="O2444" s="44">
        <f>IFERROR(_xll.qlIndexFixing(ONIndex3M,I2444,TRUE,_xll.ohTrigger(RecalcTrigger,Trigger3M)),NA())</f>
        <v>6.6332762583520832E-3</v>
      </c>
      <c r="P2444" s="44">
        <f>IFERROR(_xll.qlIndexFixing(ONIndex6M,I2444,TRUE,_xll.ohTrigger(RecalcTrigger,Trigger6M)),NA())</f>
        <v>6.5188372961255681E-3</v>
      </c>
      <c r="Q2444" s="145">
        <f>IFERROR(_xll.qlIndexFixing(ONIndex1Y,I2444,TRUE,_xll.ohTrigger(RecalcTrigger,Trigger1Y)),NA())</f>
        <v>6.8416750456989917E-3</v>
      </c>
    </row>
    <row r="2445" spans="2:17" x14ac:dyDescent="0.2">
      <c r="B2445" s="39" t="s">
        <v>42</v>
      </c>
      <c r="D2445" s="42">
        <f>_xll.qlCalendarAdvance(Calendar,$D2444,B2445,"f",FALSE)</f>
        <v>56808</v>
      </c>
      <c r="E2445" s="139">
        <f>_xll.qlInterestRateIndexValueDate(IndexON,D2445)</f>
        <v>56808</v>
      </c>
      <c r="F2445" s="155">
        <f>IFERROR(_xll.qlIndexFixing(IndexON,D2445,TRUE,_xll.ohTrigger(RecalcTrigger,TriggerON)),NA())</f>
        <v>6.2002673892713744E-3</v>
      </c>
      <c r="H2445" s="42">
        <f>_xll.qlCalendarAdvance(Calendar,$H2444,B2445,"f",FALSE)</f>
        <v>56808</v>
      </c>
      <c r="I2445" s="139">
        <f>_xll.qlInterestRateIndexValueDate(Index1M,$H2445)</f>
        <v>56810</v>
      </c>
      <c r="J2445" s="144">
        <f>IFERROR(_xll.qlIndexFixing(Index1M,$H2445,TRUE,_xll.ohTrigger(RecalcTrigger,Trigger1M)),NA())</f>
        <v>6.338185800672802E-3</v>
      </c>
      <c r="K2445" s="44">
        <f>IFERROR(_xll.qlIndexFixing(Index3M,H2445,TRUE,_xll.ohTrigger(RecalcTrigger,Trigger3M)),NA())</f>
        <v>6.5985324560508228E-3</v>
      </c>
      <c r="L2445" s="44">
        <f>IFERROR(_xll.qlIndexFixing(Index6M,$H2445,TRUE,_xll.ohTrigger(RecalcTrigger,Trigger6M)),NA())</f>
        <v>6.3489354615367255E-3</v>
      </c>
      <c r="M2445" s="145">
        <f>IFERROR(_xll.qlIndexFixing(Index1Y,$H2445,TRUE,_xll.ohTrigger(RecalcTrigger,Trigger1Y)),NA())</f>
        <v>6.6938368375385479E-3</v>
      </c>
      <c r="N2445" s="144">
        <f>IFERROR(_xll.qlIndexFixing(ONIndex1M,I2445,TRUE,_xll.ohTrigger(RecalcTrigger,Trigger1M)),NA())</f>
        <v>6.3466339686080175E-3</v>
      </c>
      <c r="O2445" s="44">
        <f>IFERROR(_xll.qlIndexFixing(ONIndex3M,I2445,TRUE,_xll.ohTrigger(RecalcTrigger,Trigger3M)),NA())</f>
        <v>6.6275408262228552E-3</v>
      </c>
      <c r="P2445" s="44">
        <f>IFERROR(_xll.qlIndexFixing(ONIndex6M,I2445,TRUE,_xll.ohTrigger(RecalcTrigger,Trigger6M)),NA())</f>
        <v>6.5062957724659753E-3</v>
      </c>
      <c r="Q2445" s="145">
        <f>IFERROR(_xll.qlIndexFixing(ONIndex1Y,I2445,TRUE,_xll.ohTrigger(RecalcTrigger,Trigger1Y)),NA())</f>
        <v>6.8356220221765795E-3</v>
      </c>
    </row>
    <row r="2446" spans="2:17" x14ac:dyDescent="0.2">
      <c r="B2446" s="39" t="s">
        <v>42</v>
      </c>
      <c r="D2446" s="42">
        <f>_xll.qlCalendarAdvance(Calendar,$D2445,B2446,"f",FALSE)</f>
        <v>56815</v>
      </c>
      <c r="E2446" s="139">
        <f>_xll.qlInterestRateIndexValueDate(IndexON,D2446)</f>
        <v>56815</v>
      </c>
      <c r="F2446" s="155">
        <f>IFERROR(_xll.qlIndexFixing(IndexON,D2446,TRUE,_xll.ohTrigger(RecalcTrigger,TriggerON)),NA())</f>
        <v>6.1940338865174027E-3</v>
      </c>
      <c r="H2446" s="42">
        <f>_xll.qlCalendarAdvance(Calendar,$H2445,B2446,"f",FALSE)</f>
        <v>56815</v>
      </c>
      <c r="I2446" s="139">
        <f>_xll.qlInterestRateIndexValueDate(Index1M,$H2446)</f>
        <v>56817</v>
      </c>
      <c r="J2446" s="144">
        <f>IFERROR(_xll.qlIndexFixing(Index1M,$H2446,TRUE,_xll.ohTrigger(RecalcTrigger,Trigger1M)),NA())</f>
        <v>6.3319719922050322E-3</v>
      </c>
      <c r="K2446" s="44">
        <f>IFERROR(_xll.qlIndexFixing(Index3M,H2446,TRUE,_xll.ohTrigger(RecalcTrigger,Trigger3M)),NA())</f>
        <v>6.5926615700621621E-3</v>
      </c>
      <c r="L2446" s="44">
        <f>IFERROR(_xll.qlIndexFixing(Index6M,$H2446,TRUE,_xll.ohTrigger(RecalcTrigger,Trigger6M)),NA())</f>
        <v>6.335268175601475E-3</v>
      </c>
      <c r="M2446" s="145">
        <f>IFERROR(_xll.qlIndexFixing(Index1Y,$H2446,TRUE,_xll.ohTrigger(RecalcTrigger,Trigger1Y)),NA())</f>
        <v>6.6871944354877626E-3</v>
      </c>
      <c r="N2446" s="144">
        <f>IFERROR(_xll.qlIndexFixing(ONIndex1M,I2446,TRUE,_xll.ohTrigger(RecalcTrigger,Trigger1M)),NA())</f>
        <v>6.3404559201352129E-3</v>
      </c>
      <c r="O2446" s="44">
        <f>IFERROR(_xll.qlIndexFixing(ONIndex3M,I2446,TRUE,_xll.ohTrigger(RecalcTrigger,Trigger3M)),NA())</f>
        <v>6.6217873401352989E-3</v>
      </c>
      <c r="P2446" s="44">
        <f>IFERROR(_xll.qlIndexFixing(ONIndex6M,I2446,TRUE,_xll.ohTrigger(RecalcTrigger,Trigger6M)),NA())</f>
        <v>6.4936760147471517E-3</v>
      </c>
      <c r="Q2446" s="145">
        <f>IFERROR(_xll.qlIndexFixing(ONIndex1Y,I2446,TRUE,_xll.ohTrigger(RecalcTrigger,Trigger1Y)),NA())</f>
        <v>6.8295489595637804E-3</v>
      </c>
    </row>
    <row r="2447" spans="2:17" x14ac:dyDescent="0.2">
      <c r="B2447" s="39" t="s">
        <v>42</v>
      </c>
      <c r="D2447" s="42">
        <f>_xll.qlCalendarAdvance(Calendar,$D2446,B2447,"f",FALSE)</f>
        <v>56822</v>
      </c>
      <c r="E2447" s="139">
        <f>_xll.qlInterestRateIndexValueDate(IndexON,D2447)</f>
        <v>56822</v>
      </c>
      <c r="F2447" s="155">
        <f>IFERROR(_xll.qlIndexFixing(IndexON,D2447,TRUE,_xll.ohTrigger(RecalcTrigger,TriggerON)),NA())</f>
        <v>6.1877799777665388E-3</v>
      </c>
      <c r="H2447" s="42">
        <f>_xll.qlCalendarAdvance(Calendar,$H2446,B2447,"f",FALSE)</f>
        <v>56822</v>
      </c>
      <c r="I2447" s="139">
        <f>_xll.qlInterestRateIndexValueDate(Index1M,$H2447)</f>
        <v>56824</v>
      </c>
      <c r="J2447" s="144">
        <f>IFERROR(_xll.qlIndexFixing(Index1M,$H2447,TRUE,_xll.ohTrigger(RecalcTrigger,Trigger1M)),NA())</f>
        <v>6.3257384540094108E-3</v>
      </c>
      <c r="K2447" s="44">
        <f>IFERROR(_xll.qlIndexFixing(Index3M,H2447,TRUE,_xll.ohTrigger(RecalcTrigger,Trigger3M)),NA())</f>
        <v>6.5867724600755378E-3</v>
      </c>
      <c r="L2447" s="44">
        <f>IFERROR(_xll.qlIndexFixing(Index6M,$H2447,TRUE,_xll.ohTrigger(RecalcTrigger,Trigger6M)),NA())</f>
        <v>6.3215208370651175E-3</v>
      </c>
      <c r="M2447" s="145">
        <f>IFERROR(_xll.qlIndexFixing(Index1Y,$H2447,TRUE,_xll.ohTrigger(RecalcTrigger,Trigger1Y)),NA())</f>
        <v>6.6805329025249058E-3</v>
      </c>
      <c r="N2447" s="144">
        <f>IFERROR(_xll.qlIndexFixing(ONIndex1M,I2447,TRUE,_xll.ohTrigger(RecalcTrigger,Trigger1M)),NA())</f>
        <v>6.3342581858094604E-3</v>
      </c>
      <c r="O2447" s="44">
        <f>IFERROR(_xll.qlIndexFixing(ONIndex3M,I2447,TRUE,_xll.ohTrigger(RecalcTrigger,Trigger3M)),NA())</f>
        <v>6.6160157786665508E-3</v>
      </c>
      <c r="P2447" s="44">
        <f>IFERROR(_xll.qlIndexFixing(ONIndex6M,I2447,TRUE,_xll.ohTrigger(RecalcTrigger,Trigger6M)),NA())</f>
        <v>6.4809779018659697E-3</v>
      </c>
      <c r="Q2447" s="145">
        <f>IFERROR(_xll.qlIndexFixing(ONIndex1Y,I2447,TRUE,_xll.ohTrigger(RecalcTrigger,Trigger1Y)),NA())</f>
        <v>6.8234558315616312E-3</v>
      </c>
    </row>
    <row r="2448" spans="2:17" x14ac:dyDescent="0.2">
      <c r="B2448" s="39" t="s">
        <v>42</v>
      </c>
      <c r="D2448" s="42">
        <f>_xll.qlCalendarAdvance(Calendar,$D2447,B2448,"f",FALSE)</f>
        <v>56829</v>
      </c>
      <c r="E2448" s="139">
        <f>_xll.qlInterestRateIndexValueDate(IndexON,D2448)</f>
        <v>56829</v>
      </c>
      <c r="F2448" s="155">
        <f>IFERROR(_xll.qlIndexFixing(IndexON,D2448,TRUE,_xll.ohTrigger(RecalcTrigger,TriggerON)),NA())</f>
        <v>6.1815056395175816E-3</v>
      </c>
      <c r="H2448" s="42">
        <f>_xll.qlCalendarAdvance(Calendar,$H2447,B2448,"f",FALSE)</f>
        <v>56829</v>
      </c>
      <c r="I2448" s="139">
        <f>_xll.qlInterestRateIndexValueDate(Index1M,$H2448)</f>
        <v>56831</v>
      </c>
      <c r="J2448" s="144">
        <f>IFERROR(_xll.qlIndexFixing(Index1M,$H2448,TRUE,_xll.ohTrigger(RecalcTrigger,Trigger1M)),NA())</f>
        <v>6.3194851640135941E-3</v>
      </c>
      <c r="K2448" s="44">
        <f>IFERROR(_xll.qlIndexFixing(Index3M,H2448,TRUE,_xll.ohTrigger(RecalcTrigger,Trigger3M)),NA())</f>
        <v>6.5808651047063174E-3</v>
      </c>
      <c r="L2448" s="44">
        <f>IFERROR(_xll.qlIndexFixing(Index6M,$H2448,TRUE,_xll.ohTrigger(RecalcTrigger,Trigger6M)),NA())</f>
        <v>6.3076933259346045E-3</v>
      </c>
      <c r="M2448" s="145">
        <f>IFERROR(_xll.qlIndexFixing(Index1Y,$H2448,TRUE,_xll.ohTrigger(RecalcTrigger,Trigger1Y)),NA())</f>
        <v>6.6738528435713066E-3</v>
      </c>
      <c r="N2448" s="144">
        <f>IFERROR(_xll.qlIndexFixing(ONIndex1M,I2448,TRUE,_xll.ohTrigger(RecalcTrigger,Trigger1M)),NA())</f>
        <v>6.3280407432486641E-3</v>
      </c>
      <c r="O2448" s="44">
        <f>IFERROR(_xll.qlIndexFixing(ONIndex3M,I2448,TRUE,_xll.ohTrigger(RecalcTrigger,Trigger3M)),NA())</f>
        <v>6.6102261204736834E-3</v>
      </c>
      <c r="P2448" s="44">
        <f>IFERROR(_xll.qlIndexFixing(ONIndex6M,I2448,TRUE,_xll.ohTrigger(RecalcTrigger,Trigger6M)),NA())</f>
        <v>6.4682013123995574E-3</v>
      </c>
      <c r="Q2448" s="145">
        <f>IFERROR(_xll.qlIndexFixing(ONIndex1Y,I2448,TRUE,_xll.ohTrigger(RecalcTrigger,Trigger1Y)),NA())</f>
        <v>6.8173426118711689E-3</v>
      </c>
    </row>
    <row r="2449" spans="2:17" x14ac:dyDescent="0.2">
      <c r="B2449" s="39" t="s">
        <v>42</v>
      </c>
      <c r="D2449" s="42">
        <f>_xll.qlCalendarAdvance(Calendar,$D2448,B2449,"f",FALSE)</f>
        <v>56836</v>
      </c>
      <c r="E2449" s="139">
        <f>_xll.qlInterestRateIndexValueDate(IndexON,D2449)</f>
        <v>56836</v>
      </c>
      <c r="F2449" s="155">
        <f>IFERROR(_xll.qlIndexFixing(IndexON,D2449,TRUE,_xll.ohTrigger(RecalcTrigger,TriggerON)),NA())</f>
        <v>6.1752108483492663E-3</v>
      </c>
      <c r="H2449" s="42">
        <f>_xll.qlCalendarAdvance(Calendar,$H2448,B2449,"f",FALSE)</f>
        <v>56836</v>
      </c>
      <c r="I2449" s="139">
        <f>_xll.qlInterestRateIndexValueDate(Index1M,$H2449)</f>
        <v>56838</v>
      </c>
      <c r="J2449" s="144">
        <f>IFERROR(_xll.qlIndexFixing(Index1M,$H2449,TRUE,_xll.ohTrigger(RecalcTrigger,Trigger1M)),NA())</f>
        <v>6.3132121001477359E-3</v>
      </c>
      <c r="K2449" s="44">
        <f>IFERROR(_xll.qlIndexFixing(Index3M,H2449,TRUE,_xll.ohTrigger(RecalcTrigger,Trigger3M)),NA())</f>
        <v>6.574939482570737E-3</v>
      </c>
      <c r="L2449" s="44">
        <f>IFERROR(_xll.qlIndexFixing(Index6M,$H2449,TRUE,_xll.ohTrigger(RecalcTrigger,Trigger6M)),NA())</f>
        <v>6.2937855222289221E-3</v>
      </c>
      <c r="M2449" s="145">
        <f>IFERROR(_xll.qlIndexFixing(Index1Y,$H2449,TRUE,_xll.ohTrigger(RecalcTrigger,Trigger1Y)),NA())</f>
        <v>6.667154864734957E-3</v>
      </c>
      <c r="N2449" s="144">
        <f>IFERROR(_xll.qlIndexFixing(ONIndex1M,I2449,TRUE,_xll.ohTrigger(RecalcTrigger,Trigger1M)),NA())</f>
        <v>6.3218035705503439E-3</v>
      </c>
      <c r="O2449" s="44">
        <f>IFERROR(_xll.qlIndexFixing(ONIndex3M,I2449,TRUE,_xll.ohTrigger(RecalcTrigger,Trigger3M)),NA())</f>
        <v>6.6044183441338333E-3</v>
      </c>
      <c r="P2449" s="44">
        <f>IFERROR(_xll.qlIndexFixing(ONIndex6M,I2449,TRUE,_xll.ohTrigger(RecalcTrigger,Trigger6M)),NA())</f>
        <v>6.4553461250849153E-3</v>
      </c>
      <c r="Q2449" s="145">
        <f>IFERROR(_xll.qlIndexFixing(ONIndex1Y,I2449,TRUE,_xll.ohTrigger(RecalcTrigger,Trigger1Y)),NA())</f>
        <v>6.8112092741134944E-3</v>
      </c>
    </row>
    <row r="2450" spans="2:17" x14ac:dyDescent="0.2">
      <c r="B2450" s="39" t="s">
        <v>42</v>
      </c>
      <c r="D2450" s="42">
        <f>_xll.qlCalendarAdvance(Calendar,$D2449,B2450,"f",FALSE)</f>
        <v>56843</v>
      </c>
      <c r="E2450" s="139">
        <f>_xll.qlInterestRateIndexValueDate(IndexON,D2450)</f>
        <v>56843</v>
      </c>
      <c r="F2450" s="155">
        <f>IFERROR(_xll.qlIndexFixing(IndexON,D2450,TRUE,_xll.ohTrigger(RecalcTrigger,TriggerON)),NA())</f>
        <v>6.1688955806005197E-3</v>
      </c>
      <c r="H2450" s="42">
        <f>_xll.qlCalendarAdvance(Calendar,$H2449,B2450,"f",FALSE)</f>
        <v>56843</v>
      </c>
      <c r="I2450" s="139">
        <f>_xll.qlInterestRateIndexValueDate(Index1M,$H2450)</f>
        <v>56845</v>
      </c>
      <c r="J2450" s="144">
        <f>IFERROR(_xll.qlIndexFixing(Index1M,$H2450,TRUE,_xll.ohTrigger(RecalcTrigger,Trigger1M)),NA())</f>
        <v>6.3069192403419905E-3</v>
      </c>
      <c r="K2450" s="44">
        <f>IFERROR(_xll.qlIndexFixing(Index3M,H2450,TRUE,_xll.ohTrigger(RecalcTrigger,Trigger3M)),NA())</f>
        <v>6.5689955722815566E-3</v>
      </c>
      <c r="L2450" s="44">
        <f>IFERROR(_xll.qlIndexFixing(Index6M,$H2450,TRUE,_xll.ohTrigger(RecalcTrigger,Trigger6M)),NA())</f>
        <v>6.2797973059820983E-3</v>
      </c>
      <c r="M2450" s="145">
        <f>IFERROR(_xll.qlIndexFixing(Index1Y,$H2450,TRUE,_xll.ohTrigger(RecalcTrigger,Trigger1Y)),NA())</f>
        <v>6.6604395733105047E-3</v>
      </c>
      <c r="N2450" s="144">
        <f>IFERROR(_xll.qlIndexFixing(ONIndex1M,I2450,TRUE,_xll.ohTrigger(RecalcTrigger,Trigger1M)),NA())</f>
        <v>6.315546645572212E-3</v>
      </c>
      <c r="O2450" s="44">
        <f>IFERROR(_xll.qlIndexFixing(ONIndex3M,I2450,TRUE,_xll.ohTrigger(RecalcTrigger,Trigger3M)),NA())</f>
        <v>6.598592428144201E-3</v>
      </c>
      <c r="P2450" s="44">
        <f>IFERROR(_xll.qlIndexFixing(ONIndex6M,I2450,TRUE,_xll.ohTrigger(RecalcTrigger,Trigger6M)),NA())</f>
        <v>6.4424122185791077E-3</v>
      </c>
      <c r="Q2450" s="145">
        <f>IFERROR(_xll.qlIndexFixing(ONIndex1Y,I2450,TRUE,_xll.ohTrigger(RecalcTrigger,Trigger1Y)),NA())</f>
        <v>6.8050557920695809E-3</v>
      </c>
    </row>
    <row r="2451" spans="2:17" x14ac:dyDescent="0.2">
      <c r="B2451" s="39" t="s">
        <v>42</v>
      </c>
      <c r="D2451" s="42">
        <f>_xll.qlCalendarAdvance(Calendar,$D2450,B2451,"f",FALSE)</f>
        <v>56850</v>
      </c>
      <c r="E2451" s="139">
        <f>_xll.qlInterestRateIndexValueDate(IndexON,D2451)</f>
        <v>56850</v>
      </c>
      <c r="F2451" s="155">
        <f>IFERROR(_xll.qlIndexFixing(IndexON,D2451,TRUE,_xll.ohTrigger(RecalcTrigger,TriggerON)),NA())</f>
        <v>6.162559813009949E-3</v>
      </c>
      <c r="H2451" s="42">
        <f>_xll.qlCalendarAdvance(Calendar,$H2450,B2451,"f",FALSE)</f>
        <v>56850</v>
      </c>
      <c r="I2451" s="139">
        <f>_xll.qlInterestRateIndexValueDate(Index1M,$H2451)</f>
        <v>56852</v>
      </c>
      <c r="J2451" s="144">
        <f>IFERROR(_xll.qlIndexFixing(Index1M,$H2451,TRUE,_xll.ohTrigger(RecalcTrigger,Trigger1M)),NA())</f>
        <v>6.3006065625215157E-3</v>
      </c>
      <c r="K2451" s="44">
        <f>IFERROR(_xll.qlIndexFixing(Index3M,H2451,TRUE,_xll.ohTrigger(RecalcTrigger,Trigger3M)),NA())</f>
        <v>6.5630333524541416E-3</v>
      </c>
      <c r="L2451" s="44">
        <f>IFERROR(_xll.qlIndexFixing(Index6M,$H2451,TRUE,_xll.ohTrigger(RecalcTrigger,Trigger6M)),NA())</f>
        <v>6.2657285572393336E-3</v>
      </c>
      <c r="M2451" s="145">
        <f>IFERROR(_xll.qlIndexFixing(Index1Y,$H2451,TRUE,_xll.ohTrigger(RecalcTrigger,Trigger1Y)),NA())</f>
        <v>6.6537075777786071E-3</v>
      </c>
      <c r="N2451" s="144">
        <f>IFERROR(_xll.qlIndexFixing(ONIndex1M,I2451,TRUE,_xll.ohTrigger(RecalcTrigger,Trigger1M)),NA())</f>
        <v>6.3092699460920443E-3</v>
      </c>
      <c r="O2451" s="44">
        <f>IFERROR(_xll.qlIndexFixing(ONIndex3M,I2451,TRUE,_xll.ohTrigger(RecalcTrigger,Trigger3M)),NA())</f>
        <v>6.5927483510819229E-3</v>
      </c>
      <c r="P2451" s="44">
        <f>IFERROR(_xll.qlIndexFixing(ONIndex6M,I2451,TRUE,_xll.ohTrigger(RecalcTrigger,Trigger6M)),NA())</f>
        <v>6.429399471699071E-3</v>
      </c>
      <c r="Q2451" s="145">
        <f>IFERROR(_xll.qlIndexFixing(ONIndex1Y,I2451,TRUE,_xll.ohTrigger(RecalcTrigger,Trigger1Y)),NA())</f>
        <v>6.798882139120721E-3</v>
      </c>
    </row>
    <row r="2452" spans="2:17" x14ac:dyDescent="0.2">
      <c r="B2452" s="39" t="s">
        <v>42</v>
      </c>
      <c r="D2452" s="42">
        <f>_xll.qlCalendarAdvance(Calendar,$D2451,B2452,"f",FALSE)</f>
        <v>56857</v>
      </c>
      <c r="E2452" s="139">
        <f>_xll.qlInterestRateIndexValueDate(IndexON,D2452)</f>
        <v>56857</v>
      </c>
      <c r="F2452" s="155">
        <f>IFERROR(_xll.qlIndexFixing(IndexON,D2452,TRUE,_xll.ohTrigger(RecalcTrigger,TriggerON)),NA())</f>
        <v>6.1562035220763534E-3</v>
      </c>
      <c r="H2452" s="42">
        <f>_xll.qlCalendarAdvance(Calendar,$H2451,B2452,"f",FALSE)</f>
        <v>56857</v>
      </c>
      <c r="I2452" s="139">
        <f>_xll.qlInterestRateIndexValueDate(Index1M,$H2452)</f>
        <v>56859</v>
      </c>
      <c r="J2452" s="144">
        <f>IFERROR(_xll.qlIndexFixing(Index1M,$H2452,TRUE,_xll.ohTrigger(RecalcTrigger,Trigger1M)),NA())</f>
        <v>6.2942740446139678E-3</v>
      </c>
      <c r="K2452" s="44">
        <f>IFERROR(_xll.qlIndexFixing(Index3M,H2452,TRUE,_xll.ohTrigger(RecalcTrigger,Trigger3M)),NA())</f>
        <v>6.5574237599536744E-3</v>
      </c>
      <c r="L2452" s="44">
        <f>IFERROR(_xll.qlIndexFixing(Index6M,$H2452,TRUE,_xll.ohTrigger(RecalcTrigger,Trigger6M)),NA())</f>
        <v>6.2555140950617512E-3</v>
      </c>
      <c r="M2452" s="145">
        <f>IFERROR(_xll.qlIndexFixing(Index1Y,$H2452,TRUE,_xll.ohTrigger(RecalcTrigger,Trigger1Y)),NA())</f>
        <v>6.6469594878067985E-3</v>
      </c>
      <c r="N2452" s="144">
        <f>IFERROR(_xll.qlIndexFixing(ONIndex1M,I2452,TRUE,_xll.ohTrigger(RecalcTrigger,Trigger1M)),NA())</f>
        <v>6.3029734502872969E-3</v>
      </c>
      <c r="O2452" s="44">
        <f>IFERROR(_xll.qlIndexFixing(ONIndex3M,I2452,TRUE,_xll.ohTrigger(RecalcTrigger,Trigger3M)),NA())</f>
        <v>6.5868860916040717E-3</v>
      </c>
      <c r="P2452" s="44">
        <f>IFERROR(_xll.qlIndexFixing(ONIndex6M,I2452,TRUE,_xll.ohTrigger(RecalcTrigger,Trigger6M)),NA())</f>
        <v>6.4163077631018695E-3</v>
      </c>
      <c r="Q2452" s="145">
        <f>IFERROR(_xll.qlIndexFixing(ONIndex1Y,I2452,TRUE,_xll.ohTrigger(RecalcTrigger,Trigger1Y)),NA())</f>
        <v>6.792688289127824E-3</v>
      </c>
    </row>
    <row r="2453" spans="2:17" x14ac:dyDescent="0.2">
      <c r="B2453" s="39" t="s">
        <v>42</v>
      </c>
      <c r="D2453" s="42">
        <f>_xll.qlCalendarAdvance(Calendar,$D2452,B2453,"f",FALSE)</f>
        <v>56864</v>
      </c>
      <c r="E2453" s="139">
        <f>_xll.qlInterestRateIndexValueDate(IndexON,D2453)</f>
        <v>56864</v>
      </c>
      <c r="F2453" s="155">
        <f>IFERROR(_xll.qlIndexFixing(IndexON,D2453,TRUE,_xll.ohTrigger(RecalcTrigger,TriggerON)),NA())</f>
        <v>6.1498266842185956E-3</v>
      </c>
      <c r="H2453" s="42">
        <f>_xll.qlCalendarAdvance(Calendar,$H2452,B2453,"f",FALSE)</f>
        <v>56864</v>
      </c>
      <c r="I2453" s="139">
        <f>_xll.qlInterestRateIndexValueDate(Index1M,$H2453)</f>
        <v>56866</v>
      </c>
      <c r="J2453" s="144">
        <f>IFERROR(_xll.qlIndexFixing(Index1M,$H2453,TRUE,_xll.ohTrigger(RecalcTrigger,Trigger1M)),NA())</f>
        <v>6.2879216645519986E-3</v>
      </c>
      <c r="K2453" s="44">
        <f>IFERROR(_xll.qlIndexFixing(Index3M,H2453,TRUE,_xll.ohTrigger(RecalcTrigger,Trigger3M)),NA())</f>
        <v>6.5514262809268581E-3</v>
      </c>
      <c r="L2453" s="44">
        <f>IFERROR(_xll.qlIndexFixing(Index6M,$H2453,TRUE,_xll.ohTrigger(RecalcTrigger,Trigger6M)),NA())</f>
        <v>6.2413081479099405E-3</v>
      </c>
      <c r="M2453" s="145">
        <f>IFERROR(_xll.qlIndexFixing(Index1Y,$H2453,TRUE,_xll.ohTrigger(RecalcTrigger,Trigger1Y)),NA())</f>
        <v>6.6401959142479688E-3</v>
      </c>
      <c r="N2453" s="144">
        <f>IFERROR(_xll.qlIndexFixing(ONIndex1M,I2453,TRUE,_xll.ohTrigger(RecalcTrigger,Trigger1M)),NA())</f>
        <v>6.2966571359357459E-3</v>
      </c>
      <c r="O2453" s="44">
        <f>IFERROR(_xll.qlIndexFixing(ONIndex3M,I2453,TRUE,_xll.ohTrigger(RecalcTrigger,Trigger3M)),NA())</f>
        <v>6.5810056281279117E-3</v>
      </c>
      <c r="P2453" s="44">
        <f>IFERROR(_xll.qlIndexFixing(ONIndex6M,I2453,TRUE,_xll.ohTrigger(RecalcTrigger,Trigger6M)),NA())</f>
        <v>6.4031369715245035E-3</v>
      </c>
      <c r="Q2453" s="145">
        <f>IFERROR(_xll.qlIndexFixing(ONIndex1Y,I2453,TRUE,_xll.ohTrigger(RecalcTrigger,Trigger1Y)),NA())</f>
        <v>6.7864742155521185E-3</v>
      </c>
    </row>
    <row r="2454" spans="2:17" x14ac:dyDescent="0.2">
      <c r="B2454" s="39" t="s">
        <v>42</v>
      </c>
      <c r="D2454" s="42">
        <f>_xll.qlCalendarAdvance(Calendar,$D2453,B2454,"f",FALSE)</f>
        <v>56871</v>
      </c>
      <c r="E2454" s="139">
        <f>_xll.qlInterestRateIndexValueDate(IndexON,D2454)</f>
        <v>56871</v>
      </c>
      <c r="F2454" s="155">
        <f>IFERROR(_xll.qlIndexFixing(IndexON,D2454,TRUE,_xll.ohTrigger(RecalcTrigger,TriggerON)),NA())</f>
        <v>6.1434292760154108E-3</v>
      </c>
      <c r="H2454" s="42">
        <f>_xll.qlCalendarAdvance(Calendar,$H2453,B2454,"f",FALSE)</f>
        <v>56871</v>
      </c>
      <c r="I2454" s="139">
        <f>_xll.qlInterestRateIndexValueDate(Index1M,$H2454)</f>
        <v>56873</v>
      </c>
      <c r="J2454" s="144">
        <f>IFERROR(_xll.qlIndexFixing(Index1M,$H2454,TRUE,_xll.ohTrigger(RecalcTrigger,Trigger1M)),NA())</f>
        <v>6.2815494002632644E-3</v>
      </c>
      <c r="K2454" s="44">
        <f>IFERROR(_xll.qlIndexFixing(Index3M,H2454,TRUE,_xll.ohTrigger(RecalcTrigger,Trigger3M)),NA())</f>
        <v>6.54541042997101E-3</v>
      </c>
      <c r="L2454" s="44">
        <f>IFERROR(_xll.qlIndexFixing(Index6M,$H2454,TRUE,_xll.ohTrigger(RecalcTrigger,Trigger6M)),NA())</f>
        <v>6.2270213460870394E-3</v>
      </c>
      <c r="M2454" s="145">
        <f>IFERROR(_xll.qlIndexFixing(Index1Y,$H2454,TRUE,_xll.ohTrigger(RecalcTrigger,Trigger1Y)),NA())</f>
        <v>6.6334174691416673E-3</v>
      </c>
      <c r="N2454" s="144">
        <f>IFERROR(_xll.qlIndexFixing(ONIndex1M,I2454,TRUE,_xll.ohTrigger(RecalcTrigger,Trigger1M)),NA())</f>
        <v>6.2903209808151672E-3</v>
      </c>
      <c r="O2454" s="44">
        <f>IFERROR(_xll.qlIndexFixing(ONIndex3M,I2454,TRUE,_xll.ohTrigger(RecalcTrigger,Trigger3M)),NA())</f>
        <v>6.5751069393105155E-3</v>
      </c>
      <c r="P2454" s="44">
        <f>IFERROR(_xll.qlIndexFixing(ONIndex6M,I2454,TRUE,_xll.ohTrigger(RecalcTrigger,Trigger6M)),NA())</f>
        <v>6.3898869754641652E-3</v>
      </c>
      <c r="Q2454" s="145">
        <f>IFERROR(_xll.qlIndexFixing(ONIndex1Y,I2454,TRUE,_xll.ohTrigger(RecalcTrigger,Trigger1Y)),NA())</f>
        <v>6.7802398920946416E-3</v>
      </c>
    </row>
    <row r="2455" spans="2:17" x14ac:dyDescent="0.2">
      <c r="B2455" s="39" t="s">
        <v>42</v>
      </c>
      <c r="D2455" s="42">
        <f>_xll.qlCalendarAdvance(Calendar,$D2454,B2455,"f",FALSE)</f>
        <v>56878</v>
      </c>
      <c r="E2455" s="139">
        <f>_xll.qlInterestRateIndexValueDate(IndexON,D2455)</f>
        <v>56878</v>
      </c>
      <c r="F2455" s="155">
        <f>IFERROR(_xll.qlIndexFixing(IndexON,D2455,TRUE,_xll.ohTrigger(RecalcTrigger,TriggerON)),NA())</f>
        <v>6.137011273965598E-3</v>
      </c>
      <c r="H2455" s="42">
        <f>_xll.qlCalendarAdvance(Calendar,$H2454,B2455,"f",FALSE)</f>
        <v>56878</v>
      </c>
      <c r="I2455" s="139">
        <f>_xll.qlInterestRateIndexValueDate(Index1M,$H2455)</f>
        <v>56880</v>
      </c>
      <c r="J2455" s="144">
        <f>IFERROR(_xll.qlIndexFixing(Index1M,$H2455,TRUE,_xll.ohTrigger(RecalcTrigger,Trigger1M)),NA())</f>
        <v>6.275157229675421E-3</v>
      </c>
      <c r="K2455" s="44">
        <f>IFERROR(_xll.qlIndexFixing(Index3M,H2455,TRUE,_xll.ohTrigger(RecalcTrigger,Trigger3M)),NA())</f>
        <v>6.5393761857027929E-3</v>
      </c>
      <c r="L2455" s="44">
        <f>IFERROR(_xll.qlIndexFixing(Index6M,$H2455,TRUE,_xll.ohTrigger(RecalcTrigger,Trigger6M)),NA())</f>
        <v>6.2126535696604129E-3</v>
      </c>
      <c r="M2455" s="145">
        <f>IFERROR(_xll.qlIndexFixing(Index1Y,$H2455,TRUE,_xll.ohTrigger(RecalcTrigger,Trigger1Y)),NA())</f>
        <v>6.6266247657132335E-3</v>
      </c>
      <c r="N2455" s="144">
        <f>IFERROR(_xll.qlIndexFixing(ONIndex1M,I2455,TRUE,_xll.ohTrigger(RecalcTrigger,Trigger1M)),NA())</f>
        <v>6.2839649629431449E-3</v>
      </c>
      <c r="O2455" s="44">
        <f>IFERROR(_xll.qlIndexFixing(ONIndex3M,I2455,TRUE,_xll.ohTrigger(RecalcTrigger,Trigger3M)),NA())</f>
        <v>6.5691900038089557E-3</v>
      </c>
      <c r="P2455" s="44">
        <f>IFERROR(_xll.qlIndexFixing(ONIndex6M,I2455,TRUE,_xll.ohTrigger(RecalcTrigger,Trigger6M)),NA())</f>
        <v>6.3765576538976632E-3</v>
      </c>
      <c r="Q2455" s="145">
        <f>IFERROR(_xll.qlIndexFixing(ONIndex1Y,I2455,TRUE,_xll.ohTrigger(RecalcTrigger,Trigger1Y)),NA())</f>
        <v>6.7739852925363664E-3</v>
      </c>
    </row>
    <row r="2456" spans="2:17" x14ac:dyDescent="0.2">
      <c r="B2456" s="39" t="s">
        <v>42</v>
      </c>
      <c r="D2456" s="42">
        <f>_xll.qlCalendarAdvance(Calendar,$D2455,B2456,"f",FALSE)</f>
        <v>56885</v>
      </c>
      <c r="E2456" s="139">
        <f>_xll.qlInterestRateIndexValueDate(IndexON,D2456)</f>
        <v>56885</v>
      </c>
      <c r="F2456" s="155">
        <f>IFERROR(_xll.qlIndexFixing(IndexON,D2456,TRUE,_xll.ohTrigger(RecalcTrigger,TriggerON)),NA())</f>
        <v>6.1305726545679562E-3</v>
      </c>
      <c r="H2456" s="42">
        <f>_xll.qlCalendarAdvance(Calendar,$H2455,B2456,"f",FALSE)</f>
        <v>56885</v>
      </c>
      <c r="I2456" s="139">
        <f>_xll.qlInterestRateIndexValueDate(Index1M,$H2456)</f>
        <v>56887</v>
      </c>
      <c r="J2456" s="144">
        <f>IFERROR(_xll.qlIndexFixing(Index1M,$H2456,TRUE,_xll.ohTrigger(RecalcTrigger,Trigger1M)),NA())</f>
        <v>6.2699601580880285E-3</v>
      </c>
      <c r="K2456" s="44">
        <f>IFERROR(_xll.qlIndexFixing(Index3M,H2456,TRUE,_xll.ohTrigger(RecalcTrigger,Trigger3M)),NA())</f>
        <v>6.532946861802261E-3</v>
      </c>
      <c r="L2456" s="44">
        <f>IFERROR(_xll.qlIndexFixing(Index6M,$H2456,TRUE,_xll.ohTrigger(RecalcTrigger,Trigger6M)),NA())</f>
        <v>6.1982046987088448E-3</v>
      </c>
      <c r="M2456" s="145">
        <f>IFERROR(_xll.qlIndexFixing(Index1Y,$H2456,TRUE,_xll.ohTrigger(RecalcTrigger,Trigger1Y)),NA())</f>
        <v>6.6211265113262007E-3</v>
      </c>
      <c r="N2456" s="144">
        <f>IFERROR(_xll.qlIndexFixing(ONIndex1M,I2456,TRUE,_xll.ohTrigger(RecalcTrigger,Trigger1M)),NA())</f>
        <v>6.277589060337263E-3</v>
      </c>
      <c r="O2456" s="44">
        <f>IFERROR(_xll.qlIndexFixing(ONIndex3M,I2456,TRUE,_xll.ohTrigger(RecalcTrigger,Trigger3M)),NA())</f>
        <v>6.5632547999605606E-3</v>
      </c>
      <c r="P2456" s="44">
        <f>IFERROR(_xll.qlIndexFixing(ONIndex6M,I2456,TRUE,_xll.ohTrigger(RecalcTrigger,Trigger6M)),NA())</f>
        <v>6.3631488854021256E-3</v>
      </c>
      <c r="Q2456" s="145">
        <f>IFERROR(_xll.qlIndexFixing(ONIndex1Y,I2456,TRUE,_xll.ohTrigger(RecalcTrigger,Trigger1Y)),NA())</f>
        <v>6.7677103903385216E-3</v>
      </c>
    </row>
    <row r="2457" spans="2:17" x14ac:dyDescent="0.2">
      <c r="B2457" s="39" t="s">
        <v>42</v>
      </c>
      <c r="D2457" s="42">
        <f>_xll.qlCalendarAdvance(Calendar,$D2456,B2457,"f",FALSE)</f>
        <v>56892</v>
      </c>
      <c r="E2457" s="139">
        <f>_xll.qlInterestRateIndexValueDate(IndexON,D2457)</f>
        <v>56892</v>
      </c>
      <c r="F2457" s="155">
        <f>IFERROR(_xll.qlIndexFixing(IndexON,D2457,TRUE,_xll.ohTrigger(RecalcTrigger,TriggerON)),NA())</f>
        <v>6.1241133944811565E-3</v>
      </c>
      <c r="H2457" s="42">
        <f>_xll.qlCalendarAdvance(Calendar,$H2456,B2457,"f",FALSE)</f>
        <v>56892</v>
      </c>
      <c r="I2457" s="139">
        <f>_xll.qlInterestRateIndexValueDate(Index1M,$H2457)</f>
        <v>56894</v>
      </c>
      <c r="J2457" s="144">
        <f>IFERROR(_xll.qlIndexFixing(Index1M,$H2457,TRUE,_xll.ohTrigger(RecalcTrigger,Trigger1M)),NA())</f>
        <v>6.2623130813180272E-3</v>
      </c>
      <c r="K2457" s="44">
        <f>IFERROR(_xll.qlIndexFixing(Index3M,H2457,TRUE,_xll.ohTrigger(RecalcTrigger,Trigger3M)),NA())</f>
        <v>6.5268743356855273E-3</v>
      </c>
      <c r="L2457" s="44">
        <f>IFERROR(_xll.qlIndexFixing(Index6M,$H2457,TRUE,_xll.ohTrigger(RecalcTrigger,Trigger6M)),NA())</f>
        <v>6.1826613941204237E-3</v>
      </c>
      <c r="M2457" s="145">
        <f>IFERROR(_xll.qlIndexFixing(Index1Y,$H2457,TRUE,_xll.ohTrigger(RecalcTrigger,Trigger1Y)),NA())</f>
        <v>6.6129990427181134E-3</v>
      </c>
      <c r="N2457" s="144">
        <f>IFERROR(_xll.qlIndexFixing(ONIndex1M,I2457,TRUE,_xll.ohTrigger(RecalcTrigger,Trigger1M)),NA())</f>
        <v>6.2711932507752977E-3</v>
      </c>
      <c r="O2457" s="44">
        <f>IFERROR(_xll.qlIndexFixing(ONIndex3M,I2457,TRUE,_xll.ohTrigger(RecalcTrigger,Trigger3M)),NA())</f>
        <v>6.5573013064224028E-3</v>
      </c>
      <c r="P2457" s="44">
        <f>IFERROR(_xll.qlIndexFixing(ONIndex6M,I2457,TRUE,_xll.ohTrigger(RecalcTrigger,Trigger6M)),NA())</f>
        <v>6.349660548794489E-3</v>
      </c>
      <c r="Q2457" s="145">
        <f>IFERROR(_xll.qlIndexFixing(ONIndex1Y,I2457,TRUE,_xll.ohTrigger(RecalcTrigger,Trigger1Y)),NA())</f>
        <v>6.7614151592021443E-3</v>
      </c>
    </row>
    <row r="2458" spans="2:17" x14ac:dyDescent="0.2">
      <c r="B2458" s="39" t="s">
        <v>42</v>
      </c>
      <c r="D2458" s="42">
        <f>_xll.qlCalendarAdvance(Calendar,$D2457,B2458,"f",FALSE)</f>
        <v>56899</v>
      </c>
      <c r="E2458" s="139">
        <f>_xll.qlInterestRateIndexValueDate(IndexON,D2458)</f>
        <v>56899</v>
      </c>
      <c r="F2458" s="155">
        <f>IFERROR(_xll.qlIndexFixing(IndexON,D2458,TRUE,_xll.ohTrigger(RecalcTrigger,TriggerON)),NA())</f>
        <v>6.117633470124062E-3</v>
      </c>
      <c r="H2458" s="42">
        <f>_xll.qlCalendarAdvance(Calendar,$H2457,B2458,"f",FALSE)</f>
        <v>56899</v>
      </c>
      <c r="I2458" s="139">
        <f>_xll.qlInterestRateIndexValueDate(Index1M,$H2458)</f>
        <v>56901</v>
      </c>
      <c r="J2458" s="144">
        <f>IFERROR(_xll.qlIndexFixing(Index1M,$H2458,TRUE,_xll.ohTrigger(RecalcTrigger,Trigger1M)),NA())</f>
        <v>6.2558610594112829E-3</v>
      </c>
      <c r="K2458" s="44">
        <f>IFERROR(_xll.qlIndexFixing(Index3M,H2458,TRUE,_xll.ohTrigger(RecalcTrigger,Trigger3M)),NA())</f>
        <v>6.5207833503476845E-3</v>
      </c>
      <c r="L2458" s="44">
        <f>IFERROR(_xll.qlIndexFixing(Index6M,$H2458,TRUE,_xll.ohTrigger(RecalcTrigger,Trigger6M)),NA())</f>
        <v>6.1680438723040621E-3</v>
      </c>
      <c r="M2458" s="145">
        <f>IFERROR(_xll.qlIndexFixing(Index1Y,$H2458,TRUE,_xll.ohTrigger(RecalcTrigger,Trigger1Y)),NA())</f>
        <v>6.606167255529539E-3</v>
      </c>
      <c r="N2458" s="144">
        <f>IFERROR(_xll.qlIndexFixing(ONIndex1M,I2458,TRUE,_xll.ohTrigger(RecalcTrigger,Trigger1M)),NA())</f>
        <v>6.2647775121948968E-3</v>
      </c>
      <c r="O2458" s="44">
        <f>IFERROR(_xll.qlIndexFixing(ONIndex3M,I2458,TRUE,_xll.ohTrigger(RecalcTrigger,Trigger3M)),NA())</f>
        <v>6.551329501931491E-3</v>
      </c>
      <c r="P2458" s="44">
        <f>IFERROR(_xll.qlIndexFixing(ONIndex6M,I2458,TRUE,_xll.ohTrigger(RecalcTrigger,Trigger6M)),NA())</f>
        <v>6.3360925225719456E-3</v>
      </c>
      <c r="Q2458" s="145">
        <f>IFERROR(_xll.qlIndexFixing(ONIndex1Y,I2458,TRUE,_xll.ohTrigger(RecalcTrigger,Trigger1Y)),NA())</f>
        <v>6.7550995726683993E-3</v>
      </c>
    </row>
    <row r="2459" spans="2:17" x14ac:dyDescent="0.2">
      <c r="B2459" s="39" t="s">
        <v>42</v>
      </c>
      <c r="D2459" s="42">
        <f>_xll.qlCalendarAdvance(Calendar,$D2458,B2459,"f",FALSE)</f>
        <v>56906</v>
      </c>
      <c r="E2459" s="139">
        <f>_xll.qlInterestRateIndexValueDate(IndexON,D2459)</f>
        <v>56906</v>
      </c>
      <c r="F2459" s="155">
        <f>IFERROR(_xll.qlIndexFixing(IndexON,D2459,TRUE,_xll.ohTrigger(RecalcTrigger,TriggerON)),NA())</f>
        <v>6.1111328580754076E-3</v>
      </c>
      <c r="H2459" s="42">
        <f>_xll.qlCalendarAdvance(Calendar,$H2458,B2459,"f",FALSE)</f>
        <v>56906</v>
      </c>
      <c r="I2459" s="139">
        <f>_xll.qlInterestRateIndexValueDate(Index1M,$H2459)</f>
        <v>56908</v>
      </c>
      <c r="J2459" s="144">
        <f>IFERROR(_xll.qlIndexFixing(Index1M,$H2459,TRUE,_xll.ohTrigger(RecalcTrigger,Trigger1M)),NA())</f>
        <v>6.2493890429235477E-3</v>
      </c>
      <c r="K2459" s="44">
        <f>IFERROR(_xll.qlIndexFixing(Index3M,H2459,TRUE,_xll.ohTrigger(RecalcTrigger,Trigger3M)),NA())</f>
        <v>6.5146738844067079E-3</v>
      </c>
      <c r="L2459" s="44">
        <f>IFERROR(_xll.qlIndexFixing(Index6M,$H2459,TRUE,_xll.ohTrigger(RecalcTrigger,Trigger6M)),NA())</f>
        <v>6.1533448869256838E-3</v>
      </c>
      <c r="M2459" s="145">
        <f>IFERROR(_xll.qlIndexFixing(Index1Y,$H2459,TRUE,_xll.ohTrigger(RecalcTrigger,Trigger1Y)),NA())</f>
        <v>6.5993236747750577E-3</v>
      </c>
      <c r="N2459" s="144">
        <f>IFERROR(_xll.qlIndexFixing(ONIndex1M,I2459,TRUE,_xll.ohTrigger(RecalcTrigger,Trigger1M)),NA())</f>
        <v>6.2583418224537724E-3</v>
      </c>
      <c r="O2459" s="44">
        <f>IFERROR(_xll.qlIndexFixing(ONIndex3M,I2459,TRUE,_xll.ohTrigger(RecalcTrigger,Trigger3M)),NA())</f>
        <v>6.5453393649050895E-3</v>
      </c>
      <c r="P2459" s="44">
        <f>IFERROR(_xll.qlIndexFixing(ONIndex6M,I2459,TRUE,_xll.ohTrigger(RecalcTrigger,Trigger6M)),NA())</f>
        <v>6.3224446856313676E-3</v>
      </c>
      <c r="Q2459" s="145">
        <f>IFERROR(_xll.qlIndexFixing(ONIndex1Y,I2459,TRUE,_xll.ohTrigger(RecalcTrigger,Trigger1Y)),NA())</f>
        <v>6.7487636045981958E-3</v>
      </c>
    </row>
    <row r="2460" spans="2:17" x14ac:dyDescent="0.2">
      <c r="B2460" s="39" t="s">
        <v>42</v>
      </c>
      <c r="D2460" s="42">
        <f>_xll.qlCalendarAdvance(Calendar,$D2459,B2460,"f",FALSE)</f>
        <v>56913</v>
      </c>
      <c r="E2460" s="139">
        <f>_xll.qlInterestRateIndexValueDate(IndexON,D2460)</f>
        <v>56913</v>
      </c>
      <c r="F2460" s="155">
        <f>IFERROR(_xll.qlIndexFixing(IndexON,D2460,TRUE,_xll.ohTrigger(RecalcTrigger,TriggerON)),NA())</f>
        <v>6.1046115348339924E-3</v>
      </c>
      <c r="H2460" s="42">
        <f>_xll.qlCalendarAdvance(Calendar,$H2459,B2460,"f",FALSE)</f>
        <v>56913</v>
      </c>
      <c r="I2460" s="139">
        <f>_xll.qlInterestRateIndexValueDate(Index1M,$H2460)</f>
        <v>56915</v>
      </c>
      <c r="J2460" s="144">
        <f>IFERROR(_xll.qlIndexFixing(Index1M,$H2460,TRUE,_xll.ohTrigger(RecalcTrigger,Trigger1M)),NA())</f>
        <v>6.2428970097799796E-3</v>
      </c>
      <c r="K2460" s="44">
        <f>IFERROR(_xll.qlIndexFixing(Index3M,H2460,TRUE,_xll.ohTrigger(RecalcTrigger,Trigger3M)),NA())</f>
        <v>6.5085459164797004E-3</v>
      </c>
      <c r="L2460" s="44">
        <f>IFERROR(_xll.qlIndexFixing(Index6M,$H2460,TRUE,_xll.ohTrigger(RecalcTrigger,Trigger6M)),NA())</f>
        <v>6.1385643181301255E-3</v>
      </c>
      <c r="M2460" s="145">
        <f>IFERROR(_xll.qlIndexFixing(Index1Y,$H2460,TRUE,_xll.ohTrigger(RecalcTrigger,Trigger1Y)),NA())</f>
        <v>6.5924689196067907E-3</v>
      </c>
      <c r="N2460" s="144">
        <f>IFERROR(_xll.qlIndexFixing(ONIndex1M,I2460,TRUE,_xll.ohTrigger(RecalcTrigger,Trigger1M)),NA())</f>
        <v>6.2518861595695085E-3</v>
      </c>
      <c r="O2460" s="44">
        <f>IFERROR(_xll.qlIndexFixing(ONIndex3M,I2460,TRUE,_xll.ohTrigger(RecalcTrigger,Trigger3M)),NA())</f>
        <v>6.5393308739203349E-3</v>
      </c>
      <c r="P2460" s="44">
        <f>IFERROR(_xll.qlIndexFixing(ONIndex6M,I2460,TRUE,_xll.ohTrigger(RecalcTrigger,Trigger6M)),NA())</f>
        <v>6.3087169165498835E-3</v>
      </c>
      <c r="Q2460" s="145">
        <f>IFERROR(_xll.qlIndexFixing(ONIndex1Y,I2460,TRUE,_xll.ohTrigger(RecalcTrigger,Trigger1Y)),NA())</f>
        <v>6.7424072284527625E-3</v>
      </c>
    </row>
    <row r="2461" spans="2:17" x14ac:dyDescent="0.2">
      <c r="B2461" s="39" t="s">
        <v>42</v>
      </c>
      <c r="D2461" s="42">
        <f>_xll.qlCalendarAdvance(Calendar,$D2460,B2461,"f",FALSE)</f>
        <v>56920</v>
      </c>
      <c r="E2461" s="139">
        <f>_xll.qlInterestRateIndexValueDate(IndexON,D2461)</f>
        <v>56920</v>
      </c>
      <c r="F2461" s="155">
        <f>IFERROR(_xll.qlIndexFixing(IndexON,D2461,TRUE,_xll.ohTrigger(RecalcTrigger,TriggerON)),NA())</f>
        <v>6.0980694768186794E-3</v>
      </c>
      <c r="H2461" s="42">
        <f>_xll.qlCalendarAdvance(Calendar,$H2460,B2461,"f",FALSE)</f>
        <v>56920</v>
      </c>
      <c r="I2461" s="139">
        <f>_xll.qlInterestRateIndexValueDate(Index1M,$H2461)</f>
        <v>56922</v>
      </c>
      <c r="J2461" s="144">
        <f>IFERROR(_xll.qlIndexFixing(Index1M,$H2461,TRUE,_xll.ohTrigger(RecalcTrigger,Trigger1M)),NA())</f>
        <v>6.2363849379157288E-3</v>
      </c>
      <c r="K2461" s="44">
        <f>IFERROR(_xll.qlIndexFixing(Index3M,H2461,TRUE,_xll.ohTrigger(RecalcTrigger,Trigger3M)),NA())</f>
        <v>6.5023994251898493E-3</v>
      </c>
      <c r="L2461" s="44">
        <f>IFERROR(_xll.qlIndexFixing(Index6M,$H2461,TRUE,_xll.ohTrigger(RecalcTrigger,Trigger6M)),NA())</f>
        <v>6.1247397298489032E-3</v>
      </c>
      <c r="M2461" s="145">
        <f>IFERROR(_xll.qlIndexFixing(Index1Y,$H2461,TRUE,_xll.ohTrigger(RecalcTrigger,Trigger1Y)),NA())</f>
        <v>6.5856036103624331E-3</v>
      </c>
      <c r="N2461" s="144">
        <f>IFERROR(_xll.qlIndexFixing(ONIndex1M,I2461,TRUE,_xll.ohTrigger(RecalcTrigger,Trigger1M)),NA())</f>
        <v>6.2454105013198813E-3</v>
      </c>
      <c r="O2461" s="44">
        <f>IFERROR(_xll.qlIndexFixing(ONIndex3M,I2461,TRUE,_xll.ohTrigger(RecalcTrigger,Trigger3M)),NA())</f>
        <v>6.5333040075543636E-3</v>
      </c>
      <c r="P2461" s="44">
        <f>IFERROR(_xll.qlIndexFixing(ONIndex6M,I2461,TRUE,_xll.ohTrigger(RecalcTrigger,Trigger6M)),NA())</f>
        <v>6.2949090942243657E-3</v>
      </c>
      <c r="Q2461" s="145">
        <f>IFERROR(_xll.qlIndexFixing(ONIndex1Y,I2461,TRUE,_xll.ohTrigger(RecalcTrigger,Trigger1Y)),NA())</f>
        <v>6.7360304179331365E-3</v>
      </c>
    </row>
    <row r="2462" spans="2:17" x14ac:dyDescent="0.2">
      <c r="B2462" s="39" t="s">
        <v>42</v>
      </c>
      <c r="D2462" s="42">
        <f>_xll.qlCalendarAdvance(Calendar,$D2461,B2462,"f",FALSE)</f>
        <v>56927</v>
      </c>
      <c r="E2462" s="139">
        <f>_xll.qlInterestRateIndexValueDate(IndexON,D2462)</f>
        <v>56927</v>
      </c>
      <c r="F2462" s="155">
        <f>IFERROR(_xll.qlIndexFixing(IndexON,D2462,TRUE,_xll.ohTrigger(RecalcTrigger,TriggerON)),NA())</f>
        <v>6.0915066606881396E-3</v>
      </c>
      <c r="H2462" s="42">
        <f>_xll.qlCalendarAdvance(Calendar,$H2461,B2462,"f",FALSE)</f>
        <v>56927</v>
      </c>
      <c r="I2462" s="139">
        <f>_xll.qlInterestRateIndexValueDate(Index1M,$H2462)</f>
        <v>56929</v>
      </c>
      <c r="J2462" s="144">
        <f>IFERROR(_xll.qlIndexFixing(Index1M,$H2462,TRUE,_xll.ohTrigger(RecalcTrigger,Trigger1M)),NA())</f>
        <v>6.2298528052634472E-3</v>
      </c>
      <c r="K2462" s="44">
        <f>IFERROR(_xll.qlIndexFixing(Index3M,H2462,TRUE,_xll.ohTrigger(RecalcTrigger,Trigger3M)),NA())</f>
        <v>6.4962343891525219E-3</v>
      </c>
      <c r="L2462" s="44">
        <f>IFERROR(_xll.qlIndexFixing(Index6M,$H2462,TRUE,_xll.ohTrigger(RecalcTrigger,Trigger6M)),NA())</f>
        <v>6.1098017741980015E-3</v>
      </c>
      <c r="M2462" s="145">
        <f>IFERROR(_xll.qlIndexFixing(Index1Y,$H2462,TRUE,_xll.ohTrigger(RecalcTrigger,Trigger1Y)),NA())</f>
        <v>6.5787283685641651E-3</v>
      </c>
      <c r="N2462" s="144">
        <f>IFERROR(_xll.qlIndexFixing(ONIndex1M,I2462,TRUE,_xll.ohTrigger(RecalcTrigger,Trigger1M)),NA())</f>
        <v>6.2389148256425386E-3</v>
      </c>
      <c r="O2462" s="44">
        <f>IFERROR(_xll.qlIndexFixing(ONIndex3M,I2462,TRUE,_xll.ohTrigger(RecalcTrigger,Trigger3M)),NA())</f>
        <v>6.5272587444642483E-3</v>
      </c>
      <c r="P2462" s="44">
        <f>IFERROR(_xll.qlIndexFixing(ONIndex6M,I2462,TRUE,_xll.ohTrigger(RecalcTrigger,Trigger6M)),NA())</f>
        <v>6.2810210971520064E-3</v>
      </c>
      <c r="Q2462" s="145">
        <f>IFERROR(_xll.qlIndexFixing(ONIndex1Y,I2462,TRUE,_xll.ohTrigger(RecalcTrigger,Trigger1Y)),NA())</f>
        <v>6.7296331466604187E-3</v>
      </c>
    </row>
    <row r="2463" spans="2:17" x14ac:dyDescent="0.2">
      <c r="B2463" s="39" t="s">
        <v>42</v>
      </c>
      <c r="D2463" s="42">
        <f>_xll.qlCalendarAdvance(Calendar,$D2462,B2463,"f",FALSE)</f>
        <v>56934</v>
      </c>
      <c r="E2463" s="139">
        <f>_xll.qlInterestRateIndexValueDate(IndexON,D2463)</f>
        <v>56934</v>
      </c>
      <c r="F2463" s="155">
        <f>IFERROR(_xll.qlIndexFixing(IndexON,D2463,TRUE,_xll.ohTrigger(RecalcTrigger,TriggerON)),NA())</f>
        <v>6.0849230629411721E-3</v>
      </c>
      <c r="H2463" s="42">
        <f>_xll.qlCalendarAdvance(Calendar,$H2462,B2463,"f",FALSE)</f>
        <v>56934</v>
      </c>
      <c r="I2463" s="139">
        <f>_xll.qlInterestRateIndexValueDate(Index1M,$H2463)</f>
        <v>56936</v>
      </c>
      <c r="J2463" s="144">
        <f>IFERROR(_xll.qlIndexFixing(Index1M,$H2463,TRUE,_xll.ohTrigger(RecalcTrigger,Trigger1M)),NA())</f>
        <v>6.2233005897482929E-3</v>
      </c>
      <c r="K2463" s="44">
        <f>IFERROR(_xll.qlIndexFixing(Index3M,H2463,TRUE,_xll.ohTrigger(RecalcTrigger,Trigger3M)),NA())</f>
        <v>6.4900507869900346E-3</v>
      </c>
      <c r="L2463" s="44">
        <f>IFERROR(_xll.qlIndexFixing(Index6M,$H2463,TRUE,_xll.ohTrigger(RecalcTrigger,Trigger6M)),NA())</f>
        <v>6.0947818849649837E-3</v>
      </c>
      <c r="M2463" s="145">
        <f>IFERROR(_xll.qlIndexFixing(Index1Y,$H2463,TRUE,_xll.ohTrigger(RecalcTrigger,Trigger1Y)),NA())</f>
        <v>6.5718438169199596E-3</v>
      </c>
      <c r="N2463" s="144">
        <f>IFERROR(_xll.qlIndexFixing(ONIndex1M,I2463,TRUE,_xll.ohTrigger(RecalcTrigger,Trigger1M)),NA())</f>
        <v>6.2323991105550647E-3</v>
      </c>
      <c r="O2463" s="44">
        <f>IFERROR(_xll.qlIndexFixing(ONIndex3M,I2463,TRUE,_xll.ohTrigger(RecalcTrigger,Trigger3M)),NA())</f>
        <v>6.5211950630672533E-3</v>
      </c>
      <c r="P2463" s="44">
        <f>IFERROR(_xll.qlIndexFixing(ONIndex6M,I2463,TRUE,_xll.ohTrigger(RecalcTrigger,Trigger6M)),NA())</f>
        <v>6.267052804229678E-3</v>
      </c>
      <c r="Q2463" s="145">
        <f>IFERROR(_xll.qlIndexFixing(ONIndex1Y,I2463,TRUE,_xll.ohTrigger(RecalcTrigger,Trigger1Y)),NA())</f>
        <v>6.72321538825571E-3</v>
      </c>
    </row>
    <row r="2464" spans="2:17" x14ac:dyDescent="0.2">
      <c r="B2464" s="39" t="s">
        <v>42</v>
      </c>
      <c r="D2464" s="42">
        <f>_xll.qlCalendarAdvance(Calendar,$D2463,B2464,"f",FALSE)</f>
        <v>56941</v>
      </c>
      <c r="E2464" s="139">
        <f>_xll.qlInterestRateIndexValueDate(IndexON,D2464)</f>
        <v>56941</v>
      </c>
      <c r="F2464" s="155">
        <f>IFERROR(_xll.qlIndexFixing(IndexON,D2464,TRUE,_xll.ohTrigger(RecalcTrigger,TriggerON)),NA())</f>
        <v>6.0783186602364481E-3</v>
      </c>
      <c r="H2464" s="42">
        <f>_xll.qlCalendarAdvance(Calendar,$H2463,B2464,"f",FALSE)</f>
        <v>56941</v>
      </c>
      <c r="I2464" s="139">
        <f>_xll.qlInterestRateIndexValueDate(Index1M,$H2464)</f>
        <v>56943</v>
      </c>
      <c r="J2464" s="144">
        <f>IFERROR(_xll.qlIndexFixing(Index1M,$H2464,TRUE,_xll.ohTrigger(RecalcTrigger,Trigger1M)),NA())</f>
        <v>6.216728269302918E-3</v>
      </c>
      <c r="K2464" s="44">
        <f>IFERROR(_xll.qlIndexFixing(Index3M,H2464,TRUE,_xll.ohTrigger(RecalcTrigger,Trigger3M)),NA())</f>
        <v>6.4838485973194937E-3</v>
      </c>
      <c r="L2464" s="44">
        <f>IFERROR(_xll.qlIndexFixing(Index6M,$H2464,TRUE,_xll.ohTrigger(RecalcTrigger,Trigger6M)),NA())</f>
        <v>6.079679942340631E-3</v>
      </c>
      <c r="M2464" s="145">
        <f>IFERROR(_xll.qlIndexFixing(Index1Y,$H2464,TRUE,_xll.ohTrigger(RecalcTrigger,Trigger1Y)),NA())</f>
        <v>6.5649505793216245E-3</v>
      </c>
      <c r="N2464" s="144">
        <f>IFERROR(_xll.qlIndexFixing(ONIndex1M,I2464,TRUE,_xll.ohTrigger(RecalcTrigger,Trigger1M)),NA())</f>
        <v>6.2258633339151714E-3</v>
      </c>
      <c r="O2464" s="44">
        <f>IFERROR(_xll.qlIndexFixing(ONIndex3M,I2464,TRUE,_xll.ohTrigger(RecalcTrigger,Trigger3M)),NA())</f>
        <v>6.5151129420204512E-3</v>
      </c>
      <c r="P2464" s="44">
        <f>IFERROR(_xll.qlIndexFixing(ONIndex6M,I2464,TRUE,_xll.ohTrigger(RecalcTrigger,Trigger6M)),NA())</f>
        <v>6.2530040939545728E-3</v>
      </c>
      <c r="Q2464" s="145">
        <f>IFERROR(_xll.qlIndexFixing(ONIndex1Y,I2464,TRUE,_xll.ohTrigger(RecalcTrigger,Trigger1Y)),NA())</f>
        <v>6.7167771164200474E-3</v>
      </c>
    </row>
    <row r="2465" spans="2:17" x14ac:dyDescent="0.2">
      <c r="B2465" s="39" t="s">
        <v>42</v>
      </c>
      <c r="D2465" s="42">
        <f>_xll.qlCalendarAdvance(Calendar,$D2464,B2465,"f",FALSE)</f>
        <v>56948</v>
      </c>
      <c r="E2465" s="139">
        <f>_xll.qlInterestRateIndexValueDate(IndexON,D2465)</f>
        <v>56948</v>
      </c>
      <c r="F2465" s="155">
        <f>IFERROR(_xll.qlIndexFixing(IndexON,D2465,TRUE,_xll.ohTrigger(RecalcTrigger,TriggerON)),NA())</f>
        <v>6.0716934287530222E-3</v>
      </c>
      <c r="H2465" s="42">
        <f>_xll.qlCalendarAdvance(Calendar,$H2464,B2465,"f",FALSE)</f>
        <v>56948</v>
      </c>
      <c r="I2465" s="139">
        <f>_xll.qlInterestRateIndexValueDate(Index1M,$H2465)</f>
        <v>56950</v>
      </c>
      <c r="J2465" s="144">
        <f>IFERROR(_xll.qlIndexFixing(Index1M,$H2465,TRUE,_xll.ohTrigger(RecalcTrigger,Trigger1M)),NA())</f>
        <v>6.2101358218574765E-3</v>
      </c>
      <c r="K2465" s="44">
        <f>IFERROR(_xll.qlIndexFixing(Index3M,H2465,TRUE,_xll.ohTrigger(RecalcTrigger,Trigger3M)),NA())</f>
        <v>6.4780174066262439E-3</v>
      </c>
      <c r="L2465" s="44">
        <f>IFERROR(_xll.qlIndexFixing(Index6M,$H2465,TRUE,_xll.ohTrigger(RecalcTrigger,Trigger6M)),NA())</f>
        <v>6.0634335288676459E-3</v>
      </c>
      <c r="M2465" s="145">
        <f>IFERROR(_xll.qlIndexFixing(Index1Y,$H2465,TRUE,_xll.ohTrigger(RecalcTrigger,Trigger1Y)),NA())</f>
        <v>6.5580492808458889E-3</v>
      </c>
      <c r="N2465" s="144">
        <f>IFERROR(_xll.qlIndexFixing(ONIndex1M,I2465,TRUE,_xll.ohTrigger(RecalcTrigger,Trigger1M)),NA())</f>
        <v>6.2193074735805709E-3</v>
      </c>
      <c r="O2465" s="44">
        <f>IFERROR(_xll.qlIndexFixing(ONIndex3M,I2465,TRUE,_xll.ohTrigger(RecalcTrigger,Trigger3M)),NA())</f>
        <v>6.5090123599809147E-3</v>
      </c>
      <c r="P2465" s="44">
        <f>IFERROR(_xll.qlIndexFixing(ONIndex6M,I2465,TRUE,_xll.ohTrigger(RecalcTrigger,Trigger6M)),NA())</f>
        <v>6.2388748450636911E-3</v>
      </c>
      <c r="Q2465" s="145">
        <f>IFERROR(_xll.qlIndexFixing(ONIndex1Y,I2465,TRUE,_xll.ohTrigger(RecalcTrigger,Trigger1Y)),NA())</f>
        <v>6.7103183046945958E-3</v>
      </c>
    </row>
    <row r="2466" spans="2:17" x14ac:dyDescent="0.2">
      <c r="B2466" s="39" t="s">
        <v>42</v>
      </c>
      <c r="D2466" s="42">
        <f>_xll.qlCalendarAdvance(Calendar,$D2465,B2466,"f",FALSE)</f>
        <v>56955</v>
      </c>
      <c r="E2466" s="139">
        <f>_xll.qlInterestRateIndexValueDate(IndexON,D2466)</f>
        <v>56955</v>
      </c>
      <c r="F2466" s="155">
        <f>IFERROR(_xll.qlIndexFixing(IndexON,D2466,TRUE,_xll.ohTrigger(RecalcTrigger,TriggerON)),NA())</f>
        <v>6.0650473453094378E-3</v>
      </c>
      <c r="H2466" s="42">
        <f>_xll.qlCalendarAdvance(Calendar,$H2465,B2466,"f",FALSE)</f>
        <v>56955</v>
      </c>
      <c r="I2466" s="139">
        <f>_xll.qlInterestRateIndexValueDate(Index1M,$H2466)</f>
        <v>56957</v>
      </c>
      <c r="J2466" s="144">
        <f>IFERROR(_xll.qlIndexFixing(Index1M,$H2466,TRUE,_xll.ohTrigger(RecalcTrigger,Trigger1M)),NA())</f>
        <v>6.2035232253446204E-3</v>
      </c>
      <c r="K2466" s="44">
        <f>IFERROR(_xll.qlIndexFixing(Index3M,H2466,TRUE,_xll.ohTrigger(RecalcTrigger,Trigger3M)),NA())</f>
        <v>6.4717794246886553E-3</v>
      </c>
      <c r="L2466" s="44">
        <f>IFERROR(_xll.qlIndexFixing(Index6M,$H2466,TRUE,_xll.ohTrigger(RecalcTrigger,Trigger6M)),NA())</f>
        <v>6.0481609433496409E-3</v>
      </c>
      <c r="M2466" s="145">
        <f>IFERROR(_xll.qlIndexFixing(Index1Y,$H2466,TRUE,_xll.ohTrigger(RecalcTrigger,Trigger1Y)),NA())</f>
        <v>6.5511405477541871E-3</v>
      </c>
      <c r="N2466" s="144">
        <f>IFERROR(_xll.qlIndexFixing(ONIndex1M,I2466,TRUE,_xll.ohTrigger(RecalcTrigger,Trigger1M)),NA())</f>
        <v>6.2127315074889111E-3</v>
      </c>
      <c r="O2466" s="44">
        <f>IFERROR(_xll.qlIndexFixing(ONIndex3M,I2466,TRUE,_xll.ohTrigger(RecalcTrigger,Trigger3M)),NA())</f>
        <v>6.5028932952859719E-3</v>
      </c>
      <c r="P2466" s="44">
        <f>IFERROR(_xll.qlIndexFixing(ONIndex6M,I2466,TRUE,_xll.ohTrigger(RecalcTrigger,Trigger6M)),NA())</f>
        <v>6.2246649365338413E-3</v>
      </c>
      <c r="Q2466" s="145">
        <f>IFERROR(_xll.qlIndexFixing(ONIndex1Y,I2466,TRUE,_xll.ohTrigger(RecalcTrigger,Trigger1Y)),NA())</f>
        <v>6.7038389268603282E-3</v>
      </c>
    </row>
    <row r="2467" spans="2:17" x14ac:dyDescent="0.2">
      <c r="B2467" s="39" t="s">
        <v>42</v>
      </c>
      <c r="D2467" s="42">
        <f>_xll.qlCalendarAdvance(Calendar,$D2466,B2467,"f",FALSE)</f>
        <v>56962</v>
      </c>
      <c r="E2467" s="139">
        <f>_xll.qlInterestRateIndexValueDate(IndexON,D2467)</f>
        <v>56962</v>
      </c>
      <c r="F2467" s="155">
        <f>IFERROR(_xll.qlIndexFixing(IndexON,D2467,TRUE,_xll.ohTrigger(RecalcTrigger,TriggerON)),NA())</f>
        <v>6.0583803864044938E-3</v>
      </c>
      <c r="H2467" s="42">
        <f>_xll.qlCalendarAdvance(Calendar,$H2466,B2467,"f",FALSE)</f>
        <v>56962</v>
      </c>
      <c r="I2467" s="139">
        <f>_xll.qlInterestRateIndexValueDate(Index1M,$H2467)</f>
        <v>56964</v>
      </c>
      <c r="J2467" s="144">
        <f>IFERROR(_xll.qlIndexFixing(Index1M,$H2467,TRUE,_xll.ohTrigger(RecalcTrigger,Trigger1M)),NA())</f>
        <v>6.1968904576895079E-3</v>
      </c>
      <c r="K2467" s="44">
        <f>IFERROR(_xll.qlIndexFixing(Index3M,H2467,TRUE,_xll.ohTrigger(RecalcTrigger,Trigger3M)),NA())</f>
        <v>6.4655227928632781E-3</v>
      </c>
      <c r="L2467" s="44">
        <f>IFERROR(_xll.qlIndexFixing(Index6M,$H2467,TRUE,_xll.ohTrigger(RecalcTrigger,Trigger6M)),NA())</f>
        <v>6.032805935805274E-3</v>
      </c>
      <c r="M2467" s="145">
        <f>IFERROR(_xll.qlIndexFixing(Index1Y,$H2467,TRUE,_xll.ohTrigger(RecalcTrigger,Trigger1Y)),NA())</f>
        <v>6.5442250074928742E-3</v>
      </c>
      <c r="N2467" s="144">
        <f>IFERROR(_xll.qlIndexFixing(ONIndex1M,I2467,TRUE,_xll.ohTrigger(RecalcTrigger,Trigger1M)),NA())</f>
        <v>6.2061354135778402E-3</v>
      </c>
      <c r="O2467" s="44">
        <f>IFERROR(_xll.qlIndexFixing(ONIndex3M,I2467,TRUE,_xll.ohTrigger(RecalcTrigger,Trigger3M)),NA())</f>
        <v>6.4967557265926956E-3</v>
      </c>
      <c r="P2467" s="44">
        <f>IFERROR(_xll.qlIndexFixing(ONIndex6M,I2467,TRUE,_xll.ohTrigger(RecalcTrigger,Trigger6M)),NA())</f>
        <v>6.2103742468622158E-3</v>
      </c>
      <c r="Q2467" s="145">
        <f>IFERROR(_xll.qlIndexFixing(ONIndex1Y,I2467,TRUE,_xll.ohTrigger(RecalcTrigger,Trigger1Y)),NA())</f>
        <v>6.6973389564584096E-3</v>
      </c>
    </row>
    <row r="2468" spans="2:17" x14ac:dyDescent="0.2">
      <c r="B2468" s="39" t="s">
        <v>42</v>
      </c>
      <c r="D2468" s="42">
        <f>_xll.qlCalendarAdvance(Calendar,$D2467,B2468,"f",FALSE)</f>
        <v>56969</v>
      </c>
      <c r="E2468" s="139">
        <f>_xll.qlInterestRateIndexValueDate(IndexON,D2468)</f>
        <v>56969</v>
      </c>
      <c r="F2468" s="155">
        <f>IFERROR(_xll.qlIndexFixing(IndexON,D2468,TRUE,_xll.ohTrigger(RecalcTrigger,TriggerON)),NA())</f>
        <v>6.0516925284570533E-3</v>
      </c>
      <c r="H2468" s="42">
        <f>_xll.qlCalendarAdvance(Calendar,$H2467,B2468,"f",FALSE)</f>
        <v>56969</v>
      </c>
      <c r="I2468" s="139">
        <f>_xll.qlInterestRateIndexValueDate(Index1M,$H2468)</f>
        <v>56971</v>
      </c>
      <c r="J2468" s="144">
        <f>IFERROR(_xll.qlIndexFixing(Index1M,$H2468,TRUE,_xll.ohTrigger(RecalcTrigger,Trigger1M)),NA())</f>
        <v>6.1902374968297869E-3</v>
      </c>
      <c r="K2468" s="44">
        <f>IFERROR(_xll.qlIndexFixing(Index3M,H2468,TRUE,_xll.ohTrigger(RecalcTrigger,Trigger3M)),NA())</f>
        <v>6.459247489769413E-3</v>
      </c>
      <c r="L2468" s="44">
        <f>IFERROR(_xll.qlIndexFixing(Index6M,$H2468,TRUE,_xll.ohTrigger(RecalcTrigger,Trigger6M)),NA())</f>
        <v>6.0173683864894563E-3</v>
      </c>
      <c r="M2468" s="145">
        <f>IFERROR(_xll.qlIndexFixing(Index1Y,$H2468,TRUE,_xll.ohTrigger(RecalcTrigger,Trigger1Y)),NA())</f>
        <v>6.5364248210182333E-3</v>
      </c>
      <c r="N2468" s="144">
        <f>IFERROR(_xll.qlIndexFixing(ONIndex1M,I2468,TRUE,_xll.ohTrigger(RecalcTrigger,Trigger1M)),NA())</f>
        <v>6.19951916970507E-3</v>
      </c>
      <c r="O2468" s="44">
        <f>IFERROR(_xll.qlIndexFixing(ONIndex3M,I2468,TRUE,_xll.ohTrigger(RecalcTrigger,Trigger3M)),NA())</f>
        <v>6.4905996325581583E-3</v>
      </c>
      <c r="P2468" s="44">
        <f>IFERROR(_xll.qlIndexFixing(ONIndex6M,I2468,TRUE,_xll.ohTrigger(RecalcTrigger,Trigger6M)),NA())</f>
        <v>6.1960026546259428E-3</v>
      </c>
      <c r="Q2468" s="145">
        <f>IFERROR(_xll.qlIndexFixing(ONIndex1Y,I2468,TRUE,_xll.ohTrigger(RecalcTrigger,Trigger1Y)),NA())</f>
        <v>6.6908183671099408E-3</v>
      </c>
    </row>
    <row r="2469" spans="2:17" x14ac:dyDescent="0.2">
      <c r="B2469" s="39" t="s">
        <v>42</v>
      </c>
      <c r="D2469" s="42">
        <f>_xll.qlCalendarAdvance(Calendar,$D2468,B2469,"f",FALSE)</f>
        <v>56976</v>
      </c>
      <c r="E2469" s="139">
        <f>_xll.qlInterestRateIndexValueDate(IndexON,D2469)</f>
        <v>56976</v>
      </c>
      <c r="F2469" s="155">
        <f>IFERROR(_xll.qlIndexFixing(IndexON,D2469,TRUE,_xll.ohTrigger(RecalcTrigger,TriggerON)),NA())</f>
        <v>6.0449837480458513E-3</v>
      </c>
      <c r="H2469" s="42">
        <f>_xll.qlCalendarAdvance(Calendar,$H2468,B2469,"f",FALSE)</f>
        <v>56976</v>
      </c>
      <c r="I2469" s="139">
        <f>_xll.qlInterestRateIndexValueDate(Index1M,$H2469)</f>
        <v>56978</v>
      </c>
      <c r="J2469" s="144">
        <f>IFERROR(_xll.qlIndexFixing(Index1M,$H2469,TRUE,_xll.ohTrigger(RecalcTrigger,Trigger1M)),NA())</f>
        <v>6.1835643206931135E-3</v>
      </c>
      <c r="K2469" s="44">
        <f>IFERROR(_xll.qlIndexFixing(Index3M,H2469,TRUE,_xll.ohTrigger(RecalcTrigger,Trigger3M)),NA())</f>
        <v>6.452953494029876E-3</v>
      </c>
      <c r="L2469" s="44">
        <f>IFERROR(_xll.qlIndexFixing(Index6M,$H2469,TRUE,_xll.ohTrigger(RecalcTrigger,Trigger6M)),NA())</f>
        <v>6.0018481756710781E-3</v>
      </c>
      <c r="M2469" s="145">
        <f>IFERROR(_xll.qlIndexFixing(Index1Y,$H2469,TRUE,_xll.ohTrigger(RecalcTrigger,Trigger1Y)),NA())</f>
        <v>6.531693698506833E-3</v>
      </c>
      <c r="N2469" s="144">
        <f>IFERROR(_xll.qlIndexFixing(ONIndex1M,I2469,TRUE,_xll.ohTrigger(RecalcTrigger,Trigger1M)),NA())</f>
        <v>6.1928827538082487E-3</v>
      </c>
      <c r="O2469" s="44">
        <f>IFERROR(_xll.qlIndexFixing(ONIndex3M,I2469,TRUE,_xll.ohTrigger(RecalcTrigger,Trigger3M)),NA())</f>
        <v>6.4844249916795604E-3</v>
      </c>
      <c r="P2469" s="44">
        <f>IFERROR(_xll.qlIndexFixing(ONIndex6M,I2469,TRUE,_xll.ohTrigger(RecalcTrigger,Trigger6M)),NA())</f>
        <v>6.1815500387218947E-3</v>
      </c>
      <c r="Q2469" s="145">
        <f>IFERROR(_xll.qlIndexFixing(ONIndex1Y,I2469,TRUE,_xll.ohTrigger(RecalcTrigger,Trigger1Y)),NA())</f>
        <v>6.6842771325159589E-3</v>
      </c>
    </row>
    <row r="2470" spans="2:17" x14ac:dyDescent="0.2">
      <c r="B2470" s="39" t="s">
        <v>42</v>
      </c>
      <c r="D2470" s="42">
        <f>_xll.qlCalendarAdvance(Calendar,$D2469,B2470,"f",FALSE)</f>
        <v>56983</v>
      </c>
      <c r="E2470" s="139">
        <f>_xll.qlInterestRateIndexValueDate(IndexON,D2470)</f>
        <v>56983</v>
      </c>
      <c r="F2470" s="155">
        <f>IFERROR(_xll.qlIndexFixing(IndexON,D2470,TRUE,_xll.ohTrigger(RecalcTrigger,TriggerON)),NA())</f>
        <v>6.0382540216696867E-3</v>
      </c>
      <c r="H2470" s="42">
        <f>_xll.qlCalendarAdvance(Calendar,$H2469,B2470,"f",FALSE)</f>
        <v>56983</v>
      </c>
      <c r="I2470" s="139">
        <f>_xll.qlInterestRateIndexValueDate(Index1M,$H2470)</f>
        <v>56985</v>
      </c>
      <c r="J2470" s="144">
        <f>IFERROR(_xll.qlIndexFixing(Index1M,$H2470,TRUE,_xll.ohTrigger(RecalcTrigger,Trigger1M)),NA())</f>
        <v>6.1768709072096417E-3</v>
      </c>
      <c r="K2470" s="44">
        <f>IFERROR(_xll.qlIndexFixing(Index3M,H2470,TRUE,_xll.ohTrigger(RecalcTrigger,Trigger3M)),NA())</f>
        <v>6.446640784264844E-3</v>
      </c>
      <c r="L2470" s="44">
        <f>IFERROR(_xll.qlIndexFixing(Index6M,$H2470,TRUE,_xll.ohTrigger(RecalcTrigger,Trigger6M)),NA())</f>
        <v>5.9873384608064113E-3</v>
      </c>
      <c r="M2470" s="145">
        <f>IFERROR(_xll.qlIndexFixing(Index1Y,$H2470,TRUE,_xll.ohTrigger(RecalcTrigger,Trigger1Y)),NA())</f>
        <v>6.5234438359141021E-3</v>
      </c>
      <c r="N2470" s="144">
        <f>IFERROR(_xll.qlIndexFixing(ONIndex1M,I2470,TRUE,_xll.ohTrigger(RecalcTrigger,Trigger1M)),NA())</f>
        <v>6.1862261437450883E-3</v>
      </c>
      <c r="O2470" s="44">
        <f>IFERROR(_xll.qlIndexFixing(ONIndex3M,I2470,TRUE,_xll.ohTrigger(RecalcTrigger,Trigger3M)),NA())</f>
        <v>6.4782317826139746E-3</v>
      </c>
      <c r="P2470" s="44">
        <f>IFERROR(_xll.qlIndexFixing(ONIndex6M,I2470,TRUE,_xll.ohTrigger(RecalcTrigger,Trigger6M)),NA())</f>
        <v>6.1670162778870719E-3</v>
      </c>
      <c r="Q2470" s="145">
        <f>IFERROR(_xll.qlIndexFixing(ONIndex1Y,I2470,TRUE,_xll.ohTrigger(RecalcTrigger,Trigger1Y)),NA())</f>
        <v>6.6777152263775008E-3</v>
      </c>
    </row>
    <row r="2471" spans="2:17" x14ac:dyDescent="0.2">
      <c r="B2471" s="39" t="s">
        <v>42</v>
      </c>
      <c r="D2471" s="42">
        <f>_xll.qlCalendarAdvance(Calendar,$D2470,B2471,"f",FALSE)</f>
        <v>56990</v>
      </c>
      <c r="E2471" s="139">
        <f>_xll.qlInterestRateIndexValueDate(IndexON,D2471)</f>
        <v>56990</v>
      </c>
      <c r="F2471" s="155">
        <f>IFERROR(_xll.qlIndexFixing(IndexON,D2471,TRUE,_xll.ohTrigger(RecalcTrigger,TriggerON)),NA())</f>
        <v>6.0315033259872308E-3</v>
      </c>
      <c r="H2471" s="42">
        <f>_xll.qlCalendarAdvance(Calendar,$H2470,B2471,"f",FALSE)</f>
        <v>56990</v>
      </c>
      <c r="I2471" s="139">
        <f>_xll.qlInterestRateIndexValueDate(Index1M,$H2471)</f>
        <v>56992</v>
      </c>
      <c r="J2471" s="144">
        <f>IFERROR(_xll.qlIndexFixing(Index1M,$H2471,TRUE,_xll.ohTrigger(RecalcTrigger,Trigger1M)),NA())</f>
        <v>6.1701572343170197E-3</v>
      </c>
      <c r="K2471" s="44">
        <f>IFERROR(_xll.qlIndexFixing(Index3M,H2471,TRUE,_xll.ohTrigger(RecalcTrigger,Trigger3M)),NA())</f>
        <v>6.4403093390988896E-3</v>
      </c>
      <c r="L2471" s="44">
        <f>IFERROR(_xll.qlIndexFixing(Index6M,$H2471,TRUE,_xll.ohTrigger(RecalcTrigger,Trigger6M)),NA())</f>
        <v>5.9716603692297754E-3</v>
      </c>
      <c r="M2471" s="145">
        <f>IFERROR(_xll.qlIndexFixing(Index1Y,$H2471,TRUE,_xll.ohTrigger(RecalcTrigger,Trigger1Y)),NA())</f>
        <v>6.5165073651191792E-3</v>
      </c>
      <c r="N2471" s="144">
        <f>IFERROR(_xll.qlIndexFixing(ONIndex1M,I2471,TRUE,_xll.ohTrigger(RecalcTrigger,Trigger1M)),NA())</f>
        <v>6.1795493175331728E-3</v>
      </c>
      <c r="O2471" s="44">
        <f>IFERROR(_xll.qlIndexFixing(ONIndex3M,I2471,TRUE,_xll.ohTrigger(RecalcTrigger,Trigger3M)),NA())</f>
        <v>6.4720199838586012E-3</v>
      </c>
      <c r="P2471" s="44">
        <f>IFERROR(_xll.qlIndexFixing(ONIndex6M,I2471,TRUE,_xll.ohTrigger(RecalcTrigger,Trigger6M)),NA())</f>
        <v>6.1524012507785386E-3</v>
      </c>
      <c r="Q2471" s="145">
        <f>IFERROR(_xll.qlIndexFixing(ONIndex1Y,I2471,TRUE,_xll.ohTrigger(RecalcTrigger,Trigger1Y)),NA())</f>
        <v>6.6711326221557954E-3</v>
      </c>
    </row>
    <row r="2472" spans="2:17" x14ac:dyDescent="0.2">
      <c r="B2472" s="39" t="s">
        <v>42</v>
      </c>
      <c r="D2472" s="42">
        <f>_xll.qlCalendarAdvance(Calendar,$D2471,B2472,"f",FALSE)</f>
        <v>56997</v>
      </c>
      <c r="E2472" s="139">
        <f>_xll.qlInterestRateIndexValueDate(IndexON,D2472)</f>
        <v>56997</v>
      </c>
      <c r="F2472" s="155">
        <f>IFERROR(_xll.qlIndexFixing(IndexON,D2472,TRUE,_xll.ohTrigger(RecalcTrigger,TriggerON)),NA())</f>
        <v>6.0247316372574744E-3</v>
      </c>
      <c r="H2472" s="42">
        <f>_xll.qlCalendarAdvance(Calendar,$H2471,B2472,"f",FALSE)</f>
        <v>56997</v>
      </c>
      <c r="I2472" s="139">
        <f>_xll.qlInterestRateIndexValueDate(Index1M,$H2472)</f>
        <v>56999</v>
      </c>
      <c r="J2472" s="144">
        <f>IFERROR(_xll.qlIndexFixing(Index1M,$H2472,TRUE,_xll.ohTrigger(RecalcTrigger,Trigger1M)),NA())</f>
        <v>6.1634232799404054E-3</v>
      </c>
      <c r="K2472" s="44">
        <f>IFERROR(_xll.qlIndexFixing(Index3M,H2472,TRUE,_xll.ohTrigger(RecalcTrigger,Trigger3M)),NA())</f>
        <v>6.4339591371539483E-3</v>
      </c>
      <c r="L2472" s="44">
        <f>IFERROR(_xll.qlIndexFixing(Index6M,$H2472,TRUE,_xll.ohTrigger(RecalcTrigger,Trigger6M)),NA())</f>
        <v>5.9559065357616993E-3</v>
      </c>
      <c r="M2472" s="145">
        <f>IFERROR(_xll.qlIndexFixing(Index1Y,$H2472,TRUE,_xll.ohTrigger(RecalcTrigger,Trigger1Y)),NA())</f>
        <v>6.5095672421487377E-3</v>
      </c>
      <c r="N2472" s="144">
        <f>IFERROR(_xll.qlIndexFixing(ONIndex1M,I2472,TRUE,_xll.ohTrigger(RecalcTrigger,Trigger1M)),NA())</f>
        <v>6.1728522529502783E-3</v>
      </c>
      <c r="O2472" s="44">
        <f>IFERROR(_xll.qlIndexFixing(ONIndex3M,I2472,TRUE,_xll.ohTrigger(RecalcTrigger,Trigger3M)),NA())</f>
        <v>6.4657895739106408E-3</v>
      </c>
      <c r="P2472" s="44">
        <f>IFERROR(_xll.qlIndexFixing(ONIndex6M,I2472,TRUE,_xll.ohTrigger(RecalcTrigger,Trigger6M)),NA())</f>
        <v>6.1377048359734232E-3</v>
      </c>
      <c r="Q2472" s="145">
        <f>IFERROR(_xll.qlIndexFixing(ONIndex1Y,I2472,TRUE,_xll.ohTrigger(RecalcTrigger,Trigger1Y)),NA())</f>
        <v>6.6645292936318157E-3</v>
      </c>
    </row>
    <row r="2473" spans="2:17" x14ac:dyDescent="0.2">
      <c r="B2473" s="39" t="s">
        <v>42</v>
      </c>
      <c r="D2473" s="42">
        <f>_xll.qlCalendarAdvance(Calendar,$D2472,B2473,"f",FALSE)</f>
        <v>57004</v>
      </c>
      <c r="E2473" s="139">
        <f>_xll.qlInterestRateIndexValueDate(IndexON,D2473)</f>
        <v>57004</v>
      </c>
      <c r="F2473" s="155">
        <f>IFERROR(_xll.qlIndexFixing(IndexON,D2473,TRUE,_xll.ohTrigger(RecalcTrigger,TriggerON)),NA())</f>
        <v>6.0179389322989607E-3</v>
      </c>
      <c r="H2473" s="42">
        <f>_xll.qlCalendarAdvance(Calendar,$H2472,B2473,"f",FALSE)</f>
        <v>57004</v>
      </c>
      <c r="I2473" s="139">
        <f>_xll.qlInterestRateIndexValueDate(Index1M,$H2473)</f>
        <v>57006</v>
      </c>
      <c r="J2473" s="144">
        <f>IFERROR(_xll.qlIndexFixing(Index1M,$H2473,TRUE,_xll.ohTrigger(RecalcTrigger,Trigger1M)),NA())</f>
        <v>6.1566690220149489E-3</v>
      </c>
      <c r="K2473" s="44">
        <f>IFERROR(_xll.qlIndexFixing(Index3M,H2473,TRUE,_xll.ohTrigger(RecalcTrigger,Trigger3M)),NA())</f>
        <v>6.4275901570528329E-3</v>
      </c>
      <c r="L2473" s="44">
        <f>IFERROR(_xll.qlIndexFixing(Index6M,$H2473,TRUE,_xll.ohTrigger(RecalcTrigger,Trigger6M)),NA())</f>
        <v>5.9400832134692584E-3</v>
      </c>
      <c r="M2473" s="145">
        <f>IFERROR(_xll.qlIndexFixing(Index1Y,$H2473,TRUE,_xll.ohTrigger(RecalcTrigger,Trigger1Y)),NA())</f>
        <v>6.5026241015536676E-3</v>
      </c>
      <c r="N2473" s="144">
        <f>IFERROR(_xll.qlIndexFixing(ONIndex1M,I2473,TRUE,_xll.ohTrigger(RecalcTrigger,Trigger1M)),NA())</f>
        <v>6.1661349279340527E-3</v>
      </c>
      <c r="O2473" s="44">
        <f>IFERROR(_xll.qlIndexFixing(ONIndex3M,I2473,TRUE,_xll.ohTrigger(RecalcTrigger,Trigger3M)),NA())</f>
        <v>6.4595405315071019E-3</v>
      </c>
      <c r="P2473" s="44">
        <f>IFERROR(_xll.qlIndexFixing(ONIndex6M,I2473,TRUE,_xll.ohTrigger(RecalcTrigger,Trigger6M)),NA())</f>
        <v>6.122926912208726E-3</v>
      </c>
      <c r="Q2473" s="145">
        <f>IFERROR(_xll.qlIndexFixing(ONIndex1Y,I2473,TRUE,_xll.ohTrigger(RecalcTrigger,Trigger1Y)),NA())</f>
        <v>6.6579052143467266E-3</v>
      </c>
    </row>
    <row r="2474" spans="2:17" x14ac:dyDescent="0.2">
      <c r="B2474" s="39" t="s">
        <v>42</v>
      </c>
      <c r="D2474" s="42">
        <f>_xll.qlCalendarAdvance(Calendar,$D2473,B2474,"f",FALSE)</f>
        <v>57011</v>
      </c>
      <c r="E2474" s="139">
        <f>_xll.qlInterestRateIndexValueDate(IndexON,D2474)</f>
        <v>57011</v>
      </c>
      <c r="F2474" s="155">
        <f>IFERROR(_xll.qlIndexFixing(IndexON,D2474,TRUE,_xll.ohTrigger(RecalcTrigger,TriggerON)),NA())</f>
        <v>6.0111251874506166E-3</v>
      </c>
      <c r="H2474" s="42">
        <f>_xll.qlCalendarAdvance(Calendar,$H2473,B2474,"f",FALSE)</f>
        <v>57011</v>
      </c>
      <c r="I2474" s="139">
        <f>_xll.qlInterestRateIndexValueDate(Index1M,$H2474)</f>
        <v>57013</v>
      </c>
      <c r="J2474" s="144">
        <f>IFERROR(_xll.qlIndexFixing(Index1M,$H2474,TRUE,_xll.ohTrigger(RecalcTrigger,Trigger1M)),NA())</f>
        <v>6.1511933818067998E-3</v>
      </c>
      <c r="K2474" s="44">
        <f>IFERROR(_xll.qlIndexFixing(Index3M,H2474,TRUE,_xll.ohTrigger(RecalcTrigger,Trigger3M)),NA())</f>
        <v>6.4216049260714669E-3</v>
      </c>
      <c r="L2474" s="44">
        <f>IFERROR(_xll.qlIndexFixing(Index6M,$H2474,TRUE,_xll.ohTrigger(RecalcTrigger,Trigger6M)),NA())</f>
        <v>5.9241966674020308E-3</v>
      </c>
      <c r="M2474" s="145">
        <f>IFERROR(_xll.qlIndexFixing(Index1Y,$H2474,TRUE,_xll.ohTrigger(RecalcTrigger,Trigger1Y)),NA())</f>
        <v>6.4956785790693458E-3</v>
      </c>
      <c r="N2474" s="144">
        <f>IFERROR(_xll.qlIndexFixing(ONIndex1M,I2474,TRUE,_xll.ohTrigger(RecalcTrigger,Trigger1M)),NA())</f>
        <v>6.1593973205820163E-3</v>
      </c>
      <c r="O2474" s="44">
        <f>IFERROR(_xll.qlIndexFixing(ONIndex3M,I2474,TRUE,_xll.ohTrigger(RecalcTrigger,Trigger3M)),NA())</f>
        <v>6.4532728350652491E-3</v>
      </c>
      <c r="P2474" s="44">
        <f>IFERROR(_xll.qlIndexFixing(ONIndex6M,I2474,TRUE,_xll.ohTrigger(RecalcTrigger,Trigger6M)),NA())</f>
        <v>6.1080673585411915E-3</v>
      </c>
      <c r="Q2474" s="145">
        <f>IFERROR(_xll.qlIndexFixing(ONIndex1Y,I2474,TRUE,_xll.ohTrigger(RecalcTrigger,Trigger1Y)),NA())</f>
        <v>6.651260358001565E-3</v>
      </c>
    </row>
    <row r="2475" spans="2:17" x14ac:dyDescent="0.2">
      <c r="B2475" s="39" t="s">
        <v>42</v>
      </c>
      <c r="D2475" s="42">
        <f>_xll.qlCalendarAdvance(Calendar,$D2474,B2475,"f",FALSE)</f>
        <v>57018</v>
      </c>
      <c r="E2475" s="139">
        <f>_xll.qlInterestRateIndexValueDate(IndexON,D2475)</f>
        <v>57018</v>
      </c>
      <c r="F2475" s="155">
        <f>IFERROR(_xll.qlIndexFixing(IndexON,D2475,TRUE,_xll.ohTrigger(RecalcTrigger,TriggerON)),NA())</f>
        <v>6.0042903792112412E-3</v>
      </c>
      <c r="H2475" s="42">
        <f>_xll.qlCalendarAdvance(Calendar,$H2474,B2475,"f",FALSE)</f>
        <v>57018</v>
      </c>
      <c r="I2475" s="139">
        <f>_xll.qlInterestRateIndexValueDate(Index1M,$H2475)</f>
        <v>57020</v>
      </c>
      <c r="J2475" s="144">
        <f>IFERROR(_xll.qlIndexFixing(Index1M,$H2475,TRUE,_xll.ohTrigger(RecalcTrigger,Trigger1M)),NA())</f>
        <v>6.1444031638905822E-3</v>
      </c>
      <c r="K2475" s="44">
        <f>IFERROR(_xll.qlIndexFixing(Index3M,H2475,TRUE,_xll.ohTrigger(RecalcTrigger,Trigger3M)),NA())</f>
        <v>6.4151997879937639E-3</v>
      </c>
      <c r="L2475" s="44">
        <f>IFERROR(_xll.qlIndexFixing(Index6M,$H2475,TRUE,_xll.ohTrigger(RecalcTrigger,Trigger6M)),NA())</f>
        <v>5.9082531745912187E-3</v>
      </c>
      <c r="M2475" s="145">
        <f>IFERROR(_xll.qlIndexFixing(Index1Y,$H2475,TRUE,_xll.ohTrigger(RecalcTrigger,Trigger1Y)),NA())</f>
        <v>6.4887313116143352E-3</v>
      </c>
      <c r="N2475" s="144">
        <f>IFERROR(_xll.qlIndexFixing(ONIndex1M,I2475,TRUE,_xll.ohTrigger(RecalcTrigger,Trigger1M)),NA())</f>
        <v>6.1526394085120728E-3</v>
      </c>
      <c r="O2475" s="44">
        <f>IFERROR(_xll.qlIndexFixing(ONIndex3M,I2475,TRUE,_xll.ohTrigger(RecalcTrigger,Trigger3M)),NA())</f>
        <v>6.4469864631622187E-3</v>
      </c>
      <c r="P2475" s="44">
        <f>IFERROR(_xll.qlIndexFixing(ONIndex6M,I2475,TRUE,_xll.ohTrigger(RecalcTrigger,Trigger6M)),NA())</f>
        <v>6.0931260532282039E-3</v>
      </c>
      <c r="Q2475" s="145">
        <f>IFERROR(_xll.qlIndexFixing(ONIndex1Y,I2475,TRUE,_xll.ohTrigger(RecalcTrigger,Trigger1Y)),NA())</f>
        <v>6.644594698217432E-3</v>
      </c>
    </row>
    <row r="2476" spans="2:17" x14ac:dyDescent="0.2">
      <c r="B2476" s="39" t="s">
        <v>42</v>
      </c>
      <c r="D2476" s="42">
        <f>_xll.qlCalendarAdvance(Calendar,$D2475,B2476,"f",FALSE)</f>
        <v>57025</v>
      </c>
      <c r="E2476" s="139">
        <f>_xll.qlInterestRateIndexValueDate(IndexON,D2476)</f>
        <v>57025</v>
      </c>
      <c r="F2476" s="155">
        <f>IFERROR(_xll.qlIndexFixing(IndexON,D2476,TRUE,_xll.ohTrigger(RecalcTrigger,TriggerON)),NA())</f>
        <v>5.9974344843194416E-3</v>
      </c>
      <c r="H2476" s="42">
        <f>_xll.qlCalendarAdvance(Calendar,$H2475,B2476,"f",FALSE)</f>
        <v>57025</v>
      </c>
      <c r="I2476" s="139">
        <f>_xll.qlInterestRateIndexValueDate(Index1M,$H2476)</f>
        <v>57027</v>
      </c>
      <c r="J2476" s="144">
        <f>IFERROR(_xll.qlIndexFixing(Index1M,$H2476,TRUE,_xll.ohTrigger(RecalcTrigger,Trigger1M)),NA())</f>
        <v>6.137592581604864E-3</v>
      </c>
      <c r="K2476" s="44">
        <f>IFERROR(_xll.qlIndexFixing(Index3M,H2476,TRUE,_xll.ohTrigger(RecalcTrigger,Trigger3M)),NA())</f>
        <v>6.408775809381595E-3</v>
      </c>
      <c r="L2476" s="44">
        <f>IFERROR(_xll.qlIndexFixing(Index6M,$H2476,TRUE,_xll.ohTrigger(RecalcTrigger,Trigger6M)),NA())</f>
        <v>5.8922590240461353E-3</v>
      </c>
      <c r="M2476" s="145">
        <f>IFERROR(_xll.qlIndexFixing(Index1Y,$H2476,TRUE,_xll.ohTrigger(RecalcTrigger,Trigger1Y)),NA())</f>
        <v>6.4817829372925519E-3</v>
      </c>
      <c r="N2476" s="144">
        <f>IFERROR(_xll.qlIndexFixing(ONIndex1M,I2476,TRUE,_xll.ohTrigger(RecalcTrigger,Trigger1M)),NA())</f>
        <v>6.1458611698217425E-3</v>
      </c>
      <c r="O2476" s="44">
        <f>IFERROR(_xll.qlIndexFixing(ONIndex3M,I2476,TRUE,_xll.ohTrigger(RecalcTrigger,Trigger3M)),NA())</f>
        <v>6.4406813943751473E-3</v>
      </c>
      <c r="P2476" s="44">
        <f>IFERROR(_xll.qlIndexFixing(ONIndex6M,I2476,TRUE,_xll.ohTrigger(RecalcTrigger,Trigger6M)),NA())</f>
        <v>6.0781028751666355E-3</v>
      </c>
      <c r="Q2476" s="145">
        <f>IFERROR(_xll.qlIndexFixing(ONIndex1Y,I2476,TRUE,_xll.ohTrigger(RecalcTrigger,Trigger1Y)),NA())</f>
        <v>6.6379082086953645E-3</v>
      </c>
    </row>
    <row r="2477" spans="2:17" x14ac:dyDescent="0.2">
      <c r="B2477" s="39" t="s">
        <v>42</v>
      </c>
      <c r="D2477" s="42">
        <f>_xll.qlCalendarAdvance(Calendar,$D2476,B2477,"f",FALSE)</f>
        <v>57032</v>
      </c>
      <c r="E2477" s="139">
        <f>_xll.qlInterestRateIndexValueDate(IndexON,D2477)</f>
        <v>57032</v>
      </c>
      <c r="F2477" s="155">
        <f>IFERROR(_xll.qlIndexFixing(IndexON,D2477,TRUE,_xll.ohTrigger(RecalcTrigger,TriggerON)),NA())</f>
        <v>5.9905574790342087E-3</v>
      </c>
      <c r="H2477" s="42">
        <f>_xll.qlCalendarAdvance(Calendar,$H2476,B2477,"f",FALSE)</f>
        <v>57032</v>
      </c>
      <c r="I2477" s="139">
        <f>_xll.qlInterestRateIndexValueDate(Index1M,$H2477)</f>
        <v>57034</v>
      </c>
      <c r="J2477" s="144">
        <f>IFERROR(_xll.qlIndexFixing(Index1M,$H2477,TRUE,_xll.ohTrigger(RecalcTrigger,Trigger1M)),NA())</f>
        <v>6.1307616128817794E-3</v>
      </c>
      <c r="K2477" s="44">
        <f>IFERROR(_xll.qlIndexFixing(Index3M,H2477,TRUE,_xll.ohTrigger(RecalcTrigger,Trigger3M)),NA())</f>
        <v>6.4023329688565056E-3</v>
      </c>
      <c r="L2477" s="44">
        <f>IFERROR(_xll.qlIndexFixing(Index6M,$H2477,TRUE,_xll.ohTrigger(RecalcTrigger,Trigger6M)),NA())</f>
        <v>5.8762205167533265E-3</v>
      </c>
      <c r="M2477" s="145">
        <f>IFERROR(_xll.qlIndexFixing(Index1Y,$H2477,TRUE,_xll.ohTrigger(RecalcTrigger,Trigger1Y)),NA())</f>
        <v>6.4748340953897946E-3</v>
      </c>
      <c r="N2477" s="144">
        <f>IFERROR(_xll.qlIndexFixing(ONIndex1M,I2477,TRUE,_xll.ohTrigger(RecalcTrigger,Trigger1M)),NA())</f>
        <v>6.1390625823687373E-3</v>
      </c>
      <c r="O2477" s="44">
        <f>IFERROR(_xll.qlIndexFixing(ONIndex3M,I2477,TRUE,_xll.ohTrigger(RecalcTrigger,Trigger3M)),NA())</f>
        <v>6.4343576074410436E-3</v>
      </c>
      <c r="P2477" s="44">
        <f>IFERROR(_xll.qlIndexFixing(ONIndex6M,I2477,TRUE,_xll.ohTrigger(RecalcTrigger,Trigger6M)),NA())</f>
        <v>6.0629977030934867E-3</v>
      </c>
      <c r="Q2477" s="145">
        <f>IFERROR(_xll.qlIndexFixing(ONIndex1Y,I2477,TRUE,_xll.ohTrigger(RecalcTrigger,Trigger1Y)),NA())</f>
        <v>6.6312008629765273E-3</v>
      </c>
    </row>
    <row r="2478" spans="2:17" x14ac:dyDescent="0.2">
      <c r="B2478" s="39" t="s">
        <v>42</v>
      </c>
      <c r="D2478" s="42">
        <f>_xll.qlCalendarAdvance(Calendar,$D2477,B2478,"f",FALSE)</f>
        <v>57039</v>
      </c>
      <c r="E2478" s="139">
        <f>_xll.qlInterestRateIndexValueDate(IndexON,D2478)</f>
        <v>57039</v>
      </c>
      <c r="F2478" s="155">
        <f>IFERROR(_xll.qlIndexFixing(IndexON,D2478,TRUE,_xll.ohTrigger(RecalcTrigger,TriggerON)),NA())</f>
        <v>5.9836593401740856E-3</v>
      </c>
      <c r="H2478" s="42">
        <f>_xll.qlCalendarAdvance(Calendar,$H2477,B2478,"f",FALSE)</f>
        <v>57039</v>
      </c>
      <c r="I2478" s="139">
        <f>_xll.qlInterestRateIndexValueDate(Index1M,$H2478)</f>
        <v>57041</v>
      </c>
      <c r="J2478" s="144">
        <f>IFERROR(_xll.qlIndexFixing(Index1M,$H2478,TRUE,_xll.ohTrigger(RecalcTrigger,Trigger1M)),NA())</f>
        <v>6.1221528198500286E-3</v>
      </c>
      <c r="K2478" s="44">
        <f>IFERROR(_xll.qlIndexFixing(Index3M,H2478,TRUE,_xll.ohTrigger(RecalcTrigger,Trigger3M)),NA())</f>
        <v>6.3950542820971805E-3</v>
      </c>
      <c r="L2478" s="44">
        <f>IFERROR(_xll.qlIndexFixing(Index6M,$H2478,TRUE,_xll.ohTrigger(RecalcTrigger,Trigger6M)),NA())</f>
        <v>5.8556816122308725E-3</v>
      </c>
      <c r="M2478" s="145">
        <f>IFERROR(_xll.qlIndexFixing(Index1Y,$H2478,TRUE,_xll.ohTrigger(RecalcTrigger,Trigger1Y)),NA())</f>
        <v>6.4691949671129177E-3</v>
      </c>
      <c r="N2478" s="144">
        <f>IFERROR(_xll.qlIndexFixing(ONIndex1M,I2478,TRUE,_xll.ohTrigger(RecalcTrigger,Trigger1M)),NA())</f>
        <v>6.1322436240107692E-3</v>
      </c>
      <c r="O2478" s="44">
        <f>IFERROR(_xll.qlIndexFixing(ONIndex3M,I2478,TRUE,_xll.ohTrigger(RecalcTrigger,Trigger3M)),NA())</f>
        <v>6.4280150807771719E-3</v>
      </c>
      <c r="P2478" s="44">
        <f>IFERROR(_xll.qlIndexFixing(ONIndex6M,I2478,TRUE,_xll.ohTrigger(RecalcTrigger,Trigger6M)),NA())</f>
        <v>6.047810415745758E-3</v>
      </c>
      <c r="Q2478" s="145">
        <f>IFERROR(_xll.qlIndexFixing(ONIndex1Y,I2478,TRUE,_xll.ohTrigger(RecalcTrigger,Trigger1Y)),NA())</f>
        <v>6.6244726347619576E-3</v>
      </c>
    </row>
    <row r="2479" spans="2:17" x14ac:dyDescent="0.2">
      <c r="B2479" s="39" t="s">
        <v>42</v>
      </c>
      <c r="D2479" s="42">
        <f>_xll.qlCalendarAdvance(Calendar,$D2478,B2479,"f",FALSE)</f>
        <v>57046</v>
      </c>
      <c r="E2479" s="139">
        <f>_xll.qlInterestRateIndexValueDate(IndexON,D2479)</f>
        <v>57046</v>
      </c>
      <c r="F2479" s="155">
        <f>IFERROR(_xll.qlIndexFixing(IndexON,D2479,TRUE,_xll.ohTrigger(RecalcTrigger,TriggerON)),NA())</f>
        <v>5.9767400439980634E-3</v>
      </c>
      <c r="H2479" s="42">
        <f>_xll.qlCalendarAdvance(Calendar,$H2478,B2479,"f",FALSE)</f>
        <v>57046</v>
      </c>
      <c r="I2479" s="139">
        <f>_xll.qlInterestRateIndexValueDate(Index1M,$H2479)</f>
        <v>57048</v>
      </c>
      <c r="J2479" s="144">
        <f>IFERROR(_xll.qlIndexFixing(Index1M,$H2479,TRUE,_xll.ohTrigger(RecalcTrigger,Trigger1M)),NA())</f>
        <v>6.1157158641200748E-3</v>
      </c>
      <c r="K2479" s="44">
        <f>IFERROR(_xll.qlIndexFixing(Index3M,H2479,TRUE,_xll.ohTrigger(RecalcTrigger,Trigger3M)),NA())</f>
        <v>6.3885707145386935E-3</v>
      </c>
      <c r="L2479" s="44">
        <f>IFERROR(_xll.qlIndexFixing(Index6M,$H2479,TRUE,_xll.ohTrigger(RecalcTrigger,Trigger6M)),NA())</f>
        <v>5.8395750151580246E-3</v>
      </c>
      <c r="M2479" s="145">
        <f>IFERROR(_xll.qlIndexFixing(Index1Y,$H2479,TRUE,_xll.ohTrigger(RecalcTrigger,Trigger1Y)),NA())</f>
        <v>6.4622456492945176E-3</v>
      </c>
      <c r="N2479" s="144">
        <f>IFERROR(_xll.qlIndexFixing(ONIndex1M,I2479,TRUE,_xll.ohTrigger(RecalcTrigger,Trigger1M)),NA())</f>
        <v>6.1254042728453584E-3</v>
      </c>
      <c r="O2479" s="44">
        <f>IFERROR(_xll.qlIndexFixing(ONIndex3M,I2479,TRUE,_xll.ohTrigger(RecalcTrigger,Trigger3M)),NA())</f>
        <v>6.4216537929606687E-3</v>
      </c>
      <c r="P2479" s="44">
        <f>IFERROR(_xll.qlIndexFixing(ONIndex6M,I2479,TRUE,_xll.ohTrigger(RecalcTrigger,Trigger6M)),NA())</f>
        <v>6.0325408916206413E-3</v>
      </c>
      <c r="Q2479" s="145">
        <f>IFERROR(_xll.qlIndexFixing(ONIndex1Y,I2479,TRUE,_xll.ohTrigger(RecalcTrigger,Trigger1Y)),NA())</f>
        <v>6.6177234976727561E-3</v>
      </c>
    </row>
    <row r="2480" spans="2:17" x14ac:dyDescent="0.2">
      <c r="B2480" s="39" t="s">
        <v>42</v>
      </c>
      <c r="D2480" s="42">
        <f>_xll.qlCalendarAdvance(Calendar,$D2479,B2480,"f",FALSE)</f>
        <v>57053</v>
      </c>
      <c r="E2480" s="139">
        <f>_xll.qlInterestRateIndexValueDate(IndexON,D2480)</f>
        <v>57053</v>
      </c>
      <c r="F2480" s="155">
        <f>IFERROR(_xll.qlIndexFixing(IndexON,D2480,TRUE,_xll.ohTrigger(RecalcTrigger,TriggerON)),NA())</f>
        <v>5.969799567164813E-3</v>
      </c>
      <c r="H2480" s="42">
        <f>_xll.qlCalendarAdvance(Calendar,$H2479,B2480,"f",FALSE)</f>
        <v>57053</v>
      </c>
      <c r="I2480" s="139">
        <f>_xll.qlInterestRateIndexValueDate(Index1M,$H2480)</f>
        <v>57055</v>
      </c>
      <c r="J2480" s="144">
        <f>IFERROR(_xll.qlIndexFixing(Index1M,$H2480,TRUE,_xll.ohTrigger(RecalcTrigger,Trigger1M)),NA())</f>
        <v>6.1088188634544904E-3</v>
      </c>
      <c r="K2480" s="44">
        <f>IFERROR(_xll.qlIndexFixing(Index3M,H2480,TRUE,_xll.ohTrigger(RecalcTrigger,Trigger3M)),NA())</f>
        <v>6.3820682174518268E-3</v>
      </c>
      <c r="L2480" s="44">
        <f>IFERROR(_xll.qlIndexFixing(Index6M,$H2480,TRUE,_xll.ohTrigger(RecalcTrigger,Trigger6M)),NA())</f>
        <v>5.823445358913831E-3</v>
      </c>
      <c r="M2480" s="145">
        <f>IFERROR(_xll.qlIndexFixing(Index1Y,$H2480,TRUE,_xll.ohTrigger(RecalcTrigger,Trigger1Y)),NA())</f>
        <v>6.4552976950832085E-3</v>
      </c>
      <c r="N2480" s="144">
        <f>IFERROR(_xll.qlIndexFixing(ONIndex1M,I2480,TRUE,_xll.ohTrigger(RecalcTrigger,Trigger1M)),NA())</f>
        <v>6.1185445064104726E-3</v>
      </c>
      <c r="O2480" s="44">
        <f>IFERROR(_xll.qlIndexFixing(ONIndex3M,I2480,TRUE,_xll.ohTrigger(RecalcTrigger,Trigger3M)),NA())</f>
        <v>6.4152737225686707E-3</v>
      </c>
      <c r="P2480" s="44">
        <f>IFERROR(_xll.qlIndexFixing(ONIndex6M,I2480,TRUE,_xll.ohTrigger(RecalcTrigger,Trigger6M)),NA())</f>
        <v>6.0171890096150094E-3</v>
      </c>
      <c r="Q2480" s="145">
        <f>IFERROR(_xll.qlIndexFixing(ONIndex1Y,I2480,TRUE,_xll.ohTrigger(RecalcTrigger,Trigger1Y)),NA())</f>
        <v>6.6109534253300239E-3</v>
      </c>
    </row>
    <row r="2481" spans="2:17" x14ac:dyDescent="0.2">
      <c r="B2481" s="39" t="s">
        <v>42</v>
      </c>
      <c r="D2481" s="42">
        <f>_xll.qlCalendarAdvance(Calendar,$D2480,B2481,"f",FALSE)</f>
        <v>57060</v>
      </c>
      <c r="E2481" s="139">
        <f>_xll.qlInterestRateIndexValueDate(IndexON,D2481)</f>
        <v>57060</v>
      </c>
      <c r="F2481" s="155">
        <f>IFERROR(_xll.qlIndexFixing(IndexON,D2481,TRUE,_xll.ohTrigger(RecalcTrigger,TriggerON)),NA())</f>
        <v>5.9628378861731335E-3</v>
      </c>
      <c r="H2481" s="42">
        <f>_xll.qlCalendarAdvance(Calendar,$H2480,B2481,"f",FALSE)</f>
        <v>57060</v>
      </c>
      <c r="I2481" s="139">
        <f>_xll.qlInterestRateIndexValueDate(Index1M,$H2481)</f>
        <v>57062</v>
      </c>
      <c r="J2481" s="144">
        <f>IFERROR(_xll.qlIndexFixing(Index1M,$H2481,TRUE,_xll.ohTrigger(RecalcTrigger,Trigger1M)),NA())</f>
        <v>6.1019013826962842E-3</v>
      </c>
      <c r="K2481" s="44">
        <f>IFERROR(_xll.qlIndexFixing(Index3M,H2481,TRUE,_xll.ohTrigger(RecalcTrigger,Trigger3M)),NA())</f>
        <v>6.3755467694658488E-3</v>
      </c>
      <c r="L2481" s="44">
        <f>IFERROR(_xll.qlIndexFixing(Index6M,$H2481,TRUE,_xll.ohTrigger(RecalcTrigger,Trigger6M)),NA())</f>
        <v>5.8072988603846505E-3</v>
      </c>
      <c r="M2481" s="145">
        <f>IFERROR(_xll.qlIndexFixing(Index1Y,$H2481,TRUE,_xll.ohTrigger(RecalcTrigger,Trigger1Y)),NA())</f>
        <v>6.4483517534610077E-3</v>
      </c>
      <c r="N2481" s="144">
        <f>IFERROR(_xll.qlIndexFixing(ONIndex1M,I2481,TRUE,_xll.ohTrigger(RecalcTrigger,Trigger1M)),NA())</f>
        <v>6.1116643030434403E-3</v>
      </c>
      <c r="O2481" s="44">
        <f>IFERROR(_xll.qlIndexFixing(ONIndex3M,I2481,TRUE,_xll.ohTrigger(RecalcTrigger,Trigger3M)),NA())</f>
        <v>6.4088748480983782E-3</v>
      </c>
      <c r="P2481" s="44">
        <f>IFERROR(_xll.qlIndexFixing(ONIndex6M,I2481,TRUE,_xll.ohTrigger(RecalcTrigger,Trigger6M)),NA())</f>
        <v>6.0017546483859263E-3</v>
      </c>
      <c r="Q2481" s="145">
        <f>IFERROR(_xll.qlIndexFixing(ONIndex1Y,I2481,TRUE,_xll.ohTrigger(RecalcTrigger,Trigger1Y)),NA())</f>
        <v>6.6041623913548619E-3</v>
      </c>
    </row>
    <row r="2482" spans="2:17" x14ac:dyDescent="0.2">
      <c r="B2482" s="39" t="s">
        <v>42</v>
      </c>
      <c r="D2482" s="42">
        <f>_xll.qlCalendarAdvance(Calendar,$D2481,B2482,"f",FALSE)</f>
        <v>57067</v>
      </c>
      <c r="E2482" s="139">
        <f>_xll.qlInterestRateIndexValueDate(IndexON,D2482)</f>
        <v>57067</v>
      </c>
      <c r="F2482" s="155">
        <f>IFERROR(_xll.qlIndexFixing(IndexON,D2482,TRUE,_xll.ohTrigger(RecalcTrigger,TriggerON)),NA())</f>
        <v>5.95585497760176E-3</v>
      </c>
      <c r="H2482" s="42">
        <f>_xll.qlCalendarAdvance(Calendar,$H2481,B2482,"f",FALSE)</f>
        <v>57067</v>
      </c>
      <c r="I2482" s="139">
        <f>_xll.qlInterestRateIndexValueDate(Index1M,$H2482)</f>
        <v>57069</v>
      </c>
      <c r="J2482" s="144">
        <f>IFERROR(_xll.qlIndexFixing(Index1M,$H2482,TRUE,_xll.ohTrigger(RecalcTrigger,Trigger1M)),NA())</f>
        <v>6.0963002002837443E-3</v>
      </c>
      <c r="K2482" s="44">
        <f>IFERROR(_xll.qlIndexFixing(Index3M,H2482,TRUE,_xll.ohTrigger(RecalcTrigger,Trigger3M)),NA())</f>
        <v>6.3690063492065534E-3</v>
      </c>
      <c r="L2482" s="44">
        <f>IFERROR(_xll.qlIndexFixing(Index6M,$H2482,TRUE,_xll.ohTrigger(RecalcTrigger,Trigger6M)),NA())</f>
        <v>5.7944729050124037E-3</v>
      </c>
      <c r="M2482" s="145">
        <f>IFERROR(_xll.qlIndexFixing(Index1Y,$H2482,TRUE,_xll.ohTrigger(RecalcTrigger,Trigger1Y)),NA())</f>
        <v>6.4414084746039386E-3</v>
      </c>
      <c r="N2482" s="144">
        <f>IFERROR(_xll.qlIndexFixing(ONIndex1M,I2482,TRUE,_xll.ohTrigger(RecalcTrigger,Trigger1M)),NA())</f>
        <v>6.1027882615416473E-3</v>
      </c>
      <c r="O2482" s="44">
        <f>IFERROR(_xll.qlIndexFixing(ONIndex3M,I2482,TRUE,_xll.ohTrigger(RecalcTrigger,Trigger3M)),NA())</f>
        <v>6.4006200590061013E-3</v>
      </c>
      <c r="P2482" s="44">
        <f>IFERROR(_xll.qlIndexFixing(ONIndex6M,I2482,TRUE,_xll.ohTrigger(RecalcTrigger,Trigger6M)),NA())</f>
        <v>5.9817890806268537E-3</v>
      </c>
      <c r="Q2482" s="145">
        <f>IFERROR(_xll.qlIndexFixing(ONIndex1Y,I2482,TRUE,_xll.ohTrigger(RecalcTrigger,Trigger1Y)),NA())</f>
        <v>6.5954002189272387E-3</v>
      </c>
    </row>
    <row r="2483" spans="2:17" x14ac:dyDescent="0.2">
      <c r="B2483" s="39" t="s">
        <v>42</v>
      </c>
      <c r="D2483" s="42">
        <f>_xll.qlCalendarAdvance(Calendar,$D2482,B2483,"f",FALSE)</f>
        <v>57074</v>
      </c>
      <c r="E2483" s="139">
        <f>_xll.qlInterestRateIndexValueDate(IndexON,D2483)</f>
        <v>57074</v>
      </c>
      <c r="F2483" s="155">
        <f>IFERROR(_xll.qlIndexFixing(IndexON,D2483,TRUE,_xll.ohTrigger(RecalcTrigger,TriggerON)),NA())</f>
        <v>5.9488508177896193E-3</v>
      </c>
      <c r="H2483" s="42">
        <f>_xll.qlCalendarAdvance(Calendar,$H2482,B2483,"f",FALSE)</f>
        <v>57074</v>
      </c>
      <c r="I2483" s="139">
        <f>_xll.qlInterestRateIndexValueDate(Index1M,$H2483)</f>
        <v>57076</v>
      </c>
      <c r="J2483" s="144">
        <f>IFERROR(_xll.qlIndexFixing(Index1M,$H2483,TRUE,_xll.ohTrigger(RecalcTrigger,Trigger1M)),NA())</f>
        <v>6.0880048926501007E-3</v>
      </c>
      <c r="K2483" s="44">
        <f>IFERROR(_xll.qlIndexFixing(Index3M,H2483,TRUE,_xll.ohTrigger(RecalcTrigger,Trigger3M)),NA())</f>
        <v>6.3628621376390091E-3</v>
      </c>
      <c r="L2483" s="44">
        <f>IFERROR(_xll.qlIndexFixing(Index6M,$H2483,TRUE,_xll.ohTrigger(RecalcTrigger,Trigger6M)),NA())</f>
        <v>5.7783037393373971E-3</v>
      </c>
      <c r="M2483" s="145">
        <f>IFERROR(_xll.qlIndexFixing(Index1Y,$H2483,TRUE,_xll.ohTrigger(RecalcTrigger,Trigger1Y)),NA())</f>
        <v>6.4344685098809331E-3</v>
      </c>
      <c r="N2483" s="144">
        <f>IFERROR(_xll.qlIndexFixing(ONIndex1M,I2483,TRUE,_xll.ohTrigger(RecalcTrigger,Trigger1M)),NA())</f>
        <v>6.0978424963842315E-3</v>
      </c>
      <c r="O2483" s="44">
        <f>IFERROR(_xll.qlIndexFixing(ONIndex3M,I2483,TRUE,_xll.ohTrigger(RecalcTrigger,Trigger3M)),NA())</f>
        <v>6.3960206015512E-3</v>
      </c>
      <c r="P2483" s="44">
        <f>IFERROR(_xll.qlIndexFixing(ONIndex6M,I2483,TRUE,_xll.ohTrigger(RecalcTrigger,Trigger6M)),NA())</f>
        <v>5.9706380032054085E-3</v>
      </c>
      <c r="Q2483" s="145">
        <f>IFERROR(_xll.qlIndexFixing(ONIndex1Y,I2483,TRUE,_xll.ohTrigger(RecalcTrigger,Trigger1Y)),NA())</f>
        <v>6.5905173333113964E-3</v>
      </c>
    </row>
    <row r="2484" spans="2:17" x14ac:dyDescent="0.2">
      <c r="B2484" s="39" t="s">
        <v>42</v>
      </c>
      <c r="D2484" s="42">
        <f>_xll.qlCalendarAdvance(Calendar,$D2483,B2484,"f",FALSE)</f>
        <v>57081</v>
      </c>
      <c r="E2484" s="139">
        <f>_xll.qlInterestRateIndexValueDate(IndexON,D2484)</f>
        <v>57081</v>
      </c>
      <c r="F2484" s="155">
        <f>IFERROR(_xll.qlIndexFixing(IndexON,D2484,TRUE,_xll.ohTrigger(RecalcTrigger,TriggerON)),NA())</f>
        <v>5.9418253834753187E-3</v>
      </c>
      <c r="H2484" s="42">
        <f>_xll.qlCalendarAdvance(Calendar,$H2483,B2484,"f",FALSE)</f>
        <v>57081</v>
      </c>
      <c r="I2484" s="139">
        <f>_xll.qlInterestRateIndexValueDate(Index1M,$H2484)</f>
        <v>57083</v>
      </c>
      <c r="J2484" s="144">
        <f>IFERROR(_xll.qlIndexFixing(Index1M,$H2484,TRUE,_xll.ohTrigger(RecalcTrigger,Trigger1M)),NA())</f>
        <v>6.0810258392274275E-3</v>
      </c>
      <c r="K2484" s="44">
        <f>IFERROR(_xll.qlIndexFixing(Index3M,H2484,TRUE,_xll.ohTrigger(RecalcTrigger,Trigger3M)),NA())</f>
        <v>6.3562405209721612E-3</v>
      </c>
      <c r="L2484" s="44">
        <f>IFERROR(_xll.qlIndexFixing(Index6M,$H2484,TRUE,_xll.ohTrigger(RecalcTrigger,Trigger6M)),NA())</f>
        <v>5.7621351144175898E-3</v>
      </c>
      <c r="M2484" s="145">
        <f>IFERROR(_xll.qlIndexFixing(Index1Y,$H2484,TRUE,_xll.ohTrigger(RecalcTrigger,Trigger1Y)),NA())</f>
        <v>6.4275325118544873E-3</v>
      </c>
      <c r="N2484" s="144">
        <f>IFERROR(_xll.qlIndexFixing(ONIndex1M,I2484,TRUE,_xll.ohTrigger(RecalcTrigger,Trigger1M)),NA())</f>
        <v>6.0909008489673511E-3</v>
      </c>
      <c r="O2484" s="44">
        <f>IFERROR(_xll.qlIndexFixing(ONIndex3M,I2484,TRUE,_xll.ohTrigger(RecalcTrigger,Trigger3M)),NA())</f>
        <v>6.3895651864687153E-3</v>
      </c>
      <c r="P2484" s="44">
        <f>IFERROR(_xll.qlIndexFixing(ONIndex6M,I2484,TRUE,_xll.ohTrigger(RecalcTrigger,Trigger6M)),NA())</f>
        <v>5.9549554767279744E-3</v>
      </c>
      <c r="Q2484" s="145">
        <f>IFERROR(_xll.qlIndexFixing(ONIndex1Y,I2484,TRUE,_xll.ohTrigger(RecalcTrigger,Trigger1Y)),NA())</f>
        <v>6.5836632564053588E-3</v>
      </c>
    </row>
    <row r="2485" spans="2:17" x14ac:dyDescent="0.2">
      <c r="B2485" s="39" t="s">
        <v>42</v>
      </c>
      <c r="D2485" s="42">
        <f>_xll.qlCalendarAdvance(Calendar,$D2484,B2485,"f",FALSE)</f>
        <v>57088</v>
      </c>
      <c r="E2485" s="139">
        <f>_xll.qlInterestRateIndexValueDate(IndexON,D2485)</f>
        <v>57088</v>
      </c>
      <c r="F2485" s="155">
        <f>IFERROR(_xll.qlIndexFixing(IndexON,D2485,TRUE,_xll.ohTrigger(RecalcTrigger,TriggerON)),NA())</f>
        <v>5.9347786511576572E-3</v>
      </c>
      <c r="H2485" s="42">
        <f>_xll.qlCalendarAdvance(Calendar,$H2484,B2485,"f",FALSE)</f>
        <v>57088</v>
      </c>
      <c r="I2485" s="139">
        <f>_xll.qlInterestRateIndexValueDate(Index1M,$H2485)</f>
        <v>57090</v>
      </c>
      <c r="J2485" s="144">
        <f>IFERROR(_xll.qlIndexFixing(Index1M,$H2485,TRUE,_xll.ohTrigger(RecalcTrigger,Trigger1M)),NA())</f>
        <v>6.0740262174502346E-3</v>
      </c>
      <c r="K2485" s="44">
        <f>IFERROR(_xll.qlIndexFixing(Index3M,H2485,TRUE,_xll.ohTrigger(RecalcTrigger,Trigger3M)),NA())</f>
        <v>6.3495321947391933E-3</v>
      </c>
      <c r="L2485" s="44">
        <f>IFERROR(_xll.qlIndexFixing(Index6M,$H2485,TRUE,_xll.ohTrigger(RecalcTrigger,Trigger6M)),NA())</f>
        <v>5.7459733931933222E-3</v>
      </c>
      <c r="M2485" s="145">
        <f>IFERROR(_xll.qlIndexFixing(Index1Y,$H2485,TRUE,_xll.ohTrigger(RecalcTrigger,Trigger1Y)),NA())</f>
        <v>6.4188712648667705E-3</v>
      </c>
      <c r="N2485" s="144">
        <f>IFERROR(_xll.qlIndexFixing(ONIndex1M,I2485,TRUE,_xll.ohTrigger(RecalcTrigger,Trigger1M)),NA())</f>
        <v>6.0839386761291081E-3</v>
      </c>
      <c r="O2485" s="44">
        <f>IFERROR(_xll.qlIndexFixing(ONIndex3M,I2485,TRUE,_xll.ohTrigger(RecalcTrigger,Trigger3M)),NA())</f>
        <v>6.3830908817763543E-3</v>
      </c>
      <c r="P2485" s="44">
        <f>IFERROR(_xll.qlIndexFixing(ONIndex6M,I2485,TRUE,_xll.ohTrigger(RecalcTrigger,Trigger6M)),NA())</f>
        <v>5.9391899857352826E-3</v>
      </c>
      <c r="Q2485" s="145">
        <f>IFERROR(_xll.qlIndexFixing(ONIndex1Y,I2485,TRUE,_xll.ohTrigger(RecalcTrigger,Trigger1Y)),NA())</f>
        <v>6.5767881125911032E-3</v>
      </c>
    </row>
    <row r="2486" spans="2:17" x14ac:dyDescent="0.2">
      <c r="B2486" s="39" t="s">
        <v>42</v>
      </c>
      <c r="D2486" s="42">
        <f>_xll.qlCalendarAdvance(Calendar,$D2485,B2486,"f",FALSE)</f>
        <v>57095</v>
      </c>
      <c r="E2486" s="139">
        <f>_xll.qlInterestRateIndexValueDate(IndexON,D2486)</f>
        <v>57095</v>
      </c>
      <c r="F2486" s="155">
        <f>IFERROR(_xll.qlIndexFixing(IndexON,D2486,TRUE,_xll.ohTrigger(RecalcTrigger,TriggerON)),NA())</f>
        <v>5.9277105972554978E-3</v>
      </c>
      <c r="H2486" s="42">
        <f>_xll.qlCalendarAdvance(Calendar,$H2485,B2486,"f",FALSE)</f>
        <v>57095</v>
      </c>
      <c r="I2486" s="139">
        <f>_xll.qlInterestRateIndexValueDate(Index1M,$H2486)</f>
        <v>57097</v>
      </c>
      <c r="J2486" s="144">
        <f>IFERROR(_xll.qlIndexFixing(Index1M,$H2486,TRUE,_xll.ohTrigger(RecalcTrigger,Trigger1M)),NA())</f>
        <v>6.0670060052536723E-3</v>
      </c>
      <c r="K2486" s="44">
        <f>IFERROR(_xll.qlIndexFixing(Index3M,H2486,TRUE,_xll.ohTrigger(RecalcTrigger,Trigger3M)),NA())</f>
        <v>6.3427395279637621E-3</v>
      </c>
      <c r="L2486" s="44">
        <f>IFERROR(_xll.qlIndexFixing(Index6M,$H2486,TRUE,_xll.ohTrigger(RecalcTrigger,Trigger6M)),NA())</f>
        <v>5.7298249505009892E-3</v>
      </c>
      <c r="M2486" s="145">
        <f>IFERROR(_xll.qlIndexFixing(Index1Y,$H2486,TRUE,_xll.ohTrigger(RecalcTrigger,Trigger1Y)),NA())</f>
        <v>6.4136750321082186E-3</v>
      </c>
      <c r="N2486" s="144">
        <f>IFERROR(_xll.qlIndexFixing(ONIndex1M,I2486,TRUE,_xll.ohTrigger(RecalcTrigger,Trigger1M)),NA())</f>
        <v>6.0759567454926611E-3</v>
      </c>
      <c r="O2486" s="44">
        <f>IFERROR(_xll.qlIndexFixing(ONIndex3M,I2486,TRUE,_xll.ohTrigger(RecalcTrigger,Trigger3M)),NA())</f>
        <v>6.3756685186522333E-3</v>
      </c>
      <c r="P2486" s="44">
        <f>IFERROR(_xll.qlIndexFixing(ONIndex6M,I2486,TRUE,_xll.ohTrigger(RecalcTrigger,Trigger6M)),NA())</f>
        <v>5.9210705371537387E-3</v>
      </c>
      <c r="Q2486" s="145">
        <f>IFERROR(_xll.qlIndexFixing(ONIndex1Y,I2486,TRUE,_xll.ohTrigger(RecalcTrigger,Trigger1Y)),NA())</f>
        <v>6.5689049750883299E-3</v>
      </c>
    </row>
    <row r="2487" spans="2:17" x14ac:dyDescent="0.2">
      <c r="B2487" s="39" t="s">
        <v>42</v>
      </c>
      <c r="D2487" s="42">
        <f>_xll.qlCalendarAdvance(Calendar,$D2486,B2487,"f",FALSE)</f>
        <v>57102</v>
      </c>
      <c r="E2487" s="139">
        <f>_xll.qlInterestRateIndexValueDate(IndexON,D2487)</f>
        <v>57102</v>
      </c>
      <c r="F2487" s="155">
        <f>IFERROR(_xll.qlIndexFixing(IndexON,D2487,TRUE,_xll.ohTrigger(RecalcTrigger,TriggerON)),NA())</f>
        <v>5.9206211983475754E-3</v>
      </c>
      <c r="H2487" s="42">
        <f>_xll.qlCalendarAdvance(Calendar,$H2486,B2487,"f",FALSE)</f>
        <v>57102</v>
      </c>
      <c r="I2487" s="139">
        <f>_xll.qlInterestRateIndexValueDate(Index1M,$H2487)</f>
        <v>57104</v>
      </c>
      <c r="J2487" s="144">
        <f>IFERROR(_xll.qlIndexFixing(Index1M,$H2487,TRUE,_xll.ohTrigger(RecalcTrigger,Trigger1M)),NA())</f>
        <v>6.0599651805678945E-3</v>
      </c>
      <c r="K2487" s="44">
        <f>IFERROR(_xll.qlIndexFixing(Index3M,H2487,TRUE,_xll.ohTrigger(RecalcTrigger,Trigger3M)),NA())</f>
        <v>6.3354103741576698E-3</v>
      </c>
      <c r="L2487" s="44">
        <f>IFERROR(_xll.qlIndexFixing(Index6M,$H2487,TRUE,_xll.ohTrigger(RecalcTrigger,Trigger6M)),NA())</f>
        <v>5.7104158017530892E-3</v>
      </c>
      <c r="M2487" s="145">
        <f>IFERROR(_xll.qlIndexFixing(Index1Y,$H2487,TRUE,_xll.ohTrigger(RecalcTrigger,Trigger1Y)),NA())</f>
        <v>6.406754861480124E-3</v>
      </c>
      <c r="N2487" s="144">
        <f>IFERROR(_xll.qlIndexFixing(ONIndex1M,I2487,TRUE,_xll.ohTrigger(RecalcTrigger,Trigger1M)),NA())</f>
        <v>6.0699526654595104E-3</v>
      </c>
      <c r="O2487" s="44">
        <f>IFERROR(_xll.qlIndexFixing(ONIndex3M,I2487,TRUE,_xll.ohTrigger(RecalcTrigger,Trigger3M)),NA())</f>
        <v>6.3700855173909332E-3</v>
      </c>
      <c r="P2487" s="44">
        <f>IFERROR(_xll.qlIndexFixing(ONIndex6M,I2487,TRUE,_xll.ohTrigger(RecalcTrigger,Trigger6M)),NA())</f>
        <v>5.9074096254718711E-3</v>
      </c>
      <c r="Q2487" s="145">
        <f>IFERROR(_xll.qlIndexFixing(ONIndex1Y,I2487,TRUE,_xll.ohTrigger(RecalcTrigger,Trigger1Y)),NA())</f>
        <v>6.5629745181627896E-3</v>
      </c>
    </row>
    <row r="2488" spans="2:17" x14ac:dyDescent="0.2">
      <c r="B2488" s="39" t="s">
        <v>42</v>
      </c>
      <c r="D2488" s="42">
        <f>_xll.qlCalendarAdvance(Calendar,$D2487,B2488,"f",FALSE)</f>
        <v>57109</v>
      </c>
      <c r="E2488" s="139">
        <f>_xll.qlInterestRateIndexValueDate(IndexON,D2488)</f>
        <v>57109</v>
      </c>
      <c r="F2488" s="155">
        <f>IFERROR(_xll.qlIndexFixing(IndexON,D2488,TRUE,_xll.ohTrigger(RecalcTrigger,TriggerON)),NA())</f>
        <v>5.9135104310126252E-3</v>
      </c>
      <c r="H2488" s="42">
        <f>_xll.qlCalendarAdvance(Calendar,$H2487,B2488,"f",FALSE)</f>
        <v>57109</v>
      </c>
      <c r="I2488" s="139">
        <f>_xll.qlInterestRateIndexValueDate(Index1M,$H2488)</f>
        <v>57111</v>
      </c>
      <c r="J2488" s="144">
        <f>IFERROR(_xll.qlIndexFixing(Index1M,$H2488,TRUE,_xll.ohTrigger(RecalcTrigger,Trigger1M)),NA())</f>
        <v>6.0529037213305492E-3</v>
      </c>
      <c r="K2488" s="44">
        <f>IFERROR(_xll.qlIndexFixing(Index3M,H2488,TRUE,_xll.ohTrigger(RecalcTrigger,Trigger3M)),NA())</f>
        <v>6.3284495800643705E-3</v>
      </c>
      <c r="L2488" s="44">
        <f>IFERROR(_xll.qlIndexFixing(Index6M,$H2488,TRUE,_xll.ohTrigger(RecalcTrigger,Trigger6M)),NA())</f>
        <v>5.6943264633035886E-3</v>
      </c>
      <c r="M2488" s="145">
        <f>IFERROR(_xll.qlIndexFixing(Index1Y,$H2488,TRUE,_xll.ohTrigger(RecalcTrigger,Trigger1Y)),NA())</f>
        <v>6.3998412797316084E-3</v>
      </c>
      <c r="N2488" s="144">
        <f>IFERROR(_xll.qlIndexFixing(ONIndex1M,I2488,TRUE,_xll.ohTrigger(RecalcTrigger,Trigger1M)),NA())</f>
        <v>6.0629287835833878E-3</v>
      </c>
      <c r="O2488" s="44">
        <f>IFERROR(_xll.qlIndexFixing(ONIndex3M,I2488,TRUE,_xll.ohTrigger(RecalcTrigger,Trigger3M)),NA())</f>
        <v>6.3635544148521461E-3</v>
      </c>
      <c r="P2488" s="44">
        <f>IFERROR(_xll.qlIndexFixing(ONIndex6M,I2488,TRUE,_xll.ohTrigger(RecalcTrigger,Trigger6M)),NA())</f>
        <v>5.8913945136751522E-3</v>
      </c>
      <c r="Q2488" s="145">
        <f>IFERROR(_xll.qlIndexFixing(ONIndex1Y,I2488,TRUE,_xll.ohTrigger(RecalcTrigger,Trigger1Y)),NA())</f>
        <v>6.5560360150307417E-3</v>
      </c>
    </row>
    <row r="2489" spans="2:17" x14ac:dyDescent="0.2">
      <c r="B2489" s="39" t="s">
        <v>42</v>
      </c>
      <c r="D2489" s="42">
        <f>_xll.qlCalendarAdvance(Calendar,$D2488,B2489,"f",FALSE)</f>
        <v>57116</v>
      </c>
      <c r="E2489" s="139">
        <f>_xll.qlInterestRateIndexValueDate(IndexON,D2489)</f>
        <v>57116</v>
      </c>
      <c r="F2489" s="155">
        <f>IFERROR(_xll.qlIndexFixing(IndexON,D2489,TRUE,_xll.ohTrigger(RecalcTrigger,TriggerON)),NA())</f>
        <v>5.9063782716695101E-3</v>
      </c>
      <c r="H2489" s="42">
        <f>_xll.qlCalendarAdvance(Calendar,$H2488,B2489,"f",FALSE)</f>
        <v>57116</v>
      </c>
      <c r="I2489" s="139">
        <f>_xll.qlInterestRateIndexValueDate(Index1M,$H2489)</f>
        <v>57118</v>
      </c>
      <c r="J2489" s="144">
        <f>IFERROR(_xll.qlIndexFixing(Index1M,$H2489,TRUE,_xll.ohTrigger(RecalcTrigger,Trigger1M)),NA())</f>
        <v>6.0458216054767866E-3</v>
      </c>
      <c r="K2489" s="44">
        <f>IFERROR(_xll.qlIndexFixing(Index3M,H2489,TRUE,_xll.ohTrigger(RecalcTrigger,Trigger3M)),NA())</f>
        <v>6.3214125497884875E-3</v>
      </c>
      <c r="L2489" s="44">
        <f>IFERROR(_xll.qlIndexFixing(Index6M,$H2489,TRUE,_xll.ohTrigger(RecalcTrigger,Trigger6M)),NA())</f>
        <v>5.6782704390502215E-3</v>
      </c>
      <c r="M2489" s="145">
        <f>IFERROR(_xll.qlIndexFixing(Index1Y,$H2489,TRUE,_xll.ohTrigger(RecalcTrigger,Trigger1Y)),NA())</f>
        <v>6.3929349453921216E-3</v>
      </c>
      <c r="N2489" s="144">
        <f>IFERROR(_xll.qlIndexFixing(ONIndex1M,I2489,TRUE,_xll.ohTrigger(RecalcTrigger,Trigger1M)),NA())</f>
        <v>6.0558842877167507E-3</v>
      </c>
      <c r="O2489" s="44">
        <f>IFERROR(_xll.qlIndexFixing(ONIndex3M,I2489,TRUE,_xll.ohTrigger(RecalcTrigger,Trigger3M)),NA())</f>
        <v>6.3570043369320928E-3</v>
      </c>
      <c r="P2489" s="44">
        <f>IFERROR(_xll.qlIndexFixing(ONIndex6M,I2489,TRUE,_xll.ohTrigger(RecalcTrigger,Trigger6M)),NA())</f>
        <v>5.875295952311177E-3</v>
      </c>
      <c r="Q2489" s="145">
        <f>IFERROR(_xll.qlIndexFixing(ONIndex1Y,I2489,TRUE,_xll.ohTrigger(RecalcTrigger,Trigger1Y)),NA())</f>
        <v>6.5490763393949436E-3</v>
      </c>
    </row>
    <row r="2490" spans="2:17" x14ac:dyDescent="0.2">
      <c r="B2490" s="39" t="s">
        <v>42</v>
      </c>
      <c r="D2490" s="42">
        <f>_xll.qlCalendarAdvance(Calendar,$D2489,B2490,"f",FALSE)</f>
        <v>57123</v>
      </c>
      <c r="E2490" s="139">
        <f>_xll.qlInterestRateIndexValueDate(IndexON,D2490)</f>
        <v>57123</v>
      </c>
      <c r="F2490" s="155">
        <f>IFERROR(_xll.qlIndexFixing(IndexON,D2490,TRUE,_xll.ohTrigger(RecalcTrigger,TriggerON)),NA())</f>
        <v>5.8992246969769013E-3</v>
      </c>
      <c r="H2490" s="42">
        <f>_xll.qlCalendarAdvance(Calendar,$H2489,B2490,"f",FALSE)</f>
        <v>57123</v>
      </c>
      <c r="I2490" s="139">
        <f>_xll.qlInterestRateIndexValueDate(Index1M,$H2490)</f>
        <v>57125</v>
      </c>
      <c r="J2490" s="144">
        <f>IFERROR(_xll.qlIndexFixing(Index1M,$H2490,TRUE,_xll.ohTrigger(RecalcTrigger,Trigger1M)),NA())</f>
        <v>6.0387188109417567E-3</v>
      </c>
      <c r="K2490" s="44">
        <f>IFERROR(_xll.qlIndexFixing(Index3M,H2490,TRUE,_xll.ohTrigger(RecalcTrigger,Trigger3M)),NA())</f>
        <v>6.3143016458714878E-3</v>
      </c>
      <c r="L2490" s="44">
        <f>IFERROR(_xll.qlIndexFixing(Index6M,$H2490,TRUE,_xll.ohTrigger(RecalcTrigger,Trigger6M)),NA())</f>
        <v>5.662254051224328E-3</v>
      </c>
      <c r="M2490" s="145">
        <f>IFERROR(_xll.qlIndexFixing(Index1Y,$H2490,TRUE,_xll.ohTrigger(RecalcTrigger,Trigger1Y)),NA())</f>
        <v>6.3860365181844609E-3</v>
      </c>
      <c r="N2490" s="144">
        <f>IFERROR(_xll.qlIndexFixing(ONIndex1M,I2490,TRUE,_xll.ohTrigger(RecalcTrigger,Trigger1M)),NA())</f>
        <v>6.0488191559571192E-3</v>
      </c>
      <c r="O2490" s="44">
        <f>IFERROR(_xll.qlIndexFixing(ONIndex3M,I2490,TRUE,_xll.ohTrigger(RecalcTrigger,Trigger3M)),NA())</f>
        <v>6.3504352620480375E-3</v>
      </c>
      <c r="P2490" s="44">
        <f>IFERROR(_xll.qlIndexFixing(ONIndex6M,I2490,TRUE,_xll.ohTrigger(RecalcTrigger,Trigger6M)),NA())</f>
        <v>5.8591138200370096E-3</v>
      </c>
      <c r="Q2490" s="145">
        <f>IFERROR(_xll.qlIndexFixing(ONIndex1Y,I2490,TRUE,_xll.ohTrigger(RecalcTrigger,Trigger1Y)),NA())</f>
        <v>6.5420954648764962E-3</v>
      </c>
    </row>
    <row r="2491" spans="2:17" x14ac:dyDescent="0.2">
      <c r="B2491" s="39" t="s">
        <v>42</v>
      </c>
      <c r="D2491" s="42">
        <f>_xll.qlCalendarAdvance(Calendar,$D2490,B2491,"f",FALSE)</f>
        <v>57130</v>
      </c>
      <c r="E2491" s="139">
        <f>_xll.qlInterestRateIndexValueDate(IndexON,D2491)</f>
        <v>57130</v>
      </c>
      <c r="F2491" s="155">
        <f>IFERROR(_xll.qlIndexFixing(IndexON,D2491,TRUE,_xll.ohTrigger(RecalcTrigger,TriggerON)),NA())</f>
        <v>5.8920496832737257E-3</v>
      </c>
      <c r="H2491" s="42">
        <f>_xll.qlCalendarAdvance(Calendar,$H2490,B2491,"f",FALSE)</f>
        <v>57130</v>
      </c>
      <c r="I2491" s="139">
        <f>_xll.qlInterestRateIndexValueDate(Index1M,$H2491)</f>
        <v>57132</v>
      </c>
      <c r="J2491" s="144">
        <f>IFERROR(_xll.qlIndexFixing(Index1M,$H2491,TRUE,_xll.ohTrigger(RecalcTrigger,Trigger1M)),NA())</f>
        <v>6.0315953156556135E-3</v>
      </c>
      <c r="K2491" s="44">
        <f>IFERROR(_xll.qlIndexFixing(Index3M,H2491,TRUE,_xll.ohTrigger(RecalcTrigger,Trigger3M)),NA())</f>
        <v>6.3071192355554249E-3</v>
      </c>
      <c r="L2491" s="44">
        <f>IFERROR(_xll.qlIndexFixing(Index6M,$H2491,TRUE,_xll.ohTrigger(RecalcTrigger,Trigger6M)),NA())</f>
        <v>5.6495058673050151E-3</v>
      </c>
      <c r="M2491" s="145">
        <f>IFERROR(_xll.qlIndexFixing(Index1Y,$H2491,TRUE,_xll.ohTrigger(RecalcTrigger,Trigger1Y)),NA())</f>
        <v>6.3791466590238941E-3</v>
      </c>
      <c r="N2491" s="144">
        <f>IFERROR(_xll.qlIndexFixing(ONIndex1M,I2491,TRUE,_xll.ohTrigger(RecalcTrigger,Trigger1M)),NA())</f>
        <v>6.0417333661622052E-3</v>
      </c>
      <c r="O2491" s="44">
        <f>IFERROR(_xll.qlIndexFixing(ONIndex3M,I2491,TRUE,_xll.ohTrigger(RecalcTrigger,Trigger3M)),NA())</f>
        <v>6.343847168857053E-3</v>
      </c>
      <c r="P2491" s="44">
        <f>IFERROR(_xll.qlIndexFixing(ONIndex6M,I2491,TRUE,_xll.ohTrigger(RecalcTrigger,Trigger6M)),NA())</f>
        <v>5.8428479957495227E-3</v>
      </c>
      <c r="Q2491" s="145">
        <f>IFERROR(_xll.qlIndexFixing(ONIndex1Y,I2491,TRUE,_xll.ohTrigger(RecalcTrigger,Trigger1Y)),NA())</f>
        <v>6.5350933651764365E-3</v>
      </c>
    </row>
    <row r="2492" spans="2:17" x14ac:dyDescent="0.2">
      <c r="B2492" s="39" t="s">
        <v>42</v>
      </c>
      <c r="D2492" s="42">
        <f>_xll.qlCalendarAdvance(Calendar,$D2491,B2492,"f",FALSE)</f>
        <v>57137</v>
      </c>
      <c r="E2492" s="139">
        <f>_xll.qlInterestRateIndexValueDate(IndexON,D2492)</f>
        <v>57137</v>
      </c>
      <c r="F2492" s="155">
        <f>IFERROR(_xll.qlIndexFixing(IndexON,D2492,TRUE,_xll.ohTrigger(RecalcTrigger,TriggerON)),NA())</f>
        <v>5.8848532072186543E-3</v>
      </c>
      <c r="H2492" s="42">
        <f>_xll.qlCalendarAdvance(Calendar,$H2491,B2492,"f",FALSE)</f>
        <v>57137</v>
      </c>
      <c r="I2492" s="139">
        <f>_xll.qlInterestRateIndexValueDate(Index1M,$H2492)</f>
        <v>57139</v>
      </c>
      <c r="J2492" s="144">
        <f>IFERROR(_xll.qlIndexFixing(Index1M,$H2492,TRUE,_xll.ohTrigger(RecalcTrigger,Trigger1M)),NA())</f>
        <v>6.0244515180346569E-3</v>
      </c>
      <c r="K2492" s="44">
        <f>IFERROR(_xll.qlIndexFixing(Index3M,H2492,TRUE,_xll.ohTrigger(RecalcTrigger,Trigger3M)),NA())</f>
        <v>6.2998676907707772E-3</v>
      </c>
      <c r="L2492" s="44">
        <f>IFERROR(_xll.qlIndexFixing(Index6M,$H2492,TRUE,_xll.ohTrigger(RecalcTrigger,Trigger6M)),NA())</f>
        <v>5.6335716337706345E-3</v>
      </c>
      <c r="M2492" s="145">
        <f>IFERROR(_xll.qlIndexFixing(Index1Y,$H2492,TRUE,_xll.ohTrigger(RecalcTrigger,Trigger1Y)),NA())</f>
        <v>6.3722660300194736E-3</v>
      </c>
      <c r="N2492" s="144">
        <f>IFERROR(_xll.qlIndexFixing(ONIndex1M,I2492,TRUE,_xll.ohTrigger(RecalcTrigger,Trigger1M)),NA())</f>
        <v>6.034626896269657E-3</v>
      </c>
      <c r="O2492" s="44">
        <f>IFERROR(_xll.qlIndexFixing(ONIndex3M,I2492,TRUE,_xll.ohTrigger(RecalcTrigger,Trigger3M)),NA())</f>
        <v>6.3372400359362757E-3</v>
      </c>
      <c r="P2492" s="44">
        <f>IFERROR(_xll.qlIndexFixing(ONIndex6M,I2492,TRUE,_xll.ohTrigger(RecalcTrigger,Trigger6M)),NA())</f>
        <v>5.8264983578659724E-3</v>
      </c>
      <c r="Q2492" s="145">
        <f>IFERROR(_xll.qlIndexFixing(ONIndex1Y,I2492,TRUE,_xll.ohTrigger(RecalcTrigger,Trigger1Y)),NA())</f>
        <v>6.5280700139958014E-3</v>
      </c>
    </row>
    <row r="2493" spans="2:17" x14ac:dyDescent="0.2">
      <c r="B2493" s="39" t="s">
        <v>42</v>
      </c>
      <c r="D2493" s="42">
        <f>_xll.qlCalendarAdvance(Calendar,$D2492,B2493,"f",FALSE)</f>
        <v>57144</v>
      </c>
      <c r="E2493" s="139">
        <f>_xll.qlInterestRateIndexValueDate(IndexON,D2493)</f>
        <v>57144</v>
      </c>
      <c r="F2493" s="155">
        <f>IFERROR(_xll.qlIndexFixing(IndexON,D2493,TRUE,_xll.ohTrigger(RecalcTrigger,TriggerON)),NA())</f>
        <v>5.8776352453904224E-3</v>
      </c>
      <c r="H2493" s="42">
        <f>_xll.qlCalendarAdvance(Calendar,$H2492,B2493,"f",FALSE)</f>
        <v>57144</v>
      </c>
      <c r="I2493" s="139">
        <f>_xll.qlInterestRateIndexValueDate(Index1M,$H2493)</f>
        <v>57146</v>
      </c>
      <c r="J2493" s="144">
        <f>IFERROR(_xll.qlIndexFixing(Index1M,$H2493,TRUE,_xll.ohTrigger(RecalcTrigger,Trigger1M)),NA())</f>
        <v>6.0172919500087185E-3</v>
      </c>
      <c r="K2493" s="44">
        <f>IFERROR(_xll.qlIndexFixing(Index3M,H2493,TRUE,_xll.ohTrigger(RecalcTrigger,Trigger3M)),NA())</f>
        <v>6.2925493881494793E-3</v>
      </c>
      <c r="L2493" s="44">
        <f>IFERROR(_xll.qlIndexFixing(Index6M,$H2493,TRUE,_xll.ohTrigger(RecalcTrigger,Trigger6M)),NA())</f>
        <v>5.6176956358261572E-3</v>
      </c>
      <c r="M2493" s="145">
        <f>IFERROR(_xll.qlIndexFixing(Index1Y,$H2493,TRUE,_xll.ohTrigger(RecalcTrigger,Trigger1Y)),NA())</f>
        <v>6.3653952944744746E-3</v>
      </c>
      <c r="N2493" s="144">
        <f>IFERROR(_xll.qlIndexFixing(ONIndex1M,I2493,TRUE,_xll.ohTrigger(RecalcTrigger,Trigger1M)),NA())</f>
        <v>6.0274997241371864E-3</v>
      </c>
      <c r="O2493" s="44">
        <f>IFERROR(_xll.qlIndexFixing(ONIndex3M,I2493,TRUE,_xll.ohTrigger(RecalcTrigger,Trigger3M)),NA())</f>
        <v>6.3306138418628422E-3</v>
      </c>
      <c r="P2493" s="44">
        <f>IFERROR(_xll.qlIndexFixing(ONIndex6M,I2493,TRUE,_xll.ohTrigger(RecalcTrigger,Trigger6M)),NA())</f>
        <v>5.8100647855230392E-3</v>
      </c>
      <c r="Q2493" s="145">
        <f>IFERROR(_xll.qlIndexFixing(ONIndex1Y,I2493,TRUE,_xll.ohTrigger(RecalcTrigger,Trigger1Y)),NA())</f>
        <v>6.5210253847958199E-3</v>
      </c>
    </row>
    <row r="2494" spans="2:17" x14ac:dyDescent="0.2">
      <c r="B2494" s="39" t="s">
        <v>42</v>
      </c>
      <c r="D2494" s="42">
        <f>_xll.qlCalendarAdvance(Calendar,$D2493,B2494,"f",FALSE)</f>
        <v>57151</v>
      </c>
      <c r="E2494" s="139">
        <f>_xll.qlInterestRateIndexValueDate(IndexON,D2494)</f>
        <v>57151</v>
      </c>
      <c r="F2494" s="155">
        <f>IFERROR(_xll.qlIndexFixing(IndexON,D2494,TRUE,_xll.ohTrigger(RecalcTrigger,TriggerON)),NA())</f>
        <v>5.8703957741279567E-3</v>
      </c>
      <c r="H2494" s="42">
        <f>_xll.qlCalendarAdvance(Calendar,$H2493,B2494,"f",FALSE)</f>
        <v>57151</v>
      </c>
      <c r="I2494" s="139">
        <f>_xll.qlInterestRateIndexValueDate(Index1M,$H2494)</f>
        <v>57153</v>
      </c>
      <c r="J2494" s="144">
        <f>IFERROR(_xll.qlIndexFixing(Index1M,$H2494,TRUE,_xll.ohTrigger(RecalcTrigger,Trigger1M)),NA())</f>
        <v>6.010123499045894E-3</v>
      </c>
      <c r="K2494" s="44">
        <f>IFERROR(_xll.qlIndexFixing(Index3M,H2494,TRUE,_xll.ohTrigger(RecalcTrigger,Trigger3M)),NA())</f>
        <v>6.28516670901189E-3</v>
      </c>
      <c r="L2494" s="44">
        <f>IFERROR(_xll.qlIndexFixing(Index6M,$H2494,TRUE,_xll.ohTrigger(RecalcTrigger,Trigger6M)),NA())</f>
        <v>5.6018843435153174E-3</v>
      </c>
      <c r="M2494" s="145">
        <f>IFERROR(_xll.qlIndexFixing(Index1Y,$H2494,TRUE,_xll.ohTrigger(RecalcTrigger,Trigger1Y)),NA())</f>
        <v>6.3585351168842048E-3</v>
      </c>
      <c r="N2494" s="144">
        <f>IFERROR(_xll.qlIndexFixing(ONIndex1M,I2494,TRUE,_xll.ohTrigger(RecalcTrigger,Trigger1M)),NA())</f>
        <v>6.0203518276225054E-3</v>
      </c>
      <c r="O2494" s="44">
        <f>IFERROR(_xll.qlIndexFixing(ONIndex3M,I2494,TRUE,_xll.ohTrigger(RecalcTrigger,Trigger3M)),NA())</f>
        <v>6.3239685650540167E-3</v>
      </c>
      <c r="P2494" s="44">
        <f>IFERROR(_xll.qlIndexFixing(ONIndex6M,I2494,TRUE,_xll.ohTrigger(RecalcTrigger,Trigger6M)),NA())</f>
        <v>5.7935471569781072E-3</v>
      </c>
      <c r="Q2494" s="145">
        <f>IFERROR(_xll.qlIndexFixing(ONIndex1Y,I2494,TRUE,_xll.ohTrigger(RecalcTrigger,Trigger1Y)),NA())</f>
        <v>6.513959451357465E-3</v>
      </c>
    </row>
    <row r="2495" spans="2:17" x14ac:dyDescent="0.2">
      <c r="B2495" s="39" t="s">
        <v>42</v>
      </c>
      <c r="D2495" s="42">
        <f>_xll.qlCalendarAdvance(Calendar,$D2494,B2495,"f",FALSE)</f>
        <v>57158</v>
      </c>
      <c r="E2495" s="139">
        <f>_xll.qlInterestRateIndexValueDate(IndexON,D2495)</f>
        <v>57158</v>
      </c>
      <c r="F2495" s="155">
        <f>IFERROR(_xll.qlIndexFixing(IndexON,D2495,TRUE,_xll.ohTrigger(RecalcTrigger,TriggerON)),NA())</f>
        <v>5.8631347701698644E-3</v>
      </c>
      <c r="H2495" s="42">
        <f>_xll.qlCalendarAdvance(Calendar,$H2494,B2495,"f",FALSE)</f>
        <v>57158</v>
      </c>
      <c r="I2495" s="139">
        <f>_xll.qlInterestRateIndexValueDate(Index1M,$H2495)</f>
        <v>57160</v>
      </c>
      <c r="J2495" s="144">
        <f>IFERROR(_xll.qlIndexFixing(Index1M,$H2495,TRUE,_xll.ohTrigger(RecalcTrigger,Trigger1M)),NA())</f>
        <v>6.0029530927371844E-3</v>
      </c>
      <c r="K2495" s="44">
        <f>IFERROR(_xll.qlIndexFixing(Index3M,H2495,TRUE,_xll.ohTrigger(RecalcTrigger,Trigger3M)),NA())</f>
        <v>6.2777220393728725E-3</v>
      </c>
      <c r="L2495" s="44">
        <f>IFERROR(_xll.qlIndexFixing(Index6M,$H2495,TRUE,_xll.ohTrigger(RecalcTrigger,Trigger6M)),NA())</f>
        <v>5.5861442387875188E-3</v>
      </c>
      <c r="M2495" s="145">
        <f>IFERROR(_xll.qlIndexFixing(Index1Y,$H2495,TRUE,_xll.ohTrigger(RecalcTrigger,Trigger1Y)),NA())</f>
        <v>6.3516861629377584E-3</v>
      </c>
      <c r="N2495" s="144">
        <f>IFERROR(_xll.qlIndexFixing(ONIndex1M,I2495,TRUE,_xll.ohTrigger(RecalcTrigger,Trigger1M)),NA())</f>
        <v>6.0131831847431982E-3</v>
      </c>
      <c r="O2495" s="44">
        <f>IFERROR(_xll.qlIndexFixing(ONIndex3M,I2495,TRUE,_xll.ohTrigger(RecalcTrigger,Trigger3M)),NA())</f>
        <v>6.3173041843267441E-3</v>
      </c>
      <c r="P2495" s="44">
        <f>IFERROR(_xll.qlIndexFixing(ONIndex6M,I2495,TRUE,_xll.ohTrigger(RecalcTrigger,Trigger6M)),NA())</f>
        <v>5.7769453512079849E-3</v>
      </c>
      <c r="Q2495" s="145">
        <f>IFERROR(_xll.qlIndexFixing(ONIndex1Y,I2495,TRUE,_xll.ohTrigger(RecalcTrigger,Trigger1Y)),NA())</f>
        <v>6.5068721873018376E-3</v>
      </c>
    </row>
    <row r="2496" spans="2:17" x14ac:dyDescent="0.2">
      <c r="B2496" s="39" t="s">
        <v>42</v>
      </c>
      <c r="D2496" s="42">
        <f>_xll.qlCalendarAdvance(Calendar,$D2495,B2496,"f",FALSE)</f>
        <v>57165</v>
      </c>
      <c r="E2496" s="139">
        <f>_xll.qlInterestRateIndexValueDate(IndexON,D2496)</f>
        <v>57165</v>
      </c>
      <c r="F2496" s="155">
        <f>IFERROR(_xll.qlIndexFixing(IndexON,D2496,TRUE,_xll.ohTrigger(RecalcTrigger,TriggerON)),NA())</f>
        <v>5.8558522099350085E-3</v>
      </c>
      <c r="H2496" s="42">
        <f>_xll.qlCalendarAdvance(Calendar,$H2495,B2496,"f",FALSE)</f>
        <v>57165</v>
      </c>
      <c r="I2496" s="139">
        <f>_xll.qlInterestRateIndexValueDate(Index1M,$H2496)</f>
        <v>57167</v>
      </c>
      <c r="J2496" s="144">
        <f>IFERROR(_xll.qlIndexFixing(Index1M,$H2496,TRUE,_xll.ohTrigger(RecalcTrigger,Trigger1M)),NA())</f>
        <v>5.9957876685681755E-3</v>
      </c>
      <c r="K2496" s="44">
        <f>IFERROR(_xll.qlIndexFixing(Index3M,H2496,TRUE,_xll.ohTrigger(RecalcTrigger,Trigger3M)),NA())</f>
        <v>6.2702184793621456E-3</v>
      </c>
      <c r="L2496" s="44">
        <f>IFERROR(_xll.qlIndexFixing(Index6M,$H2496,TRUE,_xll.ohTrigger(RecalcTrigger,Trigger6M)),NA())</f>
        <v>5.5673436063274897E-3</v>
      </c>
      <c r="M2496" s="145">
        <f>IFERROR(_xll.qlIndexFixing(Index1Y,$H2496,TRUE,_xll.ohTrigger(RecalcTrigger,Trigger1Y)),NA())</f>
        <v>6.3448490992114078E-3</v>
      </c>
      <c r="N2496" s="144">
        <f>IFERROR(_xll.qlIndexFixing(ONIndex1M,I2496,TRUE,_xll.ohTrigger(RecalcTrigger,Trigger1M)),NA())</f>
        <v>6.0060035651243737E-3</v>
      </c>
      <c r="O2496" s="44">
        <f>IFERROR(_xll.qlIndexFixing(ONIndex3M,I2496,TRUE,_xll.ohTrigger(RecalcTrigger,Trigger3M)),NA())</f>
        <v>6.3099122961052245E-3</v>
      </c>
      <c r="P2496" s="44">
        <f>IFERROR(_xll.qlIndexFixing(ONIndex6M,I2496,TRUE,_xll.ohTrigger(RecalcTrigger,Trigger6M)),NA())</f>
        <v>5.760310246234468E-3</v>
      </c>
      <c r="Q2496" s="145">
        <f>IFERROR(_xll.qlIndexFixing(ONIndex1Y,I2496,TRUE,_xll.ohTrigger(RecalcTrigger,Trigger1Y)),NA())</f>
        <v>6.4997737083771767E-3</v>
      </c>
    </row>
    <row r="2497" spans="2:17" x14ac:dyDescent="0.2">
      <c r="B2497" s="39" t="s">
        <v>42</v>
      </c>
      <c r="D2497" s="42">
        <f>_xll.qlCalendarAdvance(Calendar,$D2496,B2497,"f",FALSE)</f>
        <v>57172</v>
      </c>
      <c r="E2497" s="139">
        <f>_xll.qlInterestRateIndexValueDate(IndexON,D2497)</f>
        <v>57172</v>
      </c>
      <c r="F2497" s="155">
        <f>IFERROR(_xll.qlIndexFixing(IndexON,D2497,TRUE,_xll.ohTrigger(RecalcTrigger,TriggerON)),NA())</f>
        <v>5.8485621381088038E-3</v>
      </c>
      <c r="H2497" s="42">
        <f>_xll.qlCalendarAdvance(Calendar,$H2496,B2497,"f",FALSE)</f>
        <v>57172</v>
      </c>
      <c r="I2497" s="139">
        <f>_xll.qlInterestRateIndexValueDate(Index1M,$H2497)</f>
        <v>57174</v>
      </c>
      <c r="J2497" s="144">
        <f>IFERROR(_xll.qlIndexFixing(Index1M,$H2497,TRUE,_xll.ohTrigger(RecalcTrigger,Trigger1M)),NA())</f>
        <v>5.9886324681060477E-3</v>
      </c>
      <c r="K2497" s="44">
        <f>IFERROR(_xll.qlIndexFixing(Index3M,H2497,TRUE,_xll.ohTrigger(RecalcTrigger,Trigger3M)),NA())</f>
        <v>6.2627011858553397E-3</v>
      </c>
      <c r="L2497" s="44">
        <f>IFERROR(_xll.qlIndexFixing(Index6M,$H2497,TRUE,_xll.ohTrigger(RecalcTrigger,Trigger6M)),NA())</f>
        <v>5.5517811353007979E-3</v>
      </c>
      <c r="M2497" s="145">
        <f>IFERROR(_xll.qlIndexFixing(Index1Y,$H2497,TRUE,_xll.ohTrigger(RecalcTrigger,Trigger1Y)),NA())</f>
        <v>6.3380244373550535E-3</v>
      </c>
      <c r="N2497" s="144">
        <f>IFERROR(_xll.qlIndexFixing(ONIndex1M,I2497,TRUE,_xll.ohTrigger(RecalcTrigger,Trigger1M)),NA())</f>
        <v>5.9988340693273301E-3</v>
      </c>
      <c r="O2497" s="44">
        <f>IFERROR(_xll.qlIndexFixing(ONIndex3M,I2497,TRUE,_xll.ohTrigger(RecalcTrigger,Trigger3M)),NA())</f>
        <v>6.3023356867653035E-3</v>
      </c>
      <c r="P2497" s="44">
        <f>IFERROR(_xll.qlIndexFixing(ONIndex6M,I2497,TRUE,_xll.ohTrigger(RecalcTrigger,Trigger6M)),NA())</f>
        <v>5.743751733033875E-3</v>
      </c>
      <c r="Q2497" s="145">
        <f>IFERROR(_xll.qlIndexFixing(ONIndex1Y,I2497,TRUE,_xll.ohTrigger(RecalcTrigger,Trigger1Y)),NA())</f>
        <v>6.4926858663039155E-3</v>
      </c>
    </row>
    <row r="2498" spans="2:17" x14ac:dyDescent="0.2">
      <c r="B2498" s="39" t="s">
        <v>42</v>
      </c>
      <c r="D2498" s="42">
        <f>_xll.qlCalendarAdvance(Calendar,$D2497,B2498,"f",FALSE)</f>
        <v>57179</v>
      </c>
      <c r="E2498" s="139">
        <f>_xll.qlInterestRateIndexValueDate(IndexON,D2498)</f>
        <v>57179</v>
      </c>
      <c r="F2498" s="155">
        <f>IFERROR(_xll.qlIndexFixing(IndexON,D2498,TRUE,_xll.ohTrigger(RecalcTrigger,TriggerON)),NA())</f>
        <v>5.8412829576504066E-3</v>
      </c>
      <c r="H2498" s="42">
        <f>_xll.qlCalendarAdvance(Calendar,$H2497,B2498,"f",FALSE)</f>
        <v>57179</v>
      </c>
      <c r="I2498" s="139">
        <f>_xll.qlInterestRateIndexValueDate(Index1M,$H2498)</f>
        <v>57181</v>
      </c>
      <c r="J2498" s="144">
        <f>IFERROR(_xll.qlIndexFixing(Index1M,$H2498,TRUE,_xll.ohTrigger(RecalcTrigger,Trigger1M)),NA())</f>
        <v>5.9814882558817395E-3</v>
      </c>
      <c r="K2498" s="44">
        <f>IFERROR(_xll.qlIndexFixing(Index3M,H2498,TRUE,_xll.ohTrigger(RecalcTrigger,Trigger3M)),NA())</f>
        <v>6.2551960269140597E-3</v>
      </c>
      <c r="L2498" s="44">
        <f>IFERROR(_xll.qlIndexFixing(Index6M,$H2498,TRUE,_xll.ohTrigger(RecalcTrigger,Trigger6M)),NA())</f>
        <v>5.5363021879983867E-3</v>
      </c>
      <c r="M2498" s="145">
        <f>IFERROR(_xll.qlIndexFixing(Index1Y,$H2498,TRUE,_xll.ohTrigger(RecalcTrigger,Trigger1Y)),NA())</f>
        <v>6.3312122800685726E-3</v>
      </c>
      <c r="N2498" s="144">
        <f>IFERROR(_xll.qlIndexFixing(ONIndex1M,I2498,TRUE,_xll.ohTrigger(RecalcTrigger,Trigger1M)),NA())</f>
        <v>5.9916754883992951E-3</v>
      </c>
      <c r="O2498" s="44">
        <f>IFERROR(_xll.qlIndexFixing(ONIndex3M,I2498,TRUE,_xll.ohTrigger(RecalcTrigger,Trigger3M)),NA())</f>
        <v>6.2947709395366758E-3</v>
      </c>
      <c r="P2498" s="44">
        <f>IFERROR(_xll.qlIndexFixing(ONIndex6M,I2498,TRUE,_xll.ohTrigger(RecalcTrigger,Trigger6M)),NA())</f>
        <v>5.7272739261549077E-3</v>
      </c>
      <c r="Q2498" s="145">
        <f>IFERROR(_xll.qlIndexFixing(ONIndex1Y,I2498,TRUE,_xll.ohTrigger(RecalcTrigger,Trigger1Y)),NA())</f>
        <v>6.4856094769893957E-3</v>
      </c>
    </row>
    <row r="2499" spans="2:17" x14ac:dyDescent="0.2">
      <c r="B2499" s="39" t="s">
        <v>42</v>
      </c>
      <c r="D2499" s="42">
        <f>_xll.qlCalendarAdvance(Calendar,$D2498,B2499,"f",FALSE)</f>
        <v>57186</v>
      </c>
      <c r="E2499" s="139">
        <f>_xll.qlInterestRateIndexValueDate(IndexON,D2499)</f>
        <v>57186</v>
      </c>
      <c r="F2499" s="155">
        <f>IFERROR(_xll.qlIndexFixing(IndexON,D2499,TRUE,_xll.ohTrigger(RecalcTrigger,TriggerON)),NA())</f>
        <v>5.8340148185198615E-3</v>
      </c>
      <c r="H2499" s="42">
        <f>_xll.qlCalendarAdvance(Calendar,$H2498,B2499,"f",FALSE)</f>
        <v>57186</v>
      </c>
      <c r="I2499" s="139">
        <f>_xll.qlInterestRateIndexValueDate(Index1M,$H2499)</f>
        <v>57188</v>
      </c>
      <c r="J2499" s="144">
        <f>IFERROR(_xll.qlIndexFixing(Index1M,$H2499,TRUE,_xll.ohTrigger(RecalcTrigger,Trigger1M)),NA())</f>
        <v>5.9743550704044468E-3</v>
      </c>
      <c r="K2499" s="44">
        <f>IFERROR(_xll.qlIndexFixing(Index3M,H2499,TRUE,_xll.ohTrigger(RecalcTrigger,Trigger3M)),NA())</f>
        <v>6.2477030428712606E-3</v>
      </c>
      <c r="L2499" s="44">
        <f>IFERROR(_xll.qlIndexFixing(Index6M,$H2499,TRUE,_xll.ohTrigger(RecalcTrigger,Trigger6M)),NA())</f>
        <v>5.5209069572887742E-3</v>
      </c>
      <c r="M2499" s="145">
        <f>IFERROR(_xll.qlIndexFixing(Index1Y,$H2499,TRUE,_xll.ohTrigger(RecalcTrigger,Trigger1Y)),NA())</f>
        <v>6.3244126637318487E-3</v>
      </c>
      <c r="N2499" s="144">
        <f>IFERROR(_xll.qlIndexFixing(ONIndex1M,I2499,TRUE,_xll.ohTrigger(RecalcTrigger,Trigger1M)),NA())</f>
        <v>5.9845278608694485E-3</v>
      </c>
      <c r="O2499" s="44">
        <f>IFERROR(_xll.qlIndexFixing(ONIndex3M,I2499,TRUE,_xll.ohTrigger(RecalcTrigger,Trigger3M)),NA())</f>
        <v>6.2872180945472422E-3</v>
      </c>
      <c r="P2499" s="44">
        <f>IFERROR(_xll.qlIndexFixing(ONIndex6M,I2499,TRUE,_xll.ohTrigger(RecalcTrigger,Trigger6M)),NA())</f>
        <v>5.7108770201619308E-3</v>
      </c>
      <c r="Q2499" s="145">
        <f>IFERROR(_xll.qlIndexFixing(ONIndex1Y,I2499,TRUE,_xll.ohTrigger(RecalcTrigger,Trigger1Y)),NA())</f>
        <v>6.4785445768844596E-3</v>
      </c>
    </row>
    <row r="2500" spans="2:17" x14ac:dyDescent="0.2">
      <c r="B2500" s="39" t="s">
        <v>42</v>
      </c>
      <c r="D2500" s="42">
        <f>_xll.qlCalendarAdvance(Calendar,$D2499,B2500,"f",FALSE)</f>
        <v>57193</v>
      </c>
      <c r="E2500" s="139">
        <f>_xll.qlInterestRateIndexValueDate(IndexON,D2500)</f>
        <v>57193</v>
      </c>
      <c r="F2500" s="155">
        <f>IFERROR(_xll.qlIndexFixing(IndexON,D2500,TRUE,_xll.ohTrigger(RecalcTrigger,TriggerON)),NA())</f>
        <v>5.8267577595660924E-3</v>
      </c>
      <c r="H2500" s="42">
        <f>_xll.qlCalendarAdvance(Calendar,$H2499,B2500,"f",FALSE)</f>
        <v>57193</v>
      </c>
      <c r="I2500" s="139">
        <f>_xll.qlInterestRateIndexValueDate(Index1M,$H2500)</f>
        <v>57195</v>
      </c>
      <c r="J2500" s="144">
        <f>IFERROR(_xll.qlIndexFixing(Index1M,$H2500,TRUE,_xll.ohTrigger(RecalcTrigger,Trigger1M)),NA())</f>
        <v>5.9672329501808674E-3</v>
      </c>
      <c r="K2500" s="44">
        <f>IFERROR(_xll.qlIndexFixing(Index3M,H2500,TRUE,_xll.ohTrigger(RecalcTrigger,Trigger3M)),NA())</f>
        <v>6.2402222740677166E-3</v>
      </c>
      <c r="L2500" s="44">
        <f>IFERROR(_xll.qlIndexFixing(Index6M,$H2500,TRUE,_xll.ohTrigger(RecalcTrigger,Trigger6M)),NA())</f>
        <v>5.5055956360464918E-3</v>
      </c>
      <c r="M2500" s="145">
        <f>IFERROR(_xll.qlIndexFixing(Index1Y,$H2500,TRUE,_xll.ohTrigger(RecalcTrigger,Trigger1Y)),NA())</f>
        <v>6.3176256247254262E-3</v>
      </c>
      <c r="N2500" s="144">
        <f>IFERROR(_xll.qlIndexFixing(ONIndex1M,I2500,TRUE,_xll.ohTrigger(RecalcTrigger,Trigger1M)),NA())</f>
        <v>5.9773912253469064E-3</v>
      </c>
      <c r="O2500" s="44">
        <f>IFERROR(_xll.qlIndexFixing(ONIndex3M,I2500,TRUE,_xll.ohTrigger(RecalcTrigger,Trigger3M)),NA())</f>
        <v>6.2796771922446482E-3</v>
      </c>
      <c r="P2500" s="44">
        <f>IFERROR(_xll.qlIndexFixing(ONIndex6M,I2500,TRUE,_xll.ohTrigger(RecalcTrigger,Trigger6M)),NA())</f>
        <v>5.6945612091396924E-3</v>
      </c>
      <c r="Q2500" s="145">
        <f>IFERROR(_xll.qlIndexFixing(ONIndex1Y,I2500,TRUE,_xll.ohTrigger(RecalcTrigger,Trigger1Y)),NA())</f>
        <v>6.4714912025198856E-3</v>
      </c>
    </row>
    <row r="2501" spans="2:17" x14ac:dyDescent="0.2">
      <c r="B2501" s="39" t="s">
        <v>42</v>
      </c>
      <c r="D2501" s="42">
        <f>_xll.qlCalendarAdvance(Calendar,$D2500,B2501,"f",FALSE)</f>
        <v>57200</v>
      </c>
      <c r="E2501" s="139">
        <f>_xll.qlInterestRateIndexValueDate(IndexON,D2501)</f>
        <v>57200</v>
      </c>
      <c r="F2501" s="155">
        <f>IFERROR(_xll.qlIndexFixing(IndexON,D2501,TRUE,_xll.ohTrigger(RecalcTrigger,TriggerON)),NA())</f>
        <v>5.8195118194781514E-3</v>
      </c>
      <c r="H2501" s="42">
        <f>_xll.qlCalendarAdvance(Calendar,$H2500,B2501,"f",FALSE)</f>
        <v>57200</v>
      </c>
      <c r="I2501" s="139">
        <f>_xll.qlInterestRateIndexValueDate(Index1M,$H2501)</f>
        <v>57202</v>
      </c>
      <c r="J2501" s="144">
        <f>IFERROR(_xll.qlIndexFixing(Index1M,$H2501,TRUE,_xll.ohTrigger(RecalcTrigger,Trigger1M)),NA())</f>
        <v>5.9601219337127032E-3</v>
      </c>
      <c r="K2501" s="44">
        <f>IFERROR(_xll.qlIndexFixing(Index3M,H2501,TRUE,_xll.ohTrigger(RecalcTrigger,Trigger3M)),NA())</f>
        <v>6.2327537608363815E-3</v>
      </c>
      <c r="L2501" s="44">
        <f>IFERROR(_xll.qlIndexFixing(Index6M,$H2501,TRUE,_xll.ohTrigger(RecalcTrigger,Trigger6M)),NA())</f>
        <v>5.4903684171495135E-3</v>
      </c>
      <c r="M2501" s="145">
        <f>IFERROR(_xll.qlIndexFixing(Index1Y,$H2501,TRUE,_xll.ohTrigger(RecalcTrigger,Trigger1Y)),NA())</f>
        <v>6.3108511994283134E-3</v>
      </c>
      <c r="N2501" s="144">
        <f>IFERROR(_xll.qlIndexFixing(ONIndex1M,I2501,TRUE,_xll.ohTrigger(RecalcTrigger,Trigger1M)),NA())</f>
        <v>5.9702656202009763E-3</v>
      </c>
      <c r="O2501" s="44">
        <f>IFERROR(_xll.qlIndexFixing(ONIndex3M,I2501,TRUE,_xll.ohTrigger(RecalcTrigger,Trigger3M)),NA())</f>
        <v>6.2721482729966027E-3</v>
      </c>
      <c r="P2501" s="44">
        <f>IFERROR(_xll.qlIndexFixing(ONIndex6M,I2501,TRUE,_xll.ohTrigger(RecalcTrigger,Trigger6M)),NA())</f>
        <v>5.6783266876525573E-3</v>
      </c>
      <c r="Q2501" s="145">
        <f>IFERROR(_xll.qlIndexFixing(ONIndex1Y,I2501,TRUE,_xll.ohTrigger(RecalcTrigger,Trigger1Y)),NA())</f>
        <v>6.4644493901067079E-3</v>
      </c>
    </row>
    <row r="2502" spans="2:17" x14ac:dyDescent="0.2">
      <c r="B2502" s="39" t="s">
        <v>42</v>
      </c>
      <c r="D2502" s="42">
        <f>_xll.qlCalendarAdvance(Calendar,$D2501,B2502,"f",FALSE)</f>
        <v>57207</v>
      </c>
      <c r="E2502" s="139">
        <f>_xll.qlInterestRateIndexValueDate(IndexON,D2502)</f>
        <v>57207</v>
      </c>
      <c r="F2502" s="155">
        <f>IFERROR(_xll.qlIndexFixing(IndexON,D2502,TRUE,_xll.ohTrigger(RecalcTrigger,TriggerON)),NA())</f>
        <v>5.8122770371848986E-3</v>
      </c>
      <c r="H2502" s="42">
        <f>_xll.qlCalendarAdvance(Calendar,$H2501,B2502,"f",FALSE)</f>
        <v>57207</v>
      </c>
      <c r="I2502" s="139">
        <f>_xll.qlInterestRateIndexValueDate(Index1M,$H2502)</f>
        <v>57209</v>
      </c>
      <c r="J2502" s="144">
        <f>IFERROR(_xll.qlIndexFixing(Index1M,$H2502,TRUE,_xll.ohTrigger(RecalcTrigger,Trigger1M)),NA())</f>
        <v>5.9530220595016559E-3</v>
      </c>
      <c r="K2502" s="44">
        <f>IFERROR(_xll.qlIndexFixing(Index3M,H2502,TRUE,_xll.ohTrigger(RecalcTrigger,Trigger3M)),NA())</f>
        <v>6.2252975435162922E-3</v>
      </c>
      <c r="L2502" s="44">
        <f>IFERROR(_xll.qlIndexFixing(Index6M,$H2502,TRUE,_xll.ohTrigger(RecalcTrigger,Trigger6M)),NA())</f>
        <v>5.4752254934813957E-3</v>
      </c>
      <c r="M2502" s="145">
        <f>IFERROR(_xll.qlIndexFixing(Index1Y,$H2502,TRUE,_xll.ohTrigger(RecalcTrigger,Trigger1Y)),NA())</f>
        <v>6.3040894242199583E-3</v>
      </c>
      <c r="N2502" s="144">
        <f>IFERROR(_xll.qlIndexFixing(ONIndex1M,I2502,TRUE,_xll.ohTrigger(RecalcTrigger,Trigger1M)),NA())</f>
        <v>5.9631510841207103E-3</v>
      </c>
      <c r="O2502" s="44">
        <f>IFERROR(_xll.qlIndexFixing(ONIndex3M,I2502,TRUE,_xll.ohTrigger(RecalcTrigger,Trigger3M)),NA())</f>
        <v>6.264631377090879E-3</v>
      </c>
      <c r="P2502" s="44">
        <f>IFERROR(_xll.qlIndexFixing(ONIndex6M,I2502,TRUE,_xll.ohTrigger(RecalcTrigger,Trigger6M)),NA())</f>
        <v>5.6621736497852737E-3</v>
      </c>
      <c r="Q2502" s="145">
        <f>IFERROR(_xll.qlIndexFixing(ONIndex1Y,I2502,TRUE,_xll.ohTrigger(RecalcTrigger,Trigger1Y)),NA())</f>
        <v>6.457419176255641E-3</v>
      </c>
    </row>
    <row r="2503" spans="2:17" x14ac:dyDescent="0.2">
      <c r="B2503" s="39" t="s">
        <v>42</v>
      </c>
      <c r="D2503" s="42">
        <f>_xll.qlCalendarAdvance(Calendar,$D2502,B2503,"f",FALSE)</f>
        <v>57214</v>
      </c>
      <c r="E2503" s="139">
        <f>_xll.qlInterestRateIndexValueDate(IndexON,D2503)</f>
        <v>57214</v>
      </c>
      <c r="F2503" s="155">
        <f>IFERROR(_xll.qlIndexFixing(IndexON,D2503,TRUE,_xll.ohTrigger(RecalcTrigger,TriggerON)),NA())</f>
        <v>5.8050534516951302E-3</v>
      </c>
      <c r="H2503" s="42">
        <f>_xll.qlCalendarAdvance(Calendar,$H2502,B2503,"f",FALSE)</f>
        <v>57214</v>
      </c>
      <c r="I2503" s="139">
        <f>_xll.qlInterestRateIndexValueDate(Index1M,$H2503)</f>
        <v>57216</v>
      </c>
      <c r="J2503" s="144">
        <f>IFERROR(_xll.qlIndexFixing(Index1M,$H2503,TRUE,_xll.ohTrigger(RecalcTrigger,Trigger1M)),NA())</f>
        <v>5.9459333660544234E-3</v>
      </c>
      <c r="K2503" s="44">
        <f>IFERROR(_xll.qlIndexFixing(Index3M,H2503,TRUE,_xll.ohTrigger(RecalcTrigger,Trigger3M)),NA())</f>
        <v>6.2178536624404026E-3</v>
      </c>
      <c r="L2503" s="44">
        <f>IFERROR(_xll.qlIndexFixing(Index6M,$H2503,TRUE,_xll.ohTrigger(RecalcTrigger,Trigger6M)),NA())</f>
        <v>5.4601670579308564E-3</v>
      </c>
      <c r="M2503" s="145">
        <f>IFERROR(_xll.qlIndexFixing(Index1Y,$H2503,TRUE,_xll.ohTrigger(RecalcTrigger,Trigger1Y)),NA())</f>
        <v>6.2973403354782747E-3</v>
      </c>
      <c r="N2503" s="144">
        <f>IFERROR(_xll.qlIndexFixing(ONIndex1M,I2503,TRUE,_xll.ohTrigger(RecalcTrigger,Trigger1M)),NA())</f>
        <v>5.95604765539548E-3</v>
      </c>
      <c r="O2503" s="44">
        <f>IFERROR(_xll.qlIndexFixing(ONIndex3M,I2503,TRUE,_xll.ohTrigger(RecalcTrigger,Trigger3M)),NA())</f>
        <v>6.2571265449751223E-3</v>
      </c>
      <c r="P2503" s="44">
        <f>IFERROR(_xll.qlIndexFixing(ONIndex6M,I2503,TRUE,_xll.ohTrigger(RecalcTrigger,Trigger6M)),NA())</f>
        <v>5.646102289862398E-3</v>
      </c>
      <c r="Q2503" s="145">
        <f>IFERROR(_xll.qlIndexFixing(ONIndex1Y,I2503,TRUE,_xll.ohTrigger(RecalcTrigger,Trigger1Y)),NA())</f>
        <v>6.450400597177719E-3</v>
      </c>
    </row>
    <row r="2504" spans="2:17" x14ac:dyDescent="0.2">
      <c r="B2504" s="39" t="s">
        <v>42</v>
      </c>
      <c r="D2504" s="42">
        <f>_xll.qlCalendarAdvance(Calendar,$D2503,B2504,"f",FALSE)</f>
        <v>57221</v>
      </c>
      <c r="E2504" s="139">
        <f>_xll.qlInterestRateIndexValueDate(IndexON,D2504)</f>
        <v>57221</v>
      </c>
      <c r="F2504" s="155">
        <f>IFERROR(_xll.qlIndexFixing(IndexON,D2504,TRUE,_xll.ohTrigger(RecalcTrigger,TriggerON)),NA())</f>
        <v>5.7978411016978981E-3</v>
      </c>
      <c r="H2504" s="42">
        <f>_xll.qlCalendarAdvance(Calendar,$H2503,B2504,"f",FALSE)</f>
        <v>57221</v>
      </c>
      <c r="I2504" s="139">
        <f>_xll.qlInterestRateIndexValueDate(Index1M,$H2504)</f>
        <v>57223</v>
      </c>
      <c r="J2504" s="144">
        <f>IFERROR(_xll.qlIndexFixing(Index1M,$H2504,TRUE,_xll.ohTrigger(RecalcTrigger,Trigger1M)),NA())</f>
        <v>5.9402227921990826E-3</v>
      </c>
      <c r="K2504" s="44">
        <f>IFERROR(_xll.qlIndexFixing(Index3M,H2504,TRUE,_xll.ohTrigger(RecalcTrigger,Trigger3M)),NA())</f>
        <v>6.2108970897845799E-3</v>
      </c>
      <c r="L2504" s="44">
        <f>IFERROR(_xll.qlIndexFixing(Index6M,$H2504,TRUE,_xll.ohTrigger(RecalcTrigger,Trigger6M)),NA())</f>
        <v>5.4501930931108245E-3</v>
      </c>
      <c r="M2504" s="145">
        <f>IFERROR(_xll.qlIndexFixing(Index1Y,$H2504,TRUE,_xll.ohTrigger(RecalcTrigger,Trigger1Y)),NA())</f>
        <v>6.2906039695816152E-3</v>
      </c>
      <c r="N2504" s="144">
        <f>IFERROR(_xll.qlIndexFixing(ONIndex1M,I2504,TRUE,_xll.ohTrigger(RecalcTrigger,Trigger1M)),NA())</f>
        <v>5.9489553725544653E-3</v>
      </c>
      <c r="O2504" s="44">
        <f>IFERROR(_xll.qlIndexFixing(ONIndex3M,I2504,TRUE,_xll.ohTrigger(RecalcTrigger,Trigger3M)),NA())</f>
        <v>6.2496338167772336E-3</v>
      </c>
      <c r="P2504" s="44">
        <f>IFERROR(_xll.qlIndexFixing(ONIndex6M,I2504,TRUE,_xll.ohTrigger(RecalcTrigger,Trigger6M)),NA())</f>
        <v>5.6301128023683589E-3</v>
      </c>
      <c r="Q2504" s="145">
        <f>IFERROR(_xll.qlIndexFixing(ONIndex1Y,I2504,TRUE,_xll.ohTrigger(RecalcTrigger,Trigger1Y)),NA())</f>
        <v>6.4433936894037203E-3</v>
      </c>
    </row>
    <row r="2505" spans="2:17" x14ac:dyDescent="0.2">
      <c r="B2505" s="39" t="s">
        <v>42</v>
      </c>
      <c r="D2505" s="42">
        <f>_xll.qlCalendarAdvance(Calendar,$D2504,B2505,"f",FALSE)</f>
        <v>57228</v>
      </c>
      <c r="E2505" s="139">
        <f>_xll.qlInterestRateIndexValueDate(IndexON,D2505)</f>
        <v>57228</v>
      </c>
      <c r="F2505" s="155">
        <f>IFERROR(_xll.qlIndexFixing(IndexON,D2505,TRUE,_xll.ohTrigger(RecalcTrigger,TriggerON)),NA())</f>
        <v>5.7906400263618707E-3</v>
      </c>
      <c r="H2505" s="42">
        <f>_xll.qlCalendarAdvance(Calendar,$H2504,B2505,"f",FALSE)</f>
        <v>57228</v>
      </c>
      <c r="I2505" s="139">
        <f>_xll.qlInterestRateIndexValueDate(Index1M,$H2505)</f>
        <v>57230</v>
      </c>
      <c r="J2505" s="144">
        <f>IFERROR(_xll.qlIndexFixing(Index1M,$H2505,TRUE,_xll.ohTrigger(RecalcTrigger,Trigger1M)),NA())</f>
        <v>5.9317896754707E-3</v>
      </c>
      <c r="K2505" s="44">
        <f>IFERROR(_xll.qlIndexFixing(Index3M,H2505,TRUE,_xll.ohTrigger(RecalcTrigger,Trigger3M)),NA())</f>
        <v>6.2034772354984313E-3</v>
      </c>
      <c r="L2505" s="44">
        <f>IFERROR(_xll.qlIndexFixing(Index6M,$H2505,TRUE,_xll.ohTrigger(RecalcTrigger,Trigger6M)),NA())</f>
        <v>5.4352747014264008E-3</v>
      </c>
      <c r="M2505" s="145">
        <f>IFERROR(_xll.qlIndexFixing(Index1Y,$H2505,TRUE,_xll.ohTrigger(RecalcTrigger,Trigger1Y)),NA())</f>
        <v>6.2838803629072367E-3</v>
      </c>
      <c r="N2505" s="144">
        <f>IFERROR(_xll.qlIndexFixing(ONIndex1M,I2505,TRUE,_xll.ohTrigger(RecalcTrigger,Trigger1M)),NA())</f>
        <v>5.9418742743666542E-3</v>
      </c>
      <c r="O2505" s="44">
        <f>IFERROR(_xll.qlIndexFixing(ONIndex3M,I2505,TRUE,_xll.ohTrigger(RecalcTrigger,Trigger3M)),NA())</f>
        <v>6.2421532330247942E-3</v>
      </c>
      <c r="P2505" s="44">
        <f>IFERROR(_xll.qlIndexFixing(ONIndex6M,I2505,TRUE,_xll.ohTrigger(RecalcTrigger,Trigger6M)),NA())</f>
        <v>5.6142053813079684E-3</v>
      </c>
      <c r="Q2505" s="145">
        <f>IFERROR(_xll.qlIndexFixing(ONIndex1Y,I2505,TRUE,_xll.ohTrigger(RecalcTrigger,Trigger1Y)),NA())</f>
        <v>6.4363984893045512E-3</v>
      </c>
    </row>
    <row r="2506" spans="2:17" x14ac:dyDescent="0.2">
      <c r="B2506" s="39" t="s">
        <v>42</v>
      </c>
      <c r="D2506" s="42">
        <f>_xll.qlCalendarAdvance(Calendar,$D2505,B2506,"f",FALSE)</f>
        <v>57235</v>
      </c>
      <c r="E2506" s="139">
        <f>_xll.qlInterestRateIndexValueDate(IndexON,D2506)</f>
        <v>57235</v>
      </c>
      <c r="F2506" s="155">
        <f>IFERROR(_xll.qlIndexFixing(IndexON,D2506,TRUE,_xll.ohTrigger(RecalcTrigger,TriggerON)),NA())</f>
        <v>5.7834502643760999E-3</v>
      </c>
      <c r="H2506" s="42">
        <f>_xll.qlCalendarAdvance(Calendar,$H2505,B2506,"f",FALSE)</f>
        <v>57235</v>
      </c>
      <c r="I2506" s="139">
        <f>_xll.qlInterestRateIndexValueDate(Index1M,$H2506)</f>
        <v>57237</v>
      </c>
      <c r="J2506" s="144">
        <f>IFERROR(_xll.qlIndexFixing(Index1M,$H2506,TRUE,_xll.ohTrigger(RecalcTrigger,Trigger1M)),NA())</f>
        <v>5.9247347553401108E-3</v>
      </c>
      <c r="K2506" s="44">
        <f>IFERROR(_xll.qlIndexFixing(Index3M,H2506,TRUE,_xll.ohTrigger(RecalcTrigger,Trigger3M)),NA())</f>
        <v>6.196069835217582E-3</v>
      </c>
      <c r="L2506" s="44">
        <f>IFERROR(_xll.qlIndexFixing(Index6M,$H2506,TRUE,_xll.ohTrigger(RecalcTrigger,Trigger6M)),NA())</f>
        <v>5.4204412981865456E-3</v>
      </c>
      <c r="M2506" s="145">
        <f>IFERROR(_xll.qlIndexFixing(Index1Y,$H2506,TRUE,_xll.ohTrigger(RecalcTrigger,Trigger1Y)),NA())</f>
        <v>6.2771695518319594E-3</v>
      </c>
      <c r="N2506" s="144">
        <f>IFERROR(_xll.qlIndexFixing(ONIndex1M,I2506,TRUE,_xll.ohTrigger(RecalcTrigger,Trigger1M)),NA())</f>
        <v>5.9348043989615462E-3</v>
      </c>
      <c r="O2506" s="44">
        <f>IFERROR(_xll.qlIndexFixing(ONIndex3M,I2506,TRUE,_xll.ohTrigger(RecalcTrigger,Trigger3M)),NA())</f>
        <v>6.2346848340855132E-3</v>
      </c>
      <c r="P2506" s="44">
        <f>IFERROR(_xll.qlIndexFixing(ONIndex6M,I2506,TRUE,_xll.ohTrigger(RecalcTrigger,Trigger6M)),NA())</f>
        <v>5.5983802212455913E-3</v>
      </c>
      <c r="Q2506" s="145">
        <f>IFERROR(_xll.qlIndexFixing(ONIndex1Y,I2506,TRUE,_xll.ohTrigger(RecalcTrigger,Trigger1Y)),NA())</f>
        <v>6.429415033251118E-3</v>
      </c>
    </row>
    <row r="2507" spans="2:17" x14ac:dyDescent="0.2">
      <c r="B2507" s="39" t="s">
        <v>42</v>
      </c>
      <c r="D2507" s="42">
        <f>_xll.qlCalendarAdvance(Calendar,$D2506,B2507,"f",FALSE)</f>
        <v>57242</v>
      </c>
      <c r="E2507" s="139">
        <f>_xll.qlInterestRateIndexValueDate(IndexON,D2507)</f>
        <v>57242</v>
      </c>
      <c r="F2507" s="155">
        <f>IFERROR(_xll.qlIndexFixing(IndexON,D2507,TRUE,_xll.ohTrigger(RecalcTrigger,TriggerON)),NA())</f>
        <v>5.7762718545895098E-3</v>
      </c>
      <c r="H2507" s="42">
        <f>_xll.qlCalendarAdvance(Calendar,$H2506,B2507,"f",FALSE)</f>
        <v>57242</v>
      </c>
      <c r="I2507" s="139">
        <f>_xll.qlInterestRateIndexValueDate(Index1M,$H2507)</f>
        <v>57244</v>
      </c>
      <c r="J2507" s="144">
        <f>IFERROR(_xll.qlIndexFixing(Index1M,$H2507,TRUE,_xll.ohTrigger(RecalcTrigger,Trigger1M)),NA())</f>
        <v>5.9176911699901358E-3</v>
      </c>
      <c r="K2507" s="44">
        <f>IFERROR(_xll.qlIndexFixing(Index3M,H2507,TRUE,_xll.ohTrigger(RecalcTrigger,Trigger3M)),NA())</f>
        <v>6.1886749292746051E-3</v>
      </c>
      <c r="L2507" s="44">
        <f>IFERROR(_xll.qlIndexFixing(Index6M,$H2507,TRUE,_xll.ohTrigger(RecalcTrigger,Trigger6M)),NA())</f>
        <v>5.4056930763339388E-3</v>
      </c>
      <c r="M2507" s="145">
        <f>IFERROR(_xll.qlIndexFixing(Index1Y,$H2507,TRUE,_xll.ohTrigger(RecalcTrigger,Trigger1Y)),NA())</f>
        <v>6.2704715727326023E-3</v>
      </c>
      <c r="N2507" s="144">
        <f>IFERROR(_xll.qlIndexFixing(ONIndex1M,I2507,TRUE,_xll.ohTrigger(RecalcTrigger,Trigger1M)),NA())</f>
        <v>5.9277457850281934E-3</v>
      </c>
      <c r="O2507" s="44">
        <f>IFERROR(_xll.qlIndexFixing(ONIndex3M,I2507,TRUE,_xll.ohTrigger(RecalcTrigger,Trigger3M)),NA())</f>
        <v>6.2272286601672278E-3</v>
      </c>
      <c r="P2507" s="44">
        <f>IFERROR(_xll.qlIndexFixing(ONIndex6M,I2507,TRUE,_xll.ohTrigger(RecalcTrigger,Trigger6M)),NA())</f>
        <v>5.5826375163459119E-3</v>
      </c>
      <c r="Q2507" s="145">
        <f>IFERROR(_xll.qlIndexFixing(ONIndex1Y,I2507,TRUE,_xll.ohTrigger(RecalcTrigger,Trigger1Y)),NA())</f>
        <v>6.422443357694263E-3</v>
      </c>
    </row>
    <row r="2508" spans="2:17" x14ac:dyDescent="0.2">
      <c r="B2508" s="39" t="s">
        <v>42</v>
      </c>
      <c r="D2508" s="42">
        <f>_xll.qlCalendarAdvance(Calendar,$D2507,B2508,"f",FALSE)</f>
        <v>57249</v>
      </c>
      <c r="E2508" s="139">
        <f>_xll.qlInterestRateIndexValueDate(IndexON,D2508)</f>
        <v>57249</v>
      </c>
      <c r="F2508" s="155">
        <f>IFERROR(_xll.qlIndexFixing(IndexON,D2508,TRUE,_xll.ohTrigger(RecalcTrigger,TriggerON)),NA())</f>
        <v>5.7691048360908326E-3</v>
      </c>
      <c r="H2508" s="42">
        <f>_xll.qlCalendarAdvance(Calendar,$H2507,B2508,"f",FALSE)</f>
        <v>57249</v>
      </c>
      <c r="I2508" s="139">
        <f>_xll.qlInterestRateIndexValueDate(Index1M,$H2508)</f>
        <v>57251</v>
      </c>
      <c r="J2508" s="144">
        <f>IFERROR(_xll.qlIndexFixing(Index1M,$H2508,TRUE,_xll.ohTrigger(RecalcTrigger,Trigger1M)),NA())</f>
        <v>5.9106589579249746E-3</v>
      </c>
      <c r="K2508" s="44">
        <f>IFERROR(_xll.qlIndexFixing(Index3M,H2508,TRUE,_xll.ohTrigger(RecalcTrigger,Trigger3M)),NA())</f>
        <v>6.1812925580082218E-3</v>
      </c>
      <c r="L2508" s="44">
        <f>IFERROR(_xll.qlIndexFixing(Index6M,$H2508,TRUE,_xll.ohTrigger(RecalcTrigger,Trigger6M)),NA())</f>
        <v>5.3910302288192073E-3</v>
      </c>
      <c r="M2508" s="145">
        <f>IFERROR(_xll.qlIndexFixing(Index1Y,$H2508,TRUE,_xll.ohTrigger(RecalcTrigger,Trigger1Y)),NA())</f>
        <v>6.2637864619846714E-3</v>
      </c>
      <c r="N2508" s="144">
        <f>IFERROR(_xll.qlIndexFixing(ONIndex1M,I2508,TRUE,_xll.ohTrigger(RecalcTrigger,Trigger1M)),NA())</f>
        <v>5.9206984711757116E-3</v>
      </c>
      <c r="O2508" s="44">
        <f>IFERROR(_xll.qlIndexFixing(ONIndex3M,I2508,TRUE,_xll.ohTrigger(RecalcTrigger,Trigger3M)),NA())</f>
        <v>6.219784751717583E-3</v>
      </c>
      <c r="P2508" s="44">
        <f>IFERROR(_xll.qlIndexFixing(ONIndex6M,I2508,TRUE,_xll.ohTrigger(RecalcTrigger,Trigger6M)),NA())</f>
        <v>5.5669774610134226E-3</v>
      </c>
      <c r="Q2508" s="145">
        <f>IFERROR(_xll.qlIndexFixing(ONIndex1Y,I2508,TRUE,_xll.ohTrigger(RecalcTrigger,Trigger1Y)),NA())</f>
        <v>6.4154834990048926E-3</v>
      </c>
    </row>
    <row r="2509" spans="2:17" x14ac:dyDescent="0.2">
      <c r="B2509" s="39" t="s">
        <v>42</v>
      </c>
      <c r="D2509" s="42">
        <f>_xll.qlCalendarAdvance(Calendar,$D2508,B2509,"f",FALSE)</f>
        <v>57256</v>
      </c>
      <c r="E2509" s="139">
        <f>_xll.qlInterestRateIndexValueDate(IndexON,D2509)</f>
        <v>57256</v>
      </c>
      <c r="F2509" s="155">
        <f>IFERROR(_xll.qlIndexFixing(IndexON,D2509,TRUE,_xll.ohTrigger(RecalcTrigger,TriggerON)),NA())</f>
        <v>5.7619492474092482E-3</v>
      </c>
      <c r="H2509" s="42">
        <f>_xll.qlCalendarAdvance(Calendar,$H2508,B2509,"f",FALSE)</f>
        <v>57256</v>
      </c>
      <c r="I2509" s="139">
        <f>_xll.qlInterestRateIndexValueDate(Index1M,$H2509)</f>
        <v>57258</v>
      </c>
      <c r="J2509" s="144">
        <f>IFERROR(_xll.qlIndexFixing(Index1M,$H2509,TRUE,_xll.ohTrigger(RecalcTrigger,Trigger1M)),NA())</f>
        <v>5.9036381576488273E-3</v>
      </c>
      <c r="K2509" s="44">
        <f>IFERROR(_xll.qlIndexFixing(Index3M,H2509,TRUE,_xll.ohTrigger(RecalcTrigger,Trigger3M)),NA())</f>
        <v>6.1734516959359624E-3</v>
      </c>
      <c r="L2509" s="44">
        <f>IFERROR(_xll.qlIndexFixing(Index6M,$H2509,TRUE,_xll.ohTrigger(RecalcTrigger,Trigger6M)),NA())</f>
        <v>5.3754815337069412E-3</v>
      </c>
      <c r="M2509" s="145">
        <f>IFERROR(_xll.qlIndexFixing(Index1Y,$H2509,TRUE,_xll.ohTrigger(RecalcTrigger,Trigger1Y)),NA())</f>
        <v>6.2571142559636707E-3</v>
      </c>
      <c r="N2509" s="144">
        <f>IFERROR(_xll.qlIndexFixing(ONIndex1M,I2509,TRUE,_xll.ohTrigger(RecalcTrigger,Trigger1M)),NA())</f>
        <v>5.9136624957734085E-3</v>
      </c>
      <c r="O2509" s="44">
        <f>IFERROR(_xll.qlIndexFixing(ONIndex3M,I2509,TRUE,_xll.ohTrigger(RecalcTrigger,Trigger3M)),NA())</f>
        <v>6.2123531489444161E-3</v>
      </c>
      <c r="P2509" s="44">
        <f>IFERROR(_xll.qlIndexFixing(ONIndex6M,I2509,TRUE,_xll.ohTrigger(RecalcTrigger,Trigger6M)),NA())</f>
        <v>5.5514002494128079E-3</v>
      </c>
      <c r="Q2509" s="145">
        <f>IFERROR(_xll.qlIndexFixing(ONIndex1Y,I2509,TRUE,_xll.ohTrigger(RecalcTrigger,Trigger1Y)),NA())</f>
        <v>6.4085354934739769E-3</v>
      </c>
    </row>
    <row r="2510" spans="2:17" x14ac:dyDescent="0.2">
      <c r="B2510" s="39" t="s">
        <v>42</v>
      </c>
      <c r="D2510" s="42">
        <f>_xll.qlCalendarAdvance(Calendar,$D2509,B2510,"f",FALSE)</f>
        <v>57263</v>
      </c>
      <c r="E2510" s="139">
        <f>_xll.qlInterestRateIndexValueDate(IndexON,D2510)</f>
        <v>57263</v>
      </c>
      <c r="F2510" s="155">
        <f>IFERROR(_xll.qlIndexFixing(IndexON,D2510,TRUE,_xll.ohTrigger(RecalcTrigger,TriggerON)),NA())</f>
        <v>5.754805127873297E-3</v>
      </c>
      <c r="H2510" s="42">
        <f>_xll.qlCalendarAdvance(Calendar,$H2509,B2510,"f",FALSE)</f>
        <v>57263</v>
      </c>
      <c r="I2510" s="139">
        <f>_xll.qlInterestRateIndexValueDate(Index1M,$H2510)</f>
        <v>57265</v>
      </c>
      <c r="J2510" s="144">
        <f>IFERROR(_xll.qlIndexFixing(Index1M,$H2510,TRUE,_xll.ohTrigger(RecalcTrigger,Trigger1M)),NA())</f>
        <v>5.8966288076633955E-3</v>
      </c>
      <c r="K2510" s="44">
        <f>IFERROR(_xll.qlIndexFixing(Index3M,H2510,TRUE,_xll.ohTrigger(RecalcTrigger,Trigger3M)),NA())</f>
        <v>6.1660952979695257E-3</v>
      </c>
      <c r="L2510" s="44">
        <f>IFERROR(_xll.qlIndexFixing(Index6M,$H2510,TRUE,_xll.ohTrigger(RecalcTrigger,Trigger6M)),NA())</f>
        <v>5.3609959910914254E-3</v>
      </c>
      <c r="M2510" s="145">
        <f>IFERROR(_xll.qlIndexFixing(Index1Y,$H2510,TRUE,_xll.ohTrigger(RecalcTrigger,Trigger1Y)),NA())</f>
        <v>6.2504549910451061E-3</v>
      </c>
      <c r="N2510" s="144">
        <f>IFERROR(_xll.qlIndexFixing(ONIndex1M,I2510,TRUE,_xll.ohTrigger(RecalcTrigger,Trigger1M)),NA())</f>
        <v>5.906637897270528E-3</v>
      </c>
      <c r="O2510" s="44">
        <f>IFERROR(_xll.qlIndexFixing(ONIndex3M,I2510,TRUE,_xll.ohTrigger(RecalcTrigger,Trigger3M)),NA())</f>
        <v>6.2049338922154362E-3</v>
      </c>
      <c r="P2510" s="44">
        <f>IFERROR(_xll.qlIndexFixing(ONIndex6M,I2510,TRUE,_xll.ohTrigger(RecalcTrigger,Trigger6M)),NA())</f>
        <v>5.535906075868624E-3</v>
      </c>
      <c r="Q2510" s="145">
        <f>IFERROR(_xll.qlIndexFixing(ONIndex1Y,I2510,TRUE,_xll.ohTrigger(RecalcTrigger,Trigger1Y)),NA())</f>
        <v>6.4015993777921665E-3</v>
      </c>
    </row>
    <row r="2511" spans="2:17" x14ac:dyDescent="0.2">
      <c r="B2511" s="39" t="s">
        <v>42</v>
      </c>
      <c r="D2511" s="42">
        <f>_xll.qlCalendarAdvance(Calendar,$D2510,B2511,"f",FALSE)</f>
        <v>57270</v>
      </c>
      <c r="E2511" s="139">
        <f>_xll.qlInterestRateIndexValueDate(IndexON,D2511)</f>
        <v>57270</v>
      </c>
      <c r="F2511" s="155">
        <f>IFERROR(_xll.qlIndexFixing(IndexON,D2511,TRUE,_xll.ohTrigger(RecalcTrigger,TriggerON)),NA())</f>
        <v>5.747672516092095E-3</v>
      </c>
      <c r="H2511" s="42">
        <f>_xll.qlCalendarAdvance(Calendar,$H2510,B2511,"f",FALSE)</f>
        <v>57270</v>
      </c>
      <c r="I2511" s="139">
        <f>_xll.qlInterestRateIndexValueDate(Index1M,$H2511)</f>
        <v>57272</v>
      </c>
      <c r="J2511" s="144">
        <f>IFERROR(_xll.qlIndexFixing(Index1M,$H2511,TRUE,_xll.ohTrigger(RecalcTrigger,Trigger1M)),NA())</f>
        <v>5.8896309464728791E-3</v>
      </c>
      <c r="K2511" s="44">
        <f>IFERROR(_xll.qlIndexFixing(Index3M,H2511,TRUE,_xll.ohTrigger(RecalcTrigger,Trigger3M)),NA())</f>
        <v>6.158751558930039E-3</v>
      </c>
      <c r="L2511" s="44">
        <f>IFERROR(_xll.qlIndexFixing(Index6M,$H2511,TRUE,_xll.ohTrigger(RecalcTrigger,Trigger6M)),NA())</f>
        <v>5.3465964173351945E-3</v>
      </c>
      <c r="M2511" s="145">
        <f>IFERROR(_xll.qlIndexFixing(Index1Y,$H2511,TRUE,_xll.ohTrigger(RecalcTrigger,Trigger1Y)),NA())</f>
        <v>6.2438087036029502E-3</v>
      </c>
      <c r="N2511" s="144">
        <f>IFERROR(_xll.qlIndexFixing(ONIndex1M,I2511,TRUE,_xll.ohTrigger(RecalcTrigger,Trigger1M)),NA())</f>
        <v>5.899624714356122E-3</v>
      </c>
      <c r="O2511" s="44">
        <f>IFERROR(_xll.qlIndexFixing(ONIndex3M,I2511,TRUE,_xll.ohTrigger(RecalcTrigger,Trigger3M)),NA())</f>
        <v>6.1975270221381606E-3</v>
      </c>
      <c r="P2511" s="44">
        <f>IFERROR(_xll.qlIndexFixing(ONIndex6M,I2511,TRUE,_xll.ohTrigger(RecalcTrigger,Trigger6M)),NA())</f>
        <v>5.5204951349452358E-3</v>
      </c>
      <c r="Q2511" s="145">
        <f>IFERROR(_xll.qlIndexFixing(ONIndex1Y,I2511,TRUE,_xll.ohTrigger(RecalcTrigger,Trigger1Y)),NA())</f>
        <v>6.3946751881704955E-3</v>
      </c>
    </row>
    <row r="2512" spans="2:17" x14ac:dyDescent="0.2">
      <c r="B2512" s="39" t="s">
        <v>42</v>
      </c>
      <c r="D2512" s="42">
        <f>_xll.qlCalendarAdvance(Calendar,$D2511,B2512,"f",FALSE)</f>
        <v>57277</v>
      </c>
      <c r="E2512" s="139">
        <f>_xll.qlInterestRateIndexValueDate(IndexON,D2512)</f>
        <v>57277</v>
      </c>
      <c r="F2512" s="155">
        <f>IFERROR(_xll.qlIndexFixing(IndexON,D2512,TRUE,_xll.ohTrigger(RecalcTrigger,TriggerON)),NA())</f>
        <v>5.7405514509145661E-3</v>
      </c>
      <c r="H2512" s="42">
        <f>_xll.qlCalendarAdvance(Calendar,$H2511,B2512,"f",FALSE)</f>
        <v>57277</v>
      </c>
      <c r="I2512" s="139">
        <f>_xll.qlInterestRateIndexValueDate(Index1M,$H2512)</f>
        <v>57279</v>
      </c>
      <c r="J2512" s="144">
        <f>IFERROR(_xll.qlIndexFixing(Index1M,$H2512,TRUE,_xll.ohTrigger(RecalcTrigger,Trigger1M)),NA())</f>
        <v>5.882644612581478E-3</v>
      </c>
      <c r="K2512" s="44">
        <f>IFERROR(_xll.qlIndexFixing(Index3M,H2512,TRUE,_xll.ohTrigger(RecalcTrigger,Trigger3M)),NA())</f>
        <v>6.1514205191504565E-3</v>
      </c>
      <c r="L2512" s="44">
        <f>IFERROR(_xll.qlIndexFixing(Index6M,$H2512,TRUE,_xll.ohTrigger(RecalcTrigger,Trigger6M)),NA())</f>
        <v>5.3322830054016949E-3</v>
      </c>
      <c r="M2512" s="145">
        <f>IFERROR(_xll.qlIndexFixing(Index1Y,$H2512,TRUE,_xll.ohTrigger(RecalcTrigger,Trigger1Y)),NA())</f>
        <v>6.2371754300111753E-3</v>
      </c>
      <c r="N2512" s="144">
        <f>IFERROR(_xll.qlIndexFixing(ONIndex1M,I2512,TRUE,_xll.ohTrigger(RecalcTrigger,Trigger1M)),NA())</f>
        <v>5.8926229853994982E-3</v>
      </c>
      <c r="O2512" s="44">
        <f>IFERROR(_xll.qlIndexFixing(ONIndex3M,I2512,TRUE,_xll.ohTrigger(RecalcTrigger,Trigger3M)),NA())</f>
        <v>6.1901325786006822E-3</v>
      </c>
      <c r="P2512" s="44">
        <f>IFERROR(_xll.qlIndexFixing(ONIndex6M,I2512,TRUE,_xll.ohTrigger(RecalcTrigger,Trigger6M)),NA())</f>
        <v>5.5051676205675193E-3</v>
      </c>
      <c r="Q2512" s="145">
        <f>IFERROR(_xll.qlIndexFixing(ONIndex1Y,I2512,TRUE,_xll.ohTrigger(RecalcTrigger,Trigger1Y)),NA())</f>
        <v>6.3877629609798703E-3</v>
      </c>
    </row>
    <row r="2513" spans="2:17" x14ac:dyDescent="0.2">
      <c r="B2513" s="39" t="s">
        <v>42</v>
      </c>
      <c r="D2513" s="42">
        <f>_xll.qlCalendarAdvance(Calendar,$D2512,B2513,"f",FALSE)</f>
        <v>57284</v>
      </c>
      <c r="E2513" s="139">
        <f>_xll.qlInterestRateIndexValueDate(IndexON,D2513)</f>
        <v>57284</v>
      </c>
      <c r="F2513" s="155">
        <f>IFERROR(_xll.qlIndexFixing(IndexON,D2513,TRUE,_xll.ohTrigger(RecalcTrigger,TriggerON)),NA())</f>
        <v>5.7334419713495066E-3</v>
      </c>
      <c r="H2513" s="42">
        <f>_xll.qlCalendarAdvance(Calendar,$H2512,B2513,"f",FALSE)</f>
        <v>57284</v>
      </c>
      <c r="I2513" s="139">
        <f>_xll.qlInterestRateIndexValueDate(Index1M,$H2513)</f>
        <v>57286</v>
      </c>
      <c r="J2513" s="144">
        <f>IFERROR(_xll.qlIndexFixing(Index1M,$H2513,TRUE,_xll.ohTrigger(RecalcTrigger,Trigger1M)),NA())</f>
        <v>5.8756698444933919E-3</v>
      </c>
      <c r="K2513" s="44">
        <f>IFERROR(_xll.qlIndexFixing(Index3M,H2513,TRUE,_xll.ohTrigger(RecalcTrigger,Trigger3M)),NA())</f>
        <v>6.1441022189663401E-3</v>
      </c>
      <c r="L2513" s="44">
        <f>IFERROR(_xll.qlIndexFixing(Index6M,$H2513,TRUE,_xll.ohTrigger(RecalcTrigger,Trigger6M)),NA())</f>
        <v>5.3190033599261567E-3</v>
      </c>
      <c r="M2513" s="145">
        <f>IFERROR(_xll.qlIndexFixing(Index1Y,$H2513,TRUE,_xll.ohTrigger(RecalcTrigger,Trigger1Y)),NA())</f>
        <v>6.2305552066435343E-3</v>
      </c>
      <c r="N2513" s="144">
        <f>IFERROR(_xll.qlIndexFixing(ONIndex1M,I2513,TRUE,_xll.ohTrigger(RecalcTrigger,Trigger1M)),NA())</f>
        <v>5.8856327488499005E-3</v>
      </c>
      <c r="O2513" s="44">
        <f>IFERROR(_xll.qlIndexFixing(ONIndex3M,I2513,TRUE,_xll.ohTrigger(RecalcTrigger,Trigger3M)),NA())</f>
        <v>6.1827506023703904E-3</v>
      </c>
      <c r="P2513" s="44">
        <f>IFERROR(_xll.qlIndexFixing(ONIndex6M,I2513,TRUE,_xll.ohTrigger(RecalcTrigger,Trigger6M)),NA())</f>
        <v>5.4899237272998391E-3</v>
      </c>
      <c r="Q2513" s="145">
        <f>IFERROR(_xll.qlIndexFixing(ONIndex1Y,I2513,TRUE,_xll.ohTrigger(RecalcTrigger,Trigger1Y)),NA())</f>
        <v>6.3808627327510692E-3</v>
      </c>
    </row>
    <row r="2514" spans="2:17" x14ac:dyDescent="0.2">
      <c r="B2514" s="39" t="s">
        <v>42</v>
      </c>
      <c r="D2514" s="42">
        <f>_xll.qlCalendarAdvance(Calendar,$D2513,B2514,"f",FALSE)</f>
        <v>57291</v>
      </c>
      <c r="E2514" s="139">
        <f>_xll.qlInterestRateIndexValueDate(IndexON,D2514)</f>
        <v>57291</v>
      </c>
      <c r="F2514" s="155">
        <f>IFERROR(_xll.qlIndexFixing(IndexON,D2514,TRUE,_xll.ohTrigger(RecalcTrigger,TriggerON)),NA())</f>
        <v>5.7263441163257767E-3</v>
      </c>
      <c r="H2514" s="42">
        <f>_xll.qlCalendarAdvance(Calendar,$H2513,B2514,"f",FALSE)</f>
        <v>57291</v>
      </c>
      <c r="I2514" s="139">
        <f>_xll.qlInterestRateIndexValueDate(Index1M,$H2514)</f>
        <v>57293</v>
      </c>
      <c r="J2514" s="144">
        <f>IFERROR(_xll.qlIndexFixing(Index1M,$H2514,TRUE,_xll.ohTrigger(RecalcTrigger,Trigger1M)),NA())</f>
        <v>5.8687066807128208E-3</v>
      </c>
      <c r="K2514" s="44">
        <f>IFERROR(_xll.qlIndexFixing(Index3M,H2514,TRUE,_xll.ohTrigger(RecalcTrigger,Trigger3M)),NA())</f>
        <v>6.136796698709774E-3</v>
      </c>
      <c r="L2514" s="44">
        <f>IFERROR(_xll.qlIndexFixing(Index6M,$H2514,TRUE,_xll.ohTrigger(RecalcTrigger,Trigger6M)),NA())</f>
        <v>5.3048568106809774E-3</v>
      </c>
      <c r="M2514" s="145">
        <f>IFERROR(_xll.qlIndexFixing(Index1Y,$H2514,TRUE,_xll.ohTrigger(RecalcTrigger,Trigger1Y)),NA())</f>
        <v>6.2239480698731238E-3</v>
      </c>
      <c r="N2514" s="144">
        <f>IFERROR(_xll.qlIndexFixing(ONIndex1M,I2514,TRUE,_xll.ohTrigger(RecalcTrigger,Trigger1M)),NA())</f>
        <v>5.8786540434763168E-3</v>
      </c>
      <c r="O2514" s="44">
        <f>IFERROR(_xll.qlIndexFixing(ONIndex3M,I2514,TRUE,_xll.ohTrigger(RecalcTrigger,Trigger3M)),NA())</f>
        <v>6.1753811335751863E-3</v>
      </c>
      <c r="P2514" s="44">
        <f>IFERROR(_xll.qlIndexFixing(ONIndex6M,I2514,TRUE,_xll.ohTrigger(RecalcTrigger,Trigger6M)),NA())</f>
        <v>5.4747636493868157E-3</v>
      </c>
      <c r="Q2514" s="145">
        <f>IFERROR(_xll.qlIndexFixing(ONIndex1Y,I2514,TRUE,_xll.ohTrigger(RecalcTrigger,Trigger1Y)),NA())</f>
        <v>6.3739745397750625E-3</v>
      </c>
    </row>
    <row r="2515" spans="2:17" x14ac:dyDescent="0.2">
      <c r="B2515" s="39" t="s">
        <v>42</v>
      </c>
      <c r="D2515" s="42">
        <f>_xll.qlCalendarAdvance(Calendar,$D2514,B2515,"f",FALSE)</f>
        <v>57298</v>
      </c>
      <c r="E2515" s="139">
        <f>_xll.qlInterestRateIndexValueDate(IndexON,D2515)</f>
        <v>57298</v>
      </c>
      <c r="F2515" s="155">
        <f>IFERROR(_xll.qlIndexFixing(IndexON,D2515,TRUE,_xll.ohTrigger(RecalcTrigger,TriggerON)),NA())</f>
        <v>5.7192579245324282E-3</v>
      </c>
      <c r="H2515" s="42">
        <f>_xll.qlCalendarAdvance(Calendar,$H2514,B2515,"f",FALSE)</f>
        <v>57298</v>
      </c>
      <c r="I2515" s="139">
        <f>_xll.qlInterestRateIndexValueDate(Index1M,$H2515)</f>
        <v>57300</v>
      </c>
      <c r="J2515" s="144">
        <f>IFERROR(_xll.qlIndexFixing(Index1M,$H2515,TRUE,_xll.ohTrigger(RecalcTrigger,Trigger1M)),NA())</f>
        <v>5.8617551597414663E-3</v>
      </c>
      <c r="K2515" s="44">
        <f>IFERROR(_xll.qlIndexFixing(Index3M,H2515,TRUE,_xll.ohTrigger(RecalcTrigger,Trigger3M)),NA())</f>
        <v>6.1295039987163203E-3</v>
      </c>
      <c r="L2515" s="44">
        <f>IFERROR(_xll.qlIndexFixing(Index6M,$H2515,TRUE,_xll.ohTrigger(RecalcTrigger,Trigger6M)),NA())</f>
        <v>5.2907969865720406E-3</v>
      </c>
      <c r="M2515" s="145">
        <f>IFERROR(_xll.qlIndexFixing(Index1Y,$H2515,TRUE,_xll.ohTrigger(RecalcTrigger,Trigger1Y)),NA())</f>
        <v>6.2173540560723833E-3</v>
      </c>
      <c r="N2515" s="144">
        <f>IFERROR(_xll.qlIndexFixing(ONIndex1M,I2515,TRUE,_xll.ohTrigger(RecalcTrigger,Trigger1M)),NA())</f>
        <v>5.8716869074881828E-3</v>
      </c>
      <c r="O2515" s="44">
        <f>IFERROR(_xll.qlIndexFixing(ONIndex3M,I2515,TRUE,_xll.ohTrigger(RecalcTrigger,Trigger3M)),NA())</f>
        <v>6.1680242125827789E-3</v>
      </c>
      <c r="P2515" s="44">
        <f>IFERROR(_xll.qlIndexFixing(ONIndex6M,I2515,TRUE,_xll.ohTrigger(RecalcTrigger,Trigger6M)),NA())</f>
        <v>5.4596875809131973E-3</v>
      </c>
      <c r="Q2515" s="145">
        <f>IFERROR(_xll.qlIndexFixing(ONIndex1Y,I2515,TRUE,_xll.ohTrigger(RecalcTrigger,Trigger1Y)),NA())</f>
        <v>6.3670984185026924E-3</v>
      </c>
    </row>
    <row r="2516" spans="2:17" x14ac:dyDescent="0.2">
      <c r="B2516" s="39" t="s">
        <v>42</v>
      </c>
      <c r="D2516" s="42">
        <f>_xll.qlCalendarAdvance(Calendar,$D2515,B2516,"f",FALSE)</f>
        <v>57305</v>
      </c>
      <c r="E2516" s="139">
        <f>_xll.qlInterestRateIndexValueDate(IndexON,D2516)</f>
        <v>57305</v>
      </c>
      <c r="F2516" s="155">
        <f>IFERROR(_xll.qlIndexFixing(IndexON,D2516,TRUE,_xll.ohTrigger(RecalcTrigger,TriggerON)),NA())</f>
        <v>5.7121834350581935E-3</v>
      </c>
      <c r="H2516" s="42">
        <f>_xll.qlCalendarAdvance(Calendar,$H2515,B2516,"f",FALSE)</f>
        <v>57305</v>
      </c>
      <c r="I2516" s="139">
        <f>_xll.qlInterestRateIndexValueDate(Index1M,$H2516)</f>
        <v>57307</v>
      </c>
      <c r="J2516" s="144">
        <f>IFERROR(_xll.qlIndexFixing(Index1M,$H2516,TRUE,_xll.ohTrigger(RecalcTrigger,Trigger1M)),NA())</f>
        <v>5.8539213572854762E-3</v>
      </c>
      <c r="K2516" s="44">
        <f>IFERROR(_xll.qlIndexFixing(Index3M,H2516,TRUE,_xll.ohTrigger(RecalcTrigger,Trigger3M)),NA())</f>
        <v>6.1222241593171947E-3</v>
      </c>
      <c r="L2516" s="44">
        <f>IFERROR(_xll.qlIndexFixing(Index6M,$H2516,TRUE,_xll.ohTrigger(RecalcTrigger,Trigger6M)),NA())</f>
        <v>5.2768240805945808E-3</v>
      </c>
      <c r="M2516" s="145">
        <f>IFERROR(_xll.qlIndexFixing(Index1Y,$H2516,TRUE,_xll.ohTrigger(RecalcTrigger,Trigger1Y)),NA())</f>
        <v>6.2107732016137528E-3</v>
      </c>
      <c r="N2516" s="144">
        <f>IFERROR(_xll.qlIndexFixing(ONIndex1M,I2516,TRUE,_xll.ohTrigger(RecalcTrigger,Trigger1M)),NA())</f>
        <v>5.8647313794946143E-3</v>
      </c>
      <c r="O2516" s="44">
        <f>IFERROR(_xll.qlIndexFixing(ONIndex3M,I2516,TRUE,_xll.ohTrigger(RecalcTrigger,Trigger3M)),NA())</f>
        <v>6.1606798796809414E-3</v>
      </c>
      <c r="P2516" s="44">
        <f>IFERROR(_xll.qlIndexFixing(ONIndex6M,I2516,TRUE,_xll.ohTrigger(RecalcTrigger,Trigger6M)),NA())</f>
        <v>5.4446957166032206E-3</v>
      </c>
      <c r="Q2516" s="145">
        <f>IFERROR(_xll.qlIndexFixing(ONIndex1Y,I2516,TRUE,_xll.ohTrigger(RecalcTrigger,Trigger1Y)),NA())</f>
        <v>6.3602344053848014E-3</v>
      </c>
    </row>
    <row r="2517" spans="2:17" x14ac:dyDescent="0.2">
      <c r="B2517" s="39" t="s">
        <v>42</v>
      </c>
      <c r="D2517" s="42">
        <f>_xll.qlCalendarAdvance(Calendar,$D2516,B2517,"f",FALSE)</f>
        <v>57312</v>
      </c>
      <c r="E2517" s="139">
        <f>_xll.qlInterestRateIndexValueDate(IndexON,D2517)</f>
        <v>57312</v>
      </c>
      <c r="F2517" s="155">
        <f>IFERROR(_xll.qlIndexFixing(IndexON,D2517,TRUE,_xll.ohTrigger(RecalcTrigger,TriggerON)),NA())</f>
        <v>5.7051206865921245E-3</v>
      </c>
      <c r="H2517" s="42">
        <f>_xll.qlCalendarAdvance(Calendar,$H2516,B2517,"f",FALSE)</f>
        <v>57312</v>
      </c>
      <c r="I2517" s="139">
        <f>_xll.qlInterestRateIndexValueDate(Index1M,$H2517)</f>
        <v>57314</v>
      </c>
      <c r="J2517" s="144">
        <f>IFERROR(_xll.qlIndexFixing(Index1M,$H2517,TRUE,_xll.ohTrigger(RecalcTrigger,Trigger1M)),NA())</f>
        <v>5.8492264450410248E-3</v>
      </c>
      <c r="K2517" s="44">
        <f>IFERROR(_xll.qlIndexFixing(Index3M,H2517,TRUE,_xll.ohTrigger(RecalcTrigger,Trigger3M)),NA())</f>
        <v>6.1158867153965346E-3</v>
      </c>
      <c r="L2517" s="44">
        <f>IFERROR(_xll.qlIndexFixing(Index6M,$H2517,TRUE,_xll.ohTrigger(RecalcTrigger,Trigger6M)),NA())</f>
        <v>5.2620151272143945E-3</v>
      </c>
      <c r="M2517" s="145">
        <f>IFERROR(_xll.qlIndexFixing(Index1Y,$H2517,TRUE,_xll.ohTrigger(RecalcTrigger,Trigger1Y)),NA())</f>
        <v>6.2042055428685747E-3</v>
      </c>
      <c r="N2517" s="144">
        <f>IFERROR(_xll.qlIndexFixing(ONIndex1M,I2517,TRUE,_xll.ohTrigger(RecalcTrigger,Trigger1M)),NA())</f>
        <v>5.8577874981047273E-3</v>
      </c>
      <c r="O2517" s="44">
        <f>IFERROR(_xll.qlIndexFixing(ONIndex3M,I2517,TRUE,_xll.ohTrigger(RecalcTrigger,Trigger3M)),NA())</f>
        <v>6.1533481753173191E-3</v>
      </c>
      <c r="P2517" s="44">
        <f>IFERROR(_xll.qlIndexFixing(ONIndex6M,I2517,TRUE,_xll.ohTrigger(RecalcTrigger,Trigger6M)),NA())</f>
        <v>5.4297882504616979E-3</v>
      </c>
      <c r="Q2517" s="145">
        <f>IFERROR(_xll.qlIndexFixing(ONIndex1Y,I2517,TRUE,_xll.ohTrigger(RecalcTrigger,Trigger1Y)),NA())</f>
        <v>6.3533825367123598E-3</v>
      </c>
    </row>
    <row r="2518" spans="2:17" x14ac:dyDescent="0.2">
      <c r="B2518" s="39" t="s">
        <v>42</v>
      </c>
      <c r="D2518" s="42">
        <f>_xll.qlCalendarAdvance(Calendar,$D2517,B2518,"f",FALSE)</f>
        <v>57319</v>
      </c>
      <c r="E2518" s="139">
        <f>_xll.qlInterestRateIndexValueDate(IndexON,D2518)</f>
        <v>57319</v>
      </c>
      <c r="F2518" s="155">
        <f>IFERROR(_xll.qlIndexFixing(IndexON,D2518,TRUE,_xll.ohTrigger(RecalcTrigger,TriggerON)),NA())</f>
        <v>5.6980697181430173E-3</v>
      </c>
      <c r="H2518" s="42">
        <f>_xll.qlCalendarAdvance(Calendar,$H2517,B2518,"f",FALSE)</f>
        <v>57319</v>
      </c>
      <c r="I2518" s="139">
        <f>_xll.qlInterestRateIndexValueDate(Index1M,$H2518)</f>
        <v>57321</v>
      </c>
      <c r="J2518" s="144">
        <f>IFERROR(_xll.qlIndexFixing(Index1M,$H2518,TRUE,_xll.ohTrigger(RecalcTrigger,Trigger1M)),NA())</f>
        <v>5.8409708387197057E-3</v>
      </c>
      <c r="K2518" s="44">
        <f>IFERROR(_xll.qlIndexFixing(Index3M,H2518,TRUE,_xll.ohTrigger(RecalcTrigger,Trigger3M)),NA())</f>
        <v>6.1086311006643967E-3</v>
      </c>
      <c r="L2518" s="44">
        <f>IFERROR(_xll.qlIndexFixing(Index6M,$H2518,TRUE,_xll.ohTrigger(RecalcTrigger,Trigger6M)),NA())</f>
        <v>5.2482227387817219E-3</v>
      </c>
      <c r="M2518" s="145">
        <f>IFERROR(_xll.qlIndexFixing(Index1Y,$H2518,TRUE,_xll.ohTrigger(RecalcTrigger,Trigger1Y)),NA())</f>
        <v>6.1976511162088518E-3</v>
      </c>
      <c r="N2518" s="144">
        <f>IFERROR(_xll.qlIndexFixing(ONIndex1M,I2518,TRUE,_xll.ohTrigger(RecalcTrigger,Trigger1M)),NA())</f>
        <v>5.8508553016878295E-3</v>
      </c>
      <c r="O2518" s="44">
        <f>IFERROR(_xll.qlIndexFixing(ONIndex3M,I2518,TRUE,_xll.ohTrigger(RecalcTrigger,Trigger3M)),NA())</f>
        <v>6.1460291397796851E-3</v>
      </c>
      <c r="P2518" s="44">
        <f>IFERROR(_xll.qlIndexFixing(ONIndex6M,I2518,TRUE,_xll.ohTrigger(RecalcTrigger,Trigger6M)),NA())</f>
        <v>5.4149653768131856E-3</v>
      </c>
      <c r="Q2518" s="145">
        <f>IFERROR(_xll.qlIndexFixing(ONIndex1Y,I2518,TRUE,_xll.ohTrigger(RecalcTrigger,Trigger1Y)),NA())</f>
        <v>6.3465428490161457E-3</v>
      </c>
    </row>
    <row r="2519" spans="2:17" x14ac:dyDescent="0.2">
      <c r="B2519" s="39" t="s">
        <v>42</v>
      </c>
      <c r="D2519" s="42">
        <f>_xll.qlCalendarAdvance(Calendar,$D2518,B2519,"f",FALSE)</f>
        <v>57326</v>
      </c>
      <c r="E2519" s="139">
        <f>_xll.qlInterestRateIndexValueDate(IndexON,D2519)</f>
        <v>57326</v>
      </c>
      <c r="F2519" s="155">
        <f>IFERROR(_xll.qlIndexFixing(IndexON,D2519,TRUE,_xll.ohTrigger(RecalcTrigger,TriggerON)),NA())</f>
        <v>5.6910305686397322E-3</v>
      </c>
      <c r="H2519" s="42">
        <f>_xll.qlCalendarAdvance(Calendar,$H2518,B2519,"f",FALSE)</f>
        <v>57326</v>
      </c>
      <c r="I2519" s="139">
        <f>_xll.qlInterestRateIndexValueDate(Index1M,$H2519)</f>
        <v>57328</v>
      </c>
      <c r="J2519" s="144">
        <f>IFERROR(_xll.qlIndexFixing(Index1M,$H2519,TRUE,_xll.ohTrigger(RecalcTrigger,Trigger1M)),NA())</f>
        <v>5.8340662740247184E-3</v>
      </c>
      <c r="K2519" s="44">
        <f>IFERROR(_xll.qlIndexFixing(Index3M,H2519,TRUE,_xll.ohTrigger(RecalcTrigger,Trigger3M)),NA())</f>
        <v>6.1013884610332525E-3</v>
      </c>
      <c r="L2519" s="44">
        <f>IFERROR(_xll.qlIndexFixing(Index6M,$H2519,TRUE,_xll.ohTrigger(RecalcTrigger,Trigger6M)),NA())</f>
        <v>5.2345178630814945E-3</v>
      </c>
      <c r="M2519" s="145">
        <f>IFERROR(_xll.qlIndexFixing(Index1Y,$H2519,TRUE,_xll.ohTrigger(RecalcTrigger,Trigger1Y)),NA())</f>
        <v>6.1911099580043948E-3</v>
      </c>
      <c r="N2519" s="144">
        <f>IFERROR(_xll.qlIndexFixing(ONIndex1M,I2519,TRUE,_xll.ohTrigger(RecalcTrigger,Trigger1M)),NA())</f>
        <v>5.8439348287731008E-3</v>
      </c>
      <c r="O2519" s="44">
        <f>IFERROR(_xll.qlIndexFixing(ONIndex3M,I2519,TRUE,_xll.ohTrigger(RecalcTrigger,Trigger3M)),NA())</f>
        <v>6.1387228135156846E-3</v>
      </c>
      <c r="P2519" s="44">
        <f>IFERROR(_xll.qlIndexFixing(ONIndex6M,I2519,TRUE,_xll.ohTrigger(RecalcTrigger,Trigger6M)),NA())</f>
        <v>5.4002272899822401E-3</v>
      </c>
      <c r="Q2519" s="145">
        <f>IFERROR(_xll.qlIndexFixing(ONIndex1Y,I2519,TRUE,_xll.ohTrigger(RecalcTrigger,Trigger1Y)),NA())</f>
        <v>6.3397153785871296E-3</v>
      </c>
    </row>
    <row r="2520" spans="2:17" x14ac:dyDescent="0.2">
      <c r="B2520" s="39" t="s">
        <v>42</v>
      </c>
      <c r="D2520" s="42">
        <f>_xll.qlCalendarAdvance(Calendar,$D2519,B2520,"f",FALSE)</f>
        <v>57333</v>
      </c>
      <c r="E2520" s="139">
        <f>_xll.qlInterestRateIndexValueDate(IndexON,D2520)</f>
        <v>57333</v>
      </c>
      <c r="F2520" s="155">
        <f>IFERROR(_xll.qlIndexFixing(IndexON,D2520,TRUE,_xll.ohTrigger(RecalcTrigger,TriggerON)),NA())</f>
        <v>5.6840032769311932E-3</v>
      </c>
      <c r="H2520" s="42">
        <f>_xll.qlCalendarAdvance(Calendar,$H2519,B2520,"f",FALSE)</f>
        <v>57333</v>
      </c>
      <c r="I2520" s="139">
        <f>_xll.qlInterestRateIndexValueDate(Index1M,$H2520)</f>
        <v>57335</v>
      </c>
      <c r="J2520" s="144">
        <f>IFERROR(_xll.qlIndexFixing(Index1M,$H2520,TRUE,_xll.ohTrigger(RecalcTrigger,Trigger1M)),NA())</f>
        <v>5.8271735446524531E-3</v>
      </c>
      <c r="K2520" s="44">
        <f>IFERROR(_xll.qlIndexFixing(Index3M,H2520,TRUE,_xll.ohTrigger(RecalcTrigger,Trigger3M)),NA())</f>
        <v>6.0941588368388366E-3</v>
      </c>
      <c r="L2520" s="44">
        <f>IFERROR(_xll.qlIndexFixing(Index6M,$H2520,TRUE,_xll.ohTrigger(RecalcTrigger,Trigger6M)),NA())</f>
        <v>5.2209006931245939E-3</v>
      </c>
      <c r="M2520" s="145">
        <f>IFERROR(_xll.qlIndexFixing(Index1Y,$H2520,TRUE,_xll.ohTrigger(RecalcTrigger,Trigger1Y)),NA())</f>
        <v>6.184582104626548E-3</v>
      </c>
      <c r="N2520" s="144">
        <f>IFERROR(_xll.qlIndexFixing(ONIndex1M,I2520,TRUE,_xll.ohTrigger(RecalcTrigger,Trigger1M)),NA())</f>
        <v>5.8350543663276966E-3</v>
      </c>
      <c r="O2520" s="44">
        <f>IFERROR(_xll.qlIndexFixing(ONIndex3M,I2520,TRUE,_xll.ohTrigger(RecalcTrigger,Trigger3M)),NA())</f>
        <v>6.1293477049861878E-3</v>
      </c>
      <c r="P2520" s="44">
        <f>IFERROR(_xll.qlIndexFixing(ONIndex6M,I2520,TRUE,_xll.ohTrigger(RecalcTrigger,Trigger6M)),NA())</f>
        <v>5.381403218720493E-3</v>
      </c>
      <c r="Q2520" s="145">
        <f>IFERROR(_xll.qlIndexFixing(ONIndex1Y,I2520,TRUE,_xll.ohTrigger(RecalcTrigger,Trigger1Y)),NA())</f>
        <v>6.3309552128743007E-3</v>
      </c>
    </row>
    <row r="2521" spans="2:17" x14ac:dyDescent="0.2">
      <c r="B2521" s="39" t="s">
        <v>42</v>
      </c>
      <c r="D2521" s="42">
        <f>_xll.qlCalendarAdvance(Calendar,$D2520,B2521,"f",FALSE)</f>
        <v>57341</v>
      </c>
      <c r="E2521" s="139">
        <f>_xll.qlInterestRateIndexValueDate(IndexON,D2521)</f>
        <v>57341</v>
      </c>
      <c r="F2521" s="155">
        <f>IFERROR(_xll.qlIndexFixing(IndexON,D2521,TRUE,_xll.ohTrigger(RecalcTrigger,TriggerON)),NA())</f>
        <v>5.675986655884202E-3</v>
      </c>
      <c r="H2521" s="42">
        <f>_xll.qlCalendarAdvance(Calendar,$H2520,B2521,"f",FALSE)</f>
        <v>57341</v>
      </c>
      <c r="I2521" s="139">
        <f>_xll.qlInterestRateIndexValueDate(Index1M,$H2521)</f>
        <v>57343</v>
      </c>
      <c r="J2521" s="144">
        <f>IFERROR(_xll.qlIndexFixing(Index1M,$H2521,TRUE,_xll.ohTrigger(RecalcTrigger,Trigger1M)),NA())</f>
        <v>5.8188674452974709E-3</v>
      </c>
      <c r="K2521" s="44">
        <f>IFERROR(_xll.qlIndexFixing(Index3M,H2521,TRUE,_xll.ohTrigger(RecalcTrigger,Trigger3M)),NA())</f>
        <v>6.0854509860038004E-3</v>
      </c>
      <c r="L2521" s="44">
        <f>IFERROR(_xll.qlIndexFixing(Index6M,$H2521,TRUE,_xll.ohTrigger(RecalcTrigger,Trigger6M)),NA())</f>
        <v>5.2054458555658685E-3</v>
      </c>
      <c r="M2521" s="145">
        <f>IFERROR(_xll.qlIndexFixing(Index1Y,$H2521,TRUE,_xll.ohTrigger(RecalcTrigger,Trigger1Y)),NA())</f>
        <v>6.1763311135079428E-3</v>
      </c>
      <c r="N2521" s="144">
        <f>IFERROR(_xll.qlIndexFixing(ONIndex1M,I2521,TRUE,_xll.ohTrigger(RecalcTrigger,Trigger1M)),NA())</f>
        <v>5.8281608346621994E-3</v>
      </c>
      <c r="O2521" s="44">
        <f>IFERROR(_xll.qlIndexFixing(ONIndex3M,I2521,TRUE,_xll.ohTrigger(RecalcTrigger,Trigger3M)),NA())</f>
        <v>6.1220705796838359E-3</v>
      </c>
      <c r="P2521" s="44">
        <f>IFERROR(_xll.qlIndexFixing(ONIndex6M,I2521,TRUE,_xll.ohTrigger(RecalcTrigger,Trigger6M)),NA())</f>
        <v>5.3668596600431329E-3</v>
      </c>
      <c r="Q2521" s="145">
        <f>IFERROR(_xll.qlIndexFixing(ONIndex1Y,I2521,TRUE,_xll.ohTrigger(RecalcTrigger,Trigger1Y)),NA())</f>
        <v>6.3241558044779822E-3</v>
      </c>
    </row>
    <row r="2522" spans="2:17" x14ac:dyDescent="0.2">
      <c r="B2522" s="39" t="s">
        <v>42</v>
      </c>
      <c r="D2522" s="42">
        <f>_xll.qlCalendarAdvance(Calendar,$D2521,B2522,"f",FALSE)</f>
        <v>57348</v>
      </c>
      <c r="E2522" s="139">
        <f>_xll.qlInterestRateIndexValueDate(IndexON,D2522)</f>
        <v>57348</v>
      </c>
      <c r="F2522" s="155">
        <f>IFERROR(_xll.qlIndexFixing(IndexON,D2522,TRUE,_xll.ohTrigger(RecalcTrigger,TriggerON)),NA())</f>
        <v>5.668984904465546E-3</v>
      </c>
      <c r="H2522" s="42">
        <f>_xll.qlCalendarAdvance(Calendar,$H2521,B2522,"f",FALSE)</f>
        <v>57348</v>
      </c>
      <c r="I2522" s="139">
        <f>_xll.qlInterestRateIndexValueDate(Index1M,$H2522)</f>
        <v>57350</v>
      </c>
      <c r="J2522" s="144">
        <f>IFERROR(_xll.qlIndexFixing(Index1M,$H2522,TRUE,_xll.ohTrigger(RecalcTrigger,Trigger1M)),NA())</f>
        <v>5.8128860013207904E-3</v>
      </c>
      <c r="K2522" s="44">
        <f>IFERROR(_xll.qlIndexFixing(Index3M,H2522,TRUE,_xll.ohTrigger(RecalcTrigger,Trigger3M)),NA())</f>
        <v>6.0787108000299739E-3</v>
      </c>
      <c r="L2522" s="44">
        <f>IFERROR(_xll.qlIndexFixing(Index6M,$H2522,TRUE,_xll.ohTrigger(RecalcTrigger,Trigger6M)),NA())</f>
        <v>5.1929088858825067E-3</v>
      </c>
      <c r="M2522" s="145">
        <f>IFERROR(_xll.qlIndexFixing(Index1Y,$H2522,TRUE,_xll.ohTrigger(RecalcTrigger,Trigger1Y)),NA())</f>
        <v>6.1698336310990511E-3</v>
      </c>
      <c r="N2522" s="144">
        <f>IFERROR(_xll.qlIndexFixing(ONIndex1M,I2522,TRUE,_xll.ohTrigger(RecalcTrigger,Trigger1M)),NA())</f>
        <v>5.8222615234626574E-3</v>
      </c>
      <c r="O2522" s="44">
        <f>IFERROR(_xll.qlIndexFixing(ONIndex3M,I2522,TRUE,_xll.ohTrigger(RecalcTrigger,Trigger3M)),NA())</f>
        <v>6.1158432631014392E-3</v>
      </c>
      <c r="P2522" s="44">
        <f>IFERROR(_xll.qlIndexFixing(ONIndex6M,I2522,TRUE,_xll.ohTrigger(RecalcTrigger,Trigger6M)),NA())</f>
        <v>5.354461736875038E-3</v>
      </c>
      <c r="Q2522" s="145">
        <f>IFERROR(_xll.qlIndexFixing(ONIndex1Y,I2522,TRUE,_xll.ohTrigger(RecalcTrigger,Trigger1Y)),NA())</f>
        <v>6.3183375579534129E-3</v>
      </c>
    </row>
    <row r="2523" spans="2:17" x14ac:dyDescent="0.2">
      <c r="B2523" s="39" t="s">
        <v>42</v>
      </c>
      <c r="D2523" s="42">
        <f>_xll.qlCalendarAdvance(Calendar,$D2522,B2523,"f",FALSE)</f>
        <v>57355</v>
      </c>
      <c r="E2523" s="139">
        <f>_xll.qlInterestRateIndexValueDate(IndexON,D2523)</f>
        <v>57355</v>
      </c>
      <c r="F2523" s="155">
        <f>IFERROR(_xll.qlIndexFixing(IndexON,D2523,TRUE,_xll.ohTrigger(RecalcTrigger,TriggerON)),NA())</f>
        <v>5.6619951332237406E-3</v>
      </c>
      <c r="H2523" s="42">
        <f>_xll.qlCalendarAdvance(Calendar,$H2522,B2523,"f",FALSE)</f>
        <v>57355</v>
      </c>
      <c r="I2523" s="139">
        <f>_xll.qlInterestRateIndexValueDate(Index1M,$H2523)</f>
        <v>57357</v>
      </c>
      <c r="J2523" s="144">
        <f>IFERROR(_xll.qlIndexFixing(Index1M,$H2523,TRUE,_xll.ohTrigger(RecalcTrigger,Trigger1M)),NA())</f>
        <v>5.8060299726005581E-3</v>
      </c>
      <c r="K2523" s="44">
        <f>IFERROR(_xll.qlIndexFixing(Index3M,H2523,TRUE,_xll.ohTrigger(RecalcTrigger,Trigger3M)),NA())</f>
        <v>6.0715223440634958E-3</v>
      </c>
      <c r="L2523" s="44">
        <f>IFERROR(_xll.qlIndexFixing(Index6M,$H2523,TRUE,_xll.ohTrigger(RecalcTrigger,Trigger6M)),NA())</f>
        <v>5.1795624368015701E-3</v>
      </c>
      <c r="M2523" s="145">
        <f>IFERROR(_xll.qlIndexFixing(Index1Y,$H2523,TRUE,_xll.ohTrigger(RecalcTrigger,Trigger1Y)),NA())</f>
        <v>6.1633495737068982E-3</v>
      </c>
      <c r="N2523" s="144">
        <f>IFERROR(_xll.qlIndexFixing(ONIndex1M,I2523,TRUE,_xll.ohTrigger(RecalcTrigger,Trigger1M)),NA())</f>
        <v>5.8153900296087357E-3</v>
      </c>
      <c r="O2523" s="44">
        <f>IFERROR(_xll.qlIndexFixing(ONIndex3M,I2523,TRUE,_xll.ohTrigger(RecalcTrigger,Trigger3M)),NA())</f>
        <v>6.1085900187762832E-3</v>
      </c>
      <c r="P2523" s="44">
        <f>IFERROR(_xll.qlIndexFixing(ONIndex6M,I2523,TRUE,_xll.ohTrigger(RecalcTrigger,Trigger6M)),NA())</f>
        <v>5.3400769798095382E-3</v>
      </c>
      <c r="Q2523" s="145">
        <f>IFERROR(_xll.qlIndexFixing(ONIndex1Y,I2523,TRUE,_xll.ohTrigger(RecalcTrigger,Trigger1Y)),NA())</f>
        <v>6.3115610900066343E-3</v>
      </c>
    </row>
    <row r="2524" spans="2:17" x14ac:dyDescent="0.2">
      <c r="B2524" s="39" t="s">
        <v>42</v>
      </c>
      <c r="D2524" s="42">
        <f>_xll.qlCalendarAdvance(Calendar,$D2523,B2524,"f",FALSE)</f>
        <v>57362</v>
      </c>
      <c r="E2524" s="139">
        <f>_xll.qlInterestRateIndexValueDate(IndexON,D2524)</f>
        <v>57362</v>
      </c>
      <c r="F2524" s="155">
        <f>IFERROR(_xll.qlIndexFixing(IndexON,D2524,TRUE,_xll.ohTrigger(RecalcTrigger,TriggerON)),NA())</f>
        <v>5.6550173806080295E-3</v>
      </c>
      <c r="H2524" s="42">
        <f>_xll.qlCalendarAdvance(Calendar,$H2523,B2524,"f",FALSE)</f>
        <v>57362</v>
      </c>
      <c r="I2524" s="139">
        <f>_xll.qlInterestRateIndexValueDate(Index1M,$H2524)</f>
        <v>57364</v>
      </c>
      <c r="J2524" s="144">
        <f>IFERROR(_xll.qlIndexFixing(Index1M,$H2524,TRUE,_xll.ohTrigger(RecalcTrigger,Trigger1M)),NA())</f>
        <v>5.7991859356453269E-3</v>
      </c>
      <c r="K2524" s="44">
        <f>IFERROR(_xll.qlIndexFixing(Index3M,H2524,TRUE,_xll.ohTrigger(RecalcTrigger,Trigger3M)),NA())</f>
        <v>6.0643470706214231E-3</v>
      </c>
      <c r="L2524" s="44">
        <f>IFERROR(_xll.qlIndexFixing(Index6M,$H2524,TRUE,_xll.ohTrigger(RecalcTrigger,Trigger6M)),NA())</f>
        <v>5.1663044775986005E-3</v>
      </c>
      <c r="M2524" s="145">
        <f>IFERROR(_xll.qlIndexFixing(Index1Y,$H2524,TRUE,_xll.ohTrigger(RecalcTrigger,Trigger1Y)),NA())</f>
        <v>6.1568789777002118E-3</v>
      </c>
      <c r="N2524" s="144">
        <f>IFERROR(_xll.qlIndexFixing(ONIndex1M,I2524,TRUE,_xll.ohTrigger(RecalcTrigger,Trigger1M)),NA())</f>
        <v>5.8085304574184704E-3</v>
      </c>
      <c r="O2524" s="44">
        <f>IFERROR(_xll.qlIndexFixing(ONIndex3M,I2524,TRUE,_xll.ohTrigger(RecalcTrigger,Trigger3M)),NA())</f>
        <v>6.1013496911588305E-3</v>
      </c>
      <c r="P2524" s="44">
        <f>IFERROR(_xll.qlIndexFixing(ONIndex6M,I2524,TRUE,_xll.ohTrigger(RecalcTrigger,Trigger6M)),NA())</f>
        <v>5.3257780089221995E-3</v>
      </c>
      <c r="Q2524" s="145">
        <f>IFERROR(_xll.qlIndexFixing(ONIndex1Y,I2524,TRUE,_xll.ohTrigger(RecalcTrigger,Trigger1Y)),NA())</f>
        <v>6.304797026457365E-3</v>
      </c>
    </row>
    <row r="2525" spans="2:17" x14ac:dyDescent="0.2">
      <c r="B2525" s="39" t="s">
        <v>42</v>
      </c>
      <c r="D2525" s="42">
        <f>_xll.qlCalendarAdvance(Calendar,$D2524,B2525,"f",FALSE)</f>
        <v>57369</v>
      </c>
      <c r="E2525" s="139">
        <f>_xll.qlInterestRateIndexValueDate(IndexON,D2525)</f>
        <v>57369</v>
      </c>
      <c r="F2525" s="155">
        <f>IFERROR(_xll.qlIndexFixing(IndexON,D2525,TRUE,_xll.ohTrigger(RecalcTrigger,TriggerON)),NA())</f>
        <v>5.6480516858670171E-3</v>
      </c>
      <c r="H2525" s="42">
        <f>_xll.qlCalendarAdvance(Calendar,$H2524,B2525,"f",FALSE)</f>
        <v>57369</v>
      </c>
      <c r="I2525" s="139">
        <f>_xll.qlInterestRateIndexValueDate(Index1M,$H2525)</f>
        <v>57371</v>
      </c>
      <c r="J2525" s="144">
        <f>IFERROR(_xll.qlIndexFixing(Index1M,$H2525,TRUE,_xll.ohTrigger(RecalcTrigger,Trigger1M)),NA())</f>
        <v>5.7923539289610687E-3</v>
      </c>
      <c r="K2525" s="44">
        <f>IFERROR(_xll.qlIndexFixing(Index3M,H2525,TRUE,_xll.ohTrigger(RecalcTrigger,Trigger3M)),NA())</f>
        <v>6.0571850200412669E-3</v>
      </c>
      <c r="L2525" s="44">
        <f>IFERROR(_xll.qlIndexFixing(Index6M,$H2525,TRUE,_xll.ohTrigger(RecalcTrigger,Trigger6M)),NA())</f>
        <v>5.1531352013249173E-3</v>
      </c>
      <c r="M2525" s="145">
        <f>IFERROR(_xll.qlIndexFixing(Index1Y,$H2525,TRUE,_xll.ohTrigger(RecalcTrigger,Trigger1Y)),NA())</f>
        <v>6.1504218794466315E-3</v>
      </c>
      <c r="N2525" s="144">
        <f>IFERROR(_xll.qlIndexFixing(ONIndex1M,I2525,TRUE,_xll.ohTrigger(RecalcTrigger,Trigger1M)),NA())</f>
        <v>5.8016828452611691E-3</v>
      </c>
      <c r="O2525" s="44">
        <f>IFERROR(_xll.qlIndexFixing(ONIndex3M,I2525,TRUE,_xll.ohTrigger(RecalcTrigger,Trigger3M)),NA())</f>
        <v>6.0941223205368544E-3</v>
      </c>
      <c r="P2525" s="44">
        <f>IFERROR(_xll.qlIndexFixing(ONIndex6M,I2525,TRUE,_xll.ohTrigger(RecalcTrigger,Trigger6M)),NA())</f>
        <v>5.3115650184576424E-3</v>
      </c>
      <c r="Q2525" s="145">
        <f>IFERROR(_xll.qlIndexFixing(ONIndex1Y,I2525,TRUE,_xll.ohTrigger(RecalcTrigger,Trigger1Y)),NA())</f>
        <v>6.2980454039962552E-3</v>
      </c>
    </row>
    <row r="2526" spans="2:17" x14ac:dyDescent="0.2">
      <c r="B2526" s="39" t="s">
        <v>42</v>
      </c>
      <c r="D2526" s="42">
        <f>_xll.qlCalendarAdvance(Calendar,$D2525,B2526,"f",FALSE)</f>
        <v>57376</v>
      </c>
      <c r="E2526" s="139">
        <f>_xll.qlInterestRateIndexValueDate(IndexON,D2526)</f>
        <v>57376</v>
      </c>
      <c r="F2526" s="155">
        <f>IFERROR(_xll.qlIndexFixing(IndexON,D2526,TRUE,_xll.ohTrigger(RecalcTrigger,TriggerON)),NA())</f>
        <v>5.6410980876897554E-3</v>
      </c>
      <c r="H2526" s="42">
        <f>_xll.qlCalendarAdvance(Calendar,$H2525,B2526,"f",FALSE)</f>
        <v>57376</v>
      </c>
      <c r="I2526" s="139">
        <f>_xll.qlInterestRateIndexValueDate(Index1M,$H2526)</f>
        <v>57378</v>
      </c>
      <c r="J2526" s="144">
        <f>IFERROR(_xll.qlIndexFixing(Index1M,$H2526,TRUE,_xll.ohTrigger(RecalcTrigger,Trigger1M)),NA())</f>
        <v>5.7868530547027543E-3</v>
      </c>
      <c r="K2526" s="44">
        <f>IFERROR(_xll.qlIndexFixing(Index3M,H2526,TRUE,_xll.ohTrigger(RecalcTrigger,Trigger3M)),NA())</f>
        <v>6.0504935769957946E-3</v>
      </c>
      <c r="L2526" s="44">
        <f>IFERROR(_xll.qlIndexFixing(Index6M,$H2526,TRUE,_xll.ohTrigger(RecalcTrigger,Trigger6M)),NA())</f>
        <v>5.140054801037585E-3</v>
      </c>
      <c r="M2526" s="145">
        <f>IFERROR(_xll.qlIndexFixing(Index1Y,$H2526,TRUE,_xll.ohTrigger(RecalcTrigger,Trigger1Y)),NA())</f>
        <v>6.1439783153140141E-3</v>
      </c>
      <c r="N2526" s="144">
        <f>IFERROR(_xll.qlIndexFixing(ONIndex1M,I2526,TRUE,_xll.ohTrigger(RecalcTrigger,Trigger1M)),NA())</f>
        <v>5.7948472316660116E-3</v>
      </c>
      <c r="O2526" s="44">
        <f>IFERROR(_xll.qlIndexFixing(ONIndex3M,I2526,TRUE,_xll.ohTrigger(RecalcTrigger,Trigger3M)),NA())</f>
        <v>6.0869079472780641E-3</v>
      </c>
      <c r="P2526" s="44">
        <f>IFERROR(_xll.qlIndexFixing(ONIndex6M,I2526,TRUE,_xll.ohTrigger(RecalcTrigger,Trigger6M)),NA())</f>
        <v>5.2974382025805511E-3</v>
      </c>
      <c r="Q2526" s="145">
        <f>IFERROR(_xll.qlIndexFixing(ONIndex1Y,I2526,TRUE,_xll.ohTrigger(RecalcTrigger,Trigger1Y)),NA())</f>
        <v>6.2913062588343394E-3</v>
      </c>
    </row>
    <row r="2527" spans="2:17" x14ac:dyDescent="0.2">
      <c r="B2527" s="39" t="s">
        <v>42</v>
      </c>
      <c r="D2527" s="42">
        <f>_xll.qlCalendarAdvance(Calendar,$D2526,B2527,"f",FALSE)</f>
        <v>57383</v>
      </c>
      <c r="E2527" s="139">
        <f>_xll.qlInterestRateIndexValueDate(IndexON,D2527)</f>
        <v>57383</v>
      </c>
      <c r="F2527" s="155">
        <f>IFERROR(_xll.qlIndexFixing(IndexON,D2527,TRUE,_xll.ohTrigger(RecalcTrigger,TriggerON)),NA())</f>
        <v>5.6341566250051045E-3</v>
      </c>
      <c r="H2527" s="42">
        <f>_xll.qlCalendarAdvance(Calendar,$H2526,B2527,"f",FALSE)</f>
        <v>57383</v>
      </c>
      <c r="I2527" s="139">
        <f>_xll.qlInterestRateIndexValueDate(Index1M,$H2527)</f>
        <v>57385</v>
      </c>
      <c r="J2527" s="144">
        <f>IFERROR(_xll.qlIndexFixing(Index1M,$H2527,TRUE,_xll.ohTrigger(RecalcTrigger,Trigger1M)),NA())</f>
        <v>5.7800429487578752E-3</v>
      </c>
      <c r="K2527" s="44">
        <f>IFERROR(_xll.qlIndexFixing(Index3M,H2527,TRUE,_xll.ohTrigger(RecalcTrigger,Trigger3M)),NA())</f>
        <v>6.0433572551755752E-3</v>
      </c>
      <c r="L2527" s="44">
        <f>IFERROR(_xll.qlIndexFixing(Index6M,$H2527,TRUE,_xll.ohTrigger(RecalcTrigger,Trigger6M)),NA())</f>
        <v>5.1270634698007298E-3</v>
      </c>
      <c r="M2527" s="145">
        <f>IFERROR(_xll.qlIndexFixing(Index1Y,$H2527,TRUE,_xll.ohTrigger(RecalcTrigger,Trigger1Y)),NA())</f>
        <v>6.137548321669563E-3</v>
      </c>
      <c r="N2527" s="144">
        <f>IFERROR(_xll.qlIndexFixing(ONIndex1M,I2527,TRUE,_xll.ohTrigger(RecalcTrigger,Trigger1M)),NA())</f>
        <v>5.7880236550822417E-3</v>
      </c>
      <c r="O2527" s="44">
        <f>IFERROR(_xll.qlIndexFixing(ONIndex3M,I2527,TRUE,_xll.ohTrigger(RecalcTrigger,Trigger3M)),NA())</f>
        <v>6.0797066116702325E-3</v>
      </c>
      <c r="P2527" s="44">
        <f>IFERROR(_xll.qlIndexFixing(ONIndex6M,I2527,TRUE,_xll.ohTrigger(RecalcTrigger,Trigger6M)),NA())</f>
        <v>5.2833977559352263E-3</v>
      </c>
      <c r="Q2527" s="145">
        <f>IFERROR(_xll.qlIndexFixing(ONIndex1Y,I2527,TRUE,_xll.ohTrigger(RecalcTrigger,Trigger1Y)),NA())</f>
        <v>6.2845796274224597E-3</v>
      </c>
    </row>
    <row r="2528" spans="2:17" x14ac:dyDescent="0.2">
      <c r="B2528" s="39" t="s">
        <v>42</v>
      </c>
      <c r="D2528" s="42">
        <f>_xll.qlCalendarAdvance(Calendar,$D2527,B2528,"f",FALSE)</f>
        <v>57390</v>
      </c>
      <c r="E2528" s="139">
        <f>_xll.qlInterestRateIndexValueDate(IndexON,D2528)</f>
        <v>57390</v>
      </c>
      <c r="F2528" s="155">
        <f>IFERROR(_xll.qlIndexFixing(IndexON,D2528,TRUE,_xll.ohTrigger(RecalcTrigger,TriggerON)),NA())</f>
        <v>5.6272273368218606E-3</v>
      </c>
      <c r="H2528" s="42">
        <f>_xll.qlCalendarAdvance(Calendar,$H2527,B2528,"f",FALSE)</f>
        <v>57390</v>
      </c>
      <c r="I2528" s="139">
        <f>_xll.qlInterestRateIndexValueDate(Index1M,$H2528)</f>
        <v>57392</v>
      </c>
      <c r="J2528" s="144">
        <f>IFERROR(_xll.qlIndexFixing(Index1M,$H2528,TRUE,_xll.ohTrigger(RecalcTrigger,Trigger1M)),NA())</f>
        <v>5.7732449793704687E-3</v>
      </c>
      <c r="K2528" s="44">
        <f>IFERROR(_xll.qlIndexFixing(Index3M,H2528,TRUE,_xll.ohTrigger(RecalcTrigger,Trigger3M)),NA())</f>
        <v>6.0362342739648713E-3</v>
      </c>
      <c r="L2528" s="44">
        <f>IFERROR(_xll.qlIndexFixing(Index6M,$H2528,TRUE,_xll.ohTrigger(RecalcTrigger,Trigger6M)),NA())</f>
        <v>5.1141614006855463E-3</v>
      </c>
      <c r="M2528" s="145">
        <f>IFERROR(_xll.qlIndexFixing(Index1Y,$H2528,TRUE,_xll.ohTrigger(RecalcTrigger,Trigger1Y)),NA())</f>
        <v>6.131131934879611E-3</v>
      </c>
      <c r="N2528" s="144">
        <f>IFERROR(_xll.qlIndexFixing(ONIndex1M,I2528,TRUE,_xll.ohTrigger(RecalcTrigger,Trigger1M)),NA())</f>
        <v>5.7812121541189754E-3</v>
      </c>
      <c r="O2528" s="44">
        <f>IFERROR(_xll.qlIndexFixing(ONIndex3M,I2528,TRUE,_xll.ohTrigger(RecalcTrigger,Trigger3M)),NA())</f>
        <v>6.0725183540011329E-3</v>
      </c>
      <c r="P2528" s="44">
        <f>IFERROR(_xll.qlIndexFixing(ONIndex6M,I2528,TRUE,_xll.ohTrigger(RecalcTrigger,Trigger6M)),NA())</f>
        <v>5.2694438724465442E-3</v>
      </c>
      <c r="Q2528" s="145">
        <f>IFERROR(_xll.qlIndexFixing(ONIndex1Y,I2528,TRUE,_xll.ohTrigger(RecalcTrigger,Trigger1Y)),NA())</f>
        <v>6.2778655461315225E-3</v>
      </c>
    </row>
    <row r="2529" spans="2:17" x14ac:dyDescent="0.2">
      <c r="B2529" s="39" t="s">
        <v>42</v>
      </c>
      <c r="D2529" s="42">
        <f>_xll.qlCalendarAdvance(Calendar,$D2528,B2529,"f",FALSE)</f>
        <v>57397</v>
      </c>
      <c r="E2529" s="139">
        <f>_xll.qlInterestRateIndexValueDate(IndexON,D2529)</f>
        <v>57397</v>
      </c>
      <c r="F2529" s="155">
        <f>IFERROR(_xll.qlIndexFixing(IndexON,D2529,TRUE,_xll.ohTrigger(RecalcTrigger,TriggerON)),NA())</f>
        <v>5.6203102617491396E-3</v>
      </c>
      <c r="H2529" s="42">
        <f>_xll.qlCalendarAdvance(Calendar,$H2528,B2529,"f",FALSE)</f>
        <v>57397</v>
      </c>
      <c r="I2529" s="139">
        <f>_xll.qlInterestRateIndexValueDate(Index1M,$H2529)</f>
        <v>57399</v>
      </c>
      <c r="J2529" s="144">
        <f>IFERROR(_xll.qlIndexFixing(Index1M,$H2529,TRUE,_xll.ohTrigger(RecalcTrigger,Trigger1M)),NA())</f>
        <v>5.7664591850440216E-3</v>
      </c>
      <c r="K2529" s="44">
        <f>IFERROR(_xll.qlIndexFixing(Index3M,H2529,TRUE,_xll.ohTrigger(RecalcTrigger,Trigger3M)),NA())</f>
        <v>6.0291246736972632E-3</v>
      </c>
      <c r="L2529" s="44">
        <f>IFERROR(_xll.qlIndexFixing(Index6M,$H2529,TRUE,_xll.ohTrigger(RecalcTrigger,Trigger6M)),NA())</f>
        <v>5.1013487867698545E-3</v>
      </c>
      <c r="M2529" s="145">
        <f>IFERROR(_xll.qlIndexFixing(Index1Y,$H2529,TRUE,_xll.ohTrigger(RecalcTrigger,Trigger1Y)),NA())</f>
        <v>6.1247291913113606E-3</v>
      </c>
      <c r="N2529" s="144">
        <f>IFERROR(_xll.qlIndexFixing(ONIndex1M,I2529,TRUE,_xll.ohTrigger(RecalcTrigger,Trigger1M)),NA())</f>
        <v>5.7744127671455203E-3</v>
      </c>
      <c r="O2529" s="44">
        <f>IFERROR(_xll.qlIndexFixing(ONIndex3M,I2529,TRUE,_xll.ohTrigger(RecalcTrigger,Trigger3M)),NA())</f>
        <v>6.0653432147983466E-3</v>
      </c>
      <c r="P2529" s="44">
        <f>IFERROR(_xll.qlIndexFixing(ONIndex6M,I2529,TRUE,_xll.ohTrigger(RecalcTrigger,Trigger6M)),NA())</f>
        <v>5.2555767466788694E-3</v>
      </c>
      <c r="Q2529" s="145">
        <f>IFERROR(_xll.qlIndexFixing(ONIndex1Y,I2529,TRUE,_xll.ohTrigger(RecalcTrigger,Trigger1Y)),NA())</f>
        <v>6.2711640514923062E-3</v>
      </c>
    </row>
    <row r="2530" spans="2:17" x14ac:dyDescent="0.2">
      <c r="B2530" s="39" t="s">
        <v>42</v>
      </c>
      <c r="D2530" s="42">
        <f>_xll.qlCalendarAdvance(Calendar,$D2529,B2530,"f",FALSE)</f>
        <v>57404</v>
      </c>
      <c r="E2530" s="139">
        <f>_xll.qlInterestRateIndexValueDate(IndexON,D2530)</f>
        <v>57404</v>
      </c>
      <c r="F2530" s="155">
        <f>IFERROR(_xll.qlIndexFixing(IndexON,D2530,TRUE,_xll.ohTrigger(RecalcTrigger,TriggerON)),NA())</f>
        <v>5.6134054390355459E-3</v>
      </c>
      <c r="H2530" s="42">
        <f>_xll.qlCalendarAdvance(Calendar,$H2529,B2530,"f",FALSE)</f>
        <v>57404</v>
      </c>
      <c r="I2530" s="139">
        <f>_xll.qlInterestRateIndexValueDate(Index1M,$H2530)</f>
        <v>57406</v>
      </c>
      <c r="J2530" s="144">
        <f>IFERROR(_xll.qlIndexFixing(Index1M,$H2530,TRUE,_xll.ohTrigger(RecalcTrigger,Trigger1M)),NA())</f>
        <v>5.7583756971664327E-3</v>
      </c>
      <c r="K2530" s="44">
        <f>IFERROR(_xll.qlIndexFixing(Index3M,H2530,TRUE,_xll.ohTrigger(RecalcTrigger,Trigger3M)),NA())</f>
        <v>6.0197593914389901E-3</v>
      </c>
      <c r="L2530" s="44">
        <f>IFERROR(_xll.qlIndexFixing(Index6M,$H2530,TRUE,_xll.ohTrigger(RecalcTrigger,Trigger6M)),NA())</f>
        <v>5.0852625316243202E-3</v>
      </c>
      <c r="M2530" s="145">
        <f>IFERROR(_xll.qlIndexFixing(Index1Y,$H2530,TRUE,_xll.ohTrigger(RecalcTrigger,Trigger1Y)),NA())</f>
        <v>6.1183401273300561E-3</v>
      </c>
      <c r="N2530" s="144">
        <f>IFERROR(_xll.qlIndexFixing(ONIndex1M,I2530,TRUE,_xll.ohTrigger(RecalcTrigger,Trigger1M)),NA())</f>
        <v>5.7676255328509285E-3</v>
      </c>
      <c r="O2530" s="44">
        <f>IFERROR(_xll.qlIndexFixing(ONIndex3M,I2530,TRUE,_xll.ohTrigger(RecalcTrigger,Trigger3M)),NA())</f>
        <v>6.0581812342697106E-3</v>
      </c>
      <c r="P2530" s="44">
        <f>IFERROR(_xll.qlIndexFixing(ONIndex6M,I2530,TRUE,_xll.ohTrigger(RecalcTrigger,Trigger6M)),NA())</f>
        <v>5.2417965728768223E-3</v>
      </c>
      <c r="Q2530" s="145">
        <f>IFERROR(_xll.qlIndexFixing(ONIndex1Y,I2530,TRUE,_xll.ohTrigger(RecalcTrigger,Trigger1Y)),NA())</f>
        <v>6.2644751797957809E-3</v>
      </c>
    </row>
    <row r="2531" spans="2:17" x14ac:dyDescent="0.2">
      <c r="B2531" s="39" t="s">
        <v>42</v>
      </c>
      <c r="D2531" s="42">
        <f>_xll.qlCalendarAdvance(Calendar,$D2530,B2531,"f",FALSE)</f>
        <v>57411</v>
      </c>
      <c r="E2531" s="139">
        <f>_xll.qlInterestRateIndexValueDate(IndexON,D2531)</f>
        <v>57411</v>
      </c>
      <c r="F2531" s="155">
        <f>IFERROR(_xll.qlIndexFixing(IndexON,D2531,TRUE,_xll.ohTrigger(RecalcTrigger,TriggerON)),NA())</f>
        <v>5.6065129071303232E-3</v>
      </c>
      <c r="H2531" s="42">
        <f>_xll.qlCalendarAdvance(Calendar,$H2530,B2531,"f",FALSE)</f>
        <v>57411</v>
      </c>
      <c r="I2531" s="139">
        <f>_xll.qlInterestRateIndexValueDate(Index1M,$H2531)</f>
        <v>57413</v>
      </c>
      <c r="J2531" s="144">
        <f>IFERROR(_xll.qlIndexFixing(Index1M,$H2531,TRUE,_xll.ohTrigger(RecalcTrigger,Trigger1M)),NA())</f>
        <v>5.7516166806509212E-3</v>
      </c>
      <c r="K2531" s="44">
        <f>IFERROR(_xll.qlIndexFixing(Index3M,H2531,TRUE,_xll.ohTrigger(RecalcTrigger,Trigger3M)),NA())</f>
        <v>6.0126809319770123E-3</v>
      </c>
      <c r="L2531" s="44">
        <f>IFERROR(_xll.qlIndexFixing(Index6M,$H2531,TRUE,_xll.ohTrigger(RecalcTrigger,Trigger6M)),NA())</f>
        <v>5.072654643056348E-3</v>
      </c>
      <c r="M2531" s="145">
        <f>IFERROR(_xll.qlIndexFixing(Index1Y,$H2531,TRUE,_xll.ohTrigger(RecalcTrigger,Trigger1Y)),NA())</f>
        <v>6.1119647793015939E-3</v>
      </c>
      <c r="N2531" s="144">
        <f>IFERROR(_xll.qlIndexFixing(ONIndex1M,I2531,TRUE,_xll.ohTrigger(RecalcTrigger,Trigger1M)),NA())</f>
        <v>5.7608504896844437E-3</v>
      </c>
      <c r="O2531" s="44">
        <f>IFERROR(_xll.qlIndexFixing(ONIndex3M,I2531,TRUE,_xll.ohTrigger(RecalcTrigger,Trigger3M)),NA())</f>
        <v>6.051032452782934E-3</v>
      </c>
      <c r="P2531" s="44">
        <f>IFERROR(_xll.qlIndexFixing(ONIndex6M,I2531,TRUE,_xll.ohTrigger(RecalcTrigger,Trigger6M)),NA())</f>
        <v>5.2281035452850233E-3</v>
      </c>
      <c r="Q2531" s="145">
        <f>IFERROR(_xll.qlIndexFixing(ONIndex1Y,I2531,TRUE,_xll.ohTrigger(RecalcTrigger,Trigger1Y)),NA())</f>
        <v>6.2577989673329171E-3</v>
      </c>
    </row>
    <row r="2532" spans="2:17" x14ac:dyDescent="0.2">
      <c r="B2532" s="39" t="s">
        <v>42</v>
      </c>
      <c r="D2532" s="42">
        <f>_xll.qlCalendarAdvance(Calendar,$D2531,B2532,"f",FALSE)</f>
        <v>57418</v>
      </c>
      <c r="E2532" s="139">
        <f>_xll.qlInterestRateIndexValueDate(IndexON,D2532)</f>
        <v>57418</v>
      </c>
      <c r="F2532" s="155">
        <f>IFERROR(_xll.qlIndexFixing(IndexON,D2532,TRUE,_xll.ohTrigger(RecalcTrigger,TriggerON)),NA())</f>
        <v>5.599632705282076E-3</v>
      </c>
      <c r="H2532" s="42">
        <f>_xll.qlCalendarAdvance(Calendar,$H2531,B2532,"f",FALSE)</f>
        <v>57418</v>
      </c>
      <c r="I2532" s="139">
        <f>_xll.qlInterestRateIndexValueDate(Index1M,$H2532)</f>
        <v>57420</v>
      </c>
      <c r="J2532" s="144">
        <f>IFERROR(_xll.qlIndexFixing(Index1M,$H2532,TRUE,_xll.ohTrigger(RecalcTrigger,Trigger1M)),NA())</f>
        <v>5.7448699639249846E-3</v>
      </c>
      <c r="K2532" s="44">
        <f>IFERROR(_xll.qlIndexFixing(Index3M,H2532,TRUE,_xll.ohTrigger(RecalcTrigger,Trigger3M)),NA())</f>
        <v>6.0056159906769439E-3</v>
      </c>
      <c r="L2532" s="44">
        <f>IFERROR(_xll.qlIndexFixing(Index6M,$H2532,TRUE,_xll.ohTrigger(RecalcTrigger,Trigger6M)),NA())</f>
        <v>5.0601368509600644E-3</v>
      </c>
      <c r="M2532" s="145">
        <f>IFERROR(_xll.qlIndexFixing(Index1Y,$H2532,TRUE,_xll.ohTrigger(RecalcTrigger,Trigger1Y)),NA())</f>
        <v>6.105603183591434E-3</v>
      </c>
      <c r="N2532" s="144">
        <f>IFERROR(_xll.qlIndexFixing(ONIndex1M,I2532,TRUE,_xll.ohTrigger(RecalcTrigger,Trigger1M)),NA())</f>
        <v>5.7540876760153736E-3</v>
      </c>
      <c r="O2532" s="44">
        <f>IFERROR(_xll.qlIndexFixing(ONIndex3M,I2532,TRUE,_xll.ohTrigger(RecalcTrigger,Trigger3M)),NA())</f>
        <v>6.0438969107057261E-3</v>
      </c>
      <c r="P2532" s="44">
        <f>IFERROR(_xll.qlIndexFixing(ONIndex6M,I2532,TRUE,_xll.ohTrigger(RecalcTrigger,Trigger6M)),NA())</f>
        <v>5.2144978582280288E-3</v>
      </c>
      <c r="Q2532" s="145">
        <f>IFERROR(_xll.qlIndexFixing(ONIndex1Y,I2532,TRUE,_xll.ohTrigger(RecalcTrigger,Trigger1Y)),NA())</f>
        <v>6.251135450714429E-3</v>
      </c>
    </row>
    <row r="2533" spans="2:17" x14ac:dyDescent="0.2">
      <c r="B2533" s="39" t="s">
        <v>42</v>
      </c>
      <c r="D2533" s="42">
        <f>_xll.qlCalendarAdvance(Calendar,$D2532,B2533,"f",FALSE)</f>
        <v>57425</v>
      </c>
      <c r="E2533" s="139">
        <f>_xll.qlInterestRateIndexValueDate(IndexON,D2533)</f>
        <v>57425</v>
      </c>
      <c r="F2533" s="155">
        <f>IFERROR(_xll.qlIndexFixing(IndexON,D2533,TRUE,_xll.ohTrigger(RecalcTrigger,TriggerON)),NA())</f>
        <v>5.5927648721798562E-3</v>
      </c>
      <c r="H2533" s="42">
        <f>_xll.qlCalendarAdvance(Calendar,$H2532,B2533,"f",FALSE)</f>
        <v>57425</v>
      </c>
      <c r="I2533" s="139">
        <f>_xll.qlInterestRateIndexValueDate(Index1M,$H2533)</f>
        <v>57427</v>
      </c>
      <c r="J2533" s="144">
        <f>IFERROR(_xll.qlIndexFixing(Index1M,$H2533,TRUE,_xll.ohTrigger(RecalcTrigger,Trigger1M)),NA())</f>
        <v>5.737701410485907E-3</v>
      </c>
      <c r="K2533" s="44">
        <f>IFERROR(_xll.qlIndexFixing(Index3M,H2533,TRUE,_xll.ohTrigger(RecalcTrigger,Trigger3M)),NA())</f>
        <v>5.9985646078673759E-3</v>
      </c>
      <c r="L2533" s="44">
        <f>IFERROR(_xll.qlIndexFixing(Index6M,$H2533,TRUE,_xll.ohTrigger(RecalcTrigger,Trigger6M)),NA())</f>
        <v>5.0477093484164797E-3</v>
      </c>
      <c r="M2533" s="145">
        <f>IFERROR(_xll.qlIndexFixing(Index1Y,$H2533,TRUE,_xll.ohTrigger(RecalcTrigger,Trigger1Y)),NA())</f>
        <v>6.0992553765646038E-3</v>
      </c>
      <c r="N2533" s="144">
        <f>IFERROR(_xll.qlIndexFixing(ONIndex1M,I2533,TRUE,_xll.ohTrigger(RecalcTrigger,Trigger1M)),NA())</f>
        <v>5.7473371304528342E-3</v>
      </c>
      <c r="O2533" s="44">
        <f>IFERROR(_xll.qlIndexFixing(ONIndex3M,I2533,TRUE,_xll.ohTrigger(RecalcTrigger,Trigger3M)),NA())</f>
        <v>6.03677464832586E-3</v>
      </c>
      <c r="P2533" s="44">
        <f>IFERROR(_xll.qlIndexFixing(ONIndex6M,I2533,TRUE,_xll.ohTrigger(RecalcTrigger,Trigger6M)),NA())</f>
        <v>5.2009797060303953E-3</v>
      </c>
      <c r="Q2533" s="145">
        <f>IFERROR(_xll.qlIndexFixing(ONIndex1Y,I2533,TRUE,_xll.ohTrigger(RecalcTrigger,Trigger1Y)),NA())</f>
        <v>6.2444846663911591E-3</v>
      </c>
    </row>
    <row r="2534" spans="2:17" x14ac:dyDescent="0.2">
      <c r="B2534" s="39" t="s">
        <v>42</v>
      </c>
      <c r="D2534" s="42">
        <f>_xll.qlCalendarAdvance(Calendar,$D2533,B2534,"f",FALSE)</f>
        <v>57432</v>
      </c>
      <c r="E2534" s="139">
        <f>_xll.qlInterestRateIndexValueDate(IndexON,D2534)</f>
        <v>57432</v>
      </c>
      <c r="F2534" s="155">
        <f>IFERROR(_xll.qlIndexFixing(IndexON,D2534,TRUE,_xll.ohTrigger(RecalcTrigger,TriggerON)),NA())</f>
        <v>5.585909446912396E-3</v>
      </c>
      <c r="H2534" s="42">
        <f>_xll.qlCalendarAdvance(Calendar,$H2533,B2534,"f",FALSE)</f>
        <v>57432</v>
      </c>
      <c r="I2534" s="139">
        <f>_xll.qlInterestRateIndexValueDate(Index1M,$H2534)</f>
        <v>57434</v>
      </c>
      <c r="J2534" s="144">
        <f>IFERROR(_xll.qlIndexFixing(Index1M,$H2534,TRUE,_xll.ohTrigger(RecalcTrigger,Trigger1M)),NA())</f>
        <v>5.7314135838502523E-3</v>
      </c>
      <c r="K2534" s="44">
        <f>IFERROR(_xll.qlIndexFixing(Index3M,H2534,TRUE,_xll.ohTrigger(RecalcTrigger,Trigger3M)),NA())</f>
        <v>5.9928777758679989E-3</v>
      </c>
      <c r="L2534" s="44">
        <f>IFERROR(_xll.qlIndexFixing(Index6M,$H2534,TRUE,_xll.ohTrigger(RecalcTrigger,Trigger6M)),NA())</f>
        <v>5.0378179072390018E-3</v>
      </c>
      <c r="M2534" s="145">
        <f>IFERROR(_xll.qlIndexFixing(Index1Y,$H2534,TRUE,_xll.ohTrigger(RecalcTrigger,Trigger1Y)),NA())</f>
        <v>6.0940973247905032E-3</v>
      </c>
      <c r="N2534" s="144">
        <f>IFERROR(_xll.qlIndexFixing(ONIndex1M,I2534,TRUE,_xll.ohTrigger(RecalcTrigger,Trigger1M)),NA())</f>
        <v>5.7405988915260053E-3</v>
      </c>
      <c r="O2534" s="44">
        <f>IFERROR(_xll.qlIndexFixing(ONIndex3M,I2534,TRUE,_xll.ohTrigger(RecalcTrigger,Trigger3M)),NA())</f>
        <v>6.0296657059311087E-3</v>
      </c>
      <c r="P2534" s="44">
        <f>IFERROR(_xll.qlIndexFixing(ONIndex6M,I2534,TRUE,_xll.ohTrigger(RecalcTrigger,Trigger6M)),NA())</f>
        <v>5.1875492830166792E-3</v>
      </c>
      <c r="Q2534" s="145">
        <f>IFERROR(_xll.qlIndexFixing(ONIndex1Y,I2534,TRUE,_xll.ohTrigger(RecalcTrigger,Trigger1Y)),NA())</f>
        <v>6.2378466504142693E-3</v>
      </c>
    </row>
    <row r="2535" spans="2:17" x14ac:dyDescent="0.2">
      <c r="B2535" s="39" t="s">
        <v>42</v>
      </c>
      <c r="D2535" s="42">
        <f>_xll.qlCalendarAdvance(Calendar,$D2534,B2535,"f",FALSE)</f>
        <v>57439</v>
      </c>
      <c r="E2535" s="139">
        <f>_xll.qlInterestRateIndexValueDate(IndexON,D2535)</f>
        <v>57439</v>
      </c>
      <c r="F2535" s="155">
        <f>IFERROR(_xll.qlIndexFixing(IndexON,D2535,TRUE,_xll.ohTrigger(RecalcTrigger,TriggerON)),NA())</f>
        <v>5.5790664680888113E-3</v>
      </c>
      <c r="H2535" s="42">
        <f>_xll.qlCalendarAdvance(Calendar,$H2534,B2535,"f",FALSE)</f>
        <v>57439</v>
      </c>
      <c r="I2535" s="139">
        <f>_xll.qlInterestRateIndexValueDate(Index1M,$H2535)</f>
        <v>57441</v>
      </c>
      <c r="J2535" s="144">
        <f>IFERROR(_xll.qlIndexFixing(Index1M,$H2535,TRUE,_xll.ohTrigger(RecalcTrigger,Trigger1M)),NA())</f>
        <v>5.7247039975030865E-3</v>
      </c>
      <c r="K2535" s="44">
        <f>IFERROR(_xll.qlIndexFixing(Index3M,H2535,TRUE,_xll.ohTrigger(RecalcTrigger,Trigger3M)),NA())</f>
        <v>5.9858510363647744E-3</v>
      </c>
      <c r="L2535" s="44">
        <f>IFERROR(_xll.qlIndexFixing(Index6M,$H2535,TRUE,_xll.ohTrigger(RecalcTrigger,Trigger6M)),NA())</f>
        <v>5.0231259843533643E-3</v>
      </c>
      <c r="M2535" s="145">
        <f>IFERROR(_xll.qlIndexFixing(Index1Y,$H2535,TRUE,_xll.ohTrigger(RecalcTrigger,Trigger1Y)),NA())</f>
        <v>6.0866012740168922E-3</v>
      </c>
      <c r="N2535" s="144">
        <f>IFERROR(_xll.qlIndexFixing(ONIndex1M,I2535,TRUE,_xll.ohTrigger(RecalcTrigger,Trigger1M)),NA())</f>
        <v>5.7338729976841307E-3</v>
      </c>
      <c r="O2535" s="44">
        <f>IFERROR(_xll.qlIndexFixing(ONIndex3M,I2535,TRUE,_xll.ohTrigger(RecalcTrigger,Trigger3M)),NA())</f>
        <v>6.0225701240490537E-3</v>
      </c>
      <c r="P2535" s="44">
        <f>IFERROR(_xll.qlIndexFixing(ONIndex6M,I2535,TRUE,_xll.ohTrigger(RecalcTrigger,Trigger6M)),NA())</f>
        <v>5.1742067835114369E-3</v>
      </c>
      <c r="Q2535" s="145">
        <f>IFERROR(_xll.qlIndexFixing(ONIndex1Y,I2535,TRUE,_xll.ohTrigger(RecalcTrigger,Trigger1Y)),NA())</f>
        <v>6.2312214396342824E-3</v>
      </c>
    </row>
    <row r="2536" spans="2:17" x14ac:dyDescent="0.2">
      <c r="B2536" s="39" t="s">
        <v>42</v>
      </c>
      <c r="D2536" s="42">
        <f>_xll.qlCalendarAdvance(Calendar,$D2535,B2536,"f",FALSE)</f>
        <v>57446</v>
      </c>
      <c r="E2536" s="139">
        <f>_xll.qlInterestRateIndexValueDate(IndexON,D2536)</f>
        <v>57446</v>
      </c>
      <c r="F2536" s="155">
        <f>IFERROR(_xll.qlIndexFixing(IndexON,D2536,TRUE,_xll.ohTrigger(RecalcTrigger,TriggerON)),NA())</f>
        <v>5.5722359747978345E-3</v>
      </c>
      <c r="H2536" s="42">
        <f>_xll.qlCalendarAdvance(Calendar,$H2535,B2536,"f",FALSE)</f>
        <v>57446</v>
      </c>
      <c r="I2536" s="139">
        <f>_xll.qlInterestRateIndexValueDate(Index1M,$H2536)</f>
        <v>57448</v>
      </c>
      <c r="J2536" s="144">
        <f>IFERROR(_xll.qlIndexFixing(Index1M,$H2536,TRUE,_xll.ohTrigger(RecalcTrigger,Trigger1M)),NA())</f>
        <v>5.718006864956493E-3</v>
      </c>
      <c r="K2536" s="44">
        <f>IFERROR(_xll.qlIndexFixing(Index3M,H2536,TRUE,_xll.ohTrigger(RecalcTrigger,Trigger3M)),NA())</f>
        <v>5.9788379666082031E-3</v>
      </c>
      <c r="L2536" s="44">
        <f>IFERROR(_xll.qlIndexFixing(Index6M,$H2536,TRUE,_xll.ohTrigger(RecalcTrigger,Trigger6M)),NA())</f>
        <v>5.010970509036902E-3</v>
      </c>
      <c r="M2536" s="145">
        <f>IFERROR(_xll.qlIndexFixing(Index1Y,$H2536,TRUE,_xll.ohTrigger(RecalcTrigger,Trigger1Y)),NA())</f>
        <v>6.0799050591436874E-3</v>
      </c>
      <c r="N2536" s="144">
        <f>IFERROR(_xll.qlIndexFixing(ONIndex1M,I2536,TRUE,_xll.ohTrigger(RecalcTrigger,Trigger1M)),NA())</f>
        <v>5.7271594874563903E-3</v>
      </c>
      <c r="O2536" s="44">
        <f>IFERROR(_xll.qlIndexFixing(ONIndex3M,I2536,TRUE,_xll.ohTrigger(RecalcTrigger,Trigger3M)),NA())</f>
        <v>6.0154879428075958E-3</v>
      </c>
      <c r="P2536" s="44">
        <f>IFERROR(_xll.qlIndexFixing(ONIndex6M,I2536,TRUE,_xll.ohTrigger(RecalcTrigger,Trigger6M)),NA())</f>
        <v>5.1609524016793529E-3</v>
      </c>
      <c r="Q2536" s="145">
        <f>IFERROR(_xll.qlIndexFixing(ONIndex1Y,I2536,TRUE,_xll.ohTrigger(RecalcTrigger,Trigger1Y)),NA())</f>
        <v>6.2246090701023604E-3</v>
      </c>
    </row>
    <row r="2537" spans="2:17" x14ac:dyDescent="0.2">
      <c r="B2537" s="39" t="s">
        <v>42</v>
      </c>
      <c r="D2537" s="42">
        <f>_xll.qlCalendarAdvance(Calendar,$D2536,B2537,"f",FALSE)</f>
        <v>57453</v>
      </c>
      <c r="E2537" s="139">
        <f>_xll.qlInterestRateIndexValueDate(IndexON,D2537)</f>
        <v>57453</v>
      </c>
      <c r="F2537" s="155">
        <f>IFERROR(_xll.qlIndexFixing(IndexON,D2537,TRUE,_xll.ohTrigger(RecalcTrigger,TriggerON)),NA())</f>
        <v>5.5654180058883895E-3</v>
      </c>
      <c r="H2537" s="42">
        <f>_xll.qlCalendarAdvance(Calendar,$H2536,B2537,"f",FALSE)</f>
        <v>57453</v>
      </c>
      <c r="I2537" s="139">
        <f>_xll.qlInterestRateIndexValueDate(Index1M,$H2537)</f>
        <v>57459</v>
      </c>
      <c r="J2537" s="144">
        <f>IFERROR(_xll.qlIndexFixing(Index1M,$H2537,TRUE,_xll.ohTrigger(RecalcTrigger,Trigger1M)),NA())</f>
        <v>5.7079387065961384E-3</v>
      </c>
      <c r="K2537" s="44">
        <f>IFERROR(_xll.qlIndexFixing(Index3M,H2537,TRUE,_xll.ohTrigger(RecalcTrigger,Trigger3M)),NA())</f>
        <v>5.9678451438954358E-3</v>
      </c>
      <c r="L2537" s="44">
        <f>IFERROR(_xll.qlIndexFixing(Index6M,$H2537,TRUE,_xll.ohTrigger(RecalcTrigger,Trigger6M)),NA())</f>
        <v>4.9936372290769583E-3</v>
      </c>
      <c r="M2537" s="145">
        <f>IFERROR(_xll.qlIndexFixing(Index1Y,$H2537,TRUE,_xll.ohTrigger(RecalcTrigger,Trigger1Y)),NA())</f>
        <v>6.0711908016676452E-3</v>
      </c>
      <c r="N2537" s="144">
        <f>IFERROR(_xll.qlIndexFixing(ONIndex1M,I2537,TRUE,_xll.ohTrigger(RecalcTrigger,Trigger1M)),NA())</f>
        <v>5.7185460897013485E-3</v>
      </c>
      <c r="O2537" s="44">
        <f>IFERROR(_xll.qlIndexFixing(ONIndex3M,I2537,TRUE,_xll.ohTrigger(RecalcTrigger,Trigger3M)),NA())</f>
        <v>6.0064020373395977E-3</v>
      </c>
      <c r="P2537" s="44">
        <f>IFERROR(_xll.qlIndexFixing(ONIndex6M,I2537,TRUE,_xll.ohTrigger(RecalcTrigger,Trigger6M)),NA())</f>
        <v>5.1440408456038256E-3</v>
      </c>
      <c r="Q2537" s="145">
        <f>IFERROR(_xll.qlIndexFixing(ONIndex1Y,I2537,TRUE,_xll.ohTrigger(RecalcTrigger,Trigger1Y)),NA())</f>
        <v>6.2161263797921862E-3</v>
      </c>
    </row>
    <row r="2538" spans="2:17" x14ac:dyDescent="0.2">
      <c r="B2538" s="39" t="s">
        <v>42</v>
      </c>
      <c r="D2538" s="42">
        <f>_xll.qlCalendarAdvance(Calendar,$D2537,B2538,"f",FALSE)</f>
        <v>57460</v>
      </c>
      <c r="E2538" s="139">
        <f>_xll.qlInterestRateIndexValueDate(IndexON,D2538)</f>
        <v>57460</v>
      </c>
      <c r="F2538" s="155">
        <f>IFERROR(_xll.qlIndexFixing(IndexON,D2538,TRUE,_xll.ohTrigger(RecalcTrigger,TriggerON)),NA())</f>
        <v>5.5586126001294645E-3</v>
      </c>
      <c r="H2538" s="42">
        <f>_xll.qlCalendarAdvance(Calendar,$H2537,B2538,"f",FALSE)</f>
        <v>57460</v>
      </c>
      <c r="I2538" s="139">
        <f>_xll.qlInterestRateIndexValueDate(Index1M,$H2538)</f>
        <v>57462</v>
      </c>
      <c r="J2538" s="144">
        <f>IFERROR(_xll.qlIndexFixing(Index1M,$H2538,TRUE,_xll.ohTrigger(RecalcTrigger,Trigger1M)),NA())</f>
        <v>5.7046501152631249E-3</v>
      </c>
      <c r="K2538" s="44">
        <f>IFERROR(_xll.qlIndexFixing(Index3M,H2538,TRUE,_xll.ohTrigger(RecalcTrigger,Trigger3M)),NA())</f>
        <v>5.9648529976617966E-3</v>
      </c>
      <c r="L2538" s="44">
        <f>IFERROR(_xll.qlIndexFixing(Index6M,$H2538,TRUE,_xll.ohTrigger(RecalcTrigger,Trigger6M)),NA())</f>
        <v>4.9869329373969347E-3</v>
      </c>
      <c r="M2538" s="145">
        <f>IFERROR(_xll.qlIndexFixing(Index1Y,$H2538,TRUE,_xll.ohTrigger(RecalcTrigger,Trigger1Y)),NA())</f>
        <v>6.067724444419679E-3</v>
      </c>
      <c r="N2538" s="144">
        <f>IFERROR(_xll.qlIndexFixing(ONIndex1M,I2538,TRUE,_xll.ohTrigger(RecalcTrigger,Trigger1M)),NA())</f>
        <v>5.7128152730001602E-3</v>
      </c>
      <c r="O2538" s="44">
        <f>IFERROR(_xll.qlIndexFixing(ONIndex3M,I2538,TRUE,_xll.ohTrigger(RecalcTrigger,Trigger3M)),NA())</f>
        <v>6.0003571529865241E-3</v>
      </c>
      <c r="P2538" s="44">
        <f>IFERROR(_xll.qlIndexFixing(ONIndex6M,I2538,TRUE,_xll.ohTrigger(RecalcTrigger,Trigger6M)),NA())</f>
        <v>5.1328477816880991E-3</v>
      </c>
      <c r="Q2538" s="145">
        <f>IFERROR(_xll.qlIndexFixing(ONIndex1Y,I2538,TRUE,_xll.ohTrigger(RecalcTrigger,Trigger1Y)),NA())</f>
        <v>6.2104831176146291E-3</v>
      </c>
    </row>
    <row r="2539" spans="2:17" x14ac:dyDescent="0.2">
      <c r="B2539" s="39" t="s">
        <v>42</v>
      </c>
      <c r="D2539" s="42">
        <f>_xll.qlCalendarAdvance(Calendar,$D2538,B2539,"f",FALSE)</f>
        <v>57467</v>
      </c>
      <c r="E2539" s="139">
        <f>_xll.qlInterestRateIndexValueDate(IndexON,D2539)</f>
        <v>57467</v>
      </c>
      <c r="F2539" s="155">
        <f>IFERROR(_xll.qlIndexFixing(IndexON,D2539,TRUE,_xll.ohTrigger(RecalcTrigger,TriggerON)),NA())</f>
        <v>5.5518197965298555E-3</v>
      </c>
      <c r="H2539" s="42">
        <f>_xll.qlCalendarAdvance(Calendar,$H2538,B2539,"f",FALSE)</f>
        <v>57467</v>
      </c>
      <c r="I2539" s="139">
        <f>_xll.qlInterestRateIndexValueDate(Index1M,$H2539)</f>
        <v>57469</v>
      </c>
      <c r="J2539" s="144">
        <f>IFERROR(_xll.qlIndexFixing(Index1M,$H2539,TRUE,_xll.ohTrigger(RecalcTrigger,Trigger1M)),NA())</f>
        <v>5.6979905751257161E-3</v>
      </c>
      <c r="K2539" s="44">
        <f>IFERROR(_xll.qlIndexFixing(Index3M,H2539,TRUE,_xll.ohTrigger(RecalcTrigger,Trigger3M)),NA())</f>
        <v>5.9565432978247066E-3</v>
      </c>
      <c r="L2539" s="44">
        <f>IFERROR(_xll.qlIndexFixing(Index6M,$H2539,TRUE,_xll.ohTrigger(RecalcTrigger,Trigger6M)),NA())</f>
        <v>4.9750512273227321E-3</v>
      </c>
      <c r="M2539" s="145">
        <f>IFERROR(_xll.qlIndexFixing(Index1Y,$H2539,TRUE,_xll.ohTrigger(RecalcTrigger,Trigger1Y)),NA())</f>
        <v>6.0614601331333059E-3</v>
      </c>
      <c r="N2539" s="144">
        <f>IFERROR(_xll.qlIndexFixing(ONIndex1M,I2539,TRUE,_xll.ohTrigger(RecalcTrigger,Trigger1M)),NA())</f>
        <v>5.7070936434300279E-3</v>
      </c>
      <c r="O2539" s="44">
        <f>IFERROR(_xll.qlIndexFixing(ONIndex3M,I2539,TRUE,_xll.ohTrigger(RecalcTrigger,Trigger3M)),NA())</f>
        <v>5.9943222073233215E-3</v>
      </c>
      <c r="P2539" s="44">
        <f>IFERROR(_xll.qlIndexFixing(ONIndex6M,I2539,TRUE,_xll.ohTrigger(RecalcTrigger,Trigger6M)),NA())</f>
        <v>5.1217199060271668E-3</v>
      </c>
      <c r="Q2539" s="145">
        <f>IFERROR(_xll.qlIndexFixing(ONIndex1Y,I2539,TRUE,_xll.ohTrigger(RecalcTrigger,Trigger1Y)),NA())</f>
        <v>6.2048493739830235E-3</v>
      </c>
    </row>
    <row r="2540" spans="2:17" x14ac:dyDescent="0.2">
      <c r="B2540" s="39" t="s">
        <v>42</v>
      </c>
      <c r="D2540" s="42">
        <f>_xll.qlCalendarAdvance(Calendar,$D2539,B2540,"f",FALSE)</f>
        <v>57474</v>
      </c>
      <c r="E2540" s="139">
        <f>_xll.qlInterestRateIndexValueDate(IndexON,D2540)</f>
        <v>57474</v>
      </c>
      <c r="F2540" s="155">
        <f>IFERROR(_xll.qlIndexFixing(IndexON,D2540,TRUE,_xll.ohTrigger(RecalcTrigger,TriggerON)),NA())</f>
        <v>5.5450396339384866E-3</v>
      </c>
      <c r="H2540" s="42">
        <f>_xll.qlCalendarAdvance(Calendar,$H2539,B2540,"f",FALSE)</f>
        <v>57474</v>
      </c>
      <c r="I2540" s="139">
        <f>_xll.qlInterestRateIndexValueDate(Index1M,$H2540)</f>
        <v>57476</v>
      </c>
      <c r="J2540" s="144">
        <f>IFERROR(_xll.qlIndexFixing(Index1M,$H2540,TRUE,_xll.ohTrigger(RecalcTrigger,Trigger1M)),NA())</f>
        <v>5.6913436427921413E-3</v>
      </c>
      <c r="K2540" s="44">
        <f>IFERROR(_xll.qlIndexFixing(Index3M,H2540,TRUE,_xll.ohTrigger(RecalcTrigger,Trigger3M)),NA())</f>
        <v>5.9495879536976765E-3</v>
      </c>
      <c r="L2540" s="44">
        <f>IFERROR(_xll.qlIndexFixing(Index6M,$H2540,TRUE,_xll.ohTrigger(RecalcTrigger,Trigger6M)),NA())</f>
        <v>4.9632611585929886E-3</v>
      </c>
      <c r="M2540" s="145">
        <f>IFERROR(_xll.qlIndexFixing(Index1Y,$H2540,TRUE,_xll.ohTrigger(RecalcTrigger,Trigger1Y)),NA())</f>
        <v>6.0552098650741137E-3</v>
      </c>
      <c r="N2540" s="144">
        <f>IFERROR(_xll.qlIndexFixing(ONIndex1M,I2540,TRUE,_xll.ohTrigger(RecalcTrigger,Trigger1M)),NA())</f>
        <v>5.7004300527108143E-3</v>
      </c>
      <c r="O2540" s="44">
        <f>IFERROR(_xll.qlIndexFixing(ONIndex3M,I2540,TRUE,_xll.ohTrigger(RecalcTrigger,Trigger3M)),NA())</f>
        <v>5.9872940326410884E-3</v>
      </c>
      <c r="P2540" s="44">
        <f>IFERROR(_xll.qlIndexFixing(ONIndex6M,I2540,TRUE,_xll.ohTrigger(RecalcTrigger,Trigger6M)),NA())</f>
        <v>5.1088199383730881E-3</v>
      </c>
      <c r="Q2540" s="145">
        <f>IFERROR(_xll.qlIndexFixing(ONIndex1Y,I2540,TRUE,_xll.ohTrigger(RecalcTrigger,Trigger1Y)),NA())</f>
        <v>6.1982887341915927E-3</v>
      </c>
    </row>
    <row r="2541" spans="2:17" x14ac:dyDescent="0.2">
      <c r="B2541" s="39" t="s">
        <v>42</v>
      </c>
      <c r="D2541" s="42">
        <f>_xll.qlCalendarAdvance(Calendar,$D2540,B2541,"f",FALSE)</f>
        <v>57481</v>
      </c>
      <c r="E2541" s="139">
        <f>_xll.qlInterestRateIndexValueDate(IndexON,D2541)</f>
        <v>57481</v>
      </c>
      <c r="F2541" s="155">
        <f>IFERROR(_xll.qlIndexFixing(IndexON,D2541,TRUE,_xll.ohTrigger(RecalcTrigger,TriggerON)),NA())</f>
        <v>5.5382721512042821E-3</v>
      </c>
      <c r="H2541" s="42">
        <f>_xll.qlCalendarAdvance(Calendar,$H2540,B2541,"f",FALSE)</f>
        <v>57481</v>
      </c>
      <c r="I2541" s="139">
        <f>_xll.qlInterestRateIndexValueDate(Index1M,$H2541)</f>
        <v>57483</v>
      </c>
      <c r="J2541" s="144">
        <f>IFERROR(_xll.qlIndexFixing(Index1M,$H2541,TRUE,_xll.ohTrigger(RecalcTrigger,Trigger1M)),NA())</f>
        <v>5.6847093567683723E-3</v>
      </c>
      <c r="K2541" s="44">
        <f>IFERROR(_xll.qlIndexFixing(Index3M,H2541,TRUE,_xll.ohTrigger(RecalcTrigger,Trigger3M)),NA())</f>
        <v>5.9426464907017858E-3</v>
      </c>
      <c r="L2541" s="44">
        <f>IFERROR(_xll.qlIndexFixing(Index6M,$H2541,TRUE,_xll.ohTrigger(RecalcTrigger,Trigger6M)),NA())</f>
        <v>4.9515629243509348E-3</v>
      </c>
      <c r="M2541" s="145">
        <f>IFERROR(_xll.qlIndexFixing(Index1Y,$H2541,TRUE,_xll.ohTrigger(RecalcTrigger,Trigger1Y)),NA())</f>
        <v>6.0489736766040783E-3</v>
      </c>
      <c r="N2541" s="144">
        <f>IFERROR(_xll.qlIndexFixing(ONIndex1M,I2541,TRUE,_xll.ohTrigger(RecalcTrigger,Trigger1M)),NA())</f>
        <v>5.6937790380917619E-3</v>
      </c>
      <c r="O2541" s="44">
        <f>IFERROR(_xll.qlIndexFixing(ONIndex3M,I2541,TRUE,_xll.ohTrigger(RecalcTrigger,Trigger3M)),NA())</f>
        <v>5.9802794604379983E-3</v>
      </c>
      <c r="P2541" s="44">
        <f>IFERROR(_xll.qlIndexFixing(ONIndex6M,I2541,TRUE,_xll.ohTrigger(RecalcTrigger,Trigger6M)),NA())</f>
        <v>5.096009060094886E-3</v>
      </c>
      <c r="Q2541" s="145">
        <f>IFERROR(_xll.qlIndexFixing(ONIndex1Y,I2541,TRUE,_xll.ohTrigger(RecalcTrigger,Trigger1Y)),NA())</f>
        <v>6.1917411175826942E-3</v>
      </c>
    </row>
    <row r="2542" spans="2:17" x14ac:dyDescent="0.2">
      <c r="B2542" s="39" t="s">
        <v>42</v>
      </c>
      <c r="D2542" s="42">
        <f>_xll.qlCalendarAdvance(Calendar,$D2541,B2542,"f",FALSE)</f>
        <v>57488</v>
      </c>
      <c r="E2542" s="139">
        <f>_xll.qlInterestRateIndexValueDate(IndexON,D2542)</f>
        <v>57488</v>
      </c>
      <c r="F2542" s="155">
        <f>IFERROR(_xll.qlIndexFixing(IndexON,D2542,TRUE,_xll.ohTrigger(RecalcTrigger,TriggerON)),NA())</f>
        <v>5.5315173871761658E-3</v>
      </c>
      <c r="H2542" s="42">
        <f>_xll.qlCalendarAdvance(Calendar,$H2541,B2542,"f",FALSE)</f>
        <v>57488</v>
      </c>
      <c r="I2542" s="139">
        <f>_xll.qlInterestRateIndexValueDate(Index1M,$H2542)</f>
        <v>57490</v>
      </c>
      <c r="J2542" s="144">
        <f>IFERROR(_xll.qlIndexFixing(Index1M,$H2542,TRUE,_xll.ohTrigger(RecalcTrigger,Trigger1M)),NA())</f>
        <v>5.6780877555603817E-3</v>
      </c>
      <c r="K2542" s="44">
        <f>IFERROR(_xll.qlIndexFixing(Index3M,H2542,TRUE,_xll.ohTrigger(RecalcTrigger,Trigger3M)),NA())</f>
        <v>5.9357189491639232E-3</v>
      </c>
      <c r="L2542" s="44">
        <f>IFERROR(_xll.qlIndexFixing(Index6M,$H2542,TRUE,_xll.ohTrigger(RecalcTrigger,Trigger6M)),NA())</f>
        <v>4.9399567177514691E-3</v>
      </c>
      <c r="M2542" s="145">
        <f>IFERROR(_xll.qlIndexFixing(Index1Y,$H2542,TRUE,_xll.ohTrigger(RecalcTrigger,Trigger1Y)),NA())</f>
        <v>6.0427516040851758E-3</v>
      </c>
      <c r="N2542" s="144">
        <f>IFERROR(_xll.qlIndexFixing(ONIndex1M,I2542,TRUE,_xll.ohTrigger(RecalcTrigger,Trigger1M)),NA())</f>
        <v>5.6871406381819867E-3</v>
      </c>
      <c r="O2542" s="44">
        <f>IFERROR(_xll.qlIndexFixing(ONIndex3M,I2542,TRUE,_xll.ohTrigger(RecalcTrigger,Trigger3M)),NA())</f>
        <v>5.9732785310018244E-3</v>
      </c>
      <c r="P2542" s="44">
        <f>IFERROR(_xll.qlIndexFixing(ONIndex6M,I2542,TRUE,_xll.ohTrigger(RecalcTrigger,Trigger6M)),NA())</f>
        <v>5.0832874652773086E-3</v>
      </c>
      <c r="Q2542" s="145">
        <f>IFERROR(_xll.qlIndexFixing(ONIndex1Y,I2542,TRUE,_xll.ohTrigger(RecalcTrigger,Trigger1Y)),NA())</f>
        <v>6.1852065609269147E-3</v>
      </c>
    </row>
    <row r="2543" spans="2:17" x14ac:dyDescent="0.2">
      <c r="B2543" s="39" t="s">
        <v>42</v>
      </c>
      <c r="D2543" s="42">
        <f>_xll.qlCalendarAdvance(Calendar,$D2542,B2543,"f",FALSE)</f>
        <v>57495</v>
      </c>
      <c r="E2543" s="139">
        <f>_xll.qlInterestRateIndexValueDate(IndexON,D2543)</f>
        <v>57495</v>
      </c>
      <c r="F2543" s="155">
        <f>IFERROR(_xll.qlIndexFixing(IndexON,D2543,TRUE,_xll.ohTrigger(RecalcTrigger,TriggerON)),NA())</f>
        <v>5.5247753808629341E-3</v>
      </c>
      <c r="H2543" s="42">
        <f>_xll.qlCalendarAdvance(Calendar,$H2542,B2543,"f",FALSE)</f>
        <v>57495</v>
      </c>
      <c r="I2543" s="139">
        <f>_xll.qlInterestRateIndexValueDate(Index1M,$H2543)</f>
        <v>57497</v>
      </c>
      <c r="J2543" s="144">
        <f>IFERROR(_xll.qlIndexFixing(Index1M,$H2543,TRUE,_xll.ohTrigger(RecalcTrigger,Trigger1M)),NA())</f>
        <v>5.6714788776638277E-3</v>
      </c>
      <c r="K2543" s="44">
        <f>IFERROR(_xll.qlIndexFixing(Index3M,H2543,TRUE,_xll.ohTrigger(RecalcTrigger,Trigger3M)),NA())</f>
        <v>5.9288053694135315E-3</v>
      </c>
      <c r="L2543" s="44">
        <f>IFERROR(_xll.qlIndexFixing(Index6M,$H2543,TRUE,_xll.ohTrigger(RecalcTrigger,Trigger6M)),NA())</f>
        <v>4.9284427319559688E-3</v>
      </c>
      <c r="M2543" s="145">
        <f>IFERROR(_xll.qlIndexFixing(Index1Y,$H2543,TRUE,_xll.ohTrigger(RecalcTrigger,Trigger1Y)),NA())</f>
        <v>6.0365436838791644E-3</v>
      </c>
      <c r="N2543" s="144">
        <f>IFERROR(_xll.qlIndexFixing(ONIndex1M,I2543,TRUE,_xll.ohTrigger(RecalcTrigger,Trigger1M)),NA())</f>
        <v>5.6805148913507963E-3</v>
      </c>
      <c r="O2543" s="44">
        <f>IFERROR(_xll.qlIndexFixing(ONIndex3M,I2543,TRUE,_xll.ohTrigger(RecalcTrigger,Trigger3M)),NA())</f>
        <v>5.9662912846203398E-3</v>
      </c>
      <c r="P2543" s="44">
        <f>IFERROR(_xll.qlIndexFixing(ONIndex6M,I2543,TRUE,_xll.ohTrigger(RecalcTrigger,Trigger6M)),NA())</f>
        <v>5.0706553483248484E-3</v>
      </c>
      <c r="Q2543" s="145">
        <f>IFERROR(_xll.qlIndexFixing(ONIndex1Y,I2543,TRUE,_xll.ohTrigger(RecalcTrigger,Trigger1Y)),NA())</f>
        <v>6.1786851004352883E-3</v>
      </c>
    </row>
    <row r="2544" spans="2:17" x14ac:dyDescent="0.2">
      <c r="B2544" s="39" t="s">
        <v>42</v>
      </c>
      <c r="D2544" s="42">
        <f>_xll.qlCalendarAdvance(Calendar,$D2543,B2544,"f",FALSE)</f>
        <v>57502</v>
      </c>
      <c r="E2544" s="139">
        <f>_xll.qlInterestRateIndexValueDate(IndexON,D2544)</f>
        <v>57502</v>
      </c>
      <c r="F2544" s="155">
        <f>IFERROR(_xll.qlIndexFixing(IndexON,D2544,TRUE,_xll.ohTrigger(RecalcTrigger,TriggerON)),NA())</f>
        <v>5.5180461711135109E-3</v>
      </c>
      <c r="H2544" s="42">
        <f>_xll.qlCalendarAdvance(Calendar,$H2543,B2544,"f",FALSE)</f>
        <v>57502</v>
      </c>
      <c r="I2544" s="139">
        <f>_xll.qlInterestRateIndexValueDate(Index1M,$H2544)</f>
        <v>57504</v>
      </c>
      <c r="J2544" s="144">
        <f>IFERROR(_xll.qlIndexFixing(Index1M,$H2544,TRUE,_xll.ohTrigger(RecalcTrigger,Trigger1M)),NA())</f>
        <v>5.6648827615821042E-3</v>
      </c>
      <c r="K2544" s="44">
        <f>IFERROR(_xll.qlIndexFixing(Index3M,H2544,TRUE,_xll.ohTrigger(RecalcTrigger,Trigger3M)),NA())</f>
        <v>5.9219057917809029E-3</v>
      </c>
      <c r="L2544" s="44">
        <f>IFERROR(_xll.qlIndexFixing(Index6M,$H2544,TRUE,_xll.ohTrigger(RecalcTrigger,Trigger6M)),NA())</f>
        <v>4.9170211601335919E-3</v>
      </c>
      <c r="M2544" s="145">
        <f>IFERROR(_xll.qlIndexFixing(Index1Y,$H2544,TRUE,_xll.ohTrigger(RecalcTrigger,Trigger1Y)),NA())</f>
        <v>6.0303499523467127E-3</v>
      </c>
      <c r="N2544" s="144">
        <f>IFERROR(_xll.qlIndexFixing(ONIndex1M,I2544,TRUE,_xll.ohTrigger(RecalcTrigger,Trigger1M)),NA())</f>
        <v>5.6739018362073068E-3</v>
      </c>
      <c r="O2544" s="44">
        <f>IFERROR(_xll.qlIndexFixing(ONIndex3M,I2544,TRUE,_xll.ohTrigger(RecalcTrigger,Trigger3M)),NA())</f>
        <v>5.9593177619010618E-3</v>
      </c>
      <c r="P2544" s="44">
        <f>IFERROR(_xll.qlIndexFixing(ONIndex6M,I2544,TRUE,_xll.ohTrigger(RecalcTrigger,Trigger6M)),NA())</f>
        <v>5.0581129038018702E-3</v>
      </c>
      <c r="Q2544" s="145">
        <f>IFERROR(_xll.qlIndexFixing(ONIndex1Y,I2544,TRUE,_xll.ohTrigger(RecalcTrigger,Trigger1Y)),NA())</f>
        <v>6.1721767725586574E-3</v>
      </c>
    </row>
    <row r="2545" spans="2:17" x14ac:dyDescent="0.2">
      <c r="B2545" s="39" t="s">
        <v>42</v>
      </c>
      <c r="D2545" s="42">
        <f>_xll.qlCalendarAdvance(Calendar,$D2544,B2545,"f",FALSE)</f>
        <v>57509</v>
      </c>
      <c r="E2545" s="139">
        <f>_xll.qlInterestRateIndexValueDate(IndexON,D2545)</f>
        <v>57509</v>
      </c>
      <c r="F2545" s="155">
        <f>IFERROR(_xll.qlIndexFixing(IndexON,D2545,TRUE,_xll.ohTrigger(RecalcTrigger,TriggerON)),NA())</f>
        <v>5.5113297967768204E-3</v>
      </c>
      <c r="H2545" s="42">
        <f>_xll.qlCalendarAdvance(Calendar,$H2544,B2545,"f",FALSE)</f>
        <v>57509</v>
      </c>
      <c r="I2545" s="139">
        <f>_xll.qlInterestRateIndexValueDate(Index1M,$H2545)</f>
        <v>57511</v>
      </c>
      <c r="J2545" s="144">
        <f>IFERROR(_xll.qlIndexFixing(Index1M,$H2545,TRUE,_xll.ohTrigger(RecalcTrigger,Trigger1M)),NA())</f>
        <v>5.6582994458186054E-3</v>
      </c>
      <c r="K2545" s="44">
        <f>IFERROR(_xll.qlIndexFixing(Index3M,H2545,TRUE,_xll.ohTrigger(RecalcTrigger,Trigger3M)),NA())</f>
        <v>5.9150202565946292E-3</v>
      </c>
      <c r="L2545" s="44">
        <f>IFERROR(_xll.qlIndexFixing(Index6M,$H2545,TRUE,_xll.ohTrigger(RecalcTrigger,Trigger6M)),NA())</f>
        <v>4.9056921954642955E-3</v>
      </c>
      <c r="M2545" s="145">
        <f>IFERROR(_xll.qlIndexFixing(Index1Y,$H2545,TRUE,_xll.ohTrigger(RecalcTrigger,Trigger1Y)),NA())</f>
        <v>6.0241704458491446E-3</v>
      </c>
      <c r="N2545" s="144">
        <f>IFERROR(_xll.qlIndexFixing(ONIndex1M,I2545,TRUE,_xll.ohTrigger(RecalcTrigger,Trigger1M)),NA())</f>
        <v>5.6673015112007619E-3</v>
      </c>
      <c r="O2545" s="44">
        <f>IFERROR(_xll.qlIndexFixing(ONIndex3M,I2545,TRUE,_xll.ohTrigger(RecalcTrigger,Trigger3M)),NA())</f>
        <v>5.9523580028120193E-3</v>
      </c>
      <c r="P2545" s="44">
        <f>IFERROR(_xll.qlIndexFixing(ONIndex6M,I2545,TRUE,_xll.ohTrigger(RecalcTrigger,Trigger6M)),NA())</f>
        <v>5.0456603255533139E-3</v>
      </c>
      <c r="Q2545" s="145">
        <f>IFERROR(_xll.qlIndexFixing(ONIndex1Y,I2545,TRUE,_xll.ohTrigger(RecalcTrigger,Trigger1Y)),NA())</f>
        <v>6.1656816136679282E-3</v>
      </c>
    </row>
    <row r="2546" spans="2:17" x14ac:dyDescent="0.2">
      <c r="B2546" s="39" t="s">
        <v>42</v>
      </c>
      <c r="D2546" s="42">
        <f>_xll.qlCalendarAdvance(Calendar,$D2545,B2546,"f",FALSE)</f>
        <v>57516</v>
      </c>
      <c r="E2546" s="139">
        <f>_xll.qlInterestRateIndexValueDate(IndexON,D2546)</f>
        <v>57516</v>
      </c>
      <c r="F2546" s="155">
        <f>IFERROR(_xll.qlIndexFixing(IndexON,D2546,TRUE,_xll.ohTrigger(RecalcTrigger,TriggerON)),NA())</f>
        <v>5.5046262967017867E-3</v>
      </c>
      <c r="H2546" s="42">
        <f>_xll.qlCalendarAdvance(Calendar,$H2545,B2546,"f",FALSE)</f>
        <v>57516</v>
      </c>
      <c r="I2546" s="139">
        <f>_xll.qlInterestRateIndexValueDate(Index1M,$H2546)</f>
        <v>57518</v>
      </c>
      <c r="J2546" s="144">
        <f>IFERROR(_xll.qlIndexFixing(Index1M,$H2546,TRUE,_xll.ohTrigger(RecalcTrigger,Trigger1M)),NA())</f>
        <v>5.6517289688767253E-3</v>
      </c>
      <c r="K2546" s="44">
        <f>IFERROR(_xll.qlIndexFixing(Index3M,H2546,TRUE,_xll.ohTrigger(RecalcTrigger,Trigger3M)),NA())</f>
        <v>5.9081488041824518E-3</v>
      </c>
      <c r="L2546" s="44">
        <f>IFERROR(_xll.qlIndexFixing(Index6M,$H2546,TRUE,_xll.ohTrigger(RecalcTrigger,Trigger6M)),NA())</f>
        <v>4.8944560311340885E-3</v>
      </c>
      <c r="M2546" s="145">
        <f>IFERROR(_xll.qlIndexFixing(Index1Y,$H2546,TRUE,_xll.ohTrigger(RecalcTrigger,Trigger1Y)),NA())</f>
        <v>6.0180052007462572E-3</v>
      </c>
      <c r="N2546" s="144">
        <f>IFERROR(_xll.qlIndexFixing(ONIndex1M,I2546,TRUE,_xll.ohTrigger(RecalcTrigger,Trigger1M)),NA())</f>
        <v>5.6607139548603413E-3</v>
      </c>
      <c r="O2546" s="44">
        <f>IFERROR(_xll.qlIndexFixing(ONIndex3M,I2546,TRUE,_xll.ohTrigger(RecalcTrigger,Trigger3M)),NA())</f>
        <v>5.9454120479607298E-3</v>
      </c>
      <c r="P2546" s="44">
        <f>IFERROR(_xll.qlIndexFixing(ONIndex6M,I2546,TRUE,_xll.ohTrigger(RecalcTrigger,Trigger6M)),NA())</f>
        <v>5.0332978082234803E-3</v>
      </c>
      <c r="Q2546" s="145">
        <f>IFERROR(_xll.qlIndexFixing(ONIndex1Y,I2546,TRUE,_xll.ohTrigger(RecalcTrigger,Trigger1Y)),NA())</f>
        <v>6.1591996602938792E-3</v>
      </c>
    </row>
    <row r="2547" spans="2:17" x14ac:dyDescent="0.2">
      <c r="B2547" s="39" t="s">
        <v>42</v>
      </c>
      <c r="D2547" s="42">
        <f>_xll.qlCalendarAdvance(Calendar,$D2546,B2547,"f",FALSE)</f>
        <v>57523</v>
      </c>
      <c r="E2547" s="139">
        <f>_xll.qlInterestRateIndexValueDate(IndexON,D2547)</f>
        <v>57523</v>
      </c>
      <c r="F2547" s="155">
        <f>IFERROR(_xll.qlIndexFixing(IndexON,D2547,TRUE,_xll.ohTrigger(RecalcTrigger,TriggerON)),NA())</f>
        <v>5.4979357098972059E-3</v>
      </c>
      <c r="H2547" s="42">
        <f>_xll.qlCalendarAdvance(Calendar,$H2546,B2547,"f",FALSE)</f>
        <v>57523</v>
      </c>
      <c r="I2547" s="139">
        <f>_xll.qlInterestRateIndexValueDate(Index1M,$H2547)</f>
        <v>57525</v>
      </c>
      <c r="J2547" s="144">
        <f>IFERROR(_xll.qlIndexFixing(Index1M,$H2547,TRUE,_xll.ohTrigger(RecalcTrigger,Trigger1M)),NA())</f>
        <v>5.6447484017158045E-3</v>
      </c>
      <c r="K2547" s="44">
        <f>IFERROR(_xll.qlIndexFixing(Index3M,H2547,TRUE,_xll.ohTrigger(RecalcTrigger,Trigger3M)),NA())</f>
        <v>5.9026079370614716E-3</v>
      </c>
      <c r="L2547" s="44">
        <f>IFERROR(_xll.qlIndexFixing(Index6M,$H2547,TRUE,_xll.ohTrigger(RecalcTrigger,Trigger6M)),NA())</f>
        <v>4.8833128603397802E-3</v>
      </c>
      <c r="M2547" s="145">
        <f>IFERROR(_xll.qlIndexFixing(Index1Y,$H2547,TRUE,_xll.ohTrigger(RecalcTrigger,Trigger1Y)),NA())</f>
        <v>6.0129941152763022E-3</v>
      </c>
      <c r="N2547" s="144">
        <f>IFERROR(_xll.qlIndexFixing(ONIndex1M,I2547,TRUE,_xll.ohTrigger(RecalcTrigger,Trigger1M)),NA())</f>
        <v>5.654139205635289E-3</v>
      </c>
      <c r="O2547" s="44">
        <f>IFERROR(_xll.qlIndexFixing(ONIndex3M,I2547,TRUE,_xll.ohTrigger(RecalcTrigger,Trigger3M)),NA())</f>
        <v>5.9384799376349662E-3</v>
      </c>
      <c r="P2547" s="44">
        <f>IFERROR(_xll.qlIndexFixing(ONIndex6M,I2547,TRUE,_xll.ohTrigger(RecalcTrigger,Trigger6M)),NA())</f>
        <v>5.0210255459770536E-3</v>
      </c>
      <c r="Q2547" s="145">
        <f>IFERROR(_xll.qlIndexFixing(ONIndex1Y,I2547,TRUE,_xll.ohTrigger(RecalcTrigger,Trigger1Y)),NA())</f>
        <v>6.1527309486475446E-3</v>
      </c>
    </row>
    <row r="2548" spans="2:17" x14ac:dyDescent="0.2">
      <c r="B2548" s="39" t="s">
        <v>42</v>
      </c>
      <c r="D2548" s="42">
        <f>_xll.qlCalendarAdvance(Calendar,$D2547,B2548,"f",FALSE)</f>
        <v>57530</v>
      </c>
      <c r="E2548" s="139">
        <f>_xll.qlInterestRateIndexValueDate(IndexON,D2548)</f>
        <v>57530</v>
      </c>
      <c r="F2548" s="155">
        <f>IFERROR(_xll.qlIndexFixing(IndexON,D2548,TRUE,_xll.ohTrigger(RecalcTrigger,TriggerON)),NA())</f>
        <v>5.4912580751320661E-3</v>
      </c>
      <c r="H2548" s="42">
        <f>_xll.qlCalendarAdvance(Calendar,$H2547,B2548,"f",FALSE)</f>
        <v>57530</v>
      </c>
      <c r="I2548" s="139">
        <f>_xll.qlInterestRateIndexValueDate(Index1M,$H2548)</f>
        <v>57532</v>
      </c>
      <c r="J2548" s="144">
        <f>IFERROR(_xll.qlIndexFixing(Index1M,$H2548,TRUE,_xll.ohTrigger(RecalcTrigger,Trigger1M)),NA())</f>
        <v>5.6386266854585049E-3</v>
      </c>
      <c r="K2548" s="44">
        <f>IFERROR(_xll.qlIndexFixing(Index3M,H2548,TRUE,_xll.ohTrigger(RecalcTrigger,Trigger3M)),NA())</f>
        <v>5.8944483089930482E-3</v>
      </c>
      <c r="L2548" s="44">
        <f>IFERROR(_xll.qlIndexFixing(Index6M,$H2548,TRUE,_xll.ohTrigger(RecalcTrigger,Trigger6M)),NA())</f>
        <v>4.8722628762863903E-3</v>
      </c>
      <c r="M2548" s="145">
        <f>IFERROR(_xll.qlIndexFixing(Index1Y,$H2548,TRUE,_xll.ohTrigger(RecalcTrigger,Trigger1Y)),NA())</f>
        <v>6.0057176401672029E-3</v>
      </c>
      <c r="N2548" s="144">
        <f>IFERROR(_xll.qlIndexFixing(ONIndex1M,I2548,TRUE,_xll.ohTrigger(RecalcTrigger,Trigger1M)),NA())</f>
        <v>5.6475773021347209E-3</v>
      </c>
      <c r="O2548" s="44">
        <f>IFERROR(_xll.qlIndexFixing(ONIndex3M,I2548,TRUE,_xll.ohTrigger(RecalcTrigger,Trigger3M)),NA())</f>
        <v>5.9315617122823738E-3</v>
      </c>
      <c r="P2548" s="44">
        <f>IFERROR(_xll.qlIndexFixing(ONIndex6M,I2548,TRUE,_xll.ohTrigger(RecalcTrigger,Trigger6M)),NA())</f>
        <v>5.0088437331385904E-3</v>
      </c>
      <c r="Q2548" s="145">
        <f>IFERROR(_xll.qlIndexFixing(ONIndex1Y,I2548,TRUE,_xll.ohTrigger(RecalcTrigger,Trigger1Y)),NA())</f>
        <v>6.1462755153396387E-3</v>
      </c>
    </row>
    <row r="2549" spans="2:17" x14ac:dyDescent="0.2">
      <c r="B2549" s="39" t="s">
        <v>42</v>
      </c>
      <c r="D2549" s="42">
        <f>_xll.qlCalendarAdvance(Calendar,$D2548,B2549,"f",FALSE)</f>
        <v>57537</v>
      </c>
      <c r="E2549" s="139">
        <f>_xll.qlInterestRateIndexValueDate(IndexON,D2549)</f>
        <v>57537</v>
      </c>
      <c r="F2549" s="155">
        <f>IFERROR(_xll.qlIndexFixing(IndexON,D2549,TRUE,_xll.ohTrigger(RecalcTrigger,TriggerON)),NA())</f>
        <v>5.4845934313352274E-3</v>
      </c>
      <c r="H2549" s="42">
        <f>_xll.qlCalendarAdvance(Calendar,$H2548,B2549,"f",FALSE)</f>
        <v>57537</v>
      </c>
      <c r="I2549" s="139">
        <f>_xll.qlInterestRateIndexValueDate(Index1M,$H2549)</f>
        <v>57539</v>
      </c>
      <c r="J2549" s="144">
        <f>IFERROR(_xll.qlIndexFixing(Index1M,$H2549,TRUE,_xll.ohTrigger(RecalcTrigger,Trigger1M)),NA())</f>
        <v>5.6320949559863741E-3</v>
      </c>
      <c r="K2549" s="44">
        <f>IFERROR(_xll.qlIndexFixing(Index3M,H2549,TRUE,_xll.ohTrigger(RecalcTrigger,Trigger3M)),NA())</f>
        <v>5.8876193468738571E-3</v>
      </c>
      <c r="L2549" s="44">
        <f>IFERROR(_xll.qlIndexFixing(Index6M,$H2549,TRUE,_xll.ohTrigger(RecalcTrigger,Trigger6M)),NA())</f>
        <v>4.861306272187148E-3</v>
      </c>
      <c r="M2549" s="145">
        <f>IFERROR(_xll.qlIndexFixing(Index1Y,$H2549,TRUE,_xll.ohTrigger(RecalcTrigger,Trigger1Y)),NA())</f>
        <v>5.9995953974101958E-3</v>
      </c>
      <c r="N2549" s="144">
        <f>IFERROR(_xll.qlIndexFixing(ONIndex1M,I2549,TRUE,_xll.ohTrigger(RecalcTrigger,Trigger1M)),NA())</f>
        <v>5.6410282828078806E-3</v>
      </c>
      <c r="O2549" s="44">
        <f>IFERROR(_xll.qlIndexFixing(ONIndex3M,I2549,TRUE,_xll.ohTrigger(RecalcTrigger,Trigger3M)),NA())</f>
        <v>5.9246574119509177E-3</v>
      </c>
      <c r="P2549" s="44">
        <f>IFERROR(_xll.qlIndexFixing(ONIndex6M,I2549,TRUE,_xll.ohTrigger(RecalcTrigger,Trigger6M)),NA())</f>
        <v>4.9967525641125832E-3</v>
      </c>
      <c r="Q2549" s="145">
        <f>IFERROR(_xll.qlIndexFixing(ONIndex1Y,I2549,TRUE,_xll.ohTrigger(RecalcTrigger,Trigger1Y)),NA())</f>
        <v>6.1398333965811958E-3</v>
      </c>
    </row>
    <row r="2550" spans="2:17" x14ac:dyDescent="0.2">
      <c r="B2550" s="39" t="s">
        <v>42</v>
      </c>
      <c r="D2550" s="42">
        <f>_xll.qlCalendarAdvance(Calendar,$D2549,B2550,"f",FALSE)</f>
        <v>57544</v>
      </c>
      <c r="E2550" s="139">
        <f>_xll.qlInterestRateIndexValueDate(IndexON,D2550)</f>
        <v>57544</v>
      </c>
      <c r="F2550" s="155">
        <f>IFERROR(_xll.qlIndexFixing(IndexON,D2550,TRUE,_xll.ohTrigger(RecalcTrigger,TriggerON)),NA())</f>
        <v>5.4779418173556138E-3</v>
      </c>
      <c r="H2550" s="42">
        <f>_xll.qlCalendarAdvance(Calendar,$H2549,B2550,"f",FALSE)</f>
        <v>57544</v>
      </c>
      <c r="I2550" s="139">
        <f>_xll.qlInterestRateIndexValueDate(Index1M,$H2550)</f>
        <v>57546</v>
      </c>
      <c r="J2550" s="144">
        <f>IFERROR(_xll.qlIndexFixing(Index1M,$H2550,TRUE,_xll.ohTrigger(RecalcTrigger,Trigger1M)),NA())</f>
        <v>5.6255762193417021E-3</v>
      </c>
      <c r="K2550" s="44">
        <f>IFERROR(_xll.qlIndexFixing(Index3M,H2550,TRUE,_xll.ohTrigger(RecalcTrigger,Trigger3M)),NA())</f>
        <v>5.8808046288422768E-3</v>
      </c>
      <c r="L2550" s="44">
        <f>IFERROR(_xll.qlIndexFixing(Index6M,$H2550,TRUE,_xll.ohTrigger(RecalcTrigger,Trigger6M)),NA())</f>
        <v>4.8504432412656518E-3</v>
      </c>
      <c r="M2550" s="145">
        <f>IFERROR(_xll.qlIndexFixing(Index1Y,$H2550,TRUE,_xll.ohTrigger(RecalcTrigger,Trigger1Y)),NA())</f>
        <v>5.9934875614874976E-3</v>
      </c>
      <c r="N2550" s="144">
        <f>IFERROR(_xll.qlIndexFixing(ONIndex1M,I2550,TRUE,_xll.ohTrigger(RecalcTrigger,Trigger1M)),NA())</f>
        <v>5.6344921861839481E-3</v>
      </c>
      <c r="O2550" s="44">
        <f>IFERROR(_xll.qlIndexFixing(ONIndex3M,I2550,TRUE,_xll.ohTrigger(RecalcTrigger,Trigger3M)),NA())</f>
        <v>5.917767077248115E-3</v>
      </c>
      <c r="P2550" s="44">
        <f>IFERROR(_xll.qlIndexFixing(ONIndex6M,I2550,TRUE,_xll.ohTrigger(RecalcTrigger,Trigger6M)),NA())</f>
        <v>4.9847522330637162E-3</v>
      </c>
      <c r="Q2550" s="145">
        <f>IFERROR(_xll.qlIndexFixing(ONIndex1Y,I2550,TRUE,_xll.ohTrigger(RecalcTrigger,Trigger1Y)),NA())</f>
        <v>6.1334046288230581E-3</v>
      </c>
    </row>
    <row r="2551" spans="2:17" x14ac:dyDescent="0.2">
      <c r="B2551" s="39" t="s">
        <v>42</v>
      </c>
      <c r="D2551" s="42">
        <f>_xll.qlCalendarAdvance(Calendar,$D2550,B2551,"f",FALSE)</f>
        <v>57551</v>
      </c>
      <c r="E2551" s="139">
        <f>_xll.qlInterestRateIndexValueDate(IndexON,D2551)</f>
        <v>57551</v>
      </c>
      <c r="F2551" s="155">
        <f>IFERROR(_xll.qlIndexFixing(IndexON,D2551,TRUE,_xll.ohTrigger(RecalcTrigger,TriggerON)),NA())</f>
        <v>5.4713032720421495E-3</v>
      </c>
      <c r="H2551" s="42">
        <f>_xll.qlCalendarAdvance(Calendar,$H2550,B2551,"f",FALSE)</f>
        <v>57551</v>
      </c>
      <c r="I2551" s="139">
        <f>_xll.qlInterestRateIndexValueDate(Index1M,$H2551)</f>
        <v>57553</v>
      </c>
      <c r="J2551" s="144">
        <f>IFERROR(_xll.qlIndexFixing(Index1M,$H2551,TRUE,_xll.ohTrigger(RecalcTrigger,Trigger1M)),NA())</f>
        <v>5.6190705140253044E-3</v>
      </c>
      <c r="K2551" s="44">
        <f>IFERROR(_xll.qlIndexFixing(Index3M,H2551,TRUE,_xll.ohTrigger(RecalcTrigger,Trigger3M)),NA())</f>
        <v>5.8740041952260492E-3</v>
      </c>
      <c r="L2551" s="44">
        <f>IFERROR(_xll.qlIndexFixing(Index6M,$H2551,TRUE,_xll.ohTrigger(RecalcTrigger,Trigger6M)),NA())</f>
        <v>4.8396739767528479E-3</v>
      </c>
      <c r="M2551" s="145">
        <f>IFERROR(_xll.qlIndexFixing(Index1Y,$H2551,TRUE,_xll.ohTrigger(RecalcTrigger,Trigger1Y)),NA())</f>
        <v>5.9873941687582531E-3</v>
      </c>
      <c r="N2551" s="144">
        <f>IFERROR(_xll.qlIndexFixing(ONIndex1M,I2551,TRUE,_xll.ohTrigger(RecalcTrigger,Trigger1M)),NA())</f>
        <v>5.6279690507121671E-3</v>
      </c>
      <c r="O2551" s="44">
        <f>IFERROR(_xll.qlIndexFixing(ONIndex3M,I2551,TRUE,_xll.ohTrigger(RecalcTrigger,Trigger3M)),NA())</f>
        <v>5.910890748461739E-3</v>
      </c>
      <c r="P2551" s="44">
        <f>IFERROR(_xll.qlIndexFixing(ONIndex6M,I2551,TRUE,_xll.ohTrigger(RecalcTrigger,Trigger6M)),NA())</f>
        <v>4.972842934396482E-3</v>
      </c>
      <c r="Q2551" s="145">
        <f>IFERROR(_xll.qlIndexFixing(ONIndex1Y,I2551,TRUE,_xll.ohTrigger(RecalcTrigger,Trigger1Y)),NA())</f>
        <v>6.1269892485960042E-3</v>
      </c>
    </row>
    <row r="2552" spans="2:17" x14ac:dyDescent="0.2">
      <c r="B2552" s="39" t="s">
        <v>42</v>
      </c>
      <c r="D2552" s="42">
        <f>_xll.qlCalendarAdvance(Calendar,$D2551,B2552,"f",FALSE)</f>
        <v>57558</v>
      </c>
      <c r="E2552" s="139">
        <f>_xll.qlInterestRateIndexValueDate(IndexON,D2552)</f>
        <v>57558</v>
      </c>
      <c r="F2552" s="155">
        <f>IFERROR(_xll.qlIndexFixing(IndexON,D2552,TRUE,_xll.ohTrigger(RecalcTrigger,TriggerON)),NA())</f>
        <v>5.4646778344036306E-3</v>
      </c>
      <c r="H2552" s="42">
        <f>_xll.qlCalendarAdvance(Calendar,$H2551,B2552,"f",FALSE)</f>
        <v>57558</v>
      </c>
      <c r="I2552" s="139">
        <f>_xll.qlInterestRateIndexValueDate(Index1M,$H2552)</f>
        <v>57560</v>
      </c>
      <c r="J2552" s="144">
        <f>IFERROR(_xll.qlIndexFixing(Index1M,$H2552,TRUE,_xll.ohTrigger(RecalcTrigger,Trigger1M)),NA())</f>
        <v>5.6125778785405759E-3</v>
      </c>
      <c r="K2552" s="44">
        <f>IFERROR(_xll.qlIndexFixing(Index3M,H2552,TRUE,_xll.ohTrigger(RecalcTrigger,Trigger3M)),NA())</f>
        <v>5.8672180863520648E-3</v>
      </c>
      <c r="L2552" s="44">
        <f>IFERROR(_xll.qlIndexFixing(Index6M,$H2552,TRUE,_xll.ohTrigger(RecalcTrigger,Trigger6M)),NA())</f>
        <v>4.8289986718900507E-3</v>
      </c>
      <c r="M2552" s="145">
        <f>IFERROR(_xll.qlIndexFixing(Index1Y,$H2552,TRUE,_xll.ohTrigger(RecalcTrigger,Trigger1Y)),NA())</f>
        <v>5.98131525558117E-3</v>
      </c>
      <c r="N2552" s="144">
        <f>IFERROR(_xll.qlIndexFixing(ONIndex1M,I2552,TRUE,_xll.ohTrigger(RecalcTrigger,Trigger1M)),NA())</f>
        <v>5.6214589149217176E-3</v>
      </c>
      <c r="O2552" s="44">
        <f>IFERROR(_xll.qlIndexFixing(ONIndex3M,I2552,TRUE,_xll.ohTrigger(RecalcTrigger,Trigger3M)),NA())</f>
        <v>5.9040284657996267E-3</v>
      </c>
      <c r="P2552" s="44">
        <f>IFERROR(_xll.qlIndexFixing(ONIndex6M,I2552,TRUE,_xll.ohTrigger(RecalcTrigger,Trigger6M)),NA())</f>
        <v>4.9610248621956288E-3</v>
      </c>
      <c r="Q2552" s="145">
        <f>IFERROR(_xll.qlIndexFixing(ONIndex1Y,I2552,TRUE,_xll.ohTrigger(RecalcTrigger,Trigger1Y)),NA())</f>
        <v>6.1205872921910043E-3</v>
      </c>
    </row>
    <row r="2553" spans="2:17" x14ac:dyDescent="0.2">
      <c r="B2553" s="39" t="s">
        <v>42</v>
      </c>
      <c r="D2553" s="42">
        <f>_xll.qlCalendarAdvance(Calendar,$D2552,B2553,"f",FALSE)</f>
        <v>57565</v>
      </c>
      <c r="E2553" s="139">
        <f>_xll.qlInterestRateIndexValueDate(IndexON,D2553)</f>
        <v>57565</v>
      </c>
      <c r="F2553" s="155">
        <f>IFERROR(_xll.qlIndexFixing(IndexON,D2553,TRUE,_xll.ohTrigger(RecalcTrigger,TriggerON)),NA())</f>
        <v>5.4580655432889813E-3</v>
      </c>
      <c r="H2553" s="42">
        <f>_xll.qlCalendarAdvance(Calendar,$H2552,B2553,"f",FALSE)</f>
        <v>57565</v>
      </c>
      <c r="I2553" s="139">
        <f>_xll.qlInterestRateIndexValueDate(Index1M,$H2553)</f>
        <v>57567</v>
      </c>
      <c r="J2553" s="144">
        <f>IFERROR(_xll.qlIndexFixing(Index1M,$H2553,TRUE,_xll.ohTrigger(RecalcTrigger,Trigger1M)),NA())</f>
        <v>5.6060983513883311E-3</v>
      </c>
      <c r="K2553" s="44">
        <f>IFERROR(_xll.qlIndexFixing(Index3M,H2553,TRUE,_xll.ohTrigger(RecalcTrigger,Trigger3M)),NA())</f>
        <v>5.8604463425506164E-3</v>
      </c>
      <c r="L2553" s="44">
        <f>IFERROR(_xll.qlIndexFixing(Index6M,$H2553,TRUE,_xll.ohTrigger(RecalcTrigger,Trigger6M)),NA())</f>
        <v>4.8184175199280799E-3</v>
      </c>
      <c r="M2553" s="145">
        <f>IFERROR(_xll.qlIndexFixing(Index1Y,$H2553,TRUE,_xll.ohTrigger(RecalcTrigger,Trigger1Y)),NA())</f>
        <v>5.9752508583151755E-3</v>
      </c>
      <c r="N2553" s="144">
        <f>IFERROR(_xll.qlIndexFixing(ONIndex1M,I2553,TRUE,_xll.ohTrigger(RecalcTrigger,Trigger1M)),NA())</f>
        <v>5.6149618172618432E-3</v>
      </c>
      <c r="O2553" s="44">
        <f>IFERROR(_xll.qlIndexFixing(ONIndex3M,I2553,TRUE,_xll.ohTrigger(RecalcTrigger,Trigger3M)),NA())</f>
        <v>5.8971802697094233E-3</v>
      </c>
      <c r="P2553" s="44">
        <f>IFERROR(_xll.qlIndexFixing(ONIndex6M,I2553,TRUE,_xll.ohTrigger(RecalcTrigger,Trigger6M)),NA())</f>
        <v>4.9492982111054573E-3</v>
      </c>
      <c r="Q2553" s="145">
        <f>IFERROR(_xll.qlIndexFixing(ONIndex1Y,I2553,TRUE,_xll.ohTrigger(RecalcTrigger,Trigger1Y)),NA())</f>
        <v>6.1141987959789645E-3</v>
      </c>
    </row>
    <row r="2554" spans="2:17" x14ac:dyDescent="0.2">
      <c r="B2554" s="39" t="s">
        <v>42</v>
      </c>
      <c r="D2554" s="42">
        <f>_xll.qlCalendarAdvance(Calendar,$D2553,B2554,"f",FALSE)</f>
        <v>57572</v>
      </c>
      <c r="E2554" s="139">
        <f>_xll.qlInterestRateIndexValueDate(IndexON,D2554)</f>
        <v>57572</v>
      </c>
      <c r="F2554" s="155">
        <f>IFERROR(_xll.qlIndexFixing(IndexON,D2554,TRUE,_xll.ohTrigger(RecalcTrigger,TriggerON)),NA())</f>
        <v>5.4514664375471256E-3</v>
      </c>
      <c r="H2554" s="42">
        <f>_xll.qlCalendarAdvance(Calendar,$H2553,B2554,"f",FALSE)</f>
        <v>57572</v>
      </c>
      <c r="I2554" s="139">
        <f>_xll.qlInterestRateIndexValueDate(Index1M,$H2554)</f>
        <v>57574</v>
      </c>
      <c r="J2554" s="144">
        <f>IFERROR(_xll.qlIndexFixing(Index1M,$H2554,TRUE,_xll.ohTrigger(RecalcTrigger,Trigger1M)),NA())</f>
        <v>5.599631971071964E-3</v>
      </c>
      <c r="K2554" s="44">
        <f>IFERROR(_xll.qlIndexFixing(Index3M,H2554,TRUE,_xll.ohTrigger(RecalcTrigger,Trigger3M)),NA())</f>
        <v>5.8536890041468942E-3</v>
      </c>
      <c r="L2554" s="44">
        <f>IFERROR(_xll.qlIndexFixing(Index6M,$H2554,TRUE,_xll.ohTrigger(RecalcTrigger,Trigger6M)),NA())</f>
        <v>4.8079307141268308E-3</v>
      </c>
      <c r="M2554" s="145">
        <f>IFERROR(_xll.qlIndexFixing(Index1Y,$H2554,TRUE,_xll.ohTrigger(RecalcTrigger,Trigger1Y)),NA())</f>
        <v>5.9692010133181083E-3</v>
      </c>
      <c r="N2554" s="144">
        <f>IFERROR(_xll.qlIndexFixing(ONIndex1M,I2554,TRUE,_xll.ohTrigger(RecalcTrigger,Trigger1M)),NA())</f>
        <v>5.6084777964215959E-3</v>
      </c>
      <c r="O2554" s="44">
        <f>IFERROR(_xll.qlIndexFixing(ONIndex3M,I2554,TRUE,_xll.ohTrigger(RecalcTrigger,Trigger3M)),NA())</f>
        <v>5.8903462005588381E-3</v>
      </c>
      <c r="P2554" s="44">
        <f>IFERROR(_xll.qlIndexFixing(ONIndex6M,I2554,TRUE,_xll.ohTrigger(RecalcTrigger,Trigger6M)),NA())</f>
        <v>4.9376631752906519E-3</v>
      </c>
      <c r="Q2554" s="145">
        <f>IFERROR(_xll.qlIndexFixing(ONIndex1Y,I2554,TRUE,_xll.ohTrigger(RecalcTrigger,Trigger1Y)),NA())</f>
        <v>6.1078237965705995E-3</v>
      </c>
    </row>
    <row r="2555" spans="2:17" x14ac:dyDescent="0.2">
      <c r="B2555" s="39" t="s">
        <v>42</v>
      </c>
      <c r="D2555" s="42">
        <f>_xll.qlCalendarAdvance(Calendar,$D2554,B2555,"f",FALSE)</f>
        <v>57579</v>
      </c>
      <c r="E2555" s="139">
        <f>_xll.qlInterestRateIndexValueDate(IndexON,D2555)</f>
        <v>57579</v>
      </c>
      <c r="F2555" s="155">
        <f>IFERROR(_xll.qlIndexFixing(IndexON,D2555,TRUE,_xll.ohTrigger(RecalcTrigger,TriggerON)),NA())</f>
        <v>5.4448805559470514E-3</v>
      </c>
      <c r="H2555" s="42">
        <f>_xll.qlCalendarAdvance(Calendar,$H2554,B2555,"f",FALSE)</f>
        <v>57579</v>
      </c>
      <c r="I2555" s="139">
        <f>_xll.qlInterestRateIndexValueDate(Index1M,$H2555)</f>
        <v>57581</v>
      </c>
      <c r="J2555" s="144">
        <f>IFERROR(_xll.qlIndexFixing(Index1M,$H2555,TRUE,_xll.ohTrigger(RecalcTrigger,Trigger1M)),NA())</f>
        <v>5.5931787760871337E-3</v>
      </c>
      <c r="K2555" s="44">
        <f>IFERROR(_xll.qlIndexFixing(Index3M,H2555,TRUE,_xll.ohTrigger(RecalcTrigger,Trigger3M)),NA())</f>
        <v>5.8469461114677877E-3</v>
      </c>
      <c r="L2555" s="44">
        <f>IFERROR(_xll.qlIndexFixing(Index6M,$H2555,TRUE,_xll.ohTrigger(RecalcTrigger,Trigger6M)),NA())</f>
        <v>4.7975384477544078E-3</v>
      </c>
      <c r="M2555" s="145">
        <f>IFERROR(_xll.qlIndexFixing(Index1Y,$H2555,TRUE,_xll.ohTrigger(RecalcTrigger,Trigger1Y)),NA())</f>
        <v>5.9631657569482414E-3</v>
      </c>
      <c r="N2555" s="144">
        <f>IFERROR(_xll.qlIndexFixing(ONIndex1M,I2555,TRUE,_xll.ohTrigger(RecalcTrigger,Trigger1M)),NA())</f>
        <v>5.6020068907702836E-3</v>
      </c>
      <c r="O2555" s="44">
        <f>IFERROR(_xll.qlIndexFixing(ONIndex3M,I2555,TRUE,_xll.ohTrigger(RecalcTrigger,Trigger3M)),NA())</f>
        <v>5.8835262987155801E-3</v>
      </c>
      <c r="P2555" s="44">
        <f>IFERROR(_xll.qlIndexFixing(ONIndex6M,I2555,TRUE,_xll.ohTrigger(RecalcTrigger,Trigger6M)),NA())</f>
        <v>4.9261199488359608E-3</v>
      </c>
      <c r="Q2555" s="145">
        <f>IFERROR(_xll.qlIndexFixing(ONIndex1Y,I2555,TRUE,_xll.ohTrigger(RecalcTrigger,Trigger1Y)),NA())</f>
        <v>6.1014623300970072E-3</v>
      </c>
    </row>
    <row r="2556" spans="2:17" x14ac:dyDescent="0.2">
      <c r="B2556" s="39" t="s">
        <v>42</v>
      </c>
      <c r="D2556" s="42">
        <f>_xll.qlCalendarAdvance(Calendar,$D2555,B2556,"f",FALSE)</f>
        <v>57586</v>
      </c>
      <c r="E2556" s="139">
        <f>_xll.qlInterestRateIndexValueDate(IndexON,D2556)</f>
        <v>57586</v>
      </c>
      <c r="F2556" s="155">
        <f>IFERROR(_xll.qlIndexFixing(IndexON,D2556,TRUE,_xll.ohTrigger(RecalcTrigger,TriggerON)),NA())</f>
        <v>5.4383079375774912E-3</v>
      </c>
      <c r="H2556" s="42">
        <f>_xll.qlCalendarAdvance(Calendar,$H2555,B2556,"f",FALSE)</f>
        <v>57586</v>
      </c>
      <c r="I2556" s="139">
        <f>_xll.qlInterestRateIndexValueDate(Index1M,$H2556)</f>
        <v>57588</v>
      </c>
      <c r="J2556" s="144">
        <f>IFERROR(_xll.qlIndexFixing(Index1M,$H2556,TRUE,_xll.ohTrigger(RecalcTrigger,Trigger1M)),NA())</f>
        <v>5.587985599487969E-3</v>
      </c>
      <c r="K2556" s="44">
        <f>IFERROR(_xll.qlIndexFixing(Index3M,H2556,TRUE,_xll.ohTrigger(RecalcTrigger,Trigger3M)),NA())</f>
        <v>5.841509326327177E-3</v>
      </c>
      <c r="L2556" s="44">
        <f>IFERROR(_xll.qlIndexFixing(Index6M,$H2556,TRUE,_xll.ohTrigger(RecalcTrigger,Trigger6M)),NA())</f>
        <v>4.7899279882256465E-3</v>
      </c>
      <c r="M2556" s="145">
        <f>IFERROR(_xll.qlIndexFixing(Index1Y,$H2556,TRUE,_xll.ohTrigger(RecalcTrigger,Trigger1Y)),NA())</f>
        <v>5.9582591438695851E-3</v>
      </c>
      <c r="N2556" s="144">
        <f>IFERROR(_xll.qlIndexFixing(ONIndex1M,I2556,TRUE,_xll.ohTrigger(RecalcTrigger,Trigger1M)),NA())</f>
        <v>5.5955491387571499E-3</v>
      </c>
      <c r="O2556" s="44">
        <f>IFERROR(_xll.qlIndexFixing(ONIndex3M,I2556,TRUE,_xll.ohTrigger(RecalcTrigger,Trigger3M)),NA())</f>
        <v>5.8767206043874864E-3</v>
      </c>
      <c r="P2556" s="44">
        <f>IFERROR(_xll.qlIndexFixing(ONIndex6M,I2556,TRUE,_xll.ohTrigger(RecalcTrigger,Trigger6M)),NA())</f>
        <v>4.9146687264656208E-3</v>
      </c>
      <c r="Q2556" s="145">
        <f>IFERROR(_xll.qlIndexFixing(ONIndex1Y,I2556,TRUE,_xll.ohTrigger(RecalcTrigger,Trigger1Y)),NA())</f>
        <v>6.0951144331689022E-3</v>
      </c>
    </row>
    <row r="2557" spans="2:17" x14ac:dyDescent="0.2">
      <c r="B2557" s="39" t="s">
        <v>42</v>
      </c>
      <c r="D2557" s="42">
        <f>_xll.qlCalendarAdvance(Calendar,$D2556,B2557,"f",FALSE)</f>
        <v>57593</v>
      </c>
      <c r="E2557" s="139">
        <f>_xll.qlInterestRateIndexValueDate(IndexON,D2557)</f>
        <v>57593</v>
      </c>
      <c r="F2557" s="155">
        <f>IFERROR(_xll.qlIndexFixing(IndexON,D2557,TRUE,_xll.ohTrigger(RecalcTrigger,TriggerON)),NA())</f>
        <v>5.4317486212873689E-3</v>
      </c>
      <c r="H2557" s="42">
        <f>_xll.qlCalendarAdvance(Calendar,$H2556,B2557,"f",FALSE)</f>
        <v>57593</v>
      </c>
      <c r="I2557" s="139">
        <f>_xll.qlInterestRateIndexValueDate(Index1M,$H2557)</f>
        <v>57595</v>
      </c>
      <c r="J2557" s="144">
        <f>IFERROR(_xll.qlIndexFixing(Index1M,$H2557,TRUE,_xll.ohTrigger(RecalcTrigger,Trigger1M)),NA())</f>
        <v>5.5803120961333925E-3</v>
      </c>
      <c r="K2557" s="44">
        <f>IFERROR(_xll.qlIndexFixing(Index3M,H2557,TRUE,_xll.ohTrigger(RecalcTrigger,Trigger3M)),NA())</f>
        <v>5.8347926373779752E-3</v>
      </c>
      <c r="L2557" s="44">
        <f>IFERROR(_xll.qlIndexFixing(Index6M,$H2557,TRUE,_xll.ohTrigger(RecalcTrigger,Trigger6M)),NA())</f>
        <v>4.7796985404550294E-3</v>
      </c>
      <c r="M2557" s="145">
        <f>IFERROR(_xll.qlIndexFixing(Index1Y,$H2557,TRUE,_xll.ohTrigger(RecalcTrigger,Trigger1Y)),NA())</f>
        <v>5.9511391555210217E-3</v>
      </c>
      <c r="N2557" s="144">
        <f>IFERROR(_xll.qlIndexFixing(ONIndex1M,I2557,TRUE,_xll.ohTrigger(RecalcTrigger,Trigger1M)),NA())</f>
        <v>5.5891045789913107E-3</v>
      </c>
      <c r="O2557" s="44">
        <f>IFERROR(_xll.qlIndexFixing(ONIndex3M,I2557,TRUE,_xll.ohTrigger(RecalcTrigger,Trigger3M)),NA())</f>
        <v>5.8699291579422663E-3</v>
      </c>
      <c r="P2557" s="44">
        <f>IFERROR(_xll.qlIndexFixing(ONIndex6M,I2557,TRUE,_xll.ohTrigger(RecalcTrigger,Trigger6M)),NA())</f>
        <v>4.903309702104508E-3</v>
      </c>
      <c r="Q2557" s="145">
        <f>IFERROR(_xll.qlIndexFixing(ONIndex1Y,I2557,TRUE,_xll.ohTrigger(RecalcTrigger,Trigger1Y)),NA())</f>
        <v>6.0887801419973187E-3</v>
      </c>
    </row>
    <row r="2558" spans="2:17" x14ac:dyDescent="0.2">
      <c r="B2558" s="39" t="s">
        <v>42</v>
      </c>
      <c r="D2558" s="42">
        <f>_xll.qlCalendarAdvance(Calendar,$D2557,B2558,"f",FALSE)</f>
        <v>57600</v>
      </c>
      <c r="E2558" s="139">
        <f>_xll.qlInterestRateIndexValueDate(IndexON,D2558)</f>
        <v>57600</v>
      </c>
      <c r="F2558" s="155">
        <f>IFERROR(_xll.qlIndexFixing(IndexON,D2558,TRUE,_xll.ohTrigger(RecalcTrigger,TriggerON)),NA())</f>
        <v>5.4252026458456726E-3</v>
      </c>
      <c r="H2558" s="42">
        <f>_xll.qlCalendarAdvance(Calendar,$H2557,B2558,"f",FALSE)</f>
        <v>57600</v>
      </c>
      <c r="I2558" s="139">
        <f>_xll.qlInterestRateIndexValueDate(Index1M,$H2558)</f>
        <v>57602</v>
      </c>
      <c r="J2558" s="144">
        <f>IFERROR(_xll.qlIndexFixing(Index1M,$H2558,TRUE,_xll.ohTrigger(RecalcTrigger,Trigger1M)),NA())</f>
        <v>5.5738986881661134E-3</v>
      </c>
      <c r="K2558" s="44">
        <f>IFERROR(_xll.qlIndexFixing(Index3M,H2558,TRUE,_xll.ohTrigger(RecalcTrigger,Trigger3M)),NA())</f>
        <v>5.8280905054129617E-3</v>
      </c>
      <c r="L2558" s="44">
        <f>IFERROR(_xll.qlIndexFixing(Index6M,$H2558,TRUE,_xll.ohTrigger(RecalcTrigger,Trigger6M)),NA())</f>
        <v>4.7695641505562632E-3</v>
      </c>
      <c r="M2558" s="145">
        <f>IFERROR(_xll.qlIndexFixing(Index1Y,$H2558,TRUE,_xll.ohTrigger(RecalcTrigger,Trigger1Y)),NA())</f>
        <v>5.9451478831782567E-3</v>
      </c>
      <c r="N2558" s="144">
        <f>IFERROR(_xll.qlIndexFixing(ONIndex1M,I2558,TRUE,_xll.ohTrigger(RecalcTrigger,Trigger1M)),NA())</f>
        <v>5.582673250001946E-3</v>
      </c>
      <c r="O2558" s="44">
        <f>IFERROR(_xll.qlIndexFixing(ONIndex3M,I2558,TRUE,_xll.ohTrigger(RecalcTrigger,Trigger3M)),NA())</f>
        <v>5.863151999907501E-3</v>
      </c>
      <c r="P2558" s="44">
        <f>IFERROR(_xll.qlIndexFixing(ONIndex6M,I2558,TRUE,_xll.ohTrigger(RecalcTrigger,Trigger6M)),NA())</f>
        <v>4.892043070316987E-3</v>
      </c>
      <c r="Q2558" s="145">
        <f>IFERROR(_xll.qlIndexFixing(ONIndex1Y,I2558,TRUE,_xll.ohTrigger(RecalcTrigger,Trigger1Y)),NA())</f>
        <v>6.0824594931130349E-3</v>
      </c>
    </row>
    <row r="2559" spans="2:17" x14ac:dyDescent="0.2">
      <c r="B2559" s="39" t="s">
        <v>42</v>
      </c>
      <c r="D2559" s="42">
        <f>_xll.qlCalendarAdvance(Calendar,$D2558,B2559,"f",FALSE)</f>
        <v>57607</v>
      </c>
      <c r="E2559" s="139">
        <f>_xll.qlInterestRateIndexValueDate(IndexON,D2559)</f>
        <v>57607</v>
      </c>
      <c r="F2559" s="155">
        <f>IFERROR(_xll.qlIndexFixing(IndexON,D2559,TRUE,_xll.ohTrigger(RecalcTrigger,TriggerON)),NA())</f>
        <v>5.4186700501812624E-3</v>
      </c>
      <c r="H2559" s="42">
        <f>_xll.qlCalendarAdvance(Calendar,$H2558,B2559,"f",FALSE)</f>
        <v>57607</v>
      </c>
      <c r="I2559" s="139">
        <f>_xll.qlInterestRateIndexValueDate(Index1M,$H2559)</f>
        <v>57609</v>
      </c>
      <c r="J2559" s="144">
        <f>IFERROR(_xll.qlIndexFixing(Index1M,$H2559,TRUE,_xll.ohTrigger(RecalcTrigger,Trigger1M)),NA())</f>
        <v>5.5674986195439471E-3</v>
      </c>
      <c r="K2559" s="44">
        <f>IFERROR(_xll.qlIndexFixing(Index3M,H2559,TRUE,_xll.ohTrigger(RecalcTrigger,Trigger3M)),NA())</f>
        <v>5.8214029707594405E-3</v>
      </c>
      <c r="L2559" s="44">
        <f>IFERROR(_xll.qlIndexFixing(Index6M,$H2559,TRUE,_xll.ohTrigger(RecalcTrigger,Trigger6M)),NA())</f>
        <v>4.759525011855806E-3</v>
      </c>
      <c r="M2559" s="145">
        <f>IFERROR(_xll.qlIndexFixing(Index1Y,$H2559,TRUE,_xll.ohTrigger(RecalcTrigger,Trigger1Y)),NA())</f>
        <v>5.9391713448925174E-3</v>
      </c>
      <c r="N2559" s="144">
        <f>IFERROR(_xll.qlIndexFixing(ONIndex1M,I2559,TRUE,_xll.ohTrigger(RecalcTrigger,Trigger1M)),NA())</f>
        <v>5.5762551901583635E-3</v>
      </c>
      <c r="O2559" s="44">
        <f>IFERROR(_xll.qlIndexFixing(ONIndex3M,I2559,TRUE,_xll.ohTrigger(RecalcTrigger,Trigger3M)),NA())</f>
        <v>5.8563891703311555E-3</v>
      </c>
      <c r="P2559" s="44">
        <f>IFERROR(_xll.qlIndexFixing(ONIndex6M,I2559,TRUE,_xll.ohTrigger(RecalcTrigger,Trigger6M)),NA())</f>
        <v>4.8808690252677422E-3</v>
      </c>
      <c r="Q2559" s="145">
        <f>IFERROR(_xll.qlIndexFixing(ONIndex1Y,I2559,TRUE,_xll.ohTrigger(RecalcTrigger,Trigger1Y)),NA())</f>
        <v>6.0761525229668933E-3</v>
      </c>
    </row>
    <row r="2560" spans="2:17" x14ac:dyDescent="0.2">
      <c r="B2560" s="39" t="s">
        <v>42</v>
      </c>
      <c r="D2560" s="42">
        <f>_xll.qlCalendarAdvance(Calendar,$D2559,B2560,"f",FALSE)</f>
        <v>57614</v>
      </c>
      <c r="E2560" s="139">
        <f>_xll.qlInterestRateIndexValueDate(IndexON,D2560)</f>
        <v>57614</v>
      </c>
      <c r="F2560" s="155">
        <f>IFERROR(_xll.qlIndexFixing(IndexON,D2560,TRUE,_xll.ohTrigger(RecalcTrigger,TriggerON)),NA())</f>
        <v>5.4121508733029344E-3</v>
      </c>
      <c r="H2560" s="42">
        <f>_xll.qlCalendarAdvance(Calendar,$H2559,B2560,"f",FALSE)</f>
        <v>57614</v>
      </c>
      <c r="I2560" s="139">
        <f>_xll.qlInterestRateIndexValueDate(Index1M,$H2560)</f>
        <v>57616</v>
      </c>
      <c r="J2560" s="144">
        <f>IFERROR(_xll.qlIndexFixing(Index1M,$H2560,TRUE,_xll.ohTrigger(RecalcTrigger,Trigger1M)),NA())</f>
        <v>5.5602879637106639E-3</v>
      </c>
      <c r="K2560" s="44">
        <f>IFERROR(_xll.qlIndexFixing(Index3M,H2560,TRUE,_xll.ohTrigger(RecalcTrigger,Trigger3M)),NA())</f>
        <v>5.8134497454149963E-3</v>
      </c>
      <c r="L2560" s="44">
        <f>IFERROR(_xll.qlIndexFixing(Index6M,$H2560,TRUE,_xll.ohTrigger(RecalcTrigger,Trigger6M)),NA())</f>
        <v>4.7489355187299914E-3</v>
      </c>
      <c r="M2560" s="145">
        <f>IFERROR(_xll.qlIndexFixing(Index1Y,$H2560,TRUE,_xll.ohTrigger(RecalcTrigger,Trigger1Y)),NA())</f>
        <v>5.9332095770205529E-3</v>
      </c>
      <c r="N2560" s="144">
        <f>IFERROR(_xll.qlIndexFixing(ONIndex1M,I2560,TRUE,_xll.ohTrigger(RecalcTrigger,Trigger1M)),NA())</f>
        <v>5.5698504379897429E-3</v>
      </c>
      <c r="O2560" s="44">
        <f>IFERROR(_xll.qlIndexFixing(ONIndex3M,I2560,TRUE,_xll.ohTrigger(RecalcTrigger,Trigger3M)),NA())</f>
        <v>5.849640709820747E-3</v>
      </c>
      <c r="P2560" s="44">
        <f>IFERROR(_xll.qlIndexFixing(ONIndex6M,I2560,TRUE,_xll.ohTrigger(RecalcTrigger,Trigger6M)),NA())</f>
        <v>4.8697877612813301E-3</v>
      </c>
      <c r="Q2560" s="145">
        <f>IFERROR(_xll.qlIndexFixing(ONIndex1Y,I2560,TRUE,_xll.ohTrigger(RecalcTrigger,Trigger1Y)),NA())</f>
        <v>6.0698592678498642E-3</v>
      </c>
    </row>
    <row r="2561" spans="2:17" x14ac:dyDescent="0.2">
      <c r="B2561" s="39" t="s">
        <v>42</v>
      </c>
      <c r="D2561" s="42">
        <f>_xll.qlCalendarAdvance(Calendar,$D2560,B2561,"f",FALSE)</f>
        <v>57621</v>
      </c>
      <c r="E2561" s="139">
        <f>_xll.qlInterestRateIndexValueDate(IndexON,D2561)</f>
        <v>57621</v>
      </c>
      <c r="F2561" s="155">
        <f>IFERROR(_xll.qlIndexFixing(IndexON,D2561,TRUE,_xll.ohTrigger(RecalcTrigger,TriggerON)),NA())</f>
        <v>5.4056451538997408E-3</v>
      </c>
      <c r="H2561" s="42">
        <f>_xll.qlCalendarAdvance(Calendar,$H2560,B2561,"f",FALSE)</f>
        <v>57621</v>
      </c>
      <c r="I2561" s="139">
        <f>_xll.qlInterestRateIndexValueDate(Index1M,$H2561)</f>
        <v>57623</v>
      </c>
      <c r="J2561" s="144">
        <f>IFERROR(_xll.qlIndexFixing(Index1M,$H2561,TRUE,_xll.ohTrigger(RecalcTrigger,Trigger1M)),NA())</f>
        <v>5.554738654322741E-3</v>
      </c>
      <c r="K2561" s="44">
        <f>IFERROR(_xll.qlIndexFixing(Index3M,H2561,TRUE,_xll.ohTrigger(RecalcTrigger,Trigger3M)),NA())</f>
        <v>5.806794373960201E-3</v>
      </c>
      <c r="L2561" s="44">
        <f>IFERROR(_xll.qlIndexFixing(Index6M,$H2561,TRUE,_xll.ohTrigger(RecalcTrigger,Trigger6M)),NA())</f>
        <v>4.7390942315685336E-3</v>
      </c>
      <c r="M2561" s="145">
        <f>IFERROR(_xll.qlIndexFixing(Index1Y,$H2561,TRUE,_xll.ohTrigger(RecalcTrigger,Trigger1Y)),NA())</f>
        <v>5.9272626159193294E-3</v>
      </c>
      <c r="N2561" s="144">
        <f>IFERROR(_xll.qlIndexFixing(ONIndex1M,I2561,TRUE,_xll.ohTrigger(RecalcTrigger,Trigger1M)),NA())</f>
        <v>5.5634590321851363E-3</v>
      </c>
      <c r="O2561" s="44">
        <f>IFERROR(_xll.qlIndexFixing(ONIndex3M,I2561,TRUE,_xll.ohTrigger(RecalcTrigger,Trigger3M)),NA())</f>
        <v>5.8429066585041767E-3</v>
      </c>
      <c r="P2561" s="44">
        <f>IFERROR(_xll.qlIndexFixing(ONIndex6M,I2561,TRUE,_xll.ohTrigger(RecalcTrigger,Trigger6M)),NA())</f>
        <v>4.858799472762243E-3</v>
      </c>
      <c r="Q2561" s="145">
        <f>IFERROR(_xll.qlIndexFixing(ONIndex1Y,I2561,TRUE,_xll.ohTrigger(RecalcTrigger,Trigger1Y)),NA())</f>
        <v>6.0635797642127898E-3</v>
      </c>
    </row>
    <row r="2562" spans="2:17" x14ac:dyDescent="0.2">
      <c r="B2562" s="39" t="s">
        <v>42</v>
      </c>
      <c r="D2562" s="42">
        <f>_xll.qlCalendarAdvance(Calendar,$D2561,B2562,"f",FALSE)</f>
        <v>57628</v>
      </c>
      <c r="E2562" s="139">
        <f>_xll.qlInterestRateIndexValueDate(IndexON,D2562)</f>
        <v>57628</v>
      </c>
      <c r="F2562" s="155">
        <f>IFERROR(_xll.qlIndexFixing(IndexON,D2562,TRUE,_xll.ohTrigger(RecalcTrigger,TriggerON)),NA())</f>
        <v>5.3991529309804775E-3</v>
      </c>
      <c r="H2562" s="42">
        <f>_xll.qlCalendarAdvance(Calendar,$H2561,B2562,"f",FALSE)</f>
        <v>57628</v>
      </c>
      <c r="I2562" s="139">
        <f>_xll.qlInterestRateIndexValueDate(Index1M,$H2562)</f>
        <v>57630</v>
      </c>
      <c r="J2562" s="144">
        <f>IFERROR(_xll.qlIndexFixing(Index1M,$H2562,TRUE,_xll.ohTrigger(RecalcTrigger,Trigger1M)),NA())</f>
        <v>5.5483788347304901E-3</v>
      </c>
      <c r="K2562" s="44">
        <f>IFERROR(_xll.qlIndexFixing(Index3M,H2562,TRUE,_xll.ohTrigger(RecalcTrigger,Trigger3M)),NA())</f>
        <v>5.8001537305216585E-3</v>
      </c>
      <c r="L2562" s="44">
        <f>IFERROR(_xll.qlIndexFixing(Index6M,$H2562,TRUE,_xll.ohTrigger(RecalcTrigger,Trigger6M)),NA())</f>
        <v>4.7268262583556276E-3</v>
      </c>
      <c r="M2562" s="145">
        <f>IFERROR(_xll.qlIndexFixing(Index1Y,$H2562,TRUE,_xll.ohTrigger(RecalcTrigger,Trigger1Y)),NA())</f>
        <v>5.9213304979442898E-3</v>
      </c>
      <c r="N2562" s="144">
        <f>IFERROR(_xll.qlIndexFixing(ONIndex1M,I2562,TRUE,_xll.ohTrigger(RecalcTrigger,Trigger1M)),NA())</f>
        <v>5.5570810110339153E-3</v>
      </c>
      <c r="O2562" s="44">
        <f>IFERROR(_xll.qlIndexFixing(ONIndex3M,I2562,TRUE,_xll.ohTrigger(RecalcTrigger,Trigger3M)),NA())</f>
        <v>5.8361870569889618E-3</v>
      </c>
      <c r="P2562" s="44">
        <f>IFERROR(_xll.qlIndexFixing(ONIndex6M,I2562,TRUE,_xll.ohTrigger(RecalcTrigger,Trigger6M)),NA())</f>
        <v>4.8479043537952293E-3</v>
      </c>
      <c r="Q2562" s="145">
        <f>IFERROR(_xll.qlIndexFixing(ONIndex1Y,I2562,TRUE,_xll.ohTrigger(RecalcTrigger,Trigger1Y)),NA())</f>
        <v>6.0573140484265764E-3</v>
      </c>
    </row>
    <row r="2563" spans="2:17" x14ac:dyDescent="0.2">
      <c r="B2563" s="39" t="s">
        <v>42</v>
      </c>
      <c r="D2563" s="42">
        <f>_xll.qlCalendarAdvance(Calendar,$D2562,B2563,"f",FALSE)</f>
        <v>57635</v>
      </c>
      <c r="E2563" s="139">
        <f>_xll.qlInterestRateIndexValueDate(IndexON,D2563)</f>
        <v>57635</v>
      </c>
      <c r="F2563" s="155">
        <f>IFERROR(_xll.qlIndexFixing(IndexON,D2563,TRUE,_xll.ohTrigger(RecalcTrigger,TriggerON)),NA())</f>
        <v>5.3926742433940689E-3</v>
      </c>
      <c r="H2563" s="42">
        <f>_xll.qlCalendarAdvance(Calendar,$H2562,B2563,"f",FALSE)</f>
        <v>57635</v>
      </c>
      <c r="I2563" s="139">
        <f>_xll.qlInterestRateIndexValueDate(Index1M,$H2563)</f>
        <v>57637</v>
      </c>
      <c r="J2563" s="144">
        <f>IFERROR(_xll.qlIndexFixing(Index1M,$H2563,TRUE,_xll.ohTrigger(RecalcTrigger,Trigger1M)),NA())</f>
        <v>5.5420325084840341E-3</v>
      </c>
      <c r="K2563" s="44">
        <f>IFERROR(_xll.qlIndexFixing(Index3M,H2563,TRUE,_xll.ohTrigger(RecalcTrigger,Trigger3M)),NA())</f>
        <v>5.793527855422859E-3</v>
      </c>
      <c r="L2563" s="44">
        <f>IFERROR(_xll.qlIndexFixing(Index6M,$H2563,TRUE,_xll.ohTrigger(RecalcTrigger,Trigger6M)),NA())</f>
        <v>4.7196993903370369E-3</v>
      </c>
      <c r="M2563" s="145">
        <f>IFERROR(_xll.qlIndexFixing(Index1Y,$H2563,TRUE,_xll.ohTrigger(RecalcTrigger,Trigger1Y)),NA())</f>
        <v>5.9154132594523992E-3</v>
      </c>
      <c r="N2563" s="144">
        <f>IFERROR(_xll.qlIndexFixing(ONIndex1M,I2563,TRUE,_xll.ohTrigger(RecalcTrigger,Trigger1M)),NA())</f>
        <v>5.5507164131451958E-3</v>
      </c>
      <c r="O2563" s="44">
        <f>IFERROR(_xll.qlIndexFixing(ONIndex3M,I2563,TRUE,_xll.ohTrigger(RecalcTrigger,Trigger3M)),NA())</f>
        <v>5.8294819452431312E-3</v>
      </c>
      <c r="P2563" s="44">
        <f>IFERROR(_xll.qlIndexFixing(ONIndex6M,I2563,TRUE,_xll.ohTrigger(RecalcTrigger,Trigger6M)),NA())</f>
        <v>4.8371025989446537E-3</v>
      </c>
      <c r="Q2563" s="145">
        <f>IFERROR(_xll.qlIndexFixing(ONIndex1Y,I2563,TRUE,_xll.ohTrigger(RecalcTrigger,Trigger1Y)),NA())</f>
        <v>6.0510621570220025E-3</v>
      </c>
    </row>
    <row r="2564" spans="2:17" x14ac:dyDescent="0.2">
      <c r="B2564" s="39" t="s">
        <v>42</v>
      </c>
      <c r="D2564" s="42">
        <f>_xll.qlCalendarAdvance(Calendar,$D2563,B2564,"f",FALSE)</f>
        <v>57642</v>
      </c>
      <c r="E2564" s="139">
        <f>_xll.qlInterestRateIndexValueDate(IndexON,D2564)</f>
        <v>57642</v>
      </c>
      <c r="F2564" s="155">
        <f>IFERROR(_xll.qlIndexFixing(IndexON,D2564,TRUE,_xll.ohTrigger(RecalcTrigger,TriggerON)),NA())</f>
        <v>5.3862091299095027E-3</v>
      </c>
      <c r="H2564" s="42">
        <f>_xll.qlCalendarAdvance(Calendar,$H2563,B2564,"f",FALSE)</f>
        <v>57642</v>
      </c>
      <c r="I2564" s="139">
        <f>_xll.qlInterestRateIndexValueDate(Index1M,$H2564)</f>
        <v>57644</v>
      </c>
      <c r="J2564" s="144">
        <f>IFERROR(_xll.qlIndexFixing(Index1M,$H2564,TRUE,_xll.ohTrigger(RecalcTrigger,Trigger1M)),NA())</f>
        <v>5.5356997140841892E-3</v>
      </c>
      <c r="K2564" s="44">
        <f>IFERROR(_xll.qlIndexFixing(Index3M,H2564,TRUE,_xll.ohTrigger(RecalcTrigger,Trigger3M)),NA())</f>
        <v>5.7869167889915436E-3</v>
      </c>
      <c r="L2564" s="44">
        <f>IFERROR(_xll.qlIndexFixing(Index6M,$H2564,TRUE,_xll.ohTrigger(RecalcTrigger,Trigger6M)),NA())</f>
        <v>4.7101462230011593E-3</v>
      </c>
      <c r="M2564" s="145">
        <f>IFERROR(_xll.qlIndexFixing(Index1Y,$H2564,TRUE,_xll.ohTrigger(RecalcTrigger,Trigger1Y)),NA())</f>
        <v>5.9095109367995361E-3</v>
      </c>
      <c r="N2564" s="144">
        <f>IFERROR(_xll.qlIndexFixing(ONIndex1M,I2564,TRUE,_xll.ohTrigger(RecalcTrigger,Trigger1M)),NA())</f>
        <v>5.5443652769682217E-3</v>
      </c>
      <c r="O2564" s="44">
        <f>IFERROR(_xll.qlIndexFixing(ONIndex3M,I2564,TRUE,_xll.ohTrigger(RecalcTrigger,Trigger3M)),NA())</f>
        <v>5.8227913639541384E-3</v>
      </c>
      <c r="P2564" s="44">
        <f>IFERROR(_xll.qlIndexFixing(ONIndex6M,I2564,TRUE,_xll.ohTrigger(RecalcTrigger,Trigger6M)),NA())</f>
        <v>4.8263944023752003E-3</v>
      </c>
      <c r="Q2564" s="145">
        <f>IFERROR(_xll.qlIndexFixing(ONIndex1Y,I2564,TRUE,_xll.ohTrigger(RecalcTrigger,Trigger1Y)),NA())</f>
        <v>6.0448241262101021E-3</v>
      </c>
    </row>
    <row r="2565" spans="2:17" x14ac:dyDescent="0.2">
      <c r="B2565" s="39" t="s">
        <v>42</v>
      </c>
      <c r="D2565" s="42">
        <f>_xll.qlCalendarAdvance(Calendar,$D2564,B2565,"f",FALSE)</f>
        <v>57649</v>
      </c>
      <c r="E2565" s="139">
        <f>_xll.qlInterestRateIndexValueDate(IndexON,D2565)</f>
        <v>57649</v>
      </c>
      <c r="F2565" s="155">
        <f>IFERROR(_xll.qlIndexFixing(IndexON,D2565,TRUE,_xll.ohTrigger(RecalcTrigger,TriggerON)),NA())</f>
        <v>5.3797576296954475E-3</v>
      </c>
      <c r="H2565" s="42">
        <f>_xll.qlCalendarAdvance(Calendar,$H2564,B2565,"f",FALSE)</f>
        <v>57649</v>
      </c>
      <c r="I2565" s="139">
        <f>_xll.qlInterestRateIndexValueDate(Index1M,$H2565)</f>
        <v>57651</v>
      </c>
      <c r="J2565" s="144">
        <f>IFERROR(_xll.qlIndexFixing(Index1M,$H2565,TRUE,_xll.ohTrigger(RecalcTrigger,Trigger1M)),NA())</f>
        <v>5.5293804900395068E-3</v>
      </c>
      <c r="K2565" s="44">
        <f>IFERROR(_xll.qlIndexFixing(Index3M,H2565,TRUE,_xll.ohTrigger(RecalcTrigger,Trigger3M)),NA())</f>
        <v>5.7803205715537516E-3</v>
      </c>
      <c r="L2565" s="44">
        <f>IFERROR(_xll.qlIndexFixing(Index6M,$H2565,TRUE,_xll.ohTrigger(RecalcTrigger,Trigger6M)),NA())</f>
        <v>4.7013012823730032E-3</v>
      </c>
      <c r="M2565" s="145">
        <f>IFERROR(_xll.qlIndexFixing(Index1Y,$H2565,TRUE,_xll.ohTrigger(RecalcTrigger,Trigger1Y)),NA())</f>
        <v>5.903623566341578E-3</v>
      </c>
      <c r="N2565" s="144">
        <f>IFERROR(_xll.qlIndexFixing(ONIndex1M,I2565,TRUE,_xll.ohTrigger(RecalcTrigger,Trigger1M)),NA())</f>
        <v>5.5380276411121088E-3</v>
      </c>
      <c r="O2565" s="44">
        <f>IFERROR(_xll.qlIndexFixing(ONIndex3M,I2565,TRUE,_xll.ohTrigger(RecalcTrigger,Trigger3M)),NA())</f>
        <v>5.8161153533298204E-3</v>
      </c>
      <c r="P2565" s="44">
        <f>IFERROR(_xll.qlIndexFixing(ONIndex6M,I2565,TRUE,_xll.ohTrigger(RecalcTrigger,Trigger6M)),NA())</f>
        <v>4.8157799583314898E-3</v>
      </c>
      <c r="Q2565" s="145">
        <f>IFERROR(_xll.qlIndexFixing(ONIndex1Y,I2565,TRUE,_xll.ohTrigger(RecalcTrigger,Trigger1Y)),NA())</f>
        <v>6.0385999925216538E-3</v>
      </c>
    </row>
    <row r="2566" spans="2:17" x14ac:dyDescent="0.2">
      <c r="B2566" s="39" t="s">
        <v>42</v>
      </c>
      <c r="D2566" s="42">
        <f>_xll.qlCalendarAdvance(Calendar,$D2565,B2566,"f",FALSE)</f>
        <v>57656</v>
      </c>
      <c r="E2566" s="139">
        <f>_xll.qlInterestRateIndexValueDate(IndexON,D2566)</f>
        <v>57656</v>
      </c>
      <c r="F2566" s="155">
        <f>IFERROR(_xll.qlIndexFixing(IndexON,D2566,TRUE,_xll.ohTrigger(RecalcTrigger,TriggerON)),NA())</f>
        <v>5.373319781440955E-3</v>
      </c>
      <c r="H2566" s="42">
        <f>_xll.qlCalendarAdvance(Calendar,$H2565,B2566,"f",FALSE)</f>
        <v>57656</v>
      </c>
      <c r="I2566" s="139">
        <f>_xll.qlInterestRateIndexValueDate(Index1M,$H2566)</f>
        <v>57658</v>
      </c>
      <c r="J2566" s="144">
        <f>IFERROR(_xll.qlIndexFixing(Index1M,$H2566,TRUE,_xll.ohTrigger(RecalcTrigger,Trigger1M)),NA())</f>
        <v>5.5230748748404876E-3</v>
      </c>
      <c r="K2566" s="44">
        <f>IFERROR(_xll.qlIndexFixing(Index3M,H2566,TRUE,_xll.ohTrigger(RecalcTrigger,Trigger3M)),NA())</f>
        <v>5.7737392434346743E-3</v>
      </c>
      <c r="L2566" s="44">
        <f>IFERROR(_xll.qlIndexFixing(Index6M,$H2566,TRUE,_xll.ohTrigger(RecalcTrigger,Trigger6M)),NA())</f>
        <v>4.6919343160482067E-3</v>
      </c>
      <c r="M2566" s="145">
        <f>IFERROR(_xll.qlIndexFixing(Index1Y,$H2566,TRUE,_xll.ohTrigger(RecalcTrigger,Trigger1Y)),NA())</f>
        <v>5.8977511844335306E-3</v>
      </c>
      <c r="N2566" s="144">
        <f>IFERROR(_xll.qlIndexFixing(ONIndex1M,I2566,TRUE,_xll.ohTrigger(RecalcTrigger,Trigger1M)),NA())</f>
        <v>5.5317035440261009E-3</v>
      </c>
      <c r="O2566" s="44">
        <f>IFERROR(_xll.qlIndexFixing(ONIndex3M,I2566,TRUE,_xll.ohTrigger(RecalcTrigger,Trigger3M)),NA())</f>
        <v>5.8094539537378864E-3</v>
      </c>
      <c r="P2566" s="44">
        <f>IFERROR(_xll.qlIndexFixing(ONIndex6M,I2566,TRUE,_xll.ohTrigger(RecalcTrigger,Trigger6M)),NA())</f>
        <v>4.8052594612180144E-3</v>
      </c>
      <c r="Q2566" s="145">
        <f>IFERROR(_xll.qlIndexFixing(ONIndex1Y,I2566,TRUE,_xll.ohTrigger(RecalcTrigger,Trigger1Y)),NA())</f>
        <v>6.0323897924074998E-3</v>
      </c>
    </row>
    <row r="2567" spans="2:17" x14ac:dyDescent="0.2">
      <c r="B2567" s="39" t="s">
        <v>42</v>
      </c>
      <c r="D2567" s="42">
        <f>_xll.qlCalendarAdvance(Calendar,$D2566,B2567,"f",FALSE)</f>
        <v>57663</v>
      </c>
      <c r="E2567" s="139">
        <f>_xll.qlInterestRateIndexValueDate(IndexON,D2567)</f>
        <v>57663</v>
      </c>
      <c r="F2567" s="155">
        <f>IFERROR(_xll.qlIndexFixing(IndexON,D2567,TRUE,_xll.ohTrigger(RecalcTrigger,TriggerON)),NA())</f>
        <v>5.3668956239949495E-3</v>
      </c>
      <c r="H2567" s="42">
        <f>_xll.qlCalendarAdvance(Calendar,$H2566,B2567,"f",FALSE)</f>
        <v>57663</v>
      </c>
      <c r="I2567" s="139">
        <f>_xll.qlInterestRateIndexValueDate(Index1M,$H2567)</f>
        <v>57665</v>
      </c>
      <c r="J2567" s="144">
        <f>IFERROR(_xll.qlIndexFixing(Index1M,$H2567,TRUE,_xll.ohTrigger(RecalcTrigger,Trigger1M)),NA())</f>
        <v>5.5167829069931043E-3</v>
      </c>
      <c r="K2567" s="44">
        <f>IFERROR(_xll.qlIndexFixing(Index3M,H2567,TRUE,_xll.ohTrigger(RecalcTrigger,Trigger3M)),NA())</f>
        <v>5.7671728449637527E-3</v>
      </c>
      <c r="L2567" s="44">
        <f>IFERROR(_xll.qlIndexFixing(Index6M,$H2567,TRUE,_xll.ohTrigger(RecalcTrigger,Trigger6M)),NA())</f>
        <v>4.68266414789554E-3</v>
      </c>
      <c r="M2567" s="145">
        <f>IFERROR(_xll.qlIndexFixing(Index1Y,$H2567,TRUE,_xll.ohTrigger(RecalcTrigger,Trigger1Y)),NA())</f>
        <v>5.8918938274317061E-3</v>
      </c>
      <c r="N2567" s="144">
        <f>IFERROR(_xll.qlIndexFixing(ONIndex1M,I2567,TRUE,_xll.ohTrigger(RecalcTrigger,Trigger1M)),NA())</f>
        <v>5.5253930241594418E-3</v>
      </c>
      <c r="O2567" s="44">
        <f>IFERROR(_xll.qlIndexFixing(ONIndex3M,I2567,TRUE,_xll.ohTrigger(RecalcTrigger,Trigger3M)),NA())</f>
        <v>5.8028072054661095E-3</v>
      </c>
      <c r="P2567" s="44">
        <f>IFERROR(_xll.qlIndexFixing(ONIndex6M,I2567,TRUE,_xll.ohTrigger(RecalcTrigger,Trigger6M)),NA())</f>
        <v>4.7948331053593307E-3</v>
      </c>
      <c r="Q2567" s="145">
        <f>IFERROR(_xll.qlIndexFixing(ONIndex1Y,I2567,TRUE,_xll.ohTrigger(RecalcTrigger,Trigger1Y)),NA())</f>
        <v>6.0261935621586105E-3</v>
      </c>
    </row>
    <row r="2568" spans="2:17" x14ac:dyDescent="0.2">
      <c r="B2568" s="39" t="s">
        <v>42</v>
      </c>
      <c r="D2568" s="42">
        <f>_xll.qlCalendarAdvance(Calendar,$D2567,B2568,"f",FALSE)</f>
        <v>57670</v>
      </c>
      <c r="E2568" s="139">
        <f>_xll.qlInterestRateIndexValueDate(IndexON,D2568)</f>
        <v>57670</v>
      </c>
      <c r="F2568" s="155">
        <f>IFERROR(_xll.qlIndexFixing(IndexON,D2568,TRUE,_xll.ohTrigger(RecalcTrigger,TriggerON)),NA())</f>
        <v>5.360485196366227E-3</v>
      </c>
      <c r="H2568" s="42">
        <f>_xll.qlCalendarAdvance(Calendar,$H2567,B2568,"f",FALSE)</f>
        <v>57670</v>
      </c>
      <c r="I2568" s="139">
        <f>_xll.qlInterestRateIndexValueDate(Index1M,$H2568)</f>
        <v>57672</v>
      </c>
      <c r="J2568" s="144">
        <f>IFERROR(_xll.qlIndexFixing(Index1M,$H2568,TRUE,_xll.ohTrigger(RecalcTrigger,Trigger1M)),NA())</f>
        <v>5.5105046250007502E-3</v>
      </c>
      <c r="K2568" s="44">
        <f>IFERROR(_xll.qlIndexFixing(Index3M,H2568,TRUE,_xll.ohTrigger(RecalcTrigger,Trigger3M)),NA())</f>
        <v>5.7606214164636254E-3</v>
      </c>
      <c r="L2568" s="44">
        <f>IFERROR(_xll.qlIndexFixing(Index6M,$H2568,TRUE,_xll.ohTrigger(RecalcTrigger,Trigger6M)),NA())</f>
        <v>4.6734909713333234E-3</v>
      </c>
      <c r="M2568" s="145">
        <f>IFERROR(_xll.qlIndexFixing(Index1Y,$H2568,TRUE,_xll.ohTrigger(RecalcTrigger,Trigger1Y)),NA())</f>
        <v>5.8860515316906765E-3</v>
      </c>
      <c r="N2568" s="144">
        <f>IFERROR(_xll.qlIndexFixing(ONIndex1M,I2568,TRUE,_xll.ohTrigger(RecalcTrigger,Trigger1M)),NA())</f>
        <v>5.5190961201212474E-3</v>
      </c>
      <c r="O2568" s="44">
        <f>IFERROR(_xll.qlIndexFixing(ONIndex3M,I2568,TRUE,_xll.ohTrigger(RecalcTrigger,Trigger3M)),NA())</f>
        <v>5.7961751488022628E-3</v>
      </c>
      <c r="P2568" s="44">
        <f>IFERROR(_xll.qlIndexFixing(ONIndex6M,I2568,TRUE,_xll.ohTrigger(RecalcTrigger,Trigger6M)),NA())</f>
        <v>4.7845010850000591E-3</v>
      </c>
      <c r="Q2568" s="145">
        <f>IFERROR(_xll.qlIndexFixing(ONIndex1Y,I2568,TRUE,_xll.ohTrigger(RecalcTrigger,Trigger1Y)),NA())</f>
        <v>6.020011338145892E-3</v>
      </c>
    </row>
    <row r="2569" spans="2:17" x14ac:dyDescent="0.2">
      <c r="B2569" s="39" t="s">
        <v>42</v>
      </c>
      <c r="D2569" s="42">
        <f>_xll.qlCalendarAdvance(Calendar,$D2568,B2569,"f",FALSE)</f>
        <v>57677</v>
      </c>
      <c r="E2569" s="139">
        <f>_xll.qlInterestRateIndexValueDate(IndexON,D2569)</f>
        <v>57677</v>
      </c>
      <c r="F2569" s="155">
        <f>IFERROR(_xll.qlIndexFixing(IndexON,D2569,TRUE,_xll.ohTrigger(RecalcTrigger,TriggerON)),NA())</f>
        <v>5.3540885373237757E-3</v>
      </c>
      <c r="H2569" s="42">
        <f>_xll.qlCalendarAdvance(Calendar,$H2568,B2569,"f",FALSE)</f>
        <v>57677</v>
      </c>
      <c r="I2569" s="139">
        <f>_xll.qlInterestRateIndexValueDate(Index1M,$H2569)</f>
        <v>57679</v>
      </c>
      <c r="J2569" s="144">
        <f>IFERROR(_xll.qlIndexFixing(Index1M,$H2569,TRUE,_xll.ohTrigger(RecalcTrigger,Trigger1M)),NA())</f>
        <v>5.504240067359085E-3</v>
      </c>
      <c r="K2569" s="44">
        <f>IFERROR(_xll.qlIndexFixing(Index3M,H2569,TRUE,_xll.ohTrigger(RecalcTrigger,Trigger3M)),NA())</f>
        <v>5.7557576427500479E-3</v>
      </c>
      <c r="L2569" s="44">
        <f>IFERROR(_xll.qlIndexFixing(Index6M,$H2569,TRUE,_xll.ohTrigger(RecalcTrigger,Trigger6M)),NA())</f>
        <v>4.6638306547348261E-3</v>
      </c>
      <c r="M2569" s="145">
        <f>IFERROR(_xll.qlIndexFixing(Index1Y,$H2569,TRUE,_xll.ohTrigger(RecalcTrigger,Trigger1Y)),NA())</f>
        <v>5.8812997617153145E-3</v>
      </c>
      <c r="N2569" s="144">
        <f>IFERROR(_xll.qlIndexFixing(ONIndex1M,I2569,TRUE,_xll.ohTrigger(RecalcTrigger,Trigger1M)),NA())</f>
        <v>5.5128128702808255E-3</v>
      </c>
      <c r="O2569" s="44">
        <f>IFERROR(_xll.qlIndexFixing(ONIndex3M,I2569,TRUE,_xll.ohTrigger(RecalcTrigger,Trigger3M)),NA())</f>
        <v>5.7895578242739276E-3</v>
      </c>
      <c r="P2569" s="44">
        <f>IFERROR(_xll.qlIndexFixing(ONIndex6M,I2569,TRUE,_xll.ohTrigger(RecalcTrigger,Trigger6M)),NA())</f>
        <v>4.7742635945446921E-3</v>
      </c>
      <c r="Q2569" s="145">
        <f>IFERROR(_xll.qlIndexFixing(ONIndex1Y,I2569,TRUE,_xll.ohTrigger(RecalcTrigger,Trigger1Y)),NA())</f>
        <v>6.0138431569001227E-3</v>
      </c>
    </row>
    <row r="2570" spans="2:17" x14ac:dyDescent="0.2">
      <c r="B2570" s="39" t="s">
        <v>42</v>
      </c>
      <c r="D2570" s="42">
        <f>_xll.qlCalendarAdvance(Calendar,$D2569,B2570,"f",FALSE)</f>
        <v>57684</v>
      </c>
      <c r="E2570" s="139">
        <f>_xll.qlInterestRateIndexValueDate(IndexON,D2570)</f>
        <v>57684</v>
      </c>
      <c r="F2570" s="155">
        <f>IFERROR(_xll.qlIndexFixing(IndexON,D2570,TRUE,_xll.ohTrigger(RecalcTrigger,TriggerON)),NA())</f>
        <v>5.3477056858763916E-3</v>
      </c>
      <c r="H2570" s="42">
        <f>_xll.qlCalendarAdvance(Calendar,$H2569,B2570,"f",FALSE)</f>
        <v>57684</v>
      </c>
      <c r="I2570" s="139">
        <f>_xll.qlInterestRateIndexValueDate(Index1M,$H2570)</f>
        <v>57686</v>
      </c>
      <c r="J2570" s="144">
        <f>IFERROR(_xll.qlIndexFixing(Index1M,$H2570,TRUE,_xll.ohTrigger(RecalcTrigger,Trigger1M)),NA())</f>
        <v>5.4979892725740805E-3</v>
      </c>
      <c r="K2570" s="44">
        <f>IFERROR(_xll.qlIndexFixing(Index3M,H2570,TRUE,_xll.ohTrigger(RecalcTrigger,Trigger3M)),NA())</f>
        <v>5.7492323623957731E-3</v>
      </c>
      <c r="L2570" s="44">
        <f>IFERROR(_xll.qlIndexFixing(Index6M,$H2570,TRUE,_xll.ohTrigger(RecalcTrigger,Trigger6M)),NA())</f>
        <v>4.6548589486587483E-3</v>
      </c>
      <c r="M2570" s="145">
        <f>IFERROR(_xll.qlIndexFixing(Index1Y,$H2570,TRUE,_xll.ohTrigger(RecalcTrigger,Trigger1Y)),NA())</f>
        <v>5.8744122694112432E-3</v>
      </c>
      <c r="N2570" s="144">
        <f>IFERROR(_xll.qlIndexFixing(ONIndex1M,I2570,TRUE,_xll.ohTrigger(RecalcTrigger,Trigger1M)),NA())</f>
        <v>5.5065433131673558E-3</v>
      </c>
      <c r="O2570" s="44">
        <f>IFERROR(_xll.qlIndexFixing(ONIndex3M,I2570,TRUE,_xll.ohTrigger(RecalcTrigger,Trigger3M)),NA())</f>
        <v>5.782955272088941E-3</v>
      </c>
      <c r="P2570" s="44">
        <f>IFERROR(_xll.qlIndexFixing(ONIndex6M,I2570,TRUE,_xll.ohTrigger(RecalcTrigger,Trigger6M)),NA())</f>
        <v>4.7641208281579139E-3</v>
      </c>
      <c r="Q2570" s="145">
        <f>IFERROR(_xll.qlIndexFixing(ONIndex1Y,I2570,TRUE,_xll.ohTrigger(RecalcTrigger,Trigger1Y)),NA())</f>
        <v>6.007689054792209E-3</v>
      </c>
    </row>
    <row r="2571" spans="2:17" x14ac:dyDescent="0.2">
      <c r="B2571" s="39" t="s">
        <v>42</v>
      </c>
      <c r="D2571" s="42">
        <f>_xll.qlCalendarAdvance(Calendar,$D2570,B2571,"f",FALSE)</f>
        <v>57691</v>
      </c>
      <c r="E2571" s="139">
        <f>_xll.qlInterestRateIndexValueDate(IndexON,D2571)</f>
        <v>57691</v>
      </c>
      <c r="F2571" s="155">
        <f>IFERROR(_xll.qlIndexFixing(IndexON,D2571,TRUE,_xll.ohTrigger(RecalcTrigger,TriggerON)),NA())</f>
        <v>5.3413366807930629E-3</v>
      </c>
      <c r="H2571" s="42">
        <f>_xll.qlCalendarAdvance(Calendar,$H2570,B2571,"f",FALSE)</f>
        <v>57691</v>
      </c>
      <c r="I2571" s="139">
        <f>_xll.qlInterestRateIndexValueDate(Index1M,$H2571)</f>
        <v>57693</v>
      </c>
      <c r="J2571" s="144">
        <f>IFERROR(_xll.qlIndexFixing(Index1M,$H2571,TRUE,_xll.ohTrigger(RecalcTrigger,Trigger1M)),NA())</f>
        <v>5.4917522791465521E-3</v>
      </c>
      <c r="K2571" s="44">
        <f>IFERROR(_xll.qlIndexFixing(Index3M,H2571,TRUE,_xll.ohTrigger(RecalcTrigger,Trigger3M)),NA())</f>
        <v>5.7427221600354628E-3</v>
      </c>
      <c r="L2571" s="44">
        <f>IFERROR(_xll.qlIndexFixing(Index6M,$H2571,TRUE,_xll.ohTrigger(RecalcTrigger,Trigger6M)),NA())</f>
        <v>4.6459848297908755E-3</v>
      </c>
      <c r="M2571" s="145">
        <f>IFERROR(_xll.qlIndexFixing(Index1Y,$H2571,TRUE,_xll.ohTrigger(RecalcTrigger,Trigger1Y)),NA())</f>
        <v>5.8686153755826342E-3</v>
      </c>
      <c r="N2571" s="144">
        <f>IFERROR(_xll.qlIndexFixing(ONIndex1M,I2571,TRUE,_xll.ohTrigger(RecalcTrigger,Trigger1M)),NA())</f>
        <v>5.5002874874698904E-3</v>
      </c>
      <c r="O2571" s="44">
        <f>IFERROR(_xll.qlIndexFixing(ONIndex3M,I2571,TRUE,_xll.ohTrigger(RecalcTrigger,Trigger3M)),NA())</f>
        <v>5.7763675326150121E-3</v>
      </c>
      <c r="P2571" s="44">
        <f>IFERROR(_xll.qlIndexFixing(ONIndex6M,I2571,TRUE,_xll.ohTrigger(RecalcTrigger,Trigger6M)),NA())</f>
        <v>4.7540729801642811E-3</v>
      </c>
      <c r="Q2571" s="145">
        <f>IFERROR(_xll.qlIndexFixing(ONIndex1Y,I2571,TRUE,_xll.ohTrigger(RecalcTrigger,Trigger1Y)),NA())</f>
        <v>6.0015490681930572E-3</v>
      </c>
    </row>
    <row r="2572" spans="2:17" x14ac:dyDescent="0.2">
      <c r="B2572" s="39" t="s">
        <v>42</v>
      </c>
      <c r="D2572" s="42">
        <f>_xll.qlCalendarAdvance(Calendar,$D2571,B2572,"f",FALSE)</f>
        <v>57698</v>
      </c>
      <c r="E2572" s="139">
        <f>_xll.qlInterestRateIndexValueDate(IndexON,D2572)</f>
        <v>57698</v>
      </c>
      <c r="F2572" s="155">
        <f>IFERROR(_xll.qlIndexFixing(IndexON,D2572,TRUE,_xll.ohTrigger(RecalcTrigger,TriggerON)),NA())</f>
        <v>5.3349815609227136E-3</v>
      </c>
      <c r="H2572" s="42">
        <f>_xll.qlCalendarAdvance(Calendar,$H2571,B2572,"f",FALSE)</f>
        <v>57698</v>
      </c>
      <c r="I2572" s="139">
        <f>_xll.qlInterestRateIndexValueDate(Index1M,$H2572)</f>
        <v>57700</v>
      </c>
      <c r="J2572" s="144">
        <f>IFERROR(_xll.qlIndexFixing(Index1M,$H2572,TRUE,_xll.ohTrigger(RecalcTrigger,Trigger1M)),NA())</f>
        <v>5.4855291255695793E-3</v>
      </c>
      <c r="K2572" s="44">
        <f>IFERROR(_xll.qlIndexFixing(Index3M,H2572,TRUE,_xll.ohTrigger(RecalcTrigger,Trigger3M)),NA())</f>
        <v>5.7362270759959699E-3</v>
      </c>
      <c r="L2572" s="44">
        <f>IFERROR(_xll.qlIndexFixing(Index6M,$H2572,TRUE,_xll.ohTrigger(RecalcTrigger,Trigger6M)),NA())</f>
        <v>4.6372084915887648E-3</v>
      </c>
      <c r="M2572" s="145">
        <f>IFERROR(_xll.qlIndexFixing(Index1Y,$H2572,TRUE,_xll.ohTrigger(RecalcTrigger,Trigger1Y)),NA())</f>
        <v>5.8628336884339735E-3</v>
      </c>
      <c r="N2572" s="144">
        <f>IFERROR(_xll.qlIndexFixing(ONIndex1M,I2572,TRUE,_xll.ohTrigger(RecalcTrigger,Trigger1M)),NA())</f>
        <v>5.4922645214183774E-3</v>
      </c>
      <c r="O2572" s="44">
        <f>IFERROR(_xll.qlIndexFixing(ONIndex3M,I2572,TRUE,_xll.ohTrigger(RecalcTrigger,Trigger3M)),NA())</f>
        <v>5.7679194124116151E-3</v>
      </c>
      <c r="P2572" s="44">
        <f>IFERROR(_xll.qlIndexFixing(ONIndex6M,I2572,TRUE,_xll.ohTrigger(RecalcTrigger,Trigger6M)),NA())</f>
        <v>4.7412941034075118E-3</v>
      </c>
      <c r="Q2572" s="145">
        <f>IFERROR(_xll.qlIndexFixing(ONIndex1Y,I2572,TRUE,_xll.ohTrigger(RecalcTrigger,Trigger1Y)),NA())</f>
        <v>5.993675599436088E-3</v>
      </c>
    </row>
    <row r="2573" spans="2:17" x14ac:dyDescent="0.2">
      <c r="B2573" s="39" t="s">
        <v>42</v>
      </c>
      <c r="D2573" s="42">
        <f>_xll.qlCalendarAdvance(Calendar,$D2572,B2573,"f",FALSE)</f>
        <v>57706</v>
      </c>
      <c r="E2573" s="139">
        <f>_xll.qlInterestRateIndexValueDate(IndexON,D2573)</f>
        <v>57706</v>
      </c>
      <c r="F2573" s="155">
        <f>IFERROR(_xll.qlIndexFixing(IndexON,D2573,TRUE,_xll.ohTrigger(RecalcTrigger,TriggerON)),NA())</f>
        <v>5.3277356191561154E-3</v>
      </c>
      <c r="H2573" s="42">
        <f>_xll.qlCalendarAdvance(Calendar,$H2572,B2573,"f",FALSE)</f>
        <v>57706</v>
      </c>
      <c r="I2573" s="139">
        <f>_xll.qlInterestRateIndexValueDate(Index1M,$H2573)</f>
        <v>57710</v>
      </c>
      <c r="J2573" s="144">
        <f>IFERROR(_xll.qlIndexFixing(Index1M,$H2573,TRUE,_xll.ohTrigger(RecalcTrigger,Trigger1M)),NA())</f>
        <v>5.4766629904248118E-3</v>
      </c>
      <c r="K2573" s="44">
        <f>IFERROR(_xll.qlIndexFixing(Index3M,H2573,TRUE,_xll.ohTrigger(RecalcTrigger,Trigger3M)),NA())</f>
        <v>5.7278028408224262E-3</v>
      </c>
      <c r="L2573" s="44">
        <f>IFERROR(_xll.qlIndexFixing(Index6M,$H2573,TRUE,_xll.ohTrigger(RecalcTrigger,Trigger6M)),NA())</f>
        <v>4.626503716766958E-3</v>
      </c>
      <c r="M2573" s="145">
        <f>IFERROR(_xll.qlIndexFixing(Index1Y,$H2573,TRUE,_xll.ohTrigger(RecalcTrigger,Trigger1Y)),NA())</f>
        <v>5.8553084530221971E-3</v>
      </c>
      <c r="N2573" s="144">
        <f>IFERROR(_xll.qlIndexFixing(ONIndex1M,I2573,TRUE,_xll.ohTrigger(RecalcTrigger,Trigger1M)),NA())</f>
        <v>5.4860402260992203E-3</v>
      </c>
      <c r="O2573" s="44">
        <f>IFERROR(_xll.qlIndexFixing(ONIndex3M,I2573,TRUE,_xll.ohTrigger(RecalcTrigger,Trigger3M)),NA())</f>
        <v>5.76136568205321E-3</v>
      </c>
      <c r="P2573" s="44">
        <f>IFERROR(_xll.qlIndexFixing(ONIndex6M,I2573,TRUE,_xll.ohTrigger(RecalcTrigger,Trigger6M)),NA())</f>
        <v>4.7314639414430815E-3</v>
      </c>
      <c r="Q2573" s="145">
        <f>IFERROR(_xll.qlIndexFixing(ONIndex1Y,I2573,TRUE,_xll.ohTrigger(RecalcTrigger,Trigger1Y)),NA())</f>
        <v>5.9875680135590414E-3</v>
      </c>
    </row>
    <row r="2574" spans="2:17" x14ac:dyDescent="0.2">
      <c r="B2574" s="39" t="s">
        <v>42</v>
      </c>
      <c r="D2574" s="42">
        <f>_xll.qlCalendarAdvance(Calendar,$D2573,B2574,"f",FALSE)</f>
        <v>57713</v>
      </c>
      <c r="E2574" s="139">
        <f>_xll.qlInterestRateIndexValueDate(IndexON,D2574)</f>
        <v>57713</v>
      </c>
      <c r="F2574" s="155">
        <f>IFERROR(_xll.qlIndexFixing(IndexON,D2574,TRUE,_xll.ohTrigger(RecalcTrigger,TriggerON)),NA())</f>
        <v>5.3214103845000693E-3</v>
      </c>
      <c r="H2574" s="42">
        <f>_xll.qlCalendarAdvance(Calendar,$H2573,B2574,"f",FALSE)</f>
        <v>57713</v>
      </c>
      <c r="I2574" s="139">
        <f>_xll.qlInterestRateIndexValueDate(Index1M,$H2574)</f>
        <v>57717</v>
      </c>
      <c r="J2574" s="144">
        <f>IFERROR(_xll.qlIndexFixing(Index1M,$H2574,TRUE,_xll.ohTrigger(RecalcTrigger,Trigger1M)),NA())</f>
        <v>5.4704736082180558E-3</v>
      </c>
      <c r="K2574" s="44">
        <f>IFERROR(_xll.qlIndexFixing(Index3M,H2574,TRUE,_xll.ohTrigger(RecalcTrigger,Trigger3M)),NA())</f>
        <v>5.7201035419370992E-3</v>
      </c>
      <c r="L2574" s="44">
        <f>IFERROR(_xll.qlIndexFixing(Index6M,$H2574,TRUE,_xll.ohTrigger(RecalcTrigger,Trigger6M)),NA())</f>
        <v>4.6163028032623638E-3</v>
      </c>
      <c r="M2574" s="145">
        <f>IFERROR(_xll.qlIndexFixing(Index1Y,$H2574,TRUE,_xll.ohTrigger(RecalcTrigger,Trigger1Y)),NA())</f>
        <v>5.8495618013298277E-3</v>
      </c>
      <c r="N2574" s="144">
        <f>IFERROR(_xll.qlIndexFixing(ONIndex1M,I2574,TRUE,_xll.ohTrigger(RecalcTrigger,Trigger1M)),NA())</f>
        <v>5.4807161439640595E-3</v>
      </c>
      <c r="O2574" s="44">
        <f>IFERROR(_xll.qlIndexFixing(ONIndex3M,I2574,TRUE,_xll.ohTrigger(RecalcTrigger,Trigger3M)),NA())</f>
        <v>5.7557600925406405E-3</v>
      </c>
      <c r="P2574" s="44">
        <f>IFERROR(_xll.qlIndexFixing(ONIndex6M,I2574,TRUE,_xll.ohTrigger(RecalcTrigger,Trigger6M)),NA())</f>
        <v>4.7231141365156049E-3</v>
      </c>
      <c r="Q2574" s="145">
        <f>IFERROR(_xll.qlIndexFixing(ONIndex1Y,I2574,TRUE,_xll.ohTrigger(RecalcTrigger,Trigger1Y)),NA())</f>
        <v>5.9823442685225103E-3</v>
      </c>
    </row>
    <row r="2575" spans="2:17" x14ac:dyDescent="0.2">
      <c r="B2575" s="39" t="s">
        <v>42</v>
      </c>
      <c r="D2575" s="42">
        <f>_xll.qlCalendarAdvance(Calendar,$D2574,B2575,"f",FALSE)</f>
        <v>57720</v>
      </c>
      <c r="E2575" s="139">
        <f>_xll.qlInterestRateIndexValueDate(IndexON,D2575)</f>
        <v>57720</v>
      </c>
      <c r="F2575" s="155">
        <f>IFERROR(_xll.qlIndexFixing(IndexON,D2575,TRUE,_xll.ohTrigger(RecalcTrigger,TriggerON)),NA())</f>
        <v>5.315099157279235E-3</v>
      </c>
      <c r="H2575" s="42">
        <f>_xll.qlCalendarAdvance(Calendar,$H2574,B2575,"f",FALSE)</f>
        <v>57720</v>
      </c>
      <c r="I2575" s="139">
        <f>_xll.qlInterestRateIndexValueDate(Index1M,$H2575)</f>
        <v>57724</v>
      </c>
      <c r="J2575" s="144">
        <f>IFERROR(_xll.qlIndexFixing(Index1M,$H2575,TRUE,_xll.ohTrigger(RecalcTrigger,Trigger1M)),NA())</f>
        <v>5.4642981978723871E-3</v>
      </c>
      <c r="K2575" s="44">
        <f>IFERROR(_xll.qlIndexFixing(Index3M,H2575,TRUE,_xll.ohTrigger(RecalcTrigger,Trigger3M)),NA())</f>
        <v>5.713249731849058E-3</v>
      </c>
      <c r="L2575" s="44">
        <f>IFERROR(_xll.qlIndexFixing(Index6M,$H2575,TRUE,_xll.ohTrigger(RecalcTrigger,Trigger6M)),NA())</f>
        <v>4.6078631818948874E-3</v>
      </c>
      <c r="M2575" s="145">
        <f>IFERROR(_xll.qlIndexFixing(Index1Y,$H2575,TRUE,_xll.ohTrigger(RecalcTrigger,Trigger1Y)),NA())</f>
        <v>5.8438304750888324E-3</v>
      </c>
      <c r="N2575" s="144">
        <f>IFERROR(_xll.qlIndexFixing(ONIndex1M,I2575,TRUE,_xll.ohTrigger(RecalcTrigger,Trigger1M)),NA())</f>
        <v>5.4745176151538288E-3</v>
      </c>
      <c r="O2575" s="44">
        <f>IFERROR(_xll.qlIndexFixing(ONIndex3M,I2575,TRUE,_xll.ohTrigger(RecalcTrigger,Trigger3M)),NA())</f>
        <v>5.7492341497145105E-3</v>
      </c>
      <c r="P2575" s="44">
        <f>IFERROR(_xll.qlIndexFixing(ONIndex6M,I2575,TRUE,_xll.ohTrigger(RecalcTrigger,Trigger6M)),NA())</f>
        <v>4.713461592231738E-3</v>
      </c>
      <c r="Q2575" s="145">
        <f>IFERROR(_xll.qlIndexFixing(ONIndex1Y,I2575,TRUE,_xll.ohTrigger(RecalcTrigger,Trigger1Y)),NA())</f>
        <v>5.9762631482751516E-3</v>
      </c>
    </row>
    <row r="2576" spans="2:17" x14ac:dyDescent="0.2">
      <c r="B2576" s="39" t="s">
        <v>42</v>
      </c>
      <c r="D2576" s="42">
        <f>_xll.qlCalendarAdvance(Calendar,$D2575,B2576,"f",FALSE)</f>
        <v>57727</v>
      </c>
      <c r="E2576" s="139">
        <f>_xll.qlInterestRateIndexValueDate(IndexON,D2576)</f>
        <v>57727</v>
      </c>
      <c r="F2576" s="155">
        <f>IFERROR(_xll.qlIndexFixing(IndexON,D2576,TRUE,_xll.ohTrigger(RecalcTrigger,TriggerON)),NA())</f>
        <v>5.3088019765024086E-3</v>
      </c>
      <c r="H2576" s="42">
        <f>_xll.qlCalendarAdvance(Calendar,$H2575,B2576,"f",FALSE)</f>
        <v>57727</v>
      </c>
      <c r="I2576" s="139">
        <f>_xll.qlInterestRateIndexValueDate(Index1M,$H2576)</f>
        <v>57731</v>
      </c>
      <c r="J2576" s="144">
        <f>IFERROR(_xll.qlIndexFixing(Index1M,$H2576,TRUE,_xll.ohTrigger(RecalcTrigger,Trigger1M)),NA())</f>
        <v>5.4581367978911999E-3</v>
      </c>
      <c r="K2576" s="44">
        <f>IFERROR(_xll.qlIndexFixing(Index3M,H2576,TRUE,_xll.ohTrigger(RecalcTrigger,Trigger3M)),NA())</f>
        <v>5.7072349453575495E-3</v>
      </c>
      <c r="L2576" s="44">
        <f>IFERROR(_xll.qlIndexFixing(Index6M,$H2576,TRUE,_xll.ohTrigger(RecalcTrigger,Trigger6M)),NA())</f>
        <v>4.5995221980629133E-3</v>
      </c>
      <c r="M2576" s="145">
        <f>IFERROR(_xll.qlIndexFixing(Index1Y,$H2576,TRUE,_xll.ohTrigger(RecalcTrigger,Trigger1Y)),NA())</f>
        <v>5.8381145106534719E-3</v>
      </c>
      <c r="N2576" s="144">
        <f>IFERROR(_xll.qlIndexFixing(ONIndex1M,I2576,TRUE,_xll.ohTrigger(RecalcTrigger,Trigger1M)),NA())</f>
        <v>5.4683330156812815E-3</v>
      </c>
      <c r="O2576" s="44">
        <f>IFERROR(_xll.qlIndexFixing(ONIndex3M,I2576,TRUE,_xll.ohTrigger(RecalcTrigger,Trigger3M)),NA())</f>
        <v>5.7427232271134443E-3</v>
      </c>
      <c r="P2576" s="44">
        <f>IFERROR(_xll.qlIndexFixing(ONIndex6M,I2576,TRUE,_xll.ohTrigger(RecalcTrigger,Trigger6M)),NA())</f>
        <v>4.7039049653818665E-3</v>
      </c>
      <c r="Q2576" s="145">
        <f>IFERROR(_xll.qlIndexFixing(ONIndex1Y,I2576,TRUE,_xll.ohTrigger(RecalcTrigger,Trigger1Y)),NA())</f>
        <v>5.9701963308267381E-3</v>
      </c>
    </row>
    <row r="2577" spans="2:17" x14ac:dyDescent="0.2">
      <c r="B2577" s="39" t="s">
        <v>42</v>
      </c>
      <c r="D2577" s="42">
        <f>_xll.qlCalendarAdvance(Calendar,$D2576,B2577,"f",FALSE)</f>
        <v>57734</v>
      </c>
      <c r="E2577" s="139">
        <f>_xll.qlInterestRateIndexValueDate(IndexON,D2577)</f>
        <v>57734</v>
      </c>
      <c r="F2577" s="155">
        <f>IFERROR(_xll.qlIndexFixing(IndexON,D2577,TRUE,_xll.ohTrigger(RecalcTrigger,TriggerON)),NA())</f>
        <v>5.3025188809385781E-3</v>
      </c>
      <c r="H2577" s="42">
        <f>_xll.qlCalendarAdvance(Calendar,$H2576,B2577,"f",FALSE)</f>
        <v>57734</v>
      </c>
      <c r="I2577" s="139">
        <f>_xll.qlInterestRateIndexValueDate(Index1M,$H2577)</f>
        <v>57738</v>
      </c>
      <c r="J2577" s="144">
        <f>IFERROR(_xll.qlIndexFixing(Index1M,$H2577,TRUE,_xll.ohTrigger(RecalcTrigger,Trigger1M)),NA())</f>
        <v>5.4519894467675743E-3</v>
      </c>
      <c r="K2577" s="44">
        <f>IFERROR(_xll.qlIndexFixing(Index3M,H2577,TRUE,_xll.ohTrigger(RecalcTrigger,Trigger3M)),NA())</f>
        <v>5.7008236376108702E-3</v>
      </c>
      <c r="L2577" s="44">
        <f>IFERROR(_xll.qlIndexFixing(Index6M,$H2577,TRUE,_xll.ohTrigger(RecalcTrigger,Trigger6M)),NA())</f>
        <v>4.5912800452828535E-3</v>
      </c>
      <c r="M2577" s="145">
        <f>IFERROR(_xll.qlIndexFixing(Index1Y,$H2577,TRUE,_xll.ohTrigger(RecalcTrigger,Trigger1Y)),NA())</f>
        <v>5.8324139443775716E-3</v>
      </c>
      <c r="N2577" s="144">
        <f>IFERROR(_xll.qlIndexFixing(ONIndex1M,I2577,TRUE,_xll.ohTrigger(RecalcTrigger,Trigger1M)),NA())</f>
        <v>5.4621623839157252E-3</v>
      </c>
      <c r="O2577" s="44">
        <f>IFERROR(_xll.qlIndexFixing(ONIndex3M,I2577,TRUE,_xll.ohTrigger(RecalcTrigger,Trigger3M)),NA())</f>
        <v>5.736227365105151E-3</v>
      </c>
      <c r="P2577" s="44">
        <f>IFERROR(_xll.qlIndexFixing(ONIndex6M,I2577,TRUE,_xll.ohTrigger(RecalcTrigger,Trigger6M)),NA())</f>
        <v>4.6944444506902272E-3</v>
      </c>
      <c r="Q2577" s="145">
        <f>IFERROR(_xll.qlIndexFixing(ONIndex1Y,I2577,TRUE,_xll.ohTrigger(RecalcTrigger,Trigger1Y)),NA())</f>
        <v>5.96414385246824E-3</v>
      </c>
    </row>
    <row r="2578" spans="2:17" x14ac:dyDescent="0.2">
      <c r="B2578" s="39" t="s">
        <v>42</v>
      </c>
      <c r="D2578" s="42">
        <f>_xll.qlCalendarAdvance(Calendar,$D2577,B2578,"f",FALSE)</f>
        <v>57741</v>
      </c>
      <c r="E2578" s="139">
        <f>_xll.qlInterestRateIndexValueDate(IndexON,D2578)</f>
        <v>57741</v>
      </c>
      <c r="F2578" s="155">
        <f>IFERROR(_xll.qlIndexFixing(IndexON,D2578,TRUE,_xll.ohTrigger(RecalcTrigger,TriggerON)),NA())</f>
        <v>5.2962499095965399E-3</v>
      </c>
      <c r="H2578" s="42">
        <f>_xll.qlCalendarAdvance(Calendar,$H2577,B2578,"f",FALSE)</f>
        <v>57741</v>
      </c>
      <c r="I2578" s="139">
        <f>_xll.qlInterestRateIndexValueDate(Index1M,$H2578)</f>
        <v>57745</v>
      </c>
      <c r="J2578" s="144">
        <f>IFERROR(_xll.qlIndexFixing(Index1M,$H2578,TRUE,_xll.ohTrigger(RecalcTrigger,Trigger1M)),NA())</f>
        <v>5.4470435310032574E-3</v>
      </c>
      <c r="K2578" s="44">
        <f>IFERROR(_xll.qlIndexFixing(Index3M,H2578,TRUE,_xll.ohTrigger(RecalcTrigger,Trigger3M)),NA())</f>
        <v>5.6944277106606078E-3</v>
      </c>
      <c r="L2578" s="44">
        <f>IFERROR(_xll.qlIndexFixing(Index6M,$H2578,TRUE,_xll.ohTrigger(RecalcTrigger,Trigger6M)),NA())</f>
        <v>4.5831369170851732E-3</v>
      </c>
      <c r="M2578" s="145">
        <f>IFERROR(_xll.qlIndexFixing(Index1Y,$H2578,TRUE,_xll.ohTrigger(RecalcTrigger,Trigger1Y)),NA())</f>
        <v>5.8267288126153931E-3</v>
      </c>
      <c r="N2578" s="144">
        <f>IFERROR(_xll.qlIndexFixing(ONIndex1M,I2578,TRUE,_xll.ohTrigger(RecalcTrigger,Trigger1M)),NA())</f>
        <v>5.4560057585462118E-3</v>
      </c>
      <c r="O2578" s="44">
        <f>IFERROR(_xll.qlIndexFixing(ONIndex3M,I2578,TRUE,_xll.ohTrigger(RecalcTrigger,Trigger3M)),NA())</f>
        <v>5.7297466039774037E-3</v>
      </c>
      <c r="P2578" s="44">
        <f>IFERROR(_xll.qlIndexFixing(ONIndex6M,I2578,TRUE,_xll.ohTrigger(RecalcTrigger,Trigger6M)),NA())</f>
        <v>4.6850802423215043E-3</v>
      </c>
      <c r="Q2578" s="145">
        <f>IFERROR(_xll.qlIndexFixing(ONIndex1Y,I2578,TRUE,_xll.ohTrigger(RecalcTrigger,Trigger1Y)),NA())</f>
        <v>5.9581057496504997E-3</v>
      </c>
    </row>
    <row r="2579" spans="2:17" x14ac:dyDescent="0.2">
      <c r="B2579" s="39" t="s">
        <v>42</v>
      </c>
      <c r="D2579" s="42">
        <f>_xll.qlCalendarAdvance(Calendar,$D2578,B2579,"f",FALSE)</f>
        <v>57748</v>
      </c>
      <c r="E2579" s="139">
        <f>_xll.qlInterestRateIndexValueDate(IndexON,D2579)</f>
        <v>57748</v>
      </c>
      <c r="F2579" s="155">
        <f>IFERROR(_xll.qlIndexFixing(IndexON,D2579,TRUE,_xll.ohTrigger(RecalcTrigger,TriggerON)),NA())</f>
        <v>5.2899951013252178E-3</v>
      </c>
      <c r="H2579" s="42">
        <f>_xll.qlCalendarAdvance(Calendar,$H2578,B2579,"f",FALSE)</f>
        <v>57748</v>
      </c>
      <c r="I2579" s="139">
        <f>_xll.qlInterestRateIndexValueDate(Index1M,$H2579)</f>
        <v>57752</v>
      </c>
      <c r="J2579" s="144">
        <f>IFERROR(_xll.qlIndexFixing(Index1M,$H2579,TRUE,_xll.ohTrigger(RecalcTrigger,Trigger1M)),NA())</f>
        <v>5.4409216347761635E-3</v>
      </c>
      <c r="K2579" s="44">
        <f>IFERROR(_xll.qlIndexFixing(Index3M,H2579,TRUE,_xll.ohTrigger(RecalcTrigger,Trigger3M)),NA())</f>
        <v>5.6880472048323081E-3</v>
      </c>
      <c r="L2579" s="44">
        <f>IFERROR(_xll.qlIndexFixing(Index6M,$H2579,TRUE,_xll.ohTrigger(RecalcTrigger,Trigger6M)),NA())</f>
        <v>4.575093007009123E-3</v>
      </c>
      <c r="M2579" s="145">
        <f>IFERROR(_xll.qlIndexFixing(Index1Y,$H2579,TRUE,_xll.ohTrigger(RecalcTrigger,Trigger1Y)),NA())</f>
        <v>5.8210591517203229E-3</v>
      </c>
      <c r="N2579" s="144">
        <f>IFERROR(_xll.qlIndexFixing(ONIndex1M,I2579,TRUE,_xll.ohTrigger(RecalcTrigger,Trigger1M)),NA())</f>
        <v>5.4498631779420492E-3</v>
      </c>
      <c r="O2579" s="44">
        <f>IFERROR(_xll.qlIndexFixing(ONIndex3M,I2579,TRUE,_xll.ohTrigger(RecalcTrigger,Trigger3M)),NA())</f>
        <v>5.7232809840179755E-3</v>
      </c>
      <c r="P2579" s="44">
        <f>IFERROR(_xll.qlIndexFixing(ONIndex6M,I2579,TRUE,_xll.ohTrigger(RecalcTrigger,Trigger6M)),NA())</f>
        <v>4.6758125347601265E-3</v>
      </c>
      <c r="Q2579" s="145">
        <f>IFERROR(_xll.qlIndexFixing(ONIndex1Y,I2579,TRUE,_xll.ohTrigger(RecalcTrigger,Trigger1Y)),NA())</f>
        <v>5.9520820588243595E-3</v>
      </c>
    </row>
    <row r="2580" spans="2:17" x14ac:dyDescent="0.2">
      <c r="B2580" s="39" t="s">
        <v>42</v>
      </c>
      <c r="D2580" s="42">
        <f>_xll.qlCalendarAdvance(Calendar,$D2579,B2580,"f",FALSE)</f>
        <v>57755</v>
      </c>
      <c r="E2580" s="139">
        <f>_xll.qlInterestRateIndexValueDate(IndexON,D2580)</f>
        <v>57755</v>
      </c>
      <c r="F2580" s="155">
        <f>IFERROR(_xll.qlIndexFixing(IndexON,D2580,TRUE,_xll.ohTrigger(RecalcTrigger,TriggerON)),NA())</f>
        <v>5.2837544948136639E-3</v>
      </c>
      <c r="H2580" s="42">
        <f>_xll.qlCalendarAdvance(Calendar,$H2579,B2580,"f",FALSE)</f>
        <v>57755</v>
      </c>
      <c r="I2580" s="139">
        <f>_xll.qlInterestRateIndexValueDate(Index1M,$H2580)</f>
        <v>57759</v>
      </c>
      <c r="J2580" s="144">
        <f>IFERROR(_xll.qlIndexFixing(Index1M,$H2580,TRUE,_xll.ohTrigger(RecalcTrigger,Trigger1M)),NA())</f>
        <v>5.4348138937061153E-3</v>
      </c>
      <c r="K2580" s="44">
        <f>IFERROR(_xll.qlIndexFixing(Index3M,H2580,TRUE,_xll.ohTrigger(RecalcTrigger,Trigger3M)),NA())</f>
        <v>5.6816821604506358E-3</v>
      </c>
      <c r="L2580" s="44">
        <f>IFERROR(_xll.qlIndexFixing(Index6M,$H2580,TRUE,_xll.ohTrigger(RecalcTrigger,Trigger6M)),NA())</f>
        <v>4.5671485086075702E-3</v>
      </c>
      <c r="M2580" s="145">
        <f>IFERROR(_xll.qlIndexFixing(Index1Y,$H2580,TRUE,_xll.ohTrigger(RecalcTrigger,Trigger1Y)),NA())</f>
        <v>5.8154049980466225E-3</v>
      </c>
      <c r="N2580" s="144">
        <f>IFERROR(_xll.qlIndexFixing(ONIndex1M,I2580,TRUE,_xll.ohTrigger(RecalcTrigger,Trigger1M)),NA())</f>
        <v>5.4437346807123532E-3</v>
      </c>
      <c r="O2580" s="44">
        <f>IFERROR(_xll.qlIndexFixing(ONIndex3M,I2580,TRUE,_xll.ohTrigger(RecalcTrigger,Trigger3M)),NA())</f>
        <v>5.7168305455945756E-3</v>
      </c>
      <c r="P2580" s="44">
        <f>IFERROR(_xll.qlIndexFixing(ONIndex6M,I2580,TRUE,_xll.ohTrigger(RecalcTrigger,Trigger6M)),NA())</f>
        <v>4.6666415220109059E-3</v>
      </c>
      <c r="Q2580" s="145">
        <f>IFERROR(_xll.qlIndexFixing(ONIndex1Y,I2580,TRUE,_xll.ohTrigger(RecalcTrigger,Trigger1Y)),NA())</f>
        <v>5.9460728162807897E-3</v>
      </c>
    </row>
    <row r="2581" spans="2:17" x14ac:dyDescent="0.2">
      <c r="B2581" s="39" t="s">
        <v>42</v>
      </c>
      <c r="D2581" s="42">
        <f>_xll.qlCalendarAdvance(Calendar,$D2580,B2581,"f",FALSE)</f>
        <v>57762</v>
      </c>
      <c r="E2581" s="139">
        <f>_xll.qlInterestRateIndexValueDate(IndexON,D2581)</f>
        <v>57762</v>
      </c>
      <c r="F2581" s="155">
        <f>IFERROR(_xll.qlIndexFixing(IndexON,D2581,TRUE,_xll.ohTrigger(RecalcTrigger,TriggerON)),NA())</f>
        <v>5.2775281291506104E-3</v>
      </c>
      <c r="H2581" s="42">
        <f>_xll.qlCalendarAdvance(Calendar,$H2580,B2581,"f",FALSE)</f>
        <v>57762</v>
      </c>
      <c r="I2581" s="139">
        <f>_xll.qlInterestRateIndexValueDate(Index1M,$H2581)</f>
        <v>57766</v>
      </c>
      <c r="J2581" s="144">
        <f>IFERROR(_xll.qlIndexFixing(Index1M,$H2581,TRUE,_xll.ohTrigger(RecalcTrigger,Trigger1M)),NA())</f>
        <v>5.4287203462966005E-3</v>
      </c>
      <c r="K2581" s="44">
        <f>IFERROR(_xll.qlIndexFixing(Index3M,H2581,TRUE,_xll.ohTrigger(RecalcTrigger,Trigger3M)),NA())</f>
        <v>5.6753326178402589E-3</v>
      </c>
      <c r="L2581" s="44">
        <f>IFERROR(_xll.qlIndexFixing(Index6M,$H2581,TRUE,_xll.ohTrigger(RecalcTrigger,Trigger6M)),NA())</f>
        <v>4.5593036154448E-3</v>
      </c>
      <c r="M2581" s="145">
        <f>IFERROR(_xll.qlIndexFixing(Index1Y,$H2581,TRUE,_xll.ohTrigger(RecalcTrigger,Trigger1Y)),NA())</f>
        <v>5.8097663879472404E-3</v>
      </c>
      <c r="N2581" s="144">
        <f>IFERROR(_xll.qlIndexFixing(ONIndex1M,I2581,TRUE,_xll.ohTrigger(RecalcTrigger,Trigger1M)),NA())</f>
        <v>5.4376203053063676E-3</v>
      </c>
      <c r="O2581" s="44">
        <f>IFERROR(_xll.qlIndexFixing(ONIndex3M,I2581,TRUE,_xll.ohTrigger(RecalcTrigger,Trigger3M)),NA())</f>
        <v>5.7103953292347853E-3</v>
      </c>
      <c r="P2581" s="44">
        <f>IFERROR(_xll.qlIndexFixing(ONIndex6M,I2581,TRUE,_xll.ohTrigger(RecalcTrigger,Trigger6M)),NA())</f>
        <v>4.657567398478335E-3</v>
      </c>
      <c r="Q2581" s="145">
        <f>IFERROR(_xll.qlIndexFixing(ONIndex1Y,I2581,TRUE,_xll.ohTrigger(RecalcTrigger,Trigger1Y)),NA())</f>
        <v>5.9400780585505686E-3</v>
      </c>
    </row>
    <row r="2582" spans="2:17" x14ac:dyDescent="0.2">
      <c r="B2582" s="39" t="s">
        <v>42</v>
      </c>
      <c r="D2582" s="42">
        <f>_xll.qlCalendarAdvance(Calendar,$D2581,B2582,"f",FALSE)</f>
        <v>57769</v>
      </c>
      <c r="E2582" s="139">
        <f>_xll.qlInterestRateIndexValueDate(IndexON,D2582)</f>
        <v>57769</v>
      </c>
      <c r="F2582" s="155">
        <f>IFERROR(_xll.qlIndexFixing(IndexON,D2582,TRUE,_xll.ohTrigger(RecalcTrigger,TriggerON)),NA())</f>
        <v>5.2713160432649175E-3</v>
      </c>
      <c r="H2582" s="42">
        <f>_xll.qlCalendarAdvance(Calendar,$H2581,B2582,"f",FALSE)</f>
        <v>57769</v>
      </c>
      <c r="I2582" s="139">
        <f>_xll.qlInterestRateIndexValueDate(Index1M,$H2582)</f>
        <v>57773</v>
      </c>
      <c r="J2582" s="144">
        <f>IFERROR(_xll.qlIndexFixing(Index1M,$H2582,TRUE,_xll.ohTrigger(RecalcTrigger,Trigger1M)),NA())</f>
        <v>5.4214647716007095E-3</v>
      </c>
      <c r="K2582" s="44">
        <f>IFERROR(_xll.qlIndexFixing(Index3M,H2582,TRUE,_xll.ohTrigger(RecalcTrigger,Trigger3M)),NA())</f>
        <v>5.6685938155382164E-3</v>
      </c>
      <c r="L2582" s="44">
        <f>IFERROR(_xll.qlIndexFixing(Index6M,$H2582,TRUE,_xll.ohTrigger(RecalcTrigger,Trigger6M)),NA())</f>
        <v>4.5505799526166322E-3</v>
      </c>
      <c r="M2582" s="145">
        <f>IFERROR(_xll.qlIndexFixing(Index1Y,$H2582,TRUE,_xll.ohTrigger(RecalcTrigger,Trigger1Y)),NA())</f>
        <v>5.8041433577762187E-3</v>
      </c>
      <c r="N2582" s="144">
        <f>IFERROR(_xll.qlIndexFixing(ONIndex1M,I2582,TRUE,_xll.ohTrigger(RecalcTrigger,Trigger1M)),NA())</f>
        <v>5.4315200902532723E-3</v>
      </c>
      <c r="O2582" s="44">
        <f>IFERROR(_xll.qlIndexFixing(ONIndex3M,I2582,TRUE,_xll.ohTrigger(RecalcTrigger,Trigger3M)),NA())</f>
        <v>5.7039753748266975E-3</v>
      </c>
      <c r="P2582" s="44">
        <f>IFERROR(_xll.qlIndexFixing(ONIndex6M,I2582,TRUE,_xll.ohTrigger(RecalcTrigger,Trigger6M)),NA())</f>
        <v>4.6485903585669064E-3</v>
      </c>
      <c r="Q2582" s="145">
        <f>IFERROR(_xll.qlIndexFixing(ONIndex1Y,I2582,TRUE,_xll.ohTrigger(RecalcTrigger,Trigger1Y)),NA())</f>
        <v>5.9340978220046026E-3</v>
      </c>
    </row>
    <row r="2583" spans="2:17" x14ac:dyDescent="0.2">
      <c r="B2583" s="39" t="s">
        <v>42</v>
      </c>
      <c r="D2583" s="42">
        <f>_xll.qlCalendarAdvance(Calendar,$D2582,B2583,"f",FALSE)</f>
        <v>57776</v>
      </c>
      <c r="E2583" s="139">
        <f>_xll.qlInterestRateIndexValueDate(IndexON,D2583)</f>
        <v>57776</v>
      </c>
      <c r="F2583" s="155">
        <f>IFERROR(_xll.qlIndexFixing(IndexON,D2583,TRUE,_xll.ohTrigger(RecalcTrigger,TriggerON)),NA())</f>
        <v>5.2651182758456372E-3</v>
      </c>
      <c r="H2583" s="42">
        <f>_xll.qlCalendarAdvance(Calendar,$H2582,B2583,"f",FALSE)</f>
        <v>57776</v>
      </c>
      <c r="I2583" s="139">
        <f>_xll.qlInterestRateIndexValueDate(Index1M,$H2583)</f>
        <v>57780</v>
      </c>
      <c r="J2583" s="144">
        <f>IFERROR(_xll.qlIndexFixing(Index1M,$H2583,TRUE,_xll.ohTrigger(RecalcTrigger,Trigger1M)),NA())</f>
        <v>5.415402522157625E-3</v>
      </c>
      <c r="K2583" s="44">
        <f>IFERROR(_xll.qlIndexFixing(Index3M,H2583,TRUE,_xll.ohTrigger(RecalcTrigger,Trigger3M)),NA())</f>
        <v>5.662276418958446E-3</v>
      </c>
      <c r="L2583" s="44">
        <f>IFERROR(_xll.qlIndexFixing(Index6M,$H2583,TRUE,_xll.ohTrigger(RecalcTrigger,Trigger6M)),NA())</f>
        <v>4.5429490795631886E-3</v>
      </c>
      <c r="M2583" s="145">
        <f>IFERROR(_xll.qlIndexFixing(Index1Y,$H2583,TRUE,_xll.ohTrigger(RecalcTrigger,Trigger1Y)),NA())</f>
        <v>5.7985359438867262E-3</v>
      </c>
      <c r="N2583" s="144">
        <f>IFERROR(_xll.qlIndexFixing(ONIndex1M,I2583,TRUE,_xll.ohTrigger(RecalcTrigger,Trigger1M)),NA())</f>
        <v>5.425434074002311E-3</v>
      </c>
      <c r="O2583" s="44">
        <f>IFERROR(_xll.qlIndexFixing(ONIndex3M,I2583,TRUE,_xll.ohTrigger(RecalcTrigger,Trigger3M)),NA())</f>
        <v>5.6975707232176376E-3</v>
      </c>
      <c r="P2583" s="44">
        <f>IFERROR(_xll.qlIndexFixing(ONIndex6M,I2583,TRUE,_xll.ohTrigger(RecalcTrigger,Trigger6M)),NA())</f>
        <v>4.6397105965212404E-3</v>
      </c>
      <c r="Q2583" s="145">
        <f>IFERROR(_xll.qlIndexFixing(ONIndex1Y,I2583,TRUE,_xll.ohTrigger(RecalcTrigger,Trigger1Y)),NA())</f>
        <v>5.9281321429338618E-3</v>
      </c>
    </row>
    <row r="2584" spans="2:17" x14ac:dyDescent="0.2">
      <c r="B2584" s="39" t="s">
        <v>42</v>
      </c>
      <c r="D2584" s="42">
        <f>_xll.qlCalendarAdvance(Calendar,$D2583,B2584,"f",FALSE)</f>
        <v>57783</v>
      </c>
      <c r="E2584" s="139">
        <f>_xll.qlInterestRateIndexValueDate(IndexON,D2584)</f>
        <v>57783</v>
      </c>
      <c r="F2584" s="155">
        <f>IFERROR(_xll.qlIndexFixing(IndexON,D2584,TRUE,_xll.ohTrigger(RecalcTrigger,TriggerON)),NA())</f>
        <v>5.2589348659815016E-3</v>
      </c>
      <c r="H2584" s="42">
        <f>_xll.qlCalendarAdvance(Calendar,$H2583,B2584,"f",FALSE)</f>
        <v>57783</v>
      </c>
      <c r="I2584" s="139">
        <f>_xll.qlInterestRateIndexValueDate(Index1M,$H2584)</f>
        <v>57787</v>
      </c>
      <c r="J2584" s="144">
        <f>IFERROR(_xll.qlIndexFixing(Index1M,$H2584,TRUE,_xll.ohTrigger(RecalcTrigger,Trigger1M)),NA())</f>
        <v>5.4093545910829663E-3</v>
      </c>
      <c r="K2584" s="44">
        <f>IFERROR(_xll.qlIndexFixing(Index3M,H2584,TRUE,_xll.ohTrigger(RecalcTrigger,Trigger3M)),NA())</f>
        <v>5.655974648363528E-3</v>
      </c>
      <c r="L2584" s="44">
        <f>IFERROR(_xll.qlIndexFixing(Index6M,$H2584,TRUE,_xll.ohTrigger(RecalcTrigger,Trigger6M)),NA())</f>
        <v>4.5354184230191842E-3</v>
      </c>
      <c r="M2584" s="145">
        <f>IFERROR(_xll.qlIndexFixing(Index1Y,$H2584,TRUE,_xll.ohTrigger(RecalcTrigger,Trigger1Y)),NA())</f>
        <v>5.7929441826319282E-3</v>
      </c>
      <c r="N2584" s="144">
        <f>IFERROR(_xll.qlIndexFixing(ONIndex1M,I2584,TRUE,_xll.ohTrigger(RecalcTrigger,Trigger1M)),NA())</f>
        <v>5.4193622950826636E-3</v>
      </c>
      <c r="O2584" s="44">
        <f>IFERROR(_xll.qlIndexFixing(ONIndex3M,I2584,TRUE,_xll.ohTrigger(RecalcTrigger,Trigger3M)),NA())</f>
        <v>5.6911814143756345E-3</v>
      </c>
      <c r="P2584" s="44">
        <f>IFERROR(_xll.qlIndexFixing(ONIndex6M,I2584,TRUE,_xll.ohTrigger(RecalcTrigger,Trigger6M)),NA())</f>
        <v>4.6309283067458296E-3</v>
      </c>
      <c r="Q2584" s="145">
        <f>IFERROR(_xll.qlIndexFixing(ONIndex1Y,I2584,TRUE,_xll.ohTrigger(RecalcTrigger,Trigger1Y)),NA())</f>
        <v>5.9221810578691247E-3</v>
      </c>
    </row>
    <row r="2585" spans="2:17" x14ac:dyDescent="0.2">
      <c r="B2585" s="39" t="s">
        <v>42</v>
      </c>
      <c r="D2585" s="42">
        <f>_xll.qlCalendarAdvance(Calendar,$D2584,B2585,"f",FALSE)</f>
        <v>57790</v>
      </c>
      <c r="E2585" s="139">
        <f>_xll.qlInterestRateIndexValueDate(IndexON,D2585)</f>
        <v>57790</v>
      </c>
      <c r="F2585" s="155">
        <f>IFERROR(_xll.qlIndexFixing(IndexON,D2585,TRUE,_xll.ohTrigger(RecalcTrigger,TriggerON)),NA())</f>
        <v>5.2527658524414989E-3</v>
      </c>
      <c r="H2585" s="42">
        <f>_xll.qlCalendarAdvance(Calendar,$H2584,B2585,"f",FALSE)</f>
        <v>57790</v>
      </c>
      <c r="I2585" s="139">
        <f>_xll.qlInterestRateIndexValueDate(Index1M,$H2585)</f>
        <v>57794</v>
      </c>
      <c r="J2585" s="144">
        <f>IFERROR(_xll.qlIndexFixing(Index1M,$H2585,TRUE,_xll.ohTrigger(RecalcTrigger,Trigger1M)),NA())</f>
        <v>5.4033210168723924E-3</v>
      </c>
      <c r="K2585" s="44">
        <f>IFERROR(_xll.qlIndexFixing(Index3M,H2585,TRUE,_xll.ohTrigger(RecalcTrigger,Trigger3M)),NA())</f>
        <v>5.6496885440777307E-3</v>
      </c>
      <c r="L2585" s="44">
        <f>IFERROR(_xll.qlIndexFixing(Index6M,$H2585,TRUE,_xll.ohTrigger(RecalcTrigger,Trigger6M)),NA())</f>
        <v>4.5279881765897499E-3</v>
      </c>
      <c r="M2585" s="145">
        <f>IFERROR(_xll.qlIndexFixing(Index1Y,$H2585,TRUE,_xll.ohTrigger(RecalcTrigger,Trigger1Y)),NA())</f>
        <v>5.7873681103647739E-3</v>
      </c>
      <c r="N2585" s="144">
        <f>IFERROR(_xll.qlIndexFixing(ONIndex1M,I2585,TRUE,_xll.ohTrigger(RecalcTrigger,Trigger1M)),NA())</f>
        <v>5.41330479202351E-3</v>
      </c>
      <c r="O2585" s="44">
        <f>IFERROR(_xll.qlIndexFixing(ONIndex3M,I2585,TRUE,_xll.ohTrigger(RecalcTrigger,Trigger3M)),NA())</f>
        <v>5.6848074889881417E-3</v>
      </c>
      <c r="P2585" s="44">
        <f>IFERROR(_xll.qlIndexFixing(ONIndex6M,I2585,TRUE,_xll.ohTrigger(RecalcTrigger,Trigger6M)),NA())</f>
        <v>4.6222436833254221E-3</v>
      </c>
      <c r="Q2585" s="145">
        <f>IFERROR(_xll.qlIndexFixing(ONIndex1Y,I2585,TRUE,_xll.ohTrigger(RecalcTrigger,Trigger1Y)),NA())</f>
        <v>5.9162446032612337E-3</v>
      </c>
    </row>
    <row r="2586" spans="2:17" x14ac:dyDescent="0.2">
      <c r="B2586" s="39" t="s">
        <v>42</v>
      </c>
      <c r="D2586" s="42">
        <f>_xll.qlCalendarAdvance(Calendar,$D2585,B2586,"f",FALSE)</f>
        <v>57797</v>
      </c>
      <c r="E2586" s="139">
        <f>_xll.qlInterestRateIndexValueDate(IndexON,D2586)</f>
        <v>57797</v>
      </c>
      <c r="F2586" s="155">
        <f>IFERROR(_xll.qlIndexFixing(IndexON,D2586,TRUE,_xll.ohTrigger(RecalcTrigger,TriggerON)),NA())</f>
        <v>5.246611274154489E-3</v>
      </c>
      <c r="H2586" s="42">
        <f>_xll.qlCalendarAdvance(Calendar,$H2585,B2586,"f",FALSE)</f>
        <v>57797</v>
      </c>
      <c r="I2586" s="139">
        <f>_xll.qlInterestRateIndexValueDate(Index1M,$H2586)</f>
        <v>57801</v>
      </c>
      <c r="J2586" s="144">
        <f>IFERROR(_xll.qlIndexFixing(Index1M,$H2586,TRUE,_xll.ohTrigger(RecalcTrigger,Trigger1M)),NA())</f>
        <v>5.3973018380318767E-3</v>
      </c>
      <c r="K2586" s="44">
        <f>IFERROR(_xll.qlIndexFixing(Index3M,H2586,TRUE,_xll.ohTrigger(RecalcTrigger,Trigger3M)),NA())</f>
        <v>5.6438188427589088E-3</v>
      </c>
      <c r="L2586" s="44">
        <f>IFERROR(_xll.qlIndexFixing(Index6M,$H2586,TRUE,_xll.ohTrigger(RecalcTrigger,Trigger6M)),NA())</f>
        <v>4.5211189277689712E-3</v>
      </c>
      <c r="M2586" s="145">
        <f>IFERROR(_xll.qlIndexFixing(Index1Y,$H2586,TRUE,_xll.ohTrigger(RecalcTrigger,Trigger1Y)),NA())</f>
        <v>5.7818077634393056E-3</v>
      </c>
      <c r="N2586" s="144">
        <f>IFERROR(_xll.qlIndexFixing(ONIndex1M,I2586,TRUE,_xll.ohTrigger(RecalcTrigger,Trigger1M)),NA())</f>
        <v>5.4072616033540299E-3</v>
      </c>
      <c r="O2586" s="44">
        <f>IFERROR(_xll.qlIndexFixing(ONIndex3M,I2586,TRUE,_xll.ohTrigger(RecalcTrigger,Trigger3M)),NA())</f>
        <v>5.678448987023188E-3</v>
      </c>
      <c r="P2586" s="44">
        <f>IFERROR(_xll.qlIndexFixing(ONIndex6M,I2586,TRUE,_xll.ohTrigger(RecalcTrigger,Trigger6M)),NA())</f>
        <v>4.6136569206645106E-3</v>
      </c>
      <c r="Q2586" s="145">
        <f>IFERROR(_xll.qlIndexFixing(ONIndex1Y,I2586,TRUE,_xll.ohTrigger(RecalcTrigger,Trigger1Y)),NA())</f>
        <v>5.9103228153212228E-3</v>
      </c>
    </row>
    <row r="2587" spans="2:17" x14ac:dyDescent="0.2">
      <c r="B2587" s="39" t="s">
        <v>42</v>
      </c>
      <c r="D2587" s="42">
        <f>_xll.qlCalendarAdvance(Calendar,$D2586,B2587,"f",FALSE)</f>
        <v>57804</v>
      </c>
      <c r="E2587" s="139">
        <f>_xll.qlInterestRateIndexValueDate(IndexON,D2587)</f>
        <v>57804</v>
      </c>
      <c r="F2587" s="155">
        <f>IFERROR(_xll.qlIndexFixing(IndexON,D2587,TRUE,_xll.ohTrigger(RecalcTrigger,TriggerON)),NA())</f>
        <v>5.2404711698095241E-3</v>
      </c>
      <c r="H2587" s="42">
        <f>_xll.qlCalendarAdvance(Calendar,$H2586,B2587,"f",FALSE)</f>
        <v>57804</v>
      </c>
      <c r="I2587" s="139">
        <f>_xll.qlInterestRateIndexValueDate(Index1M,$H2587)</f>
        <v>57808</v>
      </c>
      <c r="J2587" s="144">
        <f>IFERROR(_xll.qlIndexFixing(Index1M,$H2587,TRUE,_xll.ohTrigger(RecalcTrigger,Trigger1M)),NA())</f>
        <v>5.3916844040102774E-3</v>
      </c>
      <c r="K2587" s="44">
        <f>IFERROR(_xll.qlIndexFixing(Index3M,H2587,TRUE,_xll.ohTrigger(RecalcTrigger,Trigger3M)),NA())</f>
        <v>5.6375631576092364E-3</v>
      </c>
      <c r="L2587" s="44">
        <f>IFERROR(_xll.qlIndexFixing(Index6M,$H2587,TRUE,_xll.ohTrigger(RecalcTrigger,Trigger6M)),NA())</f>
        <v>4.5138829062414294E-3</v>
      </c>
      <c r="M2587" s="145">
        <f>IFERROR(_xll.qlIndexFixing(Index1Y,$H2587,TRUE,_xll.ohTrigger(RecalcTrigger,Trigger1Y)),NA())</f>
        <v>5.7762631782075956E-3</v>
      </c>
      <c r="N2587" s="144">
        <f>IFERROR(_xll.qlIndexFixing(ONIndex1M,I2587,TRUE,_xll.ohTrigger(RecalcTrigger,Trigger1M)),NA())</f>
        <v>5.4012327675234673E-3</v>
      </c>
      <c r="O2587" s="44">
        <f>IFERROR(_xll.qlIndexFixing(ONIndex3M,I2587,TRUE,_xll.ohTrigger(RecalcTrigger,Trigger3M)),NA())</f>
        <v>5.6721059490882908E-3</v>
      </c>
      <c r="P2587" s="44">
        <f>IFERROR(_xll.qlIndexFixing(ONIndex6M,I2587,TRUE,_xll.ohTrigger(RecalcTrigger,Trigger6M)),NA())</f>
        <v>4.6051682132475236E-3</v>
      </c>
      <c r="Q2587" s="145">
        <f>IFERROR(_xll.qlIndexFixing(ONIndex1Y,I2587,TRUE,_xll.ohTrigger(RecalcTrigger,Trigger1Y)),NA())</f>
        <v>5.9044157305798706E-3</v>
      </c>
    </row>
    <row r="2588" spans="2:17" x14ac:dyDescent="0.2">
      <c r="B2588" s="39" t="s">
        <v>42</v>
      </c>
      <c r="D2588" s="42">
        <f>_xll.qlCalendarAdvance(Calendar,$D2587,B2588,"f",FALSE)</f>
        <v>57811</v>
      </c>
      <c r="E2588" s="139">
        <f>_xll.qlInterestRateIndexValueDate(IndexON,D2588)</f>
        <v>57811</v>
      </c>
      <c r="F2588" s="155">
        <f>IFERROR(_xll.qlIndexFixing(IndexON,D2588,TRUE,_xll.ohTrigger(RecalcTrigger,TriggerON)),NA())</f>
        <v>5.2327504916966916E-3</v>
      </c>
      <c r="H2588" s="42">
        <f>_xll.qlCalendarAdvance(Calendar,$H2587,B2588,"f",FALSE)</f>
        <v>57811</v>
      </c>
      <c r="I2588" s="139">
        <f>_xll.qlInterestRateIndexValueDate(Index1M,$H2588)</f>
        <v>57817</v>
      </c>
      <c r="J2588" s="144">
        <f>IFERROR(_xll.qlIndexFixing(Index1M,$H2588,TRUE,_xll.ohTrigger(RecalcTrigger,Trigger1M)),NA())</f>
        <v>5.3839840699305697E-3</v>
      </c>
      <c r="K2588" s="44">
        <f>IFERROR(_xll.qlIndexFixing(Index3M,H2588,TRUE,_xll.ohTrigger(RecalcTrigger,Trigger3M)),NA())</f>
        <v>5.629543332377196E-3</v>
      </c>
      <c r="L2588" s="44">
        <f>IFERROR(_xll.qlIndexFixing(Index6M,$H2588,TRUE,_xll.ohTrigger(RecalcTrigger,Trigger6M)),NA())</f>
        <v>4.504727849649697E-3</v>
      </c>
      <c r="M2588" s="145">
        <f>IFERROR(_xll.qlIndexFixing(Index1Y,$H2588,TRUE,_xll.ohTrigger(RecalcTrigger,Trigger1Y)),NA())</f>
        <v>5.769157644311314E-3</v>
      </c>
      <c r="N2588" s="144">
        <f>IFERROR(_xll.qlIndexFixing(ONIndex1M,I2588,TRUE,_xll.ohTrigger(RecalcTrigger,Trigger1M)),NA())</f>
        <v>5.3927259972752495E-3</v>
      </c>
      <c r="O2588" s="44">
        <f>IFERROR(_xll.qlIndexFixing(ONIndex3M,I2588,TRUE,_xll.ohTrigger(RecalcTrigger,Trigger3M)),NA())</f>
        <v>5.6631605622037284E-3</v>
      </c>
      <c r="P2588" s="44">
        <f>IFERROR(_xll.qlIndexFixing(ONIndex6M,I2588,TRUE,_xll.ohTrigger(RecalcTrigger,Trigger6M)),NA())</f>
        <v>4.593271243971131E-3</v>
      </c>
      <c r="Q2588" s="145">
        <f>IFERROR(_xll.qlIndexFixing(ONIndex1Y,I2588,TRUE,_xll.ohTrigger(RecalcTrigger,Trigger1Y)),NA())</f>
        <v>5.8960992804113488E-3</v>
      </c>
    </row>
    <row r="2589" spans="2:17" x14ac:dyDescent="0.2">
      <c r="B2589" s="39" t="s">
        <v>42</v>
      </c>
      <c r="D2589" s="42">
        <f>_xll.qlCalendarAdvance(Calendar,$D2588,B2589,"f",FALSE)</f>
        <v>57818</v>
      </c>
      <c r="E2589" s="139">
        <f>_xll.qlInterestRateIndexValueDate(IndexON,D2589)</f>
        <v>57818</v>
      </c>
      <c r="F2589" s="155">
        <f>IFERROR(_xll.qlIndexFixing(IndexON,D2589,TRUE,_xll.ohTrigger(RecalcTrigger,TriggerON)),NA())</f>
        <v>5.2282345391407858E-3</v>
      </c>
      <c r="H2589" s="42">
        <f>_xll.qlCalendarAdvance(Calendar,$H2588,B2589,"f",FALSE)</f>
        <v>57818</v>
      </c>
      <c r="I2589" s="139">
        <f>_xll.qlInterestRateIndexValueDate(Index1M,$H2589)</f>
        <v>57822</v>
      </c>
      <c r="J2589" s="144">
        <f>IFERROR(_xll.qlIndexFixing(Index1M,$H2589,TRUE,_xll.ohTrigger(RecalcTrigger,Trigger1M)),NA())</f>
        <v>5.3797164718876189E-3</v>
      </c>
      <c r="K2589" s="44">
        <f>IFERROR(_xll.qlIndexFixing(Index3M,H2589,TRUE,_xll.ohTrigger(RecalcTrigger,Trigger3M)),NA())</f>
        <v>5.6250991797796206E-3</v>
      </c>
      <c r="L2589" s="44">
        <f>IFERROR(_xll.qlIndexFixing(Index6M,$H2589,TRUE,_xll.ohTrigger(RecalcTrigger,Trigger6M)),NA())</f>
        <v>4.499713984151177E-3</v>
      </c>
      <c r="M2589" s="145">
        <f>IFERROR(_xll.qlIndexFixing(Index1Y,$H2589,TRUE,_xll.ohTrigger(RecalcTrigger,Trigger1Y)),NA())</f>
        <v>5.7652214382387769E-3</v>
      </c>
      <c r="N2589" s="144">
        <f>IFERROR(_xll.qlIndexFixing(ONIndex1M,I2589,TRUE,_xll.ohTrigger(RecalcTrigger,Trigger1M)),NA())</f>
        <v>5.3892183084958134E-3</v>
      </c>
      <c r="O2589" s="44">
        <f>IFERROR(_xll.qlIndexFixing(ONIndex3M,I2589,TRUE,_xll.ohTrigger(RecalcTrigger,Trigger3M)),NA())</f>
        <v>5.6594664263798222E-3</v>
      </c>
      <c r="P2589" s="44">
        <f>IFERROR(_xll.qlIndexFixing(ONIndex6M,I2589,TRUE,_xll.ohTrigger(RecalcTrigger,Trigger6M)),NA())</f>
        <v>4.5884857408040602E-3</v>
      </c>
      <c r="Q2589" s="145">
        <f>IFERROR(_xll.qlIndexFixing(ONIndex1Y,I2589,TRUE,_xll.ohTrigger(RecalcTrigger,Trigger1Y)),NA())</f>
        <v>5.892645816256703E-3</v>
      </c>
    </row>
    <row r="2590" spans="2:17" x14ac:dyDescent="0.2">
      <c r="B2590" s="39" t="s">
        <v>42</v>
      </c>
      <c r="D2590" s="42">
        <f>_xll.qlCalendarAdvance(Calendar,$D2589,B2590,"f",FALSE)</f>
        <v>57825</v>
      </c>
      <c r="E2590" s="139">
        <f>_xll.qlInterestRateIndexValueDate(IndexON,D2590)</f>
        <v>57825</v>
      </c>
      <c r="F2590" s="155">
        <f>IFERROR(_xll.qlIndexFixing(IndexON,D2590,TRUE,_xll.ohTrigger(RecalcTrigger,TriggerON)),NA())</f>
        <v>5.2221380905148607E-3</v>
      </c>
      <c r="H2590" s="42">
        <f>_xll.qlCalendarAdvance(Calendar,$H2589,B2590,"f",FALSE)</f>
        <v>57825</v>
      </c>
      <c r="I2590" s="139">
        <f>_xll.qlInterestRateIndexValueDate(Index1M,$H2590)</f>
        <v>57829</v>
      </c>
      <c r="J2590" s="144">
        <f>IFERROR(_xll.qlIndexFixing(Index1M,$H2590,TRUE,_xll.ohTrigger(RecalcTrigger,Trigger1M)),NA())</f>
        <v>5.3737543060305981E-3</v>
      </c>
      <c r="K2590" s="44">
        <f>IFERROR(_xll.qlIndexFixing(Index3M,H2590,TRUE,_xll.ohTrigger(RecalcTrigger,Trigger3M)),NA())</f>
        <v>5.6188909677481321E-3</v>
      </c>
      <c r="L2590" s="44">
        <f>IFERROR(_xll.qlIndexFixing(Index6M,$H2590,TRUE,_xll.ohTrigger(RecalcTrigger,Trigger6M)),NA())</f>
        <v>4.4927814709210369E-3</v>
      </c>
      <c r="M2590" s="145">
        <f>IFERROR(_xll.qlIndexFixing(Index1Y,$H2590,TRUE,_xll.ohTrigger(RecalcTrigger,Trigger1Y)),NA())</f>
        <v>5.7597243562073439E-3</v>
      </c>
      <c r="N2590" s="144">
        <f>IFERROR(_xll.qlIndexFixing(ONIndex1M,I2590,TRUE,_xll.ohTrigger(RecalcTrigger,Trigger1M)),NA())</f>
        <v>5.3823788675622097E-3</v>
      </c>
      <c r="O2590" s="44">
        <f>IFERROR(_xll.qlIndexFixing(ONIndex3M,I2590,TRUE,_xll.ohTrigger(RecalcTrigger,Trigger3M)),NA())</f>
        <v>5.6522718105966874E-3</v>
      </c>
      <c r="P2590" s="44">
        <f>IFERROR(_xll.qlIndexFixing(ONIndex6M,I2590,TRUE,_xll.ohTrigger(RecalcTrigger,Trigger6M)),NA())</f>
        <v>4.5791299454656098E-3</v>
      </c>
      <c r="Q2590" s="145">
        <f>IFERROR(_xll.qlIndexFixing(ONIndex1Y,I2590,TRUE,_xll.ohTrigger(RecalcTrigger,Trigger1Y)),NA())</f>
        <v>5.8859467340877103E-3</v>
      </c>
    </row>
    <row r="2591" spans="2:17" x14ac:dyDescent="0.2">
      <c r="B2591" s="39" t="s">
        <v>42</v>
      </c>
      <c r="D2591" s="42">
        <f>_xll.qlCalendarAdvance(Calendar,$D2590,B2591,"f",FALSE)</f>
        <v>57832</v>
      </c>
      <c r="E2591" s="139">
        <f>_xll.qlInterestRateIndexValueDate(IndexON,D2591)</f>
        <v>57832</v>
      </c>
      <c r="F2591" s="155">
        <f>IFERROR(_xll.qlIndexFixing(IndexON,D2591,TRUE,_xll.ohTrigger(RecalcTrigger,TriggerON)),NA())</f>
        <v>5.2160562715464209E-3</v>
      </c>
      <c r="H2591" s="42">
        <f>_xll.qlCalendarAdvance(Calendar,$H2590,B2591,"f",FALSE)</f>
        <v>57832</v>
      </c>
      <c r="I2591" s="139">
        <f>_xll.qlInterestRateIndexValueDate(Index1M,$H2591)</f>
        <v>57836</v>
      </c>
      <c r="J2591" s="144">
        <f>IFERROR(_xll.qlIndexFixing(Index1M,$H2591,TRUE,_xll.ohTrigger(RecalcTrigger,Trigger1M)),NA())</f>
        <v>5.3674232218364941E-3</v>
      </c>
      <c r="K2591" s="44">
        <f>IFERROR(_xll.qlIndexFixing(Index3M,H2591,TRUE,_xll.ohTrigger(RecalcTrigger,Trigger3M)),NA())</f>
        <v>5.6123031690289722E-3</v>
      </c>
      <c r="L2591" s="44">
        <f>IFERROR(_xll.qlIndexFixing(Index6M,$H2591,TRUE,_xll.ohTrigger(RecalcTrigger,Trigger6M)),NA())</f>
        <v>4.4855261539803997E-3</v>
      </c>
      <c r="M2591" s="145">
        <f>IFERROR(_xll.qlIndexFixing(Index1Y,$H2591,TRUE,_xll.ohTrigger(RecalcTrigger,Trigger1Y)),NA())</f>
        <v>5.7542431812816815E-3</v>
      </c>
      <c r="N2591" s="144">
        <f>IFERROR(_xll.qlIndexFixing(ONIndex1M,I2591,TRUE,_xll.ohTrigger(RecalcTrigger,Trigger1M)),NA())</f>
        <v>5.377261722934179E-3</v>
      </c>
      <c r="O2591" s="44">
        <f>IFERROR(_xll.qlIndexFixing(ONIndex3M,I2591,TRUE,_xll.ohTrigger(RecalcTrigger,Trigger3M)),NA())</f>
        <v>5.6468892436445373E-3</v>
      </c>
      <c r="P2591" s="44">
        <f>IFERROR(_xll.qlIndexFixing(ONIndex6M,I2591,TRUE,_xll.ohTrigger(RecalcTrigger,Trigger6M)),NA())</f>
        <v>4.5721978203516755E-3</v>
      </c>
      <c r="Q2591" s="145">
        <f>IFERROR(_xll.qlIndexFixing(ONIndex1Y,I2591,TRUE,_xll.ohTrigger(RecalcTrigger,Trigger1Y)),NA())</f>
        <v>5.8809351514987895E-3</v>
      </c>
    </row>
    <row r="2592" spans="2:17" x14ac:dyDescent="0.2">
      <c r="B2592" s="39" t="s">
        <v>42</v>
      </c>
      <c r="D2592" s="42">
        <f>_xll.qlCalendarAdvance(Calendar,$D2591,B2592,"f",FALSE)</f>
        <v>57839</v>
      </c>
      <c r="E2592" s="139">
        <f>_xll.qlInterestRateIndexValueDate(IndexON,D2592)</f>
        <v>57839</v>
      </c>
      <c r="F2592" s="155">
        <f>IFERROR(_xll.qlIndexFixing(IndexON,D2592,TRUE,_xll.ohTrigger(RecalcTrigger,TriggerON)),NA())</f>
        <v>5.2099891210843907E-3</v>
      </c>
      <c r="H2592" s="42">
        <f>_xll.qlCalendarAdvance(Calendar,$H2591,B2592,"f",FALSE)</f>
        <v>57839</v>
      </c>
      <c r="I2592" s="139">
        <f>_xll.qlInterestRateIndexValueDate(Index1M,$H2592)</f>
        <v>57843</v>
      </c>
      <c r="J2592" s="144">
        <f>IFERROR(_xll.qlIndexFixing(Index1M,$H2592,TRUE,_xll.ohTrigger(RecalcTrigger,Trigger1M)),NA())</f>
        <v>5.3614912237050808E-3</v>
      </c>
      <c r="K2592" s="44">
        <f>IFERROR(_xll.qlIndexFixing(Index3M,H2592,TRUE,_xll.ohTrigger(RecalcTrigger,Trigger3M)),NA())</f>
        <v>5.6061278579951383E-3</v>
      </c>
      <c r="L2592" s="44">
        <f>IFERROR(_xll.qlIndexFixing(Index6M,$H2592,TRUE,_xll.ohTrigger(RecalcTrigger,Trigger6M)),NA())</f>
        <v>4.4788042003988168E-3</v>
      </c>
      <c r="M2592" s="145">
        <f>IFERROR(_xll.qlIndexFixing(Index1Y,$H2592,TRUE,_xll.ohTrigger(RecalcTrigger,Trigger1Y)),NA())</f>
        <v>5.7487779498142984E-3</v>
      </c>
      <c r="N2592" s="144">
        <f>IFERROR(_xll.qlIndexFixing(ONIndex1M,I2592,TRUE,_xll.ohTrigger(RecalcTrigger,Trigger1M)),NA())</f>
        <v>5.3713052289960928E-3</v>
      </c>
      <c r="O2592" s="44">
        <f>IFERROR(_xll.qlIndexFixing(ONIndex3M,I2592,TRUE,_xll.ohTrigger(RecalcTrigger,Trigger3M)),NA())</f>
        <v>5.6406241304962634E-3</v>
      </c>
      <c r="P2592" s="44">
        <f>IFERROR(_xll.qlIndexFixing(ONIndex6M,I2592,TRUE,_xll.ohTrigger(RecalcTrigger,Trigger6M)),NA())</f>
        <v>4.5642023030634249E-3</v>
      </c>
      <c r="Q2592" s="145">
        <f>IFERROR(_xll.qlIndexFixing(ONIndex1Y,I2592,TRUE,_xll.ohTrigger(RecalcTrigger,Trigger1Y)),NA())</f>
        <v>5.8751021287140048E-3</v>
      </c>
    </row>
    <row r="2593" spans="2:17" x14ac:dyDescent="0.2">
      <c r="B2593" s="39" t="s">
        <v>42</v>
      </c>
      <c r="D2593" s="42">
        <f>_xll.qlCalendarAdvance(Calendar,$D2592,B2593,"f",FALSE)</f>
        <v>57846</v>
      </c>
      <c r="E2593" s="139">
        <f>_xll.qlInterestRateIndexValueDate(IndexON,D2593)</f>
        <v>57846</v>
      </c>
      <c r="F2593" s="155">
        <f>IFERROR(_xll.qlIndexFixing(IndexON,D2593,TRUE,_xll.ohTrigger(RecalcTrigger,TriggerON)),NA())</f>
        <v>5.2039366780576302E-3</v>
      </c>
      <c r="H2593" s="42">
        <f>_xll.qlCalendarAdvance(Calendar,$H2592,B2593,"f",FALSE)</f>
        <v>57846</v>
      </c>
      <c r="I2593" s="139">
        <f>_xll.qlInterestRateIndexValueDate(Index1M,$H2593)</f>
        <v>57850</v>
      </c>
      <c r="J2593" s="144">
        <f>IFERROR(_xll.qlIndexFixing(Index1M,$H2593,TRUE,_xll.ohTrigger(RecalcTrigger,Trigger1M)),NA())</f>
        <v>5.3555738904416976E-3</v>
      </c>
      <c r="K2593" s="44">
        <f>IFERROR(_xll.qlIndexFixing(Index3M,H2593,TRUE,_xll.ohTrigger(RecalcTrigger,Trigger3M)),NA())</f>
        <v>5.5999685358654183E-3</v>
      </c>
      <c r="L2593" s="44">
        <f>IFERROR(_xll.qlIndexFixing(Index6M,$H2593,TRUE,_xll.ohTrigger(RecalcTrigger,Trigger6M)),NA())</f>
        <v>4.4721842062416155E-3</v>
      </c>
      <c r="M2593" s="145">
        <f>IFERROR(_xll.qlIndexFixing(Index1Y,$H2593,TRUE,_xll.ohTrigger(RecalcTrigger,Trigger1Y)),NA())</f>
        <v>5.7433286981585811E-3</v>
      </c>
      <c r="N2593" s="144">
        <f>IFERROR(_xll.qlIndexFixing(ONIndex1M,I2593,TRUE,_xll.ohTrigger(RecalcTrigger,Trigger1M)),NA())</f>
        <v>5.3653633189920669E-3</v>
      </c>
      <c r="O2593" s="44">
        <f>IFERROR(_xll.qlIndexFixing(ONIndex3M,I2593,TRUE,_xll.ohTrigger(RecalcTrigger,Trigger3M)),NA())</f>
        <v>5.6343747235043651E-3</v>
      </c>
      <c r="P2593" s="44">
        <f>IFERROR(_xll.qlIndexFixing(ONIndex6M,I2593,TRUE,_xll.ohTrigger(RecalcTrigger,Trigger6M)),NA())</f>
        <v>4.5563060065667571E-3</v>
      </c>
      <c r="Q2593" s="145">
        <f>IFERROR(_xll.qlIndexFixing(ONIndex1Y,I2593,TRUE,_xll.ohTrigger(RecalcTrigger,Trigger1Y)),NA())</f>
        <v>5.8692840275931246E-3</v>
      </c>
    </row>
    <row r="2594" spans="2:17" x14ac:dyDescent="0.2">
      <c r="B2594" s="39" t="s">
        <v>42</v>
      </c>
      <c r="D2594" s="42">
        <f>_xll.qlCalendarAdvance(Calendar,$D2593,B2594,"f",FALSE)</f>
        <v>57853</v>
      </c>
      <c r="E2594" s="139">
        <f>_xll.qlInterestRateIndexValueDate(IndexON,D2594)</f>
        <v>57853</v>
      </c>
      <c r="F2594" s="155">
        <f>IFERROR(_xll.qlIndexFixing(IndexON,D2594,TRUE,_xll.ohTrigger(RecalcTrigger,TriggerON)),NA())</f>
        <v>5.1978989813150633E-3</v>
      </c>
      <c r="H2594" s="42">
        <f>_xll.qlCalendarAdvance(Calendar,$H2593,B2594,"f",FALSE)</f>
        <v>57853</v>
      </c>
      <c r="I2594" s="139">
        <f>_xll.qlInterestRateIndexValueDate(Index1M,$H2594)</f>
        <v>57857</v>
      </c>
      <c r="J2594" s="144">
        <f>IFERROR(_xll.qlIndexFixing(Index1M,$H2594,TRUE,_xll.ohTrigger(RecalcTrigger,Trigger1M)),NA())</f>
        <v>5.3496712605497383E-3</v>
      </c>
      <c r="K2594" s="44">
        <f>IFERROR(_xll.qlIndexFixing(Index3M,H2594,TRUE,_xll.ohTrigger(RecalcTrigger,Trigger3M)),NA())</f>
        <v>5.5938252429666852E-3</v>
      </c>
      <c r="L2594" s="44">
        <f>IFERROR(_xll.qlIndexFixing(Index6M,$H2594,TRUE,_xll.ohTrigger(RecalcTrigger,Trigger6M)),NA())</f>
        <v>4.465666365230791E-3</v>
      </c>
      <c r="M2594" s="145">
        <f>IFERROR(_xll.qlIndexFixing(Index1Y,$H2594,TRUE,_xll.ohTrigger(RecalcTrigger,Trigger1Y)),NA())</f>
        <v>5.7378954626663824E-3</v>
      </c>
      <c r="N2594" s="144">
        <f>IFERROR(_xll.qlIndexFixing(ONIndex1M,I2594,TRUE,_xll.ohTrigger(RecalcTrigger,Trigger1M)),NA())</f>
        <v>5.3594360312114731E-3</v>
      </c>
      <c r="O2594" s="44">
        <f>IFERROR(_xll.qlIndexFixing(ONIndex3M,I2594,TRUE,_xll.ohTrigger(RecalcTrigger,Trigger3M)),NA())</f>
        <v>5.6281410626368711E-3</v>
      </c>
      <c r="P2594" s="44">
        <f>IFERROR(_xll.qlIndexFixing(ONIndex6M,I2594,TRUE,_xll.ohTrigger(RecalcTrigger,Trigger6M)),NA())</f>
        <v>4.5485091252661647E-3</v>
      </c>
      <c r="Q2594" s="145">
        <f>IFERROR(_xll.qlIndexFixing(ONIndex1Y,I2594,TRUE,_xll.ohTrigger(RecalcTrigger,Trigger1Y)),NA())</f>
        <v>5.8634808843471831E-3</v>
      </c>
    </row>
    <row r="2595" spans="2:17" x14ac:dyDescent="0.2">
      <c r="B2595" s="39" t="s">
        <v>42</v>
      </c>
      <c r="D2595" s="42">
        <f>_xll.qlCalendarAdvance(Calendar,$D2594,B2595,"f",FALSE)</f>
        <v>57860</v>
      </c>
      <c r="E2595" s="139">
        <f>_xll.qlInterestRateIndexValueDate(IndexON,D2595)</f>
        <v>57860</v>
      </c>
      <c r="F2595" s="155">
        <f>IFERROR(_xll.qlIndexFixing(IndexON,D2595,TRUE,_xll.ohTrigger(RecalcTrigger,TriggerON)),NA())</f>
        <v>5.1918760697056143E-3</v>
      </c>
      <c r="H2595" s="42">
        <f>_xll.qlCalendarAdvance(Calendar,$H2594,B2595,"f",FALSE)</f>
        <v>57860</v>
      </c>
      <c r="I2595" s="139">
        <f>_xll.qlInterestRateIndexValueDate(Index1M,$H2595)</f>
        <v>57864</v>
      </c>
      <c r="J2595" s="144">
        <f>IFERROR(_xll.qlIndexFixing(Index1M,$H2595,TRUE,_xll.ohTrigger(RecalcTrigger,Trigger1M)),NA())</f>
        <v>5.3441630187913702E-3</v>
      </c>
      <c r="K2595" s="44">
        <f>IFERROR(_xll.qlIndexFixing(Index3M,H2595,TRUE,_xll.ohTrigger(RecalcTrigger,Trigger3M)),NA())</f>
        <v>5.5876980196205963E-3</v>
      </c>
      <c r="L2595" s="44">
        <f>IFERROR(_xll.qlIndexFixing(Index6M,$H2595,TRUE,_xll.ohTrigger(RecalcTrigger,Trigger6M)),NA())</f>
        <v>4.4596461307239068E-3</v>
      </c>
      <c r="M2595" s="145">
        <f>IFERROR(_xll.qlIndexFixing(Index1Y,$H2595,TRUE,_xll.ohTrigger(RecalcTrigger,Trigger1Y)),NA())</f>
        <v>5.73247827969065E-3</v>
      </c>
      <c r="N2595" s="144">
        <f>IFERROR(_xll.qlIndexFixing(ONIndex1M,I2595,TRUE,_xll.ohTrigger(RecalcTrigger,Trigger1M)),NA())</f>
        <v>5.3535234045032354E-3</v>
      </c>
      <c r="O2595" s="44">
        <f>IFERROR(_xll.qlIndexFixing(ONIndex3M,I2595,TRUE,_xll.ohTrigger(RecalcTrigger,Trigger3M)),NA())</f>
        <v>5.6219231885812349E-3</v>
      </c>
      <c r="P2595" s="44">
        <f>IFERROR(_xll.qlIndexFixing(ONIndex6M,I2595,TRUE,_xll.ohTrigger(RecalcTrigger,Trigger6M)),NA())</f>
        <v>4.5408118535661401E-3</v>
      </c>
      <c r="Q2595" s="145">
        <f>IFERROR(_xll.qlIndexFixing(ONIndex1Y,I2595,TRUE,_xll.ohTrigger(RecalcTrigger,Trigger1Y)),NA())</f>
        <v>5.8576927355868946E-3</v>
      </c>
    </row>
    <row r="2596" spans="2:17" x14ac:dyDescent="0.2">
      <c r="B2596" s="39" t="s">
        <v>42</v>
      </c>
      <c r="D2596" s="42">
        <f>_xll.qlCalendarAdvance(Calendar,$D2595,B2596,"f",FALSE)</f>
        <v>57867</v>
      </c>
      <c r="E2596" s="139">
        <f>_xll.qlInterestRateIndexValueDate(IndexON,D2596)</f>
        <v>57867</v>
      </c>
      <c r="F2596" s="155">
        <f>IFERROR(_xll.qlIndexFixing(IndexON,D2596,TRUE,_xll.ohTrigger(RecalcTrigger,TriggerON)),NA())</f>
        <v>5.1858679822380793E-3</v>
      </c>
      <c r="H2596" s="42">
        <f>_xll.qlCalendarAdvance(Calendar,$H2595,B2596,"f",FALSE)</f>
        <v>57867</v>
      </c>
      <c r="I2596" s="139">
        <f>_xll.qlInterestRateIndexValueDate(Index1M,$H2596)</f>
        <v>57871</v>
      </c>
      <c r="J2596" s="144">
        <f>IFERROR(_xll.qlIndexFixing(Index1M,$H2596,TRUE,_xll.ohTrigger(RecalcTrigger,Trigger1M)),NA())</f>
        <v>5.3382889392592503E-3</v>
      </c>
      <c r="K2596" s="44">
        <f>IFERROR(_xll.qlIndexFixing(Index3M,H2596,TRUE,_xll.ohTrigger(RecalcTrigger,Trigger3M)),NA())</f>
        <v>5.5815869061522872E-3</v>
      </c>
      <c r="L2596" s="44">
        <f>IFERROR(_xll.qlIndexFixing(Index6M,$H2596,TRUE,_xll.ohTrigger(RecalcTrigger,Trigger6M)),NA())</f>
        <v>4.4533258639466462E-3</v>
      </c>
      <c r="M2596" s="145">
        <f>IFERROR(_xll.qlIndexFixing(Index1Y,$H2596,TRUE,_xll.ohTrigger(RecalcTrigger,Trigger1Y)),NA())</f>
        <v>5.7270771855843332E-3</v>
      </c>
      <c r="N2596" s="144">
        <f>IFERROR(_xll.qlIndexFixing(ONIndex1M,I2596,TRUE,_xll.ohTrigger(RecalcTrigger,Trigger1M)),NA())</f>
        <v>5.3476254770767895E-3</v>
      </c>
      <c r="O2596" s="44">
        <f>IFERROR(_xll.qlIndexFixing(ONIndex3M,I2596,TRUE,_xll.ohTrigger(RecalcTrigger,Trigger3M)),NA())</f>
        <v>5.6157211415452934E-3</v>
      </c>
      <c r="P2596" s="44">
        <f>IFERROR(_xll.qlIndexFixing(ONIndex6M,I2596,TRUE,_xll.ohTrigger(RecalcTrigger,Trigger6M)),NA())</f>
        <v>4.533214385871176E-3</v>
      </c>
      <c r="Q2596" s="145">
        <f>IFERROR(_xll.qlIndexFixing(ONIndex1Y,I2596,TRUE,_xll.ohTrigger(RecalcTrigger,Trigger1Y)),NA())</f>
        <v>5.8519196176831656E-3</v>
      </c>
    </row>
    <row r="2597" spans="2:17" x14ac:dyDescent="0.2">
      <c r="B2597" s="39" t="s">
        <v>42</v>
      </c>
      <c r="D2597" s="42">
        <f>_xll.qlCalendarAdvance(Calendar,$D2596,B2597,"f",FALSE)</f>
        <v>57874</v>
      </c>
      <c r="E2597" s="139">
        <f>_xll.qlInterestRateIndexValueDate(IndexON,D2597)</f>
        <v>57874</v>
      </c>
      <c r="F2597" s="155">
        <f>IFERROR(_xll.qlIndexFixing(IndexON,D2597,TRUE,_xll.ohTrigger(RecalcTrigger,TriggerON)),NA())</f>
        <v>5.1798747576814463E-3</v>
      </c>
      <c r="H2597" s="42">
        <f>_xll.qlCalendarAdvance(Calendar,$H2596,B2597,"f",FALSE)</f>
        <v>57874</v>
      </c>
      <c r="I2597" s="139">
        <f>_xll.qlInterestRateIndexValueDate(Index1M,$H2597)</f>
        <v>57878</v>
      </c>
      <c r="J2597" s="144">
        <f>IFERROR(_xll.qlIndexFixing(Index1M,$H2597,TRUE,_xll.ohTrigger(RecalcTrigger,Trigger1M)),NA())</f>
        <v>5.332429675529049E-3</v>
      </c>
      <c r="K2597" s="44">
        <f>IFERROR(_xll.qlIndexFixing(Index3M,H2597,TRUE,_xll.ohTrigger(RecalcTrigger,Trigger3M)),NA())</f>
        <v>5.5754919428860237E-3</v>
      </c>
      <c r="L2597" s="44">
        <f>IFERROR(_xll.qlIndexFixing(Index6M,$H2597,TRUE,_xll.ohTrigger(RecalcTrigger,Trigger6M)),NA())</f>
        <v>4.4471083163428815E-3</v>
      </c>
      <c r="M2597" s="145">
        <f>IFERROR(_xll.qlIndexFixing(Index1Y,$H2597,TRUE,_xll.ohTrigger(RecalcTrigger,Trigger1Y)),NA())</f>
        <v>5.7216922166999414E-3</v>
      </c>
      <c r="N2597" s="144">
        <f>IFERROR(_xll.qlIndexFixing(ONIndex1M,I2597,TRUE,_xll.ohTrigger(RecalcTrigger,Trigger1M)),NA())</f>
        <v>5.3417422877011234E-3</v>
      </c>
      <c r="O2597" s="44">
        <f>IFERROR(_xll.qlIndexFixing(ONIndex3M,I2597,TRUE,_xll.ohTrigger(RecalcTrigger,Trigger3M)),NA())</f>
        <v>5.609534961896756E-3</v>
      </c>
      <c r="P2597" s="44">
        <f>IFERROR(_xll.qlIndexFixing(ONIndex6M,I2597,TRUE,_xll.ohTrigger(RecalcTrigger,Trigger6M)),NA())</f>
        <v>4.5257169161860844E-3</v>
      </c>
      <c r="Q2597" s="145">
        <f>IFERROR(_xll.qlIndexFixing(ONIndex1Y,I2597,TRUE,_xll.ohTrigger(RecalcTrigger,Trigger1Y)),NA())</f>
        <v>5.8461615669269662E-3</v>
      </c>
    </row>
    <row r="2598" spans="2:17" x14ac:dyDescent="0.2">
      <c r="B2598" s="39" t="s">
        <v>42</v>
      </c>
      <c r="D2598" s="42">
        <f>_xll.qlCalendarAdvance(Calendar,$D2597,B2598,"f",FALSE)</f>
        <v>57881</v>
      </c>
      <c r="E2598" s="139">
        <f>_xll.qlInterestRateIndexValueDate(IndexON,D2598)</f>
        <v>57881</v>
      </c>
      <c r="F2598" s="155">
        <f>IFERROR(_xll.qlIndexFixing(IndexON,D2598,TRUE,_xll.ohTrigger(RecalcTrigger,TriggerON)),NA())</f>
        <v>5.1738964349645755E-3</v>
      </c>
      <c r="H2598" s="42">
        <f>_xll.qlCalendarAdvance(Calendar,$H2597,B2598,"f",FALSE)</f>
        <v>57881</v>
      </c>
      <c r="I2598" s="139">
        <f>_xll.qlInterestRateIndexValueDate(Index1M,$H2598)</f>
        <v>57885</v>
      </c>
      <c r="J2598" s="144">
        <f>IFERROR(_xll.qlIndexFixing(Index1M,$H2598,TRUE,_xll.ohTrigger(RecalcTrigger,Trigger1M)),NA())</f>
        <v>5.3265852661086299E-3</v>
      </c>
      <c r="K2598" s="44">
        <f>IFERROR(_xll.qlIndexFixing(Index3M,H2598,TRUE,_xll.ohTrigger(RecalcTrigger,Trigger3M)),NA())</f>
        <v>5.5694131701443331E-3</v>
      </c>
      <c r="L2598" s="44">
        <f>IFERROR(_xll.qlIndexFixing(Index6M,$H2598,TRUE,_xll.ohTrigger(RecalcTrigger,Trigger6M)),NA())</f>
        <v>4.4409936816911556E-3</v>
      </c>
      <c r="M2598" s="145">
        <f>IFERROR(_xll.qlIndexFixing(Index1Y,$H2598,TRUE,_xll.ohTrigger(RecalcTrigger,Trigger1Y)),NA())</f>
        <v>5.7163234093899834E-3</v>
      </c>
      <c r="N2598" s="144">
        <f>IFERROR(_xll.qlIndexFixing(ONIndex1M,I2598,TRUE,_xll.ohTrigger(RecalcTrigger,Trigger1M)),NA())</f>
        <v>5.3358738745856726E-3</v>
      </c>
      <c r="O2598" s="44">
        <f>IFERROR(_xll.qlIndexFixing(ONIndex3M,I2598,TRUE,_xll.ohTrigger(RecalcTrigger,Trigger3M)),NA())</f>
        <v>5.6033646898434597E-3</v>
      </c>
      <c r="P2598" s="44">
        <f>IFERROR(_xll.qlIndexFixing(ONIndex6M,I2598,TRUE,_xll.ohTrigger(RecalcTrigger,Trigger6M)),NA())</f>
        <v>4.51831963907523E-3</v>
      </c>
      <c r="Q2598" s="145">
        <f>IFERROR(_xll.qlIndexFixing(ONIndex1Y,I2598,TRUE,_xll.ohTrigger(RecalcTrigger,Trigger1Y)),NA())</f>
        <v>5.8404186198490748E-3</v>
      </c>
    </row>
    <row r="2599" spans="2:17" x14ac:dyDescent="0.2">
      <c r="B2599" s="39" t="s">
        <v>42</v>
      </c>
      <c r="D2599" s="42">
        <f>_xll.qlCalendarAdvance(Calendar,$D2598,B2599,"f",FALSE)</f>
        <v>57888</v>
      </c>
      <c r="E2599" s="139">
        <f>_xll.qlInterestRateIndexValueDate(IndexON,D2599)</f>
        <v>57888</v>
      </c>
      <c r="F2599" s="155">
        <f>IFERROR(_xll.qlIndexFixing(IndexON,D2599,TRUE,_xll.ohTrigger(RecalcTrigger,TriggerON)),NA())</f>
        <v>5.1679330528564549E-3</v>
      </c>
      <c r="H2599" s="42">
        <f>_xll.qlCalendarAdvance(Calendar,$H2598,B2599,"f",FALSE)</f>
        <v>57888</v>
      </c>
      <c r="I2599" s="139">
        <f>_xll.qlInterestRateIndexValueDate(Index1M,$H2599)</f>
        <v>57892</v>
      </c>
      <c r="J2599" s="144">
        <f>IFERROR(_xll.qlIndexFixing(Index1M,$H2599,TRUE,_xll.ohTrigger(RecalcTrigger,Trigger1M)),NA())</f>
        <v>5.3203800091459986E-3</v>
      </c>
      <c r="K2599" s="44">
        <f>IFERROR(_xll.qlIndexFixing(Index3M,H2599,TRUE,_xll.ohTrigger(RecalcTrigger,Trigger3M)),NA())</f>
        <v>5.5633506282532184E-3</v>
      </c>
      <c r="L2599" s="44">
        <f>IFERROR(_xll.qlIndexFixing(Index6M,$H2599,TRUE,_xll.ohTrigger(RecalcTrigger,Trigger6M)),NA())</f>
        <v>4.4342510254488073E-3</v>
      </c>
      <c r="M2599" s="145">
        <f>IFERROR(_xll.qlIndexFixing(Index1Y,$H2599,TRUE,_xll.ohTrigger(RecalcTrigger,Trigger1Y)),NA())</f>
        <v>5.7109708000071899E-3</v>
      </c>
      <c r="N2599" s="144">
        <f>IFERROR(_xll.qlIndexFixing(ONIndex1M,I2599,TRUE,_xll.ohTrigger(RecalcTrigger,Trigger1M)),NA())</f>
        <v>5.3300202764994253E-3</v>
      </c>
      <c r="O2599" s="44">
        <f>IFERROR(_xll.qlIndexFixing(ONIndex3M,I2599,TRUE,_xll.ohTrigger(RecalcTrigger,Trigger3M)),NA())</f>
        <v>5.5972103659129857E-3</v>
      </c>
      <c r="P2599" s="44">
        <f>IFERROR(_xll.qlIndexFixing(ONIndex6M,I2599,TRUE,_xll.ohTrigger(RecalcTrigger,Trigger6M)),NA())</f>
        <v>4.5110227486233612E-3</v>
      </c>
      <c r="Q2599" s="145">
        <f>IFERROR(_xll.qlIndexFixing(ONIndex1Y,I2599,TRUE,_xll.ohTrigger(RecalcTrigger,Trigger1Y)),NA())</f>
        <v>5.8346908127404618E-3</v>
      </c>
    </row>
    <row r="2600" spans="2:17" x14ac:dyDescent="0.2">
      <c r="B2600" s="39" t="s">
        <v>42</v>
      </c>
      <c r="D2600" s="42">
        <f>_xll.qlCalendarAdvance(Calendar,$D2599,B2600,"f",FALSE)</f>
        <v>57895</v>
      </c>
      <c r="E2600" s="139">
        <f>_xll.qlInterestRateIndexValueDate(IndexON,D2600)</f>
        <v>57895</v>
      </c>
      <c r="F2600" s="155">
        <f>IFERROR(_xll.qlIndexFixing(IndexON,D2600,TRUE,_xll.ohTrigger(RecalcTrigger,TriggerON)),NA())</f>
        <v>5.1619846504458167E-3</v>
      </c>
      <c r="H2600" s="42">
        <f>_xll.qlCalendarAdvance(Calendar,$H2599,B2600,"f",FALSE)</f>
        <v>57895</v>
      </c>
      <c r="I2600" s="139">
        <f>_xll.qlInterestRateIndexValueDate(Index1M,$H2600)</f>
        <v>57899</v>
      </c>
      <c r="J2600" s="144">
        <f>IFERROR(_xll.qlIndexFixing(Index1M,$H2600,TRUE,_xll.ohTrigger(RecalcTrigger,Trigger1M)),NA())</f>
        <v>5.3145664079790765E-3</v>
      </c>
      <c r="K2600" s="44">
        <f>IFERROR(_xll.qlIndexFixing(Index3M,H2600,TRUE,_xll.ohTrigger(RecalcTrigger,Trigger3M)),NA())</f>
        <v>5.5573043575360779E-3</v>
      </c>
      <c r="L2600" s="44">
        <f>IFERROR(_xll.qlIndexFixing(Index6M,$H2600,TRUE,_xll.ohTrigger(RecalcTrigger,Trigger6M)),NA())</f>
        <v>4.4287153853818434E-3</v>
      </c>
      <c r="M2600" s="145">
        <f>IFERROR(_xll.qlIndexFixing(Index1Y,$H2600,TRUE,_xll.ohTrigger(RecalcTrigger,Trigger1Y)),NA())</f>
        <v>5.7056344249036325E-3</v>
      </c>
      <c r="N2600" s="144">
        <f>IFERROR(_xll.qlIndexFixing(ONIndex1M,I2600,TRUE,_xll.ohTrigger(RecalcTrigger,Trigger1M)),NA())</f>
        <v>5.3241815318116892E-3</v>
      </c>
      <c r="O2600" s="44">
        <f>IFERROR(_xll.qlIndexFixing(ONIndex3M,I2600,TRUE,_xll.ohTrigger(RecalcTrigger,Trigger3M)),NA())</f>
        <v>5.5910720303931072E-3</v>
      </c>
      <c r="P2600" s="44">
        <f>IFERROR(_xll.qlIndexFixing(ONIndex6M,I2600,TRUE,_xll.ohTrigger(RecalcTrigger,Trigger6M)),NA())</f>
        <v>4.5038264393948424E-3</v>
      </c>
      <c r="Q2600" s="145">
        <f>IFERROR(_xll.qlIndexFixing(ONIndex1Y,I2600,TRUE,_xll.ohTrigger(RecalcTrigger,Trigger1Y)),NA())</f>
        <v>5.8289781820519693E-3</v>
      </c>
    </row>
    <row r="2601" spans="2:17" x14ac:dyDescent="0.2">
      <c r="B2601" s="39" t="s">
        <v>42</v>
      </c>
      <c r="D2601" s="42">
        <f>_xll.qlCalendarAdvance(Calendar,$D2600,B2601,"f",FALSE)</f>
        <v>57902</v>
      </c>
      <c r="E2601" s="139">
        <f>_xll.qlInterestRateIndexValueDate(IndexON,D2601)</f>
        <v>57902</v>
      </c>
      <c r="F2601" s="155">
        <f>IFERROR(_xll.qlIndexFixing(IndexON,D2601,TRUE,_xll.ohTrigger(RecalcTrigger,TriggerON)),NA())</f>
        <v>5.156051266581585E-3</v>
      </c>
      <c r="H2601" s="42">
        <f>_xll.qlCalendarAdvance(Calendar,$H2600,B2601,"f",FALSE)</f>
        <v>57902</v>
      </c>
      <c r="I2601" s="139">
        <f>_xll.qlInterestRateIndexValueDate(Index1M,$H2601)</f>
        <v>57906</v>
      </c>
      <c r="J2601" s="144">
        <f>IFERROR(_xll.qlIndexFixing(Index1M,$H2601,TRUE,_xll.ohTrigger(RecalcTrigger,Trigger1M)),NA())</f>
        <v>5.3087677796841287E-3</v>
      </c>
      <c r="K2601" s="44">
        <f>IFERROR(_xll.qlIndexFixing(Index3M,H2601,TRUE,_xll.ohTrigger(RecalcTrigger,Trigger3M)),NA())</f>
        <v>5.551274398316308E-3</v>
      </c>
      <c r="L2601" s="44">
        <f>IFERROR(_xll.qlIndexFixing(Index6M,$H2601,TRUE,_xll.ohTrigger(RecalcTrigger,Trigger6M)),NA())</f>
        <v>4.4229180417527762E-3</v>
      </c>
      <c r="M2601" s="145">
        <f>IFERROR(_xll.qlIndexFixing(Index1Y,$H2601,TRUE,_xll.ohTrigger(RecalcTrigger,Trigger1Y)),NA())</f>
        <v>5.7003143204329169E-3</v>
      </c>
      <c r="N2601" s="144">
        <f>IFERROR(_xll.qlIndexFixing(ONIndex1M,I2601,TRUE,_xll.ohTrigger(RecalcTrigger,Trigger1M)),NA())</f>
        <v>5.318357679051644E-3</v>
      </c>
      <c r="O2601" s="44">
        <f>IFERROR(_xll.qlIndexFixing(ONIndex3M,I2601,TRUE,_xll.ohTrigger(RecalcTrigger,Trigger3M)),NA())</f>
        <v>5.5849497235715972E-3</v>
      </c>
      <c r="P2601" s="44">
        <f>IFERROR(_xll.qlIndexFixing(ONIndex6M,I2601,TRUE,_xll.ohTrigger(RecalcTrigger,Trigger6M)),NA())</f>
        <v>4.4967309055543581E-3</v>
      </c>
      <c r="Q2601" s="145">
        <f>IFERROR(_xll.qlIndexFixing(ONIndex1Y,I2601,TRUE,_xll.ohTrigger(RecalcTrigger,Trigger1Y)),NA())</f>
        <v>5.8232807643143758E-3</v>
      </c>
    </row>
    <row r="2602" spans="2:17" x14ac:dyDescent="0.2">
      <c r="B2602" s="39" t="s">
        <v>42</v>
      </c>
      <c r="D2602" s="42">
        <f>_xll.qlCalendarAdvance(Calendar,$D2601,B2602,"f",FALSE)</f>
        <v>57909</v>
      </c>
      <c r="E2602" s="139">
        <f>_xll.qlInterestRateIndexValueDate(IndexON,D2602)</f>
        <v>57909</v>
      </c>
      <c r="F2602" s="155">
        <f>IFERROR(_xll.qlIndexFixing(IndexON,D2602,TRUE,_xll.ohTrigger(RecalcTrigger,TriggerON)),NA())</f>
        <v>5.1501329400327478E-3</v>
      </c>
      <c r="H2602" s="42">
        <f>_xll.qlCalendarAdvance(Calendar,$H2601,B2602,"f",FALSE)</f>
        <v>57909</v>
      </c>
      <c r="I2602" s="139">
        <f>_xll.qlInterestRateIndexValueDate(Index1M,$H2602)</f>
        <v>57913</v>
      </c>
      <c r="J2602" s="144">
        <f>IFERROR(_xll.qlIndexFixing(Index1M,$H2602,TRUE,_xll.ohTrigger(RecalcTrigger,Trigger1M)),NA())</f>
        <v>5.3029841627593921E-3</v>
      </c>
      <c r="K2602" s="44">
        <f>IFERROR(_xll.qlIndexFixing(Index3M,H2602,TRUE,_xll.ohTrigger(RecalcTrigger,Trigger3M)),NA())</f>
        <v>5.5452607909190418E-3</v>
      </c>
      <c r="L2602" s="44">
        <f>IFERROR(_xll.qlIndexFixing(Index6M,$H2602,TRUE,_xll.ohTrigger(RecalcTrigger,Trigger6M)),NA())</f>
        <v>4.4172244015369556E-3</v>
      </c>
      <c r="M2602" s="145">
        <f>IFERROR(_xll.qlIndexFixing(Index1Y,$H2602,TRUE,_xll.ohTrigger(RecalcTrigger,Trigger1Y)),NA())</f>
        <v>5.6950105229468945E-3</v>
      </c>
      <c r="N2602" s="144">
        <f>IFERROR(_xll.qlIndexFixing(ONIndex1M,I2602,TRUE,_xll.ohTrigger(RecalcTrigger,Trigger1M)),NA())</f>
        <v>5.3125487565885976E-3</v>
      </c>
      <c r="O2602" s="44">
        <f>IFERROR(_xll.qlIndexFixing(ONIndex3M,I2602,TRUE,_xll.ohTrigger(RecalcTrigger,Trigger3M)),NA())</f>
        <v>5.5788434858961011E-3</v>
      </c>
      <c r="P2602" s="44">
        <f>IFERROR(_xll.qlIndexFixing(ONIndex6M,I2602,TRUE,_xll.ohTrigger(RecalcTrigger,Trigger6M)),NA())</f>
        <v>4.4897363412665925E-3</v>
      </c>
      <c r="Q2602" s="145">
        <f>IFERROR(_xll.qlIndexFixing(ONIndex1Y,I2602,TRUE,_xll.ohTrigger(RecalcTrigger,Trigger1Y)),NA())</f>
        <v>5.8175985956587795E-3</v>
      </c>
    </row>
    <row r="2603" spans="2:17" x14ac:dyDescent="0.2">
      <c r="B2603" s="39" t="s">
        <v>42</v>
      </c>
      <c r="D2603" s="42">
        <f>_xll.qlCalendarAdvance(Calendar,$D2602,B2603,"f",FALSE)</f>
        <v>57916</v>
      </c>
      <c r="E2603" s="139">
        <f>_xll.qlInterestRateIndexValueDate(IndexON,D2603)</f>
        <v>57916</v>
      </c>
      <c r="F2603" s="155">
        <f>IFERROR(_xll.qlIndexFixing(IndexON,D2603,TRUE,_xll.ohTrigger(RecalcTrigger,TriggerON)),NA())</f>
        <v>5.1442297096482292E-3</v>
      </c>
      <c r="H2603" s="42">
        <f>_xll.qlCalendarAdvance(Calendar,$H2602,B2603,"f",FALSE)</f>
        <v>57916</v>
      </c>
      <c r="I2603" s="139">
        <f>_xll.qlInterestRateIndexValueDate(Index1M,$H2603)</f>
        <v>57920</v>
      </c>
      <c r="J2603" s="144">
        <f>IFERROR(_xll.qlIndexFixing(Index1M,$H2603,TRUE,_xll.ohTrigger(RecalcTrigger,Trigger1M)),NA())</f>
        <v>5.2972155957056819E-3</v>
      </c>
      <c r="K2603" s="44">
        <f>IFERROR(_xll.qlIndexFixing(Index3M,H2603,TRUE,_xll.ohTrigger(RecalcTrigger,Trigger3M)),NA())</f>
        <v>5.5392635756668085E-3</v>
      </c>
      <c r="L2603" s="44">
        <f>IFERROR(_xll.qlIndexFixing(Index6M,$H2603,TRUE,_xll.ohTrigger(RecalcTrigger,Trigger6M)),NA())</f>
        <v>4.4116346585814968E-3</v>
      </c>
      <c r="M2603" s="145">
        <f>IFERROR(_xll.qlIndexFixing(Index1Y,$H2603,TRUE,_xll.ohTrigger(RecalcTrigger,Trigger1Y)),NA())</f>
        <v>5.6897230687985136E-3</v>
      </c>
      <c r="N2603" s="144">
        <f>IFERROR(_xll.qlIndexFixing(ONIndex1M,I2603,TRUE,_xll.ohTrigger(RecalcTrigger,Trigger1M)),NA())</f>
        <v>5.306754803271474E-3</v>
      </c>
      <c r="O2603" s="44">
        <f>IFERROR(_xll.qlIndexFixing(ONIndex3M,I2603,TRUE,_xll.ohTrigger(RecalcTrigger,Trigger3M)),NA())</f>
        <v>5.5727533574945198E-3</v>
      </c>
      <c r="P2603" s="44">
        <f>IFERROR(_xll.qlIndexFixing(ONIndex6M,I2603,TRUE,_xll.ohTrigger(RecalcTrigger,Trigger6M)),NA())</f>
        <v>4.4828429410959103E-3</v>
      </c>
      <c r="Q2603" s="145">
        <f>IFERROR(_xll.qlIndexFixing(ONIndex1Y,I2603,TRUE,_xll.ohTrigger(RecalcTrigger,Trigger1Y)),NA())</f>
        <v>5.8119317126958947E-3</v>
      </c>
    </row>
    <row r="2604" spans="2:17" x14ac:dyDescent="0.2">
      <c r="B2604" s="39" t="s">
        <v>42</v>
      </c>
      <c r="D2604" s="42">
        <f>_xll.qlCalendarAdvance(Calendar,$D2603,B2604,"f",FALSE)</f>
        <v>57923</v>
      </c>
      <c r="E2604" s="139">
        <f>_xll.qlInterestRateIndexValueDate(IndexON,D2604)</f>
        <v>57923</v>
      </c>
      <c r="F2604" s="155">
        <f>IFERROR(_xll.qlIndexFixing(IndexON,D2604,TRUE,_xll.ohTrigger(RecalcTrigger,TriggerON)),NA())</f>
        <v>5.1383416145167615E-3</v>
      </c>
      <c r="H2604" s="42">
        <f>_xll.qlCalendarAdvance(Calendar,$H2603,B2604,"f",FALSE)</f>
        <v>57923</v>
      </c>
      <c r="I2604" s="139">
        <f>_xll.qlInterestRateIndexValueDate(Index1M,$H2604)</f>
        <v>57927</v>
      </c>
      <c r="J2604" s="144">
        <f>IFERROR(_xll.qlIndexFixing(Index1M,$H2604,TRUE,_xll.ohTrigger(RecalcTrigger,Trigger1M)),NA())</f>
        <v>5.2914621170263932E-3</v>
      </c>
      <c r="K2604" s="44">
        <f>IFERROR(_xll.qlIndexFixing(Index3M,H2604,TRUE,_xll.ohTrigger(RecalcTrigger,Trigger3M)),NA())</f>
        <v>5.5332827928812672E-3</v>
      </c>
      <c r="L2604" s="44">
        <f>IFERROR(_xll.qlIndexFixing(Index6M,$H2604,TRUE,_xll.ohTrigger(RecalcTrigger,Trigger6M)),NA())</f>
        <v>4.4061490067448051E-3</v>
      </c>
      <c r="M2604" s="145">
        <f>IFERROR(_xll.qlIndexFixing(Index1Y,$H2604,TRUE,_xll.ohTrigger(RecalcTrigger,Trigger1Y)),NA())</f>
        <v>5.684451994340505E-3</v>
      </c>
      <c r="N2604" s="144">
        <f>IFERROR(_xll.qlIndexFixing(ONIndex1M,I2604,TRUE,_xll.ohTrigger(RecalcTrigger,Trigger1M)),NA())</f>
        <v>5.3009758573097088E-3</v>
      </c>
      <c r="O2604" s="44">
        <f>IFERROR(_xll.qlIndexFixing(ONIndex3M,I2604,TRUE,_xll.ohTrigger(RecalcTrigger,Trigger3M)),NA())</f>
        <v>5.5666793789743707E-3</v>
      </c>
      <c r="P2604" s="44">
        <f>IFERROR(_xll.qlIndexFixing(ONIndex6M,I2604,TRUE,_xll.ohTrigger(RecalcTrigger,Trigger6M)),NA())</f>
        <v>4.4760508992069958E-3</v>
      </c>
      <c r="Q2604" s="145">
        <f>IFERROR(_xll.qlIndexFixing(ONIndex1Y,I2604,TRUE,_xll.ohTrigger(RecalcTrigger,Trigger1Y)),NA())</f>
        <v>5.8062801517966278E-3</v>
      </c>
    </row>
    <row r="2605" spans="2:17" x14ac:dyDescent="0.2">
      <c r="B2605" s="39" t="s">
        <v>42</v>
      </c>
      <c r="D2605" s="42">
        <f>_xll.qlCalendarAdvance(Calendar,$D2604,B2605,"f",FALSE)</f>
        <v>57930</v>
      </c>
      <c r="E2605" s="139">
        <f>_xll.qlInterestRateIndexValueDate(IndexON,D2605)</f>
        <v>57930</v>
      </c>
      <c r="F2605" s="155">
        <f>IFERROR(_xll.qlIndexFixing(IndexON,D2605,TRUE,_xll.ohTrigger(RecalcTrigger,TriggerON)),NA())</f>
        <v>5.1324686933273966E-3</v>
      </c>
      <c r="H2605" s="42">
        <f>_xll.qlCalendarAdvance(Calendar,$H2604,B2605,"f",FALSE)</f>
        <v>57930</v>
      </c>
      <c r="I2605" s="139">
        <f>_xll.qlInterestRateIndexValueDate(Index1M,$H2605)</f>
        <v>57934</v>
      </c>
      <c r="J2605" s="144">
        <f>IFERROR(_xll.qlIndexFixing(Index1M,$H2605,TRUE,_xll.ohTrigger(RecalcTrigger,Trigger1M)),NA())</f>
        <v>5.2857237652197625E-3</v>
      </c>
      <c r="K2605" s="44">
        <f>IFERROR(_xll.qlIndexFixing(Index3M,H2605,TRUE,_xll.ohTrigger(RecalcTrigger,Trigger3M)),NA())</f>
        <v>5.5273184828901591E-3</v>
      </c>
      <c r="L2605" s="44">
        <f>IFERROR(_xll.qlIndexFixing(Index6M,$H2605,TRUE,_xll.ohTrigger(RecalcTrigger,Trigger6M)),NA())</f>
        <v>4.4007676399039691E-3</v>
      </c>
      <c r="M2605" s="145">
        <f>IFERROR(_xll.qlIndexFixing(Index1Y,$H2605,TRUE,_xll.ohTrigger(RecalcTrigger,Trigger1Y)),NA())</f>
        <v>5.6791973359251579E-3</v>
      </c>
      <c r="N2605" s="144">
        <f>IFERROR(_xll.qlIndexFixing(ONIndex1M,I2605,TRUE,_xll.ohTrigger(RecalcTrigger,Trigger1M)),NA())</f>
        <v>5.2952119572324818E-3</v>
      </c>
      <c r="O2605" s="44">
        <f>IFERROR(_xll.qlIndexFixing(ONIndex3M,I2605,TRUE,_xll.ohTrigger(RecalcTrigger,Trigger3M)),NA())</f>
        <v>5.5606215903836187E-3</v>
      </c>
      <c r="P2605" s="44">
        <f>IFERROR(_xll.qlIndexFixing(ONIndex6M,I2605,TRUE,_xll.ohTrigger(RecalcTrigger,Trigger6M)),NA())</f>
        <v>4.4693604100842776E-3</v>
      </c>
      <c r="Q2605" s="145">
        <f>IFERROR(_xll.qlIndexFixing(ONIndex1Y,I2605,TRUE,_xll.ohTrigger(RecalcTrigger,Trigger1Y)),NA())</f>
        <v>5.8006439493318851E-3</v>
      </c>
    </row>
    <row r="2606" spans="2:17" x14ac:dyDescent="0.2">
      <c r="B2606" s="39" t="s">
        <v>42</v>
      </c>
      <c r="D2606" s="42">
        <f>_xll.qlCalendarAdvance(Calendar,$D2605,B2606,"f",FALSE)</f>
        <v>57937</v>
      </c>
      <c r="E2606" s="139">
        <f>_xll.qlInterestRateIndexValueDate(IndexON,D2606)</f>
        <v>57937</v>
      </c>
      <c r="F2606" s="155">
        <f>IFERROR(_xll.qlIndexFixing(IndexON,D2606,TRUE,_xll.ohTrigger(RecalcTrigger,TriggerON)),NA())</f>
        <v>5.1266109850089947E-3</v>
      </c>
      <c r="H2606" s="42">
        <f>_xll.qlCalendarAdvance(Calendar,$H2605,B2606,"f",FALSE)</f>
        <v>57937</v>
      </c>
      <c r="I2606" s="139">
        <f>_xll.qlInterestRateIndexValueDate(Index1M,$H2606)</f>
        <v>57941</v>
      </c>
      <c r="J2606" s="144">
        <f>IFERROR(_xll.qlIndexFixing(Index1M,$H2606,TRUE,_xll.ohTrigger(RecalcTrigger,Trigger1M)),NA())</f>
        <v>5.2800005787814472E-3</v>
      </c>
      <c r="K2606" s="44">
        <f>IFERROR(_xll.qlIndexFixing(Index3M,H2606,TRUE,_xll.ohTrigger(RecalcTrigger,Trigger3M)),NA())</f>
        <v>5.5213706860151425E-3</v>
      </c>
      <c r="L2606" s="44">
        <f>IFERROR(_xll.qlIndexFixing(Index6M,$H2606,TRUE,_xll.ohTrigger(RecalcTrigger,Trigger6M)),NA())</f>
        <v>4.3954907519460707E-3</v>
      </c>
      <c r="M2606" s="145">
        <f>IFERROR(_xll.qlIndexFixing(Index1Y,$H2606,TRUE,_xll.ohTrigger(RecalcTrigger,Trigger1Y)),NA())</f>
        <v>5.6739591299060791E-3</v>
      </c>
      <c r="N2606" s="144">
        <f>IFERROR(_xll.qlIndexFixing(ONIndex1M,I2606,TRUE,_xll.ohTrigger(RecalcTrigger,Trigger1M)),NA())</f>
        <v>5.2894631416489091E-3</v>
      </c>
      <c r="O2606" s="44">
        <f>IFERROR(_xll.qlIndexFixing(ONIndex3M,I2606,TRUE,_xll.ohTrigger(RecalcTrigger,Trigger3M)),NA())</f>
        <v>5.5545800324097172E-3</v>
      </c>
      <c r="P2606" s="44">
        <f>IFERROR(_xll.qlIndexFixing(ONIndex6M,I2606,TRUE,_xll.ohTrigger(RecalcTrigger,Trigger6M)),NA())</f>
        <v>4.4627716677325679E-3</v>
      </c>
      <c r="Q2606" s="145">
        <f>IFERROR(_xll.qlIndexFixing(ONIndex1Y,I2606,TRUE,_xll.ohTrigger(RecalcTrigger,Trigger1Y)),NA())</f>
        <v>5.7950231417525089E-3</v>
      </c>
    </row>
    <row r="2607" spans="2:17" x14ac:dyDescent="0.2">
      <c r="B2607" s="39" t="s">
        <v>42</v>
      </c>
      <c r="D2607" s="42">
        <f>_xll.qlCalendarAdvance(Calendar,$D2606,B2607,"f",FALSE)</f>
        <v>57944</v>
      </c>
      <c r="E2607" s="139">
        <f>_xll.qlInterestRateIndexValueDate(IndexON,D2607)</f>
        <v>57944</v>
      </c>
      <c r="F2607" s="155">
        <f>IFERROR(_xll.qlIndexFixing(IndexON,D2607,TRUE,_xll.ohTrigger(RecalcTrigger,TriggerON)),NA())</f>
        <v>5.120768528650288E-3</v>
      </c>
      <c r="H2607" s="42">
        <f>_xll.qlCalendarAdvance(Calendar,$H2606,B2607,"f",FALSE)</f>
        <v>57944</v>
      </c>
      <c r="I2607" s="139">
        <f>_xll.qlInterestRateIndexValueDate(Index1M,$H2607)</f>
        <v>57948</v>
      </c>
      <c r="J2607" s="144">
        <f>IFERROR(_xll.qlIndexFixing(Index1M,$H2607,TRUE,_xll.ohTrigger(RecalcTrigger,Trigger1M)),NA())</f>
        <v>5.2742925962174208E-3</v>
      </c>
      <c r="K2607" s="44">
        <f>IFERROR(_xll.qlIndexFixing(Index3M,H2607,TRUE,_xll.ohTrigger(RecalcTrigger,Trigger3M)),NA())</f>
        <v>5.5154394425804831E-3</v>
      </c>
      <c r="L2607" s="44">
        <f>IFERROR(_xll.qlIndexFixing(Index6M,$H2607,TRUE,_xll.ohTrigger(RecalcTrigger,Trigger6M)),NA())</f>
        <v>4.3903185367755657E-3</v>
      </c>
      <c r="M2607" s="145">
        <f>IFERROR(_xll.qlIndexFixing(Index1Y,$H2607,TRUE,_xll.ohTrigger(RecalcTrigger,Trigger1Y)),NA())</f>
        <v>5.6687374126353383E-3</v>
      </c>
      <c r="N2607" s="144">
        <f>IFERROR(_xll.qlIndexFixing(ONIndex1M,I2607,TRUE,_xll.ohTrigger(RecalcTrigger,Trigger1M)),NA())</f>
        <v>5.2837294490881703E-3</v>
      </c>
      <c r="O2607" s="44">
        <f>IFERROR(_xll.qlIndexFixing(ONIndex3M,I2607,TRUE,_xll.ohTrigger(RecalcTrigger,Trigger3M)),NA())</f>
        <v>5.5485547451805672E-3</v>
      </c>
      <c r="P2607" s="44">
        <f>IFERROR(_xll.qlIndexFixing(ONIndex6M,I2607,TRUE,_xll.ohTrigger(RecalcTrigger,Trigger6M)),NA())</f>
        <v>4.4562848666362953E-3</v>
      </c>
      <c r="Q2607" s="145">
        <f>IFERROR(_xll.qlIndexFixing(ONIndex1Y,I2607,TRUE,_xll.ohTrigger(RecalcTrigger,Trigger1Y)),NA())</f>
        <v>5.7894177653494694E-3</v>
      </c>
    </row>
    <row r="2608" spans="2:17" x14ac:dyDescent="0.2">
      <c r="B2608" s="39" t="s">
        <v>42</v>
      </c>
      <c r="D2608" s="42">
        <f>_xll.qlCalendarAdvance(Calendar,$D2607,B2608,"f",FALSE)</f>
        <v>57951</v>
      </c>
      <c r="E2608" s="139">
        <f>_xll.qlInterestRateIndexValueDate(IndexON,D2608)</f>
        <v>57951</v>
      </c>
      <c r="F2608" s="155">
        <f>IFERROR(_xll.qlIndexFixing(IndexON,D2608,TRUE,_xll.ohTrigger(RecalcTrigger,TriggerON)),NA())</f>
        <v>5.1149413627005202E-3</v>
      </c>
      <c r="H2608" s="42">
        <f>_xll.qlCalendarAdvance(Calendar,$H2607,B2608,"f",FALSE)</f>
        <v>57951</v>
      </c>
      <c r="I2608" s="139">
        <f>_xll.qlInterestRateIndexValueDate(Index1M,$H2608)</f>
        <v>57955</v>
      </c>
      <c r="J2608" s="144">
        <f>IFERROR(_xll.qlIndexFixing(Index1M,$H2608,TRUE,_xll.ohTrigger(RecalcTrigger,Trigger1M)),NA())</f>
        <v>5.2689666287832893E-3</v>
      </c>
      <c r="K2608" s="44">
        <f>IFERROR(_xll.qlIndexFixing(Index3M,H2608,TRUE,_xll.ohTrigger(RecalcTrigger,Trigger3M)),NA())</f>
        <v>5.509901984131562E-3</v>
      </c>
      <c r="L2608" s="44">
        <f>IFERROR(_xll.qlIndexFixing(Index6M,$H2608,TRUE,_xll.ohTrigger(RecalcTrigger,Trigger6M)),NA())</f>
        <v>4.385849904436875E-3</v>
      </c>
      <c r="M2608" s="145">
        <f>IFERROR(_xll.qlIndexFixing(Index1Y,$H2608,TRUE,_xll.ohTrigger(RecalcTrigger,Trigger1Y)),NA())</f>
        <v>5.6635322204658858E-3</v>
      </c>
      <c r="N2608" s="144">
        <f>IFERROR(_xll.qlIndexFixing(ONIndex1M,I2608,TRUE,_xll.ohTrigger(RecalcTrigger,Trigger1M)),NA())</f>
        <v>5.2780109179195733E-3</v>
      </c>
      <c r="O2608" s="44">
        <f>IFERROR(_xll.qlIndexFixing(ONIndex3M,I2608,TRUE,_xll.ohTrigger(RecalcTrigger,Trigger3M)),NA())</f>
        <v>5.542545769063878E-3</v>
      </c>
      <c r="P2608" s="44">
        <f>IFERROR(_xll.qlIndexFixing(ONIndex6M,I2608,TRUE,_xll.ohTrigger(RecalcTrigger,Trigger6M)),NA())</f>
        <v>4.4499002011999522E-3</v>
      </c>
      <c r="Q2608" s="145">
        <f>IFERROR(_xll.qlIndexFixing(ONIndex1Y,I2608,TRUE,_xll.ohTrigger(RecalcTrigger,Trigger1Y)),NA())</f>
        <v>5.7838278567334811E-3</v>
      </c>
    </row>
    <row r="2609" spans="2:17" x14ac:dyDescent="0.2">
      <c r="B2609" s="39" t="s">
        <v>42</v>
      </c>
      <c r="D2609" s="42">
        <f>_xll.qlCalendarAdvance(Calendar,$D2608,B2609,"f",FALSE)</f>
        <v>57958</v>
      </c>
      <c r="E2609" s="139">
        <f>_xll.qlInterestRateIndexValueDate(IndexON,D2609)</f>
        <v>57958</v>
      </c>
      <c r="F2609" s="155">
        <f>IFERROR(_xll.qlIndexFixing(IndexON,D2609,TRUE,_xll.ohTrigger(RecalcTrigger,TriggerON)),NA())</f>
        <v>5.1091295264882319E-3</v>
      </c>
      <c r="H2609" s="42">
        <f>_xll.qlCalendarAdvance(Calendar,$H2608,B2609,"f",FALSE)</f>
        <v>57958</v>
      </c>
      <c r="I2609" s="139">
        <f>_xll.qlInterestRateIndexValueDate(Index1M,$H2609)</f>
        <v>57962</v>
      </c>
      <c r="J2609" s="144">
        <f>IFERROR(_xll.qlIndexFixing(Index1M,$H2609,TRUE,_xll.ohTrigger(RecalcTrigger,Trigger1M)),NA())</f>
        <v>5.2632881577459045E-3</v>
      </c>
      <c r="K2609" s="44">
        <f>IFERROR(_xll.qlIndexFixing(Index3M,H2609,TRUE,_xll.ohTrigger(RecalcTrigger,Trigger3M)),NA())</f>
        <v>5.5040028629549619E-3</v>
      </c>
      <c r="L2609" s="44">
        <f>IFERROR(_xll.qlIndexFixing(Index6M,$H2609,TRUE,_xll.ohTrigger(RecalcTrigger,Trigger6M)),NA())</f>
        <v>4.3808725960960094E-3</v>
      </c>
      <c r="M2609" s="145">
        <f>IFERROR(_xll.qlIndexFixing(Index1Y,$H2609,TRUE,_xll.ohTrigger(RecalcTrigger,Trigger1Y)),NA())</f>
        <v>5.6583435897506681E-3</v>
      </c>
      <c r="N2609" s="144">
        <f>IFERROR(_xll.qlIndexFixing(ONIndex1M,I2609,TRUE,_xll.ohTrigger(RecalcTrigger,Trigger1M)),NA())</f>
        <v>5.272307586752234E-3</v>
      </c>
      <c r="O2609" s="44">
        <f>IFERROR(_xll.qlIndexFixing(ONIndex3M,I2609,TRUE,_xll.ohTrigger(RecalcTrigger,Trigger3M)),NA())</f>
        <v>5.5365531444273586E-3</v>
      </c>
      <c r="P2609" s="44">
        <f>IFERROR(_xll.qlIndexFixing(ONIndex6M,I2609,TRUE,_xll.ohTrigger(RecalcTrigger,Trigger6M)),NA())</f>
        <v>4.443617865588223E-3</v>
      </c>
      <c r="Q2609" s="145">
        <f>IFERROR(_xll.qlIndexFixing(ONIndex1Y,I2609,TRUE,_xll.ohTrigger(RecalcTrigger,Trigger1Y)),NA())</f>
        <v>5.7782534519557061E-3</v>
      </c>
    </row>
    <row r="2610" spans="2:17" x14ac:dyDescent="0.2">
      <c r="B2610" s="39" t="s">
        <v>42</v>
      </c>
      <c r="D2610" s="42">
        <f>_xll.qlCalendarAdvance(Calendar,$D2609,B2610,"f",FALSE)</f>
        <v>57965</v>
      </c>
      <c r="E2610" s="139">
        <f>_xll.qlInterestRateIndexValueDate(IndexON,D2610)</f>
        <v>57965</v>
      </c>
      <c r="F2610" s="155">
        <f>IFERROR(_xll.qlIndexFixing(IndexON,D2610,TRUE,_xll.ohTrigger(RecalcTrigger,TriggerON)),NA())</f>
        <v>5.103333058702475E-3</v>
      </c>
      <c r="H2610" s="42">
        <f>_xll.qlCalendarAdvance(Calendar,$H2609,B2610,"f",FALSE)</f>
        <v>57965</v>
      </c>
      <c r="I2610" s="139">
        <f>_xll.qlInterestRateIndexValueDate(Index1M,$H2610)</f>
        <v>57969</v>
      </c>
      <c r="J2610" s="144">
        <f>IFERROR(_xll.qlIndexFixing(Index1M,$H2610,TRUE,_xll.ohTrigger(RecalcTrigger,Trigger1M)),NA())</f>
        <v>5.2576250030194061E-3</v>
      </c>
      <c r="K2610" s="44">
        <f>IFERROR(_xll.qlIndexFixing(Index3M,H2610,TRUE,_xll.ohTrigger(RecalcTrigger,Trigger3M)),NA())</f>
        <v>5.4981204129579643E-3</v>
      </c>
      <c r="L2610" s="44">
        <f>IFERROR(_xll.qlIndexFixing(Index6M,$H2610,TRUE,_xll.ohTrigger(RecalcTrigger,Trigger6M)),NA())</f>
        <v>4.3760005119396744E-3</v>
      </c>
      <c r="M2610" s="145">
        <f>IFERROR(_xll.qlIndexFixing(Index1Y,$H2610,TRUE,_xll.ohTrigger(RecalcTrigger,Trigger1Y)),NA())</f>
        <v>5.6531715568428533E-3</v>
      </c>
      <c r="N2610" s="144">
        <f>IFERROR(_xll.qlIndexFixing(ONIndex1M,I2610,TRUE,_xll.ohTrigger(RecalcTrigger,Trigger1M)),NA())</f>
        <v>5.2666194940353961E-3</v>
      </c>
      <c r="O2610" s="44">
        <f>IFERROR(_xll.qlIndexFixing(ONIndex3M,I2610,TRUE,_xll.ohTrigger(RecalcTrigger,Trigger3M)),NA())</f>
        <v>5.5305769115587822E-3</v>
      </c>
      <c r="P2610" s="44">
        <f>IFERROR(_xll.qlIndexFixing(ONIndex6M,I2610,TRUE,_xll.ohTrigger(RecalcTrigger,Trigger6M)),NA())</f>
        <v>4.4374380541256642E-3</v>
      </c>
      <c r="Q2610" s="145">
        <f>IFERROR(_xll.qlIndexFixing(ONIndex1Y,I2610,TRUE,_xll.ohTrigger(RecalcTrigger,Trigger1Y)),NA())</f>
        <v>5.772694587946603E-3</v>
      </c>
    </row>
    <row r="2611" spans="2:17" x14ac:dyDescent="0.2">
      <c r="B2611" s="39" t="s">
        <v>42</v>
      </c>
      <c r="D2611" s="42">
        <f>_xll.qlCalendarAdvance(Calendar,$D2610,B2611,"f",FALSE)</f>
        <v>57972</v>
      </c>
      <c r="E2611" s="139">
        <f>_xll.qlInterestRateIndexValueDate(IndexON,D2611)</f>
        <v>57972</v>
      </c>
      <c r="F2611" s="155">
        <f>IFERROR(_xll.qlIndexFixing(IndexON,D2611,TRUE,_xll.ohTrigger(RecalcTrigger,TriggerON)),NA())</f>
        <v>5.0975519981921735E-3</v>
      </c>
      <c r="H2611" s="42">
        <f>_xll.qlCalendarAdvance(Calendar,$H2610,B2611,"f",FALSE)</f>
        <v>57972</v>
      </c>
      <c r="I2611" s="139">
        <f>_xll.qlInterestRateIndexValueDate(Index1M,$H2611)</f>
        <v>57976</v>
      </c>
      <c r="J2611" s="144">
        <f>IFERROR(_xll.qlIndexFixing(Index1M,$H2611,TRUE,_xll.ohTrigger(RecalcTrigger,Trigger1M)),NA())</f>
        <v>5.2519772030983347E-3</v>
      </c>
      <c r="K2611" s="44">
        <f>IFERROR(_xll.qlIndexFixing(Index3M,H2611,TRUE,_xll.ohTrigger(RecalcTrigger,Trigger3M)),NA())</f>
        <v>5.4922546744652348E-3</v>
      </c>
      <c r="L2611" s="44">
        <f>IFERROR(_xll.qlIndexFixing(Index6M,$H2611,TRUE,_xll.ohTrigger(RecalcTrigger,Trigger6M)),NA())</f>
        <v>4.3712338459322743E-3</v>
      </c>
      <c r="M2611" s="145">
        <f>IFERROR(_xll.qlIndexFixing(Index1Y,$H2611,TRUE,_xll.ohTrigger(RecalcTrigger,Trigger1Y)),NA())</f>
        <v>5.6480161580956074E-3</v>
      </c>
      <c r="N2611" s="144">
        <f>IFERROR(_xll.qlIndexFixing(ONIndex1M,I2611,TRUE,_xll.ohTrigger(RecalcTrigger,Trigger1M)),NA())</f>
        <v>5.2609466782982395E-3</v>
      </c>
      <c r="O2611" s="44">
        <f>IFERROR(_xll.qlIndexFixing(ONIndex3M,I2611,TRUE,_xll.ohTrigger(RecalcTrigger,Trigger3M)),NA())</f>
        <v>5.5246171108258579E-3</v>
      </c>
      <c r="P2611" s="44">
        <f>IFERROR(_xll.qlIndexFixing(ONIndex6M,I2611,TRUE,_xll.ohTrigger(RecalcTrigger,Trigger6M)),NA())</f>
        <v>4.4313609611368321E-3</v>
      </c>
      <c r="Q2611" s="145">
        <f>IFERROR(_xll.qlIndexFixing(ONIndex1Y,I2611,TRUE,_xll.ohTrigger(RecalcTrigger,Trigger1Y)),NA())</f>
        <v>5.7671513005974617E-3</v>
      </c>
    </row>
    <row r="2612" spans="2:17" x14ac:dyDescent="0.2">
      <c r="B2612" s="39" t="s">
        <v>42</v>
      </c>
      <c r="D2612" s="42">
        <f>_xll.qlCalendarAdvance(Calendar,$D2611,B2612,"f",FALSE)</f>
        <v>57979</v>
      </c>
      <c r="E2612" s="139">
        <f>_xll.qlInterestRateIndexValueDate(IndexON,D2612)</f>
        <v>57979</v>
      </c>
      <c r="F2612" s="155">
        <f>IFERROR(_xll.qlIndexFixing(IndexON,D2612,TRUE,_xll.ohTrigger(RecalcTrigger,TriggerON)),NA())</f>
        <v>5.0917863838062516E-3</v>
      </c>
      <c r="H2612" s="42">
        <f>_xll.qlCalendarAdvance(Calendar,$H2611,B2612,"f",FALSE)</f>
        <v>57979</v>
      </c>
      <c r="I2612" s="139">
        <f>_xll.qlInterestRateIndexValueDate(Index1M,$H2612)</f>
        <v>57983</v>
      </c>
      <c r="J2612" s="144">
        <f>IFERROR(_xll.qlIndexFixing(Index1M,$H2612,TRUE,_xll.ohTrigger(RecalcTrigger,Trigger1M)),NA())</f>
        <v>5.2459820889834289E-3</v>
      </c>
      <c r="K2612" s="44">
        <f>IFERROR(_xll.qlIndexFixing(Index3M,H2612,TRUE,_xll.ohTrigger(RecalcTrigger,Trigger3M)),NA())</f>
        <v>5.4860329383288331E-3</v>
      </c>
      <c r="L2612" s="44">
        <f>IFERROR(_xll.qlIndexFixing(Index6M,$H2612,TRUE,_xll.ohTrigger(RecalcTrigger,Trigger6M)),NA())</f>
        <v>4.367658350599257E-3</v>
      </c>
      <c r="M2612" s="145">
        <f>IFERROR(_xll.qlIndexFixing(Index1Y,$H2612,TRUE,_xll.ohTrigger(RecalcTrigger,Trigger1Y)),NA())</f>
        <v>5.6428774298612231E-3</v>
      </c>
      <c r="N2612" s="144">
        <f>IFERROR(_xll.qlIndexFixing(ONIndex1M,I2612,TRUE,_xll.ohTrigger(RecalcTrigger,Trigger1M)),NA())</f>
        <v>5.255289178069944E-3</v>
      </c>
      <c r="O2612" s="44">
        <f>IFERROR(_xll.qlIndexFixing(ONIndex3M,I2612,TRUE,_xll.ohTrigger(RecalcTrigger,Trigger3M)),NA())</f>
        <v>5.518673782596295E-3</v>
      </c>
      <c r="P2612" s="44">
        <f>IFERROR(_xll.qlIndexFixing(ONIndex6M,I2612,TRUE,_xll.ohTrigger(RecalcTrigger,Trigger6M)),NA())</f>
        <v>4.4253867809462832E-3</v>
      </c>
      <c r="Q2612" s="145">
        <f>IFERROR(_xll.qlIndexFixing(ONIndex1Y,I2612,TRUE,_xll.ohTrigger(RecalcTrigger,Trigger1Y)),NA())</f>
        <v>5.7616236265989329E-3</v>
      </c>
    </row>
    <row r="2613" spans="2:17" x14ac:dyDescent="0.2">
      <c r="B2613" s="39" t="s">
        <v>42</v>
      </c>
      <c r="D2613" s="42">
        <f>_xll.qlCalendarAdvance(Calendar,$D2612,B2613,"f",FALSE)</f>
        <v>57986</v>
      </c>
      <c r="E2613" s="139">
        <f>_xll.qlInterestRateIndexValueDate(IndexON,D2613)</f>
        <v>57986</v>
      </c>
      <c r="F2613" s="155">
        <f>IFERROR(_xll.qlIndexFixing(IndexON,D2613,TRUE,_xll.ohTrigger(RecalcTrigger,TriggerON)),NA())</f>
        <v>5.0860362546334414E-3</v>
      </c>
      <c r="H2613" s="42">
        <f>_xll.qlCalendarAdvance(Calendar,$H2612,B2613,"f",FALSE)</f>
        <v>57986</v>
      </c>
      <c r="I2613" s="139">
        <f>_xll.qlInterestRateIndexValueDate(Index1M,$H2613)</f>
        <v>57990</v>
      </c>
      <c r="J2613" s="144">
        <f>IFERROR(_xll.qlIndexFixing(Index1M,$H2613,TRUE,_xll.ohTrigger(RecalcTrigger,Trigger1M)),NA())</f>
        <v>5.2403661381513148E-3</v>
      </c>
      <c r="K2613" s="44">
        <f>IFERROR(_xll.qlIndexFixing(Index3M,H2613,TRUE,_xll.ohTrigger(RecalcTrigger,Trigger3M)),NA())</f>
        <v>5.4802018623276525E-3</v>
      </c>
      <c r="L2613" s="44">
        <f>IFERROR(_xll.qlIndexFixing(Index6M,$H2613,TRUE,_xll.ohTrigger(RecalcTrigger,Trigger6M)),NA())</f>
        <v>4.3620175442983236E-3</v>
      </c>
      <c r="M2613" s="145">
        <f>IFERROR(_xll.qlIndexFixing(Index1Y,$H2613,TRUE,_xll.ohTrigger(RecalcTrigger,Trigger1Y)),NA())</f>
        <v>5.6377554084937418E-3</v>
      </c>
      <c r="N2613" s="144">
        <f>IFERROR(_xll.qlIndexFixing(ONIndex1M,I2613,TRUE,_xll.ohTrigger(RecalcTrigger,Trigger1M)),NA())</f>
        <v>5.2496470317997534E-3</v>
      </c>
      <c r="O2613" s="44">
        <f>IFERROR(_xll.qlIndexFixing(ONIndex3M,I2613,TRUE,_xll.ohTrigger(RecalcTrigger,Trigger3M)),NA())</f>
        <v>5.5127469672378027E-3</v>
      </c>
      <c r="P2613" s="44">
        <f>IFERROR(_xll.qlIndexFixing(ONIndex6M,I2613,TRUE,_xll.ohTrigger(RecalcTrigger,Trigger6M)),NA())</f>
        <v>4.419515707798638E-3</v>
      </c>
      <c r="Q2613" s="145">
        <f>IFERROR(_xll.qlIndexFixing(ONIndex1Y,I2613,TRUE,_xll.ohTrigger(RecalcTrigger,Trigger1Y)),NA())</f>
        <v>5.7561116021620506E-3</v>
      </c>
    </row>
    <row r="2614" spans="2:17" x14ac:dyDescent="0.2">
      <c r="B2614" s="39" t="s">
        <v>42</v>
      </c>
      <c r="D2614" s="42">
        <f>_xll.qlCalendarAdvance(Calendar,$D2613,B2614,"f",FALSE)</f>
        <v>57993</v>
      </c>
      <c r="E2614" s="139">
        <f>_xll.qlInterestRateIndexValueDate(IndexON,D2614)</f>
        <v>57993</v>
      </c>
      <c r="F2614" s="155">
        <f>IFERROR(_xll.qlIndexFixing(IndexON,D2614,TRUE,_xll.ohTrigger(RecalcTrigger,TriggerON)),NA())</f>
        <v>5.0803016494427311E-3</v>
      </c>
      <c r="H2614" s="42">
        <f>_xll.qlCalendarAdvance(Calendar,$H2613,B2614,"f",FALSE)</f>
        <v>57993</v>
      </c>
      <c r="I2614" s="139">
        <f>_xll.qlInterestRateIndexValueDate(Index1M,$H2614)</f>
        <v>57997</v>
      </c>
      <c r="J2614" s="144">
        <f>IFERROR(_xll.qlIndexFixing(Index1M,$H2614,TRUE,_xll.ohTrigger(RecalcTrigger,Trigger1M)),NA())</f>
        <v>5.23476566069404E-3</v>
      </c>
      <c r="K2614" s="44">
        <f>IFERROR(_xll.qlIndexFixing(Index3M,H2614,TRUE,_xll.ohTrigger(RecalcTrigger,Trigger3M)),NA())</f>
        <v>5.4743876220323447E-3</v>
      </c>
      <c r="L2614" s="44">
        <f>IFERROR(_xll.qlIndexFixing(Index6M,$H2614,TRUE,_xll.ohTrigger(RecalcTrigger,Trigger6M)),NA())</f>
        <v>4.3575682966761264E-3</v>
      </c>
      <c r="M2614" s="145">
        <f>IFERROR(_xll.qlIndexFixing(Index1Y,$H2614,TRUE,_xll.ohTrigger(RecalcTrigger,Trigger1Y)),NA())</f>
        <v>5.6326501303461118E-3</v>
      </c>
      <c r="N2614" s="144">
        <f>IFERROR(_xll.qlIndexFixing(ONIndex1M,I2614,TRUE,_xll.ohTrigger(RecalcTrigger,Trigger1M)),NA())</f>
        <v>5.2440202780168477E-3</v>
      </c>
      <c r="O2614" s="44">
        <f>IFERROR(_xll.qlIndexFixing(ONIndex3M,I2614,TRUE,_xll.ohTrigger(RecalcTrigger,Trigger3M)),NA())</f>
        <v>5.5068367050381539E-3</v>
      </c>
      <c r="P2614" s="44">
        <f>IFERROR(_xll.qlIndexFixing(ONIndex6M,I2614,TRUE,_xll.ohTrigger(RecalcTrigger,Trigger6M)),NA())</f>
        <v>4.4137479360184528E-3</v>
      </c>
      <c r="Q2614" s="145">
        <f>IFERROR(_xll.qlIndexFixing(ONIndex1Y,I2614,TRUE,_xll.ohTrigger(RecalcTrigger,Trigger1Y)),NA())</f>
        <v>5.7506152639774655E-3</v>
      </c>
    </row>
    <row r="2615" spans="2:17" x14ac:dyDescent="0.2">
      <c r="B2615" s="39" t="s">
        <v>42</v>
      </c>
      <c r="D2615" s="42">
        <f>_xll.qlCalendarAdvance(Calendar,$D2614,B2615,"f",FALSE)</f>
        <v>58000</v>
      </c>
      <c r="E2615" s="139">
        <f>_xll.qlInterestRateIndexValueDate(IndexON,D2615)</f>
        <v>58000</v>
      </c>
      <c r="F2615" s="155">
        <f>IFERROR(_xll.qlIndexFixing(IndexON,D2615,TRUE,_xll.ohTrigger(RecalcTrigger,TriggerON)),NA())</f>
        <v>5.0745826071629807E-3</v>
      </c>
      <c r="H2615" s="42">
        <f>_xll.qlCalendarAdvance(Calendar,$H2614,B2615,"f",FALSE)</f>
        <v>58000</v>
      </c>
      <c r="I2615" s="139">
        <f>_xll.qlInterestRateIndexValueDate(Index1M,$H2615)</f>
        <v>58004</v>
      </c>
      <c r="J2615" s="144">
        <f>IFERROR(_xll.qlIndexFixing(Index1M,$H2615,TRUE,_xll.ohTrigger(RecalcTrigger,Trigger1M)),NA())</f>
        <v>5.2291806951072642E-3</v>
      </c>
      <c r="K2615" s="44">
        <f>IFERROR(_xll.qlIndexFixing(Index3M,H2615,TRUE,_xll.ohTrigger(RecalcTrigger,Trigger3M)),NA())</f>
        <v>5.4685902577628308E-3</v>
      </c>
      <c r="L2615" s="44">
        <f>IFERROR(_xll.qlIndexFixing(Index6M,$H2615,TRUE,_xll.ohTrigger(RecalcTrigger,Trigger6M)),NA())</f>
        <v>4.3532252432128896E-3</v>
      </c>
      <c r="M2615" s="145">
        <f>IFERROR(_xll.qlIndexFixing(Index1Y,$H2615,TRUE,_xll.ohTrigger(RecalcTrigger,Trigger1Y)),NA())</f>
        <v>5.6275616317717197E-3</v>
      </c>
      <c r="N2615" s="144">
        <f>IFERROR(_xll.qlIndexFixing(ONIndex1M,I2615,TRUE,_xll.ohTrigger(RecalcTrigger,Trigger1M)),NA())</f>
        <v>5.2384089552504065E-3</v>
      </c>
      <c r="O2615" s="44">
        <f>IFERROR(_xll.qlIndexFixing(ONIndex3M,I2615,TRUE,_xll.ohTrigger(RecalcTrigger,Trigger3M)),NA())</f>
        <v>5.500943036365058E-3</v>
      </c>
      <c r="P2615" s="44">
        <f>IFERROR(_xll.qlIndexFixing(ONIndex6M,I2615,TRUE,_xll.ohTrigger(RecalcTrigger,Trigger6M)),NA())</f>
        <v>4.4080836600901563E-3</v>
      </c>
      <c r="Q2615" s="145">
        <f>IFERROR(_xll.qlIndexFixing(ONIndex1Y,I2615,TRUE,_xll.ohTrigger(RecalcTrigger,Trigger1Y)),NA())</f>
        <v>5.7451346481762755E-3</v>
      </c>
    </row>
    <row r="2616" spans="2:17" x14ac:dyDescent="0.2">
      <c r="B2616" s="39" t="s">
        <v>42</v>
      </c>
      <c r="D2616" s="42">
        <f>_xll.qlCalendarAdvance(Calendar,$D2615,B2616,"f",FALSE)</f>
        <v>58007</v>
      </c>
      <c r="E2616" s="139">
        <f>_xll.qlInterestRateIndexValueDate(IndexON,D2616)</f>
        <v>58007</v>
      </c>
      <c r="F2616" s="155">
        <f>IFERROR(_xll.qlIndexFixing(IndexON,D2616,TRUE,_xll.ohTrigger(RecalcTrigger,TriggerON)),NA())</f>
        <v>5.0688791664832422E-3</v>
      </c>
      <c r="H2616" s="42">
        <f>_xll.qlCalendarAdvance(Calendar,$H2615,B2616,"f",FALSE)</f>
        <v>58007</v>
      </c>
      <c r="I2616" s="139">
        <f>_xll.qlInterestRateIndexValueDate(Index1M,$H2616)</f>
        <v>58011</v>
      </c>
      <c r="J2616" s="144">
        <f>IFERROR(_xll.qlIndexFixing(Index1M,$H2616,TRUE,_xll.ohTrigger(RecalcTrigger,Trigger1M)),NA())</f>
        <v>5.2236112798943789E-3</v>
      </c>
      <c r="K2616" s="44">
        <f>IFERROR(_xll.qlIndexFixing(Index3M,H2616,TRUE,_xll.ohTrigger(RecalcTrigger,Trigger3M)),NA())</f>
        <v>5.4628098098459836E-3</v>
      </c>
      <c r="L2616" s="44">
        <f>IFERROR(_xll.qlIndexFixing(Index6M,$H2616,TRUE,_xll.ohTrigger(RecalcTrigger,Trigger6M)),NA())</f>
        <v>4.3489885779481241E-3</v>
      </c>
      <c r="M2616" s="145">
        <f>IFERROR(_xll.qlIndexFixing(Index1Y,$H2616,TRUE,_xll.ohTrigger(RecalcTrigger,Trigger1Y)),NA())</f>
        <v>5.6224899491241704E-3</v>
      </c>
      <c r="N2616" s="144">
        <f>IFERROR(_xll.qlIndexFixing(ONIndex1M,I2616,TRUE,_xll.ohTrigger(RecalcTrigger,Trigger1M)),NA())</f>
        <v>5.2328131019496738E-3</v>
      </c>
      <c r="O2616" s="44">
        <f>IFERROR(_xll.qlIndexFixing(ONIndex3M,I2616,TRUE,_xll.ohTrigger(RecalcTrigger,Trigger3M)),NA())</f>
        <v>5.4950660014263519E-3</v>
      </c>
      <c r="P2616" s="44">
        <f>IFERROR(_xll.qlIndexFixing(ONIndex6M,I2616,TRUE,_xll.ohTrigger(RecalcTrigger,Trigger6M)),NA())</f>
        <v>4.4025230740984966E-3</v>
      </c>
      <c r="Q2616" s="145">
        <f>IFERROR(_xll.qlIndexFixing(ONIndex1Y,I2616,TRUE,_xll.ohTrigger(RecalcTrigger,Trigger1Y)),NA())</f>
        <v>5.7396697912892591E-3</v>
      </c>
    </row>
    <row r="2617" spans="2:17" x14ac:dyDescent="0.2">
      <c r="B2617" s="39" t="s">
        <v>42</v>
      </c>
      <c r="D2617" s="42">
        <f>_xll.qlCalendarAdvance(Calendar,$D2616,B2617,"f",FALSE)</f>
        <v>58014</v>
      </c>
      <c r="E2617" s="139">
        <f>_xll.qlInterestRateIndexValueDate(IndexON,D2617)</f>
        <v>58014</v>
      </c>
      <c r="F2617" s="155">
        <f>IFERROR(_xll.qlIndexFixing(IndexON,D2617,TRUE,_xll.ohTrigger(RecalcTrigger,TriggerON)),NA())</f>
        <v>5.0631913665721839E-3</v>
      </c>
      <c r="H2617" s="42">
        <f>_xll.qlCalendarAdvance(Calendar,$H2616,B2617,"f",FALSE)</f>
        <v>58014</v>
      </c>
      <c r="I2617" s="139">
        <f>_xll.qlInterestRateIndexValueDate(Index1M,$H2617)</f>
        <v>58018</v>
      </c>
      <c r="J2617" s="144">
        <f>IFERROR(_xll.qlIndexFixing(Index1M,$H2617,TRUE,_xll.ohTrigger(RecalcTrigger,Trigger1M)),NA())</f>
        <v>5.2184150105905047E-3</v>
      </c>
      <c r="K2617" s="44">
        <f>IFERROR(_xll.qlIndexFixing(Index3M,H2617,TRUE,_xll.ohTrigger(RecalcTrigger,Trigger3M)),NA())</f>
        <v>5.4570463186034623E-3</v>
      </c>
      <c r="L2617" s="44">
        <f>IFERROR(_xll.qlIndexFixing(Index6M,$H2617,TRUE,_xll.ohTrigger(RecalcTrigger,Trigger6M)),NA())</f>
        <v>4.344858494938029E-3</v>
      </c>
      <c r="M2617" s="145">
        <f>IFERROR(_xll.qlIndexFixing(Index1Y,$H2617,TRUE,_xll.ohTrigger(RecalcTrigger,Trigger1Y)),NA())</f>
        <v>5.6174351187564123E-3</v>
      </c>
      <c r="N2617" s="144">
        <f>IFERROR(_xll.qlIndexFixing(ONIndex1M,I2617,TRUE,_xll.ohTrigger(RecalcTrigger,Trigger1M)),NA())</f>
        <v>5.2272327566438292E-3</v>
      </c>
      <c r="O2617" s="44">
        <f>IFERROR(_xll.qlIndexFixing(ONIndex3M,I2617,TRUE,_xll.ohTrigger(RecalcTrigger,Trigger3M)),NA())</f>
        <v>5.4892056409094891E-3</v>
      </c>
      <c r="P2617" s="44">
        <f>IFERROR(_xll.qlIndexFixing(ONIndex6M,I2617,TRUE,_xll.ohTrigger(RecalcTrigger,Trigger6M)),NA())</f>
        <v>4.3970663724479664E-3</v>
      </c>
      <c r="Q2617" s="145">
        <f>IFERROR(_xll.qlIndexFixing(ONIndex1Y,I2617,TRUE,_xll.ohTrigger(RecalcTrigger,Trigger1Y)),NA())</f>
        <v>5.7342207296073866E-3</v>
      </c>
    </row>
    <row r="2618" spans="2:17" x14ac:dyDescent="0.2">
      <c r="B2618" s="39" t="s">
        <v>42</v>
      </c>
      <c r="D2618" s="42">
        <f>_xll.qlCalendarAdvance(Calendar,$D2617,B2618,"f",FALSE)</f>
        <v>58021</v>
      </c>
      <c r="E2618" s="139">
        <f>_xll.qlInterestRateIndexValueDate(IndexON,D2618)</f>
        <v>58021</v>
      </c>
      <c r="F2618" s="155">
        <f>IFERROR(_xll.qlIndexFixing(IndexON,D2618,TRUE,_xll.ohTrigger(RecalcTrigger,TriggerON)),NA())</f>
        <v>5.0575192460389218E-3</v>
      </c>
      <c r="H2618" s="42">
        <f>_xll.qlCalendarAdvance(Calendar,$H2617,B2618,"f",FALSE)</f>
        <v>58021</v>
      </c>
      <c r="I2618" s="139">
        <f>_xll.qlInterestRateIndexValueDate(Index1M,$H2618)</f>
        <v>58025</v>
      </c>
      <c r="J2618" s="144">
        <f>IFERROR(_xll.qlIndexFixing(Index1M,$H2618,TRUE,_xll.ohTrigger(RecalcTrigger,Trigger1M)),NA())</f>
        <v>5.2128757723384211E-3</v>
      </c>
      <c r="K2618" s="44">
        <f>IFERROR(_xll.qlIndexFixing(Index3M,H2618,TRUE,_xll.ohTrigger(RecalcTrigger,Trigger3M)),NA())</f>
        <v>5.4512998243586627E-3</v>
      </c>
      <c r="L2618" s="44">
        <f>IFERROR(_xll.qlIndexFixing(Index6M,$H2618,TRUE,_xll.ohTrigger(RecalcTrigger,Trigger6M)),NA())</f>
        <v>4.3408351882537367E-3</v>
      </c>
      <c r="M2618" s="145">
        <f>IFERROR(_xll.qlIndexFixing(Index1Y,$H2618,TRUE,_xll.ohTrigger(RecalcTrigger,Trigger1Y)),NA())</f>
        <v>5.6123971770231451E-3</v>
      </c>
      <c r="N2618" s="144">
        <f>IFERROR(_xll.qlIndexFixing(ONIndex1M,I2618,TRUE,_xll.ohTrigger(RecalcTrigger,Trigger1M)),NA())</f>
        <v>5.2216679579419889E-3</v>
      </c>
      <c r="O2618" s="44">
        <f>IFERROR(_xll.qlIndexFixing(ONIndex3M,I2618,TRUE,_xll.ohTrigger(RecalcTrigger,Trigger3M)),NA())</f>
        <v>5.4833619947824985E-3</v>
      </c>
      <c r="P2618" s="44">
        <f>IFERROR(_xll.qlIndexFixing(ONIndex6M,I2618,TRUE,_xll.ohTrigger(RecalcTrigger,Trigger6M)),NA())</f>
        <v>4.391713749463122E-3</v>
      </c>
      <c r="Q2618" s="145">
        <f>IFERROR(_xll.qlIndexFixing(ONIndex1Y,I2618,TRUE,_xll.ohTrigger(RecalcTrigger,Trigger1Y)),NA())</f>
        <v>5.7287874997413724E-3</v>
      </c>
    </row>
    <row r="2619" spans="2:17" x14ac:dyDescent="0.2">
      <c r="B2619" s="39" t="s">
        <v>42</v>
      </c>
      <c r="D2619" s="42">
        <f>_xll.qlCalendarAdvance(Calendar,$D2618,B2619,"f",FALSE)</f>
        <v>58028</v>
      </c>
      <c r="E2619" s="139">
        <f>_xll.qlInterestRateIndexValueDate(IndexON,D2619)</f>
        <v>58028</v>
      </c>
      <c r="F2619" s="155">
        <f>IFERROR(_xll.qlIndexFixing(IndexON,D2619,TRUE,_xll.ohTrigger(RecalcTrigger,TriggerON)),NA())</f>
        <v>5.051862843972188E-3</v>
      </c>
      <c r="H2619" s="42">
        <f>_xll.qlCalendarAdvance(Calendar,$H2618,B2619,"f",FALSE)</f>
        <v>58028</v>
      </c>
      <c r="I2619" s="139">
        <f>_xll.qlInterestRateIndexValueDate(Index1M,$H2619)</f>
        <v>58032</v>
      </c>
      <c r="J2619" s="144">
        <f>IFERROR(_xll.qlIndexFixing(Index1M,$H2619,TRUE,_xll.ohTrigger(RecalcTrigger,Trigger1M)),NA())</f>
        <v>5.207352196898718E-3</v>
      </c>
      <c r="K2619" s="44">
        <f>IFERROR(_xll.qlIndexFixing(Index3M,H2619,TRUE,_xll.ohTrigger(RecalcTrigger,Trigger3M)),NA())</f>
        <v>5.4455703674358511E-3</v>
      </c>
      <c r="L2619" s="44">
        <f>IFERROR(_xll.qlIndexFixing(Index6M,$H2619,TRUE,_xll.ohTrigger(RecalcTrigger,Trigger6M)),NA())</f>
        <v>4.3369188519835093E-3</v>
      </c>
      <c r="M2619" s="145">
        <f>IFERROR(_xll.qlIndexFixing(Index1Y,$H2619,TRUE,_xll.ohTrigger(RecalcTrigger,Trigger1Y)),NA())</f>
        <v>5.607376160277535E-3</v>
      </c>
      <c r="N2619" s="144">
        <f>IFERROR(_xll.qlIndexFixing(ONIndex1M,I2619,TRUE,_xll.ohTrigger(RecalcTrigger,Trigger1M)),NA())</f>
        <v>5.2161187441335244E-3</v>
      </c>
      <c r="O2619" s="44">
        <f>IFERROR(_xll.qlIndexFixing(ONIndex3M,I2619,TRUE,_xll.ohTrigger(RecalcTrigger,Trigger3M)),NA())</f>
        <v>5.4775351034930253E-3</v>
      </c>
      <c r="P2619" s="44">
        <f>IFERROR(_xll.qlIndexFixing(ONIndex6M,I2619,TRUE,_xll.ohTrigger(RecalcTrigger,Trigger6M)),NA())</f>
        <v>4.3864653994685199E-3</v>
      </c>
      <c r="Q2619" s="145">
        <f>IFERROR(_xll.qlIndexFixing(ONIndex1Y,I2619,TRUE,_xll.ohTrigger(RecalcTrigger,Trigger1Y)),NA())</f>
        <v>5.7233701379022506E-3</v>
      </c>
    </row>
    <row r="2620" spans="2:17" x14ac:dyDescent="0.2">
      <c r="B2620" s="39" t="s">
        <v>42</v>
      </c>
      <c r="D2620" s="42">
        <f>_xll.qlCalendarAdvance(Calendar,$D2619,B2620,"f",FALSE)</f>
        <v>58035</v>
      </c>
      <c r="E2620" s="139">
        <f>_xll.qlInterestRateIndexValueDate(IndexON,D2620)</f>
        <v>58035</v>
      </c>
      <c r="F2620" s="155">
        <f>IFERROR(_xll.qlIndexFixing(IndexON,D2620,TRUE,_xll.ohTrigger(RecalcTrigger,TriggerON)),NA())</f>
        <v>5.0462221991409706E-3</v>
      </c>
      <c r="H2620" s="42">
        <f>_xll.qlCalendarAdvance(Calendar,$H2619,B2620,"f",FALSE)</f>
        <v>58035</v>
      </c>
      <c r="I2620" s="139">
        <f>_xll.qlInterestRateIndexValueDate(Index1M,$H2620)</f>
        <v>58039</v>
      </c>
      <c r="J2620" s="144">
        <f>IFERROR(_xll.qlIndexFixing(Index1M,$H2620,TRUE,_xll.ohTrigger(RecalcTrigger,Trigger1M)),NA())</f>
        <v>5.2011355591657926E-3</v>
      </c>
      <c r="K2620" s="44">
        <f>IFERROR(_xll.qlIndexFixing(Index3M,H2620,TRUE,_xll.ohTrigger(RecalcTrigger,Trigger3M)),NA())</f>
        <v>5.4398579881566869E-3</v>
      </c>
      <c r="L2620" s="44">
        <f>IFERROR(_xll.qlIndexFixing(Index6M,$H2620,TRUE,_xll.ohTrigger(RecalcTrigger,Trigger6M)),NA())</f>
        <v>4.3331096802292244E-3</v>
      </c>
      <c r="M2620" s="145">
        <f>IFERROR(_xll.qlIndexFixing(Index1Y,$H2620,TRUE,_xll.ohTrigger(RecalcTrigger,Trigger1Y)),NA())</f>
        <v>5.6023721048736267E-3</v>
      </c>
      <c r="N2620" s="144">
        <f>IFERROR(_xll.qlIndexFixing(ONIndex1M,I2620,TRUE,_xll.ohTrigger(RecalcTrigger,Trigger1M)),NA())</f>
        <v>5.2105851539074877E-3</v>
      </c>
      <c r="O2620" s="44">
        <f>IFERROR(_xll.qlIndexFixing(ONIndex3M,I2620,TRUE,_xll.ohTrigger(RecalcTrigger,Trigger3M)),NA())</f>
        <v>5.4717250074887147E-3</v>
      </c>
      <c r="P2620" s="44">
        <f>IFERROR(_xll.qlIndexFixing(ONIndex6M,I2620,TRUE,_xll.ohTrigger(RecalcTrigger,Trigger6M)),NA())</f>
        <v>4.3813215165489083E-3</v>
      </c>
      <c r="Q2620" s="145">
        <f>IFERROR(_xll.qlIndexFixing(ONIndex1Y,I2620,TRUE,_xll.ohTrigger(RecalcTrigger,Trigger1Y)),NA())</f>
        <v>5.7179686806207997E-3</v>
      </c>
    </row>
    <row r="2621" spans="2:17" x14ac:dyDescent="0.2">
      <c r="B2621" s="39" t="s">
        <v>42</v>
      </c>
      <c r="D2621" s="42">
        <f>_xll.qlCalendarAdvance(Calendar,$D2620,B2621,"f",FALSE)</f>
        <v>58042</v>
      </c>
      <c r="E2621" s="139">
        <f>_xll.qlInterestRateIndexValueDate(IndexON,D2621)</f>
        <v>58042</v>
      </c>
      <c r="F2621" s="155">
        <f>IFERROR(_xll.qlIndexFixing(IndexON,D2621,TRUE,_xll.ohTrigger(RecalcTrigger,TriggerON)),NA())</f>
        <v>5.0405973504741297E-3</v>
      </c>
      <c r="H2621" s="42">
        <f>_xll.qlCalendarAdvance(Calendar,$H2620,B2621,"f",FALSE)</f>
        <v>58042</v>
      </c>
      <c r="I2621" s="139">
        <f>_xll.qlInterestRateIndexValueDate(Index1M,$H2621)</f>
        <v>58046</v>
      </c>
      <c r="J2621" s="144">
        <f>IFERROR(_xll.qlIndexFixing(Index1M,$H2621,TRUE,_xll.ohTrigger(RecalcTrigger,Trigger1M)),NA())</f>
        <v>5.195998806902408E-3</v>
      </c>
      <c r="K2621" s="44">
        <f>IFERROR(_xll.qlIndexFixing(Index3M,H2621,TRUE,_xll.ohTrigger(RecalcTrigger,Trigger3M)),NA())</f>
        <v>5.4345252933998252E-3</v>
      </c>
      <c r="L2621" s="44">
        <f>IFERROR(_xll.qlIndexFixing(Index6M,$H2621,TRUE,_xll.ohTrigger(RecalcTrigger,Trigger6M)),NA())</f>
        <v>4.3294078671094497E-3</v>
      </c>
      <c r="M2621" s="145">
        <f>IFERROR(_xll.qlIndexFixing(Index1Y,$H2621,TRUE,_xll.ohTrigger(RecalcTrigger,Trigger1Y)),NA())</f>
        <v>5.5973850471652438E-3</v>
      </c>
      <c r="N2621" s="144">
        <f>IFERROR(_xll.qlIndexFixing(ONIndex1M,I2621,TRUE,_xll.ohTrigger(RecalcTrigger,Trigger1M)),NA())</f>
        <v>5.2050672257131225E-3</v>
      </c>
      <c r="O2621" s="44">
        <f>IFERROR(_xll.qlIndexFixing(ONIndex3M,I2621,TRUE,_xll.ohTrigger(RecalcTrigger,Trigger3M)),NA())</f>
        <v>5.4659317470573399E-3</v>
      </c>
      <c r="P2621" s="44">
        <f>IFERROR(_xll.qlIndexFixing(ONIndex6M,I2621,TRUE,_xll.ohTrigger(RecalcTrigger,Trigger6M)),NA())</f>
        <v>4.376282295348588E-3</v>
      </c>
      <c r="Q2621" s="145">
        <f>IFERROR(_xll.qlIndexFixing(ONIndex1Y,I2621,TRUE,_xll.ohTrigger(RecalcTrigger,Trigger1Y)),NA())</f>
        <v>5.7125831641879898E-3</v>
      </c>
    </row>
    <row r="2622" spans="2:17" x14ac:dyDescent="0.2">
      <c r="B2622" s="39" t="s">
        <v>42</v>
      </c>
      <c r="D2622" s="42">
        <f>_xll.qlCalendarAdvance(Calendar,$D2621,B2622,"f",FALSE)</f>
        <v>58049</v>
      </c>
      <c r="E2622" s="139">
        <f>_xll.qlInterestRateIndexValueDate(IndexON,D2622)</f>
        <v>58049</v>
      </c>
      <c r="F2622" s="155">
        <f>IFERROR(_xll.qlIndexFixing(IndexON,D2622,TRUE,_xll.ohTrigger(RecalcTrigger,TriggerON)),NA())</f>
        <v>5.0349883369804616E-3</v>
      </c>
      <c r="H2622" s="42">
        <f>_xll.qlCalendarAdvance(Calendar,$H2621,B2622,"f",FALSE)</f>
        <v>58049</v>
      </c>
      <c r="I2622" s="139">
        <f>_xll.qlInterestRateIndexValueDate(Index1M,$H2622)</f>
        <v>58053</v>
      </c>
      <c r="J2622" s="144">
        <f>IFERROR(_xll.qlIndexFixing(Index1M,$H2622,TRUE,_xll.ohTrigger(RecalcTrigger,Trigger1M)),NA())</f>
        <v>5.1905235024164763E-3</v>
      </c>
      <c r="K2622" s="44">
        <f>IFERROR(_xll.qlIndexFixing(Index3M,H2622,TRUE,_xll.ohTrigger(RecalcTrigger,Trigger3M)),NA())</f>
        <v>5.4288460427985991E-3</v>
      </c>
      <c r="L2622" s="44">
        <f>IFERROR(_xll.qlIndexFixing(Index6M,$H2622,TRUE,_xll.ohTrigger(RecalcTrigger,Trigger6M)),NA())</f>
        <v>4.3258136067594417E-3</v>
      </c>
      <c r="M2622" s="145">
        <f>IFERROR(_xll.qlIndexFixing(Index1Y,$H2622,TRUE,_xll.ohTrigger(RecalcTrigger,Trigger1Y)),NA())</f>
        <v>5.5924150235068665E-3</v>
      </c>
      <c r="N2622" s="144">
        <f>IFERROR(_xll.qlIndexFixing(ONIndex1M,I2622,TRUE,_xll.ohTrigger(RecalcTrigger,Trigger1M)),NA())</f>
        <v>5.1995649979996728E-3</v>
      </c>
      <c r="O2622" s="44">
        <f>IFERROR(_xll.qlIndexFixing(ONIndex3M,I2622,TRUE,_xll.ohTrigger(RecalcTrigger,Trigger3M)),NA())</f>
        <v>5.4601553625666099E-3</v>
      </c>
      <c r="P2622" s="44">
        <f>IFERROR(_xll.qlIndexFixing(ONIndex6M,I2622,TRUE,_xll.ohTrigger(RecalcTrigger,Trigger6M)),NA())</f>
        <v>4.3713479299523073E-3</v>
      </c>
      <c r="Q2622" s="145">
        <f>IFERROR(_xll.qlIndexFixing(ONIndex1Y,I2622,TRUE,_xll.ohTrigger(RecalcTrigger,Trigger1Y)),NA())</f>
        <v>5.7072136251345995E-3</v>
      </c>
    </row>
    <row r="2623" spans="2:17" x14ac:dyDescent="0.2">
      <c r="B2623" s="39" t="s">
        <v>42</v>
      </c>
      <c r="D2623" s="42">
        <f>_xll.qlCalendarAdvance(Calendar,$D2622,B2623,"f",FALSE)</f>
        <v>58056</v>
      </c>
      <c r="E2623" s="139">
        <f>_xll.qlInterestRateIndexValueDate(IndexON,D2623)</f>
        <v>58056</v>
      </c>
      <c r="F2623" s="155">
        <f>IFERROR(_xll.qlIndexFixing(IndexON,D2623,TRUE,_xll.ohTrigger(RecalcTrigger,TriggerON)),NA())</f>
        <v>5.0293951973490181E-3</v>
      </c>
      <c r="H2623" s="42">
        <f>_xll.qlCalendarAdvance(Calendar,$H2622,B2623,"f",FALSE)</f>
        <v>58056</v>
      </c>
      <c r="I2623" s="139">
        <f>_xll.qlInterestRateIndexValueDate(Index1M,$H2623)</f>
        <v>58060</v>
      </c>
      <c r="J2623" s="144">
        <f>IFERROR(_xll.qlIndexFixing(Index1M,$H2623,TRUE,_xll.ohTrigger(RecalcTrigger,Trigger1M)),NA())</f>
        <v>5.1850640178075667E-3</v>
      </c>
      <c r="K2623" s="44">
        <f>IFERROR(_xll.qlIndexFixing(Index3M,H2623,TRUE,_xll.ohTrigger(RecalcTrigger,Trigger3M)),NA())</f>
        <v>5.4231839875827073E-3</v>
      </c>
      <c r="L2623" s="44">
        <f>IFERROR(_xll.qlIndexFixing(Index6M,$H2623,TRUE,_xll.ohTrigger(RecalcTrigger,Trigger6M)),NA())</f>
        <v>4.3223270933293919E-3</v>
      </c>
      <c r="M2623" s="145">
        <f>IFERROR(_xll.qlIndexFixing(Index1Y,$H2623,TRUE,_xll.ohTrigger(RecalcTrigger,Trigger1Y)),NA())</f>
        <v>5.5874620702527572E-3</v>
      </c>
      <c r="N2623" s="144">
        <f>IFERROR(_xll.qlIndexFixing(ONIndex1M,I2623,TRUE,_xll.ohTrigger(RecalcTrigger,Trigger1M)),NA())</f>
        <v>5.1940785093762543E-3</v>
      </c>
      <c r="O2623" s="44">
        <f>IFERROR(_xll.qlIndexFixing(ONIndex3M,I2623,TRUE,_xll.ohTrigger(RecalcTrigger,Trigger3M)),NA())</f>
        <v>5.4543958943042981E-3</v>
      </c>
      <c r="P2623" s="44">
        <f>IFERROR(_xll.qlIndexFixing(ONIndex6M,I2623,TRUE,_xll.ohTrigger(RecalcTrigger,Trigger6M)),NA())</f>
        <v>4.3665186147645585E-3</v>
      </c>
      <c r="Q2623" s="145">
        <f>IFERROR(_xll.qlIndexFixing(ONIndex1Y,I2623,TRUE,_xll.ohTrigger(RecalcTrigger,Trigger1Y)),NA())</f>
        <v>5.7018600997515989E-3</v>
      </c>
    </row>
    <row r="2624" spans="2:17" x14ac:dyDescent="0.2">
      <c r="B2624" s="39" t="s">
        <v>42</v>
      </c>
      <c r="D2624" s="42">
        <f>_xll.qlCalendarAdvance(Calendar,$D2623,B2624,"f",FALSE)</f>
        <v>58063</v>
      </c>
      <c r="E2624" s="139">
        <f>_xll.qlInterestRateIndexValueDate(IndexON,D2624)</f>
        <v>58063</v>
      </c>
      <c r="F2624" s="155">
        <f>IFERROR(_xll.qlIndexFixing(IndexON,D2624,TRUE,_xll.ohTrigger(RecalcTrigger,TriggerON)),NA())</f>
        <v>5.0238179704287234E-3</v>
      </c>
      <c r="H2624" s="42">
        <f>_xll.qlCalendarAdvance(Calendar,$H2623,B2624,"f",FALSE)</f>
        <v>58063</v>
      </c>
      <c r="I2624" s="139">
        <f>_xll.qlInterestRateIndexValueDate(Index1M,$H2624)</f>
        <v>58067</v>
      </c>
      <c r="J2624" s="144">
        <f>IFERROR(_xll.qlIndexFixing(Index1M,$H2624,TRUE,_xll.ohTrigger(RecalcTrigger,Trigger1M)),NA())</f>
        <v>5.1796203915636004E-3</v>
      </c>
      <c r="K2624" s="44">
        <f>IFERROR(_xll.qlIndexFixing(Index3M,H2624,TRUE,_xll.ohTrigger(RecalcTrigger,Trigger3M)),NA())</f>
        <v>5.417539168076818E-3</v>
      </c>
      <c r="L2624" s="44">
        <f>IFERROR(_xll.qlIndexFixing(Index6M,$H2624,TRUE,_xll.ohTrigger(RecalcTrigger,Trigger6M)),NA())</f>
        <v>4.3189485209870586E-3</v>
      </c>
      <c r="M2624" s="145">
        <f>IFERROR(_xll.qlIndexFixing(Index1Y,$H2624,TRUE,_xll.ohTrigger(RecalcTrigger,Trigger1Y)),NA())</f>
        <v>5.5825262237576166E-3</v>
      </c>
      <c r="N2624" s="144">
        <f>IFERROR(_xll.qlIndexFixing(ONIndex1M,I2624,TRUE,_xll.ohTrigger(RecalcTrigger,Trigger1M)),NA())</f>
        <v>5.1863428701803826E-3</v>
      </c>
      <c r="O2624" s="44">
        <f>IFERROR(_xll.qlIndexFixing(ONIndex3M,I2624,TRUE,_xll.ohTrigger(RecalcTrigger,Trigger3M)),NA())</f>
        <v>5.4462800149757129E-3</v>
      </c>
      <c r="P2624" s="44">
        <f>IFERROR(_xll.qlIndexFixing(ONIndex6M,I2624,TRUE,_xll.ohTrigger(RecalcTrigger,Trigger6M)),NA())</f>
        <v>4.3598557258839321E-3</v>
      </c>
      <c r="Q2624" s="145">
        <f>IFERROR(_xll.qlIndexFixing(ONIndex1Y,I2624,TRUE,_xll.ohTrigger(RecalcTrigger,Trigger1Y)),NA())</f>
        <v>5.6943302351530889E-3</v>
      </c>
    </row>
    <row r="2625" spans="2:17" x14ac:dyDescent="0.2">
      <c r="B2625" s="39" t="s">
        <v>42</v>
      </c>
      <c r="D2625" s="42">
        <f>_xll.qlCalendarAdvance(Calendar,$D2624,B2625,"f",FALSE)</f>
        <v>58071</v>
      </c>
      <c r="E2625" s="139">
        <f>_xll.qlInterestRateIndexValueDate(IndexON,D2625)</f>
        <v>58071</v>
      </c>
      <c r="F2625" s="155">
        <f>IFERROR(_xll.qlIndexFixing(IndexON,D2625,TRUE,_xll.ohTrigger(RecalcTrigger,TriggerON)),NA())</f>
        <v>5.0167407123691277E-3</v>
      </c>
      <c r="H2625" s="42">
        <f>_xll.qlCalendarAdvance(Calendar,$H2624,B2625,"f",FALSE)</f>
        <v>58071</v>
      </c>
      <c r="I2625" s="139">
        <f>_xll.qlInterestRateIndexValueDate(Index1M,$H2625)</f>
        <v>58075</v>
      </c>
      <c r="J2625" s="144">
        <f>IFERROR(_xll.qlIndexFixing(Index1M,$H2625,TRUE,_xll.ohTrigger(RecalcTrigger,Trigger1M)),NA())</f>
        <v>5.1734185722345444E-3</v>
      </c>
      <c r="K2625" s="44">
        <f>IFERROR(_xll.qlIndexFixing(Index3M,H2625,TRUE,_xll.ohTrigger(RecalcTrigger,Trigger3M)),NA())</f>
        <v>5.412899665382438E-3</v>
      </c>
      <c r="L2625" s="44">
        <f>IFERROR(_xll.qlIndexFixing(Index6M,$H2625,TRUE,_xll.ohTrigger(RecalcTrigger,Trigger6M)),NA())</f>
        <v>4.3153893369964691E-3</v>
      </c>
      <c r="M2625" s="145">
        <f>IFERROR(_xll.qlIndexFixing(Index1Y,$H2625,TRUE,_xll.ohTrigger(RecalcTrigger,Trigger1Y)),NA())</f>
        <v>5.5769062500216999E-3</v>
      </c>
      <c r="N2625" s="144">
        <f>IFERROR(_xll.qlIndexFixing(ONIndex1M,I2625,TRUE,_xll.ohTrigger(RecalcTrigger,Trigger1M)),NA())</f>
        <v>5.1808946085785124E-3</v>
      </c>
      <c r="O2625" s="44">
        <f>IFERROR(_xll.qlIndexFixing(ONIndex3M,I2625,TRUE,_xll.ohTrigger(RecalcTrigger,Trigger3M)),NA())</f>
        <v>5.4405616243613508E-3</v>
      </c>
      <c r="P2625" s="44">
        <f>IFERROR(_xll.qlIndexFixing(ONIndex6M,I2625,TRUE,_xll.ohTrigger(RecalcTrigger,Trigger6M)),NA())</f>
        <v>4.3552822321135665E-3</v>
      </c>
      <c r="Q2625" s="145">
        <f>IFERROR(_xll.qlIndexFixing(ONIndex1Y,I2625,TRUE,_xll.ohTrigger(RecalcTrigger,Trigger1Y)),NA())</f>
        <v>5.6890155840072509E-3</v>
      </c>
    </row>
    <row r="2626" spans="2:17" x14ac:dyDescent="0.2">
      <c r="B2626" s="39" t="s">
        <v>42</v>
      </c>
      <c r="D2626" s="42">
        <f>_xll.qlCalendarAdvance(Calendar,$D2625,B2626,"f",FALSE)</f>
        <v>58078</v>
      </c>
      <c r="E2626" s="139">
        <f>_xll.qlInterestRateIndexValueDate(IndexON,D2626)</f>
        <v>58078</v>
      </c>
      <c r="F2626" s="155">
        <f>IFERROR(_xll.qlIndexFixing(IndexON,D2626,TRUE,_xll.ohTrigger(RecalcTrigger,TriggerON)),NA())</f>
        <v>5.0111998495872001E-3</v>
      </c>
      <c r="H2626" s="42">
        <f>_xll.qlCalendarAdvance(Calendar,$H2625,B2626,"f",FALSE)</f>
        <v>58078</v>
      </c>
      <c r="I2626" s="139">
        <f>_xll.qlInterestRateIndexValueDate(Index1M,$H2626)</f>
        <v>58082</v>
      </c>
      <c r="J2626" s="144">
        <f>IFERROR(_xll.qlIndexFixing(Index1M,$H2626,TRUE,_xll.ohTrigger(RecalcTrigger,Trigger1M)),NA())</f>
        <v>5.1680090578600357E-3</v>
      </c>
      <c r="K2626" s="44">
        <f>IFERROR(_xll.qlIndexFixing(Index3M,H2626,TRUE,_xll.ohTrigger(RecalcTrigger,Trigger3M)),NA())</f>
        <v>5.4058580901923392E-3</v>
      </c>
      <c r="L2626" s="44">
        <f>IFERROR(_xll.qlIndexFixing(Index6M,$H2626,TRUE,_xll.ohTrigger(RecalcTrigger,Trigger6M)),NA())</f>
        <v>4.3122349523468531E-3</v>
      </c>
      <c r="M2626" s="145">
        <f>IFERROR(_xll.qlIndexFixing(Index1Y,$H2626,TRUE,_xll.ohTrigger(RecalcTrigger,Trigger1Y)),NA())</f>
        <v>5.5720071832854141E-3</v>
      </c>
      <c r="N2626" s="144">
        <f>IFERROR(_xll.qlIndexFixing(ONIndex1M,I2626,TRUE,_xll.ohTrigger(RecalcTrigger,Trigger1M)),NA())</f>
        <v>5.176938153361732E-3</v>
      </c>
      <c r="O2626" s="44">
        <f>IFERROR(_xll.qlIndexFixing(ONIndex3M,I2626,TRUE,_xll.ohTrigger(RecalcTrigger,Trigger3M)),NA())</f>
        <v>5.4364052867406087E-3</v>
      </c>
      <c r="P2626" s="44">
        <f>IFERROR(_xll.qlIndexFixing(ONIndex6M,I2626,TRUE,_xll.ohTrigger(RecalcTrigger,Trigger6M)),NA())</f>
        <v>4.3520268336294521E-3</v>
      </c>
      <c r="Q2626" s="145">
        <f>IFERROR(_xll.qlIndexFixing(ONIndex1Y,I2626,TRUE,_xll.ohTrigger(RecalcTrigger,Trigger1Y)),NA())</f>
        <v>5.6851393931722782E-3</v>
      </c>
    </row>
    <row r="2627" spans="2:17" x14ac:dyDescent="0.2">
      <c r="B2627" s="39" t="s">
        <v>42</v>
      </c>
      <c r="D2627" s="42">
        <f>_xll.qlCalendarAdvance(Calendar,$D2626,B2627,"f",FALSE)</f>
        <v>58085</v>
      </c>
      <c r="E2627" s="139">
        <f>_xll.qlInterestRateIndexValueDate(IndexON,D2627)</f>
        <v>58085</v>
      </c>
      <c r="F2627" s="155">
        <f>IFERROR(_xll.qlIndexFixing(IndexON,D2627,TRUE,_xll.ohTrigger(RecalcTrigger,TriggerON)),NA())</f>
        <v>5.0056750280269569E-3</v>
      </c>
      <c r="H2627" s="42">
        <f>_xll.qlCalendarAdvance(Calendar,$H2626,B2627,"f",FALSE)</f>
        <v>58085</v>
      </c>
      <c r="I2627" s="139">
        <f>_xll.qlInterestRateIndexValueDate(Index1M,$H2627)</f>
        <v>58089</v>
      </c>
      <c r="J2627" s="144">
        <f>IFERROR(_xll.qlIndexFixing(Index1M,$H2627,TRUE,_xll.ohTrigger(RecalcTrigger,Trigger1M)),NA())</f>
        <v>5.1626155228556127E-3</v>
      </c>
      <c r="K2627" s="44">
        <f>IFERROR(_xll.qlIndexFixing(Index3M,H2627,TRUE,_xll.ohTrigger(RecalcTrigger,Trigger3M)),NA())</f>
        <v>5.4002665387118398E-3</v>
      </c>
      <c r="L2627" s="44">
        <f>IFERROR(_xll.qlIndexFixing(Index6M,$H2627,TRUE,_xll.ohTrigger(RecalcTrigger,Trigger6M)),NA())</f>
        <v>4.3091891039296138E-3</v>
      </c>
      <c r="M2627" s="145">
        <f>IFERROR(_xll.qlIndexFixing(Index1Y,$H2627,TRUE,_xll.ohTrigger(RecalcTrigger,Trigger1Y)),NA())</f>
        <v>5.5671253375658512E-3</v>
      </c>
      <c r="N2627" s="144">
        <f>IFERROR(_xll.qlIndexFixing(ONIndex1M,I2627,TRUE,_xll.ohTrigger(RecalcTrigger,Trigger1M)),NA())</f>
        <v>5.1715172794519759E-3</v>
      </c>
      <c r="O2627" s="44">
        <f>IFERROR(_xll.qlIndexFixing(ONIndex3M,I2627,TRUE,_xll.ohTrigger(RecalcTrigger,Trigger3M)),NA())</f>
        <v>5.4307163298350503E-3</v>
      </c>
      <c r="P2627" s="44">
        <f>IFERROR(_xll.qlIndexFixing(ONIndex6M,I2627,TRUE,_xll.ohTrigger(RecalcTrigger,Trigger6M)),NA())</f>
        <v>4.3476347962556616E-3</v>
      </c>
      <c r="Q2627" s="145">
        <f>IFERROR(_xll.qlIndexFixing(ONIndex1Y,I2627,TRUE,_xll.ohTrigger(RecalcTrigger,Trigger1Y)),NA())</f>
        <v>5.6798525981704984E-3</v>
      </c>
    </row>
    <row r="2628" spans="2:17" x14ac:dyDescent="0.2">
      <c r="B2628" s="39" t="s">
        <v>42</v>
      </c>
      <c r="D2628" s="42">
        <f>_xll.qlCalendarAdvance(Calendar,$D2627,B2628,"f",FALSE)</f>
        <v>58092</v>
      </c>
      <c r="E2628" s="139">
        <f>_xll.qlInterestRateIndexValueDate(IndexON,D2628)</f>
        <v>58092</v>
      </c>
      <c r="F2628" s="155">
        <f>IFERROR(_xll.qlIndexFixing(IndexON,D2628,TRUE,_xll.ohTrigger(RecalcTrigger,TriggerON)),NA())</f>
        <v>5.000166286537322E-3</v>
      </c>
      <c r="H2628" s="42">
        <f>_xll.qlCalendarAdvance(Calendar,$H2627,B2628,"f",FALSE)</f>
        <v>58092</v>
      </c>
      <c r="I2628" s="139">
        <f>_xll.qlInterestRateIndexValueDate(Index1M,$H2628)</f>
        <v>58096</v>
      </c>
      <c r="J2628" s="144">
        <f>IFERROR(_xll.qlIndexFixing(Index1M,$H2628,TRUE,_xll.ohTrigger(RecalcTrigger,Trigger1M)),NA())</f>
        <v>5.1572380057195123E-3</v>
      </c>
      <c r="K2628" s="44">
        <f>IFERROR(_xll.qlIndexFixing(Index3M,H2628,TRUE,_xll.ohTrigger(RecalcTrigger,Trigger3M)),NA())</f>
        <v>5.3946923867682628E-3</v>
      </c>
      <c r="L2628" s="44">
        <f>IFERROR(_xll.qlIndexFixing(Index6M,$H2628,TRUE,_xll.ohTrigger(RecalcTrigger,Trigger6M)),NA())</f>
        <v>4.3062519859787722E-3</v>
      </c>
      <c r="M2628" s="145">
        <f>IFERROR(_xll.qlIndexFixing(Index1Y,$H2628,TRUE,_xll.ohTrigger(RecalcTrigger,Trigger1Y)),NA())</f>
        <v>5.5622607492183665E-3</v>
      </c>
      <c r="N2628" s="144">
        <f>IFERROR(_xll.qlIndexFixing(ONIndex1M,I2628,TRUE,_xll.ohTrigger(RecalcTrigger,Trigger1M)),NA())</f>
        <v>5.1661123426338662E-3</v>
      </c>
      <c r="O2628" s="44">
        <f>IFERROR(_xll.qlIndexFixing(ONIndex3M,I2628,TRUE,_xll.ohTrigger(RecalcTrigger,Trigger3M)),NA())</f>
        <v>5.4250444966719158E-3</v>
      </c>
      <c r="P2628" s="44">
        <f>IFERROR(_xll.qlIndexFixing(ONIndex6M,I2628,TRUE,_xll.ohTrigger(RecalcTrigger,Trigger6M)),NA())</f>
        <v>4.3433488085309335E-3</v>
      </c>
      <c r="Q2628" s="145">
        <f>IFERROR(_xll.qlIndexFixing(ONIndex1Y,I2628,TRUE,_xll.ohTrigger(RecalcTrigger,Trigger1Y)),NA())</f>
        <v>5.6745820040493555E-3</v>
      </c>
    </row>
    <row r="2629" spans="2:17" x14ac:dyDescent="0.2">
      <c r="B2629" s="39" t="s">
        <v>42</v>
      </c>
      <c r="D2629" s="42">
        <f>_xll.qlCalendarAdvance(Calendar,$D2628,B2629,"f",FALSE)</f>
        <v>58099</v>
      </c>
      <c r="E2629" s="139">
        <f>_xll.qlInterestRateIndexValueDate(IndexON,D2629)</f>
        <v>58099</v>
      </c>
      <c r="F2629" s="155">
        <f>IFERROR(_xll.qlIndexFixing(IndexON,D2629,TRUE,_xll.ohTrigger(RecalcTrigger,TriggerON)),NA())</f>
        <v>4.9946736640205103E-3</v>
      </c>
      <c r="H2629" s="42">
        <f>_xll.qlCalendarAdvance(Calendar,$H2628,B2629,"f",FALSE)</f>
        <v>58099</v>
      </c>
      <c r="I2629" s="139">
        <f>_xll.qlInterestRateIndexValueDate(Index1M,$H2629)</f>
        <v>58103</v>
      </c>
      <c r="J2629" s="144">
        <f>IFERROR(_xll.qlIndexFixing(Index1M,$H2629,TRUE,_xll.ohTrigger(RecalcTrigger,Trigger1M)),NA())</f>
        <v>5.1518765449577062E-3</v>
      </c>
      <c r="K2629" s="44">
        <f>IFERROR(_xll.qlIndexFixing(Index3M,H2629,TRUE,_xll.ohTrigger(RecalcTrigger,Trigger3M)),NA())</f>
        <v>5.389135674683132E-3</v>
      </c>
      <c r="L2629" s="44">
        <f>IFERROR(_xll.qlIndexFixing(Index6M,$H2629,TRUE,_xll.ohTrigger(RecalcTrigger,Trigger6M)),NA())</f>
        <v>4.3034237927451332E-3</v>
      </c>
      <c r="M2629" s="145">
        <f>IFERROR(_xll.qlIndexFixing(Index1Y,$H2629,TRUE,_xll.ohTrigger(RecalcTrigger,Trigger1Y)),NA())</f>
        <v>5.5574134545980994E-3</v>
      </c>
      <c r="N2629" s="144">
        <f>IFERROR(_xll.qlIndexFixing(ONIndex1M,I2629,TRUE,_xll.ohTrigger(RecalcTrigger,Trigger1M)),NA())</f>
        <v>5.1607233814365827E-3</v>
      </c>
      <c r="O2629" s="44">
        <f>IFERROR(_xll.qlIndexFixing(ONIndex3M,I2629,TRUE,_xll.ohTrigger(RecalcTrigger,Trigger3M)),NA())</f>
        <v>5.4193898276189145E-3</v>
      </c>
      <c r="P2629" s="44">
        <f>IFERROR(_xll.qlIndexFixing(ONIndex6M,I2629,TRUE,_xll.ohTrigger(RecalcTrigger,Trigger6M)),NA())</f>
        <v>4.33916906446008E-3</v>
      </c>
      <c r="Q2629" s="145">
        <f>IFERROR(_xll.qlIndexFixing(ONIndex1Y,I2629,TRUE,_xll.ohTrigger(RecalcTrigger,Trigger1Y)),NA())</f>
        <v>5.6693276472596921E-3</v>
      </c>
    </row>
    <row r="2630" spans="2:17" x14ac:dyDescent="0.2">
      <c r="B2630" s="39" t="s">
        <v>42</v>
      </c>
      <c r="D2630" s="42">
        <f>_xll.qlCalendarAdvance(Calendar,$D2629,B2630,"f",FALSE)</f>
        <v>58106</v>
      </c>
      <c r="E2630" s="139">
        <f>_xll.qlInterestRateIndexValueDate(IndexON,D2630)</f>
        <v>58106</v>
      </c>
      <c r="F2630" s="155">
        <f>IFERROR(_xll.qlIndexFixing(IndexON,D2630,TRUE,_xll.ohTrigger(RecalcTrigger,TriggerON)),NA())</f>
        <v>4.9891971993254458E-3</v>
      </c>
      <c r="H2630" s="42">
        <f>_xll.qlCalendarAdvance(Calendar,$H2629,B2630,"f",FALSE)</f>
        <v>58106</v>
      </c>
      <c r="I2630" s="139">
        <f>_xll.qlInterestRateIndexValueDate(Index1M,$H2630)</f>
        <v>58110</v>
      </c>
      <c r="J2630" s="144">
        <f>IFERROR(_xll.qlIndexFixing(Index1M,$H2630,TRUE,_xll.ohTrigger(RecalcTrigger,Trigger1M)),NA())</f>
        <v>5.1475624384554408E-3</v>
      </c>
      <c r="K2630" s="44">
        <f>IFERROR(_xll.qlIndexFixing(Index3M,H2630,TRUE,_xll.ohTrigger(RecalcTrigger,Trigger3M)),NA())</f>
        <v>5.3835964427833005E-3</v>
      </c>
      <c r="L2630" s="44">
        <f>IFERROR(_xll.qlIndexFixing(Index6M,$H2630,TRUE,_xll.ohTrigger(RecalcTrigger,Trigger6M)),NA())</f>
        <v>4.3007047184980482E-3</v>
      </c>
      <c r="M2630" s="145">
        <f>IFERROR(_xll.qlIndexFixing(Index1Y,$H2630,TRUE,_xll.ohTrigger(RecalcTrigger,Trigger1Y)),NA())</f>
        <v>5.552583490060407E-3</v>
      </c>
      <c r="N2630" s="144">
        <f>IFERROR(_xll.qlIndexFixing(ONIndex1M,I2630,TRUE,_xll.ohTrigger(RecalcTrigger,Trigger1M)),NA())</f>
        <v>5.1553504341494971E-3</v>
      </c>
      <c r="O2630" s="44">
        <f>IFERROR(_xll.qlIndexFixing(ONIndex3M,I2630,TRUE,_xll.ohTrigger(RecalcTrigger,Trigger3M)),NA())</f>
        <v>5.4137523628838835E-3</v>
      </c>
      <c r="P2630" s="44">
        <f>IFERROR(_xll.qlIndexFixing(ONIndex6M,I2630,TRUE,_xll.ohTrigger(RecalcTrigger,Trigger6M)),NA())</f>
        <v>4.3350957585275296E-3</v>
      </c>
      <c r="Q2630" s="145">
        <f>IFERROR(_xll.qlIndexFixing(ONIndex1Y,I2630,TRUE,_xll.ohTrigger(RecalcTrigger,Trigger1Y)),NA())</f>
        <v>5.6640895642523503E-3</v>
      </c>
    </row>
    <row r="2631" spans="2:17" x14ac:dyDescent="0.2">
      <c r="B2631" s="39" t="s">
        <v>42</v>
      </c>
      <c r="D2631" s="42">
        <f>_xll.qlCalendarAdvance(Calendar,$D2630,B2631,"f",FALSE)</f>
        <v>58113</v>
      </c>
      <c r="E2631" s="139">
        <f>_xll.qlInterestRateIndexValueDate(IndexON,D2631)</f>
        <v>58113</v>
      </c>
      <c r="F2631" s="155">
        <f>IFERROR(_xll.qlIndexFixing(IndexON,D2631,TRUE,_xll.ohTrigger(RecalcTrigger,TriggerON)),NA())</f>
        <v>4.9837369314076341E-3</v>
      </c>
      <c r="H2631" s="42">
        <f>_xll.qlCalendarAdvance(Calendar,$H2630,B2631,"f",FALSE)</f>
        <v>58113</v>
      </c>
      <c r="I2631" s="139">
        <f>_xll.qlInterestRateIndexValueDate(Index1M,$H2631)</f>
        <v>58117</v>
      </c>
      <c r="J2631" s="144">
        <f>IFERROR(_xll.qlIndexFixing(Index1M,$H2631,TRUE,_xll.ohTrigger(RecalcTrigger,Trigger1M)),NA())</f>
        <v>5.1422299683271232E-3</v>
      </c>
      <c r="K2631" s="44">
        <f>IFERROR(_xll.qlIndexFixing(Index3M,H2631,TRUE,_xll.ohTrigger(RecalcTrigger,Trigger3M)),NA())</f>
        <v>5.3780747313885158E-3</v>
      </c>
      <c r="L2631" s="44">
        <f>IFERROR(_xll.qlIndexFixing(Index6M,$H2631,TRUE,_xll.ohTrigger(RecalcTrigger,Trigger6M)),NA())</f>
        <v>4.2980949575201176E-3</v>
      </c>
      <c r="M2631" s="145">
        <f>IFERROR(_xll.qlIndexFixing(Index1Y,$H2631,TRUE,_xll.ohTrigger(RecalcTrigger,Trigger1Y)),NA())</f>
        <v>5.5477708919615225E-3</v>
      </c>
      <c r="N2631" s="144">
        <f>IFERROR(_xll.qlIndexFixing(ONIndex1M,I2631,TRUE,_xll.ohTrigger(RecalcTrigger,Trigger1M)),NA())</f>
        <v>5.1499935396215335E-3</v>
      </c>
      <c r="O2631" s="44">
        <f>IFERROR(_xll.qlIndexFixing(ONIndex3M,I2631,TRUE,_xll.ohTrigger(RecalcTrigger,Trigger3M)),NA())</f>
        <v>5.408132142914468E-3</v>
      </c>
      <c r="P2631" s="44">
        <f>IFERROR(_xll.qlIndexFixing(ONIndex6M,I2631,TRUE,_xll.ohTrigger(RecalcTrigger,Trigger6M)),NA())</f>
        <v>4.3311290851377748E-3</v>
      </c>
      <c r="Q2631" s="145">
        <f>IFERROR(_xll.qlIndexFixing(ONIndex1Y,I2631,TRUE,_xll.ohTrigger(RecalcTrigger,Trigger1Y)),NA())</f>
        <v>5.6588677914781726E-3</v>
      </c>
    </row>
    <row r="2632" spans="2:17" x14ac:dyDescent="0.2">
      <c r="B2632" s="39" t="s">
        <v>42</v>
      </c>
      <c r="D2632" s="42">
        <f>_xll.qlCalendarAdvance(Calendar,$D2631,B2632,"f",FALSE)</f>
        <v>58120</v>
      </c>
      <c r="E2632" s="139">
        <f>_xll.qlInterestRateIndexValueDate(IndexON,D2632)</f>
        <v>58120</v>
      </c>
      <c r="F2632" s="155">
        <f>IFERROR(_xll.qlIndexFixing(IndexON,D2632,TRUE,_xll.ohTrigger(RecalcTrigger,TriggerON)),NA())</f>
        <v>4.9782928990360631E-3</v>
      </c>
      <c r="H2632" s="42">
        <f>_xll.qlCalendarAdvance(Calendar,$H2631,B2632,"f",FALSE)</f>
        <v>58120</v>
      </c>
      <c r="I2632" s="139">
        <f>_xll.qlInterestRateIndexValueDate(Index1M,$H2632)</f>
        <v>58124</v>
      </c>
      <c r="J2632" s="144">
        <f>IFERROR(_xll.qlIndexFixing(Index1M,$H2632,TRUE,_xll.ohTrigger(RecalcTrigger,Trigger1M)),NA())</f>
        <v>5.1369136608928456E-3</v>
      </c>
      <c r="K2632" s="44">
        <f>IFERROR(_xll.qlIndexFixing(Index3M,H2632,TRUE,_xll.ohTrigger(RecalcTrigger,Trigger3M)),NA())</f>
        <v>5.3725705808265189E-3</v>
      </c>
      <c r="L2632" s="44">
        <f>IFERROR(_xll.qlIndexFixing(Index6M,$H2632,TRUE,_xll.ohTrigger(RecalcTrigger,Trigger6M)),NA())</f>
        <v>4.2955947041129327E-3</v>
      </c>
      <c r="M2632" s="145">
        <f>IFERROR(_xll.qlIndexFixing(Index1Y,$H2632,TRUE,_xll.ohTrigger(RecalcTrigger,Trigger1Y)),NA())</f>
        <v>5.542975696656802E-3</v>
      </c>
      <c r="N2632" s="144">
        <f>IFERROR(_xll.qlIndexFixing(ONIndex1M,I2632,TRUE,_xll.ohTrigger(RecalcTrigger,Trigger1M)),NA())</f>
        <v>5.1446527360621275E-3</v>
      </c>
      <c r="O2632" s="44">
        <f>IFERROR(_xll.qlIndexFixing(ONIndex3M,I2632,TRUE,_xll.ohTrigger(RecalcTrigger,Trigger3M)),NA())</f>
        <v>5.4025292079984411E-3</v>
      </c>
      <c r="P2632" s="44">
        <f>IFERROR(_xll.qlIndexFixing(ONIndex6M,I2632,TRUE,_xll.ohTrigger(RecalcTrigger,Trigger6M)),NA())</f>
        <v>4.3272692382956279E-3</v>
      </c>
      <c r="Q2632" s="145">
        <f>IFERROR(_xll.qlIndexFixing(ONIndex1Y,I2632,TRUE,_xll.ohTrigger(RecalcTrigger,Trigger1Y)),NA())</f>
        <v>5.6536623650682571E-3</v>
      </c>
    </row>
    <row r="2633" spans="2:17" x14ac:dyDescent="0.2">
      <c r="B2633" s="39" t="s">
        <v>42</v>
      </c>
      <c r="D2633" s="42">
        <f>_xll.qlCalendarAdvance(Calendar,$D2632,B2633,"f",FALSE)</f>
        <v>58127</v>
      </c>
      <c r="E2633" s="139">
        <f>_xll.qlInterestRateIndexValueDate(IndexON,D2633)</f>
        <v>58127</v>
      </c>
      <c r="F2633" s="155">
        <f>IFERROR(_xll.qlIndexFixing(IndexON,D2633,TRUE,_xll.ohTrigger(RecalcTrigger,TriggerON)),NA())</f>
        <v>4.9728651412195291E-3</v>
      </c>
      <c r="H2633" s="42">
        <f>_xll.qlCalendarAdvance(Calendar,$H2632,B2633,"f",FALSE)</f>
        <v>58127</v>
      </c>
      <c r="I2633" s="139">
        <f>_xll.qlInterestRateIndexValueDate(Index1M,$H2633)</f>
        <v>58131</v>
      </c>
      <c r="J2633" s="144">
        <f>IFERROR(_xll.qlIndexFixing(Index1M,$H2633,TRUE,_xll.ohTrigger(RecalcTrigger,Trigger1M)),NA())</f>
        <v>5.1316135546475294E-3</v>
      </c>
      <c r="K2633" s="44">
        <f>IFERROR(_xll.qlIndexFixing(Index3M,H2633,TRUE,_xll.ohTrigger(RecalcTrigger,Trigger3M)),NA())</f>
        <v>5.3670840314188339E-3</v>
      </c>
      <c r="L2633" s="44">
        <f>IFERROR(_xll.qlIndexFixing(Index6M,$H2633,TRUE,_xll.ohTrigger(RecalcTrigger,Trigger6M)),NA())</f>
        <v>4.2932041525957513E-3</v>
      </c>
      <c r="M2633" s="145">
        <f>IFERROR(_xll.qlIndexFixing(Index1Y,$H2633,TRUE,_xll.ohTrigger(RecalcTrigger,Trigger1Y)),NA())</f>
        <v>5.5381979405026982E-3</v>
      </c>
      <c r="N2633" s="144">
        <f>IFERROR(_xll.qlIndexFixing(ONIndex1M,I2633,TRUE,_xll.ohTrigger(RecalcTrigger,Trigger1M)),NA())</f>
        <v>5.1393280620803949E-3</v>
      </c>
      <c r="O2633" s="44">
        <f>IFERROR(_xll.qlIndexFixing(ONIndex3M,I2633,TRUE,_xll.ohTrigger(RecalcTrigger,Trigger3M)),NA())</f>
        <v>5.396943598583448E-3</v>
      </c>
      <c r="P2633" s="44">
        <f>IFERROR(_xll.qlIndexFixing(ONIndex6M,I2633,TRUE,_xll.ohTrigger(RecalcTrigger,Trigger6M)),NA())</f>
        <v>4.3235164124855174E-3</v>
      </c>
      <c r="Q2633" s="145">
        <f>IFERROR(_xll.qlIndexFixing(ONIndex1Y,I2633,TRUE,_xll.ohTrigger(RecalcTrigger,Trigger1Y)),NA())</f>
        <v>5.6484733217132543E-3</v>
      </c>
    </row>
    <row r="2634" spans="2:17" x14ac:dyDescent="0.2">
      <c r="B2634" s="39" t="s">
        <v>42</v>
      </c>
      <c r="D2634" s="42">
        <f>_xll.qlCalendarAdvance(Calendar,$D2633,B2634,"f",FALSE)</f>
        <v>58134</v>
      </c>
      <c r="E2634" s="139">
        <f>_xll.qlInterestRateIndexValueDate(IndexON,D2634)</f>
        <v>58134</v>
      </c>
      <c r="F2634" s="155">
        <f>IFERROR(_xll.qlIndexFixing(IndexON,D2634,TRUE,_xll.ohTrigger(RecalcTrigger,TriggerON)),NA())</f>
        <v>4.9674536967536653E-3</v>
      </c>
      <c r="H2634" s="42">
        <f>_xll.qlCalendarAdvance(Calendar,$H2633,B2634,"f",FALSE)</f>
        <v>58134</v>
      </c>
      <c r="I2634" s="139">
        <f>_xll.qlInterestRateIndexValueDate(Index1M,$H2634)</f>
        <v>58138</v>
      </c>
      <c r="J2634" s="144">
        <f>IFERROR(_xll.qlIndexFixing(Index1M,$H2634,TRUE,_xll.ohTrigger(RecalcTrigger,Trigger1M)),NA())</f>
        <v>5.1253114341884912E-3</v>
      </c>
      <c r="K2634" s="44">
        <f>IFERROR(_xll.qlIndexFixing(Index3M,H2634,TRUE,_xll.ohTrigger(RecalcTrigger,Trigger3M)),NA())</f>
        <v>5.3609205604544857E-3</v>
      </c>
      <c r="L2634" s="44">
        <f>IFERROR(_xll.qlIndexFixing(Index6M,$H2634,TRUE,_xll.ohTrigger(RecalcTrigger,Trigger6M)),NA())</f>
        <v>4.2906282954579622E-3</v>
      </c>
      <c r="M2634" s="145">
        <f>IFERROR(_xll.qlIndexFixing(Index1Y,$H2634,TRUE,_xll.ohTrigger(RecalcTrigger,Trigger1Y)),NA())</f>
        <v>5.5331516244698535E-3</v>
      </c>
      <c r="N2634" s="144">
        <f>IFERROR(_xll.qlIndexFixing(ONIndex1M,I2634,TRUE,_xll.ohTrigger(RecalcTrigger,Trigger1M)),NA())</f>
        <v>5.1340195562055158E-3</v>
      </c>
      <c r="O2634" s="44">
        <f>IFERROR(_xll.qlIndexFixing(ONIndex3M,I2634,TRUE,_xll.ohTrigger(RecalcTrigger,Trigger3M)),NA())</f>
        <v>5.3913753548773258E-3</v>
      </c>
      <c r="P2634" s="44">
        <f>IFERROR(_xll.qlIndexFixing(ONIndex6M,I2634,TRUE,_xll.ohTrigger(RecalcTrigger,Trigger6M)),NA())</f>
        <v>4.3198708021119359E-3</v>
      </c>
      <c r="Q2634" s="145">
        <f>IFERROR(_xll.qlIndexFixing(ONIndex1Y,I2634,TRUE,_xll.ohTrigger(RecalcTrigger,Trigger1Y)),NA())</f>
        <v>5.6433006977041344E-3</v>
      </c>
    </row>
    <row r="2635" spans="2:17" x14ac:dyDescent="0.2">
      <c r="B2635" s="39" t="s">
        <v>42</v>
      </c>
      <c r="D2635" s="42">
        <f>_xll.qlCalendarAdvance(Calendar,$D2634,B2635,"f",FALSE)</f>
        <v>58141</v>
      </c>
      <c r="E2635" s="139">
        <f>_xll.qlInterestRateIndexValueDate(IndexON,D2635)</f>
        <v>58141</v>
      </c>
      <c r="F2635" s="155">
        <f>IFERROR(_xll.qlIndexFixing(IndexON,D2635,TRUE,_xll.ohTrigger(RecalcTrigger,TriggerON)),NA())</f>
        <v>4.9620586045140413E-3</v>
      </c>
      <c r="H2635" s="42">
        <f>_xll.qlCalendarAdvance(Calendar,$H2634,B2635,"f",FALSE)</f>
        <v>58141</v>
      </c>
      <c r="I2635" s="139">
        <f>_xll.qlInterestRateIndexValueDate(Index1M,$H2635)</f>
        <v>58145</v>
      </c>
      <c r="J2635" s="144">
        <f>IFERROR(_xll.qlIndexFixing(Index1M,$H2635,TRUE,_xll.ohTrigger(RecalcTrigger,Trigger1M)),NA())</f>
        <v>5.1200471201431627E-3</v>
      </c>
      <c r="K2635" s="44">
        <f>IFERROR(_xll.qlIndexFixing(Index3M,H2635,TRUE,_xll.ohTrigger(RecalcTrigger,Trigger3M)),NA())</f>
        <v>5.3554717139995805E-3</v>
      </c>
      <c r="L2635" s="44">
        <f>IFERROR(_xll.qlIndexFixing(Index6M,$H2635,TRUE,_xll.ohTrigger(RecalcTrigger,Trigger6M)),NA())</f>
        <v>4.2884814514210709E-3</v>
      </c>
      <c r="M2635" s="145">
        <f>IFERROR(_xll.qlIndexFixing(Index1Y,$H2635,TRUE,_xll.ohTrigger(RecalcTrigger,Trigger1Y)),NA())</f>
        <v>5.5284100579868004E-3</v>
      </c>
      <c r="N2635" s="144">
        <f>IFERROR(_xll.qlIndexFixing(ONIndex1M,I2635,TRUE,_xll.ohTrigger(RecalcTrigger,Trigger1M)),NA())</f>
        <v>5.1287272569666698E-3</v>
      </c>
      <c r="O2635" s="44">
        <f>IFERROR(_xll.qlIndexFixing(ONIndex3M,I2635,TRUE,_xll.ohTrigger(RecalcTrigger,Trigger3M)),NA())</f>
        <v>5.3858245173277197E-3</v>
      </c>
      <c r="P2635" s="44">
        <f>IFERROR(_xll.qlIndexFixing(ONIndex6M,I2635,TRUE,_xll.ohTrigger(RecalcTrigger,Trigger6M)),NA())</f>
        <v>4.3163326014195036E-3</v>
      </c>
      <c r="Q2635" s="145">
        <f>IFERROR(_xll.qlIndexFixing(ONIndex1Y,I2635,TRUE,_xll.ohTrigger(RecalcTrigger,Trigger1Y)),NA())</f>
        <v>5.6381445295716759E-3</v>
      </c>
    </row>
    <row r="2636" spans="2:17" x14ac:dyDescent="0.2">
      <c r="B2636" s="39" t="s">
        <v>42</v>
      </c>
      <c r="D2636" s="42">
        <f>_xll.qlCalendarAdvance(Calendar,$D2635,B2636,"f",FALSE)</f>
        <v>58148</v>
      </c>
      <c r="E2636" s="139">
        <f>_xll.qlInterestRateIndexValueDate(IndexON,D2636)</f>
        <v>58148</v>
      </c>
      <c r="F2636" s="155">
        <f>IFERROR(_xll.qlIndexFixing(IndexON,D2636,TRUE,_xll.ohTrigger(RecalcTrigger,TriggerON)),NA())</f>
        <v>4.956679903482808E-3</v>
      </c>
      <c r="H2636" s="42">
        <f>_xll.qlCalendarAdvance(Calendar,$H2635,B2636,"f",FALSE)</f>
        <v>58148</v>
      </c>
      <c r="I2636" s="139">
        <f>_xll.qlInterestRateIndexValueDate(Index1M,$H2636)</f>
        <v>58152</v>
      </c>
      <c r="J2636" s="144">
        <f>IFERROR(_xll.qlIndexFixing(Index1M,$H2636,TRUE,_xll.ohTrigger(RecalcTrigger,Trigger1M)),NA())</f>
        <v>5.1147991319649439E-3</v>
      </c>
      <c r="K2636" s="44">
        <f>IFERROR(_xll.qlIndexFixing(Index3M,H2636,TRUE,_xll.ohTrigger(RecalcTrigger,Trigger3M)),NA())</f>
        <v>5.3500405961224105E-3</v>
      </c>
      <c r="L2636" s="44">
        <f>IFERROR(_xll.qlIndexFixing(Index6M,$H2636,TRUE,_xll.ohTrigger(RecalcTrigger,Trigger6M)),NA())</f>
        <v>4.2864449379653724E-3</v>
      </c>
      <c r="M2636" s="145">
        <f>IFERROR(_xll.qlIndexFixing(Index1Y,$H2636,TRUE,_xll.ohTrigger(RecalcTrigger,Trigger1Y)),NA())</f>
        <v>5.5236860426518238E-3</v>
      </c>
      <c r="N2636" s="144">
        <f>IFERROR(_xll.qlIndexFixing(ONIndex1M,I2636,TRUE,_xll.ohTrigger(RecalcTrigger,Trigger1M)),NA())</f>
        <v>5.1234512027331647E-3</v>
      </c>
      <c r="O2636" s="44">
        <f>IFERROR(_xll.qlIndexFixing(ONIndex3M,I2636,TRUE,_xll.ohTrigger(RecalcTrigger,Trigger3M)),NA())</f>
        <v>5.3802911262224029E-3</v>
      </c>
      <c r="P2636" s="44">
        <f>IFERROR(_xll.qlIndexFixing(ONIndex6M,I2636,TRUE,_xll.ohTrigger(RecalcTrigger,Trigger6M)),NA())</f>
        <v>4.312902004572905E-3</v>
      </c>
      <c r="Q2636" s="145">
        <f>IFERROR(_xll.qlIndexFixing(ONIndex1Y,I2636,TRUE,_xll.ohTrigger(RecalcTrigger,Trigger1Y)),NA())</f>
        <v>5.6330048533670407E-3</v>
      </c>
    </row>
    <row r="2637" spans="2:17" x14ac:dyDescent="0.2">
      <c r="B2637" s="39" t="s">
        <v>42</v>
      </c>
      <c r="D2637" s="42">
        <f>_xll.qlCalendarAdvance(Calendar,$D2636,B2637,"f",FALSE)</f>
        <v>58155</v>
      </c>
      <c r="E2637" s="139">
        <f>_xll.qlInterestRateIndexValueDate(IndexON,D2637)</f>
        <v>58155</v>
      </c>
      <c r="F2637" s="155">
        <f>IFERROR(_xll.qlIndexFixing(IndexON,D2637,TRUE,_xll.ohTrigger(RecalcTrigger,TriggerON)),NA())</f>
        <v>4.9513176324289532E-3</v>
      </c>
      <c r="H2637" s="42">
        <f>_xll.qlCalendarAdvance(Calendar,$H2636,B2637,"f",FALSE)</f>
        <v>58155</v>
      </c>
      <c r="I2637" s="139">
        <f>_xll.qlInterestRateIndexValueDate(Index1M,$H2637)</f>
        <v>58159</v>
      </c>
      <c r="J2637" s="144">
        <f>IFERROR(_xll.qlIndexFixing(Index1M,$H2637,TRUE,_xll.ohTrigger(RecalcTrigger,Trigger1M)),NA())</f>
        <v>5.1095675081598074E-3</v>
      </c>
      <c r="K2637" s="44">
        <f>IFERROR(_xll.qlIndexFixing(Index3M,H2637,TRUE,_xll.ohTrigger(RecalcTrigger,Trigger3M)),NA())</f>
        <v>5.3446272471455057E-3</v>
      </c>
      <c r="L2637" s="44">
        <f>IFERROR(_xll.qlIndexFixing(Index6M,$H2637,TRUE,_xll.ohTrigger(RecalcTrigger,Trigger6M)),NA())</f>
        <v>4.2845189494849336E-3</v>
      </c>
      <c r="M2637" s="145">
        <f>IFERROR(_xll.qlIndexFixing(Index1Y,$H2637,TRUE,_xll.ohTrigger(RecalcTrigger,Trigger1Y)),NA())</f>
        <v>5.5189796148218508E-3</v>
      </c>
      <c r="N2637" s="144">
        <f>IFERROR(_xll.qlIndexFixing(ONIndex1M,I2637,TRUE,_xll.ohTrigger(RecalcTrigger,Trigger1M)),NA())</f>
        <v>5.1168374196279842E-3</v>
      </c>
      <c r="O2637" s="44">
        <f>IFERROR(_xll.qlIndexFixing(ONIndex3M,I2637,TRUE,_xll.ohTrigger(RecalcTrigger,Trigger3M)),NA())</f>
        <v>5.3733632231871553E-3</v>
      </c>
      <c r="P2637" s="44">
        <f>IFERROR(_xll.qlIndexFixing(ONIndex6M,I2637,TRUE,_xll.ohTrigger(RecalcTrigger,Trigger6M)),NA())</f>
        <v>4.3087550043097167E-3</v>
      </c>
      <c r="Q2637" s="145">
        <f>IFERROR(_xll.qlIndexFixing(ONIndex1Y,I2637,TRUE,_xll.ohTrigger(RecalcTrigger,Trigger1Y)),NA())</f>
        <v>5.6265972015179244E-3</v>
      </c>
    </row>
    <row r="2638" spans="2:17" x14ac:dyDescent="0.2">
      <c r="B2638" s="39" t="s">
        <v>42</v>
      </c>
      <c r="D2638" s="42">
        <f>_xll.qlCalendarAdvance(Calendar,$D2637,B2638,"f",FALSE)</f>
        <v>58166</v>
      </c>
      <c r="E2638" s="139">
        <f>_xll.qlInterestRateIndexValueDate(IndexON,D2638)</f>
        <v>58166</v>
      </c>
      <c r="F2638" s="155">
        <f>IFERROR(_xll.qlIndexFixing(IndexON,D2638,TRUE,_xll.ohTrigger(RecalcTrigger,TriggerON)),NA())</f>
        <v>4.9436178235851003E-3</v>
      </c>
      <c r="H2638" s="42">
        <f>_xll.qlCalendarAdvance(Calendar,$H2637,B2638,"f",FALSE)</f>
        <v>58166</v>
      </c>
      <c r="I2638" s="139">
        <f>_xll.qlInterestRateIndexValueDate(Index1M,$H2638)</f>
        <v>58168</v>
      </c>
      <c r="J2638" s="144">
        <f>IFERROR(_xll.qlIndexFixing(Index1M,$H2638,TRUE,_xll.ohTrigger(RecalcTrigger,Trigger1M)),NA())</f>
        <v>5.1025307274535359E-3</v>
      </c>
      <c r="K2638" s="44">
        <f>IFERROR(_xll.qlIndexFixing(Index3M,H2638,TRUE,_xll.ohTrigger(RecalcTrigger,Trigger3M)),NA())</f>
        <v>5.338035505116509E-3</v>
      </c>
      <c r="L2638" s="44">
        <f>IFERROR(_xll.qlIndexFixing(Index6M,$H2638,TRUE,_xll.ohTrigger(RecalcTrigger,Trigger6M)),NA())</f>
        <v>4.2822690408662765E-3</v>
      </c>
      <c r="M2638" s="145">
        <f>IFERROR(_xll.qlIndexFixing(Index1Y,$H2638,TRUE,_xll.ohTrigger(RecalcTrigger,Trigger1Y)),NA())</f>
        <v>5.5123930125724431E-3</v>
      </c>
      <c r="N2638" s="144">
        <f>IFERROR(_xll.qlIndexFixing(ONIndex1M,I2638,TRUE,_xll.ohTrigger(RecalcTrigger,Trigger1M)),NA())</f>
        <v>5.1099590704417608E-3</v>
      </c>
      <c r="O2638" s="44">
        <f>IFERROR(_xll.qlIndexFixing(ONIndex3M,I2638,TRUE,_xll.ohTrigger(RecalcTrigger,Trigger3M)),NA())</f>
        <v>5.366142799712037E-3</v>
      </c>
      <c r="P2638" s="44">
        <f>IFERROR(_xll.qlIndexFixing(ONIndex6M,I2638,TRUE,_xll.ohTrigger(RecalcTrigger,Trigger6M)),NA())</f>
        <v>4.3045759294635388E-3</v>
      </c>
      <c r="Q2638" s="145">
        <f>IFERROR(_xll.qlIndexFixing(ONIndex1Y,I2638,TRUE,_xll.ohTrigger(RecalcTrigger,Trigger1Y)),NA())</f>
        <v>5.6198645274996295E-3</v>
      </c>
    </row>
    <row r="2639" spans="2:17" x14ac:dyDescent="0.2">
      <c r="B2639" s="39" t="s">
        <v>42</v>
      </c>
      <c r="D2639" s="42">
        <f>_xll.qlCalendarAdvance(Calendar,$D2638,B2639,"f",FALSE)</f>
        <v>58173</v>
      </c>
      <c r="E2639" s="139">
        <f>_xll.qlInterestRateIndexValueDate(IndexON,D2639)</f>
        <v>58173</v>
      </c>
      <c r="F2639" s="155">
        <f>IFERROR(_xll.qlIndexFixing(IndexON,D2639,TRUE,_xll.ohTrigger(RecalcTrigger,TriggerON)),NA())</f>
        <v>4.9382957617538636E-3</v>
      </c>
      <c r="H2639" s="42">
        <f>_xll.qlCalendarAdvance(Calendar,$H2638,B2639,"f",FALSE)</f>
        <v>58173</v>
      </c>
      <c r="I2639" s="139">
        <f>_xll.qlInterestRateIndexValueDate(Index1M,$H2639)</f>
        <v>58175</v>
      </c>
      <c r="J2639" s="144">
        <f>IFERROR(_xll.qlIndexFixing(Index1M,$H2639,TRUE,_xll.ohTrigger(RecalcTrigger,Trigger1M)),NA())</f>
        <v>5.0973377576443712E-3</v>
      </c>
      <c r="K2639" s="44">
        <f>IFERROR(_xll.qlIndexFixing(Index3M,H2639,TRUE,_xll.ohTrigger(RecalcTrigger,Trigger3M)),NA())</f>
        <v>5.3326617183672969E-3</v>
      </c>
      <c r="L2639" s="44">
        <f>IFERROR(_xll.qlIndexFixing(Index6M,$H2639,TRUE,_xll.ohTrigger(RecalcTrigger,Trigger6M)),NA())</f>
        <v>4.2805884373519993E-3</v>
      </c>
      <c r="M2639" s="145">
        <f>IFERROR(_xll.qlIndexFixing(Index1Y,$H2639,TRUE,_xll.ohTrigger(RecalcTrigger,Trigger1Y)),NA())</f>
        <v>5.5077293518535318E-3</v>
      </c>
      <c r="N2639" s="144">
        <f>IFERROR(_xll.qlIndexFixing(ONIndex1M,I2639,TRUE,_xll.ohTrigger(RecalcTrigger,Trigger1M)),NA())</f>
        <v>5.1047413489069271E-3</v>
      </c>
      <c r="O2639" s="44">
        <f>IFERROR(_xll.qlIndexFixing(ONIndex3M,I2639,TRUE,_xll.ohTrigger(RecalcTrigger,Trigger3M)),NA())</f>
        <v>5.3606720467413993E-3</v>
      </c>
      <c r="P2639" s="44">
        <f>IFERROR(_xll.qlIndexFixing(ONIndex6M,I2639,TRUE,_xll.ohTrigger(RecalcTrigger,Trigger6M)),NA())</f>
        <v>4.3015312188199317E-3</v>
      </c>
      <c r="Q2639" s="145">
        <f>IFERROR(_xll.qlIndexFixing(ONIndex1Y,I2639,TRUE,_xll.ohTrigger(RecalcTrigger,Trigger1Y)),NA())</f>
        <v>5.6147840492215551E-3</v>
      </c>
    </row>
    <row r="2640" spans="2:17" x14ac:dyDescent="0.2">
      <c r="B2640" s="39" t="s">
        <v>42</v>
      </c>
      <c r="D2640" s="42">
        <f>_xll.qlCalendarAdvance(Calendar,$D2639,B2640,"f",FALSE)</f>
        <v>58180</v>
      </c>
      <c r="E2640" s="139">
        <f>_xll.qlInterestRateIndexValueDate(IndexON,D2640)</f>
        <v>58180</v>
      </c>
      <c r="F2640" s="155">
        <f>IFERROR(_xll.qlIndexFixing(IndexON,D2640,TRUE,_xll.ohTrigger(RecalcTrigger,TriggerON)),NA())</f>
        <v>4.9329902626737976E-3</v>
      </c>
      <c r="H2640" s="42">
        <f>_xll.qlCalendarAdvance(Calendar,$H2639,B2640,"f",FALSE)</f>
        <v>58180</v>
      </c>
      <c r="I2640" s="139">
        <f>_xll.qlInterestRateIndexValueDate(Index1M,$H2640)</f>
        <v>58182</v>
      </c>
      <c r="J2640" s="144">
        <f>IFERROR(_xll.qlIndexFixing(Index1M,$H2640,TRUE,_xll.ohTrigger(RecalcTrigger,Trigger1M)),NA())</f>
        <v>5.0921612817589335E-3</v>
      </c>
      <c r="K2640" s="44">
        <f>IFERROR(_xll.qlIndexFixing(Index3M,H2640,TRUE,_xll.ohTrigger(RecalcTrigger,Trigger3M)),NA())</f>
        <v>5.3273058297854297E-3</v>
      </c>
      <c r="L2640" s="44">
        <f>IFERROR(_xll.qlIndexFixing(Index6M,$H2640,TRUE,_xll.ohTrigger(RecalcTrigger,Trigger6M)),NA())</f>
        <v>4.2790189824388654E-3</v>
      </c>
      <c r="M2640" s="145">
        <f>IFERROR(_xll.qlIndexFixing(Index1Y,$H2640,TRUE,_xll.ohTrigger(RecalcTrigger,Trigger1Y)),NA())</f>
        <v>5.502805318333151E-3</v>
      </c>
      <c r="N2640" s="144">
        <f>IFERROR(_xll.qlIndexFixing(ONIndex1M,I2640,TRUE,_xll.ohTrigger(RecalcTrigger,Trigger1M)),NA())</f>
        <v>5.0995400483166975E-3</v>
      </c>
      <c r="O2640" s="44">
        <f>IFERROR(_xll.qlIndexFixing(ONIndex3M,I2640,TRUE,_xll.ohTrigger(RecalcTrigger,Trigger3M)),NA())</f>
        <v>5.3552189245476001E-3</v>
      </c>
      <c r="P2640" s="44">
        <f>IFERROR(_xll.qlIndexFixing(ONIndex6M,I2640,TRUE,_xll.ohTrigger(RecalcTrigger,Trigger6M)),NA())</f>
        <v>4.2985950003515683E-3</v>
      </c>
      <c r="Q2640" s="145">
        <f>IFERROR(_xll.qlIndexFixing(ONIndex1Y,I2640,TRUE,_xll.ohTrigger(RecalcTrigger,Trigger1Y)),NA())</f>
        <v>5.6097202294580484E-3</v>
      </c>
    </row>
    <row r="2641" spans="2:17" x14ac:dyDescent="0.2">
      <c r="B2641" s="39" t="s">
        <v>42</v>
      </c>
      <c r="D2641" s="42">
        <f>_xll.qlCalendarAdvance(Calendar,$D2640,B2641,"f",FALSE)</f>
        <v>58187</v>
      </c>
      <c r="E2641" s="139">
        <f>_xll.qlInterestRateIndexValueDate(IndexON,D2641)</f>
        <v>58187</v>
      </c>
      <c r="F2641" s="155">
        <f>IFERROR(_xll.qlIndexFixing(IndexON,D2641,TRUE,_xll.ohTrigger(RecalcTrigger,TriggerON)),NA())</f>
        <v>4.9277013651938262E-3</v>
      </c>
      <c r="H2641" s="42">
        <f>_xll.qlCalendarAdvance(Calendar,$H2640,B2641,"f",FALSE)</f>
        <v>58187</v>
      </c>
      <c r="I2641" s="139">
        <f>_xll.qlInterestRateIndexValueDate(Index1M,$H2641)</f>
        <v>58189</v>
      </c>
      <c r="J2641" s="144">
        <f>IFERROR(_xll.qlIndexFixing(Index1M,$H2641,TRUE,_xll.ohTrigger(RecalcTrigger,Trigger1M)),NA())</f>
        <v>5.0870013383039203E-3</v>
      </c>
      <c r="K2641" s="44">
        <f>IFERROR(_xll.qlIndexFixing(Index3M,H2641,TRUE,_xll.ohTrigger(RecalcTrigger,Trigger3M)),NA())</f>
        <v>5.3219678796929369E-3</v>
      </c>
      <c r="L2641" s="44">
        <f>IFERROR(_xll.qlIndexFixing(Index6M,$H2641,TRUE,_xll.ohTrigger(RecalcTrigger,Trigger6M)),NA())</f>
        <v>4.2775608705960134E-3</v>
      </c>
      <c r="M2641" s="145">
        <f>IFERROR(_xll.qlIndexFixing(Index1Y,$H2641,TRUE,_xll.ohTrigger(RecalcTrigger,Trigger1Y)),NA())</f>
        <v>5.4984552052304795E-3</v>
      </c>
      <c r="N2641" s="144">
        <f>IFERROR(_xll.qlIndexFixing(ONIndex1M,I2641,TRUE,_xll.ohTrigger(RecalcTrigger,Trigger1M)),NA())</f>
        <v>5.0943552073601239E-3</v>
      </c>
      <c r="O2641" s="44">
        <f>IFERROR(_xll.qlIndexFixing(ONIndex3M,I2641,TRUE,_xll.ohTrigger(RecalcTrigger,Trigger3M)),NA())</f>
        <v>5.3497834736582206E-3</v>
      </c>
      <c r="P2641" s="44">
        <f>IFERROR(_xll.qlIndexFixing(ONIndex6M,I2641,TRUE,_xll.ohTrigger(RecalcTrigger,Trigger6M)),NA())</f>
        <v>4.2957674685428771E-3</v>
      </c>
      <c r="Q2641" s="145">
        <f>IFERROR(_xll.qlIndexFixing(ONIndex1Y,I2641,TRUE,_xll.ohTrigger(RecalcTrigger,Trigger1Y)),NA())</f>
        <v>5.6046731047398879E-3</v>
      </c>
    </row>
    <row r="2642" spans="2:17" x14ac:dyDescent="0.2">
      <c r="B2642" s="39" t="s">
        <v>42</v>
      </c>
      <c r="D2642" s="42">
        <f>_xll.qlCalendarAdvance(Calendar,$D2641,B2642,"f",FALSE)</f>
        <v>58194</v>
      </c>
      <c r="E2642" s="139">
        <f>_xll.qlInterestRateIndexValueDate(IndexON,D2642)</f>
        <v>58194</v>
      </c>
      <c r="F2642" s="155">
        <f>IFERROR(_xll.qlIndexFixing(IndexON,D2642,TRUE,_xll.ohTrigger(RecalcTrigger,TriggerON)),NA())</f>
        <v>4.9224291081628735E-3</v>
      </c>
      <c r="H2642" s="42">
        <f>_xll.qlCalendarAdvance(Calendar,$H2641,B2642,"f",FALSE)</f>
        <v>58194</v>
      </c>
      <c r="I2642" s="139">
        <f>_xll.qlInterestRateIndexValueDate(Index1M,$H2642)</f>
        <v>58197</v>
      </c>
      <c r="J2642" s="144">
        <f>IFERROR(_xll.qlIndexFixing(Index1M,$H2642,TRUE,_xll.ohTrigger(RecalcTrigger,Trigger1M)),NA())</f>
        <v>5.0814544696278505E-3</v>
      </c>
      <c r="K2642" s="44">
        <f>IFERROR(_xll.qlIndexFixing(Index3M,H2642,TRUE,_xll.ohTrigger(RecalcTrigger,Trigger3M)),NA())</f>
        <v>5.3148784344111671E-3</v>
      </c>
      <c r="L2642" s="44">
        <f>IFERROR(_xll.qlIndexFixing(Index6M,$H2642,TRUE,_xll.ohTrigger(RecalcTrigger,Trigger6M)),NA())</f>
        <v>4.2759707874579639E-3</v>
      </c>
      <c r="M2642" s="145">
        <f>IFERROR(_xll.qlIndexFixing(Index1Y,$H2642,TRUE,_xll.ohTrigger(RecalcTrigger,Trigger1Y)),NA())</f>
        <v>5.4934631952148925E-3</v>
      </c>
      <c r="N2642" s="144">
        <f>IFERROR(_xll.qlIndexFixing(ONIndex1M,I2642,TRUE,_xll.ohTrigger(RecalcTrigger,Trigger1M)),NA())</f>
        <v>5.0884498789738331E-3</v>
      </c>
      <c r="O2642" s="44">
        <f>IFERROR(_xll.qlIndexFixing(ONIndex3M,I2642,TRUE,_xll.ohTrigger(RecalcTrigger,Trigger3M)),NA())</f>
        <v>5.3435932196688185E-3</v>
      </c>
      <c r="P2642" s="44">
        <f>IFERROR(_xll.qlIndexFixing(ONIndex6M,I2642,TRUE,_xll.ohTrigger(RecalcTrigger,Trigger6M)),NA())</f>
        <v>4.2926693383105174E-3</v>
      </c>
      <c r="Q2642" s="145">
        <f>IFERROR(_xll.qlIndexFixing(ONIndex1Y,I2642,TRUE,_xll.ohTrigger(RecalcTrigger,Trigger1Y)),NA())</f>
        <v>5.5989254516664033E-3</v>
      </c>
    </row>
    <row r="2643" spans="2:17" x14ac:dyDescent="0.2">
      <c r="B2643" s="39" t="s">
        <v>42</v>
      </c>
      <c r="D2643" s="42">
        <f>_xll.qlCalendarAdvance(Calendar,$D2642,B2643,"f",FALSE)</f>
        <v>58201</v>
      </c>
      <c r="E2643" s="139">
        <f>_xll.qlInterestRateIndexValueDate(IndexON,D2643)</f>
        <v>58201</v>
      </c>
      <c r="F2643" s="155">
        <f>IFERROR(_xll.qlIndexFixing(IndexON,D2643,TRUE,_xll.ohTrigger(RecalcTrigger,TriggerON)),NA())</f>
        <v>4.9171735306696718E-3</v>
      </c>
      <c r="H2643" s="42">
        <f>_xll.qlCalendarAdvance(Calendar,$H2642,B2643,"f",FALSE)</f>
        <v>58201</v>
      </c>
      <c r="I2643" s="139">
        <f>_xll.qlInterestRateIndexValueDate(Index1M,$H2643)</f>
        <v>58203</v>
      </c>
      <c r="J2643" s="144">
        <f>IFERROR(_xll.qlIndexFixing(Index1M,$H2643,TRUE,_xll.ohTrigger(RecalcTrigger,Trigger1M)),NA())</f>
        <v>5.0767312026669953E-3</v>
      </c>
      <c r="K2643" s="44">
        <f>IFERROR(_xll.qlIndexFixing(Index3M,H2643,TRUE,_xll.ohTrigger(RecalcTrigger,Trigger3M)),NA())</f>
        <v>5.311009903845974E-3</v>
      </c>
      <c r="L2643" s="44">
        <f>IFERROR(_xll.qlIndexFixing(Index6M,$H2643,TRUE,_xll.ohTrigger(RecalcTrigger,Trigger6M)),NA())</f>
        <v>4.2749108867126771E-3</v>
      </c>
      <c r="M2643" s="145">
        <f>IFERROR(_xll.qlIndexFixing(Index1Y,$H2643,TRUE,_xll.ohTrigger(RecalcTrigger,Trigger1Y)),NA())</f>
        <v>5.489252200747214E-3</v>
      </c>
      <c r="N2643" s="144">
        <f>IFERROR(_xll.qlIndexFixing(ONIndex1M,I2643,TRUE,_xll.ohTrigger(RecalcTrigger,Trigger1M)),NA())</f>
        <v>5.0840350584646643E-3</v>
      </c>
      <c r="O2643" s="44">
        <f>IFERROR(_xll.qlIndexFixing(ONIndex3M,I2643,TRUE,_xll.ohTrigger(RecalcTrigger,Trigger3M)),NA())</f>
        <v>5.3389657467839413E-3</v>
      </c>
      <c r="P2643" s="44">
        <f>IFERROR(_xll.qlIndexFixing(ONIndex6M,I2643,TRUE,_xll.ohTrigger(RecalcTrigger,Trigger6M)),NA())</f>
        <v>4.2904392417231207E-3</v>
      </c>
      <c r="Q2643" s="145">
        <f>IFERROR(_xll.qlIndexFixing(ONIndex1Y,I2643,TRUE,_xll.ohTrigger(RecalcTrigger,Trigger1Y)),NA())</f>
        <v>5.5946290857633585E-3</v>
      </c>
    </row>
    <row r="2644" spans="2:17" x14ac:dyDescent="0.2">
      <c r="B2644" s="39" t="s">
        <v>42</v>
      </c>
      <c r="D2644" s="42">
        <f>_xll.qlCalendarAdvance(Calendar,$D2643,B2644,"f",FALSE)</f>
        <v>58208</v>
      </c>
      <c r="E2644" s="139">
        <f>_xll.qlInterestRateIndexValueDate(IndexON,D2644)</f>
        <v>58208</v>
      </c>
      <c r="F2644" s="155">
        <f>IFERROR(_xll.qlIndexFixing(IndexON,D2644,TRUE,_xll.ohTrigger(RecalcTrigger,TriggerON)),NA())</f>
        <v>4.9119346713233369E-3</v>
      </c>
      <c r="H2644" s="42">
        <f>_xll.qlCalendarAdvance(Calendar,$H2643,B2644,"f",FALSE)</f>
        <v>58208</v>
      </c>
      <c r="I2644" s="139">
        <f>_xll.qlInterestRateIndexValueDate(Index1M,$H2644)</f>
        <v>58210</v>
      </c>
      <c r="J2644" s="144">
        <f>IFERROR(_xll.qlIndexFixing(Index1M,$H2644,TRUE,_xll.ohTrigger(RecalcTrigger,Trigger1M)),NA())</f>
        <v>5.0716210874859891E-3</v>
      </c>
      <c r="K2644" s="44">
        <f>IFERROR(_xll.qlIndexFixing(Index3M,H2644,TRUE,_xll.ohTrigger(RecalcTrigger,Trigger3M)),NA())</f>
        <v>5.3057272311128074E-3</v>
      </c>
      <c r="L2644" s="44">
        <f>IFERROR(_xll.qlIndexFixing(Index6M,$H2644,TRUE,_xll.ohTrigger(RecalcTrigger,Trigger6M)),NA())</f>
        <v>4.2738121248045522E-3</v>
      </c>
      <c r="M2644" s="145">
        <f>IFERROR(_xll.qlIndexFixing(Index1Y,$H2644,TRUE,_xll.ohTrigger(RecalcTrigger,Trigger1Y)),NA())</f>
        <v>5.4846774677037441E-3</v>
      </c>
      <c r="N2644" s="144">
        <f>IFERROR(_xll.qlIndexFixing(ONIndex1M,I2644,TRUE,_xll.ohTrigger(RecalcTrigger,Trigger1M)),NA())</f>
        <v>5.0788998274242658E-3</v>
      </c>
      <c r="O2644" s="44">
        <f>IFERROR(_xll.qlIndexFixing(ONIndex3M,I2644,TRUE,_xll.ohTrigger(RecalcTrigger,Trigger3M)),NA())</f>
        <v>5.3335835515344598E-3</v>
      </c>
      <c r="P2644" s="44">
        <f>IFERROR(_xll.qlIndexFixing(ONIndex6M,I2644,TRUE,_xll.ohTrigger(RecalcTrigger,Trigger6M)),NA())</f>
        <v>4.2879389352812325E-3</v>
      </c>
      <c r="Q2644" s="145">
        <f>IFERROR(_xll.qlIndexFixing(ONIndex1Y,I2644,TRUE,_xll.ohTrigger(RecalcTrigger,Trigger1Y)),NA())</f>
        <v>5.5896322644066743E-3</v>
      </c>
    </row>
    <row r="2645" spans="2:17" x14ac:dyDescent="0.2">
      <c r="B2645" s="39" t="s">
        <v>42</v>
      </c>
      <c r="D2645" s="42">
        <f>_xll.qlCalendarAdvance(Calendar,$D2644,B2645,"f",FALSE)</f>
        <v>58215</v>
      </c>
      <c r="E2645" s="139">
        <f>_xll.qlInterestRateIndexValueDate(IndexON,D2645)</f>
        <v>58215</v>
      </c>
      <c r="F2645" s="155">
        <f>IFERROR(_xll.qlIndexFixing(IndexON,D2645,TRUE,_xll.ohTrigger(RecalcTrigger,TriggerON)),NA())</f>
        <v>4.9067125692126012E-3</v>
      </c>
      <c r="H2645" s="42">
        <f>_xll.qlCalendarAdvance(Calendar,$H2644,B2645,"f",FALSE)</f>
        <v>58215</v>
      </c>
      <c r="I2645" s="139">
        <f>_xll.qlInterestRateIndexValueDate(Index1M,$H2645)</f>
        <v>58217</v>
      </c>
      <c r="J2645" s="144">
        <f>IFERROR(_xll.qlIndexFixing(Index1M,$H2645,TRUE,_xll.ohTrigger(RecalcTrigger,Trigger1M)),NA())</f>
        <v>5.0665276587297248E-3</v>
      </c>
      <c r="K2645" s="44">
        <f>IFERROR(_xll.qlIndexFixing(Index3M,H2645,TRUE,_xll.ohTrigger(RecalcTrigger,Trigger3M)),NA())</f>
        <v>5.300462661388298E-3</v>
      </c>
      <c r="L2645" s="44">
        <f>IFERROR(_xll.qlIndexFixing(Index6M,$H2645,TRUE,_xll.ohTrigger(RecalcTrigger,Trigger6M)),NA())</f>
        <v>4.2728255297176344E-3</v>
      </c>
      <c r="M2645" s="145">
        <f>IFERROR(_xll.qlIndexFixing(Index1Y,$H2645,TRUE,_xll.ohTrigger(RecalcTrigger,Trigger1Y)),NA())</f>
        <v>5.4801206292710673E-3</v>
      </c>
      <c r="N2645" s="144">
        <f>IFERROR(_xll.qlIndexFixing(ONIndex1M,I2645,TRUE,_xll.ohTrigger(RecalcTrigger,Trigger1M)),NA())</f>
        <v>5.0737812100543067E-3</v>
      </c>
      <c r="O2645" s="44">
        <f>IFERROR(_xll.qlIndexFixing(ONIndex3M,I2645,TRUE,_xll.ohTrigger(RecalcTrigger,Trigger3M)),NA())</f>
        <v>5.3282191888204267E-3</v>
      </c>
      <c r="P2645" s="44">
        <f>IFERROR(_xll.qlIndexFixing(ONIndex6M,I2645,TRUE,_xll.ohTrigger(RecalcTrigger,Trigger6M)),NA())</f>
        <v>4.2855480927972422E-3</v>
      </c>
      <c r="Q2645" s="145">
        <f>IFERROR(_xll.qlIndexFixing(ONIndex1Y,I2645,TRUE,_xll.ohTrigger(RecalcTrigger,Trigger1Y)),NA())</f>
        <v>5.5846522835789614E-3</v>
      </c>
    </row>
    <row r="2646" spans="2:17" x14ac:dyDescent="0.2">
      <c r="B2646" s="39" t="s">
        <v>42</v>
      </c>
      <c r="D2646" s="42">
        <f>_xll.qlCalendarAdvance(Calendar,$D2645,B2646,"f",FALSE)</f>
        <v>58222</v>
      </c>
      <c r="E2646" s="139">
        <f>_xll.qlInterestRateIndexValueDate(IndexON,D2646)</f>
        <v>58222</v>
      </c>
      <c r="F2646" s="155">
        <f>IFERROR(_xll.qlIndexFixing(IndexON,D2646,TRUE,_xll.ohTrigger(RecalcTrigger,TriggerON)),NA())</f>
        <v>4.9015072630265166E-3</v>
      </c>
      <c r="H2646" s="42">
        <f>_xll.qlCalendarAdvance(Calendar,$H2645,B2646,"f",FALSE)</f>
        <v>58222</v>
      </c>
      <c r="I2646" s="139">
        <f>_xll.qlInterestRateIndexValueDate(Index1M,$H2646)</f>
        <v>58224</v>
      </c>
      <c r="J2646" s="144">
        <f>IFERROR(_xll.qlIndexFixing(Index1M,$H2646,TRUE,_xll.ohTrigger(RecalcTrigger,Trigger1M)),NA())</f>
        <v>5.0614509548949083E-3</v>
      </c>
      <c r="K2646" s="44">
        <f>IFERROR(_xll.qlIndexFixing(Index3M,H2646,TRUE,_xll.ohTrigger(RecalcTrigger,Trigger3M)),NA())</f>
        <v>5.2952162349967124E-3</v>
      </c>
      <c r="L2646" s="44">
        <f>IFERROR(_xll.qlIndexFixing(Index6M,$H2646,TRUE,_xll.ohTrigger(RecalcTrigger,Trigger6M)),NA())</f>
        <v>4.2719472650995021E-3</v>
      </c>
      <c r="M2646" s="145">
        <f>IFERROR(_xll.qlIndexFixing(Index1Y,$H2646,TRUE,_xll.ohTrigger(RecalcTrigger,Trigger1Y)),NA())</f>
        <v>5.475581721808143E-3</v>
      </c>
      <c r="N2646" s="144">
        <f>IFERROR(_xll.qlIndexFixing(ONIndex1M,I2646,TRUE,_xll.ohTrigger(RecalcTrigger,Trigger1M)),NA())</f>
        <v>5.0686792448839668E-3</v>
      </c>
      <c r="O2646" s="44">
        <f>IFERROR(_xll.qlIndexFixing(ONIndex3M,I2646,TRUE,_xll.ohTrigger(RecalcTrigger,Trigger3M)),NA())</f>
        <v>5.3228726991694231E-3</v>
      </c>
      <c r="P2646" s="44">
        <f>IFERROR(_xll.qlIndexFixing(ONIndex6M,I2646,TRUE,_xll.ohTrigger(RecalcTrigger,Trigger6M)),NA())</f>
        <v>4.2832669082759622E-3</v>
      </c>
      <c r="Q2646" s="145">
        <f>IFERROR(_xll.qlIndexFixing(ONIndex1Y,I2646,TRUE,_xll.ohTrigger(RecalcTrigger,Trigger1Y)),NA())</f>
        <v>5.5796891798109982E-3</v>
      </c>
    </row>
    <row r="2647" spans="2:17" x14ac:dyDescent="0.2">
      <c r="B2647" s="39" t="s">
        <v>42</v>
      </c>
      <c r="D2647" s="42">
        <f>_xll.qlCalendarAdvance(Calendar,$D2646,B2647,"f",FALSE)</f>
        <v>58229</v>
      </c>
      <c r="E2647" s="139">
        <f>_xll.qlInterestRateIndexValueDate(IndexON,D2647)</f>
        <v>58229</v>
      </c>
      <c r="F2647" s="155">
        <f>IFERROR(_xll.qlIndexFixing(IndexON,D2647,TRUE,_xll.ohTrigger(RecalcTrigger,TriggerON)),NA())</f>
        <v>4.8963187919337514E-3</v>
      </c>
      <c r="H2647" s="42">
        <f>_xll.qlCalendarAdvance(Calendar,$H2646,B2647,"f",FALSE)</f>
        <v>58229</v>
      </c>
      <c r="I2647" s="139">
        <f>_xll.qlInterestRateIndexValueDate(Index1M,$H2647)</f>
        <v>58231</v>
      </c>
      <c r="J2647" s="144">
        <f>IFERROR(_xll.qlIndexFixing(Index1M,$H2647,TRUE,_xll.ohTrigger(RecalcTrigger,Trigger1M)),NA())</f>
        <v>5.0563910144882374E-3</v>
      </c>
      <c r="K2647" s="44">
        <f>IFERROR(_xll.qlIndexFixing(Index3M,H2647,TRUE,_xll.ohTrigger(RecalcTrigger,Trigger3M)),NA())</f>
        <v>5.2899879922614461E-3</v>
      </c>
      <c r="L2647" s="44">
        <f>IFERROR(_xll.qlIndexFixing(Index6M,$H2647,TRUE,_xll.ohTrigger(RecalcTrigger,Trigger6M)),NA())</f>
        <v>4.2711612965375739E-3</v>
      </c>
      <c r="M2647" s="145">
        <f>IFERROR(_xll.qlIndexFixing(Index1Y,$H2647,TRUE,_xll.ohTrigger(RecalcTrigger,Trigger1Y)),NA())</f>
        <v>5.4710607816750162E-3</v>
      </c>
      <c r="N2647" s="144">
        <f>IFERROR(_xll.qlIndexFixing(ONIndex1M,I2647,TRUE,_xll.ohTrigger(RecalcTrigger,Trigger1M)),NA())</f>
        <v>5.0635939703624899E-3</v>
      </c>
      <c r="O2647" s="44">
        <f>IFERROR(_xll.qlIndexFixing(ONIndex3M,I2647,TRUE,_xll.ohTrigger(RecalcTrigger,Trigger3M)),NA())</f>
        <v>5.3175441227093501E-3</v>
      </c>
      <c r="P2647" s="44">
        <f>IFERROR(_xll.qlIndexFixing(ONIndex6M,I2647,TRUE,_xll.ohTrigger(RecalcTrigger,Trigger6M)),NA())</f>
        <v>4.2810955762817571E-3</v>
      </c>
      <c r="Q2647" s="145">
        <f>IFERROR(_xll.qlIndexFixing(ONIndex1Y,I2647,TRUE,_xll.ohTrigger(RecalcTrigger,Trigger1Y)),NA())</f>
        <v>5.5747429894736911E-3</v>
      </c>
    </row>
    <row r="2648" spans="2:17" x14ac:dyDescent="0.2">
      <c r="B2648" s="39" t="s">
        <v>42</v>
      </c>
      <c r="D2648" s="42">
        <f>_xll.qlCalendarAdvance(Calendar,$D2647,B2648,"f",FALSE)</f>
        <v>58236</v>
      </c>
      <c r="E2648" s="139">
        <f>_xll.qlInterestRateIndexValueDate(IndexON,D2648)</f>
        <v>58236</v>
      </c>
      <c r="F2648" s="155">
        <f>IFERROR(_xll.qlIndexFixing(IndexON,D2648,TRUE,_xll.ohTrigger(RecalcTrigger,TriggerON)),NA())</f>
        <v>4.8911471945434215E-3</v>
      </c>
      <c r="H2648" s="42">
        <f>_xll.qlCalendarAdvance(Calendar,$H2647,B2648,"f",FALSE)</f>
        <v>58236</v>
      </c>
      <c r="I2648" s="139">
        <f>_xll.qlInterestRateIndexValueDate(Index1M,$H2648)</f>
        <v>58238</v>
      </c>
      <c r="J2648" s="144">
        <f>IFERROR(_xll.qlIndexFixing(Index1M,$H2648,TRUE,_xll.ohTrigger(RecalcTrigger,Trigger1M)),NA())</f>
        <v>5.0513478760014219E-3</v>
      </c>
      <c r="K2648" s="44">
        <f>IFERROR(_xll.qlIndexFixing(Index3M,H2648,TRUE,_xll.ohTrigger(RecalcTrigger,Trigger3M)),NA())</f>
        <v>5.2847779735076339E-3</v>
      </c>
      <c r="L2648" s="44">
        <f>IFERROR(_xll.qlIndexFixing(Index6M,$H2648,TRUE,_xll.ohTrigger(RecalcTrigger,Trigger6M)),NA())</f>
        <v>4.2704880328409776E-3</v>
      </c>
      <c r="M2648" s="145">
        <f>IFERROR(_xll.qlIndexFixing(Index1Y,$H2648,TRUE,_xll.ohTrigger(RecalcTrigger,Trigger1Y)),NA())</f>
        <v>5.4665578452306463E-3</v>
      </c>
      <c r="N2648" s="144">
        <f>IFERROR(_xll.qlIndexFixing(ONIndex1M,I2648,TRUE,_xll.ohTrigger(RecalcTrigger,Trigger1M)),NA())</f>
        <v>5.0585254248591838E-3</v>
      </c>
      <c r="O2648" s="44">
        <f>IFERROR(_xll.qlIndexFixing(ONIndex3M,I2648,TRUE,_xll.ohTrigger(RecalcTrigger,Trigger3M)),NA())</f>
        <v>5.3122334997279808E-3</v>
      </c>
      <c r="P2648" s="44">
        <f>IFERROR(_xll.qlIndexFixing(ONIndex6M,I2648,TRUE,_xll.ohTrigger(RecalcTrigger,Trigger6M)),NA())</f>
        <v>4.2790342909793111E-3</v>
      </c>
      <c r="Q2648" s="145">
        <f>IFERROR(_xll.qlIndexFixing(ONIndex1Y,I2648,TRUE,_xll.ohTrigger(RecalcTrigger,Trigger1Y)),NA())</f>
        <v>5.5698137489379462E-3</v>
      </c>
    </row>
    <row r="2649" spans="2:17" x14ac:dyDescent="0.2">
      <c r="B2649" s="39" t="s">
        <v>42</v>
      </c>
      <c r="D2649" s="42">
        <f>_xll.qlCalendarAdvance(Calendar,$D2648,B2649,"f",FALSE)</f>
        <v>58243</v>
      </c>
      <c r="E2649" s="139">
        <f>_xll.qlInterestRateIndexValueDate(IndexON,D2649)</f>
        <v>58243</v>
      </c>
      <c r="F2649" s="155">
        <f>IFERROR(_xll.qlIndexFixing(IndexON,D2649,TRUE,_xll.ohTrigger(RecalcTrigger,TriggerON)),NA())</f>
        <v>4.885992509704451E-3</v>
      </c>
      <c r="H2649" s="42">
        <f>_xll.qlCalendarAdvance(Calendar,$H2648,B2649,"f",FALSE)</f>
        <v>58243</v>
      </c>
      <c r="I2649" s="139">
        <f>_xll.qlInterestRateIndexValueDate(Index1M,$H2649)</f>
        <v>58245</v>
      </c>
      <c r="J2649" s="144">
        <f>IFERROR(_xll.qlIndexFixing(Index1M,$H2649,TRUE,_xll.ohTrigger(RecalcTrigger,Trigger1M)),NA())</f>
        <v>5.0463215779386617E-3</v>
      </c>
      <c r="K2649" s="44">
        <f>IFERROR(_xll.qlIndexFixing(Index3M,H2649,TRUE,_xll.ohTrigger(RecalcTrigger,Trigger3M)),NA())</f>
        <v>5.2795862190569351E-3</v>
      </c>
      <c r="L2649" s="44">
        <f>IFERROR(_xll.qlIndexFixing(Index6M,$H2649,TRUE,_xll.ohTrigger(RecalcTrigger,Trigger6M)),NA())</f>
        <v>4.2699276686264933E-3</v>
      </c>
      <c r="M2649" s="145">
        <f>IFERROR(_xll.qlIndexFixing(Index1Y,$H2649,TRUE,_xll.ohTrigger(RecalcTrigger,Trigger1Y)),NA())</f>
        <v>5.4620729488357314E-3</v>
      </c>
      <c r="N2649" s="144">
        <f>IFERROR(_xll.qlIndexFixing(ONIndex1M,I2649,TRUE,_xll.ohTrigger(RecalcTrigger,Trigger1M)),NA())</f>
        <v>5.0534736471430364E-3</v>
      </c>
      <c r="O2649" s="44">
        <f>IFERROR(_xll.qlIndexFixing(ONIndex3M,I2649,TRUE,_xll.ohTrigger(RecalcTrigger,Trigger3M)),NA())</f>
        <v>5.3069408709127686E-3</v>
      </c>
      <c r="P2649" s="44">
        <f>IFERROR(_xll.qlIndexFixing(ONIndex6M,I2649,TRUE,_xll.ohTrigger(RecalcTrigger,Trigger6M)),NA())</f>
        <v>4.2770832467731168E-3</v>
      </c>
      <c r="Q2649" s="145">
        <f>IFERROR(_xll.qlIndexFixing(ONIndex1Y,I2649,TRUE,_xll.ohTrigger(RecalcTrigger,Trigger1Y)),NA())</f>
        <v>5.56490149457467E-3</v>
      </c>
    </row>
    <row r="2650" spans="2:17" x14ac:dyDescent="0.2">
      <c r="B2650" s="39" t="s">
        <v>42</v>
      </c>
      <c r="D2650" s="42">
        <f>_xll.qlCalendarAdvance(Calendar,$D2649,B2650,"f",FALSE)</f>
        <v>58250</v>
      </c>
      <c r="E2650" s="139">
        <f>_xll.qlInterestRateIndexValueDate(IndexON,D2650)</f>
        <v>58250</v>
      </c>
      <c r="F2650" s="155">
        <f>IFERROR(_xll.qlIndexFixing(IndexON,D2650,TRUE,_xll.ohTrigger(RecalcTrigger,TriggerON)),NA())</f>
        <v>4.8808547765855081E-3</v>
      </c>
      <c r="H2650" s="42">
        <f>_xll.qlCalendarAdvance(Calendar,$H2649,B2650,"f",FALSE)</f>
        <v>58250</v>
      </c>
      <c r="I2650" s="139">
        <f>_xll.qlInterestRateIndexValueDate(Index1M,$H2650)</f>
        <v>58252</v>
      </c>
      <c r="J2650" s="144">
        <f>IFERROR(_xll.qlIndexFixing(Index1M,$H2650,TRUE,_xll.ohTrigger(RecalcTrigger,Trigger1M)),NA())</f>
        <v>5.0413121587991605E-3</v>
      </c>
      <c r="K2650" s="44">
        <f>IFERROR(_xll.qlIndexFixing(Index3M,H2650,TRUE,_xll.ohTrigger(RecalcTrigger,Trigger3M)),NA())</f>
        <v>5.2744127692344843E-3</v>
      </c>
      <c r="L2650" s="44">
        <f>IFERROR(_xll.qlIndexFixing(Index6M,$H2650,TRUE,_xll.ohTrigger(RecalcTrigger,Trigger6M)),NA())</f>
        <v>4.2695818671902429E-3</v>
      </c>
      <c r="M2650" s="145">
        <f>IFERROR(_xll.qlIndexFixing(Index1Y,$H2650,TRUE,_xll.ohTrigger(RecalcTrigger,Trigger1Y)),NA())</f>
        <v>5.4576061288505338E-3</v>
      </c>
      <c r="N2650" s="144">
        <f>IFERROR(_xll.qlIndexFixing(ONIndex1M,I2650,TRUE,_xll.ohTrigger(RecalcTrigger,Trigger1M)),NA())</f>
        <v>5.0484386755833555E-3</v>
      </c>
      <c r="O2650" s="44">
        <f>IFERROR(_xll.qlIndexFixing(ONIndex3M,I2650,TRUE,_xll.ohTrigger(RecalcTrigger,Trigger3M)),NA())</f>
        <v>5.3016662762317424E-3</v>
      </c>
      <c r="P2650" s="44">
        <f>IFERROR(_xll.qlIndexFixing(ONIndex6M,I2650,TRUE,_xll.ohTrigger(RecalcTrigger,Trigger6M)),NA())</f>
        <v>4.2752426379077946E-3</v>
      </c>
      <c r="Q2650" s="145">
        <f>IFERROR(_xll.qlIndexFixing(ONIndex1Y,I2650,TRUE,_xll.ohTrigger(RecalcTrigger,Trigger1Y)),NA())</f>
        <v>5.5600062629146407E-3</v>
      </c>
    </row>
    <row r="2651" spans="2:17" x14ac:dyDescent="0.2">
      <c r="B2651" s="39" t="s">
        <v>42</v>
      </c>
      <c r="D2651" s="42">
        <f>_xll.qlCalendarAdvance(Calendar,$D2650,B2651,"f",FALSE)</f>
        <v>58257</v>
      </c>
      <c r="E2651" s="139">
        <f>_xll.qlInterestRateIndexValueDate(IndexON,D2651)</f>
        <v>58257</v>
      </c>
      <c r="F2651" s="155">
        <f>IFERROR(_xll.qlIndexFixing(IndexON,D2651,TRUE,_xll.ohTrigger(RecalcTrigger,TriggerON)),NA())</f>
        <v>4.875734033955581E-3</v>
      </c>
      <c r="H2651" s="42">
        <f>_xll.qlCalendarAdvance(Calendar,$H2650,B2651,"f",FALSE)</f>
        <v>58257</v>
      </c>
      <c r="I2651" s="139">
        <f>_xll.qlInterestRateIndexValueDate(Index1M,$H2651)</f>
        <v>58259</v>
      </c>
      <c r="J2651" s="144">
        <f>IFERROR(_xll.qlIndexFixing(Index1M,$H2651,TRUE,_xll.ohTrigger(RecalcTrigger,Trigger1M)),NA())</f>
        <v>5.0363196570821223E-3</v>
      </c>
      <c r="K2651" s="44">
        <f>IFERROR(_xll.qlIndexFixing(Index3M,H2651,TRUE,_xll.ohTrigger(RecalcTrigger,Trigger3M)),NA())</f>
        <v>5.2692576643628098E-3</v>
      </c>
      <c r="L2651" s="44">
        <f>IFERROR(_xll.qlIndexFixing(Index6M,$H2651,TRUE,_xll.ohTrigger(RecalcTrigger,Trigger6M)),NA())</f>
        <v>4.2692723596536534E-3</v>
      </c>
      <c r="M2651" s="145">
        <f>IFERROR(_xll.qlIndexFixing(Index1Y,$H2651,TRUE,_xll.ohTrigger(RecalcTrigger,Trigger1Y)),NA())</f>
        <v>5.453157421635749E-3</v>
      </c>
      <c r="N2651" s="144">
        <f>IFERROR(_xll.qlIndexFixing(ONIndex1M,I2651,TRUE,_xll.ohTrigger(RecalcTrigger,Trigger1M)),NA())</f>
        <v>5.0434205486293848E-3</v>
      </c>
      <c r="O2651" s="44">
        <f>IFERROR(_xll.qlIndexFixing(ONIndex3M,I2651,TRUE,_xll.ohTrigger(RecalcTrigger,Trigger3M)),NA())</f>
        <v>5.2964097562924195E-3</v>
      </c>
      <c r="P2651" s="44">
        <f>IFERROR(_xll.qlIndexFixing(ONIndex6M,I2651,TRUE,_xll.ohTrigger(RecalcTrigger,Trigger6M)),NA())</f>
        <v>4.2735126586279648E-3</v>
      </c>
      <c r="Q2651" s="145">
        <f>IFERROR(_xll.qlIndexFixing(ONIndex1Y,I2651,TRUE,_xll.ohTrigger(RecalcTrigger,Trigger1Y)),NA())</f>
        <v>5.5551280901688926E-3</v>
      </c>
    </row>
    <row r="2652" spans="2:17" x14ac:dyDescent="0.2">
      <c r="B2652" s="39" t="s">
        <v>42</v>
      </c>
      <c r="D2652" s="42">
        <f>_xll.qlCalendarAdvance(Calendar,$D2651,B2652,"f",FALSE)</f>
        <v>58264</v>
      </c>
      <c r="E2652" s="139">
        <f>_xll.qlInterestRateIndexValueDate(IndexON,D2652)</f>
        <v>58264</v>
      </c>
      <c r="F2652" s="155">
        <f>IFERROR(_xll.qlIndexFixing(IndexON,D2652,TRUE,_xll.ohTrigger(RecalcTrigger,TriggerON)),NA())</f>
        <v>4.8706303205836576E-3</v>
      </c>
      <c r="H2652" s="42">
        <f>_xll.qlCalendarAdvance(Calendar,$H2651,B2652,"f",FALSE)</f>
        <v>58264</v>
      </c>
      <c r="I2652" s="139">
        <f>_xll.qlInterestRateIndexValueDate(Index1M,$H2652)</f>
        <v>58266</v>
      </c>
      <c r="J2652" s="144">
        <f>IFERROR(_xll.qlIndexFixing(Index1M,$H2652,TRUE,_xll.ohTrigger(RecalcTrigger,Trigger1M)),NA())</f>
        <v>5.0313441112867507E-3</v>
      </c>
      <c r="K2652" s="44">
        <f>IFERROR(_xll.qlIndexFixing(Index3M,H2652,TRUE,_xll.ohTrigger(RecalcTrigger,Trigger3M)),NA())</f>
        <v>5.2641209447653074E-3</v>
      </c>
      <c r="L2652" s="44">
        <f>IFERROR(_xll.qlIndexFixing(Index6M,$H2652,TRUE,_xll.ohTrigger(RecalcTrigger,Trigger6M)),NA())</f>
        <v>4.2690763813267533E-3</v>
      </c>
      <c r="M2652" s="145">
        <f>IFERROR(_xll.qlIndexFixing(Index1Y,$H2652,TRUE,_xll.ohTrigger(RecalcTrigger,Trigger1Y)),NA())</f>
        <v>5.4487268635527277E-3</v>
      </c>
      <c r="N2652" s="144">
        <f>IFERROR(_xll.qlIndexFixing(ONIndex1M,I2652,TRUE,_xll.ohTrigger(RecalcTrigger,Trigger1M)),NA())</f>
        <v>5.0384193048902404E-3</v>
      </c>
      <c r="O2652" s="44">
        <f>IFERROR(_xll.qlIndexFixing(ONIndex3M,I2652,TRUE,_xll.ohTrigger(RecalcTrigger,Trigger3M)),NA())</f>
        <v>5.291171351302637E-3</v>
      </c>
      <c r="P2652" s="44">
        <f>IFERROR(_xll.qlIndexFixing(ONIndex6M,I2652,TRUE,_xll.ohTrigger(RecalcTrigger,Trigger6M)),NA())</f>
        <v>4.2718935034180561E-3</v>
      </c>
      <c r="Q2652" s="145">
        <f>IFERROR(_xll.qlIndexFixing(ONIndex1Y,I2652,TRUE,_xll.ohTrigger(RecalcTrigger,Trigger1Y)),NA())</f>
        <v>5.5502670128682041E-3</v>
      </c>
    </row>
    <row r="2653" spans="2:17" x14ac:dyDescent="0.2">
      <c r="B2653" s="39" t="s">
        <v>42</v>
      </c>
      <c r="D2653" s="42">
        <f>_xll.qlCalendarAdvance(Calendar,$D2652,B2653,"f",FALSE)</f>
        <v>58271</v>
      </c>
      <c r="E2653" s="139">
        <f>_xll.qlInterestRateIndexValueDate(IndexON,D2653)</f>
        <v>58271</v>
      </c>
      <c r="F2653" s="155">
        <f>IFERROR(_xll.qlIndexFixing(IndexON,D2653,TRUE,_xll.ohTrigger(RecalcTrigger,TriggerON)),NA())</f>
        <v>4.8655436754785342E-3</v>
      </c>
      <c r="H2653" s="42">
        <f>_xll.qlCalendarAdvance(Calendar,$H2652,B2653,"f",FALSE)</f>
        <v>58271</v>
      </c>
      <c r="I2653" s="139">
        <f>_xll.qlInterestRateIndexValueDate(Index1M,$H2653)</f>
        <v>58273</v>
      </c>
      <c r="J2653" s="144">
        <f>IFERROR(_xll.qlIndexFixing(Index1M,$H2653,TRUE,_xll.ohTrigger(RecalcTrigger,Trigger1M)),NA())</f>
        <v>5.0263855599122498E-3</v>
      </c>
      <c r="K2653" s="44">
        <f>IFERROR(_xll.qlIndexFixing(Index3M,H2653,TRUE,_xll.ohTrigger(RecalcTrigger,Trigger3M)),NA())</f>
        <v>5.2590026507679816E-3</v>
      </c>
      <c r="L2653" s="44">
        <f>IFERROR(_xll.qlIndexFixing(Index6M,$H2653,TRUE,_xll.ohTrigger(RecalcTrigger,Trigger6M)),NA())</f>
        <v>4.26899412691487E-3</v>
      </c>
      <c r="M2653" s="145">
        <f>IFERROR(_xll.qlIndexFixing(Index1Y,$H2653,TRUE,_xll.ohTrigger(RecalcTrigger,Trigger1Y)),NA())</f>
        <v>5.4443144909630346E-3</v>
      </c>
      <c r="N2653" s="144">
        <f>IFERROR(_xll.qlIndexFixing(ONIndex1M,I2653,TRUE,_xll.ohTrigger(RecalcTrigger,Trigger1M)),NA())</f>
        <v>5.0334349828151659E-3</v>
      </c>
      <c r="O2653" s="44">
        <f>IFERROR(_xll.qlIndexFixing(ONIndex3M,I2653,TRUE,_xll.ohTrigger(RecalcTrigger,Trigger3M)),NA())</f>
        <v>5.2859511016301042E-3</v>
      </c>
      <c r="P2653" s="44">
        <f>IFERROR(_xll.qlIndexFixing(ONIndex6M,I2653,TRUE,_xll.ohTrigger(RecalcTrigger,Trigger6M)),NA())</f>
        <v>4.2703853664427527E-3</v>
      </c>
      <c r="Q2653" s="145">
        <f>IFERROR(_xll.qlIndexFixing(ONIndex1Y,I2653,TRUE,_xll.ohTrigger(RecalcTrigger,Trigger1Y)),NA())</f>
        <v>5.5454230674634175E-3</v>
      </c>
    </row>
    <row r="2654" spans="2:17" x14ac:dyDescent="0.2">
      <c r="B2654" s="39" t="s">
        <v>42</v>
      </c>
      <c r="D2654" s="42">
        <f>_xll.qlCalendarAdvance(Calendar,$D2653,B2654,"f",FALSE)</f>
        <v>58278</v>
      </c>
      <c r="E2654" s="139">
        <f>_xll.qlInterestRateIndexValueDate(IndexON,D2654)</f>
        <v>58278</v>
      </c>
      <c r="F2654" s="155">
        <f>IFERROR(_xll.qlIndexFixing(IndexON,D2654,TRUE,_xll.ohTrigger(RecalcTrigger,TriggerON)),NA())</f>
        <v>4.8604741374891347E-3</v>
      </c>
      <c r="H2654" s="42">
        <f>_xll.qlCalendarAdvance(Calendar,$H2653,B2654,"f",FALSE)</f>
        <v>58278</v>
      </c>
      <c r="I2654" s="139">
        <f>_xll.qlInterestRateIndexValueDate(Index1M,$H2654)</f>
        <v>58280</v>
      </c>
      <c r="J2654" s="144">
        <f>IFERROR(_xll.qlIndexFixing(Index1M,$H2654,TRUE,_xll.ohTrigger(RecalcTrigger,Trigger1M)),NA())</f>
        <v>5.0214440414603212E-3</v>
      </c>
      <c r="K2654" s="44">
        <f>IFERROR(_xll.qlIndexFixing(Index3M,H2654,TRUE,_xll.ohTrigger(RecalcTrigger,Trigger3M)),NA())</f>
        <v>5.2539028226942282E-3</v>
      </c>
      <c r="L2654" s="44">
        <f>IFERROR(_xll.qlIndexFixing(Index6M,$H2654,TRUE,_xll.ohTrigger(RecalcTrigger,Trigger6M)),NA())</f>
        <v>4.2690257911439577E-3</v>
      </c>
      <c r="M2654" s="145">
        <f>IFERROR(_xll.qlIndexFixing(Index1Y,$H2654,TRUE,_xll.ohTrigger(RecalcTrigger,Trigger1Y)),NA())</f>
        <v>5.4399203402278017E-3</v>
      </c>
      <c r="N2654" s="144">
        <f>IFERROR(_xll.qlIndexFixing(ONIndex1M,I2654,TRUE,_xll.ohTrigger(RecalcTrigger,Trigger1M)),NA())</f>
        <v>5.0284676210132773E-3</v>
      </c>
      <c r="O2654" s="44">
        <f>IFERROR(_xll.qlIndexFixing(ONIndex3M,I2654,TRUE,_xll.ohTrigger(RecalcTrigger,Trigger3M)),NA())</f>
        <v>5.280749047562594E-3</v>
      </c>
      <c r="P2654" s="44">
        <f>IFERROR(_xll.qlIndexFixing(ONIndex6M,I2654,TRUE,_xll.ohTrigger(RecalcTrigger,Trigger6M)),NA())</f>
        <v>4.2689884421864832E-3</v>
      </c>
      <c r="Q2654" s="145">
        <f>IFERROR(_xll.qlIndexFixing(ONIndex1Y,I2654,TRUE,_xll.ohTrigger(RecalcTrigger,Trigger1Y)),NA())</f>
        <v>5.5405962903254391E-3</v>
      </c>
    </row>
    <row r="2655" spans="2:17" x14ac:dyDescent="0.2">
      <c r="B2655" s="39" t="s">
        <v>42</v>
      </c>
      <c r="D2655" s="42">
        <f>_xll.qlCalendarAdvance(Calendar,$D2654,B2655,"f",FALSE)</f>
        <v>58285</v>
      </c>
      <c r="E2655" s="139">
        <f>_xll.qlInterestRateIndexValueDate(IndexON,D2655)</f>
        <v>58285</v>
      </c>
      <c r="F2655" s="155">
        <f>IFERROR(_xll.qlIndexFixing(IndexON,D2655,TRUE,_xll.ohTrigger(RecalcTrigger,TriggerON)),NA())</f>
        <v>4.8554217454643833E-3</v>
      </c>
      <c r="H2655" s="42">
        <f>_xll.qlCalendarAdvance(Calendar,$H2654,B2655,"f",FALSE)</f>
        <v>58285</v>
      </c>
      <c r="I2655" s="139">
        <f>_xll.qlInterestRateIndexValueDate(Index1M,$H2655)</f>
        <v>58287</v>
      </c>
      <c r="J2655" s="144">
        <f>IFERROR(_xll.qlIndexFixing(Index1M,$H2655,TRUE,_xll.ohTrigger(RecalcTrigger,Trigger1M)),NA())</f>
        <v>5.0174658501093263E-3</v>
      </c>
      <c r="K2655" s="44">
        <f>IFERROR(_xll.qlIndexFixing(Index3M,H2655,TRUE,_xll.ohTrigger(RecalcTrigger,Trigger3M)),NA())</f>
        <v>5.2488215008674446E-3</v>
      </c>
      <c r="L2655" s="44">
        <f>IFERROR(_xll.qlIndexFixing(Index6M,$H2655,TRUE,_xll.ohTrigger(RecalcTrigger,Trigger6M)),NA())</f>
        <v>4.268947273473018E-3</v>
      </c>
      <c r="M2655" s="145">
        <f>IFERROR(_xll.qlIndexFixing(Index1Y,$H2655,TRUE,_xll.ohTrigger(RecalcTrigger,Trigger1Y)),NA())</f>
        <v>5.4363235256968652E-3</v>
      </c>
      <c r="N2655" s="144">
        <f>IFERROR(_xll.qlIndexFixing(ONIndex1M,I2655,TRUE,_xll.ohTrigger(RecalcTrigger,Trigger1M)),NA())</f>
        <v>5.0235172578538823E-3</v>
      </c>
      <c r="O2655" s="44">
        <f>IFERROR(_xll.qlIndexFixing(ONIndex3M,I2655,TRUE,_xll.ohTrigger(RecalcTrigger,Trigger3M)),NA())</f>
        <v>5.2755652295477518E-3</v>
      </c>
      <c r="P2655" s="44">
        <f>IFERROR(_xll.qlIndexFixing(ONIndex6M,I2655,TRUE,_xll.ohTrigger(RecalcTrigger,Trigger6M)),NA())</f>
        <v>4.2677029247339959E-3</v>
      </c>
      <c r="Q2655" s="145">
        <f>IFERROR(_xll.qlIndexFixing(ONIndex1Y,I2655,TRUE,_xll.ohTrigger(RecalcTrigger,Trigger1Y)),NA())</f>
        <v>5.5357867177452391E-3</v>
      </c>
    </row>
    <row r="2656" spans="2:17" x14ac:dyDescent="0.2">
      <c r="B2656" s="39" t="s">
        <v>42</v>
      </c>
      <c r="D2656" s="42">
        <f>_xll.qlCalendarAdvance(Calendar,$D2655,B2656,"f",FALSE)</f>
        <v>58292</v>
      </c>
      <c r="E2656" s="139">
        <f>_xll.qlInterestRateIndexValueDate(IndexON,D2656)</f>
        <v>58292</v>
      </c>
      <c r="F2656" s="155">
        <f>IFERROR(_xll.qlIndexFixing(IndexON,D2656,TRUE,_xll.ohTrigger(RecalcTrigger,TriggerON)),NA())</f>
        <v>4.8503865384130762E-3</v>
      </c>
      <c r="H2656" s="42">
        <f>_xll.qlCalendarAdvance(Calendar,$H2655,B2656,"f",FALSE)</f>
        <v>58292</v>
      </c>
      <c r="I2656" s="139">
        <f>_xll.qlInterestRateIndexValueDate(Index1M,$H2656)</f>
        <v>58294</v>
      </c>
      <c r="J2656" s="144">
        <f>IFERROR(_xll.qlIndexFixing(Index1M,$H2656,TRUE,_xll.ohTrigger(RecalcTrigger,Trigger1M)),NA())</f>
        <v>5.0116122573234945E-3</v>
      </c>
      <c r="K2656" s="44">
        <f>IFERROR(_xll.qlIndexFixing(Index3M,H2656,TRUE,_xll.ohTrigger(RecalcTrigger,Trigger3M)),NA())</f>
        <v>5.2437587256110273E-3</v>
      </c>
      <c r="L2656" s="44">
        <f>IFERROR(_xll.qlIndexFixing(Index6M,$H2656,TRUE,_xll.ohTrigger(RecalcTrigger,Trigger6M)),NA())</f>
        <v>4.2694316545238515E-3</v>
      </c>
      <c r="M2656" s="145">
        <f>IFERROR(_xll.qlIndexFixing(Index1Y,$H2656,TRUE,_xll.ohTrigger(RecalcTrigger,Trigger1Y)),NA())</f>
        <v>5.4311868497715415E-3</v>
      </c>
      <c r="N2656" s="144">
        <f>IFERROR(_xll.qlIndexFixing(ONIndex1M,I2656,TRUE,_xll.ohTrigger(RecalcTrigger,Trigger1M)),NA())</f>
        <v>5.0185839318661607E-3</v>
      </c>
      <c r="O2656" s="44">
        <f>IFERROR(_xll.qlIndexFixing(ONIndex3M,I2656,TRUE,_xll.ohTrigger(RecalcTrigger,Trigger3M)),NA())</f>
        <v>5.2703996878733506E-3</v>
      </c>
      <c r="P2656" s="44">
        <f>IFERROR(_xll.qlIndexFixing(ONIndex6M,I2656,TRUE,_xll.ohTrigger(RecalcTrigger,Trigger6M)),NA())</f>
        <v>4.2665290084897833E-3</v>
      </c>
      <c r="Q2656" s="145">
        <f>IFERROR(_xll.qlIndexFixing(ONIndex1Y,I2656,TRUE,_xll.ohTrigger(RecalcTrigger,Trigger1Y)),NA())</f>
        <v>5.5309943861736599E-3</v>
      </c>
    </row>
    <row r="2657" spans="2:17" x14ac:dyDescent="0.2">
      <c r="B2657" s="39" t="s">
        <v>42</v>
      </c>
      <c r="D2657" s="42">
        <f>_xll.qlCalendarAdvance(Calendar,$D2656,B2657,"f",FALSE)</f>
        <v>58299</v>
      </c>
      <c r="E2657" s="139">
        <f>_xll.qlInterestRateIndexValueDate(IndexON,D2657)</f>
        <v>58299</v>
      </c>
      <c r="F2657" s="155">
        <f>IFERROR(_xll.qlIndexFixing(IndexON,D2657,TRUE,_xll.ohTrigger(RecalcTrigger,TriggerON)),NA())</f>
        <v>4.8453685550242653E-3</v>
      </c>
      <c r="H2657" s="42">
        <f>_xll.qlCalendarAdvance(Calendar,$H2656,B2657,"f",FALSE)</f>
        <v>58299</v>
      </c>
      <c r="I2657" s="139">
        <f>_xll.qlInterestRateIndexValueDate(Index1M,$H2657)</f>
        <v>58301</v>
      </c>
      <c r="J2657" s="144">
        <f>IFERROR(_xll.qlIndexFixing(Index1M,$H2657,TRUE,_xll.ohTrigger(RecalcTrigger,Trigger1M)),NA())</f>
        <v>5.006722068632008E-3</v>
      </c>
      <c r="K2657" s="44">
        <f>IFERROR(_xll.qlIndexFixing(Index3M,H2657,TRUE,_xll.ohTrigger(RecalcTrigger,Trigger3M)),NA())</f>
        <v>5.2387145372492427E-3</v>
      </c>
      <c r="L2657" s="44">
        <f>IFERROR(_xll.qlIndexFixing(Index6M,$H2657,TRUE,_xll.ohTrigger(RecalcTrigger,Trigger6M)),NA())</f>
        <v>4.2698062432267037E-3</v>
      </c>
      <c r="M2657" s="145">
        <f>IFERROR(_xll.qlIndexFixing(Index1Y,$H2657,TRUE,_xll.ohTrigger(RecalcTrigger,Trigger1Y)),NA())</f>
        <v>5.4268475827758183E-3</v>
      </c>
      <c r="N2657" s="144">
        <f>IFERROR(_xll.qlIndexFixing(ONIndex1M,I2657,TRUE,_xll.ohTrigger(RecalcTrigger,Trigger1M)),NA())</f>
        <v>5.0136676815792924E-3</v>
      </c>
      <c r="O2657" s="44">
        <f>IFERROR(_xll.qlIndexFixing(ONIndex3M,I2657,TRUE,_xll.ohTrigger(RecalcTrigger,Trigger3M)),NA())</f>
        <v>5.2652524629070996E-3</v>
      </c>
      <c r="P2657" s="44">
        <f>IFERROR(_xll.qlIndexFixing(ONIndex6M,I2657,TRUE,_xll.ohTrigger(RecalcTrigger,Trigger6M)),NA())</f>
        <v>4.2654668878583379E-3</v>
      </c>
      <c r="Q2657" s="145">
        <f>IFERROR(_xll.qlIndexFixing(ONIndex1Y,I2657,TRUE,_xll.ohTrigger(RecalcTrigger,Trigger1Y)),NA())</f>
        <v>5.5262193321414799E-3</v>
      </c>
    </row>
    <row r="2658" spans="2:17" x14ac:dyDescent="0.2">
      <c r="B2658" s="39" t="s">
        <v>42</v>
      </c>
      <c r="D2658" s="42">
        <f>_xll.qlCalendarAdvance(Calendar,$D2657,B2658,"f",FALSE)</f>
        <v>58306</v>
      </c>
      <c r="E2658" s="139">
        <f>_xll.qlInterestRateIndexValueDate(IndexON,D2658)</f>
        <v>58306</v>
      </c>
      <c r="F2658" s="155">
        <f>IFERROR(_xll.qlIndexFixing(IndexON,D2658,TRUE,_xll.ohTrigger(RecalcTrigger,TriggerON)),NA())</f>
        <v>4.8403678343866829E-3</v>
      </c>
      <c r="H2658" s="42">
        <f>_xll.qlCalendarAdvance(Calendar,$H2657,B2658,"f",FALSE)</f>
        <v>58306</v>
      </c>
      <c r="I2658" s="139">
        <f>_xll.qlInterestRateIndexValueDate(Index1M,$H2658)</f>
        <v>58308</v>
      </c>
      <c r="J2658" s="144">
        <f>IFERROR(_xll.qlIndexFixing(Index1M,$H2658,TRUE,_xll.ohTrigger(RecalcTrigger,Trigger1M)),NA())</f>
        <v>5.0018490668649052E-3</v>
      </c>
      <c r="K2658" s="44">
        <f>IFERROR(_xll.qlIndexFixing(Index3M,H2658,TRUE,_xll.ohTrigger(RecalcTrigger,Trigger3M)),NA())</f>
        <v>5.2336889761072239E-3</v>
      </c>
      <c r="L2658" s="44">
        <f>IFERROR(_xll.qlIndexFixing(Index6M,$H2658,TRUE,_xll.ohTrigger(RecalcTrigger,Trigger6M)),NA())</f>
        <v>4.2702955296733307E-3</v>
      </c>
      <c r="M2658" s="145">
        <f>IFERROR(_xll.qlIndexFixing(Index1Y,$H2658,TRUE,_xll.ohTrigger(RecalcTrigger,Trigger1Y)),NA())</f>
        <v>5.4225266830858158E-3</v>
      </c>
      <c r="N2658" s="144">
        <f>IFERROR(_xll.qlIndexFixing(ONIndex1M,I2658,TRUE,_xll.ohTrigger(RecalcTrigger,Trigger1M)),NA())</f>
        <v>5.0087685455224573E-3</v>
      </c>
      <c r="O2658" s="44">
        <f>IFERROR(_xll.qlIndexFixing(ONIndex3M,I2658,TRUE,_xll.ohTrigger(RecalcTrigger,Trigger3M)),NA())</f>
        <v>5.260123594936772E-3</v>
      </c>
      <c r="P2658" s="44">
        <f>IFERROR(_xll.qlIndexFixing(ONIndex6M,I2658,TRUE,_xll.ohTrigger(RecalcTrigger,Trigger6M)),NA())</f>
        <v>4.2645167570842801E-3</v>
      </c>
      <c r="Q2658" s="145">
        <f>IFERROR(_xll.qlIndexFixing(ONIndex1Y,I2658,TRUE,_xll.ohTrigger(RecalcTrigger,Trigger1Y)),NA())</f>
        <v>5.5214615919396692E-3</v>
      </c>
    </row>
    <row r="2659" spans="2:17" x14ac:dyDescent="0.2">
      <c r="B2659" s="39" t="s">
        <v>42</v>
      </c>
      <c r="D2659" s="42">
        <f>_xll.qlCalendarAdvance(Calendar,$D2658,B2659,"f",FALSE)</f>
        <v>58313</v>
      </c>
      <c r="E2659" s="139">
        <f>_xll.qlInterestRateIndexValueDate(IndexON,D2659)</f>
        <v>58313</v>
      </c>
      <c r="F2659" s="155">
        <f>IFERROR(_xll.qlIndexFixing(IndexON,D2659,TRUE,_xll.ohTrigger(RecalcTrigger,TriggerON)),NA())</f>
        <v>4.8353844151094449E-3</v>
      </c>
      <c r="H2659" s="42">
        <f>_xll.qlCalendarAdvance(Calendar,$H2658,B2659,"f",FALSE)</f>
        <v>58313</v>
      </c>
      <c r="I2659" s="139">
        <f>_xll.qlInterestRateIndexValueDate(Index1M,$H2659)</f>
        <v>58315</v>
      </c>
      <c r="J2659" s="144">
        <f>IFERROR(_xll.qlIndexFixing(Index1M,$H2659,TRUE,_xll.ohTrigger(RecalcTrigger,Trigger1M)),NA())</f>
        <v>4.9969932905188919E-3</v>
      </c>
      <c r="K2659" s="44">
        <f>IFERROR(_xll.qlIndexFixing(Index3M,H2659,TRUE,_xll.ohTrigger(RecalcTrigger,Trigger3M)),NA())</f>
        <v>5.2286820825083692E-3</v>
      </c>
      <c r="L2659" s="44">
        <f>IFERROR(_xll.qlIndexFixing(Index6M,$H2659,TRUE,_xll.ohTrigger(RecalcTrigger,Trigger6M)),NA())</f>
        <v>4.2705763276860735E-3</v>
      </c>
      <c r="M2659" s="145">
        <f>IFERROR(_xll.qlIndexFixing(Index1Y,$H2659,TRUE,_xll.ohTrigger(RecalcTrigger,Trigger1Y)),NA())</f>
        <v>5.4182241870652697E-3</v>
      </c>
      <c r="N2659" s="144">
        <f>IFERROR(_xll.qlIndexFixing(ONIndex1M,I2659,TRUE,_xll.ohTrigger(RecalcTrigger,Trigger1M)),NA())</f>
        <v>5.0038865621448991E-3</v>
      </c>
      <c r="O2659" s="44">
        <f>IFERROR(_xll.qlIndexFixing(ONIndex3M,I2659,TRUE,_xll.ohTrigger(RecalcTrigger,Trigger3M)),NA())</f>
        <v>5.2550131242501408E-3</v>
      </c>
      <c r="P2659" s="44">
        <f>IFERROR(_xll.qlIndexFixing(ONIndex6M,I2659,TRUE,_xll.ohTrigger(RecalcTrigger,Trigger6M)),NA())</f>
        <v>4.2636788104122303E-3</v>
      </c>
      <c r="Q2659" s="145">
        <f>IFERROR(_xll.qlIndexFixing(ONIndex1Y,I2659,TRUE,_xll.ohTrigger(RecalcTrigger,Trigger1Y)),NA())</f>
        <v>5.5167212018591982E-3</v>
      </c>
    </row>
    <row r="2660" spans="2:17" x14ac:dyDescent="0.2">
      <c r="B2660" s="39" t="s">
        <v>42</v>
      </c>
      <c r="D2660" s="42">
        <f>_xll.qlCalendarAdvance(Calendar,$D2659,B2660,"f",FALSE)</f>
        <v>58320</v>
      </c>
      <c r="E2660" s="139">
        <f>_xll.qlInterestRateIndexValueDate(IndexON,D2660)</f>
        <v>58320</v>
      </c>
      <c r="F2660" s="155">
        <f>IFERROR(_xll.qlIndexFixing(IndexON,D2660,TRUE,_xll.ohTrigger(RecalcTrigger,TriggerON)),NA())</f>
        <v>4.8304183363612196E-3</v>
      </c>
      <c r="H2660" s="42">
        <f>_xll.qlCalendarAdvance(Calendar,$H2659,B2660,"f",FALSE)</f>
        <v>58320</v>
      </c>
      <c r="I2660" s="139">
        <f>_xll.qlInterestRateIndexValueDate(Index1M,$H2660)</f>
        <v>58322</v>
      </c>
      <c r="J2660" s="144">
        <f>IFERROR(_xll.qlIndexFixing(Index1M,$H2660,TRUE,_xll.ohTrigger(RecalcTrigger,Trigger1M)),NA())</f>
        <v>4.9921547780881759E-3</v>
      </c>
      <c r="K2660" s="44">
        <f>IFERROR(_xll.qlIndexFixing(Index3M,H2660,TRUE,_xll.ohTrigger(RecalcTrigger,Trigger3M)),NA())</f>
        <v>5.2240087718091258E-3</v>
      </c>
      <c r="L2660" s="44">
        <f>IFERROR(_xll.qlIndexFixing(Index6M,$H2660,TRUE,_xll.ohTrigger(RecalcTrigger,Trigger6M)),NA())</f>
        <v>4.2711562091102516E-3</v>
      </c>
      <c r="M2660" s="145">
        <f>IFERROR(_xll.qlIndexFixing(Index1Y,$H2660,TRUE,_xll.ohTrigger(RecalcTrigger,Trigger1Y)),NA())</f>
        <v>5.4139401310781378E-3</v>
      </c>
      <c r="N2660" s="144">
        <f>IFERROR(_xll.qlIndexFixing(ONIndex1M,I2660,TRUE,_xll.ohTrigger(RecalcTrigger,Trigger1M)),NA())</f>
        <v>4.9990217698958617E-3</v>
      </c>
      <c r="O2660" s="44">
        <f>IFERROR(_xll.qlIndexFixing(ONIndex3M,I2660,TRUE,_xll.ohTrigger(RecalcTrigger,Trigger3M)),NA())</f>
        <v>5.2499210912948513E-3</v>
      </c>
      <c r="P2660" s="44">
        <f>IFERROR(_xll.qlIndexFixing(ONIndex6M,I2660,TRUE,_xll.ohTrigger(RecalcTrigger,Trigger6M)),NA())</f>
        <v>4.2629532422466809E-3</v>
      </c>
      <c r="Q2660" s="145">
        <f>IFERROR(_xll.qlIndexFixing(ONIndex1Y,I2660,TRUE,_xll.ohTrigger(RecalcTrigger,Trigger1Y)),NA())</f>
        <v>5.5119981985907174E-3</v>
      </c>
    </row>
    <row r="2661" spans="2:17" x14ac:dyDescent="0.2">
      <c r="B2661" s="39" t="s">
        <v>42</v>
      </c>
      <c r="D2661" s="42">
        <f>_xll.qlCalendarAdvance(Calendar,$D2660,B2661,"f",FALSE)</f>
        <v>58327</v>
      </c>
      <c r="E2661" s="139">
        <f>_xll.qlInterestRateIndexValueDate(IndexON,D2661)</f>
        <v>58327</v>
      </c>
      <c r="F2661" s="155">
        <f>IFERROR(_xll.qlIndexFixing(IndexON,D2661,TRUE,_xll.ohTrigger(RecalcTrigger,TriggerON)),NA())</f>
        <v>4.8254696369109951E-3</v>
      </c>
      <c r="H2661" s="42">
        <f>_xll.qlCalendarAdvance(Calendar,$H2660,B2661,"f",FALSE)</f>
        <v>58327</v>
      </c>
      <c r="I2661" s="139">
        <f>_xll.qlInterestRateIndexValueDate(Index1M,$H2661)</f>
        <v>58329</v>
      </c>
      <c r="J2661" s="144">
        <f>IFERROR(_xll.qlIndexFixing(Index1M,$H2661,TRUE,_xll.ohTrigger(RecalcTrigger,Trigger1M)),NA())</f>
        <v>4.9873335680819531E-3</v>
      </c>
      <c r="K2661" s="44">
        <f>IFERROR(_xll.qlIndexFixing(Index3M,H2661,TRUE,_xll.ohTrigger(RecalcTrigger,Trigger3M)),NA())</f>
        <v>5.2190380595427159E-3</v>
      </c>
      <c r="L2661" s="44">
        <f>IFERROR(_xll.qlIndexFixing(Index6M,$H2661,TRUE,_xll.ohTrigger(RecalcTrigger,Trigger6M)),NA())</f>
        <v>4.2719575183402109E-3</v>
      </c>
      <c r="M2661" s="145">
        <f>IFERROR(_xll.qlIndexFixing(Index1Y,$H2661,TRUE,_xll.ohTrigger(RecalcTrigger,Trigger1Y)),NA())</f>
        <v>5.4096745514892429E-3</v>
      </c>
      <c r="N2661" s="144">
        <f>IFERROR(_xll.qlIndexFixing(ONIndex1M,I2661,TRUE,_xll.ohTrigger(RecalcTrigger,Trigger1M)),NA())</f>
        <v>4.9941742075443329E-3</v>
      </c>
      <c r="O2661" s="44">
        <f>IFERROR(_xll.qlIndexFixing(ONIndex3M,I2661,TRUE,_xll.ohTrigger(RecalcTrigger,Trigger3M)),NA())</f>
        <v>5.2448475365185487E-3</v>
      </c>
      <c r="P2661" s="44">
        <f>IFERROR(_xll.qlIndexFixing(ONIndex6M,I2661,TRUE,_xll.ohTrigger(RecalcTrigger,Trigger6M)),NA())</f>
        <v>4.2623402469121885E-3</v>
      </c>
      <c r="Q2661" s="145">
        <f>IFERROR(_xll.qlIndexFixing(ONIndex1Y,I2661,TRUE,_xll.ohTrigger(RecalcTrigger,Trigger1Y)),NA())</f>
        <v>5.5072926183452608E-3</v>
      </c>
    </row>
    <row r="2662" spans="2:17" x14ac:dyDescent="0.2">
      <c r="B2662" s="39" t="s">
        <v>42</v>
      </c>
      <c r="D2662" s="42">
        <f>_xll.qlCalendarAdvance(Calendar,$D2661,B2662,"f",FALSE)</f>
        <v>58334</v>
      </c>
      <c r="E2662" s="139">
        <f>_xll.qlInterestRateIndexValueDate(IndexON,D2662)</f>
        <v>58334</v>
      </c>
      <c r="F2662" s="155">
        <f>IFERROR(_xll.qlIndexFixing(IndexON,D2662,TRUE,_xll.ohTrigger(RecalcTrigger,TriggerON)),NA())</f>
        <v>4.8205383555277592E-3</v>
      </c>
      <c r="H2662" s="42">
        <f>_xll.qlCalendarAdvance(Calendar,$H2661,B2662,"f",FALSE)</f>
        <v>58334</v>
      </c>
      <c r="I2662" s="139">
        <f>_xll.qlInterestRateIndexValueDate(Index1M,$H2662)</f>
        <v>58336</v>
      </c>
      <c r="J2662" s="144">
        <f>IFERROR(_xll.qlIndexFixing(Index1M,$H2662,TRUE,_xll.ohTrigger(RecalcTrigger,Trigger1M)),NA())</f>
        <v>4.9825296989919332E-3</v>
      </c>
      <c r="K2662" s="44">
        <f>IFERROR(_xll.qlIndexFixing(Index3M,H2662,TRUE,_xll.ohTrigger(RecalcTrigger,Trigger3M)),NA())</f>
        <v>5.2140861325722619E-3</v>
      </c>
      <c r="L2662" s="44">
        <f>IFERROR(_xll.qlIndexFixing(Index6M,$H2662,TRUE,_xll.ohTrigger(RecalcTrigger,Trigger6M)),NA())</f>
        <v>4.2728742435700039E-3</v>
      </c>
      <c r="M2662" s="145">
        <f>IFERROR(_xll.qlIndexFixing(Index1Y,$H2662,TRUE,_xll.ohTrigger(RecalcTrigger,Trigger1Y)),NA())</f>
        <v>5.4054274846627587E-3</v>
      </c>
      <c r="N2662" s="144">
        <f>IFERROR(_xll.qlIndexFixing(ONIndex1M,I2662,TRUE,_xll.ohTrigger(RecalcTrigger,Trigger1M)),NA())</f>
        <v>4.9893439132997486E-3</v>
      </c>
      <c r="O2662" s="44">
        <f>IFERROR(_xll.qlIndexFixing(ONIndex3M,I2662,TRUE,_xll.ohTrigger(RecalcTrigger,Trigger3M)),NA())</f>
        <v>5.2397925000491341E-3</v>
      </c>
      <c r="P2662" s="44">
        <f>IFERROR(_xll.qlIndexFixing(ONIndex6M,I2662,TRUE,_xll.ohTrigger(RecalcTrigger,Trigger6M)),NA())</f>
        <v>4.2618400186533734E-3</v>
      </c>
      <c r="Q2662" s="145">
        <f>IFERROR(_xll.qlIndexFixing(ONIndex1Y,I2662,TRUE,_xll.ohTrigger(RecalcTrigger,Trigger1Y)),NA())</f>
        <v>5.502604497573671E-3</v>
      </c>
    </row>
    <row r="2663" spans="2:17" x14ac:dyDescent="0.2">
      <c r="B2663" s="39" t="s">
        <v>42</v>
      </c>
      <c r="D2663" s="42">
        <f>_xll.qlCalendarAdvance(Calendar,$D2662,B2663,"f",FALSE)</f>
        <v>58341</v>
      </c>
      <c r="E2663" s="139">
        <f>_xll.qlInterestRateIndexValueDate(IndexON,D2663)</f>
        <v>58341</v>
      </c>
      <c r="F2663" s="155">
        <f>IFERROR(_xll.qlIndexFixing(IndexON,D2663,TRUE,_xll.ohTrigger(RecalcTrigger,TriggerON)),NA())</f>
        <v>4.8156245313002444E-3</v>
      </c>
      <c r="H2663" s="42">
        <f>_xll.qlCalendarAdvance(Calendar,$H2662,B2663,"f",FALSE)</f>
        <v>58341</v>
      </c>
      <c r="I2663" s="139">
        <f>_xll.qlInterestRateIndexValueDate(Index1M,$H2663)</f>
        <v>58343</v>
      </c>
      <c r="J2663" s="144">
        <f>IFERROR(_xll.qlIndexFixing(Index1M,$H2663,TRUE,_xll.ohTrigger(RecalcTrigger,Trigger1M)),NA())</f>
        <v>4.9777432093223162E-3</v>
      </c>
      <c r="K2663" s="44">
        <f>IFERROR(_xll.qlIndexFixing(Index3M,H2663,TRUE,_xll.ohTrigger(RecalcTrigger,Trigger3M)),NA())</f>
        <v>5.2079095838119044E-3</v>
      </c>
      <c r="L2663" s="44">
        <f>IFERROR(_xll.qlIndexFixing(Index6M,$H2663,TRUE,_xll.ohTrigger(RecalcTrigger,Trigger6M)),NA())</f>
        <v>4.2739065796916454E-3</v>
      </c>
      <c r="M2663" s="145">
        <f>IFERROR(_xll.qlIndexFixing(Index1Y,$H2663,TRUE,_xll.ohTrigger(RecalcTrigger,Trigger1Y)),NA())</f>
        <v>5.4011989669645937E-3</v>
      </c>
      <c r="N2663" s="144">
        <f>IFERROR(_xll.qlIndexFixing(ONIndex1M,I2663,TRUE,_xll.ohTrigger(RecalcTrigger,Trigger1M)),NA())</f>
        <v>4.9845309257712245E-3</v>
      </c>
      <c r="O2663" s="44">
        <f>IFERROR(_xll.qlIndexFixing(ONIndex3M,I2663,TRUE,_xll.ohTrigger(RecalcTrigger,Trigger3M)),NA())</f>
        <v>5.2347560223342526E-3</v>
      </c>
      <c r="P2663" s="44">
        <f>IFERROR(_xll.qlIndexFixing(ONIndex6M,I2663,TRUE,_xll.ohTrigger(RecalcTrigger,Trigger6M)),NA())</f>
        <v>4.261452751794792E-3</v>
      </c>
      <c r="Q2663" s="145">
        <f>IFERROR(_xll.qlIndexFixing(ONIndex1Y,I2663,TRUE,_xll.ohTrigger(RecalcTrigger,Trigger1Y)),NA())</f>
        <v>5.4979338726468541E-3</v>
      </c>
    </row>
    <row r="2664" spans="2:17" x14ac:dyDescent="0.2">
      <c r="B2664" s="39" t="s">
        <v>42</v>
      </c>
      <c r="D2664" s="42">
        <f>_xll.qlCalendarAdvance(Calendar,$D2663,B2664,"f",FALSE)</f>
        <v>58348</v>
      </c>
      <c r="E2664" s="139">
        <f>_xll.qlInterestRateIndexValueDate(IndexON,D2664)</f>
        <v>58348</v>
      </c>
      <c r="F2664" s="155">
        <f>IFERROR(_xll.qlIndexFixing(IndexON,D2664,TRUE,_xll.ohTrigger(RecalcTrigger,TriggerON)),NA())</f>
        <v>4.8107282030773746E-3</v>
      </c>
      <c r="H2664" s="42">
        <f>_xll.qlCalendarAdvance(Calendar,$H2663,B2664,"f",FALSE)</f>
        <v>58348</v>
      </c>
      <c r="I2664" s="139">
        <f>_xll.qlInterestRateIndexValueDate(Index1M,$H2664)</f>
        <v>58350</v>
      </c>
      <c r="J2664" s="144">
        <f>IFERROR(_xll.qlIndexFixing(Index1M,$H2664,TRUE,_xll.ohTrigger(RecalcTrigger,Trigger1M)),NA())</f>
        <v>4.9729741375723058E-3</v>
      </c>
      <c r="K2664" s="44">
        <f>IFERROR(_xll.qlIndexFixing(Index3M,H2664,TRUE,_xll.ohTrigger(RecalcTrigger,Trigger3M)),NA())</f>
        <v>5.2039290390143199E-3</v>
      </c>
      <c r="L2664" s="44">
        <f>IFERROR(_xll.qlIndexFixing(Index6M,$H2664,TRUE,_xll.ohTrigger(RecalcTrigger,Trigger6M)),NA())</f>
        <v>4.2752025427163654E-3</v>
      </c>
      <c r="M2664" s="145">
        <f>IFERROR(_xll.qlIndexFixing(Index1Y,$H2664,TRUE,_xll.ohTrigger(RecalcTrigger,Trigger1Y)),NA())</f>
        <v>5.3969890347602256E-3</v>
      </c>
      <c r="N2664" s="144">
        <f>IFERROR(_xll.qlIndexFixing(ONIndex1M,I2664,TRUE,_xll.ohTrigger(RecalcTrigger,Trigger1M)),NA())</f>
        <v>4.9797352836478126E-3</v>
      </c>
      <c r="O2664" s="44">
        <f>IFERROR(_xll.qlIndexFixing(ONIndex3M,I2664,TRUE,_xll.ohTrigger(RecalcTrigger,Trigger3M)),NA())</f>
        <v>5.2297381436616774E-3</v>
      </c>
      <c r="P2664" s="44">
        <f>IFERROR(_xll.qlIndexFixing(ONIndex6M,I2664,TRUE,_xll.ohTrigger(RecalcTrigger,Trigger6M)),NA())</f>
        <v>4.2611786407409369E-3</v>
      </c>
      <c r="Q2664" s="145">
        <f>IFERROR(_xll.qlIndexFixing(ONIndex1Y,I2664,TRUE,_xll.ohTrigger(RecalcTrigger,Trigger1Y)),NA())</f>
        <v>5.4932807800156525E-3</v>
      </c>
    </row>
    <row r="2665" spans="2:17" x14ac:dyDescent="0.2">
      <c r="B2665" s="39" t="s">
        <v>42</v>
      </c>
      <c r="D2665" s="42">
        <f>_xll.qlCalendarAdvance(Calendar,$D2664,B2665,"f",FALSE)</f>
        <v>58355</v>
      </c>
      <c r="E2665" s="139">
        <f>_xll.qlInterestRateIndexValueDate(IndexON,D2665)</f>
        <v>58355</v>
      </c>
      <c r="F2665" s="155">
        <f>IFERROR(_xll.qlIndexFixing(IndexON,D2665,TRUE,_xll.ohTrigger(RecalcTrigger,TriggerON)),NA())</f>
        <v>4.8058494097080739E-3</v>
      </c>
      <c r="H2665" s="42">
        <f>_xll.qlCalendarAdvance(Calendar,$H2664,B2665,"f",FALSE)</f>
        <v>58355</v>
      </c>
      <c r="I2665" s="139">
        <f>_xll.qlInterestRateIndexValueDate(Index1M,$H2665)</f>
        <v>58357</v>
      </c>
      <c r="J2665" s="144">
        <f>IFERROR(_xll.qlIndexFixing(Index1M,$H2665,TRUE,_xll.ohTrigger(RecalcTrigger,Trigger1M)),NA())</f>
        <v>4.9682225222411058E-3</v>
      </c>
      <c r="K2665" s="44">
        <f>IFERROR(_xll.qlIndexFixing(Index3M,H2665,TRUE,_xll.ohTrigger(RecalcTrigger,Trigger3M)),NA())</f>
        <v>5.1990349974866306E-3</v>
      </c>
      <c r="L2665" s="44">
        <f>IFERROR(_xll.qlIndexFixing(Index6M,$H2665,TRUE,_xll.ohTrigger(RecalcTrigger,Trigger6M)),NA())</f>
        <v>4.2764750541625261E-3</v>
      </c>
      <c r="M2665" s="145">
        <f>IFERROR(_xll.qlIndexFixing(Index1Y,$H2665,TRUE,_xll.ohTrigger(RecalcTrigger,Trigger1Y)),NA())</f>
        <v>5.3927977244155644E-3</v>
      </c>
      <c r="N2665" s="144">
        <f>IFERROR(_xll.qlIndexFixing(ONIndex1M,I2665,TRUE,_xll.ohTrigger(RecalcTrigger,Trigger1M)),NA())</f>
        <v>4.9749570250590125E-3</v>
      </c>
      <c r="O2665" s="44">
        <f>IFERROR(_xll.qlIndexFixing(ONIndex3M,I2665,TRUE,_xll.ohTrigger(RecalcTrigger,Trigger3M)),NA())</f>
        <v>5.2247389043991177E-3</v>
      </c>
      <c r="P2665" s="44">
        <f>IFERROR(_xll.qlIndexFixing(ONIndex6M,I2665,TRUE,_xll.ohTrigger(RecalcTrigger,Trigger6M)),NA())</f>
        <v>4.2610178796564924E-3</v>
      </c>
      <c r="Q2665" s="145">
        <f>IFERROR(_xll.qlIndexFixing(ONIndex1Y,I2665,TRUE,_xll.ohTrigger(RecalcTrigger,Trigger1Y)),NA())</f>
        <v>5.4886452560509724E-3</v>
      </c>
    </row>
    <row r="2666" spans="2:17" x14ac:dyDescent="0.2">
      <c r="B2666" s="39" t="s">
        <v>42</v>
      </c>
      <c r="D2666" s="42">
        <f>_xll.qlCalendarAdvance(Calendar,$D2665,B2666,"f",FALSE)</f>
        <v>58362</v>
      </c>
      <c r="E2666" s="139">
        <f>_xll.qlInterestRateIndexValueDate(IndexON,D2666)</f>
        <v>58362</v>
      </c>
      <c r="F2666" s="155">
        <f>IFERROR(_xll.qlIndexFixing(IndexON,D2666,TRUE,_xll.ohTrigger(RecalcTrigger,TriggerON)),NA())</f>
        <v>4.8009881898813944E-3</v>
      </c>
      <c r="H2666" s="42">
        <f>_xll.qlCalendarAdvance(Calendar,$H2665,B2666,"f",FALSE)</f>
        <v>58362</v>
      </c>
      <c r="I2666" s="139">
        <f>_xll.qlInterestRateIndexValueDate(Index1M,$H2666)</f>
        <v>58364</v>
      </c>
      <c r="J2666" s="144">
        <f>IFERROR(_xll.qlIndexFixing(Index1M,$H2666,TRUE,_xll.ohTrigger(RecalcTrigger,Trigger1M)),NA())</f>
        <v>4.9634884018304182E-3</v>
      </c>
      <c r="K2666" s="44">
        <f>IFERROR(_xll.qlIndexFixing(Index3M,H2666,TRUE,_xll.ohTrigger(RecalcTrigger,Trigger3M)),NA())</f>
        <v>5.1941599057745719E-3</v>
      </c>
      <c r="L2666" s="44">
        <f>IFERROR(_xll.qlIndexFixing(Index6M,$H2666,TRUE,_xll.ohTrigger(RecalcTrigger,Trigger6M)),NA())</f>
        <v>4.2785301147888885E-3</v>
      </c>
      <c r="M2666" s="145">
        <f>IFERROR(_xll.qlIndexFixing(Index1Y,$H2666,TRUE,_xll.ohTrigger(RecalcTrigger,Trigger1Y)),NA())</f>
        <v>5.3886250722973879E-3</v>
      </c>
      <c r="N2666" s="144">
        <f>IFERROR(_xll.qlIndexFixing(ONIndex1M,I2666,TRUE,_xll.ohTrigger(RecalcTrigger,Trigger1M)),NA())</f>
        <v>4.9701961888537483E-3</v>
      </c>
      <c r="O2666" s="44">
        <f>IFERROR(_xll.qlIndexFixing(ONIndex3M,I2666,TRUE,_xll.ohTrigger(RecalcTrigger,Trigger3M)),NA())</f>
        <v>5.2197583449942186E-3</v>
      </c>
      <c r="P2666" s="44">
        <f>IFERROR(_xll.qlIndexFixing(ONIndex6M,I2666,TRUE,_xll.ohTrigger(RecalcTrigger,Trigger6M)),NA())</f>
        <v>4.2609706628660149E-3</v>
      </c>
      <c r="Q2666" s="145">
        <f>IFERROR(_xll.qlIndexFixing(ONIndex1Y,I2666,TRUE,_xll.ohTrigger(RecalcTrigger,Trigger1Y)),NA())</f>
        <v>5.4840273372036563E-3</v>
      </c>
    </row>
    <row r="2667" spans="2:17" x14ac:dyDescent="0.2">
      <c r="B2667" s="39" t="s">
        <v>42</v>
      </c>
      <c r="D2667" s="42">
        <f>_xll.qlCalendarAdvance(Calendar,$D2666,B2667,"f",FALSE)</f>
        <v>58369</v>
      </c>
      <c r="E2667" s="139">
        <f>_xll.qlInterestRateIndexValueDate(IndexON,D2667)</f>
        <v>58369</v>
      </c>
      <c r="F2667" s="155">
        <f>IFERROR(_xll.qlIndexFixing(IndexON,D2667,TRUE,_xll.ohTrigger(RecalcTrigger,TriggerON)),NA())</f>
        <v>4.7961445827660043E-3</v>
      </c>
      <c r="H2667" s="42">
        <f>_xll.qlCalendarAdvance(Calendar,$H2666,B2667,"f",FALSE)</f>
        <v>58369</v>
      </c>
      <c r="I2667" s="139">
        <f>_xll.qlInterestRateIndexValueDate(Index1M,$H2667)</f>
        <v>58371</v>
      </c>
      <c r="J2667" s="144">
        <f>IFERROR(_xll.qlIndexFixing(Index1M,$H2667,TRUE,_xll.ohTrigger(RecalcTrigger,Trigger1M)),NA())</f>
        <v>4.9587718148369486E-3</v>
      </c>
      <c r="K2667" s="44">
        <f>IFERROR(_xll.qlIndexFixing(Index3M,H2667,TRUE,_xll.ohTrigger(RecalcTrigger,Trigger3M)),NA())</f>
        <v>5.1893038042006706E-3</v>
      </c>
      <c r="L2667" s="44">
        <f>IFERROR(_xll.qlIndexFixing(Index6M,$H2667,TRUE,_xll.ohTrigger(RecalcTrigger,Trigger6M)),NA())</f>
        <v>4.2793689050368662E-3</v>
      </c>
      <c r="M2667" s="145">
        <f>IFERROR(_xll.qlIndexFixing(Index1Y,$H2667,TRUE,_xll.ohTrigger(RecalcTrigger,Trigger1Y)),NA())</f>
        <v>5.3844711147726931E-3</v>
      </c>
      <c r="N2667" s="144">
        <f>IFERROR(_xll.qlIndexFixing(ONIndex1M,I2667,TRUE,_xll.ohTrigger(RecalcTrigger,Trigger1M)),NA())</f>
        <v>4.9654528134013276E-3</v>
      </c>
      <c r="O2667" s="44">
        <f>IFERROR(_xll.qlIndexFixing(ONIndex3M,I2667,TRUE,_xll.ohTrigger(RecalcTrigger,Trigger3M)),NA())</f>
        <v>5.2147965055748813E-3</v>
      </c>
      <c r="P2667" s="44">
        <f>IFERROR(_xll.qlIndexFixing(ONIndex6M,I2667,TRUE,_xll.ohTrigger(RecalcTrigger,Trigger6M)),NA())</f>
        <v>4.2610371849338691E-3</v>
      </c>
      <c r="Q2667" s="145">
        <f>IFERROR(_xll.qlIndexFixing(ONIndex1Y,I2667,TRUE,_xll.ohTrigger(RecalcTrigger,Trigger1Y)),NA())</f>
        <v>5.4794270597646744E-3</v>
      </c>
    </row>
    <row r="2668" spans="2:17" x14ac:dyDescent="0.2">
      <c r="B2668" s="39" t="s">
        <v>42</v>
      </c>
      <c r="D2668" s="42">
        <f>_xll.qlCalendarAdvance(Calendar,$D2667,B2668,"f",FALSE)</f>
        <v>58376</v>
      </c>
      <c r="E2668" s="139">
        <f>_xll.qlInterestRateIndexValueDate(IndexON,D2668)</f>
        <v>58376</v>
      </c>
      <c r="F2668" s="155">
        <f>IFERROR(_xll.qlIndexFixing(IndexON,D2668,TRUE,_xll.ohTrigger(RecalcTrigger,TriggerON)),NA())</f>
        <v>4.7913186271308916E-3</v>
      </c>
      <c r="H2668" s="42">
        <f>_xll.qlCalendarAdvance(Calendar,$H2667,B2668,"f",FALSE)</f>
        <v>58376</v>
      </c>
      <c r="I2668" s="139">
        <f>_xll.qlInterestRateIndexValueDate(Index1M,$H2668)</f>
        <v>58378</v>
      </c>
      <c r="J2668" s="144">
        <f>IFERROR(_xll.qlIndexFixing(Index1M,$H2668,TRUE,_xll.ohTrigger(RecalcTrigger,Trigger1M)),NA())</f>
        <v>4.9549732247589455E-3</v>
      </c>
      <c r="K2668" s="44">
        <f>IFERROR(_xll.qlIndexFixing(Index3M,H2668,TRUE,_xll.ohTrigger(RecalcTrigger,Trigger3M)),NA())</f>
        <v>5.1844667330909304E-3</v>
      </c>
      <c r="L2668" s="44">
        <f>IFERROR(_xll.qlIndexFixing(Index6M,$H2668,TRUE,_xll.ohTrigger(RecalcTrigger,Trigger6M)),NA())</f>
        <v>4.2809906344446792E-3</v>
      </c>
      <c r="M2668" s="145">
        <f>IFERROR(_xll.qlIndexFixing(Index1Y,$H2668,TRUE,_xll.ohTrigger(RecalcTrigger,Trigger1Y)),NA())</f>
        <v>5.3810649511336203E-3</v>
      </c>
      <c r="N2668" s="144">
        <f>IFERROR(_xll.qlIndexFixing(ONIndex1M,I2668,TRUE,_xll.ohTrigger(RecalcTrigger,Trigger1M)),NA())</f>
        <v>4.9607269370710583E-3</v>
      </c>
      <c r="O2668" s="44">
        <f>IFERROR(_xll.qlIndexFixing(ONIndex3M,I2668,TRUE,_xll.ohTrigger(RecalcTrigger,Trigger3M)),NA())</f>
        <v>5.2098534266686869E-3</v>
      </c>
      <c r="P2668" s="44">
        <f>IFERROR(_xll.qlIndexFixing(ONIndex6M,I2668,TRUE,_xll.ohTrigger(RecalcTrigger,Trigger6M)),NA())</f>
        <v>4.2612176397849311E-3</v>
      </c>
      <c r="Q2668" s="145">
        <f>IFERROR(_xll.qlIndexFixing(ONIndex1Y,I2668,TRUE,_xll.ohTrigger(RecalcTrigger,Trigger1Y)),NA())</f>
        <v>5.474844460264805E-3</v>
      </c>
    </row>
    <row r="2669" spans="2:17" x14ac:dyDescent="0.2">
      <c r="B2669" s="39" t="s">
        <v>42</v>
      </c>
      <c r="D2669" s="42">
        <f>_xll.qlCalendarAdvance(Calendar,$D2668,B2669,"f",FALSE)</f>
        <v>58383</v>
      </c>
      <c r="E2669" s="139">
        <f>_xll.qlInterestRateIndexValueDate(IndexON,D2669)</f>
        <v>58383</v>
      </c>
      <c r="F2669" s="155">
        <f>IFERROR(_xll.qlIndexFixing(IndexON,D2669,TRUE,_xll.ohTrigger(RecalcTrigger,TriggerON)),NA())</f>
        <v>4.7865103619049165E-3</v>
      </c>
      <c r="H2669" s="42">
        <f>_xll.qlCalendarAdvance(Calendar,$H2668,B2669,"f",FALSE)</f>
        <v>58383</v>
      </c>
      <c r="I2669" s="139">
        <f>_xll.qlInterestRateIndexValueDate(Index1M,$H2669)</f>
        <v>58385</v>
      </c>
      <c r="J2669" s="144">
        <f>IFERROR(_xll.qlIndexFixing(Index1M,$H2669,TRUE,_xll.ohTrigger(RecalcTrigger,Trigger1M)),NA())</f>
        <v>4.9493913951059731E-3</v>
      </c>
      <c r="K2669" s="44">
        <f>IFERROR(_xll.qlIndexFixing(Index3M,H2669,TRUE,_xll.ohTrigger(RecalcTrigger,Trigger3M)),NA())</f>
        <v>5.1796487327696161E-3</v>
      </c>
      <c r="L2669" s="44">
        <f>IFERROR(_xll.qlIndexFixing(Index6M,$H2669,TRUE,_xll.ohTrigger(RecalcTrigger,Trigger6M)),NA())</f>
        <v>4.2825393416483582E-3</v>
      </c>
      <c r="M2669" s="145">
        <f>IFERROR(_xll.qlIndexFixing(Index1Y,$H2669,TRUE,_xll.ohTrigger(RecalcTrigger,Trigger1Y)),NA())</f>
        <v>5.3762194289736914E-3</v>
      </c>
      <c r="N2669" s="144">
        <f>IFERROR(_xll.qlIndexFixing(ONIndex1M,I2669,TRUE,_xll.ohTrigger(RecalcTrigger,Trigger1M)),NA())</f>
        <v>4.9560185986319283E-3</v>
      </c>
      <c r="O2669" s="44">
        <f>IFERROR(_xll.qlIndexFixing(ONIndex3M,I2669,TRUE,_xll.ohTrigger(RecalcTrigger,Trigger3M)),NA())</f>
        <v>5.2049291484834725E-3</v>
      </c>
      <c r="P2669" s="44">
        <f>IFERROR(_xll.qlIndexFixing(ONIndex6M,I2669,TRUE,_xll.ohTrigger(RecalcTrigger,Trigger6M)),NA())</f>
        <v>4.2615122219835655E-3</v>
      </c>
      <c r="Q2669" s="145">
        <f>IFERROR(_xll.qlIndexFixing(ONIndex1Y,I2669,TRUE,_xll.ohTrigger(RecalcTrigger,Trigger1Y)),NA())</f>
        <v>5.4702795749950184E-3</v>
      </c>
    </row>
    <row r="2670" spans="2:17" x14ac:dyDescent="0.2">
      <c r="B2670" s="39" t="s">
        <v>42</v>
      </c>
      <c r="D2670" s="42">
        <f>_xll.qlCalendarAdvance(Calendar,$D2669,B2670,"f",FALSE)</f>
        <v>58390</v>
      </c>
      <c r="E2670" s="139">
        <f>_xll.qlInterestRateIndexValueDate(IndexON,D2670)</f>
        <v>58390</v>
      </c>
      <c r="F2670" s="155">
        <f>IFERROR(_xll.qlIndexFixing(IndexON,D2670,TRUE,_xll.ohTrigger(RecalcTrigger,TriggerON)),NA())</f>
        <v>4.7817198259370031E-3</v>
      </c>
      <c r="H2670" s="42">
        <f>_xll.qlCalendarAdvance(Calendar,$H2669,B2670,"f",FALSE)</f>
        <v>58390</v>
      </c>
      <c r="I2670" s="139">
        <f>_xll.qlInterestRateIndexValueDate(Index1M,$H2670)</f>
        <v>58392</v>
      </c>
      <c r="J2670" s="144">
        <f>IFERROR(_xll.qlIndexFixing(Index1M,$H2670,TRUE,_xll.ohTrigger(RecalcTrigger,Trigger1M)),NA())</f>
        <v>4.9447276393693729E-3</v>
      </c>
      <c r="K2670" s="44">
        <f>IFERROR(_xll.qlIndexFixing(Index3M,H2670,TRUE,_xll.ohTrigger(RecalcTrigger,Trigger3M)),NA())</f>
        <v>5.1748498435627331E-3</v>
      </c>
      <c r="L2670" s="44">
        <f>IFERROR(_xll.qlIndexFixing(Index6M,$H2670,TRUE,_xll.ohTrigger(RecalcTrigger,Trigger6M)),NA())</f>
        <v>4.2843864127049018E-3</v>
      </c>
      <c r="M2670" s="145">
        <f>IFERROR(_xll.qlIndexFixing(Index1Y,$H2670,TRUE,_xll.ohTrigger(RecalcTrigger,Trigger1Y)),NA())</f>
        <v>5.3721217734357656E-3</v>
      </c>
      <c r="N2670" s="144">
        <f>IFERROR(_xll.qlIndexFixing(ONIndex1M,I2670,TRUE,_xll.ohTrigger(RecalcTrigger,Trigger1M)),NA())</f>
        <v>4.9513278363733093E-3</v>
      </c>
      <c r="O2670" s="44">
        <f>IFERROR(_xll.qlIndexFixing(ONIndex3M,I2670,TRUE,_xll.ohTrigger(RecalcTrigger,Trigger3M)),NA())</f>
        <v>5.2000237114668835E-3</v>
      </c>
      <c r="P2670" s="44">
        <f>IFERROR(_xll.qlIndexFixing(ONIndex6M,I2670,TRUE,_xll.ohTrigger(RecalcTrigger,Trigger6M)),NA())</f>
        <v>4.2619211258543288E-3</v>
      </c>
      <c r="Q2670" s="145">
        <f>IFERROR(_xll.qlIndexFixing(ONIndex1Y,I2670,TRUE,_xll.ohTrigger(RecalcTrigger,Trigger1Y)),NA())</f>
        <v>5.465732440486093E-3</v>
      </c>
    </row>
    <row r="2671" spans="2:17" x14ac:dyDescent="0.2">
      <c r="B2671" s="39" t="s">
        <v>42</v>
      </c>
      <c r="D2671" s="42">
        <f>_xll.qlCalendarAdvance(Calendar,$D2670,B2671,"f",FALSE)</f>
        <v>58397</v>
      </c>
      <c r="E2671" s="139">
        <f>_xll.qlInterestRateIndexValueDate(IndexON,D2671)</f>
        <v>58397</v>
      </c>
      <c r="F2671" s="155">
        <f>IFERROR(_xll.qlIndexFixing(IndexON,D2671,TRUE,_xll.ohTrigger(RecalcTrigger,TriggerON)),NA())</f>
        <v>4.7769470579961393E-3</v>
      </c>
      <c r="H2671" s="42">
        <f>_xll.qlCalendarAdvance(Calendar,$H2670,B2671,"f",FALSE)</f>
        <v>58397</v>
      </c>
      <c r="I2671" s="139">
        <f>_xll.qlInterestRateIndexValueDate(Index1M,$H2671)</f>
        <v>58399</v>
      </c>
      <c r="J2671" s="144">
        <f>IFERROR(_xll.qlIndexFixing(Index1M,$H2671,TRUE,_xll.ohTrigger(RecalcTrigger,Trigger1M)),NA())</f>
        <v>4.940081571049304E-3</v>
      </c>
      <c r="K2671" s="44">
        <f>IFERROR(_xll.qlIndexFixing(Index3M,H2671,TRUE,_xll.ohTrigger(RecalcTrigger,Trigger3M)),NA())</f>
        <v>5.1700701057936765E-3</v>
      </c>
      <c r="L2671" s="44">
        <f>IFERROR(_xll.qlIndexFixing(Index6M,$H2671,TRUE,_xll.ohTrigger(RecalcTrigger,Trigger6M)),NA())</f>
        <v>4.2863506545329924E-3</v>
      </c>
      <c r="M2671" s="145">
        <f>IFERROR(_xll.qlIndexFixing(Index1Y,$H2671,TRUE,_xll.ohTrigger(RecalcTrigger,Trigger1Y)),NA())</f>
        <v>5.3680429579636511E-3</v>
      </c>
      <c r="N2671" s="144">
        <f>IFERROR(_xll.qlIndexFixing(ONIndex1M,I2671,TRUE,_xll.ohTrigger(RecalcTrigger,Trigger1M)),NA())</f>
        <v>4.9466546889043173E-3</v>
      </c>
      <c r="O2671" s="44">
        <f>IFERROR(_xll.qlIndexFixing(ONIndex3M,I2671,TRUE,_xll.ohTrigger(RecalcTrigger,Trigger3M)),NA())</f>
        <v>5.1951371559066928E-3</v>
      </c>
      <c r="P2671" s="44">
        <f>IFERROR(_xll.qlIndexFixing(ONIndex6M,I2671,TRUE,_xll.ohTrigger(RecalcTrigger,Trigger6M)),NA())</f>
        <v>4.2624445456418414E-3</v>
      </c>
      <c r="Q2671" s="145">
        <f>IFERROR(_xll.qlIndexFixing(ONIndex1Y,I2671,TRUE,_xll.ohTrigger(RecalcTrigger,Trigger1Y)),NA())</f>
        <v>5.461203093108935E-3</v>
      </c>
    </row>
    <row r="2672" spans="2:17" x14ac:dyDescent="0.2">
      <c r="B2672" s="39" t="s">
        <v>42</v>
      </c>
      <c r="D2672" s="42">
        <f>_xll.qlCalendarAdvance(Calendar,$D2671,B2672,"f",FALSE)</f>
        <v>58404</v>
      </c>
      <c r="E2672" s="139">
        <f>_xll.qlInterestRateIndexValueDate(IndexON,D2672)</f>
        <v>58404</v>
      </c>
      <c r="F2672" s="155">
        <f>IFERROR(_xll.qlIndexFixing(IndexON,D2672,TRUE,_xll.ohTrigger(RecalcTrigger,TriggerON)),NA())</f>
        <v>4.7721920971710574E-3</v>
      </c>
      <c r="H2672" s="42">
        <f>_xll.qlCalendarAdvance(Calendar,$H2671,B2672,"f",FALSE)</f>
        <v>58404</v>
      </c>
      <c r="I2672" s="139">
        <f>_xll.qlInterestRateIndexValueDate(Index1M,$H2672)</f>
        <v>58406</v>
      </c>
      <c r="J2672" s="144">
        <f>IFERROR(_xll.qlIndexFixing(Index1M,$H2672,TRUE,_xll.ohTrigger(RecalcTrigger,Trigger1M)),NA())</f>
        <v>4.9354532286499664E-3</v>
      </c>
      <c r="K2672" s="44">
        <f>IFERROR(_xll.qlIndexFixing(Index3M,H2672,TRUE,_xll.ohTrigger(RecalcTrigger,Trigger3M)),NA())</f>
        <v>5.1653095597884498E-3</v>
      </c>
      <c r="L2672" s="44">
        <f>IFERROR(_xll.qlIndexFixing(Index6M,$H2672,TRUE,_xll.ohTrigger(RecalcTrigger,Trigger6M)),NA())</f>
        <v>4.2884322622139441E-3</v>
      </c>
      <c r="M2672" s="145">
        <f>IFERROR(_xll.qlIndexFixing(Index1Y,$H2672,TRUE,_xll.ohTrigger(RecalcTrigger,Trigger1Y)),NA())</f>
        <v>5.3639830189269521E-3</v>
      </c>
      <c r="N2672" s="144">
        <f>IFERROR(_xll.qlIndexFixing(ONIndex1M,I2672,TRUE,_xll.ohTrigger(RecalcTrigger,Trigger1M)),NA())</f>
        <v>4.941999194754132E-3</v>
      </c>
      <c r="O2672" s="44">
        <f>IFERROR(_xll.qlIndexFixing(ONIndex3M,I2672,TRUE,_xll.ohTrigger(RecalcTrigger,Trigger3M)),NA())</f>
        <v>5.1902695222505457E-3</v>
      </c>
      <c r="P2672" s="44">
        <f>IFERROR(_xll.qlIndexFixing(ONIndex6M,I2672,TRUE,_xll.ohTrigger(RecalcTrigger,Trigger6M)),NA())</f>
        <v>4.2630826757505957E-3</v>
      </c>
      <c r="Q2672" s="145">
        <f>IFERROR(_xll.qlIndexFixing(ONIndex1Y,I2672,TRUE,_xll.ohTrigger(RecalcTrigger,Trigger1Y)),NA())</f>
        <v>5.4566915690745788E-3</v>
      </c>
    </row>
    <row r="2673" spans="2:17" x14ac:dyDescent="0.2">
      <c r="B2673" s="39" t="s">
        <v>42</v>
      </c>
      <c r="D2673" s="42">
        <f>_xll.qlCalendarAdvance(Calendar,$D2672,B2673,"f",FALSE)</f>
        <v>58411</v>
      </c>
      <c r="E2673" s="139">
        <f>_xll.qlInterestRateIndexValueDate(IndexON,D2673)</f>
        <v>58411</v>
      </c>
      <c r="F2673" s="155">
        <f>IFERROR(_xll.qlIndexFixing(IndexON,D2673,TRUE,_xll.ohTrigger(RecalcTrigger,TriggerON)),NA())</f>
        <v>4.7674549821508094E-3</v>
      </c>
      <c r="H2673" s="42">
        <f>_xll.qlCalendarAdvance(Calendar,$H2672,B2673,"f",FALSE)</f>
        <v>58411</v>
      </c>
      <c r="I2673" s="139">
        <f>_xll.qlInterestRateIndexValueDate(Index1M,$H2673)</f>
        <v>58413</v>
      </c>
      <c r="J2673" s="144">
        <f>IFERROR(_xll.qlIndexFixing(Index1M,$H2673,TRUE,_xll.ohTrigger(RecalcTrigger,Trigger1M)),NA())</f>
        <v>4.9308426506680658E-3</v>
      </c>
      <c r="K2673" s="44">
        <f>IFERROR(_xll.qlIndexFixing(Index3M,H2673,TRUE,_xll.ohTrigger(RecalcTrigger,Trigger3M)),NA())</f>
        <v>5.160866298289441E-3</v>
      </c>
      <c r="L2673" s="44">
        <f>IFERROR(_xll.qlIndexFixing(Index6M,$H2673,TRUE,_xll.ohTrigger(RecalcTrigger,Trigger6M)),NA())</f>
        <v>4.2908551227170254E-3</v>
      </c>
      <c r="M2673" s="145">
        <f>IFERROR(_xll.qlIndexFixing(Index1Y,$H2673,TRUE,_xll.ohTrigger(RecalcTrigger,Trigger1Y)),NA())</f>
        <v>5.3599419926946184E-3</v>
      </c>
      <c r="N2673" s="144">
        <f>IFERROR(_xll.qlIndexFixing(ONIndex1M,I2673,TRUE,_xll.ohTrigger(RecalcTrigger,Trigger1M)),NA())</f>
        <v>4.9373613923719972E-3</v>
      </c>
      <c r="O2673" s="44">
        <f>IFERROR(_xll.qlIndexFixing(ONIndex3M,I2673,TRUE,_xll.ohTrigger(RecalcTrigger,Trigger3M)),NA())</f>
        <v>5.1854208505464072E-3</v>
      </c>
      <c r="P2673" s="44">
        <f>IFERROR(_xll.qlIndexFixing(ONIndex6M,I2673,TRUE,_xll.ohTrigger(RecalcTrigger,Trigger6M)),NA())</f>
        <v>4.2638357101854041E-3</v>
      </c>
      <c r="Q2673" s="145">
        <f>IFERROR(_xll.qlIndexFixing(ONIndex1Y,I2673,TRUE,_xll.ohTrigger(RecalcTrigger,Trigger1Y)),NA())</f>
        <v>5.4521979050736746E-3</v>
      </c>
    </row>
    <row r="2674" spans="2:17" x14ac:dyDescent="0.2">
      <c r="B2674" s="39" t="s">
        <v>42</v>
      </c>
      <c r="D2674" s="42">
        <f>_xll.qlCalendarAdvance(Calendar,$D2673,B2674,"f",FALSE)</f>
        <v>58418</v>
      </c>
      <c r="E2674" s="139">
        <f>_xll.qlInterestRateIndexValueDate(IndexON,D2674)</f>
        <v>58418</v>
      </c>
      <c r="F2674" s="155">
        <f>IFERROR(_xll.qlIndexFixing(IndexON,D2674,TRUE,_xll.ohTrigger(RecalcTrigger,TriggerON)),NA())</f>
        <v>4.7627357520241276E-3</v>
      </c>
      <c r="H2674" s="42">
        <f>_xll.qlCalendarAdvance(Calendar,$H2673,B2674,"f",FALSE)</f>
        <v>58418</v>
      </c>
      <c r="I2674" s="139">
        <f>_xll.qlInterestRateIndexValueDate(Index1M,$H2674)</f>
        <v>58420</v>
      </c>
      <c r="J2674" s="144">
        <f>IFERROR(_xll.qlIndexFixing(Index1M,$H2674,TRUE,_xll.ohTrigger(RecalcTrigger,Trigger1M)),NA())</f>
        <v>4.9262498756053041E-3</v>
      </c>
      <c r="K2674" s="44">
        <f>IFERROR(_xll.qlIndexFixing(Index3M,H2674,TRUE,_xll.ohTrigger(RecalcTrigger,Trigger3M)),NA())</f>
        <v>5.1561429402058809E-3</v>
      </c>
      <c r="L2674" s="44">
        <f>IFERROR(_xll.qlIndexFixing(Index6M,$H2674,TRUE,_xll.ohTrigger(RecalcTrigger,Trigger6M)),NA())</f>
        <v>4.2931805542242721E-3</v>
      </c>
      <c r="M2674" s="145">
        <f>IFERROR(_xll.qlIndexFixing(Index1Y,$H2674,TRUE,_xll.ohTrigger(RecalcTrigger,Trigger1Y)),NA())</f>
        <v>5.3559199156379923E-3</v>
      </c>
      <c r="N2674" s="144">
        <f>IFERROR(_xll.qlIndexFixing(ONIndex1M,I2674,TRUE,_xll.ohTrigger(RecalcTrigger,Trigger1M)),NA())</f>
        <v>4.9327413202071568E-3</v>
      </c>
      <c r="O2674" s="44">
        <f>IFERROR(_xll.qlIndexFixing(ONIndex3M,I2674,TRUE,_xll.ohTrigger(RecalcTrigger,Trigger3M)),NA())</f>
        <v>5.1805911814817307E-3</v>
      </c>
      <c r="P2674" s="44">
        <f>IFERROR(_xll.qlIndexFixing(ONIndex6M,I2674,TRUE,_xll.ohTrigger(RecalcTrigger,Trigger6M)),NA())</f>
        <v>4.2647038436705031E-3</v>
      </c>
      <c r="Q2674" s="145">
        <f>IFERROR(_xll.qlIndexFixing(ONIndex1Y,I2674,TRUE,_xll.ohTrigger(RecalcTrigger,Trigger1Y)),NA())</f>
        <v>5.4477221373971929E-3</v>
      </c>
    </row>
    <row r="2675" spans="2:17" x14ac:dyDescent="0.2">
      <c r="B2675" s="39" t="s">
        <v>42</v>
      </c>
      <c r="D2675" s="42">
        <f>_xll.qlCalendarAdvance(Calendar,$D2674,B2675,"f",FALSE)</f>
        <v>58425</v>
      </c>
      <c r="E2675" s="139">
        <f>_xll.qlInterestRateIndexValueDate(IndexON,D2675)</f>
        <v>58425</v>
      </c>
      <c r="F2675" s="155">
        <f>IFERROR(_xll.qlIndexFixing(IndexON,D2675,TRUE,_xll.ohTrigger(RecalcTrigger,TriggerON)),NA())</f>
        <v>4.7580344456399359E-3</v>
      </c>
      <c r="H2675" s="42">
        <f>_xll.qlCalendarAdvance(Calendar,$H2674,B2675,"f",FALSE)</f>
        <v>58425</v>
      </c>
      <c r="I2675" s="139">
        <f>_xll.qlInterestRateIndexValueDate(Index1M,$H2675)</f>
        <v>58427</v>
      </c>
      <c r="J2675" s="144">
        <f>IFERROR(_xll.qlIndexFixing(Index1M,$H2675,TRUE,_xll.ohTrigger(RecalcTrigger,Trigger1M)),NA())</f>
        <v>4.9216749419608852E-3</v>
      </c>
      <c r="K2675" s="44">
        <f>IFERROR(_xll.qlIndexFixing(Index3M,H2675,TRUE,_xll.ohTrigger(RecalcTrigger,Trigger3M)),NA())</f>
        <v>5.1514388916442154E-3</v>
      </c>
      <c r="L2675" s="44">
        <f>IFERROR(_xll.qlIndexFixing(Index6M,$H2675,TRUE,_xll.ohTrigger(RecalcTrigger,Trigger6M)),NA())</f>
        <v>4.2956239523192731E-3</v>
      </c>
      <c r="M2675" s="145">
        <f>IFERROR(_xll.qlIndexFixing(Index1Y,$H2675,TRUE,_xll.ohTrigger(RecalcTrigger,Trigger1Y)),NA())</f>
        <v>5.3519168241271103E-3</v>
      </c>
      <c r="N2675" s="144">
        <f>IFERROR(_xll.qlIndexFixing(ONIndex1M,I2675,TRUE,_xll.ohTrigger(RecalcTrigger,Trigger1M)),NA())</f>
        <v>4.9281390168687267E-3</v>
      </c>
      <c r="O2675" s="44">
        <f>IFERROR(_xll.qlIndexFixing(ONIndex3M,I2675,TRUE,_xll.ohTrigger(RecalcTrigger,Trigger3M)),NA())</f>
        <v>5.1757805551844172E-3</v>
      </c>
      <c r="P2675" s="44">
        <f>IFERROR(_xll.qlIndexFixing(ONIndex6M,I2675,TRUE,_xll.ohTrigger(RecalcTrigger,Trigger6M)),NA())</f>
        <v>4.2656872702906412E-3</v>
      </c>
      <c r="Q2675" s="145">
        <f>IFERROR(_xll.qlIndexFixing(ONIndex1Y,I2675,TRUE,_xll.ohTrigger(RecalcTrigger,Trigger1Y)),NA())</f>
        <v>5.4432643023361038E-3</v>
      </c>
    </row>
    <row r="2676" spans="2:17" x14ac:dyDescent="0.2">
      <c r="B2676" s="39" t="s">
        <v>42</v>
      </c>
      <c r="D2676" s="42">
        <f>_xll.qlCalendarAdvance(Calendar,$D2675,B2676,"f",FALSE)</f>
        <v>58432</v>
      </c>
      <c r="E2676" s="139">
        <f>_xll.qlInterestRateIndexValueDate(IndexON,D2676)</f>
        <v>58432</v>
      </c>
      <c r="F2676" s="155">
        <f>IFERROR(_xll.qlIndexFixing(IndexON,D2676,TRUE,_xll.ohTrigger(RecalcTrigger,TriggerON)),NA())</f>
        <v>4.7533511016073504E-3</v>
      </c>
      <c r="H2676" s="42">
        <f>_xll.qlCalendarAdvance(Calendar,$H2675,B2676,"f",FALSE)</f>
        <v>58432</v>
      </c>
      <c r="I2676" s="139">
        <f>_xll.qlInterestRateIndexValueDate(Index1M,$H2676)</f>
        <v>58438</v>
      </c>
      <c r="J2676" s="144">
        <f>IFERROR(_xll.qlIndexFixing(Index1M,$H2676,TRUE,_xll.ohTrigger(RecalcTrigger,Trigger1M)),NA())</f>
        <v>4.914811572974436E-3</v>
      </c>
      <c r="K2676" s="44">
        <f>IFERROR(_xll.qlIndexFixing(Index3M,H2676,TRUE,_xll.ohTrigger(RecalcTrigger,Trigger3M)),NA())</f>
        <v>5.1440859254390748E-3</v>
      </c>
      <c r="L2676" s="44">
        <f>IFERROR(_xll.qlIndexFixing(Index6M,$H2676,TRUE,_xll.ohTrigger(RecalcTrigger,Trigger6M)),NA())</f>
        <v>4.2997023880050576E-3</v>
      </c>
      <c r="M2676" s="145">
        <f>IFERROR(_xll.qlIndexFixing(Index1Y,$H2676,TRUE,_xll.ohTrigger(RecalcTrigger,Trigger1Y)),NA())</f>
        <v>5.3461280890046746E-3</v>
      </c>
      <c r="N2676" s="144">
        <f>IFERROR(_xll.qlIndexFixing(ONIndex1M,I2676,TRUE,_xll.ohTrigger(RecalcTrigger,Trigger1M)),NA())</f>
        <v>4.9219552155177482E-3</v>
      </c>
      <c r="O2676" s="44">
        <f>IFERROR(_xll.qlIndexFixing(ONIndex3M,I2676,TRUE,_xll.ohTrigger(RecalcTrigger,Trigger3M)),NA())</f>
        <v>5.1693195411806059E-3</v>
      </c>
      <c r="P2676" s="44">
        <f>IFERROR(_xll.qlIndexFixing(ONIndex6M,I2676,TRUE,_xll.ohTrigger(RecalcTrigger,Trigger6M)),NA())</f>
        <v>4.2672322644232707E-3</v>
      </c>
      <c r="Q2676" s="145">
        <f>IFERROR(_xll.qlIndexFixing(ONIndex1Y,I2676,TRUE,_xll.ohTrigger(RecalcTrigger,Trigger1Y)),NA())</f>
        <v>5.4372842382521824E-3</v>
      </c>
    </row>
    <row r="2677" spans="2:17" x14ac:dyDescent="0.2">
      <c r="B2677" s="39" t="s">
        <v>42</v>
      </c>
      <c r="D2677" s="42">
        <f>_xll.qlCalendarAdvance(Calendar,$D2676,B2677,"f",FALSE)</f>
        <v>58439</v>
      </c>
      <c r="E2677" s="139">
        <f>_xll.qlInterestRateIndexValueDate(IndexON,D2677)</f>
        <v>58439</v>
      </c>
      <c r="F2677" s="155">
        <f>IFERROR(_xll.qlIndexFixing(IndexON,D2677,TRUE,_xll.ohTrigger(RecalcTrigger,TriggerON)),NA())</f>
        <v>4.7486857591749754E-3</v>
      </c>
      <c r="H2677" s="42">
        <f>_xll.qlCalendarAdvance(Calendar,$H2676,B2677,"f",FALSE)</f>
        <v>58439</v>
      </c>
      <c r="I2677" s="139">
        <f>_xll.qlInterestRateIndexValueDate(Index1M,$H2677)</f>
        <v>58442</v>
      </c>
      <c r="J2677" s="144">
        <f>IFERROR(_xll.qlIndexFixing(Index1M,$H2677,TRUE,_xll.ohTrigger(RecalcTrigger,Trigger1M)),NA())</f>
        <v>4.9122207444240286E-3</v>
      </c>
      <c r="K2677" s="44">
        <f>IFERROR(_xll.qlIndexFixing(Index3M,H2677,TRUE,_xll.ohTrigger(RecalcTrigger,Trigger3M)),NA())</f>
        <v>5.1414239969601143E-3</v>
      </c>
      <c r="L2677" s="44">
        <f>IFERROR(_xll.qlIndexFixing(Index6M,$H2677,TRUE,_xll.ohTrigger(RecalcTrigger,Trigger6M)),NA())</f>
        <v>4.3009989130868139E-3</v>
      </c>
      <c r="M2677" s="145">
        <f>IFERROR(_xll.qlIndexFixing(Index1Y,$H2677,TRUE,_xll.ohTrigger(RecalcTrigger,Trigger1Y)),NA())</f>
        <v>5.3436337452201256E-3</v>
      </c>
      <c r="N2677" s="144">
        <f>IFERROR(_xll.qlIndexFixing(ONIndex1M,I2677,TRUE,_xll.ohTrigger(RecalcTrigger,Trigger1M)),NA())</f>
        <v>4.9183369510696906E-3</v>
      </c>
      <c r="O2677" s="44">
        <f>IFERROR(_xll.qlIndexFixing(ONIndex3M,I2677,TRUE,_xll.ohTrigger(RecalcTrigger,Trigger3M)),NA())</f>
        <v>5.1655363818348121E-3</v>
      </c>
      <c r="P2677" s="44">
        <f>IFERROR(_xll.qlIndexFixing(ONIndex6M,I2677,TRUE,_xll.ohTrigger(RecalcTrigger,Trigger6M)),NA())</f>
        <v>4.2681837487545948E-3</v>
      </c>
      <c r="Q2677" s="145">
        <f>IFERROR(_xll.qlIndexFixing(ONIndex1Y,I2677,TRUE,_xll.ohTrigger(RecalcTrigger,Trigger1Y)),NA())</f>
        <v>5.4337723537489779E-3</v>
      </c>
    </row>
    <row r="2678" spans="2:17" x14ac:dyDescent="0.2">
      <c r="B2678" s="39" t="s">
        <v>42</v>
      </c>
      <c r="D2678" s="42">
        <f>_xll.qlCalendarAdvance(Calendar,$D2677,B2678,"f",FALSE)</f>
        <v>58446</v>
      </c>
      <c r="E2678" s="139">
        <f>_xll.qlInterestRateIndexValueDate(IndexON,D2678)</f>
        <v>58446</v>
      </c>
      <c r="F2678" s="155">
        <f>IFERROR(_xll.qlIndexFixing(IndexON,D2678,TRUE,_xll.ohTrigger(RecalcTrigger,TriggerON)),NA())</f>
        <v>4.7440384569519267E-3</v>
      </c>
      <c r="H2678" s="42">
        <f>_xll.qlCalendarAdvance(Calendar,$H2677,B2678,"f",FALSE)</f>
        <v>58446</v>
      </c>
      <c r="I2678" s="139">
        <f>_xll.qlInterestRateIndexValueDate(Index1M,$H2678)</f>
        <v>58448</v>
      </c>
      <c r="J2678" s="144">
        <f>IFERROR(_xll.qlIndexFixing(Index1M,$H2678,TRUE,_xll.ohTrigger(RecalcTrigger,Trigger1M)),NA())</f>
        <v>4.9080575745372168E-3</v>
      </c>
      <c r="K2678" s="44">
        <f>IFERROR(_xll.qlIndexFixing(Index3M,H2678,TRUE,_xll.ohTrigger(RecalcTrigger,Trigger3M)),NA())</f>
        <v>5.1374430063416384E-3</v>
      </c>
      <c r="L2678" s="44">
        <f>IFERROR(_xll.qlIndexFixing(Index6M,$H2678,TRUE,_xll.ohTrigger(RecalcTrigger,Trigger6M)),NA())</f>
        <v>4.3033975184613542E-3</v>
      </c>
      <c r="M2678" s="145">
        <f>IFERROR(_xll.qlIndexFixing(Index1Y,$H2678,TRUE,_xll.ohTrigger(RecalcTrigger,Trigger1Y)),NA())</f>
        <v>5.3400218265849423E-3</v>
      </c>
      <c r="N2678" s="144">
        <f>IFERROR(_xll.qlIndexFixing(ONIndex1M,I2678,TRUE,_xll.ohTrigger(RecalcTrigger,Trigger1M)),NA())</f>
        <v>4.9144391046240798E-3</v>
      </c>
      <c r="O2678" s="44">
        <f>IFERROR(_xll.qlIndexFixing(ONIndex3M,I2678,TRUE,_xll.ohTrigger(RecalcTrigger,Trigger3M)),NA())</f>
        <v>5.1614633368934904E-3</v>
      </c>
      <c r="P2678" s="44">
        <f>IFERROR(_xll.qlIndexFixing(ONIndex6M,I2678,TRUE,_xll.ohTrigger(RecalcTrigger,Trigger6M)),NA())</f>
        <v>4.2693312523667259E-3</v>
      </c>
      <c r="Q2678" s="145">
        <f>IFERROR(_xll.qlIndexFixing(ONIndex1Y,I2678,TRUE,_xll.ohTrigger(RecalcTrigger,Trigger1Y)),NA())</f>
        <v>5.4299987575934239E-3</v>
      </c>
    </row>
    <row r="2679" spans="2:17" x14ac:dyDescent="0.2">
      <c r="B2679" s="39" t="s">
        <v>42</v>
      </c>
      <c r="D2679" s="42">
        <f>_xll.qlCalendarAdvance(Calendar,$D2678,B2679,"f",FALSE)</f>
        <v>58453</v>
      </c>
      <c r="E2679" s="139">
        <f>_xll.qlInterestRateIndexValueDate(IndexON,D2679)</f>
        <v>58453</v>
      </c>
      <c r="F2679" s="155">
        <f>IFERROR(_xll.qlIndexFixing(IndexON,D2679,TRUE,_xll.ohTrigger(RecalcTrigger,TriggerON)),NA())</f>
        <v>4.7394092340269367E-3</v>
      </c>
      <c r="H2679" s="42">
        <f>_xll.qlCalendarAdvance(Calendar,$H2678,B2679,"f",FALSE)</f>
        <v>58453</v>
      </c>
      <c r="I2679" s="139">
        <f>_xll.qlInterestRateIndexValueDate(Index1M,$H2679)</f>
        <v>58455</v>
      </c>
      <c r="J2679" s="144">
        <f>IFERROR(_xll.qlIndexFixing(Index1M,$H2679,TRUE,_xll.ohTrigger(RecalcTrigger,Trigger1M)),NA())</f>
        <v>4.9035543915681989E-3</v>
      </c>
      <c r="K2679" s="44">
        <f>IFERROR(_xll.qlIndexFixing(Index3M,H2679,TRUE,_xll.ohTrigger(RecalcTrigger,Trigger3M)),NA())</f>
        <v>5.1328165991221192E-3</v>
      </c>
      <c r="L2679" s="44">
        <f>IFERROR(_xll.qlIndexFixing(Index6M,$H2679,TRUE,_xll.ohTrigger(RecalcTrigger,Trigger6M)),NA())</f>
        <v>4.306306151202169E-3</v>
      </c>
      <c r="M2679" s="145">
        <f>IFERROR(_xll.qlIndexFixing(Index1Y,$H2679,TRUE,_xll.ohTrigger(RecalcTrigger,Trigger1Y)),NA())</f>
        <v>5.3360950409754408E-3</v>
      </c>
      <c r="N2679" s="144">
        <f>IFERROR(_xll.qlIndexFixing(ONIndex1M,I2679,TRUE,_xll.ohTrigger(RecalcTrigger,Trigger1M)),NA())</f>
        <v>4.9099082614834089E-3</v>
      </c>
      <c r="O2679" s="44">
        <f>IFERROR(_xll.qlIndexFixing(ONIndex3M,I2679,TRUE,_xll.ohTrigger(RecalcTrigger,Trigger3M)),NA())</f>
        <v>5.1567292854226565E-3</v>
      </c>
      <c r="P2679" s="44">
        <f>IFERROR(_xll.qlIndexFixing(ONIndex6M,I2679,TRUE,_xll.ohTrigger(RecalcTrigger,Trigger6M)),NA())</f>
        <v>4.2707777949324566E-3</v>
      </c>
      <c r="Q2679" s="145">
        <f>IFERROR(_xll.qlIndexFixing(ONIndex1Y,I2679,TRUE,_xll.ohTrigger(RecalcTrigger,Trigger1Y)),NA())</f>
        <v>5.4256130175822648E-3</v>
      </c>
    </row>
    <row r="2680" spans="2:17" x14ac:dyDescent="0.2">
      <c r="B2680" s="39" t="s">
        <v>42</v>
      </c>
      <c r="D2680" s="42">
        <f>_xll.qlCalendarAdvance(Calendar,$D2679,B2680,"f",FALSE)</f>
        <v>58460</v>
      </c>
      <c r="E2680" s="139">
        <f>_xll.qlInterestRateIndexValueDate(IndexON,D2680)</f>
        <v>58460</v>
      </c>
      <c r="F2680" s="155">
        <f>IFERROR(_xll.qlIndexFixing(IndexON,D2680,TRUE,_xll.ohTrigger(RecalcTrigger,TriggerON)),NA())</f>
        <v>4.7347981291689933E-3</v>
      </c>
      <c r="H2680" s="42">
        <f>_xll.qlCalendarAdvance(Calendar,$H2679,B2680,"f",FALSE)</f>
        <v>58460</v>
      </c>
      <c r="I2680" s="139">
        <f>_xll.qlInterestRateIndexValueDate(Index1M,$H2680)</f>
        <v>58462</v>
      </c>
      <c r="J2680" s="144">
        <f>IFERROR(_xll.qlIndexFixing(Index1M,$H2680,TRUE,_xll.ohTrigger(RecalcTrigger,Trigger1M)),NA())</f>
        <v>4.8990692425185389E-3</v>
      </c>
      <c r="K2680" s="44">
        <f>IFERROR(_xll.qlIndexFixing(Index3M,H2680,TRUE,_xll.ohTrigger(RecalcTrigger,Trigger3M)),NA())</f>
        <v>5.1282097030530974E-3</v>
      </c>
      <c r="L2680" s="44">
        <f>IFERROR(_xll.qlIndexFixing(Index6M,$H2680,TRUE,_xll.ohTrigger(RecalcTrigger,Trigger6M)),NA())</f>
        <v>4.3093337112299034E-3</v>
      </c>
      <c r="M2680" s="145">
        <f>IFERROR(_xll.qlIndexFixing(Index1Y,$H2680,TRUE,_xll.ohTrigger(RecalcTrigger,Trigger1Y)),NA())</f>
        <v>5.3321874227733827E-3</v>
      </c>
      <c r="N2680" s="144">
        <f>IFERROR(_xll.qlIndexFixing(ONIndex1M,I2680,TRUE,_xll.ohTrigger(RecalcTrigger,Trigger1M)),NA())</f>
        <v>4.9053953796551752E-3</v>
      </c>
      <c r="O2680" s="44">
        <f>IFERROR(_xll.qlIndexFixing(ONIndex3M,I2680,TRUE,_xll.ohTrigger(RecalcTrigger,Trigger3M)),NA())</f>
        <v>5.1520144784777955E-3</v>
      </c>
      <c r="P2680" s="44">
        <f>IFERROR(_xll.qlIndexFixing(ONIndex6M,I2680,TRUE,_xll.ohTrigger(RecalcTrigger,Trigger6M)),NA())</f>
        <v>4.2723406020162003E-3</v>
      </c>
      <c r="Q2680" s="145">
        <f>IFERROR(_xll.qlIndexFixing(ONIndex1Y,I2680,TRUE,_xll.ohTrigger(RecalcTrigger,Trigger1Y)),NA())</f>
        <v>5.4212453921209658E-3</v>
      </c>
    </row>
    <row r="2681" spans="2:17" x14ac:dyDescent="0.2">
      <c r="B2681" s="39" t="s">
        <v>42</v>
      </c>
      <c r="D2681" s="42">
        <f>_xll.qlCalendarAdvance(Calendar,$D2680,B2681,"f",FALSE)</f>
        <v>58467</v>
      </c>
      <c r="E2681" s="139">
        <f>_xll.qlInterestRateIndexValueDate(IndexON,D2681)</f>
        <v>58467</v>
      </c>
      <c r="F2681" s="155">
        <f>IFERROR(_xll.qlIndexFixing(IndexON,D2681,TRUE,_xll.ohTrigger(RecalcTrigger,TriggerON)),NA())</f>
        <v>4.7302051813069568E-3</v>
      </c>
      <c r="H2681" s="42">
        <f>_xll.qlCalendarAdvance(Calendar,$H2680,B2681,"f",FALSE)</f>
        <v>58467</v>
      </c>
      <c r="I2681" s="139">
        <f>_xll.qlInterestRateIndexValueDate(Index1M,$H2681)</f>
        <v>58469</v>
      </c>
      <c r="J2681" s="144">
        <f>IFERROR(_xll.qlIndexFixing(Index1M,$H2681,TRUE,_xll.ohTrigger(RecalcTrigger,Trigger1M)),NA())</f>
        <v>4.8954552121329778E-3</v>
      </c>
      <c r="K2681" s="44">
        <f>IFERROR(_xll.qlIndexFixing(Index3M,H2681,TRUE,_xll.ohTrigger(RecalcTrigger,Trigger3M)),NA())</f>
        <v>5.1236223584609974E-3</v>
      </c>
      <c r="L2681" s="44">
        <f>IFERROR(_xll.qlIndexFixing(Index6M,$H2681,TRUE,_xll.ohTrigger(RecalcTrigger,Trigger6M)),NA())</f>
        <v>4.3124803938239548E-3</v>
      </c>
      <c r="M2681" s="145">
        <f>IFERROR(_xll.qlIndexFixing(Index1Y,$H2681,TRUE,_xll.ohTrigger(RecalcTrigger,Trigger1Y)),NA())</f>
        <v>5.3282990083524983E-3</v>
      </c>
      <c r="N2681" s="144">
        <f>IFERROR(_xll.qlIndexFixing(ONIndex1M,I2681,TRUE,_xll.ohTrigger(RecalcTrigger,Trigger1M)),NA())</f>
        <v>4.9009004976685588E-3</v>
      </c>
      <c r="O2681" s="44">
        <f>IFERROR(_xll.qlIndexFixing(ONIndex3M,I2681,TRUE,_xll.ohTrigger(RecalcTrigger,Trigger3M)),NA())</f>
        <v>5.1473189563466804E-3</v>
      </c>
      <c r="P2681" s="44">
        <f>IFERROR(_xll.qlIndexFixing(ONIndex6M,I2681,TRUE,_xll.ohTrigger(RecalcTrigger,Trigger6M)),NA())</f>
        <v>4.2740198684221298E-3</v>
      </c>
      <c r="Q2681" s="145">
        <f>IFERROR(_xll.qlIndexFixing(ONIndex1Y,I2681,TRUE,_xll.ohTrigger(RecalcTrigger,Trigger1Y)),NA())</f>
        <v>5.4168959179001774E-3</v>
      </c>
    </row>
    <row r="2682" spans="2:17" x14ac:dyDescent="0.2">
      <c r="B2682" s="39" t="s">
        <v>42</v>
      </c>
      <c r="D2682" s="42">
        <f>_xll.qlCalendarAdvance(Calendar,$D2681,B2682,"f",FALSE)</f>
        <v>58474</v>
      </c>
      <c r="E2682" s="139">
        <f>_xll.qlInterestRateIndexValueDate(IndexON,D2682)</f>
        <v>58474</v>
      </c>
      <c r="F2682" s="155">
        <f>IFERROR(_xll.qlIndexFixing(IndexON,D2682,TRUE,_xll.ohTrigger(RecalcTrigger,TriggerON)),NA())</f>
        <v>4.7256304292897511E-3</v>
      </c>
      <c r="H2682" s="42">
        <f>_xll.qlCalendarAdvance(Calendar,$H2681,B2682,"f",FALSE)</f>
        <v>58474</v>
      </c>
      <c r="I2682" s="139">
        <f>_xll.qlInterestRateIndexValueDate(Index1M,$H2682)</f>
        <v>58476</v>
      </c>
      <c r="J2682" s="144">
        <f>IFERROR(_xll.qlIndexFixing(Index1M,$H2682,TRUE,_xll.ohTrigger(RecalcTrigger,Trigger1M)),NA())</f>
        <v>4.8910025378071766E-3</v>
      </c>
      <c r="K2682" s="44">
        <f>IFERROR(_xll.qlIndexFixing(Index3M,H2682,TRUE,_xll.ohTrigger(RecalcTrigger,Trigger3M)),NA())</f>
        <v>5.1193408186094302E-3</v>
      </c>
      <c r="L2682" s="44">
        <f>IFERROR(_xll.qlIndexFixing(Index6M,$H2682,TRUE,_xll.ohTrigger(RecalcTrigger,Trigger6M)),NA())</f>
        <v>4.3157463942878763E-3</v>
      </c>
      <c r="M2682" s="145">
        <f>IFERROR(_xll.qlIndexFixing(Index1Y,$H2682,TRUE,_xll.ohTrigger(RecalcTrigger,Trigger1Y)),NA())</f>
        <v>5.3244298340873863E-3</v>
      </c>
      <c r="N2682" s="144">
        <f>IFERROR(_xll.qlIndexFixing(ONIndex1M,I2682,TRUE,_xll.ohTrigger(RecalcTrigger,Trigger1M)),NA())</f>
        <v>4.8964236539728034E-3</v>
      </c>
      <c r="O2682" s="44">
        <f>IFERROR(_xll.qlIndexFixing(ONIndex3M,I2682,TRUE,_xll.ohTrigger(RecalcTrigger,Trigger3M)),NA())</f>
        <v>5.1426427595568924E-3</v>
      </c>
      <c r="P2682" s="44">
        <f>IFERROR(_xll.qlIndexFixing(ONIndex6M,I2682,TRUE,_xll.ohTrigger(RecalcTrigger,Trigger6M)),NA())</f>
        <v>4.2758157881550574E-3</v>
      </c>
      <c r="Q2682" s="145">
        <f>IFERROR(_xll.qlIndexFixing(ONIndex1Y,I2682,TRUE,_xll.ohTrigger(RecalcTrigger,Trigger1Y)),NA())</f>
        <v>5.4125646312108699E-3</v>
      </c>
    </row>
    <row r="2683" spans="2:17" x14ac:dyDescent="0.2">
      <c r="B2683" s="39" t="s">
        <v>42</v>
      </c>
      <c r="D2683" s="42">
        <f>_xll.qlCalendarAdvance(Calendar,$D2682,B2683,"f",FALSE)</f>
        <v>58481</v>
      </c>
      <c r="E2683" s="139">
        <f>_xll.qlInterestRateIndexValueDate(IndexON,D2683)</f>
        <v>58481</v>
      </c>
      <c r="F2683" s="155">
        <f>IFERROR(_xll.qlIndexFixing(IndexON,D2683,TRUE,_xll.ohTrigger(RecalcTrigger,TriggerON)),NA())</f>
        <v>4.7210739120462364E-3</v>
      </c>
      <c r="H2683" s="42">
        <f>_xll.qlCalendarAdvance(Calendar,$H2682,B2683,"f",FALSE)</f>
        <v>58481</v>
      </c>
      <c r="I2683" s="139">
        <f>_xll.qlInterestRateIndexValueDate(Index1M,$H2683)</f>
        <v>58483</v>
      </c>
      <c r="J2683" s="144">
        <f>IFERROR(_xll.qlIndexFixing(Index1M,$H2683,TRUE,_xll.ohTrigger(RecalcTrigger,Trigger1M)),NA())</f>
        <v>4.8865680037513508E-3</v>
      </c>
      <c r="K2683" s="44">
        <f>IFERROR(_xll.qlIndexFixing(Index3M,H2683,TRUE,_xll.ohTrigger(RecalcTrigger,Trigger3M)),NA())</f>
        <v>5.1147913527289646E-3</v>
      </c>
      <c r="L2683" s="44">
        <f>IFERROR(_xll.qlIndexFixing(Index6M,$H2683,TRUE,_xll.ohTrigger(RecalcTrigger,Trigger6M)),NA())</f>
        <v>4.3191319079454249E-3</v>
      </c>
      <c r="M2683" s="145">
        <f>IFERROR(_xll.qlIndexFixing(Index1Y,$H2683,TRUE,_xll.ohTrigger(RecalcTrigger,Trigger1Y)),NA())</f>
        <v>5.3205799363526471E-3</v>
      </c>
      <c r="N2683" s="144">
        <f>IFERROR(_xll.qlIndexFixing(ONIndex1M,I2683,TRUE,_xll.ohTrigger(RecalcTrigger,Trigger1M)),NA())</f>
        <v>4.8919648870970889E-3</v>
      </c>
      <c r="O2683" s="44">
        <f>IFERROR(_xll.qlIndexFixing(ONIndex3M,I2683,TRUE,_xll.ohTrigger(RecalcTrigger,Trigger3M)),NA())</f>
        <v>5.1379859282363327E-3</v>
      </c>
      <c r="P2683" s="44">
        <f>IFERROR(_xll.qlIndexFixing(ONIndex6M,I2683,TRUE,_xll.ohTrigger(RecalcTrigger,Trigger6M)),NA())</f>
        <v>4.2777285554596034E-3</v>
      </c>
      <c r="Q2683" s="145">
        <f>IFERROR(_xll.qlIndexFixing(ONIndex1Y,I2683,TRUE,_xll.ohTrigger(RecalcTrigger,Trigger1Y)),NA())</f>
        <v>5.4082515684239496E-3</v>
      </c>
    </row>
    <row r="2684" spans="2:17" x14ac:dyDescent="0.2">
      <c r="B2684" s="39" t="s">
        <v>42</v>
      </c>
      <c r="D2684" s="42">
        <f>_xll.qlCalendarAdvance(Calendar,$D2683,B2684,"f",FALSE)</f>
        <v>58488</v>
      </c>
      <c r="E2684" s="139">
        <f>_xll.qlInterestRateIndexValueDate(IndexON,D2684)</f>
        <v>58488</v>
      </c>
      <c r="F2684" s="155">
        <f>IFERROR(_xll.qlIndexFixing(IndexON,D2684,TRUE,_xll.ohTrigger(RecalcTrigger,TriggerON)),NA())</f>
        <v>4.7165356683454007E-3</v>
      </c>
      <c r="H2684" s="42">
        <f>_xll.qlCalendarAdvance(Calendar,$H2683,B2684,"f",FALSE)</f>
        <v>58488</v>
      </c>
      <c r="I2684" s="139">
        <f>_xll.qlInterestRateIndexValueDate(Index1M,$H2684)</f>
        <v>58490</v>
      </c>
      <c r="J2684" s="144">
        <f>IFERROR(_xll.qlIndexFixing(Index1M,$H2684,TRUE,_xll.ohTrigger(RecalcTrigger,Trigger1M)),NA())</f>
        <v>4.8821516484588469E-3</v>
      </c>
      <c r="K2684" s="44">
        <f>IFERROR(_xll.qlIndexFixing(Index3M,H2684,TRUE,_xll.ohTrigger(RecalcTrigger,Trigger3M)),NA())</f>
        <v>5.110261556086293E-3</v>
      </c>
      <c r="L2684" s="44">
        <f>IFERROR(_xll.qlIndexFixing(Index6M,$H2684,TRUE,_xll.ohTrigger(RecalcTrigger,Trigger6M)),NA())</f>
        <v>4.3226371301458314E-3</v>
      </c>
      <c r="M2684" s="145">
        <f>IFERROR(_xll.qlIndexFixing(Index1Y,$H2684,TRUE,_xll.ohTrigger(RecalcTrigger,Trigger1Y)),NA())</f>
        <v>5.3167493515241821E-3</v>
      </c>
      <c r="N2684" s="144">
        <f>IFERROR(_xll.qlIndexFixing(ONIndex1M,I2684,TRUE,_xll.ohTrigger(RecalcTrigger,Trigger1M)),NA())</f>
        <v>4.887524235570595E-3</v>
      </c>
      <c r="O2684" s="44">
        <f>IFERROR(_xll.qlIndexFixing(ONIndex3M,I2684,TRUE,_xll.ohTrigger(RecalcTrigger,Trigger3M)),NA())</f>
        <v>5.1333485029125825E-3</v>
      </c>
      <c r="P2684" s="44">
        <f>IFERROR(_xll.qlIndexFixing(ONIndex6M,I2684,TRUE,_xll.ohTrigger(RecalcTrigger,Trigger6M)),NA())</f>
        <v>4.2797583649001325E-3</v>
      </c>
      <c r="Q2684" s="145">
        <f>IFERROR(_xll.qlIndexFixing(ONIndex1Y,I2684,TRUE,_xll.ohTrigger(RecalcTrigger,Trigger1Y)),NA())</f>
        <v>5.4039567660701948E-3</v>
      </c>
    </row>
    <row r="2685" spans="2:17" x14ac:dyDescent="0.2">
      <c r="B2685" s="39" t="s">
        <v>42</v>
      </c>
      <c r="D2685" s="42">
        <f>_xll.qlCalendarAdvance(Calendar,$D2684,B2685,"f",FALSE)</f>
        <v>58495</v>
      </c>
      <c r="E2685" s="139">
        <f>_xll.qlInterestRateIndexValueDate(IndexON,D2685)</f>
        <v>58495</v>
      </c>
      <c r="F2685" s="155">
        <f>IFERROR(_xll.qlIndexFixing(IndexON,D2685,TRUE,_xll.ohTrigger(RecalcTrigger,TriggerON)),NA())</f>
        <v>4.7120157372759763E-3</v>
      </c>
      <c r="H2685" s="42">
        <f>_xll.qlCalendarAdvance(Calendar,$H2684,B2685,"f",FALSE)</f>
        <v>58495</v>
      </c>
      <c r="I2685" s="139">
        <f>_xll.qlInterestRateIndexValueDate(Index1M,$H2685)</f>
        <v>58497</v>
      </c>
      <c r="J2685" s="144">
        <f>IFERROR(_xll.qlIndexFixing(Index1M,$H2685,TRUE,_xll.ohTrigger(RecalcTrigger,Trigger1M)),NA())</f>
        <v>4.8777535104340373E-3</v>
      </c>
      <c r="K2685" s="44">
        <f>IFERROR(_xll.qlIndexFixing(Index3M,H2685,TRUE,_xll.ohTrigger(RecalcTrigger,Trigger3M)),NA())</f>
        <v>5.1057514690100447E-3</v>
      </c>
      <c r="L2685" s="44">
        <f>IFERROR(_xll.qlIndexFixing(Index6M,$H2685,TRUE,_xll.ohTrigger(RecalcTrigger,Trigger6M)),NA())</f>
        <v>4.3262622562594112E-3</v>
      </c>
      <c r="M2685" s="145">
        <f>IFERROR(_xll.qlIndexFixing(Index1Y,$H2685,TRUE,_xll.ohTrigger(RecalcTrigger,Trigger1Y)),NA())</f>
        <v>5.3129381159776759E-3</v>
      </c>
      <c r="N2685" s="144">
        <f>IFERROR(_xll.qlIndexFixing(ONIndex1M,I2685,TRUE,_xll.ohTrigger(RecalcTrigger,Trigger1M)),NA())</f>
        <v>4.8831017378425656E-3</v>
      </c>
      <c r="O2685" s="44">
        <f>IFERROR(_xll.qlIndexFixing(ONIndex3M,I2685,TRUE,_xll.ohTrigger(RecalcTrigger,Trigger3M)),NA())</f>
        <v>5.1287305237934788E-3</v>
      </c>
      <c r="P2685" s="44">
        <f>IFERROR(_xll.qlIndexFixing(ONIndex6M,I2685,TRUE,_xll.ohTrigger(RecalcTrigger,Trigger6M)),NA())</f>
        <v>4.281905410641329E-3</v>
      </c>
      <c r="Q2685" s="145">
        <f>IFERROR(_xll.qlIndexFixing(ONIndex1Y,I2685,TRUE,_xll.ohTrigger(RecalcTrigger,Trigger1Y)),NA())</f>
        <v>5.3996802604405758E-3</v>
      </c>
    </row>
    <row r="2686" spans="2:17" x14ac:dyDescent="0.2">
      <c r="B2686" s="39" t="s">
        <v>42</v>
      </c>
      <c r="D2686" s="42">
        <f>_xll.qlCalendarAdvance(Calendar,$D2685,B2686,"f",FALSE)</f>
        <v>58502</v>
      </c>
      <c r="E2686" s="139">
        <f>_xll.qlInterestRateIndexValueDate(IndexON,D2686)</f>
        <v>58502</v>
      </c>
      <c r="F2686" s="155">
        <f>IFERROR(_xll.qlIndexFixing(IndexON,D2686,TRUE,_xll.ohTrigger(RecalcTrigger,TriggerON)),NA())</f>
        <v>4.7075141576069512E-3</v>
      </c>
      <c r="H2686" s="42">
        <f>_xll.qlCalendarAdvance(Calendar,$H2685,B2686,"f",FALSE)</f>
        <v>58502</v>
      </c>
      <c r="I2686" s="139">
        <f>_xll.qlInterestRateIndexValueDate(Index1M,$H2686)</f>
        <v>58504</v>
      </c>
      <c r="J2686" s="144">
        <f>IFERROR(_xll.qlIndexFixing(Index1M,$H2686,TRUE,_xll.ohTrigger(RecalcTrigger,Trigger1M)),NA())</f>
        <v>4.8725392165249737E-3</v>
      </c>
      <c r="K2686" s="44">
        <f>IFERROR(_xll.qlIndexFixing(Index3M,H2686,TRUE,_xll.ohTrigger(RecalcTrigger,Trigger3M)),NA())</f>
        <v>5.100699633210891E-3</v>
      </c>
      <c r="L2686" s="44">
        <f>IFERROR(_xll.qlIndexFixing(Index6M,$H2686,TRUE,_xll.ohTrigger(RecalcTrigger,Trigger6M)),NA())</f>
        <v>4.3313544124636049E-3</v>
      </c>
      <c r="M2686" s="145">
        <f>IFERROR(_xll.qlIndexFixing(Index1Y,$H2686,TRUE,_xll.ohTrigger(RecalcTrigger,Trigger1Y)),NA())</f>
        <v>5.309803629638077E-3</v>
      </c>
      <c r="N2686" s="144">
        <f>IFERROR(_xll.qlIndexFixing(ONIndex1M,I2686,TRUE,_xll.ohTrigger(RecalcTrigger,Trigger1M)),NA())</f>
        <v>4.8786974325221166E-3</v>
      </c>
      <c r="O2686" s="44">
        <f>IFERROR(_xll.qlIndexFixing(ONIndex3M,I2686,TRUE,_xll.ohTrigger(RecalcTrigger,Trigger3M)),NA())</f>
        <v>5.1241320312467309E-3</v>
      </c>
      <c r="P2686" s="44">
        <f>IFERROR(_xll.qlIndexFixing(ONIndex6M,I2686,TRUE,_xll.ohTrigger(RecalcTrigger,Trigger6M)),NA())</f>
        <v>4.2841698870077494E-3</v>
      </c>
      <c r="Q2686" s="145">
        <f>IFERROR(_xll.qlIndexFixing(ONIndex1Y,I2686,TRUE,_xll.ohTrigger(RecalcTrigger,Trigger1Y)),NA())</f>
        <v>5.3954220879059989E-3</v>
      </c>
    </row>
    <row r="2687" spans="2:17" x14ac:dyDescent="0.2">
      <c r="B2687" s="39" t="s">
        <v>42</v>
      </c>
      <c r="D2687" s="42">
        <f>_xll.qlCalendarAdvance(Calendar,$D2686,B2687,"f",FALSE)</f>
        <v>58509</v>
      </c>
      <c r="E2687" s="139">
        <f>_xll.qlInterestRateIndexValueDate(IndexON,D2687)</f>
        <v>58509</v>
      </c>
      <c r="F2687" s="155">
        <f>IFERROR(_xll.qlIndexFixing(IndexON,D2687,TRUE,_xll.ohTrigger(RecalcTrigger,TriggerON)),NA())</f>
        <v>4.7030309681073135E-3</v>
      </c>
      <c r="H2687" s="42">
        <f>_xll.qlCalendarAdvance(Calendar,$H2686,B2687,"f",FALSE)</f>
        <v>58509</v>
      </c>
      <c r="I2687" s="139">
        <f>_xll.qlInterestRateIndexValueDate(Index1M,$H2687)</f>
        <v>58511</v>
      </c>
      <c r="J2687" s="144">
        <f>IFERROR(_xll.qlIndexFixing(Index1M,$H2687,TRUE,_xll.ohTrigger(RecalcTrigger,Trigger1M)),NA())</f>
        <v>4.8681813829135057E-3</v>
      </c>
      <c r="K2687" s="44">
        <f>IFERROR(_xll.qlIndexFixing(Index3M,H2687,TRUE,_xll.ohTrigger(RecalcTrigger,Trigger3M)),NA())</f>
        <v>5.0962318027409532E-3</v>
      </c>
      <c r="L2687" s="44">
        <f>IFERROR(_xll.qlIndexFixing(Index6M,$H2687,TRUE,_xll.ohTrigger(RecalcTrigger,Trigger6M)),NA())</f>
        <v>4.3352547700562048E-3</v>
      </c>
      <c r="M2687" s="145">
        <f>IFERROR(_xll.qlIndexFixing(Index1Y,$H2687,TRUE,_xll.ohTrigger(RecalcTrigger,Trigger1Y)),NA())</f>
        <v>5.3060271351580927E-3</v>
      </c>
      <c r="N2687" s="144">
        <f>IFERROR(_xll.qlIndexFixing(ONIndex1M,I2687,TRUE,_xll.ohTrigger(RecalcTrigger,Trigger1M)),NA())</f>
        <v>4.8743113579785557E-3</v>
      </c>
      <c r="O2687" s="44">
        <f>IFERROR(_xll.qlIndexFixing(ONIndex3M,I2687,TRUE,_xll.ohTrigger(RecalcTrigger,Trigger3M)),NA())</f>
        <v>5.1195530656400479E-3</v>
      </c>
      <c r="P2687" s="44">
        <f>IFERROR(_xll.qlIndexFixing(ONIndex6M,I2687,TRUE,_xll.ohTrigger(RecalcTrigger,Trigger6M)),NA())</f>
        <v>4.2865519884038861E-3</v>
      </c>
      <c r="Q2687" s="145">
        <f>IFERROR(_xll.qlIndexFixing(ONIndex1Y,I2687,TRUE,_xll.ohTrigger(RecalcTrigger,Trigger1Y)),NA())</f>
        <v>5.3911822849972424E-3</v>
      </c>
    </row>
    <row r="2688" spans="2:17" x14ac:dyDescent="0.2">
      <c r="B2688" s="39" t="s">
        <v>42</v>
      </c>
      <c r="D2688" s="42">
        <f>_xll.qlCalendarAdvance(Calendar,$D2687,B2688,"f",FALSE)</f>
        <v>58516</v>
      </c>
      <c r="E2688" s="139">
        <f>_xll.qlInterestRateIndexValueDate(IndexON,D2688)</f>
        <v>58516</v>
      </c>
      <c r="F2688" s="155">
        <f>IFERROR(_xll.qlIndexFixing(IndexON,D2688,TRUE,_xll.ohTrigger(RecalcTrigger,TriggerON)),NA())</f>
        <v>4.6985662078657953E-3</v>
      </c>
      <c r="H2688" s="42">
        <f>_xll.qlCalendarAdvance(Calendar,$H2687,B2688,"f",FALSE)</f>
        <v>58516</v>
      </c>
      <c r="I2688" s="139">
        <f>_xll.qlInterestRateIndexValueDate(Index1M,$H2688)</f>
        <v>58518</v>
      </c>
      <c r="J2688" s="144">
        <f>IFERROR(_xll.qlIndexFixing(Index1M,$H2688,TRUE,_xll.ohTrigger(RecalcTrigger,Trigger1M)),NA())</f>
        <v>4.8635664945286617E-3</v>
      </c>
      <c r="K2688" s="44">
        <f>IFERROR(_xll.qlIndexFixing(Index3M,H2688,TRUE,_xll.ohTrigger(RecalcTrigger,Trigger3M)),NA())</f>
        <v>5.0917838092500315E-3</v>
      </c>
      <c r="L2688" s="44">
        <f>IFERROR(_xll.qlIndexFixing(Index6M,$H2688,TRUE,_xll.ohTrigger(RecalcTrigger,Trigger6M)),NA())</f>
        <v>4.3392756796442871E-3</v>
      </c>
      <c r="M2688" s="145">
        <f>IFERROR(_xll.qlIndexFixing(Index1Y,$H2688,TRUE,_xll.ohTrigger(RecalcTrigger,Trigger1Y)),NA())</f>
        <v>5.3022700903211008E-3</v>
      </c>
      <c r="N2688" s="144">
        <f>IFERROR(_xll.qlIndexFixing(ONIndex1M,I2688,TRUE,_xll.ohTrigger(RecalcTrigger,Trigger1M)),NA())</f>
        <v>4.8699435528209989E-3</v>
      </c>
      <c r="O2688" s="44">
        <f>IFERROR(_xll.qlIndexFixing(ONIndex3M,I2688,TRUE,_xll.ohTrigger(RecalcTrigger,Trigger3M)),NA())</f>
        <v>5.114993667421075E-3</v>
      </c>
      <c r="P2688" s="44">
        <f>IFERROR(_xll.qlIndexFixing(ONIndex6M,I2688,TRUE,_xll.ohTrigger(RecalcTrigger,Trigger6M)),NA())</f>
        <v>4.2890519089944235E-3</v>
      </c>
      <c r="Q2688" s="145">
        <f>IFERROR(_xll.qlIndexFixing(ONIndex1Y,I2688,TRUE,_xll.ohTrigger(RecalcTrigger,Trigger1Y)),NA())</f>
        <v>5.3869608879253406E-3</v>
      </c>
    </row>
    <row r="2689" spans="2:17" x14ac:dyDescent="0.2">
      <c r="B2689" s="39" t="s">
        <v>42</v>
      </c>
      <c r="D2689" s="42">
        <f>_xll.qlCalendarAdvance(Calendar,$D2688,B2689,"f",FALSE)</f>
        <v>58523</v>
      </c>
      <c r="E2689" s="139">
        <f>_xll.qlInterestRateIndexValueDate(IndexON,D2689)</f>
        <v>58523</v>
      </c>
      <c r="F2689" s="155">
        <f>IFERROR(_xll.qlIndexFixing(IndexON,D2689,TRUE,_xll.ohTrigger(RecalcTrigger,TriggerON)),NA())</f>
        <v>4.6941199155714486E-3</v>
      </c>
      <c r="H2689" s="42">
        <f>_xll.qlCalendarAdvance(Calendar,$H2688,B2689,"f",FALSE)</f>
        <v>58523</v>
      </c>
      <c r="I2689" s="139">
        <f>_xll.qlInterestRateIndexValueDate(Index1M,$H2689)</f>
        <v>58525</v>
      </c>
      <c r="J2689" s="144">
        <f>IFERROR(_xll.qlIndexFixing(Index1M,$H2689,TRUE,_xll.ohTrigger(RecalcTrigger,Trigger1M)),NA())</f>
        <v>4.8595207799562168E-3</v>
      </c>
      <c r="K2689" s="44">
        <f>IFERROR(_xll.qlIndexFixing(Index3M,H2689,TRUE,_xll.ohTrigger(RecalcTrigger,Trigger3M)),NA())</f>
        <v>5.0873556930649986E-3</v>
      </c>
      <c r="L2689" s="44">
        <f>IFERROR(_xll.qlIndexFixing(Index6M,$H2689,TRUE,_xll.ohTrigger(RecalcTrigger,Trigger6M)),NA())</f>
        <v>4.3434173367248056E-3</v>
      </c>
      <c r="M2689" s="145">
        <f>IFERROR(_xll.qlIndexFixing(Index1Y,$H2689,TRUE,_xll.ohTrigger(RecalcTrigger,Trigger1Y)),NA())</f>
        <v>5.2985325315058913E-3</v>
      </c>
      <c r="N2689" s="144">
        <f>IFERROR(_xll.qlIndexFixing(ONIndex1M,I2689,TRUE,_xll.ohTrigger(RecalcTrigger,Trigger1M)),NA())</f>
        <v>4.8655940555786259E-3</v>
      </c>
      <c r="O2689" s="44">
        <f>IFERROR(_xll.qlIndexFixing(ONIndex3M,I2689,TRUE,_xll.ohTrigger(RecalcTrigger,Trigger3M)),NA())</f>
        <v>5.1104538766377772E-3</v>
      </c>
      <c r="P2689" s="44">
        <f>IFERROR(_xll.qlIndexFixing(ONIndex6M,I2689,TRUE,_xll.ohTrigger(RecalcTrigger,Trigger6M)),NA())</f>
        <v>4.291669843183854E-3</v>
      </c>
      <c r="Q2689" s="145">
        <f>IFERROR(_xll.qlIndexFixing(ONIndex1Y,I2689,TRUE,_xll.ohTrigger(RecalcTrigger,Trigger1Y)),NA())</f>
        <v>5.3827579333809439E-3</v>
      </c>
    </row>
    <row r="2690" spans="2:17" x14ac:dyDescent="0.2">
      <c r="B2690" s="39" t="s">
        <v>42</v>
      </c>
      <c r="D2690" s="42">
        <f>_xll.qlCalendarAdvance(Calendar,$D2689,B2690,"f",FALSE)</f>
        <v>58530</v>
      </c>
      <c r="E2690" s="139">
        <f>_xll.qlInterestRateIndexValueDate(IndexON,D2690)</f>
        <v>58530</v>
      </c>
      <c r="F2690" s="155">
        <f>IFERROR(_xll.qlIndexFixing(IndexON,D2690,TRUE,_xll.ohTrigger(RecalcTrigger,TriggerON)),NA())</f>
        <v>4.6896921303130057E-3</v>
      </c>
      <c r="H2690" s="42">
        <f>_xll.qlCalendarAdvance(Calendar,$H2689,B2690,"f",FALSE)</f>
        <v>58530</v>
      </c>
      <c r="I2690" s="139">
        <f>_xll.qlInterestRateIndexValueDate(Index1M,$H2690)</f>
        <v>58532</v>
      </c>
      <c r="J2690" s="144">
        <f>IFERROR(_xll.qlIndexFixing(Index1M,$H2690,TRUE,_xll.ohTrigger(RecalcTrigger,Trigger1M)),NA())</f>
        <v>4.8552180876063056E-3</v>
      </c>
      <c r="K2690" s="44">
        <f>IFERROR(_xll.qlIndexFixing(Index3M,H2690,TRUE,_xll.ohTrigger(RecalcTrigger,Trigger3M)),NA())</f>
        <v>5.0832227274367264E-3</v>
      </c>
      <c r="L2690" s="44">
        <f>IFERROR(_xll.qlIndexFixing(Index6M,$H2690,TRUE,_xll.ohTrigger(RecalcTrigger,Trigger6M)),NA())</f>
        <v>4.3465636864908445E-3</v>
      </c>
      <c r="M2690" s="145">
        <f>IFERROR(_xll.qlIndexFixing(Index1Y,$H2690,TRUE,_xll.ohTrigger(RecalcTrigger,Trigger1Y)),NA())</f>
        <v>5.294814495091474E-3</v>
      </c>
      <c r="N2690" s="144">
        <f>IFERROR(_xll.qlIndexFixing(ONIndex1M,I2690,TRUE,_xll.ohTrigger(RecalcTrigger,Trigger1M)),NA())</f>
        <v>4.8612629046207445E-3</v>
      </c>
      <c r="O2690" s="44">
        <f>IFERROR(_xll.qlIndexFixing(ONIndex3M,I2690,TRUE,_xll.ohTrigger(RecalcTrigger,Trigger3M)),NA())</f>
        <v>5.1059337338976718E-3</v>
      </c>
      <c r="P2690" s="44">
        <f>IFERROR(_xll.qlIndexFixing(ONIndex6M,I2690,TRUE,_xll.ohTrigger(RecalcTrigger,Trigger6M)),NA())</f>
        <v>4.2944059853766703E-3</v>
      </c>
      <c r="Q2690" s="145">
        <f>IFERROR(_xll.qlIndexFixing(ONIndex1Y,I2690,TRUE,_xll.ohTrigger(RecalcTrigger,Trigger1Y)),NA())</f>
        <v>5.3785734574951505E-3</v>
      </c>
    </row>
    <row r="2691" spans="2:17" x14ac:dyDescent="0.2">
      <c r="B2691" s="39" t="s">
        <v>42</v>
      </c>
      <c r="D2691" s="42">
        <f>_xll.qlCalendarAdvance(Calendar,$D2690,B2691,"f",FALSE)</f>
        <v>58537</v>
      </c>
      <c r="E2691" s="139">
        <f>_xll.qlInterestRateIndexValueDate(IndexON,D2691)</f>
        <v>58537</v>
      </c>
      <c r="F2691" s="155">
        <f>IFERROR(_xll.qlIndexFixing(IndexON,D2691,TRUE,_xll.ohTrigger(RecalcTrigger,TriggerON)),NA())</f>
        <v>4.6852828908594546E-3</v>
      </c>
      <c r="H2691" s="42">
        <f>_xll.qlCalendarAdvance(Calendar,$H2690,B2691,"f",FALSE)</f>
        <v>58537</v>
      </c>
      <c r="I2691" s="139">
        <f>_xll.qlInterestRateIndexValueDate(Index1M,$H2691)</f>
        <v>58539</v>
      </c>
      <c r="J2691" s="144">
        <f>IFERROR(_xll.qlIndexFixing(Index1M,$H2691,TRUE,_xll.ohTrigger(RecalcTrigger,Trigger1M)),NA())</f>
        <v>4.8509338526844803E-3</v>
      </c>
      <c r="K2691" s="44">
        <f>IFERROR(_xll.qlIndexFixing(Index3M,H2691,TRUE,_xll.ohTrigger(RecalcTrigger,Trigger3M)),NA())</f>
        <v>5.0788331155697643E-3</v>
      </c>
      <c r="L2691" s="44">
        <f>IFERROR(_xll.qlIndexFixing(Index6M,$H2691,TRUE,_xll.ohTrigger(RecalcTrigger,Trigger6M)),NA())</f>
        <v>4.3509211090998097E-3</v>
      </c>
      <c r="M2691" s="145">
        <f>IFERROR(_xll.qlIndexFixing(Index1Y,$H2691,TRUE,_xll.ohTrigger(RecalcTrigger,Trigger1Y)),NA())</f>
        <v>5.2902670197377743E-3</v>
      </c>
      <c r="N2691" s="144">
        <f>IFERROR(_xll.qlIndexFixing(ONIndex1M,I2691,TRUE,_xll.ohTrigger(RecalcTrigger,Trigger1M)),NA())</f>
        <v>4.8569501384765346E-3</v>
      </c>
      <c r="O2691" s="44">
        <f>IFERROR(_xll.qlIndexFixing(ONIndex3M,I2691,TRUE,_xll.ohTrigger(RecalcTrigger,Trigger3M)),NA())</f>
        <v>5.101433279568468E-3</v>
      </c>
      <c r="P2691" s="44">
        <f>IFERROR(_xll.qlIndexFixing(ONIndex6M,I2691,TRUE,_xll.ohTrigger(RecalcTrigger,Trigger6M)),NA())</f>
        <v>4.2972605296576205E-3</v>
      </c>
      <c r="Q2691" s="145">
        <f>IFERROR(_xll.qlIndexFixing(ONIndex1Y,I2691,TRUE,_xll.ohTrigger(RecalcTrigger,Trigger1Y)),NA())</f>
        <v>5.3744074968786748E-3</v>
      </c>
    </row>
    <row r="2692" spans="2:17" x14ac:dyDescent="0.2">
      <c r="B2692" s="39" t="s">
        <v>42</v>
      </c>
      <c r="D2692" s="42">
        <f>_xll.qlCalendarAdvance(Calendar,$D2691,B2692,"f",FALSE)</f>
        <v>58544</v>
      </c>
      <c r="E2692" s="139">
        <f>_xll.qlInterestRateIndexValueDate(IndexON,D2692)</f>
        <v>58544</v>
      </c>
      <c r="F2692" s="155">
        <f>IFERROR(_xll.qlIndexFixing(IndexON,D2692,TRUE,_xll.ohTrigger(RecalcTrigger,TriggerON)),NA())</f>
        <v>4.6808922361396554E-3</v>
      </c>
      <c r="H2692" s="42">
        <f>_xll.qlCalendarAdvance(Calendar,$H2691,B2692,"f",FALSE)</f>
        <v>58544</v>
      </c>
      <c r="I2692" s="139">
        <f>_xll.qlInterestRateIndexValueDate(Index1M,$H2692)</f>
        <v>58546</v>
      </c>
      <c r="J2692" s="144">
        <f>IFERROR(_xll.qlIndexFixing(Index1M,$H2692,TRUE,_xll.ohTrigger(RecalcTrigger,Trigger1M)),NA())</f>
        <v>4.8466681136849488E-3</v>
      </c>
      <c r="K2692" s="44">
        <f>IFERROR(_xll.qlIndexFixing(Index3M,H2692,TRUE,_xll.ohTrigger(RecalcTrigger,Trigger3M)),NA())</f>
        <v>5.0744634987756523E-3</v>
      </c>
      <c r="L2692" s="44">
        <f>IFERROR(_xll.qlIndexFixing(Index6M,$H2692,TRUE,_xll.ohTrigger(RecalcTrigger,Trigger6M)),NA())</f>
        <v>4.3553998193645409E-3</v>
      </c>
      <c r="M2692" s="145">
        <f>IFERROR(_xll.qlIndexFixing(Index1Y,$H2692,TRUE,_xll.ohTrigger(RecalcTrigger,Trigger1Y)),NA())</f>
        <v>5.2874371349838998E-3</v>
      </c>
      <c r="N2692" s="144">
        <f>IFERROR(_xll.qlIndexFixing(ONIndex1M,I2692,TRUE,_xll.ohTrigger(RecalcTrigger,Trigger1M)),NA())</f>
        <v>4.8514322300263757E-3</v>
      </c>
      <c r="O2692" s="44">
        <f>IFERROR(_xll.qlIndexFixing(ONIndex3M,I2692,TRUE,_xll.ohTrigger(RecalcTrigger,Trigger3M)),NA())</f>
        <v>5.0956759756548564E-3</v>
      </c>
      <c r="P2692" s="44">
        <f>IFERROR(_xll.qlIndexFixing(ONIndex6M,I2692,TRUE,_xll.ohTrigger(RecalcTrigger,Trigger6M)),NA())</f>
        <v>4.3011049496399778E-3</v>
      </c>
      <c r="Q2692" s="145">
        <f>IFERROR(_xll.qlIndexFixing(ONIndex1Y,I2692,TRUE,_xll.ohTrigger(RecalcTrigger,Trigger1Y)),NA())</f>
        <v>5.369078526333837E-3</v>
      </c>
    </row>
    <row r="2693" spans="2:17" x14ac:dyDescent="0.2">
      <c r="B2693" s="39" t="s">
        <v>42</v>
      </c>
      <c r="D2693" s="42">
        <f>_xll.qlCalendarAdvance(Calendar,$D2692,B2693,"f",FALSE)</f>
        <v>58551</v>
      </c>
      <c r="E2693" s="139">
        <f>_xll.qlInterestRateIndexValueDate(IndexON,D2693)</f>
        <v>58551</v>
      </c>
      <c r="F2693" s="155">
        <f>IFERROR(_xll.qlIndexFixing(IndexON,D2693,TRUE,_xll.ohTrigger(RecalcTrigger,TriggerON)),NA())</f>
        <v>4.6765202049225962E-3</v>
      </c>
      <c r="H2693" s="42">
        <f>_xll.qlCalendarAdvance(Calendar,$H2692,B2693,"f",FALSE)</f>
        <v>58551</v>
      </c>
      <c r="I2693" s="139">
        <f>_xll.qlInterestRateIndexValueDate(Index1M,$H2693)</f>
        <v>58553</v>
      </c>
      <c r="J2693" s="144">
        <f>IFERROR(_xll.qlIndexFixing(Index1M,$H2693,TRUE,_xll.ohTrigger(RecalcTrigger,Trigger1M)),NA())</f>
        <v>4.8424209091069148E-3</v>
      </c>
      <c r="K2693" s="44">
        <f>IFERROR(_xll.qlIndexFixing(Index3M,H2693,TRUE,_xll.ohTrigger(RecalcTrigger,Trigger3M)),NA())</f>
        <v>5.0701139173781789E-3</v>
      </c>
      <c r="L2693" s="44">
        <f>IFERROR(_xll.qlIndexFixing(Index6M,$H2693,TRUE,_xll.ohTrigger(RecalcTrigger,Trigger6M)),NA())</f>
        <v>4.3600000128518794E-3</v>
      </c>
      <c r="M2693" s="145">
        <f>IFERROR(_xll.qlIndexFixing(Index1Y,$H2693,TRUE,_xll.ohTrigger(RecalcTrigger,Trigger1Y)),NA())</f>
        <v>5.2837778840522645E-3</v>
      </c>
      <c r="N2693" s="144">
        <f>IFERROR(_xll.qlIndexFixing(ONIndex1M,I2693,TRUE,_xll.ohTrigger(RecalcTrigger,Trigger1M)),NA())</f>
        <v>4.8483799149856566E-3</v>
      </c>
      <c r="O2693" s="44">
        <f>IFERROR(_xll.qlIndexFixing(ONIndex3M,I2693,TRUE,_xll.ohTrigger(RecalcTrigger,Trigger3M)),NA())</f>
        <v>5.0924915969741136E-3</v>
      </c>
      <c r="P2693" s="44">
        <f>IFERROR(_xll.qlIndexFixing(ONIndex6M,I2693,TRUE,_xll.ohTrigger(RecalcTrigger,Trigger6M)),NA())</f>
        <v>4.303325602261765E-3</v>
      </c>
      <c r="Q2693" s="145">
        <f>IFERROR(_xll.qlIndexFixing(ONIndex1Y,I2693,TRUE,_xll.ohTrigger(RecalcTrigger,Trigger1Y)),NA())</f>
        <v>5.3661312666974936E-3</v>
      </c>
    </row>
    <row r="2694" spans="2:17" x14ac:dyDescent="0.2">
      <c r="B2694" s="39" t="s">
        <v>42</v>
      </c>
      <c r="D2694" s="42">
        <f>_xll.qlCalendarAdvance(Calendar,$D2693,B2694,"f",FALSE)</f>
        <v>58558</v>
      </c>
      <c r="E2694" s="139">
        <f>_xll.qlInterestRateIndexValueDate(IndexON,D2694)</f>
        <v>58558</v>
      </c>
      <c r="F2694" s="155">
        <f>IFERROR(_xll.qlIndexFixing(IndexON,D2694,TRUE,_xll.ohTrigger(RecalcTrigger,TriggerON)),NA())</f>
        <v>4.6721668362970092E-3</v>
      </c>
      <c r="H2694" s="42">
        <f>_xll.qlCalendarAdvance(Calendar,$H2693,B2694,"f",FALSE)</f>
        <v>58558</v>
      </c>
      <c r="I2694" s="139">
        <f>_xll.qlInterestRateIndexValueDate(Index1M,$H2694)</f>
        <v>58560</v>
      </c>
      <c r="J2694" s="144">
        <f>IFERROR(_xll.qlIndexFixing(Index1M,$H2694,TRUE,_xll.ohTrigger(RecalcTrigger,Trigger1M)),NA())</f>
        <v>4.8381922774545782E-3</v>
      </c>
      <c r="K2694" s="44">
        <f>IFERROR(_xll.qlIndexFixing(Index3M,H2694,TRUE,_xll.ohTrigger(RecalcTrigger,Trigger3M)),NA())</f>
        <v>5.0657844117072805E-3</v>
      </c>
      <c r="L2694" s="44">
        <f>IFERROR(_xll.qlIndexFixing(Index6M,$H2694,TRUE,_xll.ohTrigger(RecalcTrigger,Trigger6M)),NA())</f>
        <v>4.3647218851561856E-3</v>
      </c>
      <c r="M2694" s="145">
        <f>IFERROR(_xll.qlIndexFixing(Index1Y,$H2694,TRUE,_xll.ohTrigger(RecalcTrigger,Trigger1Y)),NA())</f>
        <v>5.2801383010438107E-3</v>
      </c>
      <c r="N2694" s="144">
        <f>IFERROR(_xll.qlIndexFixing(ONIndex1M,I2694,TRUE,_xll.ohTrigger(RecalcTrigger,Trigger1M)),NA())</f>
        <v>4.8441225345374761E-3</v>
      </c>
      <c r="O2694" s="44">
        <f>IFERROR(_xll.qlIndexFixing(ONIndex3M,I2694,TRUE,_xll.ohTrigger(RecalcTrigger,Trigger3M)),NA())</f>
        <v>5.0880504495243173E-3</v>
      </c>
      <c r="P2694" s="44">
        <f>IFERROR(_xll.qlIndexFixing(ONIndex6M,I2694,TRUE,_xll.ohTrigger(RecalcTrigger,Trigger6M)),NA())</f>
        <v>4.3065365192340721E-3</v>
      </c>
      <c r="Q2694" s="145">
        <f>IFERROR(_xll.qlIndexFixing(ONIndex1Y,I2694,TRUE,_xll.ohTrigger(RecalcTrigger,Trigger1Y)),NA())</f>
        <v>5.3620210699545368E-3</v>
      </c>
    </row>
    <row r="2695" spans="2:17" x14ac:dyDescent="0.2">
      <c r="B2695" s="39" t="s">
        <v>42</v>
      </c>
      <c r="D2695" s="42">
        <f>_xll.qlCalendarAdvance(Calendar,$D2694,B2695,"f",FALSE)</f>
        <v>58565</v>
      </c>
      <c r="E2695" s="139">
        <f>_xll.qlInterestRateIndexValueDate(IndexON,D2695)</f>
        <v>58565</v>
      </c>
      <c r="F2695" s="155">
        <f>IFERROR(_xll.qlIndexFixing(IndexON,D2695,TRUE,_xll.ohTrigger(RecalcTrigger,TriggerON)),NA())</f>
        <v>4.6678321688720104E-3</v>
      </c>
      <c r="H2695" s="42">
        <f>_xll.qlCalendarAdvance(Calendar,$H2694,B2695,"f",FALSE)</f>
        <v>58565</v>
      </c>
      <c r="I2695" s="139">
        <f>_xll.qlInterestRateIndexValueDate(Index1M,$H2695)</f>
        <v>58567</v>
      </c>
      <c r="J2695" s="144">
        <f>IFERROR(_xll.qlIndexFixing(Index1M,$H2695,TRUE,_xll.ohTrigger(RecalcTrigger,Trigger1M)),NA())</f>
        <v>4.8339822572246449E-3</v>
      </c>
      <c r="K2695" s="44">
        <f>IFERROR(_xll.qlIndexFixing(Index3M,H2695,TRUE,_xll.ohTrigger(RecalcTrigger,Trigger3M)),NA())</f>
        <v>5.0612066776850361E-3</v>
      </c>
      <c r="L2695" s="44">
        <f>IFERROR(_xll.qlIndexFixing(Index6M,$H2695,TRUE,_xll.ohTrigger(RecalcTrigger,Trigger6M)),NA())</f>
        <v>4.370813927423659E-3</v>
      </c>
      <c r="M2695" s="145">
        <f>IFERROR(_xll.qlIndexFixing(Index1Y,$H2695,TRUE,_xll.ohTrigger(RecalcTrigger,Trigger1Y)),NA())</f>
        <v>5.276518422341051E-3</v>
      </c>
      <c r="N2695" s="144">
        <f>IFERROR(_xll.qlIndexFixing(ONIndex1M,I2695,TRUE,_xll.ohTrigger(RecalcTrigger,Trigger1M)),NA())</f>
        <v>4.8398836929397504E-3</v>
      </c>
      <c r="O2695" s="44">
        <f>IFERROR(_xll.qlIndexFixing(ONIndex3M,I2695,TRUE,_xll.ohTrigger(RecalcTrigger,Trigger3M)),NA())</f>
        <v>5.0836291517164511E-3</v>
      </c>
      <c r="P2695" s="44">
        <f>IFERROR(_xll.qlIndexFixing(ONIndex6M,I2695,TRUE,_xll.ohTrigger(RecalcTrigger,Trigger6M)),NA())</f>
        <v>4.309866615592739E-3</v>
      </c>
      <c r="Q2695" s="145">
        <f>IFERROR(_xll.qlIndexFixing(ONIndex1Y,I2695,TRUE,_xll.ohTrigger(RecalcTrigger,Trigger1Y)),NA())</f>
        <v>5.3579295339645228E-3</v>
      </c>
    </row>
    <row r="2696" spans="2:17" x14ac:dyDescent="0.2">
      <c r="B2696" s="39" t="s">
        <v>42</v>
      </c>
      <c r="D2696" s="42">
        <f>_xll.qlCalendarAdvance(Calendar,$D2695,B2696,"f",FALSE)</f>
        <v>58572</v>
      </c>
      <c r="E2696" s="139">
        <f>_xll.qlInterestRateIndexValueDate(IndexON,D2696)</f>
        <v>58572</v>
      </c>
      <c r="F2696" s="155">
        <f>IFERROR(_xll.qlIndexFixing(IndexON,D2696,TRUE,_xll.ohTrigger(RecalcTrigger,TriggerON)),NA())</f>
        <v>4.6635162417363318E-3</v>
      </c>
      <c r="H2696" s="42">
        <f>_xll.qlCalendarAdvance(Calendar,$H2695,B2696,"f",FALSE)</f>
        <v>58572</v>
      </c>
      <c r="I2696" s="139">
        <f>_xll.qlInterestRateIndexValueDate(Index1M,$H2696)</f>
        <v>58574</v>
      </c>
      <c r="J2696" s="144">
        <f>IFERROR(_xll.qlIndexFixing(Index1M,$H2696,TRUE,_xll.ohTrigger(RecalcTrigger,Trigger1M)),NA())</f>
        <v>4.8297908869238126E-3</v>
      </c>
      <c r="K2696" s="44">
        <f>IFERROR(_xll.qlIndexFixing(Index3M,H2696,TRUE,_xll.ohTrigger(RecalcTrigger,Trigger3M)),NA())</f>
        <v>5.056918831799726E-3</v>
      </c>
      <c r="L2696" s="44">
        <f>IFERROR(_xll.qlIndexFixing(Index6M,$H2696,TRUE,_xll.ohTrigger(RecalcTrigger,Trigger6M)),NA())</f>
        <v>4.3758062929063939E-3</v>
      </c>
      <c r="M2696" s="145">
        <f>IFERROR(_xll.qlIndexFixing(Index1Y,$H2696,TRUE,_xll.ohTrigger(RecalcTrigger,Trigger1Y)),NA())</f>
        <v>5.2729182843260598E-3</v>
      </c>
      <c r="N2696" s="144">
        <f>IFERROR(_xll.qlIndexFixing(ONIndex1M,I2696,TRUE,_xll.ohTrigger(RecalcTrigger,Trigger1M)),NA())</f>
        <v>4.8356634287216593E-3</v>
      </c>
      <c r="O2696" s="44">
        <f>IFERROR(_xll.qlIndexFixing(ONIndex3M,I2696,TRUE,_xll.ohTrigger(RecalcTrigger,Trigger3M)),NA())</f>
        <v>5.0792277439182243E-3</v>
      </c>
      <c r="P2696" s="44">
        <f>IFERROR(_xll.qlIndexFixing(ONIndex6M,I2696,TRUE,_xll.ohTrigger(RecalcTrigger,Trigger6M)),NA())</f>
        <v>4.3133160859021302E-3</v>
      </c>
      <c r="Q2696" s="145">
        <f>IFERROR(_xll.qlIndexFixing(ONIndex1Y,I2696,TRUE,_xll.ohTrigger(RecalcTrigger,Trigger1Y)),NA())</f>
        <v>5.35385669525823E-3</v>
      </c>
    </row>
    <row r="2697" spans="2:17" x14ac:dyDescent="0.2">
      <c r="B2697" s="39" t="s">
        <v>42</v>
      </c>
      <c r="D2697" s="42">
        <f>_xll.qlCalendarAdvance(Calendar,$D2696,B2697,"f",FALSE)</f>
        <v>58579</v>
      </c>
      <c r="E2697" s="139">
        <f>_xll.qlInterestRateIndexValueDate(IndexON,D2697)</f>
        <v>58579</v>
      </c>
      <c r="F2697" s="155">
        <f>IFERROR(_xll.qlIndexFixing(IndexON,D2697,TRUE,_xll.ohTrigger(RecalcTrigger,TriggerON)),NA())</f>
        <v>4.6592190937388978E-3</v>
      </c>
      <c r="H2697" s="42">
        <f>_xll.qlCalendarAdvance(Calendar,$H2696,B2697,"f",FALSE)</f>
        <v>58579</v>
      </c>
      <c r="I2697" s="139">
        <f>_xll.qlInterestRateIndexValueDate(Index1M,$H2697)</f>
        <v>58581</v>
      </c>
      <c r="J2697" s="144">
        <f>IFERROR(_xll.qlIndexFixing(Index1M,$H2697,TRUE,_xll.ohTrigger(RecalcTrigger,Trigger1M)),NA())</f>
        <v>4.8256182050462892E-3</v>
      </c>
      <c r="K2697" s="44">
        <f>IFERROR(_xll.qlIndexFixing(Index3M,H2697,TRUE,_xll.ohTrigger(RecalcTrigger,Trigger3M)),NA())</f>
        <v>5.0526511858396267E-3</v>
      </c>
      <c r="L2697" s="44">
        <f>IFERROR(_xll.qlIndexFixing(Index6M,$H2697,TRUE,_xll.ohTrigger(RecalcTrigger,Trigger6M)),NA())</f>
        <v>4.3809209707369057E-3</v>
      </c>
      <c r="M2697" s="145">
        <f>IFERROR(_xll.qlIndexFixing(Index1Y,$H2697,TRUE,_xll.ohTrigger(RecalcTrigger,Trigger1Y)),NA())</f>
        <v>5.2693379233831042E-3</v>
      </c>
      <c r="N2697" s="144">
        <f>IFERROR(_xll.qlIndexFixing(ONIndex1M,I2697,TRUE,_xll.ohTrigger(RecalcTrigger,Trigger1M)),NA())</f>
        <v>4.8314617804923188E-3</v>
      </c>
      <c r="O2697" s="44">
        <f>IFERROR(_xll.qlIndexFixing(ONIndex3M,I2697,TRUE,_xll.ohTrigger(RecalcTrigger,Trigger3M)),NA())</f>
        <v>5.074846266577282E-3</v>
      </c>
      <c r="P2697" s="44">
        <f>IFERROR(_xll.qlIndexFixing(ONIndex6M,I2697,TRUE,_xll.ohTrigger(RecalcTrigger,Trigger6M)),NA())</f>
        <v>4.3168851243269302E-3</v>
      </c>
      <c r="Q2697" s="145">
        <f>IFERROR(_xll.qlIndexFixing(ONIndex1Y,I2697,TRUE,_xll.ohTrigger(RecalcTrigger,Trigger1Y)),NA())</f>
        <v>5.3498025901266288E-3</v>
      </c>
    </row>
    <row r="2698" spans="2:17" x14ac:dyDescent="0.2">
      <c r="B2698" s="39" t="s">
        <v>42</v>
      </c>
      <c r="D2698" s="42">
        <f>_xll.qlCalendarAdvance(Calendar,$D2697,B2698,"f",FALSE)</f>
        <v>58586</v>
      </c>
      <c r="E2698" s="139">
        <f>_xll.qlInterestRateIndexValueDate(IndexON,D2698)</f>
        <v>58586</v>
      </c>
      <c r="F2698" s="155">
        <f>IFERROR(_xll.qlIndexFixing(IndexON,D2698,TRUE,_xll.ohTrigger(RecalcTrigger,TriggerON)),NA())</f>
        <v>4.6549407638085682E-3</v>
      </c>
      <c r="H2698" s="42">
        <f>_xll.qlCalendarAdvance(Calendar,$H2697,B2698,"f",FALSE)</f>
        <v>58586</v>
      </c>
      <c r="I2698" s="139">
        <f>_xll.qlInterestRateIndexValueDate(Index1M,$H2698)</f>
        <v>58588</v>
      </c>
      <c r="J2698" s="144">
        <f>IFERROR(_xll.qlIndexFixing(Index1M,$H2698,TRUE,_xll.ohTrigger(RecalcTrigger,Trigger1M)),NA())</f>
        <v>4.8214642500937765E-3</v>
      </c>
      <c r="K2698" s="44">
        <f>IFERROR(_xll.qlIndexFixing(Index3M,H2698,TRUE,_xll.ohTrigger(RecalcTrigger,Trigger3M)),NA())</f>
        <v>5.0484037801316103E-3</v>
      </c>
      <c r="L2698" s="44">
        <f>IFERROR(_xll.qlIndexFixing(Index6M,$H2698,TRUE,_xll.ohTrigger(RecalcTrigger,Trigger6M)),NA())</f>
        <v>4.3861581566339049E-3</v>
      </c>
      <c r="M2698" s="145">
        <f>IFERROR(_xll.qlIndexFixing(Index1Y,$H2698,TRUE,_xll.ohTrigger(RecalcTrigger,Trigger1Y)),NA())</f>
        <v>5.2657773758960106E-3</v>
      </c>
      <c r="N2698" s="144">
        <f>IFERROR(_xll.qlIndexFixing(ONIndex1M,I2698,TRUE,_xll.ohTrigger(RecalcTrigger,Trigger1M)),NA())</f>
        <v>4.8272787865411004E-3</v>
      </c>
      <c r="O2698" s="44">
        <f>IFERROR(_xll.qlIndexFixing(ONIndex3M,I2698,TRUE,_xll.ohTrigger(RecalcTrigger,Trigger3M)),NA())</f>
        <v>5.0704847598215252E-3</v>
      </c>
      <c r="P2698" s="44">
        <f>IFERROR(_xll.qlIndexFixing(ONIndex6M,I2698,TRUE,_xll.ohTrigger(RecalcTrigger,Trigger6M)),NA())</f>
        <v>4.3205739250318231E-3</v>
      </c>
      <c r="Q2698" s="145">
        <f>IFERROR(_xll.qlIndexFixing(ONIndex1Y,I2698,TRUE,_xll.ohTrigger(RecalcTrigger,Trigger1Y)),NA())</f>
        <v>5.3457672550205615E-3</v>
      </c>
    </row>
    <row r="2699" spans="2:17" x14ac:dyDescent="0.2">
      <c r="B2699" s="39" t="s">
        <v>42</v>
      </c>
      <c r="D2699" s="42">
        <f>_xll.qlCalendarAdvance(Calendar,$D2698,B2699,"f",FALSE)</f>
        <v>58593</v>
      </c>
      <c r="E2699" s="139">
        <f>_xll.qlInterestRateIndexValueDate(IndexON,D2699)</f>
        <v>58593</v>
      </c>
      <c r="F2699" s="155">
        <f>IFERROR(_xll.qlIndexFixing(IndexON,D2699,TRUE,_xll.ohTrigger(RecalcTrigger,TriggerON)),NA())</f>
        <v>4.6506812906343953E-3</v>
      </c>
      <c r="H2699" s="42">
        <f>_xll.qlCalendarAdvance(Calendar,$H2698,B2699,"f",FALSE)</f>
        <v>58593</v>
      </c>
      <c r="I2699" s="139">
        <f>_xll.qlInterestRateIndexValueDate(Index1M,$H2699)</f>
        <v>58595</v>
      </c>
      <c r="J2699" s="144">
        <f>IFERROR(_xll.qlIndexFixing(Index1M,$H2699,TRUE,_xll.ohTrigger(RecalcTrigger,Trigger1M)),NA())</f>
        <v>4.8173290605704744E-3</v>
      </c>
      <c r="K2699" s="44">
        <f>IFERROR(_xll.qlIndexFixing(Index3M,H2699,TRUE,_xll.ohTrigger(RecalcTrigger,Trigger3M)),NA())</f>
        <v>5.044176655004287E-3</v>
      </c>
      <c r="L2699" s="44">
        <f>IFERROR(_xll.qlIndexFixing(Index6M,$H2699,TRUE,_xll.ohTrigger(RecalcTrigger,Trigger6M)),NA())</f>
        <v>4.390163276369383E-3</v>
      </c>
      <c r="M2699" s="145">
        <f>IFERROR(_xll.qlIndexFixing(Index1Y,$H2699,TRUE,_xll.ohTrigger(RecalcTrigger,Trigger1Y)),NA())</f>
        <v>5.262236678249264E-3</v>
      </c>
      <c r="N2699" s="144">
        <f>IFERROR(_xll.qlIndexFixing(ONIndex1M,I2699,TRUE,_xll.ohTrigger(RecalcTrigger,Trigger1M)),NA())</f>
        <v>4.8231144856369923E-3</v>
      </c>
      <c r="O2699" s="44">
        <f>IFERROR(_xll.qlIndexFixing(ONIndex3M,I2699,TRUE,_xll.ohTrigger(RecalcTrigger,Trigger3M)),NA())</f>
        <v>5.0661432640985993E-3</v>
      </c>
      <c r="P2699" s="44">
        <f>IFERROR(_xll.qlIndexFixing(ONIndex6M,I2699,TRUE,_xll.ohTrigger(RecalcTrigger,Trigger6M)),NA())</f>
        <v>4.3243826825811738E-3</v>
      </c>
      <c r="Q2699" s="145">
        <f>IFERROR(_xll.qlIndexFixing(ONIndex1Y,I2699,TRUE,_xll.ohTrigger(RecalcTrigger,Trigger1Y)),NA())</f>
        <v>5.3417507263109343E-3</v>
      </c>
    </row>
    <row r="2700" spans="2:17" x14ac:dyDescent="0.2">
      <c r="B2700" s="39" t="s">
        <v>42</v>
      </c>
      <c r="D2700" s="42">
        <f>_xll.qlCalendarAdvance(Calendar,$D2699,B2700,"f",FALSE)</f>
        <v>58600</v>
      </c>
      <c r="E2700" s="139">
        <f>_xll.qlInterestRateIndexValueDate(IndexON,D2700)</f>
        <v>58600</v>
      </c>
      <c r="F2700" s="155">
        <f>IFERROR(_xll.qlIndexFixing(IndexON,D2700,TRUE,_xll.ohTrigger(RecalcTrigger,TriggerON)),NA())</f>
        <v>4.6464407133051111E-3</v>
      </c>
      <c r="H2700" s="42">
        <f>_xll.qlCalendarAdvance(Calendar,$H2699,B2700,"f",FALSE)</f>
        <v>58600</v>
      </c>
      <c r="I2700" s="139">
        <f>_xll.qlInterestRateIndexValueDate(Index1M,$H2700)</f>
        <v>58602</v>
      </c>
      <c r="J2700" s="144">
        <f>IFERROR(_xll.qlIndexFixing(Index1M,$H2700,TRUE,_xll.ohTrigger(RecalcTrigger,Trigger1M)),NA())</f>
        <v>4.8132126749755866E-3</v>
      </c>
      <c r="K2700" s="44">
        <f>IFERROR(_xll.qlIndexFixing(Index3M,H2700,TRUE,_xll.ohTrigger(RecalcTrigger,Trigger3M)),NA())</f>
        <v>5.039969850786267E-3</v>
      </c>
      <c r="L2700" s="44">
        <f>IFERROR(_xll.qlIndexFixing(Index6M,$H2700,TRUE,_xll.ohTrigger(RecalcTrigger,Trigger6M)),NA())</f>
        <v>4.3956193303875827E-3</v>
      </c>
      <c r="M2700" s="145">
        <f>IFERROR(_xll.qlIndexFixing(Index1Y,$H2700,TRUE,_xll.ohTrigger(RecalcTrigger,Trigger1Y)),NA())</f>
        <v>5.2587158668291004E-3</v>
      </c>
      <c r="N2700" s="144">
        <f>IFERROR(_xll.qlIndexFixing(ONIndex1M,I2700,TRUE,_xll.ohTrigger(RecalcTrigger,Trigger1M)),NA())</f>
        <v>4.81896891598943E-3</v>
      </c>
      <c r="O2700" s="44">
        <f>IFERROR(_xll.qlIndexFixing(ONIndex3M,I2700,TRUE,_xll.ohTrigger(RecalcTrigger,Trigger3M)),NA())</f>
        <v>5.0618218197762133E-3</v>
      </c>
      <c r="P2700" s="44">
        <f>IFERROR(_xll.qlIndexFixing(ONIndex6M,I2700,TRUE,_xll.ohTrigger(RecalcTrigger,Trigger6M)),NA())</f>
        <v>4.3283115912196024E-3</v>
      </c>
      <c r="Q2700" s="145">
        <f>IFERROR(_xll.qlIndexFixing(ONIndex1Y,I2700,TRUE,_xll.ohTrigger(RecalcTrigger,Trigger1Y)),NA())</f>
        <v>5.3377530403686535E-3</v>
      </c>
    </row>
    <row r="2701" spans="2:17" x14ac:dyDescent="0.2">
      <c r="B2701" s="39" t="s">
        <v>42</v>
      </c>
      <c r="D2701" s="42">
        <f>_xll.qlCalendarAdvance(Calendar,$D2700,B2701,"f",FALSE)</f>
        <v>58607</v>
      </c>
      <c r="E2701" s="139">
        <f>_xll.qlInterestRateIndexValueDate(IndexON,D2701)</f>
        <v>58607</v>
      </c>
      <c r="F2701" s="155">
        <f>IFERROR(_xll.qlIndexFixing(IndexON,D2701,TRUE,_xll.ohTrigger(RecalcTrigger,TriggerON)),NA())</f>
        <v>4.6422190706696398E-3</v>
      </c>
      <c r="H2701" s="42">
        <f>_xll.qlCalendarAdvance(Calendar,$H2700,B2701,"f",FALSE)</f>
        <v>58607</v>
      </c>
      <c r="I2701" s="139">
        <f>_xll.qlInterestRateIndexValueDate(Index1M,$H2701)</f>
        <v>58609</v>
      </c>
      <c r="J2701" s="144">
        <f>IFERROR(_xll.qlIndexFixing(Index1M,$H2701,TRUE,_xll.ohTrigger(RecalcTrigger,Trigger1M)),NA())</f>
        <v>4.809115131810815E-3</v>
      </c>
      <c r="K2701" s="44">
        <f>IFERROR(_xll.qlIndexFixing(Index3M,H2701,TRUE,_xll.ohTrigger(RecalcTrigger,Trigger3M)),NA())</f>
        <v>5.0357834078052915E-3</v>
      </c>
      <c r="L2701" s="44">
        <f>IFERROR(_xll.qlIndexFixing(Index6M,$H2701,TRUE,_xll.ohTrigger(RecalcTrigger,Trigger6M)),NA())</f>
        <v>4.4011984330577063E-3</v>
      </c>
      <c r="M2701" s="145">
        <f>IFERROR(_xll.qlIndexFixing(Index1Y,$H2701,TRUE,_xll.ohTrigger(RecalcTrigger,Trigger1Y)),NA())</f>
        <v>5.2552149780208807E-3</v>
      </c>
      <c r="N2701" s="144">
        <f>IFERROR(_xll.qlIndexFixing(ONIndex1M,I2701,TRUE,_xll.ohTrigger(RecalcTrigger,Trigger1M)),NA())</f>
        <v>4.8148421163674016E-3</v>
      </c>
      <c r="O2701" s="44">
        <f>IFERROR(_xll.qlIndexFixing(ONIndex3M,I2701,TRUE,_xll.ohTrigger(RecalcTrigger,Trigger3M)),NA())</f>
        <v>5.0575204672220764E-3</v>
      </c>
      <c r="P2701" s="44">
        <f>IFERROR(_xll.qlIndexFixing(ONIndex6M,I2701,TRUE,_xll.ohTrigger(RecalcTrigger,Trigger6M)),NA())</f>
        <v>4.3323608452716655E-3</v>
      </c>
      <c r="Q2701" s="145">
        <f>IFERROR(_xll.qlIndexFixing(ONIndex1Y,I2701,TRUE,_xll.ohTrigger(RecalcTrigger,Trigger1Y)),NA())</f>
        <v>5.3337742336445615E-3</v>
      </c>
    </row>
    <row r="2702" spans="2:17" x14ac:dyDescent="0.2">
      <c r="B2702" s="39" t="s">
        <v>42</v>
      </c>
      <c r="D2702" s="42">
        <f>_xll.qlCalendarAdvance(Calendar,$D2701,B2702,"f",FALSE)</f>
        <v>58614</v>
      </c>
      <c r="E2702" s="139">
        <f>_xll.qlInterestRateIndexValueDate(IndexON,D2702)</f>
        <v>58614</v>
      </c>
      <c r="F2702" s="155">
        <f>IFERROR(_xll.qlIndexFixing(IndexON,D2702,TRUE,_xll.ohTrigger(RecalcTrigger,TriggerON)),NA())</f>
        <v>4.6380164016568415E-3</v>
      </c>
      <c r="H2702" s="42">
        <f>_xll.qlCalendarAdvance(Calendar,$H2701,B2702,"f",FALSE)</f>
        <v>58614</v>
      </c>
      <c r="I2702" s="139">
        <f>_xll.qlInterestRateIndexValueDate(Index1M,$H2702)</f>
        <v>58616</v>
      </c>
      <c r="J2702" s="144">
        <f>IFERROR(_xll.qlIndexFixing(Index1M,$H2702,TRUE,_xll.ohTrigger(RecalcTrigger,Trigger1M)),NA())</f>
        <v>4.8050364695753633E-3</v>
      </c>
      <c r="K2702" s="44">
        <f>IFERROR(_xll.qlIndexFixing(Index3M,H2702,TRUE,_xll.ohTrigger(RecalcTrigger,Trigger3M)),NA())</f>
        <v>5.0316173663908391E-3</v>
      </c>
      <c r="L2702" s="44">
        <f>IFERROR(_xll.qlIndexFixing(Index6M,$H2702,TRUE,_xll.ohTrigger(RecalcTrigger,Trigger6M)),NA())</f>
        <v>4.4069007801732984E-3</v>
      </c>
      <c r="M2702" s="145">
        <f>IFERROR(_xll.qlIndexFixing(Index1Y,$H2702,TRUE,_xll.ohTrigger(RecalcTrigger,Trigger1Y)),NA())</f>
        <v>5.2517340482117168E-3</v>
      </c>
      <c r="N2702" s="144">
        <f>IFERROR(_xll.qlIndexFixing(ONIndex1M,I2702,TRUE,_xll.ohTrigger(RecalcTrigger,Trigger1M)),NA())</f>
        <v>4.8107341250602786E-3</v>
      </c>
      <c r="O2702" s="44">
        <f>IFERROR(_xll.qlIndexFixing(ONIndex3M,I2702,TRUE,_xll.ohTrigger(RecalcTrigger,Trigger3M)),NA())</f>
        <v>5.0532392467239617E-3</v>
      </c>
      <c r="P2702" s="44">
        <f>IFERROR(_xll.qlIndexFixing(ONIndex6M,I2702,TRUE,_xll.ohTrigger(RecalcTrigger,Trigger6M)),NA())</f>
        <v>4.3365306389819835E-3</v>
      </c>
      <c r="Q2702" s="145">
        <f>IFERROR(_xll.qlIndexFixing(ONIndex1Y,I2702,TRUE,_xll.ohTrigger(RecalcTrigger,Trigger1Y)),NA())</f>
        <v>5.3298143425895006E-3</v>
      </c>
    </row>
    <row r="2703" spans="2:17" x14ac:dyDescent="0.2">
      <c r="B2703" s="39" t="s">
        <v>42</v>
      </c>
      <c r="D2703" s="42">
        <f>_xll.qlCalendarAdvance(Calendar,$D2702,B2703,"f",FALSE)</f>
        <v>58621</v>
      </c>
      <c r="E2703" s="139">
        <f>_xll.qlInterestRateIndexValueDate(IndexON,D2703)</f>
        <v>58621</v>
      </c>
      <c r="F2703" s="155">
        <f>IFERROR(_xll.qlIndexFixing(IndexON,D2703,TRUE,_xll.ohTrigger(RecalcTrigger,TriggerON)),NA())</f>
        <v>4.6338327448758321E-3</v>
      </c>
      <c r="H2703" s="42">
        <f>_xll.qlCalendarAdvance(Calendar,$H2702,B2703,"f",FALSE)</f>
        <v>58621</v>
      </c>
      <c r="I2703" s="139">
        <f>_xll.qlInterestRateIndexValueDate(Index1M,$H2703)</f>
        <v>58623</v>
      </c>
      <c r="J2703" s="144">
        <f>IFERROR(_xll.qlIndexFixing(Index1M,$H2703,TRUE,_xll.ohTrigger(RecalcTrigger,Trigger1M)),NA())</f>
        <v>4.8009767267659376E-3</v>
      </c>
      <c r="K2703" s="44">
        <f>IFERROR(_xll.qlIndexFixing(Index3M,H2703,TRUE,_xll.ohTrigger(RecalcTrigger,Trigger3M)),NA())</f>
        <v>5.0274717668706498E-3</v>
      </c>
      <c r="L2703" s="44">
        <f>IFERROR(_xll.qlIndexFixing(Index6M,$H2703,TRUE,_xll.ohTrigger(RecalcTrigger,Trigger6M)),NA())</f>
        <v>4.4141885590545746E-3</v>
      </c>
      <c r="M2703" s="145">
        <f>IFERROR(_xll.qlIndexFixing(Index1Y,$H2703,TRUE,_xll.ohTrigger(RecalcTrigger,Trigger1Y)),NA())</f>
        <v>5.2482731137891599E-3</v>
      </c>
      <c r="N2703" s="144">
        <f>IFERROR(_xll.qlIndexFixing(ONIndex1M,I2703,TRUE,_xll.ohTrigger(RecalcTrigger,Trigger1M)),NA())</f>
        <v>4.8066449807571132E-3</v>
      </c>
      <c r="O2703" s="44">
        <f>IFERROR(_xll.qlIndexFixing(ONIndex3M,I2703,TRUE,_xll.ohTrigger(RecalcTrigger,Trigger3M)),NA())</f>
        <v>5.0489781985696425E-3</v>
      </c>
      <c r="P2703" s="44">
        <f>IFERROR(_xll.qlIndexFixing(ONIndex6M,I2703,TRUE,_xll.ohTrigger(RecalcTrigger,Trigger6M)),NA())</f>
        <v>4.3408211667550489E-3</v>
      </c>
      <c r="Q2703" s="145">
        <f>IFERROR(_xll.qlIndexFixing(ONIndex1Y,I2703,TRUE,_xll.ohTrigger(RecalcTrigger,Trigger1Y)),NA())</f>
        <v>5.325873403494441E-3</v>
      </c>
    </row>
    <row r="2704" spans="2:17" x14ac:dyDescent="0.2">
      <c r="B2704" s="39" t="s">
        <v>42</v>
      </c>
      <c r="D2704" s="42">
        <f>_xll.qlCalendarAdvance(Calendar,$D2703,B2704,"f",FALSE)</f>
        <v>58628</v>
      </c>
      <c r="E2704" s="139">
        <f>_xll.qlInterestRateIndexValueDate(IndexON,D2704)</f>
        <v>58628</v>
      </c>
      <c r="F2704" s="155">
        <f>IFERROR(_xll.qlIndexFixing(IndexON,D2704,TRUE,_xll.ohTrigger(RecalcTrigger,TriggerON)),NA())</f>
        <v>4.6296681394952799E-3</v>
      </c>
      <c r="H2704" s="42">
        <f>_xll.qlCalendarAdvance(Calendar,$H2703,B2704,"f",FALSE)</f>
        <v>58628</v>
      </c>
      <c r="I2704" s="139">
        <f>_xll.qlInterestRateIndexValueDate(Index1M,$H2704)</f>
        <v>58630</v>
      </c>
      <c r="J2704" s="144">
        <f>IFERROR(_xll.qlIndexFixing(Index1M,$H2704,TRUE,_xll.ohTrigger(RecalcTrigger,Trigger1M)),NA())</f>
        <v>4.7969359418942314E-3</v>
      </c>
      <c r="K2704" s="44">
        <f>IFERROR(_xll.qlIndexFixing(Index3M,H2704,TRUE,_xll.ohTrigger(RecalcTrigger,Trigger3M)),NA())</f>
        <v>5.0233466495742049E-3</v>
      </c>
      <c r="L2704" s="44">
        <f>IFERROR(_xll.qlIndexFixing(Index6M,$H2704,TRUE,_xll.ohTrigger(RecalcTrigger,Trigger6M)),NA())</f>
        <v>4.4201649048723705E-3</v>
      </c>
      <c r="M2704" s="145">
        <f>IFERROR(_xll.qlIndexFixing(Index1Y,$H2704,TRUE,_xll.ohTrigger(RecalcTrigger,Trigger1Y)),NA())</f>
        <v>5.2448322111411979E-3</v>
      </c>
      <c r="N2704" s="144">
        <f>IFERROR(_xll.qlIndexFixing(ONIndex1M,I2704,TRUE,_xll.ohTrigger(RecalcTrigger,Trigger1M)),NA())</f>
        <v>4.8025747219071491E-3</v>
      </c>
      <c r="O2704" s="44">
        <f>IFERROR(_xll.qlIndexFixing(ONIndex3M,I2704,TRUE,_xll.ohTrigger(RecalcTrigger,Trigger3M)),NA())</f>
        <v>5.0447373631268277E-3</v>
      </c>
      <c r="P2704" s="44">
        <f>IFERROR(_xll.qlIndexFixing(ONIndex6M,I2704,TRUE,_xll.ohTrigger(RecalcTrigger,Trigger6M)),NA())</f>
        <v>4.3452326228354821E-3</v>
      </c>
      <c r="Q2704" s="145">
        <f>IFERROR(_xll.qlIndexFixing(ONIndex1Y,I2704,TRUE,_xll.ohTrigger(RecalcTrigger,Trigger1Y)),NA())</f>
        <v>5.3219514528901612E-3</v>
      </c>
    </row>
    <row r="2705" spans="2:17" x14ac:dyDescent="0.2">
      <c r="B2705" s="39" t="s">
        <v>42</v>
      </c>
      <c r="D2705" s="42">
        <f>_xll.qlCalendarAdvance(Calendar,$D2704,B2705,"f",FALSE)</f>
        <v>58635</v>
      </c>
      <c r="E2705" s="139">
        <f>_xll.qlInterestRateIndexValueDate(IndexON,D2705)</f>
        <v>58635</v>
      </c>
      <c r="F2705" s="155">
        <f>IFERROR(_xll.qlIndexFixing(IndexON,D2705,TRUE,_xll.ohTrigger(RecalcTrigger,TriggerON)),NA())</f>
        <v>4.6255226242841729E-3</v>
      </c>
      <c r="H2705" s="42">
        <f>_xll.qlCalendarAdvance(Calendar,$H2704,B2705,"f",FALSE)</f>
        <v>58635</v>
      </c>
      <c r="I2705" s="139">
        <f>_xll.qlInterestRateIndexValueDate(Index1M,$H2705)</f>
        <v>58637</v>
      </c>
      <c r="J2705" s="144">
        <f>IFERROR(_xll.qlIndexFixing(Index1M,$H2705,TRUE,_xll.ohTrigger(RecalcTrigger,Trigger1M)),NA())</f>
        <v>4.7929141534519548E-3</v>
      </c>
      <c r="K2705" s="44">
        <f>IFERROR(_xll.qlIndexFixing(Index3M,H2705,TRUE,_xll.ohTrigger(RecalcTrigger,Trigger3M)),NA())</f>
        <v>5.0192420548301128E-3</v>
      </c>
      <c r="L2705" s="44">
        <f>IFERROR(_xll.qlIndexFixing(Index6M,$H2705,TRUE,_xll.ohTrigger(RecalcTrigger,Trigger6M)),NA())</f>
        <v>4.4262651295036105E-3</v>
      </c>
      <c r="M2705" s="145">
        <f>IFERROR(_xll.qlIndexFixing(Index1Y,$H2705,TRUE,_xll.ohTrigger(RecalcTrigger,Trigger1Y)),NA())</f>
        <v>5.2414113766571348E-3</v>
      </c>
      <c r="N2705" s="144">
        <f>IFERROR(_xll.qlIndexFixing(ONIndex1M,I2705,TRUE,_xll.ohTrigger(RecalcTrigger,Trigger1M)),NA())</f>
        <v>4.79852338695963E-3</v>
      </c>
      <c r="O2705" s="44">
        <f>IFERROR(_xll.qlIndexFixing(ONIndex3M,I2705,TRUE,_xll.ohTrigger(RecalcTrigger,Trigger3M)),NA())</f>
        <v>5.0405167809230988E-3</v>
      </c>
      <c r="P2705" s="44">
        <f>IFERROR(_xll.qlIndexFixing(ONIndex6M,I2705,TRUE,_xll.ohTrigger(RecalcTrigger,Trigger6M)),NA())</f>
        <v>4.3497652016277755E-3</v>
      </c>
      <c r="Q2705" s="145">
        <f>IFERROR(_xll.qlIndexFixing(ONIndex1Y,I2705,TRUE,_xll.ohTrigger(RecalcTrigger,Trigger1Y)),NA())</f>
        <v>5.3180485269077593E-3</v>
      </c>
    </row>
    <row r="2706" spans="2:17" x14ac:dyDescent="0.2">
      <c r="B2706" s="39" t="s">
        <v>42</v>
      </c>
      <c r="D2706" s="42">
        <f>_xll.qlCalendarAdvance(Calendar,$D2705,B2706,"f",FALSE)</f>
        <v>58642</v>
      </c>
      <c r="E2706" s="139">
        <f>_xll.qlInterestRateIndexValueDate(IndexON,D2706)</f>
        <v>58642</v>
      </c>
      <c r="F2706" s="155">
        <f>IFERROR(_xll.qlIndexFixing(IndexON,D2706,TRUE,_xll.ohTrigger(RecalcTrigger,TriggerON)),NA())</f>
        <v>4.6213962381713714E-3</v>
      </c>
      <c r="H2706" s="42">
        <f>_xll.qlCalendarAdvance(Calendar,$H2705,B2706,"f",FALSE)</f>
        <v>58642</v>
      </c>
      <c r="I2706" s="139">
        <f>_xll.qlInterestRateIndexValueDate(Index1M,$H2706)</f>
        <v>58644</v>
      </c>
      <c r="J2706" s="144">
        <f>IFERROR(_xll.qlIndexFixing(Index1M,$H2706,TRUE,_xll.ohTrigger(RecalcTrigger,Trigger1M)),NA())</f>
        <v>4.7889113999458055E-3</v>
      </c>
      <c r="K2706" s="44">
        <f>IFERROR(_xll.qlIndexFixing(Index3M,H2706,TRUE,_xll.ohTrigger(RecalcTrigger,Trigger3M)),NA())</f>
        <v>5.015158022968722E-3</v>
      </c>
      <c r="L2706" s="44">
        <f>IFERROR(_xll.qlIndexFixing(Index6M,$H2706,TRUE,_xll.ohTrigger(RecalcTrigger,Trigger6M)),NA())</f>
        <v>4.4324894288732914E-3</v>
      </c>
      <c r="M2706" s="145">
        <f>IFERROR(_xll.qlIndexFixing(Index1Y,$H2706,TRUE,_xll.ohTrigger(RecalcTrigger,Trigger1Y)),NA())</f>
        <v>5.238010646725833E-3</v>
      </c>
      <c r="N2706" s="144">
        <f>IFERROR(_xll.qlIndexFixing(ONIndex1M,I2706,TRUE,_xll.ohTrigger(RecalcTrigger,Trigger1M)),NA())</f>
        <v>4.7944910143637998E-3</v>
      </c>
      <c r="O2706" s="44">
        <f>IFERROR(_xll.qlIndexFixing(ONIndex3M,I2706,TRUE,_xll.ohTrigger(RecalcTrigger,Trigger3M)),NA())</f>
        <v>5.0363164920064207E-3</v>
      </c>
      <c r="P2706" s="44">
        <f>IFERROR(_xll.qlIndexFixing(ONIndex6M,I2706,TRUE,_xll.ohTrigger(RecalcTrigger,Trigger6M)),NA())</f>
        <v>4.3544190973765495E-3</v>
      </c>
      <c r="Q2706" s="145">
        <f>IFERROR(_xll.qlIndexFixing(ONIndex1Y,I2706,TRUE,_xll.ohTrigger(RecalcTrigger,Trigger1Y)),NA())</f>
        <v>5.3141646623977579E-3</v>
      </c>
    </row>
    <row r="2707" spans="2:17" x14ac:dyDescent="0.2">
      <c r="B2707" s="39" t="s">
        <v>42</v>
      </c>
      <c r="D2707" s="42">
        <f>_xll.qlCalendarAdvance(Calendar,$D2706,B2707,"f",FALSE)</f>
        <v>58649</v>
      </c>
      <c r="E2707" s="139">
        <f>_xll.qlInterestRateIndexValueDate(IndexON,D2707)</f>
        <v>58649</v>
      </c>
      <c r="F2707" s="155">
        <f>IFERROR(_xll.qlIndexFixing(IndexON,D2707,TRUE,_xll.ohTrigger(RecalcTrigger,TriggerON)),NA())</f>
        <v>4.6172890200857353E-3</v>
      </c>
      <c r="H2707" s="42">
        <f>_xll.qlCalendarAdvance(Calendar,$H2706,B2707,"f",FALSE)</f>
        <v>58649</v>
      </c>
      <c r="I2707" s="139">
        <f>_xll.qlInterestRateIndexValueDate(Index1M,$H2707)</f>
        <v>58651</v>
      </c>
      <c r="J2707" s="144">
        <f>IFERROR(_xll.qlIndexFixing(Index1M,$H2707,TRUE,_xll.ohTrigger(RecalcTrigger,Trigger1M)),NA())</f>
        <v>4.7849277198699913E-3</v>
      </c>
      <c r="K2707" s="44">
        <f>IFERROR(_xll.qlIndexFixing(Index3M,H2707,TRUE,_xll.ohTrigger(RecalcTrigger,Trigger3M)),NA())</f>
        <v>5.0110945943177727E-3</v>
      </c>
      <c r="L2707" s="44">
        <f>IFERROR(_xll.qlIndexFixing(Index6M,$H2707,TRUE,_xll.ohTrigger(RecalcTrigger,Trigger6M)),NA())</f>
        <v>4.4388379989330545E-3</v>
      </c>
      <c r="M2707" s="145">
        <f>IFERROR(_xll.qlIndexFixing(Index1Y,$H2707,TRUE,_xll.ohTrigger(RecalcTrigger,Trigger1Y)),NA())</f>
        <v>5.2346300577385671E-3</v>
      </c>
      <c r="N2707" s="144">
        <f>IFERROR(_xll.qlIndexFixing(ONIndex1M,I2707,TRUE,_xll.ohTrigger(RecalcTrigger,Trigger1M)),NA())</f>
        <v>4.7904776428087104E-3</v>
      </c>
      <c r="O2707" s="44">
        <f>IFERROR(_xll.qlIndexFixing(ONIndex3M,I2707,TRUE,_xll.ohTrigger(RecalcTrigger,Trigger3M)),NA())</f>
        <v>5.0321365369043747E-3</v>
      </c>
      <c r="P2707" s="44">
        <f>IFERROR(_xll.qlIndexFixing(ONIndex6M,I2707,TRUE,_xll.ohTrigger(RecalcTrigger,Trigger6M)),NA())</f>
        <v>4.3591945044862968E-3</v>
      </c>
      <c r="Q2707" s="145">
        <f>IFERROR(_xll.qlIndexFixing(ONIndex1Y,I2707,TRUE,_xll.ohTrigger(RecalcTrigger,Trigger1Y)),NA())</f>
        <v>5.310299895411319E-3</v>
      </c>
    </row>
    <row r="2708" spans="2:17" x14ac:dyDescent="0.2">
      <c r="B2708" s="39" t="s">
        <v>42</v>
      </c>
      <c r="D2708" s="42">
        <f>_xll.qlCalendarAdvance(Calendar,$D2707,B2708,"f",FALSE)</f>
        <v>58656</v>
      </c>
      <c r="E2708" s="139">
        <f>_xll.qlInterestRateIndexValueDate(IndexON,D2708)</f>
        <v>58656</v>
      </c>
      <c r="F2708" s="155">
        <f>IFERROR(_xll.qlIndexFixing(IndexON,D2708,TRUE,_xll.ohTrigger(RecalcTrigger,TriggerON)),NA())</f>
        <v>4.6132010087962527E-3</v>
      </c>
      <c r="H2708" s="42">
        <f>_xll.qlCalendarAdvance(Calendar,$H2707,B2708,"f",FALSE)</f>
        <v>58656</v>
      </c>
      <c r="I2708" s="139">
        <f>_xll.qlInterestRateIndexValueDate(Index1M,$H2708)</f>
        <v>58658</v>
      </c>
      <c r="J2708" s="144">
        <f>IFERROR(_xll.qlIndexFixing(Index1M,$H2708,TRUE,_xll.ohTrigger(RecalcTrigger,Trigger1M)),NA())</f>
        <v>4.7809631517312101E-3</v>
      </c>
      <c r="K2708" s="44">
        <f>IFERROR(_xll.qlIndexFixing(Index3M,H2708,TRUE,_xll.ohTrigger(RecalcTrigger,Trigger3M)),NA())</f>
        <v>5.0070518092067444E-3</v>
      </c>
      <c r="L2708" s="44">
        <f>IFERROR(_xll.qlIndexFixing(Index6M,$H2708,TRUE,_xll.ohTrigger(RecalcTrigger,Trigger6M)),NA())</f>
        <v>4.4453110356590378E-3</v>
      </c>
      <c r="M2708" s="145">
        <f>IFERROR(_xll.qlIndexFixing(Index1Y,$H2708,TRUE,_xll.ohTrigger(RecalcTrigger,Trigger1Y)),NA())</f>
        <v>5.2312696460857346E-3</v>
      </c>
      <c r="N2708" s="144">
        <f>IFERROR(_xll.qlIndexFixing(ONIndex1M,I2708,TRUE,_xll.ohTrigger(RecalcTrigger,Trigger1M)),NA())</f>
        <v>4.7864833106636695E-3</v>
      </c>
      <c r="O2708" s="44">
        <f>IFERROR(_xll.qlIndexFixing(ONIndex3M,I2708,TRUE,_xll.ohTrigger(RecalcTrigger,Trigger3M)),NA())</f>
        <v>5.0279769559047338E-3</v>
      </c>
      <c r="P2708" s="44">
        <f>IFERROR(_xll.qlIndexFixing(ONIndex6M,I2708,TRUE,_xll.ohTrigger(RecalcTrigger,Trigger6M)),NA())</f>
        <v>4.3640916172016375E-3</v>
      </c>
      <c r="Q2708" s="145">
        <f>IFERROR(_xll.qlIndexFixing(ONIndex1Y,I2708,TRUE,_xll.ohTrigger(RecalcTrigger,Trigger1Y)),NA())</f>
        <v>5.3064542625591571E-3</v>
      </c>
    </row>
    <row r="2709" spans="2:17" x14ac:dyDescent="0.2">
      <c r="B2709" s="39" t="s">
        <v>42</v>
      </c>
      <c r="D2709" s="42">
        <f>_xll.qlCalendarAdvance(Calendar,$D2708,B2709,"f",FALSE)</f>
        <v>58663</v>
      </c>
      <c r="E2709" s="139">
        <f>_xll.qlInterestRateIndexValueDate(IndexON,D2709)</f>
        <v>58663</v>
      </c>
      <c r="F2709" s="155">
        <f>IFERROR(_xll.qlIndexFixing(IndexON,D2709,TRUE,_xll.ohTrigger(RecalcTrigger,TriggerON)),NA())</f>
        <v>4.6091322432317838E-3</v>
      </c>
      <c r="H2709" s="42">
        <f>_xll.qlCalendarAdvance(Calendar,$H2708,B2709,"f",FALSE)</f>
        <v>58663</v>
      </c>
      <c r="I2709" s="139">
        <f>_xll.qlInterestRateIndexValueDate(Index1M,$H2709)</f>
        <v>58665</v>
      </c>
      <c r="J2709" s="144">
        <f>IFERROR(_xll.qlIndexFixing(Index1M,$H2709,TRUE,_xll.ohTrigger(RecalcTrigger,Trigger1M)),NA())</f>
        <v>4.7770177340311637E-3</v>
      </c>
      <c r="K2709" s="44">
        <f>IFERROR(_xll.qlIndexFixing(Index3M,H2709,TRUE,_xll.ohTrigger(RecalcTrigger,Trigger3M)),NA())</f>
        <v>5.0030297079659853E-3</v>
      </c>
      <c r="L2709" s="44">
        <f>IFERROR(_xll.qlIndexFixing(Index6M,$H2709,TRUE,_xll.ohTrigger(RecalcTrigger,Trigger6M)),NA())</f>
        <v>4.4519087350557464E-3</v>
      </c>
      <c r="M2709" s="145">
        <f>IFERROR(_xll.qlIndexFixing(Index1Y,$H2709,TRUE,_xll.ohTrigger(RecalcTrigger,Trigger1Y)),NA())</f>
        <v>5.2279294481594853E-3</v>
      </c>
      <c r="N2709" s="144">
        <f>IFERROR(_xll.qlIndexFixing(ONIndex1M,I2709,TRUE,_xll.ohTrigger(RecalcTrigger,Trigger1M)),NA())</f>
        <v>4.7825080565377931E-3</v>
      </c>
      <c r="O2709" s="44">
        <f>IFERROR(_xll.qlIndexFixing(ONIndex3M,I2709,TRUE,_xll.ohTrigger(RecalcTrigger,Trigger3M)),NA())</f>
        <v>5.0238377895350794E-3</v>
      </c>
      <c r="P2709" s="44">
        <f>IFERROR(_xll.qlIndexFixing(ONIndex6M,I2709,TRUE,_xll.ohTrigger(RecalcTrigger,Trigger6M)),NA())</f>
        <v>4.3691106297671922E-3</v>
      </c>
      <c r="Q2709" s="145">
        <f>IFERROR(_xll.qlIndexFixing(ONIndex1Y,I2709,TRUE,_xll.ohTrigger(RecalcTrigger,Trigger1Y)),NA())</f>
        <v>5.3026278000523064E-3</v>
      </c>
    </row>
    <row r="2710" spans="2:17" x14ac:dyDescent="0.2">
      <c r="B2710" s="39" t="s">
        <v>42</v>
      </c>
      <c r="D2710" s="42">
        <f>_xll.qlCalendarAdvance(Calendar,$D2709,B2710,"f",FALSE)</f>
        <v>58670</v>
      </c>
      <c r="E2710" s="139">
        <f>_xll.qlInterestRateIndexValueDate(IndexON,D2710)</f>
        <v>58670</v>
      </c>
      <c r="F2710" s="155">
        <f>IFERROR(_xll.qlIndexFixing(IndexON,D2710,TRUE,_xll.ohTrigger(RecalcTrigger,TriggerON)),NA())</f>
        <v>4.6050827622412527E-3</v>
      </c>
      <c r="H2710" s="42">
        <f>_xll.qlCalendarAdvance(Calendar,$H2709,B2710,"f",FALSE)</f>
        <v>58670</v>
      </c>
      <c r="I2710" s="139">
        <f>_xll.qlInterestRateIndexValueDate(Index1M,$H2710)</f>
        <v>58672</v>
      </c>
      <c r="J2710" s="144">
        <f>IFERROR(_xll.qlIndexFixing(Index1M,$H2710,TRUE,_xll.ohTrigger(RecalcTrigger,Trigger1M)),NA())</f>
        <v>4.7730915052690559E-3</v>
      </c>
      <c r="K2710" s="44">
        <f>IFERROR(_xll.qlIndexFixing(Index3M,H2710,TRUE,_xll.ohTrigger(RecalcTrigger,Trigger3M)),NA())</f>
        <v>4.9990283309249732E-3</v>
      </c>
      <c r="L2710" s="44">
        <f>IFERROR(_xll.qlIndexFixing(Index6M,$H2710,TRUE,_xll.ohTrigger(RecalcTrigger,Trigger6M)),NA())</f>
        <v>4.4586312931538963E-3</v>
      </c>
      <c r="M2710" s="145">
        <f>IFERROR(_xll.qlIndexFixing(Index1Y,$H2710,TRUE,_xll.ohTrigger(RecalcTrigger,Trigger1Y)),NA())</f>
        <v>5.2246095003524069E-3</v>
      </c>
      <c r="N2710" s="144">
        <f>IFERROR(_xll.qlIndexFixing(ONIndex1M,I2710,TRUE,_xll.ohTrigger(RecalcTrigger,Trigger1M)),NA())</f>
        <v>4.7785519188003889E-3</v>
      </c>
      <c r="O2710" s="44">
        <f>IFERROR(_xll.qlIndexFixing(ONIndex3M,I2710,TRUE,_xll.ohTrigger(RecalcTrigger,Trigger3M)),NA())</f>
        <v>5.0197190777634404E-3</v>
      </c>
      <c r="P2710" s="44">
        <f>IFERROR(_xll.qlIndexFixing(ONIndex6M,I2710,TRUE,_xll.ohTrigger(RecalcTrigger,Trigger6M)),NA())</f>
        <v>4.3742517365874534E-3</v>
      </c>
      <c r="Q2710" s="145">
        <f>IFERROR(_xll.qlIndexFixing(ONIndex1Y,I2710,TRUE,_xll.ohTrigger(RecalcTrigger,Trigger1Y)),NA())</f>
        <v>5.2988205445014813E-3</v>
      </c>
    </row>
    <row r="2711" spans="2:17" x14ac:dyDescent="0.2">
      <c r="B2711" s="39" t="s">
        <v>42</v>
      </c>
      <c r="D2711" s="42">
        <f>_xll.qlCalendarAdvance(Calendar,$D2710,B2711,"f",FALSE)</f>
        <v>58677</v>
      </c>
      <c r="E2711" s="139">
        <f>_xll.qlInterestRateIndexValueDate(IndexON,D2711)</f>
        <v>58677</v>
      </c>
      <c r="F2711" s="155">
        <f>IFERROR(_xll.qlIndexFixing(IndexON,D2711,TRUE,_xll.ohTrigger(RecalcTrigger,TriggerON)),NA())</f>
        <v>4.6010526047535194E-3</v>
      </c>
      <c r="H2711" s="42">
        <f>_xll.qlCalendarAdvance(Calendar,$H2710,B2711,"f",FALSE)</f>
        <v>58677</v>
      </c>
      <c r="I2711" s="139">
        <f>_xll.qlInterestRateIndexValueDate(Index1M,$H2711)</f>
        <v>58679</v>
      </c>
      <c r="J2711" s="144">
        <f>IFERROR(_xll.qlIndexFixing(Index1M,$H2711,TRUE,_xll.ohTrigger(RecalcTrigger,Trigger1M)),NA())</f>
        <v>4.7691845039465885E-3</v>
      </c>
      <c r="K2711" s="44">
        <f>IFERROR(_xll.qlIndexFixing(Index3M,H2711,TRUE,_xll.ohTrigger(RecalcTrigger,Trigger3M)),NA())</f>
        <v>4.9950477184157946E-3</v>
      </c>
      <c r="L2711" s="44">
        <f>IFERROR(_xll.qlIndexFixing(Index6M,$H2711,TRUE,_xll.ohTrigger(RecalcTrigger,Trigger6M)),NA())</f>
        <v>4.4654789060104231E-3</v>
      </c>
      <c r="M2711" s="145">
        <f>IFERROR(_xll.qlIndexFixing(Index1Y,$H2711,TRUE,_xll.ohTrigger(RecalcTrigger,Trigger1Y)),NA())</f>
        <v>5.2213098390570863E-3</v>
      </c>
      <c r="N2711" s="144">
        <f>IFERROR(_xll.qlIndexFixing(ONIndex1M,I2711,TRUE,_xll.ohTrigger(RecalcTrigger,Trigger1M)),NA())</f>
        <v>4.7746149360605727E-3</v>
      </c>
      <c r="O2711" s="44">
        <f>IFERROR(_xll.qlIndexFixing(ONIndex3M,I2711,TRUE,_xll.ohTrigger(RecalcTrigger,Trigger3M)),NA())</f>
        <v>5.0156208611973341E-3</v>
      </c>
      <c r="P2711" s="44">
        <f>IFERROR(_xll.qlIndexFixing(ONIndex6M,I2711,TRUE,_xll.ohTrigger(RecalcTrigger,Trigger6M)),NA())</f>
        <v>4.3795151320669135E-3</v>
      </c>
      <c r="Q2711" s="145">
        <f>IFERROR(_xll.qlIndexFixing(ONIndex1Y,I2711,TRUE,_xll.ohTrigger(RecalcTrigger,Trigger1Y)),NA())</f>
        <v>5.29503253203778E-3</v>
      </c>
    </row>
    <row r="2712" spans="2:17" x14ac:dyDescent="0.2">
      <c r="B2712" s="39" t="s">
        <v>42</v>
      </c>
      <c r="D2712" s="42">
        <f>_xll.qlCalendarAdvance(Calendar,$D2711,B2712,"f",FALSE)</f>
        <v>58684</v>
      </c>
      <c r="E2712" s="139">
        <f>_xll.qlInterestRateIndexValueDate(IndexON,D2712)</f>
        <v>58684</v>
      </c>
      <c r="F2712" s="155">
        <f>IFERROR(_xll.qlIndexFixing(IndexON,D2712,TRUE,_xll.ohTrigger(RecalcTrigger,TriggerON)),NA())</f>
        <v>4.5970418097773802E-3</v>
      </c>
      <c r="H2712" s="42">
        <f>_xll.qlCalendarAdvance(Calendar,$H2711,B2712,"f",FALSE)</f>
        <v>58684</v>
      </c>
      <c r="I2712" s="139">
        <f>_xll.qlInterestRateIndexValueDate(Index1M,$H2712)</f>
        <v>58686</v>
      </c>
      <c r="J2712" s="144">
        <f>IFERROR(_xll.qlIndexFixing(Index1M,$H2712,TRUE,_xll.ohTrigger(RecalcTrigger,Trigger1M)),NA())</f>
        <v>4.7652967685629655E-3</v>
      </c>
      <c r="K2712" s="44">
        <f>IFERROR(_xll.qlIndexFixing(Index3M,H2712,TRUE,_xll.ohTrigger(RecalcTrigger,Trigger3M)),NA())</f>
        <v>4.9913322330951519E-3</v>
      </c>
      <c r="L2712" s="44">
        <f>IFERROR(_xll.qlIndexFixing(Index6M,$H2712,TRUE,_xll.ohTrigger(RecalcTrigger,Trigger6M)),NA())</f>
        <v>4.4696128437865064E-3</v>
      </c>
      <c r="M2712" s="145">
        <f>IFERROR(_xll.qlIndexFixing(Index1Y,$H2712,TRUE,_xll.ohTrigger(RecalcTrigger,Trigger1Y)),NA())</f>
        <v>5.2180305006683013E-3</v>
      </c>
      <c r="N2712" s="144">
        <f>IFERROR(_xll.qlIndexFixing(ONIndex1M,I2712,TRUE,_xll.ohTrigger(RecalcTrigger,Trigger1M)),NA())</f>
        <v>4.7706971467675885E-3</v>
      </c>
      <c r="O2712" s="44">
        <f>IFERROR(_xll.qlIndexFixing(ONIndex3M,I2712,TRUE,_xll.ohTrigger(RecalcTrigger,Trigger3M)),NA())</f>
        <v>5.0115431800445975E-3</v>
      </c>
      <c r="P2712" s="44">
        <f>IFERROR(_xll.qlIndexFixing(ONIndex6M,I2712,TRUE,_xll.ohTrigger(RecalcTrigger,Trigger6M)),NA())</f>
        <v>4.3849010105301289E-3</v>
      </c>
      <c r="Q2712" s="145">
        <f>IFERROR(_xll.qlIndexFixing(ONIndex1Y,I2712,TRUE,_xll.ohTrigger(RecalcTrigger,Trigger1Y)),NA())</f>
        <v>5.291263799351853E-3</v>
      </c>
    </row>
    <row r="2713" spans="2:17" x14ac:dyDescent="0.2">
      <c r="B2713" s="39" t="s">
        <v>42</v>
      </c>
      <c r="D2713" s="42">
        <f>_xll.qlCalendarAdvance(Calendar,$D2712,B2713,"f",FALSE)</f>
        <v>58691</v>
      </c>
      <c r="E2713" s="139">
        <f>_xll.qlInterestRateIndexValueDate(IndexON,D2713)</f>
        <v>58691</v>
      </c>
      <c r="F2713" s="155">
        <f>IFERROR(_xll.qlIndexFixing(IndexON,D2713,TRUE,_xll.ohTrigger(RecalcTrigger,TriggerON)),NA())</f>
        <v>4.593050415921951E-3</v>
      </c>
      <c r="H2713" s="42">
        <f>_xll.qlCalendarAdvance(Calendar,$H2712,B2713,"f",FALSE)</f>
        <v>58691</v>
      </c>
      <c r="I2713" s="139">
        <f>_xll.qlInterestRateIndexValueDate(Index1M,$H2713)</f>
        <v>58693</v>
      </c>
      <c r="J2713" s="144">
        <f>IFERROR(_xll.qlIndexFixing(Index1M,$H2713,TRUE,_xll.ohTrigger(RecalcTrigger,Trigger1M)),NA())</f>
        <v>4.7614283376223865E-3</v>
      </c>
      <c r="K2713" s="44">
        <f>IFERROR(_xll.qlIndexFixing(Index3M,H2713,TRUE,_xll.ohTrigger(RecalcTrigger,Trigger3M)),NA())</f>
        <v>4.98739182864934E-3</v>
      </c>
      <c r="L2713" s="44">
        <f>IFERROR(_xll.qlIndexFixing(Index6M,$H2713,TRUE,_xll.ohTrigger(RecalcTrigger,Trigger6M)),NA())</f>
        <v>4.4766655871442311E-3</v>
      </c>
      <c r="M2713" s="145">
        <f>IFERROR(_xll.qlIndexFixing(Index1Y,$H2713,TRUE,_xll.ohTrigger(RecalcTrigger,Trigger1Y)),NA())</f>
        <v>5.2147715215808297E-3</v>
      </c>
      <c r="N2713" s="144">
        <f>IFERROR(_xll.qlIndexFixing(ONIndex1M,I2713,TRUE,_xll.ohTrigger(RecalcTrigger,Trigger1M)),NA())</f>
        <v>4.7667985893706799E-3</v>
      </c>
      <c r="O2713" s="44">
        <f>IFERROR(_xll.qlIndexFixing(ONIndex3M,I2713,TRUE,_xll.ohTrigger(RecalcTrigger,Trigger3M)),NA())</f>
        <v>5.0074860748328121E-3</v>
      </c>
      <c r="P2713" s="44">
        <f>IFERROR(_xll.qlIndexFixing(ONIndex6M,I2713,TRUE,_xll.ohTrigger(RecalcTrigger,Trigger6M)),NA())</f>
        <v>4.390409565981912E-3</v>
      </c>
      <c r="Q2713" s="145">
        <f>IFERROR(_xll.qlIndexFixing(ONIndex1Y,I2713,TRUE,_xll.ohTrigger(RecalcTrigger,Trigger1Y)),NA())</f>
        <v>5.2875143826547344E-3</v>
      </c>
    </row>
    <row r="2714" spans="2:17" x14ac:dyDescent="0.2">
      <c r="B2714" s="39" t="s">
        <v>42</v>
      </c>
      <c r="D2714" s="42">
        <f>_xll.qlCalendarAdvance(Calendar,$D2713,B2714,"f",FALSE)</f>
        <v>58698</v>
      </c>
      <c r="E2714" s="139">
        <f>_xll.qlInterestRateIndexValueDate(IndexON,D2714)</f>
        <v>58698</v>
      </c>
      <c r="F2714" s="155">
        <f>IFERROR(_xll.qlIndexFixing(IndexON,D2714,TRUE,_xll.ohTrigger(RecalcTrigger,TriggerON)),NA())</f>
        <v>4.5890784621960279E-3</v>
      </c>
      <c r="H2714" s="42">
        <f>_xll.qlCalendarAdvance(Calendar,$H2713,B2714,"f",FALSE)</f>
        <v>58698</v>
      </c>
      <c r="I2714" s="139">
        <f>_xll.qlInterestRateIndexValueDate(Index1M,$H2714)</f>
        <v>58700</v>
      </c>
      <c r="J2714" s="144">
        <f>IFERROR(_xll.qlIndexFixing(Index1M,$H2714,TRUE,_xll.ohTrigger(RecalcTrigger,Trigger1M)),NA())</f>
        <v>4.7575792496265534E-3</v>
      </c>
      <c r="K2714" s="44">
        <f>IFERROR(_xll.qlIndexFixing(Index3M,H2714,TRUE,_xll.ohTrigger(RecalcTrigger,Trigger3M)),NA())</f>
        <v>4.98347230651128E-3</v>
      </c>
      <c r="L2714" s="44">
        <f>IFERROR(_xll.qlIndexFixing(Index6M,$H2714,TRUE,_xll.ohTrigger(RecalcTrigger,Trigger6M)),NA())</f>
        <v>4.4838438950273634E-3</v>
      </c>
      <c r="M2714" s="145">
        <f>IFERROR(_xll.qlIndexFixing(Index1Y,$H2714,TRUE,_xll.ohTrigger(RecalcTrigger,Trigger1Y)),NA())</f>
        <v>5.2115329381898874E-3</v>
      </c>
      <c r="N2714" s="144">
        <f>IFERROR(_xll.qlIndexFixing(ONIndex1M,I2714,TRUE,_xll.ohTrigger(RecalcTrigger,Trigger1M)),NA())</f>
        <v>4.7629193025588989E-3</v>
      </c>
      <c r="O2714" s="44">
        <f>IFERROR(_xll.qlIndexFixing(ONIndex3M,I2714,TRUE,_xll.ohTrigger(RecalcTrigger,Trigger3M)),NA())</f>
        <v>5.0034495856898786E-3</v>
      </c>
      <c r="P2714" s="44">
        <f>IFERROR(_xll.qlIndexFixing(ONIndex6M,I2714,TRUE,_xll.ohTrigger(RecalcTrigger,Trigger6M)),NA())</f>
        <v>4.3960409931464994E-3</v>
      </c>
      <c r="Q2714" s="145">
        <f>IFERROR(_xll.qlIndexFixing(ONIndex1Y,I2714,TRUE,_xll.ohTrigger(RecalcTrigger,Trigger1Y)),NA())</f>
        <v>5.2837843185571387E-3</v>
      </c>
    </row>
    <row r="2715" spans="2:17" x14ac:dyDescent="0.2">
      <c r="B2715" s="39" t="s">
        <v>42</v>
      </c>
      <c r="D2715" s="42">
        <f>_xll.qlCalendarAdvance(Calendar,$D2714,B2715,"f",FALSE)</f>
        <v>58705</v>
      </c>
      <c r="E2715" s="139">
        <f>_xll.qlInterestRateIndexValueDate(IndexON,D2715)</f>
        <v>58705</v>
      </c>
      <c r="F2715" s="155">
        <f>IFERROR(_xll.qlIndexFixing(IndexON,D2715,TRUE,_xll.ohTrigger(RecalcTrigger,TriggerON)),NA())</f>
        <v>4.5851259876883432E-3</v>
      </c>
      <c r="H2715" s="42">
        <f>_xll.qlCalendarAdvance(Calendar,$H2714,B2715,"f",FALSE)</f>
        <v>58705</v>
      </c>
      <c r="I2715" s="139">
        <f>_xll.qlInterestRateIndexValueDate(Index1M,$H2715)</f>
        <v>58707</v>
      </c>
      <c r="J2715" s="144">
        <f>IFERROR(_xll.qlIndexFixing(Index1M,$H2715,TRUE,_xll.ohTrigger(RecalcTrigger,Trigger1M)),NA())</f>
        <v>4.7537495430721721E-3</v>
      </c>
      <c r="K2715" s="44">
        <f>IFERROR(_xll.qlIndexFixing(Index3M,H2715,TRUE,_xll.ohTrigger(RecalcTrigger,Trigger3M)),NA())</f>
        <v>4.9795737070126647E-3</v>
      </c>
      <c r="L2715" s="44">
        <f>IFERROR(_xll.qlIndexFixing(Index6M,$H2715,TRUE,_xll.ohTrigger(RecalcTrigger,Trigger6M)),NA())</f>
        <v>4.4911479635406926E-3</v>
      </c>
      <c r="M2715" s="145">
        <f>IFERROR(_xll.qlIndexFixing(Index1Y,$H2715,TRUE,_xll.ohTrigger(RecalcTrigger,Trigger1Y)),NA())</f>
        <v>5.2083147868917838E-3</v>
      </c>
      <c r="N2715" s="144">
        <f>IFERROR(_xll.qlIndexFixing(ONIndex1M,I2715,TRUE,_xll.ohTrigger(RecalcTrigger,Trigger1M)),NA())</f>
        <v>4.7590593247015534E-3</v>
      </c>
      <c r="O2715" s="44">
        <f>IFERROR(_xll.qlIndexFixing(ONIndex3M,I2715,TRUE,_xll.ohTrigger(RecalcTrigger,Trigger3M)),NA())</f>
        <v>4.9994337530634425E-3</v>
      </c>
      <c r="P2715" s="44">
        <f>IFERROR(_xll.qlIndexFixing(ONIndex6M,I2715,TRUE,_xll.ohTrigger(RecalcTrigger,Trigger6M)),NA())</f>
        <v>4.4017954859487674E-3</v>
      </c>
      <c r="Q2715" s="145">
        <f>IFERROR(_xll.qlIndexFixing(ONIndex1Y,I2715,TRUE,_xll.ohTrigger(RecalcTrigger,Trigger1Y)),NA())</f>
        <v>5.280073643190164E-3</v>
      </c>
    </row>
    <row r="2716" spans="2:17" x14ac:dyDescent="0.2">
      <c r="B2716" s="39" t="s">
        <v>42</v>
      </c>
      <c r="D2716" s="42">
        <f>_xll.qlCalendarAdvance(Calendar,$D2715,B2716,"f",FALSE)</f>
        <v>58712</v>
      </c>
      <c r="E2716" s="139">
        <f>_xll.qlInterestRateIndexValueDate(IndexON,D2716)</f>
        <v>58712</v>
      </c>
      <c r="F2716" s="155">
        <f>IFERROR(_xll.qlIndexFixing(IndexON,D2716,TRUE,_xll.ohTrigger(RecalcTrigger,TriggerON)),NA())</f>
        <v>4.581193031087949E-3</v>
      </c>
      <c r="H2716" s="42">
        <f>_xll.qlCalendarAdvance(Calendar,$H2715,B2716,"f",FALSE)</f>
        <v>58712</v>
      </c>
      <c r="I2716" s="139">
        <f>_xll.qlInterestRateIndexValueDate(Index1M,$H2716)</f>
        <v>58714</v>
      </c>
      <c r="J2716" s="144">
        <f>IFERROR(_xll.qlIndexFixing(Index1M,$H2716,TRUE,_xll.ohTrigger(RecalcTrigger,Trigger1M)),NA())</f>
        <v>4.7506570575160901E-3</v>
      </c>
      <c r="K2716" s="44">
        <f>IFERROR(_xll.qlIndexFixing(Index3M,H2716,TRUE,_xll.ohTrigger(RecalcTrigger,Trigger3M)),NA())</f>
        <v>4.9754575353678637E-3</v>
      </c>
      <c r="L2716" s="44">
        <f>IFERROR(_xll.qlIndexFixing(Index6M,$H2716,TRUE,_xll.ohTrigger(RecalcTrigger,Trigger6M)),NA())</f>
        <v>4.4991805588859689E-3</v>
      </c>
      <c r="M2716" s="145">
        <f>IFERROR(_xll.qlIndexFixing(Index1Y,$H2716,TRUE,_xll.ohTrigger(RecalcTrigger,Trigger1Y)),NA())</f>
        <v>5.2051171040841454E-3</v>
      </c>
      <c r="N2716" s="144">
        <f>IFERROR(_xll.qlIndexFixing(ONIndex1M,I2716,TRUE,_xll.ohTrigger(RecalcTrigger,Trigger1M)),NA())</f>
        <v>4.755218694327823E-3</v>
      </c>
      <c r="O2716" s="44">
        <f>IFERROR(_xll.qlIndexFixing(ONIndex3M,I2716,TRUE,_xll.ohTrigger(RecalcTrigger,Trigger3M)),NA())</f>
        <v>4.9954386173212129E-3</v>
      </c>
      <c r="P2716" s="44">
        <f>IFERROR(_xll.qlIndexFixing(ONIndex6M,I2716,TRUE,_xll.ohTrigger(RecalcTrigger,Trigger6M)),NA())</f>
        <v>4.4076732391129525E-3</v>
      </c>
      <c r="Q2716" s="145">
        <f>IFERROR(_xll.qlIndexFixing(ONIndex1Y,I2716,TRUE,_xll.ohTrigger(RecalcTrigger,Trigger1Y)),NA())</f>
        <v>5.2763823931645248E-3</v>
      </c>
    </row>
    <row r="2717" spans="2:17" x14ac:dyDescent="0.2">
      <c r="B2717" s="39" t="s">
        <v>42</v>
      </c>
      <c r="D2717" s="42">
        <f>_xll.qlCalendarAdvance(Calendar,$D2716,B2717,"f",FALSE)</f>
        <v>58719</v>
      </c>
      <c r="E2717" s="139">
        <f>_xll.qlInterestRateIndexValueDate(IndexON,D2717)</f>
        <v>58719</v>
      </c>
      <c r="F2717" s="155">
        <f>IFERROR(_xll.qlIndexFixing(IndexON,D2717,TRUE,_xll.ohTrigger(RecalcTrigger,TriggerON)),NA())</f>
        <v>4.577279631083897E-3</v>
      </c>
      <c r="H2717" s="42">
        <f>_xll.qlCalendarAdvance(Calendar,$H2716,B2717,"f",FALSE)</f>
        <v>58719</v>
      </c>
      <c r="I2717" s="139">
        <f>_xll.qlInterestRateIndexValueDate(Index1M,$H2717)</f>
        <v>58721</v>
      </c>
      <c r="J2717" s="144">
        <f>IFERROR(_xll.qlIndexFixing(Index1M,$H2717,TRUE,_xll.ohTrigger(RecalcTrigger,Trigger1M)),NA())</f>
        <v>4.7461484283045641E-3</v>
      </c>
      <c r="K2717" s="44">
        <f>IFERROR(_xll.qlIndexFixing(Index3M,H2717,TRUE,_xll.ohTrigger(RecalcTrigger,Trigger3M)),NA())</f>
        <v>4.9716023569739533E-3</v>
      </c>
      <c r="L2717" s="44">
        <f>IFERROR(_xll.qlIndexFixing(Index6M,$H2717,TRUE,_xll.ohTrigger(RecalcTrigger,Trigger6M)),NA())</f>
        <v>4.5067459103003095E-3</v>
      </c>
      <c r="M2717" s="145">
        <f>IFERROR(_xll.qlIndexFixing(Index1Y,$H2717,TRUE,_xll.ohTrigger(RecalcTrigger,Trigger1Y)),NA())</f>
        <v>5.2019399261643761E-3</v>
      </c>
      <c r="N2717" s="144">
        <f>IFERROR(_xll.qlIndexFixing(ONIndex1M,I2717,TRUE,_xll.ohTrigger(RecalcTrigger,Trigger1M)),NA())</f>
        <v>4.7513974498869516E-3</v>
      </c>
      <c r="O2717" s="44">
        <f>IFERROR(_xll.qlIndexFixing(ONIndex3M,I2717,TRUE,_xll.ohTrigger(RecalcTrigger,Trigger3M)),NA())</f>
        <v>4.9914642187509628E-3</v>
      </c>
      <c r="P2717" s="44">
        <f>IFERROR(_xll.qlIndexFixing(ONIndex6M,I2717,TRUE,_xll.ohTrigger(RecalcTrigger,Trigger6M)),NA())</f>
        <v>4.4136744467238032E-3</v>
      </c>
      <c r="Q2717" s="145">
        <f>IFERROR(_xll.qlIndexFixing(ONIndex1Y,I2717,TRUE,_xll.ohTrigger(RecalcTrigger,Trigger1Y)),NA())</f>
        <v>5.2727106046912553E-3</v>
      </c>
    </row>
    <row r="2718" spans="2:17" x14ac:dyDescent="0.2">
      <c r="B2718" s="39" t="s">
        <v>42</v>
      </c>
      <c r="D2718" s="42">
        <f>_xll.qlCalendarAdvance(Calendar,$D2717,B2718,"f",FALSE)</f>
        <v>58726</v>
      </c>
      <c r="E2718" s="139">
        <f>_xll.qlInterestRateIndexValueDate(IndexON,D2718)</f>
        <v>58726</v>
      </c>
      <c r="F2718" s="155">
        <f>IFERROR(_xll.qlIndexFixing(IndexON,D2718,TRUE,_xll.ohTrigger(RecalcTrigger,TriggerON)),NA())</f>
        <v>4.5733858268448557E-3</v>
      </c>
      <c r="H2718" s="42">
        <f>_xll.qlCalendarAdvance(Calendar,$H2717,B2718,"f",FALSE)</f>
        <v>58726</v>
      </c>
      <c r="I2718" s="139">
        <f>_xll.qlInterestRateIndexValueDate(Index1M,$H2718)</f>
        <v>58728</v>
      </c>
      <c r="J2718" s="144">
        <f>IFERROR(_xll.qlIndexFixing(Index1M,$H2718,TRUE,_xll.ohTrigger(RecalcTrigger,Trigger1M)),NA())</f>
        <v>4.742377097094741E-3</v>
      </c>
      <c r="K2718" s="44">
        <f>IFERROR(_xll.qlIndexFixing(Index3M,H2718,TRUE,_xll.ohTrigger(RecalcTrigger,Trigger3M)),NA())</f>
        <v>4.9677682254251794E-3</v>
      </c>
      <c r="L2718" s="44">
        <f>IFERROR(_xll.qlIndexFixing(Index6M,$H2718,TRUE,_xll.ohTrigger(RecalcTrigger,Trigger6M)),NA())</f>
        <v>4.5144376265835477E-3</v>
      </c>
      <c r="M2718" s="145">
        <f>IFERROR(_xll.qlIndexFixing(Index1Y,$H2718,TRUE,_xll.ohTrigger(RecalcTrigger,Trigger1Y)),NA())</f>
        <v>5.1987832895318536E-3</v>
      </c>
      <c r="N2718" s="144">
        <f>IFERROR(_xll.qlIndexFixing(ONIndex1M,I2718,TRUE,_xll.ohTrigger(RecalcTrigger,Trigger1M)),NA())</f>
        <v>4.7475956299880551E-3</v>
      </c>
      <c r="O2718" s="44">
        <f>IFERROR(_xll.qlIndexFixing(ONIndex3M,I2718,TRUE,_xll.ohTrigger(RecalcTrigger,Trigger3M)),NA())</f>
        <v>4.9875105976404654E-3</v>
      </c>
      <c r="P2718" s="44">
        <f>IFERROR(_xll.qlIndexFixing(ONIndex6M,I2718,TRUE,_xll.ohTrigger(RecalcTrigger,Trigger6M)),NA())</f>
        <v>4.4197993031858118E-3</v>
      </c>
      <c r="Q2718" s="145">
        <f>IFERROR(_xll.qlIndexFixing(ONIndex1Y,I2718,TRUE,_xll.ohTrigger(RecalcTrigger,Trigger1Y)),NA())</f>
        <v>5.2690583143810699E-3</v>
      </c>
    </row>
    <row r="2719" spans="2:17" x14ac:dyDescent="0.2">
      <c r="B2719" s="39" t="s">
        <v>42</v>
      </c>
      <c r="D2719" s="42">
        <f>_xll.qlCalendarAdvance(Calendar,$D2718,B2719,"f",FALSE)</f>
        <v>58733</v>
      </c>
      <c r="E2719" s="139">
        <f>_xll.qlInterestRateIndexValueDate(IndexON,D2719)</f>
        <v>58733</v>
      </c>
      <c r="F2719" s="155">
        <f>IFERROR(_xll.qlIndexFixing(IndexON,D2719,TRUE,_xll.ohTrigger(RecalcTrigger,TriggerON)),NA())</f>
        <v>4.5695116572197492E-3</v>
      </c>
      <c r="H2719" s="42">
        <f>_xll.qlCalendarAdvance(Calendar,$H2718,B2719,"f",FALSE)</f>
        <v>58733</v>
      </c>
      <c r="I2719" s="139">
        <f>_xll.qlInterestRateIndexValueDate(Index1M,$H2719)</f>
        <v>58735</v>
      </c>
      <c r="J2719" s="144">
        <f>IFERROR(_xll.qlIndexFixing(Index1M,$H2719,TRUE,_xll.ohTrigger(RecalcTrigger,Trigger1M)),NA())</f>
        <v>4.7386253013331769E-3</v>
      </c>
      <c r="K2719" s="44">
        <f>IFERROR(_xll.qlIndexFixing(Index3M,H2719,TRUE,_xll.ohTrigger(RecalcTrigger,Trigger3M)),NA())</f>
        <v>4.9639551810510205E-3</v>
      </c>
      <c r="L2719" s="44">
        <f>IFERROR(_xll.qlIndexFixing(Index6M,$H2719,TRUE,_xll.ohTrigger(RecalcTrigger,Trigger6M)),NA())</f>
        <v>4.5222559039602601E-3</v>
      </c>
      <c r="M2719" s="145">
        <f>IFERROR(_xll.qlIndexFixing(Index1Y,$H2719,TRUE,_xll.ohTrigger(RecalcTrigger,Trigger1Y)),NA())</f>
        <v>5.1956472305855162E-3</v>
      </c>
      <c r="N2719" s="144">
        <f>IFERROR(_xll.qlIndexFixing(ONIndex1M,I2719,TRUE,_xll.ohTrigger(RecalcTrigger,Trigger1M)),NA())</f>
        <v>4.7438132730803773E-3</v>
      </c>
      <c r="O2719" s="44">
        <f>IFERROR(_xll.qlIndexFixing(ONIndex3M,I2719,TRUE,_xll.ohTrigger(RecalcTrigger,Trigger3M)),NA())</f>
        <v>4.9835777945173021E-3</v>
      </c>
      <c r="P2719" s="44">
        <f>IFERROR(_xll.qlIndexFixing(ONIndex6M,I2719,TRUE,_xll.ohTrigger(RecalcTrigger,Trigger6M)),NA())</f>
        <v>4.4260480027435989E-3</v>
      </c>
      <c r="Q2719" s="145">
        <f>IFERROR(_xll.qlIndexFixing(ONIndex1Y,I2719,TRUE,_xll.ohTrigger(RecalcTrigger,Trigger1Y)),NA())</f>
        <v>5.2654255586048748E-3</v>
      </c>
    </row>
    <row r="2720" spans="2:17" x14ac:dyDescent="0.2">
      <c r="B2720" s="39" t="s">
        <v>42</v>
      </c>
      <c r="D2720" s="42">
        <f>_xll.qlCalendarAdvance(Calendar,$D2719,B2720,"f",FALSE)</f>
        <v>58740</v>
      </c>
      <c r="E2720" s="139">
        <f>_xll.qlInterestRateIndexValueDate(IndexON,D2720)</f>
        <v>58740</v>
      </c>
      <c r="F2720" s="155">
        <f>IFERROR(_xll.qlIndexFixing(IndexON,D2720,TRUE,_xll.ohTrigger(RecalcTrigger,TriggerON)),NA())</f>
        <v>4.5656571611374375E-3</v>
      </c>
      <c r="H2720" s="42">
        <f>_xll.qlCalendarAdvance(Calendar,$H2719,B2720,"f",FALSE)</f>
        <v>58740</v>
      </c>
      <c r="I2720" s="139">
        <f>_xll.qlInterestRateIndexValueDate(Index1M,$H2720)</f>
        <v>58742</v>
      </c>
      <c r="J2720" s="144">
        <f>IFERROR(_xll.qlIndexFixing(Index1M,$H2720,TRUE,_xll.ohTrigger(RecalcTrigger,Trigger1M)),NA())</f>
        <v>4.7348930795265698E-3</v>
      </c>
      <c r="K2720" s="44">
        <f>IFERROR(_xll.qlIndexFixing(Index3M,H2720,TRUE,_xll.ohTrigger(RecalcTrigger,Trigger3M)),NA())</f>
        <v>4.9601632641835623E-3</v>
      </c>
      <c r="L2720" s="44">
        <f>IFERROR(_xll.qlIndexFixing(Index6M,$H2720,TRUE,_xll.ohTrigger(RecalcTrigger,Trigger6M)),NA())</f>
        <v>4.5302009386853255E-3</v>
      </c>
      <c r="M2720" s="145">
        <f>IFERROR(_xll.qlIndexFixing(Index1Y,$H2720,TRUE,_xll.ohTrigger(RecalcTrigger,Trigger1Y)),NA())</f>
        <v>5.1925317857260548E-3</v>
      </c>
      <c r="N2720" s="144">
        <f>IFERROR(_xll.qlIndexFixing(ONIndex1M,I2720,TRUE,_xll.ohTrigger(RecalcTrigger,Trigger1M)),NA())</f>
        <v>4.740050417773034E-3</v>
      </c>
      <c r="O2720" s="44">
        <f>IFERROR(_xll.qlIndexFixing(ONIndex3M,I2720,TRUE,_xll.ohTrigger(RecalcTrigger,Trigger3M)),NA())</f>
        <v>4.9796658495893098E-3</v>
      </c>
      <c r="P2720" s="44">
        <f>IFERROR(_xll.qlIndexFixing(ONIndex6M,I2720,TRUE,_xll.ohTrigger(RecalcTrigger,Trigger6M)),NA())</f>
        <v>4.4324207396417847E-3</v>
      </c>
      <c r="Q2720" s="145">
        <f>IFERROR(_xll.qlIndexFixing(ONIndex1Y,I2720,TRUE,_xll.ohTrigger(RecalcTrigger,Trigger1Y)),NA())</f>
        <v>5.2618123736536404E-3</v>
      </c>
    </row>
    <row r="2721" spans="2:17" x14ac:dyDescent="0.2">
      <c r="B2721" s="39" t="s">
        <v>42</v>
      </c>
      <c r="D2721" s="42">
        <f>_xll.qlCalendarAdvance(Calendar,$D2720,B2721,"f",FALSE)</f>
        <v>58747</v>
      </c>
      <c r="E2721" s="139">
        <f>_xll.qlInterestRateIndexValueDate(IndexON,D2721)</f>
        <v>58747</v>
      </c>
      <c r="F2721" s="155">
        <f>IFERROR(_xll.qlIndexFixing(IndexON,D2721,TRUE,_xll.ohTrigger(RecalcTrigger,TriggerON)),NA())</f>
        <v>4.5618223772070365E-3</v>
      </c>
      <c r="H2721" s="42">
        <f>_xll.qlCalendarAdvance(Calendar,$H2720,B2721,"f",FALSE)</f>
        <v>58747</v>
      </c>
      <c r="I2721" s="139">
        <f>_xll.qlInterestRateIndexValueDate(Index1M,$H2721)</f>
        <v>58749</v>
      </c>
      <c r="J2721" s="144">
        <f>IFERROR(_xll.qlIndexFixing(Index1M,$H2721,TRUE,_xll.ohTrigger(RecalcTrigger,Trigger1M)),NA())</f>
        <v>4.7311804701741234E-3</v>
      </c>
      <c r="K2721" s="44">
        <f>IFERROR(_xll.qlIndexFixing(Index3M,H2721,TRUE,_xll.ohTrigger(RecalcTrigger,Trigger3M)),NA())</f>
        <v>4.9563925151557596E-3</v>
      </c>
      <c r="L2721" s="44">
        <f>IFERROR(_xll.qlIndexFixing(Index6M,$H2721,TRUE,_xll.ohTrigger(RecalcTrigger,Trigger6M)),NA())</f>
        <v>4.5376243331925244E-3</v>
      </c>
      <c r="M2721" s="145">
        <f>IFERROR(_xll.qlIndexFixing(Index1Y,$H2721,TRUE,_xll.ohTrigger(RecalcTrigger,Trigger1Y)),NA())</f>
        <v>5.1894369913543783E-3</v>
      </c>
      <c r="N2721" s="144">
        <f>IFERROR(_xll.qlIndexFixing(ONIndex1M,I2721,TRUE,_xll.ohTrigger(RecalcTrigger,Trigger1M)),NA())</f>
        <v>4.7363071024353331E-3</v>
      </c>
      <c r="O2721" s="44">
        <f>IFERROR(_xll.qlIndexFixing(ONIndex3M,I2721,TRUE,_xll.ohTrigger(RecalcTrigger,Trigger3M)),NA())</f>
        <v>4.9757748031442617E-3</v>
      </c>
      <c r="P2721" s="44">
        <f>IFERROR(_xll.qlIndexFixing(ONIndex6M,I2721,TRUE,_xll.ohTrigger(RecalcTrigger,Trigger6M)),NA())</f>
        <v>4.438917708444734E-3</v>
      </c>
      <c r="Q2721" s="145">
        <f>IFERROR(_xll.qlIndexFixing(ONIndex1Y,I2721,TRUE,_xll.ohTrigger(RecalcTrigger,Trigger1Y)),NA())</f>
        <v>5.258218795978209E-3</v>
      </c>
    </row>
    <row r="2722" spans="2:17" x14ac:dyDescent="0.2">
      <c r="B2722" s="39" t="s">
        <v>42</v>
      </c>
      <c r="D2722" s="42">
        <f>_xll.qlCalendarAdvance(Calendar,$D2721,B2722,"f",FALSE)</f>
        <v>58754</v>
      </c>
      <c r="E2722" s="139">
        <f>_xll.qlInterestRateIndexValueDate(IndexON,D2722)</f>
        <v>58754</v>
      </c>
      <c r="F2722" s="155">
        <f>IFERROR(_xll.qlIndexFixing(IndexON,D2722,TRUE,_xll.ohTrigger(RecalcTrigger,TriggerON)),NA())</f>
        <v>4.5580073446771507E-3</v>
      </c>
      <c r="H2722" s="42">
        <f>_xll.qlCalendarAdvance(Calendar,$H2721,B2722,"f",FALSE)</f>
        <v>58754</v>
      </c>
      <c r="I2722" s="139">
        <f>_xll.qlInterestRateIndexValueDate(Index1M,$H2722)</f>
        <v>58756</v>
      </c>
      <c r="J2722" s="144">
        <f>IFERROR(_xll.qlIndexFixing(Index1M,$H2722,TRUE,_xll.ohTrigger(RecalcTrigger,Trigger1M)),NA())</f>
        <v>4.7274875117775395E-3</v>
      </c>
      <c r="K2722" s="44">
        <f>IFERROR(_xll.qlIndexFixing(Index3M,H2722,TRUE,_xll.ohTrigger(RecalcTrigger,Trigger3M)),NA())</f>
        <v>4.9526429742988275E-3</v>
      </c>
      <c r="L2722" s="44">
        <f>IFERROR(_xll.qlIndexFixing(Index6M,$H2722,TRUE,_xll.ohTrigger(RecalcTrigger,Trigger6M)),NA())</f>
        <v>4.5458142193487375E-3</v>
      </c>
      <c r="M2722" s="145">
        <f>IFERROR(_xll.qlIndexFixing(Index1Y,$H2722,TRUE,_xll.ohTrigger(RecalcTrigger,Trigger1Y)),NA())</f>
        <v>5.1863628838729305E-3</v>
      </c>
      <c r="N2722" s="144">
        <f>IFERROR(_xll.qlIndexFixing(ONIndex1M,I2722,TRUE,_xll.ohTrigger(RecalcTrigger,Trigger1M)),NA())</f>
        <v>4.7325833655165184E-3</v>
      </c>
      <c r="O2722" s="44">
        <f>IFERROR(_xll.qlIndexFixing(ONIndex3M,I2722,TRUE,_xll.ohTrigger(RecalcTrigger,Trigger3M)),NA())</f>
        <v>4.971904695629803E-3</v>
      </c>
      <c r="P2722" s="44">
        <f>IFERROR(_xll.qlIndexFixing(ONIndex6M,I2722,TRUE,_xll.ohTrigger(RecalcTrigger,Trigger6M)),NA())</f>
        <v>4.445539103317131E-3</v>
      </c>
      <c r="Q2722" s="145">
        <f>IFERROR(_xll.qlIndexFixing(ONIndex1Y,I2722,TRUE,_xll.ohTrigger(RecalcTrigger,Trigger1Y)),NA())</f>
        <v>5.2546448620294228E-3</v>
      </c>
    </row>
    <row r="2723" spans="2:17" x14ac:dyDescent="0.2">
      <c r="B2723" s="39" t="s">
        <v>42</v>
      </c>
      <c r="D2723" s="42">
        <f>_xll.qlCalendarAdvance(Calendar,$D2722,B2723,"f",FALSE)</f>
        <v>58761</v>
      </c>
      <c r="E2723" s="139">
        <f>_xll.qlInterestRateIndexValueDate(IndexON,D2723)</f>
        <v>58761</v>
      </c>
      <c r="F2723" s="155">
        <f>IFERROR(_xll.qlIndexFixing(IndexON,D2723,TRUE,_xll.ohTrigger(RecalcTrigger,TriggerON)),NA())</f>
        <v>4.5542121020769599E-3</v>
      </c>
      <c r="H2723" s="42">
        <f>_xll.qlCalendarAdvance(Calendar,$H2722,B2723,"f",FALSE)</f>
        <v>58761</v>
      </c>
      <c r="I2723" s="139">
        <f>_xll.qlInterestRateIndexValueDate(Index1M,$H2723)</f>
        <v>58763</v>
      </c>
      <c r="J2723" s="144">
        <f>IFERROR(_xll.qlIndexFixing(Index1M,$H2723,TRUE,_xll.ohTrigger(RecalcTrigger,Trigger1M)),NA())</f>
        <v>4.7238142428385199E-3</v>
      </c>
      <c r="K2723" s="44">
        <f>IFERROR(_xll.qlIndexFixing(Index3M,H2723,TRUE,_xll.ohTrigger(RecalcTrigger,Trigger3M)),NA())</f>
        <v>4.9489146819431161E-3</v>
      </c>
      <c r="L2723" s="44">
        <f>IFERROR(_xll.qlIndexFixing(Index6M,$H2723,TRUE,_xll.ohTrigger(RecalcTrigger,Trigger6M)),NA())</f>
        <v>4.5541314359556634E-3</v>
      </c>
      <c r="M2723" s="145">
        <f>IFERROR(_xll.qlIndexFixing(Index1Y,$H2723,TRUE,_xll.ohTrigger(RecalcTrigger,Trigger1Y)),NA())</f>
        <v>5.1833094996843734E-3</v>
      </c>
      <c r="N2723" s="144">
        <f>IFERROR(_xll.qlIndexFixing(ONIndex1M,I2723,TRUE,_xll.ohTrigger(RecalcTrigger,Trigger1M)),NA())</f>
        <v>4.7288792457056417E-3</v>
      </c>
      <c r="O2723" s="44">
        <f>IFERROR(_xll.qlIndexFixing(ONIndex3M,I2723,TRUE,_xll.ohTrigger(RecalcTrigger,Trigger3M)),NA())</f>
        <v>4.9680555674136428E-3</v>
      </c>
      <c r="P2723" s="44">
        <f>IFERROR(_xll.qlIndexFixing(ONIndex6M,I2723,TRUE,_xll.ohTrigger(RecalcTrigger,Trigger6M)),NA())</f>
        <v>4.4522851185835322E-3</v>
      </c>
      <c r="Q2723" s="145">
        <f>IFERROR(_xll.qlIndexFixing(ONIndex1Y,I2723,TRUE,_xll.ohTrigger(RecalcTrigger,Trigger1Y)),NA())</f>
        <v>5.2510906081781883E-3</v>
      </c>
    </row>
    <row r="2724" spans="2:17" x14ac:dyDescent="0.2">
      <c r="B2724" s="39" t="s">
        <v>42</v>
      </c>
      <c r="D2724" s="42">
        <f>_xll.qlCalendarAdvance(Calendar,$D2723,B2724,"f",FALSE)</f>
        <v>58768</v>
      </c>
      <c r="E2724" s="139">
        <f>_xll.qlInterestRateIndexValueDate(IndexON,D2724)</f>
        <v>58768</v>
      </c>
      <c r="F2724" s="155">
        <f>IFERROR(_xll.qlIndexFixing(IndexON,D2724,TRUE,_xll.ohTrigger(RecalcTrigger,TriggerON)),NA())</f>
        <v>4.5504366885751324E-3</v>
      </c>
      <c r="H2724" s="42">
        <f>_xll.qlCalendarAdvance(Calendar,$H2723,B2724,"f",FALSE)</f>
        <v>58768</v>
      </c>
      <c r="I2724" s="139">
        <f>_xll.qlInterestRateIndexValueDate(Index1M,$H2724)</f>
        <v>58770</v>
      </c>
      <c r="J2724" s="144">
        <f>IFERROR(_xll.qlIndexFixing(Index1M,$H2724,TRUE,_xll.ohTrigger(RecalcTrigger,Trigger1M)),NA())</f>
        <v>4.7201607018562686E-3</v>
      </c>
      <c r="K2724" s="44">
        <f>IFERROR(_xll.qlIndexFixing(Index3M,H2724,TRUE,_xll.ohTrigger(RecalcTrigger,Trigger3M)),NA())</f>
        <v>4.945207678423315E-3</v>
      </c>
      <c r="L2724" s="44">
        <f>IFERROR(_xll.qlIndexFixing(Index6M,$H2724,TRUE,_xll.ohTrigger(RecalcTrigger,Trigger6M)),NA())</f>
        <v>4.5625761793618765E-3</v>
      </c>
      <c r="M2724" s="145">
        <f>IFERROR(_xll.qlIndexFixing(Index1Y,$H2724,TRUE,_xll.ohTrigger(RecalcTrigger,Trigger1Y)),NA())</f>
        <v>5.180276875192024E-3</v>
      </c>
      <c r="N2724" s="144">
        <f>IFERROR(_xll.qlIndexFixing(ONIndex1M,I2724,TRUE,_xll.ohTrigger(RecalcTrigger,Trigger1M)),NA())</f>
        <v>4.7251947813720108E-3</v>
      </c>
      <c r="O2724" s="44">
        <f>IFERROR(_xll.qlIndexFixing(ONIndex3M,I2724,TRUE,_xll.ohTrigger(RecalcTrigger,Trigger3M)),NA())</f>
        <v>4.9642274587036184E-3</v>
      </c>
      <c r="P2724" s="44">
        <f>IFERROR(_xll.qlIndexFixing(ONIndex6M,I2724,TRUE,_xll.ohTrigger(RecalcTrigger,Trigger6M)),NA())</f>
        <v>4.459155948568494E-3</v>
      </c>
      <c r="Q2724" s="145">
        <f>IFERROR(_xll.qlIndexFixing(ONIndex1Y,I2724,TRUE,_xll.ohTrigger(RecalcTrigger,Trigger1Y)),NA())</f>
        <v>5.2475560707954116E-3</v>
      </c>
    </row>
    <row r="2725" spans="2:17" x14ac:dyDescent="0.2">
      <c r="B2725" s="39" t="s">
        <v>42</v>
      </c>
      <c r="D2725" s="42">
        <f>_xll.qlCalendarAdvance(Calendar,$D2724,B2725,"f",FALSE)</f>
        <v>58775</v>
      </c>
      <c r="E2725" s="139">
        <f>_xll.qlInterestRateIndexValueDate(IndexON,D2725)</f>
        <v>58775</v>
      </c>
      <c r="F2725" s="155">
        <f>IFERROR(_xll.qlIndexFixing(IndexON,D2725,TRUE,_xll.ohTrigger(RecalcTrigger,TriggerON)),NA())</f>
        <v>4.5466811430205922E-3</v>
      </c>
      <c r="H2725" s="42">
        <f>_xll.qlCalendarAdvance(Calendar,$H2724,B2725,"f",FALSE)</f>
        <v>58775</v>
      </c>
      <c r="I2725" s="139">
        <f>_xll.qlInterestRateIndexValueDate(Index1M,$H2725)</f>
        <v>58777</v>
      </c>
      <c r="J2725" s="144">
        <f>IFERROR(_xll.qlIndexFixing(Index1M,$H2725,TRUE,_xll.ohTrigger(RecalcTrigger,Trigger1M)),NA())</f>
        <v>4.7165269273399812E-3</v>
      </c>
      <c r="K2725" s="44">
        <f>IFERROR(_xll.qlIndexFixing(Index3M,H2725,TRUE,_xll.ohTrigger(RecalcTrigger,Trigger3M)),NA())</f>
        <v>4.9419727954367332E-3</v>
      </c>
      <c r="L2725" s="44">
        <f>IFERROR(_xll.qlIndexFixing(Index6M,$H2725,TRUE,_xll.ohTrigger(RecalcTrigger,Trigger6M)),NA())</f>
        <v>4.5718343433172708E-3</v>
      </c>
      <c r="M2725" s="145">
        <f>IFERROR(_xll.qlIndexFixing(Index1Y,$H2725,TRUE,_xll.ohTrigger(RecalcTrigger,Trigger1Y)),NA())</f>
        <v>5.1772650468011727E-3</v>
      </c>
      <c r="N2725" s="144">
        <f>IFERROR(_xll.qlIndexFixing(ONIndex1M,I2725,TRUE,_xll.ohTrigger(RecalcTrigger,Trigger1M)),NA())</f>
        <v>4.7215300110448055E-3</v>
      </c>
      <c r="O2725" s="44">
        <f>IFERROR(_xll.qlIndexFixing(ONIndex3M,I2725,TRUE,_xll.ohTrigger(RecalcTrigger,Trigger3M)),NA())</f>
        <v>4.9604204099473748E-3</v>
      </c>
      <c r="P2725" s="44">
        <f>IFERROR(_xll.qlIndexFixing(ONIndex6M,I2725,TRUE,_xll.ohTrigger(RecalcTrigger,Trigger6M)),NA())</f>
        <v>4.4661517875965728E-3</v>
      </c>
      <c r="Q2725" s="145">
        <f>IFERROR(_xll.qlIndexFixing(ONIndex1Y,I2725,TRUE,_xll.ohTrigger(RecalcTrigger,Trigger1Y)),NA())</f>
        <v>5.2440412863319352E-3</v>
      </c>
    </row>
    <row r="2726" spans="2:17" x14ac:dyDescent="0.2">
      <c r="B2726" s="39" t="s">
        <v>42</v>
      </c>
      <c r="D2726" s="42">
        <f>_xll.qlCalendarAdvance(Calendar,$D2725,B2726,"f",FALSE)</f>
        <v>58782</v>
      </c>
      <c r="E2726" s="139">
        <f>_xll.qlInterestRateIndexValueDate(IndexON,D2726)</f>
        <v>58782</v>
      </c>
      <c r="F2726" s="155">
        <f>IFERROR(_xll.qlIndexFixing(IndexON,D2726,TRUE,_xll.ohTrigger(RecalcTrigger,TriggerON)),NA())</f>
        <v>4.5429455041023914E-3</v>
      </c>
      <c r="H2726" s="42">
        <f>_xll.qlCalendarAdvance(Calendar,$H2725,B2726,"f",FALSE)</f>
        <v>58782</v>
      </c>
      <c r="I2726" s="139">
        <f>_xll.qlInterestRateIndexValueDate(Index1M,$H2726)</f>
        <v>58784</v>
      </c>
      <c r="J2726" s="144">
        <f>IFERROR(_xll.qlIndexFixing(Index1M,$H2726,TRUE,_xll.ohTrigger(RecalcTrigger,Trigger1M)),NA())</f>
        <v>4.7129129577838658E-3</v>
      </c>
      <c r="K2726" s="44">
        <f>IFERROR(_xll.qlIndexFixing(Index3M,H2726,TRUE,_xll.ohTrigger(RecalcTrigger,Trigger3M)),NA())</f>
        <v>4.9383055234208939E-3</v>
      </c>
      <c r="L2726" s="44">
        <f>IFERROR(_xll.qlIndexFixing(Index6M,$H2726,TRUE,_xll.ohTrigger(RecalcTrigger,Trigger6M)),NA())</f>
        <v>4.5805440449901199E-3</v>
      </c>
      <c r="M2726" s="145">
        <f>IFERROR(_xll.qlIndexFixing(Index1Y,$H2726,TRUE,_xll.ohTrigger(RecalcTrigger,Trigger1Y)),NA())</f>
        <v>5.1742740509166723E-3</v>
      </c>
      <c r="N2726" s="144">
        <f>IFERROR(_xll.qlIndexFixing(ONIndex1M,I2726,TRUE,_xll.ohTrigger(RecalcTrigger,Trigger1M)),NA())</f>
        <v>4.7178849733331418E-3</v>
      </c>
      <c r="O2726" s="44">
        <f>IFERROR(_xll.qlIndexFixing(ONIndex3M,I2726,TRUE,_xll.ohTrigger(RecalcTrigger,Trigger3M)),NA())</f>
        <v>4.9566344615126212E-3</v>
      </c>
      <c r="P2726" s="44">
        <f>IFERROR(_xll.qlIndexFixing(ONIndex6M,I2726,TRUE,_xll.ohTrigger(RecalcTrigger,Trigger6M)),NA())</f>
        <v>4.4732728300722613E-3</v>
      </c>
      <c r="Q2726" s="145">
        <f>IFERROR(_xll.qlIndexFixing(ONIndex1Y,I2726,TRUE,_xll.ohTrigger(RecalcTrigger,Trigger1Y)),NA())</f>
        <v>5.2405462911586653E-3</v>
      </c>
    </row>
    <row r="2727" spans="2:17" x14ac:dyDescent="0.2">
      <c r="B2727" s="39" t="s">
        <v>42</v>
      </c>
      <c r="D2727" s="42">
        <f>_xll.qlCalendarAdvance(Calendar,$D2726,B2727,"f",FALSE)</f>
        <v>58789</v>
      </c>
      <c r="E2727" s="139">
        <f>_xll.qlInterestRateIndexValueDate(IndexON,D2727)</f>
        <v>58789</v>
      </c>
      <c r="F2727" s="155">
        <f>IFERROR(_xll.qlIndexFixing(IndexON,D2727,TRUE,_xll.ohTrigger(RecalcTrigger,TriggerON)),NA())</f>
        <v>4.5392298109891982E-3</v>
      </c>
      <c r="H2727" s="42">
        <f>_xll.qlCalendarAdvance(Calendar,$H2726,B2727,"f",FALSE)</f>
        <v>58789</v>
      </c>
      <c r="I2727" s="139">
        <f>_xll.qlInterestRateIndexValueDate(Index1M,$H2727)</f>
        <v>58791</v>
      </c>
      <c r="J2727" s="144">
        <f>IFERROR(_xll.qlIndexFixing(Index1M,$H2727,TRUE,_xll.ohTrigger(RecalcTrigger,Trigger1M)),NA())</f>
        <v>4.70931883169462E-3</v>
      </c>
      <c r="K2727" s="44">
        <f>IFERROR(_xll.qlIndexFixing(Index3M,H2727,TRUE,_xll.ohTrigger(RecalcTrigger,Trigger3M)),NA())</f>
        <v>4.9346596548156541E-3</v>
      </c>
      <c r="L2727" s="44">
        <f>IFERROR(_xll.qlIndexFixing(Index6M,$H2727,TRUE,_xll.ohTrigger(RecalcTrigger,Trigger6M)),NA())</f>
        <v>4.5893818785583927E-3</v>
      </c>
      <c r="M2727" s="145">
        <f>IFERROR(_xll.qlIndexFixing(Index1Y,$H2727,TRUE,_xll.ohTrigger(RecalcTrigger,Trigger1Y)),NA())</f>
        <v>5.1713039239449062E-3</v>
      </c>
      <c r="N2727" s="144">
        <f>IFERROR(_xll.qlIndexFixing(ONIndex1M,I2727,TRUE,_xll.ohTrigger(RecalcTrigger,Trigger1M)),NA())</f>
        <v>4.7142597066063274E-3</v>
      </c>
      <c r="O2727" s="44">
        <f>IFERROR(_xll.qlIndexFixing(ONIndex3M,I2727,TRUE,_xll.ohTrigger(RecalcTrigger,Trigger3M)),NA())</f>
        <v>4.9528696536871308E-3</v>
      </c>
      <c r="P2727" s="44">
        <f>IFERROR(_xll.qlIndexFixing(ONIndex6M,I2727,TRUE,_xll.ohTrigger(RecalcTrigger,Trigger6M)),NA())</f>
        <v>4.4805192701602437E-3</v>
      </c>
      <c r="Q2727" s="145">
        <f>IFERROR(_xll.qlIndexFixing(ONIndex1Y,I2727,TRUE,_xll.ohTrigger(RecalcTrigger,Trigger1Y)),NA())</f>
        <v>5.2370711217264443E-3</v>
      </c>
    </row>
    <row r="2728" spans="2:17" x14ac:dyDescent="0.2">
      <c r="B2728" s="39" t="s">
        <v>42</v>
      </c>
      <c r="D2728" s="42">
        <f>_xll.qlCalendarAdvance(Calendar,$D2727,B2728,"f",FALSE)</f>
        <v>58796</v>
      </c>
      <c r="E2728" s="139">
        <f>_xll.qlInterestRateIndexValueDate(IndexON,D2728)</f>
        <v>58796</v>
      </c>
      <c r="F2728" s="155">
        <f>IFERROR(_xll.qlIndexFixing(IndexON,D2728,TRUE,_xll.ohTrigger(RecalcTrigger,TriggerON)),NA())</f>
        <v>4.5355341022101925E-3</v>
      </c>
      <c r="H2728" s="42">
        <f>_xll.qlCalendarAdvance(Calendar,$H2727,B2728,"f",FALSE)</f>
        <v>58796</v>
      </c>
      <c r="I2728" s="139">
        <f>_xll.qlInterestRateIndexValueDate(Index1M,$H2728)</f>
        <v>58798</v>
      </c>
      <c r="J2728" s="144">
        <f>IFERROR(_xll.qlIndexFixing(Index1M,$H2728,TRUE,_xll.ohTrigger(RecalcTrigger,Trigger1M)),NA())</f>
        <v>4.7057445875714476E-3</v>
      </c>
      <c r="K2728" s="44">
        <f>IFERROR(_xll.qlIndexFixing(Index3M,H2728,TRUE,_xll.ohTrigger(RecalcTrigger,Trigger3M)),NA())</f>
        <v>4.9310352299531957E-3</v>
      </c>
      <c r="L2728" s="44">
        <f>IFERROR(_xll.qlIndexFixing(Index6M,$H2728,TRUE,_xll.ohTrigger(RecalcTrigger,Trigger6M)),NA())</f>
        <v>4.5983480404978919E-3</v>
      </c>
      <c r="M2728" s="145">
        <f>IFERROR(_xll.qlIndexFixing(Index1Y,$H2728,TRUE,_xll.ohTrigger(RecalcTrigger,Trigger1Y)),NA())</f>
        <v>5.1683547022933554E-3</v>
      </c>
      <c r="N2728" s="144">
        <f>IFERROR(_xll.qlIndexFixing(ONIndex1M,I2728,TRUE,_xll.ohTrigger(RecalcTrigger,Trigger1M)),NA())</f>
        <v>4.7106542494734782E-3</v>
      </c>
      <c r="O2728" s="44">
        <f>IFERROR(_xll.qlIndexFixing(ONIndex3M,I2728,TRUE,_xll.ohTrigger(RecalcTrigger,Trigger3M)),NA())</f>
        <v>4.9491260266787407E-3</v>
      </c>
      <c r="P2728" s="44">
        <f>IFERROR(_xll.qlIndexFixing(ONIndex6M,I2728,TRUE,_xll.ohTrigger(RecalcTrigger,Trigger6M)),NA())</f>
        <v>4.4878913023449485E-3</v>
      </c>
      <c r="Q2728" s="145">
        <f>IFERROR(_xll.qlIndexFixing(ONIndex1Y,I2728,TRUE,_xll.ohTrigger(RecalcTrigger,Trigger1Y)),NA())</f>
        <v>5.2336158144061784E-3</v>
      </c>
    </row>
    <row r="2729" spans="2:17" x14ac:dyDescent="0.2">
      <c r="B2729" s="39" t="s">
        <v>42</v>
      </c>
      <c r="D2729" s="42">
        <f>_xll.qlCalendarAdvance(Calendar,$D2728,B2729,"f",FALSE)</f>
        <v>58803</v>
      </c>
      <c r="E2729" s="139">
        <f>_xll.qlInterestRateIndexValueDate(IndexON,D2729)</f>
        <v>58803</v>
      </c>
      <c r="F2729" s="155">
        <f>IFERROR(_xll.qlIndexFixing(IndexON,D2729,TRUE,_xll.ohTrigger(RecalcTrigger,TriggerON)),NA())</f>
        <v>4.5318584169340426E-3</v>
      </c>
      <c r="H2729" s="42">
        <f>_xll.qlCalendarAdvance(Calendar,$H2728,B2729,"f",FALSE)</f>
        <v>58803</v>
      </c>
      <c r="I2729" s="139">
        <f>_xll.qlInterestRateIndexValueDate(Index1M,$H2729)</f>
        <v>58805</v>
      </c>
      <c r="J2729" s="144">
        <f>IFERROR(_xll.qlIndexFixing(Index1M,$H2729,TRUE,_xll.ohTrigger(RecalcTrigger,Trigger1M)),NA())</f>
        <v>4.7021902639160507E-3</v>
      </c>
      <c r="K2729" s="44">
        <f>IFERROR(_xll.qlIndexFixing(Index3M,H2729,TRUE,_xll.ohTrigger(RecalcTrigger,Trigger3M)),NA())</f>
        <v>4.9274322891674771E-3</v>
      </c>
      <c r="L2729" s="44">
        <f>IFERROR(_xll.qlIndexFixing(Index6M,$H2729,TRUE,_xll.ohTrigger(RecalcTrigger,Trigger6M)),NA())</f>
        <v>4.6074427273125286E-3</v>
      </c>
      <c r="M2729" s="145">
        <f>IFERROR(_xll.qlIndexFixing(Index1Y,$H2729,TRUE,_xll.ohTrigger(RecalcTrigger,Trigger1Y)),NA())</f>
        <v>5.1654264223701552E-3</v>
      </c>
      <c r="N2729" s="144">
        <f>IFERROR(_xll.qlIndexFixing(ONIndex1M,I2729,TRUE,_xll.ohTrigger(RecalcTrigger,Trigger1M)),NA())</f>
        <v>4.7070686403039019E-3</v>
      </c>
      <c r="O2729" s="44">
        <f>IFERROR(_xll.qlIndexFixing(ONIndex3M,I2729,TRUE,_xll.ohTrigger(RecalcTrigger,Trigger3M)),NA())</f>
        <v>4.9454036210949681E-3</v>
      </c>
      <c r="P2729" s="44">
        <f>IFERROR(_xll.qlIndexFixing(ONIndex6M,I2729,TRUE,_xll.ohTrigger(RecalcTrigger,Trigger6M)),NA())</f>
        <v>4.4953891207910601E-3</v>
      </c>
      <c r="Q2729" s="145">
        <f>IFERROR(_xll.qlIndexFixing(ONIndex1Y,I2729,TRUE,_xll.ohTrigger(RecalcTrigger,Trigger1Y)),NA())</f>
        <v>5.23018040564871E-3</v>
      </c>
    </row>
    <row r="2730" spans="2:17" x14ac:dyDescent="0.2">
      <c r="B2730" s="39" t="s">
        <v>42</v>
      </c>
      <c r="D2730" s="42">
        <f>_xll.qlCalendarAdvance(Calendar,$D2729,B2730,"f",FALSE)</f>
        <v>58810</v>
      </c>
      <c r="E2730" s="139">
        <f>_xll.qlInterestRateIndexValueDate(IndexON,D2730)</f>
        <v>58810</v>
      </c>
      <c r="F2730" s="155">
        <f>IFERROR(_xll.qlIndexFixing(IndexON,D2730,TRUE,_xll.ohTrigger(RecalcTrigger,TriggerON)),NA())</f>
        <v>4.5282027939297365E-3</v>
      </c>
      <c r="H2730" s="42">
        <f>_xll.qlCalendarAdvance(Calendar,$H2729,B2730,"f",FALSE)</f>
        <v>58810</v>
      </c>
      <c r="I2730" s="139">
        <f>_xll.qlInterestRateIndexValueDate(Index1M,$H2730)</f>
        <v>58812</v>
      </c>
      <c r="J2730" s="144">
        <f>IFERROR(_xll.qlIndexFixing(Index1M,$H2730,TRUE,_xll.ohTrigger(RecalcTrigger,Trigger1M)),NA())</f>
        <v>4.6986558992376248E-3</v>
      </c>
      <c r="K2730" s="44">
        <f>IFERROR(_xll.qlIndexFixing(Index3M,H2730,TRUE,_xll.ohTrigger(RecalcTrigger,Trigger3M)),NA())</f>
        <v>4.9238508727924568E-3</v>
      </c>
      <c r="L2730" s="44">
        <f>IFERROR(_xll.qlIndexFixing(Index6M,$H2730,TRUE,_xll.ohTrigger(RecalcTrigger,Trigger6M)),NA())</f>
        <v>4.6159337017336018E-3</v>
      </c>
      <c r="M2730" s="145">
        <f>IFERROR(_xll.qlIndexFixing(Index1Y,$H2730,TRUE,_xll.ohTrigger(RecalcTrigger,Trigger1Y)),NA())</f>
        <v>5.1625191205834442E-3</v>
      </c>
      <c r="N2730" s="144">
        <f>IFERROR(_xll.qlIndexFixing(ONIndex1M,I2730,TRUE,_xll.ohTrigger(RecalcTrigger,Trigger1M)),NA())</f>
        <v>4.7035029177866505E-3</v>
      </c>
      <c r="O2730" s="44">
        <f>IFERROR(_xll.qlIndexFixing(ONIndex3M,I2730,TRUE,_xll.ohTrigger(RecalcTrigger,Trigger3M)),NA())</f>
        <v>4.9417024770637141E-3</v>
      </c>
      <c r="P2730" s="44">
        <f>IFERROR(_xll.qlIndexFixing(ONIndex6M,I2730,TRUE,_xll.ohTrigger(RecalcTrigger,Trigger6M)),NA())</f>
        <v>4.5030129199030711E-3</v>
      </c>
      <c r="Q2730" s="145">
        <f>IFERROR(_xll.qlIndexFixing(ONIndex1Y,I2730,TRUE,_xll.ohTrigger(RecalcTrigger,Trigger1Y)),NA())</f>
        <v>5.2267649318249454E-3</v>
      </c>
    </row>
    <row r="2731" spans="2:17" x14ac:dyDescent="0.2">
      <c r="B2731" s="39" t="s">
        <v>42</v>
      </c>
      <c r="D2731" s="42">
        <f>_xll.qlCalendarAdvance(Calendar,$D2730,B2731,"f",FALSE)</f>
        <v>58817</v>
      </c>
      <c r="E2731" s="139">
        <f>_xll.qlInterestRateIndexValueDate(IndexON,D2731)</f>
        <v>58817</v>
      </c>
      <c r="F2731" s="155">
        <f>IFERROR(_xll.qlIndexFixing(IndexON,D2731,TRUE,_xll.ohTrigger(RecalcTrigger,TriggerON)),NA())</f>
        <v>4.5245672721261343E-3</v>
      </c>
      <c r="H2731" s="42">
        <f>_xll.qlCalendarAdvance(Calendar,$H2730,B2731,"f",FALSE)</f>
        <v>58817</v>
      </c>
      <c r="I2731" s="139">
        <f>_xll.qlInterestRateIndexValueDate(Index1M,$H2731)</f>
        <v>58819</v>
      </c>
      <c r="J2731" s="144">
        <f>IFERROR(_xll.qlIndexFixing(Index1M,$H2731,TRUE,_xll.ohTrigger(RecalcTrigger,Trigger1M)),NA())</f>
        <v>4.695141532030378E-3</v>
      </c>
      <c r="K2731" s="44">
        <f>IFERROR(_xll.qlIndexFixing(Index3M,H2731,TRUE,_xll.ohTrigger(RecalcTrigger,Trigger3M)),NA())</f>
        <v>4.9202910211603168E-3</v>
      </c>
      <c r="L2731" s="44">
        <f>IFERROR(_xll.qlIndexFixing(Index6M,$H2731,TRUE,_xll.ohTrigger(RecalcTrigger,Trigger6M)),NA())</f>
        <v>4.6252759328928809E-3</v>
      </c>
      <c r="M2731" s="145">
        <f>IFERROR(_xll.qlIndexFixing(Index1Y,$H2731,TRUE,_xll.ohTrigger(RecalcTrigger,Trigger1Y)),NA())</f>
        <v>5.1596328333439858E-3</v>
      </c>
      <c r="N2731" s="144">
        <f>IFERROR(_xll.qlIndexFixing(ONIndex1M,I2731,TRUE,_xll.ohTrigger(RecalcTrigger,Trigger1M)),NA())</f>
        <v>4.6999571202910317E-3</v>
      </c>
      <c r="O2731" s="44">
        <f>IFERROR(_xll.qlIndexFixing(ONIndex3M,I2731,TRUE,_xll.ohTrigger(RecalcTrigger,Trigger3M)),NA())</f>
        <v>4.938022635032624E-3</v>
      </c>
      <c r="P2731" s="44">
        <f>IFERROR(_xll.qlIndexFixing(ONIndex6M,I2731,TRUE,_xll.ohTrigger(RecalcTrigger,Trigger6M)),NA())</f>
        <v>4.5107628940055378E-3</v>
      </c>
      <c r="Q2731" s="145">
        <f>IFERROR(_xll.qlIndexFixing(ONIndex1Y,I2731,TRUE,_xll.ohTrigger(RecalcTrigger,Trigger1Y)),NA())</f>
        <v>5.2233694292258548E-3</v>
      </c>
    </row>
    <row r="2732" spans="2:17" x14ac:dyDescent="0.2">
      <c r="B2732" s="39" t="s">
        <v>42</v>
      </c>
      <c r="D2732" s="42">
        <f>_xll.qlCalendarAdvance(Calendar,$D2731,B2732,"f",FALSE)</f>
        <v>58824</v>
      </c>
      <c r="E2732" s="139">
        <f>_xll.qlInterestRateIndexValueDate(IndexON,D2732)</f>
        <v>58824</v>
      </c>
      <c r="F2732" s="155">
        <f>IFERROR(_xll.qlIndexFixing(IndexON,D2732,TRUE,_xll.ohTrigger(RecalcTrigger,TriggerON)),NA())</f>
        <v>4.5209518903721602E-3</v>
      </c>
      <c r="H2732" s="42">
        <f>_xll.qlCalendarAdvance(Calendar,$H2731,B2732,"f",FALSE)</f>
        <v>58824</v>
      </c>
      <c r="I2732" s="139">
        <f>_xll.qlInterestRateIndexValueDate(Index1M,$H2732)</f>
        <v>58826</v>
      </c>
      <c r="J2732" s="144">
        <f>IFERROR(_xll.qlIndexFixing(Index1M,$H2732,TRUE,_xll.ohTrigger(RecalcTrigger,Trigger1M)),NA())</f>
        <v>4.6916472008010079E-3</v>
      </c>
      <c r="K2732" s="44">
        <f>IFERROR(_xll.qlIndexFixing(Index3M,H2732,TRUE,_xll.ohTrigger(RecalcTrigger,Trigger3M)),NA())</f>
        <v>4.9167527746085682E-3</v>
      </c>
      <c r="L2732" s="44">
        <f>IFERROR(_xll.qlIndexFixing(Index6M,$H2732,TRUE,_xll.ohTrigger(RecalcTrigger,Trigger6M)),NA())</f>
        <v>4.634741539658465E-3</v>
      </c>
      <c r="M2732" s="145">
        <f>IFERROR(_xll.qlIndexFixing(Index1Y,$H2732,TRUE,_xll.ohTrigger(RecalcTrigger,Trigger1Y)),NA())</f>
        <v>5.1567675970618874E-3</v>
      </c>
      <c r="N2732" s="144">
        <f>IFERROR(_xll.qlIndexFixing(ONIndex1M,I2732,TRUE,_xll.ohTrigger(RecalcTrigger,Trigger1M)),NA())</f>
        <v>4.6964312863462254E-3</v>
      </c>
      <c r="O2732" s="44">
        <f>IFERROR(_xll.qlIndexFixing(ONIndex3M,I2732,TRUE,_xll.ohTrigger(RecalcTrigger,Trigger3M)),NA())</f>
        <v>4.9343641352894707E-3</v>
      </c>
      <c r="P2732" s="44">
        <f>IFERROR(_xll.qlIndexFixing(ONIndex6M,I2732,TRUE,_xll.ohTrigger(RecalcTrigger,Trigger6M)),NA())</f>
        <v>4.5186392374230167E-3</v>
      </c>
      <c r="Q2732" s="145">
        <f>IFERROR(_xll.qlIndexFixing(ONIndex1Y,I2732,TRUE,_xll.ohTrigger(RecalcTrigger,Trigger1Y)),NA())</f>
        <v>5.2199939343822166E-3</v>
      </c>
    </row>
    <row r="2733" spans="2:17" x14ac:dyDescent="0.2">
      <c r="B2733" s="39" t="s">
        <v>42</v>
      </c>
      <c r="D2733" s="42">
        <f>_xll.qlCalendarAdvance(Calendar,$D2732,B2733,"f",FALSE)</f>
        <v>58831</v>
      </c>
      <c r="E2733" s="139">
        <f>_xll.qlInterestRateIndexValueDate(IndexON,D2733)</f>
        <v>58831</v>
      </c>
      <c r="F2733" s="155">
        <f>IFERROR(_xll.qlIndexFixing(IndexON,D2733,TRUE,_xll.ohTrigger(RecalcTrigger,TriggerON)),NA())</f>
        <v>4.5173566875966742E-3</v>
      </c>
      <c r="H2733" s="42">
        <f>_xll.qlCalendarAdvance(Calendar,$H2732,B2733,"f",FALSE)</f>
        <v>58831</v>
      </c>
      <c r="I2733" s="139">
        <f>_xll.qlInterestRateIndexValueDate(Index1M,$H2733)</f>
        <v>58833</v>
      </c>
      <c r="J2733" s="144">
        <f>IFERROR(_xll.qlIndexFixing(Index1M,$H2733,TRUE,_xll.ohTrigger(RecalcTrigger,Trigger1M)),NA())</f>
        <v>4.6881729440462205E-3</v>
      </c>
      <c r="K2733" s="44">
        <f>IFERROR(_xll.qlIndexFixing(Index3M,H2733,TRUE,_xll.ohTrigger(RecalcTrigger,Trigger3M)),NA())</f>
        <v>4.9132361734667285E-3</v>
      </c>
      <c r="L2733" s="44">
        <f>IFERROR(_xll.qlIndexFixing(Index6M,$H2733,TRUE,_xll.ohTrigger(RecalcTrigger,Trigger6M)),NA())</f>
        <v>4.6443240392650912E-3</v>
      </c>
      <c r="M2733" s="145">
        <f>IFERROR(_xll.qlIndexFixing(Index1Y,$H2733,TRUE,_xll.ohTrigger(RecalcTrigger,Trigger1Y)),NA())</f>
        <v>5.1539234481492299E-3</v>
      </c>
      <c r="N2733" s="144">
        <f>IFERROR(_xll.qlIndexFixing(ONIndex1M,I2733,TRUE,_xll.ohTrigger(RecalcTrigger,Trigger1M)),NA())</f>
        <v>4.6929254544814114E-3</v>
      </c>
      <c r="O2733" s="44">
        <f>IFERROR(_xll.qlIndexFixing(ONIndex3M,I2733,TRUE,_xll.ohTrigger(RecalcTrigger,Trigger3M)),NA())</f>
        <v>4.9307270182818996E-3</v>
      </c>
      <c r="P2733" s="44">
        <f>IFERROR(_xll.qlIndexFixing(ONIndex6M,I2733,TRUE,_xll.ohTrigger(RecalcTrigger,Trigger6M)),NA())</f>
        <v>4.5266421444800642E-3</v>
      </c>
      <c r="Q2733" s="145">
        <f>IFERROR(_xll.qlIndexFixing(ONIndex1Y,I2733,TRUE,_xll.ohTrigger(RecalcTrigger,Trigger1Y)),NA())</f>
        <v>5.2166384837448732E-3</v>
      </c>
    </row>
    <row r="2734" spans="2:17" x14ac:dyDescent="0.2">
      <c r="B2734" s="39" t="s">
        <v>42</v>
      </c>
      <c r="D2734" s="42">
        <f>_xll.qlCalendarAdvance(Calendar,$D2733,B2734,"f",FALSE)</f>
        <v>58838</v>
      </c>
      <c r="E2734" s="139">
        <f>_xll.qlInterestRateIndexValueDate(IndexON,D2734)</f>
        <v>58838</v>
      </c>
      <c r="F2734" s="155">
        <f>IFERROR(_xll.qlIndexFixing(IndexON,D2734,TRUE,_xll.ohTrigger(RecalcTrigger,TriggerON)),NA())</f>
        <v>4.5137817026486005E-3</v>
      </c>
      <c r="H2734" s="42">
        <f>_xll.qlCalendarAdvance(Calendar,$H2733,B2734,"f",FALSE)</f>
        <v>58838</v>
      </c>
      <c r="I2734" s="139">
        <f>_xll.qlInterestRateIndexValueDate(Index1M,$H2734)</f>
        <v>58840</v>
      </c>
      <c r="J2734" s="144">
        <f>IFERROR(_xll.qlIndexFixing(Index1M,$H2734,TRUE,_xll.ohTrigger(RecalcTrigger,Trigger1M)),NA())</f>
        <v>4.6855775763097818E-3</v>
      </c>
      <c r="K2734" s="44">
        <f>IFERROR(_xll.qlIndexFixing(Index3M,H2734,TRUE,_xll.ohTrigger(RecalcTrigger,Trigger3M)),NA())</f>
        <v>4.9099533993624614E-3</v>
      </c>
      <c r="L2734" s="44">
        <f>IFERROR(_xll.qlIndexFixing(Index6M,$H2734,TRUE,_xll.ohTrigger(RecalcTrigger,Trigger6M)),NA())</f>
        <v>4.6540169342480934E-3</v>
      </c>
      <c r="M2734" s="145">
        <f>IFERROR(_xll.qlIndexFixing(Index1Y,$H2734,TRUE,_xll.ohTrigger(RecalcTrigger,Trigger1Y)),NA())</f>
        <v>5.1511004230185278E-3</v>
      </c>
      <c r="N2734" s="144">
        <f>IFERROR(_xll.qlIndexFixing(ONIndex1M,I2734,TRUE,_xll.ohTrigger(RecalcTrigger,Trigger1M)),NA())</f>
        <v>4.6894396632257696E-3</v>
      </c>
      <c r="O2734" s="44">
        <f>IFERROR(_xll.qlIndexFixing(ONIndex3M,I2734,TRUE,_xll.ohTrigger(RecalcTrigger,Trigger3M)),NA())</f>
        <v>4.9271113242177478E-3</v>
      </c>
      <c r="P2734" s="44">
        <f>IFERROR(_xll.qlIndexFixing(ONIndex6M,I2734,TRUE,_xll.ohTrigger(RecalcTrigger,Trigger6M)),NA())</f>
        <v>4.5347718094213008E-3</v>
      </c>
      <c r="Q2734" s="145">
        <f>IFERROR(_xll.qlIndexFixing(ONIndex1Y,I2734,TRUE,_xll.ohTrigger(RecalcTrigger,Trigger1Y)),NA())</f>
        <v>5.2133031136047947E-3</v>
      </c>
    </row>
    <row r="2735" spans="2:17" x14ac:dyDescent="0.2">
      <c r="B2735" s="39" t="s">
        <v>42</v>
      </c>
      <c r="D2735" s="42">
        <f>_xll.qlCalendarAdvance(Calendar,$D2734,B2735,"f",FALSE)</f>
        <v>58845</v>
      </c>
      <c r="E2735" s="139">
        <f>_xll.qlInterestRateIndexValueDate(IndexON,D2735)</f>
        <v>58845</v>
      </c>
      <c r="F2735" s="155">
        <f>IFERROR(_xll.qlIndexFixing(IndexON,D2735,TRUE,_xll.ohTrigger(RecalcTrigger,TriggerON)),NA())</f>
        <v>4.5102269744567991E-3</v>
      </c>
      <c r="H2735" s="42">
        <f>_xll.qlCalendarAdvance(Calendar,$H2734,B2735,"f",FALSE)</f>
        <v>58845</v>
      </c>
      <c r="I2735" s="139">
        <f>_xll.qlInterestRateIndexValueDate(Index1M,$H2735)</f>
        <v>58847</v>
      </c>
      <c r="J2735" s="144">
        <f>IFERROR(_xll.qlIndexFixing(Index1M,$H2735,TRUE,_xll.ohTrigger(RecalcTrigger,Trigger1M)),NA())</f>
        <v>4.6821379936453789E-3</v>
      </c>
      <c r="K2735" s="44">
        <f>IFERROR(_xll.qlIndexFixing(Index3M,H2735,TRUE,_xll.ohTrigger(RecalcTrigger,Trigger3M)),NA())</f>
        <v>4.9064786980501651E-3</v>
      </c>
      <c r="L2735" s="44">
        <f>IFERROR(_xll.qlIndexFixing(Index6M,$H2735,TRUE,_xll.ohTrigger(RecalcTrigger,Trigger6M)),NA())</f>
        <v>4.6638137156792686E-3</v>
      </c>
      <c r="M2735" s="145">
        <f>IFERROR(_xll.qlIndexFixing(Index1Y,$H2735,TRUE,_xll.ohTrigger(RecalcTrigger,Trigger1Y)),NA())</f>
        <v>5.148298558083176E-3</v>
      </c>
      <c r="N2735" s="144">
        <f>IFERROR(_xll.qlIndexFixing(ONIndex1M,I2735,TRUE,_xll.ohTrigger(RecalcTrigger,Trigger1M)),NA())</f>
        <v>4.6859739510285436E-3</v>
      </c>
      <c r="O2735" s="44">
        <f>IFERROR(_xll.qlIndexFixing(ONIndex3M,I2735,TRUE,_xll.ohTrigger(RecalcTrigger,Trigger3M)),NA())</f>
        <v>4.9235170935446604E-3</v>
      </c>
      <c r="P2735" s="44">
        <f>IFERROR(_xll.qlIndexFixing(ONIndex6M,I2735,TRUE,_xll.ohTrigger(RecalcTrigger,Trigger6M)),NA())</f>
        <v>4.5430284267311549E-3</v>
      </c>
      <c r="Q2735" s="145">
        <f>IFERROR(_xll.qlIndexFixing(ONIndex1Y,I2735,TRUE,_xll.ohTrigger(RecalcTrigger,Trigger1Y)),NA())</f>
        <v>5.2099878604128236E-3</v>
      </c>
    </row>
    <row r="2736" spans="2:17" x14ac:dyDescent="0.2">
      <c r="B2736" s="39" t="s">
        <v>42</v>
      </c>
      <c r="D2736" s="42">
        <f>_xll.qlCalendarAdvance(Calendar,$D2735,B2736,"f",FALSE)</f>
        <v>58852</v>
      </c>
      <c r="E2736" s="139">
        <f>_xll.qlInterestRateIndexValueDate(IndexON,D2736)</f>
        <v>58852</v>
      </c>
      <c r="F2736" s="155">
        <f>IFERROR(_xll.qlIndexFixing(IndexON,D2736,TRUE,_xll.ohTrigger(RecalcTrigger,TriggerON)),NA())</f>
        <v>4.5066925417902581E-3</v>
      </c>
      <c r="H2736" s="42">
        <f>_xll.qlCalendarAdvance(Calendar,$H2735,B2736,"f",FALSE)</f>
        <v>58852</v>
      </c>
      <c r="I2736" s="139">
        <f>_xll.qlInterestRateIndexValueDate(Index1M,$H2736)</f>
        <v>58854</v>
      </c>
      <c r="J2736" s="144">
        <f>IFERROR(_xll.qlIndexFixing(Index1M,$H2736,TRUE,_xll.ohTrigger(RecalcTrigger,Trigger1M)),NA())</f>
        <v>4.6787185887889726E-3</v>
      </c>
      <c r="K2736" s="44">
        <f>IFERROR(_xll.qlIndexFixing(Index3M,H2736,TRUE,_xll.ohTrigger(RecalcTrigger,Trigger3M)),NA())</f>
        <v>4.9030257599421414E-3</v>
      </c>
      <c r="L2736" s="44">
        <f>IFERROR(_xll.qlIndexFixing(Index6M,$H2736,TRUE,_xll.ohTrigger(RecalcTrigger,Trigger6M)),NA())</f>
        <v>4.6737078631624608E-3</v>
      </c>
      <c r="M2736" s="145">
        <f>IFERROR(_xll.qlIndexFixing(Index1Y,$H2736,TRUE,_xll.ohTrigger(RecalcTrigger,Trigger1Y)),NA())</f>
        <v>5.1455178897580993E-3</v>
      </c>
      <c r="N2736" s="144">
        <f>IFERROR(_xll.qlIndexFixing(ONIndex1M,I2736,TRUE,_xll.ohTrigger(RecalcTrigger,Trigger1M)),NA())</f>
        <v>4.6825283563389775E-3</v>
      </c>
      <c r="O2736" s="44">
        <f>IFERROR(_xll.qlIndexFixing(ONIndex3M,I2736,TRUE,_xll.ohTrigger(RecalcTrigger,Trigger3M)),NA())</f>
        <v>4.9199443664704745E-3</v>
      </c>
      <c r="P2736" s="44">
        <f>IFERROR(_xll.qlIndexFixing(ONIndex6M,I2736,TRUE,_xll.ohTrigger(RecalcTrigger,Trigger6M)),NA())</f>
        <v>4.551412190494375E-3</v>
      </c>
      <c r="Q2736" s="145">
        <f>IFERROR(_xll.qlIndexFixing(ONIndex1Y,I2736,TRUE,_xll.ohTrigger(RecalcTrigger,Trigger1Y)),NA())</f>
        <v>5.2066927605398661E-3</v>
      </c>
    </row>
    <row r="2737" spans="2:17" x14ac:dyDescent="0.2">
      <c r="B2737" s="39" t="s">
        <v>42</v>
      </c>
      <c r="D2737" s="42">
        <f>_xll.qlCalendarAdvance(Calendar,$D2736,B2737,"f",FALSE)</f>
        <v>58859</v>
      </c>
      <c r="E2737" s="139">
        <f>_xll.qlInterestRateIndexValueDate(IndexON,D2737)</f>
        <v>58859</v>
      </c>
      <c r="F2737" s="155">
        <f>IFERROR(_xll.qlIndexFixing(IndexON,D2737,TRUE,_xll.ohTrigger(RecalcTrigger,TriggerON)),NA())</f>
        <v>4.5031784436577738E-3</v>
      </c>
      <c r="H2737" s="42">
        <f>_xll.qlCalendarAdvance(Calendar,$H2736,B2737,"f",FALSE)</f>
        <v>58859</v>
      </c>
      <c r="I2737" s="139">
        <f>_xll.qlInterestRateIndexValueDate(Index1M,$H2737)</f>
        <v>58861</v>
      </c>
      <c r="J2737" s="144">
        <f>IFERROR(_xll.qlIndexFixing(Index1M,$H2737,TRUE,_xll.ohTrigger(RecalcTrigger,Trigger1M)),NA())</f>
        <v>4.6753194002354826E-3</v>
      </c>
      <c r="K2737" s="44">
        <f>IFERROR(_xll.qlIndexFixing(Index3M,H2737,TRUE,_xll.ohTrigger(RecalcTrigger,Trigger3M)),NA())</f>
        <v>4.8995946253746637E-3</v>
      </c>
      <c r="L2737" s="44">
        <f>IFERROR(_xll.qlIndexFixing(Index6M,$H2737,TRUE,_xll.ohTrigger(RecalcTrigger,Trigger6M)),NA())</f>
        <v>4.6836928448295845E-3</v>
      </c>
      <c r="M2737" s="145">
        <f>IFERROR(_xll.qlIndexFixing(Index1Y,$H2737,TRUE,_xll.ohTrigger(RecalcTrigger,Trigger1Y)),NA())</f>
        <v>5.1427584544580041E-3</v>
      </c>
      <c r="N2737" s="144">
        <f>IFERROR(_xll.qlIndexFixing(ONIndex1M,I2737,TRUE,_xll.ohTrigger(RecalcTrigger,Trigger1M)),NA())</f>
        <v>4.679102917846123E-3</v>
      </c>
      <c r="O2737" s="44">
        <f>IFERROR(_xll.qlIndexFixing(ONIndex3M,I2737,TRUE,_xll.ohTrigger(RecalcTrigger,Trigger3M)),NA())</f>
        <v>4.9163931835227714E-3</v>
      </c>
      <c r="P2737" s="44">
        <f>IFERROR(_xll.qlIndexFixing(ONIndex6M,I2737,TRUE,_xll.ohTrigger(RecalcTrigger,Trigger6M)),NA())</f>
        <v>4.5599232952753255E-3</v>
      </c>
      <c r="Q2737" s="145">
        <f>IFERROR(_xll.qlIndexFixing(ONIndex1Y,I2737,TRUE,_xll.ohTrigger(RecalcTrigger,Trigger1Y)),NA())</f>
        <v>5.2034178504367645E-3</v>
      </c>
    </row>
    <row r="2738" spans="2:17" x14ac:dyDescent="0.2">
      <c r="B2738" s="39" t="s">
        <v>42</v>
      </c>
      <c r="D2738" s="42">
        <f>_xll.qlCalendarAdvance(Calendar,$D2737,B2738,"f",FALSE)</f>
        <v>58866</v>
      </c>
      <c r="E2738" s="139">
        <f>_xll.qlInterestRateIndexValueDate(IndexON,D2738)</f>
        <v>58866</v>
      </c>
      <c r="F2738" s="155">
        <f>IFERROR(_xll.qlIndexFixing(IndexON,D2738,TRUE,_xll.ohTrigger(RecalcTrigger,TriggerON)),NA())</f>
        <v>4.499684718828334E-3</v>
      </c>
      <c r="H2738" s="42">
        <f>_xll.qlCalendarAdvance(Calendar,$H2737,B2738,"f",FALSE)</f>
        <v>58866</v>
      </c>
      <c r="I2738" s="139">
        <f>_xll.qlInterestRateIndexValueDate(Index1M,$H2738)</f>
        <v>58868</v>
      </c>
      <c r="J2738" s="144">
        <f>IFERROR(_xll.qlIndexFixing(Index1M,$H2738,TRUE,_xll.ohTrigger(RecalcTrigger,Trigger1M)),NA())</f>
        <v>4.671104125055503E-3</v>
      </c>
      <c r="K2738" s="44">
        <f>IFERROR(_xll.qlIndexFixing(Index3M,H2738,TRUE,_xll.ohTrigger(RecalcTrigger,Trigger3M)),NA())</f>
        <v>4.895567543359099E-3</v>
      </c>
      <c r="L2738" s="44">
        <f>IFERROR(_xll.qlIndexFixing(Index6M,$H2738,TRUE,_xll.ohTrigger(RecalcTrigger,Trigger6M)),NA())</f>
        <v>4.6976688077464187E-3</v>
      </c>
      <c r="M2738" s="145">
        <f>IFERROR(_xll.qlIndexFixing(Index1Y,$H2738,TRUE,_xll.ohTrigger(RecalcTrigger,Trigger1Y)),NA())</f>
        <v>5.1400202885995691E-3</v>
      </c>
      <c r="N2738" s="144">
        <f>IFERROR(_xll.qlIndexFixing(ONIndex1M,I2738,TRUE,_xll.ohTrigger(RecalcTrigger,Trigger1M)),NA())</f>
        <v>4.6756976738393519E-3</v>
      </c>
      <c r="O2738" s="44">
        <f>IFERROR(_xll.qlIndexFixing(ONIndex3M,I2738,TRUE,_xll.ohTrigger(RecalcTrigger,Trigger3M)),NA())</f>
        <v>4.9128635848294522E-3</v>
      </c>
      <c r="P2738" s="44">
        <f>IFERROR(_xll.qlIndexFixing(ONIndex6M,I2738,TRUE,_xll.ohTrigger(RecalcTrigger,Trigger6M)),NA())</f>
        <v>4.5685619352386908E-3</v>
      </c>
      <c r="Q2738" s="145">
        <f>IFERROR(_xll.qlIndexFixing(ONIndex1Y,I2738,TRUE,_xll.ohTrigger(RecalcTrigger,Trigger1Y)),NA())</f>
        <v>5.2001631665543613E-3</v>
      </c>
    </row>
    <row r="2739" spans="2:17" x14ac:dyDescent="0.2">
      <c r="B2739" s="39" t="s">
        <v>42</v>
      </c>
      <c r="D2739" s="42">
        <f>_xll.qlCalendarAdvance(Calendar,$D2738,B2739,"f",FALSE)</f>
        <v>58873</v>
      </c>
      <c r="E2739" s="139">
        <f>_xll.qlInterestRateIndexValueDate(IndexON,D2739)</f>
        <v>58873</v>
      </c>
      <c r="F2739" s="155">
        <f>IFERROR(_xll.qlIndexFixing(IndexON,D2739,TRUE,_xll.ohTrigger(RecalcTrigger,TriggerON)),NA())</f>
        <v>4.496211406310735E-3</v>
      </c>
      <c r="H2739" s="42">
        <f>_xll.qlCalendarAdvance(Calendar,$H2738,B2739,"f",FALSE)</f>
        <v>58873</v>
      </c>
      <c r="I2739" s="139">
        <f>_xll.qlInterestRateIndexValueDate(Index1M,$H2739)</f>
        <v>58875</v>
      </c>
      <c r="J2739" s="144">
        <f>IFERROR(_xll.qlIndexFixing(Index1M,$H2739,TRUE,_xll.ohTrigger(RecalcTrigger,Trigger1M)),NA())</f>
        <v>4.6675437800391961E-3</v>
      </c>
      <c r="K2739" s="44">
        <f>IFERROR(_xll.qlIndexFixing(Index3M,H2739,TRUE,_xll.ohTrigger(RecalcTrigger,Trigger3M)),NA())</f>
        <v>4.8921847123715939E-3</v>
      </c>
      <c r="L2739" s="44">
        <f>IFERROR(_xll.qlIndexFixing(Index6M,$H2739,TRUE,_xll.ohTrigger(RecalcTrigger,Trigger6M)),NA())</f>
        <v>4.7078290397243204E-3</v>
      </c>
      <c r="M2739" s="145">
        <f>IFERROR(_xll.qlIndexFixing(Index1Y,$H2739,TRUE,_xll.ohTrigger(RecalcTrigger,Trigger1Y)),NA())</f>
        <v>5.1373034286005675E-3</v>
      </c>
      <c r="N2739" s="144">
        <f>IFERROR(_xll.qlIndexFixing(ONIndex1M,I2739,TRUE,_xll.ohTrigger(RecalcTrigger,Trigger1M)),NA())</f>
        <v>4.6723126630077161E-3</v>
      </c>
      <c r="O2739" s="44">
        <f>IFERROR(_xll.qlIndexFixing(ONIndex3M,I2739,TRUE,_xll.ohTrigger(RecalcTrigger,Trigger3M)),NA())</f>
        <v>4.9093556109980341E-3</v>
      </c>
      <c r="P2739" s="44">
        <f>IFERROR(_xll.qlIndexFixing(ONIndex6M,I2739,TRUE,_xll.ohTrigger(RecalcTrigger,Trigger6M)),NA())</f>
        <v>4.5773283047889635E-3</v>
      </c>
      <c r="Q2739" s="145">
        <f>IFERROR(_xll.qlIndexFixing(ONIndex1Y,I2739,TRUE,_xll.ohTrigger(RecalcTrigger,Trigger1Y)),NA())</f>
        <v>5.1969287451036905E-3</v>
      </c>
    </row>
    <row r="2740" spans="2:17" x14ac:dyDescent="0.2">
      <c r="B2740" s="39" t="s">
        <v>42</v>
      </c>
      <c r="D2740" s="42">
        <f>_xll.qlCalendarAdvance(Calendar,$D2739,B2740,"f",FALSE)</f>
        <v>58880</v>
      </c>
      <c r="E2740" s="139">
        <f>_xll.qlInterestRateIndexValueDate(IndexON,D2740)</f>
        <v>58880</v>
      </c>
      <c r="F2740" s="155">
        <f>IFERROR(_xll.qlIndexFixing(IndexON,D2740,TRUE,_xll.ohTrigger(RecalcTrigger,TriggerON)),NA())</f>
        <v>4.4927585449539009E-3</v>
      </c>
      <c r="H2740" s="42">
        <f>_xll.qlCalendarAdvance(Calendar,$H2739,B2740,"f",FALSE)</f>
        <v>58880</v>
      </c>
      <c r="I2740" s="139">
        <f>_xll.qlInterestRateIndexValueDate(Index1M,$H2740)</f>
        <v>58882</v>
      </c>
      <c r="J2740" s="144">
        <f>IFERROR(_xll.qlIndexFixing(Index1M,$H2740,TRUE,_xll.ohTrigger(RecalcTrigger,Trigger1M)),NA())</f>
        <v>4.664418466398812E-3</v>
      </c>
      <c r="K2740" s="44">
        <f>IFERROR(_xll.qlIndexFixing(Index3M,H2740,TRUE,_xll.ohTrigger(RecalcTrigger,Trigger3M)),NA())</f>
        <v>4.8888238155637802E-3</v>
      </c>
      <c r="L2740" s="44">
        <f>IFERROR(_xll.qlIndexFixing(Index6M,$H2740,TRUE,_xll.ohTrigger(RecalcTrigger,Trigger6M)),NA())</f>
        <v>4.7180574094866697E-3</v>
      </c>
      <c r="M2740" s="145">
        <f>IFERROR(_xll.qlIndexFixing(Index1Y,$H2740,TRUE,_xll.ohTrigger(RecalcTrigger,Trigger1Y)),NA())</f>
        <v>5.1346079108785516E-3</v>
      </c>
      <c r="N2740" s="144">
        <f>IFERROR(_xll.qlIndexFixing(ONIndex1M,I2740,TRUE,_xll.ohTrigger(RecalcTrigger,Trigger1M)),NA())</f>
        <v>4.6689479238004594E-3</v>
      </c>
      <c r="O2740" s="44">
        <f>IFERROR(_xll.qlIndexFixing(ONIndex3M,I2740,TRUE,_xll.ohTrigger(RecalcTrigger,Trigger3M)),NA())</f>
        <v>4.9058693020764821E-3</v>
      </c>
      <c r="P2740" s="44">
        <f>IFERROR(_xll.qlIndexFixing(ONIndex6M,I2740,TRUE,_xll.ohTrigger(RecalcTrigger,Trigger6M)),NA())</f>
        <v>4.5862225982506999E-3</v>
      </c>
      <c r="Q2740" s="145">
        <f>IFERROR(_xll.qlIndexFixing(ONIndex1Y,I2740,TRUE,_xll.ohTrigger(RecalcTrigger,Trigger1Y)),NA())</f>
        <v>5.1937146226954667E-3</v>
      </c>
    </row>
    <row r="2741" spans="2:17" x14ac:dyDescent="0.2">
      <c r="B2741" s="39" t="s">
        <v>42</v>
      </c>
      <c r="D2741" s="42">
        <f>_xll.qlCalendarAdvance(Calendar,$D2740,B2741,"f",FALSE)</f>
        <v>58887</v>
      </c>
      <c r="E2741" s="139">
        <f>_xll.qlInterestRateIndexValueDate(IndexON,D2741)</f>
        <v>58887</v>
      </c>
      <c r="F2741" s="155">
        <f>IFERROR(_xll.qlIndexFixing(IndexON,D2741,TRUE,_xll.ohTrigger(RecalcTrigger,TriggerON)),NA())</f>
        <v>4.4893261735268197E-3</v>
      </c>
      <c r="H2741" s="42">
        <f>_xll.qlCalendarAdvance(Calendar,$H2740,B2741,"f",FALSE)</f>
        <v>58887</v>
      </c>
      <c r="I2741" s="139">
        <f>_xll.qlInterestRateIndexValueDate(Index1M,$H2741)</f>
        <v>58889</v>
      </c>
      <c r="J2741" s="144">
        <f>IFERROR(_xll.qlIndexFixing(Index1M,$H2741,TRUE,_xll.ohTrigger(RecalcTrigger,Trigger1M)),NA())</f>
        <v>4.6611061915693974E-3</v>
      </c>
      <c r="K2741" s="44">
        <f>IFERROR(_xll.qlIndexFixing(Index3M,H2741,TRUE,_xll.ohTrigger(RecalcTrigger,Trigger3M)),NA())</f>
        <v>4.8854848932712164E-3</v>
      </c>
      <c r="L2741" s="44">
        <f>IFERROR(_xll.qlIndexFixing(Index6M,$H2741,TRUE,_xll.ohTrigger(RecalcTrigger,Trigger6M)),NA())</f>
        <v>4.7283475129931566E-3</v>
      </c>
      <c r="M2741" s="145">
        <f>IFERROR(_xll.qlIndexFixing(Index1Y,$H2741,TRUE,_xll.ohTrigger(RecalcTrigger,Trigger1Y)),NA())</f>
        <v>5.131373161795889E-3</v>
      </c>
      <c r="N2741" s="144">
        <f>IFERROR(_xll.qlIndexFixing(ONIndex1M,I2741,TRUE,_xll.ohTrigger(RecalcTrigger,Trigger1M)),NA())</f>
        <v>4.6656034946668257E-3</v>
      </c>
      <c r="O2741" s="44">
        <f>IFERROR(_xll.qlIndexFixing(ONIndex3M,I2741,TRUE,_xll.ohTrigger(RecalcTrigger,Trigger3M)),NA())</f>
        <v>4.9024046985923775E-3</v>
      </c>
      <c r="P2741" s="44">
        <f>IFERROR(_xll.qlIndexFixing(ONIndex6M,I2741,TRUE,_xll.ohTrigger(RecalcTrigger,Trigger6M)),NA())</f>
        <v>4.5952450098685205E-3</v>
      </c>
      <c r="Q2741" s="145">
        <f>IFERROR(_xll.qlIndexFixing(ONIndex1Y,I2741,TRUE,_xll.ohTrigger(RecalcTrigger,Trigger1Y)),NA())</f>
        <v>5.1905208357005961E-3</v>
      </c>
    </row>
    <row r="2742" spans="2:17" x14ac:dyDescent="0.2">
      <c r="B2742" s="39" t="s">
        <v>42</v>
      </c>
      <c r="D2742" s="42">
        <f>_xll.qlCalendarAdvance(Calendar,$D2741,B2742,"f",FALSE)</f>
        <v>58894</v>
      </c>
      <c r="E2742" s="139">
        <f>_xll.qlInterestRateIndexValueDate(IndexON,D2742)</f>
        <v>58894</v>
      </c>
      <c r="F2742" s="155">
        <f>IFERROR(_xll.qlIndexFixing(IndexON,D2742,TRUE,_xll.ohTrigger(RecalcTrigger,TriggerON)),NA())</f>
        <v>4.4859143311182237E-3</v>
      </c>
      <c r="H2742" s="42">
        <f>_xll.qlCalendarAdvance(Calendar,$H2741,B2742,"f",FALSE)</f>
        <v>58894</v>
      </c>
      <c r="I2742" s="139">
        <f>_xll.qlInterestRateIndexValueDate(Index1M,$H2742)</f>
        <v>58896</v>
      </c>
      <c r="J2742" s="144">
        <f>IFERROR(_xll.qlIndexFixing(Index1M,$H2742,TRUE,_xll.ohTrigger(RecalcTrigger,Trigger1M)),NA())</f>
        <v>4.6584244212786478E-3</v>
      </c>
      <c r="K2742" s="44">
        <f>IFERROR(_xll.qlIndexFixing(Index3M,H2742,TRUE,_xll.ohTrigger(RecalcTrigger,Trigger3M)),NA())</f>
        <v>4.8823676514746089E-3</v>
      </c>
      <c r="L2742" s="44">
        <f>IFERROR(_xll.qlIndexFixing(Index6M,$H2742,TRUE,_xll.ohTrigger(RecalcTrigger,Trigger6M)),NA())</f>
        <v>4.7363279344896664E-3</v>
      </c>
      <c r="M2742" s="145">
        <f>IFERROR(_xll.qlIndexFixing(Index1Y,$H2742,TRUE,_xll.ohTrigger(RecalcTrigger,Trigger1Y)),NA())</f>
        <v>5.1292810479448957E-3</v>
      </c>
      <c r="N2742" s="144">
        <f>IFERROR(_xll.qlIndexFixing(ONIndex1M,I2742,TRUE,_xll.ohTrigger(RecalcTrigger,Trigger1M)),NA())</f>
        <v>4.6622794141359947E-3</v>
      </c>
      <c r="O2742" s="44">
        <f>IFERROR(_xll.qlIndexFixing(ONIndex3M,I2742,TRUE,_xll.ohTrigger(RecalcTrigger,Trigger3M)),NA())</f>
        <v>4.8989618408334934E-3</v>
      </c>
      <c r="P2742" s="44">
        <f>IFERROR(_xll.qlIndexFixing(ONIndex6M,I2742,TRUE,_xll.ohTrigger(RecalcTrigger,Trigger6M)),NA())</f>
        <v>4.6043957339669817E-3</v>
      </c>
      <c r="Q2742" s="145">
        <f>IFERROR(_xll.qlIndexFixing(ONIndex1Y,I2742,TRUE,_xll.ohTrigger(RecalcTrigger,Trigger1Y)),NA())</f>
        <v>5.1873474204100489E-3</v>
      </c>
    </row>
    <row r="2743" spans="2:17" x14ac:dyDescent="0.2">
      <c r="B2743" s="39" t="s">
        <v>42</v>
      </c>
      <c r="D2743" s="42">
        <f>_xll.qlCalendarAdvance(Calendar,$D2742,B2743,"f",FALSE)</f>
        <v>58901</v>
      </c>
      <c r="E2743" s="139">
        <f>_xll.qlInterestRateIndexValueDate(IndexON,D2743)</f>
        <v>58901</v>
      </c>
      <c r="F2743" s="155">
        <f>IFERROR(_xll.qlIndexFixing(IndexON,D2743,TRUE,_xll.ohTrigger(RecalcTrigger,TriggerON)),NA())</f>
        <v>4.4825230564171648E-3</v>
      </c>
      <c r="H2743" s="42">
        <f>_xll.qlCalendarAdvance(Calendar,$H2742,B2743,"f",FALSE)</f>
        <v>58901</v>
      </c>
      <c r="I2743" s="139">
        <f>_xll.qlInterestRateIndexValueDate(Index1M,$H2743)</f>
        <v>58903</v>
      </c>
      <c r="J2743" s="144">
        <f>IFERROR(_xll.qlIndexFixing(Index1M,$H2743,TRUE,_xll.ohTrigger(RecalcTrigger,Trigger1M)),NA())</f>
        <v>4.6545429434219354E-3</v>
      </c>
      <c r="K2743" s="44">
        <f>IFERROR(_xll.qlIndexFixing(Index3M,H2743,TRUE,_xll.ohTrigger(RecalcTrigger,Trigger3M)),NA())</f>
        <v>4.8790712608934523E-3</v>
      </c>
      <c r="L2743" s="44">
        <f>IFERROR(_xll.qlIndexFixing(Index6M,$H2743,TRUE,_xll.ohTrigger(RecalcTrigger,Trigger6M)),NA())</f>
        <v>4.7467210731908013E-3</v>
      </c>
      <c r="M2743" s="145">
        <f>IFERROR(_xll.qlIndexFixing(Index1Y,$H2743,TRUE,_xll.ohTrigger(RecalcTrigger,Trigger1Y)),NA())</f>
        <v>5.126649775574932E-3</v>
      </c>
      <c r="N2743" s="144">
        <f>IFERROR(_xll.qlIndexFixing(ONIndex1M,I2743,TRUE,_xll.ohTrigger(RecalcTrigger,Trigger1M)),NA())</f>
        <v>4.658035558309237E-3</v>
      </c>
      <c r="O2743" s="44">
        <f>IFERROR(_xll.qlIndexFixing(ONIndex3M,I2743,TRUE,_xll.ohTrigger(RecalcTrigger,Trigger3M)),NA())</f>
        <v>4.8945673273603774E-3</v>
      </c>
      <c r="P2743" s="44">
        <f>IFERROR(_xll.qlIndexFixing(ONIndex6M,I2743,TRUE,_xll.ohTrigger(RecalcTrigger,Trigger6M)),NA())</f>
        <v>4.6163498044204943E-3</v>
      </c>
      <c r="Q2743" s="145">
        <f>IFERROR(_xll.qlIndexFixing(ONIndex1Y,I2743,TRUE,_xll.ohTrigger(RecalcTrigger,Trigger1Y)),NA())</f>
        <v>5.1832973076049171E-3</v>
      </c>
    </row>
    <row r="2744" spans="2:17" x14ac:dyDescent="0.2">
      <c r="B2744" s="39" t="s">
        <v>42</v>
      </c>
      <c r="D2744" s="42">
        <f>_xll.qlCalendarAdvance(Calendar,$D2743,B2744,"f",FALSE)</f>
        <v>58908</v>
      </c>
      <c r="E2744" s="139">
        <f>_xll.qlInterestRateIndexValueDate(IndexON,D2744)</f>
        <v>58908</v>
      </c>
      <c r="F2744" s="155">
        <f>IFERROR(_xll.qlIndexFixing(IndexON,D2744,TRUE,_xll.ohTrigger(RecalcTrigger,TriggerON)),NA())</f>
        <v>4.4791523884324391E-3</v>
      </c>
      <c r="H2744" s="42">
        <f>_xll.qlCalendarAdvance(Calendar,$H2743,B2744,"f",FALSE)</f>
        <v>58908</v>
      </c>
      <c r="I2744" s="139">
        <f>_xll.qlInterestRateIndexValueDate(Index1M,$H2744)</f>
        <v>58910</v>
      </c>
      <c r="J2744" s="144">
        <f>IFERROR(_xll.qlIndexFixing(Index1M,$H2744,TRUE,_xll.ohTrigger(RecalcTrigger,Trigger1M)),NA())</f>
        <v>4.6512920471097896E-3</v>
      </c>
      <c r="K2744" s="44">
        <f>IFERROR(_xll.qlIndexFixing(Index3M,H2744,TRUE,_xll.ohTrigger(RecalcTrigger,Trigger3M)),NA())</f>
        <v>4.8757969626253292E-3</v>
      </c>
      <c r="L2744" s="44">
        <f>IFERROR(_xll.qlIndexFixing(Index6M,$H2744,TRUE,_xll.ohTrigger(RecalcTrigger,Trigger6M)),NA())</f>
        <v>4.7571580524231405E-3</v>
      </c>
      <c r="M2744" s="145">
        <f>IFERROR(_xll.qlIndexFixing(Index1Y,$H2744,TRUE,_xll.ohTrigger(RecalcTrigger,Trigger1Y)),NA())</f>
        <v>5.1240399911650931E-3</v>
      </c>
      <c r="N2744" s="144">
        <f>IFERROR(_xll.qlIndexFixing(ONIndex1M,I2744,TRUE,_xll.ohTrigger(RecalcTrigger,Trigger1M)),NA())</f>
        <v>4.6556924529195243E-3</v>
      </c>
      <c r="O2744" s="44">
        <f>IFERROR(_xll.qlIndexFixing(ONIndex3M,I2744,TRUE,_xll.ohTrigger(RecalcTrigger,Trigger3M)),NA())</f>
        <v>4.8921415240421595E-3</v>
      </c>
      <c r="P2744" s="44">
        <f>IFERROR(_xll.qlIndexFixing(ONIndex6M,I2744,TRUE,_xll.ohTrigger(RecalcTrigger,Trigger6M)),NA())</f>
        <v>4.6230828972237958E-3</v>
      </c>
      <c r="Q2744" s="145">
        <f>IFERROR(_xll.qlIndexFixing(ONIndex1Y,I2744,TRUE,_xll.ohTrigger(RecalcTrigger,Trigger1Y)),NA())</f>
        <v>5.1810618507452944E-3</v>
      </c>
    </row>
    <row r="2745" spans="2:17" x14ac:dyDescent="0.2">
      <c r="B2745" s="39" t="s">
        <v>42</v>
      </c>
      <c r="D2745" s="42">
        <f>_xll.qlCalendarAdvance(Calendar,$D2744,B2745,"f",FALSE)</f>
        <v>58915</v>
      </c>
      <c r="E2745" s="139">
        <f>_xll.qlInterestRateIndexValueDate(IndexON,D2745)</f>
        <v>58915</v>
      </c>
      <c r="F2745" s="155">
        <f>IFERROR(_xll.qlIndexFixing(IndexON,D2745,TRUE,_xll.ohTrigger(RecalcTrigger,TriggerON)),NA())</f>
        <v>4.4758023660129709E-3</v>
      </c>
      <c r="H2745" s="42">
        <f>_xll.qlCalendarAdvance(Calendar,$H2744,B2745,"f",FALSE)</f>
        <v>58915</v>
      </c>
      <c r="I2745" s="139">
        <f>_xll.qlInterestRateIndexValueDate(Index1M,$H2745)</f>
        <v>58917</v>
      </c>
      <c r="J2745" s="144">
        <f>IFERROR(_xll.qlIndexFixing(Index1M,$H2745,TRUE,_xll.ohTrigger(RecalcTrigger,Trigger1M)),NA())</f>
        <v>4.6480616873101344E-3</v>
      </c>
      <c r="K2745" s="44">
        <f>IFERROR(_xll.qlIndexFixing(Index3M,H2745,TRUE,_xll.ohTrigger(RecalcTrigger,Trigger3M)),NA())</f>
        <v>4.8725447970080823E-3</v>
      </c>
      <c r="L2745" s="44">
        <f>IFERROR(_xll.qlIndexFixing(Index6M,$H2745,TRUE,_xll.ohTrigger(RecalcTrigger,Trigger6M)),NA())</f>
        <v>4.7676323195777384E-3</v>
      </c>
      <c r="M2745" s="145">
        <f>IFERROR(_xll.qlIndexFixing(Index1Y,$H2745,TRUE,_xll.ohTrigger(RecalcTrigger,Trigger1Y)),NA())</f>
        <v>5.1214517311392819E-3</v>
      </c>
      <c r="N2745" s="144">
        <f>IFERROR(_xll.qlIndexFixing(ONIndex1M,I2745,TRUE,_xll.ohTrigger(RecalcTrigger,Trigger1M)),NA())</f>
        <v>4.6524296492922446E-3</v>
      </c>
      <c r="O2745" s="44">
        <f>IFERROR(_xll.qlIndexFixing(ONIndex3M,I2745,TRUE,_xll.ohTrigger(RecalcTrigger,Trigger3M)),NA())</f>
        <v>4.888764145585256E-3</v>
      </c>
      <c r="P2745" s="44">
        <f>IFERROR(_xll.qlIndexFixing(ONIndex6M,I2745,TRUE,_xll.ohTrigger(RecalcTrigger,Trigger6M)),NA())</f>
        <v>4.6326197249513257E-3</v>
      </c>
      <c r="Q2745" s="145">
        <f>IFERROR(_xll.qlIndexFixing(ONIndex1Y,I2745,TRUE,_xll.ohTrigger(RecalcTrigger,Trigger1Y)),NA())</f>
        <v>5.1779497691928356E-3</v>
      </c>
    </row>
    <row r="2746" spans="2:17" x14ac:dyDescent="0.2">
      <c r="B2746" s="39" t="s">
        <v>42</v>
      </c>
      <c r="D2746" s="42">
        <f>_xll.qlCalendarAdvance(Calendar,$D2745,B2746,"f",FALSE)</f>
        <v>58922</v>
      </c>
      <c r="E2746" s="139">
        <f>_xll.qlInterestRateIndexValueDate(IndexON,D2746)</f>
        <v>58922</v>
      </c>
      <c r="F2746" s="155">
        <f>IFERROR(_xll.qlIndexFixing(IndexON,D2746,TRUE,_xll.ohTrigger(RecalcTrigger,TriggerON)),NA())</f>
        <v>4.472473027927748E-3</v>
      </c>
      <c r="H2746" s="42">
        <f>_xll.qlCalendarAdvance(Calendar,$H2745,B2746,"f",FALSE)</f>
        <v>58922</v>
      </c>
      <c r="I2746" s="139">
        <f>_xll.qlInterestRateIndexValueDate(Index1M,$H2746)</f>
        <v>58924</v>
      </c>
      <c r="J2746" s="144">
        <f>IFERROR(_xll.qlIndexFixing(Index1M,$H2746,TRUE,_xll.ohTrigger(RecalcTrigger,Trigger1M)),NA())</f>
        <v>4.6448519025246715E-3</v>
      </c>
      <c r="K2746" s="44">
        <f>IFERROR(_xll.qlIndexFixing(Index3M,H2746,TRUE,_xll.ohTrigger(RecalcTrigger,Trigger3M)),NA())</f>
        <v>4.8693148043777992E-3</v>
      </c>
      <c r="L2746" s="44">
        <f>IFERROR(_xll.qlIndexFixing(Index6M,$H2746,TRUE,_xll.ohTrigger(RecalcTrigger,Trigger6M)),NA())</f>
        <v>4.7781373106724496E-3</v>
      </c>
      <c r="M2746" s="145">
        <f>IFERROR(_xll.qlIndexFixing(Index1Y,$H2746,TRUE,_xll.ohTrigger(RecalcTrigger,Trigger1Y)),NA())</f>
        <v>5.118885031921404E-3</v>
      </c>
      <c r="N2746" s="144">
        <f>IFERROR(_xll.qlIndexFixing(ONIndex1M,I2746,TRUE,_xll.ohTrigger(RecalcTrigger,Trigger1M)),NA())</f>
        <v>4.6491873482246149E-3</v>
      </c>
      <c r="O2746" s="44">
        <f>IFERROR(_xll.qlIndexFixing(ONIndex3M,I2746,TRUE,_xll.ohTrigger(RecalcTrigger,Trigger3M)),NA())</f>
        <v>4.8854086740846014E-3</v>
      </c>
      <c r="P2746" s="44">
        <f>IFERROR(_xll.qlIndexFixing(ONIndex6M,I2746,TRUE,_xll.ohTrigger(RecalcTrigger,Trigger6M)),NA())</f>
        <v>4.6422856423777858E-3</v>
      </c>
      <c r="Q2746" s="145">
        <f>IFERROR(_xll.qlIndexFixing(ONIndex1Y,I2746,TRUE,_xll.ohTrigger(RecalcTrigger,Trigger1Y)),NA())</f>
        <v>5.1748582050681335E-3</v>
      </c>
    </row>
    <row r="2747" spans="2:17" x14ac:dyDescent="0.2">
      <c r="B2747" s="39" t="s">
        <v>42</v>
      </c>
      <c r="D2747" s="42">
        <f>_xll.qlCalendarAdvance(Calendar,$D2746,B2747,"f",FALSE)</f>
        <v>58929</v>
      </c>
      <c r="E2747" s="139">
        <f>_xll.qlInterestRateIndexValueDate(IndexON,D2747)</f>
        <v>58929</v>
      </c>
      <c r="F2747" s="155">
        <f>IFERROR(_xll.qlIndexFixing(IndexON,D2747,TRUE,_xll.ohTrigger(RecalcTrigger,TriggerON)),NA())</f>
        <v>4.4691644133454389E-3</v>
      </c>
      <c r="H2747" s="42">
        <f>_xll.qlCalendarAdvance(Calendar,$H2746,B2747,"f",FALSE)</f>
        <v>58929</v>
      </c>
      <c r="I2747" s="139">
        <f>_xll.qlInterestRateIndexValueDate(Index1M,$H2747)</f>
        <v>58931</v>
      </c>
      <c r="J2747" s="144">
        <f>IFERROR(_xll.qlIndexFixing(Index1M,$H2747,TRUE,_xll.ohTrigger(RecalcTrigger,Trigger1M)),NA())</f>
        <v>4.6416627312576009E-3</v>
      </c>
      <c r="K2747" s="44">
        <f>IFERROR(_xll.qlIndexFixing(Index3M,H2747,TRUE,_xll.ohTrigger(RecalcTrigger,Trigger3M)),NA())</f>
        <v>4.8659150831657488E-3</v>
      </c>
      <c r="L2747" s="44">
        <f>IFERROR(_xll.qlIndexFixing(Index6M,$H2747,TRUE,_xll.ohTrigger(RecalcTrigger,Trigger6M)),NA())</f>
        <v>4.7910245072050571E-3</v>
      </c>
      <c r="M2747" s="145">
        <f>IFERROR(_xll.qlIndexFixing(Index1Y,$H2747,TRUE,_xll.ohTrigger(RecalcTrigger,Trigger1Y)),NA())</f>
        <v>5.116339929937117E-3</v>
      </c>
      <c r="N2747" s="144">
        <f>IFERROR(_xll.qlIndexFixing(ONIndex1M,I2747,TRUE,_xll.ohTrigger(RecalcTrigger,Trigger1M)),NA())</f>
        <v>4.6459655884056872E-3</v>
      </c>
      <c r="O2747" s="44">
        <f>IFERROR(_xll.qlIndexFixing(ONIndex3M,I2747,TRUE,_xll.ohTrigger(RecalcTrigger,Trigger3M)),NA())</f>
        <v>4.8820751502276494E-3</v>
      </c>
      <c r="P2747" s="44">
        <f>IFERROR(_xll.qlIndexFixing(ONIndex6M,I2747,TRUE,_xll.ohTrigger(RecalcTrigger,Trigger6M)),NA())</f>
        <v>4.652080844067541E-3</v>
      </c>
      <c r="Q2747" s="145">
        <f>IFERROR(_xll.qlIndexFixing(ONIndex1Y,I2747,TRUE,_xll.ohTrigger(RecalcTrigger,Trigger1Y)),NA())</f>
        <v>5.1717871946621585E-3</v>
      </c>
    </row>
    <row r="2748" spans="2:17" x14ac:dyDescent="0.2">
      <c r="B2748" s="39" t="s">
        <v>42</v>
      </c>
      <c r="D2748" s="42">
        <f>_xll.qlCalendarAdvance(Calendar,$D2747,B2748,"f",FALSE)</f>
        <v>58936</v>
      </c>
      <c r="E2748" s="139">
        <f>_xll.qlInterestRateIndexValueDate(IndexON,D2748)</f>
        <v>58936</v>
      </c>
      <c r="F2748" s="155">
        <f>IFERROR(_xll.qlIndexFixing(IndexON,D2748,TRUE,_xll.ohTrigger(RecalcTrigger,TriggerON)),NA())</f>
        <v>4.4658765608751594E-3</v>
      </c>
      <c r="H2748" s="42">
        <f>_xll.qlCalendarAdvance(Calendar,$H2747,B2748,"f",FALSE)</f>
        <v>58936</v>
      </c>
      <c r="I2748" s="139">
        <f>_xll.qlInterestRateIndexValueDate(Index1M,$H2748)</f>
        <v>58938</v>
      </c>
      <c r="J2748" s="144">
        <f>IFERROR(_xll.qlIndexFixing(Index1M,$H2748,TRUE,_xll.ohTrigger(RecalcTrigger,Trigger1M)),NA())</f>
        <v>4.6384942120106243E-3</v>
      </c>
      <c r="K2748" s="44">
        <f>IFERROR(_xll.qlIndexFixing(Index3M,H2748,TRUE,_xll.ohTrigger(RecalcTrigger,Trigger3M)),NA())</f>
        <v>4.8627311119017148E-3</v>
      </c>
      <c r="L2748" s="44">
        <f>IFERROR(_xll.qlIndexFixing(Index6M,$H2748,TRUE,_xll.ohTrigger(RecalcTrigger,Trigger6M)),NA())</f>
        <v>4.8015664942462196E-3</v>
      </c>
      <c r="M2748" s="145">
        <f>IFERROR(_xll.qlIndexFixing(Index1Y,$H2748,TRUE,_xll.ohTrigger(RecalcTrigger,Trigger1Y)),NA())</f>
        <v>5.1138164616122963E-3</v>
      </c>
      <c r="N2748" s="144">
        <f>IFERROR(_xll.qlIndexFixing(ONIndex1M,I2748,TRUE,_xll.ohTrigger(RecalcTrigger,Trigger1M)),NA())</f>
        <v>4.6427644081248332E-3</v>
      </c>
      <c r="O2748" s="44">
        <f>IFERROR(_xll.qlIndexFixing(ONIndex3M,I2748,TRUE,_xll.ohTrigger(RecalcTrigger,Trigger3M)),NA())</f>
        <v>4.8787636139824286E-3</v>
      </c>
      <c r="P2748" s="44">
        <f>IFERROR(_xll.qlIndexFixing(ONIndex6M,I2748,TRUE,_xll.ohTrigger(RecalcTrigger,Trigger6M)),NA())</f>
        <v>4.6620055241053393E-3</v>
      </c>
      <c r="Q2748" s="145">
        <f>IFERROR(_xll.qlIndexFixing(ONIndex1Y,I2748,TRUE,_xll.ohTrigger(RecalcTrigger,Trigger1Y)),NA())</f>
        <v>5.1687367744257529E-3</v>
      </c>
    </row>
    <row r="2749" spans="2:17" x14ac:dyDescent="0.2">
      <c r="B2749" s="39" t="s">
        <v>42</v>
      </c>
      <c r="D2749" s="42">
        <f>_xll.qlCalendarAdvance(Calendar,$D2748,B2749,"f",FALSE)</f>
        <v>58943</v>
      </c>
      <c r="E2749" s="139">
        <f>_xll.qlInterestRateIndexValueDate(IndexON,D2749)</f>
        <v>58943</v>
      </c>
      <c r="F2749" s="155">
        <f>IFERROR(_xll.qlIndexFixing(IndexON,D2749,TRUE,_xll.ohTrigger(RecalcTrigger,TriggerON)),NA())</f>
        <v>4.4626095095257057E-3</v>
      </c>
      <c r="H2749" s="42">
        <f>_xll.qlCalendarAdvance(Calendar,$H2748,B2749,"f",FALSE)</f>
        <v>58943</v>
      </c>
      <c r="I2749" s="139">
        <f>_xll.qlInterestRateIndexValueDate(Index1M,$H2749)</f>
        <v>58945</v>
      </c>
      <c r="J2749" s="144">
        <f>IFERROR(_xll.qlIndexFixing(Index1M,$H2749,TRUE,_xll.ohTrigger(RecalcTrigger,Trigger1M)),NA())</f>
        <v>4.6353463832929376E-3</v>
      </c>
      <c r="K2749" s="44">
        <f>IFERROR(_xll.qlIndexFixing(Index3M,H2749,TRUE,_xll.ohTrigger(RecalcTrigger,Trigger3M)),NA())</f>
        <v>4.8595694378469776E-3</v>
      </c>
      <c r="L2749" s="44">
        <f>IFERROR(_xll.qlIndexFixing(Index6M,$H2749,TRUE,_xll.ohTrigger(RecalcTrigger,Trigger6M)),NA())</f>
        <v>4.8121185799933396E-3</v>
      </c>
      <c r="M2749" s="145">
        <f>IFERROR(_xll.qlIndexFixing(Index1Y,$H2749,TRUE,_xll.ohTrigger(RecalcTrigger,Trigger1Y)),NA())</f>
        <v>5.1113146633747896E-3</v>
      </c>
      <c r="N2749" s="144">
        <f>IFERROR(_xll.qlIndexFixing(ONIndex1M,I2749,TRUE,_xll.ohTrigger(RecalcTrigger,Trigger1M)),NA())</f>
        <v>4.6395838460711047E-3</v>
      </c>
      <c r="O2749" s="44">
        <f>IFERROR(_xll.qlIndexFixing(ONIndex3M,I2749,TRUE,_xll.ohTrigger(RecalcTrigger,Trigger3M)),NA())</f>
        <v>4.8754741060363926E-3</v>
      </c>
      <c r="P2749" s="44">
        <f>IFERROR(_xll.qlIndexFixing(ONIndex6M,I2749,TRUE,_xll.ohTrigger(RecalcTrigger,Trigger6M)),NA())</f>
        <v>4.6720598770555455E-3</v>
      </c>
      <c r="Q2749" s="145">
        <f>IFERROR(_xll.qlIndexFixing(ONIndex1Y,I2749,TRUE,_xll.ohTrigger(RecalcTrigger,Trigger1Y)),NA())</f>
        <v>5.1657069808896949E-3</v>
      </c>
    </row>
    <row r="2750" spans="2:17" x14ac:dyDescent="0.2">
      <c r="B2750" s="39" t="s">
        <v>42</v>
      </c>
      <c r="D2750" s="42">
        <f>_xll.qlCalendarAdvance(Calendar,$D2749,B2750,"f",FALSE)</f>
        <v>58950</v>
      </c>
      <c r="E2750" s="139">
        <f>_xll.qlInterestRateIndexValueDate(IndexON,D2750)</f>
        <v>58950</v>
      </c>
      <c r="F2750" s="155">
        <f>IFERROR(_xll.qlIndexFixing(IndexON,D2750,TRUE,_xll.ohTrigger(RecalcTrigger,TriggerON)),NA())</f>
        <v>4.4593632980660658E-3</v>
      </c>
      <c r="H2750" s="42">
        <f>_xll.qlCalendarAdvance(Calendar,$H2749,B2750,"f",FALSE)</f>
        <v>58950</v>
      </c>
      <c r="I2750" s="139">
        <f>_xll.qlInterestRateIndexValueDate(Index1M,$H2750)</f>
        <v>58952</v>
      </c>
      <c r="J2750" s="144">
        <f>IFERROR(_xll.qlIndexFixing(Index1M,$H2750,TRUE,_xll.ohTrigger(RecalcTrigger,Trigger1M)),NA())</f>
        <v>4.6322192836012466E-3</v>
      </c>
      <c r="K2750" s="44">
        <f>IFERROR(_xll.qlIndexFixing(Index3M,H2750,TRUE,_xll.ohTrigger(RecalcTrigger,Trigger3M)),NA())</f>
        <v>4.8564301013414414E-3</v>
      </c>
      <c r="L2750" s="44">
        <f>IFERROR(_xll.qlIndexFixing(Index6M,$H2750,TRUE,_xll.ohTrigger(RecalcTrigger,Trigger6M)),NA())</f>
        <v>4.8226742597051548E-3</v>
      </c>
      <c r="M2750" s="145">
        <f>IFERROR(_xll.qlIndexFixing(Index1Y,$H2750,TRUE,_xll.ohTrigger(RecalcTrigger,Trigger1Y)),NA())</f>
        <v>5.1088345716526632E-3</v>
      </c>
      <c r="N2750" s="144">
        <f>IFERROR(_xll.qlIndexFixing(ONIndex1M,I2750,TRUE,_xll.ohTrigger(RecalcTrigger,Trigger1M)),NA())</f>
        <v>4.6364239406138097E-3</v>
      </c>
      <c r="O2750" s="44">
        <f>IFERROR(_xll.qlIndexFixing(ONIndex3M,I2750,TRUE,_xll.ohTrigger(RecalcTrigger,Trigger3M)),NA())</f>
        <v>4.8722066665174424E-3</v>
      </c>
      <c r="P2750" s="44">
        <f>IFERROR(_xll.qlIndexFixing(ONIndex6M,I2750,TRUE,_xll.ohTrigger(RecalcTrigger,Trigger6M)),NA())</f>
        <v>4.6822440970828438E-3</v>
      </c>
      <c r="Q2750" s="145">
        <f>IFERROR(_xll.qlIndexFixing(ONIndex1Y,I2750,TRUE,_xll.ohTrigger(RecalcTrigger,Trigger1Y)),NA())</f>
        <v>5.162697850344955E-3</v>
      </c>
    </row>
    <row r="2751" spans="2:17" x14ac:dyDescent="0.2">
      <c r="B2751" s="39" t="s">
        <v>42</v>
      </c>
      <c r="D2751" s="42">
        <f>_xll.qlCalendarAdvance(Calendar,$D2750,B2751,"f",FALSE)</f>
        <v>58957</v>
      </c>
      <c r="E2751" s="139">
        <f>_xll.qlInterestRateIndexValueDate(IndexON,D2751)</f>
        <v>58957</v>
      </c>
      <c r="F2751" s="155">
        <f>IFERROR(_xll.qlIndexFixing(IndexON,D2751,TRUE,_xll.ohTrigger(RecalcTrigger,TriggerON)),NA())</f>
        <v>4.456137965584972E-3</v>
      </c>
      <c r="H2751" s="42">
        <f>_xll.qlCalendarAdvance(Calendar,$H2750,B2751,"f",FALSE)</f>
        <v>58957</v>
      </c>
      <c r="I2751" s="139">
        <f>_xll.qlInterestRateIndexValueDate(Index1M,$H2751)</f>
        <v>58959</v>
      </c>
      <c r="J2751" s="144">
        <f>IFERROR(_xll.qlIndexFixing(Index1M,$H2751,TRUE,_xll.ohTrigger(RecalcTrigger,Trigger1M)),NA())</f>
        <v>4.6291129514397511E-3</v>
      </c>
      <c r="K2751" s="44">
        <f>IFERROR(_xll.qlIndexFixing(Index3M,H2751,TRUE,_xll.ohTrigger(RecalcTrigger,Trigger3M)),NA())</f>
        <v>4.8533131427224057E-3</v>
      </c>
      <c r="L2751" s="44">
        <f>IFERROR(_xll.qlIndexFixing(Index6M,$H2751,TRUE,_xll.ohTrigger(RecalcTrigger,Trigger6M)),NA())</f>
        <v>4.8308925898610791E-3</v>
      </c>
      <c r="M2751" s="145">
        <f>IFERROR(_xll.qlIndexFixing(Index1Y,$H2751,TRUE,_xll.ohTrigger(RecalcTrigger,Trigger1Y)),NA())</f>
        <v>5.1063762228757336E-3</v>
      </c>
      <c r="N2751" s="144">
        <f>IFERROR(_xll.qlIndexFixing(ONIndex1M,I2751,TRUE,_xll.ohTrigger(RecalcTrigger,Trigger1M)),NA())</f>
        <v>4.6332847303620639E-3</v>
      </c>
      <c r="O2751" s="44">
        <f>IFERROR(_xll.qlIndexFixing(ONIndex3M,I2751,TRUE,_xll.ohTrigger(RecalcTrigger,Trigger3M)),NA())</f>
        <v>4.868961335793287E-3</v>
      </c>
      <c r="P2751" s="44">
        <f>IFERROR(_xll.qlIndexFixing(ONIndex6M,I2751,TRUE,_xll.ohTrigger(RecalcTrigger,Trigger6M)),NA())</f>
        <v>4.6925583785917269E-3</v>
      </c>
      <c r="Q2751" s="145">
        <f>IFERROR(_xll.qlIndexFixing(ONIndex1Y,I2751,TRUE,_xll.ohTrigger(RecalcTrigger,Trigger1Y)),NA())</f>
        <v>5.1597094191624393E-3</v>
      </c>
    </row>
    <row r="2752" spans="2:17" x14ac:dyDescent="0.2">
      <c r="B2752" s="39" t="s">
        <v>42</v>
      </c>
      <c r="D2752" s="42">
        <f>_xll.qlCalendarAdvance(Calendar,$D2751,B2752,"f",FALSE)</f>
        <v>58964</v>
      </c>
      <c r="E2752" s="139">
        <f>_xll.qlInterestRateIndexValueDate(IndexON,D2752)</f>
        <v>58964</v>
      </c>
      <c r="F2752" s="155">
        <f>IFERROR(_xll.qlIndexFixing(IndexON,D2752,TRUE,_xll.ohTrigger(RecalcTrigger,TriggerON)),NA())</f>
        <v>4.4529335507714762E-3</v>
      </c>
      <c r="H2752" s="42">
        <f>_xll.qlCalendarAdvance(Calendar,$H2751,B2752,"f",FALSE)</f>
        <v>58964</v>
      </c>
      <c r="I2752" s="139">
        <f>_xll.qlInterestRateIndexValueDate(Index1M,$H2752)</f>
        <v>58966</v>
      </c>
      <c r="J2752" s="144">
        <f>IFERROR(_xll.qlIndexFixing(Index1M,$H2752,TRUE,_xll.ohTrigger(RecalcTrigger,Trigger1M)),NA())</f>
        <v>4.626027425317647E-3</v>
      </c>
      <c r="K2752" s="44">
        <f>IFERROR(_xll.qlIndexFixing(Index3M,H2752,TRUE,_xll.ohTrigger(RecalcTrigger,Trigger3M)),NA())</f>
        <v>4.850218602328038E-3</v>
      </c>
      <c r="L2752" s="44">
        <f>IFERROR(_xll.qlIndexFixing(Index6M,$H2752,TRUE,_xll.ohTrigger(RecalcTrigger,Trigger6M)),NA())</f>
        <v>4.8414434441212961E-3</v>
      </c>
      <c r="M2752" s="145">
        <f>IFERROR(_xll.qlIndexFixing(Index1Y,$H2752,TRUE,_xll.ohTrigger(RecalcTrigger,Trigger1Y)),NA())</f>
        <v>5.1039396534744768E-3</v>
      </c>
      <c r="N2752" s="144">
        <f>IFERROR(_xll.qlIndexFixing(ONIndex1M,I2752,TRUE,_xll.ohTrigger(RecalcTrigger,Trigger1M)),NA())</f>
        <v>4.6301662537651112E-3</v>
      </c>
      <c r="O2752" s="44">
        <f>IFERROR(_xll.qlIndexFixing(ONIndex3M,I2752,TRUE,_xll.ohTrigger(RecalcTrigger,Trigger3M)),NA())</f>
        <v>4.8657381541516997E-3</v>
      </c>
      <c r="P2752" s="44">
        <f>IFERROR(_xll.qlIndexFixing(ONIndex6M,I2752,TRUE,_xll.ohTrigger(RecalcTrigger,Trigger6M)),NA())</f>
        <v>4.7030029157468789E-3</v>
      </c>
      <c r="Q2752" s="145">
        <f>IFERROR(_xll.qlIndexFixing(ONIndex1Y,I2752,TRUE,_xll.ohTrigger(RecalcTrigger,Trigger1Y)),NA())</f>
        <v>5.1567417237929902E-3</v>
      </c>
    </row>
    <row r="2753" spans="2:17" x14ac:dyDescent="0.2">
      <c r="B2753" s="39" t="s">
        <v>42</v>
      </c>
      <c r="D2753" s="42">
        <f>_xll.qlCalendarAdvance(Calendar,$D2752,B2753,"f",FALSE)</f>
        <v>58971</v>
      </c>
      <c r="E2753" s="139">
        <f>_xll.qlInterestRateIndexValueDate(IndexON,D2753)</f>
        <v>58971</v>
      </c>
      <c r="F2753" s="155">
        <f>IFERROR(_xll.qlIndexFixing(IndexON,D2753,TRUE,_xll.ohTrigger(RecalcTrigger,TriggerON)),NA())</f>
        <v>4.4497500927143108E-3</v>
      </c>
      <c r="H2753" s="42">
        <f>_xll.qlCalendarAdvance(Calendar,$H2752,B2753,"f",FALSE)</f>
        <v>58971</v>
      </c>
      <c r="I2753" s="139">
        <f>_xll.qlInterestRateIndexValueDate(Index1M,$H2753)</f>
        <v>58973</v>
      </c>
      <c r="J2753" s="144">
        <f>IFERROR(_xll.qlIndexFixing(Index1M,$H2753,TRUE,_xll.ohTrigger(RecalcTrigger,Trigger1M)),NA())</f>
        <v>4.6229627437341381E-3</v>
      </c>
      <c r="K2753" s="44">
        <f>IFERROR(_xll.qlIndexFixing(Index3M,H2753,TRUE,_xll.ohTrigger(RecalcTrigger,Trigger3M)),NA())</f>
        <v>4.8471465204991127E-3</v>
      </c>
      <c r="L2753" s="44">
        <f>IFERROR(_xll.qlIndexFixing(Index6M,$H2753,TRUE,_xll.ohTrigger(RecalcTrigger,Trigger6M)),NA())</f>
        <v>4.8519787559966479E-3</v>
      </c>
      <c r="M2753" s="145">
        <f>IFERROR(_xll.qlIndexFixing(Index1Y,$H2753,TRUE,_xll.ohTrigger(RecalcTrigger,Trigger1Y)),NA())</f>
        <v>5.1015248998806818E-3</v>
      </c>
      <c r="N2753" s="144">
        <f>IFERROR(_xll.qlIndexFixing(ONIndex1M,I2753,TRUE,_xll.ohTrigger(RecalcTrigger,Trigger1M)),NA())</f>
        <v>4.6270685492721952E-3</v>
      </c>
      <c r="O2753" s="44">
        <f>IFERROR(_xll.qlIndexFixing(ONIndex3M,I2753,TRUE,_xll.ohTrigger(RecalcTrigger,Trigger3M)),NA())</f>
        <v>4.8625371620403257E-3</v>
      </c>
      <c r="P2753" s="44">
        <f>IFERROR(_xll.qlIndexFixing(ONIndex6M,I2753,TRUE,_xll.ohTrigger(RecalcTrigger,Trigger6M)),NA())</f>
        <v>4.7135779031126646E-3</v>
      </c>
      <c r="Q2753" s="145">
        <f>IFERROR(_xll.qlIndexFixing(ONIndex1Y,I2753,TRUE,_xll.ohTrigger(RecalcTrigger,Trigger1Y)),NA())</f>
        <v>5.153794800607514E-3</v>
      </c>
    </row>
    <row r="2754" spans="2:17" x14ac:dyDescent="0.2">
      <c r="B2754" s="39" t="s">
        <v>42</v>
      </c>
      <c r="D2754" s="42">
        <f>_xll.qlCalendarAdvance(Calendar,$D2753,B2754,"f",FALSE)</f>
        <v>58978</v>
      </c>
      <c r="E2754" s="139">
        <f>_xll.qlInterestRateIndexValueDate(IndexON,D2754)</f>
        <v>58978</v>
      </c>
      <c r="F2754" s="155">
        <f>IFERROR(_xll.qlIndexFixing(IndexON,D2754,TRUE,_xll.ohTrigger(RecalcTrigger,TriggerON)),NA())</f>
        <v>4.4465876300225915E-3</v>
      </c>
      <c r="H2754" s="42">
        <f>_xll.qlCalendarAdvance(Calendar,$H2753,B2754,"f",FALSE)</f>
        <v>58978</v>
      </c>
      <c r="I2754" s="139">
        <f>_xll.qlInterestRateIndexValueDate(Index1M,$H2754)</f>
        <v>58980</v>
      </c>
      <c r="J2754" s="144">
        <f>IFERROR(_xll.qlIndexFixing(Index1M,$H2754,TRUE,_xll.ohTrigger(RecalcTrigger,Trigger1M)),NA())</f>
        <v>4.6199189451934242E-3</v>
      </c>
      <c r="K2754" s="44">
        <f>IFERROR(_xll.qlIndexFixing(Index3M,H2754,TRUE,_xll.ohTrigger(RecalcTrigger,Trigger3M)),NA())</f>
        <v>4.8440969375711908E-3</v>
      </c>
      <c r="L2754" s="44">
        <f>IFERROR(_xll.qlIndexFixing(Index6M,$H2754,TRUE,_xll.ohTrigger(RecalcTrigger,Trigger6M)),NA())</f>
        <v>4.8624918705111103E-3</v>
      </c>
      <c r="M2754" s="145">
        <f>IFERROR(_xll.qlIndexFixing(Index1Y,$H2754,TRUE,_xll.ohTrigger(RecalcTrigger,Trigger1Y)),NA())</f>
        <v>5.0991319985267949E-3</v>
      </c>
      <c r="N2754" s="144">
        <f>IFERROR(_xll.qlIndexFixing(ONIndex1M,I2754,TRUE,_xll.ohTrigger(RecalcTrigger,Trigger1M)),NA())</f>
        <v>4.6239916554924321E-3</v>
      </c>
      <c r="O2754" s="44">
        <f>IFERROR(_xll.qlIndexFixing(ONIndex3M,I2754,TRUE,_xll.ohTrigger(RecalcTrigger,Trigger3M)),NA())</f>
        <v>4.8593583998268741E-3</v>
      </c>
      <c r="P2754" s="44">
        <f>IFERROR(_xll.qlIndexFixing(ONIndex6M,I2754,TRUE,_xll.ohTrigger(RecalcTrigger,Trigger6M)),NA())</f>
        <v>4.7242835349337042E-3</v>
      </c>
      <c r="Q2754" s="145">
        <f>IFERROR(_xll.qlIndexFixing(ONIndex1Y,I2754,TRUE,_xll.ohTrigger(RecalcTrigger,Trigger1Y)),NA())</f>
        <v>5.1508686861367892E-3</v>
      </c>
    </row>
    <row r="2755" spans="2:17" x14ac:dyDescent="0.2">
      <c r="B2755" s="39" t="s">
        <v>42</v>
      </c>
      <c r="D2755" s="42">
        <f>_xll.qlCalendarAdvance(Calendar,$D2754,B2755,"f",FALSE)</f>
        <v>58985</v>
      </c>
      <c r="E2755" s="139">
        <f>_xll.qlInterestRateIndexValueDate(IndexON,D2755)</f>
        <v>58985</v>
      </c>
      <c r="F2755" s="155">
        <f>IFERROR(_xll.qlIndexFixing(IndexON,D2755,TRUE,_xll.ohTrigger(RecalcTrigger,TriggerON)),NA())</f>
        <v>4.4434462017850507E-3</v>
      </c>
      <c r="H2755" s="42">
        <f>_xll.qlCalendarAdvance(Calendar,$H2754,B2755,"f",FALSE)</f>
        <v>58985</v>
      </c>
      <c r="I2755" s="139">
        <f>_xll.qlInterestRateIndexValueDate(Index1M,$H2755)</f>
        <v>58987</v>
      </c>
      <c r="J2755" s="144">
        <f>IFERROR(_xll.qlIndexFixing(Index1M,$H2755,TRUE,_xll.ohTrigger(RecalcTrigger,Trigger1M)),NA())</f>
        <v>4.617449977165124E-3</v>
      </c>
      <c r="K2755" s="44">
        <f>IFERROR(_xll.qlIndexFixing(Index3M,H2755,TRUE,_xll.ohTrigger(RecalcTrigger,Trigger3M)),NA())</f>
        <v>4.841069893886784E-3</v>
      </c>
      <c r="L2755" s="44">
        <f>IFERROR(_xll.qlIndexFixing(Index6M,$H2755,TRUE,_xll.ohTrigger(RecalcTrigger,Trigger6M)),NA())</f>
        <v>4.8729761213128411E-3</v>
      </c>
      <c r="M2755" s="145">
        <f>IFERROR(_xll.qlIndexFixing(Index1Y,$H2755,TRUE,_xll.ohTrigger(RecalcTrigger,Trigger1Y)),NA())</f>
        <v>5.0967609858470148E-3</v>
      </c>
      <c r="N2755" s="144">
        <f>IFERROR(_xll.qlIndexFixing(ONIndex1M,I2755,TRUE,_xll.ohTrigger(RecalcTrigger,Trigger1M)),NA())</f>
        <v>4.6209356109550015E-3</v>
      </c>
      <c r="O2755" s="44">
        <f>IFERROR(_xll.qlIndexFixing(ONIndex3M,I2755,TRUE,_xll.ohTrigger(RecalcTrigger,Trigger3M)),NA())</f>
        <v>4.8562019077991181E-3</v>
      </c>
      <c r="P2755" s="44">
        <f>IFERROR(_xll.qlIndexFixing(ONIndex6M,I2755,TRUE,_xll.ohTrigger(RecalcTrigger,Trigger6M)),NA())</f>
        <v>4.7351200053746823E-3</v>
      </c>
      <c r="Q2755" s="145">
        <f>IFERROR(_xll.qlIndexFixing(ONIndex1Y,I2755,TRUE,_xll.ohTrigger(RecalcTrigger,Trigger1Y)),NA())</f>
        <v>5.1479634165918498E-3</v>
      </c>
    </row>
    <row r="2756" spans="2:17" x14ac:dyDescent="0.2">
      <c r="B2756" s="39" t="s">
        <v>42</v>
      </c>
      <c r="D2756" s="42">
        <f>_xll.qlCalendarAdvance(Calendar,$D2755,B2756,"f",FALSE)</f>
        <v>58992</v>
      </c>
      <c r="E2756" s="139">
        <f>_xll.qlInterestRateIndexValueDate(IndexON,D2756)</f>
        <v>58992</v>
      </c>
      <c r="F2756" s="155">
        <f>IFERROR(_xll.qlIndexFixing(IndexON,D2756,TRUE,_xll.ohTrigger(RecalcTrigger,TriggerON)),NA())</f>
        <v>4.4403258468506124E-3</v>
      </c>
      <c r="H2756" s="42">
        <f>_xll.qlCalendarAdvance(Calendar,$H2755,B2756,"f",FALSE)</f>
        <v>58992</v>
      </c>
      <c r="I2756" s="139">
        <f>_xll.qlInterestRateIndexValueDate(Index1M,$H2756)</f>
        <v>58994</v>
      </c>
      <c r="J2756" s="144">
        <f>IFERROR(_xll.qlIndexFixing(Index1M,$H2756,TRUE,_xll.ohTrigger(RecalcTrigger,Trigger1M)),NA())</f>
        <v>4.6138941512571807E-3</v>
      </c>
      <c r="K2756" s="44">
        <f>IFERROR(_xll.qlIndexFixing(Index3M,H2756,TRUE,_xll.ohTrigger(RecalcTrigger,Trigger3M)),NA())</f>
        <v>4.8380654297831898E-3</v>
      </c>
      <c r="L2756" s="44">
        <f>IFERROR(_xll.qlIndexFixing(Index6M,$H2756,TRUE,_xll.ohTrigger(RecalcTrigger,Trigger6M)),NA())</f>
        <v>4.8857181351731832E-3</v>
      </c>
      <c r="M2756" s="145">
        <f>IFERROR(_xll.qlIndexFixing(Index1Y,$H2756,TRUE,_xll.ohTrigger(RecalcTrigger,Trigger1Y)),NA())</f>
        <v>5.0944118982757577E-3</v>
      </c>
      <c r="N2756" s="144">
        <f>IFERROR(_xll.qlIndexFixing(ONIndex1M,I2756,TRUE,_xll.ohTrigger(RecalcTrigger,Trigger1M)),NA())</f>
        <v>4.6179004539492752E-3</v>
      </c>
      <c r="O2756" s="44">
        <f>IFERROR(_xll.qlIndexFixing(ONIndex3M,I2756,TRUE,_xll.ohTrigger(RecalcTrigger,Trigger3M)),NA())</f>
        <v>4.8530677261648947E-3</v>
      </c>
      <c r="P2756" s="44">
        <f>IFERROR(_xll.qlIndexFixing(ONIndex6M,I2756,TRUE,_xll.ohTrigger(RecalcTrigger,Trigger6M)),NA())</f>
        <v>4.7460518101960503E-3</v>
      </c>
      <c r="Q2756" s="145">
        <f>IFERROR(_xll.qlIndexFixing(ONIndex1Y,I2756,TRUE,_xll.ohTrigger(RecalcTrigger,Trigger1Y)),NA())</f>
        <v>5.1450790285034742E-3</v>
      </c>
    </row>
    <row r="2757" spans="2:17" x14ac:dyDescent="0.2">
      <c r="B2757" s="39" t="s">
        <v>42</v>
      </c>
      <c r="D2757" s="42">
        <f>_xll.qlCalendarAdvance(Calendar,$D2756,B2757,"f",FALSE)</f>
        <v>58999</v>
      </c>
      <c r="E2757" s="139">
        <f>_xll.qlInterestRateIndexValueDate(IndexON,D2757)</f>
        <v>58999</v>
      </c>
      <c r="F2757" s="155">
        <f>IFERROR(_xll.qlIndexFixing(IndexON,D2757,TRUE,_xll.ohTrigger(RecalcTrigger,TriggerON)),NA())</f>
        <v>4.4372266040682007E-3</v>
      </c>
      <c r="H2757" s="42">
        <f>_xll.qlCalendarAdvance(Calendar,$H2756,B2757,"f",FALSE)</f>
        <v>58999</v>
      </c>
      <c r="I2757" s="139">
        <f>_xll.qlInterestRateIndexValueDate(Index1M,$H2757)</f>
        <v>59001</v>
      </c>
      <c r="J2757" s="144">
        <f>IFERROR(_xll.qlIndexFixing(Index1M,$H2757,TRUE,_xll.ohTrigger(RecalcTrigger,Trigger1M)),NA())</f>
        <v>4.6109132328725488E-3</v>
      </c>
      <c r="K2757" s="44">
        <f>IFERROR(_xll.qlIndexFixing(Index3M,H2757,TRUE,_xll.ohTrigger(RecalcTrigger,Trigger3M)),NA())</f>
        <v>4.8350835856020534E-3</v>
      </c>
      <c r="L2757" s="44">
        <f>IFERROR(_xll.qlIndexFixing(Index6M,$H2757,TRUE,_xll.ohTrigger(RecalcTrigger,Trigger6M)),NA())</f>
        <v>4.8961169815047376E-3</v>
      </c>
      <c r="M2757" s="145">
        <f>IFERROR(_xll.qlIndexFixing(Index1Y,$H2757,TRUE,_xll.ohTrigger(RecalcTrigger,Trigger1Y)),NA())</f>
        <v>5.0920847722494113E-3</v>
      </c>
      <c r="N2757" s="144">
        <f>IFERROR(_xll.qlIndexFixing(ONIndex1M,I2757,TRUE,_xll.ohTrigger(RecalcTrigger,Trigger1M)),NA())</f>
        <v>4.6148862233241772E-3</v>
      </c>
      <c r="O2757" s="44">
        <f>IFERROR(_xll.qlIndexFixing(ONIndex3M,I2757,TRUE,_xll.ohTrigger(RecalcTrigger,Trigger3M)),NA())</f>
        <v>4.8499558954517852E-3</v>
      </c>
      <c r="P2757" s="44">
        <f>IFERROR(_xll.qlIndexFixing(ONIndex6M,I2757,TRUE,_xll.ohTrigger(RecalcTrigger,Trigger6M)),NA())</f>
        <v>4.7569537736880108E-3</v>
      </c>
      <c r="Q2757" s="145">
        <f>IFERROR(_xll.qlIndexFixing(ONIndex1Y,I2757,TRUE,_xll.ohTrigger(RecalcTrigger,Trigger1Y)),NA())</f>
        <v>5.1422155583225049E-3</v>
      </c>
    </row>
    <row r="2758" spans="2:17" x14ac:dyDescent="0.2">
      <c r="B2758" s="39" t="s">
        <v>42</v>
      </c>
      <c r="D2758" s="42">
        <f>_xll.qlCalendarAdvance(Calendar,$D2757,B2758,"f",FALSE)</f>
        <v>59006</v>
      </c>
      <c r="E2758" s="139">
        <f>_xll.qlInterestRateIndexValueDate(IndexON,D2758)</f>
        <v>59006</v>
      </c>
      <c r="F2758" s="155">
        <f>IFERROR(_xll.qlIndexFixing(IndexON,D2758,TRUE,_xll.ohTrigger(RecalcTrigger,TriggerON)),NA())</f>
        <v>4.4341485122867397E-3</v>
      </c>
      <c r="H2758" s="42">
        <f>_xll.qlCalendarAdvance(Calendar,$H2757,B2758,"f",FALSE)</f>
        <v>59006</v>
      </c>
      <c r="I2758" s="139">
        <f>_xll.qlInterestRateIndexValueDate(Index1M,$H2758)</f>
        <v>59008</v>
      </c>
      <c r="J2758" s="144">
        <f>IFERROR(_xll.qlIndexFixing(Index1M,$H2758,TRUE,_xll.ohTrigger(RecalcTrigger,Trigger1M)),NA())</f>
        <v>4.6079533515450133E-3</v>
      </c>
      <c r="K2758" s="44">
        <f>IFERROR(_xll.qlIndexFixing(Index3M,H2758,TRUE,_xll.ohTrigger(RecalcTrigger,Trigger3M)),NA())</f>
        <v>4.8321244016832797E-3</v>
      </c>
      <c r="L2758" s="44">
        <f>IFERROR(_xll.qlIndexFixing(Index6M,$H2758,TRUE,_xll.ohTrigger(RecalcTrigger,Trigger6M)),NA())</f>
        <v>4.9064734765104047E-3</v>
      </c>
      <c r="M2758" s="145">
        <f>IFERROR(_xll.qlIndexFixing(Index1Y,$H2758,TRUE,_xll.ohTrigger(RecalcTrigger,Trigger1Y)),NA())</f>
        <v>5.0897796442050218E-3</v>
      </c>
      <c r="N2758" s="144">
        <f>IFERROR(_xll.qlIndexFixing(ONIndex1M,I2758,TRUE,_xll.ohTrigger(RecalcTrigger,Trigger1M)),NA())</f>
        <v>4.6118929572092071E-3</v>
      </c>
      <c r="O2758" s="44">
        <f>IFERROR(_xll.qlIndexFixing(ONIndex3M,I2758,TRUE,_xll.ohTrigger(RecalcTrigger,Trigger3M)),NA())</f>
        <v>4.8468664560274988E-3</v>
      </c>
      <c r="P2758" s="44">
        <f>IFERROR(_xll.qlIndexFixing(ONIndex6M,I2758,TRUE,_xll.ohTrigger(RecalcTrigger,Trigger6M)),NA())</f>
        <v>4.7678146844187808E-3</v>
      </c>
      <c r="Q2758" s="145">
        <f>IFERROR(_xll.qlIndexFixing(ONIndex1Y,I2758,TRUE,_xll.ohTrigger(RecalcTrigger,Trigger1Y)),NA())</f>
        <v>5.1393730422599759E-3</v>
      </c>
    </row>
    <row r="2759" spans="2:17" x14ac:dyDescent="0.2">
      <c r="B2759" s="39" t="s">
        <v>42</v>
      </c>
      <c r="D2759" s="42">
        <f>_xll.qlCalendarAdvance(Calendar,$D2758,B2759,"f",FALSE)</f>
        <v>59013</v>
      </c>
      <c r="E2759" s="139">
        <f>_xll.qlInterestRateIndexValueDate(IndexON,D2759)</f>
        <v>59013</v>
      </c>
      <c r="F2759" s="155">
        <f>IFERROR(_xll.qlIndexFixing(IndexON,D2759,TRUE,_xll.ohTrigger(RecalcTrigger,TriggerON)),NA())</f>
        <v>4.4310916105949616E-3</v>
      </c>
      <c r="H2759" s="42">
        <f>_xll.qlCalendarAdvance(Calendar,$H2758,B2759,"f",FALSE)</f>
        <v>59013</v>
      </c>
      <c r="I2759" s="139">
        <f>_xll.qlInterestRateIndexValueDate(Index1M,$H2759)</f>
        <v>59015</v>
      </c>
      <c r="J2759" s="144">
        <f>IFERROR(_xll.qlIndexFixing(Index1M,$H2759,TRUE,_xll.ohTrigger(RecalcTrigger,Trigger1M)),NA())</f>
        <v>4.6050145457787739E-3</v>
      </c>
      <c r="K2759" s="44">
        <f>IFERROR(_xll.qlIndexFixing(Index3M,H2759,TRUE,_xll.ohTrigger(RecalcTrigger,Trigger3M)),NA())</f>
        <v>4.8291879183650346E-3</v>
      </c>
      <c r="L2759" s="44">
        <f>IFERROR(_xll.qlIndexFixing(Index6M,$H2759,TRUE,_xll.ohTrigger(RecalcTrigger,Trigger6M)),NA())</f>
        <v>4.9167875206066174E-3</v>
      </c>
      <c r="M2759" s="145">
        <f>IFERROR(_xll.qlIndexFixing(Index1Y,$H2759,TRUE,_xll.ohTrigger(RecalcTrigger,Trigger1Y)),NA())</f>
        <v>5.0874965505809484E-3</v>
      </c>
      <c r="N2759" s="144">
        <f>IFERROR(_xll.qlIndexFixing(ONIndex1M,I2759,TRUE,_xll.ohTrigger(RecalcTrigger,Trigger1M)),NA())</f>
        <v>4.6089206943733529E-3</v>
      </c>
      <c r="O2759" s="44">
        <f>IFERROR(_xll.qlIndexFixing(ONIndex3M,I2759,TRUE,_xll.ohTrigger(RecalcTrigger,Trigger3M)),NA())</f>
        <v>4.8437994480998725E-3</v>
      </c>
      <c r="P2759" s="44">
        <f>IFERROR(_xll.qlIndexFixing(ONIndex6M,I2759,TRUE,_xll.ohTrigger(RecalcTrigger,Trigger6M)),NA())</f>
        <v>4.778634443827201E-3</v>
      </c>
      <c r="Q2759" s="145">
        <f>IFERROR(_xll.qlIndexFixing(ONIndex1Y,I2759,TRUE,_xll.ohTrigger(RecalcTrigger,Trigger1Y)),NA())</f>
        <v>5.1365515168466658E-3</v>
      </c>
    </row>
    <row r="2760" spans="2:17" x14ac:dyDescent="0.2">
      <c r="B2760" s="39" t="s">
        <v>42</v>
      </c>
      <c r="D2760" s="42">
        <f>_xll.qlCalendarAdvance(Calendar,$D2759,B2760,"f",FALSE)</f>
        <v>59020</v>
      </c>
      <c r="E2760" s="139">
        <f>_xll.qlInterestRateIndexValueDate(IndexON,D2760)</f>
        <v>59020</v>
      </c>
      <c r="F2760" s="155">
        <f>IFERROR(_xll.qlIndexFixing(IndexON,D2760,TRUE,_xll.ohTrigger(RecalcTrigger,TriggerON)),NA())</f>
        <v>4.4280559376019824E-3</v>
      </c>
      <c r="H2760" s="42">
        <f>_xll.qlCalendarAdvance(Calendar,$H2759,B2760,"f",FALSE)</f>
        <v>59020</v>
      </c>
      <c r="I2760" s="139">
        <f>_xll.qlInterestRateIndexValueDate(Index1M,$H2760)</f>
        <v>59022</v>
      </c>
      <c r="J2760" s="144">
        <f>IFERROR(_xll.qlIndexFixing(Index1M,$H2760,TRUE,_xll.ohTrigger(RecalcTrigger,Trigger1M)),NA())</f>
        <v>4.6020968540805285E-3</v>
      </c>
      <c r="K2760" s="44">
        <f>IFERROR(_xll.qlIndexFixing(Index3M,H2760,TRUE,_xll.ohTrigger(RecalcTrigger,Trigger3M)),NA())</f>
        <v>4.8262741759915696E-3</v>
      </c>
      <c r="L2760" s="44">
        <f>IFERROR(_xll.qlIndexFixing(Index6M,$H2760,TRUE,_xll.ohTrigger(RecalcTrigger,Trigger6M)),NA())</f>
        <v>4.9270590142128177E-3</v>
      </c>
      <c r="M2760" s="145">
        <f>IFERROR(_xll.qlIndexFixing(Index1Y,$H2760,TRUE,_xll.ohTrigger(RecalcTrigger,Trigger1Y)),NA())</f>
        <v>5.0852355278164256E-3</v>
      </c>
      <c r="N2760" s="144">
        <f>IFERROR(_xll.qlIndexFixing(ONIndex1M,I2760,TRUE,_xll.ohTrigger(RecalcTrigger,Trigger1M)),NA())</f>
        <v>4.6059694732658585E-3</v>
      </c>
      <c r="O2760" s="44">
        <f>IFERROR(_xll.qlIndexFixing(ONIndex3M,I2760,TRUE,_xll.ohTrigger(RecalcTrigger,Trigger3M)),NA())</f>
        <v>4.8407549120366156E-3</v>
      </c>
      <c r="P2760" s="44">
        <f>IFERROR(_xll.qlIndexFixing(ONIndex6M,I2760,TRUE,_xll.ohTrigger(RecalcTrigger,Trigger6M)),NA())</f>
        <v>4.7894129530323681E-3</v>
      </c>
      <c r="Q2760" s="145">
        <f>IFERROR(_xll.qlIndexFixing(ONIndex1Y,I2760,TRUE,_xll.ohTrigger(RecalcTrigger,Trigger1Y)),NA())</f>
        <v>5.1337510185334168E-3</v>
      </c>
    </row>
    <row r="2761" spans="2:17" x14ac:dyDescent="0.2">
      <c r="B2761" s="39" t="s">
        <v>42</v>
      </c>
      <c r="D2761" s="42">
        <f>_xll.qlCalendarAdvance(Calendar,$D2760,B2761,"f",FALSE)</f>
        <v>59027</v>
      </c>
      <c r="E2761" s="139">
        <f>_xll.qlInterestRateIndexValueDate(IndexON,D2761)</f>
        <v>59027</v>
      </c>
      <c r="F2761" s="155">
        <f>IFERROR(_xll.qlIndexFixing(IndexON,D2761,TRUE,_xll.ohTrigger(RecalcTrigger,TriggerON)),NA())</f>
        <v>4.4250415322366621E-3</v>
      </c>
      <c r="H2761" s="42">
        <f>_xll.qlCalendarAdvance(Calendar,$H2760,B2761,"f",FALSE)</f>
        <v>59027</v>
      </c>
      <c r="I2761" s="139">
        <f>_xll.qlInterestRateIndexValueDate(Index1M,$H2761)</f>
        <v>59029</v>
      </c>
      <c r="J2761" s="144">
        <f>IFERROR(_xll.qlIndexFixing(Index1M,$H2761,TRUE,_xll.ohTrigger(RecalcTrigger,Trigger1M)),NA())</f>
        <v>4.5992003149544769E-3</v>
      </c>
      <c r="K2761" s="44">
        <f>IFERROR(_xll.qlIndexFixing(Index3M,H2761,TRUE,_xll.ohTrigger(RecalcTrigger,Trigger3M)),NA())</f>
        <v>4.8233832149010515E-3</v>
      </c>
      <c r="L2761" s="44">
        <f>IFERROR(_xll.qlIndexFixing(Index6M,$H2761,TRUE,_xll.ohTrigger(RecalcTrigger,Trigger6M)),NA())</f>
        <v>4.9372878577480152E-3</v>
      </c>
      <c r="M2761" s="145">
        <f>IFERROR(_xll.qlIndexFixing(Index1Y,$H2761,TRUE,_xll.ohTrigger(RecalcTrigger,Trigger1Y)),NA())</f>
        <v>5.0829966123520027E-3</v>
      </c>
      <c r="N2761" s="144">
        <f>IFERROR(_xll.qlIndexFixing(ONIndex1M,I2761,TRUE,_xll.ohTrigger(RecalcTrigger,Trigger1M)),NA())</f>
        <v>4.6030393323359675E-3</v>
      </c>
      <c r="O2761" s="44">
        <f>IFERROR(_xll.qlIndexFixing(ONIndex3M,I2761,TRUE,_xll.ohTrigger(RecalcTrigger,Trigger3M)),NA())</f>
        <v>4.8377328882054371E-3</v>
      </c>
      <c r="P2761" s="44">
        <f>IFERROR(_xll.qlIndexFixing(ONIndex6M,I2761,TRUE,_xll.ohTrigger(RecalcTrigger,Trigger6M)),NA())</f>
        <v>4.8001501134731228E-3</v>
      </c>
      <c r="Q2761" s="145">
        <f>IFERROR(_xll.qlIndexFixing(ONIndex1Y,I2761,TRUE,_xll.ohTrigger(RecalcTrigger,Trigger1Y)),NA())</f>
        <v>5.1309715836111991E-3</v>
      </c>
    </row>
    <row r="2762" spans="2:17" x14ac:dyDescent="0.2">
      <c r="B2762" s="39" t="s">
        <v>42</v>
      </c>
      <c r="D2762" s="42">
        <f>_xll.qlCalendarAdvance(Calendar,$D2761,B2762,"f",FALSE)</f>
        <v>59034</v>
      </c>
      <c r="E2762" s="139">
        <f>_xll.qlInterestRateIndexValueDate(IndexON,D2762)</f>
        <v>59034</v>
      </c>
      <c r="F2762" s="155">
        <f>IFERROR(_xll.qlIndexFixing(IndexON,D2762,TRUE,_xll.ohTrigger(RecalcTrigger,TriggerON)),NA())</f>
        <v>4.4220484336676691E-3</v>
      </c>
      <c r="H2762" s="42">
        <f>_xll.qlCalendarAdvance(Calendar,$H2761,B2762,"f",FALSE)</f>
        <v>59034</v>
      </c>
      <c r="I2762" s="139">
        <f>_xll.qlInterestRateIndexValueDate(Index1M,$H2762)</f>
        <v>59036</v>
      </c>
      <c r="J2762" s="144">
        <f>IFERROR(_xll.qlIndexFixing(Index1M,$H2762,TRUE,_xll.ohTrigger(RecalcTrigger,Trigger1M)),NA())</f>
        <v>4.596324966904819E-3</v>
      </c>
      <c r="K2762" s="44">
        <f>IFERROR(_xll.qlIndexFixing(Index3M,H2762,TRUE,_xll.ohTrigger(RecalcTrigger,Trigger3M)),NA())</f>
        <v>4.8205150754351235E-3</v>
      </c>
      <c r="L2762" s="44">
        <f>IFERROR(_xll.qlIndexFixing(Index6M,$H2762,TRUE,_xll.ohTrigger(RecalcTrigger,Trigger6M)),NA())</f>
        <v>4.9474739516307932E-3</v>
      </c>
      <c r="M2762" s="145">
        <f>IFERROR(_xll.qlIndexFixing(Index1Y,$H2762,TRUE,_xll.ohTrigger(RecalcTrigger,Trigger1Y)),NA())</f>
        <v>5.0807798406293245E-3</v>
      </c>
      <c r="N2762" s="144">
        <f>IFERROR(_xll.qlIndexFixing(ONIndex1M,I2762,TRUE,_xll.ohTrigger(RecalcTrigger,Trigger1M)),NA())</f>
        <v>4.6001303101128599E-3</v>
      </c>
      <c r="O2762" s="44">
        <f>IFERROR(_xll.qlIndexFixing(ONIndex3M,I2762,TRUE,_xll.ohTrigger(RecalcTrigger,Trigger3M)),NA())</f>
        <v>4.8347334169740463E-3</v>
      </c>
      <c r="P2762" s="44">
        <f>IFERROR(_xll.qlIndexFixing(ONIndex6M,I2762,TRUE,_xll.ohTrigger(RecalcTrigger,Trigger6M)),NA())</f>
        <v>4.8108458265083698E-3</v>
      </c>
      <c r="Q2762" s="145">
        <f>IFERROR(_xll.qlIndexFixing(ONIndex1Y,I2762,TRUE,_xll.ohTrigger(RecalcTrigger,Trigger1Y)),NA())</f>
        <v>5.1282132486107912E-3</v>
      </c>
    </row>
    <row r="2763" spans="2:17" x14ac:dyDescent="0.2">
      <c r="B2763" s="39" t="s">
        <v>42</v>
      </c>
      <c r="D2763" s="42">
        <f>_xll.qlCalendarAdvance(Calendar,$D2762,B2763,"f",FALSE)</f>
        <v>59041</v>
      </c>
      <c r="E2763" s="139">
        <f>_xll.qlInterestRateIndexValueDate(IndexON,D2763)</f>
        <v>59041</v>
      </c>
      <c r="F2763" s="155">
        <f>IFERROR(_xll.qlIndexFixing(IndexON,D2763,TRUE,_xll.ohTrigger(RecalcTrigger,TriggerON)),NA())</f>
        <v>4.4190766804241832E-3</v>
      </c>
      <c r="H2763" s="42">
        <f>_xll.qlCalendarAdvance(Calendar,$H2762,B2763,"f",FALSE)</f>
        <v>59041</v>
      </c>
      <c r="I2763" s="139">
        <f>_xll.qlInterestRateIndexValueDate(Index1M,$H2763)</f>
        <v>59043</v>
      </c>
      <c r="J2763" s="144">
        <f>IFERROR(_xll.qlIndexFixing(Index1M,$H2763,TRUE,_xll.ohTrigger(RecalcTrigger,Trigger1M)),NA())</f>
        <v>4.5934708484357545E-3</v>
      </c>
      <c r="K2763" s="44">
        <f>IFERROR(_xll.qlIndexFixing(Index3M,H2763,TRUE,_xll.ohTrigger(RecalcTrigger,Trigger3M)),NA())</f>
        <v>4.817669797936297E-3</v>
      </c>
      <c r="L2763" s="44">
        <f>IFERROR(_xll.qlIndexFixing(Index6M,$H2763,TRUE,_xll.ohTrigger(RecalcTrigger,Trigger6M)),NA())</f>
        <v>4.9576171962823108E-3</v>
      </c>
      <c r="M2763" s="145">
        <f>IFERROR(_xll.qlIndexFixing(Index1Y,$H2763,TRUE,_xll.ohTrigger(RecalcTrigger,Trigger1Y)),NA())</f>
        <v>5.0785852490917872E-3</v>
      </c>
      <c r="N2763" s="144">
        <f>IFERROR(_xll.qlIndexFixing(ONIndex1M,I2763,TRUE,_xll.ohTrigger(RecalcTrigger,Trigger1M)),NA())</f>
        <v>4.5972424450457794E-3</v>
      </c>
      <c r="O2763" s="44">
        <f>IFERROR(_xll.qlIndexFixing(ONIndex3M,I2763,TRUE,_xll.ohTrigger(RecalcTrigger,Trigger3M)),NA())</f>
        <v>4.8317565386302164E-3</v>
      </c>
      <c r="P2763" s="44">
        <f>IFERROR(_xll.qlIndexFixing(ONIndex6M,I2763,TRUE,_xll.ohTrigger(RecalcTrigger,Trigger6M)),NA())</f>
        <v>4.8214999935769498E-3</v>
      </c>
      <c r="Q2763" s="145">
        <f>IFERROR(_xll.qlIndexFixing(ONIndex1Y,I2763,TRUE,_xll.ohTrigger(RecalcTrigger,Trigger1Y)),NA())</f>
        <v>5.1254760498231633E-3</v>
      </c>
    </row>
    <row r="2764" spans="2:17" x14ac:dyDescent="0.2">
      <c r="B2764" s="39" t="s">
        <v>42</v>
      </c>
      <c r="D2764" s="42">
        <f>_xll.qlCalendarAdvance(Calendar,$D2763,B2764,"f",FALSE)</f>
        <v>59048</v>
      </c>
      <c r="E2764" s="139">
        <f>_xll.qlInterestRateIndexValueDate(IndexON,D2764)</f>
        <v>59048</v>
      </c>
      <c r="F2764" s="155">
        <f>IFERROR(_xll.qlIndexFixing(IndexON,D2764,TRUE,_xll.ohTrigger(RecalcTrigger,TriggerON)),NA())</f>
        <v>4.4161263115150007E-3</v>
      </c>
      <c r="H2764" s="42">
        <f>_xll.qlCalendarAdvance(Calendar,$H2763,B2764,"f",FALSE)</f>
        <v>59048</v>
      </c>
      <c r="I2764" s="139">
        <f>_xll.qlInterestRateIndexValueDate(Index1M,$H2764)</f>
        <v>59050</v>
      </c>
      <c r="J2764" s="144">
        <f>IFERROR(_xll.qlIndexFixing(Index1M,$H2764,TRUE,_xll.ohTrigger(RecalcTrigger,Trigger1M)),NA())</f>
        <v>4.5906379980514833E-3</v>
      </c>
      <c r="K2764" s="44">
        <f>IFERROR(_xll.qlIndexFixing(Index3M,H2764,TRUE,_xll.ohTrigger(RecalcTrigger,Trigger3M)),NA())</f>
        <v>4.8150125036374091E-3</v>
      </c>
      <c r="L2764" s="44">
        <f>IFERROR(_xll.qlIndexFixing(Index6M,$H2764,TRUE,_xll.ohTrigger(RecalcTrigger,Trigger6M)),NA())</f>
        <v>4.9640113956135471E-3</v>
      </c>
      <c r="M2764" s="145">
        <f>IFERROR(_xll.qlIndexFixing(Index1Y,$H2764,TRUE,_xll.ohTrigger(RecalcTrigger,Trigger1Y)),NA())</f>
        <v>5.0764128741823478E-3</v>
      </c>
      <c r="N2764" s="144">
        <f>IFERROR(_xll.qlIndexFixing(ONIndex1M,I2764,TRUE,_xll.ohTrigger(RecalcTrigger,Trigger1M)),NA())</f>
        <v>4.594375775823778E-3</v>
      </c>
      <c r="O2764" s="44">
        <f>IFERROR(_xll.qlIndexFixing(ONIndex3M,I2764,TRUE,_xll.ohTrigger(RecalcTrigger,Trigger3M)),NA())</f>
        <v>4.8288022937015285E-3</v>
      </c>
      <c r="P2764" s="44">
        <f>IFERROR(_xll.qlIndexFixing(ONIndex6M,I2764,TRUE,_xll.ohTrigger(RecalcTrigger,Trigger6M)),NA())</f>
        <v>4.8321125157180234E-3</v>
      </c>
      <c r="Q2764" s="145">
        <f>IFERROR(_xll.qlIndexFixing(ONIndex1Y,I2764,TRUE,_xll.ohTrigger(RecalcTrigger,Trigger1Y)),NA())</f>
        <v>5.1227600236192217E-3</v>
      </c>
    </row>
    <row r="2765" spans="2:17" x14ac:dyDescent="0.2">
      <c r="B2765" s="39" t="s">
        <v>42</v>
      </c>
      <c r="D2765" s="42">
        <f>_xll.qlCalendarAdvance(Calendar,$D2764,B2765,"f",FALSE)</f>
        <v>59055</v>
      </c>
      <c r="E2765" s="139">
        <f>_xll.qlInterestRateIndexValueDate(IndexON,D2765)</f>
        <v>59055</v>
      </c>
      <c r="F2765" s="155">
        <f>IFERROR(_xll.qlIndexFixing(IndexON,D2765,TRUE,_xll.ohTrigger(RecalcTrigger,TriggerON)),NA())</f>
        <v>4.4131973660288537E-3</v>
      </c>
      <c r="H2765" s="42">
        <f>_xll.qlCalendarAdvance(Calendar,$H2764,B2765,"f",FALSE)</f>
        <v>59055</v>
      </c>
      <c r="I2765" s="139">
        <f>_xll.qlInterestRateIndexValueDate(Index1M,$H2765)</f>
        <v>59057</v>
      </c>
      <c r="J2765" s="144">
        <f>IFERROR(_xll.qlIndexFixing(Index1M,$H2765,TRUE,_xll.ohTrigger(RecalcTrigger,Trigger1M)),NA())</f>
        <v>4.5878264542562053E-3</v>
      </c>
      <c r="K2765" s="44">
        <f>IFERROR(_xll.qlIndexFixing(Index3M,H2765,TRUE,_xll.ohTrigger(RecalcTrigger,Trigger3M)),NA())</f>
        <v>4.8122114621454715E-3</v>
      </c>
      <c r="L2765" s="44">
        <f>IFERROR(_xll.qlIndexFixing(Index6M,$H2765,TRUE,_xll.ohTrigger(RecalcTrigger,Trigger6M)),NA())</f>
        <v>4.9740834893246579E-3</v>
      </c>
      <c r="M2765" s="145">
        <f>IFERROR(_xll.qlIndexFixing(Index1Y,$H2765,TRUE,_xll.ohTrigger(RecalcTrigger,Trigger1Y)),NA())</f>
        <v>5.0742627523468137E-3</v>
      </c>
      <c r="N2765" s="144">
        <f>IFERROR(_xll.qlIndexFixing(ONIndex1M,I2765,TRUE,_xll.ohTrigger(RecalcTrigger,Trigger1M)),NA())</f>
        <v>4.5915303407362273E-3</v>
      </c>
      <c r="O2765" s="44">
        <f>IFERROR(_xll.qlIndexFixing(ONIndex3M,I2765,TRUE,_xll.ohTrigger(RecalcTrigger,Trigger3M)),NA())</f>
        <v>4.8258707221560115E-3</v>
      </c>
      <c r="P2765" s="44">
        <f>IFERROR(_xll.qlIndexFixing(ONIndex6M,I2765,TRUE,_xll.ohTrigger(RecalcTrigger,Trigger6M)),NA())</f>
        <v>4.8426832946102394E-3</v>
      </c>
      <c r="Q2765" s="145">
        <f>IFERROR(_xll.qlIndexFixing(ONIndex1Y,I2765,TRUE,_xll.ohTrigger(RecalcTrigger,Trigger1Y)),NA())</f>
        <v>5.1200652065297447E-3</v>
      </c>
    </row>
    <row r="2766" spans="2:17" x14ac:dyDescent="0.2">
      <c r="B2766" s="39" t="s">
        <v>42</v>
      </c>
      <c r="D2766" s="42">
        <f>_xll.qlCalendarAdvance(Calendar,$D2765,B2766,"f",FALSE)</f>
        <v>59062</v>
      </c>
      <c r="E2766" s="139">
        <f>_xll.qlInterestRateIndexValueDate(IndexON,D2766)</f>
        <v>59062</v>
      </c>
      <c r="F2766" s="155">
        <f>IFERROR(_xll.qlIndexFixing(IndexON,D2766,TRUE,_xll.ohTrigger(RecalcTrigger,TriggerON)),NA())</f>
        <v>4.4102898824949222E-3</v>
      </c>
      <c r="H2766" s="42">
        <f>_xll.qlCalendarAdvance(Calendar,$H2765,B2766,"f",FALSE)</f>
        <v>59062</v>
      </c>
      <c r="I2766" s="139">
        <f>_xll.qlInterestRateIndexValueDate(Index1M,$H2766)</f>
        <v>59064</v>
      </c>
      <c r="J2766" s="144">
        <f>IFERROR(_xll.qlIndexFixing(Index1M,$H2766,TRUE,_xll.ohTrigger(RecalcTrigger,Trigger1M)),NA())</f>
        <v>4.5850362555566182E-3</v>
      </c>
      <c r="K2766" s="44">
        <f>IFERROR(_xll.qlIndexFixing(Index3M,H2766,TRUE,_xll.ohTrigger(RecalcTrigger,Trigger3M)),NA())</f>
        <v>4.8094334004368843E-3</v>
      </c>
      <c r="L2766" s="44">
        <f>IFERROR(_xll.qlIndexFixing(Index6M,$H2766,TRUE,_xll.ohTrigger(RecalcTrigger,Trigger6M)),NA())</f>
        <v>4.9841124722085949E-3</v>
      </c>
      <c r="M2766" s="145">
        <f>IFERROR(_xll.qlIndexFixing(Index1Y,$H2766,TRUE,_xll.ohTrigger(RecalcTrigger,Trigger1Y)),NA())</f>
        <v>5.0721349200318639E-3</v>
      </c>
      <c r="N2766" s="144">
        <f>IFERROR(_xll.qlIndexFixing(ONIndex1M,I2766,TRUE,_xll.ohTrigger(RecalcTrigger,Trigger1M)),NA())</f>
        <v>4.5887061784721794E-3</v>
      </c>
      <c r="O2766" s="44">
        <f>IFERROR(_xll.qlIndexFixing(ONIndex3M,I2766,TRUE,_xll.ohTrigger(RecalcTrigger,Trigger3M)),NA())</f>
        <v>4.822961864681119E-3</v>
      </c>
      <c r="P2766" s="44">
        <f>IFERROR(_xll.qlIndexFixing(ONIndex6M,I2766,TRUE,_xll.ohTrigger(RecalcTrigger,Trigger6M)),NA())</f>
        <v>4.8532122314526305E-3</v>
      </c>
      <c r="Q2766" s="145">
        <f>IFERROR(_xll.qlIndexFixing(ONIndex1Y,I2766,TRUE,_xll.ohTrigger(RecalcTrigger,Trigger1Y)),NA())</f>
        <v>5.1173916350055748E-3</v>
      </c>
    </row>
    <row r="2767" spans="2:17" x14ac:dyDescent="0.2">
      <c r="B2767" s="39" t="s">
        <v>42</v>
      </c>
      <c r="D2767" s="42">
        <f>_xll.qlCalendarAdvance(Calendar,$D2766,B2767,"f",FALSE)</f>
        <v>59069</v>
      </c>
      <c r="E2767" s="139">
        <f>_xll.qlInterestRateIndexValueDate(IndexON,D2767)</f>
        <v>59069</v>
      </c>
      <c r="F2767" s="155">
        <f>IFERROR(_xll.qlIndexFixing(IndexON,D2767,TRUE,_xll.ohTrigger(RecalcTrigger,TriggerON)),NA())</f>
        <v>4.4074039000818743E-3</v>
      </c>
      <c r="H2767" s="42">
        <f>_xll.qlCalendarAdvance(Calendar,$H2766,B2767,"f",FALSE)</f>
        <v>59069</v>
      </c>
      <c r="I2767" s="139">
        <f>_xll.qlInterestRateIndexValueDate(Index1M,$H2767)</f>
        <v>59071</v>
      </c>
      <c r="J2767" s="144">
        <f>IFERROR(_xll.qlIndexFixing(Index1M,$H2767,TRUE,_xll.ohTrigger(RecalcTrigger,Trigger1M)),NA())</f>
        <v>4.5822674404569219E-3</v>
      </c>
      <c r="K2767" s="44">
        <f>IFERROR(_xll.qlIndexFixing(Index3M,H2767,TRUE,_xll.ohTrigger(RecalcTrigger,Trigger3M)),NA())</f>
        <v>4.8066783588530046E-3</v>
      </c>
      <c r="L2767" s="44">
        <f>IFERROR(_xll.qlIndexFixing(Index6M,$H2767,TRUE,_xll.ohTrigger(RecalcTrigger,Trigger6M)),NA())</f>
        <v>4.9940982447140526E-3</v>
      </c>
      <c r="M2767" s="145">
        <f>IFERROR(_xll.qlIndexFixing(Index1Y,$H2767,TRUE,_xll.ohTrigger(RecalcTrigger,Trigger1Y)),NA())</f>
        <v>5.0700294136844012E-3</v>
      </c>
      <c r="N2767" s="144">
        <f>IFERROR(_xll.qlIndexFixing(ONIndex1M,I2767,TRUE,_xll.ohTrigger(RecalcTrigger,Trigger1M)),NA())</f>
        <v>4.585903327400942E-3</v>
      </c>
      <c r="O2767" s="44">
        <f>IFERROR(_xll.qlIndexFixing(ONIndex3M,I2767,TRUE,_xll.ohTrigger(RecalcTrigger,Trigger3M)),NA())</f>
        <v>4.8200757614047518E-3</v>
      </c>
      <c r="P2767" s="44">
        <f>IFERROR(_xll.qlIndexFixing(ONIndex6M,I2767,TRUE,_xll.ohTrigger(RecalcTrigger,Trigger6M)),NA())</f>
        <v>4.8636992275241653E-3</v>
      </c>
      <c r="Q2767" s="145">
        <f>IFERROR(_xll.qlIndexFixing(ONIndex1Y,I2767,TRUE,_xll.ohTrigger(RecalcTrigger,Trigger1Y)),NA())</f>
        <v>5.11473934517781E-3</v>
      </c>
    </row>
    <row r="2768" spans="2:17" x14ac:dyDescent="0.2">
      <c r="B2768" s="39" t="s">
        <v>42</v>
      </c>
      <c r="D2768" s="42">
        <f>_xll.qlCalendarAdvance(Calendar,$D2767,B2768,"f",FALSE)</f>
        <v>59076</v>
      </c>
      <c r="E2768" s="139">
        <f>_xll.qlInterestRateIndexValueDate(IndexON,D2768)</f>
        <v>59076</v>
      </c>
      <c r="F2768" s="155">
        <f>IFERROR(_xll.qlIndexFixing(IndexON,D2768,TRUE,_xll.ohTrigger(RecalcTrigger,TriggerON)),NA())</f>
        <v>4.4045394574787622E-3</v>
      </c>
      <c r="H2768" s="42">
        <f>_xll.qlCalendarAdvance(Calendar,$H2767,B2768,"f",FALSE)</f>
        <v>59076</v>
      </c>
      <c r="I2768" s="139">
        <f>_xll.qlInterestRateIndexValueDate(Index1M,$H2768)</f>
        <v>59078</v>
      </c>
      <c r="J2768" s="144">
        <f>IFERROR(_xll.qlIndexFixing(Index1M,$H2768,TRUE,_xll.ohTrigger(RecalcTrigger,Trigger1M)),NA())</f>
        <v>4.5795200474588182E-3</v>
      </c>
      <c r="K2768" s="44">
        <f>IFERROR(_xll.qlIndexFixing(Index3M,H2768,TRUE,_xll.ohTrigger(RecalcTrigger,Trigger3M)),NA())</f>
        <v>4.8039463777378253E-3</v>
      </c>
      <c r="L2768" s="44">
        <f>IFERROR(_xll.qlIndexFixing(Index6M,$H2768,TRUE,_xll.ohTrigger(RecalcTrigger,Trigger6M)),NA())</f>
        <v>5.0040407072897246E-3</v>
      </c>
      <c r="M2768" s="145">
        <f>IFERROR(_xll.qlIndexFixing(Index1Y,$H2768,TRUE,_xll.ohTrigger(RecalcTrigger,Trigger1Y)),NA())</f>
        <v>5.0679462697532946E-3</v>
      </c>
      <c r="N2768" s="144">
        <f>IFERROR(_xll.qlIndexFixing(ONIndex1M,I2768,TRUE,_xll.ohTrigger(RecalcTrigger,Trigger1M)),NA())</f>
        <v>4.5831218259717588E-3</v>
      </c>
      <c r="O2768" s="44">
        <f>IFERROR(_xll.qlIndexFixing(ONIndex3M,I2768,TRUE,_xll.ohTrigger(RecalcTrigger,Trigger3M)),NA())</f>
        <v>4.8172124527745552E-3</v>
      </c>
      <c r="P2768" s="44">
        <f>IFERROR(_xll.qlIndexFixing(ONIndex6M,I2768,TRUE,_xll.ohTrigger(RecalcTrigger,Trigger6M)),NA())</f>
        <v>4.8741441842636846E-3</v>
      </c>
      <c r="Q2768" s="145">
        <f>IFERROR(_xll.qlIndexFixing(ONIndex1Y,I2768,TRUE,_xll.ohTrigger(RecalcTrigger,Trigger1Y)),NA())</f>
        <v>5.1121083737371009E-3</v>
      </c>
    </row>
    <row r="2769" spans="2:17" x14ac:dyDescent="0.2">
      <c r="B2769" s="39" t="s">
        <v>42</v>
      </c>
      <c r="D2769" s="42">
        <f>_xll.qlCalendarAdvance(Calendar,$D2768,B2769,"f",FALSE)</f>
        <v>59083</v>
      </c>
      <c r="E2769" s="139">
        <f>_xll.qlInterestRateIndexValueDate(IndexON,D2769)</f>
        <v>59083</v>
      </c>
      <c r="F2769" s="155">
        <f>IFERROR(_xll.qlIndexFixing(IndexON,D2769,TRUE,_xll.ohTrigger(RecalcTrigger,TriggerON)),NA())</f>
        <v>4.4016965936144459E-3</v>
      </c>
      <c r="H2769" s="42">
        <f>_xll.qlCalendarAdvance(Calendar,$H2768,B2769,"f",FALSE)</f>
        <v>59083</v>
      </c>
      <c r="I2769" s="139">
        <f>_xll.qlInterestRateIndexValueDate(Index1M,$H2769)</f>
        <v>59085</v>
      </c>
      <c r="J2769" s="144">
        <f>IFERROR(_xll.qlIndexFixing(Index1M,$H2769,TRUE,_xll.ohTrigger(RecalcTrigger,Trigger1M)),NA())</f>
        <v>4.576794115071503E-3</v>
      </c>
      <c r="K2769" s="44">
        <f>IFERROR(_xll.qlIndexFixing(Index3M,H2769,TRUE,_xll.ohTrigger(RecalcTrigger,Trigger3M)),NA())</f>
        <v>4.8010804933983986E-3</v>
      </c>
      <c r="L2769" s="44">
        <f>IFERROR(_xll.qlIndexFixing(Index6M,$H2769,TRUE,_xll.ohTrigger(RecalcTrigger,Trigger6M)),NA())</f>
        <v>5.0146666211139E-3</v>
      </c>
      <c r="M2769" s="145">
        <f>IFERROR(_xll.qlIndexFixing(Index1Y,$H2769,TRUE,_xll.ohTrigger(RecalcTrigger,Trigger1Y)),NA())</f>
        <v>5.06588552468873E-3</v>
      </c>
      <c r="N2769" s="144">
        <f>IFERROR(_xll.qlIndexFixing(ONIndex1M,I2769,TRUE,_xll.ohTrigger(RecalcTrigger,Trigger1M)),NA())</f>
        <v>4.5803617129536178E-3</v>
      </c>
      <c r="O2769" s="44">
        <f>IFERROR(_xll.qlIndexFixing(ONIndex3M,I2769,TRUE,_xll.ohTrigger(RecalcTrigger,Trigger3M)),NA())</f>
        <v>4.8143719791582384E-3</v>
      </c>
      <c r="P2769" s="44">
        <f>IFERROR(_xll.qlIndexFixing(ONIndex6M,I2769,TRUE,_xll.ohTrigger(RecalcTrigger,Trigger6M)),NA())</f>
        <v>4.884547003030093E-3</v>
      </c>
      <c r="Q2769" s="145">
        <f>IFERROR(_xll.qlIndexFixing(ONIndex1Y,I2769,TRUE,_xll.ohTrigger(RecalcTrigger,Trigger1Y)),NA())</f>
        <v>5.1094987569744177E-3</v>
      </c>
    </row>
    <row r="2770" spans="2:17" x14ac:dyDescent="0.2">
      <c r="B2770" s="39" t="s">
        <v>42</v>
      </c>
      <c r="D2770" s="42">
        <f>_xll.qlCalendarAdvance(Calendar,$D2769,B2770,"f",FALSE)</f>
        <v>59090</v>
      </c>
      <c r="E2770" s="139">
        <f>_xll.qlInterestRateIndexValueDate(IndexON,D2770)</f>
        <v>59090</v>
      </c>
      <c r="F2770" s="155">
        <f>IFERROR(_xll.qlIndexFixing(IndexON,D2770,TRUE,_xll.ohTrigger(RecalcTrigger,TriggerON)),NA())</f>
        <v>4.3988753474977216E-3</v>
      </c>
      <c r="H2770" s="42">
        <f>_xll.qlCalendarAdvance(Calendar,$H2769,B2770,"f",FALSE)</f>
        <v>59090</v>
      </c>
      <c r="I2770" s="139">
        <f>_xll.qlInterestRateIndexValueDate(Index1M,$H2770)</f>
        <v>59092</v>
      </c>
      <c r="J2770" s="144">
        <f>IFERROR(_xll.qlIndexFixing(Index1M,$H2770,TRUE,_xll.ohTrigger(RecalcTrigger,Trigger1M)),NA())</f>
        <v>4.5740896817991761E-3</v>
      </c>
      <c r="K2770" s="44">
        <f>IFERROR(_xll.qlIndexFixing(Index3M,H2770,TRUE,_xll.ohTrigger(RecalcTrigger,Trigger3M)),NA())</f>
        <v>4.7983963792509327E-3</v>
      </c>
      <c r="L2770" s="44">
        <f>IFERROR(_xll.qlIndexFixing(Index6M,$H2770,TRUE,_xll.ohTrigger(RecalcTrigger,Trigger6M)),NA())</f>
        <v>5.0245191601908015E-3</v>
      </c>
      <c r="M2770" s="145">
        <f>IFERROR(_xll.qlIndexFixing(Index1Y,$H2770,TRUE,_xll.ohTrigger(RecalcTrigger,Trigger1Y)),NA())</f>
        <v>5.0638472149415505E-3</v>
      </c>
      <c r="N2770" s="144">
        <f>IFERROR(_xll.qlIndexFixing(ONIndex1M,I2770,TRUE,_xll.ohTrigger(RecalcTrigger,Trigger1M)),NA())</f>
        <v>4.5776230265559548E-3</v>
      </c>
      <c r="O2770" s="44">
        <f>IFERROR(_xll.qlIndexFixing(ONIndex3M,I2770,TRUE,_xll.ohTrigger(RecalcTrigger,Trigger3M)),NA())</f>
        <v>4.8115543807636385E-3</v>
      </c>
      <c r="P2770" s="44">
        <f>IFERROR(_xll.qlIndexFixing(ONIndex6M,I2770,TRUE,_xll.ohTrigger(RecalcTrigger,Trigger6M)),NA())</f>
        <v>4.8949075850224233E-3</v>
      </c>
      <c r="Q2770" s="145">
        <f>IFERROR(_xll.qlIndexFixing(ONIndex1Y,I2770,TRUE,_xll.ohTrigger(RecalcTrigger,Trigger1Y)),NA())</f>
        <v>5.1069105312606666E-3</v>
      </c>
    </row>
    <row r="2771" spans="2:17" x14ac:dyDescent="0.2">
      <c r="B2771" s="39" t="s">
        <v>42</v>
      </c>
      <c r="D2771" s="42">
        <f>_xll.qlCalendarAdvance(Calendar,$D2770,B2771,"f",FALSE)</f>
        <v>59097</v>
      </c>
      <c r="E2771" s="139">
        <f>_xll.qlInterestRateIndexValueDate(IndexON,D2771)</f>
        <v>59097</v>
      </c>
      <c r="F2771" s="155">
        <f>IFERROR(_xll.qlIndexFixing(IndexON,D2771,TRUE,_xll.ohTrigger(RecalcTrigger,TriggerON)),NA())</f>
        <v>4.3960757578975773E-3</v>
      </c>
      <c r="H2771" s="42">
        <f>_xll.qlCalendarAdvance(Calendar,$H2770,B2771,"f",FALSE)</f>
        <v>59097</v>
      </c>
      <c r="I2771" s="139">
        <f>_xll.qlInterestRateIndexValueDate(Index1M,$H2771)</f>
        <v>59099</v>
      </c>
      <c r="J2771" s="144">
        <f>IFERROR(_xll.qlIndexFixing(Index1M,$H2771,TRUE,_xll.ohTrigger(RecalcTrigger,Trigger1M)),NA())</f>
        <v>4.5714067861435392E-3</v>
      </c>
      <c r="K2771" s="44">
        <f>IFERROR(_xll.qlIndexFixing(Index3M,H2771,TRUE,_xll.ohTrigger(RecalcTrigger,Trigger3M)),NA())</f>
        <v>4.7957354498115333E-3</v>
      </c>
      <c r="L2771" s="44">
        <f>IFERROR(_xll.qlIndexFixing(Index6M,$H2771,TRUE,_xll.ohTrigger(RecalcTrigger,Trigger6M)),NA())</f>
        <v>5.0343280832399898E-3</v>
      </c>
      <c r="M2771" s="145">
        <f>IFERROR(_xll.qlIndexFixing(Index1Y,$H2771,TRUE,_xll.ohTrigger(RecalcTrigger,Trigger1Y)),NA())</f>
        <v>5.0618313769643505E-3</v>
      </c>
      <c r="N2771" s="144">
        <f>IFERROR(_xll.qlIndexFixing(ONIndex1M,I2771,TRUE,_xll.ohTrigger(RecalcTrigger,Trigger1M)),NA())</f>
        <v>4.5749058054678216E-3</v>
      </c>
      <c r="O2771" s="44">
        <f>IFERROR(_xll.qlIndexFixing(ONIndex3M,I2771,TRUE,_xll.ohTrigger(RecalcTrigger,Trigger3M)),NA())</f>
        <v>4.8087596981183367E-3</v>
      </c>
      <c r="P2771" s="44">
        <f>IFERROR(_xll.qlIndexFixing(ONIndex6M,I2771,TRUE,_xll.ohTrigger(RecalcTrigger,Trigger6M)),NA())</f>
        <v>4.9052258317594521E-3</v>
      </c>
      <c r="Q2771" s="145">
        <f>IFERROR(_xll.qlIndexFixing(ONIndex1Y,I2771,TRUE,_xll.ohTrigger(RecalcTrigger,Trigger1Y)),NA())</f>
        <v>5.104343732966754E-3</v>
      </c>
    </row>
    <row r="2772" spans="2:17" x14ac:dyDescent="0.2">
      <c r="B2772" s="39" t="s">
        <v>42</v>
      </c>
      <c r="D2772" s="42">
        <f>_xll.qlCalendarAdvance(Calendar,$D2771,B2772,"f",FALSE)</f>
        <v>59104</v>
      </c>
      <c r="E2772" s="139">
        <f>_xll.qlInterestRateIndexValueDate(IndexON,D2772)</f>
        <v>59104</v>
      </c>
      <c r="F2772" s="155">
        <f>IFERROR(_xll.qlIndexFixing(IndexON,D2772,TRUE,_xll.ohTrigger(RecalcTrigger,TriggerON)),NA())</f>
        <v>4.3932978637428732E-3</v>
      </c>
      <c r="H2772" s="42">
        <f>_xll.qlCalendarAdvance(Calendar,$H2771,B2772,"f",FALSE)</f>
        <v>59104</v>
      </c>
      <c r="I2772" s="139">
        <f>_xll.qlInterestRateIndexValueDate(Index1M,$H2772)</f>
        <v>59106</v>
      </c>
      <c r="J2772" s="144">
        <f>IFERROR(_xll.qlIndexFixing(Index1M,$H2772,TRUE,_xll.ohTrigger(RecalcTrigger,Trigger1M)),NA())</f>
        <v>4.5687454666162863E-3</v>
      </c>
      <c r="K2772" s="44">
        <f>IFERROR(_xll.qlIndexFixing(Index3M,H2772,TRUE,_xll.ohTrigger(RecalcTrigger,Trigger3M)),NA())</f>
        <v>4.7930977454244492E-3</v>
      </c>
      <c r="L2772" s="44">
        <f>IFERROR(_xll.qlIndexFixing(Index6M,$H2772,TRUE,_xll.ohTrigger(RecalcTrigger,Trigger6M)),NA())</f>
        <v>5.044093290709011E-3</v>
      </c>
      <c r="M2772" s="145">
        <f>IFERROR(_xll.qlIndexFixing(Index1Y,$H2772,TRUE,_xll.ohTrigger(RecalcTrigger,Trigger1Y)),NA())</f>
        <v>5.0598380472108183E-3</v>
      </c>
      <c r="N2772" s="144">
        <f>IFERROR(_xll.qlIndexFixing(ONIndex1M,I2772,TRUE,_xll.ohTrigger(RecalcTrigger,Trigger1M)),NA())</f>
        <v>4.572210088218398E-3</v>
      </c>
      <c r="O2772" s="44">
        <f>IFERROR(_xll.qlIndexFixing(ONIndex3M,I2772,TRUE,_xll.ohTrigger(RecalcTrigger,Trigger3M)),NA())</f>
        <v>4.8059879714301701E-3</v>
      </c>
      <c r="P2772" s="44">
        <f>IFERROR(_xll.qlIndexFixing(ONIndex6M,I2772,TRUE,_xll.ohTrigger(RecalcTrigger,Trigger6M)),NA())</f>
        <v>4.9155016445201483E-3</v>
      </c>
      <c r="Q2772" s="145">
        <f>IFERROR(_xll.qlIndexFixing(ONIndex1Y,I2772,TRUE,_xll.ohTrigger(RecalcTrigger,Trigger1Y)),NA())</f>
        <v>5.1017983986234583E-3</v>
      </c>
    </row>
    <row r="2773" spans="2:17" x14ac:dyDescent="0.2">
      <c r="B2773" s="39" t="s">
        <v>42</v>
      </c>
      <c r="D2773" s="42">
        <f>_xll.qlCalendarAdvance(Calendar,$D2772,B2773,"f",FALSE)</f>
        <v>59111</v>
      </c>
      <c r="E2773" s="139">
        <f>_xll.qlInterestRateIndexValueDate(IndexON,D2773)</f>
        <v>59111</v>
      </c>
      <c r="F2773" s="155">
        <f>IFERROR(_xll.qlIndexFixing(IndexON,D2773,TRUE,_xll.ohTrigger(RecalcTrigger,TriggerON)),NA())</f>
        <v>4.3905417038825334E-3</v>
      </c>
      <c r="H2773" s="42">
        <f>_xll.qlCalendarAdvance(Calendar,$H2772,B2773,"f",FALSE)</f>
        <v>59111</v>
      </c>
      <c r="I2773" s="139">
        <f>_xll.qlInterestRateIndexValueDate(Index1M,$H2773)</f>
        <v>59113</v>
      </c>
      <c r="J2773" s="144">
        <f>IFERROR(_xll.qlIndexFixing(Index1M,$H2773,TRUE,_xll.ohTrigger(RecalcTrigger,Trigger1M)),NA())</f>
        <v>4.5661057617166212E-3</v>
      </c>
      <c r="K2773" s="44">
        <f>IFERROR(_xll.qlIndexFixing(Index3M,H2773,TRUE,_xll.ohTrigger(RecalcTrigger,Trigger3M)),NA())</f>
        <v>4.7904833064365384E-3</v>
      </c>
      <c r="L2773" s="44">
        <f>IFERROR(_xll.qlIndexFixing(Index6M,$H2773,TRUE,_xll.ohTrigger(RecalcTrigger,Trigger6M)),NA())</f>
        <v>5.0530998870019677E-3</v>
      </c>
      <c r="M2773" s="145">
        <f>IFERROR(_xll.qlIndexFixing(Index1Y,$H2773,TRUE,_xll.ohTrigger(RecalcTrigger,Trigger1Y)),NA())</f>
        <v>5.0578672621353011E-3</v>
      </c>
      <c r="N2773" s="144">
        <f>IFERROR(_xll.qlIndexFixing(ONIndex1M,I2773,TRUE,_xll.ohTrigger(RecalcTrigger,Trigger1M)),NA())</f>
        <v>4.5695359131769919E-3</v>
      </c>
      <c r="O2773" s="44">
        <f>IFERROR(_xll.qlIndexFixing(ONIndex3M,I2773,TRUE,_xll.ohTrigger(RecalcTrigger,Trigger3M)),NA())</f>
        <v>4.8032392409869118E-3</v>
      </c>
      <c r="P2773" s="44">
        <f>IFERROR(_xll.qlIndexFixing(ONIndex6M,I2773,TRUE,_xll.ohTrigger(RecalcTrigger,Trigger6M)),NA())</f>
        <v>4.9257349245834803E-3</v>
      </c>
      <c r="Q2773" s="145">
        <f>IFERROR(_xll.qlIndexFixing(ONIndex1Y,I2773,TRUE,_xll.ohTrigger(RecalcTrigger,Trigger1Y)),NA())</f>
        <v>5.0992745646016857E-3</v>
      </c>
    </row>
    <row r="2774" spans="2:17" x14ac:dyDescent="0.2">
      <c r="B2774" s="39" t="s">
        <v>42</v>
      </c>
      <c r="D2774" s="42">
        <f>_xll.qlCalendarAdvance(Calendar,$D2773,B2774,"f",FALSE)</f>
        <v>59118</v>
      </c>
      <c r="E2774" s="139">
        <f>_xll.qlInterestRateIndexValueDate(IndexON,D2774)</f>
        <v>59118</v>
      </c>
      <c r="F2774" s="155">
        <f>IFERROR(_xll.qlIndexFixing(IndexON,D2774,TRUE,_xll.ohTrigger(RecalcTrigger,TriggerON)),NA())</f>
        <v>4.387807317325354E-3</v>
      </c>
      <c r="H2774" s="42">
        <f>_xll.qlCalendarAdvance(Calendar,$H2773,B2774,"f",FALSE)</f>
        <v>59118</v>
      </c>
      <c r="I2774" s="139">
        <f>_xll.qlInterestRateIndexValueDate(Index1M,$H2774)</f>
        <v>59120</v>
      </c>
      <c r="J2774" s="144">
        <f>IFERROR(_xll.qlIndexFixing(Index1M,$H2774,TRUE,_xll.ohTrigger(RecalcTrigger,Trigger1M)),NA())</f>
        <v>4.5634877099512416E-3</v>
      </c>
      <c r="K2774" s="44">
        <f>IFERROR(_xll.qlIndexFixing(Index3M,H2774,TRUE,_xll.ohTrigger(RecalcTrigger,Trigger3M)),NA())</f>
        <v>4.787892173189443E-3</v>
      </c>
      <c r="L2774" s="44">
        <f>IFERROR(_xll.qlIndexFixing(Index6M,$H2774,TRUE,_xll.ohTrigger(RecalcTrigger,Trigger6M)),NA())</f>
        <v>5.0627803994793413E-3</v>
      </c>
      <c r="M2774" s="145">
        <f>IFERROR(_xll.qlIndexFixing(Index1Y,$H2774,TRUE,_xll.ohTrigger(RecalcTrigger,Trigger1Y)),NA())</f>
        <v>5.0559190581943355E-3</v>
      </c>
      <c r="N2774" s="144">
        <f>IFERROR(_xll.qlIndexFixing(ONIndex1M,I2774,TRUE,_xll.ohTrigger(RecalcTrigger,Trigger1M)),NA())</f>
        <v>4.566883318792847E-3</v>
      </c>
      <c r="O2774" s="44">
        <f>IFERROR(_xll.qlIndexFixing(ONIndex3M,I2774,TRUE,_xll.ohTrigger(RecalcTrigger,Trigger3M)),NA())</f>
        <v>4.8005135473161431E-3</v>
      </c>
      <c r="P2774" s="44">
        <f>IFERROR(_xll.qlIndexFixing(ONIndex6M,I2774,TRUE,_xll.ohTrigger(RecalcTrigger,Trigger6M)),NA())</f>
        <v>4.9359255732284169E-3</v>
      </c>
      <c r="Q2774" s="145">
        <f>IFERROR(_xll.qlIndexFixing(ONIndex1Y,I2774,TRUE,_xll.ohTrigger(RecalcTrigger,Trigger1Y)),NA())</f>
        <v>5.0967722672723426E-3</v>
      </c>
    </row>
    <row r="2775" spans="2:17" x14ac:dyDescent="0.2">
      <c r="B2775" s="39" t="s">
        <v>42</v>
      </c>
      <c r="D2775" s="42">
        <f>_xll.qlCalendarAdvance(Calendar,$D2774,B2775,"f",FALSE)</f>
        <v>59125</v>
      </c>
      <c r="E2775" s="139">
        <f>_xll.qlInterestRateIndexValueDate(IndexON,D2775)</f>
        <v>59125</v>
      </c>
      <c r="F2775" s="155">
        <f>IFERROR(_xll.qlIndexFixing(IndexON,D2775,TRUE,_xll.ohTrigger(RecalcTrigger,TriggerON)),NA())</f>
        <v>4.385094742680451E-3</v>
      </c>
      <c r="H2775" s="42">
        <f>_xll.qlCalendarAdvance(Calendar,$H2774,B2775,"f",FALSE)</f>
        <v>59125</v>
      </c>
      <c r="I2775" s="139">
        <f>_xll.qlInterestRateIndexValueDate(Index1M,$H2775)</f>
        <v>59127</v>
      </c>
      <c r="J2775" s="144">
        <f>IFERROR(_xll.qlIndexFixing(Index1M,$H2775,TRUE,_xll.ohTrigger(RecalcTrigger,Trigger1M)),NA())</f>
        <v>4.5608913498293435E-3</v>
      </c>
      <c r="K2775" s="44">
        <f>IFERROR(_xll.qlIndexFixing(Index3M,H2775,TRUE,_xll.ohTrigger(RecalcTrigger,Trigger3M)),NA())</f>
        <v>4.7853243860291501E-3</v>
      </c>
      <c r="L2775" s="44">
        <f>IFERROR(_xll.qlIndexFixing(Index6M,$H2775,TRUE,_xll.ohTrigger(RecalcTrigger,Trigger6M)),NA())</f>
        <v>5.0724169051947236E-3</v>
      </c>
      <c r="M2775" s="145">
        <f>IFERROR(_xll.qlIndexFixing(Index1Y,$H2775,TRUE,_xll.ohTrigger(RecalcTrigger,Trigger1Y)),NA())</f>
        <v>5.0539934718451147E-3</v>
      </c>
      <c r="N2775" s="144">
        <f>IFERROR(_xll.qlIndexFixing(ONIndex1M,I2775,TRUE,_xll.ohTrigger(RecalcTrigger,Trigger1M)),NA())</f>
        <v>4.5642523438349514E-3</v>
      </c>
      <c r="O2775" s="44">
        <f>IFERROR(_xll.qlIndexFixing(ONIndex3M,I2775,TRUE,_xll.ohTrigger(RecalcTrigger,Trigger3M)),NA())</f>
        <v>4.7978109306257011E-3</v>
      </c>
      <c r="P2775" s="44">
        <f>IFERROR(_xll.qlIndexFixing(ONIndex6M,I2775,TRUE,_xll.ohTrigger(RecalcTrigger,Trigger6M)),NA())</f>
        <v>4.9460734920536709E-3</v>
      </c>
      <c r="Q2775" s="145">
        <f>IFERROR(_xll.qlIndexFixing(ONIndex1Y,I2775,TRUE,_xll.ohTrigger(RecalcTrigger,Trigger1Y)),NA())</f>
        <v>5.0942915429263991E-3</v>
      </c>
    </row>
    <row r="2776" spans="2:17" x14ac:dyDescent="0.2">
      <c r="B2776" s="39" t="s">
        <v>42</v>
      </c>
      <c r="D2776" s="42">
        <f>_xll.qlCalendarAdvance(Calendar,$D2775,B2776,"f",FALSE)</f>
        <v>59132</v>
      </c>
      <c r="E2776" s="139">
        <f>_xll.qlInterestRateIndexValueDate(IndexON,D2776)</f>
        <v>59132</v>
      </c>
      <c r="F2776" s="155">
        <f>IFERROR(_xll.qlIndexFixing(IndexON,D2776,TRUE,_xll.ohTrigger(RecalcTrigger,TriggerON)),NA())</f>
        <v>4.3824040191164926E-3</v>
      </c>
      <c r="H2776" s="42">
        <f>_xll.qlCalendarAdvance(Calendar,$H2775,B2776,"f",FALSE)</f>
        <v>59132</v>
      </c>
      <c r="I2776" s="139">
        <f>_xll.qlInterestRateIndexValueDate(Index1M,$H2776)</f>
        <v>59134</v>
      </c>
      <c r="J2776" s="144">
        <f>IFERROR(_xll.qlIndexFixing(Index1M,$H2776,TRUE,_xll.ohTrigger(RecalcTrigger,Trigger1M)),NA())</f>
        <v>4.5581637061609115E-3</v>
      </c>
      <c r="K2776" s="44">
        <f>IFERROR(_xll.qlIndexFixing(Index3M,H2776,TRUE,_xll.ohTrigger(RecalcTrigger,Trigger3M)),NA())</f>
        <v>4.7827799853016476E-3</v>
      </c>
      <c r="L2776" s="44">
        <f>IFERROR(_xll.qlIndexFixing(Index6M,$H2776,TRUE,_xll.ohTrigger(RecalcTrigger,Trigger6M)),NA())</f>
        <v>5.0820093046051997E-3</v>
      </c>
      <c r="M2776" s="145">
        <f>IFERROR(_xll.qlIndexFixing(Index1Y,$H2776,TRUE,_xll.ohTrigger(RecalcTrigger,Trigger1Y)),NA())</f>
        <v>5.0520905395463646E-3</v>
      </c>
      <c r="N2776" s="144">
        <f>IFERROR(_xll.qlIndexFixing(ONIndex1M,I2776,TRUE,_xll.ohTrigger(RecalcTrigger,Trigger1M)),NA())</f>
        <v>4.5616430265926766E-3</v>
      </c>
      <c r="O2776" s="44">
        <f>IFERROR(_xll.qlIndexFixing(ONIndex3M,I2776,TRUE,_xll.ohTrigger(RecalcTrigger,Trigger3M)),NA())</f>
        <v>4.7951314313632309E-3</v>
      </c>
      <c r="P2776" s="44">
        <f>IFERROR(_xll.qlIndexFixing(ONIndex6M,I2776,TRUE,_xll.ohTrigger(RecalcTrigger,Trigger6M)),NA())</f>
        <v>4.9561785822582749E-3</v>
      </c>
      <c r="Q2776" s="145">
        <f>IFERROR(_xll.qlIndexFixing(ONIndex1Y,I2776,TRUE,_xll.ohTrigger(RecalcTrigger,Trigger1Y)),NA())</f>
        <v>5.0918324283344418E-3</v>
      </c>
    </row>
    <row r="2777" spans="2:17" x14ac:dyDescent="0.2">
      <c r="B2777" s="39" t="s">
        <v>42</v>
      </c>
      <c r="D2777" s="42">
        <f>_xll.qlCalendarAdvance(Calendar,$D2776,B2777,"f",FALSE)</f>
        <v>59139</v>
      </c>
      <c r="E2777" s="139">
        <f>_xll.qlInterestRateIndexValueDate(IndexON,D2777)</f>
        <v>59139</v>
      </c>
      <c r="F2777" s="155">
        <f>IFERROR(_xll.qlIndexFixing(IndexON,D2777,TRUE,_xll.ohTrigger(RecalcTrigger,TriggerON)),NA())</f>
        <v>4.3797351854024669E-3</v>
      </c>
      <c r="H2777" s="42">
        <f>_xll.qlCalendarAdvance(Calendar,$H2776,B2777,"f",FALSE)</f>
        <v>59139</v>
      </c>
      <c r="I2777" s="139">
        <f>_xll.qlInterestRateIndexValueDate(Index1M,$H2777)</f>
        <v>59141</v>
      </c>
      <c r="J2777" s="144">
        <f>IFERROR(_xll.qlIndexFixing(Index1M,$H2777,TRUE,_xll.ohTrigger(RecalcTrigger,Trigger1M)),NA())</f>
        <v>4.5557638585252969E-3</v>
      </c>
      <c r="K2777" s="44">
        <f>IFERROR(_xll.qlIndexFixing(Index3M,H2777,TRUE,_xll.ohTrigger(RecalcTrigger,Trigger3M)),NA())</f>
        <v>4.7805469957236113E-3</v>
      </c>
      <c r="L2777" s="44">
        <f>IFERROR(_xll.qlIndexFixing(Index6M,$H2777,TRUE,_xll.ohTrigger(RecalcTrigger,Trigger6M)),NA())</f>
        <v>5.0922601100816022E-3</v>
      </c>
      <c r="M2777" s="145">
        <f>IFERROR(_xll.qlIndexFixing(Index1Y,$H2777,TRUE,_xll.ohTrigger(RecalcTrigger,Trigger1Y)),NA())</f>
        <v>5.0502102977576877E-3</v>
      </c>
      <c r="N2777" s="144">
        <f>IFERROR(_xll.qlIndexFixing(ONIndex1M,I2777,TRUE,_xll.ohTrigger(RecalcTrigger,Trigger1M)),NA())</f>
        <v>4.5590554056751387E-3</v>
      </c>
      <c r="O2777" s="44">
        <f>IFERROR(_xll.qlIndexFixing(ONIndex3M,I2777,TRUE,_xll.ohTrigger(RecalcTrigger,Trigger3M)),NA())</f>
        <v>4.7924750897365698E-3</v>
      </c>
      <c r="P2777" s="44">
        <f>IFERROR(_xll.qlIndexFixing(ONIndex6M,I2777,TRUE,_xll.ohTrigger(RecalcTrigger,Trigger6M)),NA())</f>
        <v>4.9662407450412616E-3</v>
      </c>
      <c r="Q2777" s="145">
        <f>IFERROR(_xll.qlIndexFixing(ONIndex1Y,I2777,TRUE,_xll.ohTrigger(RecalcTrigger,Trigger1Y)),NA())</f>
        <v>5.0893949594676968E-3</v>
      </c>
    </row>
    <row r="2778" spans="2:17" x14ac:dyDescent="0.2">
      <c r="B2778" s="39" t="s">
        <v>42</v>
      </c>
      <c r="D2778" s="42">
        <f>_xll.qlCalendarAdvance(Calendar,$D2777,B2778,"f",FALSE)</f>
        <v>59146</v>
      </c>
      <c r="E2778" s="139">
        <f>_xll.qlInterestRateIndexValueDate(IndexON,D2778)</f>
        <v>59146</v>
      </c>
      <c r="F2778" s="155">
        <f>IFERROR(_xll.qlIndexFixing(IndexON,D2778,TRUE,_xll.ohTrigger(RecalcTrigger,TriggerON)),NA())</f>
        <v>4.3770882803872979E-3</v>
      </c>
      <c r="H2778" s="42">
        <f>_xll.qlCalendarAdvance(Calendar,$H2777,B2778,"f",FALSE)</f>
        <v>59146</v>
      </c>
      <c r="I2778" s="139">
        <f>_xll.qlInterestRateIndexValueDate(Index1M,$H2778)</f>
        <v>59148</v>
      </c>
      <c r="J2778" s="144">
        <f>IFERROR(_xll.qlIndexFixing(Index1M,$H2778,TRUE,_xll.ohTrigger(RecalcTrigger,Trigger1M)),NA())</f>
        <v>4.553232804356544E-3</v>
      </c>
      <c r="K2778" s="44">
        <f>IFERROR(_xll.qlIndexFixing(Index3M,H2778,TRUE,_xll.ohTrigger(RecalcTrigger,Trigger3M)),NA())</f>
        <v>4.7780461878454972E-3</v>
      </c>
      <c r="L2778" s="44">
        <f>IFERROR(_xll.qlIndexFixing(Index6M,$H2778,TRUE,_xll.ohTrigger(RecalcTrigger,Trigger6M)),NA())</f>
        <v>5.1017609335234256E-3</v>
      </c>
      <c r="M2778" s="145">
        <f>IFERROR(_xll.qlIndexFixing(Index1Y,$H2778,TRUE,_xll.ohTrigger(RecalcTrigger,Trigger1Y)),NA())</f>
        <v>5.0483527829402203E-3</v>
      </c>
      <c r="N2778" s="144">
        <f>IFERROR(_xll.qlIndexFixing(ONIndex1M,I2778,TRUE,_xll.ohTrigger(RecalcTrigger,Trigger1M)),NA())</f>
        <v>4.5564895195315813E-3</v>
      </c>
      <c r="O2778" s="44">
        <f>IFERROR(_xll.qlIndexFixing(ONIndex3M,I2778,TRUE,_xll.ohTrigger(RecalcTrigger,Trigger3M)),NA())</f>
        <v>4.7898419461933628E-3</v>
      </c>
      <c r="P2778" s="44">
        <f>IFERROR(_xll.qlIndexFixing(ONIndex6M,I2778,TRUE,_xll.ohTrigger(RecalcTrigger,Trigger6M)),NA())</f>
        <v>4.9762598820013437E-3</v>
      </c>
      <c r="Q2778" s="145">
        <f>IFERROR(_xll.qlIndexFixing(ONIndex1Y,I2778,TRUE,_xll.ohTrigger(RecalcTrigger,Trigger1Y)),NA())</f>
        <v>5.0869791728569425E-3</v>
      </c>
    </row>
    <row r="2779" spans="2:17" x14ac:dyDescent="0.2">
      <c r="B2779" s="39" t="s">
        <v>42</v>
      </c>
      <c r="D2779" s="42">
        <f>_xll.qlCalendarAdvance(Calendar,$D2778,B2779,"f",FALSE)</f>
        <v>59153</v>
      </c>
      <c r="E2779" s="139">
        <f>_xll.qlInterestRateIndexValueDate(IndexON,D2779)</f>
        <v>59153</v>
      </c>
      <c r="F2779" s="155">
        <f>IFERROR(_xll.qlIndexFixing(IndexON,D2779,TRUE,_xll.ohTrigger(RecalcTrigger,TriggerON)),NA())</f>
        <v>4.3744633429199098E-3</v>
      </c>
      <c r="H2779" s="42">
        <f>_xll.qlCalendarAdvance(Calendar,$H2778,B2779,"f",FALSE)</f>
        <v>59153</v>
      </c>
      <c r="I2779" s="139">
        <f>_xll.qlInterestRateIndexValueDate(Index1M,$H2779)</f>
        <v>59155</v>
      </c>
      <c r="J2779" s="144">
        <f>IFERROR(_xll.qlIndexFixing(Index1M,$H2779,TRUE,_xll.ohTrigger(RecalcTrigger,Trigger1M)),NA())</f>
        <v>4.5507235958505698E-3</v>
      </c>
      <c r="K2779" s="44">
        <f>IFERROR(_xll.qlIndexFixing(Index3M,H2779,TRUE,_xll.ohTrigger(RecalcTrigger,Trigger3M)),NA())</f>
        <v>4.775568881017378E-3</v>
      </c>
      <c r="L2779" s="44">
        <f>IFERROR(_xll.qlIndexFixing(Index6M,$H2779,TRUE,_xll.ohTrigger(RecalcTrigger,Trigger6M)),NA())</f>
        <v>5.1112173445455721E-3</v>
      </c>
      <c r="M2779" s="145">
        <f>IFERROR(_xll.qlIndexFixing(Index1Y,$H2779,TRUE,_xll.ohTrigger(RecalcTrigger,Trigger1Y)),NA())</f>
        <v>5.0465180315568499E-3</v>
      </c>
      <c r="N2779" s="144">
        <f>IFERROR(_xll.qlIndexFixing(ONIndex1M,I2779,TRUE,_xll.ohTrigger(RecalcTrigger,Trigger1M)),NA())</f>
        <v>4.5539454066911844E-3</v>
      </c>
      <c r="O2779" s="44">
        <f>IFERROR(_xll.qlIndexFixing(ONIndex3M,I2779,TRUE,_xll.ohTrigger(RecalcTrigger,Trigger3M)),NA())</f>
        <v>4.7872320409414471E-3</v>
      </c>
      <c r="P2779" s="44">
        <f>IFERROR(_xll.qlIndexFixing(ONIndex6M,I2779,TRUE,_xll.ohTrigger(RecalcTrigger,Trigger6M)),NA())</f>
        <v>4.986235894337554E-3</v>
      </c>
      <c r="Q2779" s="145">
        <f>IFERROR(_xll.qlIndexFixing(ONIndex1Y,I2779,TRUE,_xll.ohTrigger(RecalcTrigger,Trigger1Y)),NA())</f>
        <v>5.0845851050329571E-3</v>
      </c>
    </row>
    <row r="2780" spans="2:17" x14ac:dyDescent="0.2">
      <c r="B2780" s="39" t="s">
        <v>42</v>
      </c>
      <c r="D2780" s="42">
        <f>_xll.qlCalendarAdvance(Calendar,$D2779,B2780,"f",FALSE)</f>
        <v>59160</v>
      </c>
      <c r="E2780" s="139">
        <f>_xll.qlInterestRateIndexValueDate(IndexON,D2780)</f>
        <v>59160</v>
      </c>
      <c r="F2780" s="155">
        <f>IFERROR(_xll.qlIndexFixing(IndexON,D2780,TRUE,_xll.ohTrigger(RecalcTrigger,TriggerON)),NA())</f>
        <v>4.3718604120890348E-3</v>
      </c>
      <c r="H2780" s="42">
        <f>_xll.qlCalendarAdvance(Calendar,$H2779,B2780,"f",FALSE)</f>
        <v>59160</v>
      </c>
      <c r="I2780" s="139">
        <f>_xll.qlInterestRateIndexValueDate(Index1M,$H2780)</f>
        <v>59162</v>
      </c>
      <c r="J2780" s="144">
        <f>IFERROR(_xll.qlIndexFixing(Index1M,$H2780,TRUE,_xll.ohTrigger(RecalcTrigger,Trigger1M)),NA())</f>
        <v>4.5482362715140723E-3</v>
      </c>
      <c r="K2780" s="44">
        <f>IFERROR(_xll.qlIndexFixing(Index3M,H2780,TRUE,_xll.ohTrigger(RecalcTrigger,Trigger3M)),NA())</f>
        <v>4.7731151155829821E-3</v>
      </c>
      <c r="L2780" s="44">
        <f>IFERROR(_xll.qlIndexFixing(Index6M,$H2780,TRUE,_xll.ohTrigger(RecalcTrigger,Trigger6M)),NA())</f>
        <v>5.1206292436052521E-3</v>
      </c>
      <c r="M2780" s="145">
        <f>IFERROR(_xll.qlIndexFixing(Index1Y,$H2780,TRUE,_xll.ohTrigger(RecalcTrigger,Trigger1Y)),NA())</f>
        <v>5.0447060800706822E-3</v>
      </c>
      <c r="N2780" s="144">
        <f>IFERROR(_xll.qlIndexFixing(ONIndex1M,I2780,TRUE,_xll.ohTrigger(RecalcTrigger,Trigger1M)),NA())</f>
        <v>4.5510645596902322E-3</v>
      </c>
      <c r="O2780" s="44">
        <f>IFERROR(_xll.qlIndexFixing(ONIndex3M,I2780,TRUE,_xll.ohTrigger(RecalcTrigger,Trigger3M)),NA())</f>
        <v>4.7842777992102015E-3</v>
      </c>
      <c r="P2780" s="44">
        <f>IFERROR(_xll.qlIndexFixing(ONIndex6M,I2780,TRUE,_xll.ohTrigger(RecalcTrigger,Trigger6M)),NA())</f>
        <v>4.9975841190175174E-3</v>
      </c>
      <c r="Q2780" s="145">
        <f>IFERROR(_xll.qlIndexFixing(ONIndex1Y,I2780,TRUE,_xll.ohTrigger(RecalcTrigger,Trigger1Y)),NA())</f>
        <v>5.0818756685977462E-3</v>
      </c>
    </row>
    <row r="2781" spans="2:17" x14ac:dyDescent="0.2">
      <c r="B2781" s="39" t="s">
        <v>42</v>
      </c>
      <c r="D2781" s="42">
        <f>_xll.qlCalendarAdvance(Calendar,$D2780,B2781,"f",FALSE)</f>
        <v>59167</v>
      </c>
      <c r="E2781" s="139">
        <f>_xll.qlInterestRateIndexValueDate(IndexON,D2781)</f>
        <v>59167</v>
      </c>
      <c r="F2781" s="155">
        <f>IFERROR(_xll.qlIndexFixing(IndexON,D2781,TRUE,_xll.ohTrigger(RecalcTrigger,TriggerON)),NA())</f>
        <v>4.3692795266636608E-3</v>
      </c>
      <c r="H2781" s="42">
        <f>_xll.qlCalendarAdvance(Calendar,$H2780,B2781,"f",FALSE)</f>
        <v>59167</v>
      </c>
      <c r="I2781" s="139">
        <f>_xll.qlInterestRateIndexValueDate(Index1M,$H2781)</f>
        <v>59169</v>
      </c>
      <c r="J2781" s="144">
        <f>IFERROR(_xll.qlIndexFixing(Index1M,$H2781,TRUE,_xll.ohTrigger(RecalcTrigger,Trigger1M)),NA())</f>
        <v>4.5457708698562471E-3</v>
      </c>
      <c r="K2781" s="44">
        <f>IFERROR(_xll.qlIndexFixing(Index3M,H2781,TRUE,_xll.ohTrigger(RecalcTrigger,Trigger3M)),NA())</f>
        <v>4.7706849318904787E-3</v>
      </c>
      <c r="L2781" s="44">
        <f>IFERROR(_xll.qlIndexFixing(Index6M,$H2781,TRUE,_xll.ohTrigger(RecalcTrigger,Trigger6M)),NA())</f>
        <v>5.1299965311570371E-3</v>
      </c>
      <c r="M2781" s="145">
        <f>IFERROR(_xll.qlIndexFixing(Index1Y,$H2781,TRUE,_xll.ohTrigger(RecalcTrigger,Trigger1Y)),NA())</f>
        <v>5.0429169649472338E-3</v>
      </c>
      <c r="N2781" s="144">
        <f>IFERROR(_xll.qlIndexFixing(ONIndex1M,I2781,TRUE,_xll.ohTrigger(RecalcTrigger,Trigger1M)),NA())</f>
        <v>4.5489226548767192E-3</v>
      </c>
      <c r="O2781" s="44">
        <f>IFERROR(_xll.qlIndexFixing(ONIndex3M,I2781,TRUE,_xll.ohTrigger(RecalcTrigger,Trigger3M)),NA())</f>
        <v>4.7820821071820063E-3</v>
      </c>
      <c r="P2781" s="44">
        <f>IFERROR(_xll.qlIndexFixing(ONIndex6M,I2781,TRUE,_xll.ohTrigger(RecalcTrigger,Trigger6M)),NA())</f>
        <v>5.0060581505739776E-3</v>
      </c>
      <c r="Q2781" s="145">
        <f>IFERROR(_xll.qlIndexFixing(ONIndex1Y,I2781,TRUE,_xll.ohTrigger(RecalcTrigger,Trigger1Y)),NA())</f>
        <v>5.0798622711489827E-3</v>
      </c>
    </row>
    <row r="2782" spans="2:17" x14ac:dyDescent="0.2">
      <c r="B2782" s="39" t="s">
        <v>42</v>
      </c>
      <c r="D2782" s="42">
        <f>_xll.qlCalendarAdvance(Calendar,$D2781,B2782,"f",FALSE)</f>
        <v>59174</v>
      </c>
      <c r="E2782" s="139">
        <f>_xll.qlInterestRateIndexValueDate(IndexON,D2782)</f>
        <v>59174</v>
      </c>
      <c r="F2782" s="155">
        <f>IFERROR(_xll.qlIndexFixing(IndexON,D2782,TRUE,_xll.ohTrigger(RecalcTrigger,TriggerON)),NA())</f>
        <v>4.366720725412776E-3</v>
      </c>
      <c r="H2782" s="42">
        <f>_xll.qlCalendarAdvance(Calendar,$H2781,B2782,"f",FALSE)</f>
        <v>59174</v>
      </c>
      <c r="I2782" s="139">
        <f>_xll.qlInterestRateIndexValueDate(Index1M,$H2782)</f>
        <v>59176</v>
      </c>
      <c r="J2782" s="144">
        <f>IFERROR(_xll.qlIndexFixing(Index1M,$H2782,TRUE,_xll.ohTrigger(RecalcTrigger,Trigger1M)),NA())</f>
        <v>4.5433274293787962E-3</v>
      </c>
      <c r="K2782" s="44">
        <f>IFERROR(_xll.qlIndexFixing(Index3M,H2782,TRUE,_xll.ohTrigger(RecalcTrigger,Trigger3M)),NA())</f>
        <v>4.768278370287149E-3</v>
      </c>
      <c r="L2782" s="44">
        <f>IFERROR(_xll.qlIndexFixing(Index6M,$H2782,TRUE,_xll.ohTrigger(RecalcTrigger,Trigger6M)),NA())</f>
        <v>5.138631894353614E-3</v>
      </c>
      <c r="M2782" s="145">
        <f>IFERROR(_xll.qlIndexFixing(Index1Y,$H2782,TRUE,_xll.ohTrigger(RecalcTrigger,Trigger1Y)),NA())</f>
        <v>5.0411507226526759E-3</v>
      </c>
      <c r="N2782" s="144">
        <f>IFERROR(_xll.qlIndexFixing(ONIndex1M,I2782,TRUE,_xll.ohTrigger(RecalcTrigger,Trigger1M)),NA())</f>
        <v>4.5464440928810745E-3</v>
      </c>
      <c r="O2782" s="44">
        <f>IFERROR(_xll.qlIndexFixing(ONIndex3M,I2782,TRUE,_xll.ohTrigger(RecalcTrigger,Trigger3M)),NA())</f>
        <v>4.7795421592500276E-3</v>
      </c>
      <c r="P2782" s="44">
        <f>IFERROR(_xll.qlIndexFixing(ONIndex6M,I2782,TRUE,_xll.ohTrigger(RecalcTrigger,Trigger6M)),NA())</f>
        <v>5.0159041971120644E-3</v>
      </c>
      <c r="Q2782" s="145">
        <f>IFERROR(_xll.qlIndexFixing(ONIndex1Y,I2782,TRUE,_xll.ohTrigger(RecalcTrigger,Trigger1Y)),NA())</f>
        <v>5.0775335779107422E-3</v>
      </c>
    </row>
    <row r="2783" spans="2:17" x14ac:dyDescent="0.2">
      <c r="B2783" s="39" t="s">
        <v>42</v>
      </c>
      <c r="D2783" s="42">
        <f>_xll.qlCalendarAdvance(Calendar,$D2782,B2783,"f",FALSE)</f>
        <v>59181</v>
      </c>
      <c r="E2783" s="139">
        <f>_xll.qlInterestRateIndexValueDate(IndexON,D2783)</f>
        <v>59181</v>
      </c>
      <c r="F2783" s="155">
        <f>IFERROR(_xll.qlIndexFixing(IndexON,D2783,TRUE,_xll.ohTrigger(RecalcTrigger,TriggerON)),NA())</f>
        <v>4.3641840472652405E-3</v>
      </c>
      <c r="H2783" s="42">
        <f>_xll.qlCalendarAdvance(Calendar,$H2782,B2783,"f",FALSE)</f>
        <v>59181</v>
      </c>
      <c r="I2783" s="139">
        <f>_xll.qlInterestRateIndexValueDate(Index1M,$H2783)</f>
        <v>59183</v>
      </c>
      <c r="J2783" s="144">
        <f>IFERROR(_xll.qlIndexFixing(Index1M,$H2783,TRUE,_xll.ohTrigger(RecalcTrigger,Trigger1M)),NA())</f>
        <v>4.5409059885884173E-3</v>
      </c>
      <c r="K2783" s="44">
        <f>IFERROR(_xll.qlIndexFixing(Index3M,H2783,TRUE,_xll.ohTrigger(RecalcTrigger,Trigger3M)),NA())</f>
        <v>4.7658954711202739E-3</v>
      </c>
      <c r="L2783" s="44">
        <f>IFERROR(_xll.qlIndexFixing(Index6M,$H2783,TRUE,_xll.ohTrigger(RecalcTrigger,Trigger6M)),NA())</f>
        <v>5.1479127624970084E-3</v>
      </c>
      <c r="M2783" s="145">
        <f>IFERROR(_xll.qlIndexFixing(Index1Y,$H2783,TRUE,_xll.ohTrigger(RecalcTrigger,Trigger1Y)),NA())</f>
        <v>5.0394073896547148E-3</v>
      </c>
      <c r="N2783" s="144">
        <f>IFERROR(_xll.qlIndexFixing(ONIndex1M,I2783,TRUE,_xll.ohTrigger(RecalcTrigger,Trigger1M)),NA())</f>
        <v>4.5439874583053097E-3</v>
      </c>
      <c r="O2783" s="44">
        <f>IFERROR(_xll.qlIndexFixing(ONIndex3M,I2783,TRUE,_xll.ohTrigger(RecalcTrigger,Trigger3M)),NA())</f>
        <v>4.7770256110002407E-3</v>
      </c>
      <c r="P2783" s="44">
        <f>IFERROR(_xll.qlIndexFixing(ONIndex6M,I2783,TRUE,_xll.ohTrigger(RecalcTrigger,Trigger6M)),NA())</f>
        <v>5.025706724461898E-3</v>
      </c>
      <c r="Q2783" s="145">
        <f>IFERROR(_xll.qlIndexFixing(ONIndex1Y,I2783,TRUE,_xll.ohTrigger(RecalcTrigger,Trigger1Y)),NA())</f>
        <v>5.0752267491027681E-3</v>
      </c>
    </row>
    <row r="2784" spans="2:17" x14ac:dyDescent="0.2">
      <c r="B2784" s="39" t="s">
        <v>42</v>
      </c>
      <c r="D2784" s="42">
        <f>_xll.qlCalendarAdvance(Calendar,$D2783,B2784,"f",FALSE)</f>
        <v>59188</v>
      </c>
      <c r="E2784" s="139">
        <f>_xll.qlInterestRateIndexValueDate(IndexON,D2784)</f>
        <v>59188</v>
      </c>
      <c r="F2784" s="155">
        <f>IFERROR(_xll.qlIndexFixing(IndexON,D2784,TRUE,_xll.ohTrigger(RecalcTrigger,TriggerON)),NA())</f>
        <v>4.3616695313097864E-3</v>
      </c>
      <c r="H2784" s="42">
        <f>_xll.qlCalendarAdvance(Calendar,$H2783,B2784,"f",FALSE)</f>
        <v>59188</v>
      </c>
      <c r="I2784" s="139">
        <f>_xll.qlInterestRateIndexValueDate(Index1M,$H2784)</f>
        <v>59190</v>
      </c>
      <c r="J2784" s="144">
        <f>IFERROR(_xll.qlIndexFixing(Index1M,$H2784,TRUE,_xll.ohTrigger(RecalcTrigger,Trigger1M)),NA())</f>
        <v>4.5385065859918083E-3</v>
      </c>
      <c r="K2784" s="44">
        <f>IFERROR(_xll.qlIndexFixing(Index3M,H2784,TRUE,_xll.ohTrigger(RecalcTrigger,Trigger3M)),NA())</f>
        <v>4.7635362747380228E-3</v>
      </c>
      <c r="L2784" s="44">
        <f>IFERROR(_xll.qlIndexFixing(Index6M,$H2784,TRUE,_xll.ohTrigger(RecalcTrigger,Trigger6M)),NA())</f>
        <v>5.1571487280252957E-3</v>
      </c>
      <c r="M2784" s="145">
        <f>IFERROR(_xll.qlIndexFixing(Index1Y,$H2784,TRUE,_xll.ohTrigger(RecalcTrigger,Trigger1Y)),NA())</f>
        <v>5.0376870024221509E-3</v>
      </c>
      <c r="N2784" s="144">
        <f>IFERROR(_xll.qlIndexFixing(ONIndex1M,I2784,TRUE,_xll.ohTrigger(RecalcTrigger,Trigger1M)),NA())</f>
        <v>4.5415527895986685E-3</v>
      </c>
      <c r="O2784" s="44">
        <f>IFERROR(_xll.qlIndexFixing(ONIndex3M,I2784,TRUE,_xll.ohTrigger(RecalcTrigger,Trigger3M)),NA())</f>
        <v>4.774532502960227E-3</v>
      </c>
      <c r="P2784" s="44">
        <f>IFERROR(_xll.qlIndexFixing(ONIndex6M,I2784,TRUE,_xll.ohTrigger(RecalcTrigger,Trigger6M)),NA())</f>
        <v>5.0354656339024473E-3</v>
      </c>
      <c r="Q2784" s="145">
        <f>IFERROR(_xll.qlIndexFixing(ONIndex1Y,I2784,TRUE,_xll.ohTrigger(RecalcTrigger,Trigger1Y)),NA())</f>
        <v>5.0729418208561583E-3</v>
      </c>
    </row>
    <row r="2785" spans="2:17" x14ac:dyDescent="0.2">
      <c r="B2785" s="39" t="s">
        <v>42</v>
      </c>
      <c r="D2785" s="42">
        <f>_xll.qlCalendarAdvance(Calendar,$D2784,B2785,"f",FALSE)</f>
        <v>59195</v>
      </c>
      <c r="E2785" s="139">
        <f>_xll.qlInterestRateIndexValueDate(IndexON,D2785)</f>
        <v>59195</v>
      </c>
      <c r="F2785" s="155">
        <f>IFERROR(_xll.qlIndexFixing(IndexON,D2785,TRUE,_xll.ohTrigger(RecalcTrigger,TriggerON)),NA())</f>
        <v>4.3591772161555298E-3</v>
      </c>
      <c r="H2785" s="42">
        <f>_xll.qlCalendarAdvance(Calendar,$H2784,B2785,"f",FALSE)</f>
        <v>59195</v>
      </c>
      <c r="I2785" s="139">
        <f>_xll.qlInterestRateIndexValueDate(Index1M,$H2785)</f>
        <v>59197</v>
      </c>
      <c r="J2785" s="144">
        <f>IFERROR(_xll.qlIndexFixing(Index1M,$H2785,TRUE,_xll.ohTrigger(RecalcTrigger,Trigger1M)),NA())</f>
        <v>4.5361292600931691E-3</v>
      </c>
      <c r="K2785" s="44">
        <f>IFERROR(_xll.qlIndexFixing(Index3M,H2785,TRUE,_xll.ohTrigger(RecalcTrigger,Trigger3M)),NA())</f>
        <v>4.7612008214876766E-3</v>
      </c>
      <c r="L2785" s="44">
        <f>IFERROR(_xll.qlIndexFixing(Index6M,$H2785,TRUE,_xll.ohTrigger(RecalcTrigger,Trigger6M)),NA())</f>
        <v>5.166339691404836E-3</v>
      </c>
      <c r="M2785" s="145">
        <f>IFERROR(_xll.qlIndexFixing(Index1Y,$H2785,TRUE,_xll.ohTrigger(RecalcTrigger,Trigger1Y)),NA())</f>
        <v>5.0359895974255373E-3</v>
      </c>
      <c r="N2785" s="144">
        <f>IFERROR(_xll.qlIndexFixing(ONIndex1M,I2785,TRUE,_xll.ohTrigger(RecalcTrigger,Trigger1M)),NA())</f>
        <v>4.5391401250505226E-3</v>
      </c>
      <c r="O2785" s="44">
        <f>IFERROR(_xll.qlIndexFixing(ONIndex3M,I2785,TRUE,_xll.ohTrigger(RecalcTrigger,Trigger3M)),NA())</f>
        <v>4.7720628752578875E-3</v>
      </c>
      <c r="P2785" s="44">
        <f>IFERROR(_xll.qlIndexFixing(ONIndex6M,I2785,TRUE,_xll.ohTrigger(RecalcTrigger,Trigger6M)),NA())</f>
        <v>5.0451808267926168E-3</v>
      </c>
      <c r="Q2785" s="145">
        <f>IFERROR(_xll.qlIndexFixing(ONIndex1Y,I2785,TRUE,_xll.ohTrigger(RecalcTrigger,Trigger1Y)),NA())</f>
        <v>5.0706788298615635E-3</v>
      </c>
    </row>
    <row r="2786" spans="2:17" x14ac:dyDescent="0.2">
      <c r="B2786" s="39" t="s">
        <v>42</v>
      </c>
      <c r="D2786" s="42">
        <f>_xll.qlCalendarAdvance(Calendar,$D2785,B2786,"f",FALSE)</f>
        <v>59202</v>
      </c>
      <c r="E2786" s="139">
        <f>_xll.qlInterestRateIndexValueDate(IndexON,D2786)</f>
        <v>59202</v>
      </c>
      <c r="F2786" s="155">
        <f>IFERROR(_xll.qlIndexFixing(IndexON,D2786,TRUE,_xll.ohTrigger(RecalcTrigger,TriggerON)),NA())</f>
        <v>4.3567071408912028E-3</v>
      </c>
      <c r="H2786" s="42">
        <f>_xll.qlCalendarAdvance(Calendar,$H2785,B2786,"f",FALSE)</f>
        <v>59202</v>
      </c>
      <c r="I2786" s="139">
        <f>_xll.qlInterestRateIndexValueDate(Index1M,$H2786)</f>
        <v>59204</v>
      </c>
      <c r="J2786" s="144">
        <f>IFERROR(_xll.qlIndexFixing(Index1M,$H2786,TRUE,_xll.ohTrigger(RecalcTrigger,Trigger1M)),NA())</f>
        <v>4.5343259776869128E-3</v>
      </c>
      <c r="K2786" s="44">
        <f>IFERROR(_xll.qlIndexFixing(Index3M,H2786,TRUE,_xll.ohTrigger(RecalcTrigger,Trigger3M)),NA())</f>
        <v>4.7590184120619846E-3</v>
      </c>
      <c r="L2786" s="44">
        <f>IFERROR(_xll.qlIndexFixing(Index6M,$H2786,TRUE,_xll.ohTrigger(RecalcTrigger,Trigger6M)),NA())</f>
        <v>5.1754855531033119E-3</v>
      </c>
      <c r="M2786" s="145">
        <f>IFERROR(_xll.qlIndexFixing(Index1Y,$H2786,TRUE,_xll.ohTrigger(RecalcTrigger,Trigger1Y)),NA())</f>
        <v>5.0343152111363022E-3</v>
      </c>
      <c r="N2786" s="144">
        <f>IFERROR(_xll.qlIndexFixing(ONIndex1M,I2786,TRUE,_xll.ohTrigger(RecalcTrigger,Trigger1M)),NA())</f>
        <v>4.5367495034298599E-3</v>
      </c>
      <c r="O2786" s="44">
        <f>IFERROR(_xll.qlIndexFixing(ONIndex3M,I2786,TRUE,_xll.ohTrigger(RecalcTrigger,Trigger3M)),NA())</f>
        <v>4.7696167682609314E-3</v>
      </c>
      <c r="P2786" s="44">
        <f>IFERROR(_xll.qlIndexFixing(ONIndex6M,I2786,TRUE,_xll.ohTrigger(RecalcTrigger,Trigger6M)),NA())</f>
        <v>5.0548522044913113E-3</v>
      </c>
      <c r="Q2786" s="145">
        <f>IFERROR(_xll.qlIndexFixing(ONIndex1Y,I2786,TRUE,_xll.ohTrigger(RecalcTrigger,Trigger1Y)),NA())</f>
        <v>5.0684378123300178E-3</v>
      </c>
    </row>
    <row r="2787" spans="2:17" x14ac:dyDescent="0.2">
      <c r="B2787" s="39" t="s">
        <v>42</v>
      </c>
      <c r="D2787" s="42">
        <f>_xll.qlCalendarAdvance(Calendar,$D2786,B2787,"f",FALSE)</f>
        <v>59209</v>
      </c>
      <c r="E2787" s="139">
        <f>_xll.qlInterestRateIndexValueDate(IndexON,D2787)</f>
        <v>59209</v>
      </c>
      <c r="F2787" s="155">
        <f>IFERROR(_xll.qlIndexFixing(IndexON,D2787,TRUE,_xll.ohTrigger(RecalcTrigger,TriggerON)),NA())</f>
        <v>4.3542593442857935E-3</v>
      </c>
      <c r="H2787" s="42">
        <f>_xll.qlCalendarAdvance(Calendar,$H2786,B2787,"f",FALSE)</f>
        <v>59209</v>
      </c>
      <c r="I2787" s="139">
        <f>_xll.qlInterestRateIndexValueDate(Index1M,$H2787)</f>
        <v>59211</v>
      </c>
      <c r="J2787" s="144">
        <f>IFERROR(_xll.qlIndexFixing(Index1M,$H2787,TRUE,_xll.ohTrigger(RecalcTrigger,Trigger1M)),NA())</f>
        <v>4.5319866970976765E-3</v>
      </c>
      <c r="K2787" s="44">
        <f>IFERROR(_xll.qlIndexFixing(Index3M,H2787,TRUE,_xll.ohTrigger(RecalcTrigger,Trigger3M)),NA())</f>
        <v>4.7567288871767999E-3</v>
      </c>
      <c r="L2787" s="44">
        <f>IFERROR(_xll.qlIndexFixing(Index6M,$H2787,TRUE,_xll.ohTrigger(RecalcTrigger,Trigger6M)),NA())</f>
        <v>5.1845862135884071E-3</v>
      </c>
      <c r="M2787" s="145">
        <f>IFERROR(_xll.qlIndexFixing(Index1Y,$H2787,TRUE,_xll.ohTrigger(RecalcTrigger,Trigger1Y)),NA())</f>
        <v>5.0326638800278446E-3</v>
      </c>
      <c r="N2787" s="144">
        <f>IFERROR(_xll.qlIndexFixing(ONIndex1M,I2787,TRUE,_xll.ohTrigger(RecalcTrigger,Trigger1M)),NA())</f>
        <v>4.5343809631859244E-3</v>
      </c>
      <c r="O2787" s="44">
        <f>IFERROR(_xll.qlIndexFixing(ONIndex3M,I2787,TRUE,_xll.ohTrigger(RecalcTrigger,Trigger3M)),NA())</f>
        <v>4.7671942224969399E-3</v>
      </c>
      <c r="P2787" s="44">
        <f>IFERROR(_xll.qlIndexFixing(ONIndex6M,I2787,TRUE,_xll.ohTrigger(RecalcTrigger,Trigger6M)),NA())</f>
        <v>5.0644796683574356E-3</v>
      </c>
      <c r="Q2787" s="145">
        <f>IFERROR(_xll.qlIndexFixing(ONIndex1Y,I2787,TRUE,_xll.ohTrigger(RecalcTrigger,Trigger1Y)),NA())</f>
        <v>5.0662188047922996E-3</v>
      </c>
    </row>
    <row r="2788" spans="2:17" x14ac:dyDescent="0.2">
      <c r="B2788" s="39" t="s">
        <v>42</v>
      </c>
      <c r="D2788" s="42">
        <f>_xll.qlCalendarAdvance(Calendar,$D2787,B2788,"f",FALSE)</f>
        <v>59216</v>
      </c>
      <c r="E2788" s="139">
        <f>_xll.qlInterestRateIndexValueDate(IndexON,D2788)</f>
        <v>59216</v>
      </c>
      <c r="F2788" s="155">
        <f>IFERROR(_xll.qlIndexFixing(IndexON,D2788,TRUE,_xll.ohTrigger(RecalcTrigger,TriggerON)),NA())</f>
        <v>4.3518338652681621E-3</v>
      </c>
      <c r="H2788" s="42">
        <f>_xll.qlCalendarAdvance(Calendar,$H2787,B2788,"f",FALSE)</f>
        <v>59216</v>
      </c>
      <c r="I2788" s="139">
        <f>_xll.qlInterestRateIndexValueDate(Index1M,$H2788)</f>
        <v>59218</v>
      </c>
      <c r="J2788" s="144">
        <f>IFERROR(_xll.qlIndexFixing(Index1M,$H2788,TRUE,_xll.ohTrigger(RecalcTrigger,Trigger1M)),NA())</f>
        <v>4.5296695965491018E-3</v>
      </c>
      <c r="K2788" s="44">
        <f>IFERROR(_xll.qlIndexFixing(Index3M,H2788,TRUE,_xll.ohTrigger(RecalcTrigger,Trigger3M)),NA())</f>
        <v>4.7544632232587496E-3</v>
      </c>
      <c r="L2788" s="44">
        <f>IFERROR(_xll.qlIndexFixing(Index6M,$H2788,TRUE,_xll.ohTrigger(RecalcTrigger,Trigger6M)),NA())</f>
        <v>5.1936415733322234E-3</v>
      </c>
      <c r="M2788" s="145">
        <f>IFERROR(_xll.qlIndexFixing(Index1Y,$H2788,TRUE,_xll.ohTrigger(RecalcTrigger,Trigger1Y)),NA())</f>
        <v>5.0310356405742227E-3</v>
      </c>
      <c r="N2788" s="144">
        <f>IFERROR(_xll.qlIndexFixing(ONIndex1M,I2788,TRUE,_xll.ohTrigger(RecalcTrigger,Trigger1M)),NA())</f>
        <v>4.5320345426080877E-3</v>
      </c>
      <c r="O2788" s="44">
        <f>IFERROR(_xll.qlIndexFixing(ONIndex3M,I2788,TRUE,_xll.ohTrigger(RecalcTrigger,Trigger3M)),NA())</f>
        <v>4.7647952781737501E-3</v>
      </c>
      <c r="P2788" s="44">
        <f>IFERROR(_xll.qlIndexFixing(ONIndex6M,I2788,TRUE,_xll.ohTrigger(RecalcTrigger,Trigger6M)),NA())</f>
        <v>5.0740631195900221E-3</v>
      </c>
      <c r="Q2788" s="145">
        <f>IFERROR(_xll.qlIndexFixing(ONIndex1Y,I2788,TRUE,_xll.ohTrigger(RecalcTrigger,Trigger1Y)),NA())</f>
        <v>5.0640218436193152E-3</v>
      </c>
    </row>
    <row r="2789" spans="2:17" x14ac:dyDescent="0.2">
      <c r="B2789" s="39" t="s">
        <v>42</v>
      </c>
      <c r="D2789" s="42">
        <f>_xll.qlCalendarAdvance(Calendar,$D2788,B2789,"f",FALSE)</f>
        <v>59223</v>
      </c>
      <c r="E2789" s="139">
        <f>_xll.qlInterestRateIndexValueDate(IndexON,D2789)</f>
        <v>59223</v>
      </c>
      <c r="F2789" s="155">
        <f>IFERROR(_xll.qlIndexFixing(IndexON,D2789,TRUE,_xll.ohTrigger(RecalcTrigger,TriggerON)),NA())</f>
        <v>4.3494307426872325E-3</v>
      </c>
      <c r="H2789" s="42">
        <f>_xll.qlCalendarAdvance(Calendar,$H2788,B2789,"f",FALSE)</f>
        <v>59223</v>
      </c>
      <c r="I2789" s="139">
        <f>_xll.qlInterestRateIndexValueDate(Index1M,$H2789)</f>
        <v>59225</v>
      </c>
      <c r="J2789" s="144">
        <f>IFERROR(_xll.qlIndexFixing(Index1M,$H2789,TRUE,_xll.ohTrigger(RecalcTrigger,Trigger1M)),NA())</f>
        <v>4.5273747145503839E-3</v>
      </c>
      <c r="K2789" s="44">
        <f>IFERROR(_xll.qlIndexFixing(Index3M,H2789,TRUE,_xll.ohTrigger(RecalcTrigger,Trigger3M)),NA())</f>
        <v>4.7522214606566813E-3</v>
      </c>
      <c r="L2789" s="44">
        <f>IFERROR(_xll.qlIndexFixing(Index6M,$H2789,TRUE,_xll.ohTrigger(RecalcTrigger,Trigger6M)),NA())</f>
        <v>5.2026515328050934E-3</v>
      </c>
      <c r="M2789" s="145">
        <f>IFERROR(_xll.qlIndexFixing(Index1Y,$H2789,TRUE,_xll.ohTrigger(RecalcTrigger,Trigger1Y)),NA())</f>
        <v>5.0294305292514635E-3</v>
      </c>
      <c r="N2789" s="144">
        <f>IFERROR(_xll.qlIndexFixing(ONIndex1M,I2789,TRUE,_xll.ohTrigger(RecalcTrigger,Trigger1M)),NA())</f>
        <v>4.5297102805452738E-3</v>
      </c>
      <c r="O2789" s="44">
        <f>IFERROR(_xll.qlIndexFixing(ONIndex3M,I2789,TRUE,_xll.ohTrigger(RecalcTrigger,Trigger3M)),NA())</f>
        <v>4.7624199756590713E-3</v>
      </c>
      <c r="P2789" s="44">
        <f>IFERROR(_xll.qlIndexFixing(ONIndex6M,I2789,TRUE,_xll.ohTrigger(RecalcTrigger,Trigger6M)),NA())</f>
        <v>5.0836024597078477E-3</v>
      </c>
      <c r="Q2789" s="145">
        <f>IFERROR(_xll.qlIndexFixing(ONIndex1Y,I2789,TRUE,_xll.ohTrigger(RecalcTrigger,Trigger1Y)),NA())</f>
        <v>5.0618469651819709E-3</v>
      </c>
    </row>
    <row r="2790" spans="2:17" x14ac:dyDescent="0.2">
      <c r="B2790" s="39" t="s">
        <v>42</v>
      </c>
      <c r="D2790" s="42">
        <f>_xll.qlCalendarAdvance(Calendar,$D2789,B2790,"f",FALSE)</f>
        <v>59230</v>
      </c>
      <c r="E2790" s="139">
        <f>_xll.qlInterestRateIndexValueDate(IndexON,D2790)</f>
        <v>59230</v>
      </c>
      <c r="F2790" s="155">
        <f>IFERROR(_xll.qlIndexFixing(IndexON,D2790,TRUE,_xll.ohTrigger(RecalcTrigger,TriggerON)),NA())</f>
        <v>4.347050015551801E-3</v>
      </c>
      <c r="H2790" s="42">
        <f>_xll.qlCalendarAdvance(Calendar,$H2789,B2790,"f",FALSE)</f>
        <v>59230</v>
      </c>
      <c r="I2790" s="139">
        <f>_xll.qlInterestRateIndexValueDate(Index1M,$H2790)</f>
        <v>59232</v>
      </c>
      <c r="J2790" s="144">
        <f>IFERROR(_xll.qlIndexFixing(Index1M,$H2790,TRUE,_xll.ohTrigger(RecalcTrigger,Trigger1M)),NA())</f>
        <v>4.5245751288539027E-3</v>
      </c>
      <c r="K2790" s="44">
        <f>IFERROR(_xll.qlIndexFixing(Index3M,H2790,TRUE,_xll.ohTrigger(RecalcTrigger,Trigger3M)),NA())</f>
        <v>4.749636544662708E-3</v>
      </c>
      <c r="L2790" s="44">
        <f>IFERROR(_xll.qlIndexFixing(Index6M,$H2790,TRUE,_xll.ohTrigger(RecalcTrigger,Trigger6M)),NA())</f>
        <v>5.2149239529565615E-3</v>
      </c>
      <c r="M2790" s="145">
        <f>IFERROR(_xll.qlIndexFixing(Index1Y,$H2790,TRUE,_xll.ohTrigger(RecalcTrigger,Trigger1Y)),NA())</f>
        <v>5.0278485825366887E-3</v>
      </c>
      <c r="N2790" s="144">
        <f>IFERROR(_xll.qlIndexFixing(ONIndex1M,I2790,TRUE,_xll.ohTrigger(RecalcTrigger,Trigger1M)),NA())</f>
        <v>4.5274082153667905E-3</v>
      </c>
      <c r="O2790" s="44">
        <f>IFERROR(_xll.qlIndexFixing(ONIndex3M,I2790,TRUE,_xll.ohTrigger(RecalcTrigger,Trigger3M)),NA())</f>
        <v>4.7600683553206125E-3</v>
      </c>
      <c r="P2790" s="44">
        <f>IFERROR(_xll.qlIndexFixing(ONIndex6M,I2790,TRUE,_xll.ohTrigger(RecalcTrigger,Trigger6M)),NA())</f>
        <v>5.0930975900698172E-3</v>
      </c>
      <c r="Q2790" s="145">
        <f>IFERROR(_xll.qlIndexFixing(ONIndex1Y,I2790,TRUE,_xll.ohTrigger(RecalcTrigger,Trigger1Y)),NA())</f>
        <v>5.059694205931109E-3</v>
      </c>
    </row>
    <row r="2791" spans="2:17" x14ac:dyDescent="0.2">
      <c r="B2791" s="39" t="s">
        <v>42</v>
      </c>
      <c r="D2791" s="42">
        <f>_xll.qlCalendarAdvance(Calendar,$D2790,B2791,"f",FALSE)</f>
        <v>59237</v>
      </c>
      <c r="E2791" s="139">
        <f>_xll.qlInterestRateIndexValueDate(IndexON,D2791)</f>
        <v>59237</v>
      </c>
      <c r="F2791" s="155">
        <f>IFERROR(_xll.qlIndexFixing(IndexON,D2791,TRUE,_xll.ohTrigger(RecalcTrigger,TriggerON)),NA())</f>
        <v>4.3446917225509196E-3</v>
      </c>
      <c r="H2791" s="42">
        <f>_xll.qlCalendarAdvance(Calendar,$H2790,B2791,"f",FALSE)</f>
        <v>59237</v>
      </c>
      <c r="I2791" s="139">
        <f>_xll.qlInterestRateIndexValueDate(Index1M,$H2791)</f>
        <v>59239</v>
      </c>
      <c r="J2791" s="144">
        <f>IFERROR(_xll.qlIndexFixing(Index1M,$H2791,TRUE,_xll.ohTrigger(RecalcTrigger,Trigger1M)),NA())</f>
        <v>4.5223310717987242E-3</v>
      </c>
      <c r="K2791" s="44">
        <f>IFERROR(_xll.qlIndexFixing(Index3M,H2791,TRUE,_xll.ohTrigger(RecalcTrigger,Trigger3M)),NA())</f>
        <v>4.7474477820810945E-3</v>
      </c>
      <c r="L2791" s="44">
        <f>IFERROR(_xll.qlIndexFixing(Index6M,$H2791,TRUE,_xll.ohTrigger(RecalcTrigger,Trigger6M)),NA())</f>
        <v>5.2238269935576545E-3</v>
      </c>
      <c r="M2791" s="145">
        <f>IFERROR(_xll.qlIndexFixing(Index1Y,$H2791,TRUE,_xll.ohTrigger(RecalcTrigger,Trigger1Y)),NA())</f>
        <v>5.0262898369081172E-3</v>
      </c>
      <c r="N2791" s="144">
        <f>IFERROR(_xll.qlIndexFixing(ONIndex1M,I2791,TRUE,_xll.ohTrigger(RecalcTrigger,Trigger1M)),NA())</f>
        <v>4.5251283855218816E-3</v>
      </c>
      <c r="O2791" s="44">
        <f>IFERROR(_xll.qlIndexFixing(ONIndex3M,I2791,TRUE,_xll.ohTrigger(RecalcTrigger,Trigger3M)),NA())</f>
        <v>4.7577404574461468E-3</v>
      </c>
      <c r="P2791" s="44">
        <f>IFERROR(_xll.qlIndexFixing(ONIndex6M,I2791,TRUE,_xll.ohTrigger(RecalcTrigger,Trigger6M)),NA())</f>
        <v>5.1025484117950271E-3</v>
      </c>
      <c r="Q2791" s="145">
        <f>IFERROR(_xll.qlIndexFixing(ONIndex1Y,I2791,TRUE,_xll.ohTrigger(RecalcTrigger,Trigger1Y)),NA())</f>
        <v>5.0575636022376358E-3</v>
      </c>
    </row>
    <row r="2792" spans="2:17" x14ac:dyDescent="0.2">
      <c r="B2792" s="39" t="s">
        <v>42</v>
      </c>
      <c r="D2792" s="42">
        <f>_xll.qlCalendarAdvance(Calendar,$D2791,B2792,"f",FALSE)</f>
        <v>59244</v>
      </c>
      <c r="E2792" s="139">
        <f>_xll.qlInterestRateIndexValueDate(IndexON,D2792)</f>
        <v>59244</v>
      </c>
      <c r="F2792" s="155">
        <f>IFERROR(_xll.qlIndexFixing(IndexON,D2792,TRUE,_xll.ohTrigger(RecalcTrigger,TriggerON)),NA())</f>
        <v>4.3423559026134484E-3</v>
      </c>
      <c r="H2792" s="42">
        <f>_xll.qlCalendarAdvance(Calendar,$H2791,B2792,"f",FALSE)</f>
        <v>59244</v>
      </c>
      <c r="I2792" s="139">
        <f>_xll.qlInterestRateIndexValueDate(Index1M,$H2792)</f>
        <v>59246</v>
      </c>
      <c r="J2792" s="144">
        <f>IFERROR(_xll.qlIndexFixing(Index1M,$H2792,TRUE,_xll.ohTrigger(RecalcTrigger,Trigger1M)),NA())</f>
        <v>4.5201093609958942E-3</v>
      </c>
      <c r="K2792" s="44">
        <f>IFERROR(_xll.qlIndexFixing(Index3M,H2792,TRUE,_xll.ohTrigger(RecalcTrigger,Trigger3M)),NA())</f>
        <v>4.7452830515002185E-3</v>
      </c>
      <c r="L2792" s="44">
        <f>IFERROR(_xll.qlIndexFixing(Index6M,$H2792,TRUE,_xll.ohTrigger(RecalcTrigger,Trigger6M)),NA())</f>
        <v>5.2326842975438225E-3</v>
      </c>
      <c r="M2792" s="145">
        <f>IFERROR(_xll.qlIndexFixing(Index1Y,$H2792,TRUE,_xll.ohTrigger(RecalcTrigger,Trigger1Y)),NA())</f>
        <v>5.0247543288461562E-3</v>
      </c>
      <c r="N2792" s="144">
        <f>IFERROR(_xll.qlIndexFixing(ONIndex1M,I2792,TRUE,_xll.ohTrigger(RecalcTrigger,Trigger1M)),NA())</f>
        <v>4.5228708293798547E-3</v>
      </c>
      <c r="O2792" s="44">
        <f>IFERROR(_xll.qlIndexFixing(ONIndex3M,I2792,TRUE,_xll.ohTrigger(RecalcTrigger,Trigger3M)),NA())</f>
        <v>4.7554363224833196E-3</v>
      </c>
      <c r="P2792" s="44">
        <f>IFERROR(_xll.qlIndexFixing(ONIndex6M,I2792,TRUE,_xll.ohTrigger(RecalcTrigger,Trigger6M)),NA())</f>
        <v>5.1119548264821901E-3</v>
      </c>
      <c r="Q2792" s="145">
        <f>IFERROR(_xll.qlIndexFixing(ONIndex1Y,I2792,TRUE,_xll.ohTrigger(RecalcTrigger,Trigger1Y)),NA())</f>
        <v>5.0554551905523937E-3</v>
      </c>
    </row>
    <row r="2793" spans="2:17" x14ac:dyDescent="0.2">
      <c r="B2793" s="39" t="s">
        <v>42</v>
      </c>
      <c r="D2793" s="42">
        <f>_xll.qlCalendarAdvance(Calendar,$D2792,B2793,"f",FALSE)</f>
        <v>59251</v>
      </c>
      <c r="E2793" s="139">
        <f>_xll.qlInterestRateIndexValueDate(IndexON,D2793)</f>
        <v>59251</v>
      </c>
      <c r="F2793" s="155">
        <f>IFERROR(_xll.qlIndexFixing(IndexON,D2793,TRUE,_xll.ohTrigger(RecalcTrigger,TriggerON)),NA())</f>
        <v>4.3400425947481835E-3</v>
      </c>
      <c r="H2793" s="42">
        <f>_xll.qlCalendarAdvance(Calendar,$H2792,B2793,"f",FALSE)</f>
        <v>59251</v>
      </c>
      <c r="I2793" s="139">
        <f>_xll.qlInterestRateIndexValueDate(Index1M,$H2793)</f>
        <v>59253</v>
      </c>
      <c r="J2793" s="144">
        <f>IFERROR(_xll.qlIndexFixing(Index1M,$H2793,TRUE,_xll.ohTrigger(RecalcTrigger,Trigger1M)),NA())</f>
        <v>4.5179100349471146E-3</v>
      </c>
      <c r="K2793" s="44">
        <f>IFERROR(_xll.qlIndexFixing(Index3M,H2793,TRUE,_xll.ohTrigger(RecalcTrigger,Trigger3M)),NA())</f>
        <v>4.7431423932738871E-3</v>
      </c>
      <c r="L2793" s="44">
        <f>IFERROR(_xll.qlIndexFixing(Index6M,$H2793,TRUE,_xll.ohTrigger(RecalcTrigger,Trigger6M)),NA())</f>
        <v>5.2414957653701766E-3</v>
      </c>
      <c r="M2793" s="145">
        <f>IFERROR(_xll.qlIndexFixing(Index1Y,$H2793,TRUE,_xll.ohTrigger(RecalcTrigger,Trigger1Y)),NA())</f>
        <v>5.0232420948318713E-3</v>
      </c>
      <c r="N2793" s="144">
        <f>IFERROR(_xll.qlIndexFixing(ONIndex1M,I2793,TRUE,_xll.ohTrigger(RecalcTrigger,Trigger1M)),NA())</f>
        <v>4.5200010482471242E-3</v>
      </c>
      <c r="O2793" s="44">
        <f>IFERROR(_xll.qlIndexFixing(ONIndex3M,I2793,TRUE,_xll.ohTrigger(RecalcTrigger,Trigger3M)),NA())</f>
        <v>4.7525088447830655E-3</v>
      </c>
      <c r="P2793" s="44">
        <f>IFERROR(_xll.qlIndexFixing(ONIndex6M,I2793,TRUE,_xll.ohTrigger(RecalcTrigger,Trigger6M)),NA())</f>
        <v>5.1239833780769573E-3</v>
      </c>
      <c r="Q2793" s="145">
        <f>IFERROR(_xll.qlIndexFixing(ONIndex1Y,I2793,TRUE,_xll.ohTrigger(RecalcTrigger,Trigger1Y)),NA())</f>
        <v>5.0527770426089802E-3</v>
      </c>
    </row>
    <row r="2794" spans="2:17" x14ac:dyDescent="0.2">
      <c r="B2794" s="39" t="s">
        <v>42</v>
      </c>
      <c r="D2794" s="42">
        <f>_xll.qlCalendarAdvance(Calendar,$D2793,B2794,"f",FALSE)</f>
        <v>59258</v>
      </c>
      <c r="E2794" s="139">
        <f>_xll.qlInterestRateIndexValueDate(IndexON,D2794)</f>
        <v>59258</v>
      </c>
      <c r="F2794" s="155">
        <f>IFERROR(_xll.qlIndexFixing(IndexON,D2794,TRUE,_xll.ohTrigger(RecalcTrigger,TriggerON)),NA())</f>
        <v>4.3377518377241131E-3</v>
      </c>
      <c r="H2794" s="42">
        <f>_xll.qlCalendarAdvance(Calendar,$H2793,B2794,"f",FALSE)</f>
        <v>59258</v>
      </c>
      <c r="I2794" s="139">
        <f>_xll.qlInterestRateIndexValueDate(Index1M,$H2794)</f>
        <v>59260</v>
      </c>
      <c r="J2794" s="144">
        <f>IFERROR(_xll.qlIndexFixing(Index1M,$H2794,TRUE,_xll.ohTrigger(RecalcTrigger,Trigger1M)),NA())</f>
        <v>4.5161092568090427E-3</v>
      </c>
      <c r="K2794" s="44">
        <f>IFERROR(_xll.qlIndexFixing(Index3M,H2794,TRUE,_xll.ohTrigger(RecalcTrigger,Trigger3M)),NA())</f>
        <v>4.7410258477506937E-3</v>
      </c>
      <c r="L2794" s="44">
        <f>IFERROR(_xll.qlIndexFixing(Index6M,$H2794,TRUE,_xll.ohTrigger(RecalcTrigger,Trigger6M)),NA())</f>
        <v>5.2483155226755928E-3</v>
      </c>
      <c r="M2794" s="145">
        <f>IFERROR(_xll.qlIndexFixing(Index1Y,$H2794,TRUE,_xll.ohTrigger(RecalcTrigger,Trigger1Y)),NA())</f>
        <v>5.021753171347859E-3</v>
      </c>
      <c r="N2794" s="144">
        <f>IFERROR(_xll.qlIndexFixing(ONIndex1M,I2794,TRUE,_xll.ohTrigger(RecalcTrigger,Trigger1M)),NA())</f>
        <v>4.5184226929606552E-3</v>
      </c>
      <c r="O2794" s="44">
        <f>IFERROR(_xll.qlIndexFixing(ONIndex3M,I2794,TRUE,_xll.ohTrigger(RecalcTrigger,Trigger3M)),NA())</f>
        <v>4.7508995022038647E-3</v>
      </c>
      <c r="P2794" s="44">
        <f>IFERROR(_xll.qlIndexFixing(ONIndex6M,I2794,TRUE,_xll.ohTrigger(RecalcTrigger,Trigger6M)),NA())</f>
        <v>5.1306340396184424E-3</v>
      </c>
      <c r="Q2794" s="145">
        <f>IFERROR(_xll.qlIndexFixing(ONIndex1Y,I2794,TRUE,_xll.ohTrigger(RecalcTrigger,Trigger1Y)),NA())</f>
        <v>5.0513050885303556E-3</v>
      </c>
    </row>
    <row r="2795" spans="2:17" x14ac:dyDescent="0.2">
      <c r="B2795" s="39" t="s">
        <v>42</v>
      </c>
      <c r="D2795" s="42">
        <f>_xll.qlCalendarAdvance(Calendar,$D2794,B2795,"f",FALSE)</f>
        <v>59265</v>
      </c>
      <c r="E2795" s="139">
        <f>_xll.qlInterestRateIndexValueDate(IndexON,D2795)</f>
        <v>59265</v>
      </c>
      <c r="F2795" s="155">
        <f>IFERROR(_xll.qlIndexFixing(IndexON,D2795,TRUE,_xll.ohTrigger(RecalcTrigger,TriggerON)),NA())</f>
        <v>4.3354836705500333E-3</v>
      </c>
      <c r="H2795" s="42">
        <f>_xll.qlCalendarAdvance(Calendar,$H2794,B2795,"f",FALSE)</f>
        <v>59265</v>
      </c>
      <c r="I2795" s="139">
        <f>_xll.qlInterestRateIndexValueDate(Index1M,$H2795)</f>
        <v>59267</v>
      </c>
      <c r="J2795" s="144">
        <f>IFERROR(_xll.qlIndexFixing(Index1M,$H2795,TRUE,_xll.ohTrigger(RecalcTrigger,Trigger1M)),NA())</f>
        <v>4.5135786911434939E-3</v>
      </c>
      <c r="K2795" s="44">
        <f>IFERROR(_xll.qlIndexFixing(Index3M,H2795,TRUE,_xll.ohTrigger(RecalcTrigger,Trigger3M)),NA())</f>
        <v>4.7390471657201717E-3</v>
      </c>
      <c r="L2795" s="44">
        <f>IFERROR(_xll.qlIndexFixing(Index6M,$H2795,TRUE,_xll.ohTrigger(RecalcTrigger,Trigger6M)),NA())</f>
        <v>5.2570446043420467E-3</v>
      </c>
      <c r="M2795" s="145">
        <f>IFERROR(_xll.qlIndexFixing(Index1Y,$H2795,TRUE,_xll.ohTrigger(RecalcTrigger,Trigger1Y)),NA())</f>
        <v>5.020287594878688E-3</v>
      </c>
      <c r="N2795" s="144">
        <f>IFERROR(_xll.qlIndexFixing(ONIndex1M,I2795,TRUE,_xll.ohTrigger(RecalcTrigger,Trigger1M)),NA())</f>
        <v>4.5162321895020341E-3</v>
      </c>
      <c r="O2795" s="44">
        <f>IFERROR(_xll.qlIndexFixing(ONIndex3M,I2795,TRUE,_xll.ohTrigger(RecalcTrigger,Trigger3M)),NA())</f>
        <v>4.7486668977025914E-3</v>
      </c>
      <c r="P2795" s="44">
        <f>IFERROR(_xll.qlIndexFixing(ONIndex6M,I2795,TRUE,_xll.ohTrigger(RecalcTrigger,Trigger6M)),NA())</f>
        <v>5.1399066409452132E-3</v>
      </c>
      <c r="Q2795" s="145">
        <f>IFERROR(_xll.qlIndexFixing(ONIndex1Y,I2795,TRUE,_xll.ohTrigger(RecalcTrigger,Trigger1Y)),NA())</f>
        <v>5.0492634710952444E-3</v>
      </c>
    </row>
    <row r="2796" spans="2:17" x14ac:dyDescent="0.2">
      <c r="B2796" s="39" t="s">
        <v>42</v>
      </c>
      <c r="D2796" s="42">
        <f>_xll.qlCalendarAdvance(Calendar,$D2795,B2796,"f",FALSE)</f>
        <v>59272</v>
      </c>
      <c r="E2796" s="139">
        <f>_xll.qlInterestRateIndexValueDate(IndexON,D2796)</f>
        <v>59272</v>
      </c>
      <c r="F2796" s="155">
        <f>IFERROR(_xll.qlIndexFixing(IndexON,D2796,TRUE,_xll.ohTrigger(RecalcTrigger,TriggerON)),NA())</f>
        <v>4.333238131914996E-3</v>
      </c>
      <c r="H2796" s="42">
        <f>_xll.qlCalendarAdvance(Calendar,$H2795,B2796,"f",FALSE)</f>
        <v>59272</v>
      </c>
      <c r="I2796" s="139">
        <f>_xll.qlInterestRateIndexValueDate(Index1M,$H2796)</f>
        <v>59274</v>
      </c>
      <c r="J2796" s="144">
        <f>IFERROR(_xll.qlIndexFixing(Index1M,$H2796,TRUE,_xll.ohTrigger(RecalcTrigger,Trigger1M)),NA())</f>
        <v>4.5114467504045463E-3</v>
      </c>
      <c r="K2796" s="44">
        <f>IFERROR(_xll.qlIndexFixing(Index3M,H2796,TRUE,_xll.ohTrigger(RecalcTrigger,Trigger3M)),NA())</f>
        <v>4.7369772581649242E-3</v>
      </c>
      <c r="L2796" s="44">
        <f>IFERROR(_xll.qlIndexFixing(Index6M,$H2796,TRUE,_xll.ohTrigger(RecalcTrigger,Trigger6M)),NA())</f>
        <v>5.2657275739330309E-3</v>
      </c>
      <c r="M2796" s="145">
        <f>IFERROR(_xll.qlIndexFixing(Index1Y,$H2796,TRUE,_xll.ohTrigger(RecalcTrigger,Trigger1Y)),NA())</f>
        <v>5.018635822276395E-3</v>
      </c>
      <c r="N2796" s="144">
        <f>IFERROR(_xll.qlIndexFixing(ONIndex1M,I2796,TRUE,_xll.ohTrigger(RecalcTrigger,Trigger1M)),NA())</f>
        <v>4.5140641140228865E-3</v>
      </c>
      <c r="O2796" s="44">
        <f>IFERROR(_xll.qlIndexFixing(ONIndex3M,I2796,TRUE,_xll.ohTrigger(RecalcTrigger,Trigger3M)),NA())</f>
        <v>4.7464582174239212E-3</v>
      </c>
      <c r="P2796" s="44">
        <f>IFERROR(_xll.qlIndexFixing(ONIndex6M,I2796,TRUE,_xll.ohTrigger(RecalcTrigger,Trigger6M)),NA())</f>
        <v>5.1491344403498118E-3</v>
      </c>
      <c r="Q2796" s="145">
        <f>IFERROR(_xll.qlIndexFixing(ONIndex1Y,I2796,TRUE,_xll.ohTrigger(RecalcTrigger,Trigger1Y)),NA())</f>
        <v>5.0472441913118615E-3</v>
      </c>
    </row>
    <row r="2797" spans="2:17" x14ac:dyDescent="0.2">
      <c r="B2797" s="39" t="s">
        <v>42</v>
      </c>
      <c r="D2797" s="42">
        <f>_xll.qlCalendarAdvance(Calendar,$D2796,B2797,"f",FALSE)</f>
        <v>59279</v>
      </c>
      <c r="E2797" s="139">
        <f>_xll.qlInterestRateIndexValueDate(IndexON,D2797)</f>
        <v>59279</v>
      </c>
      <c r="F2797" s="155">
        <f>IFERROR(_xll.qlIndexFixing(IndexON,D2797,TRUE,_xll.ohTrigger(RecalcTrigger,TriggerON)),NA())</f>
        <v>4.3310152609876695E-3</v>
      </c>
      <c r="H2797" s="42">
        <f>_xll.qlCalendarAdvance(Calendar,$H2796,B2797,"f",FALSE)</f>
        <v>59279</v>
      </c>
      <c r="I2797" s="139">
        <f>_xll.qlInterestRateIndexValueDate(Index1M,$H2797)</f>
        <v>59281</v>
      </c>
      <c r="J2797" s="144">
        <f>IFERROR(_xll.qlIndexFixing(Index1M,$H2797,TRUE,_xll.ohTrigger(RecalcTrigger,Trigger1M)),NA())</f>
        <v>4.5093373484489385E-3</v>
      </c>
      <c r="K2797" s="44">
        <f>IFERROR(_xll.qlIndexFixing(Index3M,H2797,TRUE,_xll.ohTrigger(RecalcTrigger,Trigger3M)),NA())</f>
        <v>4.7349315811595506E-3</v>
      </c>
      <c r="L2797" s="44">
        <f>IFERROR(_xll.qlIndexFixing(Index6M,$H2797,TRUE,_xll.ohTrigger(RecalcTrigger,Trigger6M)),NA())</f>
        <v>5.2743643319224758E-3</v>
      </c>
      <c r="M2797" s="145">
        <f>IFERROR(_xll.qlIndexFixing(Index1Y,$H2797,TRUE,_xll.ohTrigger(RecalcTrigger,Trigger1Y)),NA())</f>
        <v>5.0174266289275292E-3</v>
      </c>
      <c r="N2797" s="144">
        <f>IFERROR(_xll.qlIndexFixing(ONIndex1M,I2797,TRUE,_xll.ohTrigger(RecalcTrigger,Trigger1M)),NA())</f>
        <v>4.5119185048125843E-3</v>
      </c>
      <c r="O2797" s="44">
        <f>IFERROR(_xll.qlIndexFixing(ONIndex3M,I2797,TRUE,_xll.ohTrigger(RecalcTrigger,Trigger3M)),NA())</f>
        <v>4.744273501655627E-3</v>
      </c>
      <c r="P2797" s="44">
        <f>IFERROR(_xll.qlIndexFixing(ONIndex6M,I2797,TRUE,_xll.ohTrigger(RecalcTrigger,Trigger6M)),NA())</f>
        <v>5.158317339271079E-3</v>
      </c>
      <c r="Q2797" s="145">
        <f>IFERROR(_xll.qlIndexFixing(ONIndex1Y,I2797,TRUE,_xll.ohTrigger(RecalcTrigger,Trigger1Y)),NA())</f>
        <v>5.0452472854711772E-3</v>
      </c>
    </row>
    <row r="2798" spans="2:17" x14ac:dyDescent="0.2">
      <c r="B2798" s="39" t="s">
        <v>42</v>
      </c>
      <c r="D2798" s="42">
        <f>_xll.qlCalendarAdvance(Calendar,$D2797,B2798,"f",FALSE)</f>
        <v>59286</v>
      </c>
      <c r="E2798" s="139">
        <f>_xll.qlInterestRateIndexValueDate(IndexON,D2798)</f>
        <v>59286</v>
      </c>
      <c r="F2798" s="155">
        <f>IFERROR(_xll.qlIndexFixing(IndexON,D2798,TRUE,_xll.ohTrigger(RecalcTrigger,TriggerON)),NA())</f>
        <v>4.3288150962972338E-3</v>
      </c>
      <c r="H2798" s="42">
        <f>_xll.qlCalendarAdvance(Calendar,$H2797,B2798,"f",FALSE)</f>
        <v>59286</v>
      </c>
      <c r="I2798" s="139">
        <f>_xll.qlInterestRateIndexValueDate(Index1M,$H2798)</f>
        <v>59288</v>
      </c>
      <c r="J2798" s="144">
        <f>IFERROR(_xll.qlIndexFixing(Index1M,$H2798,TRUE,_xll.ohTrigger(RecalcTrigger,Trigger1M)),NA())</f>
        <v>4.5072505237908622E-3</v>
      </c>
      <c r="K2798" s="44">
        <f>IFERROR(_xll.qlIndexFixing(Index3M,H2798,TRUE,_xll.ohTrigger(RecalcTrigger,Trigger3M)),NA())</f>
        <v>4.7329101750541924E-3</v>
      </c>
      <c r="L2798" s="44">
        <f>IFERROR(_xll.qlIndexFixing(Index6M,$H2798,TRUE,_xll.ohTrigger(RecalcTrigger,Trigger6M)),NA())</f>
        <v>5.2829547787851833E-3</v>
      </c>
      <c r="M2798" s="145">
        <f>IFERROR(_xll.qlIndexFixing(Index1Y,$H2798,TRUE,_xll.ohTrigger(RecalcTrigger,Trigger1Y)),NA())</f>
        <v>5.0160313124214661E-3</v>
      </c>
      <c r="N2798" s="144">
        <f>IFERROR(_xll.qlIndexFixing(ONIndex1M,I2798,TRUE,_xll.ohTrigger(RecalcTrigger,Trigger1M)),NA())</f>
        <v>4.509493939304221E-3</v>
      </c>
      <c r="O2798" s="44">
        <f>IFERROR(_xll.qlIndexFixing(ONIndex3M,I2798,TRUE,_xll.ohTrigger(RecalcTrigger,Trigger3M)),NA())</f>
        <v>4.7418060797888018E-3</v>
      </c>
      <c r="P2798" s="44">
        <f>IFERROR(_xll.qlIndexFixing(ONIndex6M,I2798,TRUE,_xll.ohTrigger(RecalcTrigger,Trigger6M)),NA())</f>
        <v>5.1687569742675521E-3</v>
      </c>
      <c r="Q2798" s="145">
        <f>IFERROR(_xll.qlIndexFixing(ONIndex1Y,I2798,TRUE,_xll.ohTrigger(RecalcTrigger,Trigger1Y)),NA())</f>
        <v>5.0429925507522455E-3</v>
      </c>
    </row>
    <row r="2799" spans="2:17" x14ac:dyDescent="0.2">
      <c r="B2799" s="39" t="s">
        <v>42</v>
      </c>
      <c r="D2799" s="42">
        <f>_xll.qlCalendarAdvance(Calendar,$D2798,B2799,"f",FALSE)</f>
        <v>59293</v>
      </c>
      <c r="E2799" s="139">
        <f>_xll.qlInterestRateIndexValueDate(IndexON,D2799)</f>
        <v>59293</v>
      </c>
      <c r="F2799" s="155">
        <f>IFERROR(_xll.qlIndexFixing(IndexON,D2799,TRUE,_xll.ohTrigger(RecalcTrigger,TriggerON)),NA())</f>
        <v>4.3266376770123571E-3</v>
      </c>
      <c r="H2799" s="42">
        <f>_xll.qlCalendarAdvance(Calendar,$H2798,B2799,"f",FALSE)</f>
        <v>59293</v>
      </c>
      <c r="I2799" s="139">
        <f>_xll.qlInterestRateIndexValueDate(Index1M,$H2799)</f>
        <v>59295</v>
      </c>
      <c r="J2799" s="144">
        <f>IFERROR(_xll.qlIndexFixing(Index1M,$H2799,TRUE,_xll.ohTrigger(RecalcTrigger,Trigger1M)),NA())</f>
        <v>4.5051863149295213E-3</v>
      </c>
      <c r="K2799" s="44">
        <f>IFERROR(_xll.qlIndexFixing(Index3M,H2799,TRUE,_xll.ohTrigger(RecalcTrigger,Trigger3M)),NA())</f>
        <v>4.7308062230259611E-3</v>
      </c>
      <c r="L2799" s="44">
        <f>IFERROR(_xll.qlIndexFixing(Index6M,$H2799,TRUE,_xll.ohTrigger(RecalcTrigger,Trigger6M)),NA())</f>
        <v>5.293396438508736E-3</v>
      </c>
      <c r="M2799" s="145">
        <f>IFERROR(_xll.qlIndexFixing(Index1Y,$H2799,TRUE,_xll.ohTrigger(RecalcTrigger,Trigger1Y)),NA())</f>
        <v>5.0146594888814417E-3</v>
      </c>
      <c r="N2799" s="144">
        <f>IFERROR(_xll.qlIndexFixing(ONIndex1M,I2799,TRUE,_xll.ohTrigger(RecalcTrigger,Trigger1M)),NA())</f>
        <v>4.5076948397149152E-3</v>
      </c>
      <c r="O2799" s="44">
        <f>IFERROR(_xll.qlIndexFixing(ONIndex3M,I2799,TRUE,_xll.ohTrigger(RecalcTrigger,Trigger3M)),NA())</f>
        <v>4.7399761252009398E-3</v>
      </c>
      <c r="P2799" s="44">
        <f>IFERROR(_xll.qlIndexFixing(ONIndex6M,I2799,TRUE,_xll.ohTrigger(RecalcTrigger,Trigger6M)),NA())</f>
        <v>5.1765480412591103E-3</v>
      </c>
      <c r="Q2799" s="145">
        <f>IFERROR(_xll.qlIndexFixing(ONIndex1Y,I2799,TRUE,_xll.ohTrigger(RecalcTrigger,Trigger1Y)),NA())</f>
        <v>5.0413207414212735E-3</v>
      </c>
    </row>
    <row r="2800" spans="2:17" x14ac:dyDescent="0.2">
      <c r="B2800" s="39" t="s">
        <v>42</v>
      </c>
      <c r="D2800" s="42">
        <f>_xll.qlCalendarAdvance(Calendar,$D2799,B2800,"f",FALSE)</f>
        <v>59300</v>
      </c>
      <c r="E2800" s="139">
        <f>_xll.qlInterestRateIndexValueDate(IndexON,D2800)</f>
        <v>59300</v>
      </c>
      <c r="F2800" s="155">
        <f>IFERROR(_xll.qlIndexFixing(IndexON,D2800,TRUE,_xll.ohTrigger(RecalcTrigger,TriggerON)),NA())</f>
        <v>4.3244830419020275E-3</v>
      </c>
      <c r="H2800" s="42">
        <f>_xll.qlCalendarAdvance(Calendar,$H2799,B2800,"f",FALSE)</f>
        <v>59300</v>
      </c>
      <c r="I2800" s="139">
        <f>_xll.qlInterestRateIndexValueDate(Index1M,$H2800)</f>
        <v>59302</v>
      </c>
      <c r="J2800" s="144">
        <f>IFERROR(_xll.qlIndexFixing(Index1M,$H2800,TRUE,_xll.ohTrigger(RecalcTrigger,Trigger1M)),NA())</f>
        <v>4.5031447603766095E-3</v>
      </c>
      <c r="K2800" s="44">
        <f>IFERROR(_xll.qlIndexFixing(Index3M,H2800,TRUE,_xll.ohTrigger(RecalcTrigger,Trigger3M)),NA())</f>
        <v>4.7288352011289605E-3</v>
      </c>
      <c r="L2800" s="44">
        <f>IFERROR(_xll.qlIndexFixing(Index6M,$H2800,TRUE,_xll.ohTrigger(RecalcTrigger,Trigger6M)),NA())</f>
        <v>5.3018842660214017E-3</v>
      </c>
      <c r="M2800" s="145">
        <f>IFERROR(_xll.qlIndexFixing(Index1Y,$H2800,TRUE,_xll.ohTrigger(RecalcTrigger,Trigger1Y)),NA())</f>
        <v>5.0133111947979377E-3</v>
      </c>
      <c r="N2800" s="144">
        <f>IFERROR(_xll.qlIndexFixing(ONIndex1M,I2800,TRUE,_xll.ohTrigger(RecalcTrigger,Trigger1M)),NA())</f>
        <v>4.5056168608059721E-3</v>
      </c>
      <c r="O2800" s="44">
        <f>IFERROR(_xll.qlIndexFixing(ONIndex3M,I2800,TRUE,_xll.ohTrigger(RecalcTrigger,Trigger3M)),NA())</f>
        <v>4.737863545090093E-3</v>
      </c>
      <c r="P2800" s="44">
        <f>IFERROR(_xll.qlIndexFixing(ONIndex6M,I2800,TRUE,_xll.ohTrigger(RecalcTrigger,Trigger6M)),NA())</f>
        <v>5.1855956470436837E-3</v>
      </c>
      <c r="Q2800" s="145">
        <f>IFERROR(_xll.qlIndexFixing(ONIndex1Y,I2800,TRUE,_xll.ohTrigger(RecalcTrigger,Trigger1Y)),NA())</f>
        <v>5.0393911759538668E-3</v>
      </c>
    </row>
    <row r="2801" spans="2:17" x14ac:dyDescent="0.2">
      <c r="B2801" s="39" t="s">
        <v>42</v>
      </c>
      <c r="D2801" s="42">
        <f>_xll.qlCalendarAdvance(Calendar,$D2800,B2801,"f",FALSE)</f>
        <v>59307</v>
      </c>
      <c r="E2801" s="139">
        <f>_xll.qlInterestRateIndexValueDate(IndexON,D2801)</f>
        <v>59307</v>
      </c>
      <c r="F2801" s="155">
        <f>IFERROR(_xll.qlIndexFixing(IndexON,D2801,TRUE,_xll.ohTrigger(RecalcTrigger,TriggerON)),NA())</f>
        <v>4.3223512298151689E-3</v>
      </c>
      <c r="H2801" s="42">
        <f>_xll.qlCalendarAdvance(Calendar,$H2800,B2801,"f",FALSE)</f>
        <v>59307</v>
      </c>
      <c r="I2801" s="139">
        <f>_xll.qlInterestRateIndexValueDate(Index1M,$H2801)</f>
        <v>59309</v>
      </c>
      <c r="J2801" s="144">
        <f>IFERROR(_xll.qlIndexFixing(Index1M,$H2801,TRUE,_xll.ohTrigger(RecalcTrigger,Trigger1M)),NA())</f>
        <v>4.5011258986438207E-3</v>
      </c>
      <c r="K2801" s="44">
        <f>IFERROR(_xll.qlIndexFixing(Index3M,H2801,TRUE,_xll.ohTrigger(RecalcTrigger,Trigger3M)),NA())</f>
        <v>4.7268885744047983E-3</v>
      </c>
      <c r="L2801" s="44">
        <f>IFERROR(_xll.qlIndexFixing(Index6M,$H2801,TRUE,_xll.ohTrigger(RecalcTrigger,Trigger6M)),NA())</f>
        <v>5.3103254610529652E-3</v>
      </c>
      <c r="M2801" s="145">
        <f>IFERROR(_xll.qlIndexFixing(Index1Y,$H2801,TRUE,_xll.ohTrigger(RecalcTrigger,Trigger1Y)),NA())</f>
        <v>5.0119864666649397E-3</v>
      </c>
      <c r="N2801" s="144">
        <f>IFERROR(_xll.qlIndexFixing(ONIndex1M,I2801,TRUE,_xll.ohTrigger(RecalcTrigger,Trigger1M)),NA())</f>
        <v>4.5035615022825937E-3</v>
      </c>
      <c r="O2801" s="44">
        <f>IFERROR(_xll.qlIndexFixing(ONIndex3M,I2801,TRUE,_xll.ohTrigger(RecalcTrigger,Trigger3M)),NA())</f>
        <v>4.735775090960459E-3</v>
      </c>
      <c r="P2801" s="44">
        <f>IFERROR(_xll.qlIndexFixing(ONIndex6M,I2801,TRUE,_xll.ohTrigger(RecalcTrigger,Trigger6M)),NA())</f>
        <v>5.1945979577006085E-3</v>
      </c>
      <c r="Q2801" s="145">
        <f>IFERROR(_xll.qlIndexFixing(ONIndex1Y,I2801,TRUE,_xll.ohTrigger(RecalcTrigger,Trigger1Y)),NA())</f>
        <v>5.0374841300726558E-3</v>
      </c>
    </row>
    <row r="2802" spans="2:17" x14ac:dyDescent="0.2">
      <c r="B2802" s="39" t="s">
        <v>42</v>
      </c>
      <c r="D2802" s="42">
        <f>_xll.qlCalendarAdvance(Calendar,$D2801,B2802,"f",FALSE)</f>
        <v>59314</v>
      </c>
      <c r="E2802" s="139">
        <f>_xll.qlInterestRateIndexValueDate(IndexON,D2802)</f>
        <v>59314</v>
      </c>
      <c r="F2802" s="155">
        <f>IFERROR(_xll.qlIndexFixing(IndexON,D2802,TRUE,_xll.ohTrigger(RecalcTrigger,TriggerON)),NA())</f>
        <v>4.3202422798405138E-3</v>
      </c>
      <c r="H2802" s="42">
        <f>_xll.qlCalendarAdvance(Calendar,$H2801,B2802,"f",FALSE)</f>
        <v>59314</v>
      </c>
      <c r="I2802" s="139">
        <f>_xll.qlInterestRateIndexValueDate(Index1M,$H2802)</f>
        <v>59316</v>
      </c>
      <c r="J2802" s="144">
        <f>IFERROR(_xll.qlIndexFixing(Index1M,$H2802,TRUE,_xll.ohTrigger(RecalcTrigger,Trigger1M)),NA())</f>
        <v>4.4991297682353548E-3</v>
      </c>
      <c r="K2802" s="44">
        <f>IFERROR(_xll.qlIndexFixing(Index3M,H2802,TRUE,_xll.ohTrigger(RecalcTrigger,Trigger3M)),NA())</f>
        <v>4.724966383210758E-3</v>
      </c>
      <c r="L2802" s="44">
        <f>IFERROR(_xll.qlIndexFixing(Index6M,$H2802,TRUE,_xll.ohTrigger(RecalcTrigger,Trigger6M)),NA())</f>
        <v>5.3187199240705705E-3</v>
      </c>
      <c r="M2802" s="145">
        <f>IFERROR(_xll.qlIndexFixing(Index1Y,$H2802,TRUE,_xll.ohTrigger(RecalcTrigger,Trigger1Y)),NA())</f>
        <v>5.0106853409762151E-3</v>
      </c>
      <c r="N2802" s="144">
        <f>IFERROR(_xll.qlIndexFixing(ONIndex1M,I2802,TRUE,_xll.ohTrigger(RecalcTrigger,Trigger1M)),NA())</f>
        <v>4.5015288025940237E-3</v>
      </c>
      <c r="O2802" s="44">
        <f>IFERROR(_xll.qlIndexFixing(ONIndex3M,I2802,TRUE,_xll.ohTrigger(RecalcTrigger,Trigger3M)),NA())</f>
        <v>4.7337108030198749E-3</v>
      </c>
      <c r="P2802" s="44">
        <f>IFERROR(_xll.qlIndexFixing(ONIndex6M,I2802,TRUE,_xll.ohTrigger(RecalcTrigger,Trigger6M)),NA())</f>
        <v>5.2035548745887894E-3</v>
      </c>
      <c r="Q2802" s="145">
        <f>IFERROR(_xll.qlIndexFixing(ONIndex1Y,I2802,TRUE,_xll.ohTrigger(RecalcTrigger,Trigger1Y)),NA())</f>
        <v>5.0355996402284831E-3</v>
      </c>
    </row>
    <row r="2803" spans="2:17" x14ac:dyDescent="0.2">
      <c r="B2803" s="39" t="s">
        <v>42</v>
      </c>
      <c r="D2803" s="42">
        <f>_xll.qlCalendarAdvance(Calendar,$D2802,B2803,"f",FALSE)</f>
        <v>59321</v>
      </c>
      <c r="E2803" s="139">
        <f>_xll.qlInterestRateIndexValueDate(IndexON,D2803)</f>
        <v>59321</v>
      </c>
      <c r="F2803" s="155">
        <f>IFERROR(_xll.qlIndexFixing(IndexON,D2803,TRUE,_xll.ohTrigger(RecalcTrigger,TriggerON)),NA())</f>
        <v>4.3181562305072418E-3</v>
      </c>
      <c r="H2803" s="42">
        <f>_xll.qlCalendarAdvance(Calendar,$H2802,B2803,"f",FALSE)</f>
        <v>59321</v>
      </c>
      <c r="I2803" s="139">
        <f>_xll.qlInterestRateIndexValueDate(Index1M,$H2803)</f>
        <v>59323</v>
      </c>
      <c r="J2803" s="144">
        <f>IFERROR(_xll.qlIndexFixing(Index1M,$H2803,TRUE,_xll.ohTrigger(RecalcTrigger,Trigger1M)),NA())</f>
        <v>4.4971564076579096E-3</v>
      </c>
      <c r="K2803" s="44">
        <f>IFERROR(_xll.qlIndexFixing(Index3M,H2803,TRUE,_xll.ohTrigger(RecalcTrigger,Trigger3M)),NA())</f>
        <v>4.7230686678980385E-3</v>
      </c>
      <c r="L2803" s="44">
        <f>IFERROR(_xll.qlIndexFixing(Index6M,$H2803,TRUE,_xll.ohTrigger(RecalcTrigger,Trigger6M)),NA())</f>
        <v>5.3252088629105691E-3</v>
      </c>
      <c r="M2803" s="145">
        <f>IFERROR(_xll.qlIndexFixing(Index1Y,$H2803,TRUE,_xll.ohTrigger(RecalcTrigger,Trigger1Y)),NA())</f>
        <v>5.0094078542277203E-3</v>
      </c>
      <c r="N2803" s="144">
        <f>IFERROR(_xll.qlIndexFixing(ONIndex1M,I2803,TRUE,_xll.ohTrigger(RecalcTrigger,Trigger1M)),NA())</f>
        <v>4.4995188004293141E-3</v>
      </c>
      <c r="O2803" s="44">
        <f>IFERROR(_xll.qlIndexFixing(ONIndex3M,I2803,TRUE,_xll.ohTrigger(RecalcTrigger,Trigger3M)),NA())</f>
        <v>4.7316707217159859E-3</v>
      </c>
      <c r="P2803" s="44">
        <f>IFERROR(_xll.qlIndexFixing(ONIndex6M,I2803,TRUE,_xll.ohTrigger(RecalcTrigger,Trigger6M)),NA())</f>
        <v>5.2124662990671311E-3</v>
      </c>
      <c r="Q2803" s="145">
        <f>IFERROR(_xll.qlIndexFixing(ONIndex1Y,I2803,TRUE,_xll.ohTrigger(RecalcTrigger,Trigger1Y)),NA())</f>
        <v>5.0337377428721908E-3</v>
      </c>
    </row>
    <row r="2804" spans="2:17" x14ac:dyDescent="0.2">
      <c r="B2804" s="39" t="s">
        <v>42</v>
      </c>
      <c r="D2804" s="42">
        <f>_xll.qlCalendarAdvance(Calendar,$D2803,B2804,"f",FALSE)</f>
        <v>59328</v>
      </c>
      <c r="E2804" s="139">
        <f>_xll.qlInterestRateIndexValueDate(IndexON,D2804)</f>
        <v>59328</v>
      </c>
      <c r="F2804" s="155">
        <f>IFERROR(_xll.qlIndexFixing(IndexON,D2804,TRUE,_xll.ohTrigger(RecalcTrigger,TriggerON)),NA())</f>
        <v>4.3160931209840214E-3</v>
      </c>
      <c r="H2804" s="42">
        <f>_xll.qlCalendarAdvance(Calendar,$H2803,B2804,"f",FALSE)</f>
        <v>59328</v>
      </c>
      <c r="I2804" s="139">
        <f>_xll.qlInterestRateIndexValueDate(Index1M,$H2804)</f>
        <v>59330</v>
      </c>
      <c r="J2804" s="144">
        <f>IFERROR(_xll.qlIndexFixing(Index1M,$H2804,TRUE,_xll.ohTrigger(RecalcTrigger,Trigger1M)),NA())</f>
        <v>4.4952058554256769E-3</v>
      </c>
      <c r="K2804" s="44">
        <f>IFERROR(_xll.qlIndexFixing(Index3M,H2804,TRUE,_xll.ohTrigger(RecalcTrigger,Trigger3M)),NA())</f>
        <v>4.7211954688239242E-3</v>
      </c>
      <c r="L2804" s="44">
        <f>IFERROR(_xll.qlIndexFixing(Index6M,$H2804,TRUE,_xll.ohTrigger(RecalcTrigger,Trigger6M)),NA())</f>
        <v>5.3335193530649689E-3</v>
      </c>
      <c r="M2804" s="145">
        <f>IFERROR(_xll.qlIndexFixing(Index1Y,$H2804,TRUE,_xll.ohTrigger(RecalcTrigger,Trigger1Y)),NA())</f>
        <v>5.0081540429171637E-3</v>
      </c>
      <c r="N2804" s="144">
        <f>IFERROR(_xll.qlIndexFixing(ONIndex1M,I2804,TRUE,_xll.ohTrigger(RecalcTrigger,Trigger1M)),NA())</f>
        <v>4.4975315340778366E-3</v>
      </c>
      <c r="O2804" s="44">
        <f>IFERROR(_xll.qlIndexFixing(ONIndex3M,I2804,TRUE,_xll.ohTrigger(RecalcTrigger,Trigger3M)),NA())</f>
        <v>4.7296548873365651E-3</v>
      </c>
      <c r="P2804" s="44">
        <f>IFERROR(_xll.qlIndexFixing(ONIndex6M,I2804,TRUE,_xll.ohTrigger(RecalcTrigger,Trigger6M)),NA())</f>
        <v>5.2213321324945383E-3</v>
      </c>
      <c r="Q2804" s="145">
        <f>IFERROR(_xll.qlIndexFixing(ONIndex1Y,I2804,TRUE,_xll.ohTrigger(RecalcTrigger,Trigger1Y)),NA())</f>
        <v>5.0318984742148132E-3</v>
      </c>
    </row>
    <row r="2805" spans="2:17" x14ac:dyDescent="0.2">
      <c r="B2805" s="39" t="s">
        <v>42</v>
      </c>
      <c r="D2805" s="42">
        <f>_xll.qlCalendarAdvance(Calendar,$D2804,B2805,"f",FALSE)</f>
        <v>59335</v>
      </c>
      <c r="E2805" s="139">
        <f>_xll.qlInterestRateIndexValueDate(IndexON,D2805)</f>
        <v>59335</v>
      </c>
      <c r="F2805" s="155">
        <f>IFERROR(_xll.qlIndexFixing(IndexON,D2805,TRUE,_xll.ohTrigger(RecalcTrigger,TriggerON)),NA())</f>
        <v>4.3140529900398406E-3</v>
      </c>
      <c r="H2805" s="42">
        <f>_xll.qlCalendarAdvance(Calendar,$H2804,B2805,"f",FALSE)</f>
        <v>59335</v>
      </c>
      <c r="I2805" s="139">
        <f>_xll.qlInterestRateIndexValueDate(Index1M,$H2805)</f>
        <v>59337</v>
      </c>
      <c r="J2805" s="144">
        <f>IFERROR(_xll.qlIndexFixing(Index1M,$H2805,TRUE,_xll.ohTrigger(RecalcTrigger,Trigger1M)),NA())</f>
        <v>4.4932781500403585E-3</v>
      </c>
      <c r="K2805" s="44">
        <f>IFERROR(_xll.qlIndexFixing(Index3M,H2805,TRUE,_xll.ohTrigger(RecalcTrigger,Trigger3M)),NA())</f>
        <v>4.7193468263439587E-3</v>
      </c>
      <c r="L2805" s="44">
        <f>IFERROR(_xll.qlIndexFixing(Index6M,$H2805,TRUE,_xll.ohTrigger(RecalcTrigger,Trigger6M)),NA())</f>
        <v>5.3417828354599354E-3</v>
      </c>
      <c r="M2805" s="145">
        <f>IFERROR(_xll.qlIndexFixing(Index1Y,$H2805,TRUE,_xll.ohTrigger(RecalcTrigger,Trigger1Y)),NA())</f>
        <v>5.0069239435426936E-3</v>
      </c>
      <c r="N2805" s="144">
        <f>IFERROR(_xll.qlIndexFixing(ONIndex1M,I2805,TRUE,_xll.ohTrigger(RecalcTrigger,Trigger1M)),NA())</f>
        <v>4.4955670422286431E-3</v>
      </c>
      <c r="O2805" s="44">
        <f>IFERROR(_xll.qlIndexFixing(ONIndex3M,I2805,TRUE,_xll.ohTrigger(RecalcTrigger,Trigger3M)),NA())</f>
        <v>4.7276633402493218E-3</v>
      </c>
      <c r="P2805" s="44">
        <f>IFERROR(_xll.qlIndexFixing(ONIndex6M,I2805,TRUE,_xll.ohTrigger(RecalcTrigger,Trigger6M)),NA())</f>
        <v>5.2301522763098518E-3</v>
      </c>
      <c r="Q2805" s="145">
        <f>IFERROR(_xll.qlIndexFixing(ONIndex1Y,I2805,TRUE,_xll.ohTrigger(RecalcTrigger,Trigger1Y)),NA())</f>
        <v>5.0300818708670647E-3</v>
      </c>
    </row>
    <row r="2806" spans="2:17" x14ac:dyDescent="0.2">
      <c r="B2806" s="39" t="s">
        <v>42</v>
      </c>
      <c r="D2806" s="42">
        <f>_xll.qlCalendarAdvance(Calendar,$D2805,B2806,"f",FALSE)</f>
        <v>59342</v>
      </c>
      <c r="E2806" s="139">
        <f>_xll.qlInterestRateIndexValueDate(IndexON,D2806)</f>
        <v>59342</v>
      </c>
      <c r="F2806" s="155">
        <f>IFERROR(_xll.qlIndexFixing(IndexON,D2806,TRUE,_xll.ohTrigger(RecalcTrigger,TriggerON)),NA())</f>
        <v>4.3120358766834954E-3</v>
      </c>
      <c r="H2806" s="42">
        <f>_xll.qlCalendarAdvance(Calendar,$H2805,B2806,"f",FALSE)</f>
        <v>59342</v>
      </c>
      <c r="I2806" s="139">
        <f>_xll.qlInterestRateIndexValueDate(Index1M,$H2806)</f>
        <v>59344</v>
      </c>
      <c r="J2806" s="144">
        <f>IFERROR(_xll.qlIndexFixing(Index1M,$H2806,TRUE,_xll.ohTrigger(RecalcTrigger,Trigger1M)),NA())</f>
        <v>4.4913733300136482E-3</v>
      </c>
      <c r="K2806" s="44">
        <f>IFERROR(_xll.qlIndexFixing(Index3M,H2806,TRUE,_xll.ohTrigger(RecalcTrigger,Trigger3M)),NA())</f>
        <v>4.7175227808128189E-3</v>
      </c>
      <c r="L2806" s="44">
        <f>IFERROR(_xll.qlIndexFixing(Index6M,$H2806,TRUE,_xll.ohTrigger(RecalcTrigger,Trigger6M)),NA())</f>
        <v>5.3499992105807553E-3</v>
      </c>
      <c r="M2806" s="145">
        <f>IFERROR(_xll.qlIndexFixing(Index1Y,$H2806,TRUE,_xll.ohTrigger(RecalcTrigger,Trigger1Y)),NA())</f>
        <v>5.0057175926055218E-3</v>
      </c>
      <c r="N2806" s="144">
        <f>IFERROR(_xll.qlIndexFixing(ONIndex1M,I2806,TRUE,_xll.ohTrigger(RecalcTrigger,Trigger1M)),NA())</f>
        <v>4.4936253633309775E-3</v>
      </c>
      <c r="O2806" s="44">
        <f>IFERROR(_xll.qlIndexFixing(ONIndex3M,I2806,TRUE,_xll.ohTrigger(RecalcTrigger,Trigger3M)),NA())</f>
        <v>4.725696120821965E-3</v>
      </c>
      <c r="P2806" s="44">
        <f>IFERROR(_xll.qlIndexFixing(ONIndex6M,I2806,TRUE,_xll.ohTrigger(RecalcTrigger,Trigger6M)),NA())</f>
        <v>5.2389266317121042E-3</v>
      </c>
      <c r="Q2806" s="145">
        <f>IFERROR(_xll.qlIndexFixing(ONIndex1Y,I2806,TRUE,_xll.ohTrigger(RecalcTrigger,Trigger1Y)),NA())</f>
        <v>5.0282879691199156E-3</v>
      </c>
    </row>
    <row r="2807" spans="2:17" x14ac:dyDescent="0.2">
      <c r="B2807" s="39" t="s">
        <v>42</v>
      </c>
      <c r="D2807" s="42">
        <f>_xll.qlCalendarAdvance(Calendar,$D2806,B2807,"f",FALSE)</f>
        <v>59349</v>
      </c>
      <c r="E2807" s="139">
        <f>_xll.qlInterestRateIndexValueDate(IndexON,D2807)</f>
        <v>59349</v>
      </c>
      <c r="F2807" s="155">
        <f>IFERROR(_xll.qlIndexFixing(IndexON,D2807,TRUE,_xll.ohTrigger(RecalcTrigger,TriggerON)),NA())</f>
        <v>4.310041819604038E-3</v>
      </c>
      <c r="H2807" s="42">
        <f>_xll.qlCalendarAdvance(Calendar,$H2806,B2807,"f",FALSE)</f>
        <v>59349</v>
      </c>
      <c r="I2807" s="139">
        <f>_xll.qlInterestRateIndexValueDate(Index1M,$H2807)</f>
        <v>59351</v>
      </c>
      <c r="J2807" s="144">
        <f>IFERROR(_xll.qlIndexFixing(Index1M,$H2807,TRUE,_xll.ohTrigger(RecalcTrigger,Trigger1M)),NA())</f>
        <v>4.48949143385724E-3</v>
      </c>
      <c r="K2807" s="44">
        <f>IFERROR(_xll.qlIndexFixing(Index3M,H2807,TRUE,_xll.ohTrigger(RecalcTrigger,Trigger3M)),NA())</f>
        <v>4.7157233725877877E-3</v>
      </c>
      <c r="L2807" s="44">
        <f>IFERROR(_xll.qlIndexFixing(Index6M,$H2807,TRUE,_xll.ohTrigger(RecalcTrigger,Trigger6M)),NA())</f>
        <v>5.3581683789192666E-3</v>
      </c>
      <c r="M2807" s="145">
        <f>IFERROR(_xll.qlIndexFixing(Index1Y,$H2807,TRUE,_xll.ohTrigger(RecalcTrigger,Trigger1Y)),NA())</f>
        <v>5.0045350266070812E-3</v>
      </c>
      <c r="N2807" s="144">
        <f>IFERROR(_xll.qlIndexFixing(ONIndex1M,I2807,TRUE,_xll.ohTrigger(RecalcTrigger,Trigger1M)),NA())</f>
        <v>4.4917065358340835E-3</v>
      </c>
      <c r="O2807" s="44">
        <f>IFERROR(_xll.qlIndexFixing(ONIndex3M,I2807,TRUE,_xll.ohTrigger(RecalcTrigger,Trigger3M)),NA())</f>
        <v>4.7237532691823958E-3</v>
      </c>
      <c r="P2807" s="44">
        <f>IFERROR(_xll.qlIndexFixing(ONIndex6M,I2807,TRUE,_xll.ohTrigger(RecalcTrigger,Trigger6M)),NA())</f>
        <v>5.2476551000602001E-3</v>
      </c>
      <c r="Q2807" s="145">
        <f>IFERROR(_xll.qlIndexFixing(ONIndex1Y,I2807,TRUE,_xll.ohTrigger(RecalcTrigger,Trigger1Y)),NA())</f>
        <v>5.0265168054242082E-3</v>
      </c>
    </row>
    <row r="2808" spans="2:17" x14ac:dyDescent="0.2">
      <c r="B2808" s="39" t="s">
        <v>42</v>
      </c>
      <c r="D2808" s="42">
        <f>_xll.qlCalendarAdvance(Calendar,$D2807,B2808,"f",FALSE)</f>
        <v>59356</v>
      </c>
      <c r="E2808" s="139">
        <f>_xll.qlInterestRateIndexValueDate(IndexON,D2808)</f>
        <v>59356</v>
      </c>
      <c r="F2808" s="155">
        <f>IFERROR(_xll.qlIndexFixing(IndexON,D2808,TRUE,_xll.ohTrigger(RecalcTrigger,TriggerON)),NA())</f>
        <v>4.3080708578102644E-3</v>
      </c>
      <c r="H2808" s="42">
        <f>_xll.qlCalendarAdvance(Calendar,$H2807,B2808,"f",FALSE)</f>
        <v>59356</v>
      </c>
      <c r="I2808" s="139">
        <f>_xll.qlInterestRateIndexValueDate(Index1M,$H2808)</f>
        <v>59358</v>
      </c>
      <c r="J2808" s="144">
        <f>IFERROR(_xll.qlIndexFixing(Index1M,$H2808,TRUE,_xll.ohTrigger(RecalcTrigger,Trigger1M)),NA())</f>
        <v>4.4876325000753337E-3</v>
      </c>
      <c r="K2808" s="44">
        <f>IFERROR(_xll.qlIndexFixing(Index3M,H2808,TRUE,_xll.ohTrigger(RecalcTrigger,Trigger3M)),NA())</f>
        <v>4.7139486420235402E-3</v>
      </c>
      <c r="L2808" s="44">
        <f>IFERROR(_xll.qlIndexFixing(Index6M,$H2808,TRUE,_xll.ohTrigger(RecalcTrigger,Trigger6M)),NA())</f>
        <v>5.3680997562413346E-3</v>
      </c>
      <c r="M2808" s="145">
        <f>IFERROR(_xll.qlIndexFixing(Index1Y,$H2808,TRUE,_xll.ohTrigger(RecalcTrigger,Trigger1Y)),NA())</f>
        <v>5.0033762820512126E-3</v>
      </c>
      <c r="N2808" s="144">
        <f>IFERROR(_xll.qlIndexFixing(ONIndex1M,I2808,TRUE,_xll.ohTrigger(RecalcTrigger,Trigger1M)),NA())</f>
        <v>4.489810598267141E-3</v>
      </c>
      <c r="O2808" s="44">
        <f>IFERROR(_xll.qlIndexFixing(ONIndex3M,I2808,TRUE,_xll.ohTrigger(RecalcTrigger,Trigger3M)),NA())</f>
        <v>4.7218348260180676E-3</v>
      </c>
      <c r="P2808" s="44">
        <f>IFERROR(_xll.qlIndexFixing(ONIndex6M,I2808,TRUE,_xll.ohTrigger(RecalcTrigger,Trigger6M)),NA())</f>
        <v>5.2563375827130443E-3</v>
      </c>
      <c r="Q2808" s="145">
        <f>IFERROR(_xll.qlIndexFixing(ONIndex1Y,I2808,TRUE,_xll.ohTrigger(RecalcTrigger,Trigger1Y)),NA())</f>
        <v>5.0247684159909767E-3</v>
      </c>
    </row>
    <row r="2809" spans="2:17" x14ac:dyDescent="0.2">
      <c r="B2809" s="39" t="s">
        <v>42</v>
      </c>
      <c r="D2809" s="42">
        <f>_xll.qlCalendarAdvance(Calendar,$D2808,B2809,"f",FALSE)</f>
        <v>59363</v>
      </c>
      <c r="E2809" s="139">
        <f>_xll.qlInterestRateIndexValueDate(IndexON,D2809)</f>
        <v>59363</v>
      </c>
      <c r="F2809" s="155">
        <f>IFERROR(_xll.qlIndexFixing(IndexON,D2809,TRUE,_xll.ohTrigger(RecalcTrigger,TriggerON)),NA())</f>
        <v>4.3061230301510989E-3</v>
      </c>
      <c r="H2809" s="42">
        <f>_xll.qlCalendarAdvance(Calendar,$H2808,B2809,"f",FALSE)</f>
        <v>59363</v>
      </c>
      <c r="I2809" s="139">
        <f>_xll.qlInterestRateIndexValueDate(Index1M,$H2809)</f>
        <v>59365</v>
      </c>
      <c r="J2809" s="144">
        <f>IFERROR(_xll.qlIndexFixing(Index1M,$H2809,TRUE,_xll.ohTrigger(RecalcTrigger,Trigger1M)),NA())</f>
        <v>4.4857965671796229E-3</v>
      </c>
      <c r="K2809" s="44">
        <f>IFERROR(_xll.qlIndexFixing(Index3M,H2809,TRUE,_xll.ohTrigger(RecalcTrigger,Trigger3M)),NA())</f>
        <v>4.7121986294799672E-3</v>
      </c>
      <c r="L2809" s="44">
        <f>IFERROR(_xll.qlIndexFixing(Index6M,$H2809,TRUE,_xll.ohTrigger(RecalcTrigger,Trigger6M)),NA())</f>
        <v>5.3761643083783906E-3</v>
      </c>
      <c r="M2809" s="145">
        <f>IFERROR(_xll.qlIndexFixing(Index1Y,$H2809,TRUE,_xll.ohTrigger(RecalcTrigger,Trigger1Y)),NA())</f>
        <v>5.0022413954421956E-3</v>
      </c>
      <c r="N2809" s="144">
        <f>IFERROR(_xll.qlIndexFixing(ONIndex1M,I2809,TRUE,_xll.ohTrigger(RecalcTrigger,Trigger1M)),NA())</f>
        <v>4.4879375891593298E-3</v>
      </c>
      <c r="O2809" s="44">
        <f>IFERROR(_xll.qlIndexFixing(ONIndex3M,I2809,TRUE,_xll.ohTrigger(RecalcTrigger,Trigger3M)),NA())</f>
        <v>4.7199408314568814E-3</v>
      </c>
      <c r="P2809" s="44">
        <f>IFERROR(_xll.qlIndexFixing(ONIndex6M,I2809,TRUE,_xll.ohTrigger(RecalcTrigger,Trigger6M)),NA())</f>
        <v>5.2649739811094776E-3</v>
      </c>
      <c r="Q2809" s="145">
        <f>IFERROR(_xll.qlIndexFixing(ONIndex1Y,I2809,TRUE,_xll.ohTrigger(RecalcTrigger,Trigger1Y)),NA())</f>
        <v>5.0230428375908076E-3</v>
      </c>
    </row>
    <row r="2810" spans="2:17" x14ac:dyDescent="0.2">
      <c r="B2810" s="39" t="s">
        <v>42</v>
      </c>
      <c r="D2810" s="42">
        <f>_xll.qlCalendarAdvance(Calendar,$D2809,B2810,"f",FALSE)</f>
        <v>59370</v>
      </c>
      <c r="E2810" s="139">
        <f>_xll.qlInterestRateIndexValueDate(IndexON,D2810)</f>
        <v>59370</v>
      </c>
      <c r="F2810" s="155">
        <f>IFERROR(_xll.qlIndexFixing(IndexON,D2810,TRUE,_xll.ohTrigger(RecalcTrigger,TriggerON)),NA())</f>
        <v>4.3041983757152735E-3</v>
      </c>
      <c r="H2810" s="42">
        <f>_xll.qlCalendarAdvance(Calendar,$H2809,B2810,"f",FALSE)</f>
        <v>59370</v>
      </c>
      <c r="I2810" s="139">
        <f>_xll.qlInterestRateIndexValueDate(Index1M,$H2810)</f>
        <v>59372</v>
      </c>
      <c r="J2810" s="144">
        <f>IFERROR(_xll.qlIndexFixing(Index1M,$H2810,TRUE,_xll.ohTrigger(RecalcTrigger,Trigger1M)),NA())</f>
        <v>4.4839836736793037E-3</v>
      </c>
      <c r="K2810" s="44">
        <f>IFERROR(_xll.qlIndexFixing(Index3M,H2810,TRUE,_xll.ohTrigger(RecalcTrigger,Trigger3M)),NA())</f>
        <v>4.7104733753117432E-3</v>
      </c>
      <c r="L2810" s="44">
        <f>IFERROR(_xll.qlIndexFixing(Index6M,$H2810,TRUE,_xll.ohTrigger(RecalcTrigger,Trigger6M)),NA())</f>
        <v>5.384181332300105E-3</v>
      </c>
      <c r="M2810" s="145">
        <f>IFERROR(_xll.qlIndexFixing(Index1Y,$H2810,TRUE,_xll.ohTrigger(RecalcTrigger,Trigger1Y)),NA())</f>
        <v>5.0011304032871549E-3</v>
      </c>
      <c r="N2810" s="144">
        <f>IFERROR(_xll.qlIndexFixing(ONIndex1M,I2810,TRUE,_xll.ohTrigger(RecalcTrigger,Trigger1M)),NA())</f>
        <v>4.4860875470398298E-3</v>
      </c>
      <c r="O2810" s="44">
        <f>IFERROR(_xll.qlIndexFixing(ONIndex3M,I2810,TRUE,_xll.ohTrigger(RecalcTrigger,Trigger3M)),NA())</f>
        <v>4.7180713258665463E-3</v>
      </c>
      <c r="P2810" s="44">
        <f>IFERROR(_xll.qlIndexFixing(ONIndex6M,I2810,TRUE,_xll.ohTrigger(RecalcTrigger,Trigger6M)),NA())</f>
        <v>5.2735641964485325E-3</v>
      </c>
      <c r="Q2810" s="145">
        <f>IFERROR(_xll.qlIndexFixing(ONIndex1Y,I2810,TRUE,_xll.ohTrigger(RecalcTrigger,Trigger1Y)),NA())</f>
        <v>5.0213401064347352E-3</v>
      </c>
    </row>
    <row r="2811" spans="2:17" x14ac:dyDescent="0.2">
      <c r="B2811" s="39" t="s">
        <v>42</v>
      </c>
      <c r="D2811" s="42">
        <f>_xll.qlCalendarAdvance(Calendar,$D2810,B2811,"f",FALSE)</f>
        <v>59377</v>
      </c>
      <c r="E2811" s="139">
        <f>_xll.qlInterestRateIndexValueDate(IndexON,D2811)</f>
        <v>59377</v>
      </c>
      <c r="F2811" s="155">
        <f>IFERROR(_xll.qlIndexFixing(IndexON,D2811,TRUE,_xll.ohTrigger(RecalcTrigger,TriggerON)),NA())</f>
        <v>4.3022969329520322E-3</v>
      </c>
      <c r="H2811" s="42">
        <f>_xll.qlCalendarAdvance(Calendar,$H2810,B2811,"f",FALSE)</f>
        <v>59377</v>
      </c>
      <c r="I2811" s="139">
        <f>_xll.qlInterestRateIndexValueDate(Index1M,$H2811)</f>
        <v>59379</v>
      </c>
      <c r="J2811" s="144">
        <f>IFERROR(_xll.qlIndexFixing(Index1M,$H2811,TRUE,_xll.ohTrigger(RecalcTrigger,Trigger1M)),NA())</f>
        <v>4.4821938580785758E-3</v>
      </c>
      <c r="K2811" s="44">
        <f>IFERROR(_xll.qlIndexFixing(Index3M,H2811,TRUE,_xll.ohTrigger(RecalcTrigger,Trigger3M)),NA())</f>
        <v>4.70877291987789E-3</v>
      </c>
      <c r="L2811" s="44">
        <f>IFERROR(_xll.qlIndexFixing(Index6M,$H2811,TRUE,_xll.ohTrigger(RecalcTrigger,Trigger6M)),NA())</f>
        <v>5.3921507284882342E-3</v>
      </c>
      <c r="M2811" s="145">
        <f>IFERROR(_xll.qlIndexFixing(Index1Y,$H2811,TRUE,_xll.ohTrigger(RecalcTrigger,Trigger1Y)),NA())</f>
        <v>5.0000433420943121E-3</v>
      </c>
      <c r="N2811" s="144">
        <f>IFERROR(_xll.qlIndexFixing(ONIndex1M,I2811,TRUE,_xll.ohTrigger(RecalcTrigger,Trigger1M)),NA())</f>
        <v>4.4842605102779487E-3</v>
      </c>
      <c r="O2811" s="44">
        <f>IFERROR(_xll.qlIndexFixing(ONIndex3M,I2811,TRUE,_xll.ohTrigger(RecalcTrigger,Trigger3M)),NA())</f>
        <v>4.7162263496147716E-3</v>
      </c>
      <c r="P2811" s="44">
        <f>IFERROR(_xll.qlIndexFixing(ONIndex6M,I2811,TRUE,_xll.ohTrigger(RecalcTrigger,Trigger6M)),NA())</f>
        <v>5.2821081301690498E-3</v>
      </c>
      <c r="Q2811" s="145">
        <f>IFERROR(_xll.qlIndexFixing(ONIndex1Y,I2811,TRUE,_xll.ohTrigger(RecalcTrigger,Trigger1Y)),NA())</f>
        <v>5.0196602588137296E-3</v>
      </c>
    </row>
    <row r="2812" spans="2:17" x14ac:dyDescent="0.2">
      <c r="B2812" s="39" t="s">
        <v>42</v>
      </c>
      <c r="D2812" s="42">
        <f>_xll.qlCalendarAdvance(Calendar,$D2811,B2812,"f",FALSE)</f>
        <v>59384</v>
      </c>
      <c r="E2812" s="139">
        <f>_xll.qlInterestRateIndexValueDate(IndexON,D2812)</f>
        <v>59384</v>
      </c>
      <c r="F2812" s="155">
        <f>IFERROR(_xll.qlIndexFixing(IndexON,D2812,TRUE,_xll.ohTrigger(RecalcTrigger,TriggerON)),NA())</f>
        <v>4.3004187410300432E-3</v>
      </c>
      <c r="H2812" s="42">
        <f>_xll.qlCalendarAdvance(Calendar,$H2811,B2812,"f",FALSE)</f>
        <v>59384</v>
      </c>
      <c r="I2812" s="139">
        <f>_xll.qlInterestRateIndexValueDate(Index1M,$H2812)</f>
        <v>59386</v>
      </c>
      <c r="J2812" s="144">
        <f>IFERROR(_xll.qlIndexFixing(Index1M,$H2812,TRUE,_xll.ohTrigger(RecalcTrigger,Trigger1M)),NA())</f>
        <v>4.4804271588916311E-3</v>
      </c>
      <c r="K2812" s="44">
        <f>IFERROR(_xll.qlIndexFixing(Index3M,H2812,TRUE,_xll.ohTrigger(RecalcTrigger,Trigger3M)),NA())</f>
        <v>4.7070973035374282E-3</v>
      </c>
      <c r="L2812" s="44">
        <f>IFERROR(_xll.qlIndexFixing(Index6M,$H2812,TRUE,_xll.ohTrigger(RecalcTrigger,Trigger6M)),NA())</f>
        <v>5.4000723974284024E-3</v>
      </c>
      <c r="M2812" s="145">
        <f>IFERROR(_xll.qlIndexFixing(Index1Y,$H2812,TRUE,_xll.ohTrigger(RecalcTrigger,Trigger1Y)),NA())</f>
        <v>4.9989802483729846E-3</v>
      </c>
      <c r="N2812" s="144">
        <f>IFERROR(_xll.qlIndexFixing(ONIndex1M,I2812,TRUE,_xll.ohTrigger(RecalcTrigger,Trigger1M)),NA())</f>
        <v>4.4824565175627384E-3</v>
      </c>
      <c r="O2812" s="44">
        <f>IFERROR(_xll.qlIndexFixing(ONIndex3M,I2812,TRUE,_xll.ohTrigger(RecalcTrigger,Trigger3M)),NA())</f>
        <v>4.7144059429893304E-3</v>
      </c>
      <c r="P2812" s="44">
        <f>IFERROR(_xll.qlIndexFixing(ONIndex6M,I2812,TRUE,_xll.ohTrigger(RecalcTrigger,Trigger6M)),NA())</f>
        <v>5.2906056834700621E-3</v>
      </c>
      <c r="Q2812" s="145">
        <f>IFERROR(_xll.qlIndexFixing(ONIndex1Y,I2812,TRUE,_xll.ohTrigger(RecalcTrigger,Trigger1Y)),NA())</f>
        <v>5.0180033313385053E-3</v>
      </c>
    </row>
    <row r="2813" spans="2:17" x14ac:dyDescent="0.2">
      <c r="B2813" s="39" t="s">
        <v>42</v>
      </c>
      <c r="D2813" s="42">
        <f>_xll.qlCalendarAdvance(Calendar,$D2812,B2813,"f",FALSE)</f>
        <v>59391</v>
      </c>
      <c r="E2813" s="139">
        <f>_xll.qlInterestRateIndexValueDate(IndexON,D2813)</f>
        <v>59391</v>
      </c>
      <c r="F2813" s="155">
        <f>IFERROR(_xll.qlIndexFixing(IndexON,D2813,TRUE,_xll.ohTrigger(RecalcTrigger,TriggerON)),NA())</f>
        <v>4.2985638388781666E-3</v>
      </c>
      <c r="H2813" s="42">
        <f>_xll.qlCalendarAdvance(Calendar,$H2812,B2813,"f",FALSE)</f>
        <v>59391</v>
      </c>
      <c r="I2813" s="139">
        <f>_xll.qlInterestRateIndexValueDate(Index1M,$H2813)</f>
        <v>59393</v>
      </c>
      <c r="J2813" s="144">
        <f>IFERROR(_xll.qlIndexFixing(Index1M,$H2813,TRUE,_xll.ohTrigger(RecalcTrigger,Trigger1M)),NA())</f>
        <v>4.4786836146276654E-3</v>
      </c>
      <c r="K2813" s="44">
        <f>IFERROR(_xll.qlIndexFixing(Index3M,H2813,TRUE,_xll.ohTrigger(RecalcTrigger,Trigger3M)),NA())</f>
        <v>4.7054465666467706E-3</v>
      </c>
      <c r="L2813" s="44">
        <f>IFERROR(_xll.qlIndexFixing(Index6M,$H2813,TRUE,_xll.ohTrigger(RecalcTrigger,Trigger6M)),NA())</f>
        <v>5.407946239605806E-3</v>
      </c>
      <c r="M2813" s="145">
        <f>IFERROR(_xll.qlIndexFixing(Index1Y,$H2813,TRUE,_xll.ohTrigger(RecalcTrigger,Trigger1Y)),NA())</f>
        <v>4.9979411586346771E-3</v>
      </c>
      <c r="N2813" s="144">
        <f>IFERROR(_xll.qlIndexFixing(ONIndex1M,I2813,TRUE,_xll.ohTrigger(RecalcTrigger,Trigger1M)),NA())</f>
        <v>4.4806756072635068E-3</v>
      </c>
      <c r="O2813" s="44">
        <f>IFERROR(_xll.qlIndexFixing(ONIndex3M,I2813,TRUE,_xll.ohTrigger(RecalcTrigger,Trigger3M)),NA())</f>
        <v>4.7126101465178039E-3</v>
      </c>
      <c r="P2813" s="44">
        <f>IFERROR(_xll.qlIndexFixing(ONIndex6M,I2813,TRUE,_xll.ohTrigger(RecalcTrigger,Trigger6M)),NA())</f>
        <v>5.2990567579502823E-3</v>
      </c>
      <c r="Q2813" s="145">
        <f>IFERROR(_xll.qlIndexFixing(ONIndex1Y,I2813,TRUE,_xll.ohTrigger(RecalcTrigger,Trigger1Y)),NA())</f>
        <v>5.0163693603000326E-3</v>
      </c>
    </row>
    <row r="2814" spans="2:17" x14ac:dyDescent="0.2">
      <c r="B2814" s="39" t="s">
        <v>42</v>
      </c>
      <c r="D2814" s="42">
        <f>_xll.qlCalendarAdvance(Calendar,$D2813,B2814,"f",FALSE)</f>
        <v>59398</v>
      </c>
      <c r="E2814" s="139">
        <f>_xll.qlInterestRateIndexValueDate(IndexON,D2814)</f>
        <v>59398</v>
      </c>
      <c r="F2814" s="155">
        <f>IFERROR(_xll.qlIndexFixing(IndexON,D2814,TRUE,_xll.ohTrigger(RecalcTrigger,TriggerON)),NA())</f>
        <v>4.2967322652653905E-3</v>
      </c>
      <c r="H2814" s="42">
        <f>_xll.qlCalendarAdvance(Calendar,$H2813,B2814,"f",FALSE)</f>
        <v>59398</v>
      </c>
      <c r="I2814" s="139">
        <f>_xll.qlInterestRateIndexValueDate(Index1M,$H2814)</f>
        <v>59400</v>
      </c>
      <c r="J2814" s="144">
        <f>IFERROR(_xll.qlIndexFixing(Index1M,$H2814,TRUE,_xll.ohTrigger(RecalcTrigger,Trigger1M)),NA())</f>
        <v>4.4769632637983725E-3</v>
      </c>
      <c r="K2814" s="44">
        <f>IFERROR(_xll.qlIndexFixing(Index3M,H2814,TRUE,_xll.ohTrigger(RecalcTrigger,Trigger3M)),NA())</f>
        <v>4.7038207495666761E-3</v>
      </c>
      <c r="L2814" s="44">
        <f>IFERROR(_xll.qlIndexFixing(Index6M,$H2814,TRUE,_xll.ohTrigger(RecalcTrigger,Trigger6M)),NA())</f>
        <v>5.4157721555107971E-3</v>
      </c>
      <c r="M2814" s="145">
        <f>IFERROR(_xll.qlIndexFixing(Index1Y,$H2814,TRUE,_xll.ohTrigger(RecalcTrigger,Trigger1Y)),NA())</f>
        <v>4.9969261093924288E-3</v>
      </c>
      <c r="N2814" s="144">
        <f>IFERROR(_xll.qlIndexFixing(ONIndex1M,I2814,TRUE,_xll.ohTrigger(RecalcTrigger,Trigger1M)),NA())</f>
        <v>4.4789178179893696E-3</v>
      </c>
      <c r="O2814" s="44">
        <f>IFERROR(_xll.qlIndexFixing(ONIndex3M,I2814,TRUE,_xll.ohTrigger(RecalcTrigger,Trigger3M)),NA())</f>
        <v>4.7108390003280931E-3</v>
      </c>
      <c r="P2814" s="44">
        <f>IFERROR(_xll.qlIndexFixing(ONIndex6M,I2814,TRUE,_xll.ohTrigger(RecalcTrigger,Trigger6M)),NA())</f>
        <v>5.3074612547288069E-3</v>
      </c>
      <c r="Q2814" s="145">
        <f>IFERROR(_xll.qlIndexFixing(ONIndex1Y,I2814,TRUE,_xll.ohTrigger(RecalcTrigger,Trigger1Y)),NA())</f>
        <v>5.0147583819892816E-3</v>
      </c>
    </row>
    <row r="2815" spans="2:17" x14ac:dyDescent="0.2">
      <c r="B2815" s="39" t="s">
        <v>42</v>
      </c>
      <c r="D2815" s="42">
        <f>_xll.qlCalendarAdvance(Calendar,$D2814,B2815,"f",FALSE)</f>
        <v>59405</v>
      </c>
      <c r="E2815" s="139">
        <f>_xll.qlInterestRateIndexValueDate(IndexON,D2815)</f>
        <v>59405</v>
      </c>
      <c r="F2815" s="155">
        <f>IFERROR(_xll.qlIndexFixing(IndexON,D2815,TRUE,_xll.ohTrigger(RecalcTrigger,TriggerON)),NA())</f>
        <v>4.2949240591205751E-3</v>
      </c>
      <c r="H2815" s="42">
        <f>_xll.qlCalendarAdvance(Calendar,$H2814,B2815,"f",FALSE)</f>
        <v>59405</v>
      </c>
      <c r="I2815" s="139">
        <f>_xll.qlInterestRateIndexValueDate(Index1M,$H2815)</f>
        <v>59407</v>
      </c>
      <c r="J2815" s="144">
        <f>IFERROR(_xll.qlIndexFixing(Index1M,$H2815,TRUE,_xll.ohTrigger(RecalcTrigger,Trigger1M)),NA())</f>
        <v>4.4752661449079523E-3</v>
      </c>
      <c r="K2815" s="44">
        <f>IFERROR(_xll.qlIndexFixing(Index3M,H2815,TRUE,_xll.ohTrigger(RecalcTrigger,Trigger3M)),NA())</f>
        <v>4.7022198926544266E-3</v>
      </c>
      <c r="L2815" s="44">
        <f>IFERROR(_xll.qlIndexFixing(Index6M,$H2815,TRUE,_xll.ohTrigger(RecalcTrigger,Trigger6M)),NA())</f>
        <v>5.4235500456332967E-3</v>
      </c>
      <c r="M2815" s="145">
        <f>IFERROR(_xll.qlIndexFixing(Index1Y,$H2815,TRUE,_xll.ohTrigger(RecalcTrigger,Trigger1Y)),NA())</f>
        <v>4.9959351371601556E-3</v>
      </c>
      <c r="N2815" s="144">
        <f>IFERROR(_xll.qlIndexFixing(ONIndex1M,I2815,TRUE,_xll.ohTrigger(RecalcTrigger,Trigger1M)),NA())</f>
        <v>4.4771831882695068E-3</v>
      </c>
      <c r="O2815" s="44">
        <f>IFERROR(_xll.qlIndexFixing(ONIndex3M,I2815,TRUE,_xll.ohTrigger(RecalcTrigger,Trigger3M)),NA())</f>
        <v>4.7090925447879073E-3</v>
      </c>
      <c r="P2815" s="44">
        <f>IFERROR(_xll.qlIndexFixing(ONIndex6M,I2815,TRUE,_xll.ohTrigger(RecalcTrigger,Trigger6M)),NA())</f>
        <v>5.3158190751645407E-3</v>
      </c>
      <c r="Q2815" s="145">
        <f>IFERROR(_xll.qlIndexFixing(ONIndex1Y,I2815,TRUE,_xll.ohTrigger(RecalcTrigger,Trigger1Y)),NA())</f>
        <v>5.0131704330969029E-3</v>
      </c>
    </row>
    <row r="2816" spans="2:17" x14ac:dyDescent="0.2">
      <c r="B2816" s="39" t="s">
        <v>42</v>
      </c>
      <c r="D2816" s="42">
        <f>_xll.qlCalendarAdvance(Calendar,$D2815,B2816,"f",FALSE)</f>
        <v>59412</v>
      </c>
      <c r="E2816" s="139">
        <f>_xll.qlInterestRateIndexValueDate(IndexON,D2816)</f>
        <v>59412</v>
      </c>
      <c r="F2816" s="155">
        <f>IFERROR(_xll.qlIndexFixing(IndexON,D2816,TRUE,_xll.ohTrigger(RecalcTrigger,TriggerON)),NA())</f>
        <v>4.2931392591327722E-3</v>
      </c>
      <c r="H2816" s="42">
        <f>_xll.qlCalendarAdvance(Calendar,$H2815,B2816,"f",FALSE)</f>
        <v>59412</v>
      </c>
      <c r="I2816" s="139">
        <f>_xll.qlInterestRateIndexValueDate(Index1M,$H2816)</f>
        <v>59414</v>
      </c>
      <c r="J2816" s="144">
        <f>IFERROR(_xll.qlIndexFixing(Index1M,$H2816,TRUE,_xll.ohTrigger(RecalcTrigger,Trigger1M)),NA())</f>
        <v>4.4738620028269829E-3</v>
      </c>
      <c r="K2816" s="44">
        <f>IFERROR(_xll.qlIndexFixing(Index3M,H2816,TRUE,_xll.ohTrigger(RecalcTrigger,Trigger3M)),NA())</f>
        <v>4.7007211934035047E-3</v>
      </c>
      <c r="L2816" s="44">
        <f>IFERROR(_xll.qlIndexFixing(Index6M,$H2816,TRUE,_xll.ohTrigger(RecalcTrigger,Trigger6M)),NA())</f>
        <v>5.4283954977551643E-3</v>
      </c>
      <c r="M2816" s="145">
        <f>IFERROR(_xll.qlIndexFixing(Index1Y,$H2816,TRUE,_xll.ohTrigger(RecalcTrigger,Trigger1Y)),NA())</f>
        <v>4.9949682784544008E-3</v>
      </c>
      <c r="N2816" s="144">
        <f>IFERROR(_xll.qlIndexFixing(ONIndex1M,I2816,TRUE,_xll.ohTrigger(RecalcTrigger,Trigger1M)),NA())</f>
        <v>4.47547175639329E-3</v>
      </c>
      <c r="O2816" s="44">
        <f>IFERROR(_xll.qlIndexFixing(ONIndex3M,I2816,TRUE,_xll.ohTrigger(RecalcTrigger,Trigger3M)),NA())</f>
        <v>4.7073708202649556E-3</v>
      </c>
      <c r="P2816" s="44">
        <f>IFERROR(_xll.qlIndexFixing(ONIndex6M,I2816,TRUE,_xll.ohTrigger(RecalcTrigger,Trigger6M)),NA())</f>
        <v>5.3241301208561964E-3</v>
      </c>
      <c r="Q2816" s="145">
        <f>IFERROR(_xll.qlIndexFixing(ONIndex1Y,I2816,TRUE,_xll.ohTrigger(RecalcTrigger,Trigger1Y)),NA())</f>
        <v>5.0116055498339307E-3</v>
      </c>
    </row>
    <row r="2817" spans="2:17" x14ac:dyDescent="0.2">
      <c r="B2817" s="39" t="s">
        <v>42</v>
      </c>
      <c r="D2817" s="42">
        <f>_xll.qlCalendarAdvance(Calendar,$D2816,B2817,"f",FALSE)</f>
        <v>59419</v>
      </c>
      <c r="E2817" s="139">
        <f>_xll.qlInterestRateIndexValueDate(IndexON,D2817)</f>
        <v>59419</v>
      </c>
      <c r="F2817" s="155">
        <f>IFERROR(_xll.qlIndexFixing(IndexON,D2817,TRUE,_xll.ohTrigger(RecalcTrigger,TriggerON)),NA())</f>
        <v>4.2913779045505862E-3</v>
      </c>
      <c r="H2817" s="42">
        <f>_xll.qlCalendarAdvance(Calendar,$H2816,B2817,"f",FALSE)</f>
        <v>59419</v>
      </c>
      <c r="I2817" s="139">
        <f>_xll.qlInterestRateIndexValueDate(Index1M,$H2817)</f>
        <v>59421</v>
      </c>
      <c r="J2817" s="144">
        <f>IFERROR(_xll.qlIndexFixing(Index1M,$H2817,TRUE,_xll.ohTrigger(RecalcTrigger,Trigger1M)),NA())</f>
        <v>4.4719417569930031E-3</v>
      </c>
      <c r="K2817" s="44">
        <f>IFERROR(_xll.qlIndexFixing(Index3M,H2817,TRUE,_xll.ohTrigger(RecalcTrigger,Trigger3M)),NA())</f>
        <v>4.69916860191165E-3</v>
      </c>
      <c r="L2817" s="44">
        <f>IFERROR(_xll.qlIndexFixing(Index6M,$H2817,TRUE,_xll.ohTrigger(RecalcTrigger,Trigger6M)),NA())</f>
        <v>5.4360938469676327E-3</v>
      </c>
      <c r="M2817" s="145">
        <f>IFERROR(_xll.qlIndexFixing(Index1Y,$H2817,TRUE,_xll.ohTrigger(RecalcTrigger,Trigger1Y)),NA())</f>
        <v>4.9940255697925829E-3</v>
      </c>
      <c r="N2817" s="144">
        <f>IFERROR(_xll.qlIndexFixing(ONIndex1M,I2817,TRUE,_xll.ohTrigger(RecalcTrigger,Trigger1M)),NA())</f>
        <v>4.4737835610497712E-3</v>
      </c>
      <c r="O2817" s="44">
        <f>IFERROR(_xll.qlIndexFixing(ONIndex3M,I2817,TRUE,_xll.ohTrigger(RecalcTrigger,Trigger3M)),NA())</f>
        <v>4.7056738672068832E-3</v>
      </c>
      <c r="P2817" s="44">
        <f>IFERROR(_xll.qlIndexFixing(ONIndex6M,I2817,TRUE,_xll.ohTrigger(RecalcTrigger,Trigger6M)),NA())</f>
        <v>5.3323942927629986E-3</v>
      </c>
      <c r="Q2817" s="145">
        <f>IFERROR(_xll.qlIndexFixing(ONIndex1Y,I2817,TRUE,_xll.ohTrigger(RecalcTrigger,Trigger1Y)),NA())</f>
        <v>5.0100637685712712E-3</v>
      </c>
    </row>
    <row r="2818" spans="2:17" x14ac:dyDescent="0.2">
      <c r="B2818" s="39" t="s">
        <v>42</v>
      </c>
      <c r="D2818" s="42">
        <f>_xll.qlCalendarAdvance(Calendar,$D2817,B2818,"f",FALSE)</f>
        <v>59426</v>
      </c>
      <c r="E2818" s="139">
        <f>_xll.qlInterestRateIndexValueDate(IndexON,D2818)</f>
        <v>59426</v>
      </c>
      <c r="F2818" s="155">
        <f>IFERROR(_xll.qlIndexFixing(IndexON,D2818,TRUE,_xll.ohTrigger(RecalcTrigger,TriggerON)),NA())</f>
        <v>4.2896400340630692E-3</v>
      </c>
      <c r="H2818" s="42">
        <f>_xll.qlCalendarAdvance(Calendar,$H2817,B2818,"f",FALSE)</f>
        <v>59426</v>
      </c>
      <c r="I2818" s="139">
        <f>_xll.qlInterestRateIndexValueDate(Index1M,$H2818)</f>
        <v>59428</v>
      </c>
      <c r="J2818" s="144">
        <f>IFERROR(_xll.qlIndexFixing(Index1M,$H2818,TRUE,_xll.ohTrigger(RecalcTrigger,Trigger1M)),NA())</f>
        <v>4.4703145649868659E-3</v>
      </c>
      <c r="K2818" s="44">
        <f>IFERROR(_xll.qlIndexFixing(Index3M,H2818,TRUE,_xll.ohTrigger(RecalcTrigger,Trigger3M)),NA())</f>
        <v>4.6976410884526322E-3</v>
      </c>
      <c r="L2818" s="44">
        <f>IFERROR(_xll.qlIndexFixing(Index6M,$H2818,TRUE,_xll.ohTrigger(RecalcTrigger,Trigger6M)),NA())</f>
        <v>5.4437439102426426E-3</v>
      </c>
      <c r="M2818" s="145">
        <f>IFERROR(_xll.qlIndexFixing(Index1Y,$H2818,TRUE,_xll.ohTrigger(RecalcTrigger,Trigger1Y)),NA())</f>
        <v>4.9931070476938733E-3</v>
      </c>
      <c r="N2818" s="144">
        <f>IFERROR(_xll.qlIndexFixing(ONIndex1M,I2818,TRUE,_xll.ohTrigger(RecalcTrigger,Trigger1M)),NA())</f>
        <v>4.4721186407681301E-3</v>
      </c>
      <c r="O2818" s="44">
        <f>IFERROR(_xll.qlIndexFixing(ONIndex3M,I2818,TRUE,_xll.ohTrigger(RecalcTrigger,Trigger3M)),NA())</f>
        <v>4.7040017258215272E-3</v>
      </c>
      <c r="P2818" s="44">
        <f>IFERROR(_xll.qlIndexFixing(ONIndex6M,I2818,TRUE,_xll.ohTrigger(RecalcTrigger,Trigger6M)),NA())</f>
        <v>5.340611492403724E-3</v>
      </c>
      <c r="Q2818" s="145">
        <f>IFERROR(_xll.qlIndexFixing(ONIndex1Y,I2818,TRUE,_xll.ohTrigger(RecalcTrigger,Trigger1Y)),NA())</f>
        <v>5.0085451258397029E-3</v>
      </c>
    </row>
    <row r="2819" spans="2:17" x14ac:dyDescent="0.2">
      <c r="B2819" s="39" t="s">
        <v>42</v>
      </c>
      <c r="D2819" s="42">
        <f>_xll.qlCalendarAdvance(Calendar,$D2818,B2819,"f",FALSE)</f>
        <v>59433</v>
      </c>
      <c r="E2819" s="139">
        <f>_xll.qlInterestRateIndexValueDate(IndexON,D2819)</f>
        <v>59433</v>
      </c>
      <c r="F2819" s="155">
        <f>IFERROR(_xll.qlIndexFixing(IndexON,D2819,TRUE,_xll.ohTrigger(RecalcTrigger,TriggerON)),NA())</f>
        <v>4.2879256865990811E-3</v>
      </c>
      <c r="H2819" s="42">
        <f>_xll.qlCalendarAdvance(Calendar,$H2818,B2819,"f",FALSE)</f>
        <v>59433</v>
      </c>
      <c r="I2819" s="139">
        <f>_xll.qlInterestRateIndexValueDate(Index1M,$H2819)</f>
        <v>59435</v>
      </c>
      <c r="J2819" s="144">
        <f>IFERROR(_xll.qlIndexFixing(Index1M,$H2819,TRUE,_xll.ohTrigger(RecalcTrigger,Trigger1M)),NA())</f>
        <v>4.4687107589613806E-3</v>
      </c>
      <c r="K2819" s="44">
        <f>IFERROR(_xll.qlIndexFixing(Index3M,H2819,TRUE,_xll.ohTrigger(RecalcTrigger,Trigger3M)),NA())</f>
        <v>4.6961386933888905E-3</v>
      </c>
      <c r="L2819" s="44">
        <f>IFERROR(_xll.qlIndexFixing(Index6M,$H2819,TRUE,_xll.ohTrigger(RecalcTrigger,Trigger6M)),NA())</f>
        <v>5.4513455880999913E-3</v>
      </c>
      <c r="M2819" s="145">
        <f>IFERROR(_xll.qlIndexFixing(Index1Y,$H2819,TRUE,_xll.ohTrigger(RecalcTrigger,Trigger1Y)),NA())</f>
        <v>4.9922127486796333E-3</v>
      </c>
      <c r="N2819" s="144">
        <f>IFERROR(_xll.qlIndexFixing(ONIndex1M,I2819,TRUE,_xll.ohTrigger(RecalcTrigger,Trigger1M)),NA())</f>
        <v>4.4704770339176747E-3</v>
      </c>
      <c r="O2819" s="44">
        <f>IFERROR(_xll.qlIndexFixing(ONIndex3M,I2819,TRUE,_xll.ohTrigger(RecalcTrigger,Trigger3M)),NA())</f>
        <v>4.7023544365565328E-3</v>
      </c>
      <c r="P2819" s="44">
        <f>IFERROR(_xll.qlIndexFixing(ONIndex6M,I2819,TRUE,_xll.ohTrigger(RecalcTrigger,Trigger6M)),NA())</f>
        <v>5.3487816212172135E-3</v>
      </c>
      <c r="Q2819" s="145">
        <f>IFERROR(_xll.qlIndexFixing(ONIndex1Y,I2819,TRUE,_xll.ohTrigger(RecalcTrigger,Trigger1Y)),NA())</f>
        <v>5.007049658010132E-3</v>
      </c>
    </row>
    <row r="2820" spans="2:17" x14ac:dyDescent="0.2">
      <c r="B2820" s="39" t="s">
        <v>42</v>
      </c>
      <c r="D2820" s="42">
        <f>_xll.qlCalendarAdvance(Calendar,$D2819,B2820,"f",FALSE)</f>
        <v>59440</v>
      </c>
      <c r="E2820" s="139">
        <f>_xll.qlInterestRateIndexValueDate(IndexON,D2820)</f>
        <v>59440</v>
      </c>
      <c r="F2820" s="155">
        <f>IFERROR(_xll.qlIndexFixing(IndexON,D2820,TRUE,_xll.ohTrigger(RecalcTrigger,TriggerON)),NA())</f>
        <v>4.2862349010075462E-3</v>
      </c>
      <c r="H2820" s="42">
        <f>_xll.qlCalendarAdvance(Calendar,$H2819,B2820,"f",FALSE)</f>
        <v>59440</v>
      </c>
      <c r="I2820" s="139">
        <f>_xll.qlInterestRateIndexValueDate(Index1M,$H2820)</f>
        <v>59442</v>
      </c>
      <c r="J2820" s="144">
        <f>IFERROR(_xll.qlIndexFixing(Index1M,$H2820,TRUE,_xll.ohTrigger(RecalcTrigger,Trigger1M)),NA())</f>
        <v>4.4671303774282412E-3</v>
      </c>
      <c r="K2820" s="44">
        <f>IFERROR(_xll.qlIndexFixing(Index3M,H2820,TRUE,_xll.ohTrigger(RecalcTrigger,Trigger3M)),NA())</f>
        <v>4.694661457080228E-3</v>
      </c>
      <c r="L2820" s="44">
        <f>IFERROR(_xll.qlIndexFixing(Index6M,$H2820,TRUE,_xll.ohTrigger(RecalcTrigger,Trigger6M)),NA())</f>
        <v>5.4588987810621249E-3</v>
      </c>
      <c r="M2820" s="145">
        <f>IFERROR(_xll.qlIndexFixing(Index1Y,$H2820,TRUE,_xll.ohTrigger(RecalcTrigger,Trigger1Y)),NA())</f>
        <v>4.9913427092723199E-3</v>
      </c>
      <c r="N2820" s="144">
        <f>IFERROR(_xll.qlIndexFixing(ONIndex1M,I2820,TRUE,_xll.ohTrigger(RecalcTrigger,Trigger1M)),NA())</f>
        <v>4.4688587790275847E-3</v>
      </c>
      <c r="O2820" s="44">
        <f>IFERROR(_xll.qlIndexFixing(ONIndex3M,I2820,TRUE,_xll.ohTrigger(RecalcTrigger,Trigger3M)),NA())</f>
        <v>4.7007320396996732E-3</v>
      </c>
      <c r="P2820" s="44">
        <f>IFERROR(_xll.qlIndexFixing(ONIndex6M,I2820,TRUE,_xll.ohTrigger(RecalcTrigger,Trigger6M)),NA())</f>
        <v>5.3569045804024995E-3</v>
      </c>
      <c r="Q2820" s="145">
        <f>IFERROR(_xll.qlIndexFixing(ONIndex1Y,I2820,TRUE,_xll.ohTrigger(RecalcTrigger,Trigger1Y)),NA())</f>
        <v>5.0055774014534649E-3</v>
      </c>
    </row>
    <row r="2821" spans="2:17" x14ac:dyDescent="0.2">
      <c r="B2821" s="39" t="s">
        <v>42</v>
      </c>
      <c r="D2821" s="42">
        <f>_xll.qlCalendarAdvance(Calendar,$D2820,B2821,"f",FALSE)</f>
        <v>59447</v>
      </c>
      <c r="E2821" s="139">
        <f>_xll.qlInterestRateIndexValueDate(IndexON,D2821)</f>
        <v>59447</v>
      </c>
      <c r="F2821" s="155">
        <f>IFERROR(_xll.qlIndexFixing(IndexON,D2821,TRUE,_xll.ohTrigger(RecalcTrigger,TriggerON)),NA())</f>
        <v>4.2845677161373885E-3</v>
      </c>
      <c r="H2821" s="42">
        <f>_xll.qlCalendarAdvance(Calendar,$H2820,B2821,"f",FALSE)</f>
        <v>59447</v>
      </c>
      <c r="I2821" s="139">
        <f>_xll.qlInterestRateIndexValueDate(Index1M,$H2821)</f>
        <v>59449</v>
      </c>
      <c r="J2821" s="144">
        <f>IFERROR(_xll.qlIndexFixing(Index1M,$H2821,TRUE,_xll.ohTrigger(RecalcTrigger,Trigger1M)),NA())</f>
        <v>4.4655734588991414E-3</v>
      </c>
      <c r="K2821" s="44">
        <f>IFERROR(_xll.qlIndexFixing(Index3M,H2821,TRUE,_xll.ohTrigger(RecalcTrigger,Trigger3M)),NA())</f>
        <v>4.6931411749229213E-3</v>
      </c>
      <c r="L2821" s="44">
        <f>IFERROR(_xll.qlIndexFixing(Index6M,$H2821,TRUE,_xll.ohTrigger(RecalcTrigger,Trigger6M)),NA())</f>
        <v>5.4669640054332601E-3</v>
      </c>
      <c r="M2821" s="145">
        <f>IFERROR(_xll.qlIndexFixing(Index1Y,$H2821,TRUE,_xll.ohTrigger(RecalcTrigger,Trigger1Y)),NA())</f>
        <v>4.9904969659959218E-3</v>
      </c>
      <c r="N2821" s="144">
        <f>IFERROR(_xll.qlIndexFixing(ONIndex1M,I2821,TRUE,_xll.ohTrigger(RecalcTrigger,Trigger1M)),NA())</f>
        <v>4.4672639147069759E-3</v>
      </c>
      <c r="O2821" s="44">
        <f>IFERROR(_xll.qlIndexFixing(ONIndex3M,I2821,TRUE,_xll.ohTrigger(RecalcTrigger,Trigger3M)),NA())</f>
        <v>4.6991345756186575E-3</v>
      </c>
      <c r="P2821" s="44">
        <f>IFERROR(_xll.qlIndexFixing(ONIndex6M,I2821,TRUE,_xll.ohTrigger(RecalcTrigger,Trigger6M)),NA())</f>
        <v>5.3649802713984229E-3</v>
      </c>
      <c r="Q2821" s="145">
        <f>IFERROR(_xll.qlIndexFixing(ONIndex1Y,I2821,TRUE,_xll.ohTrigger(RecalcTrigger,Trigger1Y)),NA())</f>
        <v>5.0041283925406077E-3</v>
      </c>
    </row>
    <row r="2822" spans="2:17" x14ac:dyDescent="0.2">
      <c r="B2822" s="39" t="s">
        <v>42</v>
      </c>
      <c r="D2822" s="42">
        <f>_xll.qlCalendarAdvance(Calendar,$D2821,B2822,"f",FALSE)</f>
        <v>59454</v>
      </c>
      <c r="E2822" s="139">
        <f>_xll.qlInterestRateIndexValueDate(IndexON,D2822)</f>
        <v>59454</v>
      </c>
      <c r="F2822" s="155">
        <f>IFERROR(_xll.qlIndexFixing(IndexON,D2822,TRUE,_xll.ohTrigger(RecalcTrigger,TriggerON)),NA())</f>
        <v>4.282924170757596E-3</v>
      </c>
      <c r="H2822" s="42">
        <f>_xll.qlCalendarAdvance(Calendar,$H2821,B2822,"f",FALSE)</f>
        <v>59454</v>
      </c>
      <c r="I2822" s="139">
        <f>_xll.qlInterestRateIndexValueDate(Index1M,$H2822)</f>
        <v>59456</v>
      </c>
      <c r="J2822" s="144">
        <f>IFERROR(_xll.qlIndexFixing(Index1M,$H2822,TRUE,_xll.ohTrigger(RecalcTrigger,Trigger1M)),NA())</f>
        <v>4.4640400418807791E-3</v>
      </c>
      <c r="K2822" s="44">
        <f>IFERROR(_xll.qlIndexFixing(Index3M,H2822,TRUE,_xll.ohTrigger(RecalcTrigger,Trigger3M)),NA())</f>
        <v>4.6917161692955111E-3</v>
      </c>
      <c r="L2822" s="44">
        <f>IFERROR(_xll.qlIndexFixing(Index6M,$H2822,TRUE,_xll.ohTrigger(RecalcTrigger,Trigger6M)),NA())</f>
        <v>5.4744165314616431E-3</v>
      </c>
      <c r="M2822" s="145">
        <f>IFERROR(_xll.qlIndexFixing(Index1Y,$H2822,TRUE,_xll.ohTrigger(RecalcTrigger,Trigger1Y)),NA())</f>
        <v>4.9896755553766178E-3</v>
      </c>
      <c r="N2822" s="144">
        <f>IFERROR(_xll.qlIndexFixing(ONIndex1M,I2822,TRUE,_xll.ohTrigger(RecalcTrigger,Trigger1M)),NA())</f>
        <v>4.4656924794050923E-3</v>
      </c>
      <c r="O2822" s="44">
        <f>IFERROR(_xll.qlIndexFixing(ONIndex3M,I2822,TRUE,_xll.ohTrigger(RecalcTrigger,Trigger3M)),NA())</f>
        <v>4.6975620846012589E-3</v>
      </c>
      <c r="P2822" s="44">
        <f>IFERROR(_xll.qlIndexFixing(ONIndex6M,I2822,TRUE,_xll.ohTrigger(RecalcTrigger,Trigger6M)),NA())</f>
        <v>5.3730085954839524E-3</v>
      </c>
      <c r="Q2822" s="145">
        <f>IFERROR(_xll.qlIndexFixing(ONIndex1Y,I2822,TRUE,_xll.ohTrigger(RecalcTrigger,Trigger1Y)),NA())</f>
        <v>5.0027026677224029E-3</v>
      </c>
    </row>
    <row r="2823" spans="2:17" x14ac:dyDescent="0.2">
      <c r="B2823" s="39" t="s">
        <v>42</v>
      </c>
      <c r="D2823" s="42">
        <f>_xll.qlCalendarAdvance(Calendar,$D2822,B2823,"f",FALSE)</f>
        <v>59461</v>
      </c>
      <c r="E2823" s="139">
        <f>_xll.qlInterestRateIndexValueDate(IndexON,D2823)</f>
        <v>59461</v>
      </c>
      <c r="F2823" s="155">
        <f>IFERROR(_xll.qlIndexFixing(IndexON,D2823,TRUE,_xll.ohTrigger(RecalcTrigger,TriggerON)),NA())</f>
        <v>4.281304304036837E-3</v>
      </c>
      <c r="H2823" s="42">
        <f>_xll.qlCalendarAdvance(Calendar,$H2822,B2823,"f",FALSE)</f>
        <v>59461</v>
      </c>
      <c r="I2823" s="139">
        <f>_xll.qlInterestRateIndexValueDate(Index1M,$H2823)</f>
        <v>59463</v>
      </c>
      <c r="J2823" s="144">
        <f>IFERROR(_xll.qlIndexFixing(Index1M,$H2823,TRUE,_xll.ohTrigger(RecalcTrigger,Trigger1M)),NA())</f>
        <v>4.4625301648848481E-3</v>
      </c>
      <c r="K2823" s="44">
        <f>IFERROR(_xll.qlIndexFixing(Index3M,H2823,TRUE,_xll.ohTrigger(RecalcTrigger,Trigger3M)),NA())</f>
        <v>4.6903164467272246E-3</v>
      </c>
      <c r="L2823" s="44">
        <f>IFERROR(_xll.qlIndexFixing(Index6M,$H2823,TRUE,_xll.ohTrigger(RecalcTrigger,Trigger6M)),NA())</f>
        <v>5.4818202664827483E-3</v>
      </c>
      <c r="M2823" s="145">
        <f>IFERROR(_xll.qlIndexFixing(Index1Y,$H2823,TRUE,_xll.ohTrigger(RecalcTrigger,Trigger1Y)),NA())</f>
        <v>4.988878513941683E-3</v>
      </c>
      <c r="N2823" s="144">
        <f>IFERROR(_xll.qlIndexFixing(ONIndex1M,I2823,TRUE,_xll.ohTrigger(RecalcTrigger,Trigger1M)),NA())</f>
        <v>4.4641445116511136E-3</v>
      </c>
      <c r="O2823" s="44">
        <f>IFERROR(_xll.qlIndexFixing(ONIndex3M,I2823,TRUE,_xll.ohTrigger(RecalcTrigger,Trigger3M)),NA())</f>
        <v>4.6960146069352504E-3</v>
      </c>
      <c r="P2823" s="44">
        <f>IFERROR(_xll.qlIndexFixing(ONIndex6M,I2823,TRUE,_xll.ohTrigger(RecalcTrigger,Trigger6M)),NA())</f>
        <v>5.3809894540979286E-3</v>
      </c>
      <c r="Q2823" s="145">
        <f>IFERROR(_xll.qlIndexFixing(ONIndex1Y,I2823,TRUE,_xll.ohTrigger(RecalcTrigger,Trigger1Y)),NA())</f>
        <v>5.0013002634496928E-3</v>
      </c>
    </row>
    <row r="2824" spans="2:17" x14ac:dyDescent="0.2">
      <c r="B2824" s="39" t="s">
        <v>42</v>
      </c>
      <c r="D2824" s="42">
        <f>_xll.qlCalendarAdvance(Calendar,$D2823,B2824,"f",FALSE)</f>
        <v>59468</v>
      </c>
      <c r="E2824" s="139">
        <f>_xll.qlInterestRateIndexValueDate(IndexON,D2824)</f>
        <v>59468</v>
      </c>
      <c r="F2824" s="155">
        <f>IFERROR(_xll.qlIndexFixing(IndexON,D2824,TRUE,_xll.ohTrigger(RecalcTrigger,TriggerON)),NA())</f>
        <v>4.2797081547440996E-3</v>
      </c>
      <c r="H2824" s="42">
        <f>_xll.qlCalendarAdvance(Calendar,$H2823,B2824,"f",FALSE)</f>
        <v>59468</v>
      </c>
      <c r="I2824" s="139">
        <f>_xll.qlInterestRateIndexValueDate(Index1M,$H2824)</f>
        <v>59470</v>
      </c>
      <c r="J2824" s="144">
        <f>IFERROR(_xll.qlIndexFixing(Index1M,$H2824,TRUE,_xll.ohTrigger(RecalcTrigger,Trigger1M)),NA())</f>
        <v>4.4610438664230423E-3</v>
      </c>
      <c r="K2824" s="44">
        <f>IFERROR(_xll.qlIndexFixing(Index3M,H2824,TRUE,_xll.ohTrigger(RecalcTrigger,Trigger3M)),NA())</f>
        <v>4.6889420475805582E-3</v>
      </c>
      <c r="L2824" s="44">
        <f>IFERROR(_xll.qlIndexFixing(Index6M,$H2824,TRUE,_xll.ohTrigger(RecalcTrigger,Trigger6M)),NA())</f>
        <v>5.4891751110227385E-3</v>
      </c>
      <c r="M2824" s="145">
        <f>IFERROR(_xll.qlIndexFixing(Index1Y,$H2824,TRUE,_xll.ohTrigger(RecalcTrigger,Trigger1Y)),NA())</f>
        <v>4.9881058782203632E-3</v>
      </c>
      <c r="N2824" s="144">
        <f>IFERROR(_xll.qlIndexFixing(ONIndex1M,I2824,TRUE,_xll.ohTrigger(RecalcTrigger,Trigger1M)),NA())</f>
        <v>4.4626200498143476E-3</v>
      </c>
      <c r="O2824" s="44">
        <f>IFERROR(_xll.qlIndexFixing(ONIndex3M,I2824,TRUE,_xll.ohTrigger(RecalcTrigger,Trigger3M)),NA())</f>
        <v>4.6944921831482134E-3</v>
      </c>
      <c r="P2824" s="44">
        <f>IFERROR(_xll.qlIndexFixing(ONIndex6M,I2824,TRUE,_xll.ohTrigger(RecalcTrigger,Trigger6M)),NA())</f>
        <v>5.3889227483594482E-3</v>
      </c>
      <c r="Q2824" s="145">
        <f>IFERROR(_xll.qlIndexFixing(ONIndex1Y,I2824,TRUE,_xll.ohTrigger(RecalcTrigger,Trigger1Y)),NA())</f>
        <v>4.9999212160933837E-3</v>
      </c>
    </row>
    <row r="2825" spans="2:17" x14ac:dyDescent="0.2">
      <c r="B2825" s="39" t="s">
        <v>42</v>
      </c>
      <c r="D2825" s="42">
        <f>_xll.qlCalendarAdvance(Calendar,$D2824,B2825,"f",FALSE)</f>
        <v>59475</v>
      </c>
      <c r="E2825" s="139">
        <f>_xll.qlInterestRateIndexValueDate(IndexON,D2825)</f>
        <v>59475</v>
      </c>
      <c r="F2825" s="155">
        <f>IFERROR(_xll.qlIndexFixing(IndexON,D2825,TRUE,_xll.ohTrigger(RecalcTrigger,TriggerON)),NA())</f>
        <v>4.2781357618082438E-3</v>
      </c>
      <c r="H2825" s="42">
        <f>_xll.qlCalendarAdvance(Calendar,$H2824,B2825,"f",FALSE)</f>
        <v>59475</v>
      </c>
      <c r="I2825" s="139">
        <f>_xll.qlInterestRateIndexValueDate(Index1M,$H2825)</f>
        <v>59477</v>
      </c>
      <c r="J2825" s="144">
        <f>IFERROR(_xll.qlIndexFixing(Index1M,$H2825,TRUE,_xll.ohTrigger(RecalcTrigger,Trigger1M)),NA())</f>
        <v>4.4595811850045575E-3</v>
      </c>
      <c r="K2825" s="44">
        <f>IFERROR(_xll.qlIndexFixing(Index3M,H2825,TRUE,_xll.ohTrigger(RecalcTrigger,Trigger3M)),NA())</f>
        <v>4.6875930122214846E-3</v>
      </c>
      <c r="L2825" s="44">
        <f>IFERROR(_xll.qlIndexFixing(Index6M,$H2825,TRUE,_xll.ohTrigger(RecalcTrigger,Trigger6M)),NA())</f>
        <v>5.4959339908922898E-3</v>
      </c>
      <c r="M2825" s="145">
        <f>IFERROR(_xll.qlIndexFixing(Index1Y,$H2825,TRUE,_xll.ohTrigger(RecalcTrigger,Trigger1Y)),NA())</f>
        <v>4.987357684743874E-3</v>
      </c>
      <c r="N2825" s="144">
        <f>IFERROR(_xll.qlIndexFixing(ONIndex1M,I2825,TRUE,_xll.ohTrigger(RecalcTrigger,Trigger1M)),NA())</f>
        <v>4.4611191325838462E-3</v>
      </c>
      <c r="O2825" s="44">
        <f>IFERROR(_xll.qlIndexFixing(ONIndex3M,I2825,TRUE,_xll.ohTrigger(RecalcTrigger,Trigger3M)),NA())</f>
        <v>4.6929948534479848E-3</v>
      </c>
      <c r="P2825" s="44">
        <f>IFERROR(_xll.qlIndexFixing(ONIndex6M,I2825,TRUE,_xll.ohTrigger(RecalcTrigger,Trigger6M)),NA())</f>
        <v>5.3968083798672239E-3</v>
      </c>
      <c r="Q2825" s="145">
        <f>IFERROR(_xll.qlIndexFixing(ONIndex1Y,I2825,TRUE,_xll.ohTrigger(RecalcTrigger,Trigger1Y)),NA())</f>
        <v>4.9985655619444458E-3</v>
      </c>
    </row>
    <row r="2826" spans="2:17" x14ac:dyDescent="0.2">
      <c r="B2826" s="39" t="s">
        <v>42</v>
      </c>
      <c r="D2826" s="42">
        <f>_xll.qlCalendarAdvance(Calendar,$D2825,B2826,"f",FALSE)</f>
        <v>59482</v>
      </c>
      <c r="E2826" s="139">
        <f>_xll.qlInterestRateIndexValueDate(IndexON,D2826)</f>
        <v>59482</v>
      </c>
      <c r="F2826" s="155">
        <f>IFERROR(_xll.qlIndexFixing(IndexON,D2826,TRUE,_xll.ohTrigger(RecalcTrigger,TriggerON)),NA())</f>
        <v>4.2765871639982578E-3</v>
      </c>
      <c r="H2826" s="42">
        <f>_xll.qlCalendarAdvance(Calendar,$H2825,B2826,"f",FALSE)</f>
        <v>59482</v>
      </c>
      <c r="I2826" s="139">
        <f>_xll.qlInterestRateIndexValueDate(Index1M,$H2826)</f>
        <v>59484</v>
      </c>
      <c r="J2826" s="144">
        <f>IFERROR(_xll.qlIndexFixing(Index1M,$H2826,TRUE,_xll.ohTrigger(RecalcTrigger,Trigger1M)),NA())</f>
        <v>4.4581421591460835E-3</v>
      </c>
      <c r="K2826" s="44">
        <f>IFERROR(_xll.qlIndexFixing(Index3M,H2826,TRUE,_xll.ohTrigger(RecalcTrigger,Trigger3M)),NA())</f>
        <v>4.6862693810116301E-3</v>
      </c>
      <c r="L2826" s="44">
        <f>IFERROR(_xll.qlIndexFixing(Index6M,$H2826,TRUE,_xll.ohTrigger(RecalcTrigger,Trigger6M)),NA())</f>
        <v>5.5031941855786162E-3</v>
      </c>
      <c r="M2826" s="145">
        <f>IFERROR(_xll.qlIndexFixing(Index1Y,$H2826,TRUE,_xll.ohTrigger(RecalcTrigger,Trigger1Y)),NA())</f>
        <v>4.9866339700445272E-3</v>
      </c>
      <c r="N2826" s="144">
        <f>IFERROR(_xll.qlIndexFixing(ONIndex1M,I2826,TRUE,_xll.ohTrigger(RecalcTrigger,Trigger1M)),NA())</f>
        <v>4.4596417984088532E-3</v>
      </c>
      <c r="O2826" s="44">
        <f>IFERROR(_xll.qlIndexFixing(ONIndex3M,I2826,TRUE,_xll.ohTrigger(RecalcTrigger,Trigger3M)),NA())</f>
        <v>4.691522658202274E-3</v>
      </c>
      <c r="P2826" s="44">
        <f>IFERROR(_xll.qlIndexFixing(ONIndex6M,I2826,TRUE,_xll.ohTrigger(RecalcTrigger,Trigger6M)),NA())</f>
        <v>5.4046462498202885E-3</v>
      </c>
      <c r="Q2826" s="145">
        <f>IFERROR(_xll.qlIndexFixing(ONIndex1Y,I2826,TRUE,_xll.ohTrigger(RecalcTrigger,Trigger1Y)),NA())</f>
        <v>4.9972333375336575E-3</v>
      </c>
    </row>
    <row r="2827" spans="2:17" x14ac:dyDescent="0.2">
      <c r="B2827" s="39" t="s">
        <v>42</v>
      </c>
      <c r="D2827" s="42">
        <f>_xll.qlCalendarAdvance(Calendar,$D2826,B2827,"f",FALSE)</f>
        <v>59489</v>
      </c>
      <c r="E2827" s="139">
        <f>_xll.qlInterestRateIndexValueDate(IndexON,D2827)</f>
        <v>59489</v>
      </c>
      <c r="F2827" s="155">
        <f>IFERROR(_xll.qlIndexFixing(IndexON,D2827,TRUE,_xll.ohTrigger(RecalcTrigger,TriggerON)),NA())</f>
        <v>4.2750624002430015E-3</v>
      </c>
      <c r="H2827" s="42">
        <f>_xll.qlCalendarAdvance(Calendar,$H2826,B2827,"f",FALSE)</f>
        <v>59489</v>
      </c>
      <c r="I2827" s="139">
        <f>_xll.qlInterestRateIndexValueDate(Index1M,$H2827)</f>
        <v>59491</v>
      </c>
      <c r="J2827" s="144">
        <f>IFERROR(_xll.qlIndexFixing(Index1M,$H2827,TRUE,_xll.ohTrigger(RecalcTrigger,Trigger1M)),NA())</f>
        <v>4.4567268273518201E-3</v>
      </c>
      <c r="K2827" s="44">
        <f>IFERROR(_xll.qlIndexFixing(Index3M,H2827,TRUE,_xll.ohTrigger(RecalcTrigger,Trigger3M)),NA())</f>
        <v>4.684971194317834E-3</v>
      </c>
      <c r="L2827" s="44">
        <f>IFERROR(_xll.qlIndexFixing(Index6M,$H2827,TRUE,_xll.ohTrigger(RecalcTrigger,Trigger6M)),NA())</f>
        <v>5.5104051990869183E-3</v>
      </c>
      <c r="M2827" s="145">
        <f>IFERROR(_xll.qlIndexFixing(Index1Y,$H2827,TRUE,_xll.ohTrigger(RecalcTrigger,Trigger1Y)),NA())</f>
        <v>4.985934770656824E-3</v>
      </c>
      <c r="N2827" s="144">
        <f>IFERROR(_xll.qlIndexFixing(ONIndex1M,I2827,TRUE,_xll.ohTrigger(RecalcTrigger,Trigger1M)),NA())</f>
        <v>4.4581880857386125E-3</v>
      </c>
      <c r="O2827" s="44">
        <f>IFERROR(_xll.qlIndexFixing(ONIndex3M,I2827,TRUE,_xll.ohTrigger(RecalcTrigger,Trigger3M)),NA())</f>
        <v>4.6900756378587261E-3</v>
      </c>
      <c r="P2827" s="44">
        <f>IFERROR(_xll.qlIndexFixing(ONIndex6M,I2827,TRUE,_xll.ohTrigger(RecalcTrigger,Trigger6M)),NA())</f>
        <v>5.4124362596574827E-3</v>
      </c>
      <c r="Q2827" s="145">
        <f>IFERROR(_xll.qlIndexFixing(ONIndex1Y,I2827,TRUE,_xll.ohTrigger(RecalcTrigger,Trigger1Y)),NA())</f>
        <v>4.9959245792319251E-3</v>
      </c>
    </row>
    <row r="2828" spans="2:17" x14ac:dyDescent="0.2">
      <c r="B2828" s="39" t="s">
        <v>42</v>
      </c>
      <c r="D2828" s="42">
        <f>_xll.qlCalendarAdvance(Calendar,$D2827,B2828,"f",FALSE)</f>
        <v>59496</v>
      </c>
      <c r="E2828" s="139">
        <f>_xll.qlInterestRateIndexValueDate(IndexON,D2828)</f>
        <v>59496</v>
      </c>
      <c r="F2828" s="155">
        <f>IFERROR(_xll.qlIndexFixing(IndexON,D2828,TRUE,_xll.ohTrigger(RecalcTrigger,TriggerON)),NA())</f>
        <v>4.2735615094713353E-3</v>
      </c>
      <c r="H2828" s="42">
        <f>_xll.qlCalendarAdvance(Calendar,$H2827,B2828,"f",FALSE)</f>
        <v>59496</v>
      </c>
      <c r="I2828" s="139">
        <f>_xll.qlInterestRateIndexValueDate(Index1M,$H2828)</f>
        <v>59498</v>
      </c>
      <c r="J2828" s="144">
        <f>IFERROR(_xll.qlIndexFixing(Index1M,$H2828,TRUE,_xll.ohTrigger(RecalcTrigger,Trigger1M)),NA())</f>
        <v>4.4551961639247833E-3</v>
      </c>
      <c r="K2828" s="44">
        <f>IFERROR(_xll.qlIndexFixing(Index3M,H2828,TRUE,_xll.ohTrigger(RecalcTrigger,Trigger3M)),NA())</f>
        <v>4.6836984925025943E-3</v>
      </c>
      <c r="L2828" s="44">
        <f>IFERROR(_xll.qlIndexFixing(Index6M,$H2828,TRUE,_xll.ohTrigger(RecalcTrigger,Trigger6M)),NA())</f>
        <v>5.5175669319581901E-3</v>
      </c>
      <c r="M2828" s="145">
        <f>IFERROR(_xll.qlIndexFixing(Index1Y,$H2828,TRUE,_xll.ohTrigger(RecalcTrigger,Trigger1Y)),NA())</f>
        <v>4.9852601231167989E-3</v>
      </c>
      <c r="N2828" s="144">
        <f>IFERROR(_xll.qlIndexFixing(ONIndex1M,I2828,TRUE,_xll.ohTrigger(RecalcTrigger,Trigger1M)),NA())</f>
        <v>4.4567580331822398E-3</v>
      </c>
      <c r="O2828" s="44">
        <f>IFERROR(_xll.qlIndexFixing(ONIndex3M,I2828,TRUE,_xll.ohTrigger(RecalcTrigger,Trigger3M)),NA())</f>
        <v>4.688653832465306E-3</v>
      </c>
      <c r="P2828" s="44">
        <f>IFERROR(_xll.qlIndexFixing(ONIndex6M,I2828,TRUE,_xll.ohTrigger(RecalcTrigger,Trigger6M)),NA())</f>
        <v>5.4201783105778389E-3</v>
      </c>
      <c r="Q2828" s="145">
        <f>IFERROR(_xll.qlIndexFixing(ONIndex1Y,I2828,TRUE,_xll.ohTrigger(RecalcTrigger,Trigger1Y)),NA())</f>
        <v>4.994639323490091E-3</v>
      </c>
    </row>
    <row r="2829" spans="2:17" x14ac:dyDescent="0.2">
      <c r="B2829" s="39" t="s">
        <v>42</v>
      </c>
      <c r="D2829" s="42">
        <f>_xll.qlCalendarAdvance(Calendar,$D2828,B2829,"f",FALSE)</f>
        <v>59503</v>
      </c>
      <c r="E2829" s="139">
        <f>_xll.qlInterestRateIndexValueDate(IndexON,D2829)</f>
        <v>59503</v>
      </c>
      <c r="F2829" s="155">
        <f>IFERROR(_xll.qlIndexFixing(IndexON,D2829,TRUE,_xll.ohTrigger(RecalcTrigger,TriggerON)),NA())</f>
        <v>4.272084530452247E-3</v>
      </c>
      <c r="H2829" s="42">
        <f>_xll.qlCalendarAdvance(Calendar,$H2828,B2829,"f",FALSE)</f>
        <v>59503</v>
      </c>
      <c r="I2829" s="139">
        <f>_xll.qlInterestRateIndexValueDate(Index1M,$H2829)</f>
        <v>59505</v>
      </c>
      <c r="J2829" s="144">
        <f>IFERROR(_xll.qlIndexFixing(Index1M,$H2829,TRUE,_xll.ohTrigger(RecalcTrigger,Trigger1M)),NA())</f>
        <v>4.4541721428720833E-3</v>
      </c>
      <c r="K2829" s="44">
        <f>IFERROR(_xll.qlIndexFixing(Index3M,H2829,TRUE,_xll.ohTrigger(RecalcTrigger,Trigger3M)),NA())</f>
        <v>4.6825591251247189E-3</v>
      </c>
      <c r="L2829" s="44">
        <f>IFERROR(_xll.qlIndexFixing(Index6M,$H2829,TRUE,_xll.ohTrigger(RecalcTrigger,Trigger6M)),NA())</f>
        <v>5.5252124950965348E-3</v>
      </c>
      <c r="M2829" s="145">
        <f>IFERROR(_xll.qlIndexFixing(Index1Y,$H2829,TRUE,_xll.ohTrigger(RecalcTrigger,Trigger1Y)),NA())</f>
        <v>4.9846100639622387E-3</v>
      </c>
      <c r="N2829" s="144">
        <f>IFERROR(_xll.qlIndexFixing(ONIndex1M,I2829,TRUE,_xll.ohTrigger(RecalcTrigger,Trigger1M)),NA())</f>
        <v>4.4553516791090431E-3</v>
      </c>
      <c r="O2829" s="44">
        <f>IFERROR(_xll.qlIndexFixing(ONIndex3M,I2829,TRUE,_xll.ohTrigger(RecalcTrigger,Trigger3M)),NA())</f>
        <v>4.6872572827094672E-3</v>
      </c>
      <c r="P2829" s="44">
        <f>IFERROR(_xll.qlIndexFixing(ONIndex6M,I2829,TRUE,_xll.ohTrigger(RecalcTrigger,Trigger6M)),NA())</f>
        <v>5.4278723039402621E-3</v>
      </c>
      <c r="Q2829" s="145">
        <f>IFERROR(_xll.qlIndexFixing(ONIndex1Y,I2829,TRUE,_xll.ohTrigger(RecalcTrigger,Trigger1Y)),NA())</f>
        <v>4.9933776065991253E-3</v>
      </c>
    </row>
    <row r="2830" spans="2:17" x14ac:dyDescent="0.2">
      <c r="B2830" s="39" t="s">
        <v>42</v>
      </c>
      <c r="D2830" s="42">
        <f>_xll.qlCalendarAdvance(Calendar,$D2829,B2830,"f",FALSE)</f>
        <v>59510</v>
      </c>
      <c r="E2830" s="139">
        <f>_xll.qlInterestRateIndexValueDate(IndexON,D2830)</f>
        <v>59510</v>
      </c>
      <c r="F2830" s="155">
        <f>IFERROR(_xll.qlIndexFixing(IndexON,D2830,TRUE,_xll.ohTrigger(RecalcTrigger,TriggerON)),NA())</f>
        <v>4.2706315021145969E-3</v>
      </c>
      <c r="H2830" s="42">
        <f>_xll.qlCalendarAdvance(Calendar,$H2829,B2830,"f",FALSE)</f>
        <v>59510</v>
      </c>
      <c r="I2830" s="139">
        <f>_xll.qlInterestRateIndexValueDate(Index1M,$H2830)</f>
        <v>59512</v>
      </c>
      <c r="J2830" s="144">
        <f>IFERROR(_xll.qlIndexFixing(Index1M,$H2830,TRUE,_xll.ohTrigger(RecalcTrigger,Trigger1M)),NA())</f>
        <v>4.4526233814862204E-3</v>
      </c>
      <c r="K2830" s="44">
        <f>IFERROR(_xll.qlIndexFixing(Index3M,H2830,TRUE,_xll.ohTrigger(RecalcTrigger,Trigger3M)),NA())</f>
        <v>4.6813338788167513E-3</v>
      </c>
      <c r="L2830" s="44">
        <f>IFERROR(_xll.qlIndexFixing(Index6M,$H2830,TRUE,_xll.ohTrigger(RecalcTrigger,Trigger6M)),NA())</f>
        <v>5.5322719079341273E-3</v>
      </c>
      <c r="M2830" s="145">
        <f>IFERROR(_xll.qlIndexFixing(Index1Y,$H2830,TRUE,_xll.ohTrigger(RecalcTrigger,Trigger1Y)),NA())</f>
        <v>4.9839846297322432E-3</v>
      </c>
      <c r="N2830" s="144">
        <f>IFERROR(_xll.qlIndexFixing(ONIndex1M,I2830,TRUE,_xll.ohTrigger(RecalcTrigger,Trigger1M)),NA())</f>
        <v>4.453969062048202E-3</v>
      </c>
      <c r="O2830" s="44">
        <f>IFERROR(_xll.qlIndexFixing(ONIndex3M,I2830,TRUE,_xll.ohTrigger(RecalcTrigger,Trigger3M)),NA())</f>
        <v>4.6858860287191106E-3</v>
      </c>
      <c r="P2830" s="44">
        <f>IFERROR(_xll.qlIndexFixing(ONIndex6M,I2830,TRUE,_xll.ohTrigger(RecalcTrigger,Trigger6M)),NA())</f>
        <v>5.4355181412635289E-3</v>
      </c>
      <c r="Q2830" s="145">
        <f>IFERROR(_xll.qlIndexFixing(ONIndex1Y,I2830,TRUE,_xll.ohTrigger(RecalcTrigger,Trigger1Y)),NA())</f>
        <v>4.9921394650898065E-3</v>
      </c>
    </row>
    <row r="2831" spans="2:17" x14ac:dyDescent="0.2">
      <c r="B2831" s="39" t="s">
        <v>42</v>
      </c>
      <c r="D2831" s="42">
        <f>_xll.qlCalendarAdvance(Calendar,$D2830,B2831,"f",FALSE)</f>
        <v>59517</v>
      </c>
      <c r="E2831" s="139">
        <f>_xll.qlInterestRateIndexValueDate(IndexON,D2831)</f>
        <v>59517</v>
      </c>
      <c r="F2831" s="155">
        <f>IFERROR(_xll.qlIndexFixing(IndexON,D2831,TRUE,_xll.ohTrigger(RecalcTrigger,TriggerON)),NA())</f>
        <v>4.269202463467181E-3</v>
      </c>
      <c r="H2831" s="42">
        <f>_xll.qlCalendarAdvance(Calendar,$H2830,B2831,"f",FALSE)</f>
        <v>59517</v>
      </c>
      <c r="I2831" s="139">
        <f>_xll.qlInterestRateIndexValueDate(Index1M,$H2831)</f>
        <v>59519</v>
      </c>
      <c r="J2831" s="144">
        <f>IFERROR(_xll.qlIndexFixing(Index1M,$H2831,TRUE,_xll.ohTrigger(RecalcTrigger,Trigger1M)),NA())</f>
        <v>4.45130321107573E-3</v>
      </c>
      <c r="K2831" s="44">
        <f>IFERROR(_xll.qlIndexFixing(Index3M,H2831,TRUE,_xll.ohTrigger(RecalcTrigger,Trigger3M)),NA())</f>
        <v>4.6801342320454964E-3</v>
      </c>
      <c r="L2831" s="44">
        <f>IFERROR(_xll.qlIndexFixing(Index6M,$H2831,TRUE,_xll.ohTrigger(RecalcTrigger,Trigger6M)),NA())</f>
        <v>5.5392817340378792E-3</v>
      </c>
      <c r="M2831" s="145">
        <f>IFERROR(_xll.qlIndexFixing(Index1Y,$H2831,TRUE,_xll.ohTrigger(RecalcTrigger,Trigger1Y)),NA())</f>
        <v>4.9833838569685422E-3</v>
      </c>
      <c r="N2831" s="144">
        <f>IFERROR(_xll.qlIndexFixing(ONIndex1M,I2831,TRUE,_xll.ohTrigger(RecalcTrigger,Trigger1M)),NA())</f>
        <v>4.4526102206887685E-3</v>
      </c>
      <c r="O2831" s="44">
        <f>IFERROR(_xll.qlIndexFixing(ONIndex3M,I2831,TRUE,_xll.ohTrigger(RecalcTrigger,Trigger3M)),NA())</f>
        <v>4.6845401109418816E-3</v>
      </c>
      <c r="P2831" s="44">
        <f>IFERROR(_xll.qlIndexFixing(ONIndex6M,I2831,TRUE,_xll.ohTrigger(RecalcTrigger,Trigger6M)),NA())</f>
        <v>5.443115723666736E-3</v>
      </c>
      <c r="Q2831" s="145">
        <f>IFERROR(_xll.qlIndexFixing(ONIndex1Y,I2831,TRUE,_xll.ohTrigger(RecalcTrigger,Trigger1Y)),NA())</f>
        <v>4.9909249352531049E-3</v>
      </c>
    </row>
    <row r="2832" spans="2:17" x14ac:dyDescent="0.2">
      <c r="B2832" s="39" t="s">
        <v>42</v>
      </c>
      <c r="D2832" s="42">
        <f>_xll.qlCalendarAdvance(Calendar,$D2831,B2832,"f",FALSE)</f>
        <v>59524</v>
      </c>
      <c r="E2832" s="139">
        <f>_xll.qlInterestRateIndexValueDate(IndexON,D2832)</f>
        <v>59524</v>
      </c>
      <c r="F2832" s="155">
        <f>IFERROR(_xll.qlIndexFixing(IndexON,D2832,TRUE,_xll.ohTrigger(RecalcTrigger,TriggerON)),NA())</f>
        <v>4.2677974533589236E-3</v>
      </c>
      <c r="H2832" s="42">
        <f>_xll.qlCalendarAdvance(Calendar,$H2831,B2832,"f",FALSE)</f>
        <v>59524</v>
      </c>
      <c r="I2832" s="139">
        <f>_xll.qlInterestRateIndexValueDate(Index1M,$H2832)</f>
        <v>59526</v>
      </c>
      <c r="J2832" s="144">
        <f>IFERROR(_xll.qlIndexFixing(Index1M,$H2832,TRUE,_xll.ohTrigger(RecalcTrigger,Trigger1M)),NA())</f>
        <v>4.4500069272904175E-3</v>
      </c>
      <c r="K2832" s="44">
        <f>IFERROR(_xll.qlIndexFixing(Index3M,H2832,TRUE,_xll.ohTrigger(RecalcTrigger,Trigger3M)),NA())</f>
        <v>4.6789602251768869E-3</v>
      </c>
      <c r="L2832" s="44">
        <f>IFERROR(_xll.qlIndexFixing(Index6M,$H2832,TRUE,_xll.ohTrigger(RecalcTrigger,Trigger6M)),NA())</f>
        <v>5.5462418739528419E-3</v>
      </c>
      <c r="M2832" s="145">
        <f>IFERROR(_xll.qlIndexFixing(Index1Y,$H2832,TRUE,_xll.ohTrigger(RecalcTrigger,Trigger1Y)),NA())</f>
        <v>4.9828077822139582E-3</v>
      </c>
      <c r="N2832" s="144">
        <f>IFERROR(_xll.qlIndexFixing(ONIndex1M,I2832,TRUE,_xll.ohTrigger(RecalcTrigger,Trigger1M)),NA())</f>
        <v>4.4508981362945121E-3</v>
      </c>
      <c r="O2832" s="44">
        <f>IFERROR(_xll.qlIndexFixing(ONIndex3M,I2832,TRUE,_xll.ohTrigger(RecalcTrigger,Trigger3M)),NA())</f>
        <v>4.6828469387794058E-3</v>
      </c>
      <c r="P2832" s="44">
        <f>IFERROR(_xll.qlIndexFixing(ONIndex6M,I2832,TRUE,_xll.ohTrigger(RecalcTrigger,Trigger6M)),NA())</f>
        <v>5.4528129802644543E-3</v>
      </c>
      <c r="Q2832" s="145">
        <f>IFERROR(_xll.qlIndexFixing(ONIndex1Y,I2832,TRUE,_xll.ohTrigger(RecalcTrigger,Trigger1Y)),NA())</f>
        <v>4.9893981503146279E-3</v>
      </c>
    </row>
    <row r="2833" spans="2:17" x14ac:dyDescent="0.2">
      <c r="B2833" s="39" t="s">
        <v>42</v>
      </c>
      <c r="D2833" s="42">
        <f>_xll.qlCalendarAdvance(Calendar,$D2832,B2833,"f",FALSE)</f>
        <v>59532</v>
      </c>
      <c r="E2833" s="139">
        <f>_xll.qlInterestRateIndexValueDate(IndexON,D2833)</f>
        <v>59532</v>
      </c>
      <c r="F2833" s="155">
        <f>IFERROR(_xll.qlIndexFixing(IndexON,D2833,TRUE,_xll.ohTrigger(RecalcTrigger,TriggerON)),NA())</f>
        <v>4.2662211999910937E-3</v>
      </c>
      <c r="H2833" s="42">
        <f>_xll.qlCalendarAdvance(Calendar,$H2832,B2833,"f",FALSE)</f>
        <v>59532</v>
      </c>
      <c r="I2833" s="139">
        <f>_xll.qlInterestRateIndexValueDate(Index1M,$H2833)</f>
        <v>59534</v>
      </c>
      <c r="J2833" s="144">
        <f>IFERROR(_xll.qlIndexFixing(Index1M,$H2833,TRUE,_xll.ohTrigger(RecalcTrigger,Trigger1M)),NA())</f>
        <v>4.4484938427448066E-3</v>
      </c>
      <c r="K2833" s="44">
        <f>IFERROR(_xll.qlIndexFixing(Index3M,H2833,TRUE,_xll.ohTrigger(RecalcTrigger,Trigger3M)),NA())</f>
        <v>4.6776035102625351E-3</v>
      </c>
      <c r="L2833" s="44">
        <f>IFERROR(_xll.qlIndexFixing(Index6M,$H2833,TRUE,_xll.ohTrigger(RecalcTrigger,Trigger6M)),NA())</f>
        <v>5.5541353517609303E-3</v>
      </c>
      <c r="M2833" s="145">
        <f>IFERROR(_xll.qlIndexFixing(Index1Y,$H2833,TRUE,_xll.ohTrigger(RecalcTrigger,Trigger1Y)),NA())</f>
        <v>4.9822031484673427E-3</v>
      </c>
      <c r="N2833" s="144">
        <f>IFERROR(_xll.qlIndexFixing(ONIndex1M,I2833,TRUE,_xll.ohTrigger(RecalcTrigger,Trigger1M)),NA())</f>
        <v>4.4495937835886679E-3</v>
      </c>
      <c r="O2833" s="44">
        <f>IFERROR(_xll.qlIndexFixing(ONIndex3M,I2833,TRUE,_xll.ohTrigger(RecalcTrigger,Trigger3M)),NA())</f>
        <v>4.6815590837567811E-3</v>
      </c>
      <c r="P2833" s="44">
        <f>IFERROR(_xll.qlIndexFixing(ONIndex6M,I2833,TRUE,_xll.ohTrigger(RecalcTrigger,Trigger6M)),NA())</f>
        <v>5.4602998955921578E-3</v>
      </c>
      <c r="Q2833" s="145">
        <f>IFERROR(_xll.qlIndexFixing(ONIndex1Y,I2833,TRUE,_xll.ohTrigger(RecalcTrigger,Trigger1Y)),NA())</f>
        <v>4.9882377269572231E-3</v>
      </c>
    </row>
    <row r="2834" spans="2:17" x14ac:dyDescent="0.2">
      <c r="B2834" s="39" t="s">
        <v>42</v>
      </c>
      <c r="D2834" s="42">
        <f>_xll.qlCalendarAdvance(Calendar,$D2833,B2834,"f",FALSE)</f>
        <v>59539</v>
      </c>
      <c r="E2834" s="139">
        <f>_xll.qlInterestRateIndexValueDate(IndexON,D2834)</f>
        <v>59539</v>
      </c>
      <c r="F2834" s="155">
        <f>IFERROR(_xll.qlIndexFixing(IndexON,D2834,TRUE,_xll.ohTrigger(RecalcTrigger,TriggerON)),NA())</f>
        <v>4.2648678103507365E-3</v>
      </c>
      <c r="H2834" s="42">
        <f>_xll.qlCalendarAdvance(Calendar,$H2833,B2834,"f",FALSE)</f>
        <v>59539</v>
      </c>
      <c r="I2834" s="139">
        <f>_xll.qlInterestRateIndexValueDate(Index1M,$H2834)</f>
        <v>59541</v>
      </c>
      <c r="J2834" s="144">
        <f>IFERROR(_xll.qlIndexFixing(Index1M,$H2834,TRUE,_xll.ohTrigger(RecalcTrigger,Trigger1M)),NA())</f>
        <v>4.4473691670228691E-3</v>
      </c>
      <c r="K2834" s="44">
        <f>IFERROR(_xll.qlIndexFixing(Index3M,H2834,TRUE,_xll.ohTrigger(RecalcTrigger,Trigger3M)),NA())</f>
        <v>4.6765310223335632E-3</v>
      </c>
      <c r="L2834" s="44">
        <f>IFERROR(_xll.qlIndexFixing(Index6M,$H2834,TRUE,_xll.ohTrigger(RecalcTrigger,Trigger6M)),NA())</f>
        <v>5.5604733546571628E-3</v>
      </c>
      <c r="M2834" s="145">
        <f>IFERROR(_xll.qlIndexFixing(Index1Y,$H2834,TRUE,_xll.ohTrigger(RecalcTrigger,Trigger1Y)),NA())</f>
        <v>4.9816836947282461E-3</v>
      </c>
      <c r="N2834" s="144">
        <f>IFERROR(_xll.qlIndexFixing(ONIndex1M,I2834,TRUE,_xll.ohTrigger(RecalcTrigger,Trigger1M)),NA())</f>
        <v>4.4484947895728766E-3</v>
      </c>
      <c r="O2834" s="44">
        <f>IFERROR(_xll.qlIndexFixing(ONIndex3M,I2834,TRUE,_xll.ohTrigger(RecalcTrigger,Trigger3M)),NA())</f>
        <v>4.6804754774321111E-3</v>
      </c>
      <c r="P2834" s="44">
        <f>IFERROR(_xll.qlIndexFixing(ONIndex6M,I2834,TRUE,_xll.ohTrigger(RecalcTrigger,Trigger6M)),NA())</f>
        <v>5.4666785903645376E-3</v>
      </c>
      <c r="Q2834" s="145">
        <f>IFERROR(_xll.qlIndexFixing(ONIndex1Y,I2834,TRUE,_xll.ohTrigger(RecalcTrigger,Trigger1Y)),NA())</f>
        <v>4.9872619651658567E-3</v>
      </c>
    </row>
    <row r="2835" spans="2:17" x14ac:dyDescent="0.2">
      <c r="B2835" s="39" t="s">
        <v>42</v>
      </c>
      <c r="D2835" s="42">
        <f>_xll.qlCalendarAdvance(Calendar,$D2834,B2835,"f",FALSE)</f>
        <v>59546</v>
      </c>
      <c r="E2835" s="139">
        <f>_xll.qlInterestRateIndexValueDate(IndexON,D2835)</f>
        <v>59546</v>
      </c>
      <c r="F2835" s="155">
        <f>IFERROR(_xll.qlIndexFixing(IndexON,D2835,TRUE,_xll.ohTrigger(RecalcTrigger,TriggerON)),NA())</f>
        <v>4.2635385713918339E-3</v>
      </c>
      <c r="H2835" s="42">
        <f>_xll.qlCalendarAdvance(Calendar,$H2834,B2835,"f",FALSE)</f>
        <v>59546</v>
      </c>
      <c r="I2835" s="139">
        <f>_xll.qlInterestRateIndexValueDate(Index1M,$H2835)</f>
        <v>59548</v>
      </c>
      <c r="J2835" s="144">
        <f>IFERROR(_xll.qlIndexFixing(Index1M,$H2835,TRUE,_xll.ohTrigger(RecalcTrigger,Trigger1M)),NA())</f>
        <v>4.4461465031327366E-3</v>
      </c>
      <c r="K2835" s="44">
        <f>IFERROR(_xll.qlIndexFixing(Index3M,H2835,TRUE,_xll.ohTrigger(RecalcTrigger,Trigger3M)),NA())</f>
        <v>4.6754378608149239E-3</v>
      </c>
      <c r="L2835" s="44">
        <f>IFERROR(_xll.qlIndexFixing(Index6M,$H2835,TRUE,_xll.ohTrigger(RecalcTrigger,Trigger6M)),NA())</f>
        <v>5.5672801907022534E-3</v>
      </c>
      <c r="M2835" s="145">
        <f>IFERROR(_xll.qlIndexFixing(Index1Y,$H2835,TRUE,_xll.ohTrigger(RecalcTrigger,Trigger1Y)),NA())</f>
        <v>4.9811890597678985E-3</v>
      </c>
      <c r="N2835" s="144">
        <f>IFERROR(_xll.qlIndexFixing(ONIndex1M,I2835,TRUE,_xll.ohTrigger(RecalcTrigger,Trigger1M)),NA())</f>
        <v>4.4472348570945286E-3</v>
      </c>
      <c r="O2835" s="44">
        <f>IFERROR(_xll.qlIndexFixing(ONIndex3M,I2835,TRUE,_xll.ohTrigger(RecalcTrigger,Trigger3M)),NA())</f>
        <v>4.6792349535884625E-3</v>
      </c>
      <c r="P2835" s="44">
        <f>IFERROR(_xll.qlIndexFixing(ONIndex6M,I2835,TRUE,_xll.ohTrigger(RecalcTrigger,Trigger6M)),NA())</f>
        <v>5.4740752090420841E-3</v>
      </c>
      <c r="Q2835" s="145">
        <f>IFERROR(_xll.qlIndexFixing(ONIndex1Y,I2835,TRUE,_xll.ohTrigger(RecalcTrigger,Trigger1Y)),NA())</f>
        <v>4.9861456431710138E-3</v>
      </c>
    </row>
    <row r="2836" spans="2:17" x14ac:dyDescent="0.2">
      <c r="B2836" s="39" t="s">
        <v>42</v>
      </c>
      <c r="D2836" s="42">
        <f>_xll.qlCalendarAdvance(Calendar,$D2835,B2836,"f",FALSE)</f>
        <v>59553</v>
      </c>
      <c r="E2836" s="139">
        <f>_xll.qlInterestRateIndexValueDate(IndexON,D2836)</f>
        <v>59553</v>
      </c>
      <c r="F2836" s="155">
        <f>IFERROR(_xll.qlIndexFixing(IndexON,D2836,TRUE,_xll.ohTrigger(RecalcTrigger,TriggerON)),NA())</f>
        <v>4.2622335221231822E-3</v>
      </c>
      <c r="H2836" s="42">
        <f>_xll.qlCalendarAdvance(Calendar,$H2835,B2836,"f",FALSE)</f>
        <v>59553</v>
      </c>
      <c r="I2836" s="139">
        <f>_xll.qlInterestRateIndexValueDate(Index1M,$H2836)</f>
        <v>59555</v>
      </c>
      <c r="J2836" s="144">
        <f>IFERROR(_xll.qlIndexFixing(Index1M,$H2836,TRUE,_xll.ohTrigger(RecalcTrigger,Trigger1M)),NA())</f>
        <v>4.4449478823688033E-3</v>
      </c>
      <c r="K2836" s="44">
        <f>IFERROR(_xll.qlIndexFixing(Index3M,H2836,TRUE,_xll.ohTrigger(RecalcTrigger,Trigger3M)),NA())</f>
        <v>4.6743705064340446E-3</v>
      </c>
      <c r="L2836" s="44">
        <f>IFERROR(_xll.qlIndexFixing(Index6M,$H2836,TRUE,_xll.ohTrigger(RecalcTrigger,Trigger6M)),NA())</f>
        <v>5.5740369363032867E-3</v>
      </c>
      <c r="M2836" s="145">
        <f>IFERROR(_xll.qlIndexFixing(Index1Y,$H2836,TRUE,_xll.ohTrigger(RecalcTrigger,Trigger1Y)),NA())</f>
        <v>4.9807192801373341E-3</v>
      </c>
      <c r="N2836" s="144">
        <f>IFERROR(_xll.qlIndexFixing(ONIndex1M,I2836,TRUE,_xll.ohTrigger(RecalcTrigger,Trigger1M)),NA())</f>
        <v>4.4459988982392673E-3</v>
      </c>
      <c r="O2836" s="44">
        <f>IFERROR(_xll.qlIndexFixing(ONIndex3M,I2836,TRUE,_xll.ohTrigger(RecalcTrigger,Trigger3M)),NA())</f>
        <v>4.6780199733920114E-3</v>
      </c>
      <c r="P2836" s="44">
        <f>IFERROR(_xll.qlIndexFixing(ONIndex6M,I2836,TRUE,_xll.ohTrigger(RecalcTrigger,Trigger6M)),NA())</f>
        <v>5.4814230656052843E-3</v>
      </c>
      <c r="Q2836" s="145">
        <f>IFERROR(_xll.qlIndexFixing(ONIndex1Y,I2836,TRUE,_xll.ohTrigger(RecalcTrigger,Trigger1Y)),NA())</f>
        <v>4.9850531202189075E-3</v>
      </c>
    </row>
    <row r="2837" spans="2:17" x14ac:dyDescent="0.2">
      <c r="B2837" s="39" t="s">
        <v>42</v>
      </c>
      <c r="D2837" s="42">
        <f>_xll.qlCalendarAdvance(Calendar,$D2836,B2837,"f",FALSE)</f>
        <v>59560</v>
      </c>
      <c r="E2837" s="139">
        <f>_xll.qlInterestRateIndexValueDate(IndexON,D2837)</f>
        <v>59560</v>
      </c>
      <c r="F2837" s="155">
        <f>IFERROR(_xll.qlIndexFixing(IndexON,D2837,TRUE,_xll.ohTrigger(RecalcTrigger,TriggerON)),NA())</f>
        <v>4.2609527012338333E-3</v>
      </c>
      <c r="H2837" s="42">
        <f>_xll.qlCalendarAdvance(Calendar,$H2836,B2837,"f",FALSE)</f>
        <v>59560</v>
      </c>
      <c r="I2837" s="139">
        <f>_xll.qlInterestRateIndexValueDate(Index1M,$H2837)</f>
        <v>59562</v>
      </c>
      <c r="J2837" s="144">
        <f>IFERROR(_xll.qlIndexFixing(Index1M,$H2837,TRUE,_xll.ohTrigger(RecalcTrigger,Trigger1M)),NA())</f>
        <v>4.4437733432396214E-3</v>
      </c>
      <c r="K2837" s="44">
        <f>IFERROR(_xll.qlIndexFixing(Index3M,H2837,TRUE,_xll.ohTrigger(RecalcTrigger,Trigger3M)),NA())</f>
        <v>4.6733289995621874E-3</v>
      </c>
      <c r="L2837" s="44">
        <f>IFERROR(_xll.qlIndexFixing(Index6M,$H2837,TRUE,_xll.ohTrigger(RecalcTrigger,Trigger6M)),NA())</f>
        <v>5.5807434920206889E-3</v>
      </c>
      <c r="M2837" s="145">
        <f>IFERROR(_xll.qlIndexFixing(Index1Y,$H2837,TRUE,_xll.ohTrigger(RecalcTrigger,Trigger1Y)),NA())</f>
        <v>4.9802743923902017E-3</v>
      </c>
      <c r="N2837" s="144">
        <f>IFERROR(_xll.qlIndexFixing(ONIndex1M,I2837,TRUE,_xll.ohTrigger(RecalcTrigger,Trigger1M)),NA())</f>
        <v>4.4447869514563365E-3</v>
      </c>
      <c r="O2837" s="44">
        <f>IFERROR(_xll.qlIndexFixing(ONIndex3M,I2837,TRUE,_xll.ohTrigger(RecalcTrigger,Trigger3M)),NA())</f>
        <v>4.6768305771305307E-3</v>
      </c>
      <c r="P2837" s="44">
        <f>IFERROR(_xll.qlIndexFixing(ONIndex6M,I2837,TRUE,_xll.ohTrigger(RecalcTrigger,Trigger6M)),NA())</f>
        <v>5.4887220613331067E-3</v>
      </c>
      <c r="Q2837" s="145">
        <f>IFERROR(_xll.qlIndexFixing(ONIndex1Y,I2837,TRUE,_xll.ohTrigger(RecalcTrigger,Trigger1Y)),NA())</f>
        <v>4.9839844324406357E-3</v>
      </c>
    </row>
    <row r="2838" spans="2:17" x14ac:dyDescent="0.2">
      <c r="B2838" s="39" t="s">
        <v>42</v>
      </c>
      <c r="D2838" s="42">
        <f>_xll.qlCalendarAdvance(Calendar,$D2837,B2838,"f",FALSE)</f>
        <v>59567</v>
      </c>
      <c r="E2838" s="139">
        <f>_xll.qlInterestRateIndexValueDate(IndexON,D2838)</f>
        <v>59567</v>
      </c>
      <c r="F2838" s="155">
        <f>IFERROR(_xll.qlIndexFixing(IndexON,D2838,TRUE,_xll.ohTrigger(RecalcTrigger,TriggerON)),NA())</f>
        <v>4.2596961476526474E-3</v>
      </c>
      <c r="H2838" s="42">
        <f>_xll.qlCalendarAdvance(Calendar,$H2837,B2838,"f",FALSE)</f>
        <v>59567</v>
      </c>
      <c r="I2838" s="139">
        <f>_xll.qlInterestRateIndexValueDate(Index1M,$H2838)</f>
        <v>59569</v>
      </c>
      <c r="J2838" s="144">
        <f>IFERROR(_xll.qlIndexFixing(Index1M,$H2838,TRUE,_xll.ohTrigger(RecalcTrigger,Trigger1M)),NA())</f>
        <v>4.4427815407988014E-3</v>
      </c>
      <c r="K2838" s="44">
        <f>IFERROR(_xll.qlIndexFixing(Index3M,H2838,TRUE,_xll.ohTrigger(RecalcTrigger,Trigger3M)),NA())</f>
        <v>4.6723508102027812E-3</v>
      </c>
      <c r="L2838" s="44">
        <f>IFERROR(_xll.qlIndexFixing(Index6M,$H2838,TRUE,_xll.ohTrigger(RecalcTrigger,Trigger6M)),NA())</f>
        <v>5.5873997584184217E-3</v>
      </c>
      <c r="M2838" s="145">
        <f>IFERROR(_xll.qlIndexFixing(Index1Y,$H2838,TRUE,_xll.ohTrigger(RecalcTrigger,Trigger1Y)),NA())</f>
        <v>4.979854433081239E-3</v>
      </c>
      <c r="N2838" s="144">
        <f>IFERROR(_xll.qlIndexFixing(ONIndex1M,I2838,TRUE,_xll.ohTrigger(RecalcTrigger,Trigger1M)),NA())</f>
        <v>4.4435990552749161E-3</v>
      </c>
      <c r="O2838" s="44">
        <f>IFERROR(_xll.qlIndexFixing(ONIndex3M,I2838,TRUE,_xll.ohTrigger(RecalcTrigger,Trigger3M)),NA())</f>
        <v>4.6756668051717298E-3</v>
      </c>
      <c r="P2838" s="44">
        <f>IFERROR(_xll.qlIndexFixing(ONIndex6M,I2838,TRUE,_xll.ohTrigger(RecalcTrigger,Trigger6M)),NA())</f>
        <v>5.495972097424584E-3</v>
      </c>
      <c r="Q2838" s="145">
        <f>IFERROR(_xll.qlIndexFixing(ONIndex1Y,I2838,TRUE,_xll.ohTrigger(RecalcTrigger,Trigger1Y)),NA())</f>
        <v>4.9829396166067852E-3</v>
      </c>
    </row>
    <row r="2839" spans="2:17" x14ac:dyDescent="0.2">
      <c r="B2839" s="39" t="s">
        <v>42</v>
      </c>
      <c r="D2839" s="42">
        <f>_xll.qlCalendarAdvance(Calendar,$D2838,B2839,"f",FALSE)</f>
        <v>59574</v>
      </c>
      <c r="E2839" s="139">
        <f>_xll.qlInterestRateIndexValueDate(IndexON,D2839)</f>
        <v>59574</v>
      </c>
      <c r="F2839" s="155">
        <f>IFERROR(_xll.qlIndexFixing(IndexON,D2839,TRUE,_xll.ohTrigger(RecalcTrigger,TriggerON)),NA())</f>
        <v>4.2584639003884206E-3</v>
      </c>
      <c r="H2839" s="42">
        <f>_xll.qlCalendarAdvance(Calendar,$H2838,B2839,"f",FALSE)</f>
        <v>59574</v>
      </c>
      <c r="I2839" s="139">
        <f>_xll.qlInterestRateIndexValueDate(Index1M,$H2839)</f>
        <v>59576</v>
      </c>
      <c r="J2839" s="144">
        <f>IFERROR(_xll.qlIndexFixing(Index1M,$H2839,TRUE,_xll.ohTrigger(RecalcTrigger,Trigger1M)),NA())</f>
        <v>4.4416501364571582E-3</v>
      </c>
      <c r="K2839" s="44">
        <f>IFERROR(_xll.qlIndexFixing(Index3M,H2839,TRUE,_xll.ohTrigger(RecalcTrigger,Trigger3M)),NA())</f>
        <v>4.6713592728085691E-3</v>
      </c>
      <c r="L2839" s="44">
        <f>IFERROR(_xll.qlIndexFixing(Index6M,$H2839,TRUE,_xll.ohTrigger(RecalcTrigger,Trigger6M)),NA())</f>
        <v>5.5940056360617701E-3</v>
      </c>
      <c r="M2839" s="145">
        <f>IFERROR(_xll.qlIndexFixing(Index1Y,$H2839,TRUE,_xll.ohTrigger(RecalcTrigger,Trigger1Y)),NA())</f>
        <v>4.9794594387671427E-3</v>
      </c>
      <c r="N2839" s="144">
        <f>IFERROR(_xll.qlIndexFixing(ONIndex1M,I2839,TRUE,_xll.ohTrigger(RecalcTrigger,Trigger1M)),NA())</f>
        <v>4.4424352480643137E-3</v>
      </c>
      <c r="O2839" s="44">
        <f>IFERROR(_xll.qlIndexFixing(ONIndex3M,I2839,TRUE,_xll.ohTrigger(RecalcTrigger,Trigger3M)),NA())</f>
        <v>4.6745286980431899E-3</v>
      </c>
      <c r="P2839" s="44">
        <f>IFERROR(_xll.qlIndexFixing(ONIndex6M,I2839,TRUE,_xll.ohTrigger(RecalcTrigger,Trigger6M)),NA())</f>
        <v>5.5031730754784292E-3</v>
      </c>
      <c r="Q2839" s="145">
        <f>IFERROR(_xll.qlIndexFixing(ONIndex1Y,I2839,TRUE,_xll.ohTrigger(RecalcTrigger,Trigger1Y)),NA())</f>
        <v>4.981918708848454E-3</v>
      </c>
    </row>
    <row r="2840" spans="2:17" x14ac:dyDescent="0.2">
      <c r="B2840" s="39" t="s">
        <v>42</v>
      </c>
      <c r="D2840" s="42">
        <f>_xll.qlCalendarAdvance(Calendar,$D2839,B2840,"f",FALSE)</f>
        <v>59581</v>
      </c>
      <c r="E2840" s="139">
        <f>_xll.qlInterestRateIndexValueDate(IndexON,D2840)</f>
        <v>59581</v>
      </c>
      <c r="F2840" s="155">
        <f>IFERROR(_xll.qlIndexFixing(IndexON,D2840,TRUE,_xll.ohTrigger(RecalcTrigger,TriggerON)),NA())</f>
        <v>4.257255998210141E-3</v>
      </c>
      <c r="H2840" s="42">
        <f>_xll.qlCalendarAdvance(Calendar,$H2839,B2840,"f",FALSE)</f>
        <v>59581</v>
      </c>
      <c r="I2840" s="139">
        <f>_xll.qlInterestRateIndexValueDate(Index1M,$H2840)</f>
        <v>59583</v>
      </c>
      <c r="J2840" s="144">
        <f>IFERROR(_xll.qlIndexFixing(Index1M,$H2840,TRUE,_xll.ohTrigger(RecalcTrigger,Trigger1M)),NA())</f>
        <v>4.4405429201328185E-3</v>
      </c>
      <c r="K2840" s="44">
        <f>IFERROR(_xll.qlIndexFixing(Index3M,H2840,TRUE,_xll.ohTrigger(RecalcTrigger,Trigger3M)),NA())</f>
        <v>4.6703937008068883E-3</v>
      </c>
      <c r="L2840" s="44">
        <f>IFERROR(_xll.qlIndexFixing(Index6M,$H2840,TRUE,_xll.ohTrigger(RecalcTrigger,Trigger6M)),NA())</f>
        <v>5.6005610255191107E-3</v>
      </c>
      <c r="M2840" s="145">
        <f>IFERROR(_xll.qlIndexFixing(Index1Y,$H2840,TRUE,_xll.ohTrigger(RecalcTrigger,Trigger1Y)),NA())</f>
        <v>4.9790894460070073E-3</v>
      </c>
      <c r="N2840" s="144">
        <f>IFERROR(_xll.qlIndexFixing(ONIndex1M,I2840,TRUE,_xll.ohTrigger(RecalcTrigger,Trigger1M)),NA())</f>
        <v>4.4412955685935174E-3</v>
      </c>
      <c r="O2840" s="44">
        <f>IFERROR(_xll.qlIndexFixing(ONIndex3M,I2840,TRUE,_xll.ohTrigger(RecalcTrigger,Trigger3M)),NA())</f>
        <v>4.6734162957129399E-3</v>
      </c>
      <c r="P2840" s="44">
        <f>IFERROR(_xll.qlIndexFixing(ONIndex6M,I2840,TRUE,_xll.ohTrigger(RecalcTrigger,Trigger6M)),NA())</f>
        <v>5.5103248966137386E-3</v>
      </c>
      <c r="Q2840" s="145">
        <f>IFERROR(_xll.qlIndexFixing(ONIndex1Y,I2840,TRUE,_xll.ohTrigger(RecalcTrigger,Trigger1Y)),NA())</f>
        <v>4.9809217456164845E-3</v>
      </c>
    </row>
    <row r="2841" spans="2:17" x14ac:dyDescent="0.2">
      <c r="B2841" s="39" t="s">
        <v>42</v>
      </c>
      <c r="D2841" s="42">
        <f>_xll.qlCalendarAdvance(Calendar,$D2840,B2841,"f",FALSE)</f>
        <v>59588</v>
      </c>
      <c r="E2841" s="139">
        <f>_xll.qlInterestRateIndexValueDate(IndexON,D2841)</f>
        <v>59588</v>
      </c>
      <c r="F2841" s="155">
        <f>IFERROR(_xll.qlIndexFixing(IndexON,D2841,TRUE,_xll.ohTrigger(RecalcTrigger,TriggerON)),NA())</f>
        <v>4.2560724800466687E-3</v>
      </c>
      <c r="H2841" s="42">
        <f>_xll.qlCalendarAdvance(Calendar,$H2840,B2841,"f",FALSE)</f>
        <v>59588</v>
      </c>
      <c r="I2841" s="139">
        <f>_xll.qlInterestRateIndexValueDate(Index1M,$H2841)</f>
        <v>59590</v>
      </c>
      <c r="J2841" s="144">
        <f>IFERROR(_xll.qlIndexFixing(Index1M,$H2841,TRUE,_xll.ohTrigger(RecalcTrigger,Trigger1M)),NA())</f>
        <v>4.4394599303321236E-3</v>
      </c>
      <c r="K2841" s="44">
        <f>IFERROR(_xll.qlIndexFixing(Index3M,H2841,TRUE,_xll.ohTrigger(RecalcTrigger,Trigger3M)),NA())</f>
        <v>4.6694541345672462E-3</v>
      </c>
      <c r="L2841" s="44">
        <f>IFERROR(_xll.qlIndexFixing(Index6M,$H2841,TRUE,_xll.ohTrigger(RecalcTrigger,Trigger6M)),NA())</f>
        <v>5.6070658273610291E-3</v>
      </c>
      <c r="M2841" s="145">
        <f>IFERROR(_xll.qlIndexFixing(Index1Y,$H2841,TRUE,_xll.ohTrigger(RecalcTrigger,Trigger1Y)),NA())</f>
        <v>4.9787444913610155E-3</v>
      </c>
      <c r="N2841" s="144">
        <f>IFERROR(_xll.qlIndexFixing(ONIndex1M,I2841,TRUE,_xll.ohTrigger(RecalcTrigger,Trigger1M)),NA())</f>
        <v>4.4401800552318349E-3</v>
      </c>
      <c r="O2841" s="44">
        <f>IFERROR(_xll.qlIndexFixing(ONIndex3M,I2841,TRUE,_xll.ohTrigger(RecalcTrigger,Trigger3M)),NA())</f>
        <v>4.6723296388684332E-3</v>
      </c>
      <c r="P2841" s="44">
        <f>IFERROR(_xll.qlIndexFixing(ONIndex6M,I2841,TRUE,_xll.ohTrigger(RecalcTrigger,Trigger6M)),NA())</f>
        <v>5.5174274623492892E-3</v>
      </c>
      <c r="Q2841" s="145">
        <f>IFERROR(_xll.qlIndexFixing(ONIndex1Y,I2841,TRUE,_xll.ohTrigger(RecalcTrigger,Trigger1Y)),NA())</f>
        <v>4.979948763361719E-3</v>
      </c>
    </row>
    <row r="2842" spans="2:17" x14ac:dyDescent="0.2">
      <c r="B2842" s="39" t="s">
        <v>42</v>
      </c>
      <c r="D2842" s="42">
        <f>_xll.qlCalendarAdvance(Calendar,$D2841,B2842,"f",FALSE)</f>
        <v>59595</v>
      </c>
      <c r="E2842" s="139">
        <f>_xll.qlInterestRateIndexValueDate(IndexON,D2842)</f>
        <v>59595</v>
      </c>
      <c r="F2842" s="155">
        <f>IFERROR(_xll.qlIndexFixing(IndexON,D2842,TRUE,_xll.ohTrigger(RecalcTrigger,TriggerON)),NA())</f>
        <v>4.2549133847469278E-3</v>
      </c>
      <c r="H2842" s="42">
        <f>_xll.qlCalendarAdvance(Calendar,$H2841,B2842,"f",FALSE)</f>
        <v>59595</v>
      </c>
      <c r="I2842" s="139">
        <f>_xll.qlInterestRateIndexValueDate(Index1M,$H2842)</f>
        <v>59597</v>
      </c>
      <c r="J2842" s="144">
        <f>IFERROR(_xll.qlIndexFixing(Index1M,$H2842,TRUE,_xll.ohTrigger(RecalcTrigger,Trigger1M)),NA())</f>
        <v>4.4382632200586662E-3</v>
      </c>
      <c r="K2842" s="44">
        <f>IFERROR(_xll.qlIndexFixing(Index3M,H2842,TRUE,_xll.ohTrigger(RecalcTrigger,Trigger3M)),NA())</f>
        <v>4.668392266837464E-3</v>
      </c>
      <c r="L2842" s="44">
        <f>IFERROR(_xll.qlIndexFixing(Index6M,$H2842,TRUE,_xll.ohTrigger(RecalcTrigger,Trigger6M)),NA())</f>
        <v>5.615466380173512E-3</v>
      </c>
      <c r="M2842" s="145">
        <f>IFERROR(_xll.qlIndexFixing(Index1Y,$H2842,TRUE,_xll.ohTrigger(RecalcTrigger,Trigger1Y)),NA())</f>
        <v>4.9784246113919626E-3</v>
      </c>
      <c r="N2842" s="144">
        <f>IFERROR(_xll.qlIndexFixing(ONIndex1M,I2842,TRUE,_xll.ohTrigger(RecalcTrigger,Trigger1M)),NA())</f>
        <v>4.43908874642851E-3</v>
      </c>
      <c r="O2842" s="44">
        <f>IFERROR(_xll.qlIndexFixing(ONIndex3M,I2842,TRUE,_xll.ohTrigger(RecalcTrigger,Trigger3M)),NA())</f>
        <v>4.6712687677175069E-3</v>
      </c>
      <c r="P2842" s="44">
        <f>IFERROR(_xll.qlIndexFixing(ONIndex6M,I2842,TRUE,_xll.ohTrigger(RecalcTrigger,Trigger6M)),NA())</f>
        <v>5.5244806738841135E-3</v>
      </c>
      <c r="Q2842" s="145">
        <f>IFERROR(_xll.qlIndexFixing(ONIndex1Y,I2842,TRUE,_xll.ohTrigger(RecalcTrigger,Trigger1Y)),NA())</f>
        <v>4.978999798694872E-3</v>
      </c>
    </row>
    <row r="2843" spans="2:17" x14ac:dyDescent="0.2">
      <c r="B2843" s="39" t="s">
        <v>42</v>
      </c>
      <c r="D2843" s="42">
        <f>_xll.qlCalendarAdvance(Calendar,$D2842,B2843,"f",FALSE)</f>
        <v>59602</v>
      </c>
      <c r="E2843" s="139">
        <f>_xll.qlInterestRateIndexValueDate(IndexON,D2843)</f>
        <v>59602</v>
      </c>
      <c r="F2843" s="155">
        <f>IFERROR(_xll.qlIndexFixing(IndexON,D2843,TRUE,_xll.ohTrigger(RecalcTrigger,TriggerON)),NA())</f>
        <v>4.2537787512397784E-3</v>
      </c>
      <c r="H2843" s="42">
        <f>_xll.qlCalendarAdvance(Calendar,$H2842,B2843,"f",FALSE)</f>
        <v>59602</v>
      </c>
      <c r="I2843" s="139">
        <f>_xll.qlInterestRateIndexValueDate(Index1M,$H2843)</f>
        <v>59604</v>
      </c>
      <c r="J2843" s="144">
        <f>IFERROR(_xll.qlIndexFixing(Index1M,$H2843,TRUE,_xll.ohTrigger(RecalcTrigger,Trigger1M)),NA())</f>
        <v>4.4372339795078148E-3</v>
      </c>
      <c r="K2843" s="44">
        <f>IFERROR(_xll.qlIndexFixing(Index3M,H2843,TRUE,_xll.ohTrigger(RecalcTrigger,Trigger3M)),NA())</f>
        <v>4.6675141341508981E-3</v>
      </c>
      <c r="L2843" s="44">
        <f>IFERROR(_xll.qlIndexFixing(Index6M,$H2843,TRUE,_xll.ohTrigger(RecalcTrigger,Trigger6M)),NA())</f>
        <v>5.6218554547462617E-3</v>
      </c>
      <c r="M2843" s="145">
        <f>IFERROR(_xll.qlIndexFixing(Index1Y,$H2843,TRUE,_xll.ohTrigger(RecalcTrigger,Trigger1Y)),NA())</f>
        <v>4.9781298426635175E-3</v>
      </c>
      <c r="N2843" s="144">
        <f>IFERROR(_xll.qlIndexFixing(ONIndex1M,I2843,TRUE,_xll.ohTrigger(RecalcTrigger,Trigger1M)),NA())</f>
        <v>4.4380216807926587E-3</v>
      </c>
      <c r="O2843" s="44">
        <f>IFERROR(_xll.qlIndexFixing(ONIndex3M,I2843,TRUE,_xll.ohTrigger(RecalcTrigger,Trigger3M)),NA())</f>
        <v>4.6702337226278701E-3</v>
      </c>
      <c r="P2843" s="44">
        <f>IFERROR(_xll.qlIndexFixing(ONIndex6M,I2843,TRUE,_xll.ohTrigger(RecalcTrigger,Trigger6M)),NA())</f>
        <v>5.5314844327369883E-3</v>
      </c>
      <c r="Q2843" s="145">
        <f>IFERROR(_xll.qlIndexFixing(ONIndex1Y,I2843,TRUE,_xll.ohTrigger(RecalcTrigger,Trigger1Y)),NA())</f>
        <v>4.9780748875871694E-3</v>
      </c>
    </row>
    <row r="2844" spans="2:17" x14ac:dyDescent="0.2">
      <c r="B2844" s="39" t="s">
        <v>42</v>
      </c>
      <c r="D2844" s="42">
        <f>_xll.qlCalendarAdvance(Calendar,$D2843,B2844,"f",FALSE)</f>
        <v>59609</v>
      </c>
      <c r="E2844" s="139">
        <f>_xll.qlInterestRateIndexValueDate(IndexON,D2844)</f>
        <v>59609</v>
      </c>
      <c r="F2844" s="155">
        <f>IFERROR(_xll.qlIndexFixing(IndexON,D2844,TRUE,_xll.ohTrigger(RecalcTrigger,TriggerON)),NA())</f>
        <v>4.2526686183741447E-3</v>
      </c>
      <c r="H2844" s="42">
        <f>_xll.qlCalendarAdvance(Calendar,$H2843,B2844,"f",FALSE)</f>
        <v>59609</v>
      </c>
      <c r="I2844" s="139">
        <f>_xll.qlInterestRateIndexValueDate(Index1M,$H2844)</f>
        <v>59611</v>
      </c>
      <c r="J2844" s="144">
        <f>IFERROR(_xll.qlIndexFixing(Index1M,$H2844,TRUE,_xll.ohTrigger(RecalcTrigger,Trigger1M)),NA())</f>
        <v>4.4361868812228811E-3</v>
      </c>
      <c r="K2844" s="44">
        <f>IFERROR(_xll.qlIndexFixing(Index3M,H2844,TRUE,_xll.ohTrigger(RecalcTrigger,Trigger3M)),NA())</f>
        <v>4.666662144464438E-3</v>
      </c>
      <c r="L2844" s="44">
        <f>IFERROR(_xll.qlIndexFixing(Index6M,$H2844,TRUE,_xll.ohTrigger(RecalcTrigger,Trigger6M)),NA())</f>
        <v>5.6281936123000875E-3</v>
      </c>
      <c r="M2844" s="145">
        <f>IFERROR(_xll.qlIndexFixing(Index1Y,$H2844,TRUE,_xll.ohTrigger(RecalcTrigger,Trigger1Y)),NA())</f>
        <v>4.9778602217421791E-3</v>
      </c>
      <c r="N2844" s="144">
        <f>IFERROR(_xll.qlIndexFixing(ONIndex1M,I2844,TRUE,_xll.ohTrigger(RecalcTrigger,Trigger1M)),NA())</f>
        <v>4.4369788968534607E-3</v>
      </c>
      <c r="O2844" s="44">
        <f>IFERROR(_xll.qlIndexFixing(ONIndex3M,I2844,TRUE,_xll.ohTrigger(RecalcTrigger,Trigger3M)),NA())</f>
        <v>4.6692245438872959E-3</v>
      </c>
      <c r="P2844" s="44">
        <f>IFERROR(_xll.qlIndexFixing(ONIndex6M,I2844,TRUE,_xll.ohTrigger(RecalcTrigger,Trigger6M)),NA())</f>
        <v>5.5384386400270103E-3</v>
      </c>
      <c r="Q2844" s="145">
        <f>IFERROR(_xll.qlIndexFixing(ONIndex1Y,I2844,TRUE,_xll.ohTrigger(RecalcTrigger,Trigger1Y)),NA())</f>
        <v>4.9771740666493258E-3</v>
      </c>
    </row>
    <row r="2845" spans="2:17" x14ac:dyDescent="0.2">
      <c r="B2845" s="39" t="s">
        <v>42</v>
      </c>
      <c r="D2845" s="42">
        <f>_xll.qlCalendarAdvance(Calendar,$D2844,B2845,"f",FALSE)</f>
        <v>59616</v>
      </c>
      <c r="E2845" s="139">
        <f>_xll.qlInterestRateIndexValueDate(IndexON,D2845)</f>
        <v>59616</v>
      </c>
      <c r="F2845" s="155">
        <f>IFERROR(_xll.qlIndexFixing(IndexON,D2845,TRUE,_xll.ohTrigger(RecalcTrigger,TriggerON)),NA())</f>
        <v>4.2515830249989506E-3</v>
      </c>
      <c r="H2845" s="42">
        <f>_xll.qlCalendarAdvance(Calendar,$H2844,B2845,"f",FALSE)</f>
        <v>59616</v>
      </c>
      <c r="I2845" s="139">
        <f>_xll.qlInterestRateIndexValueDate(Index1M,$H2845)</f>
        <v>59618</v>
      </c>
      <c r="J2845" s="144">
        <f>IFERROR(_xll.qlIndexFixing(Index1M,$H2845,TRUE,_xll.ohTrigger(RecalcTrigger,Trigger1M)),NA())</f>
        <v>4.4352485905938977E-3</v>
      </c>
      <c r="K2845" s="44">
        <f>IFERROR(_xll.qlIndexFixing(Index3M,H2845,TRUE,_xll.ohTrigger(RecalcTrigger,Trigger3M)),NA())</f>
        <v>4.6658363381466414E-3</v>
      </c>
      <c r="L2845" s="44">
        <f>IFERROR(_xll.qlIndexFixing(Index6M,$H2845,TRUE,_xll.ohTrigger(RecalcTrigger,Trigger6M)),NA())</f>
        <v>5.6344807533997157E-3</v>
      </c>
      <c r="M2845" s="145">
        <f>IFERROR(_xll.qlIndexFixing(Index1Y,$H2845,TRUE,_xll.ohTrigger(RecalcTrigger,Trigger1Y)),NA())</f>
        <v>4.9776157851959711E-3</v>
      </c>
      <c r="N2845" s="144">
        <f>IFERROR(_xll.qlIndexFixing(ONIndex1M,I2845,TRUE,_xll.ohTrigger(RecalcTrigger,Trigger1M)),NA())</f>
        <v>4.4359604329802238E-3</v>
      </c>
      <c r="O2845" s="44">
        <f>IFERROR(_xll.qlIndexFixing(ONIndex3M,I2845,TRUE,_xll.ohTrigger(RecalcTrigger,Trigger3M)),NA())</f>
        <v>4.6682412719434296E-3</v>
      </c>
      <c r="P2845" s="44">
        <f>IFERROR(_xll.qlIndexFixing(ONIndex6M,I2845,TRUE,_xll.ohTrigger(RecalcTrigger,Trigger6M)),NA())</f>
        <v>5.54534319719302E-3</v>
      </c>
      <c r="Q2845" s="145">
        <f>IFERROR(_xll.qlIndexFixing(ONIndex1Y,I2845,TRUE,_xll.ohTrigger(RecalcTrigger,Trigger1Y)),NA())</f>
        <v>4.9762973724121196E-3</v>
      </c>
    </row>
    <row r="2846" spans="2:17" x14ac:dyDescent="0.2">
      <c r="B2846" s="39" t="s">
        <v>42</v>
      </c>
      <c r="D2846" s="42">
        <f>_xll.qlCalendarAdvance(Calendar,$D2845,B2846,"f",FALSE)</f>
        <v>59623</v>
      </c>
      <c r="E2846" s="139">
        <f>_xll.qlInterestRateIndexValueDate(IndexON,D2846)</f>
        <v>59623</v>
      </c>
      <c r="F2846" s="155">
        <f>IFERROR(_xll.qlIndexFixing(IndexON,D2846,TRUE,_xll.ohTrigger(RecalcTrigger,TriggerON)),NA())</f>
        <v>4.2505220101229924E-3</v>
      </c>
      <c r="H2846" s="42">
        <f>_xll.qlCalendarAdvance(Calendar,$H2845,B2846,"f",FALSE)</f>
        <v>59623</v>
      </c>
      <c r="I2846" s="139">
        <f>_xll.qlInterestRateIndexValueDate(Index1M,$H2846)</f>
        <v>59625</v>
      </c>
      <c r="J2846" s="144">
        <f>IFERROR(_xll.qlIndexFixing(Index1M,$H2846,TRUE,_xll.ohTrigger(RecalcTrigger,Trigger1M)),NA())</f>
        <v>4.4342925192608273E-3</v>
      </c>
      <c r="K2846" s="44">
        <f>IFERROR(_xll.qlIndexFixing(Index3M,H2846,TRUE,_xll.ohTrigger(RecalcTrigger,Trigger3M)),NA())</f>
        <v>4.665102848679741E-3</v>
      </c>
      <c r="L2846" s="44">
        <f>IFERROR(_xll.qlIndexFixing(Index6M,$H2846,TRUE,_xll.ohTrigger(RecalcTrigger,Trigger6M)),NA())</f>
        <v>5.6393003598115459E-3</v>
      </c>
      <c r="M2846" s="145">
        <f>IFERROR(_xll.qlIndexFixing(Index1Y,$H2846,TRUE,_xll.ohTrigger(RecalcTrigger,Trigger1Y)),NA())</f>
        <v>4.977396569594659E-3</v>
      </c>
      <c r="N2846" s="144">
        <f>IFERROR(_xll.qlIndexFixing(ONIndex1M,I2846,TRUE,_xll.ohTrigger(RecalcTrigger,Trigger1M)),NA())</f>
        <v>4.4349663277021278E-3</v>
      </c>
      <c r="O2846" s="44">
        <f>IFERROR(_xll.qlIndexFixing(ONIndex3M,I2846,TRUE,_xll.ohTrigger(RecalcTrigger,Trigger3M)),NA())</f>
        <v>4.6672839469241723E-3</v>
      </c>
      <c r="P2846" s="44">
        <f>IFERROR(_xll.qlIndexFixing(ONIndex6M,I2846,TRUE,_xll.ohTrigger(RecalcTrigger,Trigger6M)),NA())</f>
        <v>5.5521980056738585E-3</v>
      </c>
      <c r="Q2846" s="145">
        <f>IFERROR(_xll.qlIndexFixing(ONIndex1Y,I2846,TRUE,_xll.ohTrigger(RecalcTrigger,Trigger1Y)),NA())</f>
        <v>4.9754448410865848E-3</v>
      </c>
    </row>
    <row r="2847" spans="2:17" x14ac:dyDescent="0.2">
      <c r="B2847" s="39" t="s">
        <v>42</v>
      </c>
      <c r="D2847" s="42">
        <f>_xll.qlCalendarAdvance(Calendar,$D2846,B2847,"f",FALSE)</f>
        <v>59630</v>
      </c>
      <c r="E2847" s="139">
        <f>_xll.qlInterestRateIndexValueDate(IndexON,D2847)</f>
        <v>59630</v>
      </c>
      <c r="F2847" s="155">
        <f>IFERROR(_xll.qlIndexFixing(IndexON,D2847,TRUE,_xll.ohTrigger(RecalcTrigger,TriggerON)),NA())</f>
        <v>4.249485612515258E-3</v>
      </c>
      <c r="H2847" s="42">
        <f>_xll.qlCalendarAdvance(Calendar,$H2846,B2847,"f",FALSE)</f>
        <v>59630</v>
      </c>
      <c r="I2847" s="139">
        <f>_xll.qlInterestRateIndexValueDate(Index1M,$H2847)</f>
        <v>59632</v>
      </c>
      <c r="J2847" s="144">
        <f>IFERROR(_xll.qlIndexFixing(Index1M,$H2847,TRUE,_xll.ohTrigger(RecalcTrigger,Trigger1M)),NA())</f>
        <v>4.4333609146918551E-3</v>
      </c>
      <c r="K2847" s="44">
        <f>IFERROR(_xll.qlIndexFixing(Index3M,H2847,TRUE,_xll.ohTrigger(RecalcTrigger,Trigger3M)),NA())</f>
        <v>4.6643239100061787E-3</v>
      </c>
      <c r="L2847" s="44">
        <f>IFERROR(_xll.qlIndexFixing(Index6M,$H2847,TRUE,_xll.ohTrigger(RecalcTrigger,Trigger6M)),NA())</f>
        <v>5.6469015885112885E-3</v>
      </c>
      <c r="M2847" s="145">
        <f>IFERROR(_xll.qlIndexFixing(Index1Y,$H2847,TRUE,_xll.ohTrigger(RecalcTrigger,Trigger1Y)),NA())</f>
        <v>4.977239883699614E-3</v>
      </c>
      <c r="N2847" s="144">
        <f>IFERROR(_xll.qlIndexFixing(ONIndex1M,I2847,TRUE,_xll.ohTrigger(RecalcTrigger,Trigger1M)),NA())</f>
        <v>4.4339966196282887E-3</v>
      </c>
      <c r="O2847" s="44">
        <f>IFERROR(_xll.qlIndexFixing(ONIndex3M,I2847,TRUE,_xll.ohTrigger(RecalcTrigger,Trigger3M)),NA())</f>
        <v>4.6663526094370411E-3</v>
      </c>
      <c r="P2847" s="44">
        <f>IFERROR(_xll.qlIndexFixing(ONIndex6M,I2847,TRUE,_xll.ohTrigger(RecalcTrigger,Trigger6M)),NA())</f>
        <v>5.5590029666685581E-3</v>
      </c>
      <c r="Q2847" s="145">
        <f>IFERROR(_xll.qlIndexFixing(ONIndex1Y,I2847,TRUE,_xll.ohTrigger(RecalcTrigger,Trigger1Y)),NA())</f>
        <v>4.9746165092035E-3</v>
      </c>
    </row>
    <row r="2848" spans="2:17" x14ac:dyDescent="0.2">
      <c r="B2848" s="39" t="s">
        <v>42</v>
      </c>
      <c r="D2848" s="42">
        <f>_xll.qlCalendarAdvance(Calendar,$D2847,B2848,"f",FALSE)</f>
        <v>59637</v>
      </c>
      <c r="E2848" s="139">
        <f>_xll.qlInterestRateIndexValueDate(IndexON,D2848)</f>
        <v>59637</v>
      </c>
      <c r="F2848" s="155">
        <f>IFERROR(_xll.qlIndexFixing(IndexON,D2848,TRUE,_xll.ohTrigger(RecalcTrigger,TriggerON)),NA())</f>
        <v>4.2484738711046077E-3</v>
      </c>
      <c r="H2848" s="42">
        <f>_xll.qlCalendarAdvance(Calendar,$H2847,B2848,"f",FALSE)</f>
        <v>59637</v>
      </c>
      <c r="I2848" s="139">
        <f>_xll.qlInterestRateIndexValueDate(Index1M,$H2848)</f>
        <v>59643</v>
      </c>
      <c r="J2848" s="144">
        <f>IFERROR(_xll.qlIndexFixing(Index1M,$H2848,TRUE,_xll.ohTrigger(RecalcTrigger,Trigger1M)),NA())</f>
        <v>4.4319809152328915E-3</v>
      </c>
      <c r="K2848" s="44">
        <f>IFERROR(_xll.qlIndexFixing(Index3M,H2848,TRUE,_xll.ohTrigger(RecalcTrigger,Trigger3M)),NA())</f>
        <v>4.6631530053195631E-3</v>
      </c>
      <c r="L2848" s="44">
        <f>IFERROR(_xll.qlIndexFixing(Index6M,$H2848,TRUE,_xll.ohTrigger(RecalcTrigger,Trigger6M)),NA())</f>
        <v>5.6555914422211388E-3</v>
      </c>
      <c r="M2848" s="145">
        <f>IFERROR(_xll.qlIndexFixing(Index1Y,$H2848,TRUE,_xll.ohTrigger(RecalcTrigger,Trigger1Y)),NA())</f>
        <v>4.976908967724656E-3</v>
      </c>
      <c r="N2848" s="144">
        <f>IFERROR(_xll.qlIndexFixing(ONIndex1M,I2848,TRUE,_xll.ohTrigger(RecalcTrigger,Trigger1M)),NA())</f>
        <v>4.4327857629333778E-3</v>
      </c>
      <c r="O2848" s="44">
        <f>IFERROR(_xll.qlIndexFixing(ONIndex3M,I2848,TRUE,_xll.ohTrigger(RecalcTrigger,Trigger3M)),NA())</f>
        <v>4.6651934260477645E-3</v>
      </c>
      <c r="P2848" s="44">
        <f>IFERROR(_xll.qlIndexFixing(ONIndex6M,I2848,TRUE,_xll.ohTrigger(RecalcTrigger,Trigger6M)),NA())</f>
        <v>5.5676787983216514E-3</v>
      </c>
      <c r="Q2848" s="145">
        <f>IFERROR(_xll.qlIndexFixing(ONIndex1Y,I2848,TRUE,_xll.ohTrigger(RecalcTrigger,Trigger1Y)),NA())</f>
        <v>4.9735871279832367E-3</v>
      </c>
    </row>
    <row r="2849" spans="2:17" x14ac:dyDescent="0.2">
      <c r="B2849" s="39" t="s">
        <v>42</v>
      </c>
      <c r="D2849" s="42">
        <f>_xll.qlCalendarAdvance(Calendar,$D2848,B2849,"f",FALSE)</f>
        <v>59644</v>
      </c>
      <c r="E2849" s="139">
        <f>_xll.qlInterestRateIndexValueDate(IndexON,D2849)</f>
        <v>59644</v>
      </c>
      <c r="F2849" s="155">
        <f>IFERROR(_xll.qlIndexFixing(IndexON,D2849,TRUE,_xll.ohTrigger(RecalcTrigger,TriggerON)),NA())</f>
        <v>4.2474868248199016E-3</v>
      </c>
      <c r="H2849" s="42">
        <f>_xll.qlCalendarAdvance(Calendar,$H2848,B2849,"f",FALSE)</f>
        <v>59644</v>
      </c>
      <c r="I2849" s="139">
        <f>_xll.qlInterestRateIndexValueDate(Index1M,$H2849)</f>
        <v>59646</v>
      </c>
      <c r="J2849" s="144">
        <f>IFERROR(_xll.qlIndexFixing(Index1M,$H2849,TRUE,_xll.ohTrigger(RecalcTrigger,Trigger1M)),NA())</f>
        <v>4.4315712599061986E-3</v>
      </c>
      <c r="K2849" s="44">
        <f>IFERROR(_xll.qlIndexFixing(Index3M,H2849,TRUE,_xll.ohTrigger(RecalcTrigger,Trigger3M)),NA())</f>
        <v>4.6628449574835319E-3</v>
      </c>
      <c r="L2849" s="44">
        <f>IFERROR(_xll.qlIndexFixing(Index6M,$H2849,TRUE,_xll.ohTrigger(RecalcTrigger,Trigger6M)),NA())</f>
        <v>5.6591171646580085E-3</v>
      </c>
      <c r="M2849" s="145">
        <f>IFERROR(_xll.qlIndexFixing(Index1Y,$H2849,TRUE,_xll.ohTrigger(RecalcTrigger,Trigger1Y)),NA())</f>
        <v>4.9768906141876056E-3</v>
      </c>
      <c r="N2849" s="144">
        <f>IFERROR(_xll.qlIndexFixing(ONIndex1M,I2849,TRUE,_xll.ohTrigger(RecalcTrigger,Trigger1M)),NA())</f>
        <v>4.4321305488903562E-3</v>
      </c>
      <c r="O2849" s="44">
        <f>IFERROR(_xll.qlIndexFixing(ONIndex3M,I2849,TRUE,_xll.ohTrigger(RecalcTrigger,Trigger3M)),NA())</f>
        <v>4.6645680579704418E-3</v>
      </c>
      <c r="P2849" s="44">
        <f>IFERROR(_xll.qlIndexFixing(ONIndex6M,I2849,TRUE,_xll.ohTrigger(RecalcTrigger,Trigger6M)),NA())</f>
        <v>5.572462951874968E-3</v>
      </c>
      <c r="Q2849" s="145">
        <f>IFERROR(_xll.qlIndexFixing(ONIndex1Y,I2849,TRUE,_xll.ohTrigger(RecalcTrigger,Trigger1Y)),NA())</f>
        <v>4.9730325892483052E-3</v>
      </c>
    </row>
    <row r="2850" spans="2:17" x14ac:dyDescent="0.2">
      <c r="B2850" s="39" t="s">
        <v>42</v>
      </c>
      <c r="D2850" s="42">
        <f>_xll.qlCalendarAdvance(Calendar,$D2849,B2850,"f",FALSE)</f>
        <v>59651</v>
      </c>
      <c r="E2850" s="139">
        <f>_xll.qlInterestRateIndexValueDate(IndexON,D2850)</f>
        <v>59651</v>
      </c>
      <c r="F2850" s="155">
        <f>IFERROR(_xll.qlIndexFixing(IndexON,D2850,TRUE,_xll.ohTrigger(RecalcTrigger,TriggerON)),NA())</f>
        <v>4.2465245125100637E-3</v>
      </c>
      <c r="H2850" s="42">
        <f>_xll.qlCalendarAdvance(Calendar,$H2849,B2850,"f",FALSE)</f>
        <v>59651</v>
      </c>
      <c r="I2850" s="139">
        <f>_xll.qlInterestRateIndexValueDate(Index1M,$H2850)</f>
        <v>59653</v>
      </c>
      <c r="J2850" s="144">
        <f>IFERROR(_xll.qlIndexFixing(Index1M,$H2850,TRUE,_xll.ohTrigger(RecalcTrigger,Trigger1M)),NA())</f>
        <v>4.4307132867195086E-3</v>
      </c>
      <c r="K2850" s="44">
        <f>IFERROR(_xll.qlIndexFixing(Index3M,H2850,TRUE,_xll.ohTrigger(RecalcTrigger,Trigger3M)),NA())</f>
        <v>4.6621450243839206E-3</v>
      </c>
      <c r="L2850" s="44">
        <f>IFERROR(_xll.qlIndexFixing(Index6M,$H2850,TRUE,_xll.ohTrigger(RecalcTrigger,Trigger6M)),NA())</f>
        <v>5.6651477320612941E-3</v>
      </c>
      <c r="M2850" s="145">
        <f>IFERROR(_xll.qlIndexFixing(Index1Y,$H2850,TRUE,_xll.ohTrigger(RecalcTrigger,Trigger1Y)),NA())</f>
        <v>4.9767726481029671E-3</v>
      </c>
      <c r="N2850" s="144">
        <f>IFERROR(_xll.qlIndexFixing(ONIndex1M,I2850,TRUE,_xll.ohTrigger(RecalcTrigger,Trigger1M)),NA())</f>
        <v>4.4311082257841861E-3</v>
      </c>
      <c r="O2850" s="44">
        <f>IFERROR(_xll.qlIndexFixing(ONIndex3M,I2850,TRUE,_xll.ohTrigger(RecalcTrigger,Trigger3M)),NA())</f>
        <v>4.6635951821905053E-3</v>
      </c>
      <c r="P2850" s="44">
        <f>IFERROR(_xll.qlIndexFixing(ONIndex6M,I2850,TRUE,_xll.ohTrigger(RecalcTrigger,Trigger6M)),NA())</f>
        <v>5.5800643690506746E-3</v>
      </c>
      <c r="Q2850" s="145">
        <f>IFERROR(_xll.qlIndexFixing(ONIndex1Y,I2850,TRUE,_xll.ohTrigger(RecalcTrigger,Trigger1Y)),NA())</f>
        <v>4.9721711297046056E-3</v>
      </c>
    </row>
    <row r="2851" spans="2:17" x14ac:dyDescent="0.2">
      <c r="B2851" s="39" t="s">
        <v>42</v>
      </c>
      <c r="D2851" s="42">
        <f>_xll.qlCalendarAdvance(Calendar,$D2850,B2851,"f",FALSE)</f>
        <v>59658</v>
      </c>
      <c r="E2851" s="139">
        <f>_xll.qlInterestRateIndexValueDate(IndexON,D2851)</f>
        <v>59658</v>
      </c>
      <c r="F2851" s="155">
        <f>IFERROR(_xll.qlIndexFixing(IndexON,D2851,TRUE,_xll.ohTrigger(RecalcTrigger,TriggerON)),NA())</f>
        <v>4.245586972944082E-3</v>
      </c>
      <c r="H2851" s="42">
        <f>_xll.qlCalendarAdvance(Calendar,$H2850,B2851,"f",FALSE)</f>
        <v>59658</v>
      </c>
      <c r="I2851" s="139">
        <f>_xll.qlInterestRateIndexValueDate(Index1M,$H2851)</f>
        <v>59660</v>
      </c>
      <c r="J2851" s="144">
        <f>IFERROR(_xll.qlIndexFixing(Index1M,$H2851,TRUE,_xll.ohTrigger(RecalcTrigger,Trigger1M)),NA())</f>
        <v>4.4298799343543294E-3</v>
      </c>
      <c r="K2851" s="44">
        <f>IFERROR(_xll.qlIndexFixing(Index3M,H2851,TRUE,_xll.ohTrigger(RecalcTrigger,Trigger3M)),NA())</f>
        <v>4.6614336120276434E-3</v>
      </c>
      <c r="L2851" s="44">
        <f>IFERROR(_xll.qlIndexFixing(Index6M,$H2851,TRUE,_xll.ohTrigger(RecalcTrigger,Trigger6M)),NA())</f>
        <v>5.671126686458387E-3</v>
      </c>
      <c r="M2851" s="145">
        <f>IFERROR(_xll.qlIndexFixing(Index1Y,$H2851,TRUE,_xll.ohTrigger(RecalcTrigger,Trigger1Y)),NA())</f>
        <v>4.9766800858414596E-3</v>
      </c>
      <c r="N2851" s="144">
        <f>IFERROR(_xll.qlIndexFixing(ONIndex1M,I2851,TRUE,_xll.ohTrigger(RecalcTrigger,Trigger1M)),NA())</f>
        <v>4.4303625289199289E-3</v>
      </c>
      <c r="O2851" s="44">
        <f>IFERROR(_xll.qlIndexFixing(ONIndex3M,I2851,TRUE,_xll.ohTrigger(RecalcTrigger,Trigger3M)),NA())</f>
        <v>4.6628879403254331E-3</v>
      </c>
      <c r="P2851" s="44">
        <f>IFERROR(_xll.qlIndexFixing(ONIndex6M,I2851,TRUE,_xll.ohTrigger(RecalcTrigger,Trigger6M)),NA())</f>
        <v>5.5857223633637432E-3</v>
      </c>
      <c r="Q2851" s="145">
        <f>IFERROR(_xll.qlIndexFixing(ONIndex1Y,I2851,TRUE,_xll.ohTrigger(RecalcTrigger,Trigger1Y)),NA())</f>
        <v>4.9715459037535936E-3</v>
      </c>
    </row>
    <row r="2852" spans="2:17" x14ac:dyDescent="0.2">
      <c r="B2852" s="39" t="s">
        <v>42</v>
      </c>
      <c r="D2852" s="42">
        <f>_xll.qlCalendarAdvance(Calendar,$D2851,B2852,"f",FALSE)</f>
        <v>59665</v>
      </c>
      <c r="E2852" s="139">
        <f>_xll.qlInterestRateIndexValueDate(IndexON,D2852)</f>
        <v>59665</v>
      </c>
      <c r="F2852" s="155">
        <f>IFERROR(_xll.qlIndexFixing(IndexON,D2852,TRUE,_xll.ohTrigger(RecalcTrigger,TriggerON)),NA())</f>
        <v>4.2446742452106889E-3</v>
      </c>
      <c r="H2852" s="42">
        <f>_xll.qlCalendarAdvance(Calendar,$H2851,B2852,"f",FALSE)</f>
        <v>59665</v>
      </c>
      <c r="I2852" s="139">
        <f>_xll.qlInterestRateIndexValueDate(Index1M,$H2852)</f>
        <v>59667</v>
      </c>
      <c r="J2852" s="144">
        <f>IFERROR(_xll.qlIndexFixing(Index1M,$H2852,TRUE,_xll.ohTrigger(RecalcTrigger,Trigger1M)),NA())</f>
        <v>4.4290712413243682E-3</v>
      </c>
      <c r="K2852" s="44">
        <f>IFERROR(_xll.qlIndexFixing(Index3M,H2852,TRUE,_xll.ohTrigger(RecalcTrigger,Trigger3M)),NA())</f>
        <v>4.6607922198125592E-3</v>
      </c>
      <c r="L2852" s="44">
        <f>IFERROR(_xll.qlIndexFixing(Index6M,$H2852,TRUE,_xll.ohTrigger(RecalcTrigger,Trigger6M)),NA())</f>
        <v>5.6770539284351877E-3</v>
      </c>
      <c r="M2852" s="145">
        <f>IFERROR(_xll.qlIndexFixing(Index1Y,$H2852,TRUE,_xll.ohTrigger(RecalcTrigger,Trigger1Y)),NA())</f>
        <v>4.9766129639846135E-3</v>
      </c>
      <c r="N2852" s="144">
        <f>IFERROR(_xll.qlIndexFixing(ONIndex1M,I2852,TRUE,_xll.ohTrigger(RecalcTrigger,Trigger1M)),NA())</f>
        <v>4.4295153840856472E-3</v>
      </c>
      <c r="O2852" s="44">
        <f>IFERROR(_xll.qlIndexFixing(ONIndex3M,I2852,TRUE,_xll.ohTrigger(RecalcTrigger,Trigger3M)),NA())</f>
        <v>4.6620871450553381E-3</v>
      </c>
      <c r="P2852" s="44">
        <f>IFERROR(_xll.qlIndexFixing(ONIndex6M,I2852,TRUE,_xll.ohTrigger(RecalcTrigger,Trigger6M)),NA())</f>
        <v>5.5922766074711916E-3</v>
      </c>
      <c r="Q2852" s="145">
        <f>IFERROR(_xll.qlIndexFixing(ONIndex1Y,I2852,TRUE,_xll.ohTrigger(RecalcTrigger,Trigger1Y)),NA())</f>
        <v>4.9708391148062248E-3</v>
      </c>
    </row>
    <row r="2853" spans="2:17" x14ac:dyDescent="0.2">
      <c r="B2853" s="39" t="s">
        <v>42</v>
      </c>
      <c r="D2853" s="42">
        <f>_xll.qlCalendarAdvance(Calendar,$D2852,B2853,"f",FALSE)</f>
        <v>59672</v>
      </c>
      <c r="E2853" s="139">
        <f>_xll.qlInterestRateIndexValueDate(IndexON,D2853)</f>
        <v>59672</v>
      </c>
      <c r="F2853" s="155">
        <f>IFERROR(_xll.qlIndexFixing(IndexON,D2853,TRUE,_xll.ohTrigger(RecalcTrigger,TriggerON)),NA())</f>
        <v>4.2437863679989363E-3</v>
      </c>
      <c r="H2853" s="42">
        <f>_xll.qlCalendarAdvance(Calendar,$H2852,B2853,"f",FALSE)</f>
        <v>59672</v>
      </c>
      <c r="I2853" s="139">
        <f>_xll.qlInterestRateIndexValueDate(Index1M,$H2853)</f>
        <v>59674</v>
      </c>
      <c r="J2853" s="144">
        <f>IFERROR(_xll.qlIndexFixing(Index1M,$H2853,TRUE,_xll.ohTrigger(RecalcTrigger,Trigger1M)),NA())</f>
        <v>4.4282872461459139E-3</v>
      </c>
      <c r="K2853" s="44">
        <f>IFERROR(_xll.qlIndexFixing(Index3M,H2853,TRUE,_xll.ohTrigger(RecalcTrigger,Trigger3M)),NA())</f>
        <v>4.660177333978395E-3</v>
      </c>
      <c r="L2853" s="44">
        <f>IFERROR(_xll.qlIndexFixing(Index6M,$H2853,TRUE,_xll.ohTrigger(RecalcTrigger,Trigger6M)),NA())</f>
        <v>5.6829293585788938E-3</v>
      </c>
      <c r="M2853" s="145">
        <f>IFERROR(_xll.qlIndexFixing(Index1Y,$H2853,TRUE,_xll.ohTrigger(RecalcTrigger,Trigger1Y)),NA())</f>
        <v>4.9765713191156974E-3</v>
      </c>
      <c r="N2853" s="144">
        <f>IFERROR(_xll.qlIndexFixing(ONIndex1M,I2853,TRUE,_xll.ohTrigger(RecalcTrigger,Trigger1M)),NA())</f>
        <v>4.4286928674708292E-3</v>
      </c>
      <c r="O2853" s="44">
        <f>IFERROR(_xll.qlIndexFixing(ONIndex3M,I2853,TRUE,_xll.ohTrigger(RecalcTrigger,Trigger3M)),NA())</f>
        <v>4.661312579123944E-3</v>
      </c>
      <c r="P2853" s="44">
        <f>IFERROR(_xll.qlIndexFixing(ONIndex6M,I2853,TRUE,_xll.ohTrigger(RecalcTrigger,Trigger6M)),NA())</f>
        <v>5.5987804122459295E-3</v>
      </c>
      <c r="Q2853" s="145">
        <f>IFERROR(_xll.qlIndexFixing(ONIndex1Y,I2853,TRUE,_xll.ohTrigger(RecalcTrigger,Trigger1Y)),NA())</f>
        <v>4.9701567437665517E-3</v>
      </c>
    </row>
    <row r="2854" spans="2:17" x14ac:dyDescent="0.2">
      <c r="B2854" s="39" t="s">
        <v>42</v>
      </c>
      <c r="D2854" s="42">
        <f>_xll.qlCalendarAdvance(Calendar,$D2853,B2854,"f",FALSE)</f>
        <v>59679</v>
      </c>
      <c r="E2854" s="139">
        <f>_xll.qlInterestRateIndexValueDate(IndexON,D2854)</f>
        <v>59679</v>
      </c>
      <c r="F2854" s="155">
        <f>IFERROR(_xll.qlIndexFixing(IndexON,D2854,TRUE,_xll.ohTrigger(RecalcTrigger,TriggerON)),NA())</f>
        <v>4.2429233803176203E-3</v>
      </c>
      <c r="H2854" s="42">
        <f>_xll.qlCalendarAdvance(Calendar,$H2853,B2854,"f",FALSE)</f>
        <v>59679</v>
      </c>
      <c r="I2854" s="139">
        <f>_xll.qlInterestRateIndexValueDate(Index1M,$H2854)</f>
        <v>59681</v>
      </c>
      <c r="J2854" s="144">
        <f>IFERROR(_xll.qlIndexFixing(Index1M,$H2854,TRUE,_xll.ohTrigger(RecalcTrigger,Trigger1M)),NA())</f>
        <v>4.4275279873326736E-3</v>
      </c>
      <c r="K2854" s="44">
        <f>IFERROR(_xll.qlIndexFixing(Index3M,H2854,TRUE,_xll.ohTrigger(RecalcTrigger,Trigger3M)),NA())</f>
        <v>4.6595889948996628E-3</v>
      </c>
      <c r="L2854" s="44">
        <f>IFERROR(_xll.qlIndexFixing(Index6M,$H2854,TRUE,_xll.ohTrigger(RecalcTrigger,Trigger6M)),NA())</f>
        <v>5.6887528774797287E-3</v>
      </c>
      <c r="M2854" s="145">
        <f>IFERROR(_xll.qlIndexFixing(Index1Y,$H2854,TRUE,_xll.ohTrigger(RecalcTrigger,Trigger1Y)),NA())</f>
        <v>4.9765551878197256E-3</v>
      </c>
      <c r="N2854" s="144">
        <f>IFERROR(_xll.qlIndexFixing(ONIndex1M,I2854,TRUE,_xll.ohTrigger(RecalcTrigger,Trigger1M)),NA())</f>
        <v>4.427895017604655E-3</v>
      </c>
      <c r="O2854" s="44">
        <f>IFERROR(_xll.qlIndexFixing(ONIndex3M,I2854,TRUE,_xll.ohTrigger(RecalcTrigger,Trigger3M)),NA())</f>
        <v>4.6605642830588323E-3</v>
      </c>
      <c r="P2854" s="44">
        <f>IFERROR(_xll.qlIndexFixing(ONIndex6M,I2854,TRUE,_xll.ohTrigger(RecalcTrigger,Trigger6M)),NA())</f>
        <v>5.6052336788070534E-3</v>
      </c>
      <c r="Q2854" s="145">
        <f>IFERROR(_xll.qlIndexFixing(ONIndex1Y,I2854,TRUE,_xll.ohTrigger(RecalcTrigger,Trigger1Y)),NA())</f>
        <v>4.9694988270854168E-3</v>
      </c>
    </row>
    <row r="2855" spans="2:17" x14ac:dyDescent="0.2">
      <c r="B2855" s="39" t="s">
        <v>42</v>
      </c>
      <c r="D2855" s="42">
        <f>_xll.qlCalendarAdvance(Calendar,$D2854,B2855,"f",FALSE)</f>
        <v>59686</v>
      </c>
      <c r="E2855" s="139">
        <f>_xll.qlInterestRateIndexValueDate(IndexON,D2855)</f>
        <v>59686</v>
      </c>
      <c r="F2855" s="155">
        <f>IFERROR(_xll.qlIndexFixing(IndexON,D2855,TRUE,_xll.ohTrigger(RecalcTrigger,TriggerON)),NA())</f>
        <v>4.242085321015665E-3</v>
      </c>
      <c r="H2855" s="42">
        <f>_xll.qlCalendarAdvance(Calendar,$H2854,B2855,"f",FALSE)</f>
        <v>59686</v>
      </c>
      <c r="I2855" s="139">
        <f>_xll.qlInterestRateIndexValueDate(Index1M,$H2855)</f>
        <v>59688</v>
      </c>
      <c r="J2855" s="144">
        <f>IFERROR(_xll.qlIndexFixing(Index1M,$H2855,TRUE,_xll.ohTrigger(RecalcTrigger,Trigger1M)),NA())</f>
        <v>4.4267935034009347E-3</v>
      </c>
      <c r="K2855" s="44">
        <f>IFERROR(_xll.qlIndexFixing(Index3M,H2855,TRUE,_xll.ohTrigger(RecalcTrigger,Trigger3M)),NA())</f>
        <v>4.6590272429568279E-3</v>
      </c>
      <c r="L2855" s="44">
        <f>IFERROR(_xll.qlIndexFixing(Index6M,$H2855,TRUE,_xll.ohTrigger(RecalcTrigger,Trigger6M)),NA())</f>
        <v>5.6945243857318027E-3</v>
      </c>
      <c r="M2855" s="145">
        <f>IFERROR(_xll.qlIndexFixing(Index1Y,$H2855,TRUE,_xll.ohTrigger(RecalcTrigger,Trigger1Y)),NA())</f>
        <v>4.9765646066849776E-3</v>
      </c>
      <c r="N2855" s="144">
        <f>IFERROR(_xll.qlIndexFixing(ONIndex1M,I2855,TRUE,_xll.ohTrigger(RecalcTrigger,Trigger1M)),NA())</f>
        <v>4.427121872776496E-3</v>
      </c>
      <c r="O2855" s="44">
        <f>IFERROR(_xll.qlIndexFixing(ONIndex3M,I2855,TRUE,_xll.ohTrigger(RecalcTrigger,Trigger3M)),NA())</f>
        <v>4.659842297227712E-3</v>
      </c>
      <c r="P2855" s="44">
        <f>IFERROR(_xll.qlIndexFixing(ONIndex6M,I2855,TRUE,_xll.ohTrigger(RecalcTrigger,Trigger6M)),NA())</f>
        <v>5.6116363088332122E-3</v>
      </c>
      <c r="Q2855" s="145">
        <f>IFERROR(_xll.qlIndexFixing(ONIndex1Y,I2855,TRUE,_xll.ohTrigger(RecalcTrigger,Trigger1Y)),NA())</f>
        <v>4.9688654008139821E-3</v>
      </c>
    </row>
    <row r="2856" spans="2:17" x14ac:dyDescent="0.2">
      <c r="B2856" s="39" t="s">
        <v>42</v>
      </c>
      <c r="D2856" s="42">
        <f>_xll.qlCalendarAdvance(Calendar,$D2855,B2856,"f",FALSE)</f>
        <v>59693</v>
      </c>
      <c r="E2856" s="139">
        <f>_xll.qlInterestRateIndexValueDate(IndexON,D2856)</f>
        <v>59693</v>
      </c>
      <c r="F2856" s="155">
        <f>IFERROR(_xll.qlIndexFixing(IndexON,D2856,TRUE,_xll.ohTrigger(RecalcTrigger,TriggerON)),NA())</f>
        <v>4.2412722290219307E-3</v>
      </c>
      <c r="H2856" s="42">
        <f>_xll.qlCalendarAdvance(Calendar,$H2855,B2856,"f",FALSE)</f>
        <v>59693</v>
      </c>
      <c r="I2856" s="139">
        <f>_xll.qlInterestRateIndexValueDate(Index1M,$H2856)</f>
        <v>59695</v>
      </c>
      <c r="J2856" s="144">
        <f>IFERROR(_xll.qlIndexFixing(Index1M,$H2856,TRUE,_xll.ohTrigger(RecalcTrigger,Trigger1M)),NA())</f>
        <v>4.426083832864405E-3</v>
      </c>
      <c r="K2856" s="44">
        <f>IFERROR(_xll.qlIndexFixing(Index3M,H2856,TRUE,_xll.ohTrigger(RecalcTrigger,Trigger3M)),NA())</f>
        <v>4.658492118528655E-3</v>
      </c>
      <c r="L2856" s="44">
        <f>IFERROR(_xll.qlIndexFixing(Index6M,$H2856,TRUE,_xll.ohTrigger(RecalcTrigger,Trigger6M)),NA())</f>
        <v>5.7002437839300908E-3</v>
      </c>
      <c r="M2856" s="145">
        <f>IFERROR(_xll.qlIndexFixing(Index1Y,$H2856,TRUE,_xll.ohTrigger(RecalcTrigger,Trigger1Y)),NA())</f>
        <v>4.9765996122997334E-3</v>
      </c>
      <c r="N2856" s="144">
        <f>IFERROR(_xll.qlIndexFixing(ONIndex1M,I2856,TRUE,_xll.ohTrigger(RecalcTrigger,Trigger1M)),NA())</f>
        <v>4.4263734718352765E-3</v>
      </c>
      <c r="O2856" s="44">
        <f>IFERROR(_xll.qlIndexFixing(ONIndex3M,I2856,TRUE,_xll.ohTrigger(RecalcTrigger,Trigger3M)),NA())</f>
        <v>4.6591466617584842E-3</v>
      </c>
      <c r="P2856" s="44">
        <f>IFERROR(_xll.qlIndexFixing(ONIndex6M,I2856,TRUE,_xll.ohTrigger(RecalcTrigger,Trigger6M)),NA())</f>
        <v>5.6179882034435025E-3</v>
      </c>
      <c r="Q2856" s="145">
        <f>IFERROR(_xll.qlIndexFixing(ONIndex1Y,I2856,TRUE,_xll.ohTrigger(RecalcTrigger,Trigger1Y)),NA())</f>
        <v>4.9682565016428981E-3</v>
      </c>
    </row>
    <row r="2857" spans="2:17" x14ac:dyDescent="0.2">
      <c r="B2857" s="39" t="s">
        <v>42</v>
      </c>
      <c r="D2857" s="42">
        <f>_xll.qlCalendarAdvance(Calendar,$D2856,B2857,"f",FALSE)</f>
        <v>59700</v>
      </c>
      <c r="E2857" s="139">
        <f>_xll.qlInterestRateIndexValueDate(IndexON,D2857)</f>
        <v>59700</v>
      </c>
      <c r="F2857" s="155">
        <f>IFERROR(_xll.qlIndexFixing(IndexON,D2857,TRUE,_xll.ohTrigger(RecalcTrigger,TriggerON)),NA())</f>
        <v>4.2404841431853413E-3</v>
      </c>
      <c r="H2857" s="42">
        <f>_xll.qlCalendarAdvance(Calendar,$H2856,B2857,"f",FALSE)</f>
        <v>59700</v>
      </c>
      <c r="I2857" s="139">
        <f>_xll.qlInterestRateIndexValueDate(Index1M,$H2857)</f>
        <v>59702</v>
      </c>
      <c r="J2857" s="144">
        <f>IFERROR(_xll.qlIndexFixing(Index1M,$H2857,TRUE,_xll.ohTrigger(RecalcTrigger,Trigger1M)),NA())</f>
        <v>4.4253990142342145E-3</v>
      </c>
      <c r="K2857" s="44">
        <f>IFERROR(_xll.qlIndexFixing(Index3M,H2857,TRUE,_xll.ohTrigger(RecalcTrigger,Trigger3M)),NA())</f>
        <v>4.6579836619973078E-3</v>
      </c>
      <c r="L2857" s="44">
        <f>IFERROR(_xll.qlIndexFixing(Index6M,$H2857,TRUE,_xll.ohTrigger(RecalcTrigger,Trigger6M)),NA())</f>
        <v>5.7059109726760497E-3</v>
      </c>
      <c r="M2857" s="145">
        <f>IFERROR(_xll.qlIndexFixing(Index1Y,$H2857,TRUE,_xll.ohTrigger(RecalcTrigger,Trigger1Y)),NA())</f>
        <v>4.9766602412559752E-3</v>
      </c>
      <c r="N2857" s="144">
        <f>IFERROR(_xll.qlIndexFixing(ONIndex1M,I2857,TRUE,_xll.ohTrigger(RecalcTrigger,Trigger1M)),NA())</f>
        <v>4.425649852990432E-3</v>
      </c>
      <c r="O2857" s="44">
        <f>IFERROR(_xll.qlIndexFixing(ONIndex3M,I2857,TRUE,_xll.ohTrigger(RecalcTrigger,Trigger3M)),NA())</f>
        <v>4.6584774171787302E-3</v>
      </c>
      <c r="P2857" s="44">
        <f>IFERROR(_xll.qlIndexFixing(ONIndex6M,I2857,TRUE,_xll.ohTrigger(RecalcTrigger,Trigger6M)),NA())</f>
        <v>5.624289264076765E-3</v>
      </c>
      <c r="Q2857" s="145">
        <f>IFERROR(_xll.qlIndexFixing(ONIndex1Y,I2857,TRUE,_xll.ohTrigger(RecalcTrigger,Trigger1Y)),NA())</f>
        <v>4.9676721659430711E-3</v>
      </c>
    </row>
    <row r="2858" spans="2:17" x14ac:dyDescent="0.2">
      <c r="B2858" s="39" t="s">
        <v>42</v>
      </c>
      <c r="D2858" s="42">
        <f>_xll.qlCalendarAdvance(Calendar,$D2857,B2858,"f",FALSE)</f>
        <v>59707</v>
      </c>
      <c r="E2858" s="139">
        <f>_xll.qlInterestRateIndexValueDate(IndexON,D2858)</f>
        <v>59707</v>
      </c>
      <c r="F2858" s="155">
        <f>IFERROR(_xll.qlIndexFixing(IndexON,D2858,TRUE,_xll.ohTrigger(RecalcTrigger,TriggerON)),NA())</f>
        <v>4.2397211023548209E-3</v>
      </c>
      <c r="H2858" s="42">
        <f>_xll.qlCalendarAdvance(Calendar,$H2857,B2858,"f",FALSE)</f>
        <v>59707</v>
      </c>
      <c r="I2858" s="139">
        <f>_xll.qlInterestRateIndexValueDate(Index1M,$H2858)</f>
        <v>59709</v>
      </c>
      <c r="J2858" s="144">
        <f>IFERROR(_xll.qlIndexFixing(Index1M,$H2858,TRUE,_xll.ohTrigger(RecalcTrigger,Trigger1M)),NA())</f>
        <v>4.4247390860318071E-3</v>
      </c>
      <c r="K2858" s="44">
        <f>IFERROR(_xll.qlIndexFixing(Index3M,H2858,TRUE,_xll.ohTrigger(RecalcTrigger,Trigger3M)),NA())</f>
        <v>4.6575019137390017E-3</v>
      </c>
      <c r="L2858" s="44">
        <f>IFERROR(_xll.qlIndexFixing(Index6M,$H2858,TRUE,_xll.ohTrigger(RecalcTrigger,Trigger6M)),NA())</f>
        <v>5.7115258525715692E-3</v>
      </c>
      <c r="M2858" s="145">
        <f>IFERROR(_xll.qlIndexFixing(Index1Y,$H2858,TRUE,_xll.ohTrigger(RecalcTrigger,Trigger1Y)),NA())</f>
        <v>4.9767465301467769E-3</v>
      </c>
      <c r="N2858" s="144">
        <f>IFERROR(_xll.qlIndexFixing(ONIndex1M,I2858,TRUE,_xll.ohTrigger(RecalcTrigger,Trigger1M)),NA())</f>
        <v>4.4249510548510784E-3</v>
      </c>
      <c r="O2858" s="44">
        <f>IFERROR(_xll.qlIndexFixing(ONIndex3M,I2858,TRUE,_xll.ohTrigger(RecalcTrigger,Trigger3M)),NA())</f>
        <v>4.657834603776223E-3</v>
      </c>
      <c r="P2858" s="44">
        <f>IFERROR(_xll.qlIndexFixing(ONIndex6M,I2858,TRUE,_xll.ohTrigger(RecalcTrigger,Trigger6M)),NA())</f>
        <v>5.6305393920919045E-3</v>
      </c>
      <c r="Q2858" s="145">
        <f>IFERROR(_xll.qlIndexFixing(ONIndex1Y,I2858,TRUE,_xll.ohTrigger(RecalcTrigger,Trigger1Y)),NA())</f>
        <v>4.9671124300854075E-3</v>
      </c>
    </row>
    <row r="2859" spans="2:17" x14ac:dyDescent="0.2">
      <c r="B2859" s="39" t="s">
        <v>42</v>
      </c>
      <c r="D2859" s="42">
        <f>_xll.qlCalendarAdvance(Calendar,$D2858,B2859,"f",FALSE)</f>
        <v>59714</v>
      </c>
      <c r="E2859" s="139">
        <f>_xll.qlInterestRateIndexValueDate(IndexON,D2859)</f>
        <v>59714</v>
      </c>
      <c r="F2859" s="155">
        <f>IFERROR(_xll.qlIndexFixing(IndexON,D2859,TRUE,_xll.ohTrigger(RecalcTrigger,TriggerON)),NA())</f>
        <v>4.2389831453792937E-3</v>
      </c>
      <c r="H2859" s="42">
        <f>_xll.qlCalendarAdvance(Calendar,$H2858,B2859,"f",FALSE)</f>
        <v>59714</v>
      </c>
      <c r="I2859" s="139">
        <f>_xll.qlInterestRateIndexValueDate(Index1M,$H2859)</f>
        <v>59716</v>
      </c>
      <c r="J2859" s="144">
        <f>IFERROR(_xll.qlIndexFixing(Index1M,$H2859,TRUE,_xll.ohTrigger(RecalcTrigger,Trigger1M)),NA())</f>
        <v>4.4240882027363204E-3</v>
      </c>
      <c r="K2859" s="44">
        <f>IFERROR(_xll.qlIndexFixing(Index3M,H2859,TRUE,_xll.ohTrigger(RecalcTrigger,Trigger3M)),NA())</f>
        <v>4.6570391890988026E-3</v>
      </c>
      <c r="L2859" s="44">
        <f>IFERROR(_xll.qlIndexFixing(Index6M,$H2859,TRUE,_xll.ohTrigger(RecalcTrigger,Trigger6M)),NA())</f>
        <v>5.7170883242206967E-3</v>
      </c>
      <c r="M2859" s="145">
        <f>IFERROR(_xll.qlIndexFixing(Index1Y,$H2859,TRUE,_xll.ohTrigger(RecalcTrigger,Trigger1Y)),NA())</f>
        <v>4.9768585155678217E-3</v>
      </c>
      <c r="N2859" s="144">
        <f>IFERROR(_xll.qlIndexFixing(ONIndex1M,I2859,TRUE,_xll.ohTrigger(RecalcTrigger,Trigger1M)),NA())</f>
        <v>4.4242771159463956E-3</v>
      </c>
      <c r="O2859" s="44">
        <f>IFERROR(_xll.qlIndexFixing(ONIndex3M,I2859,TRUE,_xll.ohTrigger(RecalcTrigger,Trigger3M)),NA())</f>
        <v>4.6572182619186719E-3</v>
      </c>
      <c r="P2859" s="44">
        <f>IFERROR(_xll.qlIndexFixing(ONIndex6M,I2859,TRUE,_xll.ohTrigger(RecalcTrigger,Trigger6M)),NA())</f>
        <v>5.6367384887678895E-3</v>
      </c>
      <c r="Q2859" s="145">
        <f>IFERROR(_xll.qlIndexFixing(ONIndex1Y,I2859,TRUE,_xll.ohTrigger(RecalcTrigger,Trigger1Y)),NA())</f>
        <v>4.9665773305207495E-3</v>
      </c>
    </row>
    <row r="2860" spans="2:17" x14ac:dyDescent="0.2">
      <c r="B2860" s="39" t="s">
        <v>42</v>
      </c>
      <c r="D2860" s="42">
        <f>_xll.qlCalendarAdvance(Calendar,$D2859,B2860,"f",FALSE)</f>
        <v>59721</v>
      </c>
      <c r="E2860" s="139">
        <f>_xll.qlInterestRateIndexValueDate(IndexON,D2860)</f>
        <v>59721</v>
      </c>
      <c r="F2860" s="155">
        <f>IFERROR(_xll.qlIndexFixing(IndexON,D2860,TRUE,_xll.ohTrigger(RecalcTrigger,TriggerON)),NA())</f>
        <v>4.2382703112675557E-3</v>
      </c>
      <c r="H2860" s="42">
        <f>_xll.qlCalendarAdvance(Calendar,$H2859,B2860,"f",FALSE)</f>
        <v>59721</v>
      </c>
      <c r="I2860" s="139">
        <f>_xll.qlInterestRateIndexValueDate(Index1M,$H2860)</f>
        <v>59723</v>
      </c>
      <c r="J2860" s="144">
        <f>IFERROR(_xll.qlIndexFixing(Index1M,$H2860,TRUE,_xll.ohTrigger(RecalcTrigger,Trigger1M)),NA())</f>
        <v>4.4234940549677552E-3</v>
      </c>
      <c r="K2860" s="44">
        <f>IFERROR(_xll.qlIndexFixing(Index3M,H2860,TRUE,_xll.ohTrigger(RecalcTrigger,Trigger3M)),NA())</f>
        <v>4.6566187035752731E-3</v>
      </c>
      <c r="L2860" s="44">
        <f>IFERROR(_xll.qlIndexFixing(Index6M,$H2860,TRUE,_xll.ohTrigger(RecalcTrigger,Trigger6M)),NA())</f>
        <v>5.7225982882339634E-3</v>
      </c>
      <c r="M2860" s="145">
        <f>IFERROR(_xll.qlIndexFixing(Index1Y,$H2860,TRUE,_xll.ohTrigger(RecalcTrigger,Trigger1Y)),NA())</f>
        <v>4.9769962341161041E-3</v>
      </c>
      <c r="N2860" s="144">
        <f>IFERROR(_xll.qlIndexFixing(ONIndex1M,I2860,TRUE,_xll.ohTrigger(RecalcTrigger,Trigger1M)),NA())</f>
        <v>4.4236280747256274E-3</v>
      </c>
      <c r="O2860" s="44">
        <f>IFERROR(_xll.qlIndexFixing(ONIndex3M,I2860,TRUE,_xll.ohTrigger(RecalcTrigger,Trigger3M)),NA())</f>
        <v>4.65662843189385E-3</v>
      </c>
      <c r="P2860" s="44">
        <f>IFERROR(_xll.qlIndexFixing(ONIndex6M,I2860,TRUE,_xll.ohTrigger(RecalcTrigger,Trigger6M)),NA())</f>
        <v>5.6428864554636249E-3</v>
      </c>
      <c r="Q2860" s="145">
        <f>IFERROR(_xll.qlIndexFixing(ONIndex1Y,I2860,TRUE,_xll.ohTrigger(RecalcTrigger,Trigger1Y)),NA())</f>
        <v>4.9660669035400673E-3</v>
      </c>
    </row>
    <row r="2861" spans="2:17" x14ac:dyDescent="0.2">
      <c r="B2861" s="39" t="s">
        <v>42</v>
      </c>
      <c r="D2861" s="42">
        <f>_xll.qlCalendarAdvance(Calendar,$D2860,B2861,"f",FALSE)</f>
        <v>59728</v>
      </c>
      <c r="E2861" s="139">
        <f>_xll.qlInterestRateIndexValueDate(IndexON,D2861)</f>
        <v>59728</v>
      </c>
      <c r="F2861" s="155">
        <f>IFERROR(_xll.qlIndexFixing(IndexON,D2861,TRUE,_xll.ohTrigger(RecalcTrigger,TriggerON)),NA())</f>
        <v>4.2375826388685311E-3</v>
      </c>
      <c r="H2861" s="42">
        <f>_xll.qlCalendarAdvance(Calendar,$H2860,B2861,"f",FALSE)</f>
        <v>59728</v>
      </c>
      <c r="I2861" s="139">
        <f>_xll.qlInterestRateIndexValueDate(Index1M,$H2861)</f>
        <v>59730</v>
      </c>
      <c r="J2861" s="144">
        <f>IFERROR(_xll.qlIndexFixing(Index1M,$H2861,TRUE,_xll.ohTrigger(RecalcTrigger,Trigger1M)),NA())</f>
        <v>4.4229090291361059E-3</v>
      </c>
      <c r="K2861" s="44">
        <f>IFERROR(_xll.qlIndexFixing(Index3M,H2861,TRUE,_xll.ohTrigger(RecalcTrigger,Trigger3M)),NA())</f>
        <v>4.6562173224316324E-3</v>
      </c>
      <c r="L2861" s="44">
        <f>IFERROR(_xll.qlIndexFixing(Index6M,$H2861,TRUE,_xll.ohTrigger(RecalcTrigger,Trigger6M)),NA())</f>
        <v>5.7280556452218995E-3</v>
      </c>
      <c r="M2861" s="145">
        <f>IFERROR(_xll.qlIndexFixing(Index1Y,$H2861,TRUE,_xll.ohTrigger(RecalcTrigger,Trigger1Y)),NA())</f>
        <v>4.9771597223910108E-3</v>
      </c>
      <c r="N2861" s="144">
        <f>IFERROR(_xll.qlIndexFixing(ONIndex1M,I2861,TRUE,_xll.ohTrigger(RecalcTrigger,Trigger1M)),NA())</f>
        <v>4.4230039697179535E-3</v>
      </c>
      <c r="O2861" s="44">
        <f>IFERROR(_xll.qlIndexFixing(ONIndex3M,I2861,TRUE,_xll.ohTrigger(RecalcTrigger,Trigger3M)),NA())</f>
        <v>4.6560651539895304E-3</v>
      </c>
      <c r="P2861" s="44">
        <f>IFERROR(_xll.qlIndexFixing(ONIndex6M,I2861,TRUE,_xll.ohTrigger(RecalcTrigger,Trigger6M)),NA())</f>
        <v>5.6489831936179513E-3</v>
      </c>
      <c r="Q2861" s="145">
        <f>IFERROR(_xll.qlIndexFixing(ONIndex1Y,I2861,TRUE,_xll.ohTrigger(RecalcTrigger,Trigger1Y)),NA())</f>
        <v>4.9655811856741394E-3</v>
      </c>
    </row>
    <row r="2862" spans="2:17" x14ac:dyDescent="0.2">
      <c r="B2862" s="39" t="s">
        <v>42</v>
      </c>
      <c r="D2862" s="42">
        <f>_xll.qlCalendarAdvance(Calendar,$D2861,B2862,"f",FALSE)</f>
        <v>59735</v>
      </c>
      <c r="E2862" s="139">
        <f>_xll.qlInterestRateIndexValueDate(IndexON,D2862)</f>
        <v>59735</v>
      </c>
      <c r="F2862" s="155">
        <f>IFERROR(_xll.qlIndexFixing(IndexON,D2862,TRUE,_xll.ohTrigger(RecalcTrigger,TriggerON)),NA())</f>
        <v>4.2369201671110801E-3</v>
      </c>
      <c r="H2862" s="42">
        <f>_xll.qlCalendarAdvance(Calendar,$H2861,B2862,"f",FALSE)</f>
        <v>59735</v>
      </c>
      <c r="I2862" s="139">
        <f>_xll.qlInterestRateIndexValueDate(Index1M,$H2862)</f>
        <v>59737</v>
      </c>
      <c r="J2862" s="144">
        <f>IFERROR(_xll.qlIndexFixing(Index1M,$H2862,TRUE,_xll.ohTrigger(RecalcTrigger,Trigger1M)),NA())</f>
        <v>4.4223490477922301E-3</v>
      </c>
      <c r="K2862" s="44">
        <f>IFERROR(_xll.qlIndexFixing(Index3M,H2862,TRUE,_xll.ohTrigger(RecalcTrigger,Trigger3M)),NA())</f>
        <v>4.655842811090544E-3</v>
      </c>
      <c r="L2862" s="44">
        <f>IFERROR(_xll.qlIndexFixing(Index6M,$H2862,TRUE,_xll.ohTrigger(RecalcTrigger,Trigger6M)),NA())</f>
        <v>5.7334602958002204E-3</v>
      </c>
      <c r="M2862" s="145">
        <f>IFERROR(_xll.qlIndexFixing(Index1Y,$H2862,TRUE,_xll.ohTrigger(RecalcTrigger,Trigger1Y)),NA())</f>
        <v>4.9773490169941099E-3</v>
      </c>
      <c r="N2862" s="144">
        <f>IFERROR(_xll.qlIndexFixing(ONIndex1M,I2862,TRUE,_xll.ohTrigger(RecalcTrigger,Trigger1M)),NA())</f>
        <v>4.4224048394525539E-3</v>
      </c>
      <c r="O2862" s="44">
        <f>IFERROR(_xll.qlIndexFixing(ONIndex3M,I2862,TRUE,_xll.ohTrigger(RecalcTrigger,Trigger3M)),NA())</f>
        <v>4.6555284687332943E-3</v>
      </c>
      <c r="P2862" s="44">
        <f>IFERROR(_xll.qlIndexFixing(ONIndex6M,I2862,TRUE,_xll.ohTrigger(RecalcTrigger,Trigger6M)),NA())</f>
        <v>5.6550286044299014E-3</v>
      </c>
      <c r="Q2862" s="145">
        <f>IFERROR(_xll.qlIndexFixing(ONIndex1Y,I2862,TRUE,_xll.ohTrigger(RecalcTrigger,Trigger1Y)),NA())</f>
        <v>4.9651202132938721E-3</v>
      </c>
    </row>
    <row r="2863" spans="2:17" x14ac:dyDescent="0.2">
      <c r="B2863" s="39" t="s">
        <v>42</v>
      </c>
      <c r="D2863" s="42">
        <f>_xll.qlCalendarAdvance(Calendar,$D2862,B2863,"f",FALSE)</f>
        <v>59742</v>
      </c>
      <c r="E2863" s="139">
        <f>_xll.qlInterestRateIndexValueDate(IndexON,D2863)</f>
        <v>59742</v>
      </c>
      <c r="F2863" s="155">
        <f>IFERROR(_xll.qlIndexFixing(IndexON,D2863,TRUE,_xll.ohTrigger(RecalcTrigger,TriggerON)),NA())</f>
        <v>4.2362829346842545E-3</v>
      </c>
      <c r="H2863" s="42">
        <f>_xll.qlCalendarAdvance(Calendar,$H2862,B2863,"f",FALSE)</f>
        <v>59742</v>
      </c>
      <c r="I2863" s="139">
        <f>_xll.qlInterestRateIndexValueDate(Index1M,$H2863)</f>
        <v>59744</v>
      </c>
      <c r="J2863" s="144">
        <f>IFERROR(_xll.qlIndexFixing(Index1M,$H2863,TRUE,_xll.ohTrigger(RecalcTrigger,Trigger1M)),NA())</f>
        <v>4.421814149454994E-3</v>
      </c>
      <c r="K2863" s="44">
        <f>IFERROR(_xll.qlIndexFixing(Index3M,H2863,TRUE,_xll.ohTrigger(RecalcTrigger,Trigger3M)),NA())</f>
        <v>4.655495209935025E-3</v>
      </c>
      <c r="L2863" s="44">
        <f>IFERROR(_xll.qlIndexFixing(Index6M,$H2863,TRUE,_xll.ohTrigger(RecalcTrigger,Trigger6M)),NA())</f>
        <v>5.7388121405868029E-3</v>
      </c>
      <c r="M2863" s="145">
        <f>IFERROR(_xll.qlIndexFixing(Index1Y,$H2863,TRUE,_xll.ohTrigger(RecalcTrigger,Trigger1Y)),NA())</f>
        <v>4.9775641545289264E-3</v>
      </c>
      <c r="N2863" s="144">
        <f>IFERROR(_xll.qlIndexFixing(ONIndex1M,I2863,TRUE,_xll.ohTrigger(RecalcTrigger,Trigger1M)),NA())</f>
        <v>4.4218307223786724E-3</v>
      </c>
      <c r="O2863" s="44">
        <f>IFERROR(_xll.qlIndexFixing(ONIndex3M,I2863,TRUE,_xll.ohTrigger(RecalcTrigger,Trigger3M)),NA())</f>
        <v>4.6550184163329789E-3</v>
      </c>
      <c r="P2863" s="44">
        <f>IFERROR(_xll.qlIndexFixing(ONIndex6M,I2863,TRUE,_xll.ohTrigger(RecalcTrigger,Trigger6M)),NA())</f>
        <v>5.6610225892583799E-3</v>
      </c>
      <c r="Q2863" s="145">
        <f>IFERROR(_xll.qlIndexFixing(ONIndex1Y,I2863,TRUE,_xll.ohTrigger(RecalcTrigger,Trigger1Y)),NA())</f>
        <v>4.9646840226902356E-3</v>
      </c>
    </row>
    <row r="2864" spans="2:17" x14ac:dyDescent="0.2">
      <c r="B2864" s="39" t="s">
        <v>42</v>
      </c>
      <c r="D2864" s="42">
        <f>_xll.qlCalendarAdvance(Calendar,$D2863,B2864,"f",FALSE)</f>
        <v>59749</v>
      </c>
      <c r="E2864" s="139">
        <f>_xll.qlInterestRateIndexValueDate(IndexON,D2864)</f>
        <v>59749</v>
      </c>
      <c r="F2864" s="155">
        <f>IFERROR(_xll.qlIndexFixing(IndexON,D2864,TRUE,_xll.ohTrigger(RecalcTrigger,TriggerON)),NA())</f>
        <v>4.2356709805968507E-3</v>
      </c>
      <c r="H2864" s="42">
        <f>_xll.qlCalendarAdvance(Calendar,$H2863,B2864,"f",FALSE)</f>
        <v>59749</v>
      </c>
      <c r="I2864" s="139">
        <f>_xll.qlInterestRateIndexValueDate(Index1M,$H2864)</f>
        <v>59751</v>
      </c>
      <c r="J2864" s="144">
        <f>IFERROR(_xll.qlIndexFixing(Index1M,$H2864,TRUE,_xll.ohTrigger(RecalcTrigger,Trigger1M)),NA())</f>
        <v>4.4213043726355266E-3</v>
      </c>
      <c r="K2864" s="44">
        <f>IFERROR(_xll.qlIndexFixing(Index3M,H2864,TRUE,_xll.ohTrigger(RecalcTrigger,Trigger3M)),NA())</f>
        <v>4.6551745593472419E-3</v>
      </c>
      <c r="L2864" s="44">
        <f>IFERROR(_xll.qlIndexFixing(Index6M,$H2864,TRUE,_xll.ohTrigger(RecalcTrigger,Trigger6M)),NA())</f>
        <v>5.7441110802021137E-3</v>
      </c>
      <c r="M2864" s="145">
        <f>IFERROR(_xll.qlIndexFixing(Index1Y,$H2864,TRUE,_xll.ohTrigger(RecalcTrigger,Trigger1Y)),NA())</f>
        <v>4.9778051716009488E-3</v>
      </c>
      <c r="N2864" s="144">
        <f>IFERROR(_xll.qlIndexFixing(ONIndex1M,I2864,TRUE,_xll.ohTrigger(RecalcTrigger,Trigger1M)),NA())</f>
        <v>4.4212816571054248E-3</v>
      </c>
      <c r="O2864" s="44">
        <f>IFERROR(_xll.qlIndexFixing(ONIndex3M,I2864,TRUE,_xll.ohTrigger(RecalcTrigger,Trigger3M)),NA())</f>
        <v>4.6545350371562932E-3</v>
      </c>
      <c r="P2864" s="44">
        <f>IFERROR(_xll.qlIndexFixing(ONIndex6M,I2864,TRUE,_xll.ohTrigger(RecalcTrigger,Trigger6M)),NA())</f>
        <v>5.6669650495422275E-3</v>
      </c>
      <c r="Q2864" s="145">
        <f>IFERROR(_xll.qlIndexFixing(ONIndex1Y,I2864,TRUE,_xll.ohTrigger(RecalcTrigger,Trigger1Y)),NA())</f>
        <v>4.9642726503140722E-3</v>
      </c>
    </row>
    <row r="2865" spans="2:17" x14ac:dyDescent="0.2">
      <c r="B2865" s="39" t="s">
        <v>42</v>
      </c>
      <c r="D2865" s="42">
        <f>_xll.qlCalendarAdvance(Calendar,$D2864,B2865,"f",FALSE)</f>
        <v>59756</v>
      </c>
      <c r="E2865" s="139">
        <f>_xll.qlInterestRateIndexValueDate(IndexON,D2865)</f>
        <v>59756</v>
      </c>
      <c r="F2865" s="155">
        <f>IFERROR(_xll.qlIndexFixing(IndexON,D2865,TRUE,_xll.ohTrigger(RecalcTrigger,TriggerON)),NA())</f>
        <v>4.2350843438576646E-3</v>
      </c>
      <c r="H2865" s="42">
        <f>_xll.qlCalendarAdvance(Calendar,$H2864,B2865,"f",FALSE)</f>
        <v>59756</v>
      </c>
      <c r="I2865" s="139">
        <f>_xll.qlInterestRateIndexValueDate(Index1M,$H2865)</f>
        <v>59758</v>
      </c>
      <c r="J2865" s="144">
        <f>IFERROR(_xll.qlIndexFixing(Index1M,$H2865,TRUE,_xll.ohTrigger(RecalcTrigger,Trigger1M)),NA())</f>
        <v>4.420819755852695E-3</v>
      </c>
      <c r="K2865" s="44">
        <f>IFERROR(_xll.qlIndexFixing(Index3M,H2865,TRUE,_xll.ohTrigger(RecalcTrigger,Trigger3M)),NA())</f>
        <v>4.6548808997144602E-3</v>
      </c>
      <c r="L2865" s="44">
        <f>IFERROR(_xll.qlIndexFixing(Index6M,$H2865,TRUE,_xll.ohTrigger(RecalcTrigger,Trigger6M)),NA())</f>
        <v>5.7493570152718065E-3</v>
      </c>
      <c r="M2865" s="145">
        <f>IFERROR(_xll.qlIndexFixing(Index1Y,$H2865,TRUE,_xll.ohTrigger(RecalcTrigger,Trigger1Y)),NA())</f>
        <v>4.9780721048180597E-3</v>
      </c>
      <c r="N2865" s="144">
        <f>IFERROR(_xll.qlIndexFixing(ONIndex1M,I2865,TRUE,_xll.ohTrigger(RecalcTrigger,Trigger1M)),NA())</f>
        <v>4.4207576820820549E-3</v>
      </c>
      <c r="O2865" s="44">
        <f>IFERROR(_xll.qlIndexFixing(ONIndex3M,I2865,TRUE,_xll.ohTrigger(RecalcTrigger,Trigger3M)),NA())</f>
        <v>4.6540783716508827E-3</v>
      </c>
      <c r="P2865" s="44">
        <f>IFERROR(_xll.qlIndexFixing(ONIndex6M,I2865,TRUE,_xll.ohTrigger(RecalcTrigger,Trigger6M)),NA())</f>
        <v>5.6728558866403489E-3</v>
      </c>
      <c r="Q2865" s="145">
        <f>IFERROR(_xll.qlIndexFixing(ONIndex1Y,I2865,TRUE,_xll.ohTrigger(RecalcTrigger,Trigger1Y)),NA())</f>
        <v>4.9638861327760964E-3</v>
      </c>
    </row>
    <row r="2866" spans="2:17" x14ac:dyDescent="0.2">
      <c r="B2866" s="39" t="s">
        <v>42</v>
      </c>
      <c r="D2866" s="42">
        <f>_xll.qlCalendarAdvance(Calendar,$D2865,B2866,"f",FALSE)</f>
        <v>59763</v>
      </c>
      <c r="E2866" s="139">
        <f>_xll.qlInterestRateIndexValueDate(IndexON,D2866)</f>
        <v>59763</v>
      </c>
      <c r="F2866" s="155">
        <f>IFERROR(_xll.qlIndexFixing(IndexON,D2866,TRUE,_xll.ohTrigger(RecalcTrigger,TriggerON)),NA())</f>
        <v>4.2345230632356845E-3</v>
      </c>
      <c r="H2866" s="42">
        <f>_xll.qlCalendarAdvance(Calendar,$H2865,B2866,"f",FALSE)</f>
        <v>59763</v>
      </c>
      <c r="I2866" s="139">
        <f>_xll.qlInterestRateIndexValueDate(Index1M,$H2866)</f>
        <v>59765</v>
      </c>
      <c r="J2866" s="144">
        <f>IFERROR(_xll.qlIndexFixing(Index1M,$H2866,TRUE,_xll.ohTrigger(RecalcTrigger,Trigger1M)),NA())</f>
        <v>4.4203603376227838E-3</v>
      </c>
      <c r="K2866" s="44">
        <f>IFERROR(_xll.qlIndexFixing(Index3M,H2866,TRUE,_xll.ohTrigger(RecalcTrigger,Trigger3M)),NA())</f>
        <v>4.6546142714179979E-3</v>
      </c>
      <c r="L2866" s="44">
        <f>IFERROR(_xll.qlIndexFixing(Index6M,$H2866,TRUE,_xll.ohTrigger(RecalcTrigger,Trigger6M)),NA())</f>
        <v>5.7545498464224003E-3</v>
      </c>
      <c r="M2866" s="145">
        <f>IFERROR(_xll.qlIndexFixing(Index1Y,$H2866,TRUE,_xll.ohTrigger(RecalcTrigger,Trigger1Y)),NA())</f>
        <v>4.9783649907894478E-3</v>
      </c>
      <c r="N2866" s="144">
        <f>IFERROR(_xll.qlIndexFixing(ONIndex1M,I2866,TRUE,_xll.ohTrigger(RecalcTrigger,Trigger1M)),NA())</f>
        <v>4.4202588357578065E-3</v>
      </c>
      <c r="O2866" s="44">
        <f>IFERROR(_xll.qlIndexFixing(ONIndex3M,I2866,TRUE,_xll.ohTrigger(RecalcTrigger,Trigger3M)),NA())</f>
        <v>4.6536484600245842E-3</v>
      </c>
      <c r="P2866" s="44">
        <f>IFERROR(_xll.qlIndexFixing(ONIndex6M,I2866,TRUE,_xll.ohTrigger(RecalcTrigger,Trigger6M)),NA())</f>
        <v>5.6786950017517768E-3</v>
      </c>
      <c r="Q2866" s="145">
        <f>IFERROR(_xll.qlIndexFixing(ONIndex1Y,I2866,TRUE,_xll.ohTrigger(RecalcTrigger,Trigger1Y)),NA())</f>
        <v>4.9635245062074063E-3</v>
      </c>
    </row>
    <row r="2867" spans="2:17" x14ac:dyDescent="0.2">
      <c r="B2867" s="39" t="s">
        <v>42</v>
      </c>
      <c r="D2867" s="42">
        <f>_xll.qlCalendarAdvance(Calendar,$D2866,B2867,"f",FALSE)</f>
        <v>59770</v>
      </c>
      <c r="E2867" s="139">
        <f>_xll.qlInterestRateIndexValueDate(IndexON,D2867)</f>
        <v>59770</v>
      </c>
      <c r="F2867" s="155">
        <f>IFERROR(_xll.qlIndexFixing(IndexON,D2867,TRUE,_xll.ohTrigger(RecalcTrigger,TriggerON)),NA())</f>
        <v>4.2339871775798343E-3</v>
      </c>
      <c r="H2867" s="42">
        <f>_xll.qlCalendarAdvance(Calendar,$H2866,B2867,"f",FALSE)</f>
        <v>59770</v>
      </c>
      <c r="I2867" s="139">
        <f>_xll.qlInterestRateIndexValueDate(Index1M,$H2867)</f>
        <v>59772</v>
      </c>
      <c r="J2867" s="144">
        <f>IFERROR(_xll.qlIndexFixing(Index1M,$H2867,TRUE,_xll.ohTrigger(RecalcTrigger,Trigger1M)),NA())</f>
        <v>4.4199261564620822E-3</v>
      </c>
      <c r="K2867" s="44">
        <f>IFERROR(_xll.qlIndexFixing(Index3M,H2867,TRUE,_xll.ohTrigger(RecalcTrigger,Trigger3M)),NA())</f>
        <v>4.6543747148451216E-3</v>
      </c>
      <c r="L2867" s="44">
        <f>IFERROR(_xll.qlIndexFixing(Index6M,$H2867,TRUE,_xll.ohTrigger(RecalcTrigger,Trigger6M)),NA())</f>
        <v>5.759689474286029E-3</v>
      </c>
      <c r="M2867" s="145">
        <f>IFERROR(_xll.qlIndexFixing(Index1Y,$H2867,TRUE,_xll.ohTrigger(RecalcTrigger,Trigger1Y)),NA())</f>
        <v>4.9786838661273532E-3</v>
      </c>
      <c r="N2867" s="144">
        <f>IFERROR(_xll.qlIndexFixing(ONIndex1M,I2867,TRUE,_xll.ohTrigger(RecalcTrigger,Trigger1M)),NA())</f>
        <v>4.4197851567417956E-3</v>
      </c>
      <c r="O2867" s="44">
        <f>IFERROR(_xll.qlIndexFixing(ONIndex3M,I2867,TRUE,_xll.ohTrigger(RecalcTrigger,Trigger3M)),NA())</f>
        <v>4.653245342565171E-3</v>
      </c>
      <c r="P2867" s="44">
        <f>IFERROR(_xll.qlIndexFixing(ONIndex6M,I2867,TRUE,_xll.ohTrigger(RecalcTrigger,Trigger6M)),NA())</f>
        <v>5.6844822962354158E-3</v>
      </c>
      <c r="Q2867" s="145">
        <f>IFERROR(_xll.qlIndexFixing(ONIndex1Y,I2867,TRUE,_xll.ohTrigger(RecalcTrigger,Trigger1Y)),NA())</f>
        <v>4.9631878070588442E-3</v>
      </c>
    </row>
    <row r="2868" spans="2:17" x14ac:dyDescent="0.2">
      <c r="B2868" s="39" t="s">
        <v>42</v>
      </c>
      <c r="D2868" s="42">
        <f>_xll.qlCalendarAdvance(Calendar,$D2867,B2868,"f",FALSE)</f>
        <v>59777</v>
      </c>
      <c r="E2868" s="139">
        <f>_xll.qlInterestRateIndexValueDate(IndexON,D2868)</f>
        <v>59777</v>
      </c>
      <c r="F2868" s="155">
        <f>IFERROR(_xll.qlIndexFixing(IndexON,D2868,TRUE,_xll.ohTrigger(RecalcTrigger,TriggerON)),NA())</f>
        <v>4.2334767256591022E-3</v>
      </c>
      <c r="H2868" s="42">
        <f>_xll.qlCalendarAdvance(Calendar,$H2867,B2868,"f",FALSE)</f>
        <v>59777</v>
      </c>
      <c r="I2868" s="139">
        <f>_xll.qlInterestRateIndexValueDate(Index1M,$H2868)</f>
        <v>59779</v>
      </c>
      <c r="J2868" s="144">
        <f>IFERROR(_xll.qlIndexFixing(Index1M,$H2868,TRUE,_xll.ohTrigger(RecalcTrigger,Trigger1M)),NA())</f>
        <v>4.4195175594317704E-3</v>
      </c>
      <c r="K2868" s="44">
        <f>IFERROR(_xll.qlIndexFixing(Index3M,H2868,TRUE,_xll.ohTrigger(RecalcTrigger,Trigger3M)),NA())</f>
        <v>4.6541024809632313E-3</v>
      </c>
      <c r="L2868" s="44">
        <f>IFERROR(_xll.qlIndexFixing(Index6M,$H2868,TRUE,_xll.ohTrigger(RecalcTrigger,Trigger6M)),NA())</f>
        <v>5.7636020726116654E-3</v>
      </c>
      <c r="M2868" s="145">
        <f>IFERROR(_xll.qlIndexFixing(Index1Y,$H2868,TRUE,_xll.ohTrigger(RecalcTrigger,Trigger1Y)),NA())</f>
        <v>4.978800966880562E-3</v>
      </c>
      <c r="N2868" s="144">
        <f>IFERROR(_xll.qlIndexFixing(ONIndex1M,I2868,TRUE,_xll.ohTrigger(RecalcTrigger,Trigger1M)),NA())</f>
        <v>4.4193366834033299E-3</v>
      </c>
      <c r="O2868" s="44">
        <f>IFERROR(_xll.qlIndexFixing(ONIndex3M,I2868,TRUE,_xll.ohTrigger(RecalcTrigger,Trigger3M)),NA())</f>
        <v>4.6528690598002242E-3</v>
      </c>
      <c r="P2868" s="44">
        <f>IFERROR(_xll.qlIndexFixing(ONIndex6M,I2868,TRUE,_xll.ohTrigger(RecalcTrigger,Trigger6M)),NA())</f>
        <v>5.6902176716100428E-3</v>
      </c>
      <c r="Q2868" s="145">
        <f>IFERROR(_xll.qlIndexFixing(ONIndex1Y,I2868,TRUE,_xll.ohTrigger(RecalcTrigger,Trigger1Y)),NA())</f>
        <v>4.9628760718611886E-3</v>
      </c>
    </row>
    <row r="2869" spans="2:17" x14ac:dyDescent="0.2">
      <c r="B2869" s="39" t="s">
        <v>42</v>
      </c>
      <c r="D2869" s="42">
        <f>_xll.qlCalendarAdvance(Calendar,$D2868,B2869,"f",FALSE)</f>
        <v>59784</v>
      </c>
      <c r="E2869" s="139">
        <f>_xll.qlInterestRateIndexValueDate(IndexON,D2869)</f>
        <v>59784</v>
      </c>
      <c r="F2869" s="155">
        <f>IFERROR(_xll.qlIndexFixing(IndexON,D2869,TRUE,_xll.ohTrigger(RecalcTrigger,TriggerON)),NA())</f>
        <v>4.2329917467220923E-3</v>
      </c>
      <c r="H2869" s="42">
        <f>_xll.qlCalendarAdvance(Calendar,$H2868,B2869,"f",FALSE)</f>
        <v>59784</v>
      </c>
      <c r="I2869" s="139">
        <f>_xll.qlInterestRateIndexValueDate(Index1M,$H2869)</f>
        <v>59786</v>
      </c>
      <c r="J2869" s="144">
        <f>IFERROR(_xll.qlIndexFixing(Index1M,$H2869,TRUE,_xll.ohTrigger(RecalcTrigger,Trigger1M)),NA())</f>
        <v>4.4191336594211874E-3</v>
      </c>
      <c r="K2869" s="44">
        <f>IFERROR(_xll.qlIndexFixing(Index3M,H2869,TRUE,_xll.ohTrigger(RecalcTrigger,Trigger3M)),NA())</f>
        <v>4.6539113555505926E-3</v>
      </c>
      <c r="L2869" s="44">
        <f>IFERROR(_xll.qlIndexFixing(Index6M,$H2869,TRUE,_xll.ohTrigger(RecalcTrigger,Trigger6M)),NA())</f>
        <v>5.7686462981913142E-3</v>
      </c>
      <c r="M2869" s="145">
        <f>IFERROR(_xll.qlIndexFixing(Index1Y,$H2869,TRUE,_xll.ohTrigger(RecalcTrigger,Trigger1Y)),NA())</f>
        <v>4.9793997313599498E-3</v>
      </c>
      <c r="N2869" s="144">
        <f>IFERROR(_xll.qlIndexFixing(ONIndex1M,I2869,TRUE,_xll.ohTrigger(RecalcTrigger,Trigger1M)),NA())</f>
        <v>4.4189134543515252E-3</v>
      </c>
      <c r="O2869" s="44">
        <f>IFERROR(_xll.qlIndexFixing(ONIndex3M,I2869,TRUE,_xll.ohTrigger(RecalcTrigger,Trigger3M)),NA())</f>
        <v>4.6525196519375811E-3</v>
      </c>
      <c r="P2869" s="44">
        <f>IFERROR(_xll.qlIndexFixing(ONIndex6M,I2869,TRUE,_xll.ohTrigger(RecalcTrigger,Trigger6M)),NA())</f>
        <v>5.6959010289947543E-3</v>
      </c>
      <c r="Q2869" s="145">
        <f>IFERROR(_xll.qlIndexFixing(ONIndex1Y,I2869,TRUE,_xll.ohTrigger(RecalcTrigger,Trigger1Y)),NA())</f>
        <v>4.9625893369853458E-3</v>
      </c>
    </row>
    <row r="2870" spans="2:17" x14ac:dyDescent="0.2">
      <c r="B2870" s="39" t="s">
        <v>42</v>
      </c>
      <c r="D2870" s="42">
        <f>_xll.qlCalendarAdvance(Calendar,$D2869,B2870,"f",FALSE)</f>
        <v>59791</v>
      </c>
      <c r="E2870" s="139">
        <f>_xll.qlInterestRateIndexValueDate(IndexON,D2870)</f>
        <v>59791</v>
      </c>
      <c r="F2870" s="155">
        <f>IFERROR(_xll.qlIndexFixing(IndexON,D2870,TRUE,_xll.ohTrigger(RecalcTrigger,TriggerON)),NA())</f>
        <v>4.2325322792979847E-3</v>
      </c>
      <c r="H2870" s="42">
        <f>_xll.qlCalendarAdvance(Calendar,$H2869,B2870,"f",FALSE)</f>
        <v>59791</v>
      </c>
      <c r="I2870" s="139">
        <f>_xll.qlInterestRateIndexValueDate(Index1M,$H2870)</f>
        <v>59793</v>
      </c>
      <c r="J2870" s="144">
        <f>IFERROR(_xll.qlIndexFixing(Index1M,$H2870,TRUE,_xll.ohTrigger(RecalcTrigger,Trigger1M)),NA())</f>
        <v>4.4187754205735688E-3</v>
      </c>
      <c r="K2870" s="44">
        <f>IFERROR(_xll.qlIndexFixing(Index3M,H2870,TRUE,_xll.ohTrigger(RecalcTrigger,Trigger3M)),NA())</f>
        <v>4.6537474133141032E-3</v>
      </c>
      <c r="L2870" s="44">
        <f>IFERROR(_xll.qlIndexFixing(Index6M,$H2870,TRUE,_xll.ohTrigger(RecalcTrigger,Trigger6M)),NA())</f>
        <v>5.7736370460432229E-3</v>
      </c>
      <c r="M2870" s="145">
        <f>IFERROR(_xll.qlIndexFixing(Index1Y,$H2870,TRUE,_xll.ohTrigger(RecalcTrigger,Trigger1Y)),NA())</f>
        <v>4.9797967944889198E-3</v>
      </c>
      <c r="N2870" s="144">
        <f>IFERROR(_xll.qlIndexFixing(ONIndex1M,I2870,TRUE,_xll.ohTrigger(RecalcTrigger,Trigger1M)),NA())</f>
        <v>4.4185155081155614E-3</v>
      </c>
      <c r="O2870" s="44">
        <f>IFERROR(_xll.qlIndexFixing(ONIndex3M,I2870,TRUE,_xll.ohTrigger(RecalcTrigger,Trigger3M)),NA())</f>
        <v>4.6521971593449507E-3</v>
      </c>
      <c r="P2870" s="44">
        <f>IFERROR(_xll.qlIndexFixing(ONIndex6M,I2870,TRUE,_xll.ohTrigger(RecalcTrigger,Trigger6M)),NA())</f>
        <v>5.7015322699083271E-3</v>
      </c>
      <c r="Q2870" s="145">
        <f>IFERROR(_xll.qlIndexFixing(ONIndex1Y,I2870,TRUE,_xll.ohTrigger(RecalcTrigger,Trigger1Y)),NA())</f>
        <v>4.9623276387222859E-3</v>
      </c>
    </row>
    <row r="2871" spans="2:17" x14ac:dyDescent="0.2">
      <c r="B2871" s="39" t="s">
        <v>42</v>
      </c>
      <c r="D2871" s="42">
        <f>_xll.qlCalendarAdvance(Calendar,$D2870,B2871,"f",FALSE)</f>
        <v>59798</v>
      </c>
      <c r="E2871" s="139">
        <f>_xll.qlInterestRateIndexValueDate(IndexON,D2871)</f>
        <v>59798</v>
      </c>
      <c r="F2871" s="155">
        <f>IFERROR(_xll.qlIndexFixing(IndexON,D2871,TRUE,_xll.ohTrigger(RecalcTrigger,TriggerON)),NA())</f>
        <v>4.2320983624755115E-3</v>
      </c>
      <c r="H2871" s="42">
        <f>_xll.qlCalendarAdvance(Calendar,$H2870,B2871,"f",FALSE)</f>
        <v>59798</v>
      </c>
      <c r="I2871" s="139">
        <f>_xll.qlInterestRateIndexValueDate(Index1M,$H2871)</f>
        <v>59800</v>
      </c>
      <c r="J2871" s="144">
        <f>IFERROR(_xll.qlIndexFixing(Index1M,$H2871,TRUE,_xll.ohTrigger(RecalcTrigger,Trigger1M)),NA())</f>
        <v>4.4184425728628855E-3</v>
      </c>
      <c r="K2871" s="44">
        <f>IFERROR(_xll.qlIndexFixing(Index3M,H2871,TRUE,_xll.ohTrigger(RecalcTrigger,Trigger3M)),NA())</f>
        <v>4.6536106946346483E-3</v>
      </c>
      <c r="L2871" s="44">
        <f>IFERROR(_xll.qlIndexFixing(Index6M,$H2871,TRUE,_xll.ohTrigger(RecalcTrigger,Trigger6M)),NA())</f>
        <v>5.7785742168248782E-3</v>
      </c>
      <c r="M2871" s="145">
        <f>IFERROR(_xll.qlIndexFixing(Index1Y,$H2871,TRUE,_xll.ohTrigger(RecalcTrigger,Trigger1Y)),NA())</f>
        <v>4.9802199934525313E-3</v>
      </c>
      <c r="N2871" s="144">
        <f>IFERROR(_xll.qlIndexFixing(ONIndex1M,I2871,TRUE,_xll.ohTrigger(RecalcTrigger,Trigger1M)),NA())</f>
        <v>4.4181428830647462E-3</v>
      </c>
      <c r="O2871" s="44">
        <f>IFERROR(_xll.qlIndexFixing(ONIndex3M,I2871,TRUE,_xll.ohTrigger(RecalcTrigger,Trigger3M)),NA())</f>
        <v>4.6519016224699783E-3</v>
      </c>
      <c r="P2871" s="44">
        <f>IFERROR(_xll.qlIndexFixing(ONIndex6M,I2871,TRUE,_xll.ohTrigger(RecalcTrigger,Trigger6M)),NA())</f>
        <v>5.7071112955497938E-3</v>
      </c>
      <c r="Q2871" s="145">
        <f>IFERROR(_xll.qlIndexFixing(ONIndex1Y,I2871,TRUE,_xll.ohTrigger(RecalcTrigger,Trigger1Y)),NA())</f>
        <v>4.9620910136027874E-3</v>
      </c>
    </row>
    <row r="2872" spans="2:17" x14ac:dyDescent="0.2">
      <c r="B2872" s="39" t="s">
        <v>42</v>
      </c>
      <c r="D2872" s="42">
        <f>_xll.qlCalendarAdvance(Calendar,$D2871,B2872,"f",FALSE)</f>
        <v>59805</v>
      </c>
      <c r="E2872" s="139">
        <f>_xll.qlInterestRateIndexValueDate(IndexON,D2872)</f>
        <v>59805</v>
      </c>
      <c r="F2872" s="155">
        <f>IFERROR(_xll.qlIndexFixing(IndexON,D2872,TRUE,_xll.ohTrigger(RecalcTrigger,TriggerON)),NA())</f>
        <v>4.2316900350236608E-3</v>
      </c>
      <c r="H2872" s="42">
        <f>_xll.qlCalendarAdvance(Calendar,$H2871,B2872,"f",FALSE)</f>
        <v>59805</v>
      </c>
      <c r="I2872" s="139">
        <f>_xll.qlInterestRateIndexValueDate(Index1M,$H2872)</f>
        <v>59807</v>
      </c>
      <c r="J2872" s="144">
        <f>IFERROR(_xll.qlIndexFixing(Index1M,$H2872,TRUE,_xll.ohTrigger(RecalcTrigger,Trigger1M)),NA())</f>
        <v>4.4181503033279383E-3</v>
      </c>
      <c r="K2872" s="44">
        <f>IFERROR(_xll.qlIndexFixing(Index3M,H2872,TRUE,_xll.ohTrigger(RecalcTrigger,Trigger3M)),NA())</f>
        <v>4.6535844213591495E-3</v>
      </c>
      <c r="L2872" s="44">
        <f>IFERROR(_xll.qlIndexFixing(Index6M,$H2872,TRUE,_xll.ohTrigger(RecalcTrigger,Trigger6M)),NA())</f>
        <v>5.784586086608908E-3</v>
      </c>
      <c r="M2872" s="145">
        <f>IFERROR(_xll.qlIndexFixing(Index1Y,$H2872,TRUE,_xll.ohTrigger(RecalcTrigger,Trigger1Y)),NA())</f>
        <v>4.9807532444061092E-3</v>
      </c>
      <c r="N2872" s="144">
        <f>IFERROR(_xll.qlIndexFixing(ONIndex1M,I2872,TRUE,_xll.ohTrigger(RecalcTrigger,Trigger1M)),NA())</f>
        <v>4.4177956178081956E-3</v>
      </c>
      <c r="O2872" s="44">
        <f>IFERROR(_xll.qlIndexFixing(ONIndex3M,I2872,TRUE,_xll.ohTrigger(RecalcTrigger,Trigger3M)),NA())</f>
        <v>4.6516330814405649E-3</v>
      </c>
      <c r="P2872" s="44">
        <f>IFERROR(_xll.qlIndexFixing(ONIndex6M,I2872,TRUE,_xll.ohTrigger(RecalcTrigger,Trigger6M)),NA())</f>
        <v>5.7126380074379313E-3</v>
      </c>
      <c r="Q2872" s="145">
        <f>IFERROR(_xll.qlIndexFixing(ONIndex1Y,I2872,TRUE,_xll.ohTrigger(RecalcTrigger,Trigger1Y)),NA())</f>
        <v>4.9618794980776926E-3</v>
      </c>
    </row>
    <row r="2873" spans="2:17" x14ac:dyDescent="0.2">
      <c r="B2873" s="39" t="s">
        <v>42</v>
      </c>
      <c r="D2873" s="42">
        <f>_xll.qlCalendarAdvance(Calendar,$D2872,B2873,"f",FALSE)</f>
        <v>59812</v>
      </c>
      <c r="E2873" s="139">
        <f>_xll.qlInterestRateIndexValueDate(IndexON,D2873)</f>
        <v>59812</v>
      </c>
      <c r="F2873" s="155">
        <f>IFERROR(_xll.qlIndexFixing(IndexON,D2873,TRUE,_xll.ohTrigger(RecalcTrigger,TriggerON)),NA())</f>
        <v>4.2313073358712927E-3</v>
      </c>
      <c r="H2873" s="42">
        <f>_xll.qlCalendarAdvance(Calendar,$H2872,B2873,"f",FALSE)</f>
        <v>59812</v>
      </c>
      <c r="I2873" s="139">
        <f>_xll.qlInterestRateIndexValueDate(Index1M,$H2873)</f>
        <v>59814</v>
      </c>
      <c r="J2873" s="144">
        <f>IFERROR(_xll.qlIndexFixing(Index1M,$H2873,TRUE,_xll.ohTrigger(RecalcTrigger,Trigger1M)),NA())</f>
        <v>4.4178532049252064E-3</v>
      </c>
      <c r="K2873" s="44">
        <f>IFERROR(_xll.qlIndexFixing(Index3M,H2873,TRUE,_xll.ohTrigger(RecalcTrigger,Trigger3M)),NA())</f>
        <v>4.6535081432493635E-3</v>
      </c>
      <c r="L2873" s="44">
        <f>IFERROR(_xll.qlIndexFixing(Index6M,$H2873,TRUE,_xll.ohTrigger(RecalcTrigger,Trigger6M)),NA())</f>
        <v>5.7897760140550088E-3</v>
      </c>
      <c r="M2873" s="145">
        <f>IFERROR(_xll.qlIndexFixing(Index1Y,$H2873,TRUE,_xll.ohTrigger(RecalcTrigger,Trigger1Y)),NA())</f>
        <v>4.9811449453757593E-3</v>
      </c>
      <c r="N2873" s="144">
        <f>IFERROR(_xll.qlIndexFixing(ONIndex1M,I2873,TRUE,_xll.ohTrigger(RecalcTrigger,Trigger1M)),NA())</f>
        <v>4.4174737509550255E-3</v>
      </c>
      <c r="O2873" s="44">
        <f>IFERROR(_xll.qlIndexFixing(ONIndex3M,I2873,TRUE,_xll.ohTrigger(RecalcTrigger,Trigger3M)),NA())</f>
        <v>4.6513915767842917E-3</v>
      </c>
      <c r="P2873" s="44">
        <f>IFERROR(_xll.qlIndexFixing(ONIndex6M,I2873,TRUE,_xll.ohTrigger(RecalcTrigger,Trigger6M)),NA())</f>
        <v>5.7181123067717721E-3</v>
      </c>
      <c r="Q2873" s="145">
        <f>IFERROR(_xll.qlIndexFixing(ONIndex1Y,I2873,TRUE,_xll.ohTrigger(RecalcTrigger,Trigger1Y)),NA())</f>
        <v>4.9616931282780996E-3</v>
      </c>
    </row>
    <row r="2874" spans="2:17" x14ac:dyDescent="0.2">
      <c r="B2874" s="39" t="s">
        <v>42</v>
      </c>
      <c r="D2874" s="42">
        <f>_xll.qlCalendarAdvance(Calendar,$D2873,B2874,"f",FALSE)</f>
        <v>59819</v>
      </c>
      <c r="E2874" s="139">
        <f>_xll.qlInterestRateIndexValueDate(IndexON,D2874)</f>
        <v>59819</v>
      </c>
      <c r="F2874" s="155">
        <f>IFERROR(_xll.qlIndexFixing(IndexON,D2874,TRUE,_xll.ohTrigger(RecalcTrigger,TriggerON)),NA())</f>
        <v>4.2309503040272034E-3</v>
      </c>
      <c r="H2874" s="42">
        <f>_xll.qlCalendarAdvance(Calendar,$H2873,B2874,"f",FALSE)</f>
        <v>59819</v>
      </c>
      <c r="I2874" s="139">
        <f>_xll.qlInterestRateIndexValueDate(Index1M,$H2874)</f>
        <v>59821</v>
      </c>
      <c r="J2874" s="144">
        <f>IFERROR(_xll.qlIndexFixing(Index1M,$H2874,TRUE,_xll.ohTrigger(RecalcTrigger,Trigger1M)),NA())</f>
        <v>4.4175967617333632E-3</v>
      </c>
      <c r="K2874" s="44">
        <f>IFERROR(_xll.qlIndexFixing(Index3M,H2874,TRUE,_xll.ohTrigger(RecalcTrigger,Trigger3M)),NA())</f>
        <v>4.6534592195774417E-3</v>
      </c>
      <c r="L2874" s="44">
        <f>IFERROR(_xll.qlIndexFixing(Index6M,$H2874,TRUE,_xll.ohTrigger(RecalcTrigger,Trigger6M)),NA())</f>
        <v>5.7941688309850834E-3</v>
      </c>
      <c r="M2874" s="145">
        <f>IFERROR(_xll.qlIndexFixing(Index1Y,$H2874,TRUE,_xll.ohTrigger(RecalcTrigger,Trigger1Y)),NA())</f>
        <v>4.9816467715864269E-3</v>
      </c>
      <c r="N2874" s="144">
        <f>IFERROR(_xll.qlIndexFixing(ONIndex1M,I2874,TRUE,_xll.ohTrigger(RecalcTrigger,Trigger1M)),NA())</f>
        <v>4.4171773207946075E-3</v>
      </c>
      <c r="O2874" s="44">
        <f>IFERROR(_xll.qlIndexFixing(ONIndex3M,I2874,TRUE,_xll.ohTrigger(RecalcTrigger,Trigger3M)),NA())</f>
        <v>4.6511771487089959E-3</v>
      </c>
      <c r="P2874" s="44">
        <f>IFERROR(_xll.qlIndexFixing(ONIndex6M,I2874,TRUE,_xll.ohTrigger(RecalcTrigger,Trigger6M)),NA())</f>
        <v>5.723534094990157E-3</v>
      </c>
      <c r="Q2874" s="145">
        <f>IFERROR(_xll.qlIndexFixing(ONIndex1Y,I2874,TRUE,_xll.ohTrigger(RecalcTrigger,Trigger1Y)),NA())</f>
        <v>4.961531940974595E-3</v>
      </c>
    </row>
    <row r="2875" spans="2:17" x14ac:dyDescent="0.2">
      <c r="B2875" s="39" t="s">
        <v>42</v>
      </c>
      <c r="D2875" s="42">
        <f>_xll.qlCalendarAdvance(Calendar,$D2874,B2875,"f",FALSE)</f>
        <v>59826</v>
      </c>
      <c r="E2875" s="139">
        <f>_xll.qlInterestRateIndexValueDate(IndexON,D2875)</f>
        <v>59826</v>
      </c>
      <c r="F2875" s="155">
        <f>IFERROR(_xll.qlIndexFixing(IndexON,D2875,TRUE,_xll.ohTrigger(RecalcTrigger,TriggerON)),NA())</f>
        <v>4.2306189781005088E-3</v>
      </c>
      <c r="H2875" s="42">
        <f>_xll.qlCalendarAdvance(Calendar,$H2874,B2875,"f",FALSE)</f>
        <v>59826</v>
      </c>
      <c r="I2875" s="139">
        <f>_xll.qlInterestRateIndexValueDate(Index1M,$H2875)</f>
        <v>59828</v>
      </c>
      <c r="J2875" s="144">
        <f>IFERROR(_xll.qlIndexFixing(Index1M,$H2875,TRUE,_xll.ohTrigger(RecalcTrigger,Trigger1M)),NA())</f>
        <v>4.4173658637513382E-3</v>
      </c>
      <c r="K2875" s="44">
        <f>IFERROR(_xll.qlIndexFixing(Index3M,H2875,TRUE,_xll.ohTrigger(RecalcTrigger,Trigger3M)),NA())</f>
        <v>4.6534376907306513E-3</v>
      </c>
      <c r="L2875" s="44">
        <f>IFERROR(_xll.qlIndexFixing(Index6M,$H2875,TRUE,_xll.ohTrigger(RecalcTrigger,Trigger6M)),NA())</f>
        <v>5.7988792556667437E-3</v>
      </c>
      <c r="M2875" s="145">
        <f>IFERROR(_xll.qlIndexFixing(Index1Y,$H2875,TRUE,_xll.ohTrigger(RecalcTrigger,Trigger1Y)),NA())</f>
        <v>4.9821748801344911E-3</v>
      </c>
      <c r="N2875" s="144">
        <f>IFERROR(_xll.qlIndexFixing(ONIndex1M,I2875,TRUE,_xll.ohTrigger(RecalcTrigger,Trigger1M)),NA())</f>
        <v>4.4169063659360575E-3</v>
      </c>
      <c r="O2875" s="44">
        <f>IFERROR(_xll.qlIndexFixing(ONIndex3M,I2875,TRUE,_xll.ohTrigger(RecalcTrigger,Trigger3M)),NA())</f>
        <v>4.6509898377422587E-3</v>
      </c>
      <c r="P2875" s="44">
        <f>IFERROR(_xll.qlIndexFixing(ONIndex6M,I2875,TRUE,_xll.ohTrigger(RecalcTrigger,Trigger6M)),NA())</f>
        <v>5.7289032732921186E-3</v>
      </c>
      <c r="Q2875" s="145">
        <f>IFERROR(_xll.qlIndexFixing(ONIndex1Y,I2875,TRUE,_xll.ohTrigger(RecalcTrigger,Trigger1Y)),NA())</f>
        <v>4.961395972298277E-3</v>
      </c>
    </row>
    <row r="2876" spans="2:17" x14ac:dyDescent="0.2">
      <c r="B2876" s="39" t="s">
        <v>42</v>
      </c>
      <c r="D2876" s="42">
        <f>_xll.qlCalendarAdvance(Calendar,$D2875,B2876,"f",FALSE)</f>
        <v>59833</v>
      </c>
      <c r="E2876" s="139">
        <f>_xll.qlInterestRateIndexValueDate(IndexON,D2876)</f>
        <v>59833</v>
      </c>
      <c r="F2876" s="155">
        <f>IFERROR(_xll.qlIndexFixing(IndexON,D2876,TRUE,_xll.ohTrigger(RecalcTrigger,TriggerON)),NA())</f>
        <v>4.2303133973398133E-3</v>
      </c>
      <c r="H2876" s="42">
        <f>_xll.qlCalendarAdvance(Calendar,$H2875,B2876,"f",FALSE)</f>
        <v>59833</v>
      </c>
      <c r="I2876" s="139">
        <f>_xll.qlInterestRateIndexValueDate(Index1M,$H2876)</f>
        <v>59835</v>
      </c>
      <c r="J2876" s="144">
        <f>IFERROR(_xll.qlIndexFixing(Index1M,$H2876,TRUE,_xll.ohTrigger(RecalcTrigger,Trigger1M)),NA())</f>
        <v>4.4171605494954195E-3</v>
      </c>
      <c r="K2876" s="44">
        <f>IFERROR(_xll.qlIndexFixing(Index3M,H2876,TRUE,_xll.ohTrigger(RecalcTrigger,Trigger3M)),NA())</f>
        <v>4.6534435971013624E-3</v>
      </c>
      <c r="L2876" s="44">
        <f>IFERROR(_xll.qlIndexFixing(Index6M,$H2876,TRUE,_xll.ohTrigger(RecalcTrigger,Trigger6M)),NA())</f>
        <v>5.8035355828919433E-3</v>
      </c>
      <c r="M2876" s="145">
        <f>IFERROR(_xll.qlIndexFixing(Index1Y,$H2876,TRUE,_xll.ohTrigger(RecalcTrigger,Trigger1Y)),NA())</f>
        <v>4.9827293076509221E-3</v>
      </c>
      <c r="N2876" s="144">
        <f>IFERROR(_xll.qlIndexFixing(ONIndex1M,I2876,TRUE,_xll.ohTrigger(RecalcTrigger,Trigger1M)),NA())</f>
        <v>4.4166609249085553E-3</v>
      </c>
      <c r="O2876" s="44">
        <f>IFERROR(_xll.qlIndexFixing(ONIndex3M,I2876,TRUE,_xll.ohTrigger(RecalcTrigger,Trigger3M)),NA())</f>
        <v>4.6508296840119812E-3</v>
      </c>
      <c r="P2876" s="44">
        <f>IFERROR(_xll.qlIndexFixing(ONIndex6M,I2876,TRUE,_xll.ohTrigger(RecalcTrigger,Trigger6M)),NA())</f>
        <v>5.7342197431964337E-3</v>
      </c>
      <c r="Q2876" s="145">
        <f>IFERROR(_xll.qlIndexFixing(ONIndex1Y,I2876,TRUE,_xll.ohTrigger(RecalcTrigger,Trigger1Y)),NA())</f>
        <v>4.9612852587799239E-3</v>
      </c>
    </row>
    <row r="2877" spans="2:17" x14ac:dyDescent="0.2">
      <c r="B2877" s="39" t="s">
        <v>42</v>
      </c>
      <c r="D2877" s="42">
        <f>_xll.qlCalendarAdvance(Calendar,$D2876,B2877,"f",FALSE)</f>
        <v>59840</v>
      </c>
      <c r="E2877" s="139">
        <f>_xll.qlInterestRateIndexValueDate(IndexON,D2877)</f>
        <v>59840</v>
      </c>
      <c r="F2877" s="155">
        <f>IFERROR(_xll.qlIndexFixing(IndexON,D2877,TRUE,_xll.ohTrigger(RecalcTrigger,TriggerON)),NA())</f>
        <v>4.2300336001943606E-3</v>
      </c>
      <c r="H2877" s="42">
        <f>_xll.qlCalendarAdvance(Calendar,$H2876,B2877,"f",FALSE)</f>
        <v>59840</v>
      </c>
      <c r="I2877" s="139">
        <f>_xll.qlInterestRateIndexValueDate(Index1M,$H2877)</f>
        <v>59842</v>
      </c>
      <c r="J2877" s="144">
        <f>IFERROR(_xll.qlIndexFixing(Index1M,$H2877,TRUE,_xll.ohTrigger(RecalcTrigger,Trigger1M)),NA())</f>
        <v>4.4169808574870493E-3</v>
      </c>
      <c r="K2877" s="44">
        <f>IFERROR(_xll.qlIndexFixing(Index3M,H2877,TRUE,_xll.ohTrigger(RecalcTrigger,Trigger3M)),NA())</f>
        <v>4.6534769790802458E-3</v>
      </c>
      <c r="L2877" s="44">
        <f>IFERROR(_xll.qlIndexFixing(Index6M,$H2877,TRUE,_xll.ohTrigger(RecalcTrigger,Trigger6M)),NA())</f>
        <v>5.8070665601183871E-3</v>
      </c>
      <c r="M2877" s="145">
        <f>IFERROR(_xll.qlIndexFixing(Index1Y,$H2877,TRUE,_xll.ohTrigger(RecalcTrigger,Trigger1Y)),NA())</f>
        <v>4.9833100907688693E-3</v>
      </c>
      <c r="N2877" s="144">
        <f>IFERROR(_xll.qlIndexFixing(ONIndex1M,I2877,TRUE,_xll.ohTrigger(RecalcTrigger,Trigger1M)),NA())</f>
        <v>4.4164410360814088E-3</v>
      </c>
      <c r="O2877" s="44">
        <f>IFERROR(_xll.qlIndexFixing(ONIndex3M,I2877,TRUE,_xll.ohTrigger(RecalcTrigger,Trigger3M)),NA())</f>
        <v>4.6506967280457445E-3</v>
      </c>
      <c r="P2877" s="44">
        <f>IFERROR(_xll.qlIndexFixing(ONIndex6M,I2877,TRUE,_xll.ohTrigger(RecalcTrigger,Trigger6M)),NA())</f>
        <v>5.739483405982071E-3</v>
      </c>
      <c r="Q2877" s="145">
        <f>IFERROR(_xll.qlIndexFixing(ONIndex1Y,I2877,TRUE,_xll.ohTrigger(RecalcTrigger,Trigger1Y)),NA())</f>
        <v>4.9611998367105059E-3</v>
      </c>
    </row>
    <row r="2878" spans="2:17" x14ac:dyDescent="0.2">
      <c r="B2878" s="39" t="s">
        <v>42</v>
      </c>
      <c r="D2878" s="42">
        <f>_xll.qlCalendarAdvance(Calendar,$D2877,B2878,"f",FALSE)</f>
        <v>59847</v>
      </c>
      <c r="E2878" s="139">
        <f>_xll.qlInterestRateIndexValueDate(IndexON,D2878)</f>
        <v>59847</v>
      </c>
      <c r="F2878" s="155">
        <f>IFERROR(_xll.qlIndexFixing(IndexON,D2878,TRUE,_xll.ohTrigger(RecalcTrigger,TriggerON)),NA())</f>
        <v>4.2297796259127551E-3</v>
      </c>
      <c r="H2878" s="42">
        <f>_xll.qlCalendarAdvance(Calendar,$H2877,B2878,"f",FALSE)</f>
        <v>59847</v>
      </c>
      <c r="I2878" s="139">
        <f>_xll.qlInterestRateIndexValueDate(Index1M,$H2878)</f>
        <v>59849</v>
      </c>
      <c r="J2878" s="144">
        <f>IFERROR(_xll.qlIndexFixing(Index1M,$H2878,TRUE,_xll.ohTrigger(RecalcTrigger,Trigger1M)),NA())</f>
        <v>4.416826826239938E-3</v>
      </c>
      <c r="K2878" s="44">
        <f>IFERROR(_xll.qlIndexFixing(Index3M,H2878,TRUE,_xll.ohTrigger(RecalcTrigger,Trigger3M)),NA())</f>
        <v>4.6535378770588207E-3</v>
      </c>
      <c r="L2878" s="44">
        <f>IFERROR(_xll.qlIndexFixing(Index6M,$H2878,TRUE,_xll.ohTrigger(RecalcTrigger,Trigger6M)),NA())</f>
        <v>5.8116259100252365E-3</v>
      </c>
      <c r="M2878" s="145">
        <f>IFERROR(_xll.qlIndexFixing(Index1Y,$H2878,TRUE,_xll.ohTrigger(RecalcTrigger,Trigger1Y)),NA())</f>
        <v>4.9839172661236587E-3</v>
      </c>
      <c r="N2878" s="144">
        <f>IFERROR(_xll.qlIndexFixing(ONIndex1M,I2878,TRUE,_xll.ohTrigger(RecalcTrigger,Trigger1M)),NA())</f>
        <v>4.4162467382236059E-3</v>
      </c>
      <c r="O2878" s="44">
        <f>IFERROR(_xll.qlIndexFixing(ONIndex3M,I2878,TRUE,_xll.ohTrigger(RecalcTrigger,Trigger3M)),NA())</f>
        <v>4.6505910100513859E-3</v>
      </c>
      <c r="P2878" s="44">
        <f>IFERROR(_xll.qlIndexFixing(ONIndex6M,I2878,TRUE,_xll.ohTrigger(RecalcTrigger,Trigger6M)),NA())</f>
        <v>5.744694162848063E-3</v>
      </c>
      <c r="Q2878" s="145">
        <f>IFERROR(_xll.qlIndexFixing(ONIndex1Y,I2878,TRUE,_xll.ohTrigger(RecalcTrigger,Trigger1Y)),NA())</f>
        <v>4.9611397426208015E-3</v>
      </c>
    </row>
    <row r="2879" spans="2:17" x14ac:dyDescent="0.2">
      <c r="B2879" s="39" t="s">
        <v>42</v>
      </c>
      <c r="D2879" s="42">
        <f>_xll.qlCalendarAdvance(Calendar,$D2878,B2879,"f",FALSE)</f>
        <v>59854</v>
      </c>
      <c r="E2879" s="139">
        <f>_xll.qlInterestRateIndexValueDate(IndexON,D2879)</f>
        <v>59854</v>
      </c>
      <c r="F2879" s="155">
        <f>IFERROR(_xll.qlIndexFixing(IndexON,D2879,TRUE,_xll.ohTrigger(RecalcTrigger,TriggerON)),NA())</f>
        <v>4.2295515131840489E-3</v>
      </c>
      <c r="H2879" s="42">
        <f>_xll.qlCalendarAdvance(Calendar,$H2878,B2879,"f",FALSE)</f>
        <v>59854</v>
      </c>
      <c r="I2879" s="139">
        <f>_xll.qlInterestRateIndexValueDate(Index1M,$H2879)</f>
        <v>59856</v>
      </c>
      <c r="J2879" s="144">
        <f>IFERROR(_xll.qlIndexFixing(Index1M,$H2879,TRUE,_xll.ohTrigger(RecalcTrigger,Trigger1M)),NA())</f>
        <v>4.4166984942755278E-3</v>
      </c>
      <c r="K2879" s="44">
        <f>IFERROR(_xll.qlIndexFixing(Index3M,H2879,TRUE,_xll.ohTrigger(RecalcTrigger,Trigger3M)),NA())</f>
        <v>4.6536263314294578E-3</v>
      </c>
      <c r="L2879" s="44">
        <f>IFERROR(_xll.qlIndexFixing(Index6M,$H2879,TRUE,_xll.ohTrigger(RecalcTrigger,Trigger6M)),NA())</f>
        <v>5.8161308882249494E-3</v>
      </c>
      <c r="M2879" s="145">
        <f>IFERROR(_xll.qlIndexFixing(Index1Y,$H2879,TRUE,_xll.ohTrigger(RecalcTrigger,Trigger1Y)),NA())</f>
        <v>4.984550870353233E-3</v>
      </c>
      <c r="N2879" s="144">
        <f>IFERROR(_xll.qlIndexFixing(ONIndex1M,I2879,TRUE,_xll.ohTrigger(RecalcTrigger,Trigger1M)),NA())</f>
        <v>4.4160780696245183E-3</v>
      </c>
      <c r="O2879" s="44">
        <f>IFERROR(_xll.qlIndexFixing(ONIndex3M,I2879,TRUE,_xll.ohTrigger(RecalcTrigger,Trigger3M)),NA())</f>
        <v>4.6505125704765504E-3</v>
      </c>
      <c r="P2879" s="44">
        <f>IFERROR(_xll.qlIndexFixing(ONIndex6M,I2879,TRUE,_xll.ohTrigger(RecalcTrigger,Trigger6M)),NA())</f>
        <v>5.7498519153131866E-3</v>
      </c>
      <c r="Q2879" s="145">
        <f>IFERROR(_xll.qlIndexFixing(ONIndex1Y,I2879,TRUE,_xll.ohTrigger(RecalcTrigger,Trigger1Y)),NA())</f>
        <v>4.9611050128817169E-3</v>
      </c>
    </row>
    <row r="2880" spans="2:17" x14ac:dyDescent="0.2">
      <c r="B2880" s="39" t="s">
        <v>42</v>
      </c>
      <c r="D2880" s="42">
        <f>_xll.qlCalendarAdvance(Calendar,$D2879,B2880,"f",FALSE)</f>
        <v>59861</v>
      </c>
      <c r="E2880" s="139">
        <f>_xll.qlInterestRateIndexValueDate(IndexON,D2880)</f>
        <v>59861</v>
      </c>
      <c r="F2880" s="155">
        <f>IFERROR(_xll.qlIndexFixing(IndexON,D2880,TRUE,_xll.ohTrigger(RecalcTrigger,TriggerON)),NA())</f>
        <v>4.2293493009371019E-3</v>
      </c>
      <c r="H2880" s="42">
        <f>_xll.qlCalendarAdvance(Calendar,$H2879,B2880,"f",FALSE)</f>
        <v>59861</v>
      </c>
      <c r="I2880" s="139">
        <f>_xll.qlInterestRateIndexValueDate(Index1M,$H2880)</f>
        <v>59863</v>
      </c>
      <c r="J2880" s="144">
        <f>IFERROR(_xll.qlIndexFixing(Index1M,$H2880,TRUE,_xll.ohTrigger(RecalcTrigger,Trigger1M)),NA())</f>
        <v>4.4165959001101068E-3</v>
      </c>
      <c r="K2880" s="44">
        <f>IFERROR(_xll.qlIndexFixing(Index3M,H2880,TRUE,_xll.ohTrigger(RecalcTrigger,Trigger3M)),NA())</f>
        <v>4.6537423825836755E-3</v>
      </c>
      <c r="L2880" s="44">
        <f>IFERROR(_xll.qlIndexFixing(Index6M,$H2880,TRUE,_xll.ohTrigger(RecalcTrigger,Trigger6M)),NA())</f>
        <v>5.8205813954018051E-3</v>
      </c>
      <c r="M2880" s="145">
        <f>IFERROR(_xll.qlIndexFixing(Index1Y,$H2880,TRUE,_xll.ohTrigger(RecalcTrigger,Trigger1Y)),NA())</f>
        <v>4.9852109400972729E-3</v>
      </c>
      <c r="N2880" s="144">
        <f>IFERROR(_xll.qlIndexFixing(ONIndex1M,I2880,TRUE,_xll.ohTrigger(RecalcTrigger,Trigger1M)),NA())</f>
        <v>4.4159350688133259E-3</v>
      </c>
      <c r="O2880" s="44">
        <f>IFERROR(_xll.qlIndexFixing(ONIndex3M,I2880,TRUE,_xll.ohTrigger(RecalcTrigger,Trigger3M)),NA())</f>
        <v>4.6504614496889474E-3</v>
      </c>
      <c r="P2880" s="44">
        <f>IFERROR(_xll.qlIndexFixing(ONIndex6M,I2880,TRUE,_xll.ohTrigger(RecalcTrigger,Trigger6M)),NA())</f>
        <v>5.7549565646564105E-3</v>
      </c>
      <c r="Q2880" s="145">
        <f>IFERROR(_xll.qlIndexFixing(ONIndex1Y,I2880,TRUE,_xll.ohTrigger(RecalcTrigger,Trigger1Y)),NA())</f>
        <v>4.9610956838641584E-3</v>
      </c>
    </row>
    <row r="2881" spans="2:17" x14ac:dyDescent="0.2">
      <c r="B2881" s="39" t="s">
        <v>42</v>
      </c>
      <c r="D2881" s="42">
        <f>_xll.qlCalendarAdvance(Calendar,$D2880,B2881,"f",FALSE)</f>
        <v>59868</v>
      </c>
      <c r="E2881" s="139">
        <f>_xll.qlInterestRateIndexValueDate(IndexON,D2881)</f>
        <v>59868</v>
      </c>
      <c r="F2881" s="155">
        <f>IFERROR(_xll.qlIndexFixing(IndexON,D2881,TRUE,_xll.ohTrigger(RecalcTrigger,TriggerON)),NA())</f>
        <v>4.2291730281007744E-3</v>
      </c>
      <c r="H2881" s="42">
        <f>_xll.qlCalendarAdvance(Calendar,$H2880,B2881,"f",FALSE)</f>
        <v>59868</v>
      </c>
      <c r="I2881" s="139">
        <f>_xll.qlInterestRateIndexValueDate(Index1M,$H2881)</f>
        <v>59870</v>
      </c>
      <c r="J2881" s="144">
        <f>IFERROR(_xll.qlIndexFixing(Index1M,$H2881,TRUE,_xll.ohTrigger(RecalcTrigger,Trigger1M)),NA())</f>
        <v>4.4165190822651182E-3</v>
      </c>
      <c r="K2881" s="44">
        <f>IFERROR(_xll.qlIndexFixing(Index3M,H2881,TRUE,_xll.ohTrigger(RecalcTrigger,Trigger3M)),NA())</f>
        <v>4.6537496889952849E-3</v>
      </c>
      <c r="L2881" s="44">
        <f>IFERROR(_xll.qlIndexFixing(Index6M,$H2881,TRUE,_xll.ohTrigger(RecalcTrigger,Trigger6M)),NA())</f>
        <v>5.8249773322471103E-3</v>
      </c>
      <c r="M2881" s="145">
        <f>IFERROR(_xll.qlIndexFixing(Index1Y,$H2881,TRUE,_xll.ohTrigger(RecalcTrigger,Trigger1Y)),NA())</f>
        <v>4.9855952874976722E-3</v>
      </c>
      <c r="N2881" s="144">
        <f>IFERROR(_xll.qlIndexFixing(ONIndex1M,I2881,TRUE,_xll.ohTrigger(RecalcTrigger,Trigger1M)),NA())</f>
        <v>4.4158177743192084E-3</v>
      </c>
      <c r="O2881" s="44">
        <f>IFERROR(_xll.qlIndexFixing(ONIndex3M,I2881,TRUE,_xll.ohTrigger(RecalcTrigger,Trigger3M)),NA())</f>
        <v>4.6504376877365416E-3</v>
      </c>
      <c r="P2881" s="44">
        <f>IFERROR(_xll.qlIndexFixing(ONIndex6M,I2881,TRUE,_xll.ohTrigger(RecalcTrigger,Trigger6M)),NA())</f>
        <v>5.7600080123165753E-3</v>
      </c>
      <c r="Q2881" s="145">
        <f>IFERROR(_xll.qlIndexFixing(ONIndex1Y,I2881,TRUE,_xll.ohTrigger(RecalcTrigger,Trigger1Y)),NA())</f>
        <v>4.9611117920189685E-3</v>
      </c>
    </row>
    <row r="2882" spans="2:17" x14ac:dyDescent="0.2">
      <c r="B2882" s="39" t="s">
        <v>42</v>
      </c>
      <c r="D2882" s="42">
        <f>_xll.qlCalendarAdvance(Calendar,$D2881,B2882,"f",FALSE)</f>
        <v>59875</v>
      </c>
      <c r="E2882" s="139">
        <f>_xll.qlInterestRateIndexValueDate(IndexON,D2882)</f>
        <v>59875</v>
      </c>
      <c r="F2882" s="155">
        <f>IFERROR(_xll.qlIndexFixing(IndexON,D2882,TRUE,_xll.ohTrigger(RecalcTrigger,TriggerON)),NA())</f>
        <v>4.2290227336039266E-3</v>
      </c>
      <c r="H2882" s="42">
        <f>_xll.qlCalendarAdvance(Calendar,$H2881,B2882,"f",FALSE)</f>
        <v>59875</v>
      </c>
      <c r="I2882" s="139">
        <f>_xll.qlInterestRateIndexValueDate(Index1M,$H2882)</f>
        <v>59877</v>
      </c>
      <c r="J2882" s="144">
        <f>IFERROR(_xll.qlIndexFixing(Index1M,$H2882,TRUE,_xll.ohTrigger(RecalcTrigger,Trigger1M)),NA())</f>
        <v>4.4164680792620073E-3</v>
      </c>
      <c r="K2882" s="44">
        <f>IFERROR(_xll.qlIndexFixing(Index3M,H2882,TRUE,_xll.ohTrigger(RecalcTrigger,Trigger3M)),NA())</f>
        <v>4.6539150951183687E-3</v>
      </c>
      <c r="L2882" s="44">
        <f>IFERROR(_xll.qlIndexFixing(Index6M,$H2882,TRUE,_xll.ohTrigger(RecalcTrigger,Trigger6M)),NA())</f>
        <v>5.8303319371621433E-3</v>
      </c>
      <c r="M2882" s="145">
        <f>IFERROR(_xll.qlIndexFixing(Index1Y,$H2882,TRUE,_xll.ohTrigger(RecalcTrigger,Trigger1Y)),NA())</f>
        <v>4.9866106226999002E-3</v>
      </c>
      <c r="N2882" s="144">
        <f>IFERROR(_xll.qlIndexFixing(ONIndex1M,I2882,TRUE,_xll.ohTrigger(RecalcTrigger,Trigger1M)),NA())</f>
        <v>4.4157262245914097E-3</v>
      </c>
      <c r="O2882" s="44">
        <f>IFERROR(_xll.qlIndexFixing(ONIndex3M,I2882,TRUE,_xll.ohTrigger(RecalcTrigger,Trigger3M)),NA())</f>
        <v>4.6504413253867227E-3</v>
      </c>
      <c r="P2882" s="44">
        <f>IFERROR(_xll.qlIndexFixing(ONIndex6M,I2882,TRUE,_xll.ohTrigger(RecalcTrigger,Trigger6M)),NA())</f>
        <v>5.7650061594927138E-3</v>
      </c>
      <c r="Q2882" s="145">
        <f>IFERROR(_xll.qlIndexFixing(ONIndex1Y,I2882,TRUE,_xll.ohTrigger(RecalcTrigger,Trigger1Y)),NA())</f>
        <v>4.9611533736371172E-3</v>
      </c>
    </row>
    <row r="2883" spans="2:17" x14ac:dyDescent="0.2">
      <c r="B2883" s="39" t="s">
        <v>42</v>
      </c>
      <c r="D2883" s="42">
        <f>_xll.qlCalendarAdvance(Calendar,$D2882,B2883,"f",FALSE)</f>
        <v>59882</v>
      </c>
      <c r="E2883" s="139">
        <f>_xll.qlInterestRateIndexValueDate(IndexON,D2883)</f>
        <v>59882</v>
      </c>
      <c r="F2883" s="155">
        <f>IFERROR(_xll.qlIndexFixing(IndexON,D2883,TRUE,_xll.ohTrigger(RecalcTrigger,TriggerON)),NA())</f>
        <v>4.2288984562155463E-3</v>
      </c>
      <c r="H2883" s="42">
        <f>_xll.qlCalendarAdvance(Calendar,$H2882,B2883,"f",FALSE)</f>
        <v>59882</v>
      </c>
      <c r="I2883" s="139">
        <f>_xll.qlInterestRateIndexValueDate(Index1M,$H2883)</f>
        <v>59884</v>
      </c>
      <c r="J2883" s="144">
        <f>IFERROR(_xll.qlIndexFixing(Index1M,$H2883,TRUE,_xll.ohTrigger(RecalcTrigger,Trigger1M)),NA())</f>
        <v>4.4164429296144813E-3</v>
      </c>
      <c r="K2883" s="44">
        <f>IFERROR(_xll.qlIndexFixing(Index3M,H2883,TRUE,_xll.ohTrigger(RecalcTrigger,Trigger3M)),NA())</f>
        <v>4.6541082094762798E-3</v>
      </c>
      <c r="L2883" s="44">
        <f>IFERROR(_xll.qlIndexFixing(Index6M,$H2883,TRUE,_xll.ohTrigger(RecalcTrigger,Trigger6M)),NA())</f>
        <v>5.8346068010209353E-3</v>
      </c>
      <c r="M2883" s="145">
        <f>IFERROR(_xll.qlIndexFixing(Index1Y,$H2883,TRUE,_xll.ohTrigger(RecalcTrigger,Trigger1Y)),NA())</f>
        <v>4.9873503088489618E-3</v>
      </c>
      <c r="N2883" s="144">
        <f>IFERROR(_xll.qlIndexFixing(ONIndex1M,I2883,TRUE,_xll.ohTrigger(RecalcTrigger,Trigger1M)),NA())</f>
        <v>4.4156604583989179E-3</v>
      </c>
      <c r="O2883" s="44">
        <f>IFERROR(_xll.qlIndexFixing(ONIndex3M,I2883,TRUE,_xll.ohTrigger(RecalcTrigger,Trigger3M)),NA())</f>
        <v>4.6504724026075195E-3</v>
      </c>
      <c r="P2883" s="44">
        <f>IFERROR(_xll.qlIndexFixing(ONIndex6M,I2883,TRUE,_xll.ohTrigger(RecalcTrigger,Trigger6M)),NA())</f>
        <v>5.7699509076236666E-3</v>
      </c>
      <c r="Q2883" s="145">
        <f>IFERROR(_xll.qlIndexFixing(ONIndex1Y,I2883,TRUE,_xll.ohTrigger(RecalcTrigger,Trigger1Y)),NA())</f>
        <v>4.961220465249383E-3</v>
      </c>
    </row>
    <row r="2884" spans="2:17" x14ac:dyDescent="0.2">
      <c r="B2884" s="39" t="s">
        <v>42</v>
      </c>
      <c r="D2884" s="42">
        <f>_xll.qlCalendarAdvance(Calendar,$D2883,B2884,"f",FALSE)</f>
        <v>59889</v>
      </c>
      <c r="E2884" s="139">
        <f>_xll.qlInterestRateIndexValueDate(IndexON,D2884)</f>
        <v>59889</v>
      </c>
      <c r="F2884" s="155">
        <f>IFERROR(_xll.qlIndexFixing(IndexON,D2884,TRUE,_xll.ohTrigger(RecalcTrigger,TriggerON)),NA())</f>
        <v>4.2288002347845577E-3</v>
      </c>
      <c r="H2884" s="42">
        <f>_xll.qlCalendarAdvance(Calendar,$H2883,B2884,"f",FALSE)</f>
        <v>59889</v>
      </c>
      <c r="I2884" s="139">
        <f>_xll.qlInterestRateIndexValueDate(Index1M,$H2884)</f>
        <v>59891</v>
      </c>
      <c r="J2884" s="144">
        <f>IFERROR(_xll.qlIndexFixing(Index1M,$H2884,TRUE,_xll.ohTrigger(RecalcTrigger,Trigger1M)),NA())</f>
        <v>4.4164436718465636E-3</v>
      </c>
      <c r="K2884" s="44">
        <f>IFERROR(_xll.qlIndexFixing(Index3M,H2884,TRUE,_xll.ohTrigger(RecalcTrigger,Trigger3M)),NA())</f>
        <v>4.6543290724665939E-3</v>
      </c>
      <c r="L2884" s="44">
        <f>IFERROR(_xll.qlIndexFixing(Index6M,$H2884,TRUE,_xll.ohTrigger(RecalcTrigger,Trigger6M)),NA())</f>
        <v>5.8388267728467537E-3</v>
      </c>
      <c r="M2884" s="145">
        <f>IFERROR(_xll.qlIndexFixing(Index1Y,$H2884,TRUE,_xll.ohTrigger(RecalcTrigger,Trigger1Y)),NA())</f>
        <v>4.9881166070949636E-3</v>
      </c>
      <c r="N2884" s="144">
        <f>IFERROR(_xll.qlIndexFixing(ONIndex1M,I2884,TRUE,_xll.ohTrigger(RecalcTrigger,Trigger1M)),NA())</f>
        <v>4.4156138493622876E-3</v>
      </c>
      <c r="O2884" s="44">
        <f>IFERROR(_xll.qlIndexFixing(ONIndex3M,I2884,TRUE,_xll.ohTrigger(RecalcTrigger,Trigger3M)),NA())</f>
        <v>4.6505527436213612E-3</v>
      </c>
      <c r="P2884" s="44">
        <f>IFERROR(_xll.qlIndexFixing(ONIndex6M,I2884,TRUE,_xll.ohTrigger(RecalcTrigger,Trigger6M)),NA())</f>
        <v>5.7762298181351923E-3</v>
      </c>
      <c r="Q2884" s="145">
        <f>IFERROR(_xll.qlIndexFixing(ONIndex1Y,I2884,TRUE,_xll.ohTrigger(RecalcTrigger,Trigger1Y)),NA())</f>
        <v>4.9613442685370046E-3</v>
      </c>
    </row>
    <row r="2885" spans="2:17" x14ac:dyDescent="0.2">
      <c r="B2885" s="39" t="s">
        <v>42</v>
      </c>
      <c r="D2885" s="42">
        <f>_xll.qlCalendarAdvance(Calendar,$D2884,B2885,"f",FALSE)</f>
        <v>59897</v>
      </c>
      <c r="E2885" s="139">
        <f>_xll.qlInterestRateIndexValueDate(IndexON,D2885)</f>
        <v>59897</v>
      </c>
      <c r="F2885" s="155">
        <f>IFERROR(_xll.qlIndexFixing(IndexON,D2885,TRUE,_xll.ohTrigger(RecalcTrigger,TriggerON)),NA())</f>
        <v>4.2287199370960593E-3</v>
      </c>
      <c r="H2885" s="42">
        <f>_xll.qlCalendarAdvance(Calendar,$H2884,B2885,"f",FALSE)</f>
        <v>59897</v>
      </c>
      <c r="I2885" s="139">
        <f>_xll.qlInterestRateIndexValueDate(Index1M,$H2885)</f>
        <v>59901</v>
      </c>
      <c r="J2885" s="144">
        <f>IFERROR(_xll.qlIndexFixing(Index1M,$H2885,TRUE,_xll.ohTrigger(RecalcTrigger,Trigger1M)),NA())</f>
        <v>4.4164897230223391E-3</v>
      </c>
      <c r="K2885" s="44">
        <f>IFERROR(_xll.qlIndexFixing(Index3M,H2885,TRUE,_xll.ohTrigger(RecalcTrigger,Trigger3M)),NA())</f>
        <v>4.6546928064835659E-3</v>
      </c>
      <c r="L2885" s="44">
        <f>IFERROR(_xll.qlIndexFixing(Index6M,$H2885,TRUE,_xll.ohTrigger(RecalcTrigger,Trigger6M)),NA())</f>
        <v>5.8437865370359696E-3</v>
      </c>
      <c r="M2885" s="145">
        <f>IFERROR(_xll.qlIndexFixing(Index1Y,$H2885,TRUE,_xll.ohTrigger(RecalcTrigger,Trigger1Y)),NA())</f>
        <v>4.9891480604145819E-3</v>
      </c>
      <c r="N2885" s="144">
        <f>IFERROR(_xll.qlIndexFixing(ONIndex1M,I2885,TRUE,_xll.ohTrigger(RecalcTrigger,Trigger1M)),NA())</f>
        <v>4.4156071610323977E-3</v>
      </c>
      <c r="O2885" s="44">
        <f>IFERROR(_xll.qlIndexFixing(ONIndex3M,I2885,TRUE,_xll.ohTrigger(RecalcTrigger,Trigger3M)),NA())</f>
        <v>4.6506466918305733E-3</v>
      </c>
      <c r="P2885" s="44">
        <f>IFERROR(_xll.qlIndexFixing(ONIndex6M,I2885,TRUE,_xll.ohTrigger(RecalcTrigger,Trigger6M)),NA())</f>
        <v>5.7810521407564153E-3</v>
      </c>
      <c r="Q2885" s="145">
        <f>IFERROR(_xll.qlIndexFixing(ONIndex1Y,I2885,TRUE,_xll.ohTrigger(RecalcTrigger,Trigger1Y)),NA())</f>
        <v>4.9614698053179751E-3</v>
      </c>
    </row>
    <row r="2886" spans="2:17" x14ac:dyDescent="0.2">
      <c r="B2886" s="39" t="s">
        <v>42</v>
      </c>
      <c r="D2886" s="42">
        <f>_xll.qlCalendarAdvance(Calendar,$D2885,B2886,"f",FALSE)</f>
        <v>59904</v>
      </c>
      <c r="E2886" s="139">
        <f>_xll.qlInterestRateIndexValueDate(IndexON,D2886)</f>
        <v>59904</v>
      </c>
      <c r="F2886" s="155">
        <f>IFERROR(_xll.qlIndexFixing(IndexON,D2886,TRUE,_xll.ohTrigger(RecalcTrigger,TriggerON)),NA())</f>
        <v>4.2286776810573912E-3</v>
      </c>
      <c r="H2886" s="42">
        <f>_xll.qlCalendarAdvance(Calendar,$H2885,B2886,"f",FALSE)</f>
        <v>59904</v>
      </c>
      <c r="I2886" s="139">
        <f>_xll.qlInterestRateIndexValueDate(Index1M,$H2886)</f>
        <v>59908</v>
      </c>
      <c r="J2886" s="144">
        <f>IFERROR(_xll.qlIndexFixing(Index1M,$H2886,TRUE,_xll.ohTrigger(RecalcTrigger,Trigger1M)),NA())</f>
        <v>4.4165535058980944E-3</v>
      </c>
      <c r="K2886" s="44">
        <f>IFERROR(_xll.qlIndexFixing(Index3M,H2886,TRUE,_xll.ohTrigger(RecalcTrigger,Trigger3M)),NA())</f>
        <v>4.6550373196014953E-3</v>
      </c>
      <c r="L2886" s="44">
        <f>IFERROR(_xll.qlIndexFixing(Index6M,$H2886,TRUE,_xll.ohTrigger(RecalcTrigger,Trigger6M)),NA())</f>
        <v>5.8478845022312837E-3</v>
      </c>
      <c r="M2886" s="145">
        <f>IFERROR(_xll.qlIndexFixing(Index1Y,$H2886,TRUE,_xll.ohTrigger(RecalcTrigger,Trigger1Y)),NA())</f>
        <v>4.9899771979092008E-3</v>
      </c>
      <c r="N2886" s="144">
        <f>IFERROR(_xll.qlIndexFixing(ONIndex1M,I2886,TRUE,_xll.ohTrigger(RecalcTrigger,Trigger1M)),NA())</f>
        <v>4.4156220488034137E-3</v>
      </c>
      <c r="O2886" s="44">
        <f>IFERROR(_xll.qlIndexFixing(ONIndex3M,I2886,TRUE,_xll.ohTrigger(RecalcTrigger,Trigger3M)),NA())</f>
        <v>4.6507491625824571E-3</v>
      </c>
      <c r="P2886" s="44">
        <f>IFERROR(_xll.qlIndexFixing(ONIndex6M,I2886,TRUE,_xll.ohTrigger(RecalcTrigger,Trigger6M)),NA())</f>
        <v>5.7851428044841668E-3</v>
      </c>
      <c r="Q2886" s="145">
        <f>IFERROR(_xll.qlIndexFixing(ONIndex1Y,I2886,TRUE,_xll.ohTrigger(RecalcTrigger,Trigger1Y)),NA())</f>
        <v>4.9615978058881183E-3</v>
      </c>
    </row>
    <row r="2887" spans="2:17" x14ac:dyDescent="0.2">
      <c r="B2887" s="39" t="s">
        <v>42</v>
      </c>
      <c r="D2887" s="42">
        <f>_xll.qlCalendarAdvance(Calendar,$D2886,B2887,"f",FALSE)</f>
        <v>59911</v>
      </c>
      <c r="E2887" s="139">
        <f>_xll.qlInterestRateIndexValueDate(IndexON,D2887)</f>
        <v>59911</v>
      </c>
      <c r="F2887" s="155">
        <f>IFERROR(_xll.qlIndexFixing(IndexON,D2887,TRUE,_xll.ohTrigger(RecalcTrigger,TriggerON)),NA())</f>
        <v>4.2286616031983471E-3</v>
      </c>
      <c r="H2887" s="42">
        <f>_xll.qlCalendarAdvance(Calendar,$H2886,B2887,"f",FALSE)</f>
        <v>59911</v>
      </c>
      <c r="I2887" s="139">
        <f>_xll.qlInterestRateIndexValueDate(Index1M,$H2887)</f>
        <v>59915</v>
      </c>
      <c r="J2887" s="144">
        <f>IFERROR(_xll.qlIndexFixing(Index1M,$H2887,TRUE,_xll.ohTrigger(RecalcTrigger,Trigger1M)),NA())</f>
        <v>4.4166433127155614E-3</v>
      </c>
      <c r="K2887" s="44">
        <f>IFERROR(_xll.qlIndexFixing(Index3M,H2887,TRUE,_xll.ohTrigger(RecalcTrigger,Trigger3M)),NA())</f>
        <v>4.6552975349934715E-3</v>
      </c>
      <c r="L2887" s="44">
        <f>IFERROR(_xll.qlIndexFixing(Index6M,$H2887,TRUE,_xll.ohTrigger(RecalcTrigger,Trigger6M)),NA())</f>
        <v>5.8519272587590696E-3</v>
      </c>
      <c r="M2887" s="145">
        <f>IFERROR(_xll.qlIndexFixing(Index1Y,$H2887,TRUE,_xll.ohTrigger(RecalcTrigger,Trigger1Y)),NA())</f>
        <v>4.990833070180398E-3</v>
      </c>
      <c r="N2887" s="144">
        <f>IFERROR(_xll.qlIndexFixing(ONIndex1M,I2887,TRUE,_xll.ohTrigger(RecalcTrigger,Trigger1M)),NA())</f>
        <v>4.4156635093983709E-3</v>
      </c>
      <c r="O2887" s="44">
        <f>IFERROR(_xll.qlIndexFixing(ONIndex3M,I2887,TRUE,_xll.ohTrigger(RecalcTrigger,Trigger3M)),NA())</f>
        <v>4.6508943486056609E-3</v>
      </c>
      <c r="P2887" s="44">
        <f>IFERROR(_xll.qlIndexFixing(ONIndex6M,I2887,TRUE,_xll.ohTrigger(RecalcTrigger,Trigger6M)),NA())</f>
        <v>5.789865276897288E-3</v>
      </c>
      <c r="Q2887" s="145">
        <f>IFERROR(_xll.qlIndexFixing(ONIndex1Y,I2887,TRUE,_xll.ohTrigger(RecalcTrigger,Trigger1Y)),NA())</f>
        <v>4.9617709694516066E-3</v>
      </c>
    </row>
    <row r="2888" spans="2:17" x14ac:dyDescent="0.2">
      <c r="B2888" s="39" t="s">
        <v>42</v>
      </c>
      <c r="D2888" s="42">
        <f>_xll.qlCalendarAdvance(Calendar,$D2887,B2888,"f",FALSE)</f>
        <v>59918</v>
      </c>
      <c r="E2888" s="139">
        <f>_xll.qlInterestRateIndexValueDate(IndexON,D2888)</f>
        <v>59918</v>
      </c>
      <c r="F2888" s="155">
        <f>IFERROR(_xll.qlIndexFixing(IndexON,D2888,TRUE,_xll.ohTrigger(RecalcTrigger,TriggerON)),NA())</f>
        <v>4.2286717425277232E-3</v>
      </c>
      <c r="H2888" s="42">
        <f>_xll.qlCalendarAdvance(Calendar,$H2887,B2888,"f",FALSE)</f>
        <v>59918</v>
      </c>
      <c r="I2888" s="139">
        <f>_xll.qlInterestRateIndexValueDate(Index1M,$H2888)</f>
        <v>59922</v>
      </c>
      <c r="J2888" s="144">
        <f>IFERROR(_xll.qlIndexFixing(Index1M,$H2888,TRUE,_xll.ohTrigger(RecalcTrigger,Trigger1M)),NA())</f>
        <v>4.4167591820013404E-3</v>
      </c>
      <c r="K2888" s="44">
        <f>IFERROR(_xll.qlIndexFixing(Index3M,H2888,TRUE,_xll.ohTrigger(RecalcTrigger,Trigger3M)),NA())</f>
        <v>4.6556417703352412E-3</v>
      </c>
      <c r="L2888" s="44">
        <f>IFERROR(_xll.qlIndexFixing(Index6M,$H2888,TRUE,_xll.ohTrigger(RecalcTrigger,Trigger6M)),NA())</f>
        <v>5.8559147073374267E-3</v>
      </c>
      <c r="M2888" s="145">
        <f>IFERROR(_xll.qlIndexFixing(Index1Y,$H2888,TRUE,_xll.ohTrigger(RecalcTrigger,Trigger1Y)),NA())</f>
        <v>4.9917157138858444E-3</v>
      </c>
      <c r="N2888" s="144">
        <f>IFERROR(_xll.qlIndexFixing(ONIndex1M,I2888,TRUE,_xll.ohTrigger(RecalcTrigger,Trigger1M)),NA())</f>
        <v>4.415730951370378E-3</v>
      </c>
      <c r="O2888" s="44">
        <f>IFERROR(_xll.qlIndexFixing(ONIndex3M,I2888,TRUE,_xll.ohTrigger(RecalcTrigger,Trigger3M)),NA())</f>
        <v>4.6510671817934224E-3</v>
      </c>
      <c r="P2888" s="44">
        <f>IFERROR(_xll.qlIndexFixing(ONIndex6M,I2888,TRUE,_xll.ohTrigger(RecalcTrigger,Trigger6M)),NA())</f>
        <v>5.7945338428311288E-3</v>
      </c>
      <c r="Q2888" s="145">
        <f>IFERROR(_xll.qlIndexFixing(ONIndex1Y,I2888,TRUE,_xll.ohTrigger(RecalcTrigger,Trigger1Y)),NA())</f>
        <v>4.9619698301395232E-3</v>
      </c>
    </row>
    <row r="2889" spans="2:17" x14ac:dyDescent="0.2">
      <c r="B2889" s="39" t="s">
        <v>42</v>
      </c>
      <c r="D2889" s="42">
        <f>_xll.qlCalendarAdvance(Calendar,$D2888,B2889,"f",FALSE)</f>
        <v>59925</v>
      </c>
      <c r="E2889" s="139">
        <f>_xll.qlInterestRateIndexValueDate(IndexON,D2889)</f>
        <v>59925</v>
      </c>
      <c r="F2889" s="155">
        <f>IFERROR(_xll.qlIndexFixing(IndexON,D2889,TRUE,_xll.ohTrigger(RecalcTrigger,TriggerON)),NA())</f>
        <v>4.2287081378944436E-3</v>
      </c>
      <c r="H2889" s="42">
        <f>_xll.qlCalendarAdvance(Calendar,$H2888,B2889,"f",FALSE)</f>
        <v>59925</v>
      </c>
      <c r="I2889" s="139">
        <f>_xll.qlInterestRateIndexValueDate(Index1M,$H2889)</f>
        <v>59929</v>
      </c>
      <c r="J2889" s="144">
        <f>IFERROR(_xll.qlIndexFixing(Index1M,$H2889,TRUE,_xll.ohTrigger(RecalcTrigger,Trigger1M)),NA())</f>
        <v>4.4169011522742973E-3</v>
      </c>
      <c r="K2889" s="44">
        <f>IFERROR(_xll.qlIndexFixing(Index3M,H2889,TRUE,_xll.ohTrigger(RecalcTrigger,Trigger3M)),NA())</f>
        <v>4.656013973594224E-3</v>
      </c>
      <c r="L2889" s="44">
        <f>IFERROR(_xll.qlIndexFixing(Index6M,$H2889,TRUE,_xll.ohTrigger(RecalcTrigger,Trigger6M)),NA())</f>
        <v>5.859846748687089E-3</v>
      </c>
      <c r="M2889" s="145">
        <f>IFERROR(_xll.qlIndexFixing(Index1Y,$H2889,TRUE,_xll.ohTrigger(RecalcTrigger,Trigger1Y)),NA())</f>
        <v>4.9926251656860514E-3</v>
      </c>
      <c r="N2889" s="144">
        <f>IFERROR(_xll.qlIndexFixing(ONIndex1M,I2889,TRUE,_xll.ohTrigger(RecalcTrigger,Trigger1M)),NA())</f>
        <v>4.4158244131686786E-3</v>
      </c>
      <c r="O2889" s="44">
        <f>IFERROR(_xll.qlIndexFixing(ONIndex3M,I2889,TRUE,_xll.ohTrigger(RecalcTrigger,Trigger3M)),NA())</f>
        <v>4.6512677025134508E-3</v>
      </c>
      <c r="P2889" s="44">
        <f>IFERROR(_xll.qlIndexFixing(ONIndex6M,I2889,TRUE,_xll.ohTrigger(RecalcTrigger,Trigger6M)),NA())</f>
        <v>5.7991484035646579E-3</v>
      </c>
      <c r="Q2889" s="145">
        <f>IFERROR(_xll.qlIndexFixing(ONIndex1Y,I2889,TRUE,_xll.ohTrigger(RecalcTrigger,Trigger1Y)),NA())</f>
        <v>4.9621944244027105E-3</v>
      </c>
    </row>
    <row r="2890" spans="2:17" x14ac:dyDescent="0.2">
      <c r="B2890" s="39" t="s">
        <v>42</v>
      </c>
      <c r="D2890" s="42">
        <f>_xll.qlCalendarAdvance(Calendar,$D2889,B2890,"f",FALSE)</f>
        <v>59932</v>
      </c>
      <c r="E2890" s="139">
        <f>_xll.qlInterestRateIndexValueDate(IndexON,D2890)</f>
        <v>59932</v>
      </c>
      <c r="F2890" s="155">
        <f>IFERROR(_xll.qlIndexFixing(IndexON,D2890,TRUE,_xll.ohTrigger(RecalcTrigger,TriggerON)),NA())</f>
        <v>4.2287708279875602E-3</v>
      </c>
      <c r="H2890" s="42">
        <f>_xll.qlCalendarAdvance(Calendar,$H2889,B2890,"f",FALSE)</f>
        <v>59932</v>
      </c>
      <c r="I2890" s="139">
        <f>_xll.qlInterestRateIndexValueDate(Index1M,$H2890)</f>
        <v>59936</v>
      </c>
      <c r="J2890" s="144">
        <f>IFERROR(_xll.qlIndexFixing(Index1M,$H2890,TRUE,_xll.ohTrigger(RecalcTrigger,Trigger1M)),NA())</f>
        <v>4.4169867860369806E-3</v>
      </c>
      <c r="K2890" s="44">
        <f>IFERROR(_xll.qlIndexFixing(Index3M,H2890,TRUE,_xll.ohTrigger(RecalcTrigger,Trigger3M)),NA())</f>
        <v>4.6564141851706308E-3</v>
      </c>
      <c r="L2890" s="44">
        <f>IFERROR(_xll.qlIndexFixing(Index6M,$H2890,TRUE,_xll.ohTrigger(RecalcTrigger,Trigger6M)),NA())</f>
        <v>5.8637232835327419E-3</v>
      </c>
      <c r="M2890" s="145">
        <f>IFERROR(_xll.qlIndexFixing(Index1Y,$H2890,TRUE,_xll.ohTrigger(RecalcTrigger,Trigger1Y)),NA())</f>
        <v>4.9935614622439329E-3</v>
      </c>
      <c r="N2890" s="144">
        <f>IFERROR(_xll.qlIndexFixing(ONIndex1M,I2890,TRUE,_xll.ohTrigger(RecalcTrigger,Trigger1M)),NA())</f>
        <v>4.4159439334023887E-3</v>
      </c>
      <c r="O2890" s="44">
        <f>IFERROR(_xll.qlIndexFixing(ONIndex3M,I2890,TRUE,_xll.ohTrigger(RecalcTrigger,Trigger3M)),NA())</f>
        <v>4.6514959511334553E-3</v>
      </c>
      <c r="P2890" s="44">
        <f>IFERROR(_xll.qlIndexFixing(ONIndex6M,I2890,TRUE,_xll.ohTrigger(RecalcTrigger,Trigger6M)),NA())</f>
        <v>5.803708860536716E-3</v>
      </c>
      <c r="Q2890" s="145">
        <f>IFERROR(_xll.qlIndexFixing(ONIndex1Y,I2890,TRUE,_xll.ohTrigger(RecalcTrigger,Trigger1Y)),NA())</f>
        <v>4.9624447886920109E-3</v>
      </c>
    </row>
    <row r="2891" spans="2:17" x14ac:dyDescent="0.2">
      <c r="B2891" s="39" t="s">
        <v>42</v>
      </c>
      <c r="D2891" s="42">
        <f>_xll.qlCalendarAdvance(Calendar,$D2890,B2891,"f",FALSE)</f>
        <v>59939</v>
      </c>
      <c r="E2891" s="139">
        <f>_xll.qlInterestRateIndexValueDate(IndexON,D2891)</f>
        <v>59939</v>
      </c>
      <c r="F2891" s="155">
        <f>IFERROR(_xll.qlIndexFixing(IndexON,D2891,TRUE,_xll.ohTrigger(RecalcTrigger,TriggerON)),NA())</f>
        <v>4.2288598520556775E-3</v>
      </c>
      <c r="H2891" s="42">
        <f>_xll.qlCalendarAdvance(Calendar,$H2890,B2891,"f",FALSE)</f>
        <v>59939</v>
      </c>
      <c r="I2891" s="139">
        <f>_xll.qlInterestRateIndexValueDate(Index1M,$H2891)</f>
        <v>59943</v>
      </c>
      <c r="J2891" s="144">
        <f>IFERROR(_xll.qlIndexFixing(Index1M,$H2891,TRUE,_xll.ohTrigger(RecalcTrigger,Trigger1M)),NA())</f>
        <v>4.417177323162368E-3</v>
      </c>
      <c r="K2891" s="44">
        <f>IFERROR(_xll.qlIndexFixing(Index3M,H2891,TRUE,_xll.ohTrigger(RecalcTrigger,Trigger3M)),NA())</f>
        <v>4.656842445461158E-3</v>
      </c>
      <c r="L2891" s="44">
        <f>IFERROR(_xll.qlIndexFixing(Index6M,$H2891,TRUE,_xll.ohTrigger(RecalcTrigger,Trigger6M)),NA())</f>
        <v>5.8675442126034658E-3</v>
      </c>
      <c r="M2891" s="145">
        <f>IFERROR(_xll.qlIndexFixing(Index1Y,$H2891,TRUE,_xll.ohTrigger(RecalcTrigger,Trigger1Y)),NA())</f>
        <v>4.9945246402241473E-3</v>
      </c>
      <c r="N2891" s="144">
        <f>IFERROR(_xll.qlIndexFixing(ONIndex1M,I2891,TRUE,_xll.ohTrigger(RecalcTrigger,Trigger1M)),NA())</f>
        <v>4.416089550520752E-3</v>
      </c>
      <c r="O2891" s="44">
        <f>IFERROR(_xll.qlIndexFixing(ONIndex3M,I2891,TRUE,_xll.ohTrigger(RecalcTrigger,Trigger3M)),NA())</f>
        <v>4.651751968021145E-3</v>
      </c>
      <c r="P2891" s="44">
        <f>IFERROR(_xll.qlIndexFixing(ONIndex6M,I2891,TRUE,_xll.ohTrigger(RecalcTrigger,Trigger6M)),NA())</f>
        <v>5.8082151151062078E-3</v>
      </c>
      <c r="Q2891" s="145">
        <f>IFERROR(_xll.qlIndexFixing(ONIndex1Y,I2891,TRUE,_xll.ohTrigger(RecalcTrigger,Trigger1Y)),NA())</f>
        <v>4.9627209592983945E-3</v>
      </c>
    </row>
    <row r="2892" spans="2:17" x14ac:dyDescent="0.2">
      <c r="B2892" s="39" t="s">
        <v>42</v>
      </c>
      <c r="D2892" s="42">
        <f>_xll.qlCalendarAdvance(Calendar,$D2891,B2892,"f",FALSE)</f>
        <v>59946</v>
      </c>
      <c r="E2892" s="139">
        <f>_xll.qlInterestRateIndexValueDate(IndexON,D2892)</f>
        <v>59946</v>
      </c>
      <c r="F2892" s="155">
        <f>IFERROR(_xll.qlIndexFixing(IndexON,D2892,TRUE,_xll.ohTrigger(RecalcTrigger,TriggerON)),NA())</f>
        <v>4.2289752487079113E-3</v>
      </c>
      <c r="H2892" s="42">
        <f>_xll.qlCalendarAdvance(Calendar,$H2891,B2892,"f",FALSE)</f>
        <v>59946</v>
      </c>
      <c r="I2892" s="139">
        <f>_xll.qlInterestRateIndexValueDate(Index1M,$H2892)</f>
        <v>59950</v>
      </c>
      <c r="J2892" s="144">
        <f>IFERROR(_xll.qlIndexFixing(Index1M,$H2892,TRUE,_xll.ohTrigger(RecalcTrigger,Trigger1M)),NA())</f>
        <v>4.4173940706871244E-3</v>
      </c>
      <c r="K2892" s="44">
        <f>IFERROR(_xll.qlIndexFixing(Index3M,H2892,TRUE,_xll.ohTrigger(RecalcTrigger,Trigger3M)),NA())</f>
        <v>4.6572987948651371E-3</v>
      </c>
      <c r="L2892" s="44">
        <f>IFERROR(_xll.qlIndexFixing(Index6M,$H2892,TRUE,_xll.ohTrigger(RecalcTrigger,Trigger6M)),NA())</f>
        <v>5.8713094366327316E-3</v>
      </c>
      <c r="M2892" s="145">
        <f>IFERROR(_xll.qlIndexFixing(Index1Y,$H2892,TRUE,_xll.ohTrigger(RecalcTrigger,Trigger1Y)),NA())</f>
        <v>4.9955147362941961E-3</v>
      </c>
      <c r="N2892" s="144">
        <f>IFERROR(_xll.qlIndexFixing(ONIndex1M,I2892,TRUE,_xll.ohTrigger(RecalcTrigger,Trigger1M)),NA())</f>
        <v>4.4162613029730124E-3</v>
      </c>
      <c r="O2892" s="44">
        <f>IFERROR(_xll.qlIndexFixing(ONIndex3M,I2892,TRUE,_xll.ohTrigger(RecalcTrigger,Trigger3M)),NA())</f>
        <v>4.652035793384357E-3</v>
      </c>
      <c r="P2892" s="44">
        <f>IFERROR(_xll.qlIndexFixing(ONIndex6M,I2892,TRUE,_xll.ohTrigger(RecalcTrigger,Trigger6M)),NA())</f>
        <v>5.8126670686320381E-3</v>
      </c>
      <c r="Q2892" s="145">
        <f>IFERROR(_xll.qlIndexFixing(ONIndex1Y,I2892,TRUE,_xll.ohTrigger(RecalcTrigger,Trigger1Y)),NA())</f>
        <v>4.9630229728325759E-3</v>
      </c>
    </row>
    <row r="2893" spans="2:17" x14ac:dyDescent="0.2">
      <c r="B2893" s="39" t="s">
        <v>42</v>
      </c>
      <c r="D2893" s="42">
        <f>_xll.qlCalendarAdvance(Calendar,$D2892,B2893,"f",FALSE)</f>
        <v>59953</v>
      </c>
      <c r="E2893" s="139">
        <f>_xll.qlInterestRateIndexValueDate(IndexON,D2893)</f>
        <v>59953</v>
      </c>
      <c r="F2893" s="155">
        <f>IFERROR(_xll.qlIndexFixing(IndexON,D2893,TRUE,_xll.ohTrigger(RecalcTrigger,TriggerON)),NA())</f>
        <v>4.2291170569530578E-3</v>
      </c>
      <c r="H2893" s="42">
        <f>_xll.qlCalendarAdvance(Calendar,$H2892,B2893,"f",FALSE)</f>
        <v>59953</v>
      </c>
      <c r="I2893" s="139">
        <f>_xll.qlInterestRateIndexValueDate(Index1M,$H2893)</f>
        <v>59957</v>
      </c>
      <c r="J2893" s="144">
        <f>IFERROR(_xll.qlIndexFixing(Index1M,$H2893,TRUE,_xll.ohTrigger(RecalcTrigger,Trigger1M)),NA())</f>
        <v>4.4176370671376716E-3</v>
      </c>
      <c r="K2893" s="44">
        <f>IFERROR(_xll.qlIndexFixing(Index3M,H2893,TRUE,_xll.ohTrigger(RecalcTrigger,Trigger3M)),NA())</f>
        <v>4.6577832737801457E-3</v>
      </c>
      <c r="L2893" s="44">
        <f>IFERROR(_xll.qlIndexFixing(Index6M,$H2893,TRUE,_xll.ohTrigger(RecalcTrigger,Trigger6M)),NA())</f>
        <v>5.8750188563566437E-3</v>
      </c>
      <c r="M2893" s="145">
        <f>IFERROR(_xll.qlIndexFixing(Index1Y,$H2893,TRUE,_xll.ohTrigger(RecalcTrigger,Trigger1Y)),NA())</f>
        <v>4.9965317871241985E-3</v>
      </c>
      <c r="N2893" s="144">
        <f>IFERROR(_xll.qlIndexFixing(ONIndex1M,I2893,TRUE,_xll.ohTrigger(RecalcTrigger,Trigger1M)),NA())</f>
        <v>4.4164592293682858E-3</v>
      </c>
      <c r="O2893" s="44">
        <f>IFERROR(_xll.qlIndexFixing(ONIndex3M,I2893,TRUE,_xll.ohTrigger(RecalcTrigger,Trigger3M)),NA())</f>
        <v>4.6523474678306087E-3</v>
      </c>
      <c r="P2893" s="44">
        <f>IFERROR(_xll.qlIndexFixing(ONIndex6M,I2893,TRUE,_xll.ohTrigger(RecalcTrigger,Trigger6M)),NA())</f>
        <v>5.8170646223931755E-3</v>
      </c>
      <c r="Q2893" s="145">
        <f>IFERROR(_xll.qlIndexFixing(ONIndex1Y,I2893,TRUE,_xll.ohTrigger(RecalcTrigger,Trigger1Y)),NA())</f>
        <v>4.9633508654256531E-3</v>
      </c>
    </row>
    <row r="2894" spans="2:17" x14ac:dyDescent="0.2">
      <c r="B2894" s="39" t="s">
        <v>42</v>
      </c>
      <c r="D2894" s="42">
        <f>_xll.qlCalendarAdvance(Calendar,$D2893,B2894,"f",FALSE)</f>
        <v>59960</v>
      </c>
      <c r="E2894" s="139">
        <f>_xll.qlInterestRateIndexValueDate(IndexON,D2894)</f>
        <v>59960</v>
      </c>
      <c r="F2894" s="155">
        <f>IFERROR(_xll.qlIndexFixing(IndexON,D2894,TRUE,_xll.ohTrigger(RecalcTrigger,TriggerON)),NA())</f>
        <v>4.2292853156400412E-3</v>
      </c>
      <c r="H2894" s="42">
        <f>_xll.qlCalendarAdvance(Calendar,$H2893,B2894,"f",FALSE)</f>
        <v>59960</v>
      </c>
      <c r="I2894" s="139">
        <f>_xll.qlInterestRateIndexValueDate(Index1M,$H2894)</f>
        <v>59964</v>
      </c>
      <c r="J2894" s="144">
        <f>IFERROR(_xll.qlIndexFixing(Index1M,$H2894,TRUE,_xll.ohTrigger(RecalcTrigger,Trigger1M)),NA())</f>
        <v>4.4180038666560388E-3</v>
      </c>
      <c r="K2894" s="44">
        <f>IFERROR(_xll.qlIndexFixing(Index3M,H2894,TRUE,_xll.ohTrigger(RecalcTrigger,Trigger3M)),NA())</f>
        <v>4.6583681370390108E-3</v>
      </c>
      <c r="L2894" s="44">
        <f>IFERROR(_xll.qlIndexFixing(Index6M,$H2894,TRUE,_xll.ohTrigger(RecalcTrigger,Trigger6M)),NA())</f>
        <v>5.8792507806764054E-3</v>
      </c>
      <c r="M2894" s="145">
        <f>IFERROR(_xll.qlIndexFixing(Index1Y,$H2894,TRUE,_xll.ohTrigger(RecalcTrigger,Trigger1Y)),NA())</f>
        <v>4.9974489322043222E-3</v>
      </c>
      <c r="N2894" s="144">
        <f>IFERROR(_xll.qlIndexFixing(ONIndex1M,I2894,TRUE,_xll.ohTrigger(RecalcTrigger,Trigger1M)),NA())</f>
        <v>4.416683368155816E-3</v>
      </c>
      <c r="O2894" s="44">
        <f>IFERROR(_xll.qlIndexFixing(ONIndex3M,I2894,TRUE,_xll.ohTrigger(RecalcTrigger,Trigger3M)),NA())</f>
        <v>4.6526870314878011E-3</v>
      </c>
      <c r="P2894" s="44">
        <f>IFERROR(_xll.qlIndexFixing(ONIndex6M,I2894,TRUE,_xll.ohTrigger(RecalcTrigger,Trigger6M)),NA())</f>
        <v>5.8214076778284607E-3</v>
      </c>
      <c r="Q2894" s="145">
        <f>IFERROR(_xll.qlIndexFixing(ONIndex1Y,I2894,TRUE,_xll.ohTrigger(RecalcTrigger,Trigger1Y)),NA())</f>
        <v>4.9637046736084045E-3</v>
      </c>
    </row>
    <row r="2895" spans="2:17" x14ac:dyDescent="0.2">
      <c r="B2895" s="39" t="s">
        <v>42</v>
      </c>
      <c r="D2895" s="42">
        <f>_xll.qlCalendarAdvance(Calendar,$D2894,B2895,"f",FALSE)</f>
        <v>59967</v>
      </c>
      <c r="E2895" s="139">
        <f>_xll.qlInterestRateIndexValueDate(IndexON,D2895)</f>
        <v>59967</v>
      </c>
      <c r="F2895" s="155">
        <f>IFERROR(_xll.qlIndexFixing(IndexON,D2895,TRUE,_xll.ohTrigger(RecalcTrigger,TriggerON)),NA())</f>
        <v>4.2294800636177854E-3</v>
      </c>
      <c r="H2895" s="42">
        <f>_xll.qlCalendarAdvance(Calendar,$H2894,B2895,"f",FALSE)</f>
        <v>59967</v>
      </c>
      <c r="I2895" s="139">
        <f>_xll.qlInterestRateIndexValueDate(Index1M,$H2895)</f>
        <v>59971</v>
      </c>
      <c r="J2895" s="144">
        <f>IFERROR(_xll.qlIndexFixing(Index1M,$H2895,TRUE,_xll.ohTrigger(RecalcTrigger,Trigger1M)),NA())</f>
        <v>4.4183032517843401E-3</v>
      </c>
      <c r="K2895" s="44">
        <f>IFERROR(_xll.qlIndexFixing(Index3M,H2895,TRUE,_xll.ohTrigger(RecalcTrigger,Trigger3M)),NA())</f>
        <v>4.6589110260544919E-3</v>
      </c>
      <c r="L2895" s="44">
        <f>IFERROR(_xll.qlIndexFixing(Index6M,$H2895,TRUE,_xll.ohTrigger(RecalcTrigger,Trigger6M)),NA())</f>
        <v>5.882840340960635E-3</v>
      </c>
      <c r="M2895" s="145">
        <f>IFERROR(_xll.qlIndexFixing(Index1Y,$H2895,TRUE,_xll.ohTrigger(RecalcTrigger,Trigger1Y)),NA())</f>
        <v>4.9985180332093064E-3</v>
      </c>
      <c r="N2895" s="144">
        <f>IFERROR(_xll.qlIndexFixing(ONIndex1M,I2895,TRUE,_xll.ohTrigger(RecalcTrigger,Trigger1M)),NA())</f>
        <v>4.4169337577848466E-3</v>
      </c>
      <c r="O2895" s="44">
        <f>IFERROR(_xll.qlIndexFixing(ONIndex3M,I2895,TRUE,_xll.ohTrigger(RecalcTrigger,Trigger3M)),NA())</f>
        <v>4.6530545248035793E-3</v>
      </c>
      <c r="P2895" s="44">
        <f>IFERROR(_xll.qlIndexFixing(ONIndex6M,I2895,TRUE,_xll.ohTrigger(RecalcTrigger,Trigger6M)),NA())</f>
        <v>5.8256961360569903E-3</v>
      </c>
      <c r="Q2895" s="145">
        <f>IFERROR(_xll.qlIndexFixing(ONIndex1Y,I2895,TRUE,_xll.ohTrigger(RecalcTrigger,Trigger1Y)),NA())</f>
        <v>4.9640844339116086E-3</v>
      </c>
    </row>
    <row r="2896" spans="2:17" x14ac:dyDescent="0.2">
      <c r="B2896" s="39" t="s">
        <v>42</v>
      </c>
      <c r="D2896" s="42">
        <f>_xll.qlCalendarAdvance(Calendar,$D2895,B2896,"f",FALSE)</f>
        <v>59974</v>
      </c>
      <c r="E2896" s="139">
        <f>_xll.qlInterestRateIndexValueDate(IndexON,D2896)</f>
        <v>59974</v>
      </c>
      <c r="F2896" s="155">
        <f>IFERROR(_xll.qlIndexFixing(IndexON,D2896,TRUE,_xll.ohTrigger(RecalcTrigger,TriggerON)),NA())</f>
        <v>4.2297013397352146E-3</v>
      </c>
      <c r="H2896" s="42">
        <f>_xll.qlCalendarAdvance(Calendar,$H2895,B2896,"f",FALSE)</f>
        <v>59974</v>
      </c>
      <c r="I2896" s="139">
        <f>_xll.qlInterestRateIndexValueDate(Index1M,$H2896)</f>
        <v>59978</v>
      </c>
      <c r="J2896" s="144">
        <f>IFERROR(_xll.qlIndexFixing(Index1M,$H2896,TRUE,_xll.ohTrigger(RecalcTrigger,Trigger1M)),NA())</f>
        <v>4.4186290075473502E-3</v>
      </c>
      <c r="K2896" s="44">
        <f>IFERROR(_xll.qlIndexFixing(Index3M,H2896,TRUE,_xll.ohTrigger(RecalcTrigger,Trigger3M)),NA())</f>
        <v>4.659482169035228E-3</v>
      </c>
      <c r="L2896" s="44">
        <f>IFERROR(_xll.qlIndexFixing(Index6M,$H2896,TRUE,_xll.ohTrigger(RecalcTrigger,Trigger6M)),NA())</f>
        <v>5.886373783234625E-3</v>
      </c>
      <c r="M2896" s="145">
        <f>IFERROR(_xll.qlIndexFixing(Index1Y,$H2896,TRUE,_xll.ohTrigger(RecalcTrigger,Trigger1Y)),NA())</f>
        <v>4.9996141959989951E-3</v>
      </c>
      <c r="N2896" s="144">
        <f>IFERROR(_xll.qlIndexFixing(ONIndex1M,I2896,TRUE,_xll.ohTrigger(RecalcTrigger,Trigger1M)),NA())</f>
        <v>4.4172104368644938E-3</v>
      </c>
      <c r="O2896" s="44">
        <f>IFERROR(_xll.qlIndexFixing(ONIndex3M,I2896,TRUE,_xll.ohTrigger(RecalcTrigger,Trigger3M)),NA())</f>
        <v>4.6534499879058444E-3</v>
      </c>
      <c r="P2896" s="44">
        <f>IFERROR(_xll.qlIndexFixing(ONIndex6M,I2896,TRUE,_xll.ohTrigger(RecalcTrigger,Trigger6M)),NA())</f>
        <v>5.8299298987574133E-3</v>
      </c>
      <c r="Q2896" s="145">
        <f>IFERROR(_xll.qlIndexFixing(ONIndex1Y,I2896,TRUE,_xll.ohTrigger(RecalcTrigger,Trigger1Y)),NA())</f>
        <v>4.9644901825462995E-3</v>
      </c>
    </row>
    <row r="2897" spans="2:17" x14ac:dyDescent="0.2">
      <c r="B2897" s="39" t="s">
        <v>42</v>
      </c>
      <c r="D2897" s="42">
        <f>_xll.qlCalendarAdvance(Calendar,$D2896,B2897,"f",FALSE)</f>
        <v>59981</v>
      </c>
      <c r="E2897" s="139">
        <f>_xll.qlInterestRateIndexValueDate(IndexON,D2897)</f>
        <v>59981</v>
      </c>
      <c r="F2897" s="155">
        <f>IFERROR(_xll.qlIndexFixing(IndexON,D2897,TRUE,_xll.ohTrigger(RecalcTrigger,TriggerON)),NA())</f>
        <v>4.229949183160997E-3</v>
      </c>
      <c r="H2897" s="42">
        <f>_xll.qlCalendarAdvance(Calendar,$H2896,B2897,"f",FALSE)</f>
        <v>59981</v>
      </c>
      <c r="I2897" s="139">
        <f>_xll.qlInterestRateIndexValueDate(Index1M,$H2897)</f>
        <v>59985</v>
      </c>
      <c r="J2897" s="144">
        <f>IFERROR(_xll.qlIndexFixing(Index1M,$H2897,TRUE,_xll.ohTrigger(RecalcTrigger,Trigger1M)),NA())</f>
        <v>4.4189811724665113E-3</v>
      </c>
      <c r="K2897" s="44">
        <f>IFERROR(_xll.qlIndexFixing(Index3M,H2897,TRUE,_xll.ohTrigger(RecalcTrigger,Trigger3M)),NA())</f>
        <v>4.6600816063819446E-3</v>
      </c>
      <c r="L2897" s="44">
        <f>IFERROR(_xll.qlIndexFixing(Index6M,$H2897,TRUE,_xll.ohTrigger(RecalcTrigger,Trigger6M)),NA())</f>
        <v>5.8898510082460312E-3</v>
      </c>
      <c r="M2897" s="145">
        <f>IFERROR(_xll.qlIndexFixing(Index1Y,$H2897,TRUE,_xll.ohTrigger(RecalcTrigger,Trigger1Y)),NA())</f>
        <v>5.0007374572513356E-3</v>
      </c>
      <c r="N2897" s="144">
        <f>IFERROR(_xll.qlIndexFixing(ONIndex1M,I2897,TRUE,_xll.ohTrigger(RecalcTrigger,Trigger1M)),NA())</f>
        <v>4.4175134438440011E-3</v>
      </c>
      <c r="O2897" s="44">
        <f>IFERROR(_xll.qlIndexFixing(ONIndex3M,I2897,TRUE,_xll.ohTrigger(RecalcTrigger,Trigger3M)),NA())</f>
        <v>4.6538734614021138E-3</v>
      </c>
      <c r="P2897" s="44">
        <f>IFERROR(_xll.qlIndexFixing(ONIndex6M,I2897,TRUE,_xll.ohTrigger(RecalcTrigger,Trigger6M)),NA())</f>
        <v>5.834108866888954E-3</v>
      </c>
      <c r="Q2897" s="145">
        <f>IFERROR(_xll.qlIndexFixing(ONIndex1Y,I2897,TRUE,_xll.ohTrigger(RecalcTrigger,Trigger1Y)),NA())</f>
        <v>4.9649219560432556E-3</v>
      </c>
    </row>
    <row r="2898" spans="2:17" x14ac:dyDescent="0.2">
      <c r="B2898" s="39" t="s">
        <v>42</v>
      </c>
      <c r="D2898" s="42">
        <f>_xll.qlCalendarAdvance(Calendar,$D2897,B2898,"f",FALSE)</f>
        <v>59988</v>
      </c>
      <c r="E2898" s="139">
        <f>_xll.qlInterestRateIndexValueDate(IndexON,D2898)</f>
        <v>59988</v>
      </c>
      <c r="F2898" s="155">
        <f>IFERROR(_xll.qlIndexFixing(IndexON,D2898,TRUE,_xll.ohTrigger(RecalcTrigger,TriggerON)),NA())</f>
        <v>4.2302236323443765E-3</v>
      </c>
      <c r="H2898" s="42">
        <f>_xll.qlCalendarAdvance(Calendar,$H2897,B2898,"f",FALSE)</f>
        <v>59988</v>
      </c>
      <c r="I2898" s="139">
        <f>_xll.qlInterestRateIndexValueDate(Index1M,$H2898)</f>
        <v>59992</v>
      </c>
      <c r="J2898" s="144">
        <f>IFERROR(_xll.qlIndexFixing(Index1M,$H2898,TRUE,_xll.ohTrigger(RecalcTrigger,Trigger1M)),NA())</f>
        <v>4.4193033675599125E-3</v>
      </c>
      <c r="K2898" s="44">
        <f>IFERROR(_xll.qlIndexFixing(Index3M,H2898,TRUE,_xll.ohTrigger(RecalcTrigger,Trigger3M)),NA())</f>
        <v>4.6606290250525767E-3</v>
      </c>
      <c r="L2898" s="44">
        <f>IFERROR(_xll.qlIndexFixing(Index6M,$H2898,TRUE,_xll.ohTrigger(RecalcTrigger,Trigger6M)),NA())</f>
        <v>5.8929988567313716E-3</v>
      </c>
      <c r="M2898" s="145">
        <f>IFERROR(_xll.qlIndexFixing(Index1Y,$H2898,TRUE,_xll.ohTrigger(RecalcTrigger,Trigger1Y)),NA())</f>
        <v>5.001887853646904E-3</v>
      </c>
      <c r="N2898" s="144">
        <f>IFERROR(_xll.qlIndexFixing(ONIndex1M,I2898,TRUE,_xll.ohTrigger(RecalcTrigger,Trigger1M)),NA())</f>
        <v>4.4178428173324846E-3</v>
      </c>
      <c r="O2898" s="44">
        <f>IFERROR(_xll.qlIndexFixing(ONIndex3M,I2898,TRUE,_xll.ohTrigger(RecalcTrigger,Trigger3M)),NA())</f>
        <v>4.6543249856600966E-3</v>
      </c>
      <c r="P2898" s="44">
        <f>IFERROR(_xll.qlIndexFixing(ONIndex6M,I2898,TRUE,_xll.ohTrigger(RecalcTrigger,Trigger6M)),NA())</f>
        <v>5.8382329421302614E-3</v>
      </c>
      <c r="Q2898" s="145">
        <f>IFERROR(_xll.qlIndexFixing(ONIndex1Y,I2898,TRUE,_xll.ohTrigger(RecalcTrigger,Trigger1Y)),NA())</f>
        <v>4.9653797906934471E-3</v>
      </c>
    </row>
    <row r="2899" spans="2:17" x14ac:dyDescent="0.2">
      <c r="B2899" s="39" t="s">
        <v>42</v>
      </c>
      <c r="D2899" s="42">
        <f>_xll.qlCalendarAdvance(Calendar,$D2898,B2899,"f",FALSE)</f>
        <v>59995</v>
      </c>
      <c r="E2899" s="139">
        <f>_xll.qlInterestRateIndexValueDate(IndexON,D2899)</f>
        <v>59995</v>
      </c>
      <c r="F2899" s="155">
        <f>IFERROR(_xll.qlIndexFixing(IndexON,D2899,TRUE,_xll.ohTrigger(RecalcTrigger,TriggerON)),NA())</f>
        <v>4.230715632704829E-3</v>
      </c>
      <c r="H2899" s="42">
        <f>_xll.qlCalendarAdvance(Calendar,$H2898,B2899,"f",FALSE)</f>
        <v>59995</v>
      </c>
      <c r="I2899" s="139">
        <f>_xll.qlInterestRateIndexValueDate(Index1M,$H2899)</f>
        <v>60001</v>
      </c>
      <c r="J2899" s="144">
        <f>IFERROR(_xll.qlIndexFixing(Index1M,$H2899,TRUE,_xll.ohTrigger(RecalcTrigger,Trigger1M)),NA())</f>
        <v>4.4198266355301996E-3</v>
      </c>
      <c r="K2899" s="44">
        <f>IFERROR(_xll.qlIndexFixing(Index3M,H2899,TRUE,_xll.ohTrigger(RecalcTrigger,Trigger3M)),NA())</f>
        <v>4.6614752332523523E-3</v>
      </c>
      <c r="L2899" s="44">
        <f>IFERROR(_xll.qlIndexFixing(Index6M,$H2899,TRUE,_xll.ohTrigger(RecalcTrigger,Trigger6M)),NA())</f>
        <v>5.8973194128165143E-3</v>
      </c>
      <c r="M2899" s="145">
        <f>IFERROR(_xll.qlIndexFixing(Index1Y,$H2899,TRUE,_xll.ohTrigger(RecalcTrigger,Trigger1Y)),NA())</f>
        <v>5.0034068658098615E-3</v>
      </c>
      <c r="N2899" s="144">
        <f>IFERROR(_xll.qlIndexFixing(ONIndex1M,I2899,TRUE,_xll.ohTrigger(RecalcTrigger,Trigger1M)),NA())</f>
        <v>4.4184135724822937E-3</v>
      </c>
      <c r="O2899" s="44">
        <f>IFERROR(_xll.qlIndexFixing(ONIndex3M,I2899,TRUE,_xll.ohTrigger(RecalcTrigger,Trigger3M)),NA())</f>
        <v>4.655079143303098E-3</v>
      </c>
      <c r="P2899" s="44">
        <f>IFERROR(_xll.qlIndexFixing(ONIndex6M,I2899,TRUE,_xll.ohTrigger(RecalcTrigger,Trigger6M)),NA())</f>
        <v>5.8441235539419267E-3</v>
      </c>
      <c r="Q2899" s="145">
        <f>IFERROR(_xll.qlIndexFixing(ONIndex1Y,I2899,TRUE,_xll.ohTrigger(RecalcTrigger,Trigger1Y)),NA())</f>
        <v>4.9661478042661855E-3</v>
      </c>
    </row>
    <row r="2900" spans="2:17" x14ac:dyDescent="0.2">
      <c r="B2900" s="39" t="s">
        <v>42</v>
      </c>
      <c r="D2900" s="42">
        <f>_xll.qlCalendarAdvance(Calendar,$D2899,B2900,"f",FALSE)</f>
        <v>60002</v>
      </c>
      <c r="E2900" s="139">
        <f>_xll.qlInterestRateIndexValueDate(IndexON,D2900)</f>
        <v>60002</v>
      </c>
      <c r="F2900" s="155">
        <f>IFERROR(_xll.qlIndexFixing(IndexON,D2900,TRUE,_xll.ohTrigger(RecalcTrigger,TriggerON)),NA())</f>
        <v>4.2308525043388556E-3</v>
      </c>
      <c r="H2900" s="42">
        <f>_xll.qlCalendarAdvance(Calendar,$H2899,B2900,"f",FALSE)</f>
        <v>60002</v>
      </c>
      <c r="I2900" s="139">
        <f>_xll.qlInterestRateIndexValueDate(Index1M,$H2900)</f>
        <v>60006</v>
      </c>
      <c r="J2900" s="144">
        <f>IFERROR(_xll.qlIndexFixing(Index1M,$H2900,TRUE,_xll.ohTrigger(RecalcTrigger,Trigger1M)),NA())</f>
        <v>4.4201362866083116E-3</v>
      </c>
      <c r="K2900" s="44">
        <f>IFERROR(_xll.qlIndexFixing(Index3M,H2900,TRUE,_xll.ohTrigger(RecalcTrigger,Trigger3M)),NA())</f>
        <v>4.6619656461845934E-3</v>
      </c>
      <c r="L2900" s="44">
        <f>IFERROR(_xll.qlIndexFixing(Index6M,$H2900,TRUE,_xll.ohTrigger(RecalcTrigger,Trigger6M)),NA())</f>
        <v>5.8996793528474497E-3</v>
      </c>
      <c r="M2900" s="145">
        <f>IFERROR(_xll.qlIndexFixing(Index1Y,$H2900,TRUE,_xll.ohTrigger(RecalcTrigger,Trigger1Y)),NA())</f>
        <v>5.0042701986029526E-3</v>
      </c>
      <c r="N2900" s="144">
        <f>IFERROR(_xll.qlIndexFixing(ONIndex1M,I2900,TRUE,_xll.ohTrigger(RecalcTrigger,Trigger1M)),NA())</f>
        <v>4.418580817393547E-3</v>
      </c>
      <c r="O2900" s="44">
        <f>IFERROR(_xll.qlIndexFixing(ONIndex3M,I2900,TRUE,_xll.ohTrigger(RecalcTrigger,Trigger3M)),NA())</f>
        <v>4.6553123472126146E-3</v>
      </c>
      <c r="P2900" s="44">
        <f>IFERROR(_xll.qlIndexFixing(ONIndex6M,I2900,TRUE,_xll.ohTrigger(RecalcTrigger,Trigger6M)),NA())</f>
        <v>5.8463160188981789E-3</v>
      </c>
      <c r="Q2900" s="145">
        <f>IFERROR(_xll.qlIndexFixing(ONIndex1Y,I2900,TRUE,_xll.ohTrigger(RecalcTrigger,Trigger1Y)),NA())</f>
        <v>4.966373789336842E-3</v>
      </c>
    </row>
    <row r="2901" spans="2:17" x14ac:dyDescent="0.2">
      <c r="B2901" s="39" t="s">
        <v>42</v>
      </c>
      <c r="D2901" s="42">
        <f>_xll.qlCalendarAdvance(Calendar,$D2900,B2901,"f",FALSE)</f>
        <v>60009</v>
      </c>
      <c r="E2901" s="139">
        <f>_xll.qlInterestRateIndexValueDate(IndexON,D2901)</f>
        <v>60009</v>
      </c>
      <c r="F2901" s="155">
        <f>IFERROR(_xll.qlIndexFixing(IndexON,D2901,TRUE,_xll.ohTrigger(RecalcTrigger,TriggerON)),NA())</f>
        <v>4.2312070049277395E-3</v>
      </c>
      <c r="H2901" s="42">
        <f>_xll.qlCalendarAdvance(Calendar,$H2900,B2901,"f",FALSE)</f>
        <v>60009</v>
      </c>
      <c r="I2901" s="139">
        <f>_xll.qlInterestRateIndexValueDate(Index1M,$H2901)</f>
        <v>60013</v>
      </c>
      <c r="J2901" s="144">
        <f>IFERROR(_xll.qlIndexFixing(Index1M,$H2901,TRUE,_xll.ohTrigger(RecalcTrigger,Trigger1M)),NA())</f>
        <v>4.4205925671256807E-3</v>
      </c>
      <c r="K2901" s="44">
        <f>IFERROR(_xll.qlIndexFixing(Index3M,H2901,TRUE,_xll.ohTrigger(RecalcTrigger,Trigger3M)),NA())</f>
        <v>4.66267661564021E-3</v>
      </c>
      <c r="L2901" s="44">
        <f>IFERROR(_xll.qlIndexFixing(Index6M,$H2901,TRUE,_xll.ohTrigger(RecalcTrigger,Trigger6M)),NA())</f>
        <v>5.9029347411469237E-3</v>
      </c>
      <c r="M2901" s="145">
        <f>IFERROR(_xll.qlIndexFixing(Index1Y,$H2901,TRUE,_xll.ohTrigger(RecalcTrigger,Trigger1Y)),NA())</f>
        <v>5.0055022205364114E-3</v>
      </c>
      <c r="N2901" s="144">
        <f>IFERROR(_xll.qlIndexFixing(ONIndex1M,I2901,TRUE,_xll.ohTrigger(RecalcTrigger,Trigger1M)),NA())</f>
        <v>4.4189895211044217E-3</v>
      </c>
      <c r="O2901" s="44">
        <f>IFERROR(_xll.qlIndexFixing(ONIndex3M,I2901,TRUE,_xll.ohTrigger(RecalcTrigger,Trigger3M)),NA())</f>
        <v>4.6558482652425681E-3</v>
      </c>
      <c r="P2901" s="44">
        <f>IFERROR(_xll.qlIndexFixing(ONIndex6M,I2901,TRUE,_xll.ohTrigger(RecalcTrigger,Trigger6M)),NA())</f>
        <v>5.8502748229827262E-3</v>
      </c>
      <c r="Q2901" s="145">
        <f>IFERROR(_xll.qlIndexFixing(ONIndex1Y,I2901,TRUE,_xll.ohTrigger(RecalcTrigger,Trigger1Y)),NA())</f>
        <v>4.966910026151794E-3</v>
      </c>
    </row>
    <row r="2902" spans="2:17" x14ac:dyDescent="0.2">
      <c r="B2902" s="39" t="s">
        <v>42</v>
      </c>
      <c r="D2902" s="42">
        <f>_xll.qlCalendarAdvance(Calendar,$D2901,B2902,"f",FALSE)</f>
        <v>60016</v>
      </c>
      <c r="E2902" s="139">
        <f>_xll.qlInterestRateIndexValueDate(IndexON,D2902)</f>
        <v>60016</v>
      </c>
      <c r="F2902" s="155">
        <f>IFERROR(_xll.qlIndexFixing(IndexON,D2902,TRUE,_xll.ohTrigger(RecalcTrigger,TriggerON)),NA())</f>
        <v>4.2315882669097249E-3</v>
      </c>
      <c r="H2902" s="42">
        <f>_xll.qlCalendarAdvance(Calendar,$H2901,B2902,"f",FALSE)</f>
        <v>60016</v>
      </c>
      <c r="I2902" s="139">
        <f>_xll.qlInterestRateIndexValueDate(Index1M,$H2902)</f>
        <v>60020</v>
      </c>
      <c r="J2902" s="144">
        <f>IFERROR(_xll.qlIndexFixing(Index1M,$H2902,TRUE,_xll.ohTrigger(RecalcTrigger,Trigger1M)),NA())</f>
        <v>4.4210754463263058E-3</v>
      </c>
      <c r="K2902" s="44">
        <f>IFERROR(_xll.qlIndexFixing(Index3M,H2902,TRUE,_xll.ohTrigger(RecalcTrigger,Trigger3M)),NA())</f>
        <v>4.6634160782289538E-3</v>
      </c>
      <c r="L2902" s="44">
        <f>IFERROR(_xll.qlIndexFixing(Index6M,$H2902,TRUE,_xll.ohTrigger(RecalcTrigger,Trigger6M)),NA())</f>
        <v>5.9061334239676154E-3</v>
      </c>
      <c r="M2902" s="145">
        <f>IFERROR(_xll.qlIndexFixing(Index1Y,$H2902,TRUE,_xll.ohTrigger(RecalcTrigger,Trigger1Y)),NA())</f>
        <v>5.0067615243597138E-3</v>
      </c>
      <c r="N2902" s="144">
        <f>IFERROR(_xll.qlIndexFixing(ONIndex1M,I2902,TRUE,_xll.ohTrigger(RecalcTrigger,Trigger1M)),NA())</f>
        <v>4.419484043527433E-3</v>
      </c>
      <c r="O2902" s="44">
        <f>IFERROR(_xll.qlIndexFixing(ONIndex3M,I2902,TRUE,_xll.ohTrigger(RecalcTrigger,Trigger3M)),NA())</f>
        <v>4.6564839577412087E-3</v>
      </c>
      <c r="P2902" s="44">
        <f>IFERROR(_xll.qlIndexFixing(ONIndex6M,I2902,TRUE,_xll.ohTrigger(RecalcTrigger,Trigger6M)),NA())</f>
        <v>5.8545025063461154E-3</v>
      </c>
      <c r="Q2902" s="145">
        <f>IFERROR(_xll.qlIndexFixing(ONIndex1Y,I2902,TRUE,_xll.ohTrigger(RecalcTrigger,Trigger1Y)),NA())</f>
        <v>4.9675479875155304E-3</v>
      </c>
    </row>
    <row r="2903" spans="2:17" x14ac:dyDescent="0.2">
      <c r="B2903" s="39" t="s">
        <v>42</v>
      </c>
      <c r="D2903" s="42">
        <f>_xll.qlCalendarAdvance(Calendar,$D2902,B2903,"f",FALSE)</f>
        <v>60024</v>
      </c>
      <c r="E2903" s="139">
        <f>_xll.qlInterestRateIndexValueDate(IndexON,D2903)</f>
        <v>60024</v>
      </c>
      <c r="F2903" s="155">
        <f>IFERROR(_xll.qlIndexFixing(IndexON,D2903,TRUE,_xll.ohTrigger(RecalcTrigger,TriggerON)),NA())</f>
        <v>4.2321677817191983E-3</v>
      </c>
      <c r="H2903" s="42">
        <f>_xll.qlCalendarAdvance(Calendar,$H2902,B2903,"f",FALSE)</f>
        <v>60024</v>
      </c>
      <c r="I2903" s="139">
        <f>_xll.qlInterestRateIndexValueDate(Index1M,$H2903)</f>
        <v>60028</v>
      </c>
      <c r="J2903" s="144">
        <f>IFERROR(_xll.qlIndexFixing(Index1M,$H2903,TRUE,_xll.ohTrigger(RecalcTrigger,Trigger1M)),NA())</f>
        <v>4.4217261497339353E-3</v>
      </c>
      <c r="K2903" s="44">
        <f>IFERROR(_xll.qlIndexFixing(Index3M,H2903,TRUE,_xll.ohTrigger(RecalcTrigger,Trigger3M)),NA())</f>
        <v>4.664387014123572E-3</v>
      </c>
      <c r="L2903" s="44">
        <f>IFERROR(_xll.qlIndexFixing(Index6M,$H2903,TRUE,_xll.ohTrigger(RecalcTrigger,Trigger6M)),NA())</f>
        <v>5.9099718570557302E-3</v>
      </c>
      <c r="M2903" s="145">
        <f>IFERROR(_xll.qlIndexFixing(Index1Y,$H2903,TRUE,_xll.ohTrigger(RecalcTrigger,Trigger1Y)),NA())</f>
        <v>5.0082341821947336E-3</v>
      </c>
      <c r="N2903" s="144">
        <f>IFERROR(_xll.qlIndexFixing(ONIndex1M,I2903,TRUE,_xll.ohTrigger(RecalcTrigger,Trigger1M)),NA())</f>
        <v>4.41995466770706E-3</v>
      </c>
      <c r="O2903" s="44">
        <f>IFERROR(_xll.qlIndexFixing(ONIndex3M,I2903,TRUE,_xll.ohTrigger(RecalcTrigger,Trigger3M)),NA())</f>
        <v>4.6570917125876576E-3</v>
      </c>
      <c r="P2903" s="44">
        <f>IFERROR(_xll.qlIndexFixing(ONIndex6M,I2903,TRUE,_xll.ohTrigger(RecalcTrigger,Trigger6M)),NA())</f>
        <v>5.858571675627644E-3</v>
      </c>
      <c r="Q2903" s="145">
        <f>IFERROR(_xll.qlIndexFixing(ONIndex1Y,I2903,TRUE,_xll.ohTrigger(RecalcTrigger,Trigger1Y)),NA())</f>
        <v>4.9681473991558533E-3</v>
      </c>
    </row>
    <row r="2904" spans="2:17" x14ac:dyDescent="0.2">
      <c r="B2904" s="39" t="s">
        <v>42</v>
      </c>
      <c r="D2904" s="42">
        <f>_xll.qlCalendarAdvance(Calendar,$D2903,B2904,"f",FALSE)</f>
        <v>60031</v>
      </c>
      <c r="E2904" s="139">
        <f>_xll.qlInterestRateIndexValueDate(IndexON,D2904)</f>
        <v>60031</v>
      </c>
      <c r="F2904" s="155">
        <f>IFERROR(_xll.qlIndexFixing(IndexON,D2904,TRUE,_xll.ohTrigger(RecalcTrigger,TriggerON)),NA())</f>
        <v>4.2326103696055384E-3</v>
      </c>
      <c r="H2904" s="42">
        <f>_xll.qlCalendarAdvance(Calendar,$H2903,B2904,"f",FALSE)</f>
        <v>60031</v>
      </c>
      <c r="I2904" s="139">
        <f>_xll.qlInterestRateIndexValueDate(Index1M,$H2904)</f>
        <v>60035</v>
      </c>
      <c r="J2904" s="144">
        <f>IFERROR(_xll.qlIndexFixing(Index1M,$H2904,TRUE,_xll.ohTrigger(RecalcTrigger,Trigger1M)),NA())</f>
        <v>4.4222680717766593E-3</v>
      </c>
      <c r="K2904" s="44">
        <f>IFERROR(_xll.qlIndexFixing(Index3M,H2904,TRUE,_xll.ohTrigger(RecalcTrigger,Trigger3M)),NA())</f>
        <v>4.6651897291206529E-3</v>
      </c>
      <c r="L2904" s="44">
        <f>IFERROR(_xll.qlIndexFixing(Index6M,$H2904,TRUE,_xll.ohTrigger(RecalcTrigger,Trigger6M)),NA())</f>
        <v>5.913044644112706E-3</v>
      </c>
      <c r="M2904" s="145">
        <f>IFERROR(_xll.qlIndexFixing(Index1Y,$H2904,TRUE,_xll.ohTrigger(RecalcTrigger,Trigger1Y)),NA())</f>
        <v>5.0095520707715228E-3</v>
      </c>
      <c r="N2904" s="144">
        <f>IFERROR(_xll.qlIndexFixing(ONIndex1M,I2904,TRUE,_xll.ohTrigger(RecalcTrigger,Trigger1M)),NA())</f>
        <v>4.4204468510411488E-3</v>
      </c>
      <c r="O2904" s="44">
        <f>IFERROR(_xll.qlIndexFixing(ONIndex3M,I2904,TRUE,_xll.ohTrigger(RecalcTrigger,Trigger3M)),NA())</f>
        <v>4.6577164328631682E-3</v>
      </c>
      <c r="P2904" s="44">
        <f>IFERROR(_xll.qlIndexFixing(ONIndex6M,I2904,TRUE,_xll.ohTrigger(RecalcTrigger,Trigger6M)),NA())</f>
        <v>5.8623563864124151E-3</v>
      </c>
      <c r="Q2904" s="145">
        <f>IFERROR(_xll.qlIndexFixing(ONIndex1Y,I2904,TRUE,_xll.ohTrigger(RecalcTrigger,Trigger1Y)),NA())</f>
        <v>4.9687661227881819E-3</v>
      </c>
    </row>
    <row r="2905" spans="2:17" x14ac:dyDescent="0.2">
      <c r="B2905" s="39" t="s">
        <v>42</v>
      </c>
      <c r="D2905" s="42">
        <f>_xll.qlCalendarAdvance(Calendar,$D2904,B2905,"f",FALSE)</f>
        <v>60038</v>
      </c>
      <c r="E2905" s="139">
        <f>_xll.qlInterestRateIndexValueDate(IndexON,D2905)</f>
        <v>60038</v>
      </c>
      <c r="F2905" s="155">
        <f>IFERROR(_xll.qlIndexFixing(IndexON,D2905,TRUE,_xll.ohTrigger(RecalcTrigger,TriggerON)),NA())</f>
        <v>4.2330798474221609E-3</v>
      </c>
      <c r="H2905" s="42">
        <f>_xll.qlCalendarAdvance(Calendar,$H2904,B2905,"f",FALSE)</f>
        <v>60038</v>
      </c>
      <c r="I2905" s="139">
        <f>_xll.qlInterestRateIndexValueDate(Index1M,$H2905)</f>
        <v>60042</v>
      </c>
      <c r="J2905" s="144">
        <f>IFERROR(_xll.qlIndexFixing(Index1M,$H2905,TRUE,_xll.ohTrigger(RecalcTrigger,Trigger1M)),NA())</f>
        <v>4.4228367166600988E-3</v>
      </c>
      <c r="K2905" s="44">
        <f>IFERROR(_xll.qlIndexFixing(Index3M,H2905,TRUE,_xll.ohTrigger(RecalcTrigger,Trigger3M)),NA())</f>
        <v>4.6660210674979215E-3</v>
      </c>
      <c r="L2905" s="44">
        <f>IFERROR(_xll.qlIndexFixing(Index6M,$H2905,TRUE,_xll.ohTrigger(RecalcTrigger,Trigger6M)),NA())</f>
        <v>5.9160604058582514E-3</v>
      </c>
      <c r="M2905" s="145">
        <f>IFERROR(_xll.qlIndexFixing(Index1Y,$H2905,TRUE,_xll.ohTrigger(RecalcTrigger,Trigger1Y)),NA())</f>
        <v>5.0108973565661762E-3</v>
      </c>
      <c r="N2905" s="144">
        <f>IFERROR(_xll.qlIndexFixing(ONIndex1M,I2905,TRUE,_xll.ohTrigger(RecalcTrigger,Trigger1M)),NA())</f>
        <v>4.4209656758642524E-3</v>
      </c>
      <c r="O2905" s="44">
        <f>IFERROR(_xll.qlIndexFixing(ONIndex3M,I2905,TRUE,_xll.ohTrigger(RecalcTrigger,Trigger3M)),NA())</f>
        <v>4.6583694919100083E-3</v>
      </c>
      <c r="P2905" s="44">
        <f>IFERROR(_xll.qlIndexFixing(ONIndex6M,I2905,TRUE,_xll.ohTrigger(RecalcTrigger,Trigger6M)),NA())</f>
        <v>5.8660854995906675E-3</v>
      </c>
      <c r="Q2905" s="145">
        <f>IFERROR(_xll.qlIndexFixing(ONIndex1Y,I2905,TRUE,_xll.ohTrigger(RecalcTrigger,Trigger1Y)),NA())</f>
        <v>4.9694111677656139E-3</v>
      </c>
    </row>
    <row r="2906" spans="2:17" x14ac:dyDescent="0.2">
      <c r="B2906" s="39" t="s">
        <v>42</v>
      </c>
      <c r="D2906" s="42">
        <f>_xll.qlCalendarAdvance(Calendar,$D2905,B2906,"f",FALSE)</f>
        <v>60045</v>
      </c>
      <c r="E2906" s="139">
        <f>_xll.qlInterestRateIndexValueDate(IndexON,D2906)</f>
        <v>60045</v>
      </c>
      <c r="F2906" s="155">
        <f>IFERROR(_xll.qlIndexFixing(IndexON,D2906,TRUE,_xll.ohTrigger(RecalcTrigger,TriggerON)),NA())</f>
        <v>4.2335762539913446E-3</v>
      </c>
      <c r="H2906" s="42">
        <f>_xll.qlCalendarAdvance(Calendar,$H2905,B2906,"f",FALSE)</f>
        <v>60045</v>
      </c>
      <c r="I2906" s="139">
        <f>_xll.qlInterestRateIndexValueDate(Index1M,$H2906)</f>
        <v>60049</v>
      </c>
      <c r="J2906" s="144">
        <f>IFERROR(_xll.qlIndexFixing(Index1M,$H2906,TRUE,_xll.ohTrigger(RecalcTrigger,Trigger1M)),NA())</f>
        <v>4.4234321229082744E-3</v>
      </c>
      <c r="K2906" s="44">
        <f>IFERROR(_xll.qlIndexFixing(Index3M,H2906,TRUE,_xll.ohTrigger(RecalcTrigger,Trigger3M)),NA())</f>
        <v>4.6668810696673998E-3</v>
      </c>
      <c r="L2906" s="44">
        <f>IFERROR(_xll.qlIndexFixing(Index6M,$H2906,TRUE,_xll.ohTrigger(RecalcTrigger,Trigger6M)),NA())</f>
        <v>5.919019043078253E-3</v>
      </c>
      <c r="M2906" s="145">
        <f>IFERROR(_xll.qlIndexFixing(Index1Y,$H2906,TRUE,_xll.ohTrigger(RecalcTrigger,Trigger1Y)),NA())</f>
        <v>5.0122700762794178E-3</v>
      </c>
      <c r="N2906" s="144">
        <f>IFERROR(_xll.qlIndexFixing(ONIndex1M,I2906,TRUE,_xll.ohTrigger(RecalcTrigger,Trigger1M)),NA())</f>
        <v>4.4215111806256147E-3</v>
      </c>
      <c r="O2906" s="44">
        <f>IFERROR(_xll.qlIndexFixing(ONIndex3M,I2906,TRUE,_xll.ohTrigger(RecalcTrigger,Trigger3M)),NA())</f>
        <v>4.6590509300958871E-3</v>
      </c>
      <c r="P2906" s="44">
        <f>IFERROR(_xll.qlIndexFixing(ONIndex6M,I2906,TRUE,_xll.ohTrigger(RecalcTrigger,Trigger6M)),NA())</f>
        <v>5.8697589162015618E-3</v>
      </c>
      <c r="Q2906" s="145">
        <f>IFERROR(_xll.qlIndexFixing(ONIndex1Y,I2906,TRUE,_xll.ohTrigger(RecalcTrigger,Trigger1Y)),NA())</f>
        <v>4.9700825703791196E-3</v>
      </c>
    </row>
    <row r="2907" spans="2:17" x14ac:dyDescent="0.2">
      <c r="B2907" s="39" t="s">
        <v>42</v>
      </c>
      <c r="D2907" s="42">
        <f>_xll.qlCalendarAdvance(Calendar,$D2906,B2907,"f",FALSE)</f>
        <v>60052</v>
      </c>
      <c r="E2907" s="139">
        <f>_xll.qlInterestRateIndexValueDate(IndexON,D2907)</f>
        <v>60052</v>
      </c>
      <c r="F2907" s="155">
        <f>IFERROR(_xll.qlIndexFixing(IndexON,D2907,TRUE,_xll.ohTrigger(RecalcTrigger,TriggerON)),NA())</f>
        <v>4.2340996282952403E-3</v>
      </c>
      <c r="H2907" s="42">
        <f>_xll.qlCalendarAdvance(Calendar,$H2906,B2907,"f",FALSE)</f>
        <v>60052</v>
      </c>
      <c r="I2907" s="139">
        <f>_xll.qlInterestRateIndexValueDate(Index1M,$H2907)</f>
        <v>60056</v>
      </c>
      <c r="J2907" s="144">
        <f>IFERROR(_xll.qlIndexFixing(Index1M,$H2907,TRUE,_xll.ohTrigger(RecalcTrigger,Trigger1M)),NA())</f>
        <v>4.4239804246215542E-3</v>
      </c>
      <c r="K2907" s="44">
        <f>IFERROR(_xll.qlIndexFixing(Index3M,H2907,TRUE,_xll.ohTrigger(RecalcTrigger,Trigger3M)),NA())</f>
        <v>4.6677697760358957E-3</v>
      </c>
      <c r="L2907" s="44">
        <f>IFERROR(_xll.qlIndexFixing(Index6M,$H2907,TRUE,_xll.ohTrigger(RecalcTrigger,Trigger6M)),NA())</f>
        <v>5.9216843460057908E-3</v>
      </c>
      <c r="M2907" s="145">
        <f>IFERROR(_xll.qlIndexFixing(Index1Y,$H2907,TRUE,_xll.ohTrigger(RecalcTrigger,Trigger1Y)),NA())</f>
        <v>5.0136702666143829E-3</v>
      </c>
      <c r="N2907" s="144">
        <f>IFERROR(_xll.qlIndexFixing(ONIndex1M,I2907,TRUE,_xll.ohTrigger(RecalcTrigger,Trigger1M)),NA())</f>
        <v>4.4220834038544155E-3</v>
      </c>
      <c r="O2907" s="44">
        <f>IFERROR(_xll.qlIndexFixing(ONIndex3M,I2907,TRUE,_xll.ohTrigger(RecalcTrigger,Trigger3M)),NA())</f>
        <v>4.6597607877885139E-3</v>
      </c>
      <c r="P2907" s="44">
        <f>IFERROR(_xll.qlIndexFixing(ONIndex6M,I2907,TRUE,_xll.ohTrigger(RecalcTrigger,Trigger6M)),NA())</f>
        <v>5.8733765379237468E-3</v>
      </c>
      <c r="Q2907" s="145">
        <f>IFERROR(_xll.qlIndexFixing(ONIndex1Y,I2907,TRUE,_xll.ohTrigger(RecalcTrigger,Trigger1Y)),NA())</f>
        <v>4.9707803670795414E-3</v>
      </c>
    </row>
    <row r="2908" spans="2:17" x14ac:dyDescent="0.2">
      <c r="B2908" s="39" t="s">
        <v>42</v>
      </c>
      <c r="D2908" s="42">
        <f>_xll.qlCalendarAdvance(Calendar,$D2907,B2908,"f",FALSE)</f>
        <v>60059</v>
      </c>
      <c r="E2908" s="139">
        <f>_xll.qlInterestRateIndexValueDate(IndexON,D2908)</f>
        <v>60059</v>
      </c>
      <c r="F2908" s="155">
        <f>IFERROR(_xll.qlIndexFixing(IndexON,D2908,TRUE,_xll.ohTrigger(RecalcTrigger,TriggerON)),NA())</f>
        <v>4.2346500091561268E-3</v>
      </c>
      <c r="H2908" s="42">
        <f>_xll.qlCalendarAdvance(Calendar,$H2907,B2908,"f",FALSE)</f>
        <v>60059</v>
      </c>
      <c r="I2908" s="139">
        <f>_xll.qlInterestRateIndexValueDate(Index1M,$H2908)</f>
        <v>60063</v>
      </c>
      <c r="J2908" s="144">
        <f>IFERROR(_xll.qlIndexFixing(Index1M,$H2908,TRUE,_xll.ohTrigger(RecalcTrigger,Trigger1M)),NA())</f>
        <v>4.4246275409154379E-3</v>
      </c>
      <c r="K2908" s="44">
        <f>IFERROR(_xll.qlIndexFixing(Index3M,H2908,TRUE,_xll.ohTrigger(RecalcTrigger,Trigger3M)),NA())</f>
        <v>4.6686872270119556E-3</v>
      </c>
      <c r="L2908" s="44">
        <f>IFERROR(_xll.qlIndexFixing(Index6M,$H2908,TRUE,_xll.ohTrigger(RecalcTrigger,Trigger6M)),NA())</f>
        <v>5.9245325184490386E-3</v>
      </c>
      <c r="M2908" s="145">
        <f>IFERROR(_xll.qlIndexFixing(Index1Y,$H2908,TRUE,_xll.ohTrigger(RecalcTrigger,Trigger1Y)),NA())</f>
        <v>5.015097964276175E-3</v>
      </c>
      <c r="N2908" s="144">
        <f>IFERROR(_xll.qlIndexFixing(ONIndex1M,I2908,TRUE,_xll.ohTrigger(RecalcTrigger,Trigger1M)),NA())</f>
        <v>4.4226823840798346E-3</v>
      </c>
      <c r="O2908" s="44">
        <f>IFERROR(_xll.qlIndexFixing(ONIndex3M,I2908,TRUE,_xll.ohTrigger(RecalcTrigger,Trigger3M)),NA())</f>
        <v>4.6604991053555977E-3</v>
      </c>
      <c r="P2908" s="44">
        <f>IFERROR(_xll.qlIndexFixing(ONIndex6M,I2908,TRUE,_xll.ohTrigger(RecalcTrigger,Trigger6M)),NA())</f>
        <v>5.8769382658763192E-3</v>
      </c>
      <c r="Q2908" s="145">
        <f>IFERROR(_xll.qlIndexFixing(ONIndex1Y,I2908,TRUE,_xll.ohTrigger(RecalcTrigger,Trigger1Y)),NA())</f>
        <v>4.9715045942377856E-3</v>
      </c>
    </row>
    <row r="2909" spans="2:17" x14ac:dyDescent="0.2">
      <c r="B2909" s="39" t="s">
        <v>42</v>
      </c>
      <c r="D2909" s="42">
        <f>_xll.qlCalendarAdvance(Calendar,$D2908,B2909,"f",FALSE)</f>
        <v>60066</v>
      </c>
      <c r="E2909" s="139">
        <f>_xll.qlInterestRateIndexValueDate(IndexON,D2909)</f>
        <v>60066</v>
      </c>
      <c r="F2909" s="155">
        <f>IFERROR(_xll.qlIndexFixing(IndexON,D2909,TRUE,_xll.ohTrigger(RecalcTrigger,TriggerON)),NA())</f>
        <v>4.2352274354495734E-3</v>
      </c>
      <c r="H2909" s="42">
        <f>_xll.qlCalendarAdvance(Calendar,$H2908,B2909,"f",FALSE)</f>
        <v>60066</v>
      </c>
      <c r="I2909" s="139">
        <f>_xll.qlInterestRateIndexValueDate(Index1M,$H2909)</f>
        <v>60070</v>
      </c>
      <c r="J2909" s="144">
        <f>IFERROR(_xll.qlIndexFixing(Index1M,$H2909,TRUE,_xll.ohTrigger(RecalcTrigger,Trigger1M)),NA())</f>
        <v>4.4253015310591337E-3</v>
      </c>
      <c r="K2909" s="44">
        <f>IFERROR(_xll.qlIndexFixing(Index3M,H2909,TRUE,_xll.ohTrigger(RecalcTrigger,Trigger3M)),NA())</f>
        <v>4.6696334630084695E-3</v>
      </c>
      <c r="L2909" s="44">
        <f>IFERROR(_xll.qlIndexFixing(Index6M,$H2909,TRUE,_xll.ohTrigger(RecalcTrigger,Trigger6M)),NA())</f>
        <v>5.9273232767558907E-3</v>
      </c>
      <c r="M2909" s="145">
        <f>IFERROR(_xll.qlIndexFixing(Index1Y,$H2909,TRUE,_xll.ohTrigger(RecalcTrigger,Trigger1Y)),NA())</f>
        <v>5.0165532059729644E-3</v>
      </c>
      <c r="N2909" s="144">
        <f>IFERROR(_xll.qlIndexFixing(ONIndex1M,I2909,TRUE,_xll.ohTrigger(RecalcTrigger,Trigger1M)),NA())</f>
        <v>4.4233081597511159E-3</v>
      </c>
      <c r="O2909" s="44">
        <f>IFERROR(_xll.qlIndexFixing(ONIndex3M,I2909,TRUE,_xll.ohTrigger(RecalcTrigger,Trigger3M)),NA())</f>
        <v>4.6612659230049758E-3</v>
      </c>
      <c r="P2909" s="44">
        <f>IFERROR(_xll.qlIndexFixing(ONIndex6M,I2909,TRUE,_xll.ohTrigger(RecalcTrigger,Trigger6M)),NA())</f>
        <v>5.8804440015780557E-3</v>
      </c>
      <c r="Q2909" s="145">
        <f>IFERROR(_xll.qlIndexFixing(ONIndex1Y,I2909,TRUE,_xll.ohTrigger(RecalcTrigger,Trigger1Y)),NA())</f>
        <v>4.9722552882247584E-3</v>
      </c>
    </row>
    <row r="2910" spans="2:17" x14ac:dyDescent="0.2">
      <c r="B2910" s="39" t="s">
        <v>42</v>
      </c>
      <c r="D2910" s="42">
        <f>_xll.qlCalendarAdvance(Calendar,$D2909,B2910,"f",FALSE)</f>
        <v>60073</v>
      </c>
      <c r="E2910" s="139">
        <f>_xll.qlInterestRateIndexValueDate(IndexON,D2910)</f>
        <v>60073</v>
      </c>
      <c r="F2910" s="155">
        <f>IFERROR(_xll.qlIndexFixing(IndexON,D2910,TRUE,_xll.ohTrigger(RecalcTrigger,TriggerON)),NA())</f>
        <v>4.2358319461310856E-3</v>
      </c>
      <c r="H2910" s="42">
        <f>_xll.qlCalendarAdvance(Calendar,$H2909,B2910,"f",FALSE)</f>
        <v>60073</v>
      </c>
      <c r="I2910" s="139">
        <f>_xll.qlInterestRateIndexValueDate(Index1M,$H2910)</f>
        <v>60077</v>
      </c>
      <c r="J2910" s="144">
        <f>IFERROR(_xll.qlIndexFixing(Index1M,$H2910,TRUE,_xll.ohTrigger(RecalcTrigger,Trigger1M)),NA())</f>
        <v>4.4260024335844861E-3</v>
      </c>
      <c r="K2910" s="44">
        <f>IFERROR(_xll.qlIndexFixing(Index3M,H2910,TRUE,_xll.ohTrigger(RecalcTrigger,Trigger3M)),NA())</f>
        <v>4.670608524434852E-3</v>
      </c>
      <c r="L2910" s="44">
        <f>IFERROR(_xll.qlIndexFixing(Index6M,$H2910,TRUE,_xll.ohTrigger(RecalcTrigger,Trigger6M)),NA())</f>
        <v>5.9300565217326878E-3</v>
      </c>
      <c r="M2910" s="145">
        <f>IFERROR(_xll.qlIndexFixing(Index1Y,$H2910,TRUE,_xll.ohTrigger(RecalcTrigger,Trigger1Y)),NA())</f>
        <v>5.0180360284148946E-3</v>
      </c>
      <c r="N2910" s="144">
        <f>IFERROR(_xll.qlIndexFixing(ONIndex1M,I2910,TRUE,_xll.ohTrigger(RecalcTrigger,Trigger1M)),NA())</f>
        <v>4.4239607694773753E-3</v>
      </c>
      <c r="O2910" s="44">
        <f>IFERROR(_xll.qlIndexFixing(ONIndex3M,I2910,TRUE,_xll.ohTrigger(RecalcTrigger,Trigger3M)),NA())</f>
        <v>4.6620612811842932E-3</v>
      </c>
      <c r="P2910" s="44">
        <f>IFERROR(_xll.qlIndexFixing(ONIndex6M,I2910,TRUE,_xll.ohTrigger(RecalcTrigger,Trigger6M)),NA())</f>
        <v>5.8838936461480529E-3</v>
      </c>
      <c r="Q2910" s="145">
        <f>IFERROR(_xll.qlIndexFixing(ONIndex1Y,I2910,TRUE,_xll.ohTrigger(RecalcTrigger,Trigger1Y)),NA())</f>
        <v>4.9730324854913022E-3</v>
      </c>
    </row>
    <row r="2911" spans="2:17" x14ac:dyDescent="0.2">
      <c r="B2911" s="39" t="s">
        <v>42</v>
      </c>
      <c r="D2911" s="42">
        <f>_xll.qlCalendarAdvance(Calendar,$D2910,B2911,"f",FALSE)</f>
        <v>60080</v>
      </c>
      <c r="E2911" s="139">
        <f>_xll.qlInterestRateIndexValueDate(IndexON,D2911)</f>
        <v>60080</v>
      </c>
      <c r="F2911" s="155">
        <f>IFERROR(_xll.qlIndexFixing(IndexON,D2911,TRUE,_xll.ohTrigger(RecalcTrigger,TriggerON)),NA())</f>
        <v>4.2364635799962969E-3</v>
      </c>
      <c r="H2911" s="42">
        <f>_xll.qlCalendarAdvance(Calendar,$H2910,B2911,"f",FALSE)</f>
        <v>60080</v>
      </c>
      <c r="I2911" s="139">
        <f>_xll.qlInterestRateIndexValueDate(Index1M,$H2911)</f>
        <v>60084</v>
      </c>
      <c r="J2911" s="144">
        <f>IFERROR(_xll.qlIndexFixing(Index1M,$H2911,TRUE,_xll.ohTrigger(RecalcTrigger,Trigger1M)),NA())</f>
        <v>4.4268119229610055E-3</v>
      </c>
      <c r="K2911" s="44">
        <f>IFERROR(_xll.qlIndexFixing(Index3M,H2911,TRUE,_xll.ohTrigger(RecalcTrigger,Trigger3M)),NA())</f>
        <v>4.6716124517031258E-3</v>
      </c>
      <c r="L2911" s="44">
        <f>IFERROR(_xll.qlIndexFixing(Index6M,$H2911,TRUE,_xll.ohTrigger(RecalcTrigger,Trigger6M)),NA())</f>
        <v>5.933171233063677E-3</v>
      </c>
      <c r="M2911" s="145">
        <f>IFERROR(_xll.qlIndexFixing(Index1Y,$H2911,TRUE,_xll.ohTrigger(RecalcTrigger,Trigger1Y)),NA())</f>
        <v>5.0195464683149525E-3</v>
      </c>
      <c r="N2911" s="144">
        <f>IFERROR(_xll.qlIndexFixing(ONIndex1M,I2911,TRUE,_xll.ohTrigger(RecalcTrigger,Trigger1M)),NA())</f>
        <v>4.4246402517078565E-3</v>
      </c>
      <c r="O2911" s="44">
        <f>IFERROR(_xll.qlIndexFixing(ONIndex3M,I2911,TRUE,_xll.ohTrigger(RecalcTrigger,Trigger3M)),NA())</f>
        <v>4.6628852202612592E-3</v>
      </c>
      <c r="P2911" s="44">
        <f>IFERROR(_xll.qlIndexFixing(ONIndex6M,I2911,TRUE,_xll.ohTrigger(RecalcTrigger,Trigger6M)),NA())</f>
        <v>5.8872871013448957E-3</v>
      </c>
      <c r="Q2911" s="145">
        <f>IFERROR(_xll.qlIndexFixing(ONIndex1Y,I2911,TRUE,_xll.ohTrigger(RecalcTrigger,Trigger1Y)),NA())</f>
        <v>4.9738362224882593E-3</v>
      </c>
    </row>
    <row r="2912" spans="2:17" x14ac:dyDescent="0.2">
      <c r="B2912" s="39" t="s">
        <v>42</v>
      </c>
      <c r="D2912" s="42">
        <f>_xll.qlCalendarAdvance(Calendar,$D2911,B2912,"f",FALSE)</f>
        <v>60087</v>
      </c>
      <c r="E2912" s="139">
        <f>_xll.qlInterestRateIndexValueDate(IndexON,D2912)</f>
        <v>60087</v>
      </c>
      <c r="F2912" s="155">
        <f>IFERROR(_xll.qlIndexFixing(IndexON,D2912,TRUE,_xll.ohTrigger(RecalcTrigger,TriggerON)),NA())</f>
        <v>4.237122376027358E-3</v>
      </c>
      <c r="H2912" s="42">
        <f>_xll.qlCalendarAdvance(Calendar,$H2911,B2912,"f",FALSE)</f>
        <v>60087</v>
      </c>
      <c r="I2912" s="139">
        <f>_xll.qlInterestRateIndexValueDate(Index1M,$H2912)</f>
        <v>60091</v>
      </c>
      <c r="J2912" s="144">
        <f>IFERROR(_xll.qlIndexFixing(Index1M,$H2912,TRUE,_xll.ohTrigger(RecalcTrigger,Trigger1M)),NA())</f>
        <v>4.4275687064046585E-3</v>
      </c>
      <c r="K2912" s="44">
        <f>IFERROR(_xll.qlIndexFixing(Index3M,H2912,TRUE,_xll.ohTrigger(RecalcTrigger,Trigger3M)),NA())</f>
        <v>4.6726452852261808E-3</v>
      </c>
      <c r="L2912" s="44">
        <f>IFERROR(_xll.qlIndexFixing(Index6M,$H2912,TRUE,_xll.ohTrigger(RecalcTrigger,Trigger6M)),NA())</f>
        <v>5.9355656959013828E-3</v>
      </c>
      <c r="M2912" s="145">
        <f>IFERROR(_xll.qlIndexFixing(Index1Y,$H2912,TRUE,_xll.ohTrigger(RecalcTrigger,Trigger1Y)),NA())</f>
        <v>5.021084562388976E-3</v>
      </c>
      <c r="N2912" s="144">
        <f>IFERROR(_xll.qlIndexFixing(ONIndex1M,I2912,TRUE,_xll.ohTrigger(RecalcTrigger,Trigger1M)),NA())</f>
        <v>4.4253466448118672E-3</v>
      </c>
      <c r="O2912" s="44">
        <f>IFERROR(_xll.qlIndexFixing(ONIndex3M,I2912,TRUE,_xll.ohTrigger(RecalcTrigger,Trigger3M)),NA())</f>
        <v>4.6637377804437108E-3</v>
      </c>
      <c r="P2912" s="44">
        <f>IFERROR(_xll.qlIndexFixing(ONIndex6M,I2912,TRUE,_xll.ohTrigger(RecalcTrigger,Trigger6M)),NA())</f>
        <v>5.8906242680478726E-3</v>
      </c>
      <c r="Q2912" s="145">
        <f>IFERROR(_xll.qlIndexFixing(ONIndex1Y,I2912,TRUE,_xll.ohTrigger(RecalcTrigger,Trigger1Y)),NA())</f>
        <v>4.974666535586536E-3</v>
      </c>
    </row>
    <row r="2913" spans="2:17" x14ac:dyDescent="0.2">
      <c r="B2913" s="39" t="s">
        <v>42</v>
      </c>
      <c r="D2913" s="42">
        <f>_xll.qlCalendarAdvance(Calendar,$D2912,B2913,"f",FALSE)</f>
        <v>60094</v>
      </c>
      <c r="E2913" s="139">
        <f>_xll.qlInterestRateIndexValueDate(IndexON,D2913)</f>
        <v>60094</v>
      </c>
      <c r="F2913" s="155">
        <f>IFERROR(_xll.qlIndexFixing(IndexON,D2913,TRUE,_xll.ohTrigger(RecalcTrigger,TriggerON)),NA())</f>
        <v>4.2378083730465477E-3</v>
      </c>
      <c r="H2913" s="42">
        <f>_xll.qlCalendarAdvance(Calendar,$H2912,B2913,"f",FALSE)</f>
        <v>60094</v>
      </c>
      <c r="I2913" s="139">
        <f>_xll.qlInterestRateIndexValueDate(Index1M,$H2913)</f>
        <v>60098</v>
      </c>
      <c r="J2913" s="144">
        <f>IFERROR(_xll.qlIndexFixing(Index1M,$H2913,TRUE,_xll.ohTrigger(RecalcTrigger,Trigger1M)),NA())</f>
        <v>4.4283525208812079E-3</v>
      </c>
      <c r="K2913" s="44">
        <f>IFERROR(_xll.qlIndexFixing(Index3M,H2913,TRUE,_xll.ohTrigger(RecalcTrigger,Trigger3M)),NA())</f>
        <v>4.6737070654143007E-3</v>
      </c>
      <c r="L2913" s="44">
        <f>IFERROR(_xll.qlIndexFixing(Index6M,$H2913,TRUE,_xll.ohTrigger(RecalcTrigger,Trigger6M)),NA())</f>
        <v>5.938121683807928E-3</v>
      </c>
      <c r="M2913" s="145">
        <f>IFERROR(_xll.qlIndexFixing(Index1Y,$H2913,TRUE,_xll.ohTrigger(RecalcTrigger,Trigger1Y)),NA())</f>
        <v>5.02265034735477E-3</v>
      </c>
      <c r="N2913" s="144">
        <f>IFERROR(_xll.qlIndexFixing(ONIndex1M,I2913,TRUE,_xll.ohTrigger(RecalcTrigger,Trigger1M)),NA())</f>
        <v>4.4260799875583956E-3</v>
      </c>
      <c r="O2913" s="44">
        <f>IFERROR(_xll.qlIndexFixing(ONIndex3M,I2913,TRUE,_xll.ohTrigger(RecalcTrigger,Trigger3M)),NA())</f>
        <v>4.6646190022592293E-3</v>
      </c>
      <c r="P2913" s="44">
        <f>IFERROR(_xll.qlIndexFixing(ONIndex6M,I2913,TRUE,_xll.ohTrigger(RecalcTrigger,Trigger6M)),NA())</f>
        <v>5.8939050477757604E-3</v>
      </c>
      <c r="Q2913" s="145">
        <f>IFERROR(_xll.qlIndexFixing(ONIndex1Y,I2913,TRUE,_xll.ohTrigger(RecalcTrigger,Trigger1Y)),NA())</f>
        <v>4.9755234610771026E-3</v>
      </c>
    </row>
    <row r="2914" spans="2:17" x14ac:dyDescent="0.2">
      <c r="B2914" s="39" t="s">
        <v>42</v>
      </c>
      <c r="D2914" s="42">
        <f>_xll.qlCalendarAdvance(Calendar,$D2913,B2914,"f",FALSE)</f>
        <v>60101</v>
      </c>
      <c r="E2914" s="139">
        <f>_xll.qlInterestRateIndexValueDate(IndexON,D2914)</f>
        <v>60101</v>
      </c>
      <c r="F2914" s="155">
        <f>IFERROR(_xll.qlIndexFixing(IndexON,D2914,TRUE,_xll.ohTrigger(RecalcTrigger,TriggerON)),NA())</f>
        <v>4.2385216099294354E-3</v>
      </c>
      <c r="H2914" s="42">
        <f>_xll.qlCalendarAdvance(Calendar,$H2913,B2914,"f",FALSE)</f>
        <v>60101</v>
      </c>
      <c r="I2914" s="139">
        <f>_xll.qlInterestRateIndexValueDate(Index1M,$H2914)</f>
        <v>60105</v>
      </c>
      <c r="J2914" s="144">
        <f>IFERROR(_xll.qlIndexFixing(Index1M,$H2914,TRUE,_xll.ohTrigger(RecalcTrigger,Trigger1M)),NA())</f>
        <v>4.4291634049198336E-3</v>
      </c>
      <c r="K2914" s="44">
        <f>IFERROR(_xll.qlIndexFixing(Index3M,H2914,TRUE,_xll.ohTrigger(RecalcTrigger,Trigger3M)),NA())</f>
        <v>4.6747978326838512E-3</v>
      </c>
      <c r="L2914" s="44">
        <f>IFERROR(_xll.qlIndexFixing(Index6M,$H2914,TRUE,_xll.ohTrigger(RecalcTrigger,Trigger6M)),NA())</f>
        <v>5.9406197536337061E-3</v>
      </c>
      <c r="M2914" s="145">
        <f>IFERROR(_xll.qlIndexFixing(Index1Y,$H2914,TRUE,_xll.ohTrigger(RecalcTrigger,Trigger1Y)),NA())</f>
        <v>5.0242438599325517E-3</v>
      </c>
      <c r="N2914" s="144">
        <f>IFERROR(_xll.qlIndexFixing(ONIndex1M,I2914,TRUE,_xll.ohTrigger(RecalcTrigger,Trigger1M)),NA())</f>
        <v>4.4268403183167493E-3</v>
      </c>
      <c r="O2914" s="44">
        <f>IFERROR(_xll.qlIndexFixing(ONIndex3M,I2914,TRUE,_xll.ohTrigger(RecalcTrigger,Trigger3M)),NA())</f>
        <v>4.6655289259156518E-3</v>
      </c>
      <c r="P2914" s="44">
        <f>IFERROR(_xll.qlIndexFixing(ONIndex6M,I2914,TRUE,_xll.ohTrigger(RecalcTrigger,Trigger6M)),NA())</f>
        <v>5.8971293419673998E-3</v>
      </c>
      <c r="Q2914" s="145">
        <f>IFERROR(_xll.qlIndexFixing(ONIndex1Y,I2914,TRUE,_xll.ohTrigger(RecalcTrigger,Trigger1Y)),NA())</f>
        <v>4.9764070354907375E-3</v>
      </c>
    </row>
    <row r="2915" spans="2:17" x14ac:dyDescent="0.2">
      <c r="B2915" s="39" t="s">
        <v>42</v>
      </c>
      <c r="D2915" s="42">
        <f>_xll.qlCalendarAdvance(Calendar,$D2914,B2915,"f",FALSE)</f>
        <v>60108</v>
      </c>
      <c r="E2915" s="139">
        <f>_xll.qlInterestRateIndexValueDate(IndexON,D2915)</f>
        <v>60108</v>
      </c>
      <c r="F2915" s="155">
        <f>IFERROR(_xll.qlIndexFixing(IndexON,D2915,TRUE,_xll.ohTrigger(RecalcTrigger,TriggerON)),NA())</f>
        <v>4.2392621256315266E-3</v>
      </c>
      <c r="H2915" s="42">
        <f>_xll.qlCalendarAdvance(Calendar,$H2914,B2915,"f",FALSE)</f>
        <v>60108</v>
      </c>
      <c r="I2915" s="139">
        <f>_xll.qlInterestRateIndexValueDate(Index1M,$H2915)</f>
        <v>60112</v>
      </c>
      <c r="J2915" s="144">
        <f>IFERROR(_xll.qlIndexFixing(Index1M,$H2915,TRUE,_xll.ohTrigger(RecalcTrigger,Trigger1M)),NA())</f>
        <v>4.4300013970445572E-3</v>
      </c>
      <c r="K2915" s="44">
        <f>IFERROR(_xll.qlIndexFixing(Index3M,H2915,TRUE,_xll.ohTrigger(RecalcTrigger,Trigger3M)),NA())</f>
        <v>4.675917627447723E-3</v>
      </c>
      <c r="L2915" s="44">
        <f>IFERROR(_xll.qlIndexFixing(Index6M,$H2915,TRUE,_xll.ohTrigger(RecalcTrigger,Trigger6M)),NA())</f>
        <v>5.9430598062045715E-3</v>
      </c>
      <c r="M2915" s="145">
        <f>IFERROR(_xll.qlIndexFixing(Index1Y,$H2915,TRUE,_xll.ohTrigger(RecalcTrigger,Trigger1Y)),NA())</f>
        <v>5.0258651368453831E-3</v>
      </c>
      <c r="N2915" s="144">
        <f>IFERROR(_xll.qlIndexFixing(ONIndex1M,I2915,TRUE,_xll.ohTrigger(RecalcTrigger,Trigger1M)),NA())</f>
        <v>4.427627675456236E-3</v>
      </c>
      <c r="O2915" s="44">
        <f>IFERROR(_xll.qlIndexFixing(ONIndex3M,I2915,TRUE,_xll.ohTrigger(RecalcTrigger,Trigger3M)),NA())</f>
        <v>4.6664675918606235E-3</v>
      </c>
      <c r="P2915" s="44">
        <f>IFERROR(_xll.qlIndexFixing(ONIndex6M,I2915,TRUE,_xll.ohTrigger(RecalcTrigger,Trigger6M)),NA())</f>
        <v>5.9002970518218234E-3</v>
      </c>
      <c r="Q2915" s="145">
        <f>IFERROR(_xll.qlIndexFixing(ONIndex1Y,I2915,TRUE,_xll.ohTrigger(RecalcTrigger,Trigger1Y)),NA())</f>
        <v>4.9773172952782829E-3</v>
      </c>
    </row>
    <row r="2916" spans="2:17" x14ac:dyDescent="0.2">
      <c r="B2916" s="39" t="s">
        <v>42</v>
      </c>
      <c r="D2916" s="42">
        <f>_xll.qlCalendarAdvance(Calendar,$D2915,B2916,"f",FALSE)</f>
        <v>60115</v>
      </c>
      <c r="E2916" s="139">
        <f>_xll.qlInterestRateIndexValueDate(IndexON,D2916)</f>
        <v>60115</v>
      </c>
      <c r="F2916" s="155">
        <f>IFERROR(_xll.qlIndexFixing(IndexON,D2916,TRUE,_xll.ohTrigger(RecalcTrigger,TriggerON)),NA())</f>
        <v>4.2400299589218093E-3</v>
      </c>
      <c r="H2916" s="42">
        <f>_xll.qlCalendarAdvance(Calendar,$H2915,B2916,"f",FALSE)</f>
        <v>60115</v>
      </c>
      <c r="I2916" s="139">
        <f>_xll.qlInterestRateIndexValueDate(Index1M,$H2916)</f>
        <v>60119</v>
      </c>
      <c r="J2916" s="144">
        <f>IFERROR(_xll.qlIndexFixing(Index1M,$H2916,TRUE,_xll.ohTrigger(RecalcTrigger,Trigger1M)),NA())</f>
        <v>4.4308665357794021E-3</v>
      </c>
      <c r="K2916" s="44">
        <f>IFERROR(_xll.qlIndexFixing(Index3M,H2916,TRUE,_xll.ohTrigger(RecalcTrigger,Trigger3M)),NA())</f>
        <v>4.6770664901231501E-3</v>
      </c>
      <c r="L2916" s="44">
        <f>IFERROR(_xll.qlIndexFixing(Index6M,$H2916,TRUE,_xll.ohTrigger(RecalcTrigger,Trigger6M)),NA())</f>
        <v>5.9454417423520237E-3</v>
      </c>
      <c r="M2916" s="145">
        <f>IFERROR(_xll.qlIndexFixing(Index1Y,$H2916,TRUE,_xll.ohTrigger(RecalcTrigger,Trigger1Y)),NA())</f>
        <v>5.0275142148198323E-3</v>
      </c>
      <c r="N2916" s="144">
        <f>IFERROR(_xll.qlIndexFixing(ONIndex1M,I2916,TRUE,_xll.ohTrigger(RecalcTrigger,Trigger1M)),NA())</f>
        <v>4.4284420977458439E-3</v>
      </c>
      <c r="O2916" s="44">
        <f>IFERROR(_xll.qlIndexFixing(ONIndex3M,I2916,TRUE,_xll.ohTrigger(RecalcTrigger,Trigger3M)),NA())</f>
        <v>4.6674350403019815E-3</v>
      </c>
      <c r="P2916" s="44">
        <f>IFERROR(_xll.qlIndexFixing(ONIndex6M,I2916,TRUE,_xll.ohTrigger(RecalcTrigger,Trigger6M)),NA())</f>
        <v>5.903408078777872E-3</v>
      </c>
      <c r="Q2916" s="145">
        <f>IFERROR(_xll.qlIndexFixing(ONIndex1Y,I2916,TRUE,_xll.ohTrigger(RecalcTrigger,Trigger1Y)),NA())</f>
        <v>4.9782542766507731E-3</v>
      </c>
    </row>
    <row r="2917" spans="2:17" x14ac:dyDescent="0.2">
      <c r="B2917" s="39" t="s">
        <v>42</v>
      </c>
      <c r="D2917" s="42">
        <f>_xll.qlCalendarAdvance(Calendar,$D2916,B2917,"f",FALSE)</f>
        <v>60122</v>
      </c>
      <c r="E2917" s="139">
        <f>_xll.qlInterestRateIndexValueDate(IndexON,D2917)</f>
        <v>60122</v>
      </c>
      <c r="F2917" s="155">
        <f>IFERROR(_xll.qlIndexFixing(IndexON,D2917,TRUE,_xll.ohTrigger(RecalcTrigger,TriggerON)),NA())</f>
        <v>4.2408251487824344E-3</v>
      </c>
      <c r="H2917" s="42">
        <f>_xll.qlCalendarAdvance(Calendar,$H2916,B2917,"f",FALSE)</f>
        <v>60122</v>
      </c>
      <c r="I2917" s="139">
        <f>_xll.qlInterestRateIndexValueDate(Index1M,$H2917)</f>
        <v>60126</v>
      </c>
      <c r="J2917" s="144">
        <f>IFERROR(_xll.qlIndexFixing(Index1M,$H2917,TRUE,_xll.ohTrigger(RecalcTrigger,Trigger1M)),NA())</f>
        <v>4.4317588596483907E-3</v>
      </c>
      <c r="K2917" s="44">
        <f>IFERROR(_xll.qlIndexFixing(Index3M,H2917,TRUE,_xll.ohTrigger(RecalcTrigger,Trigger3M)),NA())</f>
        <v>4.678244461123025E-3</v>
      </c>
      <c r="L2917" s="44">
        <f>IFERROR(_xll.qlIndexFixing(Index6M,$H2917,TRUE,_xll.ohTrigger(RecalcTrigger,Trigger6M)),NA())</f>
        <v>5.9477654629097364E-3</v>
      </c>
      <c r="M2917" s="145">
        <f>IFERROR(_xll.qlIndexFixing(Index1Y,$H2917,TRUE,_xll.ohTrigger(RecalcTrigger,Trigger1Y)),NA())</f>
        <v>5.0291911305833407E-3</v>
      </c>
      <c r="N2917" s="144">
        <f>IFERROR(_xll.qlIndexFixing(ONIndex1M,I2917,TRUE,_xll.ohTrigger(RecalcTrigger,Trigger1M)),NA())</f>
        <v>4.4292836233950084E-3</v>
      </c>
      <c r="O2917" s="44">
        <f>IFERROR(_xll.qlIndexFixing(ONIndex3M,I2917,TRUE,_xll.ohTrigger(RecalcTrigger,Trigger3M)),NA())</f>
        <v>4.668431311687371E-3</v>
      </c>
      <c r="P2917" s="44">
        <f>IFERROR(_xll.qlIndexFixing(ONIndex6M,I2917,TRUE,_xll.ohTrigger(RecalcTrigger,Trigger6M)),NA())</f>
        <v>5.9064623240345782E-3</v>
      </c>
      <c r="Q2917" s="145">
        <f>IFERROR(_xll.qlIndexFixing(ONIndex1Y,I2917,TRUE,_xll.ohTrigger(RecalcTrigger,Trigger1Y)),NA())</f>
        <v>4.9792180161389865E-3</v>
      </c>
    </row>
    <row r="2918" spans="2:17" x14ac:dyDescent="0.2">
      <c r="B2918" s="39" t="s">
        <v>42</v>
      </c>
      <c r="D2918" s="42">
        <f>_xll.qlCalendarAdvance(Calendar,$D2917,B2918,"f",FALSE)</f>
        <v>60129</v>
      </c>
      <c r="E2918" s="139">
        <f>_xll.qlInterestRateIndexValueDate(IndexON,D2918)</f>
        <v>60129</v>
      </c>
      <c r="F2918" s="155">
        <f>IFERROR(_xll.qlIndexFixing(IndexON,D2918,TRUE,_xll.ohTrigger(RecalcTrigger,TriggerON)),NA())</f>
        <v>4.2416477341156167E-3</v>
      </c>
      <c r="H2918" s="42">
        <f>_xll.qlCalendarAdvance(Calendar,$H2917,B2918,"f",FALSE)</f>
        <v>60129</v>
      </c>
      <c r="I2918" s="139">
        <f>_xll.qlInterestRateIndexValueDate(Index1M,$H2918)</f>
        <v>60133</v>
      </c>
      <c r="J2918" s="144">
        <f>IFERROR(_xll.qlIndexFixing(Index1M,$H2918,TRUE,_xll.ohTrigger(RecalcTrigger,Trigger1M)),NA())</f>
        <v>4.432678407180703E-3</v>
      </c>
      <c r="K2918" s="44">
        <f>IFERROR(_xll.qlIndexFixing(Index3M,H2918,TRUE,_xll.ohTrigger(RecalcTrigger,Trigger3M)),NA())</f>
        <v>4.679451580866318E-3</v>
      </c>
      <c r="L2918" s="44">
        <f>IFERROR(_xll.qlIndexFixing(Index6M,$H2918,TRUE,_xll.ohTrigger(RecalcTrigger,Trigger6M)),NA())</f>
        <v>5.9500308687196355E-3</v>
      </c>
      <c r="M2918" s="145">
        <f>IFERROR(_xll.qlIndexFixing(Index1Y,$H2918,TRUE,_xll.ohTrigger(RecalcTrigger,Trigger1Y)),NA())</f>
        <v>5.0308959208670767E-3</v>
      </c>
      <c r="N2918" s="144">
        <f>IFERROR(_xll.qlIndexFixing(ONIndex1M,I2918,TRUE,_xll.ohTrigger(RecalcTrigger,Trigger1M)),NA())</f>
        <v>4.4301522912526536E-3</v>
      </c>
      <c r="O2918" s="44">
        <f>IFERROR(_xll.qlIndexFixing(ONIndex3M,I2918,TRUE,_xll.ohTrigger(RecalcTrigger,Trigger3M)),NA())</f>
        <v>4.6694564463045651E-3</v>
      </c>
      <c r="P2918" s="44">
        <f>IFERROR(_xll.qlIndexFixing(ONIndex6M,I2918,TRUE,_xll.ohTrigger(RecalcTrigger,Trigger6M)),NA())</f>
        <v>5.9094596891906548E-3</v>
      </c>
      <c r="Q2918" s="145">
        <f>IFERROR(_xll.qlIndexFixing(ONIndex1Y,I2918,TRUE,_xll.ohTrigger(RecalcTrigger,Trigger1Y)),NA())</f>
        <v>4.9802085501937654E-3</v>
      </c>
    </row>
    <row r="2919" spans="2:17" x14ac:dyDescent="0.2">
      <c r="B2919" s="39" t="s">
        <v>42</v>
      </c>
      <c r="D2919" s="42">
        <f>_xll.qlCalendarAdvance(Calendar,$D2918,B2919,"f",FALSE)</f>
        <v>60136</v>
      </c>
      <c r="E2919" s="139">
        <f>_xll.qlInterestRateIndexValueDate(IndexON,D2919)</f>
        <v>60136</v>
      </c>
      <c r="F2919" s="155">
        <f>IFERROR(_xll.qlIndexFixing(IndexON,D2919,TRUE,_xll.ohTrigger(RecalcTrigger,TriggerON)),NA())</f>
        <v>4.2424977537702802E-3</v>
      </c>
      <c r="H2919" s="42">
        <f>_xll.qlCalendarAdvance(Calendar,$H2918,B2919,"f",FALSE)</f>
        <v>60136</v>
      </c>
      <c r="I2919" s="139">
        <f>_xll.qlInterestRateIndexValueDate(Index1M,$H2919)</f>
        <v>60140</v>
      </c>
      <c r="J2919" s="144">
        <f>IFERROR(_xll.qlIndexFixing(Index1M,$H2919,TRUE,_xll.ohTrigger(RecalcTrigger,Trigger1M)),NA())</f>
        <v>4.4336252169029401E-3</v>
      </c>
      <c r="K2919" s="44">
        <f>IFERROR(_xll.qlIndexFixing(Index3M,H2919,TRUE,_xll.ohTrigger(RecalcTrigger,Trigger3M)),NA())</f>
        <v>4.6806878897685273E-3</v>
      </c>
      <c r="L2919" s="44">
        <f>IFERROR(_xll.qlIndexFixing(Index6M,$H2919,TRUE,_xll.ohTrigger(RecalcTrigger,Trigger6M)),NA())</f>
        <v>5.9522378606262543E-3</v>
      </c>
      <c r="M2919" s="145">
        <f>IFERROR(_xll.qlIndexFixing(Index1Y,$H2919,TRUE,_xll.ohTrigger(RecalcTrigger,Trigger1Y)),NA())</f>
        <v>5.0326286224043944E-3</v>
      </c>
      <c r="N2919" s="144">
        <f>IFERROR(_xll.qlIndexFixing(ONIndex1M,I2919,TRUE,_xll.ohTrigger(RecalcTrigger,Trigger1M)),NA())</f>
        <v>4.4310481396081514E-3</v>
      </c>
      <c r="O2919" s="44">
        <f>IFERROR(_xll.qlIndexFixing(ONIndex3M,I2919,TRUE,_xll.ohTrigger(RecalcTrigger,Trigger3M)),NA())</f>
        <v>4.670510484521273E-3</v>
      </c>
      <c r="P2919" s="44">
        <f>IFERROR(_xll.qlIndexFixing(ONIndex6M,I2919,TRUE,_xll.ohTrigger(RecalcTrigger,Trigger6M)),NA())</f>
        <v>5.9124000753651984E-3</v>
      </c>
      <c r="Q2919" s="145">
        <f>IFERROR(_xll.qlIndexFixing(ONIndex1Y,I2919,TRUE,_xll.ohTrigger(RecalcTrigger,Trigger1Y)),NA())</f>
        <v>4.9812259151860161E-3</v>
      </c>
    </row>
    <row r="2920" spans="2:17" x14ac:dyDescent="0.2">
      <c r="B2920" s="39" t="s">
        <v>42</v>
      </c>
      <c r="D2920" s="42">
        <f>_xll.qlCalendarAdvance(Calendar,$D2919,B2920,"f",FALSE)</f>
        <v>60143</v>
      </c>
      <c r="E2920" s="139">
        <f>_xll.qlInterestRateIndexValueDate(IndexON,D2920)</f>
        <v>60143</v>
      </c>
      <c r="F2920" s="155">
        <f>IFERROR(_xll.qlIndexFixing(IndexON,D2920,TRUE,_xll.ohTrigger(RecalcTrigger,TriggerON)),NA())</f>
        <v>4.2433752465687036E-3</v>
      </c>
      <c r="H2920" s="42">
        <f>_xll.qlCalendarAdvance(Calendar,$H2919,B2920,"f",FALSE)</f>
        <v>60143</v>
      </c>
      <c r="I2920" s="139">
        <f>_xll.qlInterestRateIndexValueDate(Index1M,$H2920)</f>
        <v>60147</v>
      </c>
      <c r="J2920" s="144">
        <f>IFERROR(_xll.qlIndexFixing(Index1M,$H2920,TRUE,_xll.ohTrigger(RecalcTrigger,Trigger1M)),NA())</f>
        <v>4.4345001149030949E-3</v>
      </c>
      <c r="K2920" s="44">
        <f>IFERROR(_xll.qlIndexFixing(Index3M,H2920,TRUE,_xll.ohTrigger(RecalcTrigger,Trigger3M)),NA())</f>
        <v>4.6818270762904405E-3</v>
      </c>
      <c r="L2920" s="44">
        <f>IFERROR(_xll.qlIndexFixing(Index6M,$H2920,TRUE,_xll.ohTrigger(RecalcTrigger,Trigger6M)),NA())</f>
        <v>5.9538378834234447E-3</v>
      </c>
      <c r="M2920" s="145">
        <f>IFERROR(_xll.qlIndexFixing(Index1Y,$H2920,TRUE,_xll.ohTrigger(RecalcTrigger,Trigger1Y)),NA())</f>
        <v>5.0343892719314975E-3</v>
      </c>
      <c r="N2920" s="144">
        <f>IFERROR(_xll.qlIndexFixing(ONIndex1M,I2920,TRUE,_xll.ohTrigger(RecalcTrigger,Trigger1M)),NA())</f>
        <v>4.4319712069906814E-3</v>
      </c>
      <c r="O2920" s="44">
        <f>IFERROR(_xll.qlIndexFixing(ONIndex3M,I2920,TRUE,_xll.ohTrigger(RecalcTrigger,Trigger3M)),NA())</f>
        <v>4.6715934667052039E-3</v>
      </c>
      <c r="P2920" s="44">
        <f>IFERROR(_xll.qlIndexFixing(ONIndex6M,I2920,TRUE,_xll.ohTrigger(RecalcTrigger,Trigger6M)),NA())</f>
        <v>5.9152833839970498E-3</v>
      </c>
      <c r="Q2920" s="145">
        <f>IFERROR(_xll.qlIndexFixing(ONIndex1Y,I2920,TRUE,_xll.ohTrigger(RecalcTrigger,Trigger1Y)),NA())</f>
        <v>4.9822701474866449E-3</v>
      </c>
    </row>
    <row r="2921" spans="2:17" x14ac:dyDescent="0.2">
      <c r="B2921" s="39" t="s">
        <v>42</v>
      </c>
      <c r="D2921" s="42">
        <f>_xll.qlCalendarAdvance(Calendar,$D2920,B2921,"f",FALSE)</f>
        <v>60150</v>
      </c>
      <c r="E2921" s="139">
        <f>_xll.qlInterestRateIndexValueDate(IndexON,D2921)</f>
        <v>60150</v>
      </c>
      <c r="F2921" s="155">
        <f>IFERROR(_xll.qlIndexFixing(IndexON,D2921,TRUE,_xll.ohTrigger(RecalcTrigger,TriggerON)),NA())</f>
        <v>4.2442802514663924E-3</v>
      </c>
      <c r="H2921" s="42">
        <f>_xll.qlCalendarAdvance(Calendar,$H2920,B2921,"f",FALSE)</f>
        <v>60150</v>
      </c>
      <c r="I2921" s="139">
        <f>_xll.qlInterestRateIndexValueDate(Index1M,$H2921)</f>
        <v>60154</v>
      </c>
      <c r="J2921" s="144">
        <f>IFERROR(_xll.qlIndexFixing(Index1M,$H2921,TRUE,_xll.ohTrigger(RecalcTrigger,Trigger1M)),NA())</f>
        <v>4.4354995961954913E-3</v>
      </c>
      <c r="K2921" s="44">
        <f>IFERROR(_xll.qlIndexFixing(Index3M,H2921,TRUE,_xll.ohTrigger(RecalcTrigger,Trigger3M)),NA())</f>
        <v>4.6831197696204025E-3</v>
      </c>
      <c r="L2921" s="44">
        <f>IFERROR(_xll.qlIndexFixing(Index6M,$H2921,TRUE,_xll.ohTrigger(RecalcTrigger,Trigger6M)),NA())</f>
        <v>5.9559403061981032E-3</v>
      </c>
      <c r="M2921" s="145">
        <f>IFERROR(_xll.qlIndexFixing(Index1Y,$H2921,TRUE,_xll.ohTrigger(RecalcTrigger,Trigger1Y)),NA())</f>
        <v>5.0361779061867786E-3</v>
      </c>
      <c r="N2921" s="144">
        <f>IFERROR(_xll.qlIndexFixing(ONIndex1M,I2921,TRUE,_xll.ohTrigger(RecalcTrigger,Trigger1M)),NA())</f>
        <v>4.4329215319294235E-3</v>
      </c>
      <c r="O2921" s="44">
        <f>IFERROR(_xll.qlIndexFixing(ONIndex3M,I2921,TRUE,_xll.ohTrigger(RecalcTrigger,Trigger3M)),NA())</f>
        <v>4.672705433224067E-3</v>
      </c>
      <c r="P2921" s="44">
        <f>IFERROR(_xll.qlIndexFixing(ONIndex6M,I2921,TRUE,_xll.ohTrigger(RecalcTrigger,Trigger6M)),NA())</f>
        <v>5.9181095163651776E-3</v>
      </c>
      <c r="Q2921" s="145">
        <f>IFERROR(_xll.qlIndexFixing(ONIndex1Y,I2921,TRUE,_xll.ohTrigger(RecalcTrigger,Trigger1Y)),NA())</f>
        <v>4.983341283466558E-3</v>
      </c>
    </row>
    <row r="2922" spans="2:17" x14ac:dyDescent="0.2">
      <c r="B2922" s="39" t="s">
        <v>42</v>
      </c>
      <c r="D2922" s="42">
        <f>_xll.qlCalendarAdvance(Calendar,$D2921,B2922,"f",FALSE)</f>
        <v>60157</v>
      </c>
      <c r="E2922" s="139">
        <f>_xll.qlInterestRateIndexValueDate(IndexON,D2922)</f>
        <v>60157</v>
      </c>
      <c r="F2922" s="155">
        <f>IFERROR(_xll.qlIndexFixing(IndexON,D2922,TRUE,_xll.ohTrigger(RecalcTrigger,TriggerON)),NA())</f>
        <v>4.2452128073922069E-3</v>
      </c>
      <c r="H2922" s="42">
        <f>_xll.qlCalendarAdvance(Calendar,$H2921,B2922,"f",FALSE)</f>
        <v>60157</v>
      </c>
      <c r="I2922" s="139">
        <f>_xll.qlInterestRateIndexValueDate(Index1M,$H2922)</f>
        <v>60161</v>
      </c>
      <c r="J2922" s="144">
        <f>IFERROR(_xll.qlIndexFixing(Index1M,$H2922,TRUE,_xll.ohTrigger(RecalcTrigger,Trigger1M)),NA())</f>
        <v>4.4365264521610825E-3</v>
      </c>
      <c r="K2922" s="44">
        <f>IFERROR(_xll.qlIndexFixing(Index3M,H2922,TRUE,_xll.ohTrigger(RecalcTrigger,Trigger3M)),NA())</f>
        <v>4.6844417700916937E-3</v>
      </c>
      <c r="L2922" s="44">
        <f>IFERROR(_xll.qlIndexFixing(Index6M,$H2922,TRUE,_xll.ohTrigger(RecalcTrigger,Trigger6M)),NA())</f>
        <v>5.9579840417470758E-3</v>
      </c>
      <c r="M2922" s="145">
        <f>IFERROR(_xll.qlIndexFixing(Index1Y,$H2922,TRUE,_xll.ohTrigger(RecalcTrigger,Trigger1Y)),NA())</f>
        <v>5.0379945619119177E-3</v>
      </c>
      <c r="N2922" s="144">
        <f>IFERROR(_xll.qlIndexFixing(ONIndex1M,I2922,TRUE,_xll.ohTrigger(RecalcTrigger,Trigger1M)),NA())</f>
        <v>4.4338991528736216E-3</v>
      </c>
      <c r="O2922" s="44">
        <f>IFERROR(_xll.qlIndexFixing(ONIndex3M,I2922,TRUE,_xll.ohTrigger(RecalcTrigger,Trigger3M)),NA())</f>
        <v>4.6738464242856992E-3</v>
      </c>
      <c r="P2922" s="44">
        <f>IFERROR(_xll.qlIndexFixing(ONIndex6M,I2922,TRUE,_xll.ohTrigger(RecalcTrigger,Trigger6M)),NA())</f>
        <v>5.9208783740682946E-3</v>
      </c>
      <c r="Q2922" s="145">
        <f>IFERROR(_xll.qlIndexFixing(ONIndex1Y,I2922,TRUE,_xll.ohTrigger(RecalcTrigger,Trigger1Y)),NA())</f>
        <v>4.9844393595765979E-3</v>
      </c>
    </row>
    <row r="2923" spans="2:17" x14ac:dyDescent="0.2">
      <c r="B2923" s="39" t="s">
        <v>42</v>
      </c>
      <c r="D2923" s="42">
        <f>_xll.qlCalendarAdvance(Calendar,$D2922,B2923,"f",FALSE)</f>
        <v>60164</v>
      </c>
      <c r="E2923" s="139">
        <f>_xll.qlInterestRateIndexValueDate(IndexON,D2923)</f>
        <v>60164</v>
      </c>
      <c r="F2923" s="155">
        <f>IFERROR(_xll.qlIndexFixing(IndexON,D2923,TRUE,_xll.ohTrigger(RecalcTrigger,TriggerON)),NA())</f>
        <v>4.2461729531417802E-3</v>
      </c>
      <c r="H2923" s="42">
        <f>_xll.qlCalendarAdvance(Calendar,$H2922,B2923,"f",FALSE)</f>
        <v>60164</v>
      </c>
      <c r="I2923" s="139">
        <f>_xll.qlInterestRateIndexValueDate(Index1M,$H2923)</f>
        <v>60168</v>
      </c>
      <c r="J2923" s="144">
        <f>IFERROR(_xll.qlIndexFixing(Index1M,$H2923,TRUE,_xll.ohTrigger(RecalcTrigger,Trigger1M)),NA())</f>
        <v>4.4375807213317131E-3</v>
      </c>
      <c r="K2923" s="44">
        <f>IFERROR(_xll.qlIndexFixing(Index3M,H2923,TRUE,_xll.ohTrigger(RecalcTrigger,Trigger3M)),NA())</f>
        <v>4.6857931181256062E-3</v>
      </c>
      <c r="L2923" s="44">
        <f>IFERROR(_xll.qlIndexFixing(Index6M,$H2923,TRUE,_xll.ohTrigger(RecalcTrigger,Trigger6M)),NA())</f>
        <v>5.9599689909430251E-3</v>
      </c>
      <c r="M2923" s="145">
        <f>IFERROR(_xll.qlIndexFixing(Index1Y,$H2923,TRUE,_xll.ohTrigger(RecalcTrigger,Trigger1Y)),NA())</f>
        <v>5.039839275850562E-3</v>
      </c>
      <c r="N2923" s="144">
        <f>IFERROR(_xll.qlIndexFixing(ONIndex1M,I2923,TRUE,_xll.ohTrigger(RecalcTrigger,Trigger1M)),NA())</f>
        <v>4.4349041084323915E-3</v>
      </c>
      <c r="O2923" s="44">
        <f>IFERROR(_xll.qlIndexFixing(ONIndex3M,I2923,TRUE,_xll.ohTrigger(RecalcTrigger,Trigger3M)),NA())</f>
        <v>4.6750164803377459E-3</v>
      </c>
      <c r="P2923" s="44">
        <f>IFERROR(_xll.qlIndexFixing(ONIndex6M,I2923,TRUE,_xll.ohTrigger(RecalcTrigger,Trigger6M)),NA())</f>
        <v>5.9235898580656254E-3</v>
      </c>
      <c r="Q2923" s="145">
        <f>IFERROR(_xll.qlIndexFixing(ONIndex1Y,I2923,TRUE,_xll.ohTrigger(RecalcTrigger,Trigger1Y)),NA())</f>
        <v>4.9855644123475429E-3</v>
      </c>
    </row>
    <row r="2924" spans="2:17" x14ac:dyDescent="0.2">
      <c r="B2924" s="39" t="s">
        <v>42</v>
      </c>
      <c r="D2924" s="42">
        <f>_xll.qlCalendarAdvance(Calendar,$D2923,B2924,"f",FALSE)</f>
        <v>60171</v>
      </c>
      <c r="E2924" s="139">
        <f>_xll.qlInterestRateIndexValueDate(IndexON,D2924)</f>
        <v>60171</v>
      </c>
      <c r="F2924" s="155">
        <f>IFERROR(_xll.qlIndexFixing(IndexON,D2924,TRUE,_xll.ohTrigger(RecalcTrigger,TriggerON)),NA())</f>
        <v>4.2471607276439727E-3</v>
      </c>
      <c r="H2924" s="42">
        <f>_xll.qlCalendarAdvance(Calendar,$H2923,B2924,"f",FALSE)</f>
        <v>60171</v>
      </c>
      <c r="I2924" s="139">
        <f>_xll.qlInterestRateIndexValueDate(Index1M,$H2924)</f>
        <v>60175</v>
      </c>
      <c r="J2924" s="144">
        <f>IFERROR(_xll.qlIndexFixing(Index1M,$H2924,TRUE,_xll.ohTrigger(RecalcTrigger,Trigger1M)),NA())</f>
        <v>4.4387695467811511E-3</v>
      </c>
      <c r="K2924" s="44">
        <f>IFERROR(_xll.qlIndexFixing(Index3M,H2924,TRUE,_xll.ohTrigger(RecalcTrigger,Trigger3M)),NA())</f>
        <v>4.6873086863186628E-3</v>
      </c>
      <c r="L2924" s="44">
        <f>IFERROR(_xll.qlIndexFixing(Index6M,$H2924,TRUE,_xll.ohTrigger(RecalcTrigger,Trigger6M)),NA())</f>
        <v>5.9620614849217116E-3</v>
      </c>
      <c r="M2924" s="145">
        <f>IFERROR(_xll.qlIndexFixing(Index1Y,$H2924,TRUE,_xll.ohTrigger(RecalcTrigger,Trigger1Y)),NA())</f>
        <v>5.0417120847494282E-3</v>
      </c>
      <c r="N2924" s="144">
        <f>IFERROR(_xll.qlIndexFixing(ONIndex1M,I2924,TRUE,_xll.ohTrigger(RecalcTrigger,Trigger1M)),NA())</f>
        <v>4.435936437054977E-3</v>
      </c>
      <c r="O2924" s="44">
        <f>IFERROR(_xll.qlIndexFixing(ONIndex3M,I2924,TRUE,_xll.ohTrigger(RecalcTrigger,Trigger3M)),NA())</f>
        <v>4.6762156416679801E-3</v>
      </c>
      <c r="P2924" s="44">
        <f>IFERROR(_xll.qlIndexFixing(ONIndex6M,I2924,TRUE,_xll.ohTrigger(RecalcTrigger,Trigger6M)),NA())</f>
        <v>5.9262438698759468E-3</v>
      </c>
      <c r="Q2924" s="145">
        <f>IFERROR(_xll.qlIndexFixing(ONIndex1Y,I2924,TRUE,_xll.ohTrigger(RecalcTrigger,Trigger1Y)),NA())</f>
        <v>4.986716477830555E-3</v>
      </c>
    </row>
    <row r="2925" spans="2:17" x14ac:dyDescent="0.2">
      <c r="B2925" s="39" t="s">
        <v>42</v>
      </c>
      <c r="D2925" s="42">
        <f>_xll.qlCalendarAdvance(Calendar,$D2924,B2925,"f",FALSE)</f>
        <v>60178</v>
      </c>
      <c r="E2925" s="139">
        <f>_xll.qlInterestRateIndexValueDate(IndexON,D2925)</f>
        <v>60178</v>
      </c>
      <c r="F2925" s="155">
        <f>IFERROR(_xll.qlIndexFixing(IndexON,D2925,TRUE,_xll.ohTrigger(RecalcTrigger,TriggerON)),NA())</f>
        <v>4.2481761697743536E-3</v>
      </c>
      <c r="H2925" s="42">
        <f>_xll.qlCalendarAdvance(Calendar,$H2924,B2925,"f",FALSE)</f>
        <v>60178</v>
      </c>
      <c r="I2925" s="139">
        <f>_xll.qlInterestRateIndexValueDate(Index1M,$H2925)</f>
        <v>60182</v>
      </c>
      <c r="J2925" s="144">
        <f>IFERROR(_xll.qlIndexFixing(Index1M,$H2925,TRUE,_xll.ohTrigger(RecalcTrigger,Trigger1M)),NA())</f>
        <v>4.4398807386964072E-3</v>
      </c>
      <c r="K2925" s="44">
        <f>IFERROR(_xll.qlIndexFixing(Index3M,H2925,TRUE,_xll.ohTrigger(RecalcTrigger,Trigger3M)),NA())</f>
        <v>4.6887209789753977E-3</v>
      </c>
      <c r="L2925" s="44">
        <f>IFERROR(_xll.qlIndexFixing(Index6M,$H2925,TRUE,_xll.ohTrigger(RecalcTrigger,Trigger6M)),NA())</f>
        <v>5.9639243473130887E-3</v>
      </c>
      <c r="M2925" s="145">
        <f>IFERROR(_xll.qlIndexFixing(Index1Y,$H2925,TRUE,_xll.ohTrigger(RecalcTrigger,Trigger1Y)),NA())</f>
        <v>5.0436130253578588E-3</v>
      </c>
      <c r="N2925" s="144">
        <f>IFERROR(_xll.qlIndexFixing(ONIndex1M,I2925,TRUE,_xll.ohTrigger(RecalcTrigger,Trigger1M)),NA())</f>
        <v>4.436996177270558E-3</v>
      </c>
      <c r="O2925" s="44">
        <f>IFERROR(_xll.qlIndexFixing(ONIndex3M,I2925,TRUE,_xll.ohTrigger(RecalcTrigger,Trigger3M)),NA())</f>
        <v>4.6774439486441111E-3</v>
      </c>
      <c r="P2925" s="44">
        <f>IFERROR(_xll.qlIndexFixing(ONIndex6M,I2925,TRUE,_xll.ohTrigger(RecalcTrigger,Trigger6M)),NA())</f>
        <v>5.9288403108581633E-3</v>
      </c>
      <c r="Q2925" s="145">
        <f>IFERROR(_xll.qlIndexFixing(ONIndex1Y,I2925,TRUE,_xll.ohTrigger(RecalcTrigger,Trigger1Y)),NA())</f>
        <v>4.987895592796221E-3</v>
      </c>
    </row>
    <row r="2926" spans="2:17" x14ac:dyDescent="0.2">
      <c r="B2926" s="39" t="s">
        <v>42</v>
      </c>
      <c r="D2926" s="42">
        <f>_xll.qlCalendarAdvance(Calendar,$D2925,B2926,"f",FALSE)</f>
        <v>60185</v>
      </c>
      <c r="E2926" s="139">
        <f>_xll.qlInterestRateIndexValueDate(IndexON,D2926)</f>
        <v>60185</v>
      </c>
      <c r="F2926" s="155">
        <f>IFERROR(_xll.qlIndexFixing(IndexON,D2926,TRUE,_xll.ohTrigger(RecalcTrigger,TriggerON)),NA())</f>
        <v>4.2492193184617832E-3</v>
      </c>
      <c r="H2926" s="42">
        <f>_xll.qlCalendarAdvance(Calendar,$H2925,B2926,"f",FALSE)</f>
        <v>60185</v>
      </c>
      <c r="I2926" s="139">
        <f>_xll.qlInterestRateIndexValueDate(Index1M,$H2926)</f>
        <v>60189</v>
      </c>
      <c r="J2926" s="144">
        <f>IFERROR(_xll.qlIndexFixing(Index1M,$H2926,TRUE,_xll.ohTrigger(RecalcTrigger,Trigger1M)),NA())</f>
        <v>4.441019462490375E-3</v>
      </c>
      <c r="K2926" s="44">
        <f>IFERROR(_xll.qlIndexFixing(Index3M,H2926,TRUE,_xll.ohTrigger(RecalcTrigger,Trigger3M)),NA())</f>
        <v>4.6901627437325446E-3</v>
      </c>
      <c r="L2926" s="44">
        <f>IFERROR(_xll.qlIndexFixing(Index6M,$H2926,TRUE,_xll.ohTrigger(RecalcTrigger,Trigger6M)),NA())</f>
        <v>5.9657281179448483E-3</v>
      </c>
      <c r="M2926" s="145">
        <f>IFERROR(_xll.qlIndexFixing(Index1Y,$H2926,TRUE,_xll.ohTrigger(RecalcTrigger,Trigger1Y)),NA())</f>
        <v>5.0455421344280434E-3</v>
      </c>
      <c r="N2926" s="144">
        <f>IFERROR(_xll.qlIndexFixing(ONIndex1M,I2926,TRUE,_xll.ohTrigger(RecalcTrigger,Trigger1M)),NA())</f>
        <v>4.4380833675283782E-3</v>
      </c>
      <c r="O2926" s="44">
        <f>IFERROR(_xll.qlIndexFixing(ONIndex3M,I2926,TRUE,_xll.ohTrigger(RecalcTrigger,Trigger3M)),NA())</f>
        <v>4.6787014415539119E-3</v>
      </c>
      <c r="P2926" s="44">
        <f>IFERROR(_xll.qlIndexFixing(ONIndex6M,I2926,TRUE,_xll.ohTrigger(RecalcTrigger,Trigger6M)),NA())</f>
        <v>5.9313790824511159E-3</v>
      </c>
      <c r="Q2926" s="145">
        <f>IFERROR(_xll.qlIndexFixing(ONIndex1Y,I2926,TRUE,_xll.ohTrigger(RecalcTrigger,Trigger1Y)),NA())</f>
        <v>4.9891017936154469E-3</v>
      </c>
    </row>
    <row r="2927" spans="2:17" x14ac:dyDescent="0.2">
      <c r="B2927" s="39" t="s">
        <v>42</v>
      </c>
      <c r="D2927" s="42">
        <f>_xll.qlCalendarAdvance(Calendar,$D2926,B2927,"f",FALSE)</f>
        <v>60192</v>
      </c>
      <c r="E2927" s="139">
        <f>_xll.qlInterestRateIndexValueDate(IndexON,D2927)</f>
        <v>60192</v>
      </c>
      <c r="F2927" s="155">
        <f>IFERROR(_xll.qlIndexFixing(IndexON,D2927,TRUE,_xll.ohTrigger(RecalcTrigger,TriggerON)),NA())</f>
        <v>4.2502902125551856E-3</v>
      </c>
      <c r="H2927" s="42">
        <f>_xll.qlCalendarAdvance(Calendar,$H2926,B2927,"f",FALSE)</f>
        <v>60192</v>
      </c>
      <c r="I2927" s="139">
        <f>_xll.qlInterestRateIndexValueDate(Index1M,$H2927)</f>
        <v>60196</v>
      </c>
      <c r="J2927" s="144">
        <f>IFERROR(_xll.qlIndexFixing(Index1M,$H2927,TRUE,_xll.ohTrigger(RecalcTrigger,Trigger1M)),NA())</f>
        <v>4.4421857566896575E-3</v>
      </c>
      <c r="K2927" s="44">
        <f>IFERROR(_xll.qlIndexFixing(Index3M,H2927,TRUE,_xll.ohTrigger(RecalcTrigger,Trigger3M)),NA())</f>
        <v>4.6916340210108147E-3</v>
      </c>
      <c r="L2927" s="44">
        <f>IFERROR(_xll.qlIndexFixing(Index6M,$H2927,TRUE,_xll.ohTrigger(RecalcTrigger,Trigger6M)),NA())</f>
        <v>5.9674726977063811E-3</v>
      </c>
      <c r="M2927" s="145">
        <f>IFERROR(_xll.qlIndexFixing(Index1Y,$H2927,TRUE,_xll.ohTrigger(RecalcTrigger,Trigger1Y)),NA())</f>
        <v>5.0474994487141453E-3</v>
      </c>
      <c r="N2927" s="144">
        <f>IFERROR(_xll.qlIndexFixing(ONIndex1M,I2927,TRUE,_xll.ohTrigger(RecalcTrigger,Trigger1M)),NA())</f>
        <v>4.4391980464375536E-3</v>
      </c>
      <c r="O2927" s="44">
        <f>IFERROR(_xll.qlIndexFixing(ONIndex3M,I2927,TRUE,_xll.ohTrigger(RecalcTrigger,Trigger3M)),NA())</f>
        <v>4.6799881609249638E-3</v>
      </c>
      <c r="P2927" s="44">
        <f>IFERROR(_xll.qlIndexFixing(ONIndex6M,I2927,TRUE,_xll.ohTrigger(RecalcTrigger,Trigger6M)),NA())</f>
        <v>5.9338600858538371E-3</v>
      </c>
      <c r="Q2927" s="145">
        <f>IFERROR(_xll.qlIndexFixing(ONIndex1Y,I2927,TRUE,_xll.ohTrigger(RecalcTrigger,Trigger1Y)),NA())</f>
        <v>4.990335116419331E-3</v>
      </c>
    </row>
    <row r="2928" spans="2:17" x14ac:dyDescent="0.2">
      <c r="B2928" s="39" t="s">
        <v>42</v>
      </c>
      <c r="D2928" s="42">
        <f>_xll.qlCalendarAdvance(Calendar,$D2927,B2928,"f",FALSE)</f>
        <v>60199</v>
      </c>
      <c r="E2928" s="139">
        <f>_xll.qlInterestRateIndexValueDate(IndexON,D2928)</f>
        <v>60199</v>
      </c>
      <c r="F2928" s="155">
        <f>IFERROR(_xll.qlIndexFixing(IndexON,D2928,TRUE,_xll.ohTrigger(RecalcTrigger,TriggerON)),NA())</f>
        <v>4.2513888908768394E-3</v>
      </c>
      <c r="H2928" s="42">
        <f>_xll.qlCalendarAdvance(Calendar,$H2927,B2928,"f",FALSE)</f>
        <v>60199</v>
      </c>
      <c r="I2928" s="139">
        <f>_xll.qlInterestRateIndexValueDate(Index1M,$H2928)</f>
        <v>60203</v>
      </c>
      <c r="J2928" s="144">
        <f>IFERROR(_xll.qlIndexFixing(Index1M,$H2928,TRUE,_xll.ohTrigger(RecalcTrigger,Trigger1M)),NA())</f>
        <v>4.4433796598234328E-3</v>
      </c>
      <c r="K2928" s="44">
        <f>IFERROR(_xll.qlIndexFixing(Index3M,H2928,TRUE,_xll.ohTrigger(RecalcTrigger,Trigger3M)),NA())</f>
        <v>4.6931348512352609E-3</v>
      </c>
      <c r="L2928" s="44">
        <f>IFERROR(_xll.qlIndexFixing(Index6M,$H2928,TRUE,_xll.ohTrigger(RecalcTrigger,Trigger6M)),NA())</f>
        <v>5.9691579874888339E-3</v>
      </c>
      <c r="M2928" s="145">
        <f>IFERROR(_xll.qlIndexFixing(Index1Y,$H2928,TRUE,_xll.ohTrigger(RecalcTrigger,Trigger1Y)),NA())</f>
        <v>5.0494850049736095E-3</v>
      </c>
      <c r="N2928" s="144">
        <f>IFERROR(_xll.qlIndexFixing(ONIndex1M,I2928,TRUE,_xll.ohTrigger(RecalcTrigger,Trigger1M)),NA())</f>
        <v>4.4403402523673918E-3</v>
      </c>
      <c r="O2928" s="44">
        <f>IFERROR(_xll.qlIndexFixing(ONIndex3M,I2928,TRUE,_xll.ohTrigger(RecalcTrigger,Trigger3M)),NA())</f>
        <v>4.681304146965104E-3</v>
      </c>
      <c r="P2928" s="44">
        <f>IFERROR(_xll.qlIndexFixing(ONIndex6M,I2928,TRUE,_xll.ohTrigger(RecalcTrigger,Trigger6M)),NA())</f>
        <v>5.9362832223452955E-3</v>
      </c>
      <c r="Q2928" s="145">
        <f>IFERROR(_xll.qlIndexFixing(ONIndex1Y,I2928,TRUE,_xll.ohTrigger(RecalcTrigger,Trigger1Y)),NA())</f>
        <v>4.9915955978185877E-3</v>
      </c>
    </row>
    <row r="2929" spans="2:17" x14ac:dyDescent="0.2">
      <c r="B2929" s="39" t="s">
        <v>42</v>
      </c>
      <c r="D2929" s="42">
        <f>_xll.qlCalendarAdvance(Calendar,$D2928,B2929,"f",FALSE)</f>
        <v>60206</v>
      </c>
      <c r="E2929" s="139">
        <f>_xll.qlInterestRateIndexValueDate(IndexON,D2929)</f>
        <v>60206</v>
      </c>
      <c r="F2929" s="155">
        <f>IFERROR(_xll.qlIndexFixing(IndexON,D2929,TRUE,_xll.ohTrigger(RecalcTrigger,TriggerON)),NA())</f>
        <v>4.2525153924621861E-3</v>
      </c>
      <c r="H2929" s="42">
        <f>_xll.qlCalendarAdvance(Calendar,$H2928,B2929,"f",FALSE)</f>
        <v>60206</v>
      </c>
      <c r="I2929" s="139">
        <f>_xll.qlInterestRateIndexValueDate(Index1M,$H2929)</f>
        <v>60210</v>
      </c>
      <c r="J2929" s="144">
        <f>IFERROR(_xll.qlIndexFixing(Index1M,$H2929,TRUE,_xll.ohTrigger(RecalcTrigger,Trigger1M)),NA())</f>
        <v>4.4444841710982175E-3</v>
      </c>
      <c r="K2929" s="44">
        <f>IFERROR(_xll.qlIndexFixing(Index3M,H2929,TRUE,_xll.ohTrigger(RecalcTrigger,Trigger3M)),NA())</f>
        <v>4.6946652748300708E-3</v>
      </c>
      <c r="L2929" s="44">
        <f>IFERROR(_xll.qlIndexFixing(Index6M,$H2929,TRUE,_xll.ohTrigger(RecalcTrigger,Trigger6M)),NA())</f>
        <v>5.9706386220663935E-3</v>
      </c>
      <c r="M2929" s="145">
        <f>IFERROR(_xll.qlIndexFixing(Index1Y,$H2929,TRUE,_xll.ohTrigger(RecalcTrigger,Trigger1Y)),NA())</f>
        <v>5.0514988399667305E-3</v>
      </c>
      <c r="N2929" s="144">
        <f>IFERROR(_xll.qlIndexFixing(ONIndex1M,I2929,TRUE,_xll.ohTrigger(RecalcTrigger,Trigger1M)),NA())</f>
        <v>4.4415100239270089E-3</v>
      </c>
      <c r="O2929" s="44">
        <f>IFERROR(_xll.qlIndexFixing(ONIndex3M,I2929,TRUE,_xll.ohTrigger(RecalcTrigger,Trigger3M)),NA())</f>
        <v>4.6826494400420415E-3</v>
      </c>
      <c r="P2929" s="44">
        <f>IFERROR(_xll.qlIndexFixing(ONIndex6M,I2929,TRUE,_xll.ohTrigger(RecalcTrigger,Trigger6M)),NA())</f>
        <v>5.938648393524204E-3</v>
      </c>
      <c r="Q2929" s="145">
        <f>IFERROR(_xll.qlIndexFixing(ONIndex1Y,I2929,TRUE,_xll.ohTrigger(RecalcTrigger,Trigger1Y)),NA())</f>
        <v>4.9928832741041873E-3</v>
      </c>
    </row>
    <row r="2930" spans="2:17" x14ac:dyDescent="0.2">
      <c r="B2930" s="39" t="s">
        <v>42</v>
      </c>
      <c r="D2930" s="42">
        <f>_xll.qlCalendarAdvance(Calendar,$D2929,B2930,"f",FALSE)</f>
        <v>60213</v>
      </c>
      <c r="E2930" s="139">
        <f>_xll.qlInterestRateIndexValueDate(IndexON,D2930)</f>
        <v>60213</v>
      </c>
      <c r="F2930" s="155">
        <f>IFERROR(_xll.qlIndexFixing(IndexON,D2930,TRUE,_xll.ohTrigger(RecalcTrigger,TriggerON)),NA())</f>
        <v>4.2536697560802139E-3</v>
      </c>
      <c r="H2930" s="42">
        <f>_xll.qlCalendarAdvance(Calendar,$H2929,B2930,"f",FALSE)</f>
        <v>60213</v>
      </c>
      <c r="I2930" s="139">
        <f>_xll.qlInterestRateIndexValueDate(Index1M,$H2930)</f>
        <v>60217</v>
      </c>
      <c r="J2930" s="144">
        <f>IFERROR(_xll.qlIndexFixing(Index1M,$H2930,TRUE,_xll.ohTrigger(RecalcTrigger,Trigger1M)),NA())</f>
        <v>4.4457314114412227E-3</v>
      </c>
      <c r="K2930" s="44">
        <f>IFERROR(_xll.qlIndexFixing(Index3M,H2930,TRUE,_xll.ohTrigger(RecalcTrigger,Trigger3M)),NA())</f>
        <v>4.6962253322194291E-3</v>
      </c>
      <c r="L2930" s="44">
        <f>IFERROR(_xll.qlIndexFixing(Index6M,$H2930,TRUE,_xll.ohTrigger(RecalcTrigger,Trigger6M)),NA())</f>
        <v>5.9722092915781939E-3</v>
      </c>
      <c r="M2930" s="145">
        <f>IFERROR(_xll.qlIndexFixing(Index1Y,$H2930,TRUE,_xll.ohTrigger(RecalcTrigger,Trigger1Y)),NA())</f>
        <v>5.0535409904559903E-3</v>
      </c>
      <c r="N2930" s="144">
        <f>IFERROR(_xll.qlIndexFixing(ONIndex1M,I2930,TRUE,_xll.ohTrigger(RecalcTrigger,Trigger1M)),NA())</f>
        <v>4.4427073995656485E-3</v>
      </c>
      <c r="O2930" s="44">
        <f>IFERROR(_xll.qlIndexFixing(ONIndex3M,I2930,TRUE,_xll.ohTrigger(RecalcTrigger,Trigger3M)),NA())</f>
        <v>4.6840240804435496E-3</v>
      </c>
      <c r="P2930" s="44">
        <f>IFERROR(_xll.qlIndexFixing(ONIndex6M,I2930,TRUE,_xll.ohTrigger(RecalcTrigger,Trigger6M)),NA())</f>
        <v>5.9409555005096593E-3</v>
      </c>
      <c r="Q2930" s="145">
        <f>IFERROR(_xll.qlIndexFixing(ONIndex1Y,I2930,TRUE,_xll.ohTrigger(RecalcTrigger,Trigger1Y)),NA())</f>
        <v>4.9941981818868442E-3</v>
      </c>
    </row>
    <row r="2931" spans="2:17" x14ac:dyDescent="0.2">
      <c r="B2931" s="39" t="s">
        <v>42</v>
      </c>
      <c r="D2931" s="42">
        <f>_xll.qlCalendarAdvance(Calendar,$D2930,B2931,"f",FALSE)</f>
        <v>60220</v>
      </c>
      <c r="E2931" s="139">
        <f>_xll.qlInterestRateIndexValueDate(IndexON,D2931)</f>
        <v>60220</v>
      </c>
      <c r="F2931" s="155">
        <f>IFERROR(_xll.qlIndexFixing(IndexON,D2931,TRUE,_xll.ohTrigger(RecalcTrigger,TriggerON)),NA())</f>
        <v>4.2548520206331375E-3</v>
      </c>
      <c r="H2931" s="42">
        <f>_xll.qlCalendarAdvance(Calendar,$H2930,B2931,"f",FALSE)</f>
        <v>60220</v>
      </c>
      <c r="I2931" s="139">
        <f>_xll.qlInterestRateIndexValueDate(Index1M,$H2931)</f>
        <v>60224</v>
      </c>
      <c r="J2931" s="144">
        <f>IFERROR(_xll.qlIndexFixing(Index1M,$H2931,TRUE,_xll.ohTrigger(RecalcTrigger,Trigger1M)),NA())</f>
        <v>4.4470063732013898E-3</v>
      </c>
      <c r="K2931" s="44">
        <f>IFERROR(_xll.qlIndexFixing(Index3M,H2931,TRUE,_xll.ohTrigger(RecalcTrigger,Trigger3M)),NA())</f>
        <v>4.6978150638292597E-3</v>
      </c>
      <c r="L2931" s="44">
        <f>IFERROR(_xll.qlIndexFixing(Index6M,$H2931,TRUE,_xll.ohTrigger(RecalcTrigger,Trigger6M)),NA())</f>
        <v>5.9737203818781533E-3</v>
      </c>
      <c r="M2931" s="145">
        <f>IFERROR(_xll.qlIndexFixing(Index1Y,$H2931,TRUE,_xll.ohTrigger(RecalcTrigger,Trigger1Y)),NA())</f>
        <v>5.0556114932071581E-3</v>
      </c>
      <c r="N2931" s="144">
        <f>IFERROR(_xll.qlIndexFixing(ONIndex1M,I2931,TRUE,_xll.ohTrigger(RecalcTrigger,Trigger1M)),NA())</f>
        <v>4.4439324178124906E-3</v>
      </c>
      <c r="O2931" s="44">
        <f>IFERROR(_xll.qlIndexFixing(ONIndex3M,I2931,TRUE,_xll.ohTrigger(RecalcTrigger,Trigger3M)),NA())</f>
        <v>4.6854281085373373E-3</v>
      </c>
      <c r="P2931" s="44">
        <f>IFERROR(_xll.qlIndexFixing(ONIndex6M,I2931,TRUE,_xll.ohTrigger(RecalcTrigger,Trigger6M)),NA())</f>
        <v>5.9432044447405019E-3</v>
      </c>
      <c r="Q2931" s="145">
        <f>IFERROR(_xll.qlIndexFixing(ONIndex1Y,I2931,TRUE,_xll.ohTrigger(RecalcTrigger,Trigger1Y)),NA())</f>
        <v>4.9955403573775925E-3</v>
      </c>
    </row>
    <row r="2932" spans="2:17" x14ac:dyDescent="0.2">
      <c r="B2932" s="39" t="s">
        <v>42</v>
      </c>
      <c r="D2932" s="42">
        <f>_xll.qlCalendarAdvance(Calendar,$D2931,B2932,"f",FALSE)</f>
        <v>60227</v>
      </c>
      <c r="E2932" s="139">
        <f>_xll.qlInterestRateIndexValueDate(IndexON,D2932)</f>
        <v>60227</v>
      </c>
      <c r="F2932" s="155">
        <f>IFERROR(_xll.qlIndexFixing(IndexON,D2932,TRUE,_xll.ohTrigger(RecalcTrigger,TriggerON)),NA())</f>
        <v>4.256062225049817E-3</v>
      </c>
      <c r="H2932" s="42">
        <f>_xll.qlCalendarAdvance(Calendar,$H2931,B2932,"f",FALSE)</f>
        <v>60227</v>
      </c>
      <c r="I2932" s="139">
        <f>_xll.qlInterestRateIndexValueDate(Index1M,$H2932)</f>
        <v>60231</v>
      </c>
      <c r="J2932" s="144">
        <f>IFERROR(_xll.qlIndexFixing(Index1M,$H2932,TRUE,_xll.ohTrigger(RecalcTrigger,Trigger1M)),NA())</f>
        <v>4.4488023964798819E-3</v>
      </c>
      <c r="K2932" s="44">
        <f>IFERROR(_xll.qlIndexFixing(Index3M,H2932,TRUE,_xll.ohTrigger(RecalcTrigger,Trigger3M)),NA())</f>
        <v>4.6994345100863548E-3</v>
      </c>
      <c r="L2932" s="44">
        <f>IFERROR(_xll.qlIndexFixing(Index6M,$H2932,TRUE,_xll.ohTrigger(RecalcTrigger,Trigger6M)),NA())</f>
        <v>5.9751717938831004E-3</v>
      </c>
      <c r="M2932" s="145">
        <f>IFERROR(_xll.qlIndexFixing(Index1Y,$H2932,TRUE,_xll.ohTrigger(RecalcTrigger,Trigger1Y)),NA())</f>
        <v>5.0577103849879738E-3</v>
      </c>
      <c r="N2932" s="144">
        <f>IFERROR(_xll.qlIndexFixing(ONIndex1M,I2932,TRUE,_xll.ohTrigger(RecalcTrigger,Trigger1M)),NA())</f>
        <v>4.4451851171967149E-3</v>
      </c>
      <c r="O2932" s="44">
        <f>IFERROR(_xll.qlIndexFixing(ONIndex3M,I2932,TRUE,_xll.ohTrigger(RecalcTrigger,Trigger3M)),NA())</f>
        <v>4.6868615646111778E-3</v>
      </c>
      <c r="P2932" s="44">
        <f>IFERROR(_xll.qlIndexFixing(ONIndex6M,I2932,TRUE,_xll.ohTrigger(RecalcTrigger,Trigger6M)),NA())</f>
        <v>5.9453951274957006E-3</v>
      </c>
      <c r="Q2932" s="145">
        <f>IFERROR(_xll.qlIndexFixing(ONIndex1Y,I2932,TRUE,_xll.ohTrigger(RecalcTrigger,Trigger1Y)),NA())</f>
        <v>4.9969098371072107E-3</v>
      </c>
    </row>
    <row r="2933" spans="2:17" x14ac:dyDescent="0.2">
      <c r="B2933" s="39" t="s">
        <v>42</v>
      </c>
      <c r="D2933" s="42">
        <f>_xll.qlCalendarAdvance(Calendar,$D2932,B2933,"f",FALSE)</f>
        <v>60234</v>
      </c>
      <c r="E2933" s="139">
        <f>_xll.qlInterestRateIndexValueDate(IndexON,D2933)</f>
        <v>60234</v>
      </c>
      <c r="F2933" s="155">
        <f>IFERROR(_xll.qlIndexFixing(IndexON,D2933,TRUE,_xll.ohTrigger(RecalcTrigger,TriggerON)),NA())</f>
        <v>4.2573004081791765E-3</v>
      </c>
      <c r="H2933" s="42">
        <f>_xll.qlCalendarAdvance(Calendar,$H2932,B2933,"f",FALSE)</f>
        <v>60234</v>
      </c>
      <c r="I2933" s="139">
        <f>_xll.qlInterestRateIndexValueDate(Index1M,$H2933)</f>
        <v>60238</v>
      </c>
      <c r="J2933" s="144">
        <f>IFERROR(_xll.qlIndexFixing(Index1M,$H2933,TRUE,_xll.ohTrigger(RecalcTrigger,Trigger1M)),NA())</f>
        <v>4.4497646579871692E-3</v>
      </c>
      <c r="K2933" s="44">
        <f>IFERROR(_xll.qlIndexFixing(Index3M,H2933,TRUE,_xll.ohTrigger(RecalcTrigger,Trigger3M)),NA())</f>
        <v>4.7007757096730884E-3</v>
      </c>
      <c r="L2933" s="44">
        <f>IFERROR(_xll.qlIndexFixing(Index6M,$H2933,TRUE,_xll.ohTrigger(RecalcTrigger,Trigger6M)),NA())</f>
        <v>5.9766916183416115E-3</v>
      </c>
      <c r="M2933" s="145">
        <f>IFERROR(_xll.qlIndexFixing(Index1Y,$H2933,TRUE,_xll.ohTrigger(RecalcTrigger,Trigger1Y)),NA())</f>
        <v>5.0598377025701186E-3</v>
      </c>
      <c r="N2933" s="144">
        <f>IFERROR(_xll.qlIndexFixing(ONIndex1M,I2933,TRUE,_xll.ohTrigger(RecalcTrigger,Trigger1M)),NA())</f>
        <v>4.4464655361675653E-3</v>
      </c>
      <c r="O2933" s="44">
        <f>IFERROR(_xll.qlIndexFixing(ONIndex3M,I2933,TRUE,_xll.ohTrigger(RecalcTrigger,Trigger3M)),NA())</f>
        <v>4.6883244891926523E-3</v>
      </c>
      <c r="P2933" s="44">
        <f>IFERROR(_xll.qlIndexFixing(ONIndex6M,I2933,TRUE,_xll.ohTrigger(RecalcTrigger,Trigger6M)),NA())</f>
        <v>5.9475274502940323E-3</v>
      </c>
      <c r="Q2933" s="145">
        <f>IFERROR(_xll.qlIndexFixing(ONIndex1Y,I2933,TRUE,_xll.ohTrigger(RecalcTrigger,Trigger1Y)),NA())</f>
        <v>4.998306657366669E-3</v>
      </c>
    </row>
    <row r="2934" spans="2:17" x14ac:dyDescent="0.2">
      <c r="B2934" s="39" t="s">
        <v>42</v>
      </c>
      <c r="D2934" s="42">
        <f>_xll.qlCalendarAdvance(Calendar,$D2933,B2934,"f",FALSE)</f>
        <v>60241</v>
      </c>
      <c r="E2934" s="139">
        <f>_xll.qlInterestRateIndexValueDate(IndexON,D2934)</f>
        <v>60241</v>
      </c>
      <c r="F2934" s="155">
        <f>IFERROR(_xll.qlIndexFixing(IndexON,D2934,TRUE,_xll.ohTrigger(RecalcTrigger,TriggerON)),NA())</f>
        <v>4.2585666089234309E-3</v>
      </c>
      <c r="H2934" s="42">
        <f>_xll.qlCalendarAdvance(Calendar,$H2933,B2934,"f",FALSE)</f>
        <v>60241</v>
      </c>
      <c r="I2934" s="139">
        <f>_xll.qlInterestRateIndexValueDate(Index1M,$H2934)</f>
        <v>60245</v>
      </c>
      <c r="J2934" s="144">
        <f>IFERROR(_xll.qlIndexFixing(Index1M,$H2934,TRUE,_xll.ohTrigger(RecalcTrigger,Trigger1M)),NA())</f>
        <v>4.4511250238200538E-3</v>
      </c>
      <c r="K2934" s="44">
        <f>IFERROR(_xll.qlIndexFixing(Index3M,H2934,TRUE,_xll.ohTrigger(RecalcTrigger,Trigger3M)),NA())</f>
        <v>4.7024503913073445E-3</v>
      </c>
      <c r="L2934" s="44">
        <f>IFERROR(_xll.qlIndexFixing(Index6M,$H2934,TRUE,_xll.ohTrigger(RecalcTrigger,Trigger6M)),NA())</f>
        <v>5.9780190872917591E-3</v>
      </c>
      <c r="M2934" s="145">
        <f>IFERROR(_xll.qlIndexFixing(Index1Y,$H2934,TRUE,_xll.ohTrigger(RecalcTrigger,Trigger1Y)),NA())</f>
        <v>5.0619934827265886E-3</v>
      </c>
      <c r="N2934" s="144">
        <f>IFERROR(_xll.qlIndexFixing(ONIndex1M,I2934,TRUE,_xll.ohTrigger(RecalcTrigger,Trigger1M)),NA())</f>
        <v>4.4477737132542217E-3</v>
      </c>
      <c r="O2934" s="44">
        <f>IFERROR(_xll.qlIndexFixing(ONIndex3M,I2934,TRUE,_xll.ohTrigger(RecalcTrigger,Trigger3M)),NA())</f>
        <v>4.689816922489598E-3</v>
      </c>
      <c r="P2934" s="44">
        <f>IFERROR(_xll.qlIndexFixing(ONIndex6M,I2934,TRUE,_xll.ohTrigger(RecalcTrigger,Trigger6M)),NA())</f>
        <v>5.9496013142545934E-3</v>
      </c>
      <c r="Q2934" s="145">
        <f>IFERROR(_xll.qlIndexFixing(ONIndex1Y,I2934,TRUE,_xll.ohTrigger(RecalcTrigger,Trigger1Y)),NA())</f>
        <v>4.9997308546068098E-3</v>
      </c>
    </row>
    <row r="2935" spans="2:17" x14ac:dyDescent="0.2">
      <c r="B2935" s="39" t="s">
        <v>42</v>
      </c>
      <c r="D2935" s="42">
        <f>_xll.qlCalendarAdvance(Calendar,$D2934,B2935,"f",FALSE)</f>
        <v>60248</v>
      </c>
      <c r="E2935" s="139">
        <f>_xll.qlInterestRateIndexValueDate(IndexON,D2935)</f>
        <v>60248</v>
      </c>
      <c r="F2935" s="155">
        <f>IFERROR(_xll.qlIndexFixing(IndexON,D2935,TRUE,_xll.ohTrigger(RecalcTrigger,TriggerON)),NA())</f>
        <v>4.2598608661847948E-3</v>
      </c>
      <c r="H2935" s="42">
        <f>_xll.qlCalendarAdvance(Calendar,$H2934,B2935,"f",FALSE)</f>
        <v>60248</v>
      </c>
      <c r="I2935" s="139">
        <f>_xll.qlInterestRateIndexValueDate(Index1M,$H2935)</f>
        <v>60252</v>
      </c>
      <c r="J2935" s="144">
        <f>IFERROR(_xll.qlIndexFixing(Index1M,$H2935,TRUE,_xll.ohTrigger(RecalcTrigger,Trigger1M)),NA())</f>
        <v>4.45251326829169E-3</v>
      </c>
      <c r="K2935" s="44">
        <f>IFERROR(_xll.qlIndexFixing(Index3M,H2935,TRUE,_xll.ohTrigger(RecalcTrigger,Trigger3M)),NA())</f>
        <v>4.7041549023036922E-3</v>
      </c>
      <c r="L2935" s="44">
        <f>IFERROR(_xll.qlIndexFixing(Index6M,$H2935,TRUE,_xll.ohTrigger(RecalcTrigger,Trigger6M)),NA())</f>
        <v>5.9792865726567748E-3</v>
      </c>
      <c r="M2935" s="145">
        <f>IFERROR(_xll.qlIndexFixing(Index1Y,$H2935,TRUE,_xll.ohTrigger(RecalcTrigger,Trigger1Y)),NA())</f>
        <v>5.0641777622341018E-3</v>
      </c>
      <c r="N2935" s="144">
        <f>IFERROR(_xll.qlIndexFixing(ONIndex1M,I2935,TRUE,_xll.ohTrigger(RecalcTrigger,Trigger1M)),NA())</f>
        <v>4.4491096870657998E-3</v>
      </c>
      <c r="O2935" s="44">
        <f>IFERROR(_xll.qlIndexFixing(ONIndex3M,I2935,TRUE,_xll.ohTrigger(RecalcTrigger,Trigger3M)),NA())</f>
        <v>4.691338904869724E-3</v>
      </c>
      <c r="P2935" s="44">
        <f>IFERROR(_xll.qlIndexFixing(ONIndex6M,I2935,TRUE,_xll.ohTrigger(RecalcTrigger,Trigger6M)),NA())</f>
        <v>5.9516166208162247E-3</v>
      </c>
      <c r="Q2935" s="145">
        <f>IFERROR(_xll.qlIndexFixing(ONIndex1Y,I2935,TRUE,_xll.ohTrigger(RecalcTrigger,Trigger1Y)),NA())</f>
        <v>5.0011824652784753E-3</v>
      </c>
    </row>
    <row r="2936" spans="2:17" x14ac:dyDescent="0.2">
      <c r="B2936" s="39" t="s">
        <v>42</v>
      </c>
      <c r="D2936" s="42">
        <f>_xll.qlCalendarAdvance(Calendar,$D2935,B2936,"f",FALSE)</f>
        <v>60255</v>
      </c>
      <c r="E2936" s="139">
        <f>_xll.qlInterestRateIndexValueDate(IndexON,D2936)</f>
        <v>60255</v>
      </c>
      <c r="F2936" s="155">
        <f>IFERROR(_xll.qlIndexFixing(IndexON,D2936,TRUE,_xll.ohTrigger(RecalcTrigger,TriggerON)),NA())</f>
        <v>4.261183218785547E-3</v>
      </c>
      <c r="H2936" s="42">
        <f>_xll.qlCalendarAdvance(Calendar,$H2935,B2936,"f",FALSE)</f>
        <v>60255</v>
      </c>
      <c r="I2936" s="139">
        <f>_xll.qlInterestRateIndexValueDate(Index1M,$H2936)</f>
        <v>60259</v>
      </c>
      <c r="J2936" s="144">
        <f>IFERROR(_xll.qlIndexFixing(Index1M,$H2936,TRUE,_xll.ohTrigger(RecalcTrigger,Trigger1M)),NA())</f>
        <v>4.4539294299261014E-3</v>
      </c>
      <c r="K2936" s="44">
        <f>IFERROR(_xll.qlIndexFixing(Index3M,H2936,TRUE,_xll.ohTrigger(RecalcTrigger,Trigger3M)),NA())</f>
        <v>4.705889283087572E-3</v>
      </c>
      <c r="L2936" s="44">
        <f>IFERROR(_xll.qlIndexFixing(Index6M,$H2936,TRUE,_xll.ohTrigger(RecalcTrigger,Trigger6M)),NA())</f>
        <v>5.9804939753699696E-3</v>
      </c>
      <c r="M2936" s="145">
        <f>IFERROR(_xll.qlIndexFixing(Index1Y,$H2936,TRUE,_xll.ohTrigger(RecalcTrigger,Trigger1Y)),NA())</f>
        <v>5.0663905778720051E-3</v>
      </c>
      <c r="N2936" s="144">
        <f>IFERROR(_xll.qlIndexFixing(ONIndex1M,I2936,TRUE,_xll.ohTrigger(RecalcTrigger,Trigger1M)),NA())</f>
        <v>4.451265327451992E-3</v>
      </c>
      <c r="O2936" s="44">
        <f>IFERROR(_xll.qlIndexFixing(ONIndex3M,I2936,TRUE,_xll.ohTrigger(RecalcTrigger,Trigger3M)),NA())</f>
        <v>4.693790389724839E-3</v>
      </c>
      <c r="P2936" s="44">
        <f>IFERROR(_xll.qlIndexFixing(ONIndex6M,I2936,TRUE,_xll.ohTrigger(RecalcTrigger,Trigger6M)),NA())</f>
        <v>5.9546649840580557E-3</v>
      </c>
      <c r="Q2936" s="145">
        <f>IFERROR(_xll.qlIndexFixing(ONIndex1Y,I2936,TRUE,_xll.ohTrigger(RecalcTrigger,Trigger1Y)),NA())</f>
        <v>5.0035190415709252E-3</v>
      </c>
    </row>
    <row r="2937" spans="2:17" x14ac:dyDescent="0.2">
      <c r="B2937" s="39" t="s">
        <v>42</v>
      </c>
      <c r="D2937" s="42">
        <f>_xll.qlCalendarAdvance(Calendar,$D2936,B2937,"f",FALSE)</f>
        <v>60265</v>
      </c>
      <c r="E2937" s="139">
        <f>_xll.qlInterestRateIndexValueDate(IndexON,D2937)</f>
        <v>60265</v>
      </c>
      <c r="F2937" s="155">
        <f>IFERROR(_xll.qlIndexFixing(IndexON,D2937,TRUE,_xll.ohTrigger(RecalcTrigger,TriggerON)),NA())</f>
        <v>4.2628740621442063E-3</v>
      </c>
      <c r="H2937" s="42">
        <f>_xll.qlCalendarAdvance(Calendar,$H2936,B2937,"f",FALSE)</f>
        <v>60265</v>
      </c>
      <c r="I2937" s="139">
        <f>_xll.qlInterestRateIndexValueDate(Index1M,$H2937)</f>
        <v>60267</v>
      </c>
      <c r="J2937" s="144">
        <f>IFERROR(_xll.qlIndexFixing(Index1M,$H2937,TRUE,_xll.ohTrigger(RecalcTrigger,Trigger1M)),NA())</f>
        <v>4.4554487494634643E-3</v>
      </c>
      <c r="K2937" s="44">
        <f>IFERROR(_xll.qlIndexFixing(Index3M,H2937,TRUE,_xll.ohTrigger(RecalcTrigger,Trigger3M)),NA())</f>
        <v>4.7079080596663658E-3</v>
      </c>
      <c r="L2937" s="44">
        <f>IFERROR(_xll.qlIndexFixing(Index6M,$H2937,TRUE,_xll.ohTrigger(RecalcTrigger,Trigger6M)),NA())</f>
        <v>5.9816897988634911E-3</v>
      </c>
      <c r="M2937" s="145">
        <f>IFERROR(_xll.qlIndexFixing(Index1Y,$H2937,TRUE,_xll.ohTrigger(RecalcTrigger,Trigger1Y)),NA())</f>
        <v>5.0689544994139309E-3</v>
      </c>
      <c r="N2937" s="144">
        <f>IFERROR(_xll.qlIndexFixing(ONIndex1M,I2937,TRUE,_xll.ohTrigger(RecalcTrigger,Trigger1M)),NA())</f>
        <v>4.4526729550664612E-3</v>
      </c>
      <c r="O2937" s="44">
        <f>IFERROR(_xll.qlIndexFixing(ONIndex3M,I2937,TRUE,_xll.ohTrigger(RecalcTrigger,Trigger3M)),NA())</f>
        <v>4.695388540616463E-3</v>
      </c>
      <c r="P2937" s="44">
        <f>IFERROR(_xll.qlIndexFixing(ONIndex6M,I2937,TRUE,_xll.ohTrigger(RecalcTrigger,Trigger6M)),NA())</f>
        <v>5.9565292615904042E-3</v>
      </c>
      <c r="Q2937" s="145">
        <f>IFERROR(_xll.qlIndexFixing(ONIndex1Y,I2937,TRUE,_xll.ohTrigger(RecalcTrigger,Trigger1Y)),NA())</f>
        <v>5.0050413109214986E-3</v>
      </c>
    </row>
    <row r="2938" spans="2:17" x14ac:dyDescent="0.2">
      <c r="B2938" s="39" t="s">
        <v>42</v>
      </c>
      <c r="D2938" s="42">
        <f>_xll.qlCalendarAdvance(Calendar,$D2937,B2938,"f",FALSE)</f>
        <v>60272</v>
      </c>
      <c r="E2938" s="139">
        <f>_xll.qlInterestRateIndexValueDate(IndexON,D2938)</f>
        <v>60272</v>
      </c>
      <c r="F2938" s="155">
        <f>IFERROR(_xll.qlIndexFixing(IndexON,D2938,TRUE,_xll.ohTrigger(RecalcTrigger,TriggerON)),NA())</f>
        <v>4.2642607456322423E-3</v>
      </c>
      <c r="H2938" s="42">
        <f>_xll.qlCalendarAdvance(Calendar,$H2937,B2938,"f",FALSE)</f>
        <v>60272</v>
      </c>
      <c r="I2938" s="139">
        <f>_xll.qlInterestRateIndexValueDate(Index1M,$H2938)</f>
        <v>60274</v>
      </c>
      <c r="J2938" s="144">
        <f>IFERROR(_xll.qlIndexFixing(Index1M,$H2938,TRUE,_xll.ohTrigger(RecalcTrigger,Trigger1M)),NA())</f>
        <v>4.457329641991011E-3</v>
      </c>
      <c r="K2938" s="44">
        <f>IFERROR(_xll.qlIndexFixing(Index3M,H2938,TRUE,_xll.ohTrigger(RecalcTrigger,Trigger3M)),NA())</f>
        <v>4.7097065832772955E-3</v>
      </c>
      <c r="L2938" s="44">
        <f>IFERROR(_xll.qlIndexFixing(Index6M,$H2938,TRUE,_xll.ohTrigger(RecalcTrigger,Trigger6M)),NA())</f>
        <v>5.9827724421260449E-3</v>
      </c>
      <c r="M2938" s="145">
        <f>IFERROR(_xll.qlIndexFixing(Index1Y,$H2938,TRUE,_xll.ohTrigger(RecalcTrigger,Trigger1Y)),NA())</f>
        <v>5.0712285877643265E-3</v>
      </c>
      <c r="N2938" s="144">
        <f>IFERROR(_xll.qlIndexFixing(ONIndex1M,I2938,TRUE,_xll.ohTrigger(RecalcTrigger,Trigger1M)),NA())</f>
        <v>4.4537507924324871E-3</v>
      </c>
      <c r="O2938" s="44">
        <f>IFERROR(_xll.qlIndexFixing(ONIndex3M,I2938,TRUE,_xll.ohTrigger(RecalcTrigger,Trigger3M)),NA())</f>
        <v>4.6966097276612828E-3</v>
      </c>
      <c r="P2938" s="44">
        <f>IFERROR(_xll.qlIndexFixing(ONIndex6M,I2938,TRUE,_xll.ohTrigger(RecalcTrigger,Trigger6M)),NA())</f>
        <v>5.95792302522824E-3</v>
      </c>
      <c r="Q2938" s="145">
        <f>IFERROR(_xll.qlIndexFixing(ONIndex1Y,I2938,TRUE,_xll.ohTrigger(RecalcTrigger,Trigger1Y)),NA())</f>
        <v>5.0062153105390195E-3</v>
      </c>
    </row>
    <row r="2939" spans="2:17" x14ac:dyDescent="0.2">
      <c r="B2939" s="39" t="s">
        <v>42</v>
      </c>
      <c r="D2939" s="42">
        <f>_xll.qlCalendarAdvance(Calendar,$D2938,B2939,"f",FALSE)</f>
        <v>60279</v>
      </c>
      <c r="E2939" s="139">
        <f>_xll.qlInterestRateIndexValueDate(IndexON,D2939)</f>
        <v>60279</v>
      </c>
      <c r="F2939" s="155">
        <f>IFERROR(_xll.qlIndexFixing(IndexON,D2939,TRUE,_xll.ohTrigger(RecalcTrigger,TriggerON)),NA())</f>
        <v>4.265675651744516E-3</v>
      </c>
      <c r="H2939" s="42">
        <f>_xll.qlCalendarAdvance(Calendar,$H2938,B2939,"f",FALSE)</f>
        <v>60279</v>
      </c>
      <c r="I2939" s="139">
        <f>_xll.qlInterestRateIndexValueDate(Index1M,$H2939)</f>
        <v>60281</v>
      </c>
      <c r="J2939" s="144">
        <f>IFERROR(_xll.qlIndexFixing(Index1M,$H2939,TRUE,_xll.ohTrigger(RecalcTrigger,Trigger1M)),NA())</f>
        <v>4.4588378442789178E-3</v>
      </c>
      <c r="K2939" s="44">
        <f>IFERROR(_xll.qlIndexFixing(Index3M,H2939,TRUE,_xll.ohTrigger(RecalcTrigger,Trigger3M)),NA())</f>
        <v>4.7115351037367859E-3</v>
      </c>
      <c r="L2939" s="44">
        <f>IFERROR(_xll.qlIndexFixing(Index6M,$H2939,TRUE,_xll.ohTrigger(RecalcTrigger,Trigger6M)),NA())</f>
        <v>5.9837946994929772E-3</v>
      </c>
      <c r="M2939" s="145">
        <f>IFERROR(_xll.qlIndexFixing(Index1Y,$H2939,TRUE,_xll.ohTrigger(RecalcTrigger,Trigger1Y)),NA())</f>
        <v>5.07353132785521E-3</v>
      </c>
      <c r="N2939" s="144">
        <f>IFERROR(_xll.qlIndexFixing(ONIndex1M,I2939,TRUE,_xll.ohTrigger(RecalcTrigger,Trigger1M)),NA())</f>
        <v>4.4552063670000308E-3</v>
      </c>
      <c r="O2939" s="44">
        <f>IFERROR(_xll.qlIndexFixing(ONIndex3M,I2939,TRUE,_xll.ohTrigger(RecalcTrigger,Trigger3M)),NA())</f>
        <v>4.6982588492205934E-3</v>
      </c>
      <c r="P2939" s="44">
        <f>IFERROR(_xll.qlIndexFixing(ONIndex6M,I2939,TRUE,_xll.ohTrigger(RecalcTrigger,Trigger6M)),NA())</f>
        <v>5.9596863117850063E-3</v>
      </c>
      <c r="Q2939" s="145">
        <f>IFERROR(_xll.qlIndexFixing(ONIndex1Y,I2939,TRUE,_xll.ohTrigger(RecalcTrigger,Trigger1Y)),NA())</f>
        <v>5.0077848633733879E-3</v>
      </c>
    </row>
    <row r="2940" spans="2:17" x14ac:dyDescent="0.2">
      <c r="B2940" s="39" t="s">
        <v>42</v>
      </c>
      <c r="D2940" s="42">
        <f>_xll.qlCalendarAdvance(Calendar,$D2939,B2940,"f",FALSE)</f>
        <v>60286</v>
      </c>
      <c r="E2940" s="139">
        <f>_xll.qlInterestRateIndexValueDate(IndexON,D2940)</f>
        <v>60286</v>
      </c>
      <c r="F2940" s="155">
        <f>IFERROR(_xll.qlIndexFixing(IndexON,D2940,TRUE,_xll.ohTrigger(RecalcTrigger,TriggerON)),NA())</f>
        <v>4.2671188191700793E-3</v>
      </c>
      <c r="H2940" s="42">
        <f>_xll.qlCalendarAdvance(Calendar,$H2939,B2940,"f",FALSE)</f>
        <v>60286</v>
      </c>
      <c r="I2940" s="139">
        <f>_xll.qlInterestRateIndexValueDate(Index1M,$H2940)</f>
        <v>60288</v>
      </c>
      <c r="J2940" s="144">
        <f>IFERROR(_xll.qlIndexFixing(Index1M,$H2940,TRUE,_xll.ohTrigger(RecalcTrigger,Trigger1M)),NA())</f>
        <v>4.4603741295694155E-3</v>
      </c>
      <c r="K2940" s="44">
        <f>IFERROR(_xll.qlIndexFixing(Index3M,H2940,TRUE,_xll.ohTrigger(RecalcTrigger,Trigger3M)),NA())</f>
        <v>4.7133936614800476E-3</v>
      </c>
      <c r="L2940" s="44">
        <f>IFERROR(_xll.qlIndexFixing(Index6M,$H2940,TRUE,_xll.ohTrigger(RecalcTrigger,Trigger6M)),NA())</f>
        <v>5.9847564719213058E-3</v>
      </c>
      <c r="M2940" s="145">
        <f>IFERROR(_xll.qlIndexFixing(Index1Y,$H2940,TRUE,_xll.ohTrigger(RecalcTrigger,Trigger1Y)),NA())</f>
        <v>5.0758627564773152E-3</v>
      </c>
      <c r="N2940" s="144">
        <f>IFERROR(_xll.qlIndexFixing(ONIndex1M,I2940,TRUE,_xll.ohTrigger(RecalcTrigger,Trigger1M)),NA())</f>
        <v>4.4566899424758333E-3</v>
      </c>
      <c r="O2940" s="44">
        <f>IFERROR(_xll.qlIndexFixing(ONIndex3M,I2940,TRUE,_xll.ohTrigger(RecalcTrigger,Trigger3M)),NA())</f>
        <v>4.6999377338785564E-3</v>
      </c>
      <c r="P2940" s="44">
        <f>IFERROR(_xll.qlIndexFixing(ONIndex6M,I2940,TRUE,_xll.ohTrigger(RecalcTrigger,Trigger6M)),NA())</f>
        <v>5.9613905176014725E-3</v>
      </c>
      <c r="Q2940" s="145">
        <f>IFERROR(_xll.qlIndexFixing(ONIndex1Y,I2940,TRUE,_xll.ohTrigger(RecalcTrigger,Trigger1Y)),NA())</f>
        <v>5.0093820228447328E-3</v>
      </c>
    </row>
    <row r="2941" spans="2:17" x14ac:dyDescent="0.2">
      <c r="B2941" s="39" t="s">
        <v>42</v>
      </c>
      <c r="D2941" s="42">
        <f>_xll.qlCalendarAdvance(Calendar,$D2940,B2941,"f",FALSE)</f>
        <v>60293</v>
      </c>
      <c r="E2941" s="139">
        <f>_xll.qlInterestRateIndexValueDate(IndexON,D2941)</f>
        <v>60293</v>
      </c>
      <c r="F2941" s="155">
        <f>IFERROR(_xll.qlIndexFixing(IndexON,D2941,TRUE,_xll.ohTrigger(RecalcTrigger,TriggerON)),NA())</f>
        <v>4.2685902867578562E-3</v>
      </c>
      <c r="H2941" s="42">
        <f>_xll.qlCalendarAdvance(Calendar,$H2940,B2941,"f",FALSE)</f>
        <v>60293</v>
      </c>
      <c r="I2941" s="139">
        <f>_xll.qlInterestRateIndexValueDate(Index1M,$H2941)</f>
        <v>60295</v>
      </c>
      <c r="J2941" s="144">
        <f>IFERROR(_xll.qlIndexFixing(Index1M,$H2941,TRUE,_xll.ohTrigger(RecalcTrigger,Trigger1M)),NA())</f>
        <v>4.4615134840153559E-3</v>
      </c>
      <c r="K2941" s="44">
        <f>IFERROR(_xll.qlIndexFixing(Index3M,H2941,TRUE,_xll.ohTrigger(RecalcTrigger,Trigger3M)),NA())</f>
        <v>4.715282296935186E-3</v>
      </c>
      <c r="L2941" s="44">
        <f>IFERROR(_xll.qlIndexFixing(Index6M,$H2941,TRUE,_xll.ohTrigger(RecalcTrigger,Trigger6M)),NA())</f>
        <v>5.9856576603742285E-3</v>
      </c>
      <c r="M2941" s="145">
        <f>IFERROR(_xll.qlIndexFixing(Index1Y,$H2941,TRUE,_xll.ohTrigger(RecalcTrigger,Trigger1Y)),NA())</f>
        <v>5.0782229104244427E-3</v>
      </c>
      <c r="N2941" s="144">
        <f>IFERROR(_xll.qlIndexFixing(ONIndex1M,I2941,TRUE,_xll.ohTrigger(RecalcTrigger,Trigger1M)),NA())</f>
        <v>4.4582015572558475E-3</v>
      </c>
      <c r="O2941" s="44">
        <f>IFERROR(_xll.qlIndexFixing(ONIndex3M,I2941,TRUE,_xll.ohTrigger(RecalcTrigger,Trigger3M)),NA())</f>
        <v>4.7016464219762355E-3</v>
      </c>
      <c r="P2941" s="44">
        <f>IFERROR(_xll.qlIndexFixing(ONIndex6M,I2941,TRUE,_xll.ohTrigger(RecalcTrigger,Trigger6M)),NA())</f>
        <v>5.963035543929962E-3</v>
      </c>
      <c r="Q2941" s="145">
        <f>IFERROR(_xll.qlIndexFixing(ONIndex1Y,I2941,TRUE,_xll.ohTrigger(RecalcTrigger,Trigger1Y)),NA())</f>
        <v>5.0110068252706697E-3</v>
      </c>
    </row>
    <row r="2942" spans="2:17" x14ac:dyDescent="0.2">
      <c r="B2942" s="39" t="s">
        <v>42</v>
      </c>
      <c r="D2942" s="42">
        <f>_xll.qlCalendarAdvance(Calendar,$D2941,B2942,"f",FALSE)</f>
        <v>60300</v>
      </c>
      <c r="E2942" s="139">
        <f>_xll.qlInterestRateIndexValueDate(IndexON,D2942)</f>
        <v>60300</v>
      </c>
      <c r="F2942" s="155">
        <f>IFERROR(_xll.qlIndexFixing(IndexON,D2942,TRUE,_xll.ohTrigger(RecalcTrigger,TriggerON)),NA())</f>
        <v>4.2700900935965791E-3</v>
      </c>
      <c r="H2942" s="42">
        <f>_xll.qlCalendarAdvance(Calendar,$H2941,B2942,"f",FALSE)</f>
        <v>60300</v>
      </c>
      <c r="I2942" s="139">
        <f>_xll.qlInterestRateIndexValueDate(Index1M,$H2942)</f>
        <v>60302</v>
      </c>
      <c r="J2942" s="144">
        <f>IFERROR(_xll.qlIndexFixing(Index1M,$H2942,TRUE,_xll.ohTrigger(RecalcTrigger,Trigger1M)),NA())</f>
        <v>4.4628134872290049E-3</v>
      </c>
      <c r="K2942" s="44">
        <f>IFERROR(_xll.qlIndexFixing(Index3M,H2942,TRUE,_xll.ohTrigger(RecalcTrigger,Trigger3M)),NA())</f>
        <v>4.7170275157540449E-3</v>
      </c>
      <c r="L2942" s="44">
        <f>IFERROR(_xll.qlIndexFixing(Index6M,$H2942,TRUE,_xll.ohTrigger(RecalcTrigger,Trigger6M)),NA())</f>
        <v>5.9864981658193615E-3</v>
      </c>
      <c r="M2942" s="145">
        <f>IFERROR(_xll.qlIndexFixing(Index1Y,$H2942,TRUE,_xll.ohTrigger(RecalcTrigger,Trigger1Y)),NA())</f>
        <v>5.0806118264934601E-3</v>
      </c>
      <c r="N2942" s="144">
        <f>IFERROR(_xll.qlIndexFixing(ONIndex1M,I2942,TRUE,_xll.ohTrigger(RecalcTrigger,Trigger1M)),NA())</f>
        <v>4.4597412499758349E-3</v>
      </c>
      <c r="O2942" s="44">
        <f>IFERROR(_xll.qlIndexFixing(ONIndex3M,I2942,TRUE,_xll.ohTrigger(RecalcTrigger,Trigger3M)),NA())</f>
        <v>4.7033849539079853E-3</v>
      </c>
      <c r="P2942" s="44">
        <f>IFERROR(_xll.qlIndexFixing(ONIndex6M,I2942,TRUE,_xll.ohTrigger(RecalcTrigger,Trigger6M)),NA())</f>
        <v>5.9646212921560249E-3</v>
      </c>
      <c r="Q2942" s="145">
        <f>IFERROR(_xll.qlIndexFixing(ONIndex1Y,I2942,TRUE,_xll.ohTrigger(RecalcTrigger,Trigger1Y)),NA())</f>
        <v>5.0126593071553316E-3</v>
      </c>
    </row>
    <row r="2943" spans="2:17" x14ac:dyDescent="0.2">
      <c r="B2943" s="39" t="s">
        <v>42</v>
      </c>
      <c r="D2943" s="42">
        <f>_xll.qlCalendarAdvance(Calendar,$D2942,B2943,"f",FALSE)</f>
        <v>60307</v>
      </c>
      <c r="E2943" s="139">
        <f>_xll.qlInterestRateIndexValueDate(IndexON,D2943)</f>
        <v>60307</v>
      </c>
      <c r="F2943" s="155">
        <f>IFERROR(_xll.qlIndexFixing(IndexON,D2943,TRUE,_xll.ohTrigger(RecalcTrigger,TriggerON)),NA())</f>
        <v>4.2716182782953638E-3</v>
      </c>
      <c r="H2943" s="42">
        <f>_xll.qlCalendarAdvance(Calendar,$H2942,B2943,"f",FALSE)</f>
        <v>60307</v>
      </c>
      <c r="I2943" s="139">
        <f>_xll.qlInterestRateIndexValueDate(Index1M,$H2943)</f>
        <v>60309</v>
      </c>
      <c r="J2943" s="144">
        <f>IFERROR(_xll.qlIndexFixing(Index1M,$H2943,TRUE,_xll.ohTrigger(RecalcTrigger,Trigger1M)),NA())</f>
        <v>4.4644240675495439E-3</v>
      </c>
      <c r="K2943" s="44">
        <f>IFERROR(_xll.qlIndexFixing(Index3M,H2943,TRUE,_xll.ohTrigger(RecalcTrigger,Trigger3M)),NA())</f>
        <v>4.7189742407599605E-3</v>
      </c>
      <c r="L2943" s="44">
        <f>IFERROR(_xll.qlIndexFixing(Index6M,$H2943,TRUE,_xll.ohTrigger(RecalcTrigger,Trigger6M)),NA())</f>
        <v>5.9872778892296188E-3</v>
      </c>
      <c r="M2943" s="145">
        <f>IFERROR(_xll.qlIndexFixing(Index1Y,$H2943,TRUE,_xll.ohTrigger(RecalcTrigger,Trigger1Y)),NA())</f>
        <v>5.0830295414834243E-3</v>
      </c>
      <c r="N2943" s="144">
        <f>IFERROR(_xll.qlIndexFixing(ONIndex1M,I2943,TRUE,_xll.ohTrigger(RecalcTrigger,Trigger1M)),NA())</f>
        <v>4.4613090590583937E-3</v>
      </c>
      <c r="O2943" s="44">
        <f>IFERROR(_xll.qlIndexFixing(ONIndex3M,I2943,TRUE,_xll.ohTrigger(RecalcTrigger,Trigger3M)),NA())</f>
        <v>4.7051533699615788E-3</v>
      </c>
      <c r="P2943" s="44">
        <f>IFERROR(_xll.qlIndexFixing(ONIndex6M,I2943,TRUE,_xll.ohTrigger(RecalcTrigger,Trigger6M)),NA())</f>
        <v>5.9661476636385657E-3</v>
      </c>
      <c r="Q2943" s="145">
        <f>IFERROR(_xll.qlIndexFixing(ONIndex1Y,I2943,TRUE,_xll.ohTrigger(RecalcTrigger,Trigger1Y)),NA())</f>
        <v>5.0143395048163342E-3</v>
      </c>
    </row>
    <row r="2944" spans="2:17" x14ac:dyDescent="0.2">
      <c r="B2944" s="39" t="s">
        <v>42</v>
      </c>
      <c r="D2944" s="42">
        <f>_xll.qlCalendarAdvance(Calendar,$D2943,B2944,"f",FALSE)</f>
        <v>60314</v>
      </c>
      <c r="E2944" s="139">
        <f>_xll.qlInterestRateIndexValueDate(IndexON,D2944)</f>
        <v>60314</v>
      </c>
      <c r="F2944" s="155">
        <f>IFERROR(_xll.qlIndexFixing(IndexON,D2944,TRUE,_xll.ohTrigger(RecalcTrigger,TriggerON)),NA())</f>
        <v>4.2731748801028147E-3</v>
      </c>
      <c r="H2944" s="42">
        <f>_xll.qlCalendarAdvance(Calendar,$H2943,B2944,"f",FALSE)</f>
        <v>60314</v>
      </c>
      <c r="I2944" s="139">
        <f>_xll.qlInterestRateIndexValueDate(Index1M,$H2944)</f>
        <v>60316</v>
      </c>
      <c r="J2944" s="144">
        <f>IFERROR(_xll.qlIndexFixing(Index1M,$H2944,TRUE,_xll.ohTrigger(RecalcTrigger,Trigger1M)),NA())</f>
        <v>4.4660628694580063E-3</v>
      </c>
      <c r="K2944" s="44">
        <f>IFERROR(_xll.qlIndexFixing(Index3M,H2944,TRUE,_xll.ohTrigger(RecalcTrigger,Trigger3M)),NA())</f>
        <v>4.7209511614796709E-3</v>
      </c>
      <c r="L2944" s="44">
        <f>IFERROR(_xll.qlIndexFixing(Index6M,$H2944,TRUE,_xll.ohTrigger(RecalcTrigger,Trigger6M)),NA())</f>
        <v>5.9879967315841004E-3</v>
      </c>
      <c r="M2944" s="145">
        <f>IFERROR(_xll.qlIndexFixing(Index1Y,$H2944,TRUE,_xll.ohTrigger(RecalcTrigger,Trigger1Y)),NA())</f>
        <v>5.0854760921971156E-3</v>
      </c>
      <c r="N2944" s="144">
        <f>IFERROR(_xll.qlIndexFixing(ONIndex1M,I2944,TRUE,_xll.ohTrigger(RecalcTrigger,Trigger1M)),NA())</f>
        <v>4.4629050230327039E-3</v>
      </c>
      <c r="O2944" s="44">
        <f>IFERROR(_xll.qlIndexFixing(ONIndex3M,I2944,TRUE,_xll.ohTrigger(RecalcTrigger,Trigger3M)),NA())</f>
        <v>4.7069517105047254E-3</v>
      </c>
      <c r="P2944" s="44">
        <f>IFERROR(_xll.qlIndexFixing(ONIndex6M,I2944,TRUE,_xll.ohTrigger(RecalcTrigger,Trigger6M)),NA())</f>
        <v>5.9676145596299079E-3</v>
      </c>
      <c r="Q2944" s="145">
        <f>IFERROR(_xll.qlIndexFixing(ONIndex1Y,I2944,TRUE,_xll.ohTrigger(RecalcTrigger,Trigger1Y)),NA())</f>
        <v>5.0160474547311651E-3</v>
      </c>
    </row>
    <row r="2945" spans="2:17" x14ac:dyDescent="0.2">
      <c r="B2945" s="39" t="s">
        <v>42</v>
      </c>
      <c r="D2945" s="42">
        <f>_xll.qlCalendarAdvance(Calendar,$D2944,B2945,"f",FALSE)</f>
        <v>60321</v>
      </c>
      <c r="E2945" s="139">
        <f>_xll.qlInterestRateIndexValueDate(IndexON,D2945)</f>
        <v>60321</v>
      </c>
      <c r="F2945" s="155">
        <f>IFERROR(_xll.qlIndexFixing(IndexON,D2945,TRUE,_xll.ohTrigger(RecalcTrigger,TriggerON)),NA())</f>
        <v>4.2747599375481116E-3</v>
      </c>
      <c r="H2945" s="42">
        <f>_xll.qlCalendarAdvance(Calendar,$H2944,B2945,"f",FALSE)</f>
        <v>60321</v>
      </c>
      <c r="I2945" s="139">
        <f>_xll.qlInterestRateIndexValueDate(Index1M,$H2945)</f>
        <v>60323</v>
      </c>
      <c r="J2945" s="144">
        <f>IFERROR(_xll.qlIndexFixing(Index1M,$H2945,TRUE,_xll.ohTrigger(RecalcTrigger,Trigger1M)),NA())</f>
        <v>4.4677299314835727E-3</v>
      </c>
      <c r="K2945" s="44">
        <f>IFERROR(_xll.qlIndexFixing(Index3M,H2945,TRUE,_xll.ohTrigger(RecalcTrigger,Trigger3M)),NA())</f>
        <v>4.7229583183509413E-3</v>
      </c>
      <c r="L2945" s="44">
        <f>IFERROR(_xll.qlIndexFixing(Index6M,$H2945,TRUE,_xll.ohTrigger(RecalcTrigger,Trigger6M)),NA())</f>
        <v>5.9886545938672023E-3</v>
      </c>
      <c r="M2945" s="145">
        <f>IFERROR(_xll.qlIndexFixing(Index1Y,$H2945,TRUE,_xll.ohTrigger(RecalcTrigger,Trigger1Y)),NA())</f>
        <v>5.087951515439065E-3</v>
      </c>
      <c r="N2945" s="144">
        <f>IFERROR(_xll.qlIndexFixing(ONIndex1M,I2945,TRUE,_xll.ohTrigger(RecalcTrigger,Trigger1M)),NA())</f>
        <v>4.4645291804545906E-3</v>
      </c>
      <c r="O2945" s="44">
        <f>IFERROR(_xll.qlIndexFixing(ONIndex3M,I2945,TRUE,_xll.ohTrigger(RecalcTrigger,Trigger3M)),NA())</f>
        <v>4.7087800159317794E-3</v>
      </c>
      <c r="P2945" s="44">
        <f>IFERROR(_xll.qlIndexFixing(ONIndex6M,I2945,TRUE,_xll.ohTrigger(RecalcTrigger,Trigger6M)),NA())</f>
        <v>5.9690218815156015E-3</v>
      </c>
      <c r="Q2945" s="145">
        <f>IFERROR(_xll.qlIndexFixing(ONIndex1Y,I2945,TRUE,_xll.ohTrigger(RecalcTrigger,Trigger1Y)),NA())</f>
        <v>5.017783193297376E-3</v>
      </c>
    </row>
    <row r="2946" spans="2:17" x14ac:dyDescent="0.2">
      <c r="B2946" s="39" t="s">
        <v>42</v>
      </c>
      <c r="D2946" s="42">
        <f>_xll.qlCalendarAdvance(Calendar,$D2945,B2946,"f",FALSE)</f>
        <v>60328</v>
      </c>
      <c r="E2946" s="139">
        <f>_xll.qlInterestRateIndexValueDate(IndexON,D2946)</f>
        <v>60328</v>
      </c>
      <c r="F2946" s="155">
        <f>IFERROR(_xll.qlIndexFixing(IndexON,D2946,TRUE,_xll.ohTrigger(RecalcTrigger,TriggerON)),NA())</f>
        <v>4.2763734897199868E-3</v>
      </c>
      <c r="H2946" s="42">
        <f>_xll.qlCalendarAdvance(Calendar,$H2945,B2946,"f",FALSE)</f>
        <v>60328</v>
      </c>
      <c r="I2946" s="139">
        <f>_xll.qlInterestRateIndexValueDate(Index1M,$H2946)</f>
        <v>60330</v>
      </c>
      <c r="J2946" s="144">
        <f>IFERROR(_xll.qlIndexFixing(Index1M,$H2946,TRUE,_xll.ohTrigger(RecalcTrigger,Trigger1M)),NA())</f>
        <v>4.4701837422309806E-3</v>
      </c>
      <c r="K2946" s="44">
        <f>IFERROR(_xll.qlIndexFixing(Index3M,H2946,TRUE,_xll.ohTrigger(RecalcTrigger,Trigger3M)),NA())</f>
        <v>4.7255432957337288E-3</v>
      </c>
      <c r="L2946" s="44">
        <f>IFERROR(_xll.qlIndexFixing(Index6M,$H2946,TRUE,_xll.ohTrigger(RecalcTrigger,Trigger6M)),NA())</f>
        <v>5.9894636378444097E-3</v>
      </c>
      <c r="M2946" s="145">
        <f>IFERROR(_xll.qlIndexFixing(Index1Y,$H2946,TRUE,_xll.ohTrigger(RecalcTrigger,Trigger1Y)),NA())</f>
        <v>5.0904558480175275E-3</v>
      </c>
      <c r="N2946" s="144">
        <f>IFERROR(_xll.qlIndexFixing(ONIndex1M,I2946,TRUE,_xll.ohTrigger(RecalcTrigger,Trigger1M)),NA())</f>
        <v>4.4661815697200069E-3</v>
      </c>
      <c r="O2946" s="44">
        <f>IFERROR(_xll.qlIndexFixing(ONIndex3M,I2946,TRUE,_xll.ohTrigger(RecalcTrigger,Trigger3M)),NA())</f>
        <v>4.7106383265038687E-3</v>
      </c>
      <c r="P2946" s="44">
        <f>IFERROR(_xll.qlIndexFixing(ONIndex6M,I2946,TRUE,_xll.ohTrigger(RecalcTrigger,Trigger6M)),NA())</f>
        <v>5.9703695306811966E-3</v>
      </c>
      <c r="Q2946" s="145">
        <f>IFERROR(_xll.qlIndexFixing(ONIndex1Y,I2946,TRUE,_xll.ohTrigger(RecalcTrigger,Trigger1Y)),NA())</f>
        <v>5.0195467568592278E-3</v>
      </c>
    </row>
    <row r="2947" spans="2:17" x14ac:dyDescent="0.2">
      <c r="B2947" s="39" t="s">
        <v>42</v>
      </c>
      <c r="D2947" s="42">
        <f>_xll.qlCalendarAdvance(Calendar,$D2946,B2947,"f",FALSE)</f>
        <v>60335</v>
      </c>
      <c r="E2947" s="139">
        <f>_xll.qlInterestRateIndexValueDate(IndexON,D2947)</f>
        <v>60335</v>
      </c>
      <c r="F2947" s="155">
        <f>IFERROR(_xll.qlIndexFixing(IndexON,D2947,TRUE,_xll.ohTrigger(RecalcTrigger,TriggerON)),NA())</f>
        <v>4.2780155753874283E-3</v>
      </c>
      <c r="H2947" s="42">
        <f>_xll.qlCalendarAdvance(Calendar,$H2946,B2947,"f",FALSE)</f>
        <v>60335</v>
      </c>
      <c r="I2947" s="139">
        <f>_xll.qlInterestRateIndexValueDate(Index1M,$H2947)</f>
        <v>60337</v>
      </c>
      <c r="J2947" s="144">
        <f>IFERROR(_xll.qlIndexFixing(Index1M,$H2947,TRUE,_xll.ohTrigger(RecalcTrigger,Trigger1M)),NA())</f>
        <v>4.4719176874729143E-3</v>
      </c>
      <c r="K2947" s="44">
        <f>IFERROR(_xll.qlIndexFixing(Index3M,H2947,TRUE,_xll.ohTrigger(RecalcTrigger,Trigger3M)),NA())</f>
        <v>4.727617648283459E-3</v>
      </c>
      <c r="L2947" s="44">
        <f>IFERROR(_xll.qlIndexFixing(Index6M,$H2947,TRUE,_xll.ohTrigger(RecalcTrigger,Trigger6M)),NA())</f>
        <v>5.989986054373576E-3</v>
      </c>
      <c r="M2947" s="145">
        <f>IFERROR(_xll.qlIndexFixing(Index1Y,$H2947,TRUE,_xll.ohTrigger(RecalcTrigger,Trigger1Y)),NA())</f>
        <v>5.092989126743607E-3</v>
      </c>
      <c r="N2947" s="144">
        <f>IFERROR(_xll.qlIndexFixing(ONIndex1M,I2947,TRUE,_xll.ohTrigger(RecalcTrigger,Trigger1M)),NA())</f>
        <v>4.4678622294647141E-3</v>
      </c>
      <c r="O2947" s="44">
        <f>IFERROR(_xll.qlIndexFixing(ONIndex3M,I2947,TRUE,_xll.ohTrigger(RecalcTrigger,Trigger3M)),NA())</f>
        <v>4.7125266825887024E-3</v>
      </c>
      <c r="P2947" s="44">
        <f>IFERROR(_xll.qlIndexFixing(ONIndex6M,I2947,TRUE,_xll.ohTrigger(RecalcTrigger,Trigger6M)),NA())</f>
        <v>5.9716574083790164E-3</v>
      </c>
      <c r="Q2947" s="145">
        <f>IFERROR(_xll.qlIndexFixing(ONIndex1Y,I2947,TRUE,_xll.ohTrigger(RecalcTrigger,Trigger1Y)),NA())</f>
        <v>5.0213381818942082E-3</v>
      </c>
    </row>
    <row r="2948" spans="2:17" x14ac:dyDescent="0.2">
      <c r="B2948" s="39" t="s">
        <v>42</v>
      </c>
      <c r="D2948" s="42">
        <f>_xll.qlCalendarAdvance(Calendar,$D2947,B2948,"f",FALSE)</f>
        <v>60342</v>
      </c>
      <c r="E2948" s="139">
        <f>_xll.qlInterestRateIndexValueDate(IndexON,D2948)</f>
        <v>60342</v>
      </c>
      <c r="F2948" s="155">
        <f>IFERROR(_xll.qlIndexFixing(IndexON,D2948,TRUE,_xll.ohTrigger(RecalcTrigger,TriggerON)),NA())</f>
        <v>4.2796862335592323E-3</v>
      </c>
      <c r="H2948" s="42">
        <f>_xll.qlCalendarAdvance(Calendar,$H2947,B2948,"f",FALSE)</f>
        <v>60342</v>
      </c>
      <c r="I2948" s="139">
        <f>_xll.qlInterestRateIndexValueDate(Index1M,$H2948)</f>
        <v>60344</v>
      </c>
      <c r="J2948" s="144">
        <f>IFERROR(_xll.qlIndexFixing(Index1M,$H2948,TRUE,_xll.ohTrigger(RecalcTrigger,Trigger1M)),NA())</f>
        <v>4.4736800239847897E-3</v>
      </c>
      <c r="K2948" s="44">
        <f>IFERROR(_xll.qlIndexFixing(Index3M,H2948,TRUE,_xll.ohTrigger(RecalcTrigger,Trigger3M)),NA())</f>
        <v>4.7297223681844313E-3</v>
      </c>
      <c r="L2948" s="44">
        <f>IFERROR(_xll.qlIndexFixing(Index6M,$H2948,TRUE,_xll.ohTrigger(RecalcTrigger,Trigger6M)),NA())</f>
        <v>5.9904471695513568E-3</v>
      </c>
      <c r="M2948" s="145">
        <f>IFERROR(_xll.qlIndexFixing(Index1Y,$H2948,TRUE,_xll.ohTrigger(RecalcTrigger,Trigger1Y)),NA())</f>
        <v>5.0955513884310315E-3</v>
      </c>
      <c r="N2948" s="144">
        <f>IFERROR(_xll.qlIndexFixing(ONIndex1M,I2948,TRUE,_xll.ohTrigger(RecalcTrigger,Trigger1M)),NA())</f>
        <v>4.4695711980846653E-3</v>
      </c>
      <c r="O2948" s="44">
        <f>IFERROR(_xll.qlIndexFixing(ONIndex3M,I2948,TRUE,_xll.ohTrigger(RecalcTrigger,Trigger3M)),NA())</f>
        <v>4.7144451245806351E-3</v>
      </c>
      <c r="P2948" s="44">
        <f>IFERROR(_xll.qlIndexFixing(ONIndex6M,I2948,TRUE,_xll.ohTrigger(RecalcTrigger,Trigger6M)),NA())</f>
        <v>5.9728854160212563E-3</v>
      </c>
      <c r="Q2948" s="145">
        <f>IFERROR(_xll.qlIndexFixing(ONIndex1Y,I2948,TRUE,_xll.ohTrigger(RecalcTrigger,Trigger1Y)),NA())</f>
        <v>5.0231575047465782E-3</v>
      </c>
    </row>
    <row r="2949" spans="2:17" x14ac:dyDescent="0.2">
      <c r="B2949" s="39" t="s">
        <v>42</v>
      </c>
      <c r="D2949" s="42">
        <f>_xll.qlCalendarAdvance(Calendar,$D2948,B2949,"f",FALSE)</f>
        <v>60349</v>
      </c>
      <c r="E2949" s="139">
        <f>_xll.qlInterestRateIndexValueDate(IndexON,D2949)</f>
        <v>60349</v>
      </c>
      <c r="F2949" s="155">
        <f>IFERROR(_xll.qlIndexFixing(IndexON,D2949,TRUE,_xll.ohTrigger(RecalcTrigger,TriggerON)),NA())</f>
        <v>4.2813855031642589E-3</v>
      </c>
      <c r="H2949" s="42">
        <f>_xll.qlCalendarAdvance(Calendar,$H2948,B2949,"f",FALSE)</f>
        <v>60349</v>
      </c>
      <c r="I2949" s="139">
        <f>_xll.qlInterestRateIndexValueDate(Index1M,$H2949)</f>
        <v>60351</v>
      </c>
      <c r="J2949" s="144">
        <f>IFERROR(_xll.qlIndexFixing(Index1M,$H2949,TRUE,_xll.ohTrigger(RecalcTrigger,Trigger1M)),NA())</f>
        <v>4.4754707903054743E-3</v>
      </c>
      <c r="K2949" s="44">
        <f>IFERROR(_xll.qlIndexFixing(Index3M,H2949,TRUE,_xll.ohTrigger(RecalcTrigger,Trigger3M)),NA())</f>
        <v>4.7318574958756026E-3</v>
      </c>
      <c r="L2949" s="44">
        <f>IFERROR(_xll.qlIndexFixing(Index6M,$H2949,TRUE,_xll.ohTrigger(RecalcTrigger,Trigger6M)),NA())</f>
        <v>5.9908468843786807E-3</v>
      </c>
      <c r="M2949" s="145">
        <f>IFERROR(_xll.qlIndexFixing(Index1Y,$H2949,TRUE,_xll.ohTrigger(RecalcTrigger,Trigger1Y)),NA())</f>
        <v>5.0981426698965982E-3</v>
      </c>
      <c r="N2949" s="144">
        <f>IFERROR(_xll.qlIndexFixing(ONIndex1M,I2949,TRUE,_xll.ohTrigger(RecalcTrigger,Trigger1M)),NA())</f>
        <v>4.4720060197356304E-3</v>
      </c>
      <c r="O2949" s="44">
        <f>IFERROR(_xll.qlIndexFixing(ONIndex3M,I2949,TRUE,_xll.ohTrigger(RecalcTrigger,Trigger3M)),NA())</f>
        <v>4.7171760097253213E-3</v>
      </c>
      <c r="P2949" s="44">
        <f>IFERROR(_xll.qlIndexFixing(ONIndex6M,I2949,TRUE,_xll.ohTrigger(RecalcTrigger,Trigger6M)),NA())</f>
        <v>5.9744369195069424E-3</v>
      </c>
      <c r="Q2949" s="145">
        <f>IFERROR(_xll.qlIndexFixing(ONIndex1Y,I2949,TRUE,_xll.ohTrigger(RecalcTrigger,Trigger1Y)),NA())</f>
        <v>5.0257346519622104E-3</v>
      </c>
    </row>
    <row r="2950" spans="2:17" x14ac:dyDescent="0.2">
      <c r="B2950" s="39" t="s">
        <v>42</v>
      </c>
      <c r="D2950" s="42">
        <f>_xll.qlCalendarAdvance(Calendar,$D2949,B2950,"f",FALSE)</f>
        <v>60357</v>
      </c>
      <c r="E2950" s="139">
        <f>_xll.qlInterestRateIndexValueDate(IndexON,D2950)</f>
        <v>60357</v>
      </c>
      <c r="F2950" s="155">
        <f>IFERROR(_xll.qlIndexFixing(IndexON,D2950,TRUE,_xll.ohTrigger(RecalcTrigger,TriggerON)),NA())</f>
        <v>4.2833626095628574E-3</v>
      </c>
      <c r="H2950" s="42">
        <f>_xll.qlCalendarAdvance(Calendar,$H2949,B2950,"f",FALSE)</f>
        <v>60357</v>
      </c>
      <c r="I2950" s="139">
        <f>_xll.qlInterestRateIndexValueDate(Index1M,$H2950)</f>
        <v>60359</v>
      </c>
      <c r="J2950" s="144">
        <f>IFERROR(_xll.qlIndexFixing(Index1M,$H2950,TRUE,_xll.ohTrigger(RecalcTrigger,Trigger1M)),NA())</f>
        <v>4.4773916453660911E-3</v>
      </c>
      <c r="K2950" s="44">
        <f>IFERROR(_xll.qlIndexFixing(Index3M,H2950,TRUE,_xll.ohTrigger(RecalcTrigger,Trigger3M)),NA())</f>
        <v>4.7341430616426169E-3</v>
      </c>
      <c r="L2950" s="44">
        <f>IFERROR(_xll.qlIndexFixing(Index6M,$H2950,TRUE,_xll.ohTrigger(RecalcTrigger,Trigger6M)),NA())</f>
        <v>5.9911763249254615E-3</v>
      </c>
      <c r="M2950" s="145">
        <f>IFERROR(_xll.qlIndexFixing(Index1Y,$H2950,TRUE,_xll.ohTrigger(RecalcTrigger,Trigger1Y)),NA())</f>
        <v>5.1011397160832762E-3</v>
      </c>
      <c r="N2950" s="144">
        <f>IFERROR(_xll.qlIndexFixing(ONIndex1M,I2950,TRUE,_xll.ohTrigger(RecalcTrigger,Trigger1M)),NA())</f>
        <v>4.4735281378471825E-3</v>
      </c>
      <c r="O2950" s="44">
        <f>IFERROR(_xll.qlIndexFixing(ONIndex3M,I2950,TRUE,_xll.ohTrigger(RecalcTrigger,Trigger3M)),NA())</f>
        <v>4.7188812658216506E-3</v>
      </c>
      <c r="P2950" s="44">
        <f>IFERROR(_xll.qlIndexFixing(ONIndex6M,I2950,TRUE,_xll.ohTrigger(RecalcTrigger,Trigger6M)),NA())</f>
        <v>5.9753681714624918E-3</v>
      </c>
      <c r="Q2950" s="145">
        <f>IFERROR(_xll.qlIndexFixing(ONIndex1Y,I2950,TRUE,_xll.ohTrigger(RecalcTrigger,Trigger1Y)),NA())</f>
        <v>5.0273505144460273E-3</v>
      </c>
    </row>
    <row r="2951" spans="2:17" x14ac:dyDescent="0.2">
      <c r="B2951" s="39" t="s">
        <v>42</v>
      </c>
      <c r="D2951" s="42">
        <f>_xll.qlCalendarAdvance(Calendar,$D2950,B2951,"f",FALSE)</f>
        <v>60364</v>
      </c>
      <c r="E2951" s="139">
        <f>_xll.qlInterestRateIndexValueDate(IndexON,D2951)</f>
        <v>60364</v>
      </c>
      <c r="F2951" s="155">
        <f>IFERROR(_xll.qlIndexFixing(IndexON,D2951,TRUE,_xll.ohTrigger(RecalcTrigger,TriggerON)),NA())</f>
        <v>4.2851233199403538E-3</v>
      </c>
      <c r="H2951" s="42">
        <f>_xll.qlCalendarAdvance(Calendar,$H2950,B2951,"f",FALSE)</f>
        <v>60364</v>
      </c>
      <c r="I2951" s="139">
        <f>_xll.qlInterestRateIndexValueDate(Index1M,$H2951)</f>
        <v>60366</v>
      </c>
      <c r="J2951" s="144">
        <f>IFERROR(_xll.qlIndexFixing(Index1M,$H2951,TRUE,_xll.ohTrigger(RecalcTrigger,Trigger1M)),NA())</f>
        <v>4.479241399445999E-3</v>
      </c>
      <c r="K2951" s="44">
        <f>IFERROR(_xll.qlIndexFixing(Index3M,H2951,TRUE,_xll.ohTrigger(RecalcTrigger,Trigger3M)),NA())</f>
        <v>4.7363412703636002E-3</v>
      </c>
      <c r="L2951" s="44">
        <f>IFERROR(_xll.qlIndexFixing(Index6M,$H2951,TRUE,_xll.ohTrigger(RecalcTrigger,Trigger6M)),NA())</f>
        <v>5.9914485647727389E-3</v>
      </c>
      <c r="M2951" s="145">
        <f>IFERROR(_xll.qlIndexFixing(Index1Y,$H2951,TRUE,_xll.ohTrigger(RecalcTrigger,Trigger1Y)),NA())</f>
        <v>5.1047740893455807E-3</v>
      </c>
      <c r="N2951" s="144">
        <f>IFERROR(_xll.qlIndexFixing(ONIndex1M,I2951,TRUE,_xll.ohTrigger(RecalcTrigger,Trigger1M)),NA())</f>
        <v>4.4753303475086881E-3</v>
      </c>
      <c r="O2951" s="44">
        <f>IFERROR(_xll.qlIndexFixing(ONIndex3M,I2951,TRUE,_xll.ohTrigger(RecalcTrigger,Trigger3M)),NA())</f>
        <v>4.7208987922076062E-3</v>
      </c>
      <c r="P2951" s="44">
        <f>IFERROR(_xll.qlIndexFixing(ONIndex6M,I2951,TRUE,_xll.ohTrigger(RecalcTrigger,Trigger6M)),NA())</f>
        <v>5.9763987349370495E-3</v>
      </c>
      <c r="Q2951" s="145">
        <f>IFERROR(_xll.qlIndexFixing(ONIndex1Y,I2951,TRUE,_xll.ohTrigger(RecalcTrigger,Trigger1Y)),NA())</f>
        <v>5.0292617043723453E-3</v>
      </c>
    </row>
    <row r="2952" spans="2:17" x14ac:dyDescent="0.2">
      <c r="B2952" s="39" t="s">
        <v>42</v>
      </c>
      <c r="D2952" s="42">
        <f>_xll.qlCalendarAdvance(Calendar,$D2951,B2952,"f",FALSE)</f>
        <v>60371</v>
      </c>
      <c r="E2952" s="139">
        <f>_xll.qlInterestRateIndexValueDate(IndexON,D2952)</f>
        <v>60371</v>
      </c>
      <c r="F2952" s="155">
        <f>IFERROR(_xll.qlIndexFixing(IndexON,D2952,TRUE,_xll.ohTrigger(RecalcTrigger,TriggerON)),NA())</f>
        <v>4.286912763813433E-3</v>
      </c>
      <c r="H2952" s="42">
        <f>_xll.qlCalendarAdvance(Calendar,$H2951,B2952,"f",FALSE)</f>
        <v>60371</v>
      </c>
      <c r="I2952" s="139">
        <f>_xll.qlInterestRateIndexValueDate(Index1M,$H2952)</f>
        <v>60373</v>
      </c>
      <c r="J2952" s="144">
        <f>IFERROR(_xll.qlIndexFixing(Index1M,$H2952,TRUE,_xll.ohTrigger(RecalcTrigger,Trigger1M)),NA())</f>
        <v>4.4811197013250315E-3</v>
      </c>
      <c r="K2952" s="44">
        <f>IFERROR(_xll.qlIndexFixing(Index3M,H2952,TRUE,_xll.ohTrigger(RecalcTrigger,Trigger3M)),NA())</f>
        <v>4.7385700106732697E-3</v>
      </c>
      <c r="L2952" s="44">
        <f>IFERROR(_xll.qlIndexFixing(Index6M,$H2952,TRUE,_xll.ohTrigger(RecalcTrigger,Trigger6M)),NA())</f>
        <v>5.9916591012641497E-3</v>
      </c>
      <c r="M2952" s="145">
        <f>IFERROR(_xll.qlIndexFixing(Index1Y,$H2952,TRUE,_xll.ohTrigger(RecalcTrigger,Trigger1Y)),NA())</f>
        <v>5.1064760329756443E-3</v>
      </c>
      <c r="N2952" s="144">
        <f>IFERROR(_xll.qlIndexFixing(ONIndex1M,I2952,TRUE,_xll.ohTrigger(RecalcTrigger,Trigger1M)),NA())</f>
        <v>4.4771610304739085E-3</v>
      </c>
      <c r="O2952" s="44">
        <f>IFERROR(_xll.qlIndexFixing(ONIndex3M,I2952,TRUE,_xll.ohTrigger(RecalcTrigger,Trigger3M)),NA())</f>
        <v>4.7229465766296386E-3</v>
      </c>
      <c r="P2952" s="44">
        <f>IFERROR(_xll.qlIndexFixing(ONIndex6M,I2952,TRUE,_xll.ohTrigger(RecalcTrigger,Trigger6M)),NA())</f>
        <v>5.9773690075193286E-3</v>
      </c>
      <c r="Q2952" s="145">
        <f>IFERROR(_xll.qlIndexFixing(ONIndex1Y,I2952,TRUE,_xll.ohTrigger(RecalcTrigger,Trigger1Y)),NA())</f>
        <v>5.0312009473785224E-3</v>
      </c>
    </row>
    <row r="2953" spans="2:17" x14ac:dyDescent="0.2">
      <c r="B2953" s="39" t="s">
        <v>42</v>
      </c>
      <c r="D2953" s="42">
        <f>_xll.qlCalendarAdvance(Calendar,$D2952,B2953,"f",FALSE)</f>
        <v>60378</v>
      </c>
      <c r="E2953" s="139">
        <f>_xll.qlInterestRateIndexValueDate(IndexON,D2953)</f>
        <v>60378</v>
      </c>
      <c r="F2953" s="155">
        <f>IFERROR(_xll.qlIndexFixing(IndexON,D2953,TRUE,_xll.ohTrigger(RecalcTrigger,TriggerON)),NA())</f>
        <v>4.2887309801908913E-3</v>
      </c>
      <c r="H2953" s="42">
        <f>_xll.qlCalendarAdvance(Calendar,$H2952,B2953,"f",FALSE)</f>
        <v>60378</v>
      </c>
      <c r="I2953" s="139">
        <f>_xll.qlInterestRateIndexValueDate(Index1M,$H2953)</f>
        <v>60380</v>
      </c>
      <c r="J2953" s="144">
        <f>IFERROR(_xll.qlIndexFixing(Index1M,$H2953,TRUE,_xll.ohTrigger(RecalcTrigger,Trigger1M)),NA())</f>
        <v>4.4830265895348664E-3</v>
      </c>
      <c r="K2953" s="44">
        <f>IFERROR(_xll.qlIndexFixing(Index3M,H2953,TRUE,_xll.ohTrigger(RecalcTrigger,Trigger3M)),NA())</f>
        <v>4.7408293230122422E-3</v>
      </c>
      <c r="L2953" s="44">
        <f>IFERROR(_xll.qlIndexFixing(Index6M,$H2953,TRUE,_xll.ohTrigger(RecalcTrigger,Trigger6M)),NA())</f>
        <v>5.991807835426622E-3</v>
      </c>
      <c r="M2953" s="145">
        <f>IFERROR(_xll.qlIndexFixing(Index1Y,$H2953,TRUE,_xll.ohTrigger(RecalcTrigger,Trigger1Y)),NA())</f>
        <v>5.1091879315115158E-3</v>
      </c>
      <c r="N2953" s="144">
        <f>IFERROR(_xll.qlIndexFixing(ONIndex1M,I2953,TRUE,_xll.ohTrigger(RecalcTrigger,Trigger1M)),NA())</f>
        <v>4.4790202252720235E-3</v>
      </c>
      <c r="O2953" s="44">
        <f>IFERROR(_xll.qlIndexFixing(ONIndex3M,I2953,TRUE,_xll.ohTrigger(RecalcTrigger,Trigger3M)),NA())</f>
        <v>4.7250246593755207E-3</v>
      </c>
      <c r="P2953" s="44">
        <f>IFERROR(_xll.qlIndexFixing(ONIndex6M,I2953,TRUE,_xll.ohTrigger(RecalcTrigger,Trigger6M)),NA())</f>
        <v>5.9782788904882977E-3</v>
      </c>
      <c r="Q2953" s="145">
        <f>IFERROR(_xll.qlIndexFixing(ONIndex1Y,I2953,TRUE,_xll.ohTrigger(RecalcTrigger,Trigger1Y)),NA())</f>
        <v>5.0331682798354649E-3</v>
      </c>
    </row>
    <row r="2954" spans="2:17" x14ac:dyDescent="0.2">
      <c r="B2954" s="39" t="s">
        <v>42</v>
      </c>
      <c r="D2954" s="42">
        <f>_xll.qlCalendarAdvance(Calendar,$D2953,B2954,"f",FALSE)</f>
        <v>60385</v>
      </c>
      <c r="E2954" s="139">
        <f>_xll.qlInterestRateIndexValueDate(IndexON,D2954)</f>
        <v>60385</v>
      </c>
      <c r="F2954" s="155">
        <f>IFERROR(_xll.qlIndexFixing(IndexON,D2954,TRUE,_xll.ohTrigger(RecalcTrigger,TriggerON)),NA())</f>
        <v>4.2905780079216527E-3</v>
      </c>
      <c r="H2954" s="42">
        <f>_xll.qlCalendarAdvance(Calendar,$H2953,B2954,"f",FALSE)</f>
        <v>60385</v>
      </c>
      <c r="I2954" s="139">
        <f>_xll.qlInterestRateIndexValueDate(Index1M,$H2954)</f>
        <v>60387</v>
      </c>
      <c r="J2954" s="144">
        <f>IFERROR(_xll.qlIndexFixing(Index1M,$H2954,TRUE,_xll.ohTrigger(RecalcTrigger,Trigger1M)),NA())</f>
        <v>4.4844566950071E-3</v>
      </c>
      <c r="K2954" s="44">
        <f>IFERROR(_xll.qlIndexFixing(Index3M,H2954,TRUE,_xll.ohTrigger(RecalcTrigger,Trigger3M)),NA())</f>
        <v>4.7433199925291892E-3</v>
      </c>
      <c r="L2954" s="44">
        <f>IFERROR(_xll.qlIndexFixing(Index6M,$H2954,TRUE,_xll.ohTrigger(RecalcTrigger,Trigger6M)),NA())</f>
        <v>5.9918946682923279E-3</v>
      </c>
      <c r="M2954" s="145">
        <f>IFERROR(_xll.qlIndexFixing(Index1Y,$H2954,TRUE,_xll.ohTrigger(RecalcTrigger,Trigger1Y)),NA())</f>
        <v>5.1119290392152928E-3</v>
      </c>
      <c r="N2954" s="144">
        <f>IFERROR(_xll.qlIndexFixing(ONIndex1M,I2954,TRUE,_xll.ohTrigger(RecalcTrigger,Trigger1M)),NA())</f>
        <v>4.4811799808464059E-3</v>
      </c>
      <c r="O2954" s="44">
        <f>IFERROR(_xll.qlIndexFixing(ONIndex3M,I2954,TRUE,_xll.ohTrigger(RecalcTrigger,Trigger3M)),NA())</f>
        <v>4.727436762692605E-3</v>
      </c>
      <c r="P2954" s="44">
        <f>IFERROR(_xll.qlIndexFixing(ONIndex6M,I2954,TRUE,_xll.ohTrigger(RecalcTrigger,Trigger6M)),NA())</f>
        <v>5.9792446838535795E-3</v>
      </c>
      <c r="Q2954" s="145">
        <f>IFERROR(_xll.qlIndexFixing(ONIndex1Y,I2954,TRUE,_xll.ohTrigger(RecalcTrigger,Trigger1Y)),NA())</f>
        <v>5.0354511017669523E-3</v>
      </c>
    </row>
    <row r="2955" spans="2:17" x14ac:dyDescent="0.2">
      <c r="B2955" s="39" t="s">
        <v>42</v>
      </c>
      <c r="D2955" s="42">
        <f>_xll.qlCalendarAdvance(Calendar,$D2954,B2955,"f",FALSE)</f>
        <v>60392</v>
      </c>
      <c r="E2955" s="139">
        <f>_xll.qlInterestRateIndexValueDate(IndexON,D2955)</f>
        <v>60392</v>
      </c>
      <c r="F2955" s="155">
        <f>IFERROR(_xll.qlIndexFixing(IndexON,D2955,TRUE,_xll.ohTrigger(RecalcTrigger,TriggerON)),NA())</f>
        <v>4.2924538857747052E-3</v>
      </c>
      <c r="H2955" s="42">
        <f>_xll.qlCalendarAdvance(Calendar,$H2954,B2955,"f",FALSE)</f>
        <v>60392</v>
      </c>
      <c r="I2955" s="139">
        <f>_xll.qlInterestRateIndexValueDate(Index1M,$H2955)</f>
        <v>60394</v>
      </c>
      <c r="J2955" s="144">
        <f>IFERROR(_xll.qlIndexFixing(Index1M,$H2955,TRUE,_xll.ohTrigger(RecalcTrigger,Trigger1M)),NA())</f>
        <v>4.4869262790961373E-3</v>
      </c>
      <c r="K2955" s="44">
        <f>IFERROR(_xll.qlIndexFixing(Index3M,H2955,TRUE,_xll.ohTrigger(RecalcTrigger,Trigger3M)),NA())</f>
        <v>4.7456427981813591E-3</v>
      </c>
      <c r="L2955" s="44">
        <f>IFERROR(_xll.qlIndexFixing(Index6M,$H2955,TRUE,_xll.ohTrigger(RecalcTrigger,Trigger6M)),NA())</f>
        <v>5.9920077147364876E-3</v>
      </c>
      <c r="M2955" s="145">
        <f>IFERROR(_xll.qlIndexFixing(Index1Y,$H2955,TRUE,_xll.ohTrigger(RecalcTrigger,Trigger1Y)),NA())</f>
        <v>5.1146993929223885E-3</v>
      </c>
      <c r="N2955" s="144">
        <f>IFERROR(_xll.qlIndexFixing(ONIndex1M,I2955,TRUE,_xll.ohTrigger(RecalcTrigger,Trigger1M)),NA())</f>
        <v>4.4828243038441684E-3</v>
      </c>
      <c r="O2955" s="44">
        <f>IFERROR(_xll.qlIndexFixing(ONIndex3M,I2955,TRUE,_xll.ohTrigger(RecalcTrigger,Trigger3M)),NA())</f>
        <v>4.729271880989927E-3</v>
      </c>
      <c r="P2955" s="44">
        <f>IFERROR(_xll.qlIndexFixing(ONIndex6M,I2955,TRUE,_xll.ohTrigger(RecalcTrigger,Trigger6M)),NA())</f>
        <v>5.9799170931018608E-3</v>
      </c>
      <c r="Q2955" s="145">
        <f>IFERROR(_xll.qlIndexFixing(ONIndex1Y,I2955,TRUE,_xll.ohTrigger(RecalcTrigger,Trigger1Y)),NA())</f>
        <v>5.0371873588250793E-3</v>
      </c>
    </row>
    <row r="2956" spans="2:17" x14ac:dyDescent="0.2">
      <c r="B2956" s="39" t="s">
        <v>42</v>
      </c>
      <c r="D2956" s="42">
        <f>_xll.qlCalendarAdvance(Calendar,$D2955,B2956,"f",FALSE)</f>
        <v>60399</v>
      </c>
      <c r="E2956" s="139">
        <f>_xll.qlInterestRateIndexValueDate(IndexON,D2956)</f>
        <v>60399</v>
      </c>
      <c r="F2956" s="155">
        <f>IFERROR(_xll.qlIndexFixing(IndexON,D2956,TRUE,_xll.ohTrigger(RecalcTrigger,TriggerON)),NA())</f>
        <v>4.2943586527588451E-3</v>
      </c>
      <c r="H2956" s="42">
        <f>_xll.qlCalendarAdvance(Calendar,$H2955,B2956,"f",FALSE)</f>
        <v>60399</v>
      </c>
      <c r="I2956" s="139">
        <f>_xll.qlInterestRateIndexValueDate(Index1M,$H2956)</f>
        <v>60401</v>
      </c>
      <c r="J2956" s="144">
        <f>IFERROR(_xll.qlIndexFixing(Index1M,$H2956,TRUE,_xll.ohTrigger(RecalcTrigger,Trigger1M)),NA())</f>
        <v>4.4889191575184229E-3</v>
      </c>
      <c r="K2956" s="44">
        <f>IFERROR(_xll.qlIndexFixing(Index3M,H2956,TRUE,_xll.ohTrigger(RecalcTrigger,Trigger3M)),NA())</f>
        <v>4.7479963005022134E-3</v>
      </c>
      <c r="L2956" s="44">
        <f>IFERROR(_xll.qlIndexFixing(Index6M,$H2956,TRUE,_xll.ohTrigger(RecalcTrigger,Trigger6M)),NA())</f>
        <v>5.9919570326078869E-3</v>
      </c>
      <c r="M2956" s="145">
        <f>IFERROR(_xll.qlIndexFixing(Index1Y,$H2956,TRUE,_xll.ohTrigger(RecalcTrigger,Trigger1Y)),NA())</f>
        <v>5.1174990294697463E-3</v>
      </c>
      <c r="N2956" s="144">
        <f>IFERROR(_xll.qlIndexFixing(ONIndex1M,I2956,TRUE,_xll.ohTrigger(RecalcTrigger,Trigger1M)),NA())</f>
        <v>4.4847692649163662E-3</v>
      </c>
      <c r="O2956" s="44">
        <f>IFERROR(_xll.qlIndexFixing(ONIndex3M,I2956,TRUE,_xll.ohTrigger(RecalcTrigger,Trigger3M)),NA())</f>
        <v>4.7314411006738055E-3</v>
      </c>
      <c r="P2956" s="44">
        <f>IFERROR(_xll.qlIndexFixing(ONIndex6M,I2956,TRUE,_xll.ohTrigger(RecalcTrigger,Trigger6M)),NA())</f>
        <v>5.9806452155442003E-3</v>
      </c>
      <c r="Q2956" s="145">
        <f>IFERROR(_xll.qlIndexFixing(ONIndex1Y,I2956,TRUE,_xll.ohTrigger(RecalcTrigger,Trigger1Y)),NA())</f>
        <v>5.0392391782594359E-3</v>
      </c>
    </row>
    <row r="2957" spans="2:17" x14ac:dyDescent="0.2">
      <c r="B2957" s="39" t="s">
        <v>42</v>
      </c>
      <c r="D2957" s="42">
        <f>_xll.qlCalendarAdvance(Calendar,$D2956,B2957,"f",FALSE)</f>
        <v>60406</v>
      </c>
      <c r="E2957" s="139">
        <f>_xll.qlInterestRateIndexValueDate(IndexON,D2957)</f>
        <v>60406</v>
      </c>
      <c r="F2957" s="155">
        <f>IFERROR(_xll.qlIndexFixing(IndexON,D2957,TRUE,_xll.ohTrigger(RecalcTrigger,TriggerON)),NA())</f>
        <v>4.2962923476430603E-3</v>
      </c>
      <c r="H2957" s="42">
        <f>_xll.qlCalendarAdvance(Calendar,$H2956,B2957,"f",FALSE)</f>
        <v>60406</v>
      </c>
      <c r="I2957" s="139">
        <f>_xll.qlInterestRateIndexValueDate(Index1M,$H2957)</f>
        <v>60408</v>
      </c>
      <c r="J2957" s="144">
        <f>IFERROR(_xll.qlIndexFixing(Index1M,$H2957,TRUE,_xll.ohTrigger(RecalcTrigger,Trigger1M)),NA())</f>
        <v>4.4909407764157083E-3</v>
      </c>
      <c r="K2957" s="44">
        <f>IFERROR(_xll.qlIndexFixing(Index3M,H2957,TRUE,_xll.ohTrigger(RecalcTrigger,Trigger3M)),NA())</f>
        <v>4.7503805399385299E-3</v>
      </c>
      <c r="L2957" s="44">
        <f>IFERROR(_xll.qlIndexFixing(Index6M,$H2957,TRUE,_xll.ohTrigger(RecalcTrigger,Trigger6M)),NA())</f>
        <v>5.9918441280121066E-3</v>
      </c>
      <c r="M2957" s="145">
        <f>IFERROR(_xll.qlIndexFixing(Index1Y,$H2957,TRUE,_xll.ohTrigger(RecalcTrigger,Trigger1Y)),NA())</f>
        <v>5.1203279856989088E-3</v>
      </c>
      <c r="N2957" s="144">
        <f>IFERROR(_xll.qlIndexFixing(ONIndex1M,I2957,TRUE,_xll.ohTrigger(RecalcTrigger,Trigger1M)),NA())</f>
        <v>4.4867428916983698E-3</v>
      </c>
      <c r="O2957" s="44">
        <f>IFERROR(_xll.qlIndexFixing(ONIndex3M,I2957,TRUE,_xll.ohTrigger(RecalcTrigger,Trigger3M)),NA())</f>
        <v>4.7336407801523706E-3</v>
      </c>
      <c r="P2957" s="44">
        <f>IFERROR(_xll.qlIndexFixing(ONIndex6M,I2957,TRUE,_xll.ohTrigger(RecalcTrigger,Trigger6M)),NA())</f>
        <v>5.9813125537289125E-3</v>
      </c>
      <c r="Q2957" s="145">
        <f>IFERROR(_xll.qlIndexFixing(ONIndex1Y,I2957,TRUE,_xll.ohTrigger(RecalcTrigger,Trigger1Y)),NA())</f>
        <v>5.0413192327081191E-3</v>
      </c>
    </row>
    <row r="2958" spans="2:17" x14ac:dyDescent="0.2">
      <c r="B2958" s="39" t="s">
        <v>42</v>
      </c>
      <c r="D2958" s="42">
        <f>_xll.qlCalendarAdvance(Calendar,$D2957,B2958,"f",FALSE)</f>
        <v>60413</v>
      </c>
      <c r="E2958" s="139">
        <f>_xll.qlInterestRateIndexValueDate(IndexON,D2958)</f>
        <v>60413</v>
      </c>
      <c r="F2958" s="155">
        <f>IFERROR(_xll.qlIndexFixing(IndexON,D2958,TRUE,_xll.ohTrigger(RecalcTrigger,TriggerON)),NA())</f>
        <v>4.2982550093562111E-3</v>
      </c>
      <c r="H2958" s="42">
        <f>_xll.qlCalendarAdvance(Calendar,$H2957,B2958,"f",FALSE)</f>
        <v>60413</v>
      </c>
      <c r="I2958" s="139">
        <f>_xll.qlInterestRateIndexValueDate(Index1M,$H2958)</f>
        <v>60415</v>
      </c>
      <c r="J2958" s="144">
        <f>IFERROR(_xll.qlIndexFixing(Index1M,$H2958,TRUE,_xll.ohTrigger(RecalcTrigger,Trigger1M)),NA())</f>
        <v>4.4929911743196715E-3</v>
      </c>
      <c r="K2958" s="44">
        <f>IFERROR(_xll.qlIndexFixing(Index3M,H2958,TRUE,_xll.ohTrigger(RecalcTrigger,Trigger3M)),NA())</f>
        <v>4.752795556937953E-3</v>
      </c>
      <c r="L2958" s="44">
        <f>IFERROR(_xll.qlIndexFixing(Index6M,$H2958,TRUE,_xll.ohTrigger(RecalcTrigger,Trigger6M)),NA())</f>
        <v>5.9916689020020602E-3</v>
      </c>
      <c r="M2958" s="145">
        <f>IFERROR(_xll.qlIndexFixing(Index1Y,$H2958,TRUE,_xll.ohTrigger(RecalcTrigger,Trigger1Y)),NA())</f>
        <v>5.1231862984540497E-3</v>
      </c>
      <c r="N2958" s="144">
        <f>IFERROR(_xll.qlIndexFixing(ONIndex1M,I2958,TRUE,_xll.ohTrigger(RecalcTrigger,Trigger1M)),NA())</f>
        <v>4.4887452226394231E-3</v>
      </c>
      <c r="O2958" s="44">
        <f>IFERROR(_xll.qlIndexFixing(ONIndex3M,I2958,TRUE,_xll.ohTrigger(RecalcTrigger,Trigger3M)),NA())</f>
        <v>4.7358709595535231E-3</v>
      </c>
      <c r="P2958" s="44">
        <f>IFERROR(_xll.qlIndexFixing(ONIndex6M,I2958,TRUE,_xll.ohTrigger(RecalcTrigger,Trigger6M)),NA())</f>
        <v>5.9819190090948382E-3</v>
      </c>
      <c r="Q2958" s="145">
        <f>IFERROR(_xll.qlIndexFixing(ONIndex1Y,I2958,TRUE,_xll.ohTrigger(RecalcTrigger,Trigger1Y)),NA())</f>
        <v>5.0434275587019073E-3</v>
      </c>
    </row>
    <row r="2959" spans="2:17" x14ac:dyDescent="0.2">
      <c r="B2959" s="39" t="s">
        <v>42</v>
      </c>
      <c r="D2959" s="42">
        <f>_xll.qlCalendarAdvance(Calendar,$D2958,B2959,"f",FALSE)</f>
        <v>60420</v>
      </c>
      <c r="E2959" s="139">
        <f>_xll.qlInterestRateIndexValueDate(IndexON,D2959)</f>
        <v>60420</v>
      </c>
      <c r="F2959" s="155">
        <f>IFERROR(_xll.qlIndexFixing(IndexON,D2959,TRUE,_xll.ohTrigger(RecalcTrigger,TriggerON)),NA())</f>
        <v>4.3002466768271574E-3</v>
      </c>
      <c r="H2959" s="42">
        <f>_xll.qlCalendarAdvance(Calendar,$H2958,B2959,"f",FALSE)</f>
        <v>60420</v>
      </c>
      <c r="I2959" s="139">
        <f>_xll.qlInterestRateIndexValueDate(Index1M,$H2959)</f>
        <v>60422</v>
      </c>
      <c r="J2959" s="144">
        <f>IFERROR(_xll.qlIndexFixing(Index1M,$H2959,TRUE,_xll.ohTrigger(RecalcTrigger,Trigger1M)),NA())</f>
        <v>4.4950703897694844E-3</v>
      </c>
      <c r="K2959" s="44">
        <f>IFERROR(_xll.qlIndexFixing(Index3M,H2959,TRUE,_xll.ohTrigger(RecalcTrigger,Trigger3M)),NA())</f>
        <v>4.7552413919463906E-3</v>
      </c>
      <c r="L2959" s="44">
        <f>IFERROR(_xll.qlIndexFixing(Index6M,$H2959,TRUE,_xll.ohTrigger(RecalcTrigger,Trigger6M)),NA())</f>
        <v>5.991396849713837E-3</v>
      </c>
      <c r="M2959" s="145">
        <f>IFERROR(_xll.qlIndexFixing(Index1Y,$H2959,TRUE,_xll.ohTrigger(RecalcTrigger,Trigger1Y)),NA())</f>
        <v>5.1260740045815292E-3</v>
      </c>
      <c r="N2959" s="144">
        <f>IFERROR(_xll.qlIndexFixing(ONIndex1M,I2959,TRUE,_xll.ohTrigger(RecalcTrigger,Trigger1M)),NA())</f>
        <v>4.490776296428578E-3</v>
      </c>
      <c r="O2959" s="44">
        <f>IFERROR(_xll.qlIndexFixing(ONIndex3M,I2959,TRUE,_xll.ohTrigger(RecalcTrigger,Trigger3M)),NA())</f>
        <v>4.7381316791650363E-3</v>
      </c>
      <c r="P2959" s="44">
        <f>IFERROR(_xll.qlIndexFixing(ONIndex6M,I2959,TRUE,_xll.ohTrigger(RecalcTrigger,Trigger6M)),NA())</f>
        <v>5.9824644828410101E-3</v>
      </c>
      <c r="Q2959" s="145">
        <f>IFERROR(_xll.qlIndexFixing(ONIndex1Y,I2959,TRUE,_xll.ohTrigger(RecalcTrigger,Trigger1Y)),NA())</f>
        <v>5.0455641925317707E-3</v>
      </c>
    </row>
    <row r="2960" spans="2:17" x14ac:dyDescent="0.2">
      <c r="B2960" s="39" t="s">
        <v>42</v>
      </c>
      <c r="D2960" s="42">
        <f>_xll.qlCalendarAdvance(Calendar,$D2959,B2960,"f",FALSE)</f>
        <v>60427</v>
      </c>
      <c r="E2960" s="139">
        <f>_xll.qlInterestRateIndexValueDate(IndexON,D2960)</f>
        <v>60427</v>
      </c>
      <c r="F2960" s="155">
        <f>IFERROR(_xll.qlIndexFixing(IndexON,D2960,TRUE,_xll.ohTrigger(RecalcTrigger,TriggerON)),NA())</f>
        <v>4.3022673889847596E-3</v>
      </c>
      <c r="H2960" s="42">
        <f>_xll.qlCalendarAdvance(Calendar,$H2959,B2960,"f",FALSE)</f>
        <v>60427</v>
      </c>
      <c r="I2960" s="139">
        <f>_xll.qlInterestRateIndexValueDate(Index1M,$H2960)</f>
        <v>60429</v>
      </c>
      <c r="J2960" s="144">
        <f>IFERROR(_xll.qlIndexFixing(Index1M,$H2960,TRUE,_xll.ohTrigger(RecalcTrigger,Trigger1M)),NA())</f>
        <v>4.4971784613043186E-3</v>
      </c>
      <c r="K2960" s="44">
        <f>IFERROR(_xll.qlIndexFixing(Index3M,H2960,TRUE,_xll.ohTrigger(RecalcTrigger,Trigger3M)),NA())</f>
        <v>4.7577180854149635E-3</v>
      </c>
      <c r="L2960" s="44">
        <f>IFERROR(_xll.qlIndexFixing(Index6M,$H2960,TRUE,_xll.ohTrigger(RecalcTrigger,Trigger6M)),NA())</f>
        <v>5.9911101968082719E-3</v>
      </c>
      <c r="M2960" s="145">
        <f>IFERROR(_xll.qlIndexFixing(Index1Y,$H2960,TRUE,_xll.ohTrigger(RecalcTrigger,Trigger1Y)),NA())</f>
        <v>5.1289911409316503E-3</v>
      </c>
      <c r="N2960" s="144">
        <f>IFERROR(_xll.qlIndexFixing(ONIndex1M,I2960,TRUE,_xll.ohTrigger(RecalcTrigger,Trigger1M)),NA())</f>
        <v>4.4928361514351423E-3</v>
      </c>
      <c r="O2960" s="44">
        <f>IFERROR(_xll.qlIndexFixing(ONIndex3M,I2960,TRUE,_xll.ohTrigger(RecalcTrigger,Trigger3M)),NA())</f>
        <v>4.7404229796743635E-3</v>
      </c>
      <c r="P2960" s="44">
        <f>IFERROR(_xll.qlIndexFixing(ONIndex6M,I2960,TRUE,_xll.ohTrigger(RecalcTrigger,Trigger6M)),NA())</f>
        <v>5.9829488765661409E-3</v>
      </c>
      <c r="Q2960" s="145">
        <f>IFERROR(_xll.qlIndexFixing(ONIndex1Y,I2960,TRUE,_xll.ohTrigger(RecalcTrigger,Trigger1Y)),NA())</f>
        <v>5.0477291707284877E-3</v>
      </c>
    </row>
    <row r="2961" spans="2:17" x14ac:dyDescent="0.2">
      <c r="B2961" s="39" t="s">
        <v>42</v>
      </c>
      <c r="D2961" s="42">
        <f>_xll.qlCalendarAdvance(Calendar,$D2960,B2961,"f",FALSE)</f>
        <v>60434</v>
      </c>
      <c r="E2961" s="139">
        <f>_xll.qlInterestRateIndexValueDate(IndexON,D2961)</f>
        <v>60434</v>
      </c>
      <c r="F2961" s="155">
        <f>IFERROR(_xll.qlIndexFixing(IndexON,D2961,TRUE,_xll.ohTrigger(RecalcTrigger,TriggerON)),NA())</f>
        <v>4.3043171845980055E-3</v>
      </c>
      <c r="H2961" s="42">
        <f>_xll.qlCalendarAdvance(Calendar,$H2960,B2961,"f",FALSE)</f>
        <v>60434</v>
      </c>
      <c r="I2961" s="139">
        <f>_xll.qlInterestRateIndexValueDate(Index1M,$H2961)</f>
        <v>60436</v>
      </c>
      <c r="J2961" s="144">
        <f>IFERROR(_xll.qlIndexFixing(Index1M,$H2961,TRUE,_xll.ohTrigger(RecalcTrigger,Trigger1M)),NA())</f>
        <v>4.4993154274533542E-3</v>
      </c>
      <c r="K2961" s="44">
        <f>IFERROR(_xll.qlIndexFixing(Index3M,H2961,TRUE,_xll.ohTrigger(RecalcTrigger,Trigger3M)),NA())</f>
        <v>4.7602256777904469E-3</v>
      </c>
      <c r="L2961" s="44">
        <f>IFERROR(_xll.qlIndexFixing(Index6M,$H2961,TRUE,_xll.ohTrigger(RecalcTrigger,Trigger6M)),NA())</f>
        <v>5.9907609499971291E-3</v>
      </c>
      <c r="M2961" s="145">
        <f>IFERROR(_xll.qlIndexFixing(Index1Y,$H2961,TRUE,_xll.ohTrigger(RecalcTrigger,Trigger1Y)),NA())</f>
        <v>5.1319377443575656E-3</v>
      </c>
      <c r="N2961" s="144">
        <f>IFERROR(_xll.qlIndexFixing(ONIndex1M,I2961,TRUE,_xll.ohTrigger(RecalcTrigger,Trigger1M)),NA())</f>
        <v>4.4949248262682318E-3</v>
      </c>
      <c r="O2961" s="44">
        <f>IFERROR(_xll.qlIndexFixing(ONIndex3M,I2961,TRUE,_xll.ohTrigger(RecalcTrigger,Trigger3M)),NA())</f>
        <v>4.7427449011294698E-3</v>
      </c>
      <c r="P2961" s="44">
        <f>IFERROR(_xll.qlIndexFixing(ONIndex6M,I2961,TRUE,_xll.ohTrigger(RecalcTrigger,Trigger6M)),NA())</f>
        <v>5.9833720914692634E-3</v>
      </c>
      <c r="Q2961" s="145">
        <f>IFERROR(_xll.qlIndexFixing(ONIndex1Y,I2961,TRUE,_xll.ohTrigger(RecalcTrigger,Trigger1Y)),NA())</f>
        <v>5.0499225295830286E-3</v>
      </c>
    </row>
    <row r="2962" spans="2:17" x14ac:dyDescent="0.2">
      <c r="B2962" s="39" t="s">
        <v>42</v>
      </c>
      <c r="D2962" s="42">
        <f>_xll.qlCalendarAdvance(Calendar,$D2961,B2962,"f",FALSE)</f>
        <v>60441</v>
      </c>
      <c r="E2962" s="139">
        <f>_xll.qlInterestRateIndexValueDate(IndexON,D2962)</f>
        <v>60441</v>
      </c>
      <c r="F2962" s="155">
        <f>IFERROR(_xll.qlIndexFixing(IndexON,D2962,TRUE,_xll.ohTrigger(RecalcTrigger,TriggerON)),NA())</f>
        <v>4.3063961026756914E-3</v>
      </c>
      <c r="H2962" s="42">
        <f>_xll.qlCalendarAdvance(Calendar,$H2961,B2962,"f",FALSE)</f>
        <v>60441</v>
      </c>
      <c r="I2962" s="139">
        <f>_xll.qlInterestRateIndexValueDate(Index1M,$H2962)</f>
        <v>60443</v>
      </c>
      <c r="J2962" s="144">
        <f>IFERROR(_xll.qlIndexFixing(Index1M,$H2962,TRUE,_xll.ohTrigger(RecalcTrigger,Trigger1M)),NA())</f>
        <v>4.501481326763257E-3</v>
      </c>
      <c r="K2962" s="44">
        <f>IFERROR(_xll.qlIndexFixing(Index3M,H2962,TRUE,_xll.ohTrigger(RecalcTrigger,Trigger3M)),NA())</f>
        <v>4.7627642095248316E-3</v>
      </c>
      <c r="L2962" s="44">
        <f>IFERROR(_xll.qlIndexFixing(Index6M,$H2962,TRUE,_xll.ohTrigger(RecalcTrigger,Trigger6M)),NA())</f>
        <v>5.9903428050704418E-3</v>
      </c>
      <c r="M2962" s="145">
        <f>IFERROR(_xll.qlIndexFixing(Index1Y,$H2962,TRUE,_xll.ohTrigger(RecalcTrigger,Trigger1Y)),NA())</f>
        <v>5.1349138517154903E-3</v>
      </c>
      <c r="N2962" s="144">
        <f>IFERROR(_xll.qlIndexFixing(ONIndex1M,I2962,TRUE,_xll.ohTrigger(RecalcTrigger,Trigger1M)),NA())</f>
        <v>4.4970423594570264E-3</v>
      </c>
      <c r="O2962" s="44">
        <f>IFERROR(_xll.qlIndexFixing(ONIndex3M,I2962,TRUE,_xll.ohTrigger(RecalcTrigger,Trigger3M)),NA())</f>
        <v>4.7450974840579363E-3</v>
      </c>
      <c r="P2962" s="44">
        <f>IFERROR(_xll.qlIndexFixing(ONIndex6M,I2962,TRUE,_xll.ohTrigger(RecalcTrigger,Trigger6M)),NA())</f>
        <v>5.9837340288293461E-3</v>
      </c>
      <c r="Q2962" s="145">
        <f>IFERROR(_xll.qlIndexFixing(ONIndex1Y,I2962,TRUE,_xll.ohTrigger(RecalcTrigger,Trigger1Y)),NA())</f>
        <v>5.0521443057061077E-3</v>
      </c>
    </row>
    <row r="2963" spans="2:17" x14ac:dyDescent="0.2">
      <c r="B2963" s="39" t="s">
        <v>42</v>
      </c>
      <c r="D2963" s="42">
        <f>_xll.qlCalendarAdvance(Calendar,$D2962,B2963,"f",FALSE)</f>
        <v>60448</v>
      </c>
      <c r="E2963" s="139">
        <f>_xll.qlInterestRateIndexValueDate(IndexON,D2963)</f>
        <v>60448</v>
      </c>
      <c r="F2963" s="155">
        <f>IFERROR(_xll.qlIndexFixing(IndexON,D2963,TRUE,_xll.ohTrigger(RecalcTrigger,TriggerON)),NA())</f>
        <v>4.3085041819068692E-3</v>
      </c>
      <c r="H2963" s="42">
        <f>_xll.qlCalendarAdvance(Calendar,$H2962,B2963,"f",FALSE)</f>
        <v>60448</v>
      </c>
      <c r="I2963" s="139">
        <f>_xll.qlInterestRateIndexValueDate(Index1M,$H2963)</f>
        <v>60450</v>
      </c>
      <c r="J2963" s="144">
        <f>IFERROR(_xll.qlIndexFixing(Index1M,$H2963,TRUE,_xll.ohTrigger(RecalcTrigger,Trigger1M)),NA())</f>
        <v>4.5036761977632067E-3</v>
      </c>
      <c r="K2963" s="44">
        <f>IFERROR(_xll.qlIndexFixing(Index3M,H2963,TRUE,_xll.ohTrigger(RecalcTrigger,Trigger3M)),NA())</f>
        <v>4.7653337210709756E-3</v>
      </c>
      <c r="L2963" s="44">
        <f>IFERROR(_xll.qlIndexFixing(Index6M,$H2963,TRUE,_xll.ohTrigger(RecalcTrigger,Trigger6M)),NA())</f>
        <v>5.98985448798303E-3</v>
      </c>
      <c r="M2963" s="145">
        <f>IFERROR(_xll.qlIndexFixing(Index1Y,$H2963,TRUE,_xll.ohTrigger(RecalcTrigger,Trigger1Y)),NA())</f>
        <v>5.1379194998642692E-3</v>
      </c>
      <c r="N2963" s="144">
        <f>IFERROR(_xll.qlIndexFixing(ONIndex1M,I2963,TRUE,_xll.ohTrigger(RecalcTrigger,Trigger1M)),NA())</f>
        <v>4.4991887893708338E-3</v>
      </c>
      <c r="O2963" s="44">
        <f>IFERROR(_xll.qlIndexFixing(ONIndex3M,I2963,TRUE,_xll.ohTrigger(RecalcTrigger,Trigger3M)),NA())</f>
        <v>4.7474807686676002E-3</v>
      </c>
      <c r="P2963" s="44">
        <f>IFERROR(_xll.qlIndexFixing(ONIndex6M,I2963,TRUE,_xll.ohTrigger(RecalcTrigger,Trigger6M)),NA())</f>
        <v>5.984034590245102E-3</v>
      </c>
      <c r="Q2963" s="145">
        <f>IFERROR(_xll.qlIndexFixing(ONIndex1Y,I2963,TRUE,_xll.ohTrigger(RecalcTrigger,Trigger1Y)),NA())</f>
        <v>5.0543945352288233E-3</v>
      </c>
    </row>
    <row r="2964" spans="2:17" x14ac:dyDescent="0.2">
      <c r="B2964" s="39" t="s">
        <v>42</v>
      </c>
      <c r="D2964" s="42">
        <f>_xll.qlCalendarAdvance(Calendar,$D2963,B2964,"f",FALSE)</f>
        <v>60455</v>
      </c>
      <c r="E2964" s="139">
        <f>_xll.qlInterestRateIndexValueDate(IndexON,D2964)</f>
        <v>60455</v>
      </c>
      <c r="F2964" s="155">
        <f>IFERROR(_xll.qlIndexFixing(IndexON,D2964,TRUE,_xll.ohTrigger(RecalcTrigger,TriggerON)),NA())</f>
        <v>4.3106414613003352E-3</v>
      </c>
      <c r="H2964" s="42">
        <f>_xll.qlCalendarAdvance(Calendar,$H2963,B2964,"f",FALSE)</f>
        <v>60455</v>
      </c>
      <c r="I2964" s="139">
        <f>_xll.qlInterestRateIndexValueDate(Index1M,$H2964)</f>
        <v>60457</v>
      </c>
      <c r="J2964" s="144">
        <f>IFERROR(_xll.qlIndexFixing(Index1M,$H2964,TRUE,_xll.ohTrigger(RecalcTrigger,Trigger1M)),NA())</f>
        <v>4.5059000789948733E-3</v>
      </c>
      <c r="K2964" s="44">
        <f>IFERROR(_xll.qlIndexFixing(Index3M,H2964,TRUE,_xll.ohTrigger(RecalcTrigger,Trigger3M)),NA())</f>
        <v>4.7679342528782623E-3</v>
      </c>
      <c r="L2964" s="44">
        <f>IFERROR(_xll.qlIndexFixing(Index6M,$H2964,TRUE,_xll.ohTrigger(RecalcTrigger,Trigger6M)),NA())</f>
        <v>5.989303255923892E-3</v>
      </c>
      <c r="M2964" s="145">
        <f>IFERROR(_xll.qlIndexFixing(Index1Y,$H2964,TRUE,_xll.ohTrigger(RecalcTrigger,Trigger1Y)),NA())</f>
        <v>5.1409547047987798E-3</v>
      </c>
      <c r="N2964" s="144">
        <f>IFERROR(_xll.qlIndexFixing(ONIndex1M,I2964,TRUE,_xll.ohTrigger(RecalcTrigger,Trigger1M)),NA())</f>
        <v>4.5013641546187699E-3</v>
      </c>
      <c r="O2964" s="44">
        <f>IFERROR(_xll.qlIndexFixing(ONIndex3M,I2964,TRUE,_xll.ohTrigger(RecalcTrigger,Trigger3M)),NA())</f>
        <v>4.7498947954061066E-3</v>
      </c>
      <c r="P2964" s="44">
        <f>IFERROR(_xll.qlIndexFixing(ONIndex6M,I2964,TRUE,_xll.ohTrigger(RecalcTrigger,Trigger6M)),NA())</f>
        <v>5.9842736768356275E-3</v>
      </c>
      <c r="Q2964" s="145">
        <f>IFERROR(_xll.qlIndexFixing(ONIndex1Y,I2964,TRUE,_xll.ohTrigger(RecalcTrigger,Trigger1Y)),NA())</f>
        <v>5.0566732546819537E-3</v>
      </c>
    </row>
    <row r="2965" spans="2:17" x14ac:dyDescent="0.2">
      <c r="B2965" s="39" t="s">
        <v>42</v>
      </c>
      <c r="D2965" s="42">
        <f>_xll.qlCalendarAdvance(Calendar,$D2964,B2965,"f",FALSE)</f>
        <v>60462</v>
      </c>
      <c r="E2965" s="139">
        <f>_xll.qlInterestRateIndexValueDate(IndexON,D2965)</f>
        <v>60462</v>
      </c>
      <c r="F2965" s="155">
        <f>IFERROR(_xll.qlIndexFixing(IndexON,D2965,TRUE,_xll.ohTrigger(RecalcTrigger,TriggerON)),NA())</f>
        <v>4.3128079797849495E-3</v>
      </c>
      <c r="H2965" s="42">
        <f>_xll.qlCalendarAdvance(Calendar,$H2964,B2965,"f",FALSE)</f>
        <v>60462</v>
      </c>
      <c r="I2965" s="139">
        <f>_xll.qlInterestRateIndexValueDate(Index1M,$H2965)</f>
        <v>60464</v>
      </c>
      <c r="J2965" s="144">
        <f>IFERROR(_xll.qlIndexFixing(Index1M,$H2965,TRUE,_xll.ohTrigger(RecalcTrigger,Trigger1M)),NA())</f>
        <v>4.5081530089949307E-3</v>
      </c>
      <c r="K2965" s="44">
        <f>IFERROR(_xll.qlIndexFixing(Index3M,H2965,TRUE,_xll.ohTrigger(RecalcTrigger,Trigger3M)),NA())</f>
        <v>4.7705658453995499E-3</v>
      </c>
      <c r="L2965" s="44">
        <f>IFERROR(_xll.qlIndexFixing(Index6M,$H2965,TRUE,_xll.ohTrigger(RecalcTrigger,Trigger6M)),NA())</f>
        <v>5.988689009987197E-3</v>
      </c>
      <c r="M2965" s="145">
        <f>IFERROR(_xll.qlIndexFixing(Index1Y,$H2965,TRUE,_xll.ohTrigger(RecalcTrigger,Trigger1Y)),NA())</f>
        <v>5.1440191318438307E-3</v>
      </c>
      <c r="N2965" s="144">
        <f>IFERROR(_xll.qlIndexFixing(ONIndex1M,I2965,TRUE,_xll.ohTrigger(RecalcTrigger,Trigger1M)),NA())</f>
        <v>4.5035684936500786E-3</v>
      </c>
      <c r="O2965" s="44">
        <f>IFERROR(_xll.qlIndexFixing(ONIndex3M,I2965,TRUE,_xll.ohTrigger(RecalcTrigger,Trigger3M)),NA())</f>
        <v>4.7523396044812927E-3</v>
      </c>
      <c r="P2965" s="44">
        <f>IFERROR(_xll.qlIndexFixing(ONIndex6M,I2965,TRUE,_xll.ohTrigger(RecalcTrigger,Trigger6M)),NA())</f>
        <v>5.9844511898798913E-3</v>
      </c>
      <c r="Q2965" s="145">
        <f>IFERROR(_xll.qlIndexFixing(ONIndex1Y,I2965,TRUE,_xll.ohTrigger(RecalcTrigger,Trigger1Y)),NA())</f>
        <v>5.0589805005163413E-3</v>
      </c>
    </row>
    <row r="2966" spans="2:17" x14ac:dyDescent="0.2">
      <c r="B2966" s="39" t="s">
        <v>42</v>
      </c>
      <c r="D2966" s="42">
        <f>_xll.qlCalendarAdvance(Calendar,$D2965,B2966,"f",FALSE)</f>
        <v>60469</v>
      </c>
      <c r="E2966" s="139">
        <f>_xll.qlInterestRateIndexValueDate(IndexON,D2966)</f>
        <v>60469</v>
      </c>
      <c r="F2966" s="155">
        <f>IFERROR(_xll.qlIndexFixing(IndexON,D2966,TRUE,_xll.ohTrigger(RecalcTrigger,TriggerON)),NA())</f>
        <v>4.315003776209636E-3</v>
      </c>
      <c r="H2966" s="42">
        <f>_xll.qlCalendarAdvance(Calendar,$H2965,B2966,"f",FALSE)</f>
        <v>60469</v>
      </c>
      <c r="I2966" s="139">
        <f>_xll.qlInterestRateIndexValueDate(Index1M,$H2966)</f>
        <v>60471</v>
      </c>
      <c r="J2966" s="144">
        <f>IFERROR(_xll.qlIndexFixing(Index1M,$H2966,TRUE,_xll.ohTrigger(RecalcTrigger,Trigger1M)),NA())</f>
        <v>4.5104350262975546E-3</v>
      </c>
      <c r="K2966" s="44">
        <f>IFERROR(_xll.qlIndexFixing(Index3M,H2966,TRUE,_xll.ohTrigger(RecalcTrigger,Trigger3M)),NA())</f>
        <v>4.7732285390903028E-3</v>
      </c>
      <c r="L2966" s="44">
        <f>IFERROR(_xll.qlIndexFixing(Index6M,$H2966,TRUE,_xll.ohTrigger(RecalcTrigger,Trigger6M)),NA())</f>
        <v>5.9880116512739919E-3</v>
      </c>
      <c r="M2966" s="145">
        <f>IFERROR(_xll.qlIndexFixing(Index1Y,$H2966,TRUE,_xll.ohTrigger(RecalcTrigger,Trigger1Y)),NA())</f>
        <v>5.1471121546896766E-3</v>
      </c>
      <c r="N2966" s="144">
        <f>IFERROR(_xll.qlIndexFixing(ONIndex1M,I2966,TRUE,_xll.ohTrigger(RecalcTrigger,Trigger1M)),NA())</f>
        <v>4.5058018450738757E-3</v>
      </c>
      <c r="O2966" s="44">
        <f>IFERROR(_xll.qlIndexFixing(ONIndex3M,I2966,TRUE,_xll.ohTrigger(RecalcTrigger,Trigger3M)),NA())</f>
        <v>4.7548152364207397E-3</v>
      </c>
      <c r="P2966" s="44">
        <f>IFERROR(_xll.qlIndexFixing(ONIndex6M,I2966,TRUE,_xll.ohTrigger(RecalcTrigger,Trigger6M)),NA())</f>
        <v>5.9845670308167342E-3</v>
      </c>
      <c r="Q2966" s="145">
        <f>IFERROR(_xll.qlIndexFixing(ONIndex1Y,I2966,TRUE,_xll.ohTrigger(RecalcTrigger,Trigger1Y)),NA())</f>
        <v>5.0613163091028923E-3</v>
      </c>
    </row>
    <row r="2967" spans="2:17" x14ac:dyDescent="0.2">
      <c r="B2967" s="39" t="s">
        <v>42</v>
      </c>
      <c r="D2967" s="42">
        <f>_xll.qlCalendarAdvance(Calendar,$D2966,B2967,"f",FALSE)</f>
        <v>60476</v>
      </c>
      <c r="E2967" s="139">
        <f>_xll.qlInterestRateIndexValueDate(IndexON,D2967)</f>
        <v>60476</v>
      </c>
      <c r="F2967" s="155">
        <f>IFERROR(_xll.qlIndexFixing(IndexON,D2967,TRUE,_xll.ohTrigger(RecalcTrigger,TriggerON)),NA())</f>
        <v>4.3172288894233191E-3</v>
      </c>
      <c r="H2967" s="42">
        <f>_xll.qlCalendarAdvance(Calendar,$H2966,B2967,"f",FALSE)</f>
        <v>60476</v>
      </c>
      <c r="I2967" s="139">
        <f>_xll.qlInterestRateIndexValueDate(Index1M,$H2967)</f>
        <v>60478</v>
      </c>
      <c r="J2967" s="144">
        <f>IFERROR(_xll.qlIndexFixing(Index1M,$H2967,TRUE,_xll.ohTrigger(RecalcTrigger,Trigger1M)),NA())</f>
        <v>4.5127461694469129E-3</v>
      </c>
      <c r="K2967" s="44">
        <f>IFERROR(_xll.qlIndexFixing(Index3M,H2967,TRUE,_xll.ohTrigger(RecalcTrigger,Trigger3M)),NA())</f>
        <v>4.7759223744042499E-3</v>
      </c>
      <c r="L2967" s="44">
        <f>IFERROR(_xll.qlIndexFixing(Index6M,$H2967,TRUE,_xll.ohTrigger(RecalcTrigger,Trigger6M)),NA())</f>
        <v>5.9873454580187061E-3</v>
      </c>
      <c r="M2967" s="145">
        <f>IFERROR(_xll.qlIndexFixing(Index1Y,$H2967,TRUE,_xll.ohTrigger(RecalcTrigger,Trigger1Y)),NA())</f>
        <v>5.1502331371929061E-3</v>
      </c>
      <c r="N2967" s="144">
        <f>IFERROR(_xll.qlIndexFixing(ONIndex1M,I2967,TRUE,_xll.ohTrigger(RecalcTrigger,Trigger1M)),NA())</f>
        <v>4.5080642471795329E-3</v>
      </c>
      <c r="O2967" s="44">
        <f>IFERROR(_xll.qlIndexFixing(ONIndex3M,I2967,TRUE,_xll.ohTrigger(RecalcTrigger,Trigger3M)),NA())</f>
        <v>4.7573217314322847E-3</v>
      </c>
      <c r="P2967" s="44">
        <f>IFERROR(_xll.qlIndexFixing(ONIndex6M,I2967,TRUE,_xll.ohTrigger(RecalcTrigger,Trigger6M)),NA())</f>
        <v>5.9846211011649331E-3</v>
      </c>
      <c r="Q2967" s="145">
        <f>IFERROR(_xll.qlIndexFixing(ONIndex1Y,I2967,TRUE,_xll.ohTrigger(RecalcTrigger,Trigger1Y)),NA())</f>
        <v>5.0636807168924491E-3</v>
      </c>
    </row>
    <row r="2968" spans="2:17" x14ac:dyDescent="0.2">
      <c r="B2968" s="39" t="s">
        <v>42</v>
      </c>
      <c r="D2968" s="42">
        <f>_xll.qlCalendarAdvance(Calendar,$D2967,B2968,"f",FALSE)</f>
        <v>60483</v>
      </c>
      <c r="E2968" s="139">
        <f>_xll.qlInterestRateIndexValueDate(IndexON,D2968)</f>
        <v>60483</v>
      </c>
      <c r="F2968" s="155">
        <f>IFERROR(_xll.qlIndexFixing(IndexON,D2968,TRUE,_xll.ohTrigger(RecalcTrigger,TriggerON)),NA())</f>
        <v>4.3194833583548586E-3</v>
      </c>
      <c r="H2968" s="42">
        <f>_xll.qlCalendarAdvance(Calendar,$H2967,B2968,"f",FALSE)</f>
        <v>60483</v>
      </c>
      <c r="I2968" s="139">
        <f>_xll.qlInterestRateIndexValueDate(Index1M,$H2968)</f>
        <v>60485</v>
      </c>
      <c r="J2968" s="144">
        <f>IFERROR(_xll.qlIndexFixing(Index1M,$H2968,TRUE,_xll.ohTrigger(RecalcTrigger,Trigger1M)),NA())</f>
        <v>4.5150864769771815E-3</v>
      </c>
      <c r="K2968" s="44">
        <f>IFERROR(_xll.qlIndexFixing(Index3M,H2968,TRUE,_xll.ohTrigger(RecalcTrigger,Trigger3M)),NA())</f>
        <v>4.7786473917968541E-3</v>
      </c>
      <c r="L2968" s="44">
        <f>IFERROR(_xll.qlIndexFixing(Index6M,$H2968,TRUE,_xll.ohTrigger(RecalcTrigger,Trigger6M)),NA())</f>
        <v>5.9864671999591964E-3</v>
      </c>
      <c r="M2968" s="145">
        <f>IFERROR(_xll.qlIndexFixing(Index1Y,$H2968,TRUE,_xll.ohTrigger(RecalcTrigger,Trigger1Y)),NA())</f>
        <v>5.1533814421755378E-3</v>
      </c>
      <c r="N2968" s="144">
        <f>IFERROR(_xll.qlIndexFixing(ONIndex1M,I2968,TRUE,_xll.ohTrigger(RecalcTrigger,Trigger1M)),NA())</f>
        <v>4.5103557387360382E-3</v>
      </c>
      <c r="O2968" s="44">
        <f>IFERROR(_xll.qlIndexFixing(ONIndex3M,I2968,TRUE,_xll.ohTrigger(RecalcTrigger,Trigger3M)),NA())</f>
        <v>4.7598591298836368E-3</v>
      </c>
      <c r="P2968" s="44">
        <f>IFERROR(_xll.qlIndexFixing(ONIndex6M,I2968,TRUE,_xll.ohTrigger(RecalcTrigger,Trigger6M)),NA())</f>
        <v>5.9846133020435843E-3</v>
      </c>
      <c r="Q2968" s="145">
        <f>IFERROR(_xll.qlIndexFixing(ONIndex1Y,I2968,TRUE,_xll.ohTrigger(RecalcTrigger,Trigger1Y)),NA())</f>
        <v>5.0660737600161099E-3</v>
      </c>
    </row>
    <row r="2969" spans="2:17" x14ac:dyDescent="0.2">
      <c r="B2969" s="39" t="s">
        <v>42</v>
      </c>
      <c r="D2969" s="42">
        <f>_xll.qlCalendarAdvance(Calendar,$D2968,B2969,"f",FALSE)</f>
        <v>60490</v>
      </c>
      <c r="E2969" s="139">
        <f>_xll.qlInterestRateIndexValueDate(IndexON,D2969)</f>
        <v>60490</v>
      </c>
      <c r="F2969" s="155">
        <f>IFERROR(_xll.qlIndexFixing(IndexON,D2969,TRUE,_xll.ohTrigger(RecalcTrigger,TriggerON)),NA())</f>
        <v>4.3217672218531789E-3</v>
      </c>
      <c r="H2969" s="42">
        <f>_xll.qlCalendarAdvance(Calendar,$H2968,B2969,"f",FALSE)</f>
        <v>60490</v>
      </c>
      <c r="I2969" s="139">
        <f>_xll.qlInterestRateIndexValueDate(Index1M,$H2969)</f>
        <v>60492</v>
      </c>
      <c r="J2969" s="144">
        <f>IFERROR(_xll.qlIndexFixing(Index1M,$H2969,TRUE,_xll.ohTrigger(RecalcTrigger,Trigger1M)),NA())</f>
        <v>4.5174559874300302E-3</v>
      </c>
      <c r="K2969" s="44">
        <f>IFERROR(_xll.qlIndexFixing(Index3M,H2969,TRUE,_xll.ohTrigger(RecalcTrigger,Trigger3M)),NA())</f>
        <v>4.7814036317244514E-3</v>
      </c>
      <c r="L2969" s="44">
        <f>IFERROR(_xll.qlIndexFixing(Index6M,$H2969,TRUE,_xll.ohTrigger(RecalcTrigger,Trigger6M)),NA())</f>
        <v>5.9855999095915014E-3</v>
      </c>
      <c r="M2969" s="145">
        <f>IFERROR(_xll.qlIndexFixing(Index1Y,$H2969,TRUE,_xll.ohTrigger(RecalcTrigger,Trigger1Y)),NA())</f>
        <v>5.1565564314252398E-3</v>
      </c>
      <c r="N2969" s="144">
        <f>IFERROR(_xll.qlIndexFixing(ONIndex1M,I2969,TRUE,_xll.ohTrigger(RecalcTrigger,Trigger1M)),NA())</f>
        <v>4.5126763580327633E-3</v>
      </c>
      <c r="O2969" s="44">
        <f>IFERROR(_xll.qlIndexFixing(ONIndex3M,I2969,TRUE,_xll.ohTrigger(RecalcTrigger,Trigger3M)),NA())</f>
        <v>4.7624274721425053E-3</v>
      </c>
      <c r="P2969" s="44">
        <f>IFERROR(_xll.qlIndexFixing(ONIndex6M,I2969,TRUE,_xll.ohTrigger(RecalcTrigger,Trigger6M)),NA())</f>
        <v>5.9845435349714649E-3</v>
      </c>
      <c r="Q2969" s="145">
        <f>IFERROR(_xll.qlIndexFixing(ONIndex1Y,I2969,TRUE,_xll.ohTrigger(RecalcTrigger,Trigger1Y)),NA())</f>
        <v>5.0684954753243971E-3</v>
      </c>
    </row>
    <row r="2970" spans="2:17" x14ac:dyDescent="0.2">
      <c r="B2970" s="39" t="s">
        <v>42</v>
      </c>
      <c r="D2970" s="42">
        <f>_xll.qlCalendarAdvance(Calendar,$D2969,B2970,"f",FALSE)</f>
        <v>60497</v>
      </c>
      <c r="E2970" s="139">
        <f>_xll.qlInterestRateIndexValueDate(IndexON,D2970)</f>
        <v>60497</v>
      </c>
      <c r="F2970" s="155">
        <f>IFERROR(_xll.qlIndexFixing(IndexON,D2970,TRUE,_xll.ohTrigger(RecalcTrigger,TriggerON)),NA())</f>
        <v>4.3240805188471398E-3</v>
      </c>
      <c r="H2970" s="42">
        <f>_xll.qlCalendarAdvance(Calendar,$H2969,B2970,"f",FALSE)</f>
        <v>60497</v>
      </c>
      <c r="I2970" s="139">
        <f>_xll.qlInterestRateIndexValueDate(Index1M,$H2970)</f>
        <v>60499</v>
      </c>
      <c r="J2970" s="144">
        <f>IFERROR(_xll.qlIndexFixing(Index1M,$H2970,TRUE,_xll.ohTrigger(RecalcTrigger,Trigger1M)),NA())</f>
        <v>4.5198547393421329E-3</v>
      </c>
      <c r="K2970" s="44">
        <f>IFERROR(_xll.qlIndexFixing(Index3M,H2970,TRUE,_xll.ohTrigger(RecalcTrigger,Trigger3M)),NA())</f>
        <v>4.7841911346442438E-3</v>
      </c>
      <c r="L2970" s="44">
        <f>IFERROR(_xll.qlIndexFixing(Index6M,$H2970,TRUE,_xll.ohTrigger(RecalcTrigger,Trigger6M)),NA())</f>
        <v>5.984669110916805E-3</v>
      </c>
      <c r="M2970" s="145">
        <f>IFERROR(_xll.qlIndexFixing(Index1Y,$H2970,TRUE,_xll.ohTrigger(RecalcTrigger,Trigger1Y)),NA())</f>
        <v>5.1597574656951101E-3</v>
      </c>
      <c r="N2970" s="144">
        <f>IFERROR(_xll.qlIndexFixing(ONIndex1M,I2970,TRUE,_xll.ohTrigger(RecalcTrigger,Trigger1M)),NA())</f>
        <v>4.5150261437587602E-3</v>
      </c>
      <c r="O2970" s="44">
        <f>IFERROR(_xll.qlIndexFixing(ONIndex3M,I2970,TRUE,_xll.ohTrigger(RecalcTrigger,Trigger3M)),NA())</f>
        <v>4.7650267984966632E-3</v>
      </c>
      <c r="P2970" s="44">
        <f>IFERROR(_xll.qlIndexFixing(ONIndex6M,I2970,TRUE,_xll.ohTrigger(RecalcTrigger,Trigger6M)),NA())</f>
        <v>5.9844117011476072E-3</v>
      </c>
      <c r="Q2970" s="145">
        <f>IFERROR(_xll.qlIndexFixing(ONIndex1Y,I2970,TRUE,_xll.ohTrigger(RecalcTrigger,Trigger1Y)),NA())</f>
        <v>5.0709458989484091E-3</v>
      </c>
    </row>
    <row r="2971" spans="2:17" x14ac:dyDescent="0.2">
      <c r="B2971" s="39" t="s">
        <v>42</v>
      </c>
      <c r="D2971" s="42">
        <f>_xll.qlCalendarAdvance(Calendar,$D2970,B2971,"f",FALSE)</f>
        <v>60504</v>
      </c>
      <c r="E2971" s="139">
        <f>_xll.qlInterestRateIndexValueDate(IndexON,D2971)</f>
        <v>60504</v>
      </c>
      <c r="F2971" s="155">
        <f>IFERROR(_xll.qlIndexFixing(IndexON,D2971,TRUE,_xll.ohTrigger(RecalcTrigger,TriggerON)),NA())</f>
        <v>4.3264232881057296E-3</v>
      </c>
      <c r="H2971" s="42">
        <f>_xll.qlCalendarAdvance(Calendar,$H2970,B2971,"f",FALSE)</f>
        <v>60504</v>
      </c>
      <c r="I2971" s="139">
        <f>_xll.qlInterestRateIndexValueDate(Index1M,$H2971)</f>
        <v>60506</v>
      </c>
      <c r="J2971" s="144">
        <f>IFERROR(_xll.qlIndexFixing(Index1M,$H2971,TRUE,_xll.ohTrigger(RecalcTrigger,Trigger1M)),NA())</f>
        <v>4.5222827712501634E-3</v>
      </c>
      <c r="K2971" s="44">
        <f>IFERROR(_xll.qlIndexFixing(Index3M,H2971,TRUE,_xll.ohTrigger(RecalcTrigger,Trigger3M)),NA())</f>
        <v>4.787009941013433E-3</v>
      </c>
      <c r="L2971" s="44">
        <f>IFERROR(_xll.qlIndexFixing(Index6M,$H2971,TRUE,_xll.ohTrigger(RecalcTrigger,Trigger6M)),NA())</f>
        <v>5.9838040576820082E-3</v>
      </c>
      <c r="M2971" s="145">
        <f>IFERROR(_xll.qlIndexFixing(Index1Y,$H2971,TRUE,_xll.ohTrigger(RecalcTrigger,Trigger1Y)),NA())</f>
        <v>5.1629839047038946E-3</v>
      </c>
      <c r="N2971" s="144">
        <f>IFERROR(_xll.qlIndexFixing(ONIndex1M,I2971,TRUE,_xll.ohTrigger(RecalcTrigger,Trigger1M)),NA())</f>
        <v>4.5174051343632726E-3</v>
      </c>
      <c r="O2971" s="44">
        <f>IFERROR(_xll.qlIndexFixing(ONIndex3M,I2971,TRUE,_xll.ohTrigger(RecalcTrigger,Trigger3M)),NA())</f>
        <v>4.7676571493937558E-3</v>
      </c>
      <c r="P2971" s="44">
        <f>IFERROR(_xll.qlIndexFixing(ONIndex6M,I2971,TRUE,_xll.ohTrigger(RecalcTrigger,Trigger6M)),NA())</f>
        <v>5.9842177019309162E-3</v>
      </c>
      <c r="Q2971" s="145">
        <f>IFERROR(_xll.qlIndexFixing(ONIndex1Y,I2971,TRUE,_xll.ohTrigger(RecalcTrigger,Trigger1Y)),NA())</f>
        <v>5.073425067338988E-3</v>
      </c>
    </row>
    <row r="2972" spans="2:17" x14ac:dyDescent="0.2">
      <c r="B2972" s="39" t="s">
        <v>42</v>
      </c>
      <c r="D2972" s="42">
        <f>_xll.qlCalendarAdvance(Calendar,$D2971,B2972,"f",FALSE)</f>
        <v>60511</v>
      </c>
      <c r="E2972" s="139">
        <f>_xll.qlInterestRateIndexValueDate(IndexON,D2972)</f>
        <v>60511</v>
      </c>
      <c r="F2972" s="155">
        <f>IFERROR(_xll.qlIndexFixing(IndexON,D2972,TRUE,_xll.ohTrigger(RecalcTrigger,TriggerON)),NA())</f>
        <v>4.3287955687176805E-3</v>
      </c>
      <c r="H2972" s="42">
        <f>_xll.qlCalendarAdvance(Calendar,$H2971,B2972,"f",FALSE)</f>
        <v>60511</v>
      </c>
      <c r="I2972" s="139">
        <f>_xll.qlInterestRateIndexValueDate(Index1M,$H2972)</f>
        <v>60513</v>
      </c>
      <c r="J2972" s="144">
        <f>IFERROR(_xll.qlIndexFixing(Index1M,$H2972,TRUE,_xll.ohTrigger(RecalcTrigger,Trigger1M)),NA())</f>
        <v>4.5247401217007877E-3</v>
      </c>
      <c r="K2972" s="44">
        <f>IFERROR(_xll.qlIndexFixing(Index3M,H2972,TRUE,_xll.ohTrigger(RecalcTrigger,Trigger3M)),NA())</f>
        <v>4.7896187367608874E-3</v>
      </c>
      <c r="L2972" s="44">
        <f>IFERROR(_xll.qlIndexFixing(Index6M,$H2972,TRUE,_xll.ohTrigger(RecalcTrigger,Trigger6M)),NA())</f>
        <v>5.9828529838950994E-3</v>
      </c>
      <c r="M2972" s="145">
        <f>IFERROR(_xll.qlIndexFixing(Index1Y,$H2972,TRUE,_xll.ohTrigger(RecalcTrigger,Trigger1Y)),NA())</f>
        <v>5.1662351071351158E-3</v>
      </c>
      <c r="N2972" s="144">
        <f>IFERROR(_xll.qlIndexFixing(ONIndex1M,I2972,TRUE,_xll.ohTrigger(RecalcTrigger,Trigger1M)),NA())</f>
        <v>4.5198133682156083E-3</v>
      </c>
      <c r="O2972" s="44">
        <f>IFERROR(_xll.qlIndexFixing(ONIndex3M,I2972,TRUE,_xll.ohTrigger(RecalcTrigger,Trigger3M)),NA())</f>
        <v>4.7703185651215563E-3</v>
      </c>
      <c r="P2972" s="44">
        <f>IFERROR(_xll.qlIndexFixing(ONIndex6M,I2972,TRUE,_xll.ohTrigger(RecalcTrigger,Trigger6M)),NA())</f>
        <v>5.9839614386802964E-3</v>
      </c>
      <c r="Q2972" s="145">
        <f>IFERROR(_xll.qlIndexFixing(ONIndex1Y,I2972,TRUE,_xll.ohTrigger(RecalcTrigger,Trigger1Y)),NA())</f>
        <v>5.0759330168670402E-3</v>
      </c>
    </row>
    <row r="2973" spans="2:17" x14ac:dyDescent="0.2">
      <c r="B2973" s="39" t="s">
        <v>42</v>
      </c>
      <c r="D2973" s="42">
        <f>_xll.qlCalendarAdvance(Calendar,$D2972,B2973,"f",FALSE)</f>
        <v>60518</v>
      </c>
      <c r="E2973" s="139">
        <f>_xll.qlInterestRateIndexValueDate(IndexON,D2973)</f>
        <v>60518</v>
      </c>
      <c r="F2973" s="155">
        <f>IFERROR(_xll.qlIndexFixing(IndexON,D2973,TRUE,_xll.ohTrigger(RecalcTrigger,TriggerON)),NA())</f>
        <v>4.3311973994519803E-3</v>
      </c>
      <c r="H2973" s="42">
        <f>_xll.qlCalendarAdvance(Calendar,$H2972,B2973,"f",FALSE)</f>
        <v>60518</v>
      </c>
      <c r="I2973" s="139">
        <f>_xll.qlInterestRateIndexValueDate(Index1M,$H2973)</f>
        <v>60520</v>
      </c>
      <c r="J2973" s="144">
        <f>IFERROR(_xll.qlIndexFixing(Index1M,$H2973,TRUE,_xll.ohTrigger(RecalcTrigger,Trigger1M)),NA())</f>
        <v>4.5272268292256834E-3</v>
      </c>
      <c r="K2973" s="44">
        <f>IFERROR(_xll.qlIndexFixing(Index3M,H2973,TRUE,_xll.ohTrigger(RecalcTrigger,Trigger3M)),NA())</f>
        <v>4.7924979837415038E-3</v>
      </c>
      <c r="L2973" s="44">
        <f>IFERROR(_xll.qlIndexFixing(Index6M,$H2973,TRUE,_xll.ohTrigger(RecalcTrigger,Trigger6M)),NA())</f>
        <v>5.9817541114589607E-3</v>
      </c>
      <c r="M2973" s="145">
        <f>IFERROR(_xll.qlIndexFixing(Index1Y,$H2973,TRUE,_xll.ohTrigger(RecalcTrigger,Trigger1Y)),NA())</f>
        <v>5.1695104306361912E-3</v>
      </c>
      <c r="N2973" s="144">
        <f>IFERROR(_xll.qlIndexFixing(ONIndex1M,I2973,TRUE,_xll.ohTrigger(RecalcTrigger,Trigger1M)),NA())</f>
        <v>4.5222508839248832E-3</v>
      </c>
      <c r="O2973" s="44">
        <f>IFERROR(_xll.qlIndexFixing(ONIndex3M,I2973,TRUE,_xll.ohTrigger(RecalcTrigger,Trigger3M)),NA())</f>
        <v>4.7730110858879016E-3</v>
      </c>
      <c r="P2973" s="44">
        <f>IFERROR(_xll.qlIndexFixing(ONIndex6M,I2973,TRUE,_xll.ohTrigger(RecalcTrigger,Trigger6M)),NA())</f>
        <v>5.9836428128345887E-3</v>
      </c>
      <c r="Q2973" s="145">
        <f>IFERROR(_xll.qlIndexFixing(ONIndex1Y,I2973,TRUE,_xll.ohTrigger(RecalcTrigger,Trigger1Y)),NA())</f>
        <v>5.0784697839834081E-3</v>
      </c>
    </row>
    <row r="2974" spans="2:17" x14ac:dyDescent="0.2">
      <c r="B2974" s="39" t="s">
        <v>42</v>
      </c>
      <c r="D2974" s="42">
        <f>_xll.qlCalendarAdvance(Calendar,$D2973,B2974,"f",FALSE)</f>
        <v>60525</v>
      </c>
      <c r="E2974" s="139">
        <f>_xll.qlInterestRateIndexValueDate(IndexON,D2974)</f>
        <v>60525</v>
      </c>
      <c r="F2974" s="155">
        <f>IFERROR(_xll.qlIndexFixing(IndexON,D2974,TRUE,_xll.ohTrigger(RecalcTrigger,TriggerON)),NA())</f>
        <v>4.3336288190776173E-3</v>
      </c>
      <c r="H2974" s="42">
        <f>_xll.qlCalendarAdvance(Calendar,$H2973,B2974,"f",FALSE)</f>
        <v>60525</v>
      </c>
      <c r="I2974" s="139">
        <f>_xll.qlInterestRateIndexValueDate(Index1M,$H2974)</f>
        <v>60527</v>
      </c>
      <c r="J2974" s="144">
        <f>IFERROR(_xll.qlIndexFixing(Index1M,$H2974,TRUE,_xll.ohTrigger(RecalcTrigger,Trigger1M)),NA())</f>
        <v>4.5297429323715166E-3</v>
      </c>
      <c r="K2974" s="44">
        <f>IFERROR(_xll.qlIndexFixing(Index3M,H2974,TRUE,_xll.ohTrigger(RecalcTrigger,Trigger3M)),NA())</f>
        <v>4.7954086522213682E-3</v>
      </c>
      <c r="L2974" s="44">
        <f>IFERROR(_xll.qlIndexFixing(Index6M,$H2974,TRUE,_xll.ohTrigger(RecalcTrigger,Trigger6M)),NA())</f>
        <v>5.9805913758671746E-3</v>
      </c>
      <c r="M2974" s="145">
        <f>IFERROR(_xll.qlIndexFixing(Index1Y,$H2974,TRUE,_xll.ohTrigger(RecalcTrigger,Trigger1Y)),NA())</f>
        <v>5.1728092318206248E-3</v>
      </c>
      <c r="N2974" s="144">
        <f>IFERROR(_xll.qlIndexFixing(ONIndex1M,I2974,TRUE,_xll.ohTrigger(RecalcTrigger,Trigger1M)),NA())</f>
        <v>4.5247177201002131E-3</v>
      </c>
      <c r="O2974" s="44">
        <f>IFERROR(_xll.qlIndexFixing(ONIndex3M,I2974,TRUE,_xll.ohTrigger(RecalcTrigger,Trigger3M)),NA())</f>
        <v>4.7757347523802451E-3</v>
      </c>
      <c r="P2974" s="44">
        <f>IFERROR(_xll.qlIndexFixing(ONIndex6M,I2974,TRUE,_xll.ohTrigger(RecalcTrigger,Trigger6M)),NA())</f>
        <v>5.9832617256727616E-3</v>
      </c>
      <c r="Q2974" s="145">
        <f>IFERROR(_xll.qlIndexFixing(ONIndex1Y,I2974,TRUE,_xll.ohTrigger(RecalcTrigger,Trigger1Y)),NA())</f>
        <v>5.0810354051389339E-3</v>
      </c>
    </row>
    <row r="2975" spans="2:17" x14ac:dyDescent="0.2">
      <c r="B2975" s="39" t="s">
        <v>42</v>
      </c>
      <c r="D2975" s="42">
        <f>_xll.qlCalendarAdvance(Calendar,$D2974,B2975,"f",FALSE)</f>
        <v>60532</v>
      </c>
      <c r="E2975" s="139">
        <f>_xll.qlInterestRateIndexValueDate(IndexON,D2975)</f>
        <v>60532</v>
      </c>
      <c r="F2975" s="155">
        <f>IFERROR(_xll.qlIndexFixing(IndexON,D2975,TRUE,_xll.ohTrigger(RecalcTrigger,TriggerON)),NA())</f>
        <v>4.3360898666833236E-3</v>
      </c>
      <c r="H2975" s="42">
        <f>_xll.qlCalendarAdvance(Calendar,$H2974,B2975,"f",FALSE)</f>
        <v>60532</v>
      </c>
      <c r="I2975" s="139">
        <f>_xll.qlInterestRateIndexValueDate(Index1M,$H2975)</f>
        <v>60534</v>
      </c>
      <c r="J2975" s="144">
        <f>IFERROR(_xll.qlIndexFixing(Index1M,$H2975,TRUE,_xll.ohTrigger(RecalcTrigger,Trigger1M)),NA())</f>
        <v>4.532288469674961E-3</v>
      </c>
      <c r="K2975" s="44">
        <f>IFERROR(_xll.qlIndexFixing(Index3M,H2975,TRUE,_xll.ohTrigger(RecalcTrigger,Trigger3M)),NA())</f>
        <v>4.7983507826569113E-3</v>
      </c>
      <c r="L2975" s="44">
        <f>IFERROR(_xll.qlIndexFixing(Index6M,$H2975,TRUE,_xll.ohTrigger(RecalcTrigger,Trigger6M)),NA())</f>
        <v>5.9793646782807918E-3</v>
      </c>
      <c r="M2975" s="145">
        <f>IFERROR(_xll.qlIndexFixing(Index1Y,$H2975,TRUE,_xll.ohTrigger(RecalcTrigger,Trigger1Y)),NA())</f>
        <v>5.1761308662658205E-3</v>
      </c>
      <c r="N2975" s="144">
        <f>IFERROR(_xll.qlIndexFixing(ONIndex1M,I2975,TRUE,_xll.ohTrigger(RecalcTrigger,Trigger1M)),NA())</f>
        <v>4.5272139151109059E-3</v>
      </c>
      <c r="O2975" s="44">
        <f>IFERROR(_xll.qlIndexFixing(ONIndex3M,I2975,TRUE,_xll.ohTrigger(RecalcTrigger,Trigger3M)),NA())</f>
        <v>4.7784896044067438E-3</v>
      </c>
      <c r="P2975" s="44">
        <f>IFERROR(_xll.qlIndexFixing(ONIndex6M,I2975,TRUE,_xll.ohTrigger(RecalcTrigger,Trigger6M)),NA())</f>
        <v>5.9828180784737839E-3</v>
      </c>
      <c r="Q2975" s="145">
        <f>IFERROR(_xll.qlIndexFixing(ONIndex1Y,I2975,TRUE,_xll.ohTrigger(RecalcTrigger,Trigger1Y)),NA())</f>
        <v>5.0836299165446519E-3</v>
      </c>
    </row>
    <row r="2976" spans="2:17" x14ac:dyDescent="0.2">
      <c r="B2976" s="39" t="s">
        <v>42</v>
      </c>
      <c r="D2976" s="42">
        <f>_xll.qlCalendarAdvance(Calendar,$D2975,B2976,"f",FALSE)</f>
        <v>60539</v>
      </c>
      <c r="E2976" s="139">
        <f>_xll.qlInterestRateIndexValueDate(IndexON,D2976)</f>
        <v>60539</v>
      </c>
      <c r="F2976" s="155">
        <f>IFERROR(_xll.qlIndexFixing(IndexON,D2976,TRUE,_xll.ohTrigger(RecalcTrigger,TriggerON)),NA())</f>
        <v>4.3385805811180234E-3</v>
      </c>
      <c r="H2976" s="42">
        <f>_xll.qlCalendarAdvance(Calendar,$H2975,B2976,"f",FALSE)</f>
        <v>60539</v>
      </c>
      <c r="I2976" s="139">
        <f>_xll.qlInterestRateIndexValueDate(Index1M,$H2976)</f>
        <v>60541</v>
      </c>
      <c r="J2976" s="144">
        <f>IFERROR(_xll.qlIndexFixing(Index1M,$H2976,TRUE,_xll.ohTrigger(RecalcTrigger,Trigger1M)),NA())</f>
        <v>4.5348634796751885E-3</v>
      </c>
      <c r="K2976" s="44">
        <f>IFERROR(_xll.qlIndexFixing(Index3M,H2976,TRUE,_xll.ohTrigger(RecalcTrigger,Trigger3M)),NA())</f>
        <v>4.8023278461149189E-3</v>
      </c>
      <c r="L2976" s="44">
        <f>IFERROR(_xll.qlIndexFixing(Index6M,$H2976,TRUE,_xll.ohTrigger(RecalcTrigger,Trigger6M)),NA())</f>
        <v>5.978009046043487E-3</v>
      </c>
      <c r="M2976" s="145">
        <f>IFERROR(_xll.qlIndexFixing(Index1Y,$H2976,TRUE,_xll.ohTrigger(RecalcTrigger,Trigger1Y)),NA())</f>
        <v>5.1794746885132966E-3</v>
      </c>
      <c r="N2976" s="144">
        <f>IFERROR(_xll.qlIndexFixing(ONIndex1M,I2976,TRUE,_xll.ohTrigger(RecalcTrigger,Trigger1M)),NA())</f>
        <v>4.5297395074062052E-3</v>
      </c>
      <c r="O2976" s="44">
        <f>IFERROR(_xll.qlIndexFixing(ONIndex3M,I2976,TRUE,_xll.ohTrigger(RecalcTrigger,Trigger3M)),NA())</f>
        <v>4.781275682894659E-3</v>
      </c>
      <c r="P2976" s="44">
        <f>IFERROR(_xll.qlIndexFixing(ONIndex6M,I2976,TRUE,_xll.ohTrigger(RecalcTrigger,Trigger6M)),NA())</f>
        <v>5.9823117726764963E-3</v>
      </c>
      <c r="Q2976" s="145">
        <f>IFERROR(_xll.qlIndexFixing(ONIndex1Y,I2976,TRUE,_xll.ohTrigger(RecalcTrigger,Trigger1Y)),NA())</f>
        <v>5.0862533548112765E-3</v>
      </c>
    </row>
    <row r="2977" spans="2:17" x14ac:dyDescent="0.2">
      <c r="B2977" s="39" t="s">
        <v>42</v>
      </c>
      <c r="D2977" s="42">
        <f>_xll.qlCalendarAdvance(Calendar,$D2976,B2977,"f",FALSE)</f>
        <v>60546</v>
      </c>
      <c r="E2977" s="139">
        <f>_xll.qlInterestRateIndexValueDate(IndexON,D2977)</f>
        <v>60546</v>
      </c>
      <c r="F2977" s="155">
        <f>IFERROR(_xll.qlIndexFixing(IndexON,D2977,TRUE,_xll.ohTrigger(RecalcTrigger,TriggerON)),NA())</f>
        <v>4.3411010010707685E-3</v>
      </c>
      <c r="H2977" s="42">
        <f>_xll.qlCalendarAdvance(Calendar,$H2976,B2977,"f",FALSE)</f>
        <v>60546</v>
      </c>
      <c r="I2977" s="139">
        <f>_xll.qlInterestRateIndexValueDate(Index1M,$H2977)</f>
        <v>60548</v>
      </c>
      <c r="J2977" s="144">
        <f>IFERROR(_xll.qlIndexFixing(Index1M,$H2977,TRUE,_xll.ohTrigger(RecalcTrigger,Trigger1M)),NA())</f>
        <v>4.537468000913869E-3</v>
      </c>
      <c r="K2977" s="44">
        <f>IFERROR(_xll.qlIndexFixing(Index3M,H2977,TRUE,_xll.ohTrigger(RecalcTrigger,Trigger3M)),NA())</f>
        <v>4.8045824174439266E-3</v>
      </c>
      <c r="L2977" s="44">
        <f>IFERROR(_xll.qlIndexFixing(Index6M,$H2977,TRUE,_xll.ohTrigger(RecalcTrigger,Trigger6M)),NA())</f>
        <v>5.9766494882997389E-3</v>
      </c>
      <c r="M2977" s="145">
        <f>IFERROR(_xll.qlIndexFixing(Index1Y,$H2977,TRUE,_xll.ohTrigger(RecalcTrigger,Trigger1Y)),NA())</f>
        <v>5.1828400520691261E-3</v>
      </c>
      <c r="N2977" s="144">
        <f>IFERROR(_xll.qlIndexFixing(ONIndex1M,I2977,TRUE,_xll.ohTrigger(RecalcTrigger,Trigger1M)),NA())</f>
        <v>4.5322945356751632E-3</v>
      </c>
      <c r="O2977" s="44">
        <f>IFERROR(_xll.qlIndexFixing(ONIndex3M,I2977,TRUE,_xll.ohTrigger(RecalcTrigger,Trigger3M)),NA())</f>
        <v>4.7840930279718918E-3</v>
      </c>
      <c r="P2977" s="44">
        <f>IFERROR(_xll.qlIndexFixing(ONIndex6M,I2977,TRUE,_xll.ohTrigger(RecalcTrigger,Trigger6M)),NA())</f>
        <v>5.9817427096398035E-3</v>
      </c>
      <c r="Q2977" s="145">
        <f>IFERROR(_xll.qlIndexFixing(ONIndex1Y,I2977,TRUE,_xll.ohTrigger(RecalcTrigger,Trigger1Y)),NA())</f>
        <v>5.088905756309714E-3</v>
      </c>
    </row>
    <row r="2978" spans="2:17" x14ac:dyDescent="0.2">
      <c r="B2978" s="39" t="s">
        <v>42</v>
      </c>
      <c r="D2978" s="42">
        <f>_xll.qlCalendarAdvance(Calendar,$D2977,B2978,"f",FALSE)</f>
        <v>60553</v>
      </c>
      <c r="E2978" s="139">
        <f>_xll.qlInterestRateIndexValueDate(IndexON,D2978)</f>
        <v>60553</v>
      </c>
      <c r="F2978" s="155">
        <f>IFERROR(_xll.qlIndexFixing(IndexON,D2978,TRUE,_xll.ohTrigger(RecalcTrigger,TriggerON)),NA())</f>
        <v>4.3436511657102272E-3</v>
      </c>
      <c r="H2978" s="42">
        <f>_xll.qlCalendarAdvance(Calendar,$H2977,B2978,"f",FALSE)</f>
        <v>60553</v>
      </c>
      <c r="I2978" s="139">
        <f>_xll.qlInterestRateIndexValueDate(Index1M,$H2978)</f>
        <v>60555</v>
      </c>
      <c r="J2978" s="144">
        <f>IFERROR(_xll.qlIndexFixing(Index1M,$H2978,TRUE,_xll.ohTrigger(RecalcTrigger,Trigger1M)),NA())</f>
        <v>4.5401020719376683E-3</v>
      </c>
      <c r="K2978" s="44">
        <f>IFERROR(_xll.qlIndexFixing(Index3M,H2978,TRUE,_xll.ohTrigger(RecalcTrigger,Trigger3M)),NA())</f>
        <v>4.8076214808622378E-3</v>
      </c>
      <c r="L2978" s="44">
        <f>IFERROR(_xll.qlIndexFixing(Index6M,$H2978,TRUE,_xll.ohTrigger(RecalcTrigger,Trigger6M)),NA())</f>
        <v>5.9752256639687747E-3</v>
      </c>
      <c r="M2978" s="145">
        <f>IFERROR(_xll.qlIndexFixing(Index1Y,$H2978,TRUE,_xll.ohTrigger(RecalcTrigger,Trigger1Y)),NA())</f>
        <v>5.1862263094028414E-3</v>
      </c>
      <c r="N2978" s="144">
        <f>IFERROR(_xll.qlIndexFixing(ONIndex1M,I2978,TRUE,_xll.ohTrigger(RecalcTrigger,Trigger1M)),NA())</f>
        <v>4.5348790382870874E-3</v>
      </c>
      <c r="O2978" s="44">
        <f>IFERROR(_xll.qlIndexFixing(ONIndex3M,I2978,TRUE,_xll.ohTrigger(RecalcTrigger,Trigger3M)),NA())</f>
        <v>4.7869416797663433E-3</v>
      </c>
      <c r="P2978" s="44">
        <f>IFERROR(_xll.qlIndexFixing(ONIndex6M,I2978,TRUE,_xll.ohTrigger(RecalcTrigger,Trigger6M)),NA())</f>
        <v>5.9811107906426741E-3</v>
      </c>
      <c r="Q2978" s="145">
        <f>IFERROR(_xll.qlIndexFixing(ONIndex1Y,I2978,TRUE,_xll.ohTrigger(RecalcTrigger,Trigger1Y)),NA())</f>
        <v>5.0915871574108706E-3</v>
      </c>
    </row>
    <row r="2979" spans="2:17" x14ac:dyDescent="0.2">
      <c r="B2979" s="39" t="s">
        <v>42</v>
      </c>
      <c r="D2979" s="42">
        <f>_xll.qlCalendarAdvance(Calendar,$D2978,B2979,"f",FALSE)</f>
        <v>60560</v>
      </c>
      <c r="E2979" s="139">
        <f>_xll.qlInterestRateIndexValueDate(IndexON,D2979)</f>
        <v>60560</v>
      </c>
      <c r="F2979" s="155">
        <f>IFERROR(_xll.qlIndexFixing(IndexON,D2979,TRUE,_xll.ohTrigger(RecalcTrigger,TriggerON)),NA())</f>
        <v>4.3462311138053877E-3</v>
      </c>
      <c r="H2979" s="42">
        <f>_xll.qlCalendarAdvance(Calendar,$H2978,B2979,"f",FALSE)</f>
        <v>60560</v>
      </c>
      <c r="I2979" s="139">
        <f>_xll.qlInterestRateIndexValueDate(Index1M,$H2979)</f>
        <v>60562</v>
      </c>
      <c r="J2979" s="144">
        <f>IFERROR(_xll.qlIndexFixing(Index1M,$H2979,TRUE,_xll.ohTrigger(RecalcTrigger,Trigger1M)),NA())</f>
        <v>4.5427657312807623E-3</v>
      </c>
      <c r="K2979" s="44">
        <f>IFERROR(_xll.qlIndexFixing(Index3M,H2979,TRUE,_xll.ohTrigger(RecalcTrigger,Trigger3M)),NA())</f>
        <v>4.8106921714257999E-3</v>
      </c>
      <c r="L2979" s="44">
        <f>IFERROR(_xll.qlIndexFixing(Index6M,$H2979,TRUE,_xll.ohTrigger(RecalcTrigger,Trigger6M)),NA())</f>
        <v>5.9737374742386455E-3</v>
      </c>
      <c r="M2979" s="145">
        <f>IFERROR(_xll.qlIndexFixing(Index1Y,$H2979,TRUE,_xll.ohTrigger(RecalcTrigger,Trigger1Y)),NA())</f>
        <v>5.1896328119487483E-3</v>
      </c>
      <c r="N2979" s="144">
        <f>IFERROR(_xll.qlIndexFixing(ONIndex1M,I2979,TRUE,_xll.ohTrigger(RecalcTrigger,Trigger1M)),NA())</f>
        <v>4.5374930538510938E-3</v>
      </c>
      <c r="O2979" s="44">
        <f>IFERROR(_xll.qlIndexFixing(ONIndex3M,I2979,TRUE,_xll.ohTrigger(RecalcTrigger,Trigger3M)),NA())</f>
        <v>4.7898216788055947E-3</v>
      </c>
      <c r="P2979" s="44">
        <f>IFERROR(_xll.qlIndexFixing(ONIndex6M,I2979,TRUE,_xll.ohTrigger(RecalcTrigger,Trigger6M)),NA())</f>
        <v>5.9804159169640769E-3</v>
      </c>
      <c r="Q2979" s="145">
        <f>IFERROR(_xll.qlIndexFixing(ONIndex1Y,I2979,TRUE,_xll.ohTrigger(RecalcTrigger,Trigger1Y)),NA())</f>
        <v>5.0942975945655888E-3</v>
      </c>
    </row>
    <row r="2980" spans="2:17" x14ac:dyDescent="0.2">
      <c r="B2980" s="39" t="s">
        <v>42</v>
      </c>
      <c r="D2980" s="42">
        <f>_xll.qlCalendarAdvance(Calendar,$D2979,B2980,"f",FALSE)</f>
        <v>60567</v>
      </c>
      <c r="E2980" s="139">
        <f>_xll.qlInterestRateIndexValueDate(IndexON,D2980)</f>
        <v>60567</v>
      </c>
      <c r="F2980" s="155">
        <f>IFERROR(_xll.qlIndexFixing(IndexON,D2980,TRUE,_xll.ohTrigger(RecalcTrigger,TriggerON)),NA())</f>
        <v>4.3488408841252379E-3</v>
      </c>
      <c r="H2980" s="42">
        <f>_xll.qlCalendarAdvance(Calendar,$H2979,B2980,"f",FALSE)</f>
        <v>60567</v>
      </c>
      <c r="I2980" s="139">
        <f>_xll.qlInterestRateIndexValueDate(Index1M,$H2980)</f>
        <v>60569</v>
      </c>
      <c r="J2980" s="144">
        <f>IFERROR(_xll.qlIndexFixing(Index1M,$H2980,TRUE,_xll.ohTrigger(RecalcTrigger,Trigger1M)),NA())</f>
        <v>4.5454590174848208E-3</v>
      </c>
      <c r="K2980" s="44">
        <f>IFERROR(_xll.qlIndexFixing(Index3M,H2980,TRUE,_xll.ohTrigger(RecalcTrigger,Trigger3M)),NA())</f>
        <v>4.8137945296022411E-3</v>
      </c>
      <c r="L2980" s="44">
        <f>IFERROR(_xll.qlIndexFixing(Index6M,$H2980,TRUE,_xll.ohTrigger(RecalcTrigger,Trigger6M)),NA())</f>
        <v>5.9721848203026749E-3</v>
      </c>
      <c r="M2980" s="145">
        <f>IFERROR(_xll.qlIndexFixing(Index1Y,$H2980,TRUE,_xll.ohTrigger(RecalcTrigger,Trigger1Y)),NA())</f>
        <v>5.1930589101035173E-3</v>
      </c>
      <c r="N2980" s="144">
        <f>IFERROR(_xll.qlIndexFixing(ONIndex1M,I2980,TRUE,_xll.ohTrigger(RecalcTrigger,Trigger1M)),NA())</f>
        <v>4.5401366207364902E-3</v>
      </c>
      <c r="O2980" s="44">
        <f>IFERROR(_xll.qlIndexFixing(ONIndex3M,I2980,TRUE,_xll.ohTrigger(RecalcTrigger,Trigger3M)),NA())</f>
        <v>4.7927330655372913E-3</v>
      </c>
      <c r="P2980" s="44">
        <f>IFERROR(_xll.qlIndexFixing(ONIndex6M,I2980,TRUE,_xll.ohTrigger(RecalcTrigger,Trigger6M)),NA())</f>
        <v>5.9796579901227886E-3</v>
      </c>
      <c r="Q2980" s="145">
        <f>IFERROR(_xll.qlIndexFixing(ONIndex1Y,I2980,TRUE,_xll.ohTrigger(RecalcTrigger,Trigger1Y)),NA())</f>
        <v>5.0970371040648388E-3</v>
      </c>
    </row>
    <row r="2981" spans="2:17" x14ac:dyDescent="0.2">
      <c r="B2981" s="39" t="s">
        <v>42</v>
      </c>
      <c r="D2981" s="42">
        <f>_xll.qlCalendarAdvance(Calendar,$D2980,B2981,"f",FALSE)</f>
        <v>60574</v>
      </c>
      <c r="E2981" s="139">
        <f>_xll.qlInterestRateIndexValueDate(IndexON,D2981)</f>
        <v>60574</v>
      </c>
      <c r="F2981" s="155">
        <f>IFERROR(_xll.qlIndexFixing(IndexON,D2981,TRUE,_xll.ohTrigger(RecalcTrigger,TriggerON)),NA())</f>
        <v>4.3514805157585101E-3</v>
      </c>
      <c r="H2981" s="42">
        <f>_xll.qlCalendarAdvance(Calendar,$H2980,B2981,"f",FALSE)</f>
        <v>60574</v>
      </c>
      <c r="I2981" s="139">
        <f>_xll.qlInterestRateIndexValueDate(Index1M,$H2981)</f>
        <v>60576</v>
      </c>
      <c r="J2981" s="144">
        <f>IFERROR(_xll.qlIndexFixing(Index1M,$H2981,TRUE,_xll.ohTrigger(RecalcTrigger,Trigger1M)),NA())</f>
        <v>4.5481819690965097E-3</v>
      </c>
      <c r="K2981" s="44">
        <f>IFERROR(_xll.qlIndexFixing(Index3M,H2981,TRUE,_xll.ohTrigger(RecalcTrigger,Trigger3M)),NA())</f>
        <v>4.8169285958565844E-3</v>
      </c>
      <c r="L2981" s="44">
        <f>IFERROR(_xll.qlIndexFixing(Index6M,$H2981,TRUE,_xll.ohTrigger(RecalcTrigger,Trigger6M)),NA())</f>
        <v>5.9706557567803719E-3</v>
      </c>
      <c r="M2981" s="145">
        <f>IFERROR(_xll.qlIndexFixing(Index1Y,$H2981,TRUE,_xll.ohTrigger(RecalcTrigger,Trigger1Y)),NA())</f>
        <v>5.1965039532290286E-3</v>
      </c>
      <c r="N2981" s="144">
        <f>IFERROR(_xll.qlIndexFixing(ONIndex1M,I2981,TRUE,_xll.ohTrigger(RecalcTrigger,Trigger1M)),NA())</f>
        <v>4.5428097776323284E-3</v>
      </c>
      <c r="O2981" s="44">
        <f>IFERROR(_xll.qlIndexFixing(ONIndex3M,I2981,TRUE,_xll.ohTrigger(RecalcTrigger,Trigger3M)),NA())</f>
        <v>4.7956758800093979E-3</v>
      </c>
      <c r="P2981" s="44">
        <f>IFERROR(_xll.qlIndexFixing(ONIndex6M,I2981,TRUE,_xll.ohTrigger(RecalcTrigger,Trigger6M)),NA())</f>
        <v>5.978836911477714E-3</v>
      </c>
      <c r="Q2981" s="145">
        <f>IFERROR(_xll.qlIndexFixing(ONIndex1Y,I2981,TRUE,_xll.ohTrigger(RecalcTrigger,Trigger1Y)),NA())</f>
        <v>5.0998057223594628E-3</v>
      </c>
    </row>
    <row r="2982" spans="2:17" x14ac:dyDescent="0.2">
      <c r="B2982" s="39" t="s">
        <v>42</v>
      </c>
      <c r="D2982" s="42">
        <f>_xll.qlCalendarAdvance(Calendar,$D2981,B2982,"f",FALSE)</f>
        <v>60581</v>
      </c>
      <c r="E2982" s="139">
        <f>_xll.qlInterestRateIndexValueDate(IndexON,D2982)</f>
        <v>60581</v>
      </c>
      <c r="F2982" s="155">
        <f>IFERROR(_xll.qlIndexFixing(IndexON,D2982,TRUE,_xll.ohTrigger(RecalcTrigger,TriggerON)),NA())</f>
        <v>4.3541500473143202E-3</v>
      </c>
      <c r="H2982" s="42">
        <f>_xll.qlCalendarAdvance(Calendar,$H2981,B2982,"f",FALSE)</f>
        <v>60581</v>
      </c>
      <c r="I2982" s="139">
        <f>_xll.qlInterestRateIndexValueDate(Index1M,$H2982)</f>
        <v>60583</v>
      </c>
      <c r="J2982" s="144">
        <f>IFERROR(_xll.qlIndexFixing(Index1M,$H2982,TRUE,_xll.ohTrigger(RecalcTrigger,Trigger1M)),NA())</f>
        <v>4.5509346246525029E-3</v>
      </c>
      <c r="K2982" s="44">
        <f>IFERROR(_xll.qlIndexFixing(Index3M,H2982,TRUE,_xll.ohTrigger(RecalcTrigger,Trigger3M)),NA())</f>
        <v>4.8200944106564607E-3</v>
      </c>
      <c r="L2982" s="44">
        <f>IFERROR(_xll.qlIndexFixing(Index6M,$H2982,TRUE,_xll.ohTrigger(RecalcTrigger,Trigger6M)),NA())</f>
        <v>5.9689785583158413E-3</v>
      </c>
      <c r="M2982" s="145">
        <f>IFERROR(_xll.qlIndexFixing(Index1Y,$H2982,TRUE,_xll.ohTrigger(RecalcTrigger,Trigger1Y)),NA())</f>
        <v>5.1999672896488715E-3</v>
      </c>
      <c r="N2982" s="144">
        <f>IFERROR(_xll.qlIndexFixing(ONIndex1M,I2982,TRUE,_xll.ohTrigger(RecalcTrigger,Trigger1M)),NA())</f>
        <v>4.5455125628279802E-3</v>
      </c>
      <c r="O2982" s="44">
        <f>IFERROR(_xll.qlIndexFixing(ONIndex3M,I2982,TRUE,_xll.ohTrigger(RecalcTrigger,Trigger3M)),NA())</f>
        <v>4.798650162749496E-3</v>
      </c>
      <c r="P2982" s="44">
        <f>IFERROR(_xll.qlIndexFixing(ONIndex6M,I2982,TRUE,_xll.ohTrigger(RecalcTrigger,Trigger6M)),NA())</f>
        <v>5.9779525821479496E-3</v>
      </c>
      <c r="Q2982" s="145">
        <f>IFERROR(_xll.qlIndexFixing(ONIndex1Y,I2982,TRUE,_xll.ohTrigger(RecalcTrigger,Trigger1Y)),NA())</f>
        <v>5.1026034859003033E-3</v>
      </c>
    </row>
    <row r="2983" spans="2:17" x14ac:dyDescent="0.2">
      <c r="B2983" s="39" t="s">
        <v>42</v>
      </c>
      <c r="D2983" s="42">
        <f>_xll.qlCalendarAdvance(Calendar,$D2982,B2983,"f",FALSE)</f>
        <v>60588</v>
      </c>
      <c r="E2983" s="139">
        <f>_xll.qlInterestRateIndexValueDate(IndexON,D2983)</f>
        <v>60588</v>
      </c>
      <c r="F2983" s="155">
        <f>IFERROR(_xll.qlIndexFixing(IndexON,D2983,TRUE,_xll.ohTrigger(RecalcTrigger,TriggerON)),NA())</f>
        <v>4.3568495180412725E-3</v>
      </c>
      <c r="H2983" s="42">
        <f>_xll.qlCalendarAdvance(Calendar,$H2982,B2983,"f",FALSE)</f>
        <v>60588</v>
      </c>
      <c r="I2983" s="139">
        <f>_xll.qlInterestRateIndexValueDate(Index1M,$H2983)</f>
        <v>60590</v>
      </c>
      <c r="J2983" s="144">
        <f>IFERROR(_xll.qlIndexFixing(Index1M,$H2983,TRUE,_xll.ohTrigger(RecalcTrigger,Trigger1M)),NA())</f>
        <v>4.5537170227019641E-3</v>
      </c>
      <c r="K2983" s="44">
        <f>IFERROR(_xll.qlIndexFixing(Index3M,H2983,TRUE,_xll.ohTrigger(RecalcTrigger,Trigger3M)),NA())</f>
        <v>4.8232920144712348E-3</v>
      </c>
      <c r="L2983" s="44">
        <f>IFERROR(_xll.qlIndexFixing(Index6M,$H2983,TRUE,_xll.ohTrigger(RecalcTrigger,Trigger6M)),NA())</f>
        <v>5.9672366073871457E-3</v>
      </c>
      <c r="M2983" s="145">
        <f>IFERROR(_xll.qlIndexFixing(Index1Y,$H2983,TRUE,_xll.ohTrigger(RecalcTrigger,Trigger1Y)),NA())</f>
        <v>5.2034482666511884E-3</v>
      </c>
      <c r="N2983" s="144">
        <f>IFERROR(_xll.qlIndexFixing(ONIndex1M,I2983,TRUE,_xll.ohTrigger(RecalcTrigger,Trigger1M)),NA())</f>
        <v>4.5482450149325615E-3</v>
      </c>
      <c r="O2983" s="44">
        <f>IFERROR(_xll.qlIndexFixing(ONIndex3M,I2983,TRUE,_xll.ohTrigger(RecalcTrigger,Trigger3M)),NA())</f>
        <v>4.8016559542052306E-3</v>
      </c>
      <c r="P2983" s="44">
        <f>IFERROR(_xll.qlIndexFixing(ONIndex6M,I2983,TRUE,_xll.ohTrigger(RecalcTrigger,Trigger6M)),NA())</f>
        <v>5.9770049036522721E-3</v>
      </c>
      <c r="Q2983" s="145">
        <f>IFERROR(_xll.qlIndexFixing(ONIndex1Y,I2983,TRUE,_xll.ohTrigger(RecalcTrigger,Trigger1Y)),NA())</f>
        <v>5.1054304311382026E-3</v>
      </c>
    </row>
    <row r="2984" spans="2:17" x14ac:dyDescent="0.2">
      <c r="B2984" s="39" t="s">
        <v>42</v>
      </c>
      <c r="D2984" s="42">
        <f>_xll.qlCalendarAdvance(Calendar,$D2983,B2984,"f",FALSE)</f>
        <v>60595</v>
      </c>
      <c r="E2984" s="139">
        <f>_xll.qlInterestRateIndexValueDate(IndexON,D2984)</f>
        <v>60595</v>
      </c>
      <c r="F2984" s="155">
        <f>IFERROR(_xll.qlIndexFixing(IndexON,D2984,TRUE,_xll.ohTrigger(RecalcTrigger,TriggerON)),NA())</f>
        <v>4.3595789664685469E-3</v>
      </c>
      <c r="H2984" s="42">
        <f>_xll.qlCalendarAdvance(Calendar,$H2983,B2984,"f",FALSE)</f>
        <v>60595</v>
      </c>
      <c r="I2984" s="139">
        <f>_xll.qlInterestRateIndexValueDate(Index1M,$H2984)</f>
        <v>60597</v>
      </c>
      <c r="J2984" s="144">
        <f>IFERROR(_xll.qlIndexFixing(Index1M,$H2984,TRUE,_xll.ohTrigger(RecalcTrigger,Trigger1M)),NA())</f>
        <v>4.5565292017815673E-3</v>
      </c>
      <c r="K2984" s="44">
        <f>IFERROR(_xll.qlIndexFixing(Index3M,H2984,TRUE,_xll.ohTrigger(RecalcTrigger,Trigger3M)),NA())</f>
        <v>4.8265214477720125E-3</v>
      </c>
      <c r="L2984" s="44">
        <f>IFERROR(_xll.qlIndexFixing(Index6M,$H2984,TRUE,_xll.ohTrigger(RecalcTrigger,Trigger6M)),NA())</f>
        <v>5.9654298052140755E-3</v>
      </c>
      <c r="M2984" s="145">
        <f>IFERROR(_xll.qlIndexFixing(Index1Y,$H2984,TRUE,_xll.ohTrigger(RecalcTrigger,Trigger1Y)),NA())</f>
        <v>5.2069462304864872E-3</v>
      </c>
      <c r="N2984" s="144">
        <f>IFERROR(_xll.qlIndexFixing(ONIndex1M,I2984,TRUE,_xll.ohTrigger(RecalcTrigger,Trigger1M)),NA())</f>
        <v>4.5510071725551882E-3</v>
      </c>
      <c r="O2984" s="44">
        <f>IFERROR(_xll.qlIndexFixing(ONIndex3M,I2984,TRUE,_xll.ohTrigger(RecalcTrigger,Trigger3M)),NA())</f>
        <v>4.804693294664375E-3</v>
      </c>
      <c r="P2984" s="44">
        <f>IFERROR(_xll.qlIndexFixing(ONIndex6M,I2984,TRUE,_xll.ohTrigger(RecalcTrigger,Trigger6M)),NA())</f>
        <v>5.9759937771897143E-3</v>
      </c>
      <c r="Q2984" s="145">
        <f>IFERROR(_xll.qlIndexFixing(ONIndex1Y,I2984,TRUE,_xll.ohTrigger(RecalcTrigger,Trigger1Y)),NA())</f>
        <v>5.108286594444067E-3</v>
      </c>
    </row>
    <row r="2985" spans="2:17" x14ac:dyDescent="0.2">
      <c r="B2985" s="39" t="s">
        <v>42</v>
      </c>
      <c r="D2985" s="42">
        <f>_xll.qlCalendarAdvance(Calendar,$D2984,B2985,"f",FALSE)</f>
        <v>60602</v>
      </c>
      <c r="E2985" s="139">
        <f>_xll.qlInterestRateIndexValueDate(IndexON,D2985)</f>
        <v>60602</v>
      </c>
      <c r="F2985" s="155">
        <f>IFERROR(_xll.qlIndexFixing(IndexON,D2985,TRUE,_xll.ohTrigger(RecalcTrigger,TriggerON)),NA())</f>
        <v>4.3623384317648117E-3</v>
      </c>
      <c r="H2985" s="42">
        <f>_xll.qlCalendarAdvance(Calendar,$H2984,B2985,"f",FALSE)</f>
        <v>60602</v>
      </c>
      <c r="I2985" s="139">
        <f>_xll.qlInterestRateIndexValueDate(Index1M,$H2985)</f>
        <v>60604</v>
      </c>
      <c r="J2985" s="144">
        <f>IFERROR(_xll.qlIndexFixing(Index1M,$H2985,TRUE,_xll.ohTrigger(RecalcTrigger,Trigger1M)),NA())</f>
        <v>4.5593712004379783E-3</v>
      </c>
      <c r="K2985" s="44">
        <f>IFERROR(_xll.qlIndexFixing(Index3M,H2985,TRUE,_xll.ohTrigger(RecalcTrigger,Trigger3M)),NA())</f>
        <v>4.8292402667646783E-3</v>
      </c>
      <c r="L2985" s="44">
        <f>IFERROR(_xll.qlIndexFixing(Index6M,$H2985,TRUE,_xll.ohTrigger(RecalcTrigger,Trigger6M)),NA())</f>
        <v>5.9634511297951701E-3</v>
      </c>
      <c r="M2985" s="145">
        <f>IFERROR(_xll.qlIndexFixing(Index1Y,$H2985,TRUE,_xll.ohTrigger(RecalcTrigger,Trigger1Y)),NA())</f>
        <v>5.2104605263687334E-3</v>
      </c>
      <c r="N2985" s="144">
        <f>IFERROR(_xll.qlIndexFixing(ONIndex1M,I2985,TRUE,_xll.ohTrigger(RecalcTrigger,Trigger1M)),NA())</f>
        <v>4.553799074145104E-3</v>
      </c>
      <c r="O2985" s="44">
        <f>IFERROR(_xll.qlIndexFixing(ONIndex3M,I2985,TRUE,_xll.ohTrigger(RecalcTrigger,Trigger3M)),NA())</f>
        <v>4.8077622242548301E-3</v>
      </c>
      <c r="P2985" s="44">
        <f>IFERROR(_xll.qlIndexFixing(ONIndex6M,I2985,TRUE,_xll.ohTrigger(RecalcTrigger,Trigger6M)),NA())</f>
        <v>5.9749191044389249E-3</v>
      </c>
      <c r="Q2985" s="145">
        <f>IFERROR(_xll.qlIndexFixing(ONIndex1Y,I2985,TRUE,_xll.ohTrigger(RecalcTrigger,Trigger1Y)),NA())</f>
        <v>5.1111720120289306E-3</v>
      </c>
    </row>
    <row r="2986" spans="2:17" x14ac:dyDescent="0.2">
      <c r="B2986" s="39" t="s">
        <v>42</v>
      </c>
      <c r="D2986" s="42">
        <f>_xll.qlCalendarAdvance(Calendar,$D2985,B2986,"f",FALSE)</f>
        <v>60609</v>
      </c>
      <c r="E2986" s="139">
        <f>_xll.qlInterestRateIndexValueDate(IndexON,D2986)</f>
        <v>60609</v>
      </c>
      <c r="F2986" s="155">
        <f>IFERROR(_xll.qlIndexFixing(IndexON,D2986,TRUE,_xll.ohTrigger(RecalcTrigger,TriggerON)),NA())</f>
        <v>4.3651279526191189E-3</v>
      </c>
      <c r="H2986" s="42">
        <f>_xll.qlCalendarAdvance(Calendar,$H2985,B2986,"f",FALSE)</f>
        <v>60609</v>
      </c>
      <c r="I2986" s="139">
        <f>_xll.qlInterestRateIndexValueDate(Index1M,$H2986)</f>
        <v>60611</v>
      </c>
      <c r="J2986" s="144">
        <f>IFERROR(_xll.qlIndexFixing(Index1M,$H2986,TRUE,_xll.ohTrigger(RecalcTrigger,Trigger1M)),NA())</f>
        <v>4.5622430572078709E-3</v>
      </c>
      <c r="K2986" s="44">
        <f>IFERROR(_xll.qlIndexFixing(Index3M,H2986,TRUE,_xll.ohTrigger(RecalcTrigger,Trigger3M)),NA())</f>
        <v>4.8325288186168436E-3</v>
      </c>
      <c r="L2986" s="44">
        <f>IFERROR(_xll.qlIndexFixing(Index6M,$H2986,TRUE,_xll.ohTrigger(RecalcTrigger,Trigger6M)),NA())</f>
        <v>5.961509616071314E-3</v>
      </c>
      <c r="M2986" s="145">
        <f>IFERROR(_xll.qlIndexFixing(Index1Y,$H2986,TRUE,_xll.ohTrigger(RecalcTrigger,Trigger1Y)),NA())</f>
        <v>5.2139904984742575E-3</v>
      </c>
      <c r="N2986" s="144">
        <f>IFERROR(_xll.qlIndexFixing(ONIndex1M,I2986,TRUE,_xll.ohTrigger(RecalcTrigger,Trigger1M)),NA())</f>
        <v>4.5566207580716167E-3</v>
      </c>
      <c r="O2986" s="44">
        <f>IFERROR(_xll.qlIndexFixing(ONIndex3M,I2986,TRUE,_xll.ohTrigger(RecalcTrigger,Trigger3M)),NA())</f>
        <v>4.8108627835041773E-3</v>
      </c>
      <c r="P2986" s="44">
        <f>IFERROR(_xll.qlIndexFixing(ONIndex6M,I2986,TRUE,_xll.ohTrigger(RecalcTrigger,Trigger6M)),NA())</f>
        <v>5.9737807864390646E-3</v>
      </c>
      <c r="Q2986" s="145">
        <f>IFERROR(_xll.qlIndexFixing(ONIndex1Y,I2986,TRUE,_xll.ohTrigger(RecalcTrigger,Trigger1Y)),NA())</f>
        <v>5.1140867205834439E-3</v>
      </c>
    </row>
    <row r="2987" spans="2:17" x14ac:dyDescent="0.2">
      <c r="B2987" s="39" t="s">
        <v>42</v>
      </c>
      <c r="D2987" s="42">
        <f>_xll.qlCalendarAdvance(Calendar,$D2986,B2987,"f",FALSE)</f>
        <v>60616</v>
      </c>
      <c r="E2987" s="139">
        <f>_xll.qlInterestRateIndexValueDate(IndexON,D2987)</f>
        <v>60616</v>
      </c>
      <c r="F2987" s="155">
        <f>IFERROR(_xll.qlIndexFixing(IndexON,D2987,TRUE,_xll.ohTrigger(RecalcTrigger,TriggerON)),NA())</f>
        <v>4.3679475681202007E-3</v>
      </c>
      <c r="H2987" s="42">
        <f>_xll.qlCalendarAdvance(Calendar,$H2986,B2987,"f",FALSE)</f>
        <v>60616</v>
      </c>
      <c r="I2987" s="139">
        <f>_xll.qlInterestRateIndexValueDate(Index1M,$H2987)</f>
        <v>60618</v>
      </c>
      <c r="J2987" s="144">
        <f>IFERROR(_xll.qlIndexFixing(Index1M,$H2987,TRUE,_xll.ohTrigger(RecalcTrigger,Trigger1M)),NA())</f>
        <v>4.5651448106429071E-3</v>
      </c>
      <c r="K2987" s="44">
        <f>IFERROR(_xll.qlIndexFixing(Index3M,H2987,TRUE,_xll.ohTrigger(RecalcTrigger,Trigger3M)),NA())</f>
        <v>4.8358493146682946E-3</v>
      </c>
      <c r="L2987" s="44">
        <f>IFERROR(_xll.qlIndexFixing(Index6M,$H2987,TRUE,_xll.ohTrigger(RecalcTrigger,Trigger6M)),NA())</f>
        <v>5.9595029466854924E-3</v>
      </c>
      <c r="M2987" s="145">
        <f>IFERROR(_xll.qlIndexFixing(Index1Y,$H2987,TRUE,_xll.ohTrigger(RecalcTrigger,Trigger1Y)),NA())</f>
        <v>5.2175354899428508E-3</v>
      </c>
      <c r="N2987" s="144">
        <f>IFERROR(_xll.qlIndexFixing(ONIndex1M,I2987,TRUE,_xll.ohTrigger(RecalcTrigger,Trigger1M)),NA())</f>
        <v>4.5594722629438422E-3</v>
      </c>
      <c r="O2987" s="44">
        <f>IFERROR(_xll.qlIndexFixing(ONIndex3M,I2987,TRUE,_xll.ohTrigger(RecalcTrigger,Trigger3M)),NA())</f>
        <v>4.8139950127001896E-3</v>
      </c>
      <c r="P2987" s="44">
        <f>IFERROR(_xll.qlIndexFixing(ONIndex6M,I2987,TRUE,_xll.ohTrigger(RecalcTrigger,Trigger6M)),NA())</f>
        <v>5.972578724469102E-3</v>
      </c>
      <c r="Q2987" s="145">
        <f>IFERROR(_xll.qlIndexFixing(ONIndex1Y,I2987,TRUE,_xll.ohTrigger(RecalcTrigger,Trigger1Y)),NA())</f>
        <v>5.1170307563186412E-3</v>
      </c>
    </row>
    <row r="2988" spans="2:17" x14ac:dyDescent="0.2">
      <c r="B2988" s="39" t="s">
        <v>42</v>
      </c>
      <c r="D2988" s="42">
        <f>_xll.qlCalendarAdvance(Calendar,$D2987,B2988,"f",FALSE)</f>
        <v>60623</v>
      </c>
      <c r="E2988" s="139">
        <f>_xll.qlInterestRateIndexValueDate(IndexON,D2988)</f>
        <v>60623</v>
      </c>
      <c r="F2988" s="155">
        <f>IFERROR(_xll.qlIndexFixing(IndexON,D2988,TRUE,_xll.ohTrigger(RecalcTrigger,TriggerON)),NA())</f>
        <v>4.370797316877173E-3</v>
      </c>
      <c r="H2988" s="42">
        <f>_xll.qlCalendarAdvance(Calendar,$H2987,B2988,"f",FALSE)</f>
        <v>60623</v>
      </c>
      <c r="I2988" s="139">
        <f>_xll.qlInterestRateIndexValueDate(Index1M,$H2988)</f>
        <v>60625</v>
      </c>
      <c r="J2988" s="144">
        <f>IFERROR(_xll.qlIndexFixing(Index1M,$H2988,TRUE,_xll.ohTrigger(RecalcTrigger,Trigger1M)),NA())</f>
        <v>4.5680764992847567E-3</v>
      </c>
      <c r="K2988" s="44">
        <f>IFERROR(_xll.qlIndexFixing(Index3M,H2988,TRUE,_xll.ohTrigger(RecalcTrigger,Trigger3M)),NA())</f>
        <v>4.8392017953888811E-3</v>
      </c>
      <c r="L2988" s="44">
        <f>IFERROR(_xll.qlIndexFixing(Index6M,$H2988,TRUE,_xll.ohTrigger(RecalcTrigger,Trigger6M)),NA())</f>
        <v>5.957431022886369E-3</v>
      </c>
      <c r="M2988" s="145">
        <f>IFERROR(_xll.qlIndexFixing(Index1Y,$H2988,TRUE,_xll.ohTrigger(RecalcTrigger,Trigger1Y)),NA())</f>
        <v>5.2210948428764465E-3</v>
      </c>
      <c r="N2988" s="144">
        <f>IFERROR(_xll.qlIndexFixing(ONIndex1M,I2988,TRUE,_xll.ohTrigger(RecalcTrigger,Trigger1M)),NA())</f>
        <v>4.5627676905546366E-3</v>
      </c>
      <c r="O2988" s="44">
        <f>IFERROR(_xll.qlIndexFixing(ONIndex3M,I2988,TRUE,_xll.ohTrigger(RecalcTrigger,Trigger3M)),NA())</f>
        <v>4.8176135345823212E-3</v>
      </c>
      <c r="P2988" s="44">
        <f>IFERROR(_xll.qlIndexFixing(ONIndex6M,I2988,TRUE,_xll.ohTrigger(RecalcTrigger,Trigger6M)),NA())</f>
        <v>5.9711267593609563E-3</v>
      </c>
      <c r="Q2988" s="145">
        <f>IFERROR(_xll.qlIndexFixing(ONIndex1Y,I2988,TRUE,_xll.ohTrigger(RecalcTrigger,Trigger1Y)),NA())</f>
        <v>5.1204313263042422E-3</v>
      </c>
    </row>
    <row r="2989" spans="2:17" x14ac:dyDescent="0.2">
      <c r="B2989" s="39" t="s">
        <v>42</v>
      </c>
      <c r="D2989" s="42">
        <f>_xll.qlCalendarAdvance(Calendar,$D2988,B2989,"f",FALSE)</f>
        <v>60630</v>
      </c>
      <c r="E2989" s="139">
        <f>_xll.qlInterestRateIndexValueDate(IndexON,D2989)</f>
        <v>60630</v>
      </c>
      <c r="F2989" s="155">
        <f>IFERROR(_xll.qlIndexFixing(IndexON,D2989,TRUE,_xll.ohTrigger(RecalcTrigger,TriggerON)),NA())</f>
        <v>4.3736772379787681E-3</v>
      </c>
      <c r="H2989" s="42">
        <f>_xll.qlCalendarAdvance(Calendar,$H2988,B2989,"f",FALSE)</f>
        <v>60630</v>
      </c>
      <c r="I2989" s="139">
        <f>_xll.qlInterestRateIndexValueDate(Index1M,$H2989)</f>
        <v>60632</v>
      </c>
      <c r="J2989" s="144">
        <f>IFERROR(_xll.qlIndexFixing(Index1M,$H2989,TRUE,_xll.ohTrigger(RecalcTrigger,Trigger1M)),NA())</f>
        <v>4.570309303003655E-3</v>
      </c>
      <c r="K2989" s="44">
        <f>IFERROR(_xll.qlIndexFixing(Index3M,H2989,TRUE,_xll.ohTrigger(RecalcTrigger,Trigger3M)),NA())</f>
        <v>4.8425863012493409E-3</v>
      </c>
      <c r="L2989" s="44">
        <f>IFERROR(_xll.qlIndexFixing(Index6M,$H2989,TRUE,_xll.ohTrigger(RecalcTrigger,Trigger6M)),NA())</f>
        <v>5.9554195688809692E-3</v>
      </c>
      <c r="M2989" s="145">
        <f>IFERROR(_xll.qlIndexFixing(Index1Y,$H2989,TRUE,_xll.ohTrigger(RecalcTrigger,Trigger1Y)),NA())</f>
        <v>5.2246678983393462E-3</v>
      </c>
      <c r="N2989" s="144">
        <f>IFERROR(_xll.qlIndexFixing(ONIndex1M,I2989,TRUE,_xll.ohTrigger(RecalcTrigger,Trigger1M)),NA())</f>
        <v>4.5656832271667724E-3</v>
      </c>
      <c r="O2989" s="44">
        <f>IFERROR(_xll.qlIndexFixing(ONIndex3M,I2989,TRUE,_xll.ohTrigger(RecalcTrigger,Trigger3M)),NA())</f>
        <v>4.820813763943832E-3</v>
      </c>
      <c r="P2989" s="44">
        <f>IFERROR(_xll.qlIndexFixing(ONIndex6M,I2989,TRUE,_xll.ohTrigger(RecalcTrigger,Trigger6M)),NA())</f>
        <v>5.9697877714004477E-3</v>
      </c>
      <c r="Q2989" s="145">
        <f>IFERROR(_xll.qlIndexFixing(ONIndex1Y,I2989,TRUE,_xll.ohTrigger(RecalcTrigger,Trigger1Y)),NA())</f>
        <v>5.12343832863138E-3</v>
      </c>
    </row>
    <row r="2990" spans="2:17" x14ac:dyDescent="0.2">
      <c r="B2990" s="39" t="s">
        <v>42</v>
      </c>
      <c r="D2990" s="42">
        <f>_xll.qlCalendarAdvance(Calendar,$D2989,B2990,"f",FALSE)</f>
        <v>60637</v>
      </c>
      <c r="E2990" s="139">
        <f>_xll.qlInterestRateIndexValueDate(IndexON,D2990)</f>
        <v>60637</v>
      </c>
      <c r="F2990" s="155">
        <f>IFERROR(_xll.qlIndexFixing(IndexON,D2990,TRUE,_xll.ohTrigger(RecalcTrigger,TriggerON)),NA())</f>
        <v>4.37658737027391E-3</v>
      </c>
      <c r="H2990" s="42">
        <f>_xll.qlCalendarAdvance(Calendar,$H2989,B2990,"f",FALSE)</f>
        <v>60637</v>
      </c>
      <c r="I2990" s="139">
        <f>_xll.qlInterestRateIndexValueDate(Index1M,$H2990)</f>
        <v>60639</v>
      </c>
      <c r="J2990" s="144">
        <f>IFERROR(_xll.qlIndexFixing(Index1M,$H2990,TRUE,_xll.ohTrigger(RecalcTrigger,Trigger1M)),NA())</f>
        <v>4.5740298363555754E-3</v>
      </c>
      <c r="K2990" s="44">
        <f>IFERROR(_xll.qlIndexFixing(Index3M,H2990,TRUE,_xll.ohTrigger(RecalcTrigger,Trigger3M)),NA())</f>
        <v>4.8460028727213E-3</v>
      </c>
      <c r="L2990" s="44">
        <f>IFERROR(_xll.qlIndexFixing(Index6M,$H2990,TRUE,_xll.ohTrigger(RecalcTrigger,Trigger6M)),NA())</f>
        <v>5.9532215969871956E-3</v>
      </c>
      <c r="M2990" s="145">
        <f>IFERROR(_xll.qlIndexFixing(Index1Y,$H2990,TRUE,_xll.ohTrigger(RecalcTrigger,Trigger1Y)),NA())</f>
        <v>5.2282539963584311E-3</v>
      </c>
      <c r="N2990" s="144">
        <f>IFERROR(_xll.qlIndexFixing(ONIndex1M,I2990,TRUE,_xll.ohTrigger(RecalcTrigger,Trigger1M)),NA())</f>
        <v>4.568206088446658E-3</v>
      </c>
      <c r="O2990" s="44">
        <f>IFERROR(_xll.qlIndexFixing(ONIndex3M,I2990,TRUE,_xll.ohTrigger(RecalcTrigger,Trigger3M)),NA())</f>
        <v>4.8235821236453091E-3</v>
      </c>
      <c r="P2990" s="44">
        <f>IFERROR(_xll.qlIndexFixing(ONIndex6M,I2990,TRUE,_xll.ohTrigger(RecalcTrigger,Trigger6M)),NA())</f>
        <v>5.968589089526688E-3</v>
      </c>
      <c r="Q2990" s="145">
        <f>IFERROR(_xll.qlIndexFixing(ONIndex1Y,I2990,TRUE,_xll.ohTrigger(RecalcTrigger,Trigger1Y)),NA())</f>
        <v>5.1260391911167602E-3</v>
      </c>
    </row>
    <row r="2991" spans="2:17" x14ac:dyDescent="0.2">
      <c r="B2991" s="39" t="s">
        <v>42</v>
      </c>
      <c r="D2991" s="42">
        <f>_xll.qlCalendarAdvance(Calendar,$D2990,B2991,"f",FALSE)</f>
        <v>60644</v>
      </c>
      <c r="E2991" s="139">
        <f>_xll.qlInterestRateIndexValueDate(IndexON,D2991)</f>
        <v>60644</v>
      </c>
      <c r="F2991" s="155">
        <f>IFERROR(_xll.qlIndexFixing(IndexON,D2991,TRUE,_xll.ohTrigger(RecalcTrigger,TriggerON)),NA())</f>
        <v>4.3795277526914589E-3</v>
      </c>
      <c r="H2991" s="42">
        <f>_xll.qlCalendarAdvance(Calendar,$H2990,B2991,"f",FALSE)</f>
        <v>60644</v>
      </c>
      <c r="I2991" s="139">
        <f>_xll.qlInterestRateIndexValueDate(Index1M,$H2991)</f>
        <v>60646</v>
      </c>
      <c r="J2991" s="144">
        <f>IFERROR(_xll.qlIndexFixing(Index1M,$H2991,TRUE,_xll.ohTrigger(RecalcTrigger,Trigger1M)),NA())</f>
        <v>4.5770515618778762E-3</v>
      </c>
      <c r="K2991" s="44">
        <f>IFERROR(_xll.qlIndexFixing(Index3M,H2991,TRUE,_xll.ohTrigger(RecalcTrigger,Trigger3M)),NA())</f>
        <v>4.849451550278161E-3</v>
      </c>
      <c r="L2991" s="44">
        <f>IFERROR(_xll.qlIndexFixing(Index6M,$H2991,TRUE,_xll.ohTrigger(RecalcTrigger,Trigger6M)),NA())</f>
        <v>5.9509591286406038E-3</v>
      </c>
      <c r="M2991" s="145">
        <f>IFERROR(_xll.qlIndexFixing(Index1Y,$H2991,TRUE,_xll.ohTrigger(RecalcTrigger,Trigger1Y)),NA())</f>
        <v>5.231852475922949E-3</v>
      </c>
      <c r="N2991" s="144">
        <f>IFERROR(_xll.qlIndexFixing(ONIndex1M,I2991,TRUE,_xll.ohTrigger(RecalcTrigger,Trigger1M)),NA())</f>
        <v>4.571177262153725E-3</v>
      </c>
      <c r="O2991" s="44">
        <f>IFERROR(_xll.qlIndexFixing(ONIndex3M,I2991,TRUE,_xll.ohTrigger(RecalcTrigger,Trigger3M)),NA())</f>
        <v>4.8268414362251377E-3</v>
      </c>
      <c r="P2991" s="44">
        <f>IFERROR(_xll.qlIndexFixing(ONIndex6M,I2991,TRUE,_xll.ohTrigger(RecalcTrigger,Trigger6M)),NA())</f>
        <v>5.9671310657449794E-3</v>
      </c>
      <c r="Q2991" s="145">
        <f>IFERROR(_xll.qlIndexFixing(ONIndex1Y,I2991,TRUE,_xll.ohTrigger(RecalcTrigger,Trigger1Y)),NA())</f>
        <v>5.1291008999232446E-3</v>
      </c>
    </row>
    <row r="2992" spans="2:17" x14ac:dyDescent="0.2">
      <c r="B2992" s="39" t="s">
        <v>42</v>
      </c>
      <c r="D2992" s="42">
        <f>_xll.qlCalendarAdvance(Calendar,$D2991,B2992,"f",FALSE)</f>
        <v>60651</v>
      </c>
      <c r="E2992" s="139">
        <f>_xll.qlInterestRateIndexValueDate(IndexON,D2992)</f>
        <v>60651</v>
      </c>
      <c r="F2992" s="155">
        <f>IFERROR(_xll.qlIndexFixing(IndexON,D2992,TRUE,_xll.ohTrigger(RecalcTrigger,TriggerON)),NA())</f>
        <v>4.3824984239204667E-3</v>
      </c>
      <c r="H2992" s="42">
        <f>_xll.qlCalendarAdvance(Calendar,$H2991,B2992,"f",FALSE)</f>
        <v>60651</v>
      </c>
      <c r="I2992" s="139">
        <f>_xll.qlInterestRateIndexValueDate(Index1M,$H2992)</f>
        <v>60653</v>
      </c>
      <c r="J2992" s="144">
        <f>IFERROR(_xll.qlIndexFixing(Index1M,$H2992,TRUE,_xll.ohTrigger(RecalcTrigger,Trigger1M)),NA())</f>
        <v>4.5801033767811639E-3</v>
      </c>
      <c r="K2992" s="44">
        <f>IFERROR(_xll.qlIndexFixing(Index3M,H2992,TRUE,_xll.ohTrigger(RecalcTrigger,Trigger3M)),NA())</f>
        <v>4.8529323743942143E-3</v>
      </c>
      <c r="L2992" s="44">
        <f>IFERROR(_xll.qlIndexFixing(Index6M,$H2992,TRUE,_xll.ohTrigger(RecalcTrigger,Trigger6M)),NA())</f>
        <v>5.9486349033245275E-3</v>
      </c>
      <c r="M2992" s="145">
        <f>IFERROR(_xll.qlIndexFixing(Index1Y,$H2992,TRUE,_xll.ohTrigger(RecalcTrigger,Trigger1Y)),NA())</f>
        <v>5.2354626749842922E-3</v>
      </c>
      <c r="N2992" s="144">
        <f>IFERROR(_xll.qlIndexFixing(ONIndex1M,I2992,TRUE,_xll.ohTrigger(RecalcTrigger,Trigger1M)),NA())</f>
        <v>4.5741784492925319E-3</v>
      </c>
      <c r="O2992" s="44">
        <f>IFERROR(_xll.qlIndexFixing(ONIndex3M,I2992,TRUE,_xll.ohTrigger(RecalcTrigger,Trigger3M)),NA())</f>
        <v>4.8301326205102413E-3</v>
      </c>
      <c r="P2992" s="44">
        <f>IFERROR(_xll.qlIndexFixing(ONIndex6M,I2992,TRUE,_xll.ohTrigger(RecalcTrigger,Trigger6M)),NA())</f>
        <v>5.9656088050275002E-3</v>
      </c>
      <c r="Q2992" s="145">
        <f>IFERROR(_xll.qlIndexFixing(ONIndex1Y,I2992,TRUE,_xll.ohTrigger(RecalcTrigger,Trigger1Y)),NA())</f>
        <v>5.1321921180047525E-3</v>
      </c>
    </row>
    <row r="2993" spans="2:17" x14ac:dyDescent="0.2">
      <c r="B2993" s="39" t="s">
        <v>42</v>
      </c>
      <c r="D2993" s="42">
        <f>_xll.qlCalendarAdvance(Calendar,$D2992,B2993,"f",FALSE)</f>
        <v>60658</v>
      </c>
      <c r="E2993" s="139">
        <f>_xll.qlInterestRateIndexValueDate(IndexON,D2993)</f>
        <v>60658</v>
      </c>
      <c r="F2993" s="155">
        <f>IFERROR(_xll.qlIndexFixing(IndexON,D2993,TRUE,_xll.ohTrigger(RecalcTrigger,TriggerON)),NA())</f>
        <v>4.3854994230496658E-3</v>
      </c>
      <c r="H2993" s="42">
        <f>_xll.qlCalendarAdvance(Calendar,$H2992,B2993,"f",FALSE)</f>
        <v>60658</v>
      </c>
      <c r="I2993" s="139">
        <f>_xll.qlInterestRateIndexValueDate(Index1M,$H2993)</f>
        <v>60660</v>
      </c>
      <c r="J2993" s="144">
        <f>IFERROR(_xll.qlIndexFixing(Index1M,$H2993,TRUE,_xll.ohTrigger(RecalcTrigger,Trigger1M)),NA())</f>
        <v>4.5824301874349705E-3</v>
      </c>
      <c r="K2993" s="44">
        <f>IFERROR(_xll.qlIndexFixing(Index3M,H2993,TRUE,_xll.ohTrigger(RecalcTrigger,Trigger3M)),NA())</f>
        <v>4.8564453855437506E-3</v>
      </c>
      <c r="L2993" s="44">
        <f>IFERROR(_xll.qlIndexFixing(Index6M,$H2993,TRUE,_xll.ohTrigger(RecalcTrigger,Trigger6M)),NA())</f>
        <v>5.9462518483874988E-3</v>
      </c>
      <c r="M2993" s="145">
        <f>IFERROR(_xll.qlIndexFixing(Index1Y,$H2993,TRUE,_xll.ohTrigger(RecalcTrigger,Trigger1Y)),NA())</f>
        <v>5.2390839304559973E-3</v>
      </c>
      <c r="N2993" s="144">
        <f>IFERROR(_xll.qlIndexFixing(ONIndex1M,I2993,TRUE,_xll.ohTrigger(RecalcTrigger,Trigger1M)),NA())</f>
        <v>4.5772096885521307E-3</v>
      </c>
      <c r="O2993" s="44">
        <f>IFERROR(_xll.qlIndexFixing(ONIndex3M,I2993,TRUE,_xll.ohTrigger(RecalcTrigger,Trigger3M)),NA())</f>
        <v>4.8334557167883929E-3</v>
      </c>
      <c r="P2993" s="44">
        <f>IFERROR(_xll.qlIndexFixing(ONIndex6M,I2993,TRUE,_xll.ohTrigger(RecalcTrigger,Trigger6M)),NA())</f>
        <v>5.964022208493347E-3</v>
      </c>
      <c r="Q2993" s="145">
        <f>IFERROR(_xll.qlIndexFixing(ONIndex1Y,I2993,TRUE,_xll.ohTrigger(RecalcTrigger,Trigger1Y)),NA())</f>
        <v>5.1353128818121263E-3</v>
      </c>
    </row>
    <row r="2994" spans="2:17" x14ac:dyDescent="0.2">
      <c r="B2994" s="39" t="s">
        <v>42</v>
      </c>
      <c r="D2994" s="42">
        <f>_xll.qlCalendarAdvance(Calendar,$D2993,B2994,"f",FALSE)</f>
        <v>60665</v>
      </c>
      <c r="E2994" s="139">
        <f>_xll.qlInterestRateIndexValueDate(IndexON,D2994)</f>
        <v>60665</v>
      </c>
      <c r="F2994" s="155">
        <f>IFERROR(_xll.qlIndexFixing(IndexON,D2994,TRUE,_xll.ohTrigger(RecalcTrigger,TriggerON)),NA())</f>
        <v>4.3885307890079162E-3</v>
      </c>
      <c r="H2994" s="42">
        <f>_xll.qlCalendarAdvance(Calendar,$H2993,B2994,"f",FALSE)</f>
        <v>60665</v>
      </c>
      <c r="I2994" s="139">
        <f>_xll.qlInterestRateIndexValueDate(Index1M,$H2994)</f>
        <v>60667</v>
      </c>
      <c r="J2994" s="144">
        <f>IFERROR(_xll.qlIndexFixing(Index1M,$H2994,TRUE,_xll.ohTrigger(RecalcTrigger,Trigger1M)),NA())</f>
        <v>4.5852822198926592E-3</v>
      </c>
      <c r="K2994" s="44">
        <f>IFERROR(_xll.qlIndexFixing(Index3M,H2994,TRUE,_xll.ohTrigger(RecalcTrigger,Trigger3M)),NA())</f>
        <v>4.8596986246684315E-3</v>
      </c>
      <c r="L2994" s="44">
        <f>IFERROR(_xll.qlIndexFixing(Index6M,$H2994,TRUE,_xll.ohTrigger(RecalcTrigger,Trigger6M)),NA())</f>
        <v>5.9438128957975539E-3</v>
      </c>
      <c r="M2994" s="145">
        <f>IFERROR(_xll.qlIndexFixing(Index1Y,$H2994,TRUE,_xll.ohTrigger(RecalcTrigger,Trigger1Y)),NA())</f>
        <v>5.2427155782135294E-3</v>
      </c>
      <c r="N2994" s="144">
        <f>IFERROR(_xll.qlIndexFixing(ONIndex1M,I2994,TRUE,_xll.ohTrigger(RecalcTrigger,Trigger1M)),NA())</f>
        <v>4.5802710182218931E-3</v>
      </c>
      <c r="O2994" s="44">
        <f>IFERROR(_xll.qlIndexFixing(ONIndex3M,I2994,TRUE,_xll.ohTrigger(RecalcTrigger,Trigger3M)),NA())</f>
        <v>4.8368107653473658E-3</v>
      </c>
      <c r="P2994" s="44">
        <f>IFERROR(_xll.qlIndexFixing(ONIndex6M,I2994,TRUE,_xll.ohTrigger(RecalcTrigger,Trigger6M)),NA())</f>
        <v>5.9623711774214883E-3</v>
      </c>
      <c r="Q2994" s="145">
        <f>IFERROR(_xll.qlIndexFixing(ONIndex1Y,I2994,TRUE,_xll.ohTrigger(RecalcTrigger,Trigger1Y)),NA())</f>
        <v>5.1384632276363362E-3</v>
      </c>
    </row>
    <row r="2995" spans="2:17" x14ac:dyDescent="0.2">
      <c r="B2995" s="39" t="s">
        <v>42</v>
      </c>
      <c r="D2995" s="42">
        <f>_xll.qlCalendarAdvance(Calendar,$D2994,B2995,"f",FALSE)</f>
        <v>60672</v>
      </c>
      <c r="E2995" s="139">
        <f>_xll.qlInterestRateIndexValueDate(IndexON,D2995)</f>
        <v>60672</v>
      </c>
      <c r="F2995" s="155">
        <f>IFERROR(_xll.qlIndexFixing(IndexON,D2995,TRUE,_xll.ohTrigger(RecalcTrigger,TriggerON)),NA())</f>
        <v>4.3915925603243977E-3</v>
      </c>
      <c r="H2995" s="42">
        <f>_xll.qlCalendarAdvance(Calendar,$H2994,B2995,"f",FALSE)</f>
        <v>60672</v>
      </c>
      <c r="I2995" s="139">
        <f>_xll.qlInterestRateIndexValueDate(Index1M,$H2995)</f>
        <v>60674</v>
      </c>
      <c r="J2995" s="144">
        <f>IFERROR(_xll.qlIndexFixing(Index1M,$H2995,TRUE,_xll.ohTrigger(RecalcTrigger,Trigger1M)),NA())</f>
        <v>4.5884157327390008E-3</v>
      </c>
      <c r="K2995" s="44">
        <f>IFERROR(_xll.qlIndexFixing(Index3M,H2995,TRUE,_xll.ohTrigger(RecalcTrigger,Trigger3M)),NA())</f>
        <v>4.8632737707119122E-3</v>
      </c>
      <c r="L2995" s="44">
        <f>IFERROR(_xll.qlIndexFixing(Index6M,$H2995,TRUE,_xll.ohTrigger(RecalcTrigger,Trigger6M)),NA())</f>
        <v>5.9413209821409171E-3</v>
      </c>
      <c r="M2995" s="145">
        <f>IFERROR(_xll.qlIndexFixing(Index1Y,$H2995,TRUE,_xll.ohTrigger(RecalcTrigger,Trigger1Y)),NA())</f>
        <v>5.2463569530940592E-3</v>
      </c>
      <c r="N2995" s="144">
        <f>IFERROR(_xll.qlIndexFixing(ONIndex1M,I2995,TRUE,_xll.ohTrigger(RecalcTrigger,Trigger1M)),NA())</f>
        <v>4.5833624769109349E-3</v>
      </c>
      <c r="O2995" s="44">
        <f>IFERROR(_xll.qlIndexFixing(ONIndex3M,I2995,TRUE,_xll.ohTrigger(RecalcTrigger,Trigger3M)),NA())</f>
        <v>4.8401978067946771E-3</v>
      </c>
      <c r="P2995" s="44">
        <f>IFERROR(_xll.qlIndexFixing(ONIndex6M,I2995,TRUE,_xll.ohTrigger(RecalcTrigger,Trigger6M)),NA())</f>
        <v>5.960655613490573E-3</v>
      </c>
      <c r="Q2995" s="145">
        <f>IFERROR(_xll.qlIndexFixing(ONIndex1Y,I2995,TRUE,_xll.ohTrigger(RecalcTrigger,Trigger1Y)),NA())</f>
        <v>5.1416431920081607E-3</v>
      </c>
    </row>
    <row r="2996" spans="2:17" x14ac:dyDescent="0.2">
      <c r="B2996" s="39" t="s">
        <v>42</v>
      </c>
      <c r="D2996" s="42">
        <f>_xll.qlCalendarAdvance(Calendar,$D2995,B2996,"f",FALSE)</f>
        <v>60679</v>
      </c>
      <c r="E2996" s="139">
        <f>_xll.qlInterestRateIndexValueDate(IndexON,D2996)</f>
        <v>60679</v>
      </c>
      <c r="F2996" s="155">
        <f>IFERROR(_xll.qlIndexFixing(IndexON,D2996,TRUE,_xll.ohTrigger(RecalcTrigger,TriggerON)),NA())</f>
        <v>4.3946847762477148E-3</v>
      </c>
      <c r="H2996" s="42">
        <f>_xll.qlCalendarAdvance(Calendar,$H2995,B2996,"f",FALSE)</f>
        <v>60679</v>
      </c>
      <c r="I2996" s="139">
        <f>_xll.qlInterestRateIndexValueDate(Index1M,$H2996)</f>
        <v>60681</v>
      </c>
      <c r="J2996" s="144">
        <f>IFERROR(_xll.qlIndexFixing(Index1M,$H2996,TRUE,_xll.ohTrigger(RecalcTrigger,Trigger1M)),NA())</f>
        <v>4.5915794764916917E-3</v>
      </c>
      <c r="K2996" s="44">
        <f>IFERROR(_xll.qlIndexFixing(Index3M,H2996,TRUE,_xll.ohTrigger(RecalcTrigger,Trigger3M)),NA())</f>
        <v>4.8668812218542138E-3</v>
      </c>
      <c r="L2996" s="44">
        <f>IFERROR(_xll.qlIndexFixing(Index6M,$H2996,TRUE,_xll.ohTrigger(RecalcTrigger,Trigger6M)),NA())</f>
        <v>5.9387790486189031E-3</v>
      </c>
      <c r="M2996" s="145">
        <f>IFERROR(_xll.qlIndexFixing(Index1Y,$H2996,TRUE,_xll.ohTrigger(RecalcTrigger,Trigger1Y)),NA())</f>
        <v>5.2500073888969026E-3</v>
      </c>
      <c r="N2996" s="144">
        <f>IFERROR(_xll.qlIndexFixing(ONIndex1M,I2996,TRUE,_xll.ohTrigger(RecalcTrigger,Trigger1M)),NA())</f>
        <v>4.586484103148436E-3</v>
      </c>
      <c r="O2996" s="44">
        <f>IFERROR(_xll.qlIndexFixing(ONIndex3M,I2996,TRUE,_xll.ohTrigger(RecalcTrigger,Trigger3M)),NA())</f>
        <v>4.8436168812582281E-3</v>
      </c>
      <c r="P2996" s="44">
        <f>IFERROR(_xll.qlIndexFixing(ONIndex6M,I2996,TRUE,_xll.ohTrigger(RecalcTrigger,Trigger6M)),NA())</f>
        <v>5.9588754177397618E-3</v>
      </c>
      <c r="Q2996" s="145">
        <f>IFERROR(_xll.qlIndexFixing(ONIndex1Y,I2996,TRUE,_xll.ohTrigger(RecalcTrigger,Trigger1Y)),NA())</f>
        <v>5.1448528112185699E-3</v>
      </c>
    </row>
    <row r="2997" spans="2:17" x14ac:dyDescent="0.2">
      <c r="B2997" s="39" t="s">
        <v>42</v>
      </c>
      <c r="D2997" s="42">
        <f>_xll.qlCalendarAdvance(Calendar,$D2996,B2997,"f",FALSE)</f>
        <v>60686</v>
      </c>
      <c r="E2997" s="139">
        <f>_xll.qlInterestRateIndexValueDate(IndexON,D2997)</f>
        <v>60686</v>
      </c>
      <c r="F2997" s="155">
        <f>IFERROR(_xll.qlIndexFixing(IndexON,D2997,TRUE,_xll.ohTrigger(RecalcTrigger,TriggerON)),NA())</f>
        <v>4.3978074756267915E-3</v>
      </c>
      <c r="H2997" s="42">
        <f>_xll.qlCalendarAdvance(Calendar,$H2996,B2997,"f",FALSE)</f>
        <v>60686</v>
      </c>
      <c r="I2997" s="139">
        <f>_xll.qlInterestRateIndexValueDate(Index1M,$H2997)</f>
        <v>60688</v>
      </c>
      <c r="J2997" s="144">
        <f>IFERROR(_xll.qlIndexFixing(Index1M,$H2997,TRUE,_xll.ohTrigger(RecalcTrigger,Trigger1M)),NA())</f>
        <v>4.5947734896827665E-3</v>
      </c>
      <c r="K2997" s="44">
        <f>IFERROR(_xll.qlIndexFixing(Index3M,H2997,TRUE,_xll.ohTrigger(RecalcTrigger,Trigger3M)),NA())</f>
        <v>4.8705210185744164E-3</v>
      </c>
      <c r="L2997" s="44">
        <f>IFERROR(_xll.qlIndexFixing(Index6M,$H2997,TRUE,_xll.ohTrigger(RecalcTrigger,Trigger6M)),NA())</f>
        <v>5.9361900410492465E-3</v>
      </c>
      <c r="M2997" s="145">
        <f>IFERROR(_xll.qlIndexFixing(Index1Y,$H2997,TRUE,_xll.ohTrigger(RecalcTrigger,Trigger1Y)),NA())</f>
        <v>5.2536662183828636E-3</v>
      </c>
      <c r="N2997" s="144">
        <f>IFERROR(_xll.qlIndexFixing(ONIndex1M,I2997,TRUE,_xll.ohTrigger(RecalcTrigger,Trigger1M)),NA())</f>
        <v>4.5896359353037042E-3</v>
      </c>
      <c r="O2997" s="44">
        <f>IFERROR(_xll.qlIndexFixing(ONIndex3M,I2997,TRUE,_xll.ohTrigger(RecalcTrigger,Trigger3M)),NA())</f>
        <v>4.8470680290257917E-3</v>
      </c>
      <c r="P2997" s="44">
        <f>IFERROR(_xll.qlIndexFixing(ONIndex6M,I2997,TRUE,_xll.ohTrigger(RecalcTrigger,Trigger6M)),NA())</f>
        <v>5.9570304917677674E-3</v>
      </c>
      <c r="Q2997" s="145">
        <f>IFERROR(_xll.qlIndexFixing(ONIndex1Y,I2997,TRUE,_xll.ohTrigger(RecalcTrigger,Trigger1Y)),NA())</f>
        <v>5.1480921217983422E-3</v>
      </c>
    </row>
    <row r="2998" spans="2:17" x14ac:dyDescent="0.2">
      <c r="B2998" s="39" t="s">
        <v>42</v>
      </c>
      <c r="D2998" s="42">
        <f>_xll.qlCalendarAdvance(Calendar,$D2997,B2998,"f",FALSE)</f>
        <v>60693</v>
      </c>
      <c r="E2998" s="139">
        <f>_xll.qlInterestRateIndexValueDate(IndexON,D2998)</f>
        <v>60693</v>
      </c>
      <c r="F2998" s="155">
        <f>IFERROR(_xll.qlIndexFixing(IndexON,D2998,TRUE,_xll.ohTrigger(RecalcTrigger,TriggerON)),NA())</f>
        <v>4.4009606972306159E-3</v>
      </c>
      <c r="H2998" s="42">
        <f>_xll.qlCalendarAdvance(Calendar,$H2997,B2998,"f",FALSE)</f>
        <v>60693</v>
      </c>
      <c r="I2998" s="139">
        <f>_xll.qlInterestRateIndexValueDate(Index1M,$H2998)</f>
        <v>60695</v>
      </c>
      <c r="J2998" s="144">
        <f>IFERROR(_xll.qlIndexFixing(Index1M,$H2998,TRUE,_xll.ohTrigger(RecalcTrigger,Trigger1M)),NA())</f>
        <v>4.5990483018049089E-3</v>
      </c>
      <c r="K2998" s="44">
        <f>IFERROR(_xll.qlIndexFixing(Index3M,H2998,TRUE,_xll.ohTrigger(RecalcTrigger,Trigger3M)),NA())</f>
        <v>4.8750982749301564E-3</v>
      </c>
      <c r="L2998" s="44">
        <f>IFERROR(_xll.qlIndexFixing(Index6M,$H2998,TRUE,_xll.ohTrigger(RecalcTrigger,Trigger6M)),NA())</f>
        <v>5.9327792244822488E-3</v>
      </c>
      <c r="M2998" s="145">
        <f>IFERROR(_xll.qlIndexFixing(Index1Y,$H2998,TRUE,_xll.ohTrigger(RecalcTrigger,Trigger1Y)),NA())</f>
        <v>5.2573327732744557E-3</v>
      </c>
      <c r="N2998" s="144">
        <f>IFERROR(_xll.qlIndexFixing(ONIndex1M,I2998,TRUE,_xll.ohTrigger(RecalcTrigger,Trigger1M)),NA())</f>
        <v>4.5928180119858553E-3</v>
      </c>
      <c r="O2998" s="44">
        <f>IFERROR(_xll.qlIndexFixing(ONIndex3M,I2998,TRUE,_xll.ohTrigger(RecalcTrigger,Trigger3M)),NA())</f>
        <v>4.8505512907048853E-3</v>
      </c>
      <c r="P2998" s="44">
        <f>IFERROR(_xll.qlIndexFixing(ONIndex6M,I2998,TRUE,_xll.ohTrigger(RecalcTrigger,Trigger6M)),NA())</f>
        <v>5.9551207366137504E-3</v>
      </c>
      <c r="Q2998" s="145">
        <f>IFERROR(_xll.qlIndexFixing(ONIndex1Y,I2998,TRUE,_xll.ohTrigger(RecalcTrigger,Trigger1Y)),NA())</f>
        <v>5.1513611600384479E-3</v>
      </c>
    </row>
    <row r="2999" spans="2:17" x14ac:dyDescent="0.2">
      <c r="B2999" s="39" t="s">
        <v>42</v>
      </c>
      <c r="D2999" s="42">
        <f>_xll.qlCalendarAdvance(Calendar,$D2998,B2999,"f",FALSE)</f>
        <v>60700</v>
      </c>
      <c r="E2999" s="139">
        <f>_xll.qlInterestRateIndexValueDate(IndexON,D2999)</f>
        <v>60700</v>
      </c>
      <c r="F2999" s="155">
        <f>IFERROR(_xll.qlIndexFixing(IndexON,D2999,TRUE,_xll.ohTrigger(RecalcTrigger,TriggerON)),NA())</f>
        <v>4.404144479908112E-3</v>
      </c>
      <c r="H2999" s="42">
        <f>_xll.qlCalendarAdvance(Calendar,$H2998,B2999,"f",FALSE)</f>
        <v>60700</v>
      </c>
      <c r="I2999" s="139">
        <f>_xll.qlInterestRateIndexValueDate(Index1M,$H2999)</f>
        <v>60702</v>
      </c>
      <c r="J2999" s="144">
        <f>IFERROR(_xll.qlIndexFixing(Index1M,$H2999,TRUE,_xll.ohTrigger(RecalcTrigger,Trigger1M)),NA())</f>
        <v>4.6025771907697403E-3</v>
      </c>
      <c r="K2999" s="44">
        <f>IFERROR(_xll.qlIndexFixing(Index3M,H2999,TRUE,_xll.ohTrigger(RecalcTrigger,Trigger3M)),NA())</f>
        <v>4.8788100074627907E-3</v>
      </c>
      <c r="L2999" s="44">
        <f>IFERROR(_xll.qlIndexFixing(Index6M,$H2999,TRUE,_xll.ohTrigger(RecalcTrigger,Trigger6M)),NA())</f>
        <v>5.930097000236099E-3</v>
      </c>
      <c r="M2999" s="145">
        <f>IFERROR(_xll.qlIndexFixing(Index1Y,$H2999,TRUE,_xll.ohTrigger(RecalcTrigger,Trigger1Y)),NA())</f>
        <v>5.261006384256116E-3</v>
      </c>
      <c r="N2999" s="144">
        <f>IFERROR(_xll.qlIndexFixing(ONIndex1M,I2999,TRUE,_xll.ohTrigger(RecalcTrigger,Trigger1M)),NA())</f>
        <v>4.5960303716441331E-3</v>
      </c>
      <c r="O2999" s="44">
        <f>IFERROR(_xll.qlIndexFixing(ONIndex3M,I2999,TRUE,_xll.ohTrigger(RecalcTrigger,Trigger3M)),NA())</f>
        <v>4.8540667063434739E-3</v>
      </c>
      <c r="P2999" s="44">
        <f>IFERROR(_xll.qlIndexFixing(ONIndex6M,I2999,TRUE,_xll.ohTrigger(RecalcTrigger,Trigger6M)),NA())</f>
        <v>5.9531460537964875E-3</v>
      </c>
      <c r="Q2999" s="145">
        <f>IFERROR(_xll.qlIndexFixing(ONIndex1Y,I2999,TRUE,_xll.ohTrigger(RecalcTrigger,Trigger1Y)),NA())</f>
        <v>5.1546599623897293E-3</v>
      </c>
    </row>
    <row r="3000" spans="2:17" x14ac:dyDescent="0.2">
      <c r="B3000" s="39" t="s">
        <v>42</v>
      </c>
      <c r="D3000" s="42">
        <f>_xll.qlCalendarAdvance(Calendar,$D2999,B3000,"f",FALSE)</f>
        <v>60707</v>
      </c>
      <c r="E3000" s="139">
        <f>_xll.qlInterestRateIndexValueDate(IndexON,D3000)</f>
        <v>60707</v>
      </c>
      <c r="F3000" s="155">
        <f>IFERROR(_xll.qlIndexFixing(IndexON,D3000,TRUE,_xll.ohTrigger(RecalcTrigger,TriggerON)),NA())</f>
        <v>4.407358862668076E-3</v>
      </c>
      <c r="H3000" s="42">
        <f>_xll.qlCalendarAdvance(Calendar,$H2999,B3000,"f",FALSE)</f>
        <v>60707</v>
      </c>
      <c r="I3000" s="139">
        <f>_xll.qlInterestRateIndexValueDate(Index1M,$H3000)</f>
        <v>60709</v>
      </c>
      <c r="J3000" s="144">
        <f>IFERROR(_xll.qlIndexFixing(Index1M,$H3000,TRUE,_xll.ohTrigger(RecalcTrigger,Trigger1M)),NA())</f>
        <v>4.6056057392904193E-3</v>
      </c>
      <c r="K3000" s="44">
        <f>IFERROR(_xll.qlIndexFixing(Index3M,H3000,TRUE,_xll.ohTrigger(RecalcTrigger,Trigger3M)),NA())</f>
        <v>4.8825542171172858E-3</v>
      </c>
      <c r="L3000" s="44">
        <f>IFERROR(_xll.qlIndexFixing(Index6M,$H3000,TRUE,_xll.ohTrigger(RecalcTrigger,Trigger6M)),NA())</f>
        <v>5.9273778988271205E-3</v>
      </c>
      <c r="M3000" s="145">
        <f>IFERROR(_xll.qlIndexFixing(Index1Y,$H3000,TRUE,_xll.ohTrigger(RecalcTrigger,Trigger1Y)),NA())</f>
        <v>5.2646863809733329E-3</v>
      </c>
      <c r="N3000" s="144">
        <f>IFERROR(_xll.qlIndexFixing(ONIndex1M,I3000,TRUE,_xll.ohTrigger(RecalcTrigger,Trigger1M)),NA())</f>
        <v>4.5992730529675896E-3</v>
      </c>
      <c r="O3000" s="44">
        <f>IFERROR(_xll.qlIndexFixing(ONIndex3M,I3000,TRUE,_xll.ohTrigger(RecalcTrigger,Trigger3M)),NA())</f>
        <v>4.8576143164691388E-3</v>
      </c>
      <c r="P3000" s="44">
        <f>IFERROR(_xll.qlIndexFixing(ONIndex6M,I3000,TRUE,_xll.ohTrigger(RecalcTrigger,Trigger6M)),NA())</f>
        <v>5.9511063447548196E-3</v>
      </c>
      <c r="Q3000" s="145">
        <f>IFERROR(_xll.qlIndexFixing(ONIndex1Y,I3000,TRUE,_xll.ohTrigger(RecalcTrigger,Trigger1Y)),NA())</f>
        <v>5.1579885653030288E-3</v>
      </c>
    </row>
    <row r="3001" spans="2:17" x14ac:dyDescent="0.2">
      <c r="B3001" s="39" t="s">
        <v>42</v>
      </c>
      <c r="D3001" s="42">
        <f>_xll.qlCalendarAdvance(Calendar,$D3000,B3001,"f",FALSE)</f>
        <v>60714</v>
      </c>
      <c r="E3001" s="139">
        <f>_xll.qlInterestRateIndexValueDate(IndexON,D3001)</f>
        <v>60714</v>
      </c>
      <c r="F3001" s="155">
        <f>IFERROR(_xll.qlIndexFixing(IndexON,D3001,TRUE,_xll.ohTrigger(RecalcTrigger,TriggerON)),NA())</f>
        <v>4.410603884359432E-3</v>
      </c>
      <c r="H3001" s="42">
        <f>_xll.qlCalendarAdvance(Calendar,$H3000,B3001,"f",FALSE)</f>
        <v>60714</v>
      </c>
      <c r="I3001" s="139">
        <f>_xll.qlInterestRateIndexValueDate(Index1M,$H3001)</f>
        <v>60716</v>
      </c>
      <c r="J3001" s="144">
        <f>IFERROR(_xll.qlIndexFixing(Index1M,$H3001,TRUE,_xll.ohTrigger(RecalcTrigger,Trigger1M)),NA())</f>
        <v>4.6089300932100619E-3</v>
      </c>
      <c r="K3001" s="44">
        <f>IFERROR(_xll.qlIndexFixing(Index3M,H3001,TRUE,_xll.ohTrigger(RecalcTrigger,Trigger3M)),NA())</f>
        <v>4.8863309443803876E-3</v>
      </c>
      <c r="L3001" s="44">
        <f>IFERROR(_xll.qlIndexFixing(Index6M,$H3001,TRUE,_xll.ohTrigger(RecalcTrigger,Trigger6M)),NA())</f>
        <v>5.9246248056405776E-3</v>
      </c>
      <c r="M3001" s="145">
        <f>IFERROR(_xll.qlIndexFixing(Index1Y,$H3001,TRUE,_xll.ohTrigger(RecalcTrigger,Trigger1Y)),NA())</f>
        <v>5.2683720920328643E-3</v>
      </c>
      <c r="N3001" s="144">
        <f>IFERROR(_xll.qlIndexFixing(ONIndex1M,I3001,TRUE,_xll.ohTrigger(RecalcTrigger,Trigger1M)),NA())</f>
        <v>4.6025460942455965E-3</v>
      </c>
      <c r="O3001" s="44">
        <f>IFERROR(_xll.qlIndexFixing(ONIndex3M,I3001,TRUE,_xll.ohTrigger(RecalcTrigger,Trigger3M)),NA())</f>
        <v>4.861194161369653E-3</v>
      </c>
      <c r="P3001" s="44">
        <f>IFERROR(_xll.qlIndexFixing(ONIndex6M,I3001,TRUE,_xll.ohTrigger(RecalcTrigger,Trigger6M)),NA())</f>
        <v>5.9490015107677152E-3</v>
      </c>
      <c r="Q3001" s="145">
        <f>IFERROR(_xll.qlIndexFixing(ONIndex1Y,I3001,TRUE,_xll.ohTrigger(RecalcTrigger,Trigger1Y)),NA())</f>
        <v>5.1613470050693167E-3</v>
      </c>
    </row>
    <row r="3002" spans="2:17" x14ac:dyDescent="0.2">
      <c r="B3002" s="39" t="s">
        <v>42</v>
      </c>
      <c r="D3002" s="42">
        <f>_xll.qlCalendarAdvance(Calendar,$D3001,B3002,"f",FALSE)</f>
        <v>60721</v>
      </c>
      <c r="E3002" s="139">
        <f>_xll.qlInterestRateIndexValueDate(IndexON,D3002)</f>
        <v>60721</v>
      </c>
      <c r="F3002" s="155">
        <f>IFERROR(_xll.qlIndexFixing(IndexON,D3002,TRUE,_xll.ohTrigger(RecalcTrigger,TriggerON)),NA())</f>
        <v>4.413879583751168E-3</v>
      </c>
      <c r="H3002" s="42">
        <f>_xll.qlCalendarAdvance(Calendar,$H3001,B3002,"f",FALSE)</f>
        <v>60721</v>
      </c>
      <c r="I3002" s="139">
        <f>_xll.qlInterestRateIndexValueDate(Index1M,$H3002)</f>
        <v>60723</v>
      </c>
      <c r="J3002" s="144">
        <f>IFERROR(_xll.qlIndexFixing(Index1M,$H3002,TRUE,_xll.ohTrigger(RecalcTrigger,Trigger1M)),NA())</f>
        <v>4.6122849219748518E-3</v>
      </c>
      <c r="K3002" s="44">
        <f>IFERROR(_xll.qlIndexFixing(Index3M,H3002,TRUE,_xll.ohTrigger(RecalcTrigger,Trigger3M)),NA())</f>
        <v>4.8898287902214427E-3</v>
      </c>
      <c r="L3002" s="44">
        <f>IFERROR(_xll.qlIndexFixing(Index6M,$H3002,TRUE,_xll.ohTrigger(RecalcTrigger,Trigger6M)),NA())</f>
        <v>5.9223216432362979E-3</v>
      </c>
      <c r="M3002" s="145">
        <f>IFERROR(_xll.qlIndexFixing(Index1Y,$H3002,TRUE,_xll.ohTrigger(RecalcTrigger,Trigger1Y)),NA())</f>
        <v>5.2732748978437322E-3</v>
      </c>
      <c r="N3002" s="144">
        <f>IFERROR(_xll.qlIndexFixing(ONIndex1M,I3002,TRUE,_xll.ohTrigger(RecalcTrigger,Trigger1M)),NA())</f>
        <v>4.6058495340073335E-3</v>
      </c>
      <c r="O3002" s="44">
        <f>IFERROR(_xll.qlIndexFixing(ONIndex3M,I3002,TRUE,_xll.ohTrigger(RecalcTrigger,Trigger3M)),NA())</f>
        <v>4.8648062813327897E-3</v>
      </c>
      <c r="P3002" s="44">
        <f>IFERROR(_xll.qlIndexFixing(ONIndex6M,I3002,TRUE,_xll.ohTrigger(RecalcTrigger,Trigger6M)),NA())</f>
        <v>5.9468314531141431E-3</v>
      </c>
      <c r="Q3002" s="145">
        <f>IFERROR(_xll.qlIndexFixing(ONIndex1Y,I3002,TRUE,_xll.ohTrigger(RecalcTrigger,Trigger1Y)),NA())</f>
        <v>5.1647353182193712E-3</v>
      </c>
    </row>
    <row r="3003" spans="2:17" x14ac:dyDescent="0.2">
      <c r="B3003" s="39" t="s">
        <v>42</v>
      </c>
      <c r="D3003" s="42">
        <f>_xll.qlCalendarAdvance(Calendar,$D3002,B3003,"f",FALSE)</f>
        <v>60728</v>
      </c>
      <c r="E3003" s="139">
        <f>_xll.qlInterestRateIndexValueDate(IndexON,D3003)</f>
        <v>60728</v>
      </c>
      <c r="F3003" s="155">
        <f>IFERROR(_xll.qlIndexFixing(IndexON,D3003,TRUE,_xll.ohTrigger(RecalcTrigger,TriggerON)),NA())</f>
        <v>4.4171860000119523E-3</v>
      </c>
      <c r="H3003" s="42">
        <f>_xll.qlCalendarAdvance(Calendar,$H3002,B3003,"f",FALSE)</f>
        <v>60728</v>
      </c>
      <c r="I3003" s="139">
        <f>_xll.qlInterestRateIndexValueDate(Index1M,$H3003)</f>
        <v>60730</v>
      </c>
      <c r="J3003" s="144">
        <f>IFERROR(_xll.qlIndexFixing(Index1M,$H3003,TRUE,_xll.ohTrigger(RecalcTrigger,Trigger1M)),NA())</f>
        <v>4.6156702641364511E-3</v>
      </c>
      <c r="K3003" s="44">
        <f>IFERROR(_xll.qlIndexFixing(Index3M,H3003,TRUE,_xll.ohTrigger(RecalcTrigger,Trigger3M)),NA())</f>
        <v>4.893666228642098E-3</v>
      </c>
      <c r="L3003" s="44">
        <f>IFERROR(_xll.qlIndexFixing(Index6M,$H3003,TRUE,_xll.ohTrigger(RecalcTrigger,Trigger6M)),NA())</f>
        <v>5.9195110378843455E-3</v>
      </c>
      <c r="M3003" s="145">
        <f>IFERROR(_xll.qlIndexFixing(Index1Y,$H3003,TRUE,_xll.ohTrigger(RecalcTrigger,Trigger1Y)),NA())</f>
        <v>5.2757579664146565E-3</v>
      </c>
      <c r="N3003" s="144">
        <f>IFERROR(_xll.qlIndexFixing(ONIndex1M,I3003,TRUE,_xll.ohTrigger(RecalcTrigger,Trigger1M)),NA())</f>
        <v>4.6101415429955495E-3</v>
      </c>
      <c r="O3003" s="44">
        <f>IFERROR(_xll.qlIndexFixing(ONIndex3M,I3003,TRUE,_xll.ohTrigger(RecalcTrigger,Trigger3M)),NA())</f>
        <v>4.8694979252861259E-3</v>
      </c>
      <c r="P3003" s="44">
        <f>IFERROR(_xll.qlIndexFixing(ONIndex6M,I3003,TRUE,_xll.ohTrigger(RecalcTrigger,Trigger6M)),NA())</f>
        <v>5.9439453814125187E-3</v>
      </c>
      <c r="Q3003" s="145">
        <f>IFERROR(_xll.qlIndexFixing(ONIndex1Y,I3003,TRUE,_xll.ohTrigger(RecalcTrigger,Trigger1Y)),NA())</f>
        <v>5.1691356749383743E-3</v>
      </c>
    </row>
    <row r="3004" spans="2:17" x14ac:dyDescent="0.2">
      <c r="B3004" s="39" t="s">
        <v>42</v>
      </c>
      <c r="D3004" s="42">
        <f>_xll.qlCalendarAdvance(Calendar,$D3003,B3004,"f",FALSE)</f>
        <v>60735</v>
      </c>
      <c r="E3004" s="139">
        <f>_xll.qlInterestRateIndexValueDate(IndexON,D3004)</f>
        <v>60735</v>
      </c>
      <c r="F3004" s="155">
        <f>IFERROR(_xll.qlIndexFixing(IndexON,D3004,TRUE,_xll.ohTrigger(RecalcTrigger,TriggerON)),NA())</f>
        <v>4.4205231716709648E-3</v>
      </c>
      <c r="H3004" s="42">
        <f>_xll.qlCalendarAdvance(Calendar,$H3003,B3004,"f",FALSE)</f>
        <v>60735</v>
      </c>
      <c r="I3004" s="139">
        <f>_xll.qlInterestRateIndexValueDate(Index1M,$H3004)</f>
        <v>60737</v>
      </c>
      <c r="J3004" s="144">
        <f>IFERROR(_xll.qlIndexFixing(Index1M,$H3004,TRUE,_xll.ohTrigger(RecalcTrigger,Trigger1M)),NA())</f>
        <v>4.6190861582440235E-3</v>
      </c>
      <c r="K3004" s="44">
        <f>IFERROR(_xll.qlIndexFixing(Index3M,H3004,TRUE,_xll.ohTrigger(RecalcTrigger,Trigger3M)),NA())</f>
        <v>4.8975165896822112E-3</v>
      </c>
      <c r="L3004" s="44">
        <f>IFERROR(_xll.qlIndexFixing(Index6M,$H3004,TRUE,_xll.ohTrigger(RecalcTrigger,Trigger6M)),NA())</f>
        <v>5.9166745211802034E-3</v>
      </c>
      <c r="M3004" s="145">
        <f>IFERROR(_xll.qlIndexFixing(Index1Y,$H3004,TRUE,_xll.ohTrigger(RecalcTrigger,Trigger1Y)),NA())</f>
        <v>5.2794567817578738E-3</v>
      </c>
      <c r="N3004" s="144">
        <f>IFERROR(_xll.qlIndexFixing(ONIndex1M,I3004,TRUE,_xll.ohTrigger(RecalcTrigger,Trigger1M)),NA())</f>
        <v>4.6125477633385259E-3</v>
      </c>
      <c r="O3004" s="44">
        <f>IFERROR(_xll.qlIndexFixing(ONIndex3M,I3004,TRUE,_xll.ohTrigger(RecalcTrigger,Trigger3M)),NA())</f>
        <v>4.8721275081575754E-3</v>
      </c>
      <c r="P3004" s="44">
        <f>IFERROR(_xll.qlIndexFixing(ONIndex6M,I3004,TRUE,_xll.ohTrigger(RecalcTrigger,Trigger6M)),NA())</f>
        <v>5.9422952722432143E-3</v>
      </c>
      <c r="Q3004" s="145">
        <f>IFERROR(_xll.qlIndexFixing(ONIndex1Y,I3004,TRUE,_xll.ohTrigger(RecalcTrigger,Trigger1Y)),NA())</f>
        <v>5.1716017101544054E-3</v>
      </c>
    </row>
    <row r="3005" spans="2:17" x14ac:dyDescent="0.2">
      <c r="B3005" s="39" t="s">
        <v>42</v>
      </c>
      <c r="D3005" s="42">
        <f>_xll.qlCalendarAdvance(Calendar,$D3004,B3005,"f",FALSE)</f>
        <v>60742</v>
      </c>
      <c r="E3005" s="139">
        <f>_xll.qlInterestRateIndexValueDate(IndexON,D3005)</f>
        <v>60742</v>
      </c>
      <c r="F3005" s="155">
        <f>IFERROR(_xll.qlIndexFixing(IndexON,D3005,TRUE,_xll.ohTrigger(RecalcTrigger,TriggerON)),NA())</f>
        <v>4.4238911378968737E-3</v>
      </c>
      <c r="H3005" s="42">
        <f>_xll.qlCalendarAdvance(Calendar,$H3004,B3005,"f",FALSE)</f>
        <v>60742</v>
      </c>
      <c r="I3005" s="139">
        <f>_xll.qlInterestRateIndexValueDate(Index1M,$H3005)</f>
        <v>60744</v>
      </c>
      <c r="J3005" s="144">
        <f>IFERROR(_xll.qlIndexFixing(Index1M,$H3005,TRUE,_xll.ohTrigger(RecalcTrigger,Trigger1M)),NA())</f>
        <v>4.6225326428417368E-3</v>
      </c>
      <c r="K3005" s="44">
        <f>IFERROR(_xll.qlIndexFixing(Index3M,H3005,TRUE,_xll.ohTrigger(RecalcTrigger,Trigger3M)),NA())</f>
        <v>4.9013735604531081E-3</v>
      </c>
      <c r="L3005" s="44">
        <f>IFERROR(_xll.qlIndexFixing(Index6M,$H3005,TRUE,_xll.ohTrigger(RecalcTrigger,Trigger6M)),NA())</f>
        <v>5.9138150435703168E-3</v>
      </c>
      <c r="M3005" s="145">
        <f>IFERROR(_xll.qlIndexFixing(Index1Y,$H3005,TRUE,_xll.ohTrigger(RecalcTrigger,Trigger1Y)),NA())</f>
        <v>5.2831586154853186E-3</v>
      </c>
      <c r="N3005" s="144">
        <f>IFERROR(_xll.qlIndexFixing(ONIndex1M,I3005,TRUE,_xll.ohTrigger(RecalcTrigger,Trigger1M)),NA())</f>
        <v>4.6159426297265327E-3</v>
      </c>
      <c r="O3005" s="44">
        <f>IFERROR(_xll.qlIndexFixing(ONIndex3M,I3005,TRUE,_xll.ohTrigger(RecalcTrigger,Trigger3M)),NA())</f>
        <v>4.8758366955947707E-3</v>
      </c>
      <c r="P3005" s="44">
        <f>IFERROR(_xll.qlIndexFixing(ONIndex6M,I3005,TRUE,_xll.ohTrigger(RecalcTrigger,Trigger6M)),NA())</f>
        <v>5.939928951663731E-3</v>
      </c>
      <c r="Q3005" s="145">
        <f>IFERROR(_xll.qlIndexFixing(ONIndex1Y,I3005,TRUE,_xll.ohTrigger(RecalcTrigger,Trigger1Y)),NA())</f>
        <v>5.1750798616012617E-3</v>
      </c>
    </row>
    <row r="3006" spans="2:17" x14ac:dyDescent="0.2">
      <c r="B3006" s="39" t="s">
        <v>42</v>
      </c>
      <c r="D3006" s="42">
        <f>_xll.qlCalendarAdvance(Calendar,$D3005,B3006,"f",FALSE)</f>
        <v>60749</v>
      </c>
      <c r="E3006" s="139">
        <f>_xll.qlInterestRateIndexValueDate(IndexON,D3006)</f>
        <v>60749</v>
      </c>
      <c r="F3006" s="155">
        <f>IFERROR(_xll.qlIndexFixing(IndexON,D3006,TRUE,_xll.ohTrigger(RecalcTrigger,TriggerON)),NA())</f>
        <v>4.4272899373787311E-3</v>
      </c>
      <c r="H3006" s="42">
        <f>_xll.qlCalendarAdvance(Calendar,$H3005,B3006,"f",FALSE)</f>
        <v>60749</v>
      </c>
      <c r="I3006" s="139">
        <f>_xll.qlInterestRateIndexValueDate(Index1M,$H3006)</f>
        <v>60751</v>
      </c>
      <c r="J3006" s="144">
        <f>IFERROR(_xll.qlIndexFixing(Index1M,$H3006,TRUE,_xll.ohTrigger(RecalcTrigger,Trigger1M)),NA())</f>
        <v>4.626009756478755E-3</v>
      </c>
      <c r="K3006" s="44">
        <f>IFERROR(_xll.qlIndexFixing(Index3M,H3006,TRUE,_xll.ohTrigger(RecalcTrigger,Trigger3M)),NA())</f>
        <v>4.9052343261848349E-3</v>
      </c>
      <c r="L3006" s="44">
        <f>IFERROR(_xll.qlIndexFixing(Index6M,$H3006,TRUE,_xll.ohTrigger(RecalcTrigger,Trigger6M)),NA())</f>
        <v>5.9109355600636005E-3</v>
      </c>
      <c r="M3006" s="145">
        <f>IFERROR(_xll.qlIndexFixing(Index1Y,$H3006,TRUE,_xll.ohTrigger(RecalcTrigger,Trigger1Y)),NA())</f>
        <v>5.2868627910105321E-3</v>
      </c>
      <c r="N3006" s="144">
        <f>IFERROR(_xll.qlIndexFixing(ONIndex1M,I3006,TRUE,_xll.ohTrigger(RecalcTrigger,Trigger1M)),NA())</f>
        <v>4.6193680487949251E-3</v>
      </c>
      <c r="O3006" s="44">
        <f>IFERROR(_xll.qlIndexFixing(ONIndex3M,I3006,TRUE,_xll.ohTrigger(RecalcTrigger,Trigger3M)),NA())</f>
        <v>4.8795783194854891E-3</v>
      </c>
      <c r="P3006" s="44">
        <f>IFERROR(_xll.qlIndexFixing(ONIndex6M,I3006,TRUE,_xll.ohTrigger(RecalcTrigger,Trigger6M)),NA())</f>
        <v>5.9374970129333349E-3</v>
      </c>
      <c r="Q3006" s="145">
        <f>IFERROR(_xll.qlIndexFixing(ONIndex1Y,I3006,TRUE,_xll.ohTrigger(RecalcTrigger,Trigger1Y)),NA())</f>
        <v>5.1785880321553179E-3</v>
      </c>
    </row>
    <row r="3007" spans="2:17" x14ac:dyDescent="0.2">
      <c r="B3007" s="39" t="s">
        <v>42</v>
      </c>
      <c r="D3007" s="42">
        <f>_xll.qlCalendarAdvance(Calendar,$D3006,B3007,"f",FALSE)</f>
        <v>60756</v>
      </c>
      <c r="E3007" s="139">
        <f>_xll.qlInterestRateIndexValueDate(IndexON,D3007)</f>
        <v>60756</v>
      </c>
      <c r="F3007" s="155">
        <f>IFERROR(_xll.qlIndexFixing(IndexON,D3007,TRUE,_xll.ohTrigger(RecalcTrigger,TriggerON)),NA())</f>
        <v>4.4307196091253331E-3</v>
      </c>
      <c r="H3007" s="42">
        <f>_xll.qlCalendarAdvance(Calendar,$H3006,B3007,"f",FALSE)</f>
        <v>60756</v>
      </c>
      <c r="I3007" s="139">
        <f>_xll.qlInterestRateIndexValueDate(Index1M,$H3007)</f>
        <v>60758</v>
      </c>
      <c r="J3007" s="144">
        <f>IFERROR(_xll.qlIndexFixing(Index1M,$H3007,TRUE,_xll.ohTrigger(RecalcTrigger,Trigger1M)),NA())</f>
        <v>4.6295175377117359E-3</v>
      </c>
      <c r="K3007" s="44">
        <f>IFERROR(_xll.qlIndexFixing(Index3M,H3007,TRUE,_xll.ohTrigger(RecalcTrigger,Trigger3M)),NA())</f>
        <v>4.9094042032013395E-3</v>
      </c>
      <c r="L3007" s="44">
        <f>IFERROR(_xll.qlIndexFixing(Index6M,$H3007,TRUE,_xll.ohTrigger(RecalcTrigger,Trigger6M)),NA())</f>
        <v>5.9075545662508194E-3</v>
      </c>
      <c r="M3007" s="145">
        <f>IFERROR(_xll.qlIndexFixing(Index1Y,$H3007,TRUE,_xll.ohTrigger(RecalcTrigger,Trigger1Y)),NA())</f>
        <v>5.290568630708108E-3</v>
      </c>
      <c r="N3007" s="144">
        <f>IFERROR(_xll.qlIndexFixing(ONIndex1M,I3007,TRUE,_xll.ohTrigger(RecalcTrigger,Trigger1M)),NA())</f>
        <v>4.622824058913011E-3</v>
      </c>
      <c r="O3007" s="44">
        <f>IFERROR(_xll.qlIndexFixing(ONIndex3M,I3007,TRUE,_xll.ohTrigger(RecalcTrigger,Trigger3M)),NA())</f>
        <v>4.883352420357312E-3</v>
      </c>
      <c r="P3007" s="44">
        <f>IFERROR(_xll.qlIndexFixing(ONIndex6M,I3007,TRUE,_xll.ohTrigger(RecalcTrigger,Trigger6M)),NA())</f>
        <v>5.9349993572510584E-3</v>
      </c>
      <c r="Q3007" s="145">
        <f>IFERROR(_xll.qlIndexFixing(ONIndex1Y,I3007,TRUE,_xll.ohTrigger(RecalcTrigger,Trigger1Y)),NA())</f>
        <v>5.1821262580276084E-3</v>
      </c>
    </row>
    <row r="3008" spans="2:17" x14ac:dyDescent="0.2">
      <c r="B3008" s="39" t="s">
        <v>42</v>
      </c>
      <c r="D3008" s="42">
        <f>_xll.qlCalendarAdvance(Calendar,$D3007,B3008,"f",FALSE)</f>
        <v>60763</v>
      </c>
      <c r="E3008" s="139">
        <f>_xll.qlInterestRateIndexValueDate(IndexON,D3008)</f>
        <v>60763</v>
      </c>
      <c r="F3008" s="155">
        <f>IFERROR(_xll.qlIndexFixing(IndexON,D3008,TRUE,_xll.ohTrigger(RecalcTrigger,TriggerON)),NA())</f>
        <v>4.4341801920655399E-3</v>
      </c>
      <c r="H3008" s="42">
        <f>_xll.qlCalendarAdvance(Calendar,$H3007,B3008,"f",FALSE)</f>
        <v>60763</v>
      </c>
      <c r="I3008" s="139">
        <f>_xll.qlInterestRateIndexValueDate(Index1M,$H3008)</f>
        <v>60765</v>
      </c>
      <c r="J3008" s="144">
        <f>IFERROR(_xll.qlIndexFixing(Index1M,$H3008,TRUE,_xll.ohTrigger(RecalcTrigger,Trigger1M)),NA())</f>
        <v>4.6330560250798514E-3</v>
      </c>
      <c r="K3008" s="44">
        <f>IFERROR(_xll.qlIndexFixing(Index3M,H3008,TRUE,_xll.ohTrigger(RecalcTrigger,Trigger3M)),NA())</f>
        <v>4.9132629296744709E-3</v>
      </c>
      <c r="L3008" s="44">
        <f>IFERROR(_xll.qlIndexFixing(Index6M,$H3008,TRUE,_xll.ohTrigger(RecalcTrigger,Trigger6M)),NA())</f>
        <v>5.9046446983798588E-3</v>
      </c>
      <c r="M3008" s="145">
        <f>IFERROR(_xll.qlIndexFixing(Index1Y,$H3008,TRUE,_xll.ohTrigger(RecalcTrigger,Trigger1Y)),NA())</f>
        <v>5.2942754559139067E-3</v>
      </c>
      <c r="N3008" s="144">
        <f>IFERROR(_xll.qlIndexFixing(ONIndex1M,I3008,TRUE,_xll.ohTrigger(RecalcTrigger,Trigger1M)),NA())</f>
        <v>4.626310698530034E-3</v>
      </c>
      <c r="O3008" s="44">
        <f>IFERROR(_xll.qlIndexFixing(ONIndex3M,I3008,TRUE,_xll.ohTrigger(RecalcTrigger,Trigger3M)),NA())</f>
        <v>4.8871590383381402E-3</v>
      </c>
      <c r="P3008" s="44">
        <f>IFERROR(_xll.qlIndexFixing(ONIndex6M,I3008,TRUE,_xll.ohTrigger(RecalcTrigger,Trigger6M)),NA())</f>
        <v>5.9324358860557425E-3</v>
      </c>
      <c r="Q3008" s="145">
        <f>IFERROR(_xll.qlIndexFixing(ONIndex1Y,I3008,TRUE,_xll.ohTrigger(RecalcTrigger,Trigger1Y)),NA())</f>
        <v>5.1856945756689754E-3</v>
      </c>
    </row>
    <row r="3009" spans="2:17" x14ac:dyDescent="0.2">
      <c r="B3009" s="39" t="s">
        <v>42</v>
      </c>
      <c r="D3009" s="42">
        <f>_xll.qlCalendarAdvance(Calendar,$D3008,B3009,"f",FALSE)</f>
        <v>60770</v>
      </c>
      <c r="E3009" s="139">
        <f>_xll.qlInterestRateIndexValueDate(IndexON,D3009)</f>
        <v>60770</v>
      </c>
      <c r="F3009" s="155">
        <f>IFERROR(_xll.qlIndexFixing(IndexON,D3009,TRUE,_xll.ohTrigger(RecalcTrigger,TriggerON)),NA())</f>
        <v>4.4376717248884034E-3</v>
      </c>
      <c r="H3009" s="42">
        <f>_xll.qlCalendarAdvance(Calendar,$H3008,B3009,"f",FALSE)</f>
        <v>60770</v>
      </c>
      <c r="I3009" s="139">
        <f>_xll.qlInterestRateIndexValueDate(Index1M,$H3009)</f>
        <v>60772</v>
      </c>
      <c r="J3009" s="144">
        <f>IFERROR(_xll.qlIndexFixing(Index1M,$H3009,TRUE,_xll.ohTrigger(RecalcTrigger,Trigger1M)),NA())</f>
        <v>4.6366252571422573E-3</v>
      </c>
      <c r="K3009" s="44">
        <f>IFERROR(_xll.qlIndexFixing(Index3M,H3009,TRUE,_xll.ohTrigger(RecalcTrigger,Trigger3M)),NA())</f>
        <v>4.9171169857487526E-3</v>
      </c>
      <c r="L3009" s="44">
        <f>IFERROR(_xll.qlIndexFixing(Index6M,$H3009,TRUE,_xll.ohTrigger(RecalcTrigger,Trigger6M)),NA())</f>
        <v>5.9017240833594917E-3</v>
      </c>
      <c r="M3009" s="145">
        <f>IFERROR(_xll.qlIndexFixing(Index1Y,$H3009,TRUE,_xll.ohTrigger(RecalcTrigger,Trigger1Y)),NA())</f>
        <v>5.2979825869246206E-3</v>
      </c>
      <c r="N3009" s="144">
        <f>IFERROR(_xll.qlIndexFixing(ONIndex1M,I3009,TRUE,_xll.ohTrigger(RecalcTrigger,Trigger1M)),NA())</f>
        <v>4.6298280063350461E-3</v>
      </c>
      <c r="O3009" s="44">
        <f>IFERROR(_xll.qlIndexFixing(ONIndex3M,I3009,TRUE,_xll.ohTrigger(RecalcTrigger,Trigger3M)),NA())</f>
        <v>4.8909982138756192E-3</v>
      </c>
      <c r="P3009" s="44">
        <f>IFERROR(_xll.qlIndexFixing(ONIndex6M,I3009,TRUE,_xll.ohTrigger(RecalcTrigger,Trigger6M)),NA())</f>
        <v>5.9298065007062917E-3</v>
      </c>
      <c r="Q3009" s="145">
        <f>IFERROR(_xll.qlIndexFixing(ONIndex1Y,I3009,TRUE,_xll.ohTrigger(RecalcTrigger,Trigger1Y)),NA())</f>
        <v>5.1892930214503252E-3</v>
      </c>
    </row>
    <row r="3010" spans="2:17" x14ac:dyDescent="0.2">
      <c r="B3010" s="39" t="s">
        <v>42</v>
      </c>
      <c r="D3010" s="42">
        <f>_xll.qlCalendarAdvance(Calendar,$D3009,B3010,"f",FALSE)</f>
        <v>60777</v>
      </c>
      <c r="E3010" s="139">
        <f>_xll.qlInterestRateIndexValueDate(IndexON,D3010)</f>
        <v>60777</v>
      </c>
      <c r="F3010" s="155">
        <f>IFERROR(_xll.qlIndexFixing(IndexON,D3010,TRUE,_xll.ohTrigger(RecalcTrigger,TriggerON)),NA())</f>
        <v>4.4411942466826559E-3</v>
      </c>
      <c r="H3010" s="42">
        <f>_xll.qlCalendarAdvance(Calendar,$H3009,B3010,"f",FALSE)</f>
        <v>60777</v>
      </c>
      <c r="I3010" s="139">
        <f>_xll.qlInterestRateIndexValueDate(Index1M,$H3010)</f>
        <v>60779</v>
      </c>
      <c r="J3010" s="144">
        <f>IFERROR(_xll.qlIndexFixing(Index1M,$H3010,TRUE,_xll.ohTrigger(RecalcTrigger,Trigger1M)),NA())</f>
        <v>4.6402252724431214E-3</v>
      </c>
      <c r="K3010" s="44">
        <f>IFERROR(_xll.qlIndexFixing(Index3M,H3010,TRUE,_xll.ohTrigger(RecalcTrigger,Trigger3M)),NA())</f>
        <v>4.9209635698764945E-3</v>
      </c>
      <c r="L3010" s="44">
        <f>IFERROR(_xll.qlIndexFixing(Index6M,$H3010,TRUE,_xll.ohTrigger(RecalcTrigger,Trigger6M)),NA())</f>
        <v>5.898795646957302E-3</v>
      </c>
      <c r="M3010" s="145">
        <f>IFERROR(_xll.qlIndexFixing(Index1Y,$H3010,TRUE,_xll.ohTrigger(RecalcTrigger,Trigger1Y)),NA())</f>
        <v>5.3016893429984309E-3</v>
      </c>
      <c r="N3010" s="144">
        <f>IFERROR(_xll.qlIndexFixing(ONIndex1M,I3010,TRUE,_xll.ohTrigger(RecalcTrigger,Trigger1M)),NA())</f>
        <v>4.633376020617419E-3</v>
      </c>
      <c r="O3010" s="44">
        <f>IFERROR(_xll.qlIndexFixing(ONIndex3M,I3010,TRUE,_xll.ohTrigger(RecalcTrigger,Trigger3M)),NA())</f>
        <v>4.8948699871775858E-3</v>
      </c>
      <c r="P3010" s="44">
        <f>IFERROR(_xll.qlIndexFixing(ONIndex6M,I3010,TRUE,_xll.ohTrigger(RecalcTrigger,Trigger6M)),NA())</f>
        <v>5.9271111024017387E-3</v>
      </c>
      <c r="Q3010" s="145">
        <f>IFERROR(_xll.qlIndexFixing(ONIndex1Y,I3010,TRUE,_xll.ohTrigger(RecalcTrigger,Trigger1Y)),NA())</f>
        <v>5.1929216317425642E-3</v>
      </c>
    </row>
    <row r="3011" spans="2:17" x14ac:dyDescent="0.2">
      <c r="B3011" s="39" t="s">
        <v>42</v>
      </c>
      <c r="D3011" s="42">
        <f>_xll.qlCalendarAdvance(Calendar,$D3010,B3011,"f",FALSE)</f>
        <v>60784</v>
      </c>
      <c r="E3011" s="139">
        <f>_xll.qlInterestRateIndexValueDate(IndexON,D3011)</f>
        <v>60784</v>
      </c>
      <c r="F3011" s="155">
        <f>IFERROR(_xll.qlIndexFixing(IndexON,D3011,TRUE,_xll.ohTrigger(RecalcTrigger,TriggerON)),NA())</f>
        <v>4.4447477962972215E-3</v>
      </c>
      <c r="H3011" s="42">
        <f>_xll.qlCalendarAdvance(Calendar,$H3010,B3011,"f",FALSE)</f>
        <v>60784</v>
      </c>
      <c r="I3011" s="139">
        <f>_xll.qlInterestRateIndexValueDate(Index1M,$H3011)</f>
        <v>60786</v>
      </c>
      <c r="J3011" s="144">
        <f>IFERROR(_xll.qlIndexFixing(Index1M,$H3011,TRUE,_xll.ohTrigger(RecalcTrigger,Trigger1M)),NA())</f>
        <v>4.6438561095316078E-3</v>
      </c>
      <c r="K3011" s="44">
        <f>IFERROR(_xll.qlIndexFixing(Index3M,H3011,TRUE,_xll.ohTrigger(RecalcTrigger,Trigger3M)),NA())</f>
        <v>4.9247998762195263E-3</v>
      </c>
      <c r="L3011" s="44">
        <f>IFERROR(_xll.qlIndexFixing(Index6M,$H3011,TRUE,_xll.ohTrigger(RecalcTrigger,Trigger6M)),NA())</f>
        <v>5.8963417985091931E-3</v>
      </c>
      <c r="M3011" s="145">
        <f>IFERROR(_xll.qlIndexFixing(Index1Y,$H3011,TRUE,_xll.ohTrigger(RecalcTrigger,Trigger1Y)),NA())</f>
        <v>5.3053950423541316E-3</v>
      </c>
      <c r="N3011" s="144">
        <f>IFERROR(_xll.qlIndexFixing(ONIndex1M,I3011,TRUE,_xll.ohTrigger(RecalcTrigger,Trigger1M)),NA())</f>
        <v>4.6369547800662048E-3</v>
      </c>
      <c r="O3011" s="44">
        <f>IFERROR(_xll.qlIndexFixing(ONIndex3M,I3011,TRUE,_xll.ohTrigger(RecalcTrigger,Trigger3M)),NA())</f>
        <v>4.8987743987716215E-3</v>
      </c>
      <c r="P3011" s="44">
        <f>IFERROR(_xll.qlIndexFixing(ONIndex6M,I3011,TRUE,_xll.ohTrigger(RecalcTrigger,Trigger6M)),NA())</f>
        <v>5.9243495926608603E-3</v>
      </c>
      <c r="Q3011" s="145">
        <f>IFERROR(_xll.qlIndexFixing(ONIndex1Y,I3011,TRUE,_xll.ohTrigger(RecalcTrigger,Trigger1Y)),NA())</f>
        <v>5.1965804430764706E-3</v>
      </c>
    </row>
    <row r="3012" spans="2:17" x14ac:dyDescent="0.2">
      <c r="B3012" s="39" t="s">
        <v>42</v>
      </c>
      <c r="D3012" s="42">
        <f>_xll.qlCalendarAdvance(Calendar,$D3011,B3012,"f",FALSE)</f>
        <v>60791</v>
      </c>
      <c r="E3012" s="139">
        <f>_xll.qlInterestRateIndexValueDate(IndexON,D3012)</f>
        <v>60791</v>
      </c>
      <c r="F3012" s="155">
        <f>IFERROR(_xll.qlIndexFixing(IndexON,D3012,TRUE,_xll.ohTrigger(RecalcTrigger,TriggerON)),NA())</f>
        <v>4.4483324124211521E-3</v>
      </c>
      <c r="H3012" s="42">
        <f>_xll.qlCalendarAdvance(Calendar,$H3011,B3012,"f",FALSE)</f>
        <v>60791</v>
      </c>
      <c r="I3012" s="139">
        <f>_xll.qlInterestRateIndexValueDate(Index1M,$H3012)</f>
        <v>60793</v>
      </c>
      <c r="J3012" s="144">
        <f>IFERROR(_xll.qlIndexFixing(Index1M,$H3012,TRUE,_xll.ohTrigger(RecalcTrigger,Trigger1M)),NA())</f>
        <v>4.6475165368103921E-3</v>
      </c>
      <c r="K3012" s="44">
        <f>IFERROR(_xll.qlIndexFixing(Index3M,H3012,TRUE,_xll.ohTrigger(RecalcTrigger,Trigger3M)),NA())</f>
        <v>4.9286230946509338E-3</v>
      </c>
      <c r="L3012" s="44">
        <f>IFERROR(_xll.qlIndexFixing(Index6M,$H3012,TRUE,_xll.ohTrigger(RecalcTrigger,Trigger6M)),NA())</f>
        <v>5.8934045901135644E-3</v>
      </c>
      <c r="M3012" s="145">
        <f>IFERROR(_xll.qlIndexFixing(Index1Y,$H3012,TRUE,_xll.ohTrigger(RecalcTrigger,Trigger1Y)),NA())</f>
        <v>5.3090990021722219E-3</v>
      </c>
      <c r="N3012" s="144">
        <f>IFERROR(_xll.qlIndexFixing(ONIndex1M,I3012,TRUE,_xll.ohTrigger(RecalcTrigger,Trigger1M)),NA())</f>
        <v>4.640564323050711E-3</v>
      </c>
      <c r="O3012" s="44">
        <f>IFERROR(_xll.qlIndexFixing(ONIndex3M,I3012,TRUE,_xll.ohTrigger(RecalcTrigger,Trigger3M)),NA())</f>
        <v>4.9027114888655632E-3</v>
      </c>
      <c r="P3012" s="44">
        <f>IFERROR(_xll.qlIndexFixing(ONIndex6M,I3012,TRUE,_xll.ohTrigger(RecalcTrigger,Trigger6M)),NA())</f>
        <v>5.9215218727626251E-3</v>
      </c>
      <c r="Q3012" s="145">
        <f>IFERROR(_xll.qlIndexFixing(ONIndex1Y,I3012,TRUE,_xll.ohTrigger(RecalcTrigger,Trigger1Y)),NA())</f>
        <v>5.2002694917430148E-3</v>
      </c>
    </row>
    <row r="3013" spans="2:17" x14ac:dyDescent="0.2">
      <c r="B3013" s="39" t="s">
        <v>42</v>
      </c>
      <c r="D3013" s="42">
        <f>_xll.qlCalendarAdvance(Calendar,$D3012,B3013,"f",FALSE)</f>
        <v>60798</v>
      </c>
      <c r="E3013" s="139">
        <f>_xll.qlInterestRateIndexValueDate(IndexON,D3013)</f>
        <v>60798</v>
      </c>
      <c r="F3013" s="155">
        <f>IFERROR(_xll.qlIndexFixing(IndexON,D3013,TRUE,_xll.ohTrigger(RecalcTrigger,TriggerON)),NA())</f>
        <v>4.4519481341431799E-3</v>
      </c>
      <c r="H3013" s="42">
        <f>_xll.qlCalendarAdvance(Calendar,$H3012,B3013,"f",FALSE)</f>
        <v>60798</v>
      </c>
      <c r="I3013" s="139">
        <f>_xll.qlInterestRateIndexValueDate(Index1M,$H3013)</f>
        <v>60800</v>
      </c>
      <c r="J3013" s="144">
        <f>IFERROR(_xll.qlIndexFixing(Index1M,$H3013,TRUE,_xll.ohTrigger(RecalcTrigger,Trigger1M)),NA())</f>
        <v>4.6512002381493556E-3</v>
      </c>
      <c r="K3013" s="44">
        <f>IFERROR(_xll.qlIndexFixing(Index3M,H3013,TRUE,_xll.ohTrigger(RecalcTrigger,Trigger3M)),NA())</f>
        <v>4.9324304107550608E-3</v>
      </c>
      <c r="L3013" s="44">
        <f>IFERROR(_xll.qlIndexFixing(Index6M,$H3013,TRUE,_xll.ohTrigger(RecalcTrigger,Trigger6M)),NA())</f>
        <v>5.890468188538338E-3</v>
      </c>
      <c r="M3013" s="145">
        <f>IFERROR(_xll.qlIndexFixing(Index1Y,$H3013,TRUE,_xll.ohTrigger(RecalcTrigger,Trigger1Y)),NA())</f>
        <v>5.3128005385931583E-3</v>
      </c>
      <c r="N3013" s="144">
        <f>IFERROR(_xll.qlIndexFixing(ONIndex1M,I3013,TRUE,_xll.ohTrigger(RecalcTrigger,Trigger1M)),NA())</f>
        <v>4.6442046881800536E-3</v>
      </c>
      <c r="O3013" s="44">
        <f>IFERROR(_xll.qlIndexFixing(ONIndex3M,I3013,TRUE,_xll.ohTrigger(RecalcTrigger,Trigger3M)),NA())</f>
        <v>4.9066812979869923E-3</v>
      </c>
      <c r="P3013" s="44">
        <f>IFERROR(_xll.qlIndexFixing(ONIndex6M,I3013,TRUE,_xll.ohTrigger(RecalcTrigger,Trigger6M)),NA())</f>
        <v>5.9186278440659379E-3</v>
      </c>
      <c r="Q3013" s="145">
        <f>IFERROR(_xll.qlIndexFixing(ONIndex1Y,I3013,TRUE,_xll.ohTrigger(RecalcTrigger,Trigger1Y)),NA())</f>
        <v>5.2039888142729751E-3</v>
      </c>
    </row>
    <row r="3014" spans="2:17" x14ac:dyDescent="0.2">
      <c r="B3014" s="39" t="s">
        <v>42</v>
      </c>
      <c r="D3014" s="42">
        <f>_xll.qlCalendarAdvance(Calendar,$D3013,B3014,"f",FALSE)</f>
        <v>60805</v>
      </c>
      <c r="E3014" s="139">
        <f>_xll.qlInterestRateIndexValueDate(IndexON,D3014)</f>
        <v>60805</v>
      </c>
      <c r="F3014" s="155">
        <f>IFERROR(_xll.qlIndexFixing(IndexON,D3014,TRUE,_xll.ohTrigger(RecalcTrigger,TriggerON)),NA())</f>
        <v>4.4555950003122291E-3</v>
      </c>
      <c r="H3014" s="42">
        <f>_xll.qlCalendarAdvance(Calendar,$H3013,B3014,"f",FALSE)</f>
        <v>60805</v>
      </c>
      <c r="I3014" s="139">
        <f>_xll.qlInterestRateIndexValueDate(Index1M,$H3014)</f>
        <v>60807</v>
      </c>
      <c r="J3014" s="144">
        <f>IFERROR(_xll.qlIndexFixing(Index1M,$H3014,TRUE,_xll.ohTrigger(RecalcTrigger,Trigger1M)),NA())</f>
        <v>4.6548996165604595E-3</v>
      </c>
      <c r="K3014" s="44">
        <f>IFERROR(_xll.qlIndexFixing(Index3M,H3014,TRUE,_xll.ohTrigger(RecalcTrigger,Trigger3M)),NA())</f>
        <v>4.9362190058214236E-3</v>
      </c>
      <c r="L3014" s="44">
        <f>IFERROR(_xll.qlIndexFixing(Index6M,$H3014,TRUE,_xll.ohTrigger(RecalcTrigger,Trigger6M)),NA())</f>
        <v>5.8875355852642383E-3</v>
      </c>
      <c r="M3014" s="145">
        <f>IFERROR(_xll.qlIndexFixing(Index1Y,$H3014,TRUE,_xll.ohTrigger(RecalcTrigger,Trigger1Y)),NA())</f>
        <v>5.3164989667191034E-3</v>
      </c>
      <c r="N3014" s="144">
        <f>IFERROR(_xll.qlIndexFixing(ONIndex1M,I3014,TRUE,_xll.ohTrigger(RecalcTrigger,Trigger1M)),NA())</f>
        <v>4.6478759139834125E-3</v>
      </c>
      <c r="O3014" s="44">
        <f>IFERROR(_xll.qlIndexFixing(ONIndex3M,I3014,TRUE,_xll.ohTrigger(RecalcTrigger,Trigger3M)),NA())</f>
        <v>4.9106838662638097E-3</v>
      </c>
      <c r="P3014" s="44">
        <f>IFERROR(_xll.qlIndexFixing(ONIndex6M,I3014,TRUE,_xll.ohTrigger(RecalcTrigger,Trigger6M)),NA())</f>
        <v>5.9156674077698312E-3</v>
      </c>
      <c r="Q3014" s="145">
        <f>IFERROR(_xll.qlIndexFixing(ONIndex1Y,I3014,TRUE,_xll.ohTrigger(RecalcTrigger,Trigger1Y)),NA())</f>
        <v>5.2077384469573218E-3</v>
      </c>
    </row>
    <row r="3015" spans="2:17" x14ac:dyDescent="0.2">
      <c r="B3015" s="39" t="s">
        <v>42</v>
      </c>
      <c r="D3015" s="42">
        <f>_xll.qlCalendarAdvance(Calendar,$D3014,B3015,"f",FALSE)</f>
        <v>60812</v>
      </c>
      <c r="E3015" s="139">
        <f>_xll.qlInterestRateIndexValueDate(IndexON,D3015)</f>
        <v>60812</v>
      </c>
      <c r="F3015" s="155">
        <f>IFERROR(_xll.qlIndexFixing(IndexON,D3015,TRUE,_xll.ohTrigger(RecalcTrigger,TriggerON)),NA())</f>
        <v>4.4592730498571598E-3</v>
      </c>
      <c r="H3015" s="42">
        <f>_xll.qlCalendarAdvance(Calendar,$H3014,B3015,"f",FALSE)</f>
        <v>60812</v>
      </c>
      <c r="I3015" s="139">
        <f>_xll.qlInterestRateIndexValueDate(Index1M,$H3015)</f>
        <v>60814</v>
      </c>
      <c r="J3015" s="144">
        <f>IFERROR(_xll.qlIndexFixing(Index1M,$H3015,TRUE,_xll.ohTrigger(RecalcTrigger,Trigger1M)),NA())</f>
        <v>4.6586070633575227E-3</v>
      </c>
      <c r="K3015" s="44">
        <f>IFERROR(_xll.qlIndexFixing(Index3M,H3015,TRUE,_xll.ohTrigger(RecalcTrigger,Trigger3M)),NA())</f>
        <v>4.9399860568542725E-3</v>
      </c>
      <c r="L3015" s="44">
        <f>IFERROR(_xll.qlIndexFixing(Index6M,$H3015,TRUE,_xll.ohTrigger(RecalcTrigger,Trigger6M)),NA())</f>
        <v>5.8841388600144691E-3</v>
      </c>
      <c r="M3015" s="145">
        <f>IFERROR(_xll.qlIndexFixing(Index1Y,$H3015,TRUE,_xll.ohTrigger(RecalcTrigger,Trigger1Y)),NA())</f>
        <v>5.3201936006130515E-3</v>
      </c>
      <c r="N3015" s="144">
        <f>IFERROR(_xll.qlIndexFixing(ONIndex1M,I3015,TRUE,_xll.ohTrigger(RecalcTrigger,Trigger1M)),NA())</f>
        <v>4.6515779204447938E-3</v>
      </c>
      <c r="O3015" s="44">
        <f>IFERROR(_xll.qlIndexFixing(ONIndex3M,I3015,TRUE,_xll.ohTrigger(RecalcTrigger,Trigger3M)),NA())</f>
        <v>4.9146987097614669E-3</v>
      </c>
      <c r="P3015" s="44">
        <f>IFERROR(_xll.qlIndexFixing(ONIndex6M,I3015,TRUE,_xll.ohTrigger(RecalcTrigger,Trigger6M)),NA())</f>
        <v>5.9126407301413053E-3</v>
      </c>
      <c r="Q3015" s="145">
        <f>IFERROR(_xll.qlIndexFixing(ONIndex1Y,I3015,TRUE,_xll.ohTrigger(RecalcTrigger,Trigger1Y)),NA())</f>
        <v>5.2115183077816596E-3</v>
      </c>
    </row>
    <row r="3016" spans="2:17" x14ac:dyDescent="0.2">
      <c r="B3016" s="39" t="s">
        <v>42</v>
      </c>
      <c r="D3016" s="42">
        <f>_xll.qlCalendarAdvance(Calendar,$D3015,B3016,"f",FALSE)</f>
        <v>60819</v>
      </c>
      <c r="E3016" s="139">
        <f>_xll.qlInterestRateIndexValueDate(IndexON,D3016)</f>
        <v>60819</v>
      </c>
      <c r="F3016" s="155">
        <f>IFERROR(_xll.qlIndexFixing(IndexON,D3016,TRUE,_xll.ohTrigger(RecalcTrigger,TriggerON)),NA())</f>
        <v>4.4629814838970105E-3</v>
      </c>
      <c r="H3016" s="42">
        <f>_xll.qlCalendarAdvance(Calendar,$H3015,B3016,"f",FALSE)</f>
        <v>60819</v>
      </c>
      <c r="I3016" s="139">
        <f>_xll.qlInterestRateIndexValueDate(Index1M,$H3016)</f>
        <v>60821</v>
      </c>
      <c r="J3016" s="144">
        <f>IFERROR(_xll.qlIndexFixing(Index1M,$H3016,TRUE,_xll.ohTrigger(RecalcTrigger,Trigger1M)),NA())</f>
        <v>4.662315058126254E-3</v>
      </c>
      <c r="K3016" s="44">
        <f>IFERROR(_xll.qlIndexFixing(Index3M,H3016,TRUE,_xll.ohTrigger(RecalcTrigger,Trigger3M)),NA())</f>
        <v>4.943730771534355E-3</v>
      </c>
      <c r="L3016" s="44">
        <f>IFERROR(_xll.qlIndexFixing(Index6M,$H3016,TRUE,_xll.ohTrigger(RecalcTrigger,Trigger6M)),NA())</f>
        <v>5.8812251490550803E-3</v>
      </c>
      <c r="M3016" s="145">
        <f>IFERROR(_xll.qlIndexFixing(Index1Y,$H3016,TRUE,_xll.ohTrigger(RecalcTrigger,Trigger1Y)),NA())</f>
        <v>5.3238837621042779E-3</v>
      </c>
      <c r="N3016" s="144">
        <f>IFERROR(_xll.qlIndexFixing(ONIndex1M,I3016,TRUE,_xll.ohTrigger(RecalcTrigger,Trigger1M)),NA())</f>
        <v>4.6552910798247638E-3</v>
      </c>
      <c r="O3016" s="44">
        <f>IFERROR(_xll.qlIndexFixing(ONIndex3M,I3016,TRUE,_xll.ohTrigger(RecalcTrigger,Trigger3M)),NA())</f>
        <v>4.9184602024787694E-3</v>
      </c>
      <c r="P3016" s="44">
        <f>IFERROR(_xll.qlIndexFixing(ONIndex6M,I3016,TRUE,_xll.ohTrigger(RecalcTrigger,Trigger6M)),NA())</f>
        <v>5.9095916651408231E-3</v>
      </c>
      <c r="Q3016" s="145">
        <f>IFERROR(_xll.qlIndexFixing(ONIndex1Y,I3016,TRUE,_xll.ohTrigger(RecalcTrigger,Trigger1Y)),NA())</f>
        <v>5.2153087734030379E-3</v>
      </c>
    </row>
    <row r="3017" spans="2:17" x14ac:dyDescent="0.2">
      <c r="B3017" s="39" t="s">
        <v>42</v>
      </c>
      <c r="D3017" s="42">
        <f>_xll.qlCalendarAdvance(Calendar,$D3016,B3017,"f",FALSE)</f>
        <v>60826</v>
      </c>
      <c r="E3017" s="139">
        <f>_xll.qlInterestRateIndexValueDate(IndexON,D3017)</f>
        <v>60826</v>
      </c>
      <c r="F3017" s="155">
        <f>IFERROR(_xll.qlIndexFixing(IndexON,D3017,TRUE,_xll.ohTrigger(RecalcTrigger,TriggerON)),NA())</f>
        <v>4.4666968758910741E-3</v>
      </c>
      <c r="H3017" s="42">
        <f>_xll.qlCalendarAdvance(Calendar,$H3016,B3017,"f",FALSE)</f>
        <v>60826</v>
      </c>
      <c r="I3017" s="139">
        <f>_xll.qlInterestRateIndexValueDate(Index1M,$H3017)</f>
        <v>60828</v>
      </c>
      <c r="J3017" s="144">
        <f>IFERROR(_xll.qlIndexFixing(Index1M,$H3017,TRUE,_xll.ohTrigger(RecalcTrigger,Trigger1M)),NA())</f>
        <v>4.6660193726139054E-3</v>
      </c>
      <c r="K3017" s="44">
        <f>IFERROR(_xll.qlIndexFixing(Index3M,H3017,TRUE,_xll.ohTrigger(RecalcTrigger,Trigger3M)),NA())</f>
        <v>4.9474677826323171E-3</v>
      </c>
      <c r="L3017" s="44">
        <f>IFERROR(_xll.qlIndexFixing(Index6M,$H3017,TRUE,_xll.ohTrigger(RecalcTrigger,Trigger6M)),NA())</f>
        <v>5.8783228719241996E-3</v>
      </c>
      <c r="M3017" s="145">
        <f>IFERROR(_xll.qlIndexFixing(Index1Y,$H3017,TRUE,_xll.ohTrigger(RecalcTrigger,Trigger1Y)),NA())</f>
        <v>5.3275690629843026E-3</v>
      </c>
      <c r="N3017" s="144">
        <f>IFERROR(_xll.qlIndexFixing(ONIndex1M,I3017,TRUE,_xll.ohTrigger(RecalcTrigger,Trigger1M)),NA())</f>
        <v>4.6590003468782726E-3</v>
      </c>
      <c r="O3017" s="44">
        <f>IFERROR(_xll.qlIndexFixing(ONIndex3M,I3017,TRUE,_xll.ohTrigger(RecalcTrigger,Trigger3M)),NA())</f>
        <v>4.9222175516305811E-3</v>
      </c>
      <c r="P3017" s="44">
        <f>IFERROR(_xll.qlIndexFixing(ONIndex6M,I3017,TRUE,_xll.ohTrigger(RecalcTrigger,Trigger6M)),NA())</f>
        <v>5.9065538254809979E-3</v>
      </c>
      <c r="Q3017" s="145">
        <f>IFERROR(_xll.qlIndexFixing(ONIndex1Y,I3017,TRUE,_xll.ohTrigger(RecalcTrigger,Trigger1Y)),NA())</f>
        <v>5.2190948010544247E-3</v>
      </c>
    </row>
    <row r="3018" spans="2:17" x14ac:dyDescent="0.2">
      <c r="B3018" s="39" t="s">
        <v>42</v>
      </c>
      <c r="D3018" s="42">
        <f>_xll.qlCalendarAdvance(Calendar,$D3017,B3018,"f",FALSE)</f>
        <v>60833</v>
      </c>
      <c r="E3018" s="139">
        <f>_xll.qlInterestRateIndexValueDate(IndexON,D3018)</f>
        <v>60833</v>
      </c>
      <c r="F3018" s="155">
        <f>IFERROR(_xll.qlIndexFixing(IndexON,D3018,TRUE,_xll.ohTrigger(RecalcTrigger,TriggerON)),NA())</f>
        <v>4.4704083279167861E-3</v>
      </c>
      <c r="H3018" s="42">
        <f>_xll.qlCalendarAdvance(Calendar,$H3017,B3018,"f",FALSE)</f>
        <v>60833</v>
      </c>
      <c r="I3018" s="139">
        <f>_xll.qlInterestRateIndexValueDate(Index1M,$H3018)</f>
        <v>60835</v>
      </c>
      <c r="J3018" s="144">
        <f>IFERROR(_xll.qlIndexFixing(Index1M,$H3018,TRUE,_xll.ohTrigger(RecalcTrigger,Trigger1M)),NA())</f>
        <v>4.669719755084345E-3</v>
      </c>
      <c r="K3018" s="44">
        <f>IFERROR(_xll.qlIndexFixing(Index3M,H3018,TRUE,_xll.ohTrigger(RecalcTrigger,Trigger3M)),NA())</f>
        <v>4.95120053875999E-3</v>
      </c>
      <c r="L3018" s="44">
        <f>IFERROR(_xll.qlIndexFixing(Index6M,$H3018,TRUE,_xll.ohTrigger(RecalcTrigger,Trigger6M)),NA())</f>
        <v>5.8754321405748537E-3</v>
      </c>
      <c r="M3018" s="145">
        <f>IFERROR(_xll.qlIndexFixing(Index1Y,$H3018,TRUE,_xll.ohTrigger(RecalcTrigger,Trigger1Y)),NA())</f>
        <v>5.331249465292915E-3</v>
      </c>
      <c r="N3018" s="144">
        <f>IFERROR(_xll.qlIndexFixing(ONIndex1M,I3018,TRUE,_xll.ohTrigger(RecalcTrigger,Trigger1M)),NA())</f>
        <v>4.6627057066572775E-3</v>
      </c>
      <c r="O3018" s="44">
        <f>IFERROR(_xll.qlIndexFixing(ONIndex3M,I3018,TRUE,_xll.ohTrigger(RecalcTrigger,Trigger3M)),NA())</f>
        <v>4.9259707416293708E-3</v>
      </c>
      <c r="P3018" s="44">
        <f>IFERROR(_xll.qlIndexFixing(ONIndex6M,I3018,TRUE,_xll.ohTrigger(RecalcTrigger,Trigger6M)),NA())</f>
        <v>5.9035272317053966E-3</v>
      </c>
      <c r="Q3018" s="145">
        <f>IFERROR(_xll.qlIndexFixing(ONIndex1Y,I3018,TRUE,_xll.ohTrigger(RecalcTrigger,Trigger1Y)),NA())</f>
        <v>5.2228763739492479E-3</v>
      </c>
    </row>
    <row r="3019" spans="2:17" x14ac:dyDescent="0.2">
      <c r="B3019" s="39" t="s">
        <v>42</v>
      </c>
      <c r="D3019" s="42">
        <f>_xll.qlCalendarAdvance(Calendar,$D3018,B3019,"f",FALSE)</f>
        <v>60840</v>
      </c>
      <c r="E3019" s="139">
        <f>_xll.qlInterestRateIndexValueDate(IndexON,D3019)</f>
        <v>60840</v>
      </c>
      <c r="F3019" s="155">
        <f>IFERROR(_xll.qlIndexFixing(IndexON,D3019,TRUE,_xll.ohTrigger(RecalcTrigger,TriggerON)),NA())</f>
        <v>4.4741158247862955E-3</v>
      </c>
      <c r="H3019" s="42">
        <f>_xll.qlCalendarAdvance(Calendar,$H3018,B3019,"f",FALSE)</f>
        <v>60840</v>
      </c>
      <c r="I3019" s="139">
        <f>_xll.qlInterestRateIndexValueDate(Index1M,$H3019)</f>
        <v>60842</v>
      </c>
      <c r="J3019" s="144">
        <f>IFERROR(_xll.qlIndexFixing(Index1M,$H3019,TRUE,_xll.ohTrigger(RecalcTrigger,Trigger1M)),NA())</f>
        <v>4.673416190659474E-3</v>
      </c>
      <c r="K3019" s="44">
        <f>IFERROR(_xll.qlIndexFixing(Index3M,H3019,TRUE,_xll.ohTrigger(RecalcTrigger,Trigger3M)),NA())</f>
        <v>4.9549290240613608E-3</v>
      </c>
      <c r="L3019" s="44">
        <f>IFERROR(_xll.qlIndexFixing(Index6M,$H3019,TRUE,_xll.ohTrigger(RecalcTrigger,Trigger6M)),NA())</f>
        <v>5.8725529756511741E-3</v>
      </c>
      <c r="M3019" s="145">
        <f>IFERROR(_xll.qlIndexFixing(Index1Y,$H3019,TRUE,_xll.ohTrigger(RecalcTrigger,Trigger1Y)),NA())</f>
        <v>5.3349249519319035E-3</v>
      </c>
      <c r="N3019" s="144">
        <f>IFERROR(_xll.qlIndexFixing(ONIndex1M,I3019,TRUE,_xll.ohTrigger(RecalcTrigger,Trigger1M)),NA())</f>
        <v>4.6664071444535438E-3</v>
      </c>
      <c r="O3019" s="44">
        <f>IFERROR(_xll.qlIndexFixing(ONIndex3M,I3019,TRUE,_xll.ohTrigger(RecalcTrigger,Trigger3M)),NA())</f>
        <v>4.9297197564079909E-3</v>
      </c>
      <c r="P3019" s="44">
        <f>IFERROR(_xll.qlIndexFixing(ONIndex6M,I3019,TRUE,_xll.ohTrigger(RecalcTrigger,Trigger6M)),NA())</f>
        <v>5.900511904357586E-3</v>
      </c>
      <c r="Q3019" s="145">
        <f>IFERROR(_xll.qlIndexFixing(ONIndex1Y,I3019,TRUE,_xll.ohTrigger(RecalcTrigger,Trigger1Y)),NA())</f>
        <v>5.2266534750611271E-3</v>
      </c>
    </row>
    <row r="3020" spans="2:17" x14ac:dyDescent="0.2">
      <c r="B3020" s="39" t="s">
        <v>42</v>
      </c>
      <c r="D3020" s="42">
        <f>_xll.qlCalendarAdvance(Calendar,$D3019,B3020,"f",FALSE)</f>
        <v>60847</v>
      </c>
      <c r="E3020" s="139">
        <f>_xll.qlInterestRateIndexValueDate(IndexON,D3020)</f>
        <v>60847</v>
      </c>
      <c r="F3020" s="155">
        <f>IFERROR(_xll.qlIndexFixing(IndexON,D3020,TRUE,_xll.ohTrigger(RecalcTrigger,TriggerON)),NA())</f>
        <v>4.4778193513916875E-3</v>
      </c>
      <c r="H3020" s="42">
        <f>_xll.qlCalendarAdvance(Calendar,$H3019,B3020,"f",FALSE)</f>
        <v>60847</v>
      </c>
      <c r="I3020" s="139">
        <f>_xll.qlInterestRateIndexValueDate(Index1M,$H3020)</f>
        <v>60849</v>
      </c>
      <c r="J3020" s="144">
        <f>IFERROR(_xll.qlIndexFixing(Index1M,$H3020,TRUE,_xll.ohTrigger(RecalcTrigger,Trigger1M)),NA())</f>
        <v>4.6771086644661897E-3</v>
      </c>
      <c r="K3020" s="44">
        <f>IFERROR(_xll.qlIndexFixing(Index3M,H3020,TRUE,_xll.ohTrigger(RecalcTrigger,Trigger3M)),NA())</f>
        <v>4.9586532226725995E-3</v>
      </c>
      <c r="L3020" s="44">
        <f>IFERROR(_xll.qlIndexFixing(Index6M,$H3020,TRUE,_xll.ohTrigger(RecalcTrigger,Trigger6M)),NA())</f>
        <v>5.8696853977955746E-3</v>
      </c>
      <c r="M3020" s="145">
        <f>IFERROR(_xll.qlIndexFixing(Index1Y,$H3020,TRUE,_xll.ohTrigger(RecalcTrigger,Trigger1Y)),NA())</f>
        <v>5.3385955058021786E-3</v>
      </c>
      <c r="N3020" s="144">
        <f>IFERROR(_xll.qlIndexFixing(ONIndex1M,I3020,TRUE,_xll.ohTrigger(RecalcTrigger,Trigger1M)),NA())</f>
        <v>4.6701046453190287E-3</v>
      </c>
      <c r="O3020" s="44">
        <f>IFERROR(_xll.qlIndexFixing(ONIndex3M,I3020,TRUE,_xll.ohTrigger(RecalcTrigger,Trigger3M)),NA())</f>
        <v>4.9334645801391019E-3</v>
      </c>
      <c r="P3020" s="44">
        <f>IFERROR(_xll.qlIndexFixing(ONIndex6M,I3020,TRUE,_xll.ohTrigger(RecalcTrigger,Trigger6M)),NA())</f>
        <v>5.8975078642209411E-3</v>
      </c>
      <c r="Q3020" s="145">
        <f>IFERROR(_xll.qlIndexFixing(ONIndex1Y,I3020,TRUE,_xll.ohTrigger(RecalcTrigger,Trigger1Y)),NA())</f>
        <v>5.2304260873636821E-3</v>
      </c>
    </row>
    <row r="3021" spans="2:17" x14ac:dyDescent="0.2">
      <c r="B3021" s="39" t="s">
        <v>42</v>
      </c>
      <c r="D3021" s="42">
        <f>_xll.qlCalendarAdvance(Calendar,$D3020,B3021,"f",FALSE)</f>
        <v>60854</v>
      </c>
      <c r="E3021" s="139">
        <f>_xll.qlInterestRateIndexValueDate(IndexON,D3021)</f>
        <v>60854</v>
      </c>
      <c r="F3021" s="155">
        <f>IFERROR(_xll.qlIndexFixing(IndexON,D3021,TRUE,_xll.ohTrigger(RecalcTrigger,TriggerON)),NA())</f>
        <v>4.4815188930247274E-3</v>
      </c>
      <c r="H3021" s="42">
        <f>_xll.qlCalendarAdvance(Calendar,$H3020,B3021,"f",FALSE)</f>
        <v>60854</v>
      </c>
      <c r="I3021" s="139">
        <f>_xll.qlInterestRateIndexValueDate(Index1M,$H3021)</f>
        <v>60856</v>
      </c>
      <c r="J3021" s="144">
        <f>IFERROR(_xll.qlIndexFixing(Index1M,$H3021,TRUE,_xll.ohTrigger(RecalcTrigger,Trigger1M)),NA())</f>
        <v>4.6807971616164012E-3</v>
      </c>
      <c r="K3021" s="44">
        <f>IFERROR(_xll.qlIndexFixing(Index3M,H3021,TRUE,_xll.ohTrigger(RecalcTrigger,Trigger3M)),NA())</f>
        <v>4.9623731187376924E-3</v>
      </c>
      <c r="L3021" s="44">
        <f>IFERROR(_xll.qlIndexFixing(Index6M,$H3021,TRUE,_xll.ohTrigger(RecalcTrigger,Trigger6M)),NA())</f>
        <v>5.8668294276513263E-3</v>
      </c>
      <c r="M3021" s="145">
        <f>IFERROR(_xll.qlIndexFixing(Index1Y,$H3021,TRUE,_xll.ohTrigger(RecalcTrigger,Trigger1Y)),NA())</f>
        <v>5.342261109805087E-3</v>
      </c>
      <c r="N3021" s="144">
        <f>IFERROR(_xll.qlIndexFixing(ONIndex1M,I3021,TRUE,_xll.ohTrigger(RecalcTrigger,Trigger1M)),NA())</f>
        <v>4.6737981943856255E-3</v>
      </c>
      <c r="O3021" s="44">
        <f>IFERROR(_xll.qlIndexFixing(ONIndex3M,I3021,TRUE,_xll.ohTrigger(RecalcTrigger,Trigger3M)),NA())</f>
        <v>4.9372051969953645E-3</v>
      </c>
      <c r="P3021" s="44">
        <f>IFERROR(_xll.qlIndexFixing(ONIndex6M,I3021,TRUE,_xll.ohTrigger(RecalcTrigger,Trigger6M)),NA())</f>
        <v>5.8945151317590927E-3</v>
      </c>
      <c r="Q3021" s="145">
        <f>IFERROR(_xll.qlIndexFixing(ONIndex1Y,I3021,TRUE,_xll.ohTrigger(RecalcTrigger,Trigger1Y)),NA())</f>
        <v>5.2341941940703407E-3</v>
      </c>
    </row>
    <row r="3022" spans="2:17" x14ac:dyDescent="0.2">
      <c r="B3022" s="39" t="s">
        <v>42</v>
      </c>
      <c r="D3022" s="42">
        <f>_xll.qlCalendarAdvance(Calendar,$D3021,B3022,"f",FALSE)</f>
        <v>60861</v>
      </c>
      <c r="E3022" s="139">
        <f>_xll.qlInterestRateIndexValueDate(IndexON,D3022)</f>
        <v>60861</v>
      </c>
      <c r="F3022" s="155">
        <f>IFERROR(_xll.qlIndexFixing(IndexON,D3022,TRUE,_xll.ohTrigger(RecalcTrigger,TriggerON)),NA())</f>
        <v>4.485214434257756E-3</v>
      </c>
      <c r="H3022" s="42">
        <f>_xll.qlCalendarAdvance(Calendar,$H3021,B3022,"f",FALSE)</f>
        <v>60861</v>
      </c>
      <c r="I3022" s="139">
        <f>_xll.qlInterestRateIndexValueDate(Index1M,$H3022)</f>
        <v>60863</v>
      </c>
      <c r="J3022" s="144">
        <f>IFERROR(_xll.qlIndexFixing(Index1M,$H3022,TRUE,_xll.ohTrigger(RecalcTrigger,Trigger1M)),NA())</f>
        <v>4.684481667239504E-3</v>
      </c>
      <c r="K3022" s="44">
        <f>IFERROR(_xll.qlIndexFixing(Index3M,H3022,TRUE,_xll.ohTrigger(RecalcTrigger,Trigger3M)),NA())</f>
        <v>4.9660886963936767E-3</v>
      </c>
      <c r="L3022" s="44">
        <f>IFERROR(_xll.qlIndexFixing(Index6M,$H3022,TRUE,_xll.ohTrigger(RecalcTrigger,Trigger6M)),NA())</f>
        <v>5.8639850858638494E-3</v>
      </c>
      <c r="M3022" s="145">
        <f>IFERROR(_xll.qlIndexFixing(Index1Y,$H3022,TRUE,_xll.ohTrigger(RecalcTrigger,Trigger1Y)),NA())</f>
        <v>5.3459217468415417E-3</v>
      </c>
      <c r="N3022" s="144">
        <f>IFERROR(_xll.qlIndexFixing(ONIndex1M,I3022,TRUE,_xll.ohTrigger(RecalcTrigger,Trigger1M)),NA())</f>
        <v>4.6774877768651635E-3</v>
      </c>
      <c r="O3022" s="44">
        <f>IFERROR(_xll.qlIndexFixing(ONIndex3M,I3022,TRUE,_xll.ohTrigger(RecalcTrigger,Trigger3M)),NA())</f>
        <v>4.9409415913093113E-3</v>
      </c>
      <c r="P3022" s="44">
        <f>IFERROR(_xll.qlIndexFixing(ONIndex6M,I3022,TRUE,_xll.ohTrigger(RecalcTrigger,Trigger6M)),NA())</f>
        <v>5.8915337277554158E-3</v>
      </c>
      <c r="Q3022" s="145">
        <f>IFERROR(_xll.qlIndexFixing(ONIndex1Y,I3022,TRUE,_xll.ohTrigger(RecalcTrigger,Trigger1Y)),NA())</f>
        <v>5.2379577781547226E-3</v>
      </c>
    </row>
    <row r="3023" spans="2:17" x14ac:dyDescent="0.2">
      <c r="B3023" s="39" t="s">
        <v>42</v>
      </c>
      <c r="D3023" s="42">
        <f>_xll.qlCalendarAdvance(Calendar,$D3022,B3023,"f",FALSE)</f>
        <v>60868</v>
      </c>
      <c r="E3023" s="139">
        <f>_xll.qlInterestRateIndexValueDate(IndexON,D3023)</f>
        <v>60868</v>
      </c>
      <c r="F3023" s="155">
        <f>IFERROR(_xll.qlIndexFixing(IndexON,D3023,TRUE,_xll.ohTrigger(RecalcTrigger,TriggerON)),NA())</f>
        <v>4.4889059603825388E-3</v>
      </c>
      <c r="H3023" s="42">
        <f>_xll.qlCalendarAdvance(Calendar,$H3022,B3023,"f",FALSE)</f>
        <v>60868</v>
      </c>
      <c r="I3023" s="139">
        <f>_xll.qlInterestRateIndexValueDate(Index1M,$H3023)</f>
        <v>60870</v>
      </c>
      <c r="J3023" s="144">
        <f>IFERROR(_xll.qlIndexFixing(Index1M,$H3023,TRUE,_xll.ohTrigger(RecalcTrigger,Trigger1M)),NA())</f>
        <v>4.6881621664524031E-3</v>
      </c>
      <c r="K3023" s="44">
        <f>IFERROR(_xll.qlIndexFixing(Index3M,H3023,TRUE,_xll.ohTrigger(RecalcTrigger,Trigger3M)),NA())</f>
        <v>4.9697999397801951E-3</v>
      </c>
      <c r="L3023" s="44">
        <f>IFERROR(_xll.qlIndexFixing(Index6M,$H3023,TRUE,_xll.ohTrigger(RecalcTrigger,Trigger6M)),NA())</f>
        <v>5.8611523930742681E-3</v>
      </c>
      <c r="M3023" s="145">
        <f>IFERROR(_xll.qlIndexFixing(Index1Y,$H3023,TRUE,_xll.ohTrigger(RecalcTrigger,Trigger1Y)),NA())</f>
        <v>5.3495773998126711E-3</v>
      </c>
      <c r="N3023" s="144">
        <f>IFERROR(_xll.qlIndexFixing(ONIndex1M,I3023,TRUE,_xll.ohTrigger(RecalcTrigger,Trigger1M)),NA())</f>
        <v>4.6811733777296638E-3</v>
      </c>
      <c r="O3023" s="44">
        <f>IFERROR(_xll.qlIndexFixing(ONIndex3M,I3023,TRUE,_xll.ohTrigger(RecalcTrigger,Trigger3M)),NA())</f>
        <v>4.9446737471736668E-3</v>
      </c>
      <c r="P3023" s="44">
        <f>IFERROR(_xll.qlIndexFixing(ONIndex6M,I3023,TRUE,_xll.ohTrigger(RecalcTrigger,Trigger6M)),NA())</f>
        <v>5.8885636728334134E-3</v>
      </c>
      <c r="Q3023" s="145">
        <f>IFERROR(_xll.qlIndexFixing(ONIndex1Y,I3023,TRUE,_xll.ohTrigger(RecalcTrigger,Trigger1Y)),NA())</f>
        <v>5.2417168226703836E-3</v>
      </c>
    </row>
    <row r="3024" spans="2:17" x14ac:dyDescent="0.2">
      <c r="B3024" s="39" t="s">
        <v>42</v>
      </c>
      <c r="D3024" s="42">
        <f>_xll.qlCalendarAdvance(Calendar,$D3023,B3024,"f",FALSE)</f>
        <v>60875</v>
      </c>
      <c r="E3024" s="139">
        <f>_xll.qlInterestRateIndexValueDate(IndexON,D3024)</f>
        <v>60875</v>
      </c>
      <c r="F3024" s="155">
        <f>IFERROR(_xll.qlIndexFixing(IndexON,D3024,TRUE,_xll.ohTrigger(RecalcTrigger,TriggerON)),NA())</f>
        <v>4.4925934560513525E-3</v>
      </c>
      <c r="H3024" s="42">
        <f>_xll.qlCalendarAdvance(Calendar,$H3023,B3024,"f",FALSE)</f>
        <v>60875</v>
      </c>
      <c r="I3024" s="139">
        <f>_xll.qlInterestRateIndexValueDate(Index1M,$H3024)</f>
        <v>60877</v>
      </c>
      <c r="J3024" s="144">
        <f>IFERROR(_xll.qlIndexFixing(Index1M,$H3024,TRUE,_xll.ohTrigger(RecalcTrigger,Trigger1M)),NA())</f>
        <v>4.6918386443794979E-3</v>
      </c>
      <c r="K3024" s="44">
        <f>IFERROR(_xll.qlIndexFixing(Index3M,H3024,TRUE,_xll.ohTrigger(RecalcTrigger,Trigger3M)),NA())</f>
        <v>4.9732085424335137E-3</v>
      </c>
      <c r="L3024" s="44">
        <f>IFERROR(_xll.qlIndexFixing(Index6M,$H3024,TRUE,_xll.ohTrigger(RecalcTrigger,Trigger6M)),NA())</f>
        <v>5.859081146569101E-3</v>
      </c>
      <c r="M3024" s="145">
        <f>IFERROR(_xll.qlIndexFixing(Index1Y,$H3024,TRUE,_xll.ohTrigger(RecalcTrigger,Trigger1Y)),NA())</f>
        <v>5.3532280516180733E-3</v>
      </c>
      <c r="N3024" s="144">
        <f>IFERROR(_xll.qlIndexFixing(ONIndex1M,I3024,TRUE,_xll.ohTrigger(RecalcTrigger,Trigger1M)),NA())</f>
        <v>4.6848549821909558E-3</v>
      </c>
      <c r="O3024" s="44">
        <f>IFERROR(_xll.qlIndexFixing(ONIndex3M,I3024,TRUE,_xll.ohTrigger(RecalcTrigger,Trigger3M)),NA())</f>
        <v>4.9484016486012194E-3</v>
      </c>
      <c r="P3024" s="44">
        <f>IFERROR(_xll.qlIndexFixing(ONIndex6M,I3024,TRUE,_xll.ohTrigger(RecalcTrigger,Trigger6M)),NA())</f>
        <v>5.8856049875366523E-3</v>
      </c>
      <c r="Q3024" s="145">
        <f>IFERROR(_xll.qlIndexFixing(ONIndex1Y,I3024,TRUE,_xll.ohTrigger(RecalcTrigger,Trigger1Y)),NA())</f>
        <v>5.2454713106708795E-3</v>
      </c>
    </row>
    <row r="3025" spans="2:17" x14ac:dyDescent="0.2">
      <c r="B3025" s="39" t="s">
        <v>42</v>
      </c>
      <c r="D3025" s="42">
        <f>_xll.qlCalendarAdvance(Calendar,$D3024,B3025,"f",FALSE)</f>
        <v>60882</v>
      </c>
      <c r="E3025" s="139">
        <f>_xll.qlInterestRateIndexValueDate(IndexON,D3025)</f>
        <v>60882</v>
      </c>
      <c r="F3025" s="155">
        <f>IFERROR(_xll.qlIndexFixing(IndexON,D3025,TRUE,_xll.ohTrigger(RecalcTrigger,TriggerON)),NA())</f>
        <v>4.4962769065559627E-3</v>
      </c>
      <c r="H3025" s="42">
        <f>_xll.qlCalendarAdvance(Calendar,$H3024,B3025,"f",FALSE)</f>
        <v>60882</v>
      </c>
      <c r="I3025" s="139">
        <f>_xll.qlInterestRateIndexValueDate(Index1M,$H3025)</f>
        <v>60884</v>
      </c>
      <c r="J3025" s="144">
        <f>IFERROR(_xll.qlIndexFixing(Index1M,$H3025,TRUE,_xll.ohTrigger(RecalcTrigger,Trigger1M)),NA())</f>
        <v>4.6955110861426896E-3</v>
      </c>
      <c r="K3025" s="44">
        <f>IFERROR(_xll.qlIndexFixing(Index3M,H3025,TRUE,_xll.ohTrigger(RecalcTrigger,Trigger3M)),NA())</f>
        <v>4.976911333411084E-3</v>
      </c>
      <c r="L3025" s="44">
        <f>IFERROR(_xll.qlIndexFixing(Index6M,$H3025,TRUE,_xll.ohTrigger(RecalcTrigger,Trigger6M)),NA())</f>
        <v>5.8562678325263795E-3</v>
      </c>
      <c r="M3025" s="145">
        <f>IFERROR(_xll.qlIndexFixing(Index1Y,$H3025,TRUE,_xll.ohTrigger(RecalcTrigger,Trigger1Y)),NA())</f>
        <v>5.3568736851595331E-3</v>
      </c>
      <c r="N3025" s="144">
        <f>IFERROR(_xll.qlIndexFixing(ONIndex1M,I3025,TRUE,_xll.ohTrigger(RecalcTrigger,Trigger1M)),NA())</f>
        <v>4.6885325753809326E-3</v>
      </c>
      <c r="O3025" s="44">
        <f>IFERROR(_xll.qlIndexFixing(ONIndex3M,I3025,TRUE,_xll.ohTrigger(RecalcTrigger,Trigger3M)),NA())</f>
        <v>4.952125280004438E-3</v>
      </c>
      <c r="P3025" s="44">
        <f>IFERROR(_xll.qlIndexFixing(ONIndex6M,I3025,TRUE,_xll.ohTrigger(RecalcTrigger,Trigger6M)),NA())</f>
        <v>5.8826576924886353E-3</v>
      </c>
      <c r="Q3025" s="145">
        <f>IFERROR(_xll.qlIndexFixing(ONIndex1Y,I3025,TRUE,_xll.ohTrigger(RecalcTrigger,Trigger1Y)),NA())</f>
        <v>5.2492212251298298E-3</v>
      </c>
    </row>
    <row r="3026" spans="2:17" x14ac:dyDescent="0.2">
      <c r="B3026" s="39" t="s">
        <v>42</v>
      </c>
      <c r="D3026" s="42">
        <f>_xll.qlCalendarAdvance(Calendar,$D3025,B3026,"f",FALSE)</f>
        <v>60889</v>
      </c>
      <c r="E3026" s="139">
        <f>_xll.qlInterestRateIndexValueDate(IndexON,D3026)</f>
        <v>60889</v>
      </c>
      <c r="F3026" s="155">
        <f>IFERROR(_xll.qlIndexFixing(IndexON,D3026,TRUE,_xll.ohTrigger(RecalcTrigger,TriggerON)),NA())</f>
        <v>4.4999562966285822E-3</v>
      </c>
      <c r="H3026" s="42">
        <f>_xll.qlCalendarAdvance(Calendar,$H3025,B3026,"f",FALSE)</f>
        <v>60889</v>
      </c>
      <c r="I3026" s="139">
        <f>_xll.qlInterestRateIndexValueDate(Index1M,$H3026)</f>
        <v>60891</v>
      </c>
      <c r="J3026" s="144">
        <f>IFERROR(_xll.qlIndexFixing(Index1M,$H3026,TRUE,_xll.ohTrigger(RecalcTrigger,Trigger1M)),NA())</f>
        <v>4.6991794768613815E-3</v>
      </c>
      <c r="K3026" s="44">
        <f>IFERROR(_xll.qlIndexFixing(Index3M,H3026,TRUE,_xll.ohTrigger(RecalcTrigger,Trigger3M)),NA())</f>
        <v>4.9806097436976785E-3</v>
      </c>
      <c r="L3026" s="44">
        <f>IFERROR(_xll.qlIndexFixing(Index6M,$H3026,TRUE,_xll.ohTrigger(RecalcTrigger,Trigger6M)),NA())</f>
        <v>5.8534662209829592E-3</v>
      </c>
      <c r="M3026" s="145">
        <f>IFERROR(_xll.qlIndexFixing(Index1Y,$H3026,TRUE,_xll.ohTrigger(RecalcTrigger,Trigger1Y)),NA())</f>
        <v>5.3605142833359912E-3</v>
      </c>
      <c r="N3026" s="144">
        <f>IFERROR(_xll.qlIndexFixing(ONIndex1M,I3026,TRUE,_xll.ohTrigger(RecalcTrigger,Trigger1M)),NA())</f>
        <v>4.6922061425114236E-3</v>
      </c>
      <c r="O3026" s="44">
        <f>IFERROR(_xll.qlIndexFixing(ONIndex3M,I3026,TRUE,_xll.ohTrigger(RecalcTrigger,Trigger3M)),NA())</f>
        <v>4.9558446254760469E-3</v>
      </c>
      <c r="P3026" s="44">
        <f>IFERROR(_xll.qlIndexFixing(ONIndex6M,I3026,TRUE,_xll.ohTrigger(RecalcTrigger,Trigger6M)),NA())</f>
        <v>5.8797218083928016E-3</v>
      </c>
      <c r="Q3026" s="145">
        <f>IFERROR(_xll.qlIndexFixing(ONIndex1Y,I3026,TRUE,_xll.ohTrigger(RecalcTrigger,Trigger1Y)),NA())</f>
        <v>5.2529665492606625E-3</v>
      </c>
    </row>
    <row r="3027" spans="2:17" x14ac:dyDescent="0.2">
      <c r="B3027" s="39" t="s">
        <v>42</v>
      </c>
      <c r="D3027" s="42">
        <f>_xll.qlCalendarAdvance(Calendar,$D3026,B3027,"f",FALSE)</f>
        <v>60896</v>
      </c>
      <c r="E3027" s="139">
        <f>_xll.qlInterestRateIndexValueDate(IndexON,D3027)</f>
        <v>60896</v>
      </c>
      <c r="F3027" s="155">
        <f>IFERROR(_xll.qlIndexFixing(IndexON,D3027,TRUE,_xll.ohTrigger(RecalcTrigger,TriggerON)),NA())</f>
        <v>4.5036316114810404E-3</v>
      </c>
      <c r="H3027" s="42">
        <f>_xll.qlCalendarAdvance(Calendar,$H3026,B3027,"f",FALSE)</f>
        <v>60896</v>
      </c>
      <c r="I3027" s="139">
        <f>_xll.qlInterestRateIndexValueDate(Index1M,$H3027)</f>
        <v>60898</v>
      </c>
      <c r="J3027" s="144">
        <f>IFERROR(_xll.qlIndexFixing(Index1M,$H3027,TRUE,_xll.ohTrigger(RecalcTrigger,Trigger1M)),NA())</f>
        <v>4.7028438016599727E-3</v>
      </c>
      <c r="K3027" s="44">
        <f>IFERROR(_xll.qlIndexFixing(Index3M,H3027,TRUE,_xll.ohTrigger(RecalcTrigger,Trigger3M)),NA())</f>
        <v>4.9843037574273082E-3</v>
      </c>
      <c r="L3027" s="44">
        <f>IFERROR(_xll.qlIndexFixing(Index6M,$H3027,TRUE,_xll.ohTrigger(RecalcTrigger,Trigger6M)),NA())</f>
        <v>5.8506763325804501E-3</v>
      </c>
      <c r="M3027" s="145">
        <f>IFERROR(_xll.qlIndexFixing(Index1Y,$H3027,TRUE,_xll.ohTrigger(RecalcTrigger,Trigger1Y)),NA())</f>
        <v>5.3641498290485784E-3</v>
      </c>
      <c r="N3027" s="144">
        <f>IFERROR(_xll.qlIndexFixing(ONIndex1M,I3027,TRUE,_xll.ohTrigger(RecalcTrigger,Trigger1M)),NA())</f>
        <v>4.69587566855445E-3</v>
      </c>
      <c r="O3027" s="44">
        <f>IFERROR(_xll.qlIndexFixing(ONIndex3M,I3027,TRUE,_xll.ohTrigger(RecalcTrigger,Trigger3M)),NA())</f>
        <v>4.9595596691087707E-3</v>
      </c>
      <c r="P3027" s="44">
        <f>IFERROR(_xll.qlIndexFixing(ONIndex6M,I3027,TRUE,_xll.ohTrigger(RecalcTrigger,Trigger6M)),NA())</f>
        <v>5.8767973558726538E-3</v>
      </c>
      <c r="Q3027" s="145">
        <f>IFERROR(_xll.qlIndexFixing(ONIndex1Y,I3027,TRUE,_xll.ohTrigger(RecalcTrigger,Trigger1Y)),NA())</f>
        <v>5.2567072658771252E-3</v>
      </c>
    </row>
    <row r="3028" spans="2:17" x14ac:dyDescent="0.2">
      <c r="B3028" s="39" t="s">
        <v>42</v>
      </c>
      <c r="D3028" s="42">
        <f>_xll.qlCalendarAdvance(Calendar,$D3027,B3028,"f",FALSE)</f>
        <v>60903</v>
      </c>
      <c r="E3028" s="139">
        <f>_xll.qlInterestRateIndexValueDate(IndexON,D3028)</f>
        <v>60903</v>
      </c>
      <c r="F3028" s="155">
        <f>IFERROR(_xll.qlIndexFixing(IndexON,D3028,TRUE,_xll.ohTrigger(RecalcTrigger,TriggerON)),NA())</f>
        <v>4.5073028356856781E-3</v>
      </c>
      <c r="H3028" s="42">
        <f>_xll.qlCalendarAdvance(Calendar,$H3027,B3028,"f",FALSE)</f>
        <v>60903</v>
      </c>
      <c r="I3028" s="139">
        <f>_xll.qlInterestRateIndexValueDate(Index1M,$H3028)</f>
        <v>60905</v>
      </c>
      <c r="J3028" s="144">
        <f>IFERROR(_xll.qlIndexFixing(Index1M,$H3028,TRUE,_xll.ohTrigger(RecalcTrigger,Trigger1M)),NA())</f>
        <v>4.70562843716922E-3</v>
      </c>
      <c r="K3028" s="44">
        <f>IFERROR(_xll.qlIndexFixing(Index3M,H3028,TRUE,_xll.ohTrigger(RecalcTrigger,Trigger3M)),NA())</f>
        <v>4.9882905875757149E-3</v>
      </c>
      <c r="L3028" s="44">
        <f>IFERROR(_xll.qlIndexFixing(Index6M,$H3028,TRUE,_xll.ohTrigger(RecalcTrigger,Trigger6M)),NA())</f>
        <v>5.8477512773456542E-3</v>
      </c>
      <c r="M3028" s="145">
        <f>IFERROR(_xll.qlIndexFixing(Index1Y,$H3028,TRUE,_xll.ohTrigger(RecalcTrigger,Trigger1Y)),NA())</f>
        <v>5.3677803051966708E-3</v>
      </c>
      <c r="N3028" s="144">
        <f>IFERROR(_xll.qlIndexFixing(ONIndex1M,I3028,TRUE,_xll.ohTrigger(RecalcTrigger,Trigger1M)),NA())</f>
        <v>4.6995411388017772E-3</v>
      </c>
      <c r="O3028" s="44">
        <f>IFERROR(_xll.qlIndexFixing(ONIndex3M,I3028,TRUE,_xll.ohTrigger(RecalcTrigger,Trigger3M)),NA())</f>
        <v>4.963270395155206E-3</v>
      </c>
      <c r="P3028" s="44">
        <f>IFERROR(_xll.qlIndexFixing(ONIndex6M,I3028,TRUE,_xll.ohTrigger(RecalcTrigger,Trigger6M)),NA())</f>
        <v>5.8738843557115672E-3</v>
      </c>
      <c r="Q3028" s="145">
        <f>IFERROR(_xll.qlIndexFixing(ONIndex1Y,I3028,TRUE,_xll.ohTrigger(RecalcTrigger,Trigger1Y)),NA())</f>
        <v>5.2604433582725818E-3</v>
      </c>
    </row>
    <row r="3029" spans="2:17" x14ac:dyDescent="0.2">
      <c r="B3029" s="39" t="s">
        <v>42</v>
      </c>
      <c r="D3029" s="42">
        <f>_xll.qlCalendarAdvance(Calendar,$D3028,B3029,"f",FALSE)</f>
        <v>60910</v>
      </c>
      <c r="E3029" s="139">
        <f>_xll.qlInterestRateIndexValueDate(IndexON,D3029)</f>
        <v>60910</v>
      </c>
      <c r="F3029" s="155">
        <f>IFERROR(_xll.qlIndexFixing(IndexON,D3029,TRUE,_xll.ohTrigger(RecalcTrigger,TriggerON)),NA())</f>
        <v>4.5109699544543247E-3</v>
      </c>
      <c r="H3029" s="42">
        <f>_xll.qlCalendarAdvance(Calendar,$H3028,B3029,"f",FALSE)</f>
        <v>60910</v>
      </c>
      <c r="I3029" s="139">
        <f>_xll.qlInterestRateIndexValueDate(Index1M,$H3029)</f>
        <v>60912</v>
      </c>
      <c r="J3029" s="144">
        <f>IFERROR(_xll.qlIndexFixing(Index1M,$H3029,TRUE,_xll.ohTrigger(RecalcTrigger,Trigger1M)),NA())</f>
        <v>4.7101601939719684E-3</v>
      </c>
      <c r="K3029" s="44">
        <f>IFERROR(_xll.qlIndexFixing(Index3M,H3029,TRUE,_xll.ohTrigger(RecalcTrigger,Trigger3M)),NA())</f>
        <v>4.9919754922840391E-3</v>
      </c>
      <c r="L3029" s="44">
        <f>IFERROR(_xll.qlIndexFixing(Index6M,$H3029,TRUE,_xll.ohTrigger(RecalcTrigger,Trigger6M)),NA())</f>
        <v>5.8449856998015392E-3</v>
      </c>
      <c r="M3029" s="145">
        <f>IFERROR(_xll.qlIndexFixing(Index1Y,$H3029,TRUE,_xll.ohTrigger(RecalcTrigger,Trigger1Y)),NA())</f>
        <v>5.371405694679865E-3</v>
      </c>
      <c r="N3029" s="144">
        <f>IFERROR(_xll.qlIndexFixing(ONIndex1M,I3029,TRUE,_xll.ohTrigger(RecalcTrigger,Trigger1M)),NA())</f>
        <v>4.7032025382254261E-3</v>
      </c>
      <c r="O3029" s="44">
        <f>IFERROR(_xll.qlIndexFixing(ONIndex3M,I3029,TRUE,_xll.ohTrigger(RecalcTrigger,Trigger3M)),NA())</f>
        <v>4.9669767876281412E-3</v>
      </c>
      <c r="P3029" s="44">
        <f>IFERROR(_xll.qlIndexFixing(ONIndex6M,I3029,TRUE,_xll.ohTrigger(RecalcTrigger,Trigger6M)),NA())</f>
        <v>5.8709828281333643E-3</v>
      </c>
      <c r="Q3029" s="145">
        <f>IFERROR(_xll.qlIndexFixing(ONIndex1Y,I3029,TRUE,_xll.ohTrigger(RecalcTrigger,Trigger1Y)),NA())</f>
        <v>5.2641748092607799E-3</v>
      </c>
    </row>
    <row r="3030" spans="2:17" x14ac:dyDescent="0.2">
      <c r="B3030" s="39" t="s">
        <v>42</v>
      </c>
      <c r="D3030" s="42">
        <f>_xll.qlCalendarAdvance(Calendar,$D3029,B3030,"f",FALSE)</f>
        <v>60917</v>
      </c>
      <c r="E3030" s="139">
        <f>_xll.qlInterestRateIndexValueDate(IndexON,D3030)</f>
        <v>60917</v>
      </c>
      <c r="F3030" s="155">
        <f>IFERROR(_xll.qlIndexFixing(IndexON,D3030,TRUE,_xll.ohTrigger(RecalcTrigger,TriggerON)),NA())</f>
        <v>4.5146329528389373E-3</v>
      </c>
      <c r="H3030" s="42">
        <f>_xll.qlCalendarAdvance(Calendar,$H3029,B3030,"f",FALSE)</f>
        <v>60917</v>
      </c>
      <c r="I3030" s="139">
        <f>_xll.qlInterestRateIndexValueDate(Index1M,$H3030)</f>
        <v>60919</v>
      </c>
      <c r="J3030" s="144">
        <f>IFERROR(_xll.qlIndexFixing(Index1M,$H3030,TRUE,_xll.ohTrigger(RecalcTrigger,Trigger1M)),NA())</f>
        <v>4.7138122317316733E-3</v>
      </c>
      <c r="K3030" s="44">
        <f>IFERROR(_xll.qlIndexFixing(Index3M,H3030,TRUE,_xll.ohTrigger(RecalcTrigger,Trigger3M)),NA())</f>
        <v>4.9956559517021397E-3</v>
      </c>
      <c r="L3030" s="44">
        <f>IFERROR(_xll.qlIndexFixing(Index6M,$H3030,TRUE,_xll.ohTrigger(RecalcTrigger,Trigger6M)),NA())</f>
        <v>5.8422319090171235E-3</v>
      </c>
      <c r="M3030" s="145">
        <f>IFERROR(_xll.qlIndexFixing(Index1Y,$H3030,TRUE,_xll.ohTrigger(RecalcTrigger,Trigger1Y)),NA())</f>
        <v>5.3750259803979784E-3</v>
      </c>
      <c r="N3030" s="144">
        <f>IFERROR(_xll.qlIndexFixing(ONIndex1M,I3030,TRUE,_xll.ohTrigger(RecalcTrigger,Trigger1M)),NA())</f>
        <v>4.7068598520372262E-3</v>
      </c>
      <c r="O3030" s="44">
        <f>IFERROR(_xll.qlIndexFixing(ONIndex3M,I3030,TRUE,_xll.ohTrigger(RecalcTrigger,Trigger3M)),NA())</f>
        <v>4.9706788310199812E-3</v>
      </c>
      <c r="P3030" s="44">
        <f>IFERROR(_xll.qlIndexFixing(ONIndex6M,I3030,TRUE,_xll.ohTrigger(RecalcTrigger,Trigger6M)),NA())</f>
        <v>5.8680927941612282E-3</v>
      </c>
      <c r="Q3030" s="145">
        <f>IFERROR(_xll.qlIndexFixing(ONIndex1Y,I3030,TRUE,_xll.ohTrigger(RecalcTrigger,Trigger1Y)),NA())</f>
        <v>5.2679016020551472E-3</v>
      </c>
    </row>
    <row r="3031" spans="2:17" x14ac:dyDescent="0.2">
      <c r="B3031" s="39" t="s">
        <v>42</v>
      </c>
      <c r="D3031" s="42">
        <f>_xll.qlCalendarAdvance(Calendar,$D3030,B3031,"f",FALSE)</f>
        <v>60924</v>
      </c>
      <c r="E3031" s="139">
        <f>_xll.qlInterestRateIndexValueDate(IndexON,D3031)</f>
        <v>60924</v>
      </c>
      <c r="F3031" s="155">
        <f>IFERROR(_xll.qlIndexFixing(IndexON,D3031,TRUE,_xll.ohTrigger(RecalcTrigger,TriggerON)),NA())</f>
        <v>4.518291815731601E-3</v>
      </c>
      <c r="H3031" s="42">
        <f>_xll.qlCalendarAdvance(Calendar,$H3030,B3031,"f",FALSE)</f>
        <v>60924</v>
      </c>
      <c r="I3031" s="139">
        <f>_xll.qlInterestRateIndexValueDate(Index1M,$H3031)</f>
        <v>60926</v>
      </c>
      <c r="J3031" s="144">
        <f>IFERROR(_xll.qlIndexFixing(Index1M,$H3031,TRUE,_xll.ohTrigger(RecalcTrigger,Trigger1M)),NA())</f>
        <v>4.7174601440563846E-3</v>
      </c>
      <c r="K3031" s="44">
        <f>IFERROR(_xll.qlIndexFixing(Index3M,H3031,TRUE,_xll.ohTrigger(RecalcTrigger,Trigger3M)),NA())</f>
        <v>4.999331949968793E-3</v>
      </c>
      <c r="L3031" s="44">
        <f>IFERROR(_xll.qlIndexFixing(Index6M,$H3031,TRUE,_xll.ohTrigger(RecalcTrigger,Trigger6M)),NA())</f>
        <v>5.8394899256374328E-3</v>
      </c>
      <c r="M3031" s="145">
        <f>IFERROR(_xll.qlIndexFixing(Index1Y,$H3031,TRUE,_xll.ohTrigger(RecalcTrigger,Trigger1Y)),NA())</f>
        <v>5.3786411452503872E-3</v>
      </c>
      <c r="N3031" s="144">
        <f>IFERROR(_xll.qlIndexFixing(ONIndex1M,I3031,TRUE,_xll.ohTrigger(RecalcTrigger,Trigger1M)),NA())</f>
        <v>4.7105130653690708E-3</v>
      </c>
      <c r="O3031" s="44">
        <f>IFERROR(_xll.qlIndexFixing(ONIndex3M,I3031,TRUE,_xll.ohTrigger(RecalcTrigger,Trigger3M)),NA())</f>
        <v>4.9743765091836423E-3</v>
      </c>
      <c r="P3031" s="44">
        <f>IFERROR(_xll.qlIndexFixing(ONIndex6M,I3031,TRUE,_xll.ohTrigger(RecalcTrigger,Trigger6M)),NA())</f>
        <v>5.8652142741788538E-3</v>
      </c>
      <c r="Q3031" s="145">
        <f>IFERROR(_xll.qlIndexFixing(ONIndex1Y,I3031,TRUE,_xll.ohTrigger(RecalcTrigger,Trigger1Y)),NA())</f>
        <v>5.2716237197092397E-3</v>
      </c>
    </row>
    <row r="3032" spans="2:17" x14ac:dyDescent="0.2">
      <c r="B3032" s="39" t="s">
        <v>42</v>
      </c>
      <c r="D3032" s="42">
        <f>_xll.qlCalendarAdvance(Calendar,$D3031,B3032,"f",FALSE)</f>
        <v>60931</v>
      </c>
      <c r="E3032" s="139">
        <f>_xll.qlInterestRateIndexValueDate(IndexON,D3032)</f>
        <v>60931</v>
      </c>
      <c r="F3032" s="155">
        <f>IFERROR(_xll.qlIndexFixing(IndexON,D3032,TRUE,_xll.ohTrigger(RecalcTrigger,TriggerON)),NA())</f>
        <v>4.5219465279444648E-3</v>
      </c>
      <c r="H3032" s="42">
        <f>_xll.qlCalendarAdvance(Calendar,$H3031,B3032,"f",FALSE)</f>
        <v>60931</v>
      </c>
      <c r="I3032" s="139">
        <f>_xll.qlInterestRateIndexValueDate(Index1M,$H3032)</f>
        <v>60933</v>
      </c>
      <c r="J3032" s="144">
        <f>IFERROR(_xll.qlIndexFixing(Index1M,$H3032,TRUE,_xll.ohTrigger(RecalcTrigger,Trigger1M)),NA())</f>
        <v>4.7211039160655055E-3</v>
      </c>
      <c r="K3032" s="44">
        <f>IFERROR(_xll.qlIndexFixing(Index3M,H3032,TRUE,_xll.ohTrigger(RecalcTrigger,Trigger3M)),NA())</f>
        <v>5.0030034712210342E-3</v>
      </c>
      <c r="L3032" s="44">
        <f>IFERROR(_xll.qlIndexFixing(Index6M,$H3032,TRUE,_xll.ohTrigger(RecalcTrigger,Trigger6M)),NA())</f>
        <v>5.8367597703052939E-3</v>
      </c>
      <c r="M3032" s="145">
        <f>IFERROR(_xll.qlIndexFixing(Index1Y,$H3032,TRUE,_xll.ohTrigger(RecalcTrigger,Trigger1Y)),NA())</f>
        <v>5.3822511721362508E-3</v>
      </c>
      <c r="N3032" s="144">
        <f>IFERROR(_xll.qlIndexFixing(ONIndex1M,I3032,TRUE,_xll.ohTrigger(RecalcTrigger,Trigger1M)),NA())</f>
        <v>4.714162163352853E-3</v>
      </c>
      <c r="O3032" s="44">
        <f>IFERROR(_xll.qlIndexFixing(ONIndex3M,I3032,TRUE,_xll.ohTrigger(RecalcTrigger,Trigger3M)),NA())</f>
        <v>4.9780698066115292E-3</v>
      </c>
      <c r="P3032" s="44">
        <f>IFERROR(_xll.qlIndexFixing(ONIndex6M,I3032,TRUE,_xll.ohTrigger(RecalcTrigger,Trigger6M)),NA())</f>
        <v>5.862347288969616E-3</v>
      </c>
      <c r="Q3032" s="145">
        <f>IFERROR(_xll.qlIndexFixing(ONIndex1Y,I3032,TRUE,_xll.ohTrigger(RecalcTrigger,Trigger1Y)),NA())</f>
        <v>5.275341145196677E-3</v>
      </c>
    </row>
    <row r="3033" spans="2:17" x14ac:dyDescent="0.2">
      <c r="B3033" s="39" t="s">
        <v>42</v>
      </c>
      <c r="D3033" s="42">
        <f>_xll.qlCalendarAdvance(Calendar,$D3032,B3033,"f",FALSE)</f>
        <v>60938</v>
      </c>
      <c r="E3033" s="139">
        <f>_xll.qlInterestRateIndexValueDate(IndexON,D3033)</f>
        <v>60938</v>
      </c>
      <c r="F3033" s="155">
        <f>IFERROR(_xll.qlIndexFixing(IndexON,D3033,TRUE,_xll.ohTrigger(RecalcTrigger,TriggerON)),NA())</f>
        <v>4.5255970746094221E-3</v>
      </c>
      <c r="H3033" s="42">
        <f>_xll.qlCalendarAdvance(Calendar,$H3032,B3033,"f",FALSE)</f>
        <v>60938</v>
      </c>
      <c r="I3033" s="139">
        <f>_xll.qlInterestRateIndexValueDate(Index1M,$H3033)</f>
        <v>60940</v>
      </c>
      <c r="J3033" s="144">
        <f>IFERROR(_xll.qlIndexFixing(Index1M,$H3033,TRUE,_xll.ohTrigger(RecalcTrigger,Trigger1M)),NA())</f>
        <v>4.7247435328834353E-3</v>
      </c>
      <c r="K3033" s="44">
        <f>IFERROR(_xll.qlIndexFixing(Index3M,H3033,TRUE,_xll.ohTrigger(RecalcTrigger,Trigger3M)),NA())</f>
        <v>5.0066704996011152E-3</v>
      </c>
      <c r="L3033" s="44">
        <f>IFERROR(_xll.qlIndexFixing(Index6M,$H3033,TRUE,_xll.ohTrigger(RecalcTrigger,Trigger6M)),NA())</f>
        <v>5.8341843442039597E-3</v>
      </c>
      <c r="M3033" s="145">
        <f>IFERROR(_xll.qlIndexFixing(Index1Y,$H3033,TRUE,_xll.ohTrigger(RecalcTrigger,Trigger1Y)),NA())</f>
        <v>5.3858560439545089E-3</v>
      </c>
      <c r="N3033" s="144">
        <f>IFERROR(_xll.qlIndexFixing(ONIndex1M,I3033,TRUE,_xll.ohTrigger(RecalcTrigger,Trigger1M)),NA())</f>
        <v>4.7178071311204661E-3</v>
      </c>
      <c r="O3033" s="44">
        <f>IFERROR(_xll.qlIndexFixing(ONIndex3M,I3033,TRUE,_xll.ohTrigger(RecalcTrigger,Trigger3M)),NA())</f>
        <v>4.9817587070766223E-3</v>
      </c>
      <c r="P3033" s="44">
        <f>IFERROR(_xll.qlIndexFixing(ONIndex6M,I3033,TRUE,_xll.ohTrigger(RecalcTrigger,Trigger6M)),NA())</f>
        <v>5.8594918591570178E-3</v>
      </c>
      <c r="Q3033" s="145">
        <f>IFERROR(_xll.qlIndexFixing(ONIndex1Y,I3033,TRUE,_xll.ohTrigger(RecalcTrigger,Trigger1Y)),NA())</f>
        <v>5.2790538614910787E-3</v>
      </c>
    </row>
    <row r="3034" spans="2:17" x14ac:dyDescent="0.2">
      <c r="B3034" s="39" t="s">
        <v>42</v>
      </c>
      <c r="D3034" s="42">
        <f>_xll.qlCalendarAdvance(Calendar,$D3033,B3034,"f",FALSE)</f>
        <v>60945</v>
      </c>
      <c r="E3034" s="139">
        <f>_xll.qlInterestRateIndexValueDate(IndexON,D3034)</f>
        <v>60945</v>
      </c>
      <c r="F3034" s="155">
        <f>IFERROR(_xll.qlIndexFixing(IndexON,D3034,TRUE,_xll.ohTrigger(RecalcTrigger,TriggerON)),NA())</f>
        <v>4.5292434406185578E-3</v>
      </c>
      <c r="H3034" s="42">
        <f>_xll.qlCalendarAdvance(Calendar,$H3033,B3034,"f",FALSE)</f>
        <v>60945</v>
      </c>
      <c r="I3034" s="139">
        <f>_xll.qlInterestRateIndexValueDate(Index1M,$H3034)</f>
        <v>60947</v>
      </c>
      <c r="J3034" s="144">
        <f>IFERROR(_xll.qlIndexFixing(Index1M,$H3034,TRUE,_xll.ohTrigger(RecalcTrigger,Trigger1M)),NA())</f>
        <v>4.7283789796295772E-3</v>
      </c>
      <c r="K3034" s="44">
        <f>IFERROR(_xll.qlIndexFixing(Index3M,H3034,TRUE,_xll.ohTrigger(RecalcTrigger,Trigger3M)),NA())</f>
        <v>5.0103330192486778E-3</v>
      </c>
      <c r="L3034" s="44">
        <f>IFERROR(_xll.qlIndexFixing(Index6M,$H3034,TRUE,_xll.ohTrigger(RecalcTrigger,Trigger6M)),NA())</f>
        <v>5.8314770958248939E-3</v>
      </c>
      <c r="M3034" s="145">
        <f>IFERROR(_xll.qlIndexFixing(Index1Y,$H3034,TRUE,_xll.ohTrigger(RecalcTrigger,Trigger1Y)),NA())</f>
        <v>5.3894557436045386E-3</v>
      </c>
      <c r="N3034" s="144">
        <f>IFERROR(_xll.qlIndexFixing(ONIndex1M,I3034,TRUE,_xll.ohTrigger(RecalcTrigger,Trigger1M)),NA())</f>
        <v>4.7214479538837395E-3</v>
      </c>
      <c r="O3034" s="44">
        <f>IFERROR(_xll.qlIndexFixing(ONIndex3M,I3034,TRUE,_xll.ohTrigger(RecalcTrigger,Trigger3M)),NA())</f>
        <v>4.9854431950713263E-3</v>
      </c>
      <c r="P3034" s="44">
        <f>IFERROR(_xll.qlIndexFixing(ONIndex6M,I3034,TRUE,_xll.ohTrigger(RecalcTrigger,Trigger6M)),NA())</f>
        <v>5.8566480052846259E-3</v>
      </c>
      <c r="Q3034" s="145">
        <f>IFERROR(_xll.qlIndexFixing(ONIndex1Y,I3034,TRUE,_xll.ohTrigger(RecalcTrigger,Trigger1Y)),NA())</f>
        <v>5.2827618518058728E-3</v>
      </c>
    </row>
    <row r="3035" spans="2:17" x14ac:dyDescent="0.2">
      <c r="B3035" s="39" t="s">
        <v>42</v>
      </c>
      <c r="D3035" s="42">
        <f>_xll.qlCalendarAdvance(Calendar,$D3034,B3035,"f",FALSE)</f>
        <v>60952</v>
      </c>
      <c r="E3035" s="139">
        <f>_xll.qlInterestRateIndexValueDate(IndexON,D3035)</f>
        <v>60952</v>
      </c>
      <c r="F3035" s="155">
        <f>IFERROR(_xll.qlIndexFixing(IndexON,D3035,TRUE,_xll.ohTrigger(RecalcTrigger,TriggerON)),NA())</f>
        <v>4.5328856111037652E-3</v>
      </c>
      <c r="H3035" s="42">
        <f>_xll.qlCalendarAdvance(Calendar,$H3034,B3035,"f",FALSE)</f>
        <v>60952</v>
      </c>
      <c r="I3035" s="139">
        <f>_xll.qlInterestRateIndexValueDate(Index1M,$H3035)</f>
        <v>60954</v>
      </c>
      <c r="J3035" s="144">
        <f>IFERROR(_xll.qlIndexFixing(Index1M,$H3035,TRUE,_xll.ohTrigger(RecalcTrigger,Trigger1M)),NA())</f>
        <v>4.7320102414233345E-3</v>
      </c>
      <c r="K3035" s="44">
        <f>IFERROR(_xll.qlIndexFixing(Index3M,H3035,TRUE,_xll.ohTrigger(RecalcTrigger,Trigger3M)),NA())</f>
        <v>5.0139910143016282E-3</v>
      </c>
      <c r="L3035" s="44">
        <f>IFERROR(_xll.qlIndexFixing(Index6M,$H3035,TRUE,_xll.ohTrigger(RecalcTrigger,Trigger6M)),NA())</f>
        <v>5.828781735740818E-3</v>
      </c>
      <c r="M3035" s="145">
        <f>IFERROR(_xll.qlIndexFixing(Index1Y,$H3035,TRUE,_xll.ohTrigger(RecalcTrigger,Trigger1Y)),NA())</f>
        <v>5.3930502539844046E-3</v>
      </c>
      <c r="N3035" s="144">
        <f>IFERROR(_xll.qlIndexFixing(ONIndex1M,I3035,TRUE,_xll.ohTrigger(RecalcTrigger,Trigger1M)),NA())</f>
        <v>4.7250846166146943E-3</v>
      </c>
      <c r="O3035" s="44">
        <f>IFERROR(_xll.qlIndexFixing(ONIndex3M,I3035,TRUE,_xll.ohTrigger(RecalcTrigger,Trigger3M)),NA())</f>
        <v>4.9891232544485575E-3</v>
      </c>
      <c r="P3035" s="44">
        <f>IFERROR(_xll.qlIndexFixing(ONIndex6M,I3035,TRUE,_xll.ohTrigger(RecalcTrigger,Trigger6M)),NA())</f>
        <v>5.8538157479759434E-3</v>
      </c>
      <c r="Q3035" s="145">
        <f>IFERROR(_xll.qlIndexFixing(ONIndex1Y,I3035,TRUE,_xll.ohTrigger(RecalcTrigger,Trigger1Y)),NA())</f>
        <v>5.2864650991146789E-3</v>
      </c>
    </row>
    <row r="3036" spans="2:17" x14ac:dyDescent="0.2">
      <c r="B3036" s="39" t="s">
        <v>42</v>
      </c>
      <c r="D3036" s="42">
        <f>_xll.qlCalendarAdvance(Calendar,$D3035,B3036,"f",FALSE)</f>
        <v>60959</v>
      </c>
      <c r="E3036" s="139">
        <f>_xll.qlInterestRateIndexValueDate(IndexON,D3036)</f>
        <v>60959</v>
      </c>
      <c r="F3036" s="155">
        <f>IFERROR(_xll.qlIndexFixing(IndexON,D3036,TRUE,_xll.ohTrigger(RecalcTrigger,TriggerON)),NA())</f>
        <v>4.5365235707173213E-3</v>
      </c>
      <c r="H3036" s="42">
        <f>_xll.qlCalendarAdvance(Calendar,$H3035,B3036,"f",FALSE)</f>
        <v>60959</v>
      </c>
      <c r="I3036" s="139">
        <f>_xll.qlInterestRateIndexValueDate(Index1M,$H3036)</f>
        <v>60961</v>
      </c>
      <c r="J3036" s="144">
        <f>IFERROR(_xll.qlIndexFixing(Index1M,$H3036,TRUE,_xll.ohTrigger(RecalcTrigger,Trigger1M)),NA())</f>
        <v>4.7356373033891064E-3</v>
      </c>
      <c r="K3036" s="44">
        <f>IFERROR(_xll.qlIndexFixing(Index3M,H3036,TRUE,_xll.ohTrigger(RecalcTrigger,Trigger3M)),NA())</f>
        <v>5.01764446889961E-3</v>
      </c>
      <c r="L3036" s="44">
        <f>IFERROR(_xll.qlIndexFixing(Index6M,$H3036,TRUE,_xll.ohTrigger(RecalcTrigger,Trigger6M)),NA())</f>
        <v>5.8260982845946656E-3</v>
      </c>
      <c r="M3036" s="145">
        <f>IFERROR(_xll.qlIndexFixing(Index1Y,$H3036,TRUE,_xll.ohTrigger(RecalcTrigger,Trigger1Y)),NA())</f>
        <v>5.3966395579930449E-3</v>
      </c>
      <c r="N3036" s="144">
        <f>IFERROR(_xll.qlIndexFixing(ONIndex1M,I3036,TRUE,_xll.ohTrigger(RecalcTrigger,Trigger1M)),NA())</f>
        <v>4.7287171045251597E-3</v>
      </c>
      <c r="O3036" s="44">
        <f>IFERROR(_xll.qlIndexFixing(ONIndex3M,I3036,TRUE,_xll.ohTrigger(RecalcTrigger,Trigger3M)),NA())</f>
        <v>4.992798869860593E-3</v>
      </c>
      <c r="P3036" s="44">
        <f>IFERROR(_xll.qlIndexFixing(ONIndex6M,I3036,TRUE,_xll.ohTrigger(RecalcTrigger,Trigger6M)),NA())</f>
        <v>5.8509951080143452E-3</v>
      </c>
      <c r="Q3036" s="145">
        <f>IFERROR(_xll.qlIndexFixing(ONIndex1Y,I3036,TRUE,_xll.ohTrigger(RecalcTrigger,Trigger1Y)),NA())</f>
        <v>5.2901635863911167E-3</v>
      </c>
    </row>
    <row r="3037" spans="2:17" x14ac:dyDescent="0.2">
      <c r="B3037" s="39" t="s">
        <v>42</v>
      </c>
      <c r="D3037" s="42">
        <f>_xll.qlCalendarAdvance(Calendar,$D3036,B3037,"f",FALSE)</f>
        <v>60966</v>
      </c>
      <c r="E3037" s="139">
        <f>_xll.qlInterestRateIndexValueDate(IndexON,D3037)</f>
        <v>60966</v>
      </c>
      <c r="F3037" s="155">
        <f>IFERROR(_xll.qlIndexFixing(IndexON,D3037,TRUE,_xll.ohTrigger(RecalcTrigger,TriggerON)),NA())</f>
        <v>4.5401573047509913E-3</v>
      </c>
      <c r="H3037" s="42">
        <f>_xll.qlCalendarAdvance(Calendar,$H3036,B3037,"f",FALSE)</f>
        <v>60966</v>
      </c>
      <c r="I3037" s="139">
        <f>_xll.qlInterestRateIndexValueDate(Index1M,$H3037)</f>
        <v>60968</v>
      </c>
      <c r="J3037" s="144">
        <f>IFERROR(_xll.qlIndexFixing(Index1M,$H3037,TRUE,_xll.ohTrigger(RecalcTrigger,Trigger1M)),NA())</f>
        <v>4.7392601506462961E-3</v>
      </c>
      <c r="K3037" s="44">
        <f>IFERROR(_xll.qlIndexFixing(Index3M,H3037,TRUE,_xll.ohTrigger(RecalcTrigger,Trigger3M)),NA())</f>
        <v>5.0207037989906667E-3</v>
      </c>
      <c r="L3037" s="44">
        <f>IFERROR(_xll.qlIndexFixing(Index6M,$H3037,TRUE,_xll.ohTrigger(RecalcTrigger,Trigger6M)),NA())</f>
        <v>5.8232871369267043E-3</v>
      </c>
      <c r="M3037" s="145">
        <f>IFERROR(_xll.qlIndexFixing(Index1Y,$H3037,TRUE,_xll.ohTrigger(RecalcTrigger,Trigger1Y)),NA())</f>
        <v>5.4002236385289632E-3</v>
      </c>
      <c r="N3037" s="144">
        <f>IFERROR(_xll.qlIndexFixing(ONIndex1M,I3037,TRUE,_xll.ohTrigger(RecalcTrigger,Trigger1M)),NA())</f>
        <v>4.7323454027470291E-3</v>
      </c>
      <c r="O3037" s="44">
        <f>IFERROR(_xll.qlIndexFixing(ONIndex3M,I3037,TRUE,_xll.ohTrigger(RecalcTrigger,Trigger3M)),NA())</f>
        <v>4.9964700251603489E-3</v>
      </c>
      <c r="P3037" s="44">
        <f>IFERROR(_xll.qlIndexFixing(ONIndex6M,I3037,TRUE,_xll.ohTrigger(RecalcTrigger,Trigger6M)),NA())</f>
        <v>5.8481861060233342E-3</v>
      </c>
      <c r="Q3037" s="145">
        <f>IFERROR(_xll.qlIndexFixing(ONIndex1Y,I3037,TRUE,_xll.ohTrigger(RecalcTrigger,Trigger1Y)),NA())</f>
        <v>5.2938572967686781E-3</v>
      </c>
    </row>
    <row r="3038" spans="2:17" x14ac:dyDescent="0.2">
      <c r="B3038" s="39" t="s">
        <v>42</v>
      </c>
      <c r="D3038" s="42">
        <f>_xll.qlCalendarAdvance(Calendar,$D3037,B3038,"f",FALSE)</f>
        <v>60973</v>
      </c>
      <c r="E3038" s="139">
        <f>_xll.qlInterestRateIndexValueDate(IndexON,D3038)</f>
        <v>60973</v>
      </c>
      <c r="F3038" s="155">
        <f>IFERROR(_xll.qlIndexFixing(IndexON,D3038,TRUE,_xll.ohTrigger(RecalcTrigger,TriggerON)),NA())</f>
        <v>4.5437867978570523E-3</v>
      </c>
      <c r="H3038" s="42">
        <f>_xll.qlCalendarAdvance(Calendar,$H3037,B3038,"f",FALSE)</f>
        <v>60973</v>
      </c>
      <c r="I3038" s="139">
        <f>_xll.qlInterestRateIndexValueDate(Index1M,$H3038)</f>
        <v>60975</v>
      </c>
      <c r="J3038" s="144">
        <f>IFERROR(_xll.qlIndexFixing(Index1M,$H3038,TRUE,_xll.ohTrigger(RecalcTrigger,Trigger1M)),NA())</f>
        <v>4.742878768316805E-3</v>
      </c>
      <c r="K3038" s="44">
        <f>IFERROR(_xll.qlIndexFixing(Index3M,H3038,TRUE,_xll.ohTrigger(RecalcTrigger,Trigger3M)),NA())</f>
        <v>5.024348682501234E-3</v>
      </c>
      <c r="L3038" s="44">
        <f>IFERROR(_xll.qlIndexFixing(Index6M,$H3038,TRUE,_xll.ohTrigger(RecalcTrigger,Trigger6M)),NA())</f>
        <v>5.8206283834187989E-3</v>
      </c>
      <c r="M3038" s="145">
        <f>IFERROR(_xll.qlIndexFixing(Index1Y,$H3038,TRUE,_xll.ohTrigger(RecalcTrigger,Trigger1Y)),NA())</f>
        <v>5.4038024784900038E-3</v>
      </c>
      <c r="N3038" s="144">
        <f>IFERROR(_xll.qlIndexFixing(ONIndex1M,I3038,TRUE,_xll.ohTrigger(RecalcTrigger,Trigger1M)),NA())</f>
        <v>4.7359694964121957E-3</v>
      </c>
      <c r="O3038" s="44">
        <f>IFERROR(_xll.qlIndexFixing(ONIndex3M,I3038,TRUE,_xll.ohTrigger(RecalcTrigger,Trigger3M)),NA())</f>
        <v>5.0001367044405498E-3</v>
      </c>
      <c r="P3038" s="44">
        <f>IFERROR(_xll.qlIndexFixing(ONIndex6M,I3038,TRUE,_xll.ohTrigger(RecalcTrigger,Trigger6M)),NA())</f>
        <v>5.8453887623066692E-3</v>
      </c>
      <c r="Q3038" s="145">
        <f>IFERROR(_xll.qlIndexFixing(ONIndex1Y,I3038,TRUE,_xll.ohTrigger(RecalcTrigger,Trigger1Y)),NA())</f>
        <v>5.2975462133808549E-3</v>
      </c>
    </row>
    <row r="3039" spans="2:17" x14ac:dyDescent="0.2">
      <c r="B3039" s="39" t="s">
        <v>42</v>
      </c>
      <c r="D3039" s="42">
        <f>_xll.qlCalendarAdvance(Calendar,$D3038,B3039,"f",FALSE)</f>
        <v>60980</v>
      </c>
      <c r="E3039" s="139">
        <f>_xll.qlInterestRateIndexValueDate(IndexON,D3039)</f>
        <v>60980</v>
      </c>
      <c r="F3039" s="155">
        <f>IFERROR(_xll.qlIndexFixing(IndexON,D3039,TRUE,_xll.ohTrigger(RecalcTrigger,TriggerON)),NA())</f>
        <v>4.5474120352473335E-3</v>
      </c>
      <c r="H3039" s="42">
        <f>_xll.qlCalendarAdvance(Calendar,$H3038,B3039,"f",FALSE)</f>
        <v>60980</v>
      </c>
      <c r="I3039" s="139">
        <f>_xll.qlInterestRateIndexValueDate(Index1M,$H3039)</f>
        <v>60982</v>
      </c>
      <c r="J3039" s="144">
        <f>IFERROR(_xll.qlIndexFixing(Index1M,$H3039,TRUE,_xll.ohTrigger(RecalcTrigger,Trigger1M)),NA())</f>
        <v>4.7464931415275302E-3</v>
      </c>
      <c r="K3039" s="44">
        <f>IFERROR(_xll.qlIndexFixing(Index3M,H3039,TRUE,_xll.ohTrigger(RecalcTrigger,Trigger3M)),NA())</f>
        <v>5.0279889802942179E-3</v>
      </c>
      <c r="L3039" s="44">
        <f>IFERROR(_xll.qlIndexFixing(Index6M,$H3039,TRUE,_xll.ohTrigger(RecalcTrigger,Trigger6M)),NA())</f>
        <v>5.8179816024718578E-3</v>
      </c>
      <c r="M3039" s="145">
        <f>IFERROR(_xll.qlIndexFixing(Index1Y,$H3039,TRUE,_xll.ohTrigger(RecalcTrigger,Trigger1Y)),NA())</f>
        <v>5.4073760607742296E-3</v>
      </c>
      <c r="N3039" s="144">
        <f>IFERROR(_xll.qlIndexFixing(ONIndex1M,I3039,TRUE,_xll.ohTrigger(RecalcTrigger,Trigger1M)),NA())</f>
        <v>4.7395893705726166E-3</v>
      </c>
      <c r="O3039" s="44">
        <f>IFERROR(_xll.qlIndexFixing(ONIndex3M,I3039,TRUE,_xll.ohTrigger(RecalcTrigger,Trigger3M)),NA())</f>
        <v>5.0037988920337284E-3</v>
      </c>
      <c r="P3039" s="44">
        <f>IFERROR(_xll.qlIndexFixing(ONIndex6M,I3039,TRUE,_xll.ohTrigger(RecalcTrigger,Trigger6M)),NA())</f>
        <v>5.8426030979674692E-3</v>
      </c>
      <c r="Q3039" s="145">
        <f>IFERROR(_xll.qlIndexFixing(ONIndex1Y,I3039,TRUE,_xll.ohTrigger(RecalcTrigger,Trigger1Y)),NA())</f>
        <v>5.3012303191213306E-3</v>
      </c>
    </row>
    <row r="3040" spans="2:17" x14ac:dyDescent="0.2">
      <c r="B3040" s="39" t="s">
        <v>42</v>
      </c>
      <c r="D3040" s="42">
        <f>_xll.qlCalendarAdvance(Calendar,$D3039,B3040,"f",FALSE)</f>
        <v>60987</v>
      </c>
      <c r="E3040" s="139">
        <f>_xll.qlInterestRateIndexValueDate(IndexON,D3040)</f>
        <v>60987</v>
      </c>
      <c r="F3040" s="155">
        <f>IFERROR(_xll.qlIndexFixing(IndexON,D3040,TRUE,_xll.ohTrigger(RecalcTrigger,TriggerON)),NA())</f>
        <v>4.55103300181392E-3</v>
      </c>
      <c r="H3040" s="42">
        <f>_xll.qlCalendarAdvance(Calendar,$H3039,B3040,"f",FALSE)</f>
        <v>60987</v>
      </c>
      <c r="I3040" s="139">
        <f>_xll.qlInterestRateIndexValueDate(Index1M,$H3040)</f>
        <v>60989</v>
      </c>
      <c r="J3040" s="144">
        <f>IFERROR(_xll.qlIndexFixing(Index1M,$H3040,TRUE,_xll.ohTrigger(RecalcTrigger,Trigger1M)),NA())</f>
        <v>4.750103255390381E-3</v>
      </c>
      <c r="K3040" s="44">
        <f>IFERROR(_xll.qlIndexFixing(Index3M,H3040,TRUE,_xll.ohTrigger(RecalcTrigger,Trigger3M)),NA())</f>
        <v>5.0316246765103045E-3</v>
      </c>
      <c r="L3040" s="44">
        <f>IFERROR(_xll.qlIndexFixing(Index6M,$H3040,TRUE,_xll.ohTrigger(RecalcTrigger,Trigger6M)),NA())</f>
        <v>5.815346814730467E-3</v>
      </c>
      <c r="M3040" s="145">
        <f>IFERROR(_xll.qlIndexFixing(Index1Y,$H3040,TRUE,_xll.ohTrigger(RecalcTrigger,Trigger1Y)),NA())</f>
        <v>5.4109443682797045E-3</v>
      </c>
      <c r="N3040" s="144">
        <f>IFERROR(_xll.qlIndexFixing(ONIndex1M,I3040,TRUE,_xll.ohTrigger(RecalcTrigger,Trigger1M)),NA())</f>
        <v>4.7432050105200574E-3</v>
      </c>
      <c r="O3040" s="44">
        <f>IFERROR(_xll.qlIndexFixing(ONIndex3M,I3040,TRUE,_xll.ohTrigger(RecalcTrigger,Trigger3M)),NA())</f>
        <v>5.0074565721125452E-3</v>
      </c>
      <c r="P3040" s="44">
        <f>IFERROR(_xll.qlIndexFixing(ONIndex6M,I3040,TRUE,_xll.ohTrigger(RecalcTrigger,Trigger6M)),NA())</f>
        <v>5.8398291333094932E-3</v>
      </c>
      <c r="Q3040" s="145">
        <f>IFERROR(_xll.qlIndexFixing(ONIndex1Y,I3040,TRUE,_xll.ohTrigger(RecalcTrigger,Trigger1Y)),NA())</f>
        <v>5.3049095971235971E-3</v>
      </c>
    </row>
    <row r="3041" spans="2:17" x14ac:dyDescent="0.2">
      <c r="B3041" s="39" t="s">
        <v>42</v>
      </c>
      <c r="D3041" s="42">
        <f>_xll.qlCalendarAdvance(Calendar,$D3040,B3041,"f",FALSE)</f>
        <v>60994</v>
      </c>
      <c r="E3041" s="139">
        <f>_xll.qlInterestRateIndexValueDate(IndexON,D3041)</f>
        <v>60994</v>
      </c>
      <c r="F3041" s="155">
        <f>IFERROR(_xll.qlIndexFixing(IndexON,D3041,TRUE,_xll.ohTrigger(RecalcTrigger,TriggerON)),NA())</f>
        <v>4.5546496824488969E-3</v>
      </c>
      <c r="H3041" s="42">
        <f>_xll.qlCalendarAdvance(Calendar,$H3040,B3041,"f",FALSE)</f>
        <v>60994</v>
      </c>
      <c r="I3041" s="139">
        <f>_xll.qlInterestRateIndexValueDate(Index1M,$H3041)</f>
        <v>60996</v>
      </c>
      <c r="J3041" s="144">
        <f>IFERROR(_xll.qlIndexFixing(Index1M,$H3041,TRUE,_xll.ohTrigger(RecalcTrigger,Trigger1M)),NA())</f>
        <v>4.7537090950322547E-3</v>
      </c>
      <c r="K3041" s="44">
        <f>IFERROR(_xll.qlIndexFixing(Index3M,H3041,TRUE,_xll.ohTrigger(RecalcTrigger,Trigger3M)),NA())</f>
        <v>5.0352557552866273E-3</v>
      </c>
      <c r="L3041" s="44">
        <f>IFERROR(_xll.qlIndexFixing(Index6M,$H3041,TRUE,_xll.ohTrigger(RecalcTrigger,Trigger6M)),NA())</f>
        <v>5.8127240408400883E-3</v>
      </c>
      <c r="M3041" s="145">
        <f>IFERROR(_xll.qlIndexFixing(Index1Y,$H3041,TRUE,_xll.ohTrigger(RecalcTrigger,Trigger1Y)),NA())</f>
        <v>5.4145073839044922E-3</v>
      </c>
      <c r="N3041" s="144">
        <f>IFERROR(_xll.qlIndexFixing(ONIndex1M,I3041,TRUE,_xll.ohTrigger(RecalcTrigger,Trigger1M)),NA())</f>
        <v>4.7468164013064751E-3</v>
      </c>
      <c r="O3041" s="44">
        <f>IFERROR(_xll.qlIndexFixing(ONIndex3M,I3041,TRUE,_xll.ohTrigger(RecalcTrigger,Trigger3M)),NA())</f>
        <v>5.0111097288496609E-3</v>
      </c>
      <c r="P3041" s="44">
        <f>IFERROR(_xll.qlIndexFixing(ONIndex6M,I3041,TRUE,_xll.ohTrigger(RecalcTrigger,Trigger6M)),NA())</f>
        <v>5.8370668890361799E-3</v>
      </c>
      <c r="Q3041" s="145">
        <f>IFERROR(_xll.qlIndexFixing(ONIndex1Y,I3041,TRUE,_xll.ohTrigger(RecalcTrigger,Trigger1Y)),NA())</f>
        <v>5.3085840302813381E-3</v>
      </c>
    </row>
    <row r="3042" spans="2:17" x14ac:dyDescent="0.2">
      <c r="B3042" s="39" t="s">
        <v>42</v>
      </c>
      <c r="D3042" s="42">
        <f>_xll.qlCalendarAdvance(Calendar,$D3041,B3042,"f",FALSE)</f>
        <v>61001</v>
      </c>
      <c r="E3042" s="139">
        <f>_xll.qlInterestRateIndexValueDate(IndexON,D3042)</f>
        <v>61001</v>
      </c>
      <c r="F3042" s="155">
        <f>IFERROR(_xll.qlIndexFixing(IndexON,D3042,TRUE,_xll.ohTrigger(RecalcTrigger,TriggerON)),NA())</f>
        <v>4.5582620622042214E-3</v>
      </c>
      <c r="H3042" s="42">
        <f>_xll.qlCalendarAdvance(Calendar,$H3041,B3042,"f",FALSE)</f>
        <v>61001</v>
      </c>
      <c r="I3042" s="139">
        <f>_xll.qlInterestRateIndexValueDate(Index1M,$H3042)</f>
        <v>61003</v>
      </c>
      <c r="J3042" s="144">
        <f>IFERROR(_xll.qlIndexFixing(Index1M,$H3042,TRUE,_xll.ohTrigger(RecalcTrigger,Trigger1M)),NA())</f>
        <v>4.7573106455725545E-3</v>
      </c>
      <c r="K3042" s="44">
        <f>IFERROR(_xll.qlIndexFixing(Index3M,H3042,TRUE,_xll.ohTrigger(RecalcTrigger,Trigger3M)),NA())</f>
        <v>5.0388822007665368E-3</v>
      </c>
      <c r="L3042" s="44">
        <f>IFERROR(_xll.qlIndexFixing(Index6M,$H3042,TRUE,_xll.ohTrigger(RecalcTrigger,Trigger6M)),NA())</f>
        <v>5.8102488215470288E-3</v>
      </c>
      <c r="M3042" s="145">
        <f>IFERROR(_xll.qlIndexFixing(Index1Y,$H3042,TRUE,_xll.ohTrigger(RecalcTrigger,Trigger1Y)),NA())</f>
        <v>5.4180650905455612E-3</v>
      </c>
      <c r="N3042" s="144">
        <f>IFERROR(_xll.qlIndexFixing(ONIndex1M,I3042,TRUE,_xll.ohTrigger(RecalcTrigger,Trigger1M)),NA())</f>
        <v>4.750423528063763E-3</v>
      </c>
      <c r="O3042" s="44">
        <f>IFERROR(_xll.qlIndexFixing(ONIndex3M,I3042,TRUE,_xll.ohTrigger(RecalcTrigger,Trigger3M)),NA())</f>
        <v>5.0147583462578638E-3</v>
      </c>
      <c r="P3042" s="44">
        <f>IFERROR(_xll.qlIndexFixing(ONIndex6M,I3042,TRUE,_xll.ohTrigger(RecalcTrigger,Trigger6M)),NA())</f>
        <v>5.8343163859309044E-3</v>
      </c>
      <c r="Q3042" s="145">
        <f>IFERROR(_xll.qlIndexFixing(ONIndex1Y,I3042,TRUE,_xll.ohTrigger(RecalcTrigger,Trigger1Y)),NA())</f>
        <v>5.3122536019678535E-3</v>
      </c>
    </row>
    <row r="3043" spans="2:17" x14ac:dyDescent="0.2">
      <c r="B3043" s="39" t="s">
        <v>42</v>
      </c>
      <c r="D3043" s="42">
        <f>_xll.qlCalendarAdvance(Calendar,$D3042,B3043,"f",FALSE)</f>
        <v>61008</v>
      </c>
      <c r="E3043" s="139">
        <f>_xll.qlInterestRateIndexValueDate(IndexON,D3043)</f>
        <v>61008</v>
      </c>
      <c r="F3043" s="155">
        <f>IFERROR(_xll.qlIndexFixing(IndexON,D3043,TRUE,_xll.ohTrigger(RecalcTrigger,TriggerON)),NA())</f>
        <v>4.5618701260519146E-3</v>
      </c>
      <c r="H3043" s="42">
        <f>_xll.qlCalendarAdvance(Calendar,$H3042,B3043,"f",FALSE)</f>
        <v>61008</v>
      </c>
      <c r="I3043" s="139">
        <f>_xll.qlInterestRateIndexValueDate(Index1M,$H3043)</f>
        <v>61010</v>
      </c>
      <c r="J3043" s="144">
        <f>IFERROR(_xll.qlIndexFixing(Index1M,$H3043,TRUE,_xll.ohTrigger(RecalcTrigger,Trigger1M)),NA())</f>
        <v>4.7609078921331816E-3</v>
      </c>
      <c r="K3043" s="44">
        <f>IFERROR(_xll.qlIndexFixing(Index3M,H3043,TRUE,_xll.ohTrigger(RecalcTrigger,Trigger3M)),NA())</f>
        <v>5.0425039970871666E-3</v>
      </c>
      <c r="L3043" s="44">
        <f>IFERROR(_xll.qlIndexFixing(Index6M,$H3043,TRUE,_xll.ohTrigger(RecalcTrigger,Trigger6M)),NA())</f>
        <v>5.8076493110303514E-3</v>
      </c>
      <c r="M3043" s="145">
        <f>IFERROR(_xll.qlIndexFixing(Index1Y,$H3043,TRUE,_xll.ohTrigger(RecalcTrigger,Trigger1Y)),NA())</f>
        <v>5.421617471100538E-3</v>
      </c>
      <c r="N3043" s="144">
        <f>IFERROR(_xll.qlIndexFixing(ONIndex1M,I3043,TRUE,_xll.ohTrigger(RecalcTrigger,Trigger1M)),NA())</f>
        <v>4.7540263758438783E-3</v>
      </c>
      <c r="O3043" s="44">
        <f>IFERROR(_xll.qlIndexFixing(ONIndex3M,I3043,TRUE,_xll.ohTrigger(RecalcTrigger,Trigger3M)),NA())</f>
        <v>5.0184024086696866E-3</v>
      </c>
      <c r="P3043" s="44">
        <f>IFERROR(_xll.qlIndexFixing(ONIndex6M,I3043,TRUE,_xll.ohTrigger(RecalcTrigger,Trigger6M)),NA())</f>
        <v>5.8315776444572975E-3</v>
      </c>
      <c r="Q3043" s="145">
        <f>IFERROR(_xll.qlIndexFixing(ONIndex1Y,I3043,TRUE,_xll.ohTrigger(RecalcTrigger,Trigger1Y)),NA())</f>
        <v>5.3159182948370187E-3</v>
      </c>
    </row>
    <row r="3044" spans="2:17" x14ac:dyDescent="0.2">
      <c r="B3044" s="39" t="s">
        <v>42</v>
      </c>
      <c r="D3044" s="42">
        <f>_xll.qlCalendarAdvance(Calendar,$D3043,B3044,"f",FALSE)</f>
        <v>61015</v>
      </c>
      <c r="E3044" s="139">
        <f>_xll.qlInterestRateIndexValueDate(IndexON,D3044)</f>
        <v>61015</v>
      </c>
      <c r="F3044" s="155">
        <f>IFERROR(_xll.qlIndexFixing(IndexON,D3044,TRUE,_xll.ohTrigger(RecalcTrigger,TriggerON)),NA())</f>
        <v>4.5654738588041255E-3</v>
      </c>
      <c r="H3044" s="42">
        <f>_xll.qlCalendarAdvance(Calendar,$H3043,B3044,"f",FALSE)</f>
        <v>61015</v>
      </c>
      <c r="I3044" s="139">
        <f>_xll.qlInterestRateIndexValueDate(Index1M,$H3044)</f>
        <v>61017</v>
      </c>
      <c r="J3044" s="144">
        <f>IFERROR(_xll.qlIndexFixing(Index1M,$H3044,TRUE,_xll.ohTrigger(RecalcTrigger,Trigger1M)),NA())</f>
        <v>4.7645008198360372E-3</v>
      </c>
      <c r="K3044" s="44">
        <f>IFERROR(_xll.qlIndexFixing(Index3M,H3044,TRUE,_xll.ohTrigger(RecalcTrigger,Trigger3M)),NA())</f>
        <v>5.0461211283892027E-3</v>
      </c>
      <c r="L3044" s="44">
        <f>IFERROR(_xll.qlIndexFixing(Index6M,$H3044,TRUE,_xll.ohTrigger(RecalcTrigger,Trigger6M)),NA())</f>
        <v>5.8050618746114174E-3</v>
      </c>
      <c r="M3044" s="145">
        <f>IFERROR(_xll.qlIndexFixing(Index1Y,$H3044,TRUE,_xll.ohTrigger(RecalcTrigger,Trigger1Y)),NA())</f>
        <v>5.4251645084670477E-3</v>
      </c>
      <c r="N3044" s="144">
        <f>IFERROR(_xll.qlIndexFixing(ONIndex1M,I3044,TRUE,_xll.ohTrigger(RecalcTrigger,Trigger1M)),NA())</f>
        <v>4.7576249298586504E-3</v>
      </c>
      <c r="O3044" s="44">
        <f>IFERROR(_xll.qlIndexFixing(ONIndex3M,I3044,TRUE,_xll.ohTrigger(RecalcTrigger,Trigger3M)),NA())</f>
        <v>5.0220419003377259E-3</v>
      </c>
      <c r="P3044" s="44">
        <f>IFERROR(_xll.qlIndexFixing(ONIndex6M,I3044,TRUE,_xll.ohTrigger(RecalcTrigger,Trigger6M)),NA())</f>
        <v>5.8288506852388622E-3</v>
      </c>
      <c r="Q3044" s="145">
        <f>IFERROR(_xll.qlIndexFixing(ONIndex1Y,I3044,TRUE,_xll.ohTrigger(RecalcTrigger,Trigger1Y)),NA())</f>
        <v>5.3195780922621339E-3</v>
      </c>
    </row>
    <row r="3045" spans="2:17" x14ac:dyDescent="0.2">
      <c r="B3045" s="39" t="s">
        <v>42</v>
      </c>
      <c r="D3045" s="42">
        <f>_xll.qlCalendarAdvance(Calendar,$D3044,B3045,"f",FALSE)</f>
        <v>61022</v>
      </c>
      <c r="E3045" s="139">
        <f>_xll.qlInterestRateIndexValueDate(IndexON,D3045)</f>
        <v>61022</v>
      </c>
      <c r="F3045" s="155">
        <f>IFERROR(_xll.qlIndexFixing(IndexON,D3045,TRUE,_xll.ohTrigger(RecalcTrigger,TriggerON)),NA())</f>
        <v>4.5690732456726835E-3</v>
      </c>
      <c r="H3045" s="42">
        <f>_xll.qlCalendarAdvance(Calendar,$H3044,B3045,"f",FALSE)</f>
        <v>61022</v>
      </c>
      <c r="I3045" s="139">
        <f>_xll.qlInterestRateIndexValueDate(Index1M,$H3045)</f>
        <v>61024</v>
      </c>
      <c r="J3045" s="144">
        <f>IFERROR(_xll.qlIndexFixing(Index1M,$H3045,TRUE,_xll.ohTrigger(RecalcTrigger,Trigger1M)),NA())</f>
        <v>4.7680894138005248E-3</v>
      </c>
      <c r="K3045" s="44">
        <f>IFERROR(_xll.qlIndexFixing(Index3M,H3045,TRUE,_xll.ohTrigger(RecalcTrigger,Trigger3M)),NA())</f>
        <v>5.0497335788124431E-3</v>
      </c>
      <c r="L3045" s="44">
        <f>IFERROR(_xll.qlIndexFixing(Index6M,$H3045,TRUE,_xll.ohTrigger(RecalcTrigger,Trigger6M)),NA())</f>
        <v>5.80248653293802E-3</v>
      </c>
      <c r="M3045" s="145">
        <f>IFERROR(_xll.qlIndexFixing(Index1Y,$H3045,TRUE,_xll.ohTrigger(RecalcTrigger,Trigger1Y)),NA())</f>
        <v>5.4287061855416213E-3</v>
      </c>
      <c r="N3045" s="144">
        <f>IFERROR(_xll.qlIndexFixing(ONIndex1M,I3045,TRUE,_xll.ohTrigger(RecalcTrigger,Trigger1M)),NA())</f>
        <v>4.7612191753199085E-3</v>
      </c>
      <c r="O3045" s="44">
        <f>IFERROR(_xll.qlIndexFixing(ONIndex3M,I3045,TRUE,_xll.ohTrigger(RecalcTrigger,Trigger3M)),NA())</f>
        <v>5.0256768051948342E-3</v>
      </c>
      <c r="P3045" s="44">
        <f>IFERROR(_xll.qlIndexFixing(ONIndex6M,I3045,TRUE,_xll.ohTrigger(RecalcTrigger,Trigger6M)),NA())</f>
        <v>5.8261355289790373E-3</v>
      </c>
      <c r="Q3045" s="145">
        <f>IFERROR(_xll.qlIndexFixing(ONIndex1Y,I3045,TRUE,_xll.ohTrigger(RecalcTrigger,Trigger1Y)),NA())</f>
        <v>5.3232329770569464E-3</v>
      </c>
    </row>
    <row r="3046" spans="2:17" x14ac:dyDescent="0.2">
      <c r="B3046" s="39" t="s">
        <v>42</v>
      </c>
      <c r="D3046" s="42">
        <f>_xll.qlCalendarAdvance(Calendar,$D3045,B3046,"f",FALSE)</f>
        <v>61029</v>
      </c>
      <c r="E3046" s="139">
        <f>_xll.qlInterestRateIndexValueDate(IndexON,D3046)</f>
        <v>61029</v>
      </c>
      <c r="F3046" s="155">
        <f>IFERROR(_xll.qlIndexFixing(IndexON,D3046,TRUE,_xll.ohTrigger(RecalcTrigger,TriggerON)),NA())</f>
        <v>4.5726682714697375E-3</v>
      </c>
      <c r="H3046" s="42">
        <f>_xll.qlCalendarAdvance(Calendar,$H3045,B3046,"f",FALSE)</f>
        <v>61029</v>
      </c>
      <c r="I3046" s="139">
        <f>_xll.qlInterestRateIndexValueDate(Index1M,$H3046)</f>
        <v>61031</v>
      </c>
      <c r="J3046" s="144">
        <f>IFERROR(_xll.qlIndexFixing(Index1M,$H3046,TRUE,_xll.ohTrigger(RecalcTrigger,Trigger1M)),NA())</f>
        <v>4.7705245041302592E-3</v>
      </c>
      <c r="K3046" s="44">
        <f>IFERROR(_xll.qlIndexFixing(Index3M,H3046,TRUE,_xll.ohTrigger(RecalcTrigger,Trigger3M)),NA())</f>
        <v>5.0530490612009007E-3</v>
      </c>
      <c r="L3046" s="44">
        <f>IFERROR(_xll.qlIndexFixing(Index6M,$H3046,TRUE,_xll.ohTrigger(RecalcTrigger,Trigger6M)),NA())</f>
        <v>5.79992330665442E-3</v>
      </c>
      <c r="M3046" s="145">
        <f>IFERROR(_xll.qlIndexFixing(Index1Y,$H3046,TRUE,_xll.ohTrigger(RecalcTrigger,Trigger1Y)),NA())</f>
        <v>5.4322424852214458E-3</v>
      </c>
      <c r="N3046" s="144">
        <f>IFERROR(_xll.qlIndexFixing(ONIndex1M,I3046,TRUE,_xll.ohTrigger(RecalcTrigger,Trigger1M)),NA())</f>
        <v>4.7648090971996737E-3</v>
      </c>
      <c r="O3046" s="44">
        <f>IFERROR(_xll.qlIndexFixing(ONIndex3M,I3046,TRUE,_xll.ohTrigger(RecalcTrigger,Trigger3M)),NA())</f>
        <v>5.029307107573544E-3</v>
      </c>
      <c r="P3046" s="44">
        <f>IFERROR(_xll.qlIndexFixing(ONIndex6M,I3046,TRUE,_xll.ohTrigger(RecalcTrigger,Trigger6M)),NA())</f>
        <v>5.8234321963013258E-3</v>
      </c>
      <c r="Q3046" s="145">
        <f>IFERROR(_xll.qlIndexFixing(ONIndex1Y,I3046,TRUE,_xll.ohTrigger(RecalcTrigger,Trigger1Y)),NA())</f>
        <v>5.3268829323549483E-3</v>
      </c>
    </row>
    <row r="3047" spans="2:17" x14ac:dyDescent="0.2">
      <c r="B3047" s="39" t="s">
        <v>42</v>
      </c>
      <c r="D3047" s="42">
        <f>_xll.qlCalendarAdvance(Calendar,$D3046,B3047,"f",FALSE)</f>
        <v>61036</v>
      </c>
      <c r="E3047" s="139">
        <f>_xll.qlInterestRateIndexValueDate(IndexON,D3047)</f>
        <v>61036</v>
      </c>
      <c r="F3047" s="155">
        <f>IFERROR(_xll.qlIndexFixing(IndexON,D3047,TRUE,_xll.ohTrigger(RecalcTrigger,TriggerON)),NA())</f>
        <v>4.5762589212472449E-3</v>
      </c>
      <c r="H3047" s="42">
        <f>_xll.qlCalendarAdvance(Calendar,$H3046,B3047,"f",FALSE)</f>
        <v>61036</v>
      </c>
      <c r="I3047" s="139">
        <f>_xll.qlInterestRateIndexValueDate(Index1M,$H3047)</f>
        <v>61038</v>
      </c>
      <c r="J3047" s="144">
        <f>IFERROR(_xll.qlIndexFixing(Index1M,$H3047,TRUE,_xll.ohTrigger(RecalcTrigger,Trigger1M)),NA())</f>
        <v>4.7741054474007404E-3</v>
      </c>
      <c r="K3047" s="44">
        <f>IFERROR(_xll.qlIndexFixing(Index3M,H3047,TRUE,_xll.ohTrigger(RecalcTrigger,Trigger3M)),NA())</f>
        <v>5.0566523912720773E-3</v>
      </c>
      <c r="L3047" s="44">
        <f>IFERROR(_xll.qlIndexFixing(Index6M,$H3047,TRUE,_xll.ohTrigger(RecalcTrigger,Trigger6M)),NA())</f>
        <v>5.7973722164061997E-3</v>
      </c>
      <c r="M3047" s="145">
        <f>IFERROR(_xll.qlIndexFixing(Index1Y,$H3047,TRUE,_xll.ohTrigger(RecalcTrigger,Trigger1Y)),NA())</f>
        <v>5.4357733904037099E-3</v>
      </c>
      <c r="N3047" s="144">
        <f>IFERROR(_xll.qlIndexFixing(ONIndex1M,I3047,TRUE,_xll.ohTrigger(RecalcTrigger,Trigger1M)),NA())</f>
        <v>4.7683946807097755E-3</v>
      </c>
      <c r="O3047" s="44">
        <f>IFERROR(_xll.qlIndexFixing(ONIndex3M,I3047,TRUE,_xll.ohTrigger(RecalcTrigger,Trigger3M)),NA())</f>
        <v>5.03293279156658E-3</v>
      </c>
      <c r="P3047" s="44">
        <f>IFERROR(_xll.qlIndexFixing(ONIndex6M,I3047,TRUE,_xll.ohTrigger(RecalcTrigger,Trigger6M)),NA())</f>
        <v>5.8207407079091666E-3</v>
      </c>
      <c r="Q3047" s="145">
        <f>IFERROR(_xll.qlIndexFixing(ONIndex1Y,I3047,TRUE,_xll.ohTrigger(RecalcTrigger,Trigger1Y)),NA())</f>
        <v>5.3305279413695672E-3</v>
      </c>
    </row>
    <row r="3048" spans="2:17" x14ac:dyDescent="0.2">
      <c r="B3048" s="39" t="s">
        <v>42</v>
      </c>
      <c r="D3048" s="42">
        <f>_xll.qlCalendarAdvance(Calendar,$D3047,B3048,"f",FALSE)</f>
        <v>61043</v>
      </c>
      <c r="E3048" s="139">
        <f>_xll.qlInterestRateIndexValueDate(IndexON,D3048)</f>
        <v>61043</v>
      </c>
      <c r="F3048" s="155">
        <f>IFERROR(_xll.qlIndexFixing(IndexON,D3048,TRUE,_xll.ohTrigger(RecalcTrigger,TriggerON)),NA())</f>
        <v>4.5798451798173545E-3</v>
      </c>
      <c r="H3048" s="42">
        <f>_xll.qlCalendarAdvance(Calendar,$H3047,B3048,"f",FALSE)</f>
        <v>61043</v>
      </c>
      <c r="I3048" s="139">
        <f>_xll.qlInterestRateIndexValueDate(Index1M,$H3048)</f>
        <v>61045</v>
      </c>
      <c r="J3048" s="144">
        <f>IFERROR(_xll.qlIndexFixing(Index1M,$H3048,TRUE,_xll.ohTrigger(RecalcTrigger,Trigger1M)),NA())</f>
        <v>4.7776820166386558E-3</v>
      </c>
      <c r="K3048" s="44">
        <f>IFERROR(_xll.qlIndexFixing(Index3M,H3048,TRUE,_xll.ohTrigger(RecalcTrigger,Trigger3M)),NA())</f>
        <v>5.0602509940460482E-3</v>
      </c>
      <c r="L3048" s="44">
        <f>IFERROR(_xll.qlIndexFixing(Index6M,$H3048,TRUE,_xll.ohTrigger(RecalcTrigger,Trigger6M)),NA())</f>
        <v>5.7948332828398289E-3</v>
      </c>
      <c r="M3048" s="145">
        <f>IFERROR(_xll.qlIndexFixing(Index1Y,$H3048,TRUE,_xll.ohTrigger(RecalcTrigger,Trigger1Y)),NA())</f>
        <v>5.4392988839842855E-3</v>
      </c>
      <c r="N3048" s="144">
        <f>IFERROR(_xll.qlIndexFixing(ONIndex1M,I3048,TRUE,_xll.ohTrigger(RecalcTrigger,Trigger1M)),NA())</f>
        <v>4.7719759109821069E-3</v>
      </c>
      <c r="O3048" s="44">
        <f>IFERROR(_xll.qlIndexFixing(ONIndex3M,I3048,TRUE,_xll.ohTrigger(RecalcTrigger,Trigger3M)),NA())</f>
        <v>5.0365538414265387E-3</v>
      </c>
      <c r="P3048" s="44">
        <f>IFERROR(_xll.qlIndexFixing(ONIndex6M,I3048,TRUE,_xll.ohTrigger(RecalcTrigger,Trigger6M)),NA())</f>
        <v>5.8180610843461267E-3</v>
      </c>
      <c r="Q3048" s="145">
        <f>IFERROR(_xll.qlIndexFixing(ONIndex1Y,I3048,TRUE,_xll.ohTrigger(RecalcTrigger,Trigger1Y)),NA())</f>
        <v>5.3341679868346148E-3</v>
      </c>
    </row>
    <row r="3049" spans="2:17" x14ac:dyDescent="0.2">
      <c r="B3049" s="39" t="s">
        <v>42</v>
      </c>
      <c r="D3049" s="42">
        <f>_xll.qlCalendarAdvance(Calendar,$D3048,B3049,"f",FALSE)</f>
        <v>61050</v>
      </c>
      <c r="E3049" s="139">
        <f>_xll.qlInterestRateIndexValueDate(IndexON,D3049)</f>
        <v>61050</v>
      </c>
      <c r="F3049" s="155">
        <f>IFERROR(_xll.qlIndexFixing(IndexON,D3049,TRUE,_xll.ohTrigger(RecalcTrigger,TriggerON)),NA())</f>
        <v>4.5834270322320236E-3</v>
      </c>
      <c r="H3049" s="42">
        <f>_xll.qlCalendarAdvance(Calendar,$H3048,B3049,"f",FALSE)</f>
        <v>61050</v>
      </c>
      <c r="I3049" s="139">
        <f>_xll.qlInterestRateIndexValueDate(Index1M,$H3049)</f>
        <v>61052</v>
      </c>
      <c r="J3049" s="144">
        <f>IFERROR(_xll.qlIndexFixing(Index1M,$H3049,TRUE,_xll.ohTrigger(RecalcTrigger,Trigger1M)),NA())</f>
        <v>4.7812541969644807E-3</v>
      </c>
      <c r="K3049" s="44">
        <f>IFERROR(_xll.qlIndexFixing(Index3M,H3049,TRUE,_xll.ohTrigger(RecalcTrigger,Trigger3M)),NA())</f>
        <v>5.0638448536631407E-3</v>
      </c>
      <c r="L3049" s="44">
        <f>IFERROR(_xll.qlIndexFixing(Index6M,$H3049,TRUE,_xll.ohTrigger(RecalcTrigger,Trigger6M)),NA())</f>
        <v>5.7923065266008919E-3</v>
      </c>
      <c r="M3049" s="145">
        <f>IFERROR(_xll.qlIndexFixing(Index1Y,$H3049,TRUE,_xll.ohTrigger(RecalcTrigger,Trigger1Y)),NA())</f>
        <v>5.442818948859925E-3</v>
      </c>
      <c r="N3049" s="144">
        <f>IFERROR(_xll.qlIndexFixing(ONIndex1M,I3049,TRUE,_xll.ohTrigger(RecalcTrigger,Trigger1M)),NA())</f>
        <v>4.7755527731485614E-3</v>
      </c>
      <c r="O3049" s="44">
        <f>IFERROR(_xll.qlIndexFixing(ONIndex3M,I3049,TRUE,_xll.ohTrigger(RecalcTrigger,Trigger3M)),NA())</f>
        <v>5.0401702412461447E-3</v>
      </c>
      <c r="P3049" s="44">
        <f>IFERROR(_xll.qlIndexFixing(ONIndex6M,I3049,TRUE,_xll.ohTrigger(RecalcTrigger,Trigger6M)),NA())</f>
        <v>5.8153933462357088E-3</v>
      </c>
      <c r="Q3049" s="145">
        <f>IFERROR(_xll.qlIndexFixing(ONIndex1Y,I3049,TRUE,_xll.ohTrigger(RecalcTrigger,Trigger1Y)),NA())</f>
        <v>5.3378030519635189E-3</v>
      </c>
    </row>
    <row r="3050" spans="2:17" x14ac:dyDescent="0.2">
      <c r="B3050" s="39" t="s">
        <v>42</v>
      </c>
      <c r="D3050" s="42">
        <f>_xll.qlCalendarAdvance(Calendar,$D3049,B3050,"f",FALSE)</f>
        <v>61057</v>
      </c>
      <c r="E3050" s="139">
        <f>_xll.qlInterestRateIndexValueDate(IndexON,D3050)</f>
        <v>61057</v>
      </c>
      <c r="F3050" s="155">
        <f>IFERROR(_xll.qlIndexFixing(IndexON,D3050,TRUE,_xll.ohTrigger(RecalcTrigger,TriggerON)),NA())</f>
        <v>4.5870044635432095E-3</v>
      </c>
      <c r="H3050" s="42">
        <f>_xll.qlCalendarAdvance(Calendar,$H3049,B3050,"f",FALSE)</f>
        <v>61057</v>
      </c>
      <c r="I3050" s="139">
        <f>_xll.qlInterestRateIndexValueDate(Index1M,$H3050)</f>
        <v>61059</v>
      </c>
      <c r="J3050" s="144">
        <f>IFERROR(_xll.qlIndexFixing(Index1M,$H3050,TRUE,_xll.ohTrigger(RecalcTrigger,Trigger1M)),NA())</f>
        <v>4.7862530197670143E-3</v>
      </c>
      <c r="K3050" s="44">
        <f>IFERROR(_xll.qlIndexFixing(Index3M,H3050,TRUE,_xll.ohTrigger(RecalcTrigger,Trigger3M)),NA())</f>
        <v>5.0683072033594232E-3</v>
      </c>
      <c r="L3050" s="44">
        <f>IFERROR(_xll.qlIndexFixing(Index6M,$H3050,TRUE,_xll.ohTrigger(RecalcTrigger,Trigger6M)),NA())</f>
        <v>5.7891484439576138E-3</v>
      </c>
      <c r="M3050" s="145">
        <f>IFERROR(_xll.qlIndexFixing(Index1Y,$H3050,TRUE,_xll.ohTrigger(RecalcTrigger,Trigger1Y)),NA())</f>
        <v>5.4471991477953504E-3</v>
      </c>
      <c r="N3050" s="144">
        <f>IFERROR(_xll.qlIndexFixing(ONIndex1M,I3050,TRUE,_xll.ohTrigger(RecalcTrigger,Trigger1M)),NA())</f>
        <v>4.7791252522610961E-3</v>
      </c>
      <c r="O3050" s="44">
        <f>IFERROR(_xll.qlIndexFixing(ONIndex3M,I3050,TRUE,_xll.ohTrigger(RecalcTrigger,Trigger3M)),NA())</f>
        <v>5.0437819752779944E-3</v>
      </c>
      <c r="P3050" s="44">
        <f>IFERROR(_xll.qlIndexFixing(ONIndex6M,I3050,TRUE,_xll.ohTrigger(RecalcTrigger,Trigger6M)),NA())</f>
        <v>5.8127375142014159E-3</v>
      </c>
      <c r="Q3050" s="145">
        <f>IFERROR(_xll.qlIndexFixing(ONIndex1Y,I3050,TRUE,_xll.ohTrigger(RecalcTrigger,Trigger1Y)),NA())</f>
        <v>5.3414331198897713E-3</v>
      </c>
    </row>
    <row r="3051" spans="2:17" x14ac:dyDescent="0.2">
      <c r="B3051" s="39" t="s">
        <v>42</v>
      </c>
      <c r="D3051" s="42">
        <f>_xll.qlCalendarAdvance(Calendar,$D3050,B3051,"f",FALSE)</f>
        <v>61064</v>
      </c>
      <c r="E3051" s="139">
        <f>_xll.qlInterestRateIndexValueDate(IndexON,D3051)</f>
        <v>61064</v>
      </c>
      <c r="F3051" s="155">
        <f>IFERROR(_xll.qlIndexFixing(IndexON,D3051,TRUE,_xll.ohTrigger(RecalcTrigger,TriggerON)),NA())</f>
        <v>4.590577458563061E-3</v>
      </c>
      <c r="H3051" s="42">
        <f>_xll.qlCalendarAdvance(Calendar,$H3050,B3051,"f",FALSE)</f>
        <v>61064</v>
      </c>
      <c r="I3051" s="139">
        <f>_xll.qlInterestRateIndexValueDate(Index1M,$H3051)</f>
        <v>61066</v>
      </c>
      <c r="J3051" s="144">
        <f>IFERROR(_xll.qlIndexFixing(Index1M,$H3051,TRUE,_xll.ohTrigger(RecalcTrigger,Trigger1M)),NA())</f>
        <v>4.7895291359056902E-3</v>
      </c>
      <c r="K3051" s="44">
        <f>IFERROR(_xll.qlIndexFixing(Index3M,H3051,TRUE,_xll.ohTrigger(RecalcTrigger,Trigger3M)),NA())</f>
        <v>5.0718906478110287E-3</v>
      </c>
      <c r="L3051" s="44">
        <f>IFERROR(_xll.qlIndexFixing(Index6M,$H3051,TRUE,_xll.ohTrigger(RecalcTrigger,Trigger6M)),NA())</f>
        <v>5.786650304860739E-3</v>
      </c>
      <c r="M3051" s="145">
        <f>IFERROR(_xll.qlIndexFixing(Index1Y,$H3051,TRUE,_xll.ohTrigger(RecalcTrigger,Trigger1Y)),NA())</f>
        <v>5.4507072580411266E-3</v>
      </c>
      <c r="N3051" s="144">
        <f>IFERROR(_xll.qlIndexFixing(ONIndex1M,I3051,TRUE,_xll.ohTrigger(RecalcTrigger,Trigger1M)),NA())</f>
        <v>4.7826933336114763E-3</v>
      </c>
      <c r="O3051" s="44">
        <f>IFERROR(_xll.qlIndexFixing(ONIndex3M,I3051,TRUE,_xll.ohTrigger(RecalcTrigger,Trigger3M)),NA())</f>
        <v>5.0473890276148126E-3</v>
      </c>
      <c r="P3051" s="44">
        <f>IFERROR(_xll.qlIndexFixing(ONIndex6M,I3051,TRUE,_xll.ohTrigger(RecalcTrigger,Trigger6M)),NA())</f>
        <v>5.810093608866751E-3</v>
      </c>
      <c r="Q3051" s="145">
        <f>IFERROR(_xll.qlIndexFixing(ONIndex1Y,I3051,TRUE,_xll.ohTrigger(RecalcTrigger,Trigger1Y)),NA())</f>
        <v>5.3450581735070557E-3</v>
      </c>
    </row>
    <row r="3052" spans="2:17" x14ac:dyDescent="0.2">
      <c r="B3052" s="39" t="s">
        <v>42</v>
      </c>
      <c r="D3052" s="42">
        <f>_xll.qlCalendarAdvance(Calendar,$D3051,B3052,"f",FALSE)</f>
        <v>61071</v>
      </c>
      <c r="E3052" s="139">
        <f>_xll.qlInterestRateIndexValueDate(IndexON,D3052)</f>
        <v>61071</v>
      </c>
      <c r="F3052" s="155">
        <f>IFERROR(_xll.qlIndexFixing(IndexON,D3052,TRUE,_xll.ohTrigger(RecalcTrigger,TriggerON)),NA())</f>
        <v>4.5941460024234715E-3</v>
      </c>
      <c r="H3052" s="42">
        <f>_xll.qlCalendarAdvance(Calendar,$H3051,B3052,"f",FALSE)</f>
        <v>61071</v>
      </c>
      <c r="I3052" s="139">
        <f>_xll.qlInterestRateIndexValueDate(Index1M,$H3052)</f>
        <v>61073</v>
      </c>
      <c r="J3052" s="144">
        <f>IFERROR(_xll.qlIndexFixing(Index1M,$H3052,TRUE,_xll.ohTrigger(RecalcTrigger,Trigger1M)),NA())</f>
        <v>4.7930869771073414E-3</v>
      </c>
      <c r="K3052" s="44">
        <f>IFERROR(_xll.qlIndexFixing(Index3M,H3052,TRUE,_xll.ohTrigger(RecalcTrigger,Trigger3M)),NA())</f>
        <v>5.0754692980297987E-3</v>
      </c>
      <c r="L3052" s="44">
        <f>IFERROR(_xll.qlIndexFixing(Index6M,$H3052,TRUE,_xll.ohTrigger(RecalcTrigger,Trigger6M)),NA())</f>
        <v>5.7841644134725171E-3</v>
      </c>
      <c r="M3052" s="145">
        <f>IFERROR(_xll.qlIndexFixing(Index1Y,$H3052,TRUE,_xll.ohTrigger(RecalcTrigger,Trigger1Y)),NA())</f>
        <v>5.454209884458946E-3</v>
      </c>
      <c r="N3052" s="144">
        <f>IFERROR(_xll.qlIndexFixing(ONIndex1M,I3052,TRUE,_xll.ohTrigger(RecalcTrigger,Trigger1M)),NA())</f>
        <v>4.7862570021717232E-3</v>
      </c>
      <c r="O3052" s="44">
        <f>IFERROR(_xll.qlIndexFixing(ONIndex3M,I3052,TRUE,_xll.ohTrigger(RecalcTrigger,Trigger3M)),NA())</f>
        <v>5.0509913824292596E-3</v>
      </c>
      <c r="P3052" s="44">
        <f>IFERROR(_xll.qlIndexFixing(ONIndex6M,I3052,TRUE,_xll.ohTrigger(RecalcTrigger,Trigger6M)),NA())</f>
        <v>5.8074616508552168E-3</v>
      </c>
      <c r="Q3052" s="145">
        <f>IFERROR(_xll.qlIndexFixing(ONIndex1Y,I3052,TRUE,_xll.ohTrigger(RecalcTrigger,Trigger1Y)),NA())</f>
        <v>5.3486781959488638E-3</v>
      </c>
    </row>
    <row r="3053" spans="2:17" x14ac:dyDescent="0.2">
      <c r="B3053" s="39" t="s">
        <v>42</v>
      </c>
      <c r="D3053" s="42">
        <f>_xll.qlCalendarAdvance(Calendar,$D3052,B3053,"f",FALSE)</f>
        <v>61078</v>
      </c>
      <c r="E3053" s="139">
        <f>_xll.qlInterestRateIndexValueDate(IndexON,D3053)</f>
        <v>61078</v>
      </c>
      <c r="F3053" s="155">
        <f>IFERROR(_xll.qlIndexFixing(IndexON,D3053,TRUE,_xll.ohTrigger(RecalcTrigger,TriggerON)),NA())</f>
        <v>4.59771007993659E-3</v>
      </c>
      <c r="H3053" s="42">
        <f>_xll.qlCalendarAdvance(Calendar,$H3052,B3053,"f",FALSE)</f>
        <v>61078</v>
      </c>
      <c r="I3053" s="139">
        <f>_xll.qlInterestRateIndexValueDate(Index1M,$H3053)</f>
        <v>61080</v>
      </c>
      <c r="J3053" s="144">
        <f>IFERROR(_xll.qlIndexFixing(Index1M,$H3053,TRUE,_xll.ohTrigger(RecalcTrigger,Trigger1M)),NA())</f>
        <v>4.7966403655408385E-3</v>
      </c>
      <c r="K3053" s="44">
        <f>IFERROR(_xll.qlIndexFixing(Index3M,H3053,TRUE,_xll.ohTrigger(RecalcTrigger,Trigger3M)),NA())</f>
        <v>5.0790431381545053E-3</v>
      </c>
      <c r="L3053" s="44">
        <f>IFERROR(_xll.qlIndexFixing(Index6M,$H3053,TRUE,_xll.ohTrigger(RecalcTrigger,Trigger6M)),NA())</f>
        <v>5.7816907904396598E-3</v>
      </c>
      <c r="M3053" s="145">
        <f>IFERROR(_xll.qlIndexFixing(Index1Y,$H3053,TRUE,_xll.ohTrigger(RecalcTrigger,Trigger1Y)),NA())</f>
        <v>5.4577070099429258E-3</v>
      </c>
      <c r="N3053" s="144">
        <f>IFERROR(_xll.qlIndexFixing(ONIndex1M,I3053,TRUE,_xll.ohTrigger(RecalcTrigger,Trigger1M)),NA())</f>
        <v>4.7898162431536662E-3</v>
      </c>
      <c r="O3053" s="44">
        <f>IFERROR(_xll.qlIndexFixing(ONIndex3M,I3053,TRUE,_xll.ohTrigger(RecalcTrigger,Trigger3M)),NA())</f>
        <v>5.0545890239739322E-3</v>
      </c>
      <c r="P3053" s="44">
        <f>IFERROR(_xll.qlIndexFixing(ONIndex6M,I3053,TRUE,_xll.ohTrigger(RecalcTrigger,Trigger6M)),NA())</f>
        <v>5.8048416610301246E-3</v>
      </c>
      <c r="Q3053" s="145">
        <f>IFERROR(_xll.qlIndexFixing(ONIndex1Y,I3053,TRUE,_xll.ohTrigger(RecalcTrigger,Trigger1Y)),NA())</f>
        <v>5.3522931701888155E-3</v>
      </c>
    </row>
    <row r="3054" spans="2:17" x14ac:dyDescent="0.2">
      <c r="B3054" s="39" t="s">
        <v>42</v>
      </c>
      <c r="D3054" s="42">
        <f>_xll.qlCalendarAdvance(Calendar,$D3053,B3054,"f",FALSE)</f>
        <v>61085</v>
      </c>
      <c r="E3054" s="139">
        <f>_xll.qlInterestRateIndexValueDate(IndexON,D3054)</f>
        <v>61085</v>
      </c>
      <c r="F3054" s="155">
        <f>IFERROR(_xll.qlIndexFixing(IndexON,D3054,TRUE,_xll.ohTrigger(RecalcTrigger,TriggerON)),NA())</f>
        <v>4.6012696759945015E-3</v>
      </c>
      <c r="H3054" s="42">
        <f>_xll.qlCalendarAdvance(Calendar,$H3053,B3054,"f",FALSE)</f>
        <v>61085</v>
      </c>
      <c r="I3054" s="139">
        <f>_xll.qlInterestRateIndexValueDate(Index1M,$H3054)</f>
        <v>61087</v>
      </c>
      <c r="J3054" s="144">
        <f>IFERROR(_xll.qlIndexFixing(Index1M,$H3054,TRUE,_xll.ohTrigger(RecalcTrigger,Trigger1M)),NA())</f>
        <v>4.7993339150897603E-3</v>
      </c>
      <c r="K3054" s="44">
        <f>IFERROR(_xll.qlIndexFixing(Index3M,H3054,TRUE,_xll.ohTrigger(RecalcTrigger,Trigger3M)),NA())</f>
        <v>5.0823222770824466E-3</v>
      </c>
      <c r="L3054" s="44">
        <f>IFERROR(_xll.qlIndexFixing(Index6M,$H3054,TRUE,_xll.ohTrigger(RecalcTrigger,Trigger6M)),NA())</f>
        <v>5.7796052204792713E-3</v>
      </c>
      <c r="M3054" s="145">
        <f>IFERROR(_xll.qlIndexFixing(Index1Y,$H3054,TRUE,_xll.ohTrigger(RecalcTrigger,Trigger1Y)),NA())</f>
        <v>5.4603372440329909E-3</v>
      </c>
      <c r="N3054" s="144">
        <f>IFERROR(_xll.qlIndexFixing(ONIndex1M,I3054,TRUE,_xll.ohTrigger(RecalcTrigger,Trigger1M)),NA())</f>
        <v>4.7943858803822792E-3</v>
      </c>
      <c r="O3054" s="44">
        <f>IFERROR(_xll.qlIndexFixing(ONIndex3M,I3054,TRUE,_xll.ohTrigger(RecalcTrigger,Trigger3M)),NA())</f>
        <v>5.0592076119659879E-3</v>
      </c>
      <c r="P3054" s="44">
        <f>IFERROR(_xll.qlIndexFixing(ONIndex6M,I3054,TRUE,_xll.ohTrigger(RecalcTrigger,Trigger6M)),NA())</f>
        <v>5.8014907215042655E-3</v>
      </c>
      <c r="Q3054" s="145">
        <f>IFERROR(_xll.qlIndexFixing(ONIndex1Y,I3054,TRUE,_xll.ohTrigger(RecalcTrigger,Trigger1Y)),NA())</f>
        <v>5.3569335493897086E-3</v>
      </c>
    </row>
    <row r="3055" spans="2:17" x14ac:dyDescent="0.2">
      <c r="B3055" s="39" t="s">
        <v>42</v>
      </c>
      <c r="D3055" s="42">
        <f>_xll.qlCalendarAdvance(Calendar,$D3054,B3055,"f",FALSE)</f>
        <v>61092</v>
      </c>
      <c r="E3055" s="139">
        <f>_xll.qlInterestRateIndexValueDate(IndexON,D3055)</f>
        <v>61092</v>
      </c>
      <c r="F3055" s="155">
        <f>IFERROR(_xll.qlIndexFixing(IndexON,D3055,TRUE,_xll.ohTrigger(RecalcTrigger,TriggerON)),NA())</f>
        <v>4.6048247758889715E-3</v>
      </c>
      <c r="H3055" s="42">
        <f>_xll.qlCalendarAdvance(Calendar,$H3054,B3055,"f",FALSE)</f>
        <v>61092</v>
      </c>
      <c r="I3055" s="139">
        <f>_xll.qlInterestRateIndexValueDate(Index1M,$H3055)</f>
        <v>61094</v>
      </c>
      <c r="J3055" s="144">
        <f>IFERROR(_xll.qlIndexFixing(Index1M,$H3055,TRUE,_xll.ohTrigger(RecalcTrigger,Trigger1M)),NA())</f>
        <v>4.803733724588477E-3</v>
      </c>
      <c r="K3055" s="44">
        <f>IFERROR(_xll.qlIndexFixing(Index3M,H3055,TRUE,_xll.ohTrigger(RecalcTrigger,Trigger3M)),NA())</f>
        <v>5.0858867479635405E-3</v>
      </c>
      <c r="L3055" s="44">
        <f>IFERROR(_xll.qlIndexFixing(Index6M,$H3055,TRUE,_xll.ohTrigger(RecalcTrigger,Trigger6M)),NA())</f>
        <v>5.7771536549931354E-3</v>
      </c>
      <c r="M3055" s="145">
        <f>IFERROR(_xll.qlIndexFixing(Index1Y,$H3055,TRUE,_xll.ohTrigger(RecalcTrigger,Trigger1Y)),NA())</f>
        <v>5.4646846896875805E-3</v>
      </c>
      <c r="N3055" s="144">
        <f>IFERROR(_xll.qlIndexFixing(ONIndex1M,I3055,TRUE,_xll.ohTrigger(RecalcTrigger,Trigger1M)),NA())</f>
        <v>4.7969213829102131E-3</v>
      </c>
      <c r="O3055" s="44">
        <f>IFERROR(_xll.qlIndexFixing(ONIndex3M,I3055,TRUE,_xll.ohTrigger(RecalcTrigger,Trigger3M)),NA())</f>
        <v>5.061770103784724E-3</v>
      </c>
      <c r="P3055" s="44">
        <f>IFERROR(_xll.qlIndexFixing(ONIndex6M,I3055,TRUE,_xll.ohTrigger(RecalcTrigger,Trigger6M)),NA())</f>
        <v>5.7996376677937889E-3</v>
      </c>
      <c r="Q3055" s="145">
        <f>IFERROR(_xll.qlIndexFixing(ONIndex1Y,I3055,TRUE,_xll.ohTrigger(RecalcTrigger,Trigger1Y)),NA())</f>
        <v>5.3595079065171802E-3</v>
      </c>
    </row>
    <row r="3056" spans="2:17" x14ac:dyDescent="0.2">
      <c r="B3056" s="39" t="s">
        <v>42</v>
      </c>
      <c r="D3056" s="42">
        <f>_xll.qlCalendarAdvance(Calendar,$D3055,B3056,"f",FALSE)</f>
        <v>61099</v>
      </c>
      <c r="E3056" s="139">
        <f>_xll.qlInterestRateIndexValueDate(IndexON,D3056)</f>
        <v>61099</v>
      </c>
      <c r="F3056" s="155">
        <f>IFERROR(_xll.qlIndexFixing(IndexON,D3056,TRUE,_xll.ohTrigger(RecalcTrigger,TriggerON)),NA())</f>
        <v>4.608375364352213E-3</v>
      </c>
      <c r="H3056" s="42">
        <f>_xll.qlCalendarAdvance(Calendar,$H3055,B3056,"f",FALSE)</f>
        <v>61099</v>
      </c>
      <c r="I3056" s="139">
        <f>_xll.qlInterestRateIndexValueDate(Index1M,$H3056)</f>
        <v>61101</v>
      </c>
      <c r="J3056" s="144">
        <f>IFERROR(_xll.qlIndexFixing(Index1M,$H3056,TRUE,_xll.ohTrigger(RecalcTrigger,Trigger1M)),NA())</f>
        <v>4.807273665446421E-3</v>
      </c>
      <c r="K3056" s="44">
        <f>IFERROR(_xll.qlIndexFixing(Index3M,H3056,TRUE,_xll.ohTrigger(RecalcTrigger,Trigger3M)),NA())</f>
        <v>5.0894463623312016E-3</v>
      </c>
      <c r="L3056" s="44">
        <f>IFERROR(_xll.qlIndexFixing(Index6M,$H3056,TRUE,_xll.ohTrigger(RecalcTrigger,Trigger6M)),NA())</f>
        <v>5.7747144147376715E-3</v>
      </c>
      <c r="M3056" s="145">
        <f>IFERROR(_xll.qlIndexFixing(Index1Y,$H3056,TRUE,_xll.ohTrigger(RecalcTrigger,Trigger1Y)),NA())</f>
        <v>5.4681652097369245E-3</v>
      </c>
      <c r="N3056" s="144">
        <f>IFERROR(_xll.qlIndexFixing(ONIndex1M,I3056,TRUE,_xll.ohTrigger(RecalcTrigger,Trigger1M)),NA())</f>
        <v>4.8004672519486036E-3</v>
      </c>
      <c r="O3056" s="44">
        <f>IFERROR(_xll.qlIndexFixing(ONIndex3M,I3056,TRUE,_xll.ohTrigger(RecalcTrigger,Trigger3M)),NA())</f>
        <v>5.0653535103961644E-3</v>
      </c>
      <c r="P3056" s="44">
        <f>IFERROR(_xll.qlIndexFixing(ONIndex6M,I3056,TRUE,_xll.ohTrigger(RecalcTrigger,Trigger6M)),NA())</f>
        <v>5.7970537056295512E-3</v>
      </c>
      <c r="Q3056" s="145">
        <f>IFERROR(_xll.qlIndexFixing(ONIndex1Y,I3056,TRUE,_xll.ohTrigger(RecalcTrigger,Trigger1Y)),NA())</f>
        <v>5.3631076346327688E-3</v>
      </c>
    </row>
    <row r="3057" spans="2:17" x14ac:dyDescent="0.2">
      <c r="B3057" s="39" t="s">
        <v>42</v>
      </c>
      <c r="D3057" s="42">
        <f>_xll.qlCalendarAdvance(Calendar,$D3056,B3057,"f",FALSE)</f>
        <v>61106</v>
      </c>
      <c r="E3057" s="139">
        <f>_xll.qlInterestRateIndexValueDate(IndexON,D3057)</f>
        <v>61106</v>
      </c>
      <c r="F3057" s="155">
        <f>IFERROR(_xll.qlIndexFixing(IndexON,D3057,TRUE,_xll.ohTrigger(RecalcTrigger,TriggerON)),NA())</f>
        <v>4.6119214263562469E-3</v>
      </c>
      <c r="H3057" s="42">
        <f>_xll.qlCalendarAdvance(Calendar,$H3056,B3057,"f",FALSE)</f>
        <v>61106</v>
      </c>
      <c r="I3057" s="139">
        <f>_xll.qlInterestRateIndexValueDate(Index1M,$H3057)</f>
        <v>61108</v>
      </c>
      <c r="J3057" s="144">
        <f>IFERROR(_xll.qlIndexFixing(Index1M,$H3057,TRUE,_xll.ohTrigger(RecalcTrigger,Trigger1M)),NA())</f>
        <v>4.8108090940188197E-3</v>
      </c>
      <c r="K3057" s="44">
        <f>IFERROR(_xll.qlIndexFixing(Index3M,H3057,TRUE,_xll.ohTrigger(RecalcTrigger,Trigger3M)),NA())</f>
        <v>5.0930011043255879E-3</v>
      </c>
      <c r="L3057" s="44">
        <f>IFERROR(_xll.qlIndexFixing(Index6M,$H3057,TRUE,_xll.ohTrigger(RecalcTrigger,Trigger6M)),NA())</f>
        <v>5.7722875203586599E-3</v>
      </c>
      <c r="M3057" s="145">
        <f>IFERROR(_xll.qlIndexFixing(Index1Y,$H3057,TRUE,_xll.ohTrigger(RecalcTrigger,Trigger1Y)),NA())</f>
        <v>5.4719261564801624E-3</v>
      </c>
      <c r="N3057" s="144">
        <f>IFERROR(_xll.qlIndexFixing(ONIndex1M,I3057,TRUE,_xll.ohTrigger(RecalcTrigger,Trigger1M)),NA())</f>
        <v>4.804008633856327E-3</v>
      </c>
      <c r="O3057" s="44">
        <f>IFERROR(_xll.qlIndexFixing(ONIndex3M,I3057,TRUE,_xll.ohTrigger(RecalcTrigger,Trigger3M)),NA())</f>
        <v>5.0689321403485366E-3</v>
      </c>
      <c r="P3057" s="44">
        <f>IFERROR(_xll.qlIndexFixing(ONIndex6M,I3057,TRUE,_xll.ohTrigger(RecalcTrigger,Trigger6M)),NA())</f>
        <v>5.7944817941457671E-3</v>
      </c>
      <c r="Q3057" s="145">
        <f>IFERROR(_xll.qlIndexFixing(ONIndex1Y,I3057,TRUE,_xll.ohTrigger(RecalcTrigger,Trigger1Y)),NA())</f>
        <v>5.3667022467607239E-3</v>
      </c>
    </row>
    <row r="3058" spans="2:17" x14ac:dyDescent="0.2">
      <c r="B3058" s="39" t="s">
        <v>42</v>
      </c>
      <c r="D3058" s="42">
        <f>_xll.qlCalendarAdvance(Calendar,$D3057,B3058,"f",FALSE)</f>
        <v>61113</v>
      </c>
      <c r="E3058" s="139">
        <f>_xll.qlInterestRateIndexValueDate(IndexON,D3058)</f>
        <v>61113</v>
      </c>
      <c r="F3058" s="155">
        <f>IFERROR(_xll.qlIndexFixing(IndexON,D3058,TRUE,_xll.ohTrigger(RecalcTrigger,TriggerON)),NA())</f>
        <v>4.6154629468730946E-3</v>
      </c>
      <c r="H3058" s="42">
        <f>_xll.qlCalendarAdvance(Calendar,$H3057,B3058,"f",FALSE)</f>
        <v>61113</v>
      </c>
      <c r="I3058" s="139">
        <f>_xll.qlInterestRateIndexValueDate(Index1M,$H3058)</f>
        <v>61115</v>
      </c>
      <c r="J3058" s="144">
        <f>IFERROR(_xll.qlIndexFixing(Index1M,$H3058,TRUE,_xll.ohTrigger(RecalcTrigger,Trigger1M)),NA())</f>
        <v>4.8143399954325705E-3</v>
      </c>
      <c r="K3058" s="44">
        <f>IFERROR(_xll.qlIndexFixing(Index3M,H3058,TRUE,_xll.ohTrigger(RecalcTrigger,Trigger3M)),NA())</f>
        <v>5.0965509580851026E-3</v>
      </c>
      <c r="L3058" s="44">
        <f>IFERROR(_xll.qlIndexFixing(Index6M,$H3058,TRUE,_xll.ohTrigger(RecalcTrigger,Trigger6M)),NA())</f>
        <v>5.7698729925049382E-3</v>
      </c>
      <c r="M3058" s="145">
        <f>IFERROR(_xll.qlIndexFixing(Index1Y,$H3058,TRUE,_xll.ohTrigger(RecalcTrigger,Trigger1Y)),NA())</f>
        <v>5.4751095246589349E-3</v>
      </c>
      <c r="N3058" s="144">
        <f>IFERROR(_xll.qlIndexFixing(ONIndex1M,I3058,TRUE,_xll.ohTrigger(RecalcTrigger,Trigger1M)),NA())</f>
        <v>4.8075455139251488E-3</v>
      </c>
      <c r="O3058" s="44">
        <f>IFERROR(_xll.qlIndexFixing(ONIndex3M,I3058,TRUE,_xll.ohTrigger(RecalcTrigger,Trigger3M)),NA())</f>
        <v>5.072505977894437E-3</v>
      </c>
      <c r="P3058" s="44">
        <f>IFERROR(_xll.qlIndexFixing(ONIndex6M,I3058,TRUE,_xll.ohTrigger(RecalcTrigger,Trigger6M)),NA())</f>
        <v>5.7919219536461952E-3</v>
      </c>
      <c r="Q3058" s="145">
        <f>IFERROR(_xll.qlIndexFixing(ONIndex1Y,I3058,TRUE,_xll.ohTrigger(RecalcTrigger,Trigger1Y)),NA())</f>
        <v>5.3702917259546012E-3</v>
      </c>
    </row>
    <row r="3059" spans="2:17" x14ac:dyDescent="0.2">
      <c r="B3059" s="39" t="s">
        <v>42</v>
      </c>
      <c r="D3059" s="42">
        <f>_xll.qlCalendarAdvance(Calendar,$D3058,B3059,"f",FALSE)</f>
        <v>61120</v>
      </c>
      <c r="E3059" s="139">
        <f>_xll.qlInterestRateIndexValueDate(IndexON,D3059)</f>
        <v>61120</v>
      </c>
      <c r="F3059" s="155">
        <f>IFERROR(_xll.qlIndexFixing(IndexON,D3059,TRUE,_xll.ohTrigger(RecalcTrigger,TriggerON)),NA())</f>
        <v>4.6189999109547131E-3</v>
      </c>
      <c r="H3059" s="42">
        <f>_xll.qlCalendarAdvance(Calendar,$H3058,B3059,"f",FALSE)</f>
        <v>61120</v>
      </c>
      <c r="I3059" s="139">
        <f>_xll.qlInterestRateIndexValueDate(Index1M,$H3059)</f>
        <v>61122</v>
      </c>
      <c r="J3059" s="144">
        <f>IFERROR(_xll.qlIndexFixing(Index1M,$H3059,TRUE,_xll.ohTrigger(RecalcTrigger,Trigger1M)),NA())</f>
        <v>4.8178663548045786E-3</v>
      </c>
      <c r="K3059" s="44">
        <f>IFERROR(_xll.qlIndexFixing(Index3M,H3059,TRUE,_xll.ohTrigger(RecalcTrigger,Trigger3M)),NA())</f>
        <v>5.1003842786727554E-3</v>
      </c>
      <c r="L3059" s="44">
        <f>IFERROR(_xll.qlIndexFixing(Index6M,$H3059,TRUE,_xll.ohTrigger(RecalcTrigger,Trigger6M)),NA())</f>
        <v>5.767107843945421E-3</v>
      </c>
      <c r="M3059" s="145">
        <f>IFERROR(_xll.qlIndexFixing(Index1Y,$H3059,TRUE,_xll.ohTrigger(RecalcTrigger,Trigger1Y)),NA())</f>
        <v>5.4785732853191854E-3</v>
      </c>
      <c r="N3059" s="144">
        <f>IFERROR(_xll.qlIndexFixing(ONIndex1M,I3059,TRUE,_xll.ohTrigger(RecalcTrigger,Trigger1M)),NA())</f>
        <v>4.8110778771270901E-3</v>
      </c>
      <c r="O3059" s="44">
        <f>IFERROR(_xll.qlIndexFixing(ONIndex3M,I3059,TRUE,_xll.ohTrigger(RecalcTrigger,Trigger3M)),NA())</f>
        <v>5.0760750072065264E-3</v>
      </c>
      <c r="P3059" s="44">
        <f>IFERROR(_xll.qlIndexFixing(ONIndex6M,I3059,TRUE,_xll.ohTrigger(RecalcTrigger,Trigger6M)),NA())</f>
        <v>5.7893742050740826E-3</v>
      </c>
      <c r="Q3059" s="145">
        <f>IFERROR(_xll.qlIndexFixing(ONIndex1Y,I3059,TRUE,_xll.ohTrigger(RecalcTrigger,Trigger1Y)),NA())</f>
        <v>5.3738760553478926E-3</v>
      </c>
    </row>
    <row r="3060" spans="2:17" x14ac:dyDescent="0.2">
      <c r="B3060" s="39" t="s">
        <v>42</v>
      </c>
      <c r="D3060" s="42">
        <f>_xll.qlCalendarAdvance(Calendar,$D3059,B3060,"f",FALSE)</f>
        <v>61127</v>
      </c>
      <c r="E3060" s="139">
        <f>_xll.qlInterestRateIndexValueDate(IndexON,D3060)</f>
        <v>61127</v>
      </c>
      <c r="F3060" s="155">
        <f>IFERROR(_xll.qlIndexFixing(IndexON,D3060,TRUE,_xll.ohTrigger(RecalcTrigger,TriggerON)),NA())</f>
        <v>4.6225323034931876E-3</v>
      </c>
      <c r="H3060" s="42">
        <f>_xll.qlCalendarAdvance(Calendar,$H3059,B3060,"f",FALSE)</f>
        <v>61127</v>
      </c>
      <c r="I3060" s="139">
        <f>_xll.qlInterestRateIndexValueDate(Index1M,$H3060)</f>
        <v>61129</v>
      </c>
      <c r="J3060" s="144">
        <f>IFERROR(_xll.qlIndexFixing(Index1M,$H3060,TRUE,_xll.ohTrigger(RecalcTrigger,Trigger1M)),NA())</f>
        <v>4.8213881572567452E-3</v>
      </c>
      <c r="K3060" s="44">
        <f>IFERROR(_xll.qlIndexFixing(Index3M,H3060,TRUE,_xll.ohTrigger(RecalcTrigger,Trigger3M)),NA())</f>
        <v>5.1039240040116835E-3</v>
      </c>
      <c r="L3060" s="44">
        <f>IFERROR(_xll.qlIndexFixing(Index6M,$H3060,TRUE,_xll.ohTrigger(RecalcTrigger,Trigger6M)),NA())</f>
        <v>5.7647206775234662E-3</v>
      </c>
      <c r="M3060" s="145">
        <f>IFERROR(_xll.qlIndexFixing(Index1Y,$H3060,TRUE,_xll.ohTrigger(RecalcTrigger,Trigger1Y)),NA())</f>
        <v>5.4820314253035546E-3</v>
      </c>
      <c r="N3060" s="144">
        <f>IFERROR(_xll.qlIndexFixing(ONIndex1M,I3060,TRUE,_xll.ohTrigger(RecalcTrigger,Trigger1M)),NA())</f>
        <v>4.8146057086739802E-3</v>
      </c>
      <c r="O3060" s="44">
        <f>IFERROR(_xll.qlIndexFixing(ONIndex3M,I3060,TRUE,_xll.ohTrigger(RecalcTrigger,Trigger3M)),NA())</f>
        <v>5.0796392122975931E-3</v>
      </c>
      <c r="P3060" s="44">
        <f>IFERROR(_xll.qlIndexFixing(ONIndex6M,I3060,TRUE,_xll.ohTrigger(RecalcTrigger,Trigger6M)),NA())</f>
        <v>5.7868385688930601E-3</v>
      </c>
      <c r="Q3060" s="145">
        <f>IFERROR(_xll.qlIndexFixing(ONIndex1Y,I3060,TRUE,_xll.ohTrigger(RecalcTrigger,Trigger1Y)),NA())</f>
        <v>5.3774552179142177E-3</v>
      </c>
    </row>
    <row r="3061" spans="2:17" x14ac:dyDescent="0.2">
      <c r="B3061" s="39" t="s">
        <v>42</v>
      </c>
      <c r="D3061" s="42">
        <f>_xll.qlCalendarAdvance(Calendar,$D3060,B3061,"f",FALSE)</f>
        <v>61134</v>
      </c>
      <c r="E3061" s="139">
        <f>_xll.qlInterestRateIndexValueDate(IndexON,D3061)</f>
        <v>61134</v>
      </c>
      <c r="F3061" s="155">
        <f>IFERROR(_xll.qlIndexFixing(IndexON,D3061,TRUE,_xll.ohTrigger(RecalcTrigger,TriggerON)),NA())</f>
        <v>4.6260601094605391E-3</v>
      </c>
      <c r="H3061" s="42">
        <f>_xll.qlCalendarAdvance(Calendar,$H3060,B3061,"f",FALSE)</f>
        <v>61134</v>
      </c>
      <c r="I3061" s="139">
        <f>_xll.qlInterestRateIndexValueDate(Index1M,$H3061)</f>
        <v>61136</v>
      </c>
      <c r="J3061" s="144">
        <f>IFERROR(_xll.qlIndexFixing(Index1M,$H3061,TRUE,_xll.ohTrigger(RecalcTrigger,Trigger1M)),NA())</f>
        <v>4.8249053879084736E-3</v>
      </c>
      <c r="K3061" s="44">
        <f>IFERROR(_xll.qlIndexFixing(Index3M,H3061,TRUE,_xll.ohTrigger(RecalcTrigger,Trigger3M)),NA())</f>
        <v>5.1074587923632718E-3</v>
      </c>
      <c r="L3061" s="44">
        <f>IFERROR(_xll.qlIndexFixing(Index6M,$H3061,TRUE,_xll.ohTrigger(RecalcTrigger,Trigger6M)),NA())</f>
        <v>5.7623459446365733E-3</v>
      </c>
      <c r="M3061" s="145">
        <f>IFERROR(_xll.qlIndexFixing(Index1Y,$H3061,TRUE,_xll.ohTrigger(RecalcTrigger,Trigger1Y)),NA())</f>
        <v>5.4854839275059429E-3</v>
      </c>
      <c r="N3061" s="144">
        <f>IFERROR(_xll.qlIndexFixing(ONIndex1M,I3061,TRUE,_xll.ohTrigger(RecalcTrigger,Trigger1M)),NA())</f>
        <v>4.8181289936977123E-3</v>
      </c>
      <c r="O3061" s="44">
        <f>IFERROR(_xll.qlIndexFixing(ONIndex3M,I3061,TRUE,_xll.ohTrigger(RecalcTrigger,Trigger3M)),NA())</f>
        <v>5.0831985774202337E-3</v>
      </c>
      <c r="P3061" s="44">
        <f>IFERROR(_xll.qlIndexFixing(ONIndex6M,I3061,TRUE,_xll.ohTrigger(RecalcTrigger,Trigger6M)),NA())</f>
        <v>5.7843150658065667E-3</v>
      </c>
      <c r="Q3061" s="145">
        <f>IFERROR(_xll.qlIndexFixing(ONIndex1Y,I3061,TRUE,_xll.ohTrigger(RecalcTrigger,Trigger1Y)),NA())</f>
        <v>5.3810291966271961E-3</v>
      </c>
    </row>
    <row r="3062" spans="2:17" x14ac:dyDescent="0.2">
      <c r="B3062" s="39" t="s">
        <v>42</v>
      </c>
      <c r="D3062" s="42">
        <f>_xll.qlCalendarAdvance(Calendar,$D3061,B3062,"f",FALSE)</f>
        <v>61141</v>
      </c>
      <c r="E3062" s="139">
        <f>_xll.qlInterestRateIndexValueDate(IndexON,D3062)</f>
        <v>61141</v>
      </c>
      <c r="F3062" s="155">
        <f>IFERROR(_xll.qlIndexFixing(IndexON,D3062,TRUE,_xll.ohTrigger(RecalcTrigger,TriggerON)),NA())</f>
        <v>4.629583313828789E-3</v>
      </c>
      <c r="H3062" s="42">
        <f>_xll.qlCalendarAdvance(Calendar,$H3061,B3062,"f",FALSE)</f>
        <v>61141</v>
      </c>
      <c r="I3062" s="139">
        <f>_xll.qlInterestRateIndexValueDate(Index1M,$H3062)</f>
        <v>61143</v>
      </c>
      <c r="J3062" s="144">
        <f>IFERROR(_xll.qlIndexFixing(Index1M,$H3062,TRUE,_xll.ohTrigger(RecalcTrigger,Trigger1M)),NA())</f>
        <v>4.828418031884163E-3</v>
      </c>
      <c r="K3062" s="44">
        <f>IFERROR(_xll.qlIndexFixing(Index3M,H3062,TRUE,_xll.ohTrigger(RecalcTrigger,Trigger3M)),NA())</f>
        <v>5.1109886278662931E-3</v>
      </c>
      <c r="L3062" s="44">
        <f>IFERROR(_xll.qlIndexFixing(Index6M,$H3062,TRUE,_xll.ohTrigger(RecalcTrigger,Trigger6M)),NA())</f>
        <v>5.7599836659323117E-3</v>
      </c>
      <c r="M3062" s="145">
        <f>IFERROR(_xll.qlIndexFixing(Index1Y,$H3062,TRUE,_xll.ohTrigger(RecalcTrigger,Trigger1Y)),NA())</f>
        <v>5.4889307748193835E-3</v>
      </c>
      <c r="N3062" s="144">
        <f>IFERROR(_xll.qlIndexFixing(ONIndex1M,I3062,TRUE,_xll.ohTrigger(RecalcTrigger,Trigger1M)),NA())</f>
        <v>4.8216477171703076E-3</v>
      </c>
      <c r="O3062" s="44">
        <f>IFERROR(_xll.qlIndexFixing(ONIndex3M,I3062,TRUE,_xll.ohTrigger(RecalcTrigger,Trigger3M)),NA())</f>
        <v>5.086753086906981E-3</v>
      </c>
      <c r="P3062" s="44">
        <f>IFERROR(_xll.qlIndexFixing(ONIndex6M,I3062,TRUE,_xll.ohTrigger(RecalcTrigger,Trigger6M)),NA())</f>
        <v>5.7818037164381053E-3</v>
      </c>
      <c r="Q3062" s="145">
        <f>IFERROR(_xll.qlIndexFixing(ONIndex1Y,I3062,TRUE,_xll.ohTrigger(RecalcTrigger,Trigger1Y)),NA())</f>
        <v>5.3845979747002559E-3</v>
      </c>
    </row>
    <row r="3063" spans="2:17" x14ac:dyDescent="0.2">
      <c r="B3063" s="39" t="s">
        <v>42</v>
      </c>
      <c r="D3063" s="42">
        <f>_xll.qlCalendarAdvance(Calendar,$D3062,B3063,"f",FALSE)</f>
        <v>61148</v>
      </c>
      <c r="E3063" s="139">
        <f>_xll.qlInterestRateIndexValueDate(IndexON,D3063)</f>
        <v>61148</v>
      </c>
      <c r="F3063" s="155">
        <f>IFERROR(_xll.qlIndexFixing(IndexON,D3063,TRUE,_xll.ohTrigger(RecalcTrigger,TriggerON)),NA())</f>
        <v>4.6331019015699582E-3</v>
      </c>
      <c r="H3063" s="42">
        <f>_xll.qlCalendarAdvance(Calendar,$H3062,B3063,"f",FALSE)</f>
        <v>61148</v>
      </c>
      <c r="I3063" s="139">
        <f>_xll.qlInterestRateIndexValueDate(Index1M,$H3063)</f>
        <v>61150</v>
      </c>
      <c r="J3063" s="144">
        <f>IFERROR(_xll.qlIndexFixing(Index1M,$H3063,TRUE,_xll.ohTrigger(RecalcTrigger,Trigger1M)),NA())</f>
        <v>4.8319260743057146E-3</v>
      </c>
      <c r="K3063" s="44">
        <f>IFERROR(_xll.qlIndexFixing(Index3M,H3063,TRUE,_xll.ohTrigger(RecalcTrigger,Trigger3M)),NA())</f>
        <v>5.1145134946560472E-3</v>
      </c>
      <c r="L3063" s="44">
        <f>IFERROR(_xll.qlIndexFixing(Index6M,$H3063,TRUE,_xll.ohTrigger(RecalcTrigger,Trigger6M)),NA())</f>
        <v>5.7579865737638547E-3</v>
      </c>
      <c r="M3063" s="145">
        <f>IFERROR(_xll.qlIndexFixing(Index1Y,$H3063,TRUE,_xll.ohTrigger(RecalcTrigger,Trigger1Y)),NA())</f>
        <v>5.4923719501369078E-3</v>
      </c>
      <c r="N3063" s="144">
        <f>IFERROR(_xll.qlIndexFixing(ONIndex1M,I3063,TRUE,_xll.ohTrigger(RecalcTrigger,Trigger1M)),NA())</f>
        <v>4.8251618645434036E-3</v>
      </c>
      <c r="O3063" s="44">
        <f>IFERROR(_xll.qlIndexFixing(ONIndex3M,I3063,TRUE,_xll.ohTrigger(RecalcTrigger,Trigger3M)),NA())</f>
        <v>5.0903027246906873E-3</v>
      </c>
      <c r="P3063" s="44">
        <f>IFERROR(_xll.qlIndexFixing(ONIndex6M,I3063,TRUE,_xll.ohTrigger(RecalcTrigger,Trigger6M)),NA())</f>
        <v>5.7793045412513067E-3</v>
      </c>
      <c r="Q3063" s="145">
        <f>IFERROR(_xll.qlIndexFixing(ONIndex1Y,I3063,TRUE,_xll.ohTrigger(RecalcTrigger,Trigger1Y)),NA())</f>
        <v>5.3881615350270806E-3</v>
      </c>
    </row>
    <row r="3064" spans="2:17" x14ac:dyDescent="0.2">
      <c r="B3064" s="39" t="s">
        <v>42</v>
      </c>
      <c r="D3064" s="42">
        <f>_xll.qlCalendarAdvance(Calendar,$D3063,B3064,"f",FALSE)</f>
        <v>61155</v>
      </c>
      <c r="E3064" s="139">
        <f>_xll.qlInterestRateIndexValueDate(IndexON,D3064)</f>
        <v>61155</v>
      </c>
      <c r="F3064" s="155">
        <f>IFERROR(_xll.qlIndexFixing(IndexON,D3064,TRUE,_xll.ohTrigger(RecalcTrigger,TriggerON)),NA())</f>
        <v>4.6366158575761318E-3</v>
      </c>
      <c r="H3064" s="42">
        <f>_xll.qlCalendarAdvance(Calendar,$H3063,B3064,"f",FALSE)</f>
        <v>61155</v>
      </c>
      <c r="I3064" s="139">
        <f>_xll.qlInterestRateIndexValueDate(Index1M,$H3064)</f>
        <v>61157</v>
      </c>
      <c r="J3064" s="144">
        <f>IFERROR(_xll.qlIndexFixing(Index1M,$H3064,TRUE,_xll.ohTrigger(RecalcTrigger,Trigger1M)),NA())</f>
        <v>4.8354295002875358E-3</v>
      </c>
      <c r="K3064" s="44">
        <f>IFERROR(_xll.qlIndexFixing(Index3M,H3064,TRUE,_xll.ohTrigger(RecalcTrigger,Trigger3M)),NA())</f>
        <v>5.1180333768747859E-3</v>
      </c>
      <c r="L3064" s="44">
        <f>IFERROR(_xll.qlIndexFixing(Index6M,$H3064,TRUE,_xll.ohTrigger(RecalcTrigger,Trigger6M)),NA())</f>
        <v>5.7556466786560182E-3</v>
      </c>
      <c r="M3064" s="145">
        <f>IFERROR(_xll.qlIndexFixing(Index1Y,$H3064,TRUE,_xll.ohTrigger(RecalcTrigger,Trigger1Y)),NA())</f>
        <v>5.4958074363513302E-3</v>
      </c>
      <c r="N3064" s="144">
        <f>IFERROR(_xll.qlIndexFixing(ONIndex1M,I3064,TRUE,_xll.ohTrigger(RecalcTrigger,Trigger1M)),NA())</f>
        <v>4.8286714207090853E-3</v>
      </c>
      <c r="O3064" s="44">
        <f>IFERROR(_xll.qlIndexFixing(ONIndex3M,I3064,TRUE,_xll.ohTrigger(RecalcTrigger,Trigger3M)),NA())</f>
        <v>5.0938474751038854E-3</v>
      </c>
      <c r="P3064" s="44">
        <f>IFERROR(_xll.qlIndexFixing(ONIndex6M,I3064,TRUE,_xll.ohTrigger(RecalcTrigger,Trigger6M)),NA())</f>
        <v>5.7768175611094819E-3</v>
      </c>
      <c r="Q3064" s="145">
        <f>IFERROR(_xll.qlIndexFixing(ONIndex1Y,I3064,TRUE,_xll.ohTrigger(RecalcTrigger,Trigger1Y)),NA())</f>
        <v>5.3917198608210981E-3</v>
      </c>
    </row>
    <row r="3065" spans="2:17" x14ac:dyDescent="0.2">
      <c r="B3065" s="39" t="s">
        <v>42</v>
      </c>
      <c r="D3065" s="42">
        <f>_xll.qlCalendarAdvance(Calendar,$D3064,B3065,"f",FALSE)</f>
        <v>61162</v>
      </c>
      <c r="E3065" s="139">
        <f>_xll.qlInterestRateIndexValueDate(IndexON,D3065)</f>
        <v>61162</v>
      </c>
      <c r="F3065" s="155">
        <f>IFERROR(_xll.qlIndexFixing(IndexON,D3065,TRUE,_xll.ohTrigger(RecalcTrigger,TriggerON)),NA())</f>
        <v>4.6401251669792032E-3</v>
      </c>
      <c r="H3065" s="42">
        <f>_xll.qlCalendarAdvance(Calendar,$H3064,B3065,"f",FALSE)</f>
        <v>61162</v>
      </c>
      <c r="I3065" s="139">
        <f>_xll.qlInterestRateIndexValueDate(Index1M,$H3065)</f>
        <v>61164</v>
      </c>
      <c r="J3065" s="144">
        <f>IFERROR(_xll.qlIndexFixing(Index1M,$H3065,TRUE,_xll.ohTrigger(RecalcTrigger,Trigger1M)),NA())</f>
        <v>4.8389282949540258E-3</v>
      </c>
      <c r="K3065" s="44">
        <f>IFERROR(_xll.qlIndexFixing(Index3M,H3065,TRUE,_xll.ohTrigger(RecalcTrigger,Trigger3M)),NA())</f>
        <v>5.121548258656068E-3</v>
      </c>
      <c r="L3065" s="44">
        <f>IFERROR(_xll.qlIndexFixing(Index6M,$H3065,TRUE,_xll.ohTrigger(RecalcTrigger,Trigger6M)),NA())</f>
        <v>5.7533192946066011E-3</v>
      </c>
      <c r="M3065" s="145">
        <f>IFERROR(_xll.qlIndexFixing(Index1Y,$H3065,TRUE,_xll.ohTrigger(RecalcTrigger,Trigger1Y)),NA())</f>
        <v>5.4992372163558999E-3</v>
      </c>
      <c r="N3065" s="144">
        <f>IFERROR(_xll.qlIndexFixing(ONIndex1M,I3065,TRUE,_xll.ohTrigger(RecalcTrigger,Trigger1M)),NA())</f>
        <v>4.8321763708791821E-3</v>
      </c>
      <c r="O3065" s="44">
        <f>IFERROR(_xll.qlIndexFixing(ONIndex3M,I3065,TRUE,_xll.ohTrigger(RecalcTrigger,Trigger3M)),NA())</f>
        <v>5.0973873222392996E-3</v>
      </c>
      <c r="P3065" s="44">
        <f>IFERROR(_xll.qlIndexFixing(ONIndex6M,I3065,TRUE,_xll.ohTrigger(RecalcTrigger,Trigger6M)),NA())</f>
        <v>5.7743427966361338E-3</v>
      </c>
      <c r="Q3065" s="145">
        <f>IFERROR(_xll.qlIndexFixing(ONIndex1Y,I3065,TRUE,_xll.ohTrigger(RecalcTrigger,Trigger1Y)),NA())</f>
        <v>5.395272934896056E-3</v>
      </c>
    </row>
    <row r="3066" spans="2:17" x14ac:dyDescent="0.2">
      <c r="B3066" s="39" t="s">
        <v>42</v>
      </c>
      <c r="D3066" s="42">
        <f>_xll.qlCalendarAdvance(Calendar,$D3065,B3066,"f",FALSE)</f>
        <v>61169</v>
      </c>
      <c r="E3066" s="139">
        <f>_xll.qlInterestRateIndexValueDate(IndexON,D3066)</f>
        <v>61169</v>
      </c>
      <c r="F3066" s="155">
        <f>IFERROR(_xll.qlIndexFixing(IndexON,D3066,TRUE,_xll.ohTrigger(RecalcTrigger,TriggerON)),NA())</f>
        <v>4.6436298146712573E-3</v>
      </c>
      <c r="H3066" s="42">
        <f>_xll.qlCalendarAdvance(Calendar,$H3065,B3066,"f",FALSE)</f>
        <v>61169</v>
      </c>
      <c r="I3066" s="139">
        <f>_xll.qlInterestRateIndexValueDate(Index1M,$H3066)</f>
        <v>61171</v>
      </c>
      <c r="J3066" s="144">
        <f>IFERROR(_xll.qlIndexFixing(Index1M,$H3066,TRUE,_xll.ohTrigger(RecalcTrigger,Trigger1M)),NA())</f>
        <v>4.8424224434295837E-3</v>
      </c>
      <c r="K3066" s="44">
        <f>IFERROR(_xll.qlIndexFixing(Index3M,H3066,TRUE,_xll.ohTrigger(RecalcTrigger,Trigger3M)),NA())</f>
        <v>5.1250581241430136E-3</v>
      </c>
      <c r="L3066" s="44">
        <f>IFERROR(_xll.qlIndexFixing(Index6M,$H3066,TRUE,_xll.ohTrigger(RecalcTrigger,Trigger6M)),NA())</f>
        <v>5.75100444226444E-3</v>
      </c>
      <c r="M3066" s="145">
        <f>IFERROR(_xll.qlIndexFixing(Index1Y,$H3066,TRUE,_xll.ohTrigger(RecalcTrigger,Trigger1Y)),NA())</f>
        <v>5.5026612730429969E-3</v>
      </c>
      <c r="N3066" s="144">
        <f>IFERROR(_xll.qlIndexFixing(ONIndex1M,I3066,TRUE,_xll.ohTrigger(RecalcTrigger,Trigger1M)),NA())</f>
        <v>4.8356767001855872E-3</v>
      </c>
      <c r="O3066" s="44">
        <f>IFERROR(_xll.qlIndexFixing(ONIndex3M,I3066,TRUE,_xll.ohTrigger(RecalcTrigger,Trigger3M)),NA())</f>
        <v>5.1009222503495266E-3</v>
      </c>
      <c r="P3066" s="44">
        <f>IFERROR(_xll.qlIndexFixing(ONIndex6M,I3066,TRUE,_xll.ohTrigger(RecalcTrigger,Trigger6M)),NA())</f>
        <v>5.7718802682948933E-3</v>
      </c>
      <c r="Q3066" s="145">
        <f>IFERROR(_xll.qlIndexFixing(ONIndex1Y,I3066,TRUE,_xll.ohTrigger(RecalcTrigger,Trigger1Y)),NA())</f>
        <v>5.3988207404653821E-3</v>
      </c>
    </row>
    <row r="3067" spans="2:17" x14ac:dyDescent="0.2">
      <c r="B3067" s="39" t="s">
        <v>42</v>
      </c>
      <c r="D3067" s="42">
        <f>_xll.qlCalendarAdvance(Calendar,$D3066,B3067,"f",FALSE)</f>
        <v>61176</v>
      </c>
      <c r="E3067" s="139">
        <f>_xll.qlInterestRateIndexValueDate(IndexON,D3067)</f>
        <v>61176</v>
      </c>
      <c r="F3067" s="155">
        <f>IFERROR(_xll.qlIndexFixing(IndexON,D3067,TRUE,_xll.ohTrigger(RecalcTrigger,TriggerON)),NA())</f>
        <v>4.6471297854644433E-3</v>
      </c>
      <c r="H3067" s="42">
        <f>_xll.qlCalendarAdvance(Calendar,$H3066,B3067,"f",FALSE)</f>
        <v>61176</v>
      </c>
      <c r="I3067" s="139">
        <f>_xll.qlInterestRateIndexValueDate(Index1M,$H3067)</f>
        <v>61178</v>
      </c>
      <c r="J3067" s="144">
        <f>IFERROR(_xll.qlIndexFixing(Index1M,$H3067,TRUE,_xll.ohTrigger(RecalcTrigger,Trigger1M)),NA())</f>
        <v>4.845067504212399E-3</v>
      </c>
      <c r="K3067" s="44">
        <f>IFERROR(_xll.qlIndexFixing(Index3M,H3067,TRUE,_xll.ohTrigger(RecalcTrigger,Trigger3M)),NA())</f>
        <v>5.1285629574691852E-3</v>
      </c>
      <c r="L3067" s="44">
        <f>IFERROR(_xll.qlIndexFixing(Index6M,$H3067,TRUE,_xll.ohTrigger(RecalcTrigger,Trigger6M)),NA())</f>
        <v>5.7487021422779365E-3</v>
      </c>
      <c r="M3067" s="145">
        <f>IFERROR(_xll.qlIndexFixing(Index1Y,$H3067,TRUE,_xll.ohTrigger(RecalcTrigger,Trigger1Y)),NA())</f>
        <v>5.5052323091862553E-3</v>
      </c>
      <c r="N3067" s="144">
        <f>IFERROR(_xll.qlIndexFixing(ONIndex1M,I3067,TRUE,_xll.ohTrigger(RecalcTrigger,Trigger1M)),NA())</f>
        <v>4.8391723936802578E-3</v>
      </c>
      <c r="O3067" s="44">
        <f>IFERROR(_xll.qlIndexFixing(ONIndex3M,I3067,TRUE,_xll.ohTrigger(RecalcTrigger,Trigger3M)),NA())</f>
        <v>5.1044522433674189E-3</v>
      </c>
      <c r="P3067" s="44">
        <f>IFERROR(_xll.qlIndexFixing(ONIndex6M,I3067,TRUE,_xll.ohTrigger(RecalcTrigger,Trigger6M)),NA())</f>
        <v>5.7694299967891993E-3</v>
      </c>
      <c r="Q3067" s="145">
        <f>IFERROR(_xll.qlIndexFixing(ONIndex1Y,I3067,TRUE,_xll.ohTrigger(RecalcTrigger,Trigger1Y)),NA())</f>
        <v>5.4023632606625682E-3</v>
      </c>
    </row>
    <row r="3068" spans="2:17" x14ac:dyDescent="0.2">
      <c r="B3068" s="39" t="s">
        <v>42</v>
      </c>
      <c r="D3068" s="42">
        <f>_xll.qlCalendarAdvance(Calendar,$D3067,B3068,"f",FALSE)</f>
        <v>61183</v>
      </c>
      <c r="E3068" s="139">
        <f>_xll.qlInterestRateIndexValueDate(IndexON,D3068)</f>
        <v>61183</v>
      </c>
      <c r="F3068" s="155">
        <f>IFERROR(_xll.qlIndexFixing(IndexON,D3068,TRUE,_xll.ohTrigger(RecalcTrigger,TriggerON)),NA())</f>
        <v>4.6506250644906544E-3</v>
      </c>
      <c r="H3068" s="42">
        <f>_xll.qlCalendarAdvance(Calendar,$H3067,B3068,"f",FALSE)</f>
        <v>61183</v>
      </c>
      <c r="I3068" s="139">
        <f>_xll.qlInterestRateIndexValueDate(Index1M,$H3068)</f>
        <v>61185</v>
      </c>
      <c r="J3068" s="144">
        <f>IFERROR(_xll.qlIndexFixing(Index1M,$H3068,TRUE,_xll.ohTrigger(RecalcTrigger,Trigger1M)),NA())</f>
        <v>4.8493967422805206E-3</v>
      </c>
      <c r="K3068" s="44">
        <f>IFERROR(_xll.qlIndexFixing(Index3M,H3068,TRUE,_xll.ohTrigger(RecalcTrigger,Trigger3M)),NA())</f>
        <v>5.1320627427742238E-3</v>
      </c>
      <c r="L3068" s="44">
        <f>IFERROR(_xll.qlIndexFixing(Index6M,$H3068,TRUE,_xll.ohTrigger(RecalcTrigger,Trigger6M)),NA())</f>
        <v>5.7460726878587635E-3</v>
      </c>
      <c r="M3068" s="145">
        <f>IFERROR(_xll.qlIndexFixing(Index1Y,$H3068,TRUE,_xll.ohTrigger(RecalcTrigger,Trigger1Y)),NA())</f>
        <v>5.5094921480356007E-3</v>
      </c>
      <c r="N3068" s="144">
        <f>IFERROR(_xll.qlIndexFixing(ONIndex1M,I3068,TRUE,_xll.ohTrigger(RecalcTrigger,Trigger1M)),NA())</f>
        <v>4.8426634364950871E-3</v>
      </c>
      <c r="O3068" s="44">
        <f>IFERROR(_xll.qlIndexFixing(ONIndex3M,I3068,TRUE,_xll.ohTrigger(RecalcTrigger,Trigger3M)),NA())</f>
        <v>5.1079772857054451E-3</v>
      </c>
      <c r="P3068" s="44">
        <f>IFERROR(_xll.qlIndexFixing(ONIndex6M,I3068,TRUE,_xll.ohTrigger(RecalcTrigger,Trigger6M)),NA())</f>
        <v>5.7669920028224908E-3</v>
      </c>
      <c r="Q3068" s="145">
        <f>IFERROR(_xll.qlIndexFixing(ONIndex1Y,I3068,TRUE,_xll.ohTrigger(RecalcTrigger,Trigger1Y)),NA())</f>
        <v>5.405900478301362E-3</v>
      </c>
    </row>
    <row r="3069" spans="2:17" x14ac:dyDescent="0.2">
      <c r="B3069" s="39" t="s">
        <v>42</v>
      </c>
      <c r="D3069" s="42">
        <f>_xll.qlCalendarAdvance(Calendar,$D3068,B3069,"f",FALSE)</f>
        <v>61190</v>
      </c>
      <c r="E3069" s="139">
        <f>_xll.qlInterestRateIndexValueDate(IndexON,D3069)</f>
        <v>61190</v>
      </c>
      <c r="F3069" s="155">
        <f>IFERROR(_xll.qlIndexFixing(IndexON,D3069,TRUE,_xll.ohTrigger(RecalcTrigger,TriggerON)),NA())</f>
        <v>4.6541156367219116E-3</v>
      </c>
      <c r="H3069" s="42">
        <f>_xll.qlCalendarAdvance(Calendar,$H3068,B3069,"f",FALSE)</f>
        <v>61190</v>
      </c>
      <c r="I3069" s="139">
        <f>_xll.qlInterestRateIndexValueDate(Index1M,$H3069)</f>
        <v>61192</v>
      </c>
      <c r="J3069" s="144">
        <f>IFERROR(_xll.qlIndexFixing(Index1M,$H3069,TRUE,_xll.ohTrigger(RecalcTrigger,Trigger1M)),NA())</f>
        <v>4.8528768628997021E-3</v>
      </c>
      <c r="K3069" s="44">
        <f>IFERROR(_xll.qlIndexFixing(Index3M,H3069,TRUE,_xll.ohTrigger(RecalcTrigger,Trigger3M)),NA())</f>
        <v>5.1355574641969064E-3</v>
      </c>
      <c r="L3069" s="44">
        <f>IFERROR(_xll.qlIndexFixing(Index6M,$H3069,TRUE,_xll.ohTrigger(RecalcTrigger,Trigger6M)),NA())</f>
        <v>5.7437981665932371E-3</v>
      </c>
      <c r="M3069" s="145">
        <f>IFERROR(_xll.qlIndexFixing(Index1Y,$H3069,TRUE,_xll.ohTrigger(RecalcTrigger,Trigger1Y)),NA())</f>
        <v>5.5128989321258674E-3</v>
      </c>
      <c r="N3069" s="144">
        <f>IFERROR(_xll.qlIndexFixing(ONIndex1M,I3069,TRUE,_xll.ohTrigger(RecalcTrigger,Trigger1M)),NA())</f>
        <v>4.8461498140017767E-3</v>
      </c>
      <c r="O3069" s="44">
        <f>IFERROR(_xll.qlIndexFixing(ONIndex3M,I3069,TRUE,_xll.ohTrigger(RecalcTrigger,Trigger3M)),NA())</f>
        <v>5.1114973616162018E-3</v>
      </c>
      <c r="P3069" s="44">
        <f>IFERROR(_xll.qlIndexFixing(ONIndex6M,I3069,TRUE,_xll.ohTrigger(RecalcTrigger,Trigger6M)),NA())</f>
        <v>5.7645663070182707E-3</v>
      </c>
      <c r="Q3069" s="145">
        <f>IFERROR(_xll.qlIndexFixing(ONIndex1Y,I3069,TRUE,_xll.ohTrigger(RecalcTrigger,Trigger1Y)),NA())</f>
        <v>5.4094323765951913E-3</v>
      </c>
    </row>
    <row r="3070" spans="2:17" x14ac:dyDescent="0.2">
      <c r="B3070" s="39" t="s">
        <v>42</v>
      </c>
      <c r="D3070" s="42">
        <f>_xll.qlCalendarAdvance(Calendar,$D3069,B3070,"f",FALSE)</f>
        <v>61197</v>
      </c>
      <c r="E3070" s="139">
        <f>_xll.qlInterestRateIndexValueDate(IndexON,D3070)</f>
        <v>61197</v>
      </c>
      <c r="F3070" s="155">
        <f>IFERROR(_xll.qlIndexFixing(IndexON,D3070,TRUE,_xll.ohTrigger(RecalcTrigger,TriggerON)),NA())</f>
        <v>4.6576014869703641E-3</v>
      </c>
      <c r="H3070" s="42">
        <f>_xll.qlCalendarAdvance(Calendar,$H3069,B3070,"f",FALSE)</f>
        <v>61197</v>
      </c>
      <c r="I3070" s="139">
        <f>_xll.qlInterestRateIndexValueDate(Index1M,$H3070)</f>
        <v>61199</v>
      </c>
      <c r="J3070" s="144">
        <f>IFERROR(_xll.qlIndexFixing(Index1M,$H3070,TRUE,_xll.ohTrigger(RecalcTrigger,Trigger1M)),NA())</f>
        <v>4.8563522778105606E-3</v>
      </c>
      <c r="K3070" s="44">
        <f>IFERROR(_xll.qlIndexFixing(Index3M,H3070,TRUE,_xll.ohTrigger(RecalcTrigger,Trigger3M)),NA())</f>
        <v>5.1390471058734002E-3</v>
      </c>
      <c r="L3070" s="44">
        <f>IFERROR(_xll.qlIndexFixing(Index6M,$H3070,TRUE,_xll.ohTrigger(RecalcTrigger,Trigger6M)),NA())</f>
        <v>5.7415362646994952E-3</v>
      </c>
      <c r="M3070" s="145">
        <f>IFERROR(_xll.qlIndexFixing(Index1Y,$H3070,TRUE,_xll.ohTrigger(RecalcTrigger,Trigger1Y)),NA())</f>
        <v>5.5162999244677494E-3</v>
      </c>
      <c r="N3070" s="144">
        <f>IFERROR(_xll.qlIndexFixing(ONIndex1M,I3070,TRUE,_xll.ohTrigger(RecalcTrigger,Trigger1M)),NA())</f>
        <v>4.8496315110124755E-3</v>
      </c>
      <c r="O3070" s="44">
        <f>IFERROR(_xll.qlIndexFixing(ONIndex3M,I3070,TRUE,_xll.ohTrigger(RecalcTrigger,Trigger3M)),NA())</f>
        <v>5.1150124550325415E-3</v>
      </c>
      <c r="P3070" s="44">
        <f>IFERROR(_xll.qlIndexFixing(ONIndex6M,I3070,TRUE,_xll.ohTrigger(RecalcTrigger,Trigger6M)),NA())</f>
        <v>5.7621529299201057E-3</v>
      </c>
      <c r="Q3070" s="145">
        <f>IFERROR(_xll.qlIndexFixing(ONIndex1Y,I3070,TRUE,_xll.ohTrigger(RecalcTrigger,Trigger1Y)),NA())</f>
        <v>5.4129589385176757E-3</v>
      </c>
    </row>
    <row r="3071" spans="2:17" x14ac:dyDescent="0.2">
      <c r="B3071" s="39" t="s">
        <v>42</v>
      </c>
      <c r="D3071" s="42">
        <f>_xll.qlCalendarAdvance(Calendar,$D3070,B3071,"f",FALSE)</f>
        <v>61204</v>
      </c>
      <c r="E3071" s="139">
        <f>_xll.qlInterestRateIndexValueDate(IndexON,D3071)</f>
        <v>61204</v>
      </c>
      <c r="F3071" s="155">
        <f>IFERROR(_xll.qlIndexFixing(IndexON,D3071,TRUE,_xll.ohTrigger(RecalcTrigger,TriggerON)),NA())</f>
        <v>4.6610826004478412E-3</v>
      </c>
      <c r="H3071" s="42">
        <f>_xll.qlCalendarAdvance(Calendar,$H3070,B3071,"f",FALSE)</f>
        <v>61204</v>
      </c>
      <c r="I3071" s="139">
        <f>_xll.qlInterestRateIndexValueDate(Index1M,$H3071)</f>
        <v>61206</v>
      </c>
      <c r="J3071" s="144">
        <f>IFERROR(_xll.qlIndexFixing(Index1M,$H3071,TRUE,_xll.ohTrigger(RecalcTrigger,Trigger1M)),NA())</f>
        <v>4.8598229721300013E-3</v>
      </c>
      <c r="K3071" s="44">
        <f>IFERROR(_xll.qlIndexFixing(Index3M,H3071,TRUE,_xll.ohTrigger(RecalcTrigger,Trigger3M)),NA())</f>
        <v>5.1425316519424797E-3</v>
      </c>
      <c r="L3071" s="44">
        <f>IFERROR(_xll.qlIndexFixing(Index6M,$H3071,TRUE,_xll.ohTrigger(RecalcTrigger,Trigger6M)),NA())</f>
        <v>5.7392870028281154E-3</v>
      </c>
      <c r="M3071" s="145">
        <f>IFERROR(_xll.qlIndexFixing(Index1Y,$H3071,TRUE,_xll.ohTrigger(RecalcTrigger,Trigger1Y)),NA())</f>
        <v>5.5196951079542773E-3</v>
      </c>
      <c r="N3071" s="144">
        <f>IFERROR(_xll.qlIndexFixing(ONIndex1M,I3071,TRUE,_xll.ohTrigger(RecalcTrigger,Trigger1M)),NA())</f>
        <v>4.8531085128189488E-3</v>
      </c>
      <c r="O3071" s="44">
        <f>IFERROR(_xll.qlIndexFixing(ONIndex3M,I3071,TRUE,_xll.ohTrigger(RecalcTrigger,Trigger3M)),NA())</f>
        <v>5.1185225502070608E-3</v>
      </c>
      <c r="P3071" s="44">
        <f>IFERROR(_xll.qlIndexFixing(ONIndex6M,I3071,TRUE,_xll.ohTrigger(RecalcTrigger,Trigger6M)),NA())</f>
        <v>5.759751892231435E-3</v>
      </c>
      <c r="Q3071" s="145">
        <f>IFERROR(_xll.qlIndexFixing(ONIndex1Y,I3071,TRUE,_xll.ohTrigger(RecalcTrigger,Trigger1Y)),NA())</f>
        <v>5.4164801471223711E-3</v>
      </c>
    </row>
    <row r="3072" spans="2:17" x14ac:dyDescent="0.2">
      <c r="B3072" s="39" t="s">
        <v>42</v>
      </c>
      <c r="D3072" s="42">
        <f>_xll.qlCalendarAdvance(Calendar,$D3071,B3072,"f",FALSE)</f>
        <v>61211</v>
      </c>
      <c r="E3072" s="139">
        <f>_xll.qlInterestRateIndexValueDate(IndexON,D3072)</f>
        <v>61211</v>
      </c>
      <c r="F3072" s="155">
        <f>IFERROR(_xll.qlIndexFixing(IndexON,D3072,TRUE,_xll.ohTrigger(RecalcTrigger,TriggerON)),NA())</f>
        <v>4.6645589618066197E-3</v>
      </c>
      <c r="H3072" s="42">
        <f>_xll.qlCalendarAdvance(Calendar,$H3071,B3072,"f",FALSE)</f>
        <v>61211</v>
      </c>
      <c r="I3072" s="139">
        <f>_xll.qlInterestRateIndexValueDate(Index1M,$H3072)</f>
        <v>61213</v>
      </c>
      <c r="J3072" s="144">
        <f>IFERROR(_xll.qlIndexFixing(Index1M,$H3072,TRUE,_xll.ohTrigger(RecalcTrigger,Trigger1M)),NA())</f>
        <v>4.8632889309824234E-3</v>
      </c>
      <c r="K3072" s="44">
        <f>IFERROR(_xll.qlIndexFixing(Index3M,H3072,TRUE,_xll.ohTrigger(RecalcTrigger,Trigger3M)),NA())</f>
        <v>5.1460110865420503E-3</v>
      </c>
      <c r="L3072" s="44">
        <f>IFERROR(_xll.qlIndexFixing(Index6M,$H3072,TRUE,_xll.ohTrigger(RecalcTrigger,Trigger6M)),NA())</f>
        <v>5.7370504016279562E-3</v>
      </c>
      <c r="M3072" s="145">
        <f>IFERROR(_xll.qlIndexFixing(Index1Y,$H3072,TRUE,_xll.ohTrigger(RecalcTrigger,Trigger1Y)),NA())</f>
        <v>5.5230844654767467E-3</v>
      </c>
      <c r="N3072" s="144">
        <f>IFERROR(_xll.qlIndexFixing(ONIndex1M,I3072,TRUE,_xll.ohTrigger(RecalcTrigger,Trigger1M)),NA())</f>
        <v>4.85658080455309E-3</v>
      </c>
      <c r="O3072" s="44">
        <f>IFERROR(_xll.qlIndexFixing(ONIndex3M,I3072,TRUE,_xll.ohTrigger(RecalcTrigger,Trigger3M)),NA())</f>
        <v>5.1220276314722923E-3</v>
      </c>
      <c r="P3072" s="44">
        <f>IFERROR(_xll.qlIndexFixing(ONIndex6M,I3072,TRUE,_xll.ohTrigger(RecalcTrigger,Trigger6M)),NA())</f>
        <v>5.7573632145757614E-3</v>
      </c>
      <c r="Q3072" s="145">
        <f>IFERROR(_xll.qlIndexFixing(ONIndex1Y,I3072,TRUE,_xll.ohTrigger(RecalcTrigger,Trigger1Y)),NA())</f>
        <v>5.4199959855427693E-3</v>
      </c>
    </row>
    <row r="3073" spans="2:17" x14ac:dyDescent="0.2">
      <c r="B3073" s="39" t="s">
        <v>42</v>
      </c>
      <c r="D3073" s="42">
        <f>_xll.qlCalendarAdvance(Calendar,$D3072,B3073,"f",FALSE)</f>
        <v>61218</v>
      </c>
      <c r="E3073" s="139">
        <f>_xll.qlInterestRateIndexValueDate(IndexON,D3073)</f>
        <v>61218</v>
      </c>
      <c r="F3073" s="155">
        <f>IFERROR(_xll.qlIndexFixing(IndexON,D3073,TRUE,_xll.ohTrigger(RecalcTrigger,TriggerON)),NA())</f>
        <v>4.668030556418401E-3</v>
      </c>
      <c r="H3073" s="42">
        <f>_xll.qlCalendarAdvance(Calendar,$H3072,B3073,"f",FALSE)</f>
        <v>61218</v>
      </c>
      <c r="I3073" s="139">
        <f>_xll.qlInterestRateIndexValueDate(Index1M,$H3073)</f>
        <v>61220</v>
      </c>
      <c r="J3073" s="144">
        <f>IFERROR(_xll.qlIndexFixing(Index1M,$H3073,TRUE,_xll.ohTrigger(RecalcTrigger,Trigger1M)),NA())</f>
        <v>4.8667501394872303E-3</v>
      </c>
      <c r="K3073" s="44">
        <f>IFERROR(_xll.qlIndexFixing(Index3M,H3073,TRUE,_xll.ohTrigger(RecalcTrigger,Trigger3M)),NA())</f>
        <v>5.1494853938100181E-3</v>
      </c>
      <c r="L3073" s="44">
        <f>IFERROR(_xll.qlIndexFixing(Index6M,$H3073,TRUE,_xll.ohTrigger(RecalcTrigger,Trigger6M)),NA())</f>
        <v>5.7348264817483063E-3</v>
      </c>
      <c r="M3073" s="145">
        <f>IFERROR(_xll.qlIndexFixing(Index1Y,$H3073,TRUE,_xll.ohTrigger(RecalcTrigger,Trigger1Y)),NA())</f>
        <v>5.5264679799268855E-3</v>
      </c>
      <c r="N3073" s="144">
        <f>IFERROR(_xll.qlIndexFixing(ONIndex1M,I3073,TRUE,_xll.ohTrigger(RecalcTrigger,Trigger1M)),NA())</f>
        <v>4.8600483713467924E-3</v>
      </c>
      <c r="O3073" s="44">
        <f>IFERROR(_xll.qlIndexFixing(ONIndex3M,I3073,TRUE,_xll.ohTrigger(RecalcTrigger,Trigger3M)),NA())</f>
        <v>5.1255276826811524E-3</v>
      </c>
      <c r="P3073" s="44">
        <f>IFERROR(_xll.qlIndexFixing(ONIndex6M,I3073,TRUE,_xll.ohTrigger(RecalcTrigger,Trigger6M)),NA())</f>
        <v>5.7549869174966517E-3</v>
      </c>
      <c r="Q3073" s="145">
        <f>IFERROR(_xll.qlIndexFixing(ONIndex1Y,I3073,TRUE,_xll.ohTrigger(RecalcTrigger,Trigger1Y)),NA())</f>
        <v>5.4235064367524899E-3</v>
      </c>
    </row>
    <row r="3074" spans="2:17" x14ac:dyDescent="0.2">
      <c r="B3074" s="39" t="s">
        <v>42</v>
      </c>
      <c r="D3074" s="42">
        <f>_xll.qlCalendarAdvance(Calendar,$D3073,B3074,"f",FALSE)</f>
        <v>61225</v>
      </c>
      <c r="E3074" s="139">
        <f>_xll.qlInterestRateIndexValueDate(IndexON,D3074)</f>
        <v>61225</v>
      </c>
      <c r="F3074" s="155">
        <f>IFERROR(_xll.qlIndexFixing(IndexON,D3074,TRUE,_xll.ohTrigger(RecalcTrigger,TriggerON)),NA())</f>
        <v>4.6714973689354622E-3</v>
      </c>
      <c r="H3074" s="42">
        <f>_xll.qlCalendarAdvance(Calendar,$H3073,B3074,"f",FALSE)</f>
        <v>61225</v>
      </c>
      <c r="I3074" s="139">
        <f>_xll.qlInterestRateIndexValueDate(Index1M,$H3074)</f>
        <v>61227</v>
      </c>
      <c r="J3074" s="144">
        <f>IFERROR(_xll.qlIndexFixing(Index1M,$H3074,TRUE,_xll.ohTrigger(RecalcTrigger,Trigger1M)),NA())</f>
        <v>4.8702065827663232E-3</v>
      </c>
      <c r="K3074" s="44">
        <f>IFERROR(_xll.qlIndexFixing(Index3M,H3074,TRUE,_xll.ohTrigger(RecalcTrigger,Trigger3M)),NA())</f>
        <v>5.1529545578825513E-3</v>
      </c>
      <c r="L3074" s="44">
        <f>IFERROR(_xll.qlIndexFixing(Index6M,$H3074,TRUE,_xll.ohTrigger(RecalcTrigger,Trigger6M)),NA())</f>
        <v>5.7326152638393158E-3</v>
      </c>
      <c r="M3074" s="145">
        <f>IFERROR(_xll.qlIndexFixing(Index1Y,$H3074,TRUE,_xll.ohTrigger(RecalcTrigger,Trigger1Y)),NA())</f>
        <v>5.5298456341966399E-3</v>
      </c>
      <c r="N3074" s="144">
        <f>IFERROR(_xll.qlIndexFixing(ONIndex1M,I3074,TRUE,_xll.ohTrigger(RecalcTrigger,Trigger1M)),NA())</f>
        <v>4.863511198331949E-3</v>
      </c>
      <c r="O3074" s="44">
        <f>IFERROR(_xll.qlIndexFixing(ONIndex3M,I3074,TRUE,_xll.ohTrigger(RecalcTrigger,Trigger3M)),NA())</f>
        <v>5.1290226881661738E-3</v>
      </c>
      <c r="P3074" s="44">
        <f>IFERROR(_xll.qlIndexFixing(ONIndex6M,I3074,TRUE,_xll.ohTrigger(RecalcTrigger,Trigger6M)),NA())</f>
        <v>5.752623021777481E-3</v>
      </c>
      <c r="Q3074" s="145">
        <f>IFERROR(_xll.qlIndexFixing(ONIndex1Y,I3074,TRUE,_xll.ohTrigger(RecalcTrigger,Trigger1Y)),NA())</f>
        <v>5.4270114837251526E-3</v>
      </c>
    </row>
    <row r="3075" spans="2:17" x14ac:dyDescent="0.2">
      <c r="B3075" s="39" t="s">
        <v>42</v>
      </c>
      <c r="D3075" s="42">
        <f>_xll.qlCalendarAdvance(Calendar,$D3074,B3075,"f",FALSE)</f>
        <v>61232</v>
      </c>
      <c r="E3075" s="139">
        <f>_xll.qlInterestRateIndexValueDate(IndexON,D3075)</f>
        <v>61232</v>
      </c>
      <c r="F3075" s="155">
        <f>IFERROR(_xll.qlIndexFixing(IndexON,D3075,TRUE,_xll.ohTrigger(RecalcTrigger,TriggerON)),NA())</f>
        <v>4.6749593843298243E-3</v>
      </c>
      <c r="H3075" s="42">
        <f>_xll.qlCalendarAdvance(Calendar,$H3074,B3075,"f",FALSE)</f>
        <v>61232</v>
      </c>
      <c r="I3075" s="139">
        <f>_xll.qlInterestRateIndexValueDate(Index1M,$H3075)</f>
        <v>61234</v>
      </c>
      <c r="J3075" s="144">
        <f>IFERROR(_xll.qlIndexFixing(Index1M,$H3075,TRUE,_xll.ohTrigger(RecalcTrigger,Trigger1M)),NA())</f>
        <v>4.8736582459391053E-3</v>
      </c>
      <c r="K3075" s="44">
        <f>IFERROR(_xll.qlIndexFixing(Index3M,H3075,TRUE,_xll.ohTrigger(RecalcTrigger,Trigger3M)),NA())</f>
        <v>5.1564185629001625E-3</v>
      </c>
      <c r="L3075" s="44">
        <f>IFERROR(_xll.qlIndexFixing(Index6M,$H3075,TRUE,_xll.ohTrigger(RecalcTrigger,Trigger6M)),NA())</f>
        <v>5.7304167685515604E-3</v>
      </c>
      <c r="M3075" s="145">
        <f>IFERROR(_xll.qlIndexFixing(Index1Y,$H3075,TRUE,_xll.ohTrigger(RecalcTrigger,Trigger1Y)),NA())</f>
        <v>5.533217411177304E-3</v>
      </c>
      <c r="N3075" s="144">
        <f>IFERROR(_xll.qlIndexFixing(ONIndex1M,I3075,TRUE,_xll.ohTrigger(RecalcTrigger,Trigger1M)),NA())</f>
        <v>4.8669692704805811E-3</v>
      </c>
      <c r="O3075" s="44">
        <f>IFERROR(_xll.qlIndexFixing(ONIndex3M,I3075,TRUE,_xll.ohTrigger(RecalcTrigger,Trigger3M)),NA())</f>
        <v>5.132512632179953E-3</v>
      </c>
      <c r="P3075" s="44">
        <f>IFERROR(_xll.qlIndexFixing(ONIndex6M,I3075,TRUE,_xll.ohTrigger(RecalcTrigger,Trigger6M)),NA())</f>
        <v>5.75027154788188E-3</v>
      </c>
      <c r="Q3075" s="145">
        <f>IFERROR(_xll.qlIndexFixing(ONIndex1Y,I3075,TRUE,_xll.ohTrigger(RecalcTrigger,Trigger1Y)),NA())</f>
        <v>5.4305111095942493E-3</v>
      </c>
    </row>
    <row r="3076" spans="2:17" x14ac:dyDescent="0.2">
      <c r="B3076" s="39" t="s">
        <v>42</v>
      </c>
      <c r="D3076" s="42">
        <f>_xll.qlCalendarAdvance(Calendar,$D3075,B3076,"f",FALSE)</f>
        <v>61239</v>
      </c>
      <c r="E3076" s="139">
        <f>_xll.qlInterestRateIndexValueDate(IndexON,D3076)</f>
        <v>61239</v>
      </c>
      <c r="F3076" s="155">
        <f>IFERROR(_xll.qlIndexFixing(IndexON,D3076,TRUE,_xll.ohTrigger(RecalcTrigger,TriggerON)),NA())</f>
        <v>4.6784165876534445E-3</v>
      </c>
      <c r="H3076" s="42">
        <f>_xll.qlCalendarAdvance(Calendar,$H3075,B3076,"f",FALSE)</f>
        <v>61239</v>
      </c>
      <c r="I3076" s="139">
        <f>_xll.qlInterestRateIndexValueDate(Index1M,$H3076)</f>
        <v>61241</v>
      </c>
      <c r="J3076" s="144">
        <f>IFERROR(_xll.qlIndexFixing(Index1M,$H3076,TRUE,_xll.ohTrigger(RecalcTrigger,Trigger1M)),NA())</f>
        <v>4.8771051141274779E-3</v>
      </c>
      <c r="K3076" s="44">
        <f>IFERROR(_xll.qlIndexFixing(Index3M,H3076,TRUE,_xll.ohTrigger(RecalcTrigger,Trigger3M)),NA())</f>
        <v>5.1595943554096279E-3</v>
      </c>
      <c r="L3076" s="44">
        <f>IFERROR(_xll.qlIndexFixing(Index6M,$H3076,TRUE,_xll.ohTrigger(RecalcTrigger,Trigger6M)),NA())</f>
        <v>5.7286561018681315E-3</v>
      </c>
      <c r="M3076" s="145">
        <f>IFERROR(_xll.qlIndexFixing(Index1Y,$H3076,TRUE,_xll.ohTrigger(RecalcTrigger,Trigger1Y)),NA())</f>
        <v>5.5365832937601719E-3</v>
      </c>
      <c r="N3076" s="144">
        <f>IFERROR(_xll.qlIndexFixing(ONIndex1M,I3076,TRUE,_xll.ohTrigger(RecalcTrigger,Trigger1M)),NA())</f>
        <v>4.8704225731643902E-3</v>
      </c>
      <c r="O3076" s="44">
        <f>IFERROR(_xll.qlIndexFixing(ONIndex3M,I3076,TRUE,_xll.ohTrigger(RecalcTrigger,Trigger3M)),NA())</f>
        <v>5.1359974989750867E-3</v>
      </c>
      <c r="P3076" s="44">
        <f>IFERROR(_xll.qlIndexFixing(ONIndex6M,I3076,TRUE,_xll.ohTrigger(RecalcTrigger,Trigger6M)),NA())</f>
        <v>5.7479325166731599E-3</v>
      </c>
      <c r="Q3076" s="145">
        <f>IFERROR(_xll.qlIndexFixing(ONIndex1Y,I3076,TRUE,_xll.ohTrigger(RecalcTrigger,Trigger1Y)),NA())</f>
        <v>5.4340052974133357E-3</v>
      </c>
    </row>
    <row r="3077" spans="2:17" x14ac:dyDescent="0.2">
      <c r="B3077" s="39" t="s">
        <v>42</v>
      </c>
      <c r="D3077" s="42">
        <f>_xll.qlCalendarAdvance(Calendar,$D3076,B3077,"f",FALSE)</f>
        <v>61246</v>
      </c>
      <c r="E3077" s="139">
        <f>_xll.qlInterestRateIndexValueDate(IndexON,D3077)</f>
        <v>61246</v>
      </c>
      <c r="F3077" s="155">
        <f>IFERROR(_xll.qlIndexFixing(IndexON,D3077,TRUE,_xll.ohTrigger(RecalcTrigger,TriggerON)),NA())</f>
        <v>4.6818689637984079E-3</v>
      </c>
      <c r="H3077" s="42">
        <f>_xll.qlCalendarAdvance(Calendar,$H3076,B3077,"f",FALSE)</f>
        <v>61246</v>
      </c>
      <c r="I3077" s="139">
        <f>_xll.qlInterestRateIndexValueDate(Index1M,$H3077)</f>
        <v>61248</v>
      </c>
      <c r="J3077" s="144">
        <f>IFERROR(_xll.qlIndexFixing(Index1M,$H3077,TRUE,_xll.ohTrigger(RecalcTrigger,Trigger1M)),NA())</f>
        <v>4.8805471724533422E-3</v>
      </c>
      <c r="K3077" s="44">
        <f>IFERROR(_xll.qlIndexFixing(Index3M,H3077,TRUE,_xll.ohTrigger(RecalcTrigger,Trigger3M)),NA())</f>
        <v>5.1630483190021276E-3</v>
      </c>
      <c r="L3077" s="44">
        <f>IFERROR(_xll.qlIndexFixing(Index6M,$H3077,TRUE,_xll.ohTrigger(RecalcTrigger,Trigger6M)),NA())</f>
        <v>5.726479577263628E-3</v>
      </c>
      <c r="M3077" s="145">
        <f>IFERROR(_xll.qlIndexFixing(Index1Y,$H3077,TRUE,_xll.ohTrigger(RecalcTrigger,Trigger1Y)),NA())</f>
        <v>5.5399432648367553E-3</v>
      </c>
      <c r="N3077" s="144">
        <f>IFERROR(_xll.qlIndexFixing(ONIndex1M,I3077,TRUE,_xll.ohTrigger(RecalcTrigger,Trigger1M)),NA())</f>
        <v>4.8738710913553973E-3</v>
      </c>
      <c r="O3077" s="44">
        <f>IFERROR(_xll.qlIndexFixing(ONIndex3M,I3077,TRUE,_xll.ohTrigger(RecalcTrigger,Trigger3M)),NA())</f>
        <v>5.1394772724044913E-3</v>
      </c>
      <c r="P3077" s="44">
        <f>IFERROR(_xll.qlIndexFixing(ONIndex6M,I3077,TRUE,_xll.ohTrigger(RecalcTrigger,Trigger6M)),NA())</f>
        <v>5.7456059486149513E-3</v>
      </c>
      <c r="Q3077" s="145">
        <f>IFERROR(_xll.qlIndexFixing(ONIndex1Y,I3077,TRUE,_xll.ohTrigger(RecalcTrigger,Trigger1Y)),NA())</f>
        <v>5.4374940303159036E-3</v>
      </c>
    </row>
    <row r="3078" spans="2:17" x14ac:dyDescent="0.2">
      <c r="B3078" s="39" t="s">
        <v>42</v>
      </c>
      <c r="D3078" s="42">
        <f>_xll.qlCalendarAdvance(Calendar,$D3077,B3078,"f",FALSE)</f>
        <v>61253</v>
      </c>
      <c r="E3078" s="139">
        <f>_xll.qlInterestRateIndexValueDate(IndexON,D3078)</f>
        <v>61253</v>
      </c>
      <c r="F3078" s="155">
        <f>IFERROR(_xll.qlIndexFixing(IndexON,D3078,TRUE,_xll.ohTrigger(RecalcTrigger,TriggerON)),NA())</f>
        <v>4.6853164978966078E-3</v>
      </c>
      <c r="H3078" s="42">
        <f>_xll.qlCalendarAdvance(Calendar,$H3077,B3078,"f",FALSE)</f>
        <v>61253</v>
      </c>
      <c r="I3078" s="139">
        <f>_xll.qlInterestRateIndexValueDate(Index1M,$H3078)</f>
        <v>61255</v>
      </c>
      <c r="J3078" s="144">
        <f>IFERROR(_xll.qlIndexFixing(Index1M,$H3078,TRUE,_xll.ohTrigger(RecalcTrigger,Trigger1M)),NA())</f>
        <v>4.8839844060336035E-3</v>
      </c>
      <c r="K3078" s="44">
        <f>IFERROR(_xll.qlIndexFixing(Index3M,H3078,TRUE,_xll.ohTrigger(RecalcTrigger,Trigger3M)),NA())</f>
        <v>5.1664970771251647E-3</v>
      </c>
      <c r="L3078" s="44">
        <f>IFERROR(_xll.qlIndexFixing(Index6M,$H3078,TRUE,_xll.ohTrigger(RecalcTrigger,Trigger6M)),NA())</f>
        <v>5.7243158304660698E-3</v>
      </c>
      <c r="M3078" s="145">
        <f>IFERROR(_xll.qlIndexFixing(Index1Y,$H3078,TRUE,_xll.ohTrigger(RecalcTrigger,Trigger1Y)),NA())</f>
        <v>5.5432973072981322E-3</v>
      </c>
      <c r="N3078" s="144">
        <f>IFERROR(_xll.qlIndexFixing(ONIndex1M,I3078,TRUE,_xll.ohTrigger(RecalcTrigger,Trigger1M)),NA())</f>
        <v>4.8773148102654318E-3</v>
      </c>
      <c r="O3078" s="44">
        <f>IFERROR(_xll.qlIndexFixing(ONIndex3M,I3078,TRUE,_xll.ohTrigger(RecalcTrigger,Trigger3M)),NA())</f>
        <v>5.1429519368006993E-3</v>
      </c>
      <c r="P3078" s="44">
        <f>IFERROR(_xll.qlIndexFixing(ONIndex6M,I3078,TRUE,_xll.ohTrigger(RecalcTrigger,Trigger6M)),NA())</f>
        <v>5.7432918642508213E-3</v>
      </c>
      <c r="Q3078" s="145">
        <f>IFERROR(_xll.qlIndexFixing(ONIndex1Y,I3078,TRUE,_xll.ohTrigger(RecalcTrigger,Trigger1Y)),NA())</f>
        <v>5.4409772911956367E-3</v>
      </c>
    </row>
    <row r="3079" spans="2:17" x14ac:dyDescent="0.2">
      <c r="B3079" s="39" t="s">
        <v>42</v>
      </c>
      <c r="D3079" s="42">
        <f>_xll.qlCalendarAdvance(Calendar,$D3078,B3079,"f",FALSE)</f>
        <v>61260</v>
      </c>
      <c r="E3079" s="139">
        <f>_xll.qlInterestRateIndexValueDate(IndexON,D3079)</f>
        <v>61260</v>
      </c>
      <c r="F3079" s="155">
        <f>IFERROR(_xll.qlIndexFixing(IndexON,D3079,TRUE,_xll.ohTrigger(RecalcTrigger,TriggerON)),NA())</f>
        <v>4.6887591748401292E-3</v>
      </c>
      <c r="H3079" s="42">
        <f>_xll.qlCalendarAdvance(Calendar,$H3078,B3079,"f",FALSE)</f>
        <v>61260</v>
      </c>
      <c r="I3079" s="139">
        <f>_xll.qlInterestRateIndexValueDate(Index1M,$H3079)</f>
        <v>61262</v>
      </c>
      <c r="J3079" s="144">
        <f>IFERROR(_xll.qlIndexFixing(Index1M,$H3079,TRUE,_xll.ohTrigger(RecalcTrigger,Trigger1M)),NA())</f>
        <v>4.887416799995159E-3</v>
      </c>
      <c r="K3079" s="44">
        <f>IFERROR(_xll.qlIndexFixing(Index3M,H3079,TRUE,_xll.ohTrigger(RecalcTrigger,Trigger3M)),NA())</f>
        <v>5.1699406139162638E-3</v>
      </c>
      <c r="L3079" s="44">
        <f>IFERROR(_xll.qlIndexFixing(Index6M,$H3079,TRUE,_xll.ohTrigger(RecalcTrigger,Trigger6M)),NA())</f>
        <v>5.7221648821266288E-3</v>
      </c>
      <c r="M3079" s="145">
        <f>IFERROR(_xll.qlIndexFixing(Index1Y,$H3079,TRUE,_xll.ohTrigger(RecalcTrigger,Trigger1Y)),NA())</f>
        <v>5.5466454040349437E-3</v>
      </c>
      <c r="N3079" s="144">
        <f>IFERROR(_xll.qlIndexFixing(ONIndex1M,I3079,TRUE,_xll.ohTrigger(RecalcTrigger,Trigger1M)),NA())</f>
        <v>4.8807537151063229E-3</v>
      </c>
      <c r="O3079" s="44">
        <f>IFERROR(_xll.qlIndexFixing(ONIndex3M,I3079,TRUE,_xll.ohTrigger(RecalcTrigger,Trigger3M)),NA())</f>
        <v>5.1464214764962435E-3</v>
      </c>
      <c r="P3079" s="44">
        <f>IFERROR(_xll.qlIndexFixing(ONIndex6M,I3079,TRUE,_xll.ohTrigger(RecalcTrigger,Trigger6M)),NA())</f>
        <v>5.7409902843641447E-3</v>
      </c>
      <c r="Q3079" s="145">
        <f>IFERROR(_xll.qlIndexFixing(ONIndex1Y,I3079,TRUE,_xll.ohTrigger(RecalcTrigger,Trigger1Y)),NA())</f>
        <v>5.4444550631860267E-3</v>
      </c>
    </row>
    <row r="3080" spans="2:17" x14ac:dyDescent="0.2">
      <c r="B3080" s="39" t="s">
        <v>42</v>
      </c>
      <c r="D3080" s="42">
        <f>_xll.qlCalendarAdvance(Calendar,$D3079,B3080,"f",FALSE)</f>
        <v>61267</v>
      </c>
      <c r="E3080" s="139">
        <f>_xll.qlInterestRateIndexValueDate(IndexON,D3080)</f>
        <v>61267</v>
      </c>
      <c r="F3080" s="155">
        <f>IFERROR(_xll.qlIndexFixing(IndexON,D3080,TRUE,_xll.ohTrigger(RecalcTrigger,TriggerON)),NA())</f>
        <v>4.6921969795210572E-3</v>
      </c>
      <c r="H3080" s="42">
        <f>_xll.qlCalendarAdvance(Calendar,$H3079,B3080,"f",FALSE)</f>
        <v>61267</v>
      </c>
      <c r="I3080" s="139">
        <f>_xll.qlInterestRateIndexValueDate(Index1M,$H3080)</f>
        <v>61269</v>
      </c>
      <c r="J3080" s="144">
        <f>IFERROR(_xll.qlIndexFixing(Index1M,$H3080,TRUE,_xll.ohTrigger(RecalcTrigger,Trigger1M)),NA())</f>
        <v>4.8908443394524159E-3</v>
      </c>
      <c r="K3080" s="44">
        <f>IFERROR(_xll.qlIndexFixing(Index3M,H3080,TRUE,_xll.ohTrigger(RecalcTrigger,Trigger3M)),NA())</f>
        <v>5.1733789135155837E-3</v>
      </c>
      <c r="L3080" s="44">
        <f>IFERROR(_xll.qlIndexFixing(Index6M,$H3080,TRUE,_xll.ohTrigger(RecalcTrigger,Trigger6M)),NA())</f>
        <v>5.7200267528951607E-3</v>
      </c>
      <c r="M3080" s="145">
        <f>IFERROR(_xll.qlIndexFixing(Index1Y,$H3080,TRUE,_xll.ohTrigger(RecalcTrigger,Trigger1Y)),NA())</f>
        <v>5.549154998762202E-3</v>
      </c>
      <c r="N3080" s="144">
        <f>IFERROR(_xll.qlIndexFixing(ONIndex1M,I3080,TRUE,_xll.ohTrigger(RecalcTrigger,Trigger1M)),NA())</f>
        <v>4.8841877906902198E-3</v>
      </c>
      <c r="O3080" s="44">
        <f>IFERROR(_xll.qlIndexFixing(ONIndex3M,I3080,TRUE,_xll.ohTrigger(RecalcTrigger,Trigger3M)),NA())</f>
        <v>5.1498858753440402E-3</v>
      </c>
      <c r="P3080" s="44">
        <f>IFERROR(_xll.qlIndexFixing(ONIndex6M,I3080,TRUE,_xll.ohTrigger(RecalcTrigger,Trigger6M)),NA())</f>
        <v>5.7387012297382967E-3</v>
      </c>
      <c r="Q3080" s="145">
        <f>IFERROR(_xll.qlIndexFixing(ONIndex1Y,I3080,TRUE,_xll.ohTrigger(RecalcTrigger,Trigger1Y)),NA())</f>
        <v>5.4479273291807573E-3</v>
      </c>
    </row>
    <row r="3081" spans="2:17" x14ac:dyDescent="0.2">
      <c r="B3081" s="39" t="s">
        <v>42</v>
      </c>
      <c r="D3081" s="42">
        <f>_xll.qlCalendarAdvance(Calendar,$D3080,B3081,"f",FALSE)</f>
        <v>61274</v>
      </c>
      <c r="E3081" s="139">
        <f>_xll.qlInterestRateIndexValueDate(IndexON,D3081)</f>
        <v>61274</v>
      </c>
      <c r="F3081" s="155">
        <f>IFERROR(_xll.qlIndexFixing(IndexON,D3081,TRUE,_xll.ohTrigger(RecalcTrigger,TriggerON)),NA())</f>
        <v>4.6956298968314769E-3</v>
      </c>
      <c r="H3081" s="42">
        <f>_xll.qlCalendarAdvance(Calendar,$H3080,B3081,"f",FALSE)</f>
        <v>61274</v>
      </c>
      <c r="I3081" s="139">
        <f>_xll.qlInterestRateIndexValueDate(Index1M,$H3081)</f>
        <v>61276</v>
      </c>
      <c r="J3081" s="144">
        <f>IFERROR(_xll.qlIndexFixing(Index1M,$H3081,TRUE,_xll.ohTrigger(RecalcTrigger,Trigger1M)),NA())</f>
        <v>4.8942670095322716E-3</v>
      </c>
      <c r="K3081" s="44">
        <f>IFERROR(_xll.qlIndexFixing(Index3M,H3081,TRUE,_xll.ohTrigger(RecalcTrigger,Trigger3M)),NA())</f>
        <v>5.1770933645213096E-3</v>
      </c>
      <c r="L3081" s="44">
        <f>IFERROR(_xll.qlIndexFixing(Index6M,$H3081,TRUE,_xll.ohTrigger(RecalcTrigger,Trigger6M)),NA())</f>
        <v>5.7177995032841791E-3</v>
      </c>
      <c r="M3081" s="145">
        <f>IFERROR(_xll.qlIndexFixing(Index1Y,$H3081,TRUE,_xll.ohTrigger(RecalcTrigger,Trigger1Y)),NA())</f>
        <v>5.5533236918996146E-3</v>
      </c>
      <c r="N3081" s="144">
        <f>IFERROR(_xll.qlIndexFixing(ONIndex1M,I3081,TRUE,_xll.ohTrigger(RecalcTrigger,Trigger1M)),NA())</f>
        <v>4.8876170224687598E-3</v>
      </c>
      <c r="O3081" s="44">
        <f>IFERROR(_xll.qlIndexFixing(ONIndex3M,I3081,TRUE,_xll.ohTrigger(RecalcTrigger,Trigger3M)),NA())</f>
        <v>5.1533451177565581E-3</v>
      </c>
      <c r="P3081" s="44">
        <f>IFERROR(_xll.qlIndexFixing(ONIndex6M,I3081,TRUE,_xll.ohTrigger(RecalcTrigger,Trigger6M)),NA())</f>
        <v>5.7364247205171637E-3</v>
      </c>
      <c r="Q3081" s="145">
        <f>IFERROR(_xll.qlIndexFixing(ONIndex1Y,I3081,TRUE,_xll.ohTrigger(RecalcTrigger,Trigger1Y)),NA())</f>
        <v>5.4513940723932564E-3</v>
      </c>
    </row>
    <row r="3082" spans="2:17" x14ac:dyDescent="0.2">
      <c r="B3082" s="39" t="s">
        <v>42</v>
      </c>
      <c r="D3082" s="42">
        <f>_xll.qlCalendarAdvance(Calendar,$D3081,B3082,"f",FALSE)</f>
        <v>61281</v>
      </c>
      <c r="E3082" s="139">
        <f>_xll.qlInterestRateIndexValueDate(IndexON,D3082)</f>
        <v>61281</v>
      </c>
      <c r="F3082" s="155">
        <f>IFERROR(_xll.qlIndexFixing(IndexON,D3082,TRUE,_xll.ohTrigger(RecalcTrigger,TriggerON)),NA())</f>
        <v>4.6990579119832177E-3</v>
      </c>
      <c r="H3082" s="42">
        <f>_xll.qlCalendarAdvance(Calendar,$H3081,B3082,"f",FALSE)</f>
        <v>61281</v>
      </c>
      <c r="I3082" s="139">
        <f>_xll.qlInterestRateIndexValueDate(Index1M,$H3082)</f>
        <v>61283</v>
      </c>
      <c r="J3082" s="144">
        <f>IFERROR(_xll.qlIndexFixing(Index1M,$H3082,TRUE,_xll.ohTrigger(RecalcTrigger,Trigger1M)),NA())</f>
        <v>4.8976847953491331E-3</v>
      </c>
      <c r="K3082" s="44">
        <f>IFERROR(_xll.qlIndexFixing(Index3M,H3082,TRUE,_xll.ohTrigger(RecalcTrigger,Trigger3M)),NA())</f>
        <v>5.1805208119941031E-3</v>
      </c>
      <c r="L3082" s="44">
        <f>IFERROR(_xll.qlIndexFixing(Index6M,$H3082,TRUE,_xll.ohTrigger(RecalcTrigger,Trigger6M)),NA())</f>
        <v>5.715687966545497E-3</v>
      </c>
      <c r="M3082" s="145">
        <f>IFERROR(_xll.qlIndexFixing(Index1Y,$H3082,TRUE,_xll.ohTrigger(RecalcTrigger,Trigger1Y)),NA())</f>
        <v>5.5566538488085416E-3</v>
      </c>
      <c r="N3082" s="144">
        <f>IFERROR(_xll.qlIndexFixing(ONIndex1M,I3082,TRUE,_xll.ohTrigger(RecalcTrigger,Trigger1M)),NA())</f>
        <v>4.8910413954939003E-3</v>
      </c>
      <c r="O3082" s="44">
        <f>IFERROR(_xll.qlIndexFixing(ONIndex3M,I3082,TRUE,_xll.ohTrigger(RecalcTrigger,Trigger3M)),NA())</f>
        <v>5.1567991879064579E-3</v>
      </c>
      <c r="P3082" s="44">
        <f>IFERROR(_xll.qlIndexFixing(ONIndex6M,I3082,TRUE,_xll.ohTrigger(RecalcTrigger,Trigger6M)),NA())</f>
        <v>5.7341607778838011E-3</v>
      </c>
      <c r="Q3082" s="145">
        <f>IFERROR(_xll.qlIndexFixing(ONIndex1Y,I3082,TRUE,_xll.ohTrigger(RecalcTrigger,Trigger1Y)),NA())</f>
        <v>5.4548552758770796E-3</v>
      </c>
    </row>
    <row r="3083" spans="2:17" x14ac:dyDescent="0.2">
      <c r="B3083" s="39" t="s">
        <v>42</v>
      </c>
      <c r="D3083" s="42">
        <f>_xll.qlCalendarAdvance(Calendar,$D3082,B3083,"f",FALSE)</f>
        <v>61288</v>
      </c>
      <c r="E3083" s="139">
        <f>_xll.qlInterestRateIndexValueDate(IndexON,D3083)</f>
        <v>61288</v>
      </c>
      <c r="F3083" s="155">
        <f>IFERROR(_xll.qlIndexFixing(IndexON,D3083,TRUE,_xll.ohTrigger(RecalcTrigger,TriggerON)),NA())</f>
        <v>4.7024810097884284E-3</v>
      </c>
      <c r="H3083" s="42">
        <f>_xll.qlCalendarAdvance(Calendar,$H3082,B3083,"f",FALSE)</f>
        <v>61288</v>
      </c>
      <c r="I3083" s="139">
        <f>_xll.qlInterestRateIndexValueDate(Index1M,$H3083)</f>
        <v>61290</v>
      </c>
      <c r="J3083" s="144">
        <f>IFERROR(_xll.qlIndexFixing(Index1M,$H3083,TRUE,_xll.ohTrigger(RecalcTrigger,Trigger1M)),NA())</f>
        <v>4.9010976820298979E-3</v>
      </c>
      <c r="K3083" s="44">
        <f>IFERROR(_xll.qlIndexFixing(Index3M,H3083,TRUE,_xll.ohTrigger(RecalcTrigger,Trigger3M)),NA())</f>
        <v>5.1839429735126129E-3</v>
      </c>
      <c r="L3083" s="44">
        <f>IFERROR(_xll.qlIndexFixing(Index6M,$H3083,TRUE,_xll.ohTrigger(RecalcTrigger,Trigger6M)),NA())</f>
        <v>5.7131894632156573E-3</v>
      </c>
      <c r="M3083" s="145">
        <f>IFERROR(_xll.qlIndexFixing(Index1Y,$H3083,TRUE,_xll.ohTrigger(RecalcTrigger,Trigger1Y)),NA())</f>
        <v>5.5599779915556915E-3</v>
      </c>
      <c r="N3083" s="144">
        <f>IFERROR(_xll.qlIndexFixing(ONIndex1M,I3083,TRUE,_xll.ohTrigger(RecalcTrigger,Trigger1M)),NA())</f>
        <v>4.8944608948175983E-3</v>
      </c>
      <c r="O3083" s="44">
        <f>IFERROR(_xll.qlIndexFixing(ONIndex3M,I3083,TRUE,_xll.ohTrigger(RecalcTrigger,Trigger3M)),NA())</f>
        <v>5.1602480698065278E-3</v>
      </c>
      <c r="P3083" s="44">
        <f>IFERROR(_xll.qlIndexFixing(ONIndex6M,I3083,TRUE,_xll.ohTrigger(RecalcTrigger,Trigger6M)),NA())</f>
        <v>5.7319094220620315E-3</v>
      </c>
      <c r="Q3083" s="145">
        <f>IFERROR(_xll.qlIndexFixing(ONIndex1Y,I3083,TRUE,_xll.ohTrigger(RecalcTrigger,Trigger1Y)),NA())</f>
        <v>5.4583109226058468E-3</v>
      </c>
    </row>
    <row r="3084" spans="2:17" x14ac:dyDescent="0.2">
      <c r="B3084" s="39" t="s">
        <v>42</v>
      </c>
      <c r="D3084" s="42">
        <f>_xll.qlCalendarAdvance(Calendar,$D3083,B3084,"f",FALSE)</f>
        <v>61295</v>
      </c>
      <c r="E3084" s="139">
        <f>_xll.qlInterestRateIndexValueDate(IndexON,D3084)</f>
        <v>61295</v>
      </c>
      <c r="F3084" s="155">
        <f>IFERROR(_xll.qlIndexFixing(IndexON,D3084,TRUE,_xll.ohTrigger(RecalcTrigger,TriggerON)),NA())</f>
        <v>4.7058991751391943E-3</v>
      </c>
      <c r="H3084" s="42">
        <f>_xll.qlCalendarAdvance(Calendar,$H3083,B3084,"f",FALSE)</f>
        <v>61295</v>
      </c>
      <c r="I3084" s="139">
        <f>_xll.qlInterestRateIndexValueDate(Index1M,$H3084)</f>
        <v>61297</v>
      </c>
      <c r="J3084" s="144">
        <f>IFERROR(_xll.qlIndexFixing(Index1M,$H3084,TRUE,_xll.ohTrigger(RecalcTrigger,Trigger1M)),NA())</f>
        <v>4.9045056546914712E-3</v>
      </c>
      <c r="K3084" s="44">
        <f>IFERROR(_xll.qlIndexFixing(Index3M,H3084,TRUE,_xll.ohTrigger(RecalcTrigger,Trigger3M)),NA())</f>
        <v>5.1873598332104025E-3</v>
      </c>
      <c r="L3084" s="44">
        <f>IFERROR(_xll.qlIndexFixing(Index6M,$H3084,TRUE,_xll.ohTrigger(RecalcTrigger,Trigger6M)),NA())</f>
        <v>5.7115035619735872E-3</v>
      </c>
      <c r="M3084" s="145">
        <f>IFERROR(_xll.qlIndexFixing(Index1Y,$H3084,TRUE,_xll.ohTrigger(RecalcTrigger,Trigger1Y)),NA())</f>
        <v>5.5632961030319238E-3</v>
      </c>
      <c r="N3084" s="144">
        <f>IFERROR(_xll.qlIndexFixing(ONIndex1M,I3084,TRUE,_xll.ohTrigger(RecalcTrigger,Trigger1M)),NA())</f>
        <v>4.8978755057316192E-3</v>
      </c>
      <c r="O3084" s="44">
        <f>IFERROR(_xll.qlIndexFixing(ONIndex3M,I3084,TRUE,_xll.ohTrigger(RecalcTrigger,Trigger3M)),NA())</f>
        <v>5.1636917477893007E-3</v>
      </c>
      <c r="P3084" s="44">
        <f>IFERROR(_xll.qlIndexFixing(ONIndex6M,I3084,TRUE,_xll.ohTrigger(RecalcTrigger,Trigger6M)),NA())</f>
        <v>5.729670673995102E-3</v>
      </c>
      <c r="Q3084" s="145">
        <f>IFERROR(_xll.qlIndexFixing(ONIndex1Y,I3084,TRUE,_xll.ohTrigger(RecalcTrigger,Trigger1Y)),NA())</f>
        <v>5.4617609957130497E-3</v>
      </c>
    </row>
    <row r="3085" spans="2:17" x14ac:dyDescent="0.2">
      <c r="B3085" s="39" t="s">
        <v>42</v>
      </c>
      <c r="D3085" s="42">
        <f>_xll.qlCalendarAdvance(Calendar,$D3084,B3085,"f",FALSE)</f>
        <v>61302</v>
      </c>
      <c r="E3085" s="139">
        <f>_xll.qlInterestRateIndexValueDate(IndexON,D3085)</f>
        <v>61302</v>
      </c>
      <c r="F3085" s="155">
        <f>IFERROR(_xll.qlIndexFixing(IndexON,D3085,TRUE,_xll.ohTrigger(RecalcTrigger,TriggerON)),NA())</f>
        <v>4.7093123932473446E-3</v>
      </c>
      <c r="H3085" s="42">
        <f>_xll.qlCalendarAdvance(Calendar,$H3084,B3085,"f",FALSE)</f>
        <v>61302</v>
      </c>
      <c r="I3085" s="139">
        <f>_xll.qlInterestRateIndexValueDate(Index1M,$H3085)</f>
        <v>61304</v>
      </c>
      <c r="J3085" s="144">
        <f>IFERROR(_xll.qlIndexFixing(Index1M,$H3085,TRUE,_xll.ohTrigger(RecalcTrigger,Trigger1M)),NA())</f>
        <v>4.9079086984532561E-3</v>
      </c>
      <c r="K3085" s="44">
        <f>IFERROR(_xll.qlIndexFixing(Index3M,H3085,TRUE,_xll.ohTrigger(RecalcTrigger,Trigger3M)),NA())</f>
        <v>5.1907713752279818E-3</v>
      </c>
      <c r="L3085" s="44">
        <f>IFERROR(_xll.qlIndexFixing(Index6M,$H3085,TRUE,_xll.ohTrigger(RecalcTrigger,Trigger6M)),NA())</f>
        <v>5.7095291161225583E-3</v>
      </c>
      <c r="M3085" s="145">
        <f>IFERROR(_xll.qlIndexFixing(Index1Y,$H3085,TRUE,_xll.ohTrigger(RecalcTrigger,Trigger1Y)),NA())</f>
        <v>5.566608166127013E-3</v>
      </c>
      <c r="N3085" s="144">
        <f>IFERROR(_xll.qlIndexFixing(ONIndex1M,I3085,TRUE,_xll.ohTrigger(RecalcTrigger,Trigger1M)),NA())</f>
        <v>4.9012852131280482E-3</v>
      </c>
      <c r="O3085" s="44">
        <f>IFERROR(_xll.qlIndexFixing(ONIndex3M,I3085,TRUE,_xll.ohTrigger(RecalcTrigger,Trigger3M)),NA())</f>
        <v>5.167130205867565E-3</v>
      </c>
      <c r="P3085" s="44">
        <f>IFERROR(_xll.qlIndexFixing(ONIndex6M,I3085,TRUE,_xll.ohTrigger(RecalcTrigger,Trigger6M)),NA())</f>
        <v>5.7274445540667074E-3</v>
      </c>
      <c r="Q3085" s="145">
        <f>IFERROR(_xll.qlIndexFixing(ONIndex1Y,I3085,TRUE,_xll.ohTrigger(RecalcTrigger,Trigger1Y)),NA())</f>
        <v>5.465205478092372E-3</v>
      </c>
    </row>
    <row r="3086" spans="2:17" x14ac:dyDescent="0.2">
      <c r="B3086" s="39" t="s">
        <v>42</v>
      </c>
      <c r="D3086" s="42">
        <f>_xll.qlCalendarAdvance(Calendar,$D3085,B3086,"f",FALSE)</f>
        <v>61309</v>
      </c>
      <c r="E3086" s="139">
        <f>_xll.qlInterestRateIndexValueDate(IndexON,D3086)</f>
        <v>61309</v>
      </c>
      <c r="F3086" s="155">
        <f>IFERROR(_xll.qlIndexFixing(IndexON,D3086,TRUE,_xll.ohTrigger(RecalcTrigger,TriggerON)),NA())</f>
        <v>4.7127206488450923E-3</v>
      </c>
      <c r="H3086" s="42">
        <f>_xll.qlCalendarAdvance(Calendar,$H3085,B3086,"f",FALSE)</f>
        <v>61309</v>
      </c>
      <c r="I3086" s="139">
        <f>_xll.qlInterestRateIndexValueDate(Index1M,$H3086)</f>
        <v>61311</v>
      </c>
      <c r="J3086" s="144">
        <f>IFERROR(_xll.qlIndexFixing(Index1M,$H3086,TRUE,_xll.ohTrigger(RecalcTrigger,Trigger1M)),NA())</f>
        <v>4.9113067984421499E-3</v>
      </c>
      <c r="K3086" s="44">
        <f>IFERROR(_xll.qlIndexFixing(Index3M,H3086,TRUE,_xll.ohTrigger(RecalcTrigger,Trigger3M)),NA())</f>
        <v>5.1941775837006515E-3</v>
      </c>
      <c r="L3086" s="44">
        <f>IFERROR(_xll.qlIndexFixing(Index6M,$H3086,TRUE,_xll.ohTrigger(RecalcTrigger,Trigger6M)),NA())</f>
        <v>5.7074683352021432E-3</v>
      </c>
      <c r="M3086" s="145">
        <f>IFERROR(_xll.qlIndexFixing(Index1Y,$H3086,TRUE,_xll.ohTrigger(RecalcTrigger,Trigger1Y)),NA())</f>
        <v>5.5699141637316008E-3</v>
      </c>
      <c r="N3086" s="144">
        <f>IFERROR(_xll.qlIndexFixing(ONIndex1M,I3086,TRUE,_xll.ohTrigger(RecalcTrigger,Trigger1M)),NA())</f>
        <v>4.9046900022986506E-3</v>
      </c>
      <c r="O3086" s="44">
        <f>IFERROR(_xll.qlIndexFixing(ONIndex3M,I3086,TRUE,_xll.ohTrigger(RecalcTrigger,Trigger3M)),NA())</f>
        <v>5.1705634282139812E-3</v>
      </c>
      <c r="P3086" s="44">
        <f>IFERROR(_xll.qlIndexFixing(ONIndex6M,I3086,TRUE,_xll.ohTrigger(RecalcTrigger,Trigger6M)),NA())</f>
        <v>5.7252310830602227E-3</v>
      </c>
      <c r="Q3086" s="145">
        <f>IFERROR(_xll.qlIndexFixing(ONIndex1Y,I3086,TRUE,_xll.ohTrigger(RecalcTrigger,Trigger1Y)),NA())</f>
        <v>5.4686443529572415E-3</v>
      </c>
    </row>
    <row r="3087" spans="2:17" x14ac:dyDescent="0.2">
      <c r="B3087" s="39" t="s">
        <v>42</v>
      </c>
      <c r="D3087" s="42">
        <f>_xll.qlCalendarAdvance(Calendar,$D3086,B3087,"f",FALSE)</f>
        <v>61316</v>
      </c>
      <c r="E3087" s="139">
        <f>_xll.qlInterestRateIndexValueDate(IndexON,D3087)</f>
        <v>61316</v>
      </c>
      <c r="F3087" s="155">
        <f>IFERROR(_xll.qlIndexFixing(IndexON,D3087,TRUE,_xll.ohTrigger(RecalcTrigger,TriggerON)),NA())</f>
        <v>4.7161239269044586E-3</v>
      </c>
      <c r="H3087" s="42">
        <f>_xll.qlCalendarAdvance(Calendar,$H3086,B3087,"f",FALSE)</f>
        <v>61316</v>
      </c>
      <c r="I3087" s="139">
        <f>_xll.qlInterestRateIndexValueDate(Index1M,$H3087)</f>
        <v>61318</v>
      </c>
      <c r="J3087" s="144">
        <f>IFERROR(_xll.qlIndexFixing(Index1M,$H3087,TRUE,_xll.ohTrigger(RecalcTrigger,Trigger1M)),NA())</f>
        <v>4.9146999397700619E-3</v>
      </c>
      <c r="K3087" s="44">
        <f>IFERROR(_xll.qlIndexFixing(Index3M,H3087,TRUE,_xll.ohTrigger(RecalcTrigger,Trigger3M)),NA())</f>
        <v>5.1975784427663162E-3</v>
      </c>
      <c r="L3087" s="44">
        <f>IFERROR(_xll.qlIndexFixing(Index6M,$H3087,TRUE,_xll.ohTrigger(RecalcTrigger,Trigger6M)),NA())</f>
        <v>5.7054205179461548E-3</v>
      </c>
      <c r="M3087" s="145">
        <f>IFERROR(_xll.qlIndexFixing(Index1Y,$H3087,TRUE,_xll.ohTrigger(RecalcTrigger,Trigger1Y)),NA())</f>
        <v>5.573214078735244E-3</v>
      </c>
      <c r="N3087" s="144">
        <f>IFERROR(_xll.qlIndexFixing(ONIndex1M,I3087,TRUE,_xll.ohTrigger(RecalcTrigger,Trigger1M)),NA())</f>
        <v>4.9080898583753196E-3</v>
      </c>
      <c r="O3087" s="44">
        <f>IFERROR(_xll.qlIndexFixing(ONIndex3M,I3087,TRUE,_xll.ohTrigger(RecalcTrigger,Trigger3M)),NA())</f>
        <v>5.1739913993209541E-3</v>
      </c>
      <c r="P3087" s="44">
        <f>IFERROR(_xll.qlIndexFixing(ONIndex6M,I3087,TRUE,_xll.ohTrigger(RecalcTrigger,Trigger6M)),NA())</f>
        <v>5.7230302815192147E-3</v>
      </c>
      <c r="Q3087" s="145">
        <f>IFERROR(_xll.qlIndexFixing(ONIndex1Y,I3087,TRUE,_xll.ohTrigger(RecalcTrigger,Trigger1Y)),NA())</f>
        <v>5.4720776032013418E-3</v>
      </c>
    </row>
    <row r="3088" spans="2:17" x14ac:dyDescent="0.2">
      <c r="B3088" s="39" t="s">
        <v>42</v>
      </c>
      <c r="D3088" s="42">
        <f>_xll.qlCalendarAdvance(Calendar,$D3087,B3088,"f",FALSE)</f>
        <v>61323</v>
      </c>
      <c r="E3088" s="139">
        <f>_xll.qlInterestRateIndexValueDate(IndexON,D3088)</f>
        <v>61323</v>
      </c>
      <c r="F3088" s="155">
        <f>IFERROR(_xll.qlIndexFixing(IndexON,D3088,TRUE,_xll.ohTrigger(RecalcTrigger,TriggerON)),NA())</f>
        <v>4.7195222126372727E-3</v>
      </c>
      <c r="H3088" s="42">
        <f>_xll.qlCalendarAdvance(Calendar,$H3087,B3088,"f",FALSE)</f>
        <v>61323</v>
      </c>
      <c r="I3088" s="139">
        <f>_xll.qlInterestRateIndexValueDate(Index1M,$H3088)</f>
        <v>61325</v>
      </c>
      <c r="J3088" s="144">
        <f>IFERROR(_xll.qlIndexFixing(Index1M,$H3088,TRUE,_xll.ohTrigger(RecalcTrigger,Trigger1M)),NA())</f>
        <v>4.9183632454448531E-3</v>
      </c>
      <c r="K3088" s="44">
        <f>IFERROR(_xll.qlIndexFixing(Index3M,H3088,TRUE,_xll.ohTrigger(RecalcTrigger,Trigger3M)),NA())</f>
        <v>5.200973936562883E-3</v>
      </c>
      <c r="L3088" s="44">
        <f>IFERROR(_xll.qlIndexFixing(Index6M,$H3088,TRUE,_xll.ohTrigger(RecalcTrigger,Trigger6M)),NA())</f>
        <v>5.7033856850057683E-3</v>
      </c>
      <c r="M3088" s="145">
        <f>IFERROR(_xll.qlIndexFixing(Index1Y,$H3088,TRUE,_xll.ohTrigger(RecalcTrigger,Trigger1Y)),NA())</f>
        <v>5.5765078940283675E-3</v>
      </c>
      <c r="N3088" s="144">
        <f>IFERROR(_xll.qlIndexFixing(ONIndex1M,I3088,TRUE,_xll.ohTrigger(RecalcTrigger,Trigger1M)),NA())</f>
        <v>4.9114847664100125E-3</v>
      </c>
      <c r="O3088" s="44">
        <f>IFERROR(_xll.qlIndexFixing(ONIndex3M,I3088,TRUE,_xll.ohTrigger(RecalcTrigger,Trigger3M)),NA())</f>
        <v>5.177414102961464E-3</v>
      </c>
      <c r="P3088" s="44">
        <f>IFERROR(_xll.qlIndexFixing(ONIndex6M,I3088,TRUE,_xll.ohTrigger(RecalcTrigger,Trigger6M)),NA())</f>
        <v>5.7208421700671863E-3</v>
      </c>
      <c r="Q3088" s="145">
        <f>IFERROR(_xll.qlIndexFixing(ONIndex1Y,I3088,TRUE,_xll.ohTrigger(RecalcTrigger,Trigger1Y)),NA())</f>
        <v>5.4755052120381009E-3</v>
      </c>
    </row>
    <row r="3089" spans="2:17" x14ac:dyDescent="0.2">
      <c r="B3089" s="39" t="s">
        <v>42</v>
      </c>
      <c r="D3089" s="42">
        <f>_xll.qlCalendarAdvance(Calendar,$D3088,B3089,"f",FALSE)</f>
        <v>61330</v>
      </c>
      <c r="E3089" s="139">
        <f>_xll.qlInterestRateIndexValueDate(IndexON,D3089)</f>
        <v>61330</v>
      </c>
      <c r="F3089" s="155">
        <f>IFERROR(_xll.qlIndexFixing(IndexON,D3089,TRUE,_xll.ohTrigger(RecalcTrigger,TriggerON)),NA())</f>
        <v>4.7229154906958115E-3</v>
      </c>
      <c r="H3089" s="42">
        <f>_xll.qlCalendarAdvance(Calendar,$H3088,B3089,"f",FALSE)</f>
        <v>61330</v>
      </c>
      <c r="I3089" s="139">
        <f>_xll.qlInterestRateIndexValueDate(Index1M,$H3089)</f>
        <v>61332</v>
      </c>
      <c r="J3089" s="144">
        <f>IFERROR(_xll.qlIndexFixing(Index1M,$H3089,TRUE,_xll.ohTrigger(RecalcTrigger,Trigger1M)),NA())</f>
        <v>4.9214712869505295E-3</v>
      </c>
      <c r="K3089" s="44">
        <f>IFERROR(_xll.qlIndexFixing(Index3M,H3089,TRUE,_xll.ohTrigger(RecalcTrigger,Trigger3M)),NA())</f>
        <v>5.2040853189471176E-3</v>
      </c>
      <c r="L3089" s="44">
        <f>IFERROR(_xll.qlIndexFixing(Index6M,$H3089,TRUE,_xll.ohTrigger(RecalcTrigger,Trigger6M)),NA())</f>
        <v>5.7012690828820564E-3</v>
      </c>
      <c r="M3089" s="145">
        <f>IFERROR(_xll.qlIndexFixing(Index1Y,$H3089,TRUE,_xll.ohTrigger(RecalcTrigger,Trigger1Y)),NA())</f>
        <v>5.5797955925003112E-3</v>
      </c>
      <c r="N3089" s="144">
        <f>IFERROR(_xll.qlIndexFixing(ONIndex1M,I3089,TRUE,_xll.ohTrigger(RecalcTrigger,Trigger1M)),NA())</f>
        <v>4.9148747116944946E-3</v>
      </c>
      <c r="O3089" s="44">
        <f>IFERROR(_xll.qlIndexFixing(ONIndex3M,I3089,TRUE,_xll.ohTrigger(RecalcTrigger,Trigger3M)),NA())</f>
        <v>5.1808315235479796E-3</v>
      </c>
      <c r="P3089" s="44">
        <f>IFERROR(_xll.qlIndexFixing(ONIndex6M,I3089,TRUE,_xll.ohTrigger(RecalcTrigger,Trigger6M)),NA())</f>
        <v>5.7186667694875126E-3</v>
      </c>
      <c r="Q3089" s="145">
        <f>IFERROR(_xll.qlIndexFixing(ONIndex1Y,I3089,TRUE,_xll.ohTrigger(RecalcTrigger,Trigger1Y)),NA())</f>
        <v>5.4789271623612024E-3</v>
      </c>
    </row>
    <row r="3090" spans="2:17" x14ac:dyDescent="0.2">
      <c r="B3090" s="39" t="s">
        <v>42</v>
      </c>
      <c r="D3090" s="42">
        <f>_xll.qlCalendarAdvance(Calendar,$D3089,B3090,"f",FALSE)</f>
        <v>61337</v>
      </c>
      <c r="E3090" s="139">
        <f>_xll.qlInterestRateIndexValueDate(IndexON,D3090)</f>
        <v>61337</v>
      </c>
      <c r="F3090" s="155">
        <f>IFERROR(_xll.qlIndexFixing(IndexON,D3090,TRUE,_xll.ohTrigger(RecalcTrigger,TriggerON)),NA())</f>
        <v>4.7263037462119684E-3</v>
      </c>
      <c r="H3090" s="42">
        <f>_xll.qlCalendarAdvance(Calendar,$H3089,B3090,"f",FALSE)</f>
        <v>61337</v>
      </c>
      <c r="I3090" s="139">
        <f>_xll.qlInterestRateIndexValueDate(Index1M,$H3090)</f>
        <v>61339</v>
      </c>
      <c r="J3090" s="144">
        <f>IFERROR(_xll.qlIndexFixing(Index1M,$H3090,TRUE,_xll.ohTrigger(RecalcTrigger,Trigger1M)),NA())</f>
        <v>4.9248494630368955E-3</v>
      </c>
      <c r="K3090" s="44">
        <f>IFERROR(_xll.qlIndexFixing(Index3M,H3090,TRUE,_xll.ohTrigger(RecalcTrigger,Trigger3M)),NA())</f>
        <v>5.2074703741898211E-3</v>
      </c>
      <c r="L3090" s="44">
        <f>IFERROR(_xll.qlIndexFixing(Index6M,$H3090,TRUE,_xll.ohTrigger(RecalcTrigger,Trigger6M)),NA())</f>
        <v>5.6992611863925435E-3</v>
      </c>
      <c r="M3090" s="145">
        <f>IFERROR(_xll.qlIndexFixing(Index1Y,$H3090,TRUE,_xll.ohTrigger(RecalcTrigger,Trigger1Y)),NA())</f>
        <v>5.5830771570410656E-3</v>
      </c>
      <c r="N3090" s="144">
        <f>IFERROR(_xll.qlIndexFixing(ONIndex1M,I3090,TRUE,_xll.ohTrigger(RecalcTrigger,Trigger1M)),NA())</f>
        <v>4.918259679120851E-3</v>
      </c>
      <c r="O3090" s="44">
        <f>IFERROR(_xll.qlIndexFixing(ONIndex3M,I3090,TRUE,_xll.ohTrigger(RecalcTrigger,Trigger3M)),NA())</f>
        <v>5.1842436451732254E-3</v>
      </c>
      <c r="P3090" s="44">
        <f>IFERROR(_xll.qlIndexFixing(ONIndex6M,I3090,TRUE,_xll.ohTrigger(RecalcTrigger,Trigger6M)),NA())</f>
        <v>5.7165041003237604E-3</v>
      </c>
      <c r="Q3090" s="145">
        <f>IFERROR(_xll.qlIndexFixing(ONIndex1Y,I3090,TRUE,_xll.ohTrigger(RecalcTrigger,Trigger1Y)),NA())</f>
        <v>5.482343437384074E-3</v>
      </c>
    </row>
    <row r="3091" spans="2:17" x14ac:dyDescent="0.2">
      <c r="B3091" s="39" t="s">
        <v>42</v>
      </c>
      <c r="D3091" s="42">
        <f>_xll.qlCalendarAdvance(Calendar,$D3090,B3091,"f",FALSE)</f>
        <v>61344</v>
      </c>
      <c r="E3091" s="139">
        <f>_xll.qlInterestRateIndexValueDate(IndexON,D3091)</f>
        <v>61344</v>
      </c>
      <c r="F3091" s="155">
        <f>IFERROR(_xll.qlIndexFixing(IndexON,D3091,TRUE,_xll.ohTrigger(RecalcTrigger,TriggerON)),NA())</f>
        <v>4.7296869640778283E-3</v>
      </c>
      <c r="H3091" s="42">
        <f>_xll.qlCalendarAdvance(Calendar,$H3090,B3091,"f",FALSE)</f>
        <v>61344</v>
      </c>
      <c r="I3091" s="139">
        <f>_xll.qlInterestRateIndexValueDate(Index1M,$H3091)</f>
        <v>61346</v>
      </c>
      <c r="J3091" s="144">
        <f>IFERROR(_xll.qlIndexFixing(Index1M,$H3091,TRUE,_xll.ohTrigger(RecalcTrigger,Trigger1M)),NA())</f>
        <v>4.9282226209498847E-3</v>
      </c>
      <c r="K3091" s="44">
        <f>IFERROR(_xll.qlIndexFixing(Index3M,H3091,TRUE,_xll.ohTrigger(RecalcTrigger,Trigger3M)),NA())</f>
        <v>5.2108500177561433E-3</v>
      </c>
      <c r="L3091" s="44">
        <f>IFERROR(_xll.qlIndexFixing(Index6M,$H3091,TRUE,_xll.ohTrigger(RecalcTrigger,Trigger6M)),NA())</f>
        <v>5.6972663378670524E-3</v>
      </c>
      <c r="M3091" s="145">
        <f>IFERROR(_xll.qlIndexFixing(Index1Y,$H3091,TRUE,_xll.ohTrigger(RecalcTrigger,Trigger1Y)),NA())</f>
        <v>5.5863525705399705E-3</v>
      </c>
      <c r="N3091" s="144">
        <f>IFERROR(_xll.qlIndexFixing(ONIndex1M,I3091,TRUE,_xll.ohTrigger(RecalcTrigger,Trigger1M)),NA())</f>
        <v>4.9216396539808471E-3</v>
      </c>
      <c r="O3091" s="44">
        <f>IFERROR(_xll.qlIndexFixing(ONIndex3M,I3091,TRUE,_xll.ohTrigger(RecalcTrigger,Trigger3M)),NA())</f>
        <v>5.1876504520098621E-3</v>
      </c>
      <c r="P3091" s="44">
        <f>IFERROR(_xll.qlIndexFixing(ONIndex6M,I3091,TRUE,_xll.ohTrigger(RecalcTrigger,Trigger6M)),NA())</f>
        <v>5.7143541831194966E-3</v>
      </c>
      <c r="Q3091" s="145">
        <f>IFERROR(_xll.qlIndexFixing(ONIndex1Y,I3091,TRUE,_xll.ohTrigger(RecalcTrigger,Trigger1Y)),NA())</f>
        <v>5.4857540199204635E-3</v>
      </c>
    </row>
    <row r="3092" spans="2:17" x14ac:dyDescent="0.2">
      <c r="B3092" s="39" t="s">
        <v>42</v>
      </c>
      <c r="D3092" s="42">
        <f>_xll.qlCalendarAdvance(Calendar,$D3091,B3092,"f",FALSE)</f>
        <v>61351</v>
      </c>
      <c r="E3092" s="139">
        <f>_xll.qlInterestRateIndexValueDate(IndexON,D3092)</f>
        <v>61351</v>
      </c>
      <c r="F3092" s="155">
        <f>IFERROR(_xll.qlIndexFixing(IndexON,D3092,TRUE,_xll.ohTrigger(RecalcTrigger,TriggerON)),NA())</f>
        <v>4.7330651294252846E-3</v>
      </c>
      <c r="H3092" s="42">
        <f>_xll.qlCalendarAdvance(Calendar,$H3091,B3092,"f",FALSE)</f>
        <v>61351</v>
      </c>
      <c r="I3092" s="139">
        <f>_xll.qlInterestRateIndexValueDate(Index1M,$H3092)</f>
        <v>61353</v>
      </c>
      <c r="J3092" s="144">
        <f>IFERROR(_xll.qlIndexFixing(Index1M,$H3092,TRUE,_xll.ohTrigger(RecalcTrigger,Trigger1M)),NA())</f>
        <v>4.9315907458138963E-3</v>
      </c>
      <c r="K3092" s="44">
        <f>IFERROR(_xll.qlIndexFixing(Index3M,H3092,TRUE,_xll.ohTrigger(RecalcTrigger,Trigger3M)),NA())</f>
        <v>5.2142242337792155E-3</v>
      </c>
      <c r="L3092" s="44">
        <f>IFERROR(_xll.qlIndexFixing(Index6M,$H3092,TRUE,_xll.ohTrigger(RecalcTrigger,Trigger6M)),NA())</f>
        <v>5.6952845579583498E-3</v>
      </c>
      <c r="M3092" s="145">
        <f>IFERROR(_xll.qlIndexFixing(Index1Y,$H3092,TRUE,_xll.ohTrigger(RecalcTrigger,Trigger1Y)),NA())</f>
        <v>5.5896218158865817E-3</v>
      </c>
      <c r="N3092" s="144">
        <f>IFERROR(_xll.qlIndexFixing(ONIndex1M,I3092,TRUE,_xll.ohTrigger(RecalcTrigger,Trigger1M)),NA())</f>
        <v>4.9254963499834048E-3</v>
      </c>
      <c r="O3092" s="44">
        <f>IFERROR(_xll.qlIndexFixing(ONIndex3M,I3092,TRUE,_xll.ohTrigger(RecalcTrigger,Trigger3M)),NA())</f>
        <v>5.1915374172395445E-3</v>
      </c>
      <c r="P3092" s="44">
        <f>IFERROR(_xll.qlIndexFixing(ONIndex6M,I3092,TRUE,_xll.ohTrigger(RecalcTrigger,Trigger6M)),NA())</f>
        <v>5.7119127760429933E-3</v>
      </c>
      <c r="Q3092" s="145">
        <f>IFERROR(_xll.qlIndexFixing(ONIndex1Y,I3092,TRUE,_xll.ohTrigger(RecalcTrigger,Trigger1Y)),NA())</f>
        <v>5.4896448366292816E-3</v>
      </c>
    </row>
    <row r="3093" spans="2:17" x14ac:dyDescent="0.2">
      <c r="B3093" s="39" t="s">
        <v>42</v>
      </c>
      <c r="D3093" s="42">
        <f>_xll.qlCalendarAdvance(Calendar,$D3092,B3093,"f",FALSE)</f>
        <v>61358</v>
      </c>
      <c r="E3093" s="139">
        <f>_xll.qlInterestRateIndexValueDate(IndexON,D3093)</f>
        <v>61358</v>
      </c>
      <c r="F3093" s="155">
        <f>IFERROR(_xll.qlIndexFixing(IndexON,D3093,TRUE,_xll.ohTrigger(RecalcTrigger,TriggerON)),NA())</f>
        <v>4.7364382269865501E-3</v>
      </c>
      <c r="H3093" s="42">
        <f>_xll.qlCalendarAdvance(Calendar,$H3092,B3093,"f",FALSE)</f>
        <v>61358</v>
      </c>
      <c r="I3093" s="139">
        <f>_xll.qlInterestRateIndexValueDate(Index1M,$H3093)</f>
        <v>61360</v>
      </c>
      <c r="J3093" s="144">
        <f>IFERROR(_xll.qlIndexFixing(Index1M,$H3093,TRUE,_xll.ohTrigger(RecalcTrigger,Trigger1M)),NA())</f>
        <v>4.9349538227408396E-3</v>
      </c>
      <c r="K3093" s="44">
        <f>IFERROR(_xll.qlIndexFixing(Index3M,H3093,TRUE,_xll.ohTrigger(RecalcTrigger,Trigger3M)),NA())</f>
        <v>5.2175930063991975E-3</v>
      </c>
      <c r="L3093" s="44">
        <f>IFERROR(_xll.qlIndexFixing(Index6M,$H3093,TRUE,_xll.ohTrigger(RecalcTrigger,Trigger6M)),NA())</f>
        <v>5.6933158673187706E-3</v>
      </c>
      <c r="M3093" s="145">
        <f>IFERROR(_xll.qlIndexFixing(Index1Y,$H3093,TRUE,_xll.ohTrigger(RecalcTrigger,Trigger1Y)),NA())</f>
        <v>5.5928848759702393E-3</v>
      </c>
      <c r="N3093" s="144">
        <f>IFERROR(_xll.qlIndexFixing(ONIndex1M,I3093,TRUE,_xll.ohTrigger(RecalcTrigger,Trigger1M)),NA())</f>
        <v>4.9283845664493953E-3</v>
      </c>
      <c r="O3093" s="44">
        <f>IFERROR(_xll.qlIndexFixing(ONIndex3M,I3093,TRUE,_xll.ohTrigger(RecalcTrigger,Trigger3M)),NA())</f>
        <v>5.1944480578480778E-3</v>
      </c>
      <c r="P3093" s="44">
        <f>IFERROR(_xll.qlIndexFixing(ONIndex6M,I3093,TRUE,_xll.ohTrigger(RecalcTrigger,Trigger6M)),NA())</f>
        <v>5.7100926873232538E-3</v>
      </c>
      <c r="Q3093" s="145">
        <f>IFERROR(_xll.qlIndexFixing(ONIndex1Y,I3093,TRUE,_xll.ohTrigger(RecalcTrigger,Trigger1Y)),NA())</f>
        <v>5.4925580402276353E-3</v>
      </c>
    </row>
    <row r="3094" spans="2:17" x14ac:dyDescent="0.2">
      <c r="B3094" s="39" t="s">
        <v>42</v>
      </c>
      <c r="D3094" s="42">
        <f>_xll.qlCalendarAdvance(Calendar,$D3093,B3094,"f",FALSE)</f>
        <v>61365</v>
      </c>
      <c r="E3094" s="139">
        <f>_xll.qlInterestRateIndexValueDate(IndexON,D3094)</f>
        <v>61365</v>
      </c>
      <c r="F3094" s="155">
        <f>IFERROR(_xll.qlIndexFixing(IndexON,D3094,TRUE,_xll.ohTrigger(RecalcTrigger,TriggerON)),NA())</f>
        <v>4.7398062419734543E-3</v>
      </c>
      <c r="H3094" s="42">
        <f>_xll.qlCalendarAdvance(Calendar,$H3093,B3094,"f",FALSE)</f>
        <v>61365</v>
      </c>
      <c r="I3094" s="139">
        <f>_xll.qlInterestRateIndexValueDate(Index1M,$H3094)</f>
        <v>61367</v>
      </c>
      <c r="J3094" s="144">
        <f>IFERROR(_xll.qlIndexFixing(Index1M,$H3094,TRUE,_xll.ohTrigger(RecalcTrigger,Trigger1M)),NA())</f>
        <v>4.9383118368601098E-3</v>
      </c>
      <c r="K3094" s="44">
        <f>IFERROR(_xll.qlIndexFixing(Index3M,H3094,TRUE,_xll.ohTrigger(RecalcTrigger,Trigger3M)),NA())</f>
        <v>5.2209563197536113E-3</v>
      </c>
      <c r="L3094" s="44">
        <f>IFERROR(_xll.qlIndexFixing(Index6M,$H3094,TRUE,_xll.ohTrigger(RecalcTrigger,Trigger6M)),NA())</f>
        <v>5.6914505145129728E-3</v>
      </c>
      <c r="M3094" s="145">
        <f>IFERROR(_xll.qlIndexFixing(Index1Y,$H3094,TRUE,_xll.ohTrigger(RecalcTrigger,Trigger1Y)),NA())</f>
        <v>5.5961417336802821E-3</v>
      </c>
      <c r="N3094" s="144">
        <f>IFERROR(_xll.qlIndexFixing(ONIndex1M,I3094,TRUE,_xll.ohTrigger(RecalcTrigger,Trigger1M)),NA())</f>
        <v>4.9317494744016699E-3</v>
      </c>
      <c r="O3094" s="44">
        <f>IFERROR(_xll.qlIndexFixing(ONIndex3M,I3094,TRUE,_xll.ohTrigger(RecalcTrigger,Trigger3M)),NA())</f>
        <v>5.1978388253548502E-3</v>
      </c>
      <c r="P3094" s="44">
        <f>IFERROR(_xll.qlIndexFixing(ONIndex6M,I3094,TRUE,_xll.ohTrigger(RecalcTrigger,Trigger6M)),NA())</f>
        <v>5.7079811500582167E-3</v>
      </c>
      <c r="Q3094" s="145">
        <f>IFERROR(_xll.qlIndexFixing(ONIndex1Y,I3094,TRUE,_xll.ohTrigger(RecalcTrigger,Trigger1Y)),NA())</f>
        <v>5.495951444105529E-3</v>
      </c>
    </row>
    <row r="3095" spans="2:17" x14ac:dyDescent="0.2">
      <c r="B3095" s="39" t="s">
        <v>42</v>
      </c>
      <c r="D3095" s="42">
        <f>_xll.qlCalendarAdvance(Calendar,$D3094,B3095,"f",FALSE)</f>
        <v>61372</v>
      </c>
      <c r="E3095" s="139">
        <f>_xll.qlInterestRateIndexValueDate(IndexON,D3095)</f>
        <v>61372</v>
      </c>
      <c r="F3095" s="155">
        <f>IFERROR(_xll.qlIndexFixing(IndexON,D3095,TRUE,_xll.ohTrigger(RecalcTrigger,TriggerON)),NA())</f>
        <v>4.7431691590382741E-3</v>
      </c>
      <c r="H3095" s="42">
        <f>_xll.qlCalendarAdvance(Calendar,$H3094,B3095,"f",FALSE)</f>
        <v>61372</v>
      </c>
      <c r="I3095" s="139">
        <f>_xll.qlInterestRateIndexValueDate(Index1M,$H3095)</f>
        <v>61374</v>
      </c>
      <c r="J3095" s="144">
        <f>IFERROR(_xll.qlIndexFixing(Index1M,$H3095,TRUE,_xll.ohTrigger(RecalcTrigger,Trigger1M)),NA())</f>
        <v>4.9416647732886121E-3</v>
      </c>
      <c r="K3095" s="44">
        <f>IFERROR(_xll.qlIndexFixing(Index3M,H3095,TRUE,_xll.ohTrigger(RecalcTrigger,Trigger3M)),NA())</f>
        <v>5.2243141579799823E-3</v>
      </c>
      <c r="L3095" s="44">
        <f>IFERROR(_xll.qlIndexFixing(Index6M,$H3095,TRUE,_xll.ohTrigger(RecalcTrigger,Trigger6M)),NA())</f>
        <v>5.6895071500445036E-3</v>
      </c>
      <c r="M3095" s="145">
        <f>IFERROR(_xll.qlIndexFixing(Index1Y,$H3095,TRUE,_xll.ohTrigger(RecalcTrigger,Trigger1Y)),NA())</f>
        <v>5.5993923719053987E-3</v>
      </c>
      <c r="N3095" s="144">
        <f>IFERROR(_xll.qlIndexFixing(ONIndex1M,I3095,TRUE,_xll.ohTrigger(RecalcTrigger,Trigger1M)),NA())</f>
        <v>4.9351093301552851E-3</v>
      </c>
      <c r="O3095" s="44">
        <f>IFERROR(_xll.qlIndexFixing(ONIndex3M,I3095,TRUE,_xll.ohTrigger(RecalcTrigger,Trigger3M)),NA())</f>
        <v>5.2012242147636556E-3</v>
      </c>
      <c r="P3095" s="44">
        <f>IFERROR(_xll.qlIndexFixing(ONIndex6M,I3095,TRUE,_xll.ohTrigger(RecalcTrigger,Trigger6M)),NA())</f>
        <v>5.7058824473266156E-3</v>
      </c>
      <c r="Q3095" s="145">
        <f>IFERROR(_xll.qlIndexFixing(ONIndex1Y,I3095,TRUE,_xll.ohTrigger(RecalcTrigger,Trigger1Y)),NA())</f>
        <v>5.4993390877111636E-3</v>
      </c>
    </row>
    <row r="3096" spans="2:17" x14ac:dyDescent="0.2">
      <c r="B3096" s="39" t="s">
        <v>42</v>
      </c>
      <c r="D3096" s="42">
        <f>_xll.qlCalendarAdvance(Calendar,$D3095,B3096,"f",FALSE)</f>
        <v>61379</v>
      </c>
      <c r="E3096" s="139">
        <f>_xll.qlInterestRateIndexValueDate(IndexON,D3096)</f>
        <v>61379</v>
      </c>
      <c r="F3096" s="155">
        <f>IFERROR(_xll.qlIndexFixing(IndexON,D3096,TRUE,_xll.ohTrigger(RecalcTrigger,TriggerON)),NA())</f>
        <v>4.7465269634727747E-3</v>
      </c>
      <c r="H3096" s="42">
        <f>_xll.qlCalendarAdvance(Calendar,$H3095,B3096,"f",FALSE)</f>
        <v>61379</v>
      </c>
      <c r="I3096" s="139">
        <f>_xll.qlInterestRateIndexValueDate(Index1M,$H3096)</f>
        <v>61381</v>
      </c>
      <c r="J3096" s="144">
        <f>IFERROR(_xll.qlIndexFixing(Index1M,$H3096,TRUE,_xll.ohTrigger(RecalcTrigger,Trigger1M)),NA())</f>
        <v>4.9450126171457498E-3</v>
      </c>
      <c r="K3096" s="44">
        <f>IFERROR(_xll.qlIndexFixing(Index3M,H3096,TRUE,_xll.ohTrigger(RecalcTrigger,Trigger3M)),NA())</f>
        <v>5.2276665052131991E-3</v>
      </c>
      <c r="L3096" s="44">
        <f>IFERROR(_xll.qlIndexFixing(Index6M,$H3096,TRUE,_xll.ohTrigger(RecalcTrigger,Trigger6M)),NA())</f>
        <v>5.6875769351106822E-3</v>
      </c>
      <c r="M3096" s="145">
        <f>IFERROR(_xll.qlIndexFixing(Index1Y,$H3096,TRUE,_xll.ohTrigger(RecalcTrigger,Trigger1Y)),NA())</f>
        <v>5.602636773535361E-3</v>
      </c>
      <c r="N3096" s="144">
        <f>IFERROR(_xll.qlIndexFixing(ONIndex1M,I3096,TRUE,_xll.ohTrigger(RecalcTrigger,Trigger1M)),NA())</f>
        <v>4.9384641189220702E-3</v>
      </c>
      <c r="O3096" s="44">
        <f>IFERROR(_xll.qlIndexFixing(ONIndex3M,I3096,TRUE,_xll.ohTrigger(RecalcTrigger,Trigger3M)),NA())</f>
        <v>5.2046042101672185E-3</v>
      </c>
      <c r="P3096" s="44">
        <f>IFERROR(_xll.qlIndexFixing(ONIndex6M,I3096,TRUE,_xll.ohTrigger(RecalcTrigger,Trigger6M)),NA())</f>
        <v>5.7037965998318896E-3</v>
      </c>
      <c r="Q3096" s="145">
        <f>IFERROR(_xll.qlIndexFixing(ONIndex1Y,I3096,TRUE,_xll.ohTrigger(RecalcTrigger,Trigger1Y)),NA())</f>
        <v>5.502720954337903E-3</v>
      </c>
    </row>
    <row r="3097" spans="2:17" x14ac:dyDescent="0.2">
      <c r="B3097" s="39" t="s">
        <v>42</v>
      </c>
      <c r="D3097" s="42">
        <f>_xll.qlCalendarAdvance(Calendar,$D3096,B3097,"f",FALSE)</f>
        <v>61386</v>
      </c>
      <c r="E3097" s="139">
        <f>_xll.qlInterestRateIndexValueDate(IndexON,D3097)</f>
        <v>61386</v>
      </c>
      <c r="F3097" s="155">
        <f>IFERROR(_xll.qlIndexFixing(IndexON,D3097,TRUE,_xll.ohTrigger(RecalcTrigger,TriggerON)),NA())</f>
        <v>4.7498796400891052E-3</v>
      </c>
      <c r="H3097" s="42">
        <f>_xll.qlCalendarAdvance(Calendar,$H3096,B3097,"f",FALSE)</f>
        <v>61386</v>
      </c>
      <c r="I3097" s="139">
        <f>_xll.qlInterestRateIndexValueDate(Index1M,$H3097)</f>
        <v>61388</v>
      </c>
      <c r="J3097" s="144">
        <f>IFERROR(_xll.qlIndexFixing(Index1M,$H3097,TRUE,_xll.ohTrigger(RecalcTrigger,Trigger1M)),NA())</f>
        <v>4.9483553535534242E-3</v>
      </c>
      <c r="K3097" s="44">
        <f>IFERROR(_xll.qlIndexFixing(Index3M,H3097,TRUE,_xll.ohTrigger(RecalcTrigger,Trigger3M)),NA())</f>
        <v>5.2310133455934198E-3</v>
      </c>
      <c r="L3097" s="44">
        <f>IFERROR(_xll.qlIndexFixing(Index6M,$H3097,TRUE,_xll.ohTrigger(RecalcTrigger,Trigger6M)),NA())</f>
        <v>5.6856598903653171E-3</v>
      </c>
      <c r="M3097" s="145">
        <f>IFERROR(_xll.qlIndexFixing(Index1Y,$H3097,TRUE,_xll.ohTrigger(RecalcTrigger,Trigger1Y)),NA())</f>
        <v>5.6058749214584229E-3</v>
      </c>
      <c r="N3097" s="144">
        <f>IFERROR(_xll.qlIndexFixing(ONIndex1M,I3097,TRUE,_xll.ohTrigger(RecalcTrigger,Trigger1M)),NA())</f>
        <v>4.9418138260737265E-3</v>
      </c>
      <c r="O3097" s="44">
        <f>IFERROR(_xll.qlIndexFixing(ONIndex3M,I3097,TRUE,_xll.ohTrigger(RecalcTrigger,Trigger3M)),NA())</f>
        <v>5.2079787959780077E-3</v>
      </c>
      <c r="P3097" s="44">
        <f>IFERROR(_xll.qlIndexFixing(ONIndex6M,I3097,TRUE,_xll.ohTrigger(RecalcTrigger,Trigger6M)),NA())</f>
        <v>5.7017236280376693E-3</v>
      </c>
      <c r="Q3097" s="145">
        <f>IFERROR(_xll.qlIndexFixing(ONIndex1Y,I3097,TRUE,_xll.ohTrigger(RecalcTrigger,Trigger1Y)),NA())</f>
        <v>5.5060970267994946E-3</v>
      </c>
    </row>
    <row r="3098" spans="2:17" x14ac:dyDescent="0.2">
      <c r="B3098" s="39" t="s">
        <v>42</v>
      </c>
      <c r="D3098" s="42">
        <f>_xll.qlCalendarAdvance(Calendar,$D3097,B3098,"f",FALSE)</f>
        <v>61393</v>
      </c>
      <c r="E3098" s="139">
        <f>_xll.qlInterestRateIndexValueDate(IndexON,D3098)</f>
        <v>61393</v>
      </c>
      <c r="F3098" s="155">
        <f>IFERROR(_xll.qlIndexFixing(IndexON,D3098,TRUE,_xll.ohTrigger(RecalcTrigger,TriggerON)),NA())</f>
        <v>4.7532271737793508E-3</v>
      </c>
      <c r="H3098" s="42">
        <f>_xll.qlCalendarAdvance(Calendar,$H3097,B3098,"f",FALSE)</f>
        <v>61393</v>
      </c>
      <c r="I3098" s="139">
        <f>_xll.qlInterestRateIndexValueDate(Index1M,$H3098)</f>
        <v>61395</v>
      </c>
      <c r="J3098" s="144">
        <f>IFERROR(_xll.qlIndexFixing(Index1M,$H3098,TRUE,_xll.ohTrigger(RecalcTrigger,Trigger1M)),NA())</f>
        <v>4.950876877894474E-3</v>
      </c>
      <c r="K3098" s="44">
        <f>IFERROR(_xll.qlIndexFixing(Index3M,H3098,TRUE,_xll.ohTrigger(RecalcTrigger,Trigger3M)),NA())</f>
        <v>5.2340790008891247E-3</v>
      </c>
      <c r="L3098" s="44">
        <f>IFERROR(_xll.qlIndexFixing(Index6M,$H3098,TRUE,_xll.ohTrigger(RecalcTrigger,Trigger6M)),NA())</f>
        <v>5.6837560364622168E-3</v>
      </c>
      <c r="M3098" s="145">
        <f>IFERROR(_xll.qlIndexFixing(Index1Y,$H3098,TRUE,_xll.ohTrigger(RecalcTrigger,Trigger1Y)),NA())</f>
        <v>5.6091067985641419E-3</v>
      </c>
      <c r="N3098" s="144">
        <f>IFERROR(_xll.qlIndexFixing(ONIndex1M,I3098,TRUE,_xll.ohTrigger(RecalcTrigger,Trigger1M)),NA())</f>
        <v>4.9451584364224033E-3</v>
      </c>
      <c r="O3098" s="44">
        <f>IFERROR(_xll.qlIndexFixing(ONIndex3M,I3098,TRUE,_xll.ohTrigger(RecalcTrigger,Trigger3M)),NA())</f>
        <v>5.2113479560489395E-3</v>
      </c>
      <c r="P3098" s="44">
        <f>IFERROR(_xll.qlIndexFixing(ONIndex6M,I3098,TRUE,_xll.ohTrigger(RecalcTrigger,Trigger6M)),NA())</f>
        <v>5.6996635528872019E-3</v>
      </c>
      <c r="Q3098" s="145">
        <f>IFERROR(_xll.qlIndexFixing(ONIndex1Y,I3098,TRUE,_xll.ohTrigger(RecalcTrigger,Trigger1Y)),NA())</f>
        <v>5.5094672883093665E-3</v>
      </c>
    </row>
    <row r="3099" spans="2:17" x14ac:dyDescent="0.2">
      <c r="B3099" s="39" t="s">
        <v>42</v>
      </c>
      <c r="D3099" s="42">
        <f>_xll.qlCalendarAdvance(Calendar,$D3098,B3099,"f",FALSE)</f>
        <v>61400</v>
      </c>
      <c r="E3099" s="139">
        <f>_xll.qlInterestRateIndexValueDate(IndexON,D3099)</f>
        <v>61400</v>
      </c>
      <c r="F3099" s="155">
        <f>IFERROR(_xll.qlIndexFixing(IndexON,D3099,TRUE,_xll.ohTrigger(RecalcTrigger,TriggerON)),NA())</f>
        <v>4.7565695495954685E-3</v>
      </c>
      <c r="H3099" s="42">
        <f>_xll.qlCalendarAdvance(Calendar,$H3098,B3099,"f",FALSE)</f>
        <v>61400</v>
      </c>
      <c r="I3099" s="139">
        <f>_xll.qlInterestRateIndexValueDate(Index1M,$H3099)</f>
        <v>61402</v>
      </c>
      <c r="J3099" s="144">
        <f>IFERROR(_xll.qlIndexFixing(Index1M,$H3099,TRUE,_xll.ohTrigger(RecalcTrigger,Trigger1M)),NA())</f>
        <v>4.9542103216169064E-3</v>
      </c>
      <c r="K3099" s="44">
        <f>IFERROR(_xll.qlIndexFixing(Index3M,H3099,TRUE,_xll.ohTrigger(RecalcTrigger,Trigger3M)),NA())</f>
        <v>5.2374151300629279E-3</v>
      </c>
      <c r="L3099" s="44">
        <f>IFERROR(_xll.qlIndexFixing(Index6M,$H3099,TRUE,_xll.ohTrigger(RecalcTrigger,Trigger6M)),NA())</f>
        <v>5.6818653940538715E-3</v>
      </c>
      <c r="M3099" s="145">
        <f>IFERROR(_xll.qlIndexFixing(Index1Y,$H3099,TRUE,_xll.ohTrigger(RecalcTrigger,Trigger1Y)),NA())</f>
        <v>5.6123323877403358E-3</v>
      </c>
      <c r="N3099" s="144">
        <f>IFERROR(_xll.qlIndexFixing(ONIndex1M,I3099,TRUE,_xll.ohTrigger(RecalcTrigger,Trigger1M)),NA())</f>
        <v>4.9484979351799296E-3</v>
      </c>
      <c r="O3099" s="44">
        <f>IFERROR(_xll.qlIndexFixing(ONIndex3M,I3099,TRUE,_xll.ohTrigger(RecalcTrigger,Trigger3M)),NA())</f>
        <v>5.2147116747924827E-3</v>
      </c>
      <c r="P3099" s="44">
        <f>IFERROR(_xll.qlIndexFixing(ONIndex6M,I3099,TRUE,_xll.ohTrigger(RecalcTrigger,Trigger6M)),NA())</f>
        <v>5.6976163946842462E-3</v>
      </c>
      <c r="Q3099" s="145">
        <f>IFERROR(_xll.qlIndexFixing(ONIndex1Y,I3099,TRUE,_xll.ohTrigger(RecalcTrigger,Trigger1Y)),NA())</f>
        <v>5.5128317216812661E-3</v>
      </c>
    </row>
    <row r="3100" spans="2:17" x14ac:dyDescent="0.2">
      <c r="B3100" s="39" t="s">
        <v>42</v>
      </c>
      <c r="D3100" s="42">
        <f>_xll.qlCalendarAdvance(Calendar,$D3099,B3100,"f",FALSE)</f>
        <v>61407</v>
      </c>
      <c r="E3100" s="139">
        <f>_xll.qlInterestRateIndexValueDate(IndexON,D3100)</f>
        <v>61407</v>
      </c>
      <c r="F3100" s="155">
        <f>IFERROR(_xll.qlIndexFixing(IndexON,D3100,TRUE,_xll.ohTrigger(RecalcTrigger,TriggerON)),NA())</f>
        <v>4.7599067525894156E-3</v>
      </c>
      <c r="H3100" s="42">
        <f>_xll.qlCalendarAdvance(Calendar,$H3099,B3100,"f",FALSE)</f>
        <v>61407</v>
      </c>
      <c r="I3100" s="139">
        <f>_xll.qlInterestRateIndexValueDate(Index1M,$H3100)</f>
        <v>61409</v>
      </c>
      <c r="J3100" s="144">
        <f>IFERROR(_xll.qlIndexFixing(Index1M,$H3100,TRUE,_xll.ohTrigger(RecalcTrigger,Trigger1M)),NA())</f>
        <v>4.9575386165558698E-3</v>
      </c>
      <c r="K3100" s="44">
        <f>IFERROR(_xll.qlIndexFixing(Index3M,H3100,TRUE,_xll.ohTrigger(RecalcTrigger,Trigger3M)),NA())</f>
        <v>5.2407457059793217E-3</v>
      </c>
      <c r="L3100" s="44">
        <f>IFERROR(_xll.qlIndexFixing(Index6M,$H3100,TRUE,_xll.ohTrigger(RecalcTrigger,Trigger6M)),NA())</f>
        <v>5.6799879837945285E-3</v>
      </c>
      <c r="M3100" s="145">
        <f>IFERROR(_xll.qlIndexFixing(Index1Y,$H3100,TRUE,_xll.ohTrigger(RecalcTrigger,Trigger1Y)),NA())</f>
        <v>5.6155516718761267E-3</v>
      </c>
      <c r="N3100" s="144">
        <f>IFERROR(_xll.qlIndexFixing(ONIndex1M,I3100,TRUE,_xll.ohTrigger(RecalcTrigger,Trigger1M)),NA())</f>
        <v>4.951832307638071E-3</v>
      </c>
      <c r="O3100" s="44">
        <f>IFERROR(_xll.qlIndexFixing(ONIndex3M,I3100,TRUE,_xll.ohTrigger(RecalcTrigger,Trigger3M)),NA())</f>
        <v>5.2180699361414895E-3</v>
      </c>
      <c r="P3100" s="44">
        <f>IFERROR(_xll.qlIndexFixing(ONIndex6M,I3100,TRUE,_xll.ohTrigger(RecalcTrigger,Trigger6M)),NA())</f>
        <v>5.6955821742921131E-3</v>
      </c>
      <c r="Q3100" s="145">
        <f>IFERROR(_xll.qlIndexFixing(ONIndex1Y,I3100,TRUE,_xll.ohTrigger(RecalcTrigger,Trigger1Y)),NA())</f>
        <v>5.5161903102085574E-3</v>
      </c>
    </row>
    <row r="3101" spans="2:17" x14ac:dyDescent="0.2">
      <c r="B3101" s="39" t="s">
        <v>42</v>
      </c>
      <c r="D3101" s="42">
        <f>_xll.qlCalendarAdvance(Calendar,$D3100,B3101,"f",FALSE)</f>
        <v>61414</v>
      </c>
      <c r="E3101" s="139">
        <f>_xll.qlInterestRateIndexValueDate(IndexON,D3101)</f>
        <v>61414</v>
      </c>
      <c r="F3101" s="155">
        <f>IFERROR(_xll.qlIndexFixing(IndexON,D3101,TRUE,_xll.ohTrigger(RecalcTrigger,TriggerON)),NA())</f>
        <v>4.7632387674934051E-3</v>
      </c>
      <c r="H3101" s="42">
        <f>_xll.qlCalendarAdvance(Calendar,$H3100,B3101,"f",FALSE)</f>
        <v>61414</v>
      </c>
      <c r="I3101" s="139">
        <f>_xll.qlInterestRateIndexValueDate(Index1M,$H3101)</f>
        <v>61416</v>
      </c>
      <c r="J3101" s="144">
        <f>IFERROR(_xll.qlIndexFixing(Index1M,$H3101,TRUE,_xll.ohTrigger(RecalcTrigger,Trigger1M)),NA())</f>
        <v>4.9608617478377462E-3</v>
      </c>
      <c r="K3101" s="44">
        <f>IFERROR(_xll.qlIndexFixing(Index3M,H3101,TRUE,_xll.ohTrigger(RecalcTrigger,Trigger3M)),NA())</f>
        <v>5.2440707127718866E-3</v>
      </c>
      <c r="L3101" s="44">
        <f>IFERROR(_xll.qlIndexFixing(Index6M,$H3101,TRUE,_xll.ohTrigger(RecalcTrigger,Trigger6M)),NA())</f>
        <v>5.6781238263371196E-3</v>
      </c>
      <c r="M3101" s="145">
        <f>IFERROR(_xll.qlIndexFixing(Index1Y,$H3101,TRUE,_xll.ohTrigger(RecalcTrigger,Trigger1Y)),NA())</f>
        <v>5.6187646338597677E-3</v>
      </c>
      <c r="N3101" s="144">
        <f>IFERROR(_xll.qlIndexFixing(ONIndex1M,I3101,TRUE,_xll.ohTrigger(RecalcTrigger,Trigger1M)),NA())</f>
        <v>4.9551615387688486E-3</v>
      </c>
      <c r="O3101" s="44">
        <f>IFERROR(_xll.qlIndexFixing(ONIndex3M,I3101,TRUE,_xll.ohTrigger(RecalcTrigger,Trigger3M)),NA())</f>
        <v>5.2214227245883649E-3</v>
      </c>
      <c r="P3101" s="44">
        <f>IFERROR(_xll.qlIndexFixing(ONIndex6M,I3101,TRUE,_xll.ohTrigger(RecalcTrigger,Trigger6M)),NA())</f>
        <v>5.6935609121744335E-3</v>
      </c>
      <c r="Q3101" s="145">
        <f>IFERROR(_xll.qlIndexFixing(ONIndex1Y,I3101,TRUE,_xll.ohTrigger(RecalcTrigger,Trigger1Y)),NA())</f>
        <v>5.5195430370247323E-3</v>
      </c>
    </row>
    <row r="3102" spans="2:17" x14ac:dyDescent="0.2">
      <c r="B3102" s="39" t="s">
        <v>42</v>
      </c>
      <c r="D3102" s="42">
        <f>_xll.qlCalendarAdvance(Calendar,$D3101,B3102,"f",FALSE)</f>
        <v>61421</v>
      </c>
      <c r="E3102" s="139">
        <f>_xll.qlInterestRateIndexValueDate(IndexON,D3102)</f>
        <v>61421</v>
      </c>
      <c r="F3102" s="155">
        <f>IFERROR(_xll.qlIndexFixing(IndexON,D3102,TRUE,_xll.ohTrigger(RecalcTrigger,TriggerON)),NA())</f>
        <v>4.7665655795192663E-3</v>
      </c>
      <c r="H3102" s="42">
        <f>_xll.qlCalendarAdvance(Calendar,$H3101,B3102,"f",FALSE)</f>
        <v>61421</v>
      </c>
      <c r="I3102" s="139">
        <f>_xll.qlInterestRateIndexValueDate(Index1M,$H3102)</f>
        <v>61423</v>
      </c>
      <c r="J3102" s="144">
        <f>IFERROR(_xll.qlIndexFixing(Index1M,$H3102,TRUE,_xll.ohTrigger(RecalcTrigger,Trigger1M)),NA())</f>
        <v>4.9649919030789191E-3</v>
      </c>
      <c r="K3102" s="44">
        <f>IFERROR(_xll.qlIndexFixing(Index3M,H3102,TRUE,_xll.ohTrigger(RecalcTrigger,Trigger3M)),NA())</f>
        <v>5.247938613176662E-3</v>
      </c>
      <c r="L3102" s="44">
        <f>IFERROR(_xll.qlIndexFixing(Index6M,$H3102,TRUE,_xll.ohTrigger(RecalcTrigger,Trigger6M)),NA())</f>
        <v>5.6759420057958436E-3</v>
      </c>
      <c r="M3102" s="145">
        <f>IFERROR(_xll.qlIndexFixing(Index1Y,$H3102,TRUE,_xll.ohTrigger(RecalcTrigger,Trigger1Y)),NA())</f>
        <v>5.6211651472126006E-3</v>
      </c>
      <c r="N3102" s="144">
        <f>IFERROR(_xll.qlIndexFixing(ONIndex1M,I3102,TRUE,_xll.ohTrigger(RecalcTrigger,Trigger1M)),NA())</f>
        <v>4.9584856137041555E-3</v>
      </c>
      <c r="O3102" s="44">
        <f>IFERROR(_xll.qlIndexFixing(ONIndex3M,I3102,TRUE,_xll.ohTrigger(RecalcTrigger,Trigger3M)),NA())</f>
        <v>5.2247700240659611E-3</v>
      </c>
      <c r="P3102" s="44">
        <f>IFERROR(_xll.qlIndexFixing(ONIndex6M,I3102,TRUE,_xll.ohTrigger(RecalcTrigger,Trigger6M)),NA())</f>
        <v>5.6915526291945184E-3</v>
      </c>
      <c r="Q3102" s="145">
        <f>IFERROR(_xll.qlIndexFixing(ONIndex1Y,I3102,TRUE,_xll.ohTrigger(RecalcTrigger,Trigger1Y)),NA())</f>
        <v>5.5228898849435382E-3</v>
      </c>
    </row>
    <row r="3103" spans="2:17" x14ac:dyDescent="0.2">
      <c r="B3103" s="39" t="s">
        <v>42</v>
      </c>
      <c r="D3103" s="42">
        <f>_xll.qlCalendarAdvance(Calendar,$D3102,B3103,"f",FALSE)</f>
        <v>61428</v>
      </c>
      <c r="E3103" s="139">
        <f>_xll.qlInterestRateIndexValueDate(IndexON,D3103)</f>
        <v>61428</v>
      </c>
      <c r="F3103" s="155">
        <f>IFERROR(_xll.qlIndexFixing(IndexON,D3103,TRUE,_xll.ohTrigger(RecalcTrigger,TriggerON)),NA())</f>
        <v>4.7698871734791481E-3</v>
      </c>
      <c r="H3103" s="42">
        <f>_xll.qlCalendarAdvance(Calendar,$H3102,B3103,"f",FALSE)</f>
        <v>61428</v>
      </c>
      <c r="I3103" s="139">
        <f>_xll.qlInterestRateIndexValueDate(Index1M,$H3103)</f>
        <v>61430</v>
      </c>
      <c r="J3103" s="144">
        <f>IFERROR(_xll.qlIndexFixing(Index1M,$H3103,TRUE,_xll.ohTrigger(RecalcTrigger,Trigger1M)),NA())</f>
        <v>4.9683036823247595E-3</v>
      </c>
      <c r="K3103" s="44">
        <f>IFERROR(_xll.qlIndexFixing(Index3M,H3103,TRUE,_xll.ohTrigger(RecalcTrigger,Trigger3M)),NA())</f>
        <v>5.251251724375963E-3</v>
      </c>
      <c r="L3103" s="44">
        <f>IFERROR(_xll.qlIndexFixing(Index6M,$H3103,TRUE,_xll.ohTrigger(RecalcTrigger,Trigger6M)),NA())</f>
        <v>5.6741081284387759E-3</v>
      </c>
      <c r="M3103" s="145">
        <f>IFERROR(_xll.qlIndexFixing(Index1Y,$H3103,TRUE,_xll.ohTrigger(RecalcTrigger,Trigger1Y)),NA())</f>
        <v>5.6243666594096471E-3</v>
      </c>
      <c r="N3103" s="144">
        <f>IFERROR(_xll.qlIndexFixing(ONIndex1M,I3103,TRUE,_xll.ohTrigger(RecalcTrigger,Trigger1M)),NA())</f>
        <v>4.9618045176558212E-3</v>
      </c>
      <c r="O3103" s="44">
        <f>IFERROR(_xll.qlIndexFixing(ONIndex3M,I3103,TRUE,_xll.ohTrigger(RecalcTrigger,Trigger3M)),NA())</f>
        <v>5.2281118188268749E-3</v>
      </c>
      <c r="P3103" s="44">
        <f>IFERROR(_xll.qlIndexFixing(ONIndex6M,I3103,TRUE,_xll.ohTrigger(RecalcTrigger,Trigger6M)),NA())</f>
        <v>5.6895573456561266E-3</v>
      </c>
      <c r="Q3103" s="145">
        <f>IFERROR(_xll.qlIndexFixing(ONIndex1Y,I3103,TRUE,_xll.ohTrigger(RecalcTrigger,Trigger1Y)),NA())</f>
        <v>5.5262308369385948E-3</v>
      </c>
    </row>
    <row r="3104" spans="2:17" x14ac:dyDescent="0.2">
      <c r="B3104" s="39" t="s">
        <v>42</v>
      </c>
      <c r="D3104" s="42">
        <f>_xll.qlCalendarAdvance(Calendar,$D3103,B3104,"f",FALSE)</f>
        <v>61435</v>
      </c>
      <c r="E3104" s="139">
        <f>_xll.qlInterestRateIndexValueDate(IndexON,D3104)</f>
        <v>61435</v>
      </c>
      <c r="F3104" s="155">
        <f>IFERROR(_xll.qlIndexFixing(IndexON,D3104,TRUE,_xll.ohTrigger(RecalcTrigger,TriggerON)),NA())</f>
        <v>4.7732035343450718E-3</v>
      </c>
      <c r="H3104" s="42">
        <f>_xll.qlCalendarAdvance(Calendar,$H3103,B3104,"f",FALSE)</f>
        <v>61435</v>
      </c>
      <c r="I3104" s="139">
        <f>_xll.qlInterestRateIndexValueDate(Index1M,$H3104)</f>
        <v>61437</v>
      </c>
      <c r="J3104" s="144">
        <f>IFERROR(_xll.qlIndexFixing(Index1M,$H3104,TRUE,_xll.ohTrigger(RecalcTrigger,Trigger1M)),NA())</f>
        <v>4.9716102499644532E-3</v>
      </c>
      <c r="K3104" s="44">
        <f>IFERROR(_xll.qlIndexFixing(Index3M,H3104,TRUE,_xll.ohTrigger(RecalcTrigger,Trigger3M)),NA())</f>
        <v>5.2545592164961489E-3</v>
      </c>
      <c r="L3104" s="44">
        <f>IFERROR(_xll.qlIndexFixing(Index6M,$H3104,TRUE,_xll.ohTrigger(RecalcTrigger,Trigger6M)),NA())</f>
        <v>5.6722875726247157E-3</v>
      </c>
      <c r="M3104" s="145">
        <f>IFERROR(_xll.qlIndexFixing(Index1Y,$H3104,TRUE,_xll.ohTrigger(RecalcTrigger,Trigger1Y)),NA())</f>
        <v>5.6275618019991681E-3</v>
      </c>
      <c r="N3104" s="144">
        <f>IFERROR(_xll.qlIndexFixing(ONIndex1M,I3104,TRUE,_xll.ohTrigger(RecalcTrigger,Trigger1M)),NA())</f>
        <v>4.9651182356758028E-3</v>
      </c>
      <c r="O3104" s="44">
        <f>IFERROR(_xll.qlIndexFixing(ONIndex3M,I3104,TRUE,_xll.ohTrigger(RecalcTrigger,Trigger3M)),NA())</f>
        <v>5.2314480930437668E-3</v>
      </c>
      <c r="P3104" s="44">
        <f>IFERROR(_xll.qlIndexFixing(ONIndex6M,I3104,TRUE,_xll.ohTrigger(RecalcTrigger,Trigger6M)),NA())</f>
        <v>5.687575082422569E-3</v>
      </c>
      <c r="Q3104" s="145">
        <f>IFERROR(_xll.qlIndexFixing(ONIndex1Y,I3104,TRUE,_xll.ohTrigger(RecalcTrigger,Trigger1Y)),NA())</f>
        <v>5.5295658763032662E-3</v>
      </c>
    </row>
    <row r="3105" spans="2:17" x14ac:dyDescent="0.2">
      <c r="B3105" s="39" t="s">
        <v>42</v>
      </c>
      <c r="D3105" s="42">
        <f>_xll.qlCalendarAdvance(Calendar,$D3104,B3105,"f",FALSE)</f>
        <v>61442</v>
      </c>
      <c r="E3105" s="139">
        <f>_xll.qlInterestRateIndexValueDate(IndexON,D3105)</f>
        <v>61442</v>
      </c>
      <c r="F3105" s="155">
        <f>IFERROR(_xll.qlIndexFixing(IndexON,D3105,TRUE,_xll.ohTrigger(RecalcTrigger,TriggerON)),NA())</f>
        <v>4.7765146472489306E-3</v>
      </c>
      <c r="H3105" s="42">
        <f>_xll.qlCalendarAdvance(Calendar,$H3104,B3105,"f",FALSE)</f>
        <v>61442</v>
      </c>
      <c r="I3105" s="139">
        <f>_xll.qlInterestRateIndexValueDate(Index1M,$H3105)</f>
        <v>61444</v>
      </c>
      <c r="J3105" s="144">
        <f>IFERROR(_xll.qlIndexFixing(Index1M,$H3105,TRUE,_xll.ohTrigger(RecalcTrigger,Trigger1M)),NA())</f>
        <v>4.9751812839904375E-3</v>
      </c>
      <c r="K3105" s="44">
        <f>IFERROR(_xll.qlIndexFixing(Index3M,H3105,TRUE,_xll.ohTrigger(RecalcTrigger,Trigger3M)),NA())</f>
        <v>5.2578610736768632E-3</v>
      </c>
      <c r="L3105" s="44">
        <f>IFERROR(_xll.qlIndexFixing(Index6M,$H3105,TRUE,_xll.ohTrigger(RecalcTrigger,Trigger6M)),NA())</f>
        <v>5.6704803590089696E-3</v>
      </c>
      <c r="M3105" s="145">
        <f>IFERROR(_xll.qlIndexFixing(Index1Y,$H3105,TRUE,_xll.ohTrigger(RecalcTrigger,Trigger1Y)),NA())</f>
        <v>5.6307505578709043E-3</v>
      </c>
      <c r="N3105" s="144">
        <f>IFERROR(_xll.qlIndexFixing(ONIndex1M,I3105,TRUE,_xll.ohTrigger(RecalcTrigger,Trigger1M)),NA())</f>
        <v>4.9684267528959936E-3</v>
      </c>
      <c r="O3105" s="44">
        <f>IFERROR(_xll.qlIndexFixing(ONIndex3M,I3105,TRUE,_xll.ohTrigger(RecalcTrigger,Trigger3M)),NA())</f>
        <v>5.2347788308892973E-3</v>
      </c>
      <c r="P3105" s="44">
        <f>IFERROR(_xll.qlIndexFixing(ONIndex6M,I3105,TRUE,_xll.ohTrigger(RecalcTrigger,Trigger6M)),NA())</f>
        <v>5.6856058601972848E-3</v>
      </c>
      <c r="Q3105" s="145">
        <f>IFERROR(_xll.qlIndexFixing(ONIndex1Y,I3105,TRUE,_xll.ohTrigger(RecalcTrigger,Trigger1Y)),NA())</f>
        <v>5.532894985931236E-3</v>
      </c>
    </row>
    <row r="3106" spans="2:17" x14ac:dyDescent="0.2">
      <c r="B3106" s="39" t="s">
        <v>42</v>
      </c>
      <c r="D3106" s="42">
        <f>_xll.qlCalendarAdvance(Calendar,$D3105,B3106,"f",FALSE)</f>
        <v>61449</v>
      </c>
      <c r="E3106" s="139">
        <f>_xll.qlInterestRateIndexValueDate(IndexON,D3106)</f>
        <v>61449</v>
      </c>
      <c r="F3106" s="155">
        <f>IFERROR(_xll.qlIndexFixing(IndexON,D3106,TRUE,_xll.ohTrigger(RecalcTrigger,TriggerON)),NA())</f>
        <v>4.7798204970028735E-3</v>
      </c>
      <c r="H3106" s="42">
        <f>_xll.qlCalendarAdvance(Calendar,$H3105,B3106,"f",FALSE)</f>
        <v>61449</v>
      </c>
      <c r="I3106" s="139">
        <f>_xll.qlInterestRateIndexValueDate(Index1M,$H3106)</f>
        <v>61451</v>
      </c>
      <c r="J3106" s="144">
        <f>IFERROR(_xll.qlIndexFixing(Index1M,$H3106,TRUE,_xll.ohTrigger(RecalcTrigger,Trigger1M)),NA())</f>
        <v>4.9782076909080097E-3</v>
      </c>
      <c r="K3106" s="44">
        <f>IFERROR(_xll.qlIndexFixing(Index3M,H3106,TRUE,_xll.ohTrigger(RecalcTrigger,Trigger3M)),NA())</f>
        <v>5.2611572800516674E-3</v>
      </c>
      <c r="L3106" s="44">
        <f>IFERROR(_xll.qlIndexFixing(Index6M,$H3106,TRUE,_xll.ohTrigger(RecalcTrigger,Trigger6M)),NA())</f>
        <v>5.66892340978516E-3</v>
      </c>
      <c r="M3106" s="145">
        <f>IFERROR(_xll.qlIndexFixing(Index1Y,$H3106,TRUE,_xll.ohTrigger(RecalcTrigger,Trigger1Y)),NA())</f>
        <v>5.6339329099141591E-3</v>
      </c>
      <c r="N3106" s="144">
        <f>IFERROR(_xll.qlIndexFixing(ONIndex1M,I3106,TRUE,_xll.ohTrigger(RecalcTrigger,Trigger1M)),NA())</f>
        <v>4.9717300546081589E-3</v>
      </c>
      <c r="O3106" s="44">
        <f>IFERROR(_xll.qlIndexFixing(ONIndex3M,I3106,TRUE,_xll.ohTrigger(RecalcTrigger,Trigger3M)),NA())</f>
        <v>5.2381040164561909E-3</v>
      </c>
      <c r="P3106" s="44">
        <f>IFERROR(_xll.qlIndexFixing(ONIndex6M,I3106,TRUE,_xll.ohTrigger(RecalcTrigger,Trigger6M)),NA())</f>
        <v>5.6836496994439045E-3</v>
      </c>
      <c r="Q3106" s="145">
        <f>IFERROR(_xll.qlIndexFixing(ONIndex1Y,I3106,TRUE,_xll.ohTrigger(RecalcTrigger,Trigger1Y)),NA())</f>
        <v>5.5362181490359319E-3</v>
      </c>
    </row>
    <row r="3107" spans="2:17" x14ac:dyDescent="0.2">
      <c r="B3107" s="39" t="s">
        <v>42</v>
      </c>
      <c r="D3107" s="42">
        <f>_xll.qlCalendarAdvance(Calendar,$D3106,B3107,"f",FALSE)</f>
        <v>61456</v>
      </c>
      <c r="E3107" s="139">
        <f>_xll.qlInterestRateIndexValueDate(IndexON,D3107)</f>
        <v>61456</v>
      </c>
      <c r="F3107" s="155">
        <f>IFERROR(_xll.qlIndexFixing(IndexON,D3107,TRUE,_xll.ohTrigger(RecalcTrigger,TriggerON)),NA())</f>
        <v>4.7831210684989856E-3</v>
      </c>
      <c r="H3107" s="42">
        <f>_xll.qlCalendarAdvance(Calendar,$H3106,B3107,"f",FALSE)</f>
        <v>61456</v>
      </c>
      <c r="I3107" s="139">
        <f>_xll.qlInterestRateIndexValueDate(Index1M,$H3107)</f>
        <v>61458</v>
      </c>
      <c r="J3107" s="144">
        <f>IFERROR(_xll.qlIndexFixing(Index1M,$H3107,TRUE,_xll.ohTrigger(RecalcTrigger,Trigger1M)),NA())</f>
        <v>4.981498534455675E-3</v>
      </c>
      <c r="K3107" s="44">
        <f>IFERROR(_xll.qlIndexFixing(Index3M,H3107,TRUE,_xll.ohTrigger(RecalcTrigger,Trigger3M)),NA())</f>
        <v>5.2641753826157701E-3</v>
      </c>
      <c r="L3107" s="44">
        <f>IFERROR(_xll.qlIndexFixing(Index6M,$H3107,TRUE,_xll.ohTrigger(RecalcTrigger,Trigger6M)),NA())</f>
        <v>5.6671401375422824E-3</v>
      </c>
      <c r="M3107" s="145">
        <f>IFERROR(_xll.qlIndexFixing(Index1Y,$H3107,TRUE,_xll.ohTrigger(RecalcTrigger,Trigger1Y)),NA())</f>
        <v>5.6371088410182369E-3</v>
      </c>
      <c r="N3107" s="144">
        <f>IFERROR(_xll.qlIndexFixing(ONIndex1M,I3107,TRUE,_xll.ohTrigger(RecalcTrigger,Trigger1M)),NA())</f>
        <v>4.9750281257043838E-3</v>
      </c>
      <c r="O3107" s="44">
        <f>IFERROR(_xll.qlIndexFixing(ONIndex3M,I3107,TRUE,_xll.ohTrigger(RecalcTrigger,Trigger3M)),NA())</f>
        <v>5.2414236340769804E-3</v>
      </c>
      <c r="P3107" s="44">
        <f>IFERROR(_xll.qlIndexFixing(ONIndex6M,I3107,TRUE,_xll.ohTrigger(RecalcTrigger,Trigger6M)),NA())</f>
        <v>5.6817066206260591E-3</v>
      </c>
      <c r="Q3107" s="145">
        <f>IFERROR(_xll.qlIndexFixing(ONIndex1Y,I3107,TRUE,_xll.ohTrigger(RecalcTrigger,Trigger1Y)),NA())</f>
        <v>5.5395353484311016E-3</v>
      </c>
    </row>
    <row r="3108" spans="2:17" x14ac:dyDescent="0.2">
      <c r="B3108" s="39" t="s">
        <v>42</v>
      </c>
      <c r="D3108" s="42">
        <f>_xll.qlCalendarAdvance(Calendar,$D3107,B3108,"f",FALSE)</f>
        <v>61463</v>
      </c>
      <c r="E3108" s="139">
        <f>_xll.qlInterestRateIndexValueDate(IndexON,D3108)</f>
        <v>61463</v>
      </c>
      <c r="F3108" s="155">
        <f>IFERROR(_xll.qlIndexFixing(IndexON,D3108,TRUE,_xll.ohTrigger(RecalcTrigger,TriggerON)),NA())</f>
        <v>4.7864163468691601E-3</v>
      </c>
      <c r="H3108" s="42">
        <f>_xll.qlCalendarAdvance(Calendar,$H3107,B3108,"f",FALSE)</f>
        <v>61463</v>
      </c>
      <c r="I3108" s="139">
        <f>_xll.qlInterestRateIndexValueDate(Index1M,$H3108)</f>
        <v>61465</v>
      </c>
      <c r="J3108" s="144">
        <f>IFERROR(_xll.qlIndexFixing(Index1M,$H3108,TRUE,_xll.ohTrigger(RecalcTrigger,Trigger1M)),NA())</f>
        <v>4.9847841068773047E-3</v>
      </c>
      <c r="K3108" s="44">
        <f>IFERROR(_xll.qlIndexFixing(Index3M,H3108,TRUE,_xll.ohTrigger(RecalcTrigger,Trigger3M)),NA())</f>
        <v>5.2674606006562321E-3</v>
      </c>
      <c r="L3108" s="44">
        <f>IFERROR(_xll.qlIndexFixing(Index6M,$H3108,TRUE,_xll.ohTrigger(RecalcTrigger,Trigger6M)),NA())</f>
        <v>5.665370264380157E-3</v>
      </c>
      <c r="M3108" s="145">
        <f>IFERROR(_xll.qlIndexFixing(Index1Y,$H3108,TRUE,_xll.ohTrigger(RecalcTrigger,Trigger1Y)),NA())</f>
        <v>5.6413430259623469E-3</v>
      </c>
      <c r="N3108" s="144">
        <f>IFERROR(_xll.qlIndexFixing(ONIndex1M,I3108,TRUE,_xll.ohTrigger(RecalcTrigger,Trigger1M)),NA())</f>
        <v>4.9783209515563698E-3</v>
      </c>
      <c r="O3108" s="44">
        <f>IFERROR(_xll.qlIndexFixing(ONIndex3M,I3108,TRUE,_xll.ohTrigger(RecalcTrigger,Trigger3M)),NA())</f>
        <v>5.2447376677644542E-3</v>
      </c>
      <c r="P3108" s="44">
        <f>IFERROR(_xll.qlIndexFixing(ONIndex6M,I3108,TRUE,_xll.ohTrigger(RecalcTrigger,Trigger6M)),NA())</f>
        <v>5.6797766448468678E-3</v>
      </c>
      <c r="Q3108" s="145">
        <f>IFERROR(_xll.qlIndexFixing(ONIndex1Y,I3108,TRUE,_xll.ohTrigger(RecalcTrigger,Trigger1Y)),NA())</f>
        <v>5.5428465672502369E-3</v>
      </c>
    </row>
    <row r="3109" spans="2:17" x14ac:dyDescent="0.2">
      <c r="B3109" s="39" t="s">
        <v>42</v>
      </c>
      <c r="D3109" s="42">
        <f>_xll.qlCalendarAdvance(Calendar,$D3108,B3109,"f",FALSE)</f>
        <v>61470</v>
      </c>
      <c r="E3109" s="139">
        <f>_xll.qlInterestRateIndexValueDate(IndexON,D3109)</f>
        <v>61470</v>
      </c>
      <c r="F3109" s="155">
        <f>IFERROR(_xll.qlIndexFixing(IndexON,D3109,TRUE,_xll.ohTrigger(RecalcTrigger,TriggerON)),NA())</f>
        <v>4.7897063170054821E-3</v>
      </c>
      <c r="H3109" s="42">
        <f>_xll.qlCalendarAdvance(Calendar,$H3108,B3109,"f",FALSE)</f>
        <v>61470</v>
      </c>
      <c r="I3109" s="139">
        <f>_xll.qlInterestRateIndexValueDate(Index1M,$H3109)</f>
        <v>61472</v>
      </c>
      <c r="J3109" s="144">
        <f>IFERROR(_xll.qlIndexFixing(Index1M,$H3109,TRUE,_xll.ohTrigger(RecalcTrigger,Trigger1M)),NA())</f>
        <v>4.9880643932997959E-3</v>
      </c>
      <c r="K3109" s="44">
        <f>IFERROR(_xll.qlIndexFixing(Index3M,H3109,TRUE,_xll.ohTrigger(RecalcTrigger,Trigger3M)),NA())</f>
        <v>5.270740121489593E-3</v>
      </c>
      <c r="L3109" s="44">
        <f>IFERROR(_xll.qlIndexFixing(Index6M,$H3109,TRUE,_xll.ohTrigger(RecalcTrigger,Trigger6M)),NA())</f>
        <v>5.6636138109537361E-3</v>
      </c>
      <c r="M3109" s="145">
        <f>IFERROR(_xll.qlIndexFixing(Index1Y,$H3109,TRUE,_xll.ohTrigger(RecalcTrigger,Trigger1Y)),NA())</f>
        <v>5.6434413719654158E-3</v>
      </c>
      <c r="N3109" s="144">
        <f>IFERROR(_xll.qlIndexFixing(ONIndex1M,I3109,TRUE,_xll.ohTrigger(RecalcTrigger,Trigger1M)),NA())</f>
        <v>4.9825468532649353E-3</v>
      </c>
      <c r="O3109" s="44">
        <f>IFERROR(_xll.qlIndexFixing(ONIndex3M,I3109,TRUE,_xll.ohTrigger(RecalcTrigger,Trigger3M)),NA())</f>
        <v>5.2489903379004943E-3</v>
      </c>
      <c r="P3109" s="44">
        <f>IFERROR(_xll.qlIndexFixing(ONIndex6M,I3109,TRUE,_xll.ohTrigger(RecalcTrigger,Trigger6M)),NA())</f>
        <v>5.6773145336119768E-3</v>
      </c>
      <c r="Q3109" s="145">
        <f>IFERROR(_xll.qlIndexFixing(ONIndex1Y,I3109,TRUE,_xll.ohTrigger(RecalcTrigger,Trigger1Y)),NA())</f>
        <v>5.5470950336289349E-3</v>
      </c>
    </row>
    <row r="3110" spans="2:17" x14ac:dyDescent="0.2">
      <c r="B3110" s="39" t="s">
        <v>42</v>
      </c>
      <c r="D3110" s="42">
        <f>_xll.qlCalendarAdvance(Calendar,$D3109,B3110,"f",FALSE)</f>
        <v>61477</v>
      </c>
      <c r="E3110" s="139">
        <f>_xll.qlInterestRateIndexValueDate(IndexON,D3110)</f>
        <v>61477</v>
      </c>
      <c r="F3110" s="155">
        <f>IFERROR(_xll.qlIndexFixing(IndexON,D3110,TRUE,_xll.ohTrigger(RecalcTrigger,TriggerON)),NA())</f>
        <v>4.7929909638799728E-3</v>
      </c>
      <c r="H3110" s="42">
        <f>_xll.qlCalendarAdvance(Calendar,$H3109,B3110,"f",FALSE)</f>
        <v>61477</v>
      </c>
      <c r="I3110" s="139">
        <f>_xll.qlInterestRateIndexValueDate(Index1M,$H3110)</f>
        <v>61479</v>
      </c>
      <c r="J3110" s="144">
        <f>IFERROR(_xll.qlIndexFixing(Index1M,$H3110,TRUE,_xll.ohTrigger(RecalcTrigger,Trigger1M)),NA())</f>
        <v>4.991339378837556E-3</v>
      </c>
      <c r="K3110" s="44">
        <f>IFERROR(_xll.qlIndexFixing(Index3M,H3110,TRUE,_xll.ohTrigger(RecalcTrigger,Trigger3M)),NA())</f>
        <v>5.2740139292524971E-3</v>
      </c>
      <c r="L3110" s="44">
        <f>IFERROR(_xll.qlIndexFixing(Index6M,$H3110,TRUE,_xll.ohTrigger(RecalcTrigger,Trigger6M)),NA())</f>
        <v>5.6618707979188476E-3</v>
      </c>
      <c r="M3110" s="145">
        <f>IFERROR(_xll.qlIndexFixing(Index1Y,$H3110,TRUE,_xll.ohTrigger(RecalcTrigger,Trigger1Y)),NA())</f>
        <v>5.6465979375866868E-3</v>
      </c>
      <c r="N3110" s="144">
        <f>IFERROR(_xll.qlIndexFixing(ONIndex1M,I3110,TRUE,_xll.ohTrigger(RecalcTrigger,Trigger1M)),NA())</f>
        <v>4.9851595570382656E-3</v>
      </c>
      <c r="O3110" s="44">
        <f>IFERROR(_xll.qlIndexFixing(ONIndex3M,I3110,TRUE,_xll.ohTrigger(RecalcTrigger,Trigger3M)),NA())</f>
        <v>5.2516229106203127E-3</v>
      </c>
      <c r="P3110" s="44">
        <f>IFERROR(_xll.qlIndexFixing(ONIndex6M,I3110,TRUE,_xll.ohTrigger(RecalcTrigger,Trigger6M)),NA())</f>
        <v>5.6758653848509866E-3</v>
      </c>
      <c r="Q3110" s="145">
        <f>IFERROR(_xll.qlIndexFixing(ONIndex1Y,I3110,TRUE,_xll.ohTrigger(RecalcTrigger,Trigger1Y)),NA())</f>
        <v>5.5497291836870133E-3</v>
      </c>
    </row>
    <row r="3111" spans="2:17" x14ac:dyDescent="0.2">
      <c r="B3111" s="39" t="s">
        <v>42</v>
      </c>
      <c r="D3111" s="42">
        <f>_xll.qlCalendarAdvance(Calendar,$D3110,B3111,"f",FALSE)</f>
        <v>61485</v>
      </c>
      <c r="E3111" s="139">
        <f>_xll.qlInterestRateIndexValueDate(IndexON,D3111)</f>
        <v>61485</v>
      </c>
      <c r="F3111" s="155">
        <f>IFERROR(_xll.qlIndexFixing(IndexON,D3111,TRUE,_xll.ohTrigger(RecalcTrigger,TriggerON)),NA())</f>
        <v>4.7967383083946658E-3</v>
      </c>
      <c r="H3111" s="42">
        <f>_xll.qlCalendarAdvance(Calendar,$H3110,B3111,"f",FALSE)</f>
        <v>61485</v>
      </c>
      <c r="I3111" s="139">
        <f>_xll.qlInterestRateIndexValueDate(Index1M,$H3111)</f>
        <v>61487</v>
      </c>
      <c r="J3111" s="144">
        <f>IFERROR(_xll.qlIndexFixing(Index1M,$H3111,TRUE,_xll.ohTrigger(RecalcTrigger,Trigger1M)),NA())</f>
        <v>4.9948080329906544E-3</v>
      </c>
      <c r="K3111" s="44">
        <f>IFERROR(_xll.qlIndexFixing(Index3M,H3111,TRUE,_xll.ohTrigger(RecalcTrigger,Trigger3M)),NA())</f>
        <v>5.2785611142404168E-3</v>
      </c>
      <c r="L3111" s="44">
        <f>IFERROR(_xll.qlIndexFixing(Index6M,$H3111,TRUE,_xll.ohTrigger(RecalcTrigger,Trigger6M)),NA())</f>
        <v>5.6597468965842897E-3</v>
      </c>
      <c r="M3111" s="145">
        <f>IFERROR(_xll.qlIndexFixing(Index1Y,$H3111,TRUE,_xll.ohTrigger(RecalcTrigger,Trigger1Y)),NA())</f>
        <v>5.6507272485535175E-3</v>
      </c>
      <c r="N3111" s="144">
        <f>IFERROR(_xll.qlIndexFixing(ONIndex1M,I3111,TRUE,_xll.ohTrigger(RecalcTrigger,Trigger1M)),NA())</f>
        <v>4.9886355182771069E-3</v>
      </c>
      <c r="O3111" s="44">
        <f>IFERROR(_xll.qlIndexFixing(ONIndex3M,I3111,TRUE,_xll.ohTrigger(RecalcTrigger,Trigger3M)),NA())</f>
        <v>5.255116673499316E-3</v>
      </c>
      <c r="P3111" s="44">
        <f>IFERROR(_xll.qlIndexFixing(ONIndex6M,I3111,TRUE,_xll.ohTrigger(RecalcTrigger,Trigger6M)),NA())</f>
        <v>5.6737965384368039E-3</v>
      </c>
      <c r="Q3111" s="145">
        <f>IFERROR(_xll.qlIndexFixing(ONIndex1Y,I3111,TRUE,_xll.ohTrigger(RecalcTrigger,Trigger1Y)),NA())</f>
        <v>5.5532141314174055E-3</v>
      </c>
    </row>
    <row r="3112" spans="2:17" x14ac:dyDescent="0.2">
      <c r="B3112" s="39" t="s">
        <v>42</v>
      </c>
      <c r="D3112" s="42">
        <f>_xll.qlCalendarAdvance(Calendar,$D3111,B3112,"f",FALSE)</f>
        <v>61492</v>
      </c>
      <c r="E3112" s="139">
        <f>_xll.qlInterestRateIndexValueDate(IndexON,D3112)</f>
        <v>61492</v>
      </c>
      <c r="F3112" s="155">
        <f>IFERROR(_xll.qlIndexFixing(IndexON,D3112,TRUE,_xll.ohTrigger(RecalcTrigger,TriggerON)),NA())</f>
        <v>4.8000114976343156E-3</v>
      </c>
      <c r="H3112" s="42">
        <f>_xll.qlCalendarAdvance(Calendar,$H3111,B3112,"f",FALSE)</f>
        <v>61492</v>
      </c>
      <c r="I3112" s="139">
        <f>_xll.qlInterestRateIndexValueDate(Index1M,$H3112)</f>
        <v>61494</v>
      </c>
      <c r="J3112" s="144">
        <f>IFERROR(_xll.qlIndexFixing(Index1M,$H3112,TRUE,_xll.ohTrigger(RecalcTrigger,Trigger1M)),NA())</f>
        <v>4.9980719463006027E-3</v>
      </c>
      <c r="K3112" s="44">
        <f>IFERROR(_xll.qlIndexFixing(Index3M,H3112,TRUE,_xll.ohTrigger(RecalcTrigger,Trigger3M)),NA())</f>
        <v>5.281821528592536E-3</v>
      </c>
      <c r="L3112" s="44">
        <f>IFERROR(_xll.qlIndexFixing(Index6M,$H3112,TRUE,_xll.ohTrigger(RecalcTrigger,Trigger6M)),NA())</f>
        <v>5.6580346412020525E-3</v>
      </c>
      <c r="M3112" s="145">
        <f>IFERROR(_xll.qlIndexFixing(Index1Y,$H3112,TRUE,_xll.ohTrigger(RecalcTrigger,Trigger1Y)),NA())</f>
        <v>5.6538690332777787E-3</v>
      </c>
      <c r="N3112" s="144">
        <f>IFERROR(_xll.qlIndexFixing(ONIndex1M,I3112,TRUE,_xll.ohTrigger(RecalcTrigger,Trigger1M)),NA())</f>
        <v>4.9919064548387126E-3</v>
      </c>
      <c r="O3112" s="44">
        <f>IFERROR(_xll.qlIndexFixing(ONIndex3M,I3112,TRUE,_xll.ohTrigger(RecalcTrigger,Trigger3M)),NA())</f>
        <v>5.2584074055062047E-3</v>
      </c>
      <c r="P3112" s="44">
        <f>IFERROR(_xll.qlIndexFixing(ONIndex6M,I3112,TRUE,_xll.ohTrigger(RecalcTrigger,Trigger6M)),NA())</f>
        <v>5.6719210653000118E-3</v>
      </c>
      <c r="Q3112" s="145">
        <f>IFERROR(_xll.qlIndexFixing(ONIndex1Y,I3112,TRUE,_xll.ohTrigger(RecalcTrigger,Trigger1Y)),NA())</f>
        <v>5.5565003931601353E-3</v>
      </c>
    </row>
    <row r="3113" spans="2:17" x14ac:dyDescent="0.2">
      <c r="B3113" s="39" t="s">
        <v>42</v>
      </c>
      <c r="D3113" s="42">
        <f>_xll.qlCalendarAdvance(Calendar,$D3112,B3113,"f",FALSE)</f>
        <v>61499</v>
      </c>
      <c r="E3113" s="139">
        <f>_xll.qlInterestRateIndexValueDate(IndexON,D3113)</f>
        <v>61499</v>
      </c>
      <c r="F3113" s="155">
        <f>IFERROR(_xll.qlIndexFixing(IndexON,D3113,TRUE,_xll.ohTrigger(RecalcTrigger,TriggerON)),NA())</f>
        <v>4.8032793164498599E-3</v>
      </c>
      <c r="H3113" s="42">
        <f>_xll.qlCalendarAdvance(Calendar,$H3112,B3113,"f",FALSE)</f>
        <v>61499</v>
      </c>
      <c r="I3113" s="139">
        <f>_xll.qlInterestRateIndexValueDate(Index1M,$H3113)</f>
        <v>61501</v>
      </c>
      <c r="J3113" s="144">
        <f>IFERROR(_xll.qlIndexFixing(Index1M,$H3113,TRUE,_xll.ohTrigger(RecalcTrigger,Trigger1M)),NA())</f>
        <v>5.0013305130744336E-3</v>
      </c>
      <c r="K3113" s="44">
        <f>IFERROR(_xll.qlIndexFixing(Index3M,H3113,TRUE,_xll.ohTrigger(RecalcTrigger,Trigger3M)),NA())</f>
        <v>5.2850761764535398E-3</v>
      </c>
      <c r="L3113" s="44">
        <f>IFERROR(_xll.qlIndexFixing(Index6M,$H3113,TRUE,_xll.ohTrigger(RecalcTrigger,Trigger6M)),NA())</f>
        <v>5.6563358945227286E-3</v>
      </c>
      <c r="M3113" s="145">
        <f>IFERROR(_xll.qlIndexFixing(Index1Y,$H3113,TRUE,_xll.ohTrigger(RecalcTrigger,Trigger1Y)),NA())</f>
        <v>5.6570042893571669E-3</v>
      </c>
      <c r="N3113" s="144">
        <f>IFERROR(_xll.qlIndexFixing(ONIndex1M,I3113,TRUE,_xll.ohTrigger(RecalcTrigger,Trigger1M)),NA())</f>
        <v>4.9951720695773361E-3</v>
      </c>
      <c r="O3113" s="44">
        <f>IFERROR(_xll.qlIndexFixing(ONIndex3M,I3113,TRUE,_xll.ohTrigger(RecalcTrigger,Trigger3M)),NA())</f>
        <v>5.2616924721249347E-3</v>
      </c>
      <c r="P3113" s="44">
        <f>IFERROR(_xll.qlIndexFixing(ONIndex6M,I3113,TRUE,_xll.ohTrigger(RecalcTrigger,Trigger6M)),NA())</f>
        <v>5.6700588011970865E-3</v>
      </c>
      <c r="Q3113" s="145">
        <f>IFERROR(_xll.qlIndexFixing(ONIndex1Y,I3113,TRUE,_xll.ohTrigger(RecalcTrigger,Trigger1Y)),NA())</f>
        <v>5.5597805871965278E-3</v>
      </c>
    </row>
    <row r="3114" spans="2:17" x14ac:dyDescent="0.2">
      <c r="B3114" s="39" t="s">
        <v>42</v>
      </c>
      <c r="D3114" s="42">
        <f>_xll.qlCalendarAdvance(Calendar,$D3113,B3114,"f",FALSE)</f>
        <v>61506</v>
      </c>
      <c r="E3114" s="139">
        <f>_xll.qlInterestRateIndexValueDate(IndexON,D3114)</f>
        <v>61506</v>
      </c>
      <c r="F3114" s="155">
        <f>IFERROR(_xll.qlIndexFixing(IndexON,D3114,TRUE,_xll.ohTrigger(RecalcTrigger,TriggerON)),NA())</f>
        <v>4.8065417495735119E-3</v>
      </c>
      <c r="H3114" s="42">
        <f>_xll.qlCalendarAdvance(Calendar,$H3113,B3114,"f",FALSE)</f>
        <v>61506</v>
      </c>
      <c r="I3114" s="139">
        <f>_xll.qlInterestRateIndexValueDate(Index1M,$H3114)</f>
        <v>61508</v>
      </c>
      <c r="J3114" s="144">
        <f>IFERROR(_xll.qlIndexFixing(Index1M,$H3114,TRUE,_xll.ohTrigger(RecalcTrigger,Trigger1M)),NA())</f>
        <v>5.0045837184285692E-3</v>
      </c>
      <c r="K3114" s="44">
        <f>IFERROR(_xll.qlIndexFixing(Index3M,H3114,TRUE,_xll.ohTrigger(RecalcTrigger,Trigger3M)),NA())</f>
        <v>5.2883250419586744E-3</v>
      </c>
      <c r="L3114" s="44">
        <f>IFERROR(_xll.qlIndexFixing(Index6M,$H3114,TRUE,_xll.ohTrigger(RecalcTrigger,Trigger6M)),NA())</f>
        <v>5.6546506772030911E-3</v>
      </c>
      <c r="M3114" s="145">
        <f>IFERROR(_xll.qlIndexFixing(Index1Y,$H3114,TRUE,_xll.ohTrigger(RecalcTrigger,Trigger1Y)),NA())</f>
        <v>5.6601329996794859E-3</v>
      </c>
      <c r="N3114" s="144">
        <f>IFERROR(_xll.qlIndexFixing(ONIndex1M,I3114,TRUE,_xll.ohTrigger(RecalcTrigger,Trigger1M)),NA())</f>
        <v>4.9984323475449344E-3</v>
      </c>
      <c r="O3114" s="44">
        <f>IFERROR(_xll.qlIndexFixing(ONIndex3M,I3114,TRUE,_xll.ohTrigger(RecalcTrigger,Trigger3M)),NA())</f>
        <v>5.2649718577679749E-3</v>
      </c>
      <c r="P3114" s="44">
        <f>IFERROR(_xll.qlIndexFixing(ONIndex6M,I3114,TRUE,_xll.ohTrigger(RecalcTrigger,Trigger6M)),NA())</f>
        <v>5.6682097664317865E-3</v>
      </c>
      <c r="Q3114" s="145">
        <f>IFERROR(_xll.qlIndexFixing(ONIndex1Y,I3114,TRUE,_xll.ohTrigger(RecalcTrigger,Trigger1Y)),NA())</f>
        <v>5.5630546965002026E-3</v>
      </c>
    </row>
    <row r="3115" spans="2:17" x14ac:dyDescent="0.2">
      <c r="B3115" s="39" t="s">
        <v>42</v>
      </c>
      <c r="D3115" s="42">
        <f>_xll.qlCalendarAdvance(Calendar,$D3114,B3115,"f",FALSE)</f>
        <v>61513</v>
      </c>
      <c r="E3115" s="139">
        <f>_xll.qlInterestRateIndexValueDate(IndexON,D3115)</f>
        <v>61513</v>
      </c>
      <c r="F3115" s="155">
        <f>IFERROR(_xll.qlIndexFixing(IndexON,D3115,TRUE,_xll.ohTrigger(RecalcTrigger,TriggerON)),NA())</f>
        <v>4.8097987822171007E-3</v>
      </c>
      <c r="H3115" s="42">
        <f>_xll.qlCalendarAdvance(Calendar,$H3114,B3115,"f",FALSE)</f>
        <v>61513</v>
      </c>
      <c r="I3115" s="139">
        <f>_xll.qlInterestRateIndexValueDate(Index1M,$H3115)</f>
        <v>61515</v>
      </c>
      <c r="J3115" s="144">
        <f>IFERROR(_xll.qlIndexFixing(Index1M,$H3115,TRUE,_xll.ohTrigger(RecalcTrigger,Trigger1M)),NA())</f>
        <v>5.007831547484588E-3</v>
      </c>
      <c r="K3115" s="44">
        <f>IFERROR(_xll.qlIndexFixing(Index3M,H3115,TRUE,_xll.ohTrigger(RecalcTrigger,Trigger3M)),NA())</f>
        <v>5.2915681092440313E-3</v>
      </c>
      <c r="L3115" s="44">
        <f>IFERROR(_xll.qlIndexFixing(Index6M,$H3115,TRUE,_xll.ohTrigger(RecalcTrigger,Trigger6M)),NA())</f>
        <v>5.6529790098994821E-3</v>
      </c>
      <c r="M3115" s="145">
        <f>IFERROR(_xll.qlIndexFixing(Index1Y,$H3115,TRUE,_xll.ohTrigger(RecalcTrigger,Trigger1Y)),NA())</f>
        <v>5.6632551471323192E-3</v>
      </c>
      <c r="N3115" s="144">
        <f>IFERROR(_xll.qlIndexFixing(ONIndex1M,I3115,TRUE,_xll.ohTrigger(RecalcTrigger,Trigger1M)),NA())</f>
        <v>5.001687274113209E-3</v>
      </c>
      <c r="O3115" s="44">
        <f>IFERROR(_xll.qlIndexFixing(ONIndex3M,I3115,TRUE,_xll.ohTrigger(RecalcTrigger,Trigger3M)),NA())</f>
        <v>5.2682455463681777E-3</v>
      </c>
      <c r="P3115" s="44">
        <f>IFERROR(_xll.qlIndexFixing(ONIndex6M,I3115,TRUE,_xll.ohTrigger(RecalcTrigger,Trigger6M)),NA())</f>
        <v>5.6663739819473591E-3</v>
      </c>
      <c r="Q3115" s="145">
        <f>IFERROR(_xll.qlIndexFixing(ONIndex1Y,I3115,TRUE,_xll.ohTrigger(RecalcTrigger,Trigger1Y)),NA())</f>
        <v>5.5663227042046515E-3</v>
      </c>
    </row>
    <row r="3116" spans="2:17" x14ac:dyDescent="0.2">
      <c r="B3116" s="39" t="s">
        <v>42</v>
      </c>
      <c r="D3116" s="42">
        <f>_xll.qlCalendarAdvance(Calendar,$D3115,B3116,"f",FALSE)</f>
        <v>61520</v>
      </c>
      <c r="E3116" s="139">
        <f>_xll.qlInterestRateIndexValueDate(IndexON,D3116)</f>
        <v>61520</v>
      </c>
      <c r="F3116" s="155">
        <f>IFERROR(_xll.qlIndexFixing(IndexON,D3116,TRUE,_xll.ohTrigger(RecalcTrigger,TriggerON)),NA())</f>
        <v>4.8130503991128393E-3</v>
      </c>
      <c r="H3116" s="42">
        <f>_xll.qlCalendarAdvance(Calendar,$H3115,B3116,"f",FALSE)</f>
        <v>61520</v>
      </c>
      <c r="I3116" s="139">
        <f>_xll.qlInterestRateIndexValueDate(Index1M,$H3116)</f>
        <v>61522</v>
      </c>
      <c r="J3116" s="144">
        <f>IFERROR(_xll.qlIndexFixing(Index1M,$H3116,TRUE,_xll.ohTrigger(RecalcTrigger,Trigger1M)),NA())</f>
        <v>5.011073985366649E-3</v>
      </c>
      <c r="K3116" s="44">
        <f>IFERROR(_xll.qlIndexFixing(Index3M,H3116,TRUE,_xll.ohTrigger(RecalcTrigger,Trigger3M)),NA())</f>
        <v>5.2948053624448559E-3</v>
      </c>
      <c r="L3116" s="44">
        <f>IFERROR(_xll.qlIndexFixing(Index6M,$H3116,TRUE,_xll.ohTrigger(RecalcTrigger,Trigger6M)),NA())</f>
        <v>5.6513209132708353E-3</v>
      </c>
      <c r="M3116" s="145">
        <f>IFERROR(_xll.qlIndexFixing(Index1Y,$H3116,TRUE,_xll.ohTrigger(RecalcTrigger,Trigger1Y)),NA())</f>
        <v>5.6663707146034706E-3</v>
      </c>
      <c r="N3116" s="144">
        <f>IFERROR(_xll.qlIndexFixing(ONIndex1M,I3116,TRUE,_xll.ohTrigger(RecalcTrigger,Trigger1M)),NA())</f>
        <v>5.004936834094309E-3</v>
      </c>
      <c r="O3116" s="44">
        <f>IFERROR(_xll.qlIndexFixing(ONIndex3M,I3116,TRUE,_xll.ohTrigger(RecalcTrigger,Trigger3M)),NA())</f>
        <v>5.2715135223380116E-3</v>
      </c>
      <c r="P3116" s="44">
        <f>IFERROR(_xll.qlIndexFixing(ONIndex6M,I3116,TRUE,_xll.ohTrigger(RecalcTrigger,Trigger6M)),NA())</f>
        <v>5.6645514682074349E-3</v>
      </c>
      <c r="Q3116" s="145">
        <f>IFERROR(_xll.qlIndexFixing(ONIndex1Y,I3116,TRUE,_xll.ohTrigger(RecalcTrigger,Trigger1Y)),NA())</f>
        <v>5.5695845932834942E-3</v>
      </c>
    </row>
    <row r="3117" spans="2:17" x14ac:dyDescent="0.2">
      <c r="B3117" s="39" t="s">
        <v>42</v>
      </c>
      <c r="D3117" s="42">
        <f>_xll.qlCalendarAdvance(Calendar,$D3116,B3117,"f",FALSE)</f>
        <v>61527</v>
      </c>
      <c r="E3117" s="139">
        <f>_xll.qlInterestRateIndexValueDate(IndexON,D3117)</f>
        <v>61527</v>
      </c>
      <c r="F3117" s="155">
        <f>IFERROR(_xll.qlIndexFixing(IndexON,D3117,TRUE,_xll.ohTrigger(RecalcTrigger,TriggerON)),NA())</f>
        <v>4.816296585472557E-3</v>
      </c>
      <c r="H3117" s="42">
        <f>_xll.qlCalendarAdvance(Calendar,$H3116,B3117,"f",FALSE)</f>
        <v>61527</v>
      </c>
      <c r="I3117" s="139">
        <f>_xll.qlInterestRateIndexValueDate(Index1M,$H3117)</f>
        <v>61529</v>
      </c>
      <c r="J3117" s="144">
        <f>IFERROR(_xll.qlIndexFixing(Index1M,$H3117,TRUE,_xll.ohTrigger(RecalcTrigger,Trigger1M)),NA())</f>
        <v>5.0143110171911726E-3</v>
      </c>
      <c r="K3117" s="44">
        <f>IFERROR(_xll.qlIndexFixing(Index3M,H3117,TRUE,_xll.ohTrigger(RecalcTrigger,Trigger3M)),NA())</f>
        <v>5.2980367856963907E-3</v>
      </c>
      <c r="L3117" s="44">
        <f>IFERROR(_xll.qlIndexFixing(Index6M,$H3117,TRUE,_xll.ohTrigger(RecalcTrigger,Trigger6M)),NA())</f>
        <v>5.649676407973492E-3</v>
      </c>
      <c r="M3117" s="145">
        <f>IFERROR(_xll.qlIndexFixing(Index1Y,$H3117,TRUE,_xll.ohTrigger(RecalcTrigger,Trigger1Y)),NA())</f>
        <v>5.6694796849794359E-3</v>
      </c>
      <c r="N3117" s="144">
        <f>IFERROR(_xll.qlIndexFixing(ONIndex1M,I3117,TRUE,_xll.ohTrigger(RecalcTrigger,Trigger1M)),NA())</f>
        <v>5.0081810128599358E-3</v>
      </c>
      <c r="O3117" s="44">
        <f>IFERROR(_xll.qlIndexFixing(ONIndex3M,I3117,TRUE,_xll.ohTrigger(RecalcTrigger,Trigger3M)),NA())</f>
        <v>5.2747757696103292E-3</v>
      </c>
      <c r="P3117" s="44">
        <f>IFERROR(_xll.qlIndexFixing(ONIndex6M,I3117,TRUE,_xll.ohTrigger(RecalcTrigger,Trigger6M)),NA())</f>
        <v>5.6627422459154531E-3</v>
      </c>
      <c r="Q3117" s="145">
        <f>IFERROR(_xll.qlIndexFixing(ONIndex1Y,I3117,TRUE,_xll.ohTrigger(RecalcTrigger,Trigger1Y)),NA())</f>
        <v>5.5728403468702226E-3</v>
      </c>
    </row>
    <row r="3118" spans="2:17" x14ac:dyDescent="0.2">
      <c r="B3118" s="39" t="s">
        <v>42</v>
      </c>
      <c r="D3118" s="42">
        <f>_xll.qlCalendarAdvance(Calendar,$D3117,B3118,"f",FALSE)</f>
        <v>61534</v>
      </c>
      <c r="E3118" s="139">
        <f>_xll.qlInterestRateIndexValueDate(IndexON,D3118)</f>
        <v>61534</v>
      </c>
      <c r="F3118" s="155">
        <f>IFERROR(_xll.qlIndexFixing(IndexON,D3118,TRUE,_xll.ohTrigger(RecalcTrigger,TriggerON)),NA())</f>
        <v>4.819537326188339E-3</v>
      </c>
      <c r="H3118" s="42">
        <f>_xll.qlCalendarAdvance(Calendar,$H3117,B3118,"f",FALSE)</f>
        <v>61534</v>
      </c>
      <c r="I3118" s="139">
        <f>_xll.qlInterestRateIndexValueDate(Index1M,$H3118)</f>
        <v>61536</v>
      </c>
      <c r="J3118" s="144">
        <f>IFERROR(_xll.qlIndexFixing(Index1M,$H3118,TRUE,_xll.ohTrigger(RecalcTrigger,Trigger1M)),NA())</f>
        <v>5.017542628082316E-3</v>
      </c>
      <c r="K3118" s="44">
        <f>IFERROR(_xll.qlIndexFixing(Index3M,H3118,TRUE,_xll.ohTrigger(RecalcTrigger,Trigger3M)),NA())</f>
        <v>5.3012623631347308E-3</v>
      </c>
      <c r="L3118" s="44">
        <f>IFERROR(_xll.qlIndexFixing(Index6M,$H3118,TRUE,_xll.ohTrigger(RecalcTrigger,Trigger6M)),NA())</f>
        <v>5.64804551466509E-3</v>
      </c>
      <c r="M3118" s="145">
        <f>IFERROR(_xll.qlIndexFixing(Index1Y,$H3118,TRUE,_xll.ohTrigger(RecalcTrigger,Trigger1Y)),NA())</f>
        <v>5.6725820411488888E-3</v>
      </c>
      <c r="N3118" s="144">
        <f>IFERROR(_xll.qlIndexFixing(ONIndex1M,I3118,TRUE,_xll.ohTrigger(RecalcTrigger,Trigger1M)),NA())</f>
        <v>5.0114197954620465E-3</v>
      </c>
      <c r="O3118" s="44">
        <f>IFERROR(_xll.qlIndexFixing(ONIndex3M,I3118,TRUE,_xll.ohTrigger(RecalcTrigger,Trigger3M)),NA())</f>
        <v>5.2780322725176632E-3</v>
      </c>
      <c r="P3118" s="44">
        <f>IFERROR(_xll.qlIndexFixing(ONIndex6M,I3118,TRUE,_xll.ohTrigger(RecalcTrigger,Trigger6M)),NA())</f>
        <v>5.6609463356149803E-3</v>
      </c>
      <c r="Q3118" s="145">
        <f>IFERROR(_xll.qlIndexFixing(ONIndex1Y,I3118,TRUE,_xll.ohTrigger(RecalcTrigger,Trigger1Y)),NA())</f>
        <v>5.5760899479384562E-3</v>
      </c>
    </row>
    <row r="3119" spans="2:17" x14ac:dyDescent="0.2">
      <c r="B3119" s="39" t="s">
        <v>42</v>
      </c>
      <c r="D3119" s="42">
        <f>_xll.qlCalendarAdvance(Calendar,$D3118,B3119,"f",FALSE)</f>
        <v>61541</v>
      </c>
      <c r="E3119" s="139">
        <f>_xll.qlInterestRateIndexValueDate(IndexON,D3119)</f>
        <v>61541</v>
      </c>
      <c r="F3119" s="155">
        <f>IFERROR(_xll.qlIndexFixing(IndexON,D3119,TRUE,_xll.ohTrigger(RecalcTrigger,TriggerON)),NA())</f>
        <v>4.8227726060723342E-3</v>
      </c>
      <c r="H3119" s="42">
        <f>_xll.qlCalendarAdvance(Calendar,$H3118,B3119,"f",FALSE)</f>
        <v>61541</v>
      </c>
      <c r="I3119" s="139">
        <f>_xll.qlInterestRateIndexValueDate(Index1M,$H3119)</f>
        <v>61543</v>
      </c>
      <c r="J3119" s="144">
        <f>IFERROR(_xll.qlIndexFixing(Index1M,$H3119,TRUE,_xll.ohTrigger(RecalcTrigger,Trigger1M)),NA())</f>
        <v>5.0210337533343474E-3</v>
      </c>
      <c r="K3119" s="44">
        <f>IFERROR(_xll.qlIndexFixing(Index3M,H3119,TRUE,_xll.ohTrigger(RecalcTrigger,Trigger3M)),NA())</f>
        <v>5.303678254004701E-3</v>
      </c>
      <c r="L3119" s="44">
        <f>IFERROR(_xll.qlIndexFixing(Index6M,$H3119,TRUE,_xll.ohTrigger(RecalcTrigger,Trigger6M)),NA())</f>
        <v>5.6464282540041313E-3</v>
      </c>
      <c r="M3119" s="145">
        <f>IFERROR(_xll.qlIndexFixing(Index1Y,$H3119,TRUE,_xll.ohTrigger(RecalcTrigger,Trigger1Y)),NA())</f>
        <v>5.6748934334621632E-3</v>
      </c>
      <c r="N3119" s="144">
        <f>IFERROR(_xll.qlIndexFixing(ONIndex1M,I3119,TRUE,_xll.ohTrigger(RecalcTrigger,Trigger1M)),NA())</f>
        <v>5.0146531669525984E-3</v>
      </c>
      <c r="O3119" s="44">
        <f>IFERROR(_xll.qlIndexFixing(ONIndex3M,I3119,TRUE,_xll.ohTrigger(RecalcTrigger,Trigger3M)),NA())</f>
        <v>5.281283015232674E-3</v>
      </c>
      <c r="P3119" s="44">
        <f>IFERROR(_xll.qlIndexFixing(ONIndex6M,I3119,TRUE,_xll.ohTrigger(RecalcTrigger,Trigger6M)),NA())</f>
        <v>5.6591637580094556E-3</v>
      </c>
      <c r="Q3119" s="145">
        <f>IFERROR(_xll.qlIndexFixing(ONIndex1Y,I3119,TRUE,_xll.ohTrigger(RecalcTrigger,Trigger1Y)),NA())</f>
        <v>5.579333379541751E-3</v>
      </c>
    </row>
    <row r="3120" spans="2:17" x14ac:dyDescent="0.2">
      <c r="B3120" s="39" t="s">
        <v>42</v>
      </c>
      <c r="D3120" s="42">
        <f>_xll.qlCalendarAdvance(Calendar,$D3119,B3120,"f",FALSE)</f>
        <v>61548</v>
      </c>
      <c r="E3120" s="139">
        <f>_xll.qlInterestRateIndexValueDate(IndexON,D3120)</f>
        <v>61548</v>
      </c>
      <c r="F3120" s="155">
        <f>IFERROR(_xll.qlIndexFixing(IndexON,D3120,TRUE,_xll.ohTrigger(RecalcTrigger,TriggerON)),NA())</f>
        <v>4.8260024101764998E-3</v>
      </c>
      <c r="H3120" s="42">
        <f>_xll.qlCalendarAdvance(Calendar,$H3119,B3120,"f",FALSE)</f>
        <v>61548</v>
      </c>
      <c r="I3120" s="139">
        <f>_xll.qlInterestRateIndexValueDate(Index1M,$H3120)</f>
        <v>61550</v>
      </c>
      <c r="J3120" s="144">
        <f>IFERROR(_xll.qlIndexFixing(Index1M,$H3120,TRUE,_xll.ohTrigger(RecalcTrigger,Trigger1M)),NA())</f>
        <v>5.0239895275404657E-3</v>
      </c>
      <c r="K3120" s="44">
        <f>IFERROR(_xll.qlIndexFixing(Index3M,H3120,TRUE,_xll.ohTrigger(RecalcTrigger,Trigger3M)),NA())</f>
        <v>5.307695917116201E-3</v>
      </c>
      <c r="L3120" s="44">
        <f>IFERROR(_xll.qlIndexFixing(Index6M,$H3120,TRUE,_xll.ohTrigger(RecalcTrigger,Trigger6M)),NA())</f>
        <v>5.6448246466486857E-3</v>
      </c>
      <c r="M3120" s="145">
        <f>IFERROR(_xll.qlIndexFixing(Index1Y,$H3120,TRUE,_xll.ohTrigger(RecalcTrigger,Trigger1Y)),NA())</f>
        <v>5.6787668424148957E-3</v>
      </c>
      <c r="N3120" s="144">
        <f>IFERROR(_xll.qlIndexFixing(ONIndex1M,I3120,TRUE,_xll.ohTrigger(RecalcTrigger,Trigger1M)),NA())</f>
        <v>5.0178811125434208E-3</v>
      </c>
      <c r="O3120" s="44">
        <f>IFERROR(_xll.qlIndexFixing(ONIndex3M,I3120,TRUE,_xll.ohTrigger(RecalcTrigger,Trigger3M)),NA())</f>
        <v>5.2845279818480861E-3</v>
      </c>
      <c r="P3120" s="44">
        <f>IFERROR(_xll.qlIndexFixing(ONIndex6M,I3120,TRUE,_xll.ohTrigger(RecalcTrigger,Trigger6M)),NA())</f>
        <v>5.6573945338023179E-3</v>
      </c>
      <c r="Q3120" s="145">
        <f>IFERROR(_xll.qlIndexFixing(ONIndex1Y,I3120,TRUE,_xll.ohTrigger(RecalcTrigger,Trigger1Y)),NA())</f>
        <v>5.5825706247336626E-3</v>
      </c>
    </row>
    <row r="3121" spans="2:17" x14ac:dyDescent="0.2">
      <c r="B3121" s="39" t="s">
        <v>42</v>
      </c>
      <c r="D3121" s="42">
        <f>_xll.qlCalendarAdvance(Calendar,$D3120,B3121,"f",FALSE)</f>
        <v>61555</v>
      </c>
      <c r="E3121" s="139">
        <f>_xll.qlInterestRateIndexValueDate(IndexON,D3121)</f>
        <v>61555</v>
      </c>
      <c r="F3121" s="155">
        <f>IFERROR(_xll.qlIndexFixing(IndexON,D3121,TRUE,_xll.ohTrigger(RecalcTrigger,TriggerON)),NA())</f>
        <v>4.8292267236327291E-3</v>
      </c>
      <c r="H3121" s="42">
        <f>_xll.qlCalendarAdvance(Calendar,$H3120,B3121,"f",FALSE)</f>
        <v>61555</v>
      </c>
      <c r="I3121" s="139">
        <f>_xll.qlInterestRateIndexValueDate(Index1M,$H3121)</f>
        <v>61557</v>
      </c>
      <c r="J3121" s="144">
        <f>IFERROR(_xll.qlIndexFixing(Index1M,$H3121,TRUE,_xll.ohTrigger(RecalcTrigger,Trigger1M)),NA())</f>
        <v>5.0272047863454726E-3</v>
      </c>
      <c r="K3121" s="44">
        <f>IFERROR(_xll.qlIndexFixing(Index3M,H3121,TRUE,_xll.ohTrigger(RecalcTrigger,Trigger3M)),NA())</f>
        <v>5.3109038619281179E-3</v>
      </c>
      <c r="L3121" s="44">
        <f>IFERROR(_xll.qlIndexFixing(Index6M,$H3121,TRUE,_xll.ohTrigger(RecalcTrigger,Trigger6M)),NA())</f>
        <v>5.6432347132576877E-3</v>
      </c>
      <c r="M3121" s="145">
        <f>IFERROR(_xll.qlIndexFixing(Index1Y,$H3121,TRUE,_xll.ohTrigger(RecalcTrigger,Trigger1Y)),NA())</f>
        <v>5.6818492532861838E-3</v>
      </c>
      <c r="N3121" s="144">
        <f>IFERROR(_xll.qlIndexFixing(ONIndex1M,I3121,TRUE,_xll.ohTrigger(RecalcTrigger,Trigger1M)),NA())</f>
        <v>5.021103617366407E-3</v>
      </c>
      <c r="O3121" s="44">
        <f>IFERROR(_xll.qlIndexFixing(ONIndex3M,I3121,TRUE,_xll.ohTrigger(RecalcTrigger,Trigger3M)),NA())</f>
        <v>5.2877671565365603E-3</v>
      </c>
      <c r="P3121" s="44">
        <f>IFERROR(_xll.qlIndexFixing(ONIndex6M,I3121,TRUE,_xll.ohTrigger(RecalcTrigger,Trigger6M)),NA())</f>
        <v>5.6556386835371342E-3</v>
      </c>
      <c r="Q3121" s="145">
        <f>IFERROR(_xll.qlIndexFixing(ONIndex1Y,I3121,TRUE,_xll.ohTrigger(RecalcTrigger,Trigger1Y)),NA())</f>
        <v>5.5858016666476829E-3</v>
      </c>
    </row>
    <row r="3122" spans="2:17" x14ac:dyDescent="0.2">
      <c r="B3122" s="39" t="s">
        <v>42</v>
      </c>
      <c r="D3122" s="42">
        <f>_xll.qlCalendarAdvance(Calendar,$D3121,B3122,"f",FALSE)</f>
        <v>61562</v>
      </c>
      <c r="E3122" s="139">
        <f>_xll.qlInterestRateIndexValueDate(IndexON,D3122)</f>
        <v>61562</v>
      </c>
      <c r="F3122" s="155">
        <f>IFERROR(_xll.qlIndexFixing(IndexON,D3122,TRUE,_xll.ohTrigger(RecalcTrigger,TriggerON)),NA())</f>
        <v>4.8324455311732351E-3</v>
      </c>
      <c r="H3122" s="42">
        <f>_xll.qlCalendarAdvance(Calendar,$H3121,B3122,"f",FALSE)</f>
        <v>61562</v>
      </c>
      <c r="I3122" s="139">
        <f>_xll.qlInterestRateIndexValueDate(Index1M,$H3122)</f>
        <v>61564</v>
      </c>
      <c r="J3122" s="144">
        <f>IFERROR(_xll.qlIndexFixing(Index1M,$H3122,TRUE,_xll.ohTrigger(RecalcTrigger,Trigger1M)),NA())</f>
        <v>5.0304145647008369E-3</v>
      </c>
      <c r="K3122" s="44">
        <f>IFERROR(_xll.qlIndexFixing(Index3M,H3122,TRUE,_xll.ohTrigger(RecalcTrigger,Trigger3M)),NA())</f>
        <v>5.3141058974695149E-3</v>
      </c>
      <c r="L3122" s="44">
        <f>IFERROR(_xll.qlIndexFixing(Index6M,$H3122,TRUE,_xll.ohTrigger(RecalcTrigger,Trigger6M)),NA())</f>
        <v>5.6416584744892065E-3</v>
      </c>
      <c r="M3122" s="145">
        <f>IFERROR(_xll.qlIndexFixing(Index1Y,$H3122,TRUE,_xll.ohTrigger(RecalcTrigger,Trigger1Y)),NA())</f>
        <v>5.6849249814989039E-3</v>
      </c>
      <c r="N3122" s="144">
        <f>IFERROR(_xll.qlIndexFixing(ONIndex1M,I3122,TRUE,_xll.ohTrigger(RecalcTrigger,Trigger1M)),NA())</f>
        <v>5.0243206665534501E-3</v>
      </c>
      <c r="O3122" s="44">
        <f>IFERROR(_xll.qlIndexFixing(ONIndex3M,I3122,TRUE,_xll.ohTrigger(RecalcTrigger,Trigger3M)),NA())</f>
        <v>5.2910005234707569E-3</v>
      </c>
      <c r="P3122" s="44">
        <f>IFERROR(_xll.qlIndexFixing(ONIndex6M,I3122,TRUE,_xll.ohTrigger(RecalcTrigger,Trigger6M)),NA())</f>
        <v>5.6538962278374072E-3</v>
      </c>
      <c r="Q3122" s="145">
        <f>IFERROR(_xll.qlIndexFixing(ONIndex1Y,I3122,TRUE,_xll.ohTrigger(RecalcTrigger,Trigger1Y)),NA())</f>
        <v>5.5890264882574314E-3</v>
      </c>
    </row>
    <row r="3123" spans="2:17" x14ac:dyDescent="0.2">
      <c r="B3123" s="39" t="s">
        <v>42</v>
      </c>
      <c r="D3123" s="42">
        <f>_xll.qlCalendarAdvance(Calendar,$D3122,B3123,"f",FALSE)</f>
        <v>61569</v>
      </c>
      <c r="E3123" s="139">
        <f>_xll.qlInterestRateIndexValueDate(IndexON,D3123)</f>
        <v>61569</v>
      </c>
      <c r="F3123" s="155">
        <f>IFERROR(_xll.qlIndexFixing(IndexON,D3123,TRUE,_xll.ohTrigger(RecalcTrigger,TriggerON)),NA())</f>
        <v>4.8356588178499749E-3</v>
      </c>
      <c r="H3123" s="42">
        <f>_xll.qlCalendarAdvance(Calendar,$H3122,B3123,"f",FALSE)</f>
        <v>61569</v>
      </c>
      <c r="I3123" s="139">
        <f>_xll.qlInterestRateIndexValueDate(Index1M,$H3123)</f>
        <v>61571</v>
      </c>
      <c r="J3123" s="144">
        <f>IFERROR(_xll.qlIndexFixing(Index1M,$H3123,TRUE,_xll.ohTrigger(RecalcTrigger,Trigger1M)),NA())</f>
        <v>5.0336188477281378E-3</v>
      </c>
      <c r="K3123" s="44">
        <f>IFERROR(_xll.qlIndexFixing(Index3M,H3123,TRUE,_xll.ohTrigger(RecalcTrigger,Trigger3M)),NA())</f>
        <v>5.3173020078756362E-3</v>
      </c>
      <c r="L3123" s="44">
        <f>IFERROR(_xll.qlIndexFixing(Index6M,$H3123,TRUE,_xll.ohTrigger(RecalcTrigger,Trigger6M)),NA())</f>
        <v>5.6400959510026086E-3</v>
      </c>
      <c r="M3123" s="145">
        <f>IFERROR(_xll.qlIndexFixing(Index1Y,$H3123,TRUE,_xll.ohTrigger(RecalcTrigger,Trigger1Y)),NA())</f>
        <v>5.6879940099399864E-3</v>
      </c>
      <c r="N3123" s="144">
        <f>IFERROR(_xll.qlIndexFixing(ONIndex1M,I3123,TRUE,_xll.ohTrigger(RecalcTrigger,Trigger1M)),NA())</f>
        <v>5.0275322450765714E-3</v>
      </c>
      <c r="O3123" s="44">
        <f>IFERROR(_xll.qlIndexFixing(ONIndex3M,I3123,TRUE,_xll.ohTrigger(RecalcTrigger,Trigger3M)),NA())</f>
        <v>5.2942280669832087E-3</v>
      </c>
      <c r="P3123" s="44">
        <f>IFERROR(_xll.qlIndexFixing(ONIndex6M,I3123,TRUE,_xll.ohTrigger(RecalcTrigger,Trigger6M)),NA())</f>
        <v>5.6521671872467039E-3</v>
      </c>
      <c r="Q3123" s="145">
        <f>IFERROR(_xll.qlIndexFixing(ONIndex1Y,I3123,TRUE,_xll.ohTrigger(RecalcTrigger,Trigger1Y)),NA())</f>
        <v>5.592245072536528E-3</v>
      </c>
    </row>
    <row r="3124" spans="2:17" x14ac:dyDescent="0.2">
      <c r="B3124" s="39" t="s">
        <v>42</v>
      </c>
      <c r="D3124" s="42">
        <f>_xll.qlCalendarAdvance(Calendar,$D3123,B3124,"f",FALSE)</f>
        <v>61576</v>
      </c>
      <c r="E3124" s="139">
        <f>_xll.qlInterestRateIndexValueDate(IndexON,D3124)</f>
        <v>61576</v>
      </c>
      <c r="F3124" s="155">
        <f>IFERROR(_xll.qlIndexFixing(IndexON,D3124,TRUE,_xll.ohTrigger(RecalcTrigger,TriggerON)),NA())</f>
        <v>4.8388665686349697E-3</v>
      </c>
      <c r="H3124" s="42">
        <f>_xll.qlCalendarAdvance(Calendar,$H3123,B3124,"f",FALSE)</f>
        <v>61576</v>
      </c>
      <c r="I3124" s="139">
        <f>_xll.qlInterestRateIndexValueDate(Index1M,$H3124)</f>
        <v>61578</v>
      </c>
      <c r="J3124" s="144">
        <f>IFERROR(_xll.qlIndexFixing(Index1M,$H3124,TRUE,_xll.ohTrigger(RecalcTrigger,Trigger1M)),NA())</f>
        <v>5.036817620541219E-3</v>
      </c>
      <c r="K3124" s="44">
        <f>IFERROR(_xll.qlIndexFixing(Index3M,H3124,TRUE,_xll.ohTrigger(RecalcTrigger,Trigger3M)),NA())</f>
        <v>5.3204921772800244E-3</v>
      </c>
      <c r="L3124" s="44">
        <f>IFERROR(_xll.qlIndexFixing(Index6M,$H3124,TRUE,_xll.ohTrigger(RecalcTrigger,Trigger6M)),NA())</f>
        <v>5.6385471634568278E-3</v>
      </c>
      <c r="M3124" s="145">
        <f>IFERROR(_xll.qlIndexFixing(Index1Y,$H3124,TRUE,_xll.ohTrigger(RecalcTrigger,Trigger1Y)),NA())</f>
        <v>5.6910563214965827E-3</v>
      </c>
      <c r="N3124" s="144">
        <f>IFERROR(_xll.qlIndexFixing(ONIndex1M,I3124,TRUE,_xll.ohTrigger(RecalcTrigger,Trigger1M)),NA())</f>
        <v>5.0307383383874082E-3</v>
      </c>
      <c r="O3124" s="44">
        <f>IFERROR(_xll.qlIndexFixing(ONIndex3M,I3124,TRUE,_xll.ohTrigger(RecalcTrigger,Trigger3M)),NA())</f>
        <v>5.2974497710867041E-3</v>
      </c>
      <c r="P3124" s="44">
        <f>IFERROR(_xll.qlIndexFixing(ONIndex6M,I3124,TRUE,_xll.ohTrigger(RecalcTrigger,Trigger6M)),NA())</f>
        <v>5.6504515826283352E-3</v>
      </c>
      <c r="Q3124" s="145">
        <f>IFERROR(_xll.qlIndexFixing(ONIndex1Y,I3124,TRUE,_xll.ohTrigger(RecalcTrigger,Trigger1Y)),NA())</f>
        <v>5.5954574026184645E-3</v>
      </c>
    </row>
    <row r="3125" spans="2:17" x14ac:dyDescent="0.2">
      <c r="B3125" s="39" t="s">
        <v>42</v>
      </c>
      <c r="D3125" s="42">
        <f>_xll.qlCalendarAdvance(Calendar,$D3124,B3125,"f",FALSE)</f>
        <v>61583</v>
      </c>
      <c r="E3125" s="139">
        <f>_xll.qlInterestRateIndexValueDate(IndexON,D3125)</f>
        <v>61583</v>
      </c>
      <c r="F3125" s="155">
        <f>IFERROR(_xll.qlIndexFixing(IndexON,D3125,TRUE,_xll.ohTrigger(RecalcTrigger,TriggerON)),NA())</f>
        <v>4.8420687685002406E-3</v>
      </c>
      <c r="H3125" s="42">
        <f>_xll.qlCalendarAdvance(Calendar,$H3124,B3125,"f",FALSE)</f>
        <v>61583</v>
      </c>
      <c r="I3125" s="139">
        <f>_xll.qlInterestRateIndexValueDate(Index1M,$H3125)</f>
        <v>61585</v>
      </c>
      <c r="J3125" s="144">
        <f>IFERROR(_xll.qlIndexFixing(Index1M,$H3125,TRUE,_xll.ohTrigger(RecalcTrigger,Trigger1M)),NA())</f>
        <v>5.0400108682642367E-3</v>
      </c>
      <c r="K3125" s="44">
        <f>IFERROR(_xll.qlIndexFixing(Index3M,H3125,TRUE,_xll.ohTrigger(RecalcTrigger,Trigger3M)),NA())</f>
        <v>5.3236763898213248E-3</v>
      </c>
      <c r="L3125" s="44">
        <f>IFERROR(_xll.qlIndexFixing(Index6M,$H3125,TRUE,_xll.ohTrigger(RecalcTrigger,Trigger6M)),NA())</f>
        <v>5.6370121325107986E-3</v>
      </c>
      <c r="M3125" s="145">
        <f>IFERROR(_xll.qlIndexFixing(Index1Y,$H3125,TRUE,_xll.ohTrigger(RecalcTrigger,Trigger1Y)),NA())</f>
        <v>5.6941118990554047E-3</v>
      </c>
      <c r="N3125" s="144">
        <f>IFERROR(_xll.qlIndexFixing(ONIndex1M,I3125,TRUE,_xll.ohTrigger(RecalcTrigger,Trigger1M)),NA())</f>
        <v>5.0339389313780458E-3</v>
      </c>
      <c r="O3125" s="44">
        <f>IFERROR(_xll.qlIndexFixing(ONIndex3M,I3125,TRUE,_xll.ohTrigger(RecalcTrigger,Trigger3M)),NA())</f>
        <v>5.3006656198739677E-3</v>
      </c>
      <c r="P3125" s="44">
        <f>IFERROR(_xll.qlIndexFixing(ONIndex6M,I3125,TRUE,_xll.ohTrigger(RecalcTrigger,Trigger6M)),NA())</f>
        <v>5.6487494344459321E-3</v>
      </c>
      <c r="Q3125" s="145">
        <f>IFERROR(_xll.qlIndexFixing(ONIndex1Y,I3125,TRUE,_xll.ohTrigger(RecalcTrigger,Trigger1Y)),NA())</f>
        <v>5.5986634615567965E-3</v>
      </c>
    </row>
    <row r="3126" spans="2:17" x14ac:dyDescent="0.2">
      <c r="B3126" s="39" t="s">
        <v>42</v>
      </c>
      <c r="D3126" s="42">
        <f>_xll.qlCalendarAdvance(Calendar,$D3125,B3126,"f",FALSE)</f>
        <v>61590</v>
      </c>
      <c r="E3126" s="139">
        <f>_xll.qlInterestRateIndexValueDate(IndexON,D3126)</f>
        <v>61590</v>
      </c>
      <c r="F3126" s="155">
        <f>IFERROR(_xll.qlIndexFixing(IndexON,D3126,TRUE,_xll.ohTrigger(RecalcTrigger,TriggerON)),NA())</f>
        <v>4.8452654024178088E-3</v>
      </c>
      <c r="H3126" s="42">
        <f>_xll.qlCalendarAdvance(Calendar,$H3125,B3126,"f",FALSE)</f>
        <v>61590</v>
      </c>
      <c r="I3126" s="139">
        <f>_xll.qlInterestRateIndexValueDate(Index1M,$H3126)</f>
        <v>61592</v>
      </c>
      <c r="J3126" s="144">
        <f>IFERROR(_xll.qlIndexFixing(Index1M,$H3126,TRUE,_xll.ohTrigger(RecalcTrigger,Trigger1M)),NA())</f>
        <v>5.0431985760213483E-3</v>
      </c>
      <c r="K3126" s="44">
        <f>IFERROR(_xll.qlIndexFixing(Index3M,H3126,TRUE,_xll.ohTrigger(RecalcTrigger,Trigger3M)),NA())</f>
        <v>5.326854629632229E-3</v>
      </c>
      <c r="L3126" s="44">
        <f>IFERROR(_xll.qlIndexFixing(Index6M,$H3126,TRUE,_xll.ohTrigger(RecalcTrigger,Trigger6M)),NA())</f>
        <v>5.6354908788243188E-3</v>
      </c>
      <c r="M3126" s="145">
        <f>IFERROR(_xll.qlIndexFixing(Index1Y,$H3126,TRUE,_xll.ohTrigger(RecalcTrigger,Trigger1Y)),NA())</f>
        <v>5.6971607255031668E-3</v>
      </c>
      <c r="N3126" s="144">
        <f>IFERROR(_xll.qlIndexFixing(ONIndex1M,I3126,TRUE,_xll.ohTrigger(RecalcTrigger,Trigger1M)),NA())</f>
        <v>5.0371340092603134E-3</v>
      </c>
      <c r="O3126" s="44">
        <f>IFERROR(_xll.qlIndexFixing(ONIndex3M,I3126,TRUE,_xll.ohTrigger(RecalcTrigger,Trigger3M)),NA())</f>
        <v>5.3038755977574681E-3</v>
      </c>
      <c r="P3126" s="44">
        <f>IFERROR(_xll.qlIndexFixing(ONIndex6M,I3126,TRUE,_xll.ohTrigger(RecalcTrigger,Trigger6M)),NA())</f>
        <v>5.6470607634029335E-3</v>
      </c>
      <c r="Q3126" s="145">
        <f>IFERROR(_xll.qlIndexFixing(ONIndex1Y,I3126,TRUE,_xll.ohTrigger(RecalcTrigger,Trigger1Y)),NA())</f>
        <v>5.6018632324050799E-3</v>
      </c>
    </row>
    <row r="3127" spans="2:17" x14ac:dyDescent="0.2">
      <c r="B3127" s="39" t="s">
        <v>42</v>
      </c>
      <c r="D3127" s="42">
        <f>_xll.qlCalendarAdvance(Calendar,$D3126,B3127,"f",FALSE)</f>
        <v>61597</v>
      </c>
      <c r="E3127" s="139">
        <f>_xll.qlInterestRateIndexValueDate(IndexON,D3127)</f>
        <v>61597</v>
      </c>
      <c r="F3127" s="155">
        <f>IFERROR(_xll.qlIndexFixing(IndexON,D3127,TRUE,_xll.ohTrigger(RecalcTrigger,TriggerON)),NA())</f>
        <v>4.8484564552797593E-3</v>
      </c>
      <c r="H3127" s="42">
        <f>_xll.qlCalendarAdvance(Calendar,$H3126,B3127,"f",FALSE)</f>
        <v>61597</v>
      </c>
      <c r="I3127" s="139">
        <f>_xll.qlInterestRateIndexValueDate(Index1M,$H3127)</f>
        <v>61599</v>
      </c>
      <c r="J3127" s="144">
        <f>IFERROR(_xll.qlIndexFixing(Index1M,$H3127,TRUE,_xll.ohTrigger(RecalcTrigger,Trigger1M)),NA())</f>
        <v>5.0463807289238202E-3</v>
      </c>
      <c r="K3127" s="44">
        <f>IFERROR(_xll.qlIndexFixing(Index3M,H3127,TRUE,_xll.ohTrigger(RecalcTrigger,Trigger3M)),NA())</f>
        <v>5.3300268808479821E-3</v>
      </c>
      <c r="L3127" s="44">
        <f>IFERROR(_xll.qlIndexFixing(Index6M,$H3127,TRUE,_xll.ohTrigger(RecalcTrigger,Trigger6M)),NA())</f>
        <v>5.633983423057186E-3</v>
      </c>
      <c r="M3127" s="145">
        <f>IFERROR(_xll.qlIndexFixing(Index1Y,$H3127,TRUE,_xll.ohTrigger(RecalcTrigger,Trigger1Y)),NA())</f>
        <v>5.700202783726801E-3</v>
      </c>
      <c r="N3127" s="144">
        <f>IFERROR(_xll.qlIndexFixing(ONIndex1M,I3127,TRUE,_xll.ohTrigger(RecalcTrigger,Trigger1M)),NA())</f>
        <v>5.0403235571661043E-3</v>
      </c>
      <c r="O3127" s="44">
        <f>IFERROR(_xll.qlIndexFixing(ONIndex3M,I3127,TRUE,_xll.ohTrigger(RecalcTrigger,Trigger3M)),NA())</f>
        <v>5.3070796887499938E-3</v>
      </c>
      <c r="P3127" s="44">
        <f>IFERROR(_xll.qlIndexFixing(ONIndex6M,I3127,TRUE,_xll.ohTrigger(RecalcTrigger,Trigger6M)),NA())</f>
        <v>5.6453855902027783E-3</v>
      </c>
      <c r="Q3127" s="145">
        <f>IFERROR(_xll.qlIndexFixing(ONIndex1Y,I3127,TRUE,_xll.ohTrigger(RecalcTrigger,Trigger1Y)),NA())</f>
        <v>5.6050566981369343E-3</v>
      </c>
    </row>
    <row r="3128" spans="2:17" x14ac:dyDescent="0.2">
      <c r="B3128" s="39" t="s">
        <v>42</v>
      </c>
      <c r="D3128" s="42">
        <f>_xll.qlCalendarAdvance(Calendar,$D3127,B3128,"f",FALSE)</f>
        <v>61604</v>
      </c>
      <c r="E3128" s="139">
        <f>_xll.qlInterestRateIndexValueDate(IndexON,D3128)</f>
        <v>61604</v>
      </c>
      <c r="F3128" s="155">
        <f>IFERROR(_xll.qlIndexFixing(IndexON,D3128,TRUE,_xll.ohTrigger(RecalcTrigger,TriggerON)),NA())</f>
        <v>4.8516419121380494E-3</v>
      </c>
      <c r="H3128" s="42">
        <f>_xll.qlCalendarAdvance(Calendar,$H3127,B3128,"f",FALSE)</f>
        <v>61604</v>
      </c>
      <c r="I3128" s="139">
        <f>_xll.qlInterestRateIndexValueDate(Index1M,$H3128)</f>
        <v>61606</v>
      </c>
      <c r="J3128" s="144">
        <f>IFERROR(_xll.qlIndexFixing(Index1M,$H3128,TRUE,_xll.ohTrigger(RecalcTrigger,Trigger1M)),NA())</f>
        <v>5.0487717292023249E-3</v>
      </c>
      <c r="K3128" s="44">
        <f>IFERROR(_xll.qlIndexFixing(Index3M,H3128,TRUE,_xll.ohTrigger(RecalcTrigger,Trigger3M)),NA())</f>
        <v>5.3323995677048005E-3</v>
      </c>
      <c r="L3128" s="44">
        <f>IFERROR(_xll.qlIndexFixing(Index6M,$H3128,TRUE,_xll.ohTrigger(RecalcTrigger,Trigger6M)),NA())</f>
        <v>5.6327218067077807E-3</v>
      </c>
      <c r="M3128" s="145">
        <f>IFERROR(_xll.qlIndexFixing(Index1Y,$H3128,TRUE,_xll.ohTrigger(RecalcTrigger,Trigger1Y)),NA())</f>
        <v>5.7024656741795649E-3</v>
      </c>
      <c r="N3128" s="144">
        <f>IFERROR(_xll.qlIndexFixing(ONIndex1M,I3128,TRUE,_xll.ohTrigger(RecalcTrigger,Trigger1M)),NA())</f>
        <v>5.0435075601473756E-3</v>
      </c>
      <c r="O3128" s="44">
        <f>IFERROR(_xll.qlIndexFixing(ONIndex3M,I3128,TRUE,_xll.ohTrigger(RecalcTrigger,Trigger3M)),NA())</f>
        <v>5.3102778768643333E-3</v>
      </c>
      <c r="P3128" s="44">
        <f>IFERROR(_xll.qlIndexFixing(ONIndex6M,I3128,TRUE,_xll.ohTrigger(RecalcTrigger,Trigger6M)),NA())</f>
        <v>5.6437239351492252E-3</v>
      </c>
      <c r="Q3128" s="145">
        <f>IFERROR(_xll.qlIndexFixing(ONIndex1Y,I3128,TRUE,_xll.ohTrigger(RecalcTrigger,Trigger1Y)),NA())</f>
        <v>5.6082438418858516E-3</v>
      </c>
    </row>
    <row r="3129" spans="2:17" x14ac:dyDescent="0.2">
      <c r="B3129" s="39" t="s">
        <v>42</v>
      </c>
      <c r="D3129" s="42">
        <f>_xll.qlCalendarAdvance(Calendar,$D3128,B3129,"f",FALSE)</f>
        <v>61611</v>
      </c>
      <c r="E3129" s="139">
        <f>_xll.qlInterestRateIndexValueDate(IndexON,D3129)</f>
        <v>61611</v>
      </c>
      <c r="F3129" s="155">
        <f>IFERROR(_xll.qlIndexFixing(IndexON,D3129,TRUE,_xll.ohTrigger(RecalcTrigger,TriggerON)),NA())</f>
        <v>4.8548217578847641E-3</v>
      </c>
      <c r="H3129" s="42">
        <f>_xll.qlCalendarAdvance(Calendar,$H3128,B3129,"f",FALSE)</f>
        <v>61611</v>
      </c>
      <c r="I3129" s="139">
        <f>_xll.qlInterestRateIndexValueDate(Index1M,$H3129)</f>
        <v>61613</v>
      </c>
      <c r="J3129" s="144">
        <f>IFERROR(_xll.qlIndexFixing(Index1M,$H3129,TRUE,_xll.ohTrigger(RecalcTrigger,Trigger1M)),NA())</f>
        <v>5.0527283106717846E-3</v>
      </c>
      <c r="K3129" s="44">
        <f>IFERROR(_xll.qlIndexFixing(Index3M,H3129,TRUE,_xll.ohTrigger(RecalcTrigger,Trigger3M)),NA())</f>
        <v>5.3355609525940571E-3</v>
      </c>
      <c r="L3129" s="44">
        <f>IFERROR(_xll.qlIndexFixing(Index6M,$H3129,TRUE,_xll.ohTrigger(RecalcTrigger,Trigger6M)),NA())</f>
        <v>5.6312381195540925E-3</v>
      </c>
      <c r="M3129" s="145">
        <f>IFERROR(_xll.qlIndexFixing(Index1Y,$H3129,TRUE,_xll.ohTrigger(RecalcTrigger,Trigger1Y)),NA())</f>
        <v>5.7062665270467966E-3</v>
      </c>
      <c r="N3129" s="144">
        <f>IFERROR(_xll.qlIndexFixing(ONIndex1M,I3129,TRUE,_xll.ohTrigger(RecalcTrigger,Trigger1M)),NA())</f>
        <v>5.0466860034159566E-3</v>
      </c>
      <c r="O3129" s="44">
        <f>IFERROR(_xll.qlIndexFixing(ONIndex3M,I3129,TRUE,_xll.ohTrigger(RecalcTrigger,Trigger3M)),NA())</f>
        <v>5.3134701467527634E-3</v>
      </c>
      <c r="P3129" s="44">
        <f>IFERROR(_xll.qlIndexFixing(ONIndex6M,I3129,TRUE,_xll.ohTrigger(RecalcTrigger,Trigger6M)),NA())</f>
        <v>5.6420758192654574E-3</v>
      </c>
      <c r="Q3129" s="145">
        <f>IFERROR(_xll.qlIndexFixing(ONIndex1Y,I3129,TRUE,_xll.ohTrigger(RecalcTrigger,Trigger1Y)),NA())</f>
        <v>5.6114246466254514E-3</v>
      </c>
    </row>
    <row r="3130" spans="2:17" x14ac:dyDescent="0.2">
      <c r="B3130" s="39" t="s">
        <v>42</v>
      </c>
      <c r="D3130" s="42">
        <f>_xll.qlCalendarAdvance(Calendar,$D3129,B3130,"f",FALSE)</f>
        <v>61618</v>
      </c>
      <c r="E3130" s="139">
        <f>_xll.qlInterestRateIndexValueDate(IndexON,D3130)</f>
        <v>61618</v>
      </c>
      <c r="F3130" s="155">
        <f>IFERROR(_xll.qlIndexFixing(IndexON,D3130,TRUE,_xll.ohTrigger(RecalcTrigger,TriggerON)),NA())</f>
        <v>4.8579959776517967E-3</v>
      </c>
      <c r="H3130" s="42">
        <f>_xll.qlCalendarAdvance(Calendar,$H3129,B3130,"f",FALSE)</f>
        <v>61618</v>
      </c>
      <c r="I3130" s="139">
        <f>_xll.qlInterestRateIndexValueDate(Index1M,$H3130)</f>
        <v>61620</v>
      </c>
      <c r="J3130" s="144">
        <f>IFERROR(_xll.qlIndexFixing(Index1M,$H3130,TRUE,_xll.ohTrigger(RecalcTrigger,Trigger1M)),NA())</f>
        <v>5.0558937097552794E-3</v>
      </c>
      <c r="K3130" s="44">
        <f>IFERROR(_xll.qlIndexFixing(Index3M,H3130,TRUE,_xll.ohTrigger(RecalcTrigger,Trigger3M)),NA())</f>
        <v>5.3387163048785689E-3</v>
      </c>
      <c r="L3130" s="44">
        <f>IFERROR(_xll.qlIndexFixing(Index6M,$H3130,TRUE,_xll.ohTrigger(RecalcTrigger,Trigger6M)),NA())</f>
        <v>5.6297682855082362E-3</v>
      </c>
      <c r="M3130" s="145">
        <f>IFERROR(_xll.qlIndexFixing(Index1Y,$H3130,TRUE,_xll.ohTrigger(RecalcTrigger,Trigger1Y)),NA())</f>
        <v>5.7092881779163681E-3</v>
      </c>
      <c r="N3130" s="144">
        <f>IFERROR(_xll.qlIndexFixing(ONIndex1M,I3130,TRUE,_xll.ohTrigger(RecalcTrigger,Trigger1M)),NA())</f>
        <v>5.0498588720238047E-3</v>
      </c>
      <c r="O3130" s="44">
        <f>IFERROR(_xll.qlIndexFixing(ONIndex3M,I3130,TRUE,_xll.ohTrigger(RecalcTrigger,Trigger3M)),NA())</f>
        <v>5.3166564821083284E-3</v>
      </c>
      <c r="P3130" s="44">
        <f>IFERROR(_xll.qlIndexFixing(ONIndex6M,I3130,TRUE,_xll.ohTrigger(RecalcTrigger,Trigger6M)),NA())</f>
        <v>5.6404412630151057E-3</v>
      </c>
      <c r="Q3130" s="145">
        <f>IFERROR(_xll.qlIndexFixing(ONIndex1Y,I3130,TRUE,_xll.ohTrigger(RecalcTrigger,Trigger1Y)),NA())</f>
        <v>5.6145990955691616E-3</v>
      </c>
    </row>
    <row r="3131" spans="2:17" x14ac:dyDescent="0.2">
      <c r="B3131" s="39" t="s">
        <v>42</v>
      </c>
      <c r="D3131" s="42">
        <f>_xll.qlCalendarAdvance(Calendar,$D3130,B3131,"f",FALSE)</f>
        <v>61625</v>
      </c>
      <c r="E3131" s="139">
        <f>_xll.qlInterestRateIndexValueDate(IndexON,D3131)</f>
        <v>61625</v>
      </c>
      <c r="F3131" s="155">
        <f>IFERROR(_xll.qlIndexFixing(IndexON,D3131,TRUE,_xll.ohTrigger(RecalcTrigger,TriggerON)),NA())</f>
        <v>4.8611645561713601E-3</v>
      </c>
      <c r="H3131" s="42">
        <f>_xll.qlCalendarAdvance(Calendar,$H3130,B3131,"f",FALSE)</f>
        <v>61625</v>
      </c>
      <c r="I3131" s="139">
        <f>_xll.qlInterestRateIndexValueDate(Index1M,$H3131)</f>
        <v>61627</v>
      </c>
      <c r="J3131" s="144">
        <f>IFERROR(_xll.qlIndexFixing(Index1M,$H3131,TRUE,_xll.ohTrigger(RecalcTrigger,Trigger1M)),NA())</f>
        <v>5.0590534944730267E-3</v>
      </c>
      <c r="K3131" s="44">
        <f>IFERROR(_xll.qlIndexFixing(Index3M,H3131,TRUE,_xll.ohTrigger(RecalcTrigger,Trigger3M)),NA())</f>
        <v>5.3418656086984938E-3</v>
      </c>
      <c r="L3131" s="44">
        <f>IFERROR(_xll.qlIndexFixing(Index6M,$H3131,TRUE,_xll.ohTrigger(RecalcTrigger,Trigger6M)),NA())</f>
        <v>5.6283123252290458E-3</v>
      </c>
      <c r="M3131" s="145">
        <f>IFERROR(_xll.qlIndexFixing(Index1Y,$H3131,TRUE,_xll.ohTrigger(RecalcTrigger,Trigger1Y)),NA())</f>
        <v>5.7123029921075773E-3</v>
      </c>
      <c r="N3131" s="144">
        <f>IFERROR(_xll.qlIndexFixing(ONIndex1M,I3131,TRUE,_xll.ohTrigger(RecalcTrigger,Trigger1M)),NA())</f>
        <v>5.0530261512626851E-3</v>
      </c>
      <c r="O3131" s="44">
        <f>IFERROR(_xll.qlIndexFixing(ONIndex3M,I3131,TRUE,_xll.ohTrigger(RecalcTrigger,Trigger3M)),NA())</f>
        <v>5.319836867263561E-3</v>
      </c>
      <c r="P3131" s="44">
        <f>IFERROR(_xll.qlIndexFixing(ONIndex6M,I3131,TRUE,_xll.ohTrigger(RecalcTrigger,Trigger6M)),NA())</f>
        <v>5.638820287021673E-3</v>
      </c>
      <c r="Q3131" s="145">
        <f>IFERROR(_xll.qlIndexFixing(ONIndex1Y,I3131,TRUE,_xll.ohTrigger(RecalcTrigger,Trigger1Y)),NA())</f>
        <v>5.6177671714507937E-3</v>
      </c>
    </row>
    <row r="3132" spans="2:17" x14ac:dyDescent="0.2">
      <c r="B3132" s="39" t="s">
        <v>42</v>
      </c>
      <c r="D3132" s="42">
        <f>_xll.qlCalendarAdvance(Calendar,$D3131,B3132,"f",FALSE)</f>
        <v>61632</v>
      </c>
      <c r="E3132" s="139">
        <f>_xll.qlInterestRateIndexValueDate(IndexON,D3132)</f>
        <v>61632</v>
      </c>
      <c r="F3132" s="155">
        <f>IFERROR(_xll.qlIndexFixing(IndexON,D3132,TRUE,_xll.ohTrigger(RecalcTrigger,TriggerON)),NA())</f>
        <v>4.8643274786552837E-3</v>
      </c>
      <c r="H3132" s="42">
        <f>_xll.qlCalendarAdvance(Calendar,$H3131,B3132,"f",FALSE)</f>
        <v>61632</v>
      </c>
      <c r="I3132" s="139">
        <f>_xll.qlInterestRateIndexValueDate(Index1M,$H3132)</f>
        <v>61634</v>
      </c>
      <c r="J3132" s="144">
        <f>IFERROR(_xll.qlIndexFixing(Index1M,$H3132,TRUE,_xll.ohTrigger(RecalcTrigger,Trigger1M)),NA())</f>
        <v>5.0627283546815383E-3</v>
      </c>
      <c r="K3132" s="44">
        <f>IFERROR(_xll.qlIndexFixing(Index3M,H3132,TRUE,_xll.ohTrigger(RecalcTrigger,Trigger3M)),NA())</f>
        <v>5.3457977527517101E-3</v>
      </c>
      <c r="L3132" s="44">
        <f>IFERROR(_xll.qlIndexFixing(Index6M,$H3132,TRUE,_xll.ohTrigger(RecalcTrigger,Trigger6M)),NA())</f>
        <v>5.6268160140763267E-3</v>
      </c>
      <c r="M3132" s="145">
        <f>IFERROR(_xll.qlIndexFixing(Index1Y,$H3132,TRUE,_xll.ohTrigger(RecalcTrigger,Trigger1Y)),NA())</f>
        <v>5.7153109525067015E-3</v>
      </c>
      <c r="N3132" s="144">
        <f>IFERROR(_xll.qlIndexFixing(ONIndex1M,I3132,TRUE,_xll.ohTrigger(RecalcTrigger,Trigger1M)),NA())</f>
        <v>5.056187826184555E-3</v>
      </c>
      <c r="O3132" s="44">
        <f>IFERROR(_xll.qlIndexFixing(ONIndex3M,I3132,TRUE,_xll.ohTrigger(RecalcTrigger,Trigger3M)),NA())</f>
        <v>5.3230112865509938E-3</v>
      </c>
      <c r="P3132" s="44">
        <f>IFERROR(_xll.qlIndexFixing(ONIndex6M,I3132,TRUE,_xll.ohTrigger(RecalcTrigger,Trigger6M)),NA())</f>
        <v>5.6372129119885983E-3</v>
      </c>
      <c r="Q3132" s="145">
        <f>IFERROR(_xll.qlIndexFixing(ONIndex1Y,I3132,TRUE,_xll.ohTrigger(RecalcTrigger,Trigger1Y)),NA())</f>
        <v>5.6209288576436478E-3</v>
      </c>
    </row>
    <row r="3133" spans="2:17" x14ac:dyDescent="0.2">
      <c r="B3133" s="39" t="s">
        <v>42</v>
      </c>
      <c r="D3133" s="42">
        <f>_xll.qlCalendarAdvance(Calendar,$D3132,B3133,"f",FALSE)</f>
        <v>61639</v>
      </c>
      <c r="E3133" s="139">
        <f>_xll.qlInterestRateIndexValueDate(IndexON,D3133)</f>
        <v>61639</v>
      </c>
      <c r="F3133" s="155">
        <f>IFERROR(_xll.qlIndexFixing(IndexON,D3133,TRUE,_xll.ohTrigger(RecalcTrigger,TriggerON)),NA())</f>
        <v>4.8674847297558443E-3</v>
      </c>
      <c r="H3133" s="42">
        <f>_xll.qlCalendarAdvance(Calendar,$H3132,B3133,"f",FALSE)</f>
        <v>61639</v>
      </c>
      <c r="I3133" s="139">
        <f>_xll.qlInterestRateIndexValueDate(Index1M,$H3133)</f>
        <v>61641</v>
      </c>
      <c r="J3133" s="144">
        <f>IFERROR(_xll.qlIndexFixing(Index1M,$H3133,TRUE,_xll.ohTrigger(RecalcTrigger,Trigger1M)),NA())</f>
        <v>5.0653561612872839E-3</v>
      </c>
      <c r="K3133" s="44">
        <f>IFERROR(_xll.qlIndexFixing(Index3M,H3133,TRUE,_xll.ohTrigger(RecalcTrigger,Trigger3M)),NA())</f>
        <v>5.3489337392434739E-3</v>
      </c>
      <c r="L3133" s="44">
        <f>IFERROR(_xll.qlIndexFixing(Index6M,$H3133,TRUE,_xll.ohTrigger(RecalcTrigger,Trigger6M)),NA())</f>
        <v>5.6253888421493158E-3</v>
      </c>
      <c r="M3133" s="145">
        <f>IFERROR(_xll.qlIndexFixing(Index1Y,$H3133,TRUE,_xll.ohTrigger(RecalcTrigger,Trigger1Y)),NA())</f>
        <v>5.7183120420002381E-3</v>
      </c>
      <c r="N3133" s="144">
        <f>IFERROR(_xll.qlIndexFixing(ONIndex1M,I3133,TRUE,_xll.ohTrigger(RecalcTrigger,Trigger1M)),NA())</f>
        <v>5.0593438818413716E-3</v>
      </c>
      <c r="O3133" s="44">
        <f>IFERROR(_xll.qlIndexFixing(ONIndex3M,I3133,TRUE,_xll.ohTrigger(RecalcTrigger,Trigger3M)),NA())</f>
        <v>5.3261797239034792E-3</v>
      </c>
      <c r="P3133" s="44">
        <f>IFERROR(_xll.qlIndexFixing(ONIndex6M,I3133,TRUE,_xll.ohTrigger(RecalcTrigger,Trigger6M)),NA())</f>
        <v>5.6356191582995763E-3</v>
      </c>
      <c r="Q3133" s="145">
        <f>IFERROR(_xll.qlIndexFixing(ONIndex1Y,I3133,TRUE,_xll.ohTrigger(RecalcTrigger,Trigger1Y)),NA())</f>
        <v>5.6240841369614714E-3</v>
      </c>
    </row>
    <row r="3134" spans="2:17" x14ac:dyDescent="0.2">
      <c r="B3134" s="39" t="s">
        <v>42</v>
      </c>
      <c r="D3134" s="42">
        <f>_xll.qlCalendarAdvance(Calendar,$D3133,B3134,"f",FALSE)</f>
        <v>61646</v>
      </c>
      <c r="E3134" s="139">
        <f>_xll.qlInterestRateIndexValueDate(IndexON,D3134)</f>
        <v>61646</v>
      </c>
      <c r="F3134" s="155">
        <f>IFERROR(_xll.qlIndexFixing(IndexON,D3134,TRUE,_xll.ohTrigger(RecalcTrigger,TriggerON)),NA())</f>
        <v>4.8706362946848714E-3</v>
      </c>
      <c r="H3134" s="42">
        <f>_xll.qlCalendarAdvance(Calendar,$H3133,B3134,"f",FALSE)</f>
        <v>61646</v>
      </c>
      <c r="I3134" s="139">
        <f>_xll.qlInterestRateIndexValueDate(Index1M,$H3134)</f>
        <v>61648</v>
      </c>
      <c r="J3134" s="144">
        <f>IFERROR(_xll.qlIndexFixing(Index1M,$H3134,TRUE,_xll.ohTrigger(RecalcTrigger,Trigger1M)),NA())</f>
        <v>5.0684990136321082E-3</v>
      </c>
      <c r="K3134" s="44">
        <f>IFERROR(_xll.qlIndexFixing(Index3M,H3134,TRUE,_xll.ohTrigger(RecalcTrigger,Trigger3M)),NA())</f>
        <v>5.3520636260876416E-3</v>
      </c>
      <c r="L3134" s="44">
        <f>IFERROR(_xll.qlIndexFixing(Index6M,$H3134,TRUE,_xll.ohTrigger(RecalcTrigger,Trigger6M)),NA())</f>
        <v>5.6237673973841091E-3</v>
      </c>
      <c r="M3134" s="145">
        <f>IFERROR(_xll.qlIndexFixing(Index1Y,$H3134,TRUE,_xll.ohTrigger(RecalcTrigger,Trigger1Y)),NA())</f>
        <v>5.7213062434742466E-3</v>
      </c>
      <c r="N3134" s="144">
        <f>IFERROR(_xll.qlIndexFixing(ONIndex1M,I3134,TRUE,_xll.ohTrigger(RecalcTrigger,Trigger1M)),NA())</f>
        <v>5.0624943034449643E-3</v>
      </c>
      <c r="O3134" s="44">
        <f>IFERROR(_xll.qlIndexFixing(ONIndex3M,I3134,TRUE,_xll.ohTrigger(RecalcTrigger,Trigger3M)),NA())</f>
        <v>5.3293421637334859E-3</v>
      </c>
      <c r="P3134" s="44">
        <f>IFERROR(_xll.qlIndexFixing(ONIndex6M,I3134,TRUE,_xll.ohTrigger(RecalcTrigger,Trigger6M)),NA())</f>
        <v>5.6340390469777901E-3</v>
      </c>
      <c r="Q3134" s="145">
        <f>IFERROR(_xll.qlIndexFixing(ONIndex1Y,I3134,TRUE,_xll.ohTrigger(RecalcTrigger,Trigger1Y)),NA())</f>
        <v>5.6272329926176923E-3</v>
      </c>
    </row>
    <row r="3135" spans="2:17" x14ac:dyDescent="0.2">
      <c r="B3135" s="39" t="s">
        <v>42</v>
      </c>
      <c r="D3135" s="42">
        <f>_xll.qlCalendarAdvance(Calendar,$D3134,B3135,"f",FALSE)</f>
        <v>61653</v>
      </c>
      <c r="E3135" s="139">
        <f>_xll.qlInterestRateIndexValueDate(IndexON,D3135)</f>
        <v>61653</v>
      </c>
      <c r="F3135" s="155">
        <f>IFERROR(_xll.qlIndexFixing(IndexON,D3135,TRUE,_xll.ohTrigger(RecalcTrigger,TriggerON)),NA())</f>
        <v>4.8737821584143859E-3</v>
      </c>
      <c r="H3135" s="42">
        <f>_xll.qlCalendarAdvance(Calendar,$H3134,B3135,"f",FALSE)</f>
        <v>61653</v>
      </c>
      <c r="I3135" s="139">
        <f>_xll.qlInterestRateIndexValueDate(Index1M,$H3135)</f>
        <v>61655</v>
      </c>
      <c r="J3135" s="144">
        <f>IFERROR(_xll.qlIndexFixing(Index1M,$H3135,TRUE,_xll.ohTrigger(RecalcTrigger,Trigger1M)),NA())</f>
        <v>5.0716361920923447E-3</v>
      </c>
      <c r="K3135" s="44">
        <f>IFERROR(_xll.qlIndexFixing(Index3M,H3135,TRUE,_xll.ohTrigger(RecalcTrigger,Trigger3M)),NA())</f>
        <v>5.3551873974186075E-3</v>
      </c>
      <c r="L3135" s="44">
        <f>IFERROR(_xll.qlIndexFixing(Index6M,$H3135,TRUE,_xll.ohTrigger(RecalcTrigger,Trigger6M)),NA())</f>
        <v>5.6225763313004851E-3</v>
      </c>
      <c r="M3135" s="145">
        <f>IFERROR(_xll.qlIndexFixing(Index1Y,$H3135,TRUE,_xll.ohTrigger(RecalcTrigger,Trigger1Y)),NA())</f>
        <v>5.724293539814569E-3</v>
      </c>
      <c r="N3135" s="144">
        <f>IFERROR(_xll.qlIndexFixing(ONIndex1M,I3135,TRUE,_xll.ohTrigger(RecalcTrigger,Trigger1M)),NA())</f>
        <v>5.0656390761272263E-3</v>
      </c>
      <c r="O3135" s="44">
        <f>IFERROR(_xll.qlIndexFixing(ONIndex3M,I3135,TRUE,_xll.ohTrigger(RecalcTrigger,Trigger3M)),NA())</f>
        <v>5.3324985899738664E-3</v>
      </c>
      <c r="P3135" s="44">
        <f>IFERROR(_xll.qlIndexFixing(ONIndex6M,I3135,TRUE,_xll.ohTrigger(RecalcTrigger,Trigger6M)),NA())</f>
        <v>5.6324725984069346E-3</v>
      </c>
      <c r="Q3135" s="145">
        <f>IFERROR(_xll.qlIndexFixing(ONIndex1Y,I3135,TRUE,_xll.ohTrigger(RecalcTrigger,Trigger1Y)),NA())</f>
        <v>5.6303754075059942E-3</v>
      </c>
    </row>
    <row r="3136" spans="2:17" x14ac:dyDescent="0.2">
      <c r="B3136" s="39" t="s">
        <v>42</v>
      </c>
      <c r="D3136" s="42">
        <f>_xll.qlCalendarAdvance(Calendar,$D3135,B3136,"f",FALSE)</f>
        <v>61660</v>
      </c>
      <c r="E3136" s="139">
        <f>_xll.qlInterestRateIndexValueDate(IndexON,D3136)</f>
        <v>61660</v>
      </c>
      <c r="F3136" s="155">
        <f>IFERROR(_xll.qlIndexFixing(IndexON,D3136,TRUE,_xll.ohTrigger(RecalcTrigger,TriggerON)),NA())</f>
        <v>4.8769223056766009E-3</v>
      </c>
      <c r="H3136" s="42">
        <f>_xll.qlCalendarAdvance(Calendar,$H3135,B3136,"f",FALSE)</f>
        <v>61660</v>
      </c>
      <c r="I3136" s="139">
        <f>_xll.qlInterestRateIndexValueDate(Index1M,$H3136)</f>
        <v>61662</v>
      </c>
      <c r="J3136" s="144">
        <f>IFERROR(_xll.qlIndexFixing(Index1M,$H3136,TRUE,_xll.ohTrigger(RecalcTrigger,Trigger1M)),NA())</f>
        <v>5.074767681786994E-3</v>
      </c>
      <c r="K3136" s="44">
        <f>IFERROR(_xll.qlIndexFixing(Index3M,H3136,TRUE,_xll.ohTrigger(RecalcTrigger,Trigger3M)),NA())</f>
        <v>5.3583050373733152E-3</v>
      </c>
      <c r="L3136" s="44">
        <f>IFERROR(_xll.qlIndexFixing(Index6M,$H3136,TRUE,_xll.ohTrigger(RecalcTrigger,Trigger6M)),NA())</f>
        <v>5.6211910337007759E-3</v>
      </c>
      <c r="M3136" s="145">
        <f>IFERROR(_xll.qlIndexFixing(Index1Y,$H3136,TRUE,_xll.ohTrigger(RecalcTrigger,Trigger1Y)),NA())</f>
        <v>5.7272739139077019E-3</v>
      </c>
      <c r="N3136" s="144">
        <f>IFERROR(_xll.qlIndexFixing(ONIndex1M,I3136,TRUE,_xll.ohTrigger(RecalcTrigger,Trigger1M)),NA())</f>
        <v>5.0687781848601787E-3</v>
      </c>
      <c r="O3136" s="44">
        <f>IFERROR(_xll.qlIndexFixing(ONIndex3M,I3136,TRUE,_xll.ohTrigger(RecalcTrigger,Trigger3M)),NA())</f>
        <v>5.3356489867972812E-3</v>
      </c>
      <c r="P3136" s="44">
        <f>IFERROR(_xll.qlIndexFixing(ONIndex6M,I3136,TRUE,_xll.ohTrigger(RecalcTrigger,Trigger6M)),NA())</f>
        <v>5.6309198332904487E-3</v>
      </c>
      <c r="Q3136" s="145">
        <f>IFERROR(_xll.qlIndexFixing(ONIndex1Y,I3136,TRUE,_xll.ohTrigger(RecalcTrigger,Trigger1Y)),NA())</f>
        <v>5.633511364839805E-3</v>
      </c>
    </row>
    <row r="3137" spans="2:17" x14ac:dyDescent="0.2">
      <c r="B3137" s="39" t="s">
        <v>42</v>
      </c>
      <c r="D3137" s="42">
        <f>_xll.qlCalendarAdvance(Calendar,$D3136,B3137,"f",FALSE)</f>
        <v>61667</v>
      </c>
      <c r="E3137" s="139">
        <f>_xll.qlInterestRateIndexValueDate(IndexON,D3137)</f>
        <v>61667</v>
      </c>
      <c r="F3137" s="155">
        <f>IFERROR(_xll.qlIndexFixing(IndexON,D3137,TRUE,_xll.ohTrigger(RecalcTrigger,TriggerON)),NA())</f>
        <v>4.8800567216833457E-3</v>
      </c>
      <c r="H3137" s="42">
        <f>_xll.qlCalendarAdvance(Calendar,$H3136,B3137,"f",FALSE)</f>
        <v>61667</v>
      </c>
      <c r="I3137" s="139">
        <f>_xll.qlInterestRateIndexValueDate(Index1M,$H3137)</f>
        <v>61669</v>
      </c>
      <c r="J3137" s="144">
        <f>IFERROR(_xll.qlIndexFixing(Index1M,$H3137,TRUE,_xll.ohTrigger(RecalcTrigger,Trigger1M)),NA())</f>
        <v>5.0778934678402127E-3</v>
      </c>
      <c r="K3137" s="44">
        <f>IFERROR(_xll.qlIndexFixing(Index3M,H3137,TRUE,_xll.ohTrigger(RecalcTrigger,Trigger3M)),NA())</f>
        <v>5.3614165300861589E-3</v>
      </c>
      <c r="L3137" s="44">
        <f>IFERROR(_xll.qlIndexFixing(Index6M,$H3137,TRUE,_xll.ohTrigger(RecalcTrigger,Trigger6M)),NA())</f>
        <v>5.6198690696589856E-3</v>
      </c>
      <c r="M3137" s="145">
        <f>IFERROR(_xll.qlIndexFixing(Index1Y,$H3137,TRUE,_xll.ohTrigger(RecalcTrigger,Trigger1Y)),NA())</f>
        <v>5.7302473486392702E-3</v>
      </c>
      <c r="N3137" s="144">
        <f>IFERROR(_xll.qlIndexFixing(ONIndex1M,I3137,TRUE,_xll.ohTrigger(RecalcTrigger,Trigger1M)),NA())</f>
        <v>5.071911615015523E-3</v>
      </c>
      <c r="O3137" s="44">
        <f>IFERROR(_xll.qlIndexFixing(ONIndex3M,I3137,TRUE,_xll.ohTrigger(RecalcTrigger,Trigger3M)),NA())</f>
        <v>5.338793338616199E-3</v>
      </c>
      <c r="P3137" s="44">
        <f>IFERROR(_xll.qlIndexFixing(ONIndex6M,I3137,TRUE,_xll.ohTrigger(RecalcTrigger,Trigger6M)),NA())</f>
        <v>5.6293807722518352E-3</v>
      </c>
      <c r="Q3137" s="145">
        <f>IFERROR(_xll.qlIndexFixing(ONIndex1Y,I3137,TRUE,_xll.ohTrigger(RecalcTrigger,Trigger1Y)),NA())</f>
        <v>5.6366408475128083E-3</v>
      </c>
    </row>
    <row r="3138" spans="2:17" x14ac:dyDescent="0.2">
      <c r="B3138" s="39" t="s">
        <v>42</v>
      </c>
      <c r="D3138" s="42">
        <f>_xll.qlCalendarAdvance(Calendar,$D3137,B3138,"f",FALSE)</f>
        <v>61674</v>
      </c>
      <c r="E3138" s="139">
        <f>_xll.qlInterestRateIndexValueDate(IndexON,D3138)</f>
        <v>61674</v>
      </c>
      <c r="F3138" s="155">
        <f>IFERROR(_xll.qlIndexFixing(IndexON,D3138,TRUE,_xll.ohTrigger(RecalcTrigger,TriggerON)),NA())</f>
        <v>4.8831853912467693E-3</v>
      </c>
      <c r="H3138" s="42">
        <f>_xll.qlCalendarAdvance(Calendar,$H3137,B3138,"f",FALSE)</f>
        <v>61674</v>
      </c>
      <c r="I3138" s="139">
        <f>_xll.qlInterestRateIndexValueDate(Index1M,$H3138)</f>
        <v>61676</v>
      </c>
      <c r="J3138" s="144">
        <f>IFERROR(_xll.qlIndexFixing(Index1M,$H3138,TRUE,_xll.ohTrigger(RecalcTrigger,Trigger1M)),NA())</f>
        <v>5.0810135353710015E-3</v>
      </c>
      <c r="K3138" s="44">
        <f>IFERROR(_xll.qlIndexFixing(Index3M,H3138,TRUE,_xll.ohTrigger(RecalcTrigger,Trigger3M)),NA())</f>
        <v>5.3645218596898303E-3</v>
      </c>
      <c r="L3138" s="44">
        <f>IFERROR(_xll.qlIndexFixing(Index6M,$H3138,TRUE,_xll.ohTrigger(RecalcTrigger,Trigger6M)),NA())</f>
        <v>5.6185108042512144E-3</v>
      </c>
      <c r="M3138" s="145">
        <f>IFERROR(_xll.qlIndexFixing(Index1Y,$H3138,TRUE,_xll.ohTrigger(RecalcTrigger,Trigger1Y)),NA())</f>
        <v>5.7332138268955512E-3</v>
      </c>
      <c r="N3138" s="144">
        <f>IFERROR(_xll.qlIndexFixing(ONIndex1M,I3138,TRUE,_xll.ohTrigger(RecalcTrigger,Trigger1M)),NA())</f>
        <v>5.0750393516452164E-3</v>
      </c>
      <c r="O3138" s="44">
        <f>IFERROR(_xll.qlIndexFixing(ONIndex3M,I3138,TRUE,_xll.ohTrigger(RecalcTrigger,Trigger3M)),NA())</f>
        <v>5.3419316295233443E-3</v>
      </c>
      <c r="P3138" s="44">
        <f>IFERROR(_xll.qlIndexFixing(ONIndex6M,I3138,TRUE,_xll.ohTrigger(RecalcTrigger,Trigger6M)),NA())</f>
        <v>5.6278554359145971E-3</v>
      </c>
      <c r="Q3138" s="145">
        <f>IFERROR(_xll.qlIndexFixing(ONIndex1Y,I3138,TRUE,_xll.ohTrigger(RecalcTrigger,Trigger1Y)),NA())</f>
        <v>5.6397638386584958E-3</v>
      </c>
    </row>
    <row r="3139" spans="2:17" x14ac:dyDescent="0.2">
      <c r="B3139" s="39" t="s">
        <v>42</v>
      </c>
      <c r="D3139" s="42">
        <f>_xll.qlCalendarAdvance(Calendar,$D3138,B3139,"f",FALSE)</f>
        <v>61681</v>
      </c>
      <c r="E3139" s="139">
        <f>_xll.qlInterestRateIndexValueDate(IndexON,D3139)</f>
        <v>61681</v>
      </c>
      <c r="F3139" s="155">
        <f>IFERROR(_xll.qlIndexFixing(IndexON,D3139,TRUE,_xll.ohTrigger(RecalcTrigger,TriggerON)),NA())</f>
        <v>4.8863082994188289E-3</v>
      </c>
      <c r="H3139" s="42">
        <f>_xll.qlCalendarAdvance(Calendar,$H3138,B3139,"f",FALSE)</f>
        <v>61681</v>
      </c>
      <c r="I3139" s="139">
        <f>_xll.qlInterestRateIndexValueDate(Index1M,$H3139)</f>
        <v>61683</v>
      </c>
      <c r="J3139" s="144">
        <f>IFERROR(_xll.qlIndexFixing(Index1M,$H3139,TRUE,_xll.ohTrigger(RecalcTrigger,Trigger1M)),NA())</f>
        <v>5.0841278694983612E-3</v>
      </c>
      <c r="K3139" s="44">
        <f>IFERROR(_xll.qlIndexFixing(Index3M,H3139,TRUE,_xll.ohTrigger(RecalcTrigger,Trigger3M)),NA())</f>
        <v>5.3676210103238255E-3</v>
      </c>
      <c r="L3139" s="44">
        <f>IFERROR(_xll.qlIndexFixing(Index6M,$H3139,TRUE,_xll.ohTrigger(RecalcTrigger,Trigger6M)),NA())</f>
        <v>5.6171665778993272E-3</v>
      </c>
      <c r="M3139" s="145">
        <f>IFERROR(_xll.qlIndexFixing(Index1Y,$H3139,TRUE,_xll.ohTrigger(RecalcTrigger,Trigger1Y)),NA())</f>
        <v>5.7361733315623884E-3</v>
      </c>
      <c r="N3139" s="144">
        <f>IFERROR(_xll.qlIndexFixing(ONIndex1M,I3139,TRUE,_xll.ohTrigger(RecalcTrigger,Trigger1M)),NA())</f>
        <v>5.078161379801216E-3</v>
      </c>
      <c r="O3139" s="44">
        <f>IFERROR(_xll.qlIndexFixing(ONIndex3M,I3139,TRUE,_xll.ohTrigger(RecalcTrigger,Trigger3M)),NA())</f>
        <v>5.3450638434515696E-3</v>
      </c>
      <c r="P3139" s="44">
        <f>IFERROR(_xll.qlIndexFixing(ONIndex6M,I3139,TRUE,_xll.ohTrigger(RecalcTrigger,Trigger6M)),NA())</f>
        <v>5.6263438448223013E-3</v>
      </c>
      <c r="Q3139" s="145">
        <f>IFERROR(_xll.qlIndexFixing(ONIndex1Y,I3139,TRUE,_xll.ohTrigger(RecalcTrigger,Trigger1Y)),NA())</f>
        <v>5.6428803213304235E-3</v>
      </c>
    </row>
    <row r="3140" spans="2:17" x14ac:dyDescent="0.2">
      <c r="B3140" s="39" t="s">
        <v>42</v>
      </c>
      <c r="D3140" s="42">
        <f>_xll.qlCalendarAdvance(Calendar,$D3139,B3140,"f",FALSE)</f>
        <v>61688</v>
      </c>
      <c r="E3140" s="139">
        <f>_xll.qlInterestRateIndexValueDate(IndexON,D3140)</f>
        <v>61688</v>
      </c>
      <c r="F3140" s="155">
        <f>IFERROR(_xll.qlIndexFixing(IndexON,D3140,TRUE,_xll.ohTrigger(RecalcTrigger,TriggerON)),NA())</f>
        <v>4.8894254312514818E-3</v>
      </c>
      <c r="H3140" s="42">
        <f>_xll.qlCalendarAdvance(Calendar,$H3139,B3140,"f",FALSE)</f>
        <v>61688</v>
      </c>
      <c r="I3140" s="139">
        <f>_xll.qlInterestRateIndexValueDate(Index1M,$H3140)</f>
        <v>61690</v>
      </c>
      <c r="J3140" s="144">
        <f>IFERROR(_xll.qlIndexFixing(Index1M,$H3140,TRUE,_xll.ohTrigger(RecalcTrigger,Trigger1M)),NA())</f>
        <v>5.0872364553516064E-3</v>
      </c>
      <c r="K3140" s="44">
        <f>IFERROR(_xll.qlIndexFixing(Index3M,H3140,TRUE,_xll.ohTrigger(RecalcTrigger,Trigger3M)),NA())</f>
        <v>5.3707139661199861E-3</v>
      </c>
      <c r="L3140" s="44">
        <f>IFERROR(_xll.qlIndexFixing(Index6M,$H3140,TRUE,_xll.ohTrigger(RecalcTrigger,Trigger6M)),NA())</f>
        <v>5.6158364112656924E-3</v>
      </c>
      <c r="M3140" s="145">
        <f>IFERROR(_xll.qlIndexFixing(Index1Y,$H3140,TRUE,_xll.ohTrigger(RecalcTrigger,Trigger1Y)),NA())</f>
        <v>5.7391258455256238E-3</v>
      </c>
      <c r="N3140" s="144">
        <f>IFERROR(_xll.qlIndexFixing(ONIndex1M,I3140,TRUE,_xll.ohTrigger(RecalcTrigger,Trigger1M)),NA())</f>
        <v>5.0812776846953511E-3</v>
      </c>
      <c r="O3140" s="44">
        <f>IFERROR(_xll.qlIndexFixing(ONIndex3M,I3140,TRUE,_xll.ohTrigger(RecalcTrigger,Trigger3M)),NA())</f>
        <v>5.3481899648932796E-3</v>
      </c>
      <c r="P3140" s="44">
        <f>IFERROR(_xll.qlIndexFixing(ONIndex6M,I3140,TRUE,_xll.ohTrigger(RecalcTrigger,Trigger6M)),NA())</f>
        <v>5.6248460197583228E-3</v>
      </c>
      <c r="Q3140" s="145">
        <f>IFERROR(_xll.qlIndexFixing(ONIndex1Y,I3140,TRUE,_xll.ohTrigger(RecalcTrigger,Trigger1Y)),NA())</f>
        <v>5.645990278582147E-3</v>
      </c>
    </row>
    <row r="3141" spans="2:17" x14ac:dyDescent="0.2">
      <c r="B3141" s="39" t="s">
        <v>42</v>
      </c>
      <c r="D3141" s="42">
        <f>_xll.qlCalendarAdvance(Calendar,$D3140,B3141,"f",FALSE)</f>
        <v>61695</v>
      </c>
      <c r="E3141" s="139">
        <f>_xll.qlInterestRateIndexValueDate(IndexON,D3141)</f>
        <v>61695</v>
      </c>
      <c r="F3141" s="155">
        <f>IFERROR(_xll.qlIndexFixing(IndexON,D3141,TRUE,_xll.ohTrigger(RecalcTrigger,TriggerON)),NA())</f>
        <v>4.8925367714769408E-3</v>
      </c>
      <c r="H3141" s="42">
        <f>_xll.qlCalendarAdvance(Calendar,$H3140,B3141,"f",FALSE)</f>
        <v>61695</v>
      </c>
      <c r="I3141" s="139">
        <f>_xll.qlInterestRateIndexValueDate(Index1M,$H3141)</f>
        <v>61697</v>
      </c>
      <c r="J3141" s="144">
        <f>IFERROR(_xll.qlIndexFixing(Index1M,$H3141,TRUE,_xll.ohTrigger(RecalcTrigger,Trigger1M)),NA())</f>
        <v>5.0903392780394224E-3</v>
      </c>
      <c r="K3141" s="44">
        <f>IFERROR(_xll.qlIndexFixing(Index3M,H3141,TRUE,_xll.ohTrigger(RecalcTrigger,Trigger3M)),NA())</f>
        <v>5.3727630129927206E-3</v>
      </c>
      <c r="L3141" s="44">
        <f>IFERROR(_xll.qlIndexFixing(Index6M,$H3141,TRUE,_xll.ohTrigger(RecalcTrigger,Trigger6M)),NA())</f>
        <v>5.6144749504169816E-3</v>
      </c>
      <c r="M3141" s="145">
        <f>IFERROR(_xll.qlIndexFixing(Index1Y,$H3141,TRUE,_xll.ohTrigger(RecalcTrigger,Trigger1Y)),NA())</f>
        <v>5.7413167903424432E-3</v>
      </c>
      <c r="N3141" s="144">
        <f>IFERROR(_xll.qlIndexFixing(ONIndex1M,I3141,TRUE,_xll.ohTrigger(RecalcTrigger,Trigger1M)),NA())</f>
        <v>5.0843882514595151E-3</v>
      </c>
      <c r="O3141" s="44">
        <f>IFERROR(_xll.qlIndexFixing(ONIndex3M,I3141,TRUE,_xll.ohTrigger(RecalcTrigger,Trigger3M)),NA())</f>
        <v>5.3513099777813267E-3</v>
      </c>
      <c r="P3141" s="44">
        <f>IFERROR(_xll.qlIndexFixing(ONIndex6M,I3141,TRUE,_xll.ohTrigger(RecalcTrigger,Trigger6M)),NA())</f>
        <v>5.6233619812662283E-3</v>
      </c>
      <c r="Q3141" s="145">
        <f>IFERROR(_xll.qlIndexFixing(ONIndex1Y,I3141,TRUE,_xll.ohTrigger(RecalcTrigger,Trigger1Y)),NA())</f>
        <v>5.6490936933073499E-3</v>
      </c>
    </row>
    <row r="3142" spans="2:17" x14ac:dyDescent="0.2">
      <c r="B3142" s="39" t="s">
        <v>42</v>
      </c>
      <c r="D3142" s="42">
        <f>_xll.qlCalendarAdvance(Calendar,$D3141,B3142,"f",FALSE)</f>
        <v>61702</v>
      </c>
      <c r="E3142" s="139">
        <f>_xll.qlInterestRateIndexValueDate(IndexON,D3142)</f>
        <v>61702</v>
      </c>
      <c r="F3142" s="155">
        <f>IFERROR(_xll.qlIndexFixing(IndexON,D3142,TRUE,_xll.ohTrigger(RecalcTrigger,TriggerON)),NA())</f>
        <v>4.8956423051471631E-3</v>
      </c>
      <c r="H3142" s="42">
        <f>_xll.qlCalendarAdvance(Calendar,$H3141,B3142,"f",FALSE)</f>
        <v>61702</v>
      </c>
      <c r="I3142" s="139">
        <f>_xll.qlInterestRateIndexValueDate(Index1M,$H3142)</f>
        <v>61704</v>
      </c>
      <c r="J3142" s="144">
        <f>IFERROR(_xll.qlIndexFixing(Index1M,$H3142,TRUE,_xll.ohTrigger(RecalcTrigger,Trigger1M)),NA())</f>
        <v>5.0934363226885458E-3</v>
      </c>
      <c r="K3142" s="44">
        <f>IFERROR(_xll.qlIndexFixing(Index3M,H3142,TRUE,_xll.ohTrigger(RecalcTrigger,Trigger3M)),NA())</f>
        <v>5.3758451381522576E-3</v>
      </c>
      <c r="L3142" s="44">
        <f>IFERROR(_xll.qlIndexFixing(Index6M,$H3142,TRUE,_xll.ohTrigger(RecalcTrigger,Trigger6M)),NA())</f>
        <v>5.6131739593399147E-3</v>
      </c>
      <c r="M3142" s="145">
        <f>IFERROR(_xll.qlIndexFixing(Index1Y,$H3142,TRUE,_xll.ohTrigger(RecalcTrigger,Trigger1Y)),NA())</f>
        <v>5.7450098328840054E-3</v>
      </c>
      <c r="N3142" s="144">
        <f>IFERROR(_xll.qlIndexFixing(ONIndex1M,I3142,TRUE,_xll.ohTrigger(RecalcTrigger,Trigger1M)),NA())</f>
        <v>5.0874930651456651E-3</v>
      </c>
      <c r="O3142" s="44">
        <f>IFERROR(_xll.qlIndexFixing(ONIndex3M,I3142,TRUE,_xll.ohTrigger(RecalcTrigger,Trigger3M)),NA())</f>
        <v>5.3544238664482435E-3</v>
      </c>
      <c r="P3142" s="44">
        <f>IFERROR(_xll.qlIndexFixing(ONIndex6M,I3142,TRUE,_xll.ohTrigger(RecalcTrigger,Trigger6M)),NA())</f>
        <v>5.6218917502093291E-3</v>
      </c>
      <c r="Q3142" s="145">
        <f>IFERROR(_xll.qlIndexFixing(ONIndex1Y,I3142,TRUE,_xll.ohTrigger(RecalcTrigger,Trigger1Y)),NA())</f>
        <v>5.6521905487993962E-3</v>
      </c>
    </row>
    <row r="3143" spans="2:17" x14ac:dyDescent="0.2">
      <c r="B3143" s="39" t="s">
        <v>42</v>
      </c>
      <c r="D3143" s="42">
        <f>_xll.qlCalendarAdvance(Calendar,$D3142,B3143,"f",FALSE)</f>
        <v>61709</v>
      </c>
      <c r="E3143" s="139">
        <f>_xll.qlInterestRateIndexValueDate(IndexON,D3143)</f>
        <v>61709</v>
      </c>
      <c r="F3143" s="155">
        <f>IFERROR(_xll.qlIndexFixing(IndexON,D3143,TRUE,_xll.ohTrigger(RecalcTrigger,TriggerON)),NA())</f>
        <v>4.8987420173940421E-3</v>
      </c>
      <c r="H3143" s="42">
        <f>_xll.qlCalendarAdvance(Calendar,$H3142,B3143,"f",FALSE)</f>
        <v>61709</v>
      </c>
      <c r="I3143" s="139">
        <f>_xll.qlInterestRateIndexValueDate(Index1M,$H3143)</f>
        <v>61711</v>
      </c>
      <c r="J3143" s="144">
        <f>IFERROR(_xll.qlIndexFixing(Index1M,$H3143,TRUE,_xll.ohTrigger(RecalcTrigger,Trigger1M)),NA())</f>
        <v>5.0965275744205554E-3</v>
      </c>
      <c r="K3143" s="44">
        <f>IFERROR(_xll.qlIndexFixing(Index3M,H3143,TRUE,_xll.ohTrigger(RecalcTrigger,Trigger3M)),NA())</f>
        <v>5.378921025679162E-3</v>
      </c>
      <c r="L3143" s="44">
        <f>IFERROR(_xll.qlIndexFixing(Index6M,$H3143,TRUE,_xll.ohTrigger(RecalcTrigger,Trigger6M)),NA())</f>
        <v>5.6118870916690286E-3</v>
      </c>
      <c r="M3143" s="145">
        <f>IFERROR(_xll.qlIndexFixing(Index1Y,$H3143,TRUE,_xll.ohTrigger(RecalcTrigger,Trigger1Y)),NA())</f>
        <v>5.7479412720506185E-3</v>
      </c>
      <c r="N3143" s="144">
        <f>IFERROR(_xll.qlIndexFixing(ONIndex1M,I3143,TRUE,_xll.ohTrigger(RecalcTrigger,Trigger1M)),NA())</f>
        <v>5.0905921109656305E-3</v>
      </c>
      <c r="O3143" s="44">
        <f>IFERROR(_xll.qlIndexFixing(ONIndex3M,I3143,TRUE,_xll.ohTrigger(RecalcTrigger,Trigger3M)),NA())</f>
        <v>5.3575316149867547E-3</v>
      </c>
      <c r="P3143" s="44">
        <f>IFERROR(_xll.qlIndexFixing(ONIndex6M,I3143,TRUE,_xll.ohTrigger(RecalcTrigger,Trigger6M)),NA())</f>
        <v>5.6204353468913837E-3</v>
      </c>
      <c r="Q3143" s="145">
        <f>IFERROR(_xll.qlIndexFixing(ONIndex1Y,I3143,TRUE,_xll.ohTrigger(RecalcTrigger,Trigger1Y)),NA())</f>
        <v>5.6552808279519695E-3</v>
      </c>
    </row>
    <row r="3144" spans="2:17" x14ac:dyDescent="0.2">
      <c r="B3144" s="39" t="s">
        <v>42</v>
      </c>
      <c r="D3144" s="42">
        <f>_xll.qlCalendarAdvance(Calendar,$D3143,B3144,"f",FALSE)</f>
        <v>61716</v>
      </c>
      <c r="E3144" s="139">
        <f>_xll.qlInterestRateIndexValueDate(IndexON,D3144)</f>
        <v>61716</v>
      </c>
      <c r="F3144" s="155">
        <f>IFERROR(_xll.qlIndexFixing(IndexON,D3144,TRUE,_xll.ohTrigger(RecalcTrigger,TriggerON)),NA())</f>
        <v>4.9018358930297268E-3</v>
      </c>
      <c r="H3144" s="42">
        <f>_xll.qlCalendarAdvance(Calendar,$H3143,B3144,"f",FALSE)</f>
        <v>61716</v>
      </c>
      <c r="I3144" s="139">
        <f>_xll.qlInterestRateIndexValueDate(Index1M,$H3144)</f>
        <v>61718</v>
      </c>
      <c r="J3144" s="144">
        <f>IFERROR(_xll.qlIndexFixing(Index1M,$H3144,TRUE,_xll.ohTrigger(RecalcTrigger,Trigger1M)),NA())</f>
        <v>5.0996130183518732E-3</v>
      </c>
      <c r="K3144" s="44">
        <f>IFERROR(_xll.qlIndexFixing(Index3M,H3144,TRUE,_xll.ohTrigger(RecalcTrigger,Trigger3M)),NA())</f>
        <v>5.3819906597087908E-3</v>
      </c>
      <c r="L3144" s="44">
        <f>IFERROR(_xll.qlIndexFixing(Index6M,$H3144,TRUE,_xll.ohTrigger(RecalcTrigger,Trigger6M)),NA())</f>
        <v>5.6106143680673551E-3</v>
      </c>
      <c r="M3144" s="145">
        <f>IFERROR(_xll.qlIndexFixing(Index1Y,$H3144,TRUE,_xll.ohTrigger(RecalcTrigger,Trigger1Y)),NA())</f>
        <v>5.750865652056565E-3</v>
      </c>
      <c r="N3144" s="144">
        <f>IFERROR(_xll.qlIndexFixing(ONIndex1M,I3144,TRUE,_xll.ohTrigger(RecalcTrigger,Trigger1M)),NA())</f>
        <v>5.0945680992242615E-3</v>
      </c>
      <c r="O3144" s="44">
        <f>IFERROR(_xll.qlIndexFixing(ONIndex3M,I3144,TRUE,_xll.ohTrigger(RecalcTrigger,Trigger3M)),NA())</f>
        <v>5.3615182440136522E-3</v>
      </c>
      <c r="P3144" s="44">
        <f>IFERROR(_xll.qlIndexFixing(ONIndex6M,I3144,TRUE,_xll.ohTrigger(RecalcTrigger,Trigger6M)),NA())</f>
        <v>5.6185831798316599E-3</v>
      </c>
      <c r="Q3144" s="145">
        <f>IFERROR(_xll.qlIndexFixing(ONIndex1Y,I3144,TRUE,_xll.ohTrigger(RecalcTrigger,Trigger1Y)),NA())</f>
        <v>5.6592443535397052E-3</v>
      </c>
    </row>
    <row r="3145" spans="2:17" x14ac:dyDescent="0.2">
      <c r="B3145" s="39" t="s">
        <v>42</v>
      </c>
      <c r="D3145" s="42">
        <f>_xll.qlCalendarAdvance(Calendar,$D3144,B3145,"f",FALSE)</f>
        <v>61724</v>
      </c>
      <c r="E3145" s="139">
        <f>_xll.qlInterestRateIndexValueDate(IndexON,D3145)</f>
        <v>61724</v>
      </c>
      <c r="F3145" s="155">
        <f>IFERROR(_xll.qlIndexFixing(IndexON,D3145,TRUE,_xll.ohTrigger(RecalcTrigger,TriggerON)),NA())</f>
        <v>4.9053645846885985E-3</v>
      </c>
      <c r="H3145" s="42">
        <f>_xll.qlCalendarAdvance(Calendar,$H3144,B3145,"f",FALSE)</f>
        <v>61724</v>
      </c>
      <c r="I3145" s="139">
        <f>_xll.qlInterestRateIndexValueDate(Index1M,$H3145)</f>
        <v>61728</v>
      </c>
      <c r="J3145" s="144">
        <f>IFERROR(_xll.qlIndexFixing(Index1M,$H3145,TRUE,_xll.ohTrigger(RecalcTrigger,Trigger1M)),NA())</f>
        <v>5.1040106911481144E-3</v>
      </c>
      <c r="K3145" s="44">
        <f>IFERROR(_xll.qlIndexFixing(Index3M,H3145,TRUE,_xll.ohTrigger(RecalcTrigger,Trigger3M)),NA())</f>
        <v>5.3858494809379898E-3</v>
      </c>
      <c r="L3145" s="44">
        <f>IFERROR(_xll.qlIndexFixing(Index6M,$H3145,TRUE,_xll.ohTrigger(RecalcTrigger,Trigger6M)),NA())</f>
        <v>5.608943931180544E-3</v>
      </c>
      <c r="M3145" s="145">
        <f>IFERROR(_xll.qlIndexFixing(Index1Y,$H3145,TRUE,_xll.ohTrigger(RecalcTrigger,Trigger1Y)),NA())</f>
        <v>5.7545322086349649E-3</v>
      </c>
      <c r="N3145" s="144">
        <f>IFERROR(_xll.qlIndexFixing(ONIndex1M,I3145,TRUE,_xll.ohTrigger(RecalcTrigger,Trigger1M)),NA())</f>
        <v>5.097653905474786E-3</v>
      </c>
      <c r="O3145" s="44">
        <f>IFERROR(_xll.qlIndexFixing(ONIndex3M,I3145,TRUE,_xll.ohTrigger(RecalcTrigger,Trigger3M)),NA())</f>
        <v>5.364611898546201E-3</v>
      </c>
      <c r="P3145" s="44">
        <f>IFERROR(_xll.qlIndexFixing(ONIndex6M,I3145,TRUE,_xll.ohTrigger(RecalcTrigger,Trigger6M)),NA())</f>
        <v>5.6171584604491898E-3</v>
      </c>
      <c r="Q3145" s="145">
        <f>IFERROR(_xll.qlIndexFixing(ONIndex1Y,I3145,TRUE,_xll.ohTrigger(RecalcTrigger,Trigger1Y)),NA())</f>
        <v>5.6623195374871926E-3</v>
      </c>
    </row>
    <row r="3146" spans="2:17" x14ac:dyDescent="0.2">
      <c r="B3146" s="39" t="s">
        <v>42</v>
      </c>
      <c r="D3146" s="42">
        <f>_xll.qlCalendarAdvance(Calendar,$D3145,B3146,"f",FALSE)</f>
        <v>61731</v>
      </c>
      <c r="E3146" s="139">
        <f>_xll.qlInterestRateIndexValueDate(IndexON,D3146)</f>
        <v>61731</v>
      </c>
      <c r="F3146" s="155">
        <f>IFERROR(_xll.qlIndexFixing(IndexON,D3146,TRUE,_xll.ohTrigger(RecalcTrigger,TriggerON)),NA())</f>
        <v>4.9084459026893512E-3</v>
      </c>
      <c r="H3146" s="42">
        <f>_xll.qlCalendarAdvance(Calendar,$H3145,B3146,"f",FALSE)</f>
        <v>61731</v>
      </c>
      <c r="I3146" s="139">
        <f>_xll.qlInterestRateIndexValueDate(Index1M,$H3146)</f>
        <v>61735</v>
      </c>
      <c r="J3146" s="144">
        <f>IFERROR(_xll.qlIndexFixing(Index1M,$H3146,TRUE,_xll.ohTrigger(RecalcTrigger,Trigger1M)),NA())</f>
        <v>5.107081968478637E-3</v>
      </c>
      <c r="K3146" s="44">
        <f>IFERROR(_xll.qlIndexFixing(Index3M,H3146,TRUE,_xll.ohTrigger(RecalcTrigger,Trigger3M)),NA())</f>
        <v>5.389676637038405E-3</v>
      </c>
      <c r="L3146" s="44">
        <f>IFERROR(_xll.qlIndexFixing(Index6M,$H3146,TRUE,_xll.ohTrigger(RecalcTrigger,Trigger6M)),NA())</f>
        <v>5.6075824804015925E-3</v>
      </c>
      <c r="M3146" s="145">
        <f>IFERROR(_xll.qlIndexFixing(Index1Y,$H3146,TRUE,_xll.ohTrigger(RecalcTrigger,Trigger1Y)),NA())</f>
        <v>5.7574403176775283E-3</v>
      </c>
      <c r="N3146" s="144">
        <f>IFERROR(_xll.qlIndexFixing(ONIndex1M,I3146,TRUE,_xll.ohTrigger(RecalcTrigger,Trigger1M)),NA())</f>
        <v>5.1002942531752637E-3</v>
      </c>
      <c r="O3146" s="44">
        <f>IFERROR(_xll.qlIndexFixing(ONIndex3M,I3146,TRUE,_xll.ohTrigger(RecalcTrigger,Trigger3M)),NA())</f>
        <v>5.3672586745445727E-3</v>
      </c>
      <c r="P3146" s="44">
        <f>IFERROR(_xll.qlIndexFixing(ONIndex6M,I3146,TRUE,_xll.ohTrigger(RecalcTrigger,Trigger6M)),NA())</f>
        <v>5.6159483315720848E-3</v>
      </c>
      <c r="Q3146" s="145">
        <f>IFERROR(_xll.qlIndexFixing(ONIndex1Y,I3146,TRUE,_xll.ohTrigger(RecalcTrigger,Trigger1Y)),NA())</f>
        <v>5.6649501314698369E-3</v>
      </c>
    </row>
    <row r="3147" spans="2:17" x14ac:dyDescent="0.2">
      <c r="B3147" s="39" t="s">
        <v>42</v>
      </c>
      <c r="D3147" s="42">
        <f>_xll.qlCalendarAdvance(Calendar,$D3146,B3147,"f",FALSE)</f>
        <v>61738</v>
      </c>
      <c r="E3147" s="139">
        <f>_xll.qlInterestRateIndexValueDate(IndexON,D3147)</f>
        <v>61738</v>
      </c>
      <c r="F3147" s="155">
        <f>IFERROR(_xll.qlIndexFixing(IndexON,D3147,TRUE,_xll.ohTrigger(RecalcTrigger,TriggerON)),NA())</f>
        <v>4.9115213369166355E-3</v>
      </c>
      <c r="H3147" s="42">
        <f>_xll.qlCalendarAdvance(Calendar,$H3146,B3147,"f",FALSE)</f>
        <v>61738</v>
      </c>
      <c r="I3147" s="139">
        <f>_xll.qlInterestRateIndexValueDate(Index1M,$H3147)</f>
        <v>61742</v>
      </c>
      <c r="J3147" s="144">
        <f>IFERROR(_xll.qlIndexFixing(Index1M,$H3147,TRUE,_xll.ohTrigger(RecalcTrigger,Trigger1M)),NA())</f>
        <v>5.1101473869963688E-3</v>
      </c>
      <c r="K3147" s="44">
        <f>IFERROR(_xll.qlIndexFixing(Index3M,H3147,TRUE,_xll.ohTrigger(RecalcTrigger,Trigger3M)),NA())</f>
        <v>5.3929811418607088E-3</v>
      </c>
      <c r="L3147" s="44">
        <f>IFERROR(_xll.qlIndexFixing(Index6M,$H3147,TRUE,_xll.ohTrigger(RecalcTrigger,Trigger6M)),NA())</f>
        <v>5.6063584076292191E-3</v>
      </c>
      <c r="M3147" s="145">
        <f>IFERROR(_xll.qlIndexFixing(Index1Y,$H3147,TRUE,_xll.ohTrigger(RecalcTrigger,Trigger1Y)),NA())</f>
        <v>5.7603413115062483E-3</v>
      </c>
      <c r="N3147" s="144">
        <f>IFERROR(_xll.qlIndexFixing(ONIndex1M,I3147,TRUE,_xll.ohTrigger(RecalcTrigger,Trigger1M)),NA())</f>
        <v>5.1033692450364043E-3</v>
      </c>
      <c r="O3147" s="44">
        <f>IFERROR(_xll.qlIndexFixing(ONIndex3M,I3147,TRUE,_xll.ohTrigger(RecalcTrigger,Trigger3M)),NA())</f>
        <v>5.3703408169258893E-3</v>
      </c>
      <c r="P3147" s="44">
        <f>IFERROR(_xll.qlIndexFixing(ONIndex6M,I3147,TRUE,_xll.ohTrigger(RecalcTrigger,Trigger6M)),NA())</f>
        <v>5.6145494348935898E-3</v>
      </c>
      <c r="Q3147" s="145">
        <f>IFERROR(_xll.qlIndexFixing(ONIndex1Y,I3147,TRUE,_xll.ohTrigger(RecalcTrigger,Trigger1Y)),NA())</f>
        <v>5.6680129853603489E-3</v>
      </c>
    </row>
    <row r="3148" spans="2:17" x14ac:dyDescent="0.2">
      <c r="B3148" s="39" t="s">
        <v>42</v>
      </c>
      <c r="D3148" s="42">
        <f>_xll.qlCalendarAdvance(Calendar,$D3147,B3148,"f",FALSE)</f>
        <v>61745</v>
      </c>
      <c r="E3148" s="139">
        <f>_xll.qlInterestRateIndexValueDate(IndexON,D3148)</f>
        <v>61745</v>
      </c>
      <c r="F3148" s="155">
        <f>IFERROR(_xll.qlIndexFixing(IndexON,D3148,TRUE,_xll.ohTrigger(RecalcTrigger,TriggerON)),NA())</f>
        <v>4.9145908721826004E-3</v>
      </c>
      <c r="H3148" s="42">
        <f>_xll.qlCalendarAdvance(Calendar,$H3147,B3148,"f",FALSE)</f>
        <v>61745</v>
      </c>
      <c r="I3148" s="139">
        <f>_xll.qlInterestRateIndexValueDate(Index1M,$H3148)</f>
        <v>61749</v>
      </c>
      <c r="J3148" s="144">
        <f>IFERROR(_xll.qlIndexFixing(Index1M,$H3148,TRUE,_xll.ohTrigger(RecalcTrigger,Trigger1M)),NA())</f>
        <v>5.1132069318177336E-3</v>
      </c>
      <c r="K3148" s="44">
        <f>IFERROR(_xll.qlIndexFixing(Index3M,H3148,TRUE,_xll.ohTrigger(RecalcTrigger,Trigger3M)),NA())</f>
        <v>5.3957656421705965E-3</v>
      </c>
      <c r="L3148" s="44">
        <f>IFERROR(_xll.qlIndexFixing(Index6M,$H3148,TRUE,_xll.ohTrigger(RecalcTrigger,Trigger6M)),NA())</f>
        <v>5.6051485704392279E-3</v>
      </c>
      <c r="M3148" s="145">
        <f>IFERROR(_xll.qlIndexFixing(Index1Y,$H3148,TRUE,_xll.ohTrigger(RecalcTrigger,Trigger1Y)),NA())</f>
        <v>5.763235173007363E-3</v>
      </c>
      <c r="N3148" s="144">
        <f>IFERROR(_xll.qlIndexFixing(ONIndex1M,I3148,TRUE,_xll.ohTrigger(RecalcTrigger,Trigger1M)),NA())</f>
        <v>5.1064383925325529E-3</v>
      </c>
      <c r="O3148" s="44">
        <f>IFERROR(_xll.qlIndexFixing(ONIndex3M,I3148,TRUE,_xll.ohTrigger(RecalcTrigger,Trigger3M)),NA())</f>
        <v>5.3734167377239572E-3</v>
      </c>
      <c r="P3148" s="44">
        <f>IFERROR(_xll.qlIndexFixing(ONIndex6M,I3148,TRUE,_xll.ohTrigger(RecalcTrigger,Trigger6M)),NA())</f>
        <v>5.6131644722690055E-3</v>
      </c>
      <c r="Q3148" s="145">
        <f>IFERROR(_xll.qlIndexFixing(ONIndex1Y,I3148,TRUE,_xll.ohTrigger(RecalcTrigger,Trigger1Y)),NA())</f>
        <v>5.6710691757011489E-3</v>
      </c>
    </row>
    <row r="3149" spans="2:17" x14ac:dyDescent="0.2">
      <c r="B3149" s="39" t="s">
        <v>42</v>
      </c>
      <c r="D3149" s="42">
        <f>_xll.qlCalendarAdvance(Calendar,$D3148,B3149,"f",FALSE)</f>
        <v>61752</v>
      </c>
      <c r="E3149" s="139">
        <f>_xll.qlInterestRateIndexValueDate(IndexON,D3149)</f>
        <v>61752</v>
      </c>
      <c r="F3149" s="155">
        <f>IFERROR(_xll.qlIndexFixing(IndexON,D3149,TRUE,_xll.ohTrigger(RecalcTrigger,TriggerON)),NA())</f>
        <v>4.9176544936191391E-3</v>
      </c>
      <c r="H3149" s="42">
        <f>_xll.qlCalendarAdvance(Calendar,$H3148,B3149,"f",FALSE)</f>
        <v>61752</v>
      </c>
      <c r="I3149" s="139">
        <f>_xll.qlInterestRateIndexValueDate(Index1M,$H3149)</f>
        <v>61756</v>
      </c>
      <c r="J3149" s="144">
        <f>IFERROR(_xll.qlIndexFixing(Index1M,$H3149,TRUE,_xll.ohTrigger(RecalcTrigger,Trigger1M)),NA())</f>
        <v>5.1162605880720443E-3</v>
      </c>
      <c r="K3149" s="44">
        <f>IFERROR(_xll.qlIndexFixing(Index3M,H3149,TRUE,_xll.ohTrigger(RecalcTrigger,Trigger3M)),NA())</f>
        <v>5.3988006414466688E-3</v>
      </c>
      <c r="L3149" s="44">
        <f>IFERROR(_xll.qlIndexFixing(Index6M,$H3149,TRUE,_xll.ohTrigger(RecalcTrigger,Trigger6M)),NA())</f>
        <v>5.6039529894946517E-3</v>
      </c>
      <c r="M3149" s="145">
        <f>IFERROR(_xll.qlIndexFixing(Index1Y,$H3149,TRUE,_xll.ohTrigger(RecalcTrigger,Trigger1Y)),NA())</f>
        <v>5.7661218850675478E-3</v>
      </c>
      <c r="N3149" s="144">
        <f>IFERROR(_xll.qlIndexFixing(ONIndex1M,I3149,TRUE,_xll.ohTrigger(RecalcTrigger,Trigger1M)),NA())</f>
        <v>5.1095016807956029E-3</v>
      </c>
      <c r="O3149" s="44">
        <f>IFERROR(_xll.qlIndexFixing(ONIndex3M,I3149,TRUE,_xll.ohTrigger(RecalcTrigger,Trigger3M)),NA())</f>
        <v>5.3764864211114372E-3</v>
      </c>
      <c r="P3149" s="44">
        <f>IFERROR(_xll.qlIndexFixing(ONIndex6M,I3149,TRUE,_xll.ohTrigger(RecalcTrigger,Trigger6M)),NA())</f>
        <v>5.6117934640820266E-3</v>
      </c>
      <c r="Q3149" s="145">
        <f>IFERROR(_xll.qlIndexFixing(ONIndex1Y,I3149,TRUE,_xll.ohTrigger(RecalcTrigger,Trigger1Y)),NA())</f>
        <v>5.6741186855457926E-3</v>
      </c>
    </row>
    <row r="3150" spans="2:17" x14ac:dyDescent="0.2">
      <c r="B3150" s="39" t="s">
        <v>42</v>
      </c>
      <c r="D3150" s="42">
        <f>_xll.qlCalendarAdvance(Calendar,$D3149,B3150,"f",FALSE)</f>
        <v>61759</v>
      </c>
      <c r="E3150" s="139">
        <f>_xll.qlInterestRateIndexValueDate(IndexON,D3150)</f>
        <v>61759</v>
      </c>
      <c r="F3150" s="155">
        <f>IFERROR(_xll.qlIndexFixing(IndexON,D3150,TRUE,_xll.ohTrigger(RecalcTrigger,TriggerON)),NA())</f>
        <v>4.9207121860384007E-3</v>
      </c>
      <c r="H3150" s="42">
        <f>_xll.qlCalendarAdvance(Calendar,$H3149,B3150,"f",FALSE)</f>
        <v>61759</v>
      </c>
      <c r="I3150" s="139">
        <f>_xll.qlInterestRateIndexValueDate(Index1M,$H3150)</f>
        <v>61763</v>
      </c>
      <c r="J3150" s="144">
        <f>IFERROR(_xll.qlIndexFixing(Index1M,$H3150,TRUE,_xll.ohTrigger(RecalcTrigger,Trigger1M)),NA())</f>
        <v>5.1185474873451297E-3</v>
      </c>
      <c r="K3150" s="44">
        <f>IFERROR(_xll.qlIndexFixing(Index3M,H3150,TRUE,_xll.ohTrigger(RecalcTrigger,Trigger3M)),NA())</f>
        <v>5.4018292840449207E-3</v>
      </c>
      <c r="L3150" s="44">
        <f>IFERROR(_xll.qlIndexFixing(Index6M,$H3150,TRUE,_xll.ohTrigger(RecalcTrigger,Trigger6M)),NA())</f>
        <v>5.6027716854615967E-3</v>
      </c>
      <c r="M3150" s="145">
        <f>IFERROR(_xll.qlIndexFixing(Index1Y,$H3150,TRUE,_xll.ohTrigger(RecalcTrigger,Trigger1Y)),NA())</f>
        <v>5.7690014305723835E-3</v>
      </c>
      <c r="N3150" s="144">
        <f>IFERROR(_xll.qlIndexFixing(ONIndex1M,I3150,TRUE,_xll.ohTrigger(RecalcTrigger,Trigger1M)),NA())</f>
        <v>5.1125590949574473E-3</v>
      </c>
      <c r="O3150" s="44">
        <f>IFERROR(_xll.qlIndexFixing(ONIndex3M,I3150,TRUE,_xll.ohTrigger(RecalcTrigger,Trigger3M)),NA())</f>
        <v>5.3795498513409257E-3</v>
      </c>
      <c r="P3150" s="44">
        <f>IFERROR(_xll.qlIndexFixing(ONIndex6M,I3150,TRUE,_xll.ohTrigger(RecalcTrigger,Trigger6M)),NA())</f>
        <v>5.6104364311959642E-3</v>
      </c>
      <c r="Q3150" s="145">
        <f>IFERROR(_xll.qlIndexFixing(ONIndex1Y,I3150,TRUE,_xll.ohTrigger(RecalcTrigger,Trigger1Y)),NA())</f>
        <v>5.6771614981077079E-3</v>
      </c>
    </row>
    <row r="3151" spans="2:17" x14ac:dyDescent="0.2">
      <c r="B3151" s="39" t="s">
        <v>42</v>
      </c>
      <c r="D3151" s="42">
        <f>_xll.qlCalendarAdvance(Calendar,$D3150,B3151,"f",FALSE)</f>
        <v>61766</v>
      </c>
      <c r="E3151" s="139">
        <f>_xll.qlInterestRateIndexValueDate(IndexON,D3151)</f>
        <v>61766</v>
      </c>
      <c r="F3151" s="155">
        <f>IFERROR(_xll.qlIndexFixing(IndexON,D3151,TRUE,_xll.ohTrigger(RecalcTrigger,TriggerON)),NA())</f>
        <v>4.9237639344124062E-3</v>
      </c>
      <c r="H3151" s="42">
        <f>_xll.qlCalendarAdvance(Calendar,$H3150,B3151,"f",FALSE)</f>
        <v>61766</v>
      </c>
      <c r="I3151" s="139">
        <f>_xll.qlInterestRateIndexValueDate(Index1M,$H3151)</f>
        <v>61770</v>
      </c>
      <c r="J3151" s="144">
        <f>IFERROR(_xll.qlIndexFixing(Index1M,$H3151,TRUE,_xll.ohTrigger(RecalcTrigger,Trigger1M)),NA())</f>
        <v>5.1215904637045917E-3</v>
      </c>
      <c r="K3151" s="44">
        <f>IFERROR(_xll.qlIndexFixing(Index3M,H3151,TRUE,_xll.ohTrigger(RecalcTrigger,Trigger3M)),NA())</f>
        <v>5.4048515541019956E-3</v>
      </c>
      <c r="L3151" s="44">
        <f>IFERROR(_xll.qlIndexFixing(Index6M,$H3151,TRUE,_xll.ohTrigger(RecalcTrigger,Trigger6M)),NA())</f>
        <v>5.6016046790052908E-3</v>
      </c>
      <c r="M3151" s="145">
        <f>IFERROR(_xll.qlIndexFixing(Index1Y,$H3151,TRUE,_xll.ohTrigger(RecalcTrigger,Trigger1Y)),NA())</f>
        <v>5.7718737924085462E-3</v>
      </c>
      <c r="N3151" s="144">
        <f>IFERROR(_xll.qlIndexFixing(ONIndex1M,I3151,TRUE,_xll.ohTrigger(RecalcTrigger,Trigger1M)),NA())</f>
        <v>5.1156106201499796E-3</v>
      </c>
      <c r="O3151" s="44">
        <f>IFERROR(_xll.qlIndexFixing(ONIndex3M,I3151,TRUE,_xll.ohTrigger(RecalcTrigger,Trigger3M)),NA())</f>
        <v>5.3826070126650194E-3</v>
      </c>
      <c r="P3151" s="44">
        <f>IFERROR(_xll.qlIndexFixing(ONIndex6M,I3151,TRUE,_xll.ohTrigger(RecalcTrigger,Trigger6M)),NA())</f>
        <v>5.6090933941543852E-3</v>
      </c>
      <c r="Q3151" s="145">
        <f>IFERROR(_xll.qlIndexFixing(ONIndex1Y,I3151,TRUE,_xll.ohTrigger(RecalcTrigger,Trigger1Y)),NA())</f>
        <v>5.6801975962805784E-3</v>
      </c>
    </row>
    <row r="3152" spans="2:17" x14ac:dyDescent="0.2">
      <c r="B3152" s="39" t="s">
        <v>42</v>
      </c>
      <c r="D3152" s="42">
        <f>_xll.qlCalendarAdvance(Calendar,$D3151,B3152,"f",FALSE)</f>
        <v>61773</v>
      </c>
      <c r="E3152" s="139">
        <f>_xll.qlInterestRateIndexValueDate(IndexON,D3152)</f>
        <v>61773</v>
      </c>
      <c r="F3152" s="155">
        <f>IFERROR(_xll.qlIndexFixing(IndexON,D3152,TRUE,_xll.ohTrigger(RecalcTrigger,TriggerON)),NA())</f>
        <v>4.9268097238730491E-3</v>
      </c>
      <c r="H3152" s="42">
        <f>_xll.qlCalendarAdvance(Calendar,$H3151,B3152,"f",FALSE)</f>
        <v>61773</v>
      </c>
      <c r="I3152" s="139">
        <f>_xll.qlInterestRateIndexValueDate(Index1M,$H3152)</f>
        <v>61777</v>
      </c>
      <c r="J3152" s="144">
        <f>IFERROR(_xll.qlIndexFixing(Index1M,$H3152,TRUE,_xll.ohTrigger(RecalcTrigger,Trigger1M)),NA())</f>
        <v>5.1246275102188677E-3</v>
      </c>
      <c r="K3152" s="44">
        <f>IFERROR(_xll.qlIndexFixing(Index3M,H3152,TRUE,_xll.ohTrigger(RecalcTrigger,Trigger3M)),NA())</f>
        <v>5.4078674357510266E-3</v>
      </c>
      <c r="L3152" s="44">
        <f>IFERROR(_xll.qlIndexFixing(Index6M,$H3152,TRUE,_xll.ohTrigger(RecalcTrigger,Trigger6M)),NA())</f>
        <v>5.6004519907900839E-3</v>
      </c>
      <c r="M3152" s="145">
        <f>IFERROR(_xll.qlIndexFixing(Index1Y,$H3152,TRUE,_xll.ohTrigger(RecalcTrigger,Trigger1Y)),NA())</f>
        <v>5.774738953462491E-3</v>
      </c>
      <c r="N3152" s="144">
        <f>IFERROR(_xll.qlIndexFixing(ONIndex1M,I3152,TRUE,_xll.ohTrigger(RecalcTrigger,Trigger1M)),NA())</f>
        <v>5.118656241585029E-3</v>
      </c>
      <c r="O3152" s="44">
        <f>IFERROR(_xll.qlIndexFixing(ONIndex3M,I3152,TRUE,_xll.ohTrigger(RecalcTrigger,Trigger3M)),NA())</f>
        <v>5.3856578890965068E-3</v>
      </c>
      <c r="P3152" s="44">
        <f>IFERROR(_xll.qlIndexFixing(ONIndex6M,I3152,TRUE,_xll.ohTrigger(RecalcTrigger,Trigger6M)),NA())</f>
        <v>5.6077643736607286E-3</v>
      </c>
      <c r="Q3152" s="145">
        <f>IFERROR(_xll.qlIndexFixing(ONIndex1Y,I3152,TRUE,_xll.ohTrigger(RecalcTrigger,Trigger1Y)),NA())</f>
        <v>5.6832269631179599E-3</v>
      </c>
    </row>
    <row r="3153" spans="2:17" x14ac:dyDescent="0.2">
      <c r="B3153" s="39" t="s">
        <v>42</v>
      </c>
      <c r="D3153" s="42">
        <f>_xll.qlCalendarAdvance(Calendar,$D3152,B3153,"f",FALSE)</f>
        <v>61780</v>
      </c>
      <c r="E3153" s="139">
        <f>_xll.qlInterestRateIndexValueDate(IndexON,D3153)</f>
        <v>61780</v>
      </c>
      <c r="F3153" s="155">
        <f>IFERROR(_xll.qlIndexFixing(IndexON,D3153,TRUE,_xll.ohTrigger(RecalcTrigger,TriggerON)),NA())</f>
        <v>4.9298495392324782E-3</v>
      </c>
      <c r="H3153" s="42">
        <f>_xll.qlCalendarAdvance(Calendar,$H3152,B3153,"f",FALSE)</f>
        <v>61780</v>
      </c>
      <c r="I3153" s="139">
        <f>_xll.qlInterestRateIndexValueDate(Index1M,$H3153)</f>
        <v>61784</v>
      </c>
      <c r="J3153" s="144">
        <f>IFERROR(_xll.qlIndexFixing(Index1M,$H3153,TRUE,_xll.ohTrigger(RecalcTrigger,Trigger1M)),NA())</f>
        <v>5.1276586120084311E-3</v>
      </c>
      <c r="K3153" s="44">
        <f>IFERROR(_xll.qlIndexFixing(Index3M,H3153,TRUE,_xll.ohTrigger(RecalcTrigger,Trigger3M)),NA())</f>
        <v>5.4108769131312939E-3</v>
      </c>
      <c r="L3153" s="44">
        <f>IFERROR(_xll.qlIndexFixing(Index6M,$H3153,TRUE,_xll.ohTrigger(RecalcTrigger,Trigger6M)),NA())</f>
        <v>5.5993136414829586E-3</v>
      </c>
      <c r="M3153" s="145">
        <f>IFERROR(_xll.qlIndexFixing(Index1Y,$H3153,TRUE,_xll.ohTrigger(RecalcTrigger,Trigger1Y)),NA())</f>
        <v>5.7775968966193615E-3</v>
      </c>
      <c r="N3153" s="144">
        <f>IFERROR(_xll.qlIndexFixing(ONIndex1M,I3153,TRUE,_xll.ohTrigger(RecalcTrigger,Trigger1M)),NA())</f>
        <v>5.1216959441546805E-3</v>
      </c>
      <c r="O3153" s="44">
        <f>IFERROR(_xll.qlIndexFixing(ONIndex3M,I3153,TRUE,_xll.ohTrigger(RecalcTrigger,Trigger3M)),NA())</f>
        <v>5.3887024648080484E-3</v>
      </c>
      <c r="P3153" s="44">
        <f>IFERROR(_xll.qlIndexFixing(ONIndex6M,I3153,TRUE,_xll.ohTrigger(RecalcTrigger,Trigger6M)),NA())</f>
        <v>5.6064493904184332E-3</v>
      </c>
      <c r="Q3153" s="145">
        <f>IFERROR(_xll.qlIndexFixing(ONIndex1Y,I3153,TRUE,_xll.ohTrigger(RecalcTrigger,Trigger1Y)),NA())</f>
        <v>5.6862495817533443E-3</v>
      </c>
    </row>
    <row r="3154" spans="2:17" x14ac:dyDescent="0.2">
      <c r="B3154" s="39" t="s">
        <v>42</v>
      </c>
      <c r="D3154" s="42">
        <f>_xll.qlCalendarAdvance(Calendar,$D3153,B3154,"f",FALSE)</f>
        <v>61787</v>
      </c>
      <c r="E3154" s="139">
        <f>_xll.qlInterestRateIndexValueDate(IndexON,D3154)</f>
        <v>61787</v>
      </c>
      <c r="F3154" s="155">
        <f>IFERROR(_xll.qlIndexFixing(IndexON,D3154,TRUE,_xll.ohTrigger(RecalcTrigger,TriggerON)),NA())</f>
        <v>4.9328833656225868E-3</v>
      </c>
      <c r="H3154" s="42">
        <f>_xll.qlCalendarAdvance(Calendar,$H3153,B3154,"f",FALSE)</f>
        <v>61787</v>
      </c>
      <c r="I3154" s="139">
        <f>_xll.qlInterestRateIndexValueDate(Index1M,$H3154)</f>
        <v>61791</v>
      </c>
      <c r="J3154" s="144">
        <f>IFERROR(_xll.qlIndexFixing(Index1M,$H3154,TRUE,_xll.ohTrigger(RecalcTrigger,Trigger1M)),NA())</f>
        <v>5.131440019956396E-3</v>
      </c>
      <c r="K3154" s="44">
        <f>IFERROR(_xll.qlIndexFixing(Index3M,H3154,TRUE,_xll.ohTrigger(RecalcTrigger,Trigger3M)),NA())</f>
        <v>5.4141339196483286E-3</v>
      </c>
      <c r="L3154" s="44">
        <f>IFERROR(_xll.qlIndexFixing(Index6M,$H3154,TRUE,_xll.ohTrigger(RecalcTrigger,Trigger6M)),NA())</f>
        <v>5.5981261766306816E-3</v>
      </c>
      <c r="M3154" s="145">
        <f>IFERROR(_xll.qlIndexFixing(Index1Y,$H3154,TRUE,_xll.ohTrigger(RecalcTrigger,Trigger1Y)),NA())</f>
        <v>5.7804476047658331E-3</v>
      </c>
      <c r="N3154" s="144">
        <f>IFERROR(_xll.qlIndexFixing(ONIndex1M,I3154,TRUE,_xll.ohTrigger(RecalcTrigger,Trigger1M)),NA())</f>
        <v>5.1247297133105718E-3</v>
      </c>
      <c r="O3154" s="44">
        <f>IFERROR(_xll.qlIndexFixing(ONIndex3M,I3154,TRUE,_xll.ohTrigger(RecalcTrigger,Trigger3M)),NA())</f>
        <v>5.3917407242121129E-3</v>
      </c>
      <c r="P3154" s="44">
        <f>IFERROR(_xll.qlIndexFixing(ONIndex6M,I3154,TRUE,_xll.ohTrigger(RecalcTrigger,Trigger6M)),NA())</f>
        <v>5.6051484647312577E-3</v>
      </c>
      <c r="Q3154" s="145">
        <f>IFERROR(_xll.qlIndexFixing(ONIndex1Y,I3154,TRUE,_xll.ohTrigger(RecalcTrigger,Trigger1Y)),NA())</f>
        <v>5.689265435080415E-3</v>
      </c>
    </row>
    <row r="3155" spans="2:17" x14ac:dyDescent="0.2">
      <c r="B3155" s="39" t="s">
        <v>42</v>
      </c>
      <c r="D3155" s="42">
        <f>_xll.qlCalendarAdvance(Calendar,$D3154,B3155,"f",FALSE)</f>
        <v>61794</v>
      </c>
      <c r="E3155" s="139">
        <f>_xll.qlInterestRateIndexValueDate(IndexON,D3155)</f>
        <v>61794</v>
      </c>
      <c r="F3155" s="155">
        <f>IFERROR(_xll.qlIndexFixing(IndexON,D3155,TRUE,_xll.ohTrigger(RecalcTrigger,TriggerON)),NA())</f>
        <v>4.9359111877755879E-3</v>
      </c>
      <c r="H3155" s="42">
        <f>_xll.qlCalendarAdvance(Calendar,$H3154,B3155,"f",FALSE)</f>
        <v>61794</v>
      </c>
      <c r="I3155" s="139">
        <f>_xll.qlInterestRateIndexValueDate(Index1M,$H3155)</f>
        <v>61798</v>
      </c>
      <c r="J3155" s="144">
        <f>IFERROR(_xll.qlIndexFixing(Index1M,$H3155,TRUE,_xll.ohTrigger(RecalcTrigger,Trigger1M)),NA())</f>
        <v>5.1344580322996592E-3</v>
      </c>
      <c r="K3155" s="44">
        <f>IFERROR(_xll.qlIndexFixing(Index3M,H3155,TRUE,_xll.ohTrigger(RecalcTrigger,Trigger3M)),NA())</f>
        <v>5.4171301231492851E-3</v>
      </c>
      <c r="L3155" s="44">
        <f>IFERROR(_xll.qlIndexFixing(Index6M,$H3155,TRUE,_xll.ohTrigger(RecalcTrigger,Trigger6M)),NA())</f>
        <v>5.5970186016246247E-3</v>
      </c>
      <c r="M3155" s="145">
        <f>IFERROR(_xll.qlIndexFixing(Index1Y,$H3155,TRUE,_xll.ohTrigger(RecalcTrigger,Trigger1Y)),NA())</f>
        <v>5.7832910607879245E-3</v>
      </c>
      <c r="N3155" s="144">
        <f>IFERROR(_xll.qlIndexFixing(ONIndex1M,I3155,TRUE,_xll.ohTrigger(RecalcTrigger,Trigger1M)),NA())</f>
        <v>5.1277575339447878E-3</v>
      </c>
      <c r="O3155" s="44">
        <f>IFERROR(_xll.qlIndexFixing(ONIndex3M,I3155,TRUE,_xll.ohTrigger(RecalcTrigger,Trigger3M)),NA())</f>
        <v>5.3947726512415528E-3</v>
      </c>
      <c r="P3155" s="44">
        <f>IFERROR(_xll.qlIndexFixing(ONIndex6M,I3155,TRUE,_xll.ohTrigger(RecalcTrigger,Trigger6M)),NA())</f>
        <v>5.6038616176223854E-3</v>
      </c>
      <c r="Q3155" s="145">
        <f>IFERROR(_xll.qlIndexFixing(ONIndex1Y,I3155,TRUE,_xll.ohTrigger(RecalcTrigger,Trigger1Y)),NA())</f>
        <v>5.6922745063126001E-3</v>
      </c>
    </row>
    <row r="3156" spans="2:17" x14ac:dyDescent="0.2">
      <c r="B3156" s="39" t="s">
        <v>42</v>
      </c>
      <c r="D3156" s="42">
        <f>_xll.qlCalendarAdvance(Calendar,$D3155,B3156,"f",FALSE)</f>
        <v>61801</v>
      </c>
      <c r="E3156" s="139">
        <f>_xll.qlInterestRateIndexValueDate(IndexON,D3156)</f>
        <v>61801</v>
      </c>
      <c r="F3156" s="155">
        <f>IFERROR(_xll.qlIndexFixing(IndexON,D3156,TRUE,_xll.ohTrigger(RecalcTrigger,TriggerON)),NA())</f>
        <v>4.9389329908233748E-3</v>
      </c>
      <c r="H3156" s="42">
        <f>_xll.qlCalendarAdvance(Calendar,$H3155,B3156,"f",FALSE)</f>
        <v>61801</v>
      </c>
      <c r="I3156" s="139">
        <f>_xll.qlInterestRateIndexValueDate(Index1M,$H3156)</f>
        <v>61805</v>
      </c>
      <c r="J3156" s="144">
        <f>IFERROR(_xll.qlIndexFixing(Index1M,$H3156,TRUE,_xll.ohTrigger(RecalcTrigger,Trigger1M)),NA())</f>
        <v>5.1374700519166063E-3</v>
      </c>
      <c r="K3156" s="44">
        <f>IFERROR(_xll.qlIndexFixing(Index3M,H3156,TRUE,_xll.ohTrigger(RecalcTrigger,Trigger3M)),NA())</f>
        <v>5.4201198735825962E-3</v>
      </c>
      <c r="L3156" s="44">
        <f>IFERROR(_xll.qlIndexFixing(Index6M,$H3156,TRUE,_xll.ohTrigger(RecalcTrigger,Trigger6M)),NA())</f>
        <v>5.5959254309302237E-3</v>
      </c>
      <c r="M3156" s="145">
        <f>IFERROR(_xll.qlIndexFixing(Index1Y,$H3156,TRUE,_xll.ohTrigger(RecalcTrigger,Trigger1Y)),NA())</f>
        <v>5.7861272475712155E-3</v>
      </c>
      <c r="N3156" s="144">
        <f>IFERROR(_xll.qlIndexFixing(ONIndex1M,I3156,TRUE,_xll.ohTrigger(RecalcTrigger,Trigger1M)),NA())</f>
        <v>5.130779391349094E-3</v>
      </c>
      <c r="O3156" s="44">
        <f>IFERROR(_xll.qlIndexFixing(ONIndex3M,I3156,TRUE,_xll.ohTrigger(RecalcTrigger,Trigger3M)),NA())</f>
        <v>5.3977982299890925E-3</v>
      </c>
      <c r="P3156" s="44">
        <f>IFERROR(_xll.qlIndexFixing(ONIndex6M,I3156,TRUE,_xll.ohTrigger(RecalcTrigger,Trigger6M)),NA())</f>
        <v>5.602588869395575E-3</v>
      </c>
      <c r="Q3156" s="145">
        <f>IFERROR(_xll.qlIndexFixing(ONIndex1Y,I3156,TRUE,_xll.ohTrigger(RecalcTrigger,Trigger1Y)),NA())</f>
        <v>5.6952767784235192E-3</v>
      </c>
    </row>
    <row r="3157" spans="2:17" x14ac:dyDescent="0.2">
      <c r="B3157" s="39" t="s">
        <v>42</v>
      </c>
      <c r="D3157" s="42">
        <f>_xll.qlCalendarAdvance(Calendar,$D3156,B3157,"f",FALSE)</f>
        <v>61808</v>
      </c>
      <c r="E3157" s="139">
        <f>_xll.qlInterestRateIndexValueDate(IndexON,D3157)</f>
        <v>61808</v>
      </c>
      <c r="F3157" s="155">
        <f>IFERROR(_xll.qlIndexFixing(IndexON,D3157,TRUE,_xll.ohTrigger(RecalcTrigger,TriggerON)),NA())</f>
        <v>4.9419487596580325E-3</v>
      </c>
      <c r="H3157" s="42">
        <f>_xll.qlCalendarAdvance(Calendar,$H3156,B3157,"f",FALSE)</f>
        <v>61808</v>
      </c>
      <c r="I3157" s="139">
        <f>_xll.qlInterestRateIndexValueDate(Index1M,$H3157)</f>
        <v>61812</v>
      </c>
      <c r="J3157" s="144">
        <f>IFERROR(_xll.qlIndexFixing(Index1M,$H3157,TRUE,_xll.ohTrigger(RecalcTrigger,Trigger1M)),NA())</f>
        <v>5.1404760639236595E-3</v>
      </c>
      <c r="K3157" s="44">
        <f>IFERROR(_xll.qlIndexFixing(Index3M,H3157,TRUE,_xll.ohTrigger(RecalcTrigger,Trigger3M)),NA())</f>
        <v>5.42310315508443E-3</v>
      </c>
      <c r="L3157" s="44">
        <f>IFERROR(_xll.qlIndexFixing(Index6M,$H3157,TRUE,_xll.ohTrigger(RecalcTrigger,Trigger6M)),NA())</f>
        <v>5.5948466852170321E-3</v>
      </c>
      <c r="M3157" s="145">
        <f>IFERROR(_xll.qlIndexFixing(Index1Y,$H3157,TRUE,_xll.ohTrigger(RecalcTrigger,Trigger1Y)),NA())</f>
        <v>5.7889561480019445E-3</v>
      </c>
      <c r="N3157" s="144">
        <f>IFERROR(_xll.qlIndexFixing(ONIndex1M,I3157,TRUE,_xll.ohTrigger(RecalcTrigger,Trigger1M)),NA())</f>
        <v>5.1337952704955114E-3</v>
      </c>
      <c r="O3157" s="44">
        <f>IFERROR(_xll.qlIndexFixing(ONIndex3M,I3157,TRUE,_xll.ohTrigger(RecalcTrigger,Trigger3M)),NA())</f>
        <v>5.4008174448672008E-3</v>
      </c>
      <c r="P3157" s="44">
        <f>IFERROR(_xll.qlIndexFixing(ONIndex6M,I3157,TRUE,_xll.ohTrigger(RecalcTrigger,Trigger6M)),NA())</f>
        <v>5.6013302409940735E-3</v>
      </c>
      <c r="Q3157" s="145">
        <f>IFERROR(_xll.qlIndexFixing(ONIndex1Y,I3157,TRUE,_xll.ohTrigger(RecalcTrigger,Trigger1Y)),NA())</f>
        <v>5.698272234466728E-3</v>
      </c>
    </row>
    <row r="3158" spans="2:17" x14ac:dyDescent="0.2">
      <c r="B3158" s="39" t="s">
        <v>42</v>
      </c>
      <c r="D3158" s="42">
        <f>_xll.qlCalendarAdvance(Calendar,$D3157,B3158,"f",FALSE)</f>
        <v>61815</v>
      </c>
      <c r="E3158" s="139">
        <f>_xll.qlInterestRateIndexValueDate(IndexON,D3158)</f>
        <v>61815</v>
      </c>
      <c r="F3158" s="155">
        <f>IFERROR(_xll.qlIndexFixing(IndexON,D3158,TRUE,_xll.ohTrigger(RecalcTrigger,TriggerON)),NA())</f>
        <v>4.9449584792515822E-3</v>
      </c>
      <c r="H3158" s="42">
        <f>_xll.qlCalendarAdvance(Calendar,$H3157,B3158,"f",FALSE)</f>
        <v>61815</v>
      </c>
      <c r="I3158" s="139">
        <f>_xll.qlInterestRateIndexValueDate(Index1M,$H3158)</f>
        <v>61819</v>
      </c>
      <c r="J3158" s="144">
        <f>IFERROR(_xll.qlIndexFixing(Index1M,$H3158,TRUE,_xll.ohTrigger(RecalcTrigger,Trigger1M)),NA())</f>
        <v>5.1434760534398204E-3</v>
      </c>
      <c r="K3158" s="44">
        <f>IFERROR(_xll.qlIndexFixing(Index3M,H3158,TRUE,_xll.ohTrigger(RecalcTrigger,Trigger3M)),NA())</f>
        <v>5.4258276807389655E-3</v>
      </c>
      <c r="L3158" s="44">
        <f>IFERROR(_xll.qlIndexFixing(Index6M,$H3158,TRUE,_xll.ohTrigger(RecalcTrigger,Trigger6M)),NA())</f>
        <v>5.5938099947336027E-3</v>
      </c>
      <c r="M3158" s="145">
        <f>IFERROR(_xll.qlIndexFixing(Index1Y,$H3158,TRUE,_xll.ohTrigger(RecalcTrigger,Trigger1Y)),NA())</f>
        <v>5.7917777449661293E-3</v>
      </c>
      <c r="N3158" s="144">
        <f>IFERROR(_xll.qlIndexFixing(ONIndex1M,I3158,TRUE,_xll.ohTrigger(RecalcTrigger,Trigger1M)),NA())</f>
        <v>5.1368051565958694E-3</v>
      </c>
      <c r="O3158" s="44">
        <f>IFERROR(_xll.qlIndexFixing(ONIndex3M,I3158,TRUE,_xll.ohTrigger(RecalcTrigger,Trigger3M)),NA())</f>
        <v>5.4038302800485383E-3</v>
      </c>
      <c r="P3158" s="44">
        <f>IFERROR(_xll.qlIndexFixing(ONIndex6M,I3158,TRUE,_xll.ohTrigger(RecalcTrigger,Trigger6M)),NA())</f>
        <v>5.6000857528815118E-3</v>
      </c>
      <c r="Q3158" s="145">
        <f>IFERROR(_xll.qlIndexFixing(ONIndex1Y,I3158,TRUE,_xll.ohTrigger(RecalcTrigger,Trigger1Y)),NA())</f>
        <v>5.7012608574957824E-3</v>
      </c>
    </row>
    <row r="3159" spans="2:17" x14ac:dyDescent="0.2">
      <c r="B3159" s="39" t="s">
        <v>42</v>
      </c>
      <c r="D3159" s="42">
        <f>_xll.qlCalendarAdvance(Calendar,$D3158,B3159,"f",FALSE)</f>
        <v>61822</v>
      </c>
      <c r="E3159" s="139">
        <f>_xll.qlInterestRateIndexValueDate(IndexON,D3159)</f>
        <v>61822</v>
      </c>
      <c r="F3159" s="155">
        <f>IFERROR(_xll.qlIndexFixing(IndexON,D3159,TRUE,_xll.ohTrigger(RecalcTrigger,TriggerON)),NA())</f>
        <v>4.947962134655981E-3</v>
      </c>
      <c r="H3159" s="42">
        <f>_xll.qlCalendarAdvance(Calendar,$H3158,B3159,"f",FALSE)</f>
        <v>61822</v>
      </c>
      <c r="I3159" s="139">
        <f>_xll.qlInterestRateIndexValueDate(Index1M,$H3159)</f>
        <v>61826</v>
      </c>
      <c r="J3159" s="144">
        <f>IFERROR(_xll.qlIndexFixing(Index1M,$H3159,TRUE,_xll.ohTrigger(RecalcTrigger,Trigger1M)),NA())</f>
        <v>5.1462198886564892E-3</v>
      </c>
      <c r="K3159" s="44">
        <f>IFERROR(_xll.qlIndexFixing(Index3M,H3159,TRUE,_xll.ohTrigger(RecalcTrigger,Trigger3M)),NA())</f>
        <v>5.4287983993524871E-3</v>
      </c>
      <c r="L3159" s="44">
        <f>IFERROR(_xll.qlIndexFixing(Index6M,$H3159,TRUE,_xll.ohTrigger(RecalcTrigger,Trigger6M)),NA())</f>
        <v>5.5927591368384747E-3</v>
      </c>
      <c r="M3159" s="145">
        <f>IFERROR(_xll.qlIndexFixing(Index1Y,$H3159,TRUE,_xll.ohTrigger(RecalcTrigger,Trigger1Y)),NA())</f>
        <v>5.7945920213493514E-3</v>
      </c>
      <c r="N3159" s="144">
        <f>IFERROR(_xll.qlIndexFixing(ONIndex1M,I3159,TRUE,_xll.ohTrigger(RecalcTrigger,Trigger1M)),NA())</f>
        <v>5.1398090348619974E-3</v>
      </c>
      <c r="O3159" s="44">
        <f>IFERROR(_xll.qlIndexFixing(ONIndex3M,I3159,TRUE,_xll.ohTrigger(RecalcTrigger,Trigger3M)),NA())</f>
        <v>5.4068367194659572E-3</v>
      </c>
      <c r="P3159" s="44">
        <f>IFERROR(_xll.qlIndexFixing(ONIndex6M,I3159,TRUE,_xll.ohTrigger(RecalcTrigger,Trigger6M)),NA())</f>
        <v>5.5988554255215206E-3</v>
      </c>
      <c r="Q3159" s="145">
        <f>IFERROR(_xll.qlIndexFixing(ONIndex1Y,I3159,TRUE,_xll.ohTrigger(RecalcTrigger,Trigger1Y)),NA())</f>
        <v>5.704242630564238E-3</v>
      </c>
    </row>
    <row r="3160" spans="2:17" x14ac:dyDescent="0.2">
      <c r="B3160" s="39" t="s">
        <v>42</v>
      </c>
      <c r="D3160" s="42">
        <f>_xll.qlCalendarAdvance(Calendar,$D3159,B3160,"f",FALSE)</f>
        <v>61829</v>
      </c>
      <c r="E3160" s="139">
        <f>_xll.qlInterestRateIndexValueDate(IndexON,D3160)</f>
        <v>61829</v>
      </c>
      <c r="F3160" s="155">
        <f>IFERROR(_xll.qlIndexFixing(IndexON,D3160,TRUE,_xll.ohTrigger(RecalcTrigger,TriggerON)),NA())</f>
        <v>4.9519511445623721E-3</v>
      </c>
      <c r="H3160" s="42">
        <f>_xll.qlCalendarAdvance(Calendar,$H3159,B3160,"f",FALSE)</f>
        <v>61829</v>
      </c>
      <c r="I3160" s="139">
        <f>_xll.qlInterestRateIndexValueDate(Index1M,$H3160)</f>
        <v>61835</v>
      </c>
      <c r="J3160" s="144">
        <f>IFERROR(_xll.qlIndexFixing(Index1M,$H3160,TRUE,_xll.ohTrigger(RecalcTrigger,Trigger1M)),NA())</f>
        <v>5.1500608632508715E-3</v>
      </c>
      <c r="K3160" s="44">
        <f>IFERROR(_xll.qlIndexFixing(Index3M,H3160,TRUE,_xll.ohTrigger(RecalcTrigger,Trigger3M)),NA())</f>
        <v>5.4326083189639328E-3</v>
      </c>
      <c r="L3160" s="44">
        <f>IFERROR(_xll.qlIndexFixing(Index6M,$H3160,TRUE,_xll.ohTrigger(RecalcTrigger,Trigger6M)),NA())</f>
        <v>5.5914293212129887E-3</v>
      </c>
      <c r="M3160" s="145">
        <f>IFERROR(_xll.qlIndexFixing(Index1Y,$H3160,TRUE,_xll.ohTrigger(RecalcTrigger,Trigger1Y)),NA())</f>
        <v>5.7981995923848976E-3</v>
      </c>
      <c r="N3160" s="144">
        <f>IFERROR(_xll.qlIndexFixing(ONIndex1M,I3160,TRUE,_xll.ohTrigger(RecalcTrigger,Trigger1M)),NA())</f>
        <v>5.1441633018622923E-3</v>
      </c>
      <c r="O3160" s="44">
        <f>IFERROR(_xll.qlIndexFixing(ONIndex3M,I3160,TRUE,_xll.ohTrigger(RecalcTrigger,Trigger3M)),NA())</f>
        <v>5.4112017977114846E-3</v>
      </c>
      <c r="P3160" s="44">
        <f>IFERROR(_xll.qlIndexFixing(ONIndex6M,I3160,TRUE,_xll.ohTrigger(RecalcTrigger,Trigger6M)),NA())</f>
        <v>5.5972095397205379E-3</v>
      </c>
      <c r="Q3160" s="145">
        <f>IFERROR(_xll.qlIndexFixing(ONIndex1Y,I3160,TRUE,_xll.ohTrigger(RecalcTrigger,Trigger1Y)),NA())</f>
        <v>5.7085808627643786E-3</v>
      </c>
    </row>
    <row r="3161" spans="2:17" x14ac:dyDescent="0.2">
      <c r="B3161" s="39" t="s">
        <v>42</v>
      </c>
      <c r="D3161" s="42">
        <f>_xll.qlCalendarAdvance(Calendar,$D3160,B3161,"f",FALSE)</f>
        <v>61836</v>
      </c>
      <c r="E3161" s="139">
        <f>_xll.qlInterestRateIndexValueDate(IndexON,D3161)</f>
        <v>61836</v>
      </c>
      <c r="F3161" s="155">
        <f>IFERROR(_xll.qlIndexFixing(IndexON,D3161,TRUE,_xll.ohTrigger(RecalcTrigger,TriggerON)),NA())</f>
        <v>4.9539511923857305E-3</v>
      </c>
      <c r="H3161" s="42">
        <f>_xll.qlCalendarAdvance(Calendar,$H3160,B3161,"f",FALSE)</f>
        <v>61836</v>
      </c>
      <c r="I3161" s="139">
        <f>_xll.qlInterestRateIndexValueDate(Index1M,$H3161)</f>
        <v>61840</v>
      </c>
      <c r="J3161" s="144">
        <f>IFERROR(_xll.qlIndexFixing(Index1M,$H3161,TRUE,_xll.ohTrigger(RecalcTrigger,Trigger1M)),NA())</f>
        <v>5.1521904041518241E-3</v>
      </c>
      <c r="K3161" s="44">
        <f>IFERROR(_xll.qlIndexFixing(Index3M,H3161,TRUE,_xll.ohTrigger(RecalcTrigger,Trigger3M)),NA())</f>
        <v>5.4347202747592359E-3</v>
      </c>
      <c r="L3161" s="44">
        <f>IFERROR(_xll.qlIndexFixing(Index6M,$H3161,TRUE,_xll.ohTrigger(RecalcTrigger,Trigger6M)),NA())</f>
        <v>5.5907008975519265E-3</v>
      </c>
      <c r="M3161" s="145">
        <f>IFERROR(_xll.qlIndexFixing(Index1Y,$H3161,TRUE,_xll.ohTrigger(RecalcTrigger,Trigger1Y)),NA())</f>
        <v>5.8001985439167601E-3</v>
      </c>
      <c r="N3161" s="144">
        <f>IFERROR(_xll.qlIndexFixing(ONIndex1M,I3161,TRUE,_xll.ohTrigger(RecalcTrigger,Trigger1M)),NA())</f>
        <v>5.1457987080194556E-3</v>
      </c>
      <c r="O3161" s="44">
        <f>IFERROR(_xll.qlIndexFixing(ONIndex3M,I3161,TRUE,_xll.ohTrigger(RecalcTrigger,Trigger3M)),NA())</f>
        <v>5.4128303481792983E-3</v>
      </c>
      <c r="P3161" s="44">
        <f>IFERROR(_xll.qlIndexFixing(ONIndex6M,I3161,TRUE,_xll.ohTrigger(RecalcTrigger,Trigger6M)),NA())</f>
        <v>5.5964373364325581E-3</v>
      </c>
      <c r="Q3161" s="145">
        <f>IFERROR(_xll.qlIndexFixing(ONIndex1Y,I3161,TRUE,_xll.ohTrigger(RecalcTrigger,Trigger1Y)),NA())</f>
        <v>5.7101855588737038E-3</v>
      </c>
    </row>
    <row r="3162" spans="2:17" x14ac:dyDescent="0.2">
      <c r="B3162" s="39" t="s">
        <v>42</v>
      </c>
      <c r="D3162" s="42">
        <f>_xll.qlCalendarAdvance(Calendar,$D3161,B3162,"f",FALSE)</f>
        <v>61843</v>
      </c>
      <c r="E3162" s="139">
        <f>_xll.qlInterestRateIndexValueDate(IndexON,D3162)</f>
        <v>61843</v>
      </c>
      <c r="F3162" s="155">
        <f>IFERROR(_xll.qlIndexFixing(IndexON,D3162,TRUE,_xll.ohTrigger(RecalcTrigger,TriggerON)),NA())</f>
        <v>4.9569365648949315E-3</v>
      </c>
      <c r="H3162" s="42">
        <f>_xll.qlCalendarAdvance(Calendar,$H3161,B3162,"f",FALSE)</f>
        <v>61843</v>
      </c>
      <c r="I3162" s="139">
        <f>_xll.qlInterestRateIndexValueDate(Index1M,$H3162)</f>
        <v>61847</v>
      </c>
      <c r="J3162" s="144">
        <f>IFERROR(_xll.qlIndexFixing(Index1M,$H3162,TRUE,_xll.ohTrigger(RecalcTrigger,Trigger1M)),NA())</f>
        <v>5.1551665480191744E-3</v>
      </c>
      <c r="K3162" s="44">
        <f>IFERROR(_xll.qlIndexFixing(Index3M,H3162,TRUE,_xll.ohTrigger(RecalcTrigger,Trigger3M)),NA())</f>
        <v>5.4376713998248744E-3</v>
      </c>
      <c r="L3162" s="44">
        <f>IFERROR(_xll.qlIndexFixing(Index6M,$H3162,TRUE,_xll.ohTrigger(RecalcTrigger,Trigger6M)),NA())</f>
        <v>5.5896935574970595E-3</v>
      </c>
      <c r="M3162" s="145">
        <f>IFERROR(_xll.qlIndexFixing(Index1Y,$H3162,TRUE,_xll.ohTrigger(RecalcTrigger,Trigger1Y)),NA())</f>
        <v>5.8029907558723266E-3</v>
      </c>
      <c r="N3162" s="144">
        <f>IFERROR(_xll.qlIndexFixing(ONIndex1M,I3162,TRUE,_xll.ohTrigger(RecalcTrigger,Trigger1M)),NA())</f>
        <v>5.1492105162154189E-3</v>
      </c>
      <c r="O3162" s="44">
        <f>IFERROR(_xll.qlIndexFixing(ONIndex3M,I3162,TRUE,_xll.ohTrigger(RecalcTrigger,Trigger3M)),NA())</f>
        <v>5.4162437156879406E-3</v>
      </c>
      <c r="P3162" s="44">
        <f>IFERROR(_xll.qlIndexFixing(ONIndex6M,I3162,TRUE,_xll.ohTrigger(RecalcTrigger,Trigger6M)),NA())</f>
        <v>5.595081103546562E-3</v>
      </c>
      <c r="Q3162" s="145">
        <f>IFERROR(_xll.qlIndexFixing(ONIndex1Y,I3162,TRUE,_xll.ohTrigger(RecalcTrigger,Trigger1Y)),NA())</f>
        <v>5.7135691333343175E-3</v>
      </c>
    </row>
    <row r="3163" spans="2:17" x14ac:dyDescent="0.2">
      <c r="B3163" s="39" t="s">
        <v>42</v>
      </c>
      <c r="D3163" s="42">
        <f>_xll.qlCalendarAdvance(Calendar,$D3162,B3163,"f",FALSE)</f>
        <v>61850</v>
      </c>
      <c r="E3163" s="139">
        <f>_xll.qlInterestRateIndexValueDate(IndexON,D3163)</f>
        <v>61850</v>
      </c>
      <c r="F3163" s="155">
        <f>IFERROR(_xll.qlIndexFixing(IndexON,D3163,TRUE,_xll.ohTrigger(RecalcTrigger,TriggerON)),NA())</f>
        <v>4.9599158128632581E-3</v>
      </c>
      <c r="H3163" s="42">
        <f>_xll.qlCalendarAdvance(Calendar,$H3162,B3163,"f",FALSE)</f>
        <v>61850</v>
      </c>
      <c r="I3163" s="139">
        <f>_xll.qlInterestRateIndexValueDate(Index1M,$H3163)</f>
        <v>61854</v>
      </c>
      <c r="J3163" s="144">
        <f>IFERROR(_xll.qlIndexFixing(Index1M,$H3163,TRUE,_xll.ohTrigger(RecalcTrigger,Trigger1M)),NA())</f>
        <v>5.1583851429228044E-3</v>
      </c>
      <c r="K3163" s="44">
        <f>IFERROR(_xll.qlIndexFixing(Index3M,H3163,TRUE,_xll.ohTrigger(RecalcTrigger,Trigger3M)),NA())</f>
        <v>5.4408661081033387E-3</v>
      </c>
      <c r="L3163" s="44">
        <f>IFERROR(_xll.qlIndexFixing(Index6M,$H3163,TRUE,_xll.ohTrigger(RecalcTrigger,Trigger6M)),NA())</f>
        <v>5.5886782929083561E-3</v>
      </c>
      <c r="M3163" s="145">
        <f>IFERROR(_xll.qlIndexFixing(Index1Y,$H3163,TRUE,_xll.ohTrigger(RecalcTrigger,Trigger1Y)),NA())</f>
        <v>5.8057755787905658E-3</v>
      </c>
      <c r="N3163" s="144">
        <f>IFERROR(_xll.qlIndexFixing(ONIndex1M,I3163,TRUE,_xll.ohTrigger(RecalcTrigger,Trigger1M)),NA())</f>
        <v>5.1517641711029682E-3</v>
      </c>
      <c r="O3163" s="44">
        <f>IFERROR(_xll.qlIndexFixing(ONIndex3M,I3163,TRUE,_xll.ohTrigger(RecalcTrigger,Trigger3M)),NA())</f>
        <v>5.4187982044684446E-3</v>
      </c>
      <c r="P3163" s="44">
        <f>IFERROR(_xll.qlIndexFixing(ONIndex6M,I3163,TRUE,_xll.ohTrigger(RecalcTrigger,Trigger6M)),NA())</f>
        <v>5.5940761385553373E-3</v>
      </c>
      <c r="Q3163" s="145">
        <f>IFERROR(_xll.qlIndexFixing(ONIndex1Y,I3163,TRUE,_xll.ohTrigger(RecalcTrigger,Trigger1Y)),NA())</f>
        <v>5.7161008839834437E-3</v>
      </c>
    </row>
    <row r="3164" spans="2:17" x14ac:dyDescent="0.2">
      <c r="B3164" s="39" t="s">
        <v>42</v>
      </c>
      <c r="D3164" s="42">
        <f>_xll.qlCalendarAdvance(Calendar,$D3163,B3164,"f",FALSE)</f>
        <v>61857</v>
      </c>
      <c r="E3164" s="139">
        <f>_xll.qlInterestRateIndexValueDate(IndexON,D3164)</f>
        <v>61857</v>
      </c>
      <c r="F3164" s="155">
        <f>IFERROR(_xll.qlIndexFixing(IndexON,D3164,TRUE,_xll.ohTrigger(RecalcTrigger,TriggerON)),NA())</f>
        <v>4.9628889213426675E-3</v>
      </c>
      <c r="H3164" s="42">
        <f>_xll.qlCalendarAdvance(Calendar,$H3163,B3164,"f",FALSE)</f>
        <v>61857</v>
      </c>
      <c r="I3164" s="139">
        <f>_xll.qlInterestRateIndexValueDate(Index1M,$H3164)</f>
        <v>61861</v>
      </c>
      <c r="J3164" s="144">
        <f>IFERROR(_xll.qlIndexFixing(Index1M,$H3164,TRUE,_xll.ohTrigger(RecalcTrigger,Trigger1M)),NA())</f>
        <v>5.1613486850364499E-3</v>
      </c>
      <c r="K3164" s="44">
        <f>IFERROR(_xll.qlIndexFixing(Index3M,H3164,TRUE,_xll.ohTrigger(RecalcTrigger,Trigger3M)),NA())</f>
        <v>5.4438036628706001E-3</v>
      </c>
      <c r="L3164" s="44">
        <f>IFERROR(_xll.qlIndexFixing(Index6M,$H3164,TRUE,_xll.ohTrigger(RecalcTrigger,Trigger6M)),NA())</f>
        <v>5.587701100758115E-3</v>
      </c>
      <c r="M3164" s="145">
        <f>IFERROR(_xll.qlIndexFixing(Index1Y,$H3164,TRUE,_xll.ohTrigger(RecalcTrigger,Trigger1Y)),NA())</f>
        <v>5.8085529955566213E-3</v>
      </c>
      <c r="N3164" s="144">
        <f>IFERROR(_xll.qlIndexFixing(ONIndex1M,I3164,TRUE,_xll.ohTrigger(RecalcTrigger,Trigger1M)),NA())</f>
        <v>5.1547377866967281E-3</v>
      </c>
      <c r="O3164" s="44">
        <f>IFERROR(_xll.qlIndexFixing(ONIndex3M,I3164,TRUE,_xll.ohTrigger(RecalcTrigger,Trigger3M)),NA())</f>
        <v>5.4217724283756041E-3</v>
      </c>
      <c r="P3164" s="44">
        <f>IFERROR(_xll.qlIndexFixing(ONIndex6M,I3164,TRUE,_xll.ohTrigger(RecalcTrigger,Trigger6M)),NA())</f>
        <v>5.5929169254298472E-3</v>
      </c>
      <c r="Q3164" s="145">
        <f>IFERROR(_xll.qlIndexFixing(ONIndex1Y,I3164,TRUE,_xll.ohTrigger(RecalcTrigger,Trigger1Y)),NA())</f>
        <v>5.7190481528923698E-3</v>
      </c>
    </row>
    <row r="3165" spans="2:17" x14ac:dyDescent="0.2">
      <c r="B3165" s="39" t="s">
        <v>42</v>
      </c>
      <c r="D3165" s="42">
        <f>_xll.qlCalendarAdvance(Calendar,$D3164,B3165,"f",FALSE)</f>
        <v>61864</v>
      </c>
      <c r="E3165" s="139">
        <f>_xll.qlInterestRateIndexValueDate(IndexON,D3165)</f>
        <v>61864</v>
      </c>
      <c r="F3165" s="155">
        <f>IFERROR(_xll.qlIndexFixing(IndexON,D3165,TRUE,_xll.ohTrigger(RecalcTrigger,TriggerON)),NA())</f>
        <v>4.9658558755449889E-3</v>
      </c>
      <c r="H3165" s="42">
        <f>_xll.qlCalendarAdvance(Calendar,$H3164,B3165,"f",FALSE)</f>
        <v>61864</v>
      </c>
      <c r="I3165" s="139">
        <f>_xll.qlInterestRateIndexValueDate(Index1M,$H3165)</f>
        <v>61868</v>
      </c>
      <c r="J3165" s="144">
        <f>IFERROR(_xll.qlIndexFixing(Index1M,$H3165,TRUE,_xll.ohTrigger(RecalcTrigger,Trigger1M)),NA())</f>
        <v>5.1643061005102542E-3</v>
      </c>
      <c r="K3165" s="44">
        <f>IFERROR(_xll.qlIndexFixing(Index3M,H3165,TRUE,_xll.ohTrigger(RecalcTrigger,Trigger3M)),NA())</f>
        <v>5.4467346217922522E-3</v>
      </c>
      <c r="L3165" s="44">
        <f>IFERROR(_xll.qlIndexFixing(Index6M,$H3165,TRUE,_xll.ohTrigger(RecalcTrigger,Trigger6M)),NA())</f>
        <v>5.586738498934647E-3</v>
      </c>
      <c r="M3165" s="145">
        <f>IFERROR(_xll.qlIndexFixing(Index1Y,$H3165,TRUE,_xll.ohTrigger(RecalcTrigger,Trigger1Y)),NA())</f>
        <v>5.8113229890565101E-3</v>
      </c>
      <c r="N3165" s="144">
        <f>IFERROR(_xll.qlIndexFixing(ONIndex1M,I3165,TRUE,_xll.ohTrigger(RecalcTrigger,Trigger1M)),NA())</f>
        <v>5.1577053051676813E-3</v>
      </c>
      <c r="O3165" s="44">
        <f>IFERROR(_xll.qlIndexFixing(ONIndex3M,I3165,TRUE,_xll.ohTrigger(RecalcTrigger,Trigger3M)),NA())</f>
        <v>5.4247401615548085E-3</v>
      </c>
      <c r="P3165" s="44">
        <f>IFERROR(_xll.qlIndexFixing(ONIndex6M,I3165,TRUE,_xll.ohTrigger(RecalcTrigger,Trigger6M)),NA())</f>
        <v>5.5917719970377533E-3</v>
      </c>
      <c r="Q3165" s="145">
        <f>IFERROR(_xll.qlIndexFixing(ONIndex1Y,I3165,TRUE,_xll.ohTrigger(RecalcTrigger,Trigger1Y)),NA())</f>
        <v>5.7219884700820955E-3</v>
      </c>
    </row>
    <row r="3166" spans="2:17" x14ac:dyDescent="0.2">
      <c r="B3166" s="39" t="s">
        <v>42</v>
      </c>
      <c r="D3166" s="42">
        <f>_xll.qlCalendarAdvance(Calendar,$D3165,B3166,"f",FALSE)</f>
        <v>61871</v>
      </c>
      <c r="E3166" s="139">
        <f>_xll.qlInterestRateIndexValueDate(IndexON,D3166)</f>
        <v>61871</v>
      </c>
      <c r="F3166" s="155">
        <f>IFERROR(_xll.qlIndexFixing(IndexON,D3166,TRUE,_xll.ohTrigger(RecalcTrigger,TriggerON)),NA())</f>
        <v>4.9688166600425632E-3</v>
      </c>
      <c r="H3166" s="42">
        <f>_xll.qlCalendarAdvance(Calendar,$H3165,B3166,"f",FALSE)</f>
        <v>61871</v>
      </c>
      <c r="I3166" s="139">
        <f>_xll.qlInterestRateIndexValueDate(Index1M,$H3166)</f>
        <v>61875</v>
      </c>
      <c r="J3166" s="144">
        <f>IFERROR(_xll.qlIndexFixing(Index1M,$H3166,TRUE,_xll.ohTrigger(RecalcTrigger,Trigger1M)),NA())</f>
        <v>5.1672573744554829E-3</v>
      </c>
      <c r="K3166" s="44">
        <f>IFERROR(_xll.qlIndexFixing(Index3M,H3166,TRUE,_xll.ohTrigger(RecalcTrigger,Trigger3M)),NA())</f>
        <v>5.4496589689992502E-3</v>
      </c>
      <c r="L3166" s="44">
        <f>IFERROR(_xll.qlIndexFixing(Index6M,$H3166,TRUE,_xll.ohTrigger(RecalcTrigger,Trigger6M)),NA())</f>
        <v>5.5857905081088078E-3</v>
      </c>
      <c r="M3166" s="145">
        <f>IFERROR(_xll.qlIndexFixing(Index1Y,$H3166,TRUE,_xll.ohTrigger(RecalcTrigger,Trigger1Y)),NA())</f>
        <v>5.814085542175813E-3</v>
      </c>
      <c r="N3166" s="144">
        <f>IFERROR(_xll.qlIndexFixing(ONIndex1M,I3166,TRUE,_xll.ohTrigger(RecalcTrigger,Trigger1M)),NA())</f>
        <v>5.1606667116477212E-3</v>
      </c>
      <c r="O3166" s="44">
        <f>IFERROR(_xll.qlIndexFixing(ONIndex3M,I3166,TRUE,_xll.ohTrigger(RecalcTrigger,Trigger3M)),NA())</f>
        <v>5.4277013885783987E-3</v>
      </c>
      <c r="P3166" s="44">
        <f>IFERROR(_xll.qlIndexFixing(ONIndex6M,I3166,TRUE,_xll.ohTrigger(RecalcTrigger,Trigger6M)),NA())</f>
        <v>5.5906413740025585E-3</v>
      </c>
      <c r="Q3166" s="145">
        <f>IFERROR(_xll.qlIndexFixing(ONIndex1Y,I3166,TRUE,_xll.ohTrigger(RecalcTrigger,Trigger1Y)),NA())</f>
        <v>5.7249218186861128E-3</v>
      </c>
    </row>
    <row r="3167" spans="2:17" x14ac:dyDescent="0.2">
      <c r="B3167" s="39" t="s">
        <v>42</v>
      </c>
      <c r="D3167" s="42">
        <f>_xll.qlCalendarAdvance(Calendar,$D3166,B3167,"f",FALSE)</f>
        <v>61878</v>
      </c>
      <c r="E3167" s="139">
        <f>_xll.qlInterestRateIndexValueDate(IndexON,D3167)</f>
        <v>61878</v>
      </c>
      <c r="F3167" s="155">
        <f>IFERROR(_xll.qlIndexFixing(IndexON,D3167,TRUE,_xll.ohTrigger(RecalcTrigger,TriggerON)),NA())</f>
        <v>4.9717712602070918E-3</v>
      </c>
      <c r="H3167" s="42">
        <f>_xll.qlCalendarAdvance(Calendar,$H3166,B3167,"f",FALSE)</f>
        <v>61878</v>
      </c>
      <c r="I3167" s="139">
        <f>_xll.qlInterestRateIndexValueDate(Index1M,$H3167)</f>
        <v>61882</v>
      </c>
      <c r="J3167" s="144">
        <f>IFERROR(_xll.qlIndexFixing(Index1M,$H3167,TRUE,_xll.ohTrigger(RecalcTrigger,Trigger1M)),NA())</f>
        <v>5.169955533354198E-3</v>
      </c>
      <c r="K3167" s="44">
        <f>IFERROR(_xll.qlIndexFixing(Index3M,H3167,TRUE,_xll.ohTrigger(RecalcTrigger,Trigger3M)),NA())</f>
        <v>5.4525766886286313E-3</v>
      </c>
      <c r="L3167" s="44">
        <f>IFERROR(_xll.qlIndexFixing(Index6M,$H3167,TRUE,_xll.ohTrigger(RecalcTrigger,Trigger6M)),NA())</f>
        <v>5.5848754798688274E-3</v>
      </c>
      <c r="M3167" s="145">
        <f>IFERROR(_xll.qlIndexFixing(Index1Y,$H3167,TRUE,_xll.ohTrigger(RecalcTrigger,Trigger1Y)),NA())</f>
        <v>5.8168406378001107E-3</v>
      </c>
      <c r="N3167" s="144">
        <f>IFERROR(_xll.qlIndexFixing(ONIndex1M,I3167,TRUE,_xll.ohTrigger(RecalcTrigger,Trigger1M)),NA())</f>
        <v>5.1636219911888048E-3</v>
      </c>
      <c r="O3167" s="44">
        <f>IFERROR(_xll.qlIndexFixing(ONIndex3M,I3167,TRUE,_xll.ohTrigger(RecalcTrigger,Trigger3M)),NA())</f>
        <v>5.4306560932193548E-3</v>
      </c>
      <c r="P3167" s="44">
        <f>IFERROR(_xll.qlIndexFixing(ONIndex6M,I3167,TRUE,_xll.ohTrigger(RecalcTrigger,Trigger6M)),NA())</f>
        <v>5.5895250770277016E-3</v>
      </c>
      <c r="Q3167" s="145">
        <f>IFERROR(_xll.qlIndexFixing(ONIndex1Y,I3167,TRUE,_xll.ohTrigger(RecalcTrigger,Trigger1Y)),NA())</f>
        <v>5.7278481815981053E-3</v>
      </c>
    </row>
    <row r="3168" spans="2:17" x14ac:dyDescent="0.2">
      <c r="B3168" s="39" t="s">
        <v>42</v>
      </c>
      <c r="D3168" s="42">
        <f>_xll.qlCalendarAdvance(Calendar,$D3167,B3168,"f",FALSE)</f>
        <v>61885</v>
      </c>
      <c r="E3168" s="139">
        <f>_xll.qlInterestRateIndexValueDate(IndexON,D3168)</f>
        <v>61885</v>
      </c>
      <c r="F3168" s="155">
        <f>IFERROR(_xll.qlIndexFixing(IndexON,D3168,TRUE,_xll.ohTrigger(RecalcTrigger,TriggerON)),NA())</f>
        <v>4.9747196606109156E-3</v>
      </c>
      <c r="H3168" s="42">
        <f>_xll.qlCalendarAdvance(Calendar,$H3167,B3168,"f",FALSE)</f>
        <v>61885</v>
      </c>
      <c r="I3168" s="139">
        <f>_xll.qlInterestRateIndexValueDate(Index1M,$H3168)</f>
        <v>61889</v>
      </c>
      <c r="J3168" s="144">
        <f>IFERROR(_xll.qlIndexFixing(Index1M,$H3168,TRUE,_xll.ohTrigger(RecalcTrigger,Trigger1M)),NA())</f>
        <v>5.1728948794647067E-3</v>
      </c>
      <c r="K3168" s="44">
        <f>IFERROR(_xll.qlIndexFixing(Index3M,H3168,TRUE,_xll.ohTrigger(RecalcTrigger,Trigger3M)),NA())</f>
        <v>5.4554877648148262E-3</v>
      </c>
      <c r="L3168" s="44">
        <f>IFERROR(_xll.qlIndexFixing(Index6M,$H3168,TRUE,_xll.ohTrigger(RecalcTrigger,Trigger6M)),NA())</f>
        <v>5.5839557335582391E-3</v>
      </c>
      <c r="M3168" s="145">
        <f>IFERROR(_xll.qlIndexFixing(Index1Y,$H3168,TRUE,_xll.ohTrigger(RecalcTrigger,Trigger1Y)),NA())</f>
        <v>5.8195882588156413E-3</v>
      </c>
      <c r="N3168" s="144">
        <f>IFERROR(_xll.qlIndexFixing(ONIndex1M,I3168,TRUE,_xll.ohTrigger(RecalcTrigger,Trigger1M)),NA())</f>
        <v>5.1665711290027616E-3</v>
      </c>
      <c r="O3168" s="44">
        <f>IFERROR(_xll.qlIndexFixing(ONIndex3M,I3168,TRUE,_xll.ohTrigger(RecalcTrigger,Trigger3M)),NA())</f>
        <v>5.4336042598102097E-3</v>
      </c>
      <c r="P3168" s="44">
        <f>IFERROR(_xll.qlIndexFixing(ONIndex6M,I3168,TRUE,_xll.ohTrigger(RecalcTrigger,Trigger6M)),NA())</f>
        <v>5.5884231265768136E-3</v>
      </c>
      <c r="Q3168" s="145">
        <f>IFERROR(_xll.qlIndexFixing(ONIndex1Y,I3168,TRUE,_xll.ohTrigger(RecalcTrigger,Trigger1Y)),NA())</f>
        <v>5.7307675420315007E-3</v>
      </c>
    </row>
    <row r="3169" spans="2:17" x14ac:dyDescent="0.2">
      <c r="B3169" s="39" t="s">
        <v>42</v>
      </c>
      <c r="D3169" s="42">
        <f>_xll.qlCalendarAdvance(Calendar,$D3168,B3169,"f",FALSE)</f>
        <v>61892</v>
      </c>
      <c r="E3169" s="139">
        <f>_xll.qlInterestRateIndexValueDate(IndexON,D3169)</f>
        <v>61892</v>
      </c>
      <c r="F3169" s="155">
        <f>IFERROR(_xll.qlIndexFixing(IndexON,D3169,TRUE,_xll.ohTrigger(RecalcTrigger,TriggerON)),NA())</f>
        <v>4.9776618466257361E-3</v>
      </c>
      <c r="H3169" s="42">
        <f>_xll.qlCalendarAdvance(Calendar,$H3168,B3169,"f",FALSE)</f>
        <v>61892</v>
      </c>
      <c r="I3169" s="139">
        <f>_xll.qlInterestRateIndexValueDate(Index1M,$H3169)</f>
        <v>61896</v>
      </c>
      <c r="J3169" s="144">
        <f>IFERROR(_xll.qlIndexFixing(Index1M,$H3169,TRUE,_xll.ohTrigger(RecalcTrigger,Trigger1M)),NA())</f>
        <v>5.1758280405440615E-3</v>
      </c>
      <c r="K3169" s="44">
        <f>IFERROR(_xll.qlIndexFixing(Index3M,H3169,TRUE,_xll.ohTrigger(RecalcTrigger,Trigger3M)),NA())</f>
        <v>5.4583921816940013E-3</v>
      </c>
      <c r="L3169" s="44">
        <f>IFERROR(_xll.qlIndexFixing(Index6M,$H3169,TRUE,_xll.ohTrigger(RecalcTrigger,Trigger6M)),NA())</f>
        <v>5.583050658548765E-3</v>
      </c>
      <c r="M3169" s="145">
        <f>IFERROR(_xll.qlIndexFixing(Index1Y,$H3169,TRUE,_xll.ohTrigger(RecalcTrigger,Trigger1Y)),NA())</f>
        <v>5.8223283881071088E-3</v>
      </c>
      <c r="N3169" s="144">
        <f>IFERROR(_xll.qlIndexFixing(ONIndex1M,I3169,TRUE,_xll.ohTrigger(RecalcTrigger,Trigger1M)),NA())</f>
        <v>5.1695141103813569E-3</v>
      </c>
      <c r="O3169" s="44">
        <f>IFERROR(_xll.qlIndexFixing(ONIndex3M,I3169,TRUE,_xll.ohTrigger(RecalcTrigger,Trigger3M)),NA())</f>
        <v>5.4365458724436877E-3</v>
      </c>
      <c r="P3169" s="44">
        <f>IFERROR(_xll.qlIndexFixing(ONIndex6M,I3169,TRUE,_xll.ohTrigger(RecalcTrigger,Trigger6M)),NA())</f>
        <v>5.5873355435132055E-3</v>
      </c>
      <c r="Q3169" s="145">
        <f>IFERROR(_xll.qlIndexFixing(ONIndex1Y,I3169,TRUE,_xll.ohTrigger(RecalcTrigger,Trigger1Y)),NA())</f>
        <v>5.7336798829599189E-3</v>
      </c>
    </row>
    <row r="3170" spans="2:17" x14ac:dyDescent="0.2">
      <c r="B3170" s="39" t="s">
        <v>42</v>
      </c>
      <c r="D3170" s="42">
        <f>_xll.qlCalendarAdvance(Calendar,$D3169,B3170,"f",FALSE)</f>
        <v>61899</v>
      </c>
      <c r="E3170" s="139">
        <f>_xll.qlInterestRateIndexValueDate(IndexON,D3170)</f>
        <v>61899</v>
      </c>
      <c r="F3170" s="155">
        <f>IFERROR(_xll.qlIndexFixing(IndexON,D3170,TRUE,_xll.ohTrigger(RecalcTrigger,TriggerON)),NA())</f>
        <v>4.980597802823894E-3</v>
      </c>
      <c r="H3170" s="42">
        <f>_xll.qlCalendarAdvance(Calendar,$H3169,B3170,"f",FALSE)</f>
        <v>61899</v>
      </c>
      <c r="I3170" s="139">
        <f>_xll.qlInterestRateIndexValueDate(Index1M,$H3170)</f>
        <v>61903</v>
      </c>
      <c r="J3170" s="144">
        <f>IFERROR(_xll.qlIndexFixing(Index1M,$H3170,TRUE,_xll.ohTrigger(RecalcTrigger,Trigger1M)),NA())</f>
        <v>5.178755001705504E-3</v>
      </c>
      <c r="K3170" s="44">
        <f>IFERROR(_xll.qlIndexFixing(Index3M,H3170,TRUE,_xll.ohTrigger(RecalcTrigger,Trigger3M)),NA())</f>
        <v>5.4612899234023253E-3</v>
      </c>
      <c r="L3170" s="44">
        <f>IFERROR(_xll.qlIndexFixing(Index6M,$H3170,TRUE,_xll.ohTrigger(RecalcTrigger,Trigger6M)),NA())</f>
        <v>5.5821602755132677E-3</v>
      </c>
      <c r="M3170" s="145">
        <f>IFERROR(_xll.qlIndexFixing(Index1Y,$H3170,TRUE,_xll.ohTrigger(RecalcTrigger,Trigger1Y)),NA())</f>
        <v>5.8250610085605319E-3</v>
      </c>
      <c r="N3170" s="144">
        <f>IFERROR(_xll.qlIndexFixing(ONIndex1M,I3170,TRUE,_xll.ohTrigger(RecalcTrigger,Trigger1M)),NA())</f>
        <v>5.1724509201367397E-3</v>
      </c>
      <c r="O3170" s="44">
        <f>IFERROR(_xll.qlIndexFixing(ONIndex3M,I3170,TRUE,_xll.ohTrigger(RecalcTrigger,Trigger3M)),NA())</f>
        <v>5.4394809153723855E-3</v>
      </c>
      <c r="P3170" s="44">
        <f>IFERROR(_xll.qlIndexFixing(ONIndex6M,I3170,TRUE,_xll.ohTrigger(RecalcTrigger,Trigger6M)),NA())</f>
        <v>5.586262348220572E-3</v>
      </c>
      <c r="Q3170" s="145">
        <f>IFERROR(_xll.qlIndexFixing(ONIndex1Y,I3170,TRUE,_xll.ohTrigger(RecalcTrigger,Trigger1Y)),NA())</f>
        <v>5.7365851874369156E-3</v>
      </c>
    </row>
    <row r="3171" spans="2:17" x14ac:dyDescent="0.2">
      <c r="B3171" s="39" t="s">
        <v>42</v>
      </c>
      <c r="D3171" s="42">
        <f>_xll.qlCalendarAdvance(Calendar,$D3170,B3171,"f",FALSE)</f>
        <v>61906</v>
      </c>
      <c r="E3171" s="139">
        <f>_xll.qlInterestRateIndexValueDate(IndexON,D3171)</f>
        <v>61906</v>
      </c>
      <c r="F3171" s="155">
        <f>IFERROR(_xll.qlIndexFixing(IndexON,D3171,TRUE,_xll.ohTrigger(RecalcTrigger,TriggerON)),NA())</f>
        <v>4.9835275144971547E-3</v>
      </c>
      <c r="H3171" s="42">
        <f>_xll.qlCalendarAdvance(Calendar,$H3170,B3171,"f",FALSE)</f>
        <v>61906</v>
      </c>
      <c r="I3171" s="139">
        <f>_xll.qlInterestRateIndexValueDate(Index1M,$H3171)</f>
        <v>61910</v>
      </c>
      <c r="J3171" s="144">
        <f>IFERROR(_xll.qlIndexFixing(Index1M,$H3171,TRUE,_xll.ohTrigger(RecalcTrigger,Trigger1M)),NA())</f>
        <v>5.1819211005211417E-3</v>
      </c>
      <c r="K3171" s="44">
        <f>IFERROR(_xll.qlIndexFixing(Index3M,H3171,TRUE,_xll.ohTrigger(RecalcTrigger,Trigger3M)),NA())</f>
        <v>5.4641809740724918E-3</v>
      </c>
      <c r="L3171" s="44">
        <f>IFERROR(_xll.qlIndexFixing(Index6M,$H3171,TRUE,_xll.ohTrigger(RecalcTrigger,Trigger6M)),NA())</f>
        <v>5.5812563794990768E-3</v>
      </c>
      <c r="M3171" s="145">
        <f>IFERROR(_xll.qlIndexFixing(Index1Y,$H3171,TRUE,_xll.ohTrigger(RecalcTrigger,Trigger1Y)),NA())</f>
        <v>5.8277861030617099E-3</v>
      </c>
      <c r="N3171" s="144">
        <f>IFERROR(_xll.qlIndexFixing(ONIndex1M,I3171,TRUE,_xll.ohTrigger(RecalcTrigger,Trigger1M)),NA())</f>
        <v>5.1753815436406114E-3</v>
      </c>
      <c r="O3171" s="44">
        <f>IFERROR(_xll.qlIndexFixing(ONIndex3M,I3171,TRUE,_xll.ohTrigger(RecalcTrigger,Trigger3M)),NA())</f>
        <v>5.4424093726890277E-3</v>
      </c>
      <c r="P3171" s="44">
        <f>IFERROR(_xll.qlIndexFixing(ONIndex6M,I3171,TRUE,_xll.ohTrigger(RecalcTrigger,Trigger6M)),NA())</f>
        <v>5.5852035615622242E-3</v>
      </c>
      <c r="Q3171" s="145">
        <f>IFERROR(_xll.qlIndexFixing(ONIndex1Y,I3171,TRUE,_xll.ohTrigger(RecalcTrigger,Trigger1Y)),NA())</f>
        <v>5.7394834385160465E-3</v>
      </c>
    </row>
    <row r="3172" spans="2:17" x14ac:dyDescent="0.2">
      <c r="B3172" s="39" t="s">
        <v>42</v>
      </c>
      <c r="D3172" s="42">
        <f>_xll.qlCalendarAdvance(Calendar,$D3171,B3172,"f",FALSE)</f>
        <v>61913</v>
      </c>
      <c r="E3172" s="139">
        <f>_xll.qlInterestRateIndexValueDate(IndexON,D3172)</f>
        <v>61913</v>
      </c>
      <c r="F3172" s="155">
        <f>IFERROR(_xll.qlIndexFixing(IndexON,D3172,TRUE,_xll.ohTrigger(RecalcTrigger,TriggerON)),NA())</f>
        <v>4.9864509662977952E-3</v>
      </c>
      <c r="H3172" s="42">
        <f>_xll.qlCalendarAdvance(Calendar,$H3171,B3172,"f",FALSE)</f>
        <v>61913</v>
      </c>
      <c r="I3172" s="139">
        <f>_xll.qlInterestRateIndexValueDate(Index1M,$H3172)</f>
        <v>61917</v>
      </c>
      <c r="J3172" s="144">
        <f>IFERROR(_xll.qlIndexFixing(Index1M,$H3172,TRUE,_xll.ohTrigger(RecalcTrigger,Trigger1M)),NA())</f>
        <v>5.1848352128454926E-3</v>
      </c>
      <c r="K3172" s="44">
        <f>IFERROR(_xll.qlIndexFixing(Index3M,H3172,TRUE,_xll.ohTrigger(RecalcTrigger,Trigger3M)),NA())</f>
        <v>5.4670653178415362E-3</v>
      </c>
      <c r="L3172" s="44">
        <f>IFERROR(_xll.qlIndexFixing(Index6M,$H3172,TRUE,_xll.ohTrigger(RecalcTrigger,Trigger6M)),NA())</f>
        <v>5.5804105516280619E-3</v>
      </c>
      <c r="M3172" s="145">
        <f>IFERROR(_xll.qlIndexFixing(Index1Y,$H3172,TRUE,_xll.ohTrigger(RecalcTrigger,Trigger1Y)),NA())</f>
        <v>5.830503654496005E-3</v>
      </c>
      <c r="N3172" s="144">
        <f>IFERROR(_xll.qlIndexFixing(ONIndex1M,I3172,TRUE,_xll.ohTrigger(RecalcTrigger,Trigger1M)),NA())</f>
        <v>5.1783059658649933E-3</v>
      </c>
      <c r="O3172" s="44">
        <f>IFERROR(_xll.qlIndexFixing(ONIndex3M,I3172,TRUE,_xll.ohTrigger(RecalcTrigger,Trigger3M)),NA())</f>
        <v>5.4453312286462108E-3</v>
      </c>
      <c r="P3172" s="44">
        <f>IFERROR(_xll.qlIndexFixing(ONIndex6M,I3172,TRUE,_xll.ohTrigger(RecalcTrigger,Trigger6M)),NA())</f>
        <v>5.5841592039218568E-3</v>
      </c>
      <c r="Q3172" s="145">
        <f>IFERROR(_xll.qlIndexFixing(ONIndex1Y,I3172,TRUE,_xll.ohTrigger(RecalcTrigger,Trigger1Y)),NA())</f>
        <v>5.7423746192508673E-3</v>
      </c>
    </row>
    <row r="3173" spans="2:17" x14ac:dyDescent="0.2">
      <c r="B3173" s="39" t="s">
        <v>42</v>
      </c>
      <c r="D3173" s="42">
        <f>_xll.qlCalendarAdvance(Calendar,$D3172,B3173,"f",FALSE)</f>
        <v>61920</v>
      </c>
      <c r="E3173" s="139">
        <f>_xll.qlInterestRateIndexValueDate(IndexON,D3173)</f>
        <v>61920</v>
      </c>
      <c r="F3173" s="155">
        <f>IFERROR(_xll.qlIndexFixing(IndexON,D3173,TRUE,_xll.ohTrigger(RecalcTrigger,TriggerON)),NA())</f>
        <v>4.9893681434376447E-3</v>
      </c>
      <c r="H3173" s="42">
        <f>_xll.qlCalendarAdvance(Calendar,$H3172,B3173,"f",FALSE)</f>
        <v>61920</v>
      </c>
      <c r="I3173" s="139">
        <f>_xll.qlInterestRateIndexValueDate(Index1M,$H3173)</f>
        <v>61924</v>
      </c>
      <c r="J3173" s="144">
        <f>IFERROR(_xll.qlIndexFixing(Index1M,$H3173,TRUE,_xll.ohTrigger(RecalcTrigger,Trigger1M)),NA())</f>
        <v>5.1877430794897419E-3</v>
      </c>
      <c r="K3173" s="44">
        <f>IFERROR(_xll.qlIndexFixing(Index3M,H3173,TRUE,_xll.ohTrigger(RecalcTrigger,Trigger3M)),NA())</f>
        <v>5.4699429388456282E-3</v>
      </c>
      <c r="L3173" s="44">
        <f>IFERROR(_xll.qlIndexFixing(Index6M,$H3173,TRUE,_xll.ohTrigger(RecalcTrigger,Trigger6M)),NA())</f>
        <v>5.5795654165570058E-3</v>
      </c>
      <c r="M3173" s="145">
        <f>IFERROR(_xll.qlIndexFixing(Index1Y,$H3173,TRUE,_xll.ohTrigger(RecalcTrigger,Trigger1Y)),NA())</f>
        <v>5.8332136457487777E-3</v>
      </c>
      <c r="N3173" s="144">
        <f>IFERROR(_xll.qlIndexFixing(ONIndex1M,I3173,TRUE,_xll.ohTrigger(RecalcTrigger,Trigger1M)),NA())</f>
        <v>5.1812241720217145E-3</v>
      </c>
      <c r="O3173" s="44">
        <f>IFERROR(_xll.qlIndexFixing(ONIndex3M,I3173,TRUE,_xll.ohTrigger(RecalcTrigger,Trigger3M)),NA())</f>
        <v>5.4482464674165954E-3</v>
      </c>
      <c r="P3173" s="44">
        <f>IFERROR(_xll.qlIndexFixing(ONIndex6M,I3173,TRUE,_xll.ohTrigger(RecalcTrigger,Trigger6M)),NA())</f>
        <v>5.583129296162781E-3</v>
      </c>
      <c r="Q3173" s="145">
        <f>IFERROR(_xll.qlIndexFixing(ONIndex1Y,I3173,TRUE,_xll.ohTrigger(RecalcTrigger,Trigger1Y)),NA())</f>
        <v>5.74525871277487E-3</v>
      </c>
    </row>
    <row r="3174" spans="2:17" x14ac:dyDescent="0.2">
      <c r="B3174" s="39" t="s">
        <v>42</v>
      </c>
      <c r="D3174" s="42">
        <f>_xll.qlCalendarAdvance(Calendar,$D3173,B3174,"f",FALSE)</f>
        <v>61927</v>
      </c>
      <c r="E3174" s="139">
        <f>_xll.qlInterestRateIndexValueDate(IndexON,D3174)</f>
        <v>61927</v>
      </c>
      <c r="F3174" s="155">
        <f>IFERROR(_xll.qlIndexFixing(IndexON,D3174,TRUE,_xll.ohTrigger(RecalcTrigger,TriggerON)),NA())</f>
        <v>4.9922790307288523E-3</v>
      </c>
      <c r="H3174" s="42">
        <f>_xll.qlCalendarAdvance(Calendar,$H3173,B3174,"f",FALSE)</f>
        <v>61927</v>
      </c>
      <c r="I3174" s="139">
        <f>_xll.qlInterestRateIndexValueDate(Index1M,$H3174)</f>
        <v>61931</v>
      </c>
      <c r="J3174" s="144">
        <f>IFERROR(_xll.qlIndexFixing(Index1M,$H3174,TRUE,_xll.ohTrigger(RecalcTrigger,Trigger1M)),NA())</f>
        <v>5.1906446855677323E-3</v>
      </c>
      <c r="K3174" s="44">
        <f>IFERROR(_xll.qlIndexFixing(Index3M,H3174,TRUE,_xll.ohTrigger(RecalcTrigger,Trigger3M)),NA())</f>
        <v>5.4728138212183268E-3</v>
      </c>
      <c r="L3174" s="44">
        <f>IFERROR(_xll.qlIndexFixing(Index6M,$H3174,TRUE,_xll.ohTrigger(RecalcTrigger,Trigger6M)),NA())</f>
        <v>5.5787350578504289E-3</v>
      </c>
      <c r="M3174" s="145">
        <f>IFERROR(_xll.qlIndexFixing(Index1Y,$H3174,TRUE,_xll.ohTrigger(RecalcTrigger,Trigger1Y)),NA())</f>
        <v>5.8359160597056085E-3</v>
      </c>
      <c r="N3174" s="144">
        <f>IFERROR(_xll.qlIndexFixing(ONIndex1M,I3174,TRUE,_xll.ohTrigger(RecalcTrigger,Trigger1M)),NA())</f>
        <v>5.1841361472426684E-3</v>
      </c>
      <c r="O3174" s="44">
        <f>IFERROR(_xll.qlIndexFixing(ONIndex3M,I3174,TRUE,_xll.ohTrigger(RecalcTrigger,Trigger3M)),NA())</f>
        <v>5.4511550730929059E-3</v>
      </c>
      <c r="P3174" s="44">
        <f>IFERROR(_xll.qlIndexFixing(ONIndex6M,I3174,TRUE,_xll.ohTrigger(RecalcTrigger,Trigger6M)),NA())</f>
        <v>5.5821138586686914E-3</v>
      </c>
      <c r="Q3174" s="145">
        <f>IFERROR(_xll.qlIndexFixing(ONIndex1Y,I3174,TRUE,_xll.ohTrigger(RecalcTrigger,Trigger1Y)),NA())</f>
        <v>5.748135701901802E-3</v>
      </c>
    </row>
    <row r="3175" spans="2:17" x14ac:dyDescent="0.2">
      <c r="B3175" s="39" t="s">
        <v>42</v>
      </c>
      <c r="D3175" s="42">
        <f>_xll.qlCalendarAdvance(Calendar,$D3174,B3175,"f",FALSE)</f>
        <v>61934</v>
      </c>
      <c r="E3175" s="139">
        <f>_xll.qlInterestRateIndexValueDate(IndexON,D3175)</f>
        <v>61934</v>
      </c>
      <c r="F3175" s="155">
        <f>IFERROR(_xll.qlIndexFixing(IndexON,D3175,TRUE,_xll.ohTrigger(RecalcTrigger,TriggerON)),NA())</f>
        <v>4.9951836133033112E-3</v>
      </c>
      <c r="H3175" s="42">
        <f>_xll.qlCalendarAdvance(Calendar,$H3174,B3175,"f",FALSE)</f>
        <v>61934</v>
      </c>
      <c r="I3175" s="139">
        <f>_xll.qlInterestRateIndexValueDate(Index1M,$H3175)</f>
        <v>61938</v>
      </c>
      <c r="J3175" s="144">
        <f>IFERROR(_xll.qlIndexFixing(Index1M,$H3175,TRUE,_xll.ohTrigger(RecalcTrigger,Trigger1M)),NA())</f>
        <v>5.1935400162036209E-3</v>
      </c>
      <c r="K3175" s="44">
        <f>IFERROR(_xll.qlIndexFixing(Index3M,H3175,TRUE,_xll.ohTrigger(RecalcTrigger,Trigger3M)),NA())</f>
        <v>5.4756779490958028E-3</v>
      </c>
      <c r="L3175" s="44">
        <f>IFERROR(_xll.qlIndexFixing(Index6M,$H3175,TRUE,_xll.ohTrigger(RecalcTrigger,Trigger6M)),NA())</f>
        <v>5.5779194961813605E-3</v>
      </c>
      <c r="M3175" s="145">
        <f>IFERROR(_xll.qlIndexFixing(Index1Y,$H3175,TRUE,_xll.ohTrigger(RecalcTrigger,Trigger1Y)),NA())</f>
        <v>5.8386108792522979E-3</v>
      </c>
      <c r="N3175" s="144">
        <f>IFERROR(_xll.qlIndexFixing(ONIndex1M,I3175,TRUE,_xll.ohTrigger(RecalcTrigger,Trigger1M)),NA())</f>
        <v>5.1870418766597481E-3</v>
      </c>
      <c r="O3175" s="44">
        <f>IFERROR(_xll.qlIndexFixing(ONIndex3M,I3175,TRUE,_xll.ohTrigger(RecalcTrigger,Trigger3M)),NA())</f>
        <v>5.4540570298478031E-3</v>
      </c>
      <c r="P3175" s="44">
        <f>IFERROR(_xll.qlIndexFixing(ONIndex6M,I3175,TRUE,_xll.ohTrigger(RecalcTrigger,Trigger6M)),NA())</f>
        <v>5.5811129123828351E-3</v>
      </c>
      <c r="Q3175" s="145">
        <f>IFERROR(_xll.qlIndexFixing(ONIndex1Y,I3175,TRUE,_xll.ohTrigger(RecalcTrigger,Trigger1Y)),NA())</f>
        <v>5.7510055697651552E-3</v>
      </c>
    </row>
    <row r="3176" spans="2:17" x14ac:dyDescent="0.2">
      <c r="B3176" s="39" t="s">
        <v>42</v>
      </c>
      <c r="D3176" s="42">
        <f>_xll.qlCalendarAdvance(Calendar,$D3175,B3176,"f",FALSE)</f>
        <v>61941</v>
      </c>
      <c r="E3176" s="139">
        <f>_xll.qlInterestRateIndexValueDate(IndexON,D3176)</f>
        <v>61941</v>
      </c>
      <c r="F3176" s="155">
        <f>IFERROR(_xll.qlIndexFixing(IndexON,D3176,TRUE,_xll.ohTrigger(RecalcTrigger,TriggerON)),NA())</f>
        <v>4.9980818760531065E-3</v>
      </c>
      <c r="H3176" s="42">
        <f>_xll.qlCalendarAdvance(Calendar,$H3175,B3176,"f",FALSE)</f>
        <v>61941</v>
      </c>
      <c r="I3176" s="139">
        <f>_xll.qlInterestRateIndexValueDate(Index1M,$H3176)</f>
        <v>61945</v>
      </c>
      <c r="J3176" s="144">
        <f>IFERROR(_xll.qlIndexFixing(Index1M,$H3176,TRUE,_xll.ohTrigger(RecalcTrigger,Trigger1M)),NA())</f>
        <v>5.1964290565215659E-3</v>
      </c>
      <c r="K3176" s="44">
        <f>IFERROR(_xll.qlIndexFixing(Index3M,H3176,TRUE,_xll.ohTrigger(RecalcTrigger,Trigger3M)),NA())</f>
        <v>5.4785353066133524E-3</v>
      </c>
      <c r="L3176" s="44">
        <f>IFERROR(_xll.qlIndexFixing(Index6M,$H3176,TRUE,_xll.ohTrigger(RecalcTrigger,Trigger6M)),NA())</f>
        <v>5.5771187522223953E-3</v>
      </c>
      <c r="M3176" s="145">
        <f>IFERROR(_xll.qlIndexFixing(Index1Y,$H3176,TRUE,_xll.ohTrigger(RecalcTrigger,Trigger1Y)),NA())</f>
        <v>5.8412980872739884E-3</v>
      </c>
      <c r="N3176" s="144">
        <f>IFERROR(_xll.qlIndexFixing(ONIndex1M,I3176,TRUE,_xll.ohTrigger(RecalcTrigger,Trigger1M)),NA())</f>
        <v>5.1899413454048471E-3</v>
      </c>
      <c r="O3176" s="44">
        <f>IFERROR(_xll.qlIndexFixing(ONIndex3M,I3176,TRUE,_xll.ohTrigger(RecalcTrigger,Trigger3M)),NA())</f>
        <v>5.4569523220138194E-3</v>
      </c>
      <c r="P3176" s="44">
        <f>IFERROR(_xll.qlIndexFixing(ONIndex6M,I3176,TRUE,_xll.ohTrigger(RecalcTrigger,Trigger6M)),NA())</f>
        <v>5.5801264777688431E-3</v>
      </c>
      <c r="Q3176" s="145">
        <f>IFERROR(_xll.qlIndexFixing(ONIndex1Y,I3176,TRUE,_xll.ohTrigger(RecalcTrigger,Trigger1Y)),NA())</f>
        <v>5.7538682995783574E-3</v>
      </c>
    </row>
    <row r="3177" spans="2:17" x14ac:dyDescent="0.2">
      <c r="B3177" s="39" t="s">
        <v>42</v>
      </c>
      <c r="D3177" s="42">
        <f>_xll.qlCalendarAdvance(Calendar,$D3176,B3177,"f",FALSE)</f>
        <v>61948</v>
      </c>
      <c r="E3177" s="139">
        <f>_xll.qlInterestRateIndexValueDate(IndexON,D3177)</f>
        <v>61948</v>
      </c>
      <c r="F3177" s="155">
        <f>IFERROR(_xll.qlIndexFixing(IndexON,D3177,TRUE,_xll.ohTrigger(RecalcTrigger,TriggerON)),NA())</f>
        <v>5.0009738038703233E-3</v>
      </c>
      <c r="H3177" s="42">
        <f>_xll.qlCalendarAdvance(Calendar,$H3176,B3177,"f",FALSE)</f>
        <v>61948</v>
      </c>
      <c r="I3177" s="139">
        <f>_xll.qlInterestRateIndexValueDate(Index1M,$H3177)</f>
        <v>61952</v>
      </c>
      <c r="J3177" s="144">
        <f>IFERROR(_xll.qlIndexFixing(Index1M,$H3177,TRUE,_xll.ohTrigger(RecalcTrigger,Trigger1M)),NA())</f>
        <v>5.1993117916354099E-3</v>
      </c>
      <c r="K3177" s="44">
        <f>IFERROR(_xll.qlIndexFixing(Index3M,H3177,TRUE,_xll.ohTrigger(RecalcTrigger,Trigger3M)),NA())</f>
        <v>5.4813858779045399E-3</v>
      </c>
      <c r="L3177" s="44">
        <f>IFERROR(_xll.qlIndexFixing(Index6M,$H3177,TRUE,_xll.ohTrigger(RecalcTrigger,Trigger6M)),NA())</f>
        <v>5.5763328466461263E-3</v>
      </c>
      <c r="M3177" s="145">
        <f>IFERROR(_xll.qlIndexFixing(Index1Y,$H3177,TRUE,_xll.ohTrigger(RecalcTrigger,Trigger1Y)),NA())</f>
        <v>5.8439776666566979E-3</v>
      </c>
      <c r="N3177" s="144">
        <f>IFERROR(_xll.qlIndexFixing(ONIndex1M,I3177,TRUE,_xll.ohTrigger(RecalcTrigger,Trigger1M)),NA())</f>
        <v>5.1928345385299224E-3</v>
      </c>
      <c r="O3177" s="44">
        <f>IFERROR(_xll.qlIndexFixing(ONIndex3M,I3177,TRUE,_xll.ohTrigger(RecalcTrigger,Trigger3M)),NA())</f>
        <v>5.4598409336037435E-3</v>
      </c>
      <c r="P3177" s="44">
        <f>IFERROR(_xll.qlIndexFixing(ONIndex6M,I3177,TRUE,_xll.ohTrigger(RecalcTrigger,Trigger6M)),NA())</f>
        <v>5.5791545754502181E-3</v>
      </c>
      <c r="Q3177" s="145">
        <f>IFERROR(_xll.qlIndexFixing(ONIndex1Y,I3177,TRUE,_xll.ohTrigger(RecalcTrigger,Trigger1Y)),NA())</f>
        <v>5.7567238743150284E-3</v>
      </c>
    </row>
    <row r="3178" spans="2:17" x14ac:dyDescent="0.2">
      <c r="B3178" s="39" t="s">
        <v>42</v>
      </c>
      <c r="D3178" s="42">
        <f>_xll.qlCalendarAdvance(Calendar,$D3177,B3178,"f",FALSE)</f>
        <v>61955</v>
      </c>
      <c r="E3178" s="139">
        <f>_xll.qlInterestRateIndexValueDate(IndexON,D3178)</f>
        <v>61955</v>
      </c>
      <c r="F3178" s="155">
        <f>IFERROR(_xll.qlIndexFixing(IndexON,D3178,TRUE,_xll.ohTrigger(RecalcTrigger,TriggerON)),NA())</f>
        <v>5.0038593817269827E-3</v>
      </c>
      <c r="H3178" s="42">
        <f>_xll.qlCalendarAdvance(Calendar,$H3177,B3178,"f",FALSE)</f>
        <v>61955</v>
      </c>
      <c r="I3178" s="139">
        <f>_xll.qlInterestRateIndexValueDate(Index1M,$H3178)</f>
        <v>61959</v>
      </c>
      <c r="J3178" s="144">
        <f>IFERROR(_xll.qlIndexFixing(Index1M,$H3178,TRUE,_xll.ohTrigger(RecalcTrigger,Trigger1M)),NA())</f>
        <v>5.202188206669311E-3</v>
      </c>
      <c r="K3178" s="44">
        <f>IFERROR(_xll.qlIndexFixing(Index3M,H3178,TRUE,_xll.ohTrigger(RecalcTrigger,Trigger3M)),NA())</f>
        <v>5.4842296471063999E-3</v>
      </c>
      <c r="L3178" s="44">
        <f>IFERROR(_xll.qlIndexFixing(Index6M,$H3178,TRUE,_xll.ohTrigger(RecalcTrigger,Trigger6M)),NA())</f>
        <v>5.5755618001260164E-3</v>
      </c>
      <c r="M3178" s="145">
        <f>IFERROR(_xll.qlIndexFixing(Index1Y,$H3178,TRUE,_xll.ohTrigger(RecalcTrigger,Trigger1Y)),NA())</f>
        <v>5.8466496002853498E-3</v>
      </c>
      <c r="N3178" s="144">
        <f>IFERROR(_xll.qlIndexFixing(ONIndex1M,I3178,TRUE,_xll.ohTrigger(RecalcTrigger,Trigger1M)),NA())</f>
        <v>5.1957214412468034E-3</v>
      </c>
      <c r="O3178" s="44">
        <f>IFERROR(_xll.qlIndexFixing(ONIndex3M,I3178,TRUE,_xll.ohTrigger(RecalcTrigger,Trigger3M)),NA())</f>
        <v>5.4627228488701718E-3</v>
      </c>
      <c r="P3178" s="44">
        <f>IFERROR(_xll.qlIndexFixing(ONIndex6M,I3178,TRUE,_xll.ohTrigger(RecalcTrigger,Trigger6M)),NA())</f>
        <v>5.578197225970527E-3</v>
      </c>
      <c r="Q3178" s="145">
        <f>IFERROR(_xll.qlIndexFixing(ONIndex1Y,I3178,TRUE,_xll.ohTrigger(RecalcTrigger,Trigger1Y)),NA())</f>
        <v>5.7595722767889157E-3</v>
      </c>
    </row>
    <row r="3179" spans="2:17" x14ac:dyDescent="0.2">
      <c r="B3179" s="39" t="s">
        <v>42</v>
      </c>
      <c r="D3179" s="42">
        <f>_xll.qlCalendarAdvance(Calendar,$D3178,B3179,"f",FALSE)</f>
        <v>61962</v>
      </c>
      <c r="E3179" s="139">
        <f>_xll.qlInterestRateIndexValueDate(IndexON,D3179)</f>
        <v>61962</v>
      </c>
      <c r="F3179" s="155">
        <f>IFERROR(_xll.qlIndexFixing(IndexON,D3179,TRUE,_xll.ohTrigger(RecalcTrigger,TriggerON)),NA())</f>
        <v>5.006738594675042E-3</v>
      </c>
      <c r="H3179" s="42">
        <f>_xll.qlCalendarAdvance(Calendar,$H3178,B3179,"f",FALSE)</f>
        <v>61962</v>
      </c>
      <c r="I3179" s="139">
        <f>_xll.qlInterestRateIndexValueDate(Index1M,$H3179)</f>
        <v>61966</v>
      </c>
      <c r="J3179" s="144">
        <f>IFERROR(_xll.qlIndexFixing(Index1M,$H3179,TRUE,_xll.ohTrigger(RecalcTrigger,Trigger1M)),NA())</f>
        <v>5.2050582867448469E-3</v>
      </c>
      <c r="K3179" s="44">
        <f>IFERROR(_xll.qlIndexFixing(Index3M,H3179,TRUE,_xll.ohTrigger(RecalcTrigger,Trigger3M)),NA())</f>
        <v>5.487066598354233E-3</v>
      </c>
      <c r="L3179" s="44">
        <f>IFERROR(_xll.qlIndexFixing(Index6M,$H3179,TRUE,_xll.ohTrigger(RecalcTrigger,Trigger6M)),NA())</f>
        <v>5.5748056333355285E-3</v>
      </c>
      <c r="M3179" s="145">
        <f>IFERROR(_xll.qlIndexFixing(Index1Y,$H3179,TRUE,_xll.ohTrigger(RecalcTrigger,Trigger1Y)),NA())</f>
        <v>5.8493138710455249E-3</v>
      </c>
      <c r="N3179" s="144">
        <f>IFERROR(_xll.qlIndexFixing(ONIndex1M,I3179,TRUE,_xll.ohTrigger(RecalcTrigger,Trigger1M)),NA())</f>
        <v>5.1986020387673193E-3</v>
      </c>
      <c r="O3179" s="44">
        <f>IFERROR(_xll.qlIndexFixing(ONIndex3M,I3179,TRUE,_xll.ohTrigger(RecalcTrigger,Trigger3M)),NA())</f>
        <v>5.4655980518258929E-3</v>
      </c>
      <c r="P3179" s="44">
        <f>IFERROR(_xll.qlIndexFixing(ONIndex6M,I3179,TRUE,_xll.ohTrigger(RecalcTrigger,Trigger6M)),NA())</f>
        <v>5.577254450273017E-3</v>
      </c>
      <c r="Q3179" s="145">
        <f>IFERROR(_xll.qlIndexFixing(ONIndex1Y,I3179,TRUE,_xll.ohTrigger(RecalcTrigger,Trigger1Y)),NA())</f>
        <v>5.7624134904532553E-3</v>
      </c>
    </row>
    <row r="3180" spans="2:17" x14ac:dyDescent="0.2">
      <c r="B3180" s="39" t="s">
        <v>42</v>
      </c>
      <c r="D3180" s="42">
        <f>_xll.qlCalendarAdvance(Calendar,$D3179,B3180,"f",FALSE)</f>
        <v>61969</v>
      </c>
      <c r="E3180" s="139">
        <f>_xll.qlInterestRateIndexValueDate(IndexON,D3180)</f>
        <v>61969</v>
      </c>
      <c r="F3180" s="155">
        <f>IFERROR(_xll.qlIndexFixing(IndexON,D3180,TRUE,_xll.ohTrigger(RecalcTrigger,TriggerON)),NA())</f>
        <v>5.0096114276865222E-3</v>
      </c>
      <c r="H3180" s="42">
        <f>_xll.qlCalendarAdvance(Calendar,$H3179,B3180,"f",FALSE)</f>
        <v>61969</v>
      </c>
      <c r="I3180" s="139">
        <f>_xll.qlInterestRateIndexValueDate(Index1M,$H3180)</f>
        <v>61973</v>
      </c>
      <c r="J3180" s="144">
        <f>IFERROR(_xll.qlIndexFixing(Index1M,$H3180,TRUE,_xll.ohTrigger(RecalcTrigger,Trigger1M)),NA())</f>
        <v>5.2076803445331166E-3</v>
      </c>
      <c r="K3180" s="44">
        <f>IFERROR(_xll.qlIndexFixing(Index3M,H3180,TRUE,_xll.ohTrigger(RecalcTrigger,Trigger3M)),NA())</f>
        <v>5.4896540207043211E-3</v>
      </c>
      <c r="L3180" s="44">
        <f>IFERROR(_xll.qlIndexFixing(Index6M,$H3180,TRUE,_xll.ohTrigger(RecalcTrigger,Trigger6M)),NA())</f>
        <v>5.5740738371752845E-3</v>
      </c>
      <c r="M3180" s="145">
        <f>IFERROR(_xll.qlIndexFixing(Index1Y,$H3180,TRUE,_xll.ohTrigger(RecalcTrigger,Trigger1Y)),NA())</f>
        <v>5.8519704618232417E-3</v>
      </c>
      <c r="N3180" s="144">
        <f>IFERROR(_xll.qlIndexFixing(ONIndex1M,I3180,TRUE,_xll.ohTrigger(RecalcTrigger,Trigger1M)),NA())</f>
        <v>5.2014763160634914E-3</v>
      </c>
      <c r="O3180" s="44">
        <f>IFERROR(_xll.qlIndexFixing(ONIndex3M,I3180,TRUE,_xll.ohTrigger(RecalcTrigger,Trigger3M)),NA())</f>
        <v>5.4684665269633115E-3</v>
      </c>
      <c r="P3180" s="44">
        <f>IFERROR(_xll.qlIndexFixing(ONIndex6M,I3180,TRUE,_xll.ohTrigger(RecalcTrigger,Trigger6M)),NA())</f>
        <v>5.5763262686614468E-3</v>
      </c>
      <c r="Q3180" s="145">
        <f>IFERROR(_xll.qlIndexFixing(ONIndex1Y,I3180,TRUE,_xll.ohTrigger(RecalcTrigger,Trigger1Y)),NA())</f>
        <v>5.7652474979619228E-3</v>
      </c>
    </row>
    <row r="3181" spans="2:17" x14ac:dyDescent="0.2">
      <c r="B3181" s="39" t="s">
        <v>42</v>
      </c>
      <c r="D3181" s="42">
        <f>_xll.qlCalendarAdvance(Calendar,$D3180,B3181,"f",FALSE)</f>
        <v>61976</v>
      </c>
      <c r="E3181" s="139">
        <f>_xll.qlInterestRateIndexValueDate(IndexON,D3181)</f>
        <v>61976</v>
      </c>
      <c r="F3181" s="155">
        <f>IFERROR(_xll.qlIndexFixing(IndexON,D3181,TRUE,_xll.ohTrigger(RecalcTrigger,TriggerON)),NA())</f>
        <v>5.0124778656535085E-3</v>
      </c>
      <c r="H3181" s="42">
        <f>_xll.qlCalendarAdvance(Calendar,$H3180,B3181,"f",FALSE)</f>
        <v>61976</v>
      </c>
      <c r="I3181" s="139">
        <f>_xll.qlInterestRateIndexValueDate(Index1M,$H3181)</f>
        <v>61980</v>
      </c>
      <c r="J3181" s="144">
        <f>IFERROR(_xll.qlIndexFixing(Index1M,$H3181,TRUE,_xll.ohTrigger(RecalcTrigger,Trigger1M)),NA())</f>
        <v>5.2105381245910465E-3</v>
      </c>
      <c r="K3181" s="44">
        <f>IFERROR(_xll.qlIndexFixing(Index3M,H3181,TRUE,_xll.ohTrigger(RecalcTrigger,Trigger3M)),NA())</f>
        <v>5.4924777376630374E-3</v>
      </c>
      <c r="L3181" s="44">
        <f>IFERROR(_xll.qlIndexFixing(Index6M,$H3181,TRUE,_xll.ohTrigger(RecalcTrigger,Trigger6M)),NA())</f>
        <v>5.57334536866823E-3</v>
      </c>
      <c r="M3181" s="145">
        <f>IFERROR(_xll.qlIndexFixing(Index1Y,$H3181,TRUE,_xll.ohTrigger(RecalcTrigger,Trigger1Y)),NA())</f>
        <v>5.8546193555032051E-3</v>
      </c>
      <c r="N3181" s="144">
        <f>IFERROR(_xll.qlIndexFixing(ONIndex1M,I3181,TRUE,_xll.ohTrigger(RecalcTrigger,Trigger1M)),NA())</f>
        <v>5.2043442583471489E-3</v>
      </c>
      <c r="O3181" s="44">
        <f>IFERROR(_xll.qlIndexFixing(ONIndex3M,I3181,TRUE,_xll.ohTrigger(RecalcTrigger,Trigger3M)),NA())</f>
        <v>5.4713282580554079E-3</v>
      </c>
      <c r="P3181" s="44">
        <f>IFERROR(_xll.qlIndexFixing(ONIndex6M,I3181,TRUE,_xll.ohTrigger(RecalcTrigger,Trigger6M)),NA())</f>
        <v>5.5754127018392552E-3</v>
      </c>
      <c r="Q3181" s="145">
        <f>IFERROR(_xll.qlIndexFixing(ONIndex1Y,I3181,TRUE,_xll.ohTrigger(RecalcTrigger,Trigger1Y)),NA())</f>
        <v>5.7680742826882181E-3</v>
      </c>
    </row>
    <row r="3182" spans="2:17" x14ac:dyDescent="0.2">
      <c r="B3182" s="39" t="s">
        <v>42</v>
      </c>
      <c r="D3182" s="42">
        <f>_xll.qlCalendarAdvance(Calendar,$D3181,B3182,"f",FALSE)</f>
        <v>61983</v>
      </c>
      <c r="E3182" s="139">
        <f>_xll.qlInterestRateIndexValueDate(IndexON,D3182)</f>
        <v>61983</v>
      </c>
      <c r="F3182" s="155">
        <f>IFERROR(_xll.qlIndexFixing(IndexON,D3182,TRUE,_xll.ohTrigger(RecalcTrigger,TriggerON)),NA())</f>
        <v>5.015337893548022E-3</v>
      </c>
      <c r="H3182" s="42">
        <f>_xll.qlCalendarAdvance(Calendar,$H3181,B3182,"f",FALSE)</f>
        <v>61983</v>
      </c>
      <c r="I3182" s="139">
        <f>_xll.qlInterestRateIndexValueDate(Index1M,$H3182)</f>
        <v>61987</v>
      </c>
      <c r="J3182" s="144">
        <f>IFERROR(_xll.qlIndexFixing(Index1M,$H3182,TRUE,_xll.ohTrigger(RecalcTrigger,Trigger1M)),NA())</f>
        <v>5.2133895261858854E-3</v>
      </c>
      <c r="K3182" s="44">
        <f>IFERROR(_xll.qlIndexFixing(Index3M,H3182,TRUE,_xll.ohTrigger(RecalcTrigger,Trigger3M)),NA())</f>
        <v>5.4952945902884765E-3</v>
      </c>
      <c r="L3182" s="44">
        <f>IFERROR(_xll.qlIndexFixing(Index6M,$H3182,TRUE,_xll.ohTrigger(RecalcTrigger,Trigger6M)),NA())</f>
        <v>5.5726318384943831E-3</v>
      </c>
      <c r="M3182" s="145">
        <f>IFERROR(_xll.qlIndexFixing(Index1Y,$H3182,TRUE,_xll.ohTrigger(RecalcTrigger,Trigger1Y)),NA())</f>
        <v>5.8572605349714339E-3</v>
      </c>
      <c r="N3182" s="144">
        <f>IFERROR(_xll.qlIndexFixing(ONIndex1M,I3182,TRUE,_xll.ohTrigger(RecalcTrigger,Trigger1M)),NA())</f>
        <v>5.207205850750185E-3</v>
      </c>
      <c r="O3182" s="44">
        <f>IFERROR(_xll.qlIndexFixing(ONIndex3M,I3182,TRUE,_xll.ohTrigger(RecalcTrigger,Trigger3M)),NA())</f>
        <v>5.4741832295945869E-3</v>
      </c>
      <c r="P3182" s="44">
        <f>IFERROR(_xll.qlIndexFixing(ONIndex6M,I3182,TRUE,_xll.ohTrigger(RecalcTrigger,Trigger6M)),NA())</f>
        <v>5.5745137706697534E-3</v>
      </c>
      <c r="Q3182" s="145">
        <f>IFERROR(_xll.qlIndexFixing(ONIndex1Y,I3182,TRUE,_xll.ohTrigger(RecalcTrigger,Trigger1Y)),NA())</f>
        <v>5.7708938274458887E-3</v>
      </c>
    </row>
    <row r="3183" spans="2:17" x14ac:dyDescent="0.2">
      <c r="B3183" s="39" t="s">
        <v>42</v>
      </c>
      <c r="D3183" s="42">
        <f>_xll.qlCalendarAdvance(Calendar,$D3182,B3183,"f",FALSE)</f>
        <v>61990</v>
      </c>
      <c r="E3183" s="139">
        <f>_xll.qlInterestRateIndexValueDate(IndexON,D3183)</f>
        <v>61990</v>
      </c>
      <c r="F3183" s="155">
        <f>IFERROR(_xll.qlIndexFixing(IndexON,D3183,TRUE,_xll.ohTrigger(RecalcTrigger,TriggerON)),NA())</f>
        <v>5.0181914963420837E-3</v>
      </c>
      <c r="H3183" s="42">
        <f>_xll.qlCalendarAdvance(Calendar,$H3182,B3183,"f",FALSE)</f>
        <v>61990</v>
      </c>
      <c r="I3183" s="139">
        <f>_xll.qlInterestRateIndexValueDate(Index1M,$H3183)</f>
        <v>61994</v>
      </c>
      <c r="J3183" s="144">
        <f>IFERROR(_xll.qlIndexFixing(Index1M,$H3183,TRUE,_xll.ohTrigger(RecalcTrigger,Trigger1M)),NA())</f>
        <v>5.2162345344308747E-3</v>
      </c>
      <c r="K3183" s="44">
        <f>IFERROR(_xll.qlIndexFixing(Index3M,H3183,TRUE,_xll.ohTrigger(RecalcTrigger,Trigger3M)),NA())</f>
        <v>5.4981045627181622E-3</v>
      </c>
      <c r="L3183" s="44">
        <f>IFERROR(_xll.qlIndexFixing(Index6M,$H3183,TRUE,_xll.ohTrigger(RecalcTrigger,Trigger6M)),NA())</f>
        <v>5.5719332673281946E-3</v>
      </c>
      <c r="M3183" s="145">
        <f>IFERROR(_xll.qlIndexFixing(Index1Y,$H3183,TRUE,_xll.ohTrigger(RecalcTrigger,Trigger1Y)),NA())</f>
        <v>5.8598939831130698E-3</v>
      </c>
      <c r="N3183" s="144">
        <f>IFERROR(_xll.qlIndexFixing(ONIndex1M,I3183,TRUE,_xll.ohTrigger(RecalcTrigger,Trigger1M)),NA())</f>
        <v>5.2100610783245571E-3</v>
      </c>
      <c r="O3183" s="44">
        <f>IFERROR(_xll.qlIndexFixing(ONIndex3M,I3183,TRUE,_xll.ohTrigger(RecalcTrigger,Trigger3M)),NA())</f>
        <v>5.4770314255137009E-3</v>
      </c>
      <c r="P3183" s="44">
        <f>IFERROR(_xll.qlIndexFixing(ONIndex6M,I3183,TRUE,_xll.ohTrigger(RecalcTrigger,Trigger6M)),NA())</f>
        <v>5.5736294954567001E-3</v>
      </c>
      <c r="Q3183" s="145">
        <f>IFERROR(_xll.qlIndexFixing(ONIndex1Y,I3183,TRUE,_xll.ohTrigger(RecalcTrigger,Trigger1Y)),NA())</f>
        <v>5.7737061153684266E-3</v>
      </c>
    </row>
    <row r="3184" spans="2:17" x14ac:dyDescent="0.2">
      <c r="B3184" s="39" t="s">
        <v>42</v>
      </c>
      <c r="D3184" s="42">
        <f>_xll.qlCalendarAdvance(Calendar,$D3183,B3184,"f",FALSE)</f>
        <v>61997</v>
      </c>
      <c r="E3184" s="139">
        <f>_xll.qlInterestRateIndexValueDate(IndexON,D3184)</f>
        <v>61997</v>
      </c>
      <c r="F3184" s="155">
        <f>IFERROR(_xll.qlIndexFixing(IndexON,D3184,TRUE,_xll.ohTrigger(RecalcTrigger,TriggerON)),NA())</f>
        <v>5.021038659087651E-3</v>
      </c>
      <c r="H3184" s="42">
        <f>_xll.qlCalendarAdvance(Calendar,$H3183,B3184,"f",FALSE)</f>
        <v>61997</v>
      </c>
      <c r="I3184" s="139">
        <f>_xll.qlInterestRateIndexValueDate(Index1M,$H3184)</f>
        <v>62001</v>
      </c>
      <c r="J3184" s="144">
        <f>IFERROR(_xll.qlIndexFixing(Index1M,$H3184,TRUE,_xll.ohTrigger(RecalcTrigger,Trigger1M)),NA())</f>
        <v>5.2193131419223911E-3</v>
      </c>
      <c r="K3184" s="44">
        <f>IFERROR(_xll.qlIndexFixing(Index3M,H3184,TRUE,_xll.ohTrigger(RecalcTrigger,Trigger3M)),NA())</f>
        <v>5.5011485300028168E-3</v>
      </c>
      <c r="L3184" s="44">
        <f>IFERROR(_xll.qlIndexFixing(Index6M,$H3184,TRUE,_xll.ohTrigger(RecalcTrigger,Trigger6M)),NA())</f>
        <v>5.5712528141563956E-3</v>
      </c>
      <c r="M3184" s="145">
        <f>IFERROR(_xll.qlIndexFixing(Index1Y,$H3184,TRUE,_xll.ohTrigger(RecalcTrigger,Trigger1Y)),NA())</f>
        <v>5.8625196828141308E-3</v>
      </c>
      <c r="N3184" s="144">
        <f>IFERROR(_xll.qlIndexFixing(ONIndex1M,I3184,TRUE,_xll.ohTrigger(RecalcTrigger,Trigger1M)),NA())</f>
        <v>5.2129099263620304E-3</v>
      </c>
      <c r="O3184" s="44">
        <f>IFERROR(_xll.qlIndexFixing(ONIndex3M,I3184,TRUE,_xll.ohTrigger(RecalcTrigger,Trigger3M)),NA())</f>
        <v>5.4798728303051547E-3</v>
      </c>
      <c r="P3184" s="44">
        <f>IFERROR(_xll.qlIndexFixing(ONIndex6M,I3184,TRUE,_xll.ohTrigger(RecalcTrigger,Trigger6M)),NA())</f>
        <v>5.5727598970634062E-3</v>
      </c>
      <c r="Q3184" s="145">
        <f>IFERROR(_xll.qlIndexFixing(ONIndex1Y,I3184,TRUE,_xll.ohTrigger(RecalcTrigger,Trigger1Y)),NA())</f>
        <v>5.7765111295093874E-3</v>
      </c>
    </row>
    <row r="3185" spans="2:17" x14ac:dyDescent="0.2">
      <c r="B3185" s="39" t="s">
        <v>42</v>
      </c>
      <c r="D3185" s="42">
        <f>_xll.qlCalendarAdvance(Calendar,$D3184,B3185,"f",FALSE)</f>
        <v>62004</v>
      </c>
      <c r="E3185" s="139">
        <f>_xll.qlInterestRateIndexValueDate(IndexON,D3185)</f>
        <v>62004</v>
      </c>
      <c r="F3185" s="155">
        <f>IFERROR(_xll.qlIndexFixing(IndexON,D3185,TRUE,_xll.ohTrigger(RecalcTrigger,TriggerON)),NA())</f>
        <v>5.0238793665169368E-3</v>
      </c>
      <c r="H3185" s="42">
        <f>_xll.qlCalendarAdvance(Calendar,$H3184,B3185,"f",FALSE)</f>
        <v>62004</v>
      </c>
      <c r="I3185" s="139">
        <f>_xll.qlInterestRateIndexValueDate(Index1M,$H3185)</f>
        <v>62008</v>
      </c>
      <c r="J3185" s="144">
        <f>IFERROR(_xll.qlIndexFixing(Index1M,$H3185,TRUE,_xll.ohTrigger(RecalcTrigger,Trigger1M)),NA())</f>
        <v>5.2221448997622202E-3</v>
      </c>
      <c r="K3185" s="44">
        <f>IFERROR(_xll.qlIndexFixing(Index3M,H3185,TRUE,_xll.ohTrigger(RecalcTrigger,Trigger3M)),NA())</f>
        <v>5.5039442403616847E-3</v>
      </c>
      <c r="L3185" s="44">
        <f>IFERROR(_xll.qlIndexFixing(Index6M,$H3185,TRUE,_xll.ohTrigger(RecalcTrigger,Trigger6M)),NA())</f>
        <v>5.5705810847192358E-3</v>
      </c>
      <c r="M3185" s="145">
        <f>IFERROR(_xll.qlIndexFixing(Index1Y,$H3185,TRUE,_xll.ohTrigger(RecalcTrigger,Trigger1Y)),NA())</f>
        <v>5.8651376169591039E-3</v>
      </c>
      <c r="N3185" s="144">
        <f>IFERROR(_xll.qlIndexFixing(ONIndex1M,I3185,TRUE,_xll.ohTrigger(RecalcTrigger,Trigger1M)),NA())</f>
        <v>5.2157523798346261E-3</v>
      </c>
      <c r="O3185" s="44">
        <f>IFERROR(_xll.qlIndexFixing(ONIndex3M,I3185,TRUE,_xll.ohTrigger(RecalcTrigger,Trigger3M)),NA())</f>
        <v>5.4827074277419285E-3</v>
      </c>
      <c r="P3185" s="44">
        <f>IFERROR(_xll.qlIndexFixing(ONIndex6M,I3185,TRUE,_xll.ohTrigger(RecalcTrigger,Trigger6M)),NA())</f>
        <v>5.5719049959535027E-3</v>
      </c>
      <c r="Q3185" s="145">
        <f>IFERROR(_xll.qlIndexFixing(ONIndex1Y,I3185,TRUE,_xll.ohTrigger(RecalcTrigger,Trigger1Y)),NA())</f>
        <v>5.7793088529223269E-3</v>
      </c>
    </row>
    <row r="3186" spans="2:17" x14ac:dyDescent="0.2">
      <c r="B3186" s="39" t="s">
        <v>42</v>
      </c>
      <c r="D3186" s="42">
        <f>_xll.qlCalendarAdvance(Calendar,$D3185,B3186,"f",FALSE)</f>
        <v>62011</v>
      </c>
      <c r="E3186" s="139">
        <f>_xll.qlInterestRateIndexValueDate(IndexON,D3186)</f>
        <v>62011</v>
      </c>
      <c r="F3186" s="155">
        <f>IFERROR(_xll.qlIndexFixing(IndexON,D3186,TRUE,_xll.ohTrigger(RecalcTrigger,TriggerON)),NA())</f>
        <v>5.0267136038417704E-3</v>
      </c>
      <c r="H3186" s="42">
        <f>_xll.qlCalendarAdvance(Calendar,$H3185,B3186,"f",FALSE)</f>
        <v>62011</v>
      </c>
      <c r="I3186" s="139">
        <f>_xll.qlInterestRateIndexValueDate(Index1M,$H3186)</f>
        <v>62015</v>
      </c>
      <c r="J3186" s="144">
        <f>IFERROR(_xll.qlIndexFixing(Index1M,$H3186,TRUE,_xll.ohTrigger(RecalcTrigger,Trigger1M)),NA())</f>
        <v>5.2249702184818444E-3</v>
      </c>
      <c r="K3186" s="44">
        <f>IFERROR(_xll.qlIndexFixing(Index3M,H3186,TRUE,_xll.ohTrigger(RecalcTrigger,Trigger3M)),NA())</f>
        <v>5.5067330217118821E-3</v>
      </c>
      <c r="L3186" s="44">
        <f>IFERROR(_xll.qlIndexFixing(Index6M,$H3186,TRUE,_xll.ohTrigger(RecalcTrigger,Trigger6M)),NA())</f>
        <v>5.5699275146266838E-3</v>
      </c>
      <c r="M3186" s="145">
        <f>IFERROR(_xll.qlIndexFixing(Index1Y,$H3186,TRUE,_xll.ohTrigger(RecalcTrigger,Trigger1Y)),NA())</f>
        <v>5.8677477684342264E-3</v>
      </c>
      <c r="N3186" s="144">
        <f>IFERROR(_xll.qlIndexFixing(ONIndex1M,I3186,TRUE,_xll.ohTrigger(RecalcTrigger,Trigger1M)),NA())</f>
        <v>5.2185884239541735E-3</v>
      </c>
      <c r="O3186" s="44">
        <f>IFERROR(_xll.qlIndexFixing(ONIndex3M,I3186,TRUE,_xll.ohTrigger(RecalcTrigger,Trigger3M)),NA())</f>
        <v>5.4855352022364912E-3</v>
      </c>
      <c r="P3186" s="44">
        <f>IFERROR(_xll.qlIndexFixing(ONIndex6M,I3186,TRUE,_xll.ohTrigger(RecalcTrigger,Trigger6M)),NA())</f>
        <v>5.5710648129103646E-3</v>
      </c>
      <c r="Q3186" s="145">
        <f>IFERROR(_xll.qlIndexFixing(ONIndex1Y,I3186,TRUE,_xll.ohTrigger(RecalcTrigger,Trigger1Y)),NA())</f>
        <v>5.7820992686608008E-3</v>
      </c>
    </row>
    <row r="3187" spans="2:17" x14ac:dyDescent="0.2">
      <c r="B3187" s="39" t="s">
        <v>42</v>
      </c>
      <c r="D3187" s="42">
        <f>_xll.qlCalendarAdvance(Calendar,$D3186,B3187,"f",FALSE)</f>
        <v>62018</v>
      </c>
      <c r="E3187" s="139">
        <f>_xll.qlInterestRateIndexValueDate(IndexON,D3187)</f>
        <v>62018</v>
      </c>
      <c r="F3187" s="155">
        <f>IFERROR(_xll.qlIndexFixing(IndexON,D3187,TRUE,_xll.ohTrigger(RecalcTrigger,TriggerON)),NA())</f>
        <v>5.0295413559542368E-3</v>
      </c>
      <c r="H3187" s="42">
        <f>_xll.qlCalendarAdvance(Calendar,$H3186,B3187,"f",FALSE)</f>
        <v>62018</v>
      </c>
      <c r="I3187" s="139">
        <f>_xll.qlInterestRateIndexValueDate(Index1M,$H3187)</f>
        <v>62022</v>
      </c>
      <c r="J3187" s="144">
        <f>IFERROR(_xll.qlIndexFixing(Index1M,$H3187,TRUE,_xll.ohTrigger(RecalcTrigger,Trigger1M)),NA())</f>
        <v>5.2277890832054218E-3</v>
      </c>
      <c r="K3187" s="44">
        <f>IFERROR(_xll.qlIndexFixing(Index3M,H3187,TRUE,_xll.ohTrigger(RecalcTrigger,Trigger3M)),NA())</f>
        <v>5.5095148581887068E-3</v>
      </c>
      <c r="L3187" s="44">
        <f>IFERROR(_xll.qlIndexFixing(Index6M,$H3187,TRUE,_xll.ohTrigger(RecalcTrigger,Trigger6M)),NA())</f>
        <v>5.5692889862417926E-3</v>
      </c>
      <c r="M3187" s="145">
        <f>IFERROR(_xll.qlIndexFixing(Index1Y,$H3187,TRUE,_xll.ohTrigger(RecalcTrigger,Trigger1Y)),NA())</f>
        <v>5.8703501201248587E-3</v>
      </c>
      <c r="N3187" s="144">
        <f>IFERROR(_xll.qlIndexFixing(ONIndex1M,I3187,TRUE,_xll.ohTrigger(RecalcTrigger,Trigger1M)),NA())</f>
        <v>5.2214180438525659E-3</v>
      </c>
      <c r="O3187" s="44">
        <f>IFERROR(_xll.qlIndexFixing(ONIndex3M,I3187,TRUE,_xll.ohTrigger(RecalcTrigger,Trigger3M)),NA())</f>
        <v>5.4883561380414392E-3</v>
      </c>
      <c r="P3187" s="44">
        <f>IFERROR(_xll.qlIndexFixing(ONIndex6M,I3187,TRUE,_xll.ohTrigger(RecalcTrigger,Trigger6M)),NA())</f>
        <v>5.5702393686374307E-3</v>
      </c>
      <c r="Q3187" s="145">
        <f>IFERROR(_xll.qlIndexFixing(ONIndex1Y,I3187,TRUE,_xll.ohTrigger(RecalcTrigger,Trigger1Y)),NA())</f>
        <v>5.784882359778365E-3</v>
      </c>
    </row>
    <row r="3188" spans="2:17" x14ac:dyDescent="0.2">
      <c r="B3188" s="39" t="s">
        <v>42</v>
      </c>
      <c r="D3188" s="42">
        <f>_xll.qlCalendarAdvance(Calendar,$D3187,B3188,"f",FALSE)</f>
        <v>62025</v>
      </c>
      <c r="E3188" s="139">
        <f>_xll.qlInterestRateIndexValueDate(IndexON,D3188)</f>
        <v>62025</v>
      </c>
      <c r="F3188" s="155">
        <f>IFERROR(_xll.qlIndexFixing(IndexON,D3188,TRUE,_xll.ohTrigger(RecalcTrigger,TriggerON)),NA())</f>
        <v>5.0323626077464212E-3</v>
      </c>
      <c r="H3188" s="42">
        <f>_xll.qlCalendarAdvance(Calendar,$H3187,B3188,"f",FALSE)</f>
        <v>62025</v>
      </c>
      <c r="I3188" s="139">
        <f>_xll.qlInterestRateIndexValueDate(Index1M,$H3188)</f>
        <v>62029</v>
      </c>
      <c r="J3188" s="144">
        <f>IFERROR(_xll.qlIndexFixing(Index1M,$H3188,TRUE,_xll.ohTrigger(RecalcTrigger,Trigger1M)),NA())</f>
        <v>5.2306014790519523E-3</v>
      </c>
      <c r="K3188" s="44">
        <f>IFERROR(_xll.qlIndexFixing(Index3M,H3188,TRUE,_xll.ohTrigger(RecalcTrigger,Trigger3M)),NA())</f>
        <v>5.5122897339274588E-3</v>
      </c>
      <c r="L3188" s="44">
        <f>IFERROR(_xll.qlIndexFixing(Index6M,$H3188,TRUE,_xll.ohTrigger(RecalcTrigger,Trigger6M)),NA())</f>
        <v>5.5686655202407684E-3</v>
      </c>
      <c r="M3188" s="145">
        <f>IFERROR(_xll.qlIndexFixing(Index1Y,$H3188,TRUE,_xll.ohTrigger(RecalcTrigger,Trigger1Y)),NA())</f>
        <v>5.8729446549161436E-3</v>
      </c>
      <c r="N3188" s="144">
        <f>IFERROR(_xll.qlIndexFixing(ONIndex1M,I3188,TRUE,_xll.ohTrigger(RecalcTrigger,Trigger1M)),NA())</f>
        <v>5.2242412245817604E-3</v>
      </c>
      <c r="O3188" s="44">
        <f>IFERROR(_xll.qlIndexFixing(ONIndex3M,I3188,TRUE,_xll.ohTrigger(RecalcTrigger,Trigger3M)),NA())</f>
        <v>5.4911702190096889E-3</v>
      </c>
      <c r="P3188" s="44">
        <f>IFERROR(_xll.qlIndexFixing(ONIndex6M,I3188,TRUE,_xll.ohTrigger(RecalcTrigger,Trigger6M)),NA())</f>
        <v>5.5694286834384599E-3</v>
      </c>
      <c r="Q3188" s="145">
        <f>IFERROR(_xll.qlIndexFixing(ONIndex1Y,I3188,TRUE,_xll.ohTrigger(RecalcTrigger,Trigger1Y)),NA())</f>
        <v>5.787658109248639E-3</v>
      </c>
    </row>
    <row r="3189" spans="2:17" x14ac:dyDescent="0.2">
      <c r="B3189" s="39" t="s">
        <v>42</v>
      </c>
      <c r="D3189" s="42">
        <f>_xll.qlCalendarAdvance(Calendar,$D3188,B3189,"f",FALSE)</f>
        <v>62032</v>
      </c>
      <c r="E3189" s="139">
        <f>_xll.qlInterestRateIndexValueDate(IndexON,D3189)</f>
        <v>62032</v>
      </c>
      <c r="F3189" s="155">
        <f>IFERROR(_xll.qlIndexFixing(IndexON,D3189,TRUE,_xll.ohTrigger(RecalcTrigger,TriggerON)),NA())</f>
        <v>5.0351773444301529E-3</v>
      </c>
      <c r="H3189" s="42">
        <f>_xll.qlCalendarAdvance(Calendar,$H3188,B3189,"f",FALSE)</f>
        <v>62032</v>
      </c>
      <c r="I3189" s="139">
        <f>_xll.qlInterestRateIndexValueDate(Index1M,$H3189)</f>
        <v>62036</v>
      </c>
      <c r="J3189" s="144">
        <f>IFERROR(_xll.qlIndexFixing(Index1M,$H3189,TRUE,_xll.ohTrigger(RecalcTrigger,Trigger1M)),NA())</f>
        <v>5.2331694904070858E-3</v>
      </c>
      <c r="K3189" s="44">
        <f>IFERROR(_xll.qlIndexFixing(Index3M,H3189,TRUE,_xll.ohTrigger(RecalcTrigger,Trigger3M)),NA())</f>
        <v>5.515057633063437E-3</v>
      </c>
      <c r="L3189" s="44">
        <f>IFERROR(_xll.qlIndexFixing(Index6M,$H3189,TRUE,_xll.ohTrigger(RecalcTrigger,Trigger6M)),NA())</f>
        <v>5.5680571373006981E-3</v>
      </c>
      <c r="M3189" s="145">
        <f>IFERROR(_xll.qlIndexFixing(Index1Y,$H3189,TRUE,_xll.ohTrigger(RecalcTrigger,Trigger1Y)),NA())</f>
        <v>5.8755313556941007E-3</v>
      </c>
      <c r="N3189" s="144">
        <f>IFERROR(_xll.qlIndexFixing(ONIndex1M,I3189,TRUE,_xll.ohTrigger(RecalcTrigger,Trigger1M)),NA())</f>
        <v>5.2270579513535864E-3</v>
      </c>
      <c r="O3189" s="44">
        <f>IFERROR(_xll.qlIndexFixing(ONIndex3M,I3189,TRUE,_xll.ohTrigger(RecalcTrigger,Trigger3M)),NA())</f>
        <v>5.4939774296336452E-3</v>
      </c>
      <c r="P3189" s="44">
        <f>IFERROR(_xll.qlIndexFixing(ONIndex6M,I3189,TRUE,_xll.ohTrigger(RecalcTrigger,Trigger6M)),NA())</f>
        <v>5.5686327782566991E-3</v>
      </c>
      <c r="Q3189" s="145">
        <f>IFERROR(_xll.qlIndexFixing(ONIndex1Y,I3189,TRUE,_xll.ohTrigger(RecalcTrigger,Trigger1Y)),NA())</f>
        <v>5.7904265001251787E-3</v>
      </c>
    </row>
    <row r="3190" spans="2:17" x14ac:dyDescent="0.2">
      <c r="B3190" s="39" t="s">
        <v>42</v>
      </c>
      <c r="D3190" s="42">
        <f>_xll.qlCalendarAdvance(Calendar,$D3189,B3190,"f",FALSE)</f>
        <v>62039</v>
      </c>
      <c r="E3190" s="139">
        <f>_xll.qlInterestRateIndexValueDate(IndexON,D3190)</f>
        <v>62039</v>
      </c>
      <c r="F3190" s="155">
        <f>IFERROR(_xll.qlIndexFixing(IndexON,D3190,TRUE,_xll.ohTrigger(RecalcTrigger,TriggerON)),NA())</f>
        <v>5.0379855505777726E-3</v>
      </c>
      <c r="H3190" s="42">
        <f>_xll.qlCalendarAdvance(Calendar,$H3189,B3190,"f",FALSE)</f>
        <v>62039</v>
      </c>
      <c r="I3190" s="139">
        <f>_xll.qlInterestRateIndexValueDate(Index1M,$H3190)</f>
        <v>62043</v>
      </c>
      <c r="J3190" s="144">
        <f>IFERROR(_xll.qlIndexFixing(Index1M,$H3190,TRUE,_xll.ohTrigger(RecalcTrigger,Trigger1M)),NA())</f>
        <v>5.2359693286083697E-3</v>
      </c>
      <c r="K3190" s="44">
        <f>IFERROR(_xll.qlIndexFixing(Index3M,H3190,TRUE,_xll.ohTrigger(RecalcTrigger,Trigger3M)),NA())</f>
        <v>5.5178185397302031E-3</v>
      </c>
      <c r="L3190" s="44">
        <f>IFERROR(_xll.qlIndexFixing(Index6M,$H3190,TRUE,_xll.ohTrigger(RecalcTrigger,Trigger6M)),NA())</f>
        <v>5.5674638580960334E-3</v>
      </c>
      <c r="M3190" s="145">
        <f>IFERROR(_xll.qlIndexFixing(Index1Y,$H3190,TRUE,_xll.ohTrigger(RecalcTrigger,Trigger1Y)),NA())</f>
        <v>5.8781102053438719E-3</v>
      </c>
      <c r="N3190" s="144">
        <f>IFERROR(_xll.qlIndexFixing(ONIndex1M,I3190,TRUE,_xll.ohTrigger(RecalcTrigger,Trigger1M)),NA())</f>
        <v>5.2298682092999371E-3</v>
      </c>
      <c r="O3190" s="44">
        <f>IFERROR(_xll.qlIndexFixing(ONIndex3M,I3190,TRUE,_xll.ohTrigger(RecalcTrigger,Trigger3M)),NA())</f>
        <v>5.4967777539260965E-3</v>
      </c>
      <c r="P3190" s="44">
        <f>IFERROR(_xll.qlIndexFixing(ONIndex6M,I3190,TRUE,_xll.ohTrigger(RecalcTrigger,Trigger6M)),NA())</f>
        <v>5.5678516735557793E-3</v>
      </c>
      <c r="Q3190" s="145">
        <f>IFERROR(_xll.qlIndexFixing(ONIndex1Y,I3190,TRUE,_xll.ohTrigger(RecalcTrigger,Trigger1Y)),NA())</f>
        <v>5.7931875155414758E-3</v>
      </c>
    </row>
    <row r="3191" spans="2:17" x14ac:dyDescent="0.2">
      <c r="B3191" s="39" t="s">
        <v>42</v>
      </c>
      <c r="D3191" s="42">
        <f>_xll.qlCalendarAdvance(Calendar,$D3190,B3191,"f",FALSE)</f>
        <v>62046</v>
      </c>
      <c r="E3191" s="139">
        <f>_xll.qlInterestRateIndexValueDate(IndexON,D3191)</f>
        <v>62046</v>
      </c>
      <c r="F3191" s="155">
        <f>IFERROR(_xll.qlIndexFixing(IndexON,D3191,TRUE,_xll.ohTrigger(RecalcTrigger,TriggerON)),NA())</f>
        <v>5.0407872114810459E-3</v>
      </c>
      <c r="H3191" s="42">
        <f>_xll.qlCalendarAdvance(Calendar,$H3190,B3191,"f",FALSE)</f>
        <v>62046</v>
      </c>
      <c r="I3191" s="139">
        <f>_xll.qlInterestRateIndexValueDate(Index1M,$H3191)</f>
        <v>62050</v>
      </c>
      <c r="J3191" s="144">
        <f>IFERROR(_xll.qlIndexFixing(Index1M,$H3191,TRUE,_xll.ohTrigger(RecalcTrigger,Trigger1M)),NA())</f>
        <v>5.2387626544323496E-3</v>
      </c>
      <c r="K3191" s="44">
        <f>IFERROR(_xll.qlIndexFixing(Index3M,H3191,TRUE,_xll.ohTrigger(RecalcTrigger,Trigger3M)),NA())</f>
        <v>5.5205724380656632E-3</v>
      </c>
      <c r="L3191" s="44">
        <f>IFERROR(_xll.qlIndexFixing(Index6M,$H3191,TRUE,_xll.ohTrigger(RecalcTrigger,Trigger6M)),NA())</f>
        <v>5.5668857033056175E-3</v>
      </c>
      <c r="M3191" s="145">
        <f>IFERROR(_xll.qlIndexFixing(Index1Y,$H3191,TRUE,_xll.ohTrigger(RecalcTrigger,Trigger1Y)),NA())</f>
        <v>5.8806811867508184E-3</v>
      </c>
      <c r="N3191" s="144">
        <f>IFERROR(_xll.qlIndexFixing(ONIndex1M,I3191,TRUE,_xll.ohTrigger(RecalcTrigger,Trigger1M)),NA())</f>
        <v>5.2326719835527058E-3</v>
      </c>
      <c r="O3191" s="44">
        <f>IFERROR(_xll.qlIndexFixing(ONIndex3M,I3191,TRUE,_xll.ohTrigger(RecalcTrigger,Trigger3M)),NA())</f>
        <v>5.4995711761396393E-3</v>
      </c>
      <c r="P3191" s="44">
        <f>IFERROR(_xll.qlIndexFixing(ONIndex6M,I3191,TRUE,_xll.ohTrigger(RecalcTrigger,Trigger6M)),NA())</f>
        <v>5.5670853900391393E-3</v>
      </c>
      <c r="Q3191" s="145">
        <f>IFERROR(_xll.qlIndexFixing(ONIndex1Y,I3191,TRUE,_xll.ohTrigger(RecalcTrigger,Trigger1Y)),NA())</f>
        <v>5.7959411385510862E-3</v>
      </c>
    </row>
    <row r="3192" spans="2:17" x14ac:dyDescent="0.2">
      <c r="B3192" s="39" t="s">
        <v>42</v>
      </c>
      <c r="D3192" s="42">
        <f>_xll.qlCalendarAdvance(Calendar,$D3191,B3192,"f",FALSE)</f>
        <v>62053</v>
      </c>
      <c r="E3192" s="139">
        <f>_xll.qlInterestRateIndexValueDate(IndexON,D3192)</f>
        <v>62053</v>
      </c>
      <c r="F3192" s="155">
        <f>IFERROR(_xll.qlIndexFixing(IndexON,D3192,TRUE,_xll.ohTrigger(RecalcTrigger,TriggerON)),NA())</f>
        <v>5.0435823118721856E-3</v>
      </c>
      <c r="H3192" s="42">
        <f>_xll.qlCalendarAdvance(Calendar,$H3191,B3192,"f",FALSE)</f>
        <v>62053</v>
      </c>
      <c r="I3192" s="139">
        <f>_xll.qlInterestRateIndexValueDate(Index1M,$H3192)</f>
        <v>62057</v>
      </c>
      <c r="J3192" s="144">
        <f>IFERROR(_xll.qlIndexFixing(Index1M,$H3192,TRUE,_xll.ohTrigger(RecalcTrigger,Trigger1M)),NA())</f>
        <v>5.2420226606678111E-3</v>
      </c>
      <c r="K3192" s="44">
        <f>IFERROR(_xll.qlIndexFixing(Index3M,H3192,TRUE,_xll.ohTrigger(RecalcTrigger,Trigger3M)),NA())</f>
        <v>5.5233193122033774E-3</v>
      </c>
      <c r="L3192" s="44">
        <f>IFERROR(_xll.qlIndexFixing(Index6M,$H3192,TRUE,_xll.ohTrigger(RecalcTrigger,Trigger6M)),NA())</f>
        <v>5.5663226936056576E-3</v>
      </c>
      <c r="M3192" s="145">
        <f>IFERROR(_xll.qlIndexFixing(Index1Y,$H3192,TRUE,_xll.ohTrigger(RecalcTrigger,Trigger1Y)),NA())</f>
        <v>5.8832442828007404E-3</v>
      </c>
      <c r="N3192" s="144">
        <f>IFERROR(_xll.qlIndexFixing(ONIndex1M,I3192,TRUE,_xll.ohTrigger(RecalcTrigger,Trigger1M)),NA())</f>
        <v>5.2354692591638496E-3</v>
      </c>
      <c r="O3192" s="44">
        <f>IFERROR(_xll.qlIndexFixing(ONIndex3M,I3192,TRUE,_xll.ohTrigger(RecalcTrigger,Trigger3M)),NA())</f>
        <v>5.5023576802870622E-3</v>
      </c>
      <c r="P3192" s="44">
        <f>IFERROR(_xll.qlIndexFixing(ONIndex6M,I3192,TRUE,_xll.ohTrigger(RecalcTrigger,Trigger6M)),NA())</f>
        <v>5.5663339484102181E-3</v>
      </c>
      <c r="Q3192" s="145">
        <f>IFERROR(_xll.qlIndexFixing(ONIndex1Y,I3192,TRUE,_xll.ohTrigger(RecalcTrigger,Trigger1Y)),NA())</f>
        <v>5.7986873521276294E-3</v>
      </c>
    </row>
    <row r="3193" spans="2:17" x14ac:dyDescent="0.2">
      <c r="B3193" s="39" t="s">
        <v>42</v>
      </c>
      <c r="D3193" s="42">
        <f>_xll.qlCalendarAdvance(Calendar,$D3192,B3193,"f",FALSE)</f>
        <v>62060</v>
      </c>
      <c r="E3193" s="139">
        <f>_xll.qlInterestRateIndexValueDate(IndexON,D3193)</f>
        <v>62060</v>
      </c>
      <c r="F3193" s="155">
        <f>IFERROR(_xll.qlIndexFixing(IndexON,D3193,TRUE,_xll.ohTrigger(RecalcTrigger,TriggerON)),NA())</f>
        <v>5.0463708368830851E-3</v>
      </c>
      <c r="H3193" s="42">
        <f>_xll.qlCalendarAdvance(Calendar,$H3192,B3193,"f",FALSE)</f>
        <v>62060</v>
      </c>
      <c r="I3193" s="139">
        <f>_xll.qlInterestRateIndexValueDate(Index1M,$H3193)</f>
        <v>62064</v>
      </c>
      <c r="J3193" s="144">
        <f>IFERROR(_xll.qlIndexFixing(Index1M,$H3193,TRUE,_xll.ohTrigger(RecalcTrigger,Trigger1M)),NA())</f>
        <v>5.2445659043300107E-3</v>
      </c>
      <c r="K3193" s="44">
        <f>IFERROR(_xll.qlIndexFixing(Index3M,H3193,TRUE,_xll.ohTrigger(RecalcTrigger,Trigger3M)),NA())</f>
        <v>5.5258223859547904E-3</v>
      </c>
      <c r="L3193" s="44">
        <f>IFERROR(_xll.qlIndexFixing(Index6M,$H3193,TRUE,_xll.ohTrigger(RecalcTrigger,Trigger6M)),NA())</f>
        <v>5.5657748496732405E-3</v>
      </c>
      <c r="M3193" s="145">
        <f>IFERROR(_xll.qlIndexFixing(Index1Y,$H3193,TRUE,_xll.ohTrigger(RecalcTrigger,Trigger1Y)),NA())</f>
        <v>5.8857994763789985E-3</v>
      </c>
      <c r="N3193" s="144">
        <f>IFERROR(_xll.qlIndexFixing(ONIndex1M,I3193,TRUE,_xll.ohTrigger(RecalcTrigger,Trigger1M)),NA())</f>
        <v>5.238260021345198E-3</v>
      </c>
      <c r="O3193" s="44">
        <f>IFERROR(_xll.qlIndexFixing(ONIndex3M,I3193,TRUE,_xll.ohTrigger(RecalcTrigger,Trigger3M)),NA())</f>
        <v>5.5051372507008978E-3</v>
      </c>
      <c r="P3193" s="44">
        <f>IFERROR(_xll.qlIndexFixing(ONIndex6M,I3193,TRUE,_xll.ohTrigger(RecalcTrigger,Trigger6M)),NA())</f>
        <v>5.5655973691326466E-3</v>
      </c>
      <c r="Q3193" s="145">
        <f>IFERROR(_xll.qlIndexFixing(ONIndex1Y,I3193,TRUE,_xll.ohTrigger(RecalcTrigger,Trigger1Y)),NA())</f>
        <v>5.8014261393246613E-3</v>
      </c>
    </row>
    <row r="3194" spans="2:17" x14ac:dyDescent="0.2">
      <c r="B3194" s="39" t="s">
        <v>42</v>
      </c>
      <c r="D3194" s="42">
        <f>_xll.qlCalendarAdvance(Calendar,$D3193,B3194,"f",FALSE)</f>
        <v>62067</v>
      </c>
      <c r="E3194" s="139">
        <f>_xll.qlInterestRateIndexValueDate(IndexON,D3194)</f>
        <v>62067</v>
      </c>
      <c r="F3194" s="155">
        <f>IFERROR(_xll.qlIndexFixing(IndexON,D3194,TRUE,_xll.ohTrigger(RecalcTrigger,TriggerON)),NA())</f>
        <v>5.0491527714058293E-3</v>
      </c>
      <c r="H3194" s="42">
        <f>_xll.qlCalendarAdvance(Calendar,$H3193,B3194,"f",FALSE)</f>
        <v>62067</v>
      </c>
      <c r="I3194" s="139">
        <f>_xll.qlInterestRateIndexValueDate(Index1M,$H3194)</f>
        <v>62071</v>
      </c>
      <c r="J3194" s="144">
        <f>IFERROR(_xll.qlIndexFixing(Index1M,$H3194,TRUE,_xll.ohTrigger(RecalcTrigger,Trigger1M)),NA())</f>
        <v>5.2473391744416314E-3</v>
      </c>
      <c r="K3194" s="44">
        <f>IFERROR(_xll.qlIndexFixing(Index3M,H3194,TRUE,_xll.ohTrigger(RecalcTrigger,Trigger3M)),NA())</f>
        <v>5.5285556291540337E-3</v>
      </c>
      <c r="L3194" s="44">
        <f>IFERROR(_xll.qlIndexFixing(Index6M,$H3194,TRUE,_xll.ohTrigger(RecalcTrigger,Trigger6M)),NA())</f>
        <v>5.5652421921872095E-3</v>
      </c>
      <c r="M3194" s="145">
        <f>IFERROR(_xll.qlIndexFixing(Index1Y,$H3194,TRUE,_xll.ohTrigger(RecalcTrigger,Trigger1Y)),NA())</f>
        <v>5.8883467503711741E-3</v>
      </c>
      <c r="N3194" s="144">
        <f>IFERROR(_xll.qlIndexFixing(ONIndex1M,I3194,TRUE,_xll.ohTrigger(RecalcTrigger,Trigger1M)),NA())</f>
        <v>5.2410442553085801E-3</v>
      </c>
      <c r="O3194" s="44">
        <f>IFERROR(_xll.qlIndexFixing(ONIndex3M,I3194,TRUE,_xll.ohTrigger(RecalcTrigger,Trigger3M)),NA())</f>
        <v>5.5079098714738706E-3</v>
      </c>
      <c r="P3194" s="44">
        <f>IFERROR(_xll.qlIndexFixing(ONIndex6M,I3194,TRUE,_xll.ohTrigger(RecalcTrigger,Trigger6M)),NA())</f>
        <v>5.5648756729098636E-3</v>
      </c>
      <c r="Q3194" s="145">
        <f>IFERROR(_xll.qlIndexFixing(ONIndex1Y,I3194,TRUE,_xll.ohTrigger(RecalcTrigger,Trigger1Y)),NA())</f>
        <v>5.8041574831957377E-3</v>
      </c>
    </row>
    <row r="3195" spans="2:17" x14ac:dyDescent="0.2">
      <c r="B3195" s="39" t="s">
        <v>42</v>
      </c>
      <c r="D3195" s="42">
        <f>_xll.qlCalendarAdvance(Calendar,$D3194,B3195,"f",FALSE)</f>
        <v>62074</v>
      </c>
      <c r="E3195" s="139">
        <f>_xll.qlInterestRateIndexValueDate(IndexON,D3195)</f>
        <v>62074</v>
      </c>
      <c r="F3195" s="155">
        <f>IFERROR(_xll.qlIndexFixing(IndexON,D3195,TRUE,_xll.ohTrigger(RecalcTrigger,TriggerON)),NA())</f>
        <v>5.0519281004124394E-3</v>
      </c>
      <c r="H3195" s="42">
        <f>_xll.qlCalendarAdvance(Calendar,$H3194,B3195,"f",FALSE)</f>
        <v>62074</v>
      </c>
      <c r="I3195" s="139">
        <f>_xll.qlInterestRateIndexValueDate(Index1M,$H3195)</f>
        <v>62078</v>
      </c>
      <c r="J3195" s="144">
        <f>IFERROR(_xll.qlIndexFixing(Index1M,$H3195,TRUE,_xll.ohTrigger(RecalcTrigger,Trigger1M)),NA())</f>
        <v>5.2501058715143639E-3</v>
      </c>
      <c r="K3195" s="44">
        <f>IFERROR(_xll.qlIndexFixing(Index3M,H3195,TRUE,_xll.ohTrigger(RecalcTrigger,Trigger3M)),NA())</f>
        <v>5.531281801784093E-3</v>
      </c>
      <c r="L3195" s="44">
        <f>IFERROR(_xll.qlIndexFixing(Index6M,$H3195,TRUE,_xll.ohTrigger(RecalcTrigger,Trigger6M)),NA())</f>
        <v>5.5647247418242124E-3</v>
      </c>
      <c r="M3195" s="145">
        <f>IFERROR(_xll.qlIndexFixing(Index1Y,$H3195,TRUE,_xll.ohTrigger(RecalcTrigger,Trigger1Y)),NA())</f>
        <v>5.8908860876630666E-3</v>
      </c>
      <c r="N3195" s="144">
        <f>IFERROR(_xll.qlIndexFixing(ONIndex1M,I3195,TRUE,_xll.ohTrigger(RecalcTrigger,Trigger1M)),NA())</f>
        <v>5.2438219459460811E-3</v>
      </c>
      <c r="O3195" s="44">
        <f>IFERROR(_xll.qlIndexFixing(ONIndex3M,I3195,TRUE,_xll.ohTrigger(RecalcTrigger,Trigger3M)),NA())</f>
        <v>5.5106755269385133E-3</v>
      </c>
      <c r="P3195" s="44">
        <f>IFERROR(_xll.qlIndexFixing(ONIndex6M,I3195,TRUE,_xll.ohTrigger(RecalcTrigger,Trigger6M)),NA())</f>
        <v>5.5641688803653722E-3</v>
      </c>
      <c r="Q3195" s="145">
        <f>IFERROR(_xll.qlIndexFixing(ONIndex1Y,I3195,TRUE,_xll.ohTrigger(RecalcTrigger,Trigger1Y)),NA())</f>
        <v>5.8068813668743502E-3</v>
      </c>
    </row>
    <row r="3196" spans="2:17" x14ac:dyDescent="0.2">
      <c r="B3196" s="39" t="s">
        <v>42</v>
      </c>
      <c r="D3196" s="42">
        <f>_xll.qlCalendarAdvance(Calendar,$D3195,B3196,"f",FALSE)</f>
        <v>62081</v>
      </c>
      <c r="E3196" s="139">
        <f>_xll.qlInterestRateIndexValueDate(IndexON,D3196)</f>
        <v>62081</v>
      </c>
      <c r="F3196" s="155">
        <f>IFERROR(_xll.qlIndexFixing(IndexON,D3196,TRUE,_xll.ohTrigger(RecalcTrigger,TriggerON)),NA())</f>
        <v>5.0546968089548727E-3</v>
      </c>
      <c r="H3196" s="42">
        <f>_xll.qlCalendarAdvance(Calendar,$H3195,B3196,"f",FALSE)</f>
        <v>62081</v>
      </c>
      <c r="I3196" s="139">
        <f>_xll.qlInterestRateIndexValueDate(Index1M,$H3196)</f>
        <v>62085</v>
      </c>
      <c r="J3196" s="144">
        <f>IFERROR(_xll.qlIndexFixing(Index1M,$H3196,TRUE,_xll.ohTrigger(RecalcTrigger,Trigger1M)),NA())</f>
        <v>5.2528659806723669E-3</v>
      </c>
      <c r="K3196" s="44">
        <f>IFERROR(_xll.qlIndexFixing(Index3M,H3196,TRUE,_xll.ohTrigger(RecalcTrigger,Trigger3M)),NA())</f>
        <v>5.5340008879763408E-3</v>
      </c>
      <c r="L3196" s="44">
        <f>IFERROR(_xll.qlIndexFixing(Index6M,$H3196,TRUE,_xll.ohTrigger(RecalcTrigger,Trigger6M)),NA())</f>
        <v>5.5642225192639701E-3</v>
      </c>
      <c r="M3196" s="145">
        <f>IFERROR(_xll.qlIndexFixing(Index1Y,$H3196,TRUE,_xll.ohTrigger(RecalcTrigger,Trigger1Y)),NA())</f>
        <v>5.8934174711395993E-3</v>
      </c>
      <c r="N3196" s="144">
        <f>IFERROR(_xll.qlIndexFixing(ONIndex1M,I3196,TRUE,_xll.ohTrigger(RecalcTrigger,Trigger1M)),NA())</f>
        <v>5.2478551489709702E-3</v>
      </c>
      <c r="O3196" s="44">
        <f>IFERROR(_xll.qlIndexFixing(ONIndex3M,I3196,TRUE,_xll.ohTrigger(RecalcTrigger,Trigger3M)),NA())</f>
        <v>5.514698776591942E-3</v>
      </c>
      <c r="P3196" s="44">
        <f>IFERROR(_xll.qlIndexFixing(ONIndex6M,I3196,TRUE,_xll.ohTrigger(RecalcTrigger,Trigger6M)),NA())</f>
        <v>5.5632711428277304E-3</v>
      </c>
      <c r="Q3196" s="145">
        <f>IFERROR(_xll.qlIndexFixing(ONIndex1Y,I3196,TRUE,_xll.ohTrigger(RecalcTrigger,Trigger1Y)),NA())</f>
        <v>5.8108533952072605E-3</v>
      </c>
    </row>
    <row r="3197" spans="2:17" x14ac:dyDescent="0.2">
      <c r="B3197" s="39" t="s">
        <v>42</v>
      </c>
      <c r="D3197" s="42">
        <f>_xll.qlCalendarAdvance(Calendar,$D3196,B3197,"f",FALSE)</f>
        <v>62089</v>
      </c>
      <c r="E3197" s="139">
        <f>_xll.qlInterestRateIndexValueDate(IndexON,D3197)</f>
        <v>62089</v>
      </c>
      <c r="F3197" s="155">
        <f>IFERROR(_xll.qlIndexFixing(IndexON,D3197,TRUE,_xll.ohTrigger(RecalcTrigger,TriggerON)),NA())</f>
        <v>5.0583178515406502E-3</v>
      </c>
      <c r="H3197" s="42">
        <f>_xll.qlCalendarAdvance(Calendar,$H3196,B3197,"f",FALSE)</f>
        <v>62089</v>
      </c>
      <c r="I3197" s="139">
        <f>_xll.qlInterestRateIndexValueDate(Index1M,$H3197)</f>
        <v>62093</v>
      </c>
      <c r="J3197" s="144">
        <f>IFERROR(_xll.qlIndexFixing(Index1M,$H3197,TRUE,_xll.ohTrigger(RecalcTrigger,Trigger1M)),NA())</f>
        <v>5.2560123052152047E-3</v>
      </c>
      <c r="K3197" s="44">
        <f>IFERROR(_xll.qlIndexFixing(Index3M,H3197,TRUE,_xll.ohTrigger(RecalcTrigger,Trigger3M)),NA())</f>
        <v>5.5359249524070953E-3</v>
      </c>
      <c r="L3197" s="44">
        <f>IFERROR(_xll.qlIndexFixing(Index6M,$H3197,TRUE,_xll.ohTrigger(RecalcTrigger,Trigger6M)),NA())</f>
        <v>5.5636536795573895E-3</v>
      </c>
      <c r="M3197" s="145">
        <f>IFERROR(_xll.qlIndexFixing(Index1Y,$H3197,TRUE,_xll.ohTrigger(RecalcTrigger,Trigger1Y)),NA())</f>
        <v>5.8963007195079855E-3</v>
      </c>
      <c r="N3197" s="144">
        <f>IFERROR(_xll.qlIndexFixing(ONIndex1M,I3197,TRUE,_xll.ohTrigger(RecalcTrigger,Trigger1M)),NA())</f>
        <v>5.2506169676114212E-3</v>
      </c>
      <c r="O3197" s="44">
        <f>IFERROR(_xll.qlIndexFixing(ONIndex3M,I3197,TRUE,_xll.ohTrigger(RecalcTrigger,Trigger3M)),NA())</f>
        <v>5.5174475341335238E-3</v>
      </c>
      <c r="P3197" s="44">
        <f>IFERROR(_xll.qlIndexFixing(ONIndex6M,I3197,TRUE,_xll.ohTrigger(RecalcTrigger,Trigger6M)),NA())</f>
        <v>5.5626006103448589E-3</v>
      </c>
      <c r="Q3197" s="145">
        <f>IFERROR(_xll.qlIndexFixing(ONIndex1Y,I3197,TRUE,_xll.ohTrigger(RecalcTrigger,Trigger1Y)),NA())</f>
        <v>5.8135591777119799E-3</v>
      </c>
    </row>
    <row r="3198" spans="2:17" x14ac:dyDescent="0.2">
      <c r="B3198" s="39" t="s">
        <v>42</v>
      </c>
      <c r="D3198" s="42">
        <f>_xll.qlCalendarAdvance(Calendar,$D3197,B3198,"f",FALSE)</f>
        <v>62096</v>
      </c>
      <c r="E3198" s="139">
        <f>_xll.qlInterestRateIndexValueDate(IndexON,D3198)</f>
        <v>62096</v>
      </c>
      <c r="F3198" s="155">
        <f>IFERROR(_xll.qlIndexFixing(IndexON,D3198,TRUE,_xll.ohTrigger(RecalcTrigger,TriggerON)),NA())</f>
        <v>5.0610714482512975E-3</v>
      </c>
      <c r="H3198" s="42">
        <f>_xll.qlCalendarAdvance(Calendar,$H3197,B3198,"f",FALSE)</f>
        <v>62096</v>
      </c>
      <c r="I3198" s="139">
        <f>_xll.qlInterestRateIndexValueDate(Index1M,$H3198)</f>
        <v>62100</v>
      </c>
      <c r="J3198" s="144">
        <f>IFERROR(_xll.qlIndexFixing(Index1M,$H3198,TRUE,_xll.ohTrigger(RecalcTrigger,Trigger1M)),NA())</f>
        <v>5.2587582473056877E-3</v>
      </c>
      <c r="K3198" s="44">
        <f>IFERROR(_xll.qlIndexFixing(Index3M,H3198,TRUE,_xll.ohTrigger(RecalcTrigger,Trigger3M)),NA())</f>
        <v>5.5395691668103098E-3</v>
      </c>
      <c r="L3198" s="44">
        <f>IFERROR(_xll.qlIndexFixing(Index6M,$H3198,TRUE,_xll.ohTrigger(RecalcTrigger,Trigger6M)),NA())</f>
        <v>5.5631830669596585E-3</v>
      </c>
      <c r="M3198" s="145">
        <f>IFERROR(_xll.qlIndexFixing(Index1Y,$H3198,TRUE,_xll.ohTrigger(RecalcTrigger,Trigger1Y)),NA())</f>
        <v>5.8988150014651934E-3</v>
      </c>
      <c r="N3198" s="144">
        <f>IFERROR(_xll.qlIndexFixing(ONIndex1M,I3198,TRUE,_xll.ohTrigger(RecalcTrigger,Trigger1M)),NA())</f>
        <v>5.2525090676081021E-3</v>
      </c>
      <c r="O3198" s="44">
        <f>IFERROR(_xll.qlIndexFixing(ONIndex3M,I3198,TRUE,_xll.ohTrigger(RecalcTrigger,Trigger3M)),NA())</f>
        <v>5.5193220636251539E-3</v>
      </c>
      <c r="P3198" s="44">
        <f>IFERROR(_xll.qlIndexFixing(ONIndex6M,I3198,TRUE,_xll.ohTrigger(RecalcTrigger,Trigger6M)),NA())</f>
        <v>5.5620447889825897E-3</v>
      </c>
      <c r="Q3198" s="145">
        <f>IFERROR(_xll.qlIndexFixing(ONIndex1Y,I3198,TRUE,_xll.ohTrigger(RecalcTrigger,Trigger1Y)),NA())</f>
        <v>5.8153933868432262E-3</v>
      </c>
    </row>
    <row r="3199" spans="2:17" x14ac:dyDescent="0.2">
      <c r="B3199" s="39" t="s">
        <v>42</v>
      </c>
      <c r="D3199" s="42">
        <f>_xll.qlCalendarAdvance(Calendar,$D3198,B3199,"f",FALSE)</f>
        <v>62103</v>
      </c>
      <c r="E3199" s="139">
        <f>_xll.qlInterestRateIndexValueDate(IndexON,D3199)</f>
        <v>62103</v>
      </c>
      <c r="F3199" s="155">
        <f>IFERROR(_xll.qlIndexFixing(IndexON,D3199,TRUE,_xll.ohTrigger(RecalcTrigger,TriggerON)),NA())</f>
        <v>5.0638183748308307E-3</v>
      </c>
      <c r="H3199" s="42">
        <f>_xll.qlCalendarAdvance(Calendar,$H3198,B3199,"f",FALSE)</f>
        <v>62103</v>
      </c>
      <c r="I3199" s="139">
        <f>_xll.qlInterestRateIndexValueDate(Index1M,$H3199)</f>
        <v>62107</v>
      </c>
      <c r="J3199" s="144">
        <f>IFERROR(_xll.qlIndexFixing(Index1M,$H3199,TRUE,_xll.ohTrigger(RecalcTrigger,Trigger1M)),NA())</f>
        <v>5.2614975547162698E-3</v>
      </c>
      <c r="K3199" s="44">
        <f>IFERROR(_xll.qlIndexFixing(Index3M,H3199,TRUE,_xll.ohTrigger(RecalcTrigger,Trigger3M)),NA())</f>
        <v>5.5422663492823432E-3</v>
      </c>
      <c r="L3199" s="44">
        <f>IFERROR(_xll.qlIndexFixing(Index6M,$H3199,TRUE,_xll.ohTrigger(RecalcTrigger,Trigger6M)),NA())</f>
        <v>5.5627277454430354E-3</v>
      </c>
      <c r="M3199" s="145">
        <f>IFERROR(_xll.qlIndexFixing(Index1Y,$H3199,TRUE,_xll.ohTrigger(RecalcTrigger,Trigger1Y)),NA())</f>
        <v>5.9013212758194924E-3</v>
      </c>
      <c r="N3199" s="144">
        <f>IFERROR(_xll.qlIndexFixing(ONIndex1M,I3199,TRUE,_xll.ohTrigger(RecalcTrigger,Trigger1M)),NA())</f>
        <v>5.255259492376041E-3</v>
      </c>
      <c r="O3199" s="44">
        <f>IFERROR(_xll.qlIndexFixing(ONIndex3M,I3199,TRUE,_xll.ohTrigger(RecalcTrigger,Trigger3M)),NA())</f>
        <v>5.5220586935877947E-3</v>
      </c>
      <c r="P3199" s="44">
        <f>IFERROR(_xll.qlIndexFixing(ONIndex6M,I3199,TRUE,_xll.ohTrigger(RecalcTrigger,Trigger6M)),NA())</f>
        <v>5.5613999601522579E-3</v>
      </c>
      <c r="Q3199" s="145">
        <f>IFERROR(_xll.qlIndexFixing(ONIndex1Y,I3199,TRUE,_xll.ohTrigger(RecalcTrigger,Trigger1Y)),NA())</f>
        <v>5.8180861831491626E-3</v>
      </c>
    </row>
    <row r="3200" spans="2:17" x14ac:dyDescent="0.2">
      <c r="B3200" s="39" t="s">
        <v>42</v>
      </c>
      <c r="D3200" s="42">
        <f>_xll.qlCalendarAdvance(Calendar,$D3199,B3200,"f",FALSE)</f>
        <v>62110</v>
      </c>
      <c r="E3200" s="139">
        <f>_xll.qlInterestRateIndexValueDate(IndexON,D3200)</f>
        <v>62110</v>
      </c>
      <c r="F3200" s="155">
        <f>IFERROR(_xll.qlIndexFixing(IndexON,D3200,TRUE,_xll.ohTrigger(RecalcTrigger,TriggerON)),NA())</f>
        <v>5.0665586162779164E-3</v>
      </c>
      <c r="H3200" s="42">
        <f>_xll.qlCalendarAdvance(Calendar,$H3199,B3200,"f",FALSE)</f>
        <v>62110</v>
      </c>
      <c r="I3200" s="139">
        <f>_xll.qlInterestRateIndexValueDate(Index1M,$H3200)</f>
        <v>62114</v>
      </c>
      <c r="J3200" s="144">
        <f>IFERROR(_xll.qlIndexFixing(Index1M,$H3200,TRUE,_xll.ohTrigger(RecalcTrigger,Trigger1M)),NA())</f>
        <v>5.2642302125685278E-3</v>
      </c>
      <c r="K3200" s="44">
        <f>IFERROR(_xll.qlIndexFixing(Index3M,H3200,TRUE,_xll.ohTrigger(RecalcTrigger,Trigger3M)),NA())</f>
        <v>5.5449563808167568E-3</v>
      </c>
      <c r="L3200" s="44">
        <f>IFERROR(_xll.qlIndexFixing(Index6M,$H3200,TRUE,_xll.ohTrigger(RecalcTrigger,Trigger6M)),NA())</f>
        <v>5.5622877356853451E-3</v>
      </c>
      <c r="M3200" s="145">
        <f>IFERROR(_xll.qlIndexFixing(Index1Y,$H3200,TRUE,_xll.ohTrigger(RecalcTrigger,Trigger1Y)),NA())</f>
        <v>5.9038195254564633E-3</v>
      </c>
      <c r="N3200" s="144">
        <f>IFERROR(_xll.qlIndexFixing(ONIndex1M,I3200,TRUE,_xll.ohTrigger(RecalcTrigger,Trigger1M)),NA())</f>
        <v>5.2580032975590996E-3</v>
      </c>
      <c r="O3200" s="44">
        <f>IFERROR(_xll.qlIndexFixing(ONIndex3M,I3200,TRUE,_xll.ohTrigger(RecalcTrigger,Trigger3M)),NA())</f>
        <v>5.5247882766273904E-3</v>
      </c>
      <c r="P3200" s="44">
        <f>IFERROR(_xll.qlIndexFixing(ONIndex6M,I3200,TRUE,_xll.ohTrigger(RecalcTrigger,Trigger6M)),NA())</f>
        <v>5.5607701412352384E-3</v>
      </c>
      <c r="Q3200" s="145">
        <f>IFERROR(_xll.qlIndexFixing(ONIndex1Y,I3200,TRUE,_xll.ohTrigger(RecalcTrigger,Trigger1Y)),NA())</f>
        <v>5.820771431812588E-3</v>
      </c>
    </row>
    <row r="3201" spans="2:17" x14ac:dyDescent="0.2">
      <c r="B3201" s="39" t="s">
        <v>42</v>
      </c>
      <c r="D3201" s="42">
        <f>_xll.qlCalendarAdvance(Calendar,$D3200,B3201,"f",FALSE)</f>
        <v>62117</v>
      </c>
      <c r="E3201" s="139">
        <f>_xll.qlInterestRateIndexValueDate(IndexON,D3201)</f>
        <v>62117</v>
      </c>
      <c r="F3201" s="155">
        <f>IFERROR(_xll.qlIndexFixing(IndexON,D3201,TRUE,_xll.ohTrigger(RecalcTrigger,TriggerON)),NA())</f>
        <v>5.0692921575912209E-3</v>
      </c>
      <c r="H3201" s="42">
        <f>_xll.qlCalendarAdvance(Calendar,$H3200,B3201,"f",FALSE)</f>
        <v>62117</v>
      </c>
      <c r="I3201" s="139">
        <f>_xll.qlInterestRateIndexValueDate(Index1M,$H3201)</f>
        <v>62121</v>
      </c>
      <c r="J3201" s="144">
        <f>IFERROR(_xll.qlIndexFixing(Index1M,$H3201,TRUE,_xll.ohTrigger(RecalcTrigger,Trigger1M)),NA())</f>
        <v>5.2669562059788847E-3</v>
      </c>
      <c r="K3201" s="44">
        <f>IFERROR(_xll.qlIndexFixing(Index3M,H3201,TRUE,_xll.ohTrigger(RecalcTrigger,Trigger3M)),NA())</f>
        <v>5.5476392455497958E-3</v>
      </c>
      <c r="L3201" s="44">
        <f>IFERROR(_xll.qlIndexFixing(Index6M,$H3201,TRUE,_xll.ohTrigger(RecalcTrigger,Trigger6M)),NA())</f>
        <v>5.5618630583675029E-3</v>
      </c>
      <c r="M3201" s="145">
        <f>IFERROR(_xll.qlIndexFixing(Index1Y,$H3201,TRUE,_xll.ohTrigger(RecalcTrigger,Trigger1Y)),NA())</f>
        <v>5.9063097332614656E-3</v>
      </c>
      <c r="N3201" s="144">
        <f>IFERROR(_xll.qlIndexFixing(ONIndex1M,I3201,TRUE,_xll.ohTrigger(RecalcTrigger,Trigger1M)),NA())</f>
        <v>5.2607404681292991E-3</v>
      </c>
      <c r="O3201" s="44">
        <f>IFERROR(_xll.qlIndexFixing(ONIndex3M,I3201,TRUE,_xll.ohTrigger(RecalcTrigger,Trigger3M)),NA())</f>
        <v>5.5275107970764736E-3</v>
      </c>
      <c r="P3201" s="44">
        <f>IFERROR(_xll.qlIndexFixing(ONIndex6M,I3201,TRUE,_xll.ohTrigger(RecalcTrigger,Trigger6M)),NA())</f>
        <v>5.5601553526152259E-3</v>
      </c>
      <c r="Q3201" s="145">
        <f>IFERROR(_xll.qlIndexFixing(ONIndex1Y,I3201,TRUE,_xll.ohTrigger(RecalcTrigger,Trigger1Y)),NA())</f>
        <v>5.8234491162068025E-3</v>
      </c>
    </row>
    <row r="3202" spans="2:17" x14ac:dyDescent="0.2">
      <c r="B3202" s="39" t="s">
        <v>42</v>
      </c>
      <c r="D3202" s="42">
        <f>_xll.qlCalendarAdvance(Calendar,$D3201,B3202,"f",FALSE)</f>
        <v>62124</v>
      </c>
      <c r="E3202" s="139">
        <f>_xll.qlInterestRateIndexValueDate(IndexON,D3202)</f>
        <v>62124</v>
      </c>
      <c r="F3202" s="155">
        <f>IFERROR(_xll.qlIndexFixing(IndexON,D3202,TRUE,_xll.ohTrigger(RecalcTrigger,TriggerON)),NA())</f>
        <v>5.07201898371612E-3</v>
      </c>
      <c r="H3202" s="42">
        <f>_xll.qlCalendarAdvance(Calendar,$H3201,B3202,"f",FALSE)</f>
        <v>62124</v>
      </c>
      <c r="I3202" s="139">
        <f>_xll.qlInterestRateIndexValueDate(Index1M,$H3202)</f>
        <v>62128</v>
      </c>
      <c r="J3202" s="144">
        <f>IFERROR(_xll.qlIndexFixing(Index1M,$H3202,TRUE,_xll.ohTrigger(RecalcTrigger,Trigger1M)),NA())</f>
        <v>5.2689787186424985E-3</v>
      </c>
      <c r="K3202" s="44">
        <f>IFERROR(_xll.qlIndexFixing(Index3M,H3202,TRUE,_xll.ohTrigger(RecalcTrigger,Trigger3M)),NA())</f>
        <v>5.5503149276177055E-3</v>
      </c>
      <c r="L3202" s="44">
        <f>IFERROR(_xll.qlIndexFixing(Index6M,$H3202,TRUE,_xll.ohTrigger(RecalcTrigger,Trigger6M)),NA())</f>
        <v>5.5614537341677744E-3</v>
      </c>
      <c r="M3202" s="145">
        <f>IFERROR(_xll.qlIndexFixing(Index1Y,$H3202,TRUE,_xll.ohTrigger(RecalcTrigger,Trigger1Y)),NA())</f>
        <v>5.9087918821207385E-3</v>
      </c>
      <c r="N3202" s="144">
        <f>IFERROR(_xll.qlIndexFixing(ONIndex1M,I3202,TRUE,_xll.ohTrigger(RecalcTrigger,Trigger1M)),NA())</f>
        <v>5.2634709894583409E-3</v>
      </c>
      <c r="O3202" s="44">
        <f>IFERROR(_xll.qlIndexFixing(ONIndex3M,I3202,TRUE,_xll.ohTrigger(RecalcTrigger,Trigger3M)),NA())</f>
        <v>5.530226239027769E-3</v>
      </c>
      <c r="P3202" s="44">
        <f>IFERROR(_xll.qlIndexFixing(ONIndex6M,I3202,TRUE,_xll.ohTrigger(RecalcTrigger,Trigger6M)),NA())</f>
        <v>5.5595556151555314E-3</v>
      </c>
      <c r="Q3202" s="145">
        <f>IFERROR(_xll.qlIndexFixing(ONIndex1Y,I3202,TRUE,_xll.ohTrigger(RecalcTrigger,Trigger1Y)),NA())</f>
        <v>5.8261192193054256E-3</v>
      </c>
    </row>
    <row r="3203" spans="2:17" x14ac:dyDescent="0.2">
      <c r="B3203" s="39" t="s">
        <v>42</v>
      </c>
      <c r="D3203" s="42">
        <f>_xll.qlCalendarAdvance(Calendar,$D3202,B3203,"f",FALSE)</f>
        <v>62131</v>
      </c>
      <c r="E3203" s="139">
        <f>_xll.qlInterestRateIndexValueDate(IndexON,D3203)</f>
        <v>62131</v>
      </c>
      <c r="F3203" s="155">
        <f>IFERROR(_xll.qlIndexFixing(IndexON,D3203,TRUE,_xll.ohTrigger(RecalcTrigger,TriggerON)),NA())</f>
        <v>5.074739079624635E-3</v>
      </c>
      <c r="H3203" s="42">
        <f>_xll.qlCalendarAdvance(Calendar,$H3202,B3203,"f",FALSE)</f>
        <v>62131</v>
      </c>
      <c r="I3203" s="139">
        <f>_xll.qlInterestRateIndexValueDate(Index1M,$H3203)</f>
        <v>62135</v>
      </c>
      <c r="J3203" s="144">
        <f>IFERROR(_xll.qlIndexFixing(Index1M,$H3203,TRUE,_xll.ohTrigger(RecalcTrigger,Trigger1M)),NA())</f>
        <v>5.2716926573277102E-3</v>
      </c>
      <c r="K3203" s="44">
        <f>IFERROR(_xll.qlIndexFixing(Index3M,H3203,TRUE,_xll.ohTrigger(RecalcTrigger,Trigger3M)),NA())</f>
        <v>5.5529834111558429E-3</v>
      </c>
      <c r="L3203" s="44">
        <f>IFERROR(_xll.qlIndexFixing(Index6M,$H3203,TRUE,_xll.ohTrigger(RecalcTrigger,Trigger6M)),NA())</f>
        <v>5.5610597837688425E-3</v>
      </c>
      <c r="M3203" s="145">
        <f>IFERROR(_xll.qlIndexFixing(Index1Y,$H3203,TRUE,_xll.ohTrigger(RecalcTrigger,Trigger1Y)),NA())</f>
        <v>5.9112659549194237E-3</v>
      </c>
      <c r="N3203" s="144">
        <f>IFERROR(_xll.qlIndexFixing(ONIndex1M,I3203,TRUE,_xll.ohTrigger(RecalcTrigger,Trigger1M)),NA())</f>
        <v>5.2661948463583741E-3</v>
      </c>
      <c r="O3203" s="44">
        <f>IFERROR(_xll.qlIndexFixing(ONIndex3M,I3203,TRUE,_xll.ohTrigger(RecalcTrigger,Trigger3M)),NA())</f>
        <v>5.5329345864940649E-3</v>
      </c>
      <c r="P3203" s="44">
        <f>IFERROR(_xll.qlIndexFixing(ONIndex6M,I3203,TRUE,_xll.ohTrigger(RecalcTrigger,Trigger6M)),NA())</f>
        <v>5.558970949479658E-3</v>
      </c>
      <c r="Q3203" s="145">
        <f>IFERROR(_xll.qlIndexFixing(ONIndex1Y,I3203,TRUE,_xll.ohTrigger(RecalcTrigger,Trigger1Y)),NA())</f>
        <v>5.828781723842269E-3</v>
      </c>
    </row>
    <row r="3204" spans="2:17" x14ac:dyDescent="0.2">
      <c r="B3204" s="39" t="s">
        <v>42</v>
      </c>
      <c r="D3204" s="42">
        <f>_xll.qlCalendarAdvance(Calendar,$D3203,B3204,"f",FALSE)</f>
        <v>62138</v>
      </c>
      <c r="E3204" s="139">
        <f>_xll.qlInterestRateIndexValueDate(IndexON,D3204)</f>
        <v>62138</v>
      </c>
      <c r="F3204" s="155">
        <f>IFERROR(_xll.qlIndexFixing(IndexON,D3204,TRUE,_xll.ohTrigger(RecalcTrigger,TriggerON)),NA())</f>
        <v>5.0774524302621415E-3</v>
      </c>
      <c r="H3204" s="42">
        <f>_xll.qlCalendarAdvance(Calendar,$H3203,B3204,"f",FALSE)</f>
        <v>62138</v>
      </c>
      <c r="I3204" s="139">
        <f>_xll.qlInterestRateIndexValueDate(Index1M,$H3204)</f>
        <v>62142</v>
      </c>
      <c r="J3204" s="144">
        <f>IFERROR(_xll.qlIndexFixing(Index1M,$H3204,TRUE,_xll.ohTrigger(RecalcTrigger,Trigger1M)),NA())</f>
        <v>5.2743998903540378E-3</v>
      </c>
      <c r="K3204" s="44">
        <f>IFERROR(_xll.qlIndexFixing(Index3M,H3204,TRUE,_xll.ohTrigger(RecalcTrigger,Trigger3M)),NA())</f>
        <v>5.5556446802995652E-3</v>
      </c>
      <c r="L3204" s="44">
        <f>IFERROR(_xll.qlIndexFixing(Index6M,$H3204,TRUE,_xll.ohTrigger(RecalcTrigger,Trigger6M)),NA())</f>
        <v>5.5606812278498549E-3</v>
      </c>
      <c r="M3204" s="145">
        <f>IFERROR(_xll.qlIndexFixing(Index1Y,$H3204,TRUE,_xll.ohTrigger(RecalcTrigger,Trigger1Y)),NA())</f>
        <v>5.91373193454354E-3</v>
      </c>
      <c r="N3204" s="144">
        <f>IFERROR(_xll.qlIndexFixing(ONIndex1M,I3204,TRUE,_xll.ohTrigger(RecalcTrigger,Trigger1M)),NA())</f>
        <v>5.2689120242011001E-3</v>
      </c>
      <c r="O3204" s="44">
        <f>IFERROR(_xll.qlIndexFixing(ONIndex3M,I3204,TRUE,_xll.ohTrigger(RecalcTrigger,Trigger3M)),NA())</f>
        <v>5.5356358240477022E-3</v>
      </c>
      <c r="P3204" s="44">
        <f>IFERROR(_xll.qlIndexFixing(ONIndex6M,I3204,TRUE,_xll.ohTrigger(RecalcTrigger,Trigger6M)),NA())</f>
        <v>5.5584013759713002E-3</v>
      </c>
      <c r="Q3204" s="145">
        <f>IFERROR(_xll.qlIndexFixing(ONIndex1Y,I3204,TRUE,_xll.ohTrigger(RecalcTrigger,Trigger1Y)),NA())</f>
        <v>5.8314366133505047E-3</v>
      </c>
    </row>
    <row r="3205" spans="2:17" x14ac:dyDescent="0.2">
      <c r="B3205" s="39" t="s">
        <v>42</v>
      </c>
      <c r="D3205" s="42">
        <f>_xll.qlCalendarAdvance(Calendar,$D3204,B3205,"f",FALSE)</f>
        <v>62145</v>
      </c>
      <c r="E3205" s="139">
        <f>_xll.qlInterestRateIndexValueDate(IndexON,D3205)</f>
        <v>62145</v>
      </c>
      <c r="F3205" s="155">
        <f>IFERROR(_xll.qlIndexFixing(IndexON,D3205,TRUE,_xll.ohTrigger(RecalcTrigger,TriggerON)),NA())</f>
        <v>5.0801590206006608E-3</v>
      </c>
      <c r="H3205" s="42">
        <f>_xll.qlCalendarAdvance(Calendar,$H3204,B3205,"f",FALSE)</f>
        <v>62145</v>
      </c>
      <c r="I3205" s="139">
        <f>_xll.qlInterestRateIndexValueDate(Index1M,$H3205)</f>
        <v>62149</v>
      </c>
      <c r="J3205" s="144">
        <f>IFERROR(_xll.qlIndexFixing(Index1M,$H3205,TRUE,_xll.ohTrigger(RecalcTrigger,Trigger1M)),NA())</f>
        <v>5.2771004028448077E-3</v>
      </c>
      <c r="K3205" s="44">
        <f>IFERROR(_xll.qlIndexFixing(Index3M,H3205,TRUE,_xll.ohTrigger(RecalcTrigger,Trigger3M)),NA())</f>
        <v>5.5582987191851174E-3</v>
      </c>
      <c r="L3205" s="44">
        <f>IFERROR(_xll.qlIndexFixing(Index6M,$H3205,TRUE,_xll.ohTrigger(RecalcTrigger,Trigger6M)),NA())</f>
        <v>5.5603180870934946E-3</v>
      </c>
      <c r="M3205" s="145">
        <f>IFERROR(_xll.qlIndexFixing(Index1Y,$H3205,TRUE,_xll.ohTrigger(RecalcTrigger,Trigger1Y)),NA())</f>
        <v>5.9161898038786681E-3</v>
      </c>
      <c r="N3205" s="144">
        <f>IFERROR(_xll.qlIndexFixing(ONIndex1M,I3205,TRUE,_xll.ohTrigger(RecalcTrigger,Trigger1M)),NA())</f>
        <v>5.271622508038476E-3</v>
      </c>
      <c r="O3205" s="44">
        <f>IFERROR(_xll.qlIndexFixing(ONIndex3M,I3205,TRUE,_xll.ohTrigger(RecalcTrigger,Trigger3M)),NA())</f>
        <v>5.5383299354616611E-3</v>
      </c>
      <c r="P3205" s="44">
        <f>IFERROR(_xll.qlIndexFixing(ONIndex6M,I3205,TRUE,_xll.ohTrigger(RecalcTrigger,Trigger6M)),NA())</f>
        <v>5.5578469155737054E-3</v>
      </c>
      <c r="Q3205" s="145">
        <f>IFERROR(_xll.qlIndexFixing(ONIndex1Y,I3205,TRUE,_xll.ohTrigger(RecalcTrigger,Trigger1Y)),NA())</f>
        <v>5.8340838705639442E-3</v>
      </c>
    </row>
    <row r="3206" spans="2:17" x14ac:dyDescent="0.2">
      <c r="B3206" s="39" t="s">
        <v>42</v>
      </c>
      <c r="D3206" s="42">
        <f>_xll.qlCalendarAdvance(Calendar,$D3205,B3206,"f",FALSE)</f>
        <v>62152</v>
      </c>
      <c r="E3206" s="139">
        <f>_xll.qlInterestRateIndexValueDate(IndexON,D3206)</f>
        <v>62152</v>
      </c>
      <c r="F3206" s="155">
        <f>IFERROR(_xll.qlIndexFixing(IndexON,D3206,TRUE,_xll.ohTrigger(RecalcTrigger,TriggerON)),NA())</f>
        <v>5.082858835612214E-3</v>
      </c>
      <c r="H3206" s="42">
        <f>_xll.qlCalendarAdvance(Calendar,$H3205,B3206,"f",FALSE)</f>
        <v>62152</v>
      </c>
      <c r="I3206" s="139">
        <f>_xll.qlInterestRateIndexValueDate(Index1M,$H3206)</f>
        <v>62156</v>
      </c>
      <c r="J3206" s="144">
        <f>IFERROR(_xll.qlIndexFixing(Index1M,$H3206,TRUE,_xll.ohTrigger(RecalcTrigger,Trigger1M)),NA())</f>
        <v>5.2804856856574073E-3</v>
      </c>
      <c r="K3206" s="44">
        <f>IFERROR(_xll.qlIndexFixing(Index3M,H3206,TRUE,_xll.ohTrigger(RecalcTrigger,Trigger3M)),NA())</f>
        <v>5.5614066567668255E-3</v>
      </c>
      <c r="L3206" s="44">
        <f>IFERROR(_xll.qlIndexFixing(Index6M,$H3206,TRUE,_xll.ohTrigger(RecalcTrigger,Trigger6M)),NA())</f>
        <v>5.5600409649328563E-3</v>
      </c>
      <c r="M3206" s="145">
        <f>IFERROR(_xll.qlIndexFixing(Index1Y,$H3206,TRUE,_xll.ohTrigger(RecalcTrigger,Trigger1Y)),NA())</f>
        <v>5.9186395458106075E-3</v>
      </c>
      <c r="N3206" s="144">
        <f>IFERROR(_xll.qlIndexFixing(ONIndex1M,I3206,TRUE,_xll.ohTrigger(RecalcTrigger,Trigger1M)),NA())</f>
        <v>5.2743262830823312E-3</v>
      </c>
      <c r="O3206" s="44">
        <f>IFERROR(_xll.qlIndexFixing(ONIndex3M,I3206,TRUE,_xll.ohTrigger(RecalcTrigger,Trigger3M)),NA())</f>
        <v>5.5410169052283464E-3</v>
      </c>
      <c r="P3206" s="44">
        <f>IFERROR(_xll.qlIndexFixing(ONIndex6M,I3206,TRUE,_xll.ohTrigger(RecalcTrigger,Trigger6M)),NA())</f>
        <v>5.5573075886705681E-3</v>
      </c>
      <c r="Q3206" s="145">
        <f>IFERROR(_xll.qlIndexFixing(ONIndex1Y,I3206,TRUE,_xll.ohTrigger(RecalcTrigger,Trigger1Y)),NA())</f>
        <v>5.8367234786160793E-3</v>
      </c>
    </row>
    <row r="3207" spans="2:17" x14ac:dyDescent="0.2">
      <c r="B3207" s="39" t="s">
        <v>42</v>
      </c>
      <c r="D3207" s="42">
        <f>_xll.qlCalendarAdvance(Calendar,$D3206,B3207,"f",FALSE)</f>
        <v>62159</v>
      </c>
      <c r="E3207" s="139">
        <f>_xll.qlInterestRateIndexValueDate(IndexON,D3207)</f>
        <v>62159</v>
      </c>
      <c r="F3207" s="155">
        <f>IFERROR(_xll.qlIndexFixing(IndexON,D3207,TRUE,_xll.ohTrigger(RecalcTrigger,TriggerON)),NA())</f>
        <v>5.0855518602421768E-3</v>
      </c>
      <c r="H3207" s="42">
        <f>_xll.qlCalendarAdvance(Calendar,$H3206,B3207,"f",FALSE)</f>
        <v>62159</v>
      </c>
      <c r="I3207" s="139">
        <f>_xll.qlInterestRateIndexValueDate(Index1M,$H3207)</f>
        <v>62163</v>
      </c>
      <c r="J3207" s="144">
        <f>IFERROR(_xll.qlIndexFixing(Index1M,$H3207,TRUE,_xll.ohTrigger(RecalcTrigger,Trigger1M)),NA())</f>
        <v>5.2831713799591975E-3</v>
      </c>
      <c r="K3207" s="44">
        <f>IFERROR(_xll.qlIndexFixing(Index3M,H3207,TRUE,_xll.ohTrigger(RecalcTrigger,Trigger3M)),NA())</f>
        <v>5.5640452253973684E-3</v>
      </c>
      <c r="L3207" s="44">
        <f>IFERROR(_xll.qlIndexFixing(Index6M,$H3207,TRUE,_xll.ohTrigger(RecalcTrigger,Trigger6M)),NA())</f>
        <v>5.5597120353927292E-3</v>
      </c>
      <c r="M3207" s="145">
        <f>IFERROR(_xll.qlIndexFixing(Index1Y,$H3207,TRUE,_xll.ohTrigger(RecalcTrigger,Trigger1Y)),NA())</f>
        <v>5.9210811432258139E-3</v>
      </c>
      <c r="N3207" s="144">
        <f>IFERROR(_xll.qlIndexFixing(ONIndex1M,I3207,TRUE,_xll.ohTrigger(RecalcTrigger,Trigger1M)),NA())</f>
        <v>5.2770233343046868E-3</v>
      </c>
      <c r="O3207" s="44">
        <f>IFERROR(_xll.qlIndexFixing(ONIndex3M,I3207,TRUE,_xll.ohTrigger(RecalcTrigger,Trigger3M)),NA())</f>
        <v>5.5436967171207385E-3</v>
      </c>
      <c r="P3207" s="44">
        <f>IFERROR(_xll.qlIndexFixing(ONIndex6M,I3207,TRUE,_xll.ohTrigger(RecalcTrigger,Trigger6M)),NA())</f>
        <v>5.5567834162051355E-3</v>
      </c>
      <c r="Q3207" s="145">
        <f>IFERROR(_xll.qlIndexFixing(ONIndex1Y,I3207,TRUE,_xll.ohTrigger(RecalcTrigger,Trigger1Y)),NA())</f>
        <v>5.8393554204805298E-3</v>
      </c>
    </row>
    <row r="3208" spans="2:17" x14ac:dyDescent="0.2">
      <c r="B3208" s="39" t="s">
        <v>42</v>
      </c>
      <c r="D3208" s="42">
        <f>_xll.qlCalendarAdvance(Calendar,$D3207,B3208,"f",FALSE)</f>
        <v>62166</v>
      </c>
      <c r="E3208" s="139">
        <f>_xll.qlInterestRateIndexValueDate(IndexON,D3208)</f>
        <v>62166</v>
      </c>
      <c r="F3208" s="155">
        <f>IFERROR(_xll.qlIndexFixing(IndexON,D3208,TRUE,_xll.ohTrigger(RecalcTrigger,TriggerON)),NA())</f>
        <v>5.0882380794625703E-3</v>
      </c>
      <c r="H3208" s="42">
        <f>_xll.qlCalendarAdvance(Calendar,$H3207,B3208,"f",FALSE)</f>
        <v>62166</v>
      </c>
      <c r="I3208" s="139">
        <f>_xll.qlInterestRateIndexValueDate(Index1M,$H3208)</f>
        <v>62170</v>
      </c>
      <c r="J3208" s="144">
        <f>IFERROR(_xll.qlIndexFixing(Index1M,$H3208,TRUE,_xll.ohTrigger(RecalcTrigger,Trigger1M)),NA())</f>
        <v>5.2858503056624024E-3</v>
      </c>
      <c r="K3208" s="44">
        <f>IFERROR(_xll.qlIndexFixing(Index3M,H3208,TRUE,_xll.ohTrigger(RecalcTrigger,Trigger3M)),NA())</f>
        <v>5.5666765137254636E-3</v>
      </c>
      <c r="L3208" s="44">
        <f>IFERROR(_xll.qlIndexFixing(Index6M,$H3208,TRUE,_xll.ohTrigger(RecalcTrigger,Trigger6M)),NA())</f>
        <v>5.5593985882088689E-3</v>
      </c>
      <c r="M3208" s="145">
        <f>IFERROR(_xll.qlIndexFixing(Index1Y,$H3208,TRUE,_xll.ohTrigger(RecalcTrigger,Trigger1Y)),NA())</f>
        <v>5.9235145790094319E-3</v>
      </c>
      <c r="N3208" s="144">
        <f>IFERROR(_xll.qlIndexFixing(ONIndex1M,I3208,TRUE,_xll.ohTrigger(RecalcTrigger,Trigger1M)),NA())</f>
        <v>5.2797136469173722E-3</v>
      </c>
      <c r="O3208" s="44">
        <f>IFERROR(_xll.qlIndexFixing(ONIndex3M,I3208,TRUE,_xll.ohTrigger(RecalcTrigger,Trigger3M)),NA())</f>
        <v>5.5463693557111782E-3</v>
      </c>
      <c r="P3208" s="44">
        <f>IFERROR(_xll.qlIndexFixing(ONIndex6M,I3208,TRUE,_xll.ohTrigger(RecalcTrigger,Trigger6M)),NA())</f>
        <v>5.5562744183212942E-3</v>
      </c>
      <c r="Q3208" s="145">
        <f>IFERROR(_xll.qlIndexFixing(ONIndex1Y,I3208,TRUE,_xll.ohTrigger(RecalcTrigger,Trigger1Y)),NA())</f>
        <v>5.8419796793707235E-3</v>
      </c>
    </row>
    <row r="3209" spans="2:17" x14ac:dyDescent="0.2">
      <c r="B3209" s="39" t="s">
        <v>42</v>
      </c>
      <c r="D3209" s="42">
        <f>_xll.qlCalendarAdvance(Calendar,$D3208,B3209,"f",FALSE)</f>
        <v>62173</v>
      </c>
      <c r="E3209" s="139">
        <f>_xll.qlInterestRateIndexValueDate(IndexON,D3209)</f>
        <v>62173</v>
      </c>
      <c r="F3209" s="155">
        <f>IFERROR(_xll.qlIndexFixing(IndexON,D3209,TRUE,_xll.ohTrigger(RecalcTrigger,TriggerON)),NA())</f>
        <v>5.0909174782454159E-3</v>
      </c>
      <c r="H3209" s="42">
        <f>_xll.qlCalendarAdvance(Calendar,$H3208,B3209,"f",FALSE)</f>
        <v>62173</v>
      </c>
      <c r="I3209" s="139">
        <f>_xll.qlInterestRateIndexValueDate(Index1M,$H3209)</f>
        <v>62177</v>
      </c>
      <c r="J3209" s="144">
        <f>IFERROR(_xll.qlIndexFixing(Index1M,$H3209,TRUE,_xll.ohTrigger(RecalcTrigger,Trigger1M)),NA())</f>
        <v>5.2885224478886024E-3</v>
      </c>
      <c r="K3209" s="44">
        <f>IFERROR(_xll.qlIndexFixing(Index3M,H3209,TRUE,_xll.ohTrigger(RecalcTrigger,Trigger3M)),NA())</f>
        <v>5.569300505885541E-3</v>
      </c>
      <c r="L3209" s="44">
        <f>IFERROR(_xll.qlIndexFixing(Index6M,$H3209,TRUE,_xll.ohTrigger(RecalcTrigger,Trigger6M)),NA())</f>
        <v>5.559100644065164E-3</v>
      </c>
      <c r="M3209" s="145">
        <f>IFERROR(_xll.qlIndexFixing(Index1Y,$H3209,TRUE,_xll.ohTrigger(RecalcTrigger,Trigger1Y)),NA())</f>
        <v>5.9259398360476971E-3</v>
      </c>
      <c r="N3209" s="144">
        <f>IFERROR(_xll.qlIndexFixing(ONIndex1M,I3209,TRUE,_xll.ohTrigger(RecalcTrigger,Trigger1M)),NA())</f>
        <v>5.2833176243858304E-3</v>
      </c>
      <c r="O3209" s="44">
        <f>IFERROR(_xll.qlIndexFixing(ONIndex3M,I3209,TRUE,_xll.ohTrigger(RecalcTrigger,Trigger3M)),NA())</f>
        <v>5.5499660070239543E-3</v>
      </c>
      <c r="P3209" s="44">
        <f>IFERROR(_xll.qlIndexFixing(ONIndex6M,I3209,TRUE,_xll.ohTrigger(RecalcTrigger,Trigger6M)),NA())</f>
        <v>5.5558141101617053E-3</v>
      </c>
      <c r="Q3209" s="145">
        <f>IFERROR(_xll.qlIndexFixing(ONIndex1Y,I3209,TRUE,_xll.ohTrigger(RecalcTrigger,Trigger1Y)),NA())</f>
        <v>5.8455320776662489E-3</v>
      </c>
    </row>
    <row r="3210" spans="2:17" x14ac:dyDescent="0.2">
      <c r="B3210" s="39" t="s">
        <v>42</v>
      </c>
      <c r="D3210" s="42">
        <f>_xll.qlCalendarAdvance(Calendar,$D3209,B3210,"f",FALSE)</f>
        <v>62184</v>
      </c>
      <c r="E3210" s="139">
        <f>_xll.qlInterestRateIndexValueDate(IndexON,D3210)</f>
        <v>62184</v>
      </c>
      <c r="F3210" s="155">
        <f>IFERROR(_xll.qlIndexFixing(IndexON,D3210,TRUE,_xll.ohTrigger(RecalcTrigger,TriggerON)),NA())</f>
        <v>5.0946612771696209E-3</v>
      </c>
      <c r="H3210" s="42">
        <f>_xll.qlCalendarAdvance(Calendar,$H3209,B3210,"f",FALSE)</f>
        <v>62184</v>
      </c>
      <c r="I3210" s="139">
        <f>_xll.qlInterestRateIndexValueDate(Index1M,$H3210)</f>
        <v>62186</v>
      </c>
      <c r="J3210" s="144">
        <f>IFERROR(_xll.qlIndexFixing(Index1M,$H3210,TRUE,_xll.ohTrigger(RecalcTrigger,Trigger1M)),NA())</f>
        <v>5.2921765770827522E-3</v>
      </c>
      <c r="K3210" s="44">
        <f>IFERROR(_xll.qlIndexFixing(Index3M,H3210,TRUE,_xll.ohTrigger(RecalcTrigger,Trigger3M)),NA())</f>
        <v>5.5724349836494304E-3</v>
      </c>
      <c r="L3210" s="44">
        <f>IFERROR(_xll.qlIndexFixing(Index6M,$H3210,TRUE,_xll.ohTrigger(RecalcTrigger,Trigger6M)),NA())</f>
        <v>5.5587119987276692E-3</v>
      </c>
      <c r="M3210" s="145">
        <f>IFERROR(_xll.qlIndexFixing(Index1Y,$H3210,TRUE,_xll.ohTrigger(RecalcTrigger,Trigger1Y)),NA())</f>
        <v>5.9290459783775621E-3</v>
      </c>
      <c r="N3210" s="144">
        <f>IFERROR(_xll.qlIndexFixing(ONIndex1M,I3210,TRUE,_xll.ohTrigger(RecalcTrigger,Trigger1M)),NA())</f>
        <v>5.2866005470075805E-3</v>
      </c>
      <c r="O3210" s="44">
        <f>IFERROR(_xll.qlIndexFixing(ONIndex3M,I3210,TRUE,_xll.ohTrigger(RecalcTrigger,Trigger3M)),NA())</f>
        <v>5.5532088047183237E-3</v>
      </c>
      <c r="P3210" s="44">
        <f>IFERROR(_xll.qlIndexFixing(ONIndex6M,I3210,TRUE,_xll.ohTrigger(RecalcTrigger,Trigger6M)),NA())</f>
        <v>5.5550353919997519E-3</v>
      </c>
      <c r="Q3210" s="145">
        <f>IFERROR(_xll.qlIndexFixing(ONIndex1Y,I3210,TRUE,_xll.ohTrigger(RecalcTrigger,Trigger1Y)),NA())</f>
        <v>5.8486923756095877E-3</v>
      </c>
    </row>
    <row r="3211" spans="2:17" x14ac:dyDescent="0.2">
      <c r="B3211" s="39" t="s">
        <v>42</v>
      </c>
      <c r="D3211" s="42">
        <f>_xll.qlCalendarAdvance(Calendar,$D3210,B3211,"f",FALSE)</f>
        <v>62191</v>
      </c>
      <c r="E3211" s="139">
        <f>_xll.qlInterestRateIndexValueDate(IndexON,D3211)</f>
        <v>62191</v>
      </c>
      <c r="F3211" s="155">
        <f>IFERROR(_xll.qlIndexFixing(IndexON,D3211,TRUE,_xll.ohTrigger(RecalcTrigger,TriggerON)),NA())</f>
        <v>5.0973239741125553E-3</v>
      </c>
      <c r="H3211" s="42">
        <f>_xll.qlCalendarAdvance(Calendar,$H3210,B3211,"f",FALSE)</f>
        <v>62191</v>
      </c>
      <c r="I3211" s="139">
        <f>_xll.qlInterestRateIndexValueDate(Index1M,$H3211)</f>
        <v>62193</v>
      </c>
      <c r="J3211" s="144">
        <f>IFERROR(_xll.qlIndexFixing(Index1M,$H3211,TRUE,_xll.ohTrigger(RecalcTrigger,Trigger1M)),NA())</f>
        <v>5.2948327090596159E-3</v>
      </c>
      <c r="K3211" s="44">
        <f>IFERROR(_xll.qlIndexFixing(Index3M,H3211,TRUE,_xll.ohTrigger(RecalcTrigger,Trigger3M)),NA())</f>
        <v>5.575042725670872E-3</v>
      </c>
      <c r="L3211" s="44">
        <f>IFERROR(_xll.qlIndexFixing(Index6M,$H3211,TRUE,_xll.ohTrigger(RecalcTrigger,Trigger6M)),NA())</f>
        <v>5.5584484539591477E-3</v>
      </c>
      <c r="M3211" s="145">
        <f>IFERROR(_xll.qlIndexFixing(Index1Y,$H3211,TRUE,_xll.ohTrigger(RecalcTrigger,Trigger1Y)),NA())</f>
        <v>5.9314524768750241E-3</v>
      </c>
      <c r="N3211" s="144">
        <f>IFERROR(_xll.qlIndexFixing(ONIndex1M,I3211,TRUE,_xll.ohTrigger(RecalcTrigger,Trigger1M)),NA())</f>
        <v>5.2892666718484804E-3</v>
      </c>
      <c r="O3211" s="44">
        <f>IFERROR(_xll.qlIndexFixing(ONIndex3M,I3211,TRUE,_xll.ohTrigger(RecalcTrigger,Trigger3M)),NA())</f>
        <v>5.5558556944657056E-3</v>
      </c>
      <c r="P3211" s="44">
        <f>IFERROR(_xll.qlIndexFixing(ONIndex6M,I3211,TRUE,_xll.ohTrigger(RecalcTrigger,Trigger6M)),NA())</f>
        <v>5.5545807586288021E-3</v>
      </c>
      <c r="Q3211" s="145">
        <f>IFERROR(_xll.qlIndexFixing(ONIndex1Y,I3211,TRUE,_xll.ohTrigger(RecalcTrigger,Trigger1Y)),NA())</f>
        <v>5.8512890564799136E-3</v>
      </c>
    </row>
    <row r="3212" spans="2:17" x14ac:dyDescent="0.2">
      <c r="B3212" s="39" t="s">
        <v>42</v>
      </c>
      <c r="D3212" s="42">
        <f>_xll.qlCalendarAdvance(Calendar,$D3211,B3212,"f",FALSE)</f>
        <v>62198</v>
      </c>
      <c r="E3212" s="139">
        <f>_xll.qlInterestRateIndexValueDate(IndexON,D3212)</f>
        <v>62198</v>
      </c>
      <c r="F3212" s="155">
        <f>IFERROR(_xll.qlIndexFixing(IndexON,D3212,TRUE,_xll.ohTrigger(RecalcTrigger,TriggerON)),NA())</f>
        <v>5.0999797991924112E-3</v>
      </c>
      <c r="H3212" s="42">
        <f>_xll.qlCalendarAdvance(Calendar,$H3211,B3212,"f",FALSE)</f>
        <v>62198</v>
      </c>
      <c r="I3212" s="139">
        <f>_xll.qlInterestRateIndexValueDate(Index1M,$H3212)</f>
        <v>62200</v>
      </c>
      <c r="J3212" s="144">
        <f>IFERROR(_xll.qlIndexFixing(Index1M,$H3212,TRUE,_xll.ohTrigger(RecalcTrigger,Trigger1M)),NA())</f>
        <v>5.2974820075227247E-3</v>
      </c>
      <c r="K3212" s="44">
        <f>IFERROR(_xll.qlIndexFixing(Index3M,H3212,TRUE,_xll.ohTrigger(RecalcTrigger,Trigger3M)),NA())</f>
        <v>5.5776431206234272E-3</v>
      </c>
      <c r="L3212" s="44">
        <f>IFERROR(_xll.qlIndexFixing(Index6M,$H3212,TRUE,_xll.ohTrigger(RecalcTrigger,Trigger6M)),NA())</f>
        <v>5.5582004784750661E-3</v>
      </c>
      <c r="M3212" s="145">
        <f>IFERROR(_xll.qlIndexFixing(Index1Y,$H3212,TRUE,_xll.ohTrigger(RecalcTrigger,Trigger1Y)),NA())</f>
        <v>5.9347090859576618E-3</v>
      </c>
      <c r="N3212" s="144">
        <f>IFERROR(_xll.qlIndexFixing(ONIndex1M,I3212,TRUE,_xll.ohTrigger(RecalcTrigger,Trigger1M)),NA())</f>
        <v>5.291925990134061E-3</v>
      </c>
      <c r="O3212" s="44">
        <f>IFERROR(_xll.qlIndexFixing(ONIndex3M,I3212,TRUE,_xll.ohTrigger(RecalcTrigger,Trigger3M)),NA())</f>
        <v>5.5584953384890667E-3</v>
      </c>
      <c r="P3212" s="44">
        <f>IFERROR(_xll.qlIndexFixing(ONIndex6M,I3212,TRUE,_xll.ohTrigger(RecalcTrigger,Trigger6M)),NA())</f>
        <v>5.5541413944837359E-3</v>
      </c>
      <c r="Q3212" s="145">
        <f>IFERROR(_xll.qlIndexFixing(ONIndex1Y,I3212,TRUE,_xll.ohTrigger(RecalcTrigger,Trigger1Y)),NA())</f>
        <v>5.8538779769179428E-3</v>
      </c>
    </row>
    <row r="3213" spans="2:17" x14ac:dyDescent="0.2">
      <c r="B3213" s="39" t="s">
        <v>42</v>
      </c>
      <c r="D3213" s="42">
        <f>_xll.qlCalendarAdvance(Calendar,$D3212,B3213,"f",FALSE)</f>
        <v>62205</v>
      </c>
      <c r="E3213" s="139">
        <f>_xll.qlInterestRateIndexValueDate(IndexON,D3213)</f>
        <v>62205</v>
      </c>
      <c r="F3213" s="155">
        <f>IFERROR(_xll.qlIndexFixing(IndexON,D3213,TRUE,_xll.ohTrigger(RecalcTrigger,TriggerON)),NA())</f>
        <v>5.1026287375410817E-3</v>
      </c>
      <c r="H3213" s="42">
        <f>_xll.qlCalendarAdvance(Calendar,$H3212,B3213,"f",FALSE)</f>
        <v>62205</v>
      </c>
      <c r="I3213" s="139">
        <f>_xll.qlInterestRateIndexValueDate(Index1M,$H3213)</f>
        <v>62207</v>
      </c>
      <c r="J3213" s="144">
        <f>IFERROR(_xll.qlIndexFixing(Index1M,$H3213,TRUE,_xll.ohTrigger(RecalcTrigger,Trigger1M)),NA())</f>
        <v>5.3001244575964779E-3</v>
      </c>
      <c r="K3213" s="44">
        <f>IFERROR(_xll.qlIndexFixing(Index3M,H3213,TRUE,_xll.ohTrigger(RecalcTrigger,Trigger3M)),NA())</f>
        <v>5.5802361526437394E-3</v>
      </c>
      <c r="L3213" s="44">
        <f>IFERROR(_xll.qlIndexFixing(Index6M,$H3213,TRUE,_xll.ohTrigger(RecalcTrigger,Trigger6M)),NA())</f>
        <v>5.5579680929609557E-3</v>
      </c>
      <c r="M3213" s="145">
        <f>IFERROR(_xll.qlIndexFixing(Index1Y,$H3213,TRUE,_xll.ohTrigger(RecalcTrigger,Trigger1Y)),NA())</f>
        <v>5.9362407518252632E-3</v>
      </c>
      <c r="N3213" s="144">
        <f>IFERROR(_xll.qlIndexFixing(ONIndex1M,I3213,TRUE,_xll.ohTrigger(RecalcTrigger,Trigger1M)),NA())</f>
        <v>5.2945784869162793E-3</v>
      </c>
      <c r="O3213" s="44">
        <f>IFERROR(_xll.qlIndexFixing(ONIndex3M,I3213,TRUE,_xll.ohTrigger(RecalcTrigger,Trigger3M)),NA())</f>
        <v>5.5611277208011956E-3</v>
      </c>
      <c r="P3213" s="44">
        <f>IFERROR(_xll.qlIndexFixing(ONIndex6M,I3213,TRUE,_xll.ohTrigger(RecalcTrigger,Trigger6M)),NA())</f>
        <v>5.5537173201880563E-3</v>
      </c>
      <c r="Q3213" s="145">
        <f>IFERROR(_xll.qlIndexFixing(ONIndex1Y,I3213,TRUE,_xll.ohTrigger(RecalcTrigger,Trigger1Y)),NA())</f>
        <v>5.8564591196574867E-3</v>
      </c>
    </row>
    <row r="3214" spans="2:17" x14ac:dyDescent="0.2">
      <c r="B3214" s="39" t="s">
        <v>42</v>
      </c>
      <c r="D3214" s="42">
        <f>_xll.qlCalendarAdvance(Calendar,$D3213,B3214,"f",FALSE)</f>
        <v>62212</v>
      </c>
      <c r="E3214" s="139">
        <f>_xll.qlInterestRateIndexValueDate(IndexON,D3214)</f>
        <v>62212</v>
      </c>
      <c r="F3214" s="155">
        <f>IFERROR(_xll.qlIndexFixing(IndexON,D3214,TRUE,_xll.ohTrigger(RecalcTrigger,TriggerON)),NA())</f>
        <v>5.1052707739707159E-3</v>
      </c>
      <c r="H3214" s="42">
        <f>_xll.qlCalendarAdvance(Calendar,$H3213,B3214,"f",FALSE)</f>
        <v>62212</v>
      </c>
      <c r="I3214" s="139">
        <f>_xll.qlInterestRateIndexValueDate(Index1M,$H3214)</f>
        <v>62215</v>
      </c>
      <c r="J3214" s="144">
        <f>IFERROR(_xll.qlIndexFixing(Index1M,$H3214,TRUE,_xll.ohTrigger(RecalcTrigger,Trigger1M)),NA())</f>
        <v>5.3029093551592776E-3</v>
      </c>
      <c r="K3214" s="44">
        <f>IFERROR(_xll.qlIndexFixing(Index3M,H3214,TRUE,_xll.ohTrigger(RecalcTrigger,Trigger3M)),NA())</f>
        <v>5.5838698188068366E-3</v>
      </c>
      <c r="L3214" s="44">
        <f>IFERROR(_xll.qlIndexFixing(Index6M,$H3214,TRUE,_xll.ohTrigger(RecalcTrigger,Trigger6M)),NA())</f>
        <v>5.5577877594895665E-3</v>
      </c>
      <c r="M3214" s="145">
        <f>IFERROR(_xll.qlIndexFixing(Index1Y,$H3214,TRUE,_xll.ohTrigger(RecalcTrigger,Trigger1Y)),NA())</f>
        <v>5.9393889333995116E-3</v>
      </c>
      <c r="N3214" s="144">
        <f>IFERROR(_xll.qlIndexFixing(ONIndex1M,I3214,TRUE,_xll.ohTrigger(RecalcTrigger,Trigger1M)),NA())</f>
        <v>5.2976015399242016E-3</v>
      </c>
      <c r="O3214" s="44">
        <f>IFERROR(_xll.qlIndexFixing(ONIndex3M,I3214,TRUE,_xll.ohTrigger(RecalcTrigger,Trigger3M)),NA())</f>
        <v>5.5641272457496171E-3</v>
      </c>
      <c r="P3214" s="44">
        <f>IFERROR(_xll.qlIndexFixing(ONIndex6M,I3214,TRUE,_xll.ohTrigger(RecalcTrigger,Trigger6M)),NA())</f>
        <v>5.5532514125555821E-3</v>
      </c>
      <c r="Q3214" s="145">
        <f>IFERROR(_xll.qlIndexFixing(ONIndex1Y,I3214,TRUE,_xll.ohTrigger(RecalcTrigger,Trigger1Y)),NA())</f>
        <v>5.8593994519551273E-3</v>
      </c>
    </row>
    <row r="3215" spans="2:17" x14ac:dyDescent="0.2">
      <c r="B3215" s="39" t="s">
        <v>42</v>
      </c>
      <c r="D3215" s="42">
        <f>_xll.qlCalendarAdvance(Calendar,$D3214,B3215,"f",FALSE)</f>
        <v>62219</v>
      </c>
      <c r="E3215" s="139">
        <f>_xll.qlInterestRateIndexValueDate(IndexON,D3215)</f>
        <v>62219</v>
      </c>
      <c r="F3215" s="155">
        <f>IFERROR(_xll.qlIndexFixing(IndexON,D3215,TRUE,_xll.ohTrigger(RecalcTrigger,TriggerON)),NA())</f>
        <v>5.1079058932934629E-3</v>
      </c>
      <c r="H3215" s="42">
        <f>_xll.qlCalendarAdvance(Calendar,$H3214,B3215,"f",FALSE)</f>
        <v>62219</v>
      </c>
      <c r="I3215" s="139">
        <f>_xll.qlInterestRateIndexValueDate(Index1M,$H3215)</f>
        <v>62221</v>
      </c>
      <c r="J3215" s="144">
        <f>IFERROR(_xll.qlIndexFixing(Index1M,$H3215,TRUE,_xll.ohTrigger(RecalcTrigger,Trigger1M)),NA())</f>
        <v>5.3053887530435384E-3</v>
      </c>
      <c r="K3215" s="44">
        <f>IFERROR(_xll.qlIndexFixing(Index3M,H3215,TRUE,_xll.ohTrigger(RecalcTrigger,Trigger3M)),NA())</f>
        <v>5.5856261001923967E-3</v>
      </c>
      <c r="L3215" s="44">
        <f>IFERROR(_xll.qlIndexFixing(Index6M,$H3215,TRUE,_xll.ohTrigger(RecalcTrigger,Trigger6M)),NA())</f>
        <v>5.5576524188053365E-3</v>
      </c>
      <c r="M3215" s="145">
        <f>IFERROR(_xll.qlIndexFixing(Index1Y,$H3215,TRUE,_xll.ohTrigger(RecalcTrigger,Trigger1Y)),NA())</f>
        <v>5.9409959499546585E-3</v>
      </c>
      <c r="N3215" s="144">
        <f>IFERROR(_xll.qlIndexFixing(ONIndex1M,I3215,TRUE,_xll.ohTrigger(RecalcTrigger,Trigger1M)),NA())</f>
        <v>5.2998629566580746E-3</v>
      </c>
      <c r="O3215" s="44">
        <f>IFERROR(_xll.qlIndexFixing(ONIndex3M,I3215,TRUE,_xll.ohTrigger(RecalcTrigger,Trigger3M)),NA())</f>
        <v>5.5663706371422705E-3</v>
      </c>
      <c r="P3215" s="44">
        <f>IFERROR(_xll.qlIndexFixing(ONIndex6M,I3215,TRUE,_xll.ohTrigger(RecalcTrigger,Trigger6M)),NA())</f>
        <v>5.5529151235589325E-3</v>
      </c>
      <c r="Q3215" s="145">
        <f>IFERROR(_xll.qlIndexFixing(ONIndex1Y,I3215,TRUE,_xll.ohTrigger(RecalcTrigger,Trigger1Y)),NA())</f>
        <v>5.8615980049747662E-3</v>
      </c>
    </row>
    <row r="3216" spans="2:17" x14ac:dyDescent="0.2">
      <c r="B3216" s="39" t="s">
        <v>42</v>
      </c>
      <c r="D3216" s="42">
        <f>_xll.qlCalendarAdvance(Calendar,$D3215,B3216,"f",FALSE)</f>
        <v>62226</v>
      </c>
      <c r="E3216" s="139">
        <f>_xll.qlInterestRateIndexValueDate(IndexON,D3216)</f>
        <v>62226</v>
      </c>
      <c r="F3216" s="155">
        <f>IFERROR(_xll.qlIndexFixing(IndexON,D3216,TRUE,_xll.ohTrigger(RecalcTrigger,TriggerON)),NA())</f>
        <v>5.110534080881024E-3</v>
      </c>
      <c r="H3216" s="42">
        <f>_xll.qlCalendarAdvance(Calendar,$H3215,B3216,"f",FALSE)</f>
        <v>62226</v>
      </c>
      <c r="I3216" s="139">
        <f>_xll.qlInterestRateIndexValueDate(Index1M,$H3216)</f>
        <v>62228</v>
      </c>
      <c r="J3216" s="144">
        <f>IFERROR(_xll.qlIndexFixing(Index1M,$H3216,TRUE,_xll.ohTrigger(RecalcTrigger,Trigger1M)),NA())</f>
        <v>5.3080105686606482E-3</v>
      </c>
      <c r="K3216" s="44">
        <f>IFERROR(_xll.qlIndexFixing(Index3M,H3216,TRUE,_xll.ohTrigger(RecalcTrigger,Trigger3M)),NA())</f>
        <v>5.5881964556912748E-3</v>
      </c>
      <c r="L3216" s="44">
        <f>IFERROR(_xll.qlIndexFixing(Index6M,$H3216,TRUE,_xll.ohTrigger(RecalcTrigger,Trigger6M)),NA())</f>
        <v>5.5574702950612941E-3</v>
      </c>
      <c r="M3216" s="145">
        <f>IFERROR(_xll.qlIndexFixing(Index1Y,$H3216,TRUE,_xll.ohTrigger(RecalcTrigger,Trigger1Y)),NA())</f>
        <v>5.9433611024272155E-3</v>
      </c>
      <c r="N3216" s="144">
        <f>IFERROR(_xll.qlIndexFixing(ONIndex1M,I3216,TRUE,_xll.ohTrigger(RecalcTrigger,Trigger1M)),NA())</f>
        <v>5.3024948998814381E-3</v>
      </c>
      <c r="O3216" s="44">
        <f>IFERROR(_xll.qlIndexFixing(ONIndex3M,I3216,TRUE,_xll.ohTrigger(RecalcTrigger,Trigger3M)),NA())</f>
        <v>5.56898113967641E-3</v>
      </c>
      <c r="P3216" s="44">
        <f>IFERROR(_xll.qlIndexFixing(ONIndex6M,I3216,TRUE,_xll.ohTrigger(RecalcTrigger,Trigger6M)),NA())</f>
        <v>5.552537042472494E-3</v>
      </c>
      <c r="Q3216" s="145">
        <f>IFERROR(_xll.qlIndexFixing(ONIndex1Y,I3216,TRUE,_xll.ohTrigger(RecalcTrigger,Trigger1Y)),NA())</f>
        <v>5.8641557135796774E-3</v>
      </c>
    </row>
    <row r="3217" spans="2:17" x14ac:dyDescent="0.2">
      <c r="B3217" s="39" t="s">
        <v>42</v>
      </c>
      <c r="D3217" s="42">
        <f>_xll.qlCalendarAdvance(Calendar,$D3216,B3217,"f",FALSE)</f>
        <v>62233</v>
      </c>
      <c r="E3217" s="139">
        <f>_xll.qlInterestRateIndexValueDate(IndexON,D3217)</f>
        <v>62233</v>
      </c>
      <c r="F3217" s="155">
        <f>IFERROR(_xll.qlIndexFixing(IndexON,D3217,TRUE,_xll.ohTrigger(RecalcTrigger,TriggerON)),NA())</f>
        <v>5.1131553213057401E-3</v>
      </c>
      <c r="H3217" s="42">
        <f>_xll.qlCalendarAdvance(Calendar,$H3216,B3217,"f",FALSE)</f>
        <v>62233</v>
      </c>
      <c r="I3217" s="139">
        <f>_xll.qlInterestRateIndexValueDate(Index1M,$H3217)</f>
        <v>62235</v>
      </c>
      <c r="J3217" s="144">
        <f>IFERROR(_xll.qlIndexFixing(Index1M,$H3217,TRUE,_xll.ohTrigger(RecalcTrigger,Trigger1M)),NA())</f>
        <v>5.3106254763660155E-3</v>
      </c>
      <c r="K3217" s="44">
        <f>IFERROR(_xll.qlIndexFixing(Index3M,H3217,TRUE,_xll.ohTrigger(RecalcTrigger,Trigger3M)),NA())</f>
        <v>5.5907593835681562E-3</v>
      </c>
      <c r="L3217" s="44">
        <f>IFERROR(_xll.qlIndexFixing(Index6M,$H3217,TRUE,_xll.ohTrigger(RecalcTrigger,Trigger6M)),NA())</f>
        <v>5.5573038491865765E-3</v>
      </c>
      <c r="M3217" s="145">
        <f>IFERROR(_xll.qlIndexFixing(Index1Y,$H3217,TRUE,_xll.ohTrigger(RecalcTrigger,Trigger1Y)),NA())</f>
        <v>5.9457179343531102E-3</v>
      </c>
      <c r="N3217" s="144">
        <f>IFERROR(_xll.qlIndexFixing(ONIndex1M,I3217,TRUE,_xll.ohTrigger(RecalcTrigger,Trigger1M)),NA())</f>
        <v>5.3051199622089484E-3</v>
      </c>
      <c r="O3217" s="44">
        <f>IFERROR(_xll.qlIndexFixing(ONIndex3M,I3217,TRUE,_xll.ohTrigger(RecalcTrigger,Trigger3M)),NA())</f>
        <v>5.5715843170300872E-3</v>
      </c>
      <c r="P3217" s="44">
        <f>IFERROR(_xll.qlIndexFixing(ONIndex6M,I3217,TRUE,_xll.ohTrigger(RecalcTrigger,Trigger6M)),NA())</f>
        <v>5.5521743337294538E-3</v>
      </c>
      <c r="Q3217" s="145">
        <f>IFERROR(_xll.qlIndexFixing(ONIndex1Y,I3217,TRUE,_xll.ohTrigger(RecalcTrigger,Trigger1Y)),NA())</f>
        <v>5.8667055767802623E-3</v>
      </c>
    </row>
    <row r="3218" spans="2:17" x14ac:dyDescent="0.2">
      <c r="B3218" s="39" t="s">
        <v>42</v>
      </c>
      <c r="D3218" s="42">
        <f>_xll.qlCalendarAdvance(Calendar,$D3217,B3218,"f",FALSE)</f>
        <v>62240</v>
      </c>
      <c r="E3218" s="139">
        <f>_xll.qlInterestRateIndexValueDate(IndexON,D3218)</f>
        <v>62240</v>
      </c>
      <c r="F3218" s="155">
        <f>IFERROR(_xll.qlIndexFixing(IndexON,D3218,TRUE,_xll.ohTrigger(RecalcTrigger,TriggerON)),NA())</f>
        <v>5.1157695997794406E-3</v>
      </c>
      <c r="H3218" s="42">
        <f>_xll.qlCalendarAdvance(Calendar,$H3217,B3218,"f",FALSE)</f>
        <v>62240</v>
      </c>
      <c r="I3218" s="139">
        <f>_xll.qlInterestRateIndexValueDate(Index1M,$H3218)</f>
        <v>62242</v>
      </c>
      <c r="J3218" s="144">
        <f>IFERROR(_xll.qlIndexFixing(Index1M,$H3218,TRUE,_xll.ohTrigger(RecalcTrigger,Trigger1M)),NA())</f>
        <v>5.3132334612765453E-3</v>
      </c>
      <c r="K3218" s="44">
        <f>IFERROR(_xll.qlIndexFixing(Index3M,H3218,TRUE,_xll.ohTrigger(RecalcTrigger,Trigger3M)),NA())</f>
        <v>5.593314867960949E-3</v>
      </c>
      <c r="L3218" s="44">
        <f>IFERROR(_xll.qlIndexFixing(Index6M,$H3218,TRUE,_xll.ohTrigger(RecalcTrigger,Trigger6M)),NA())</f>
        <v>5.5570407389208395E-3</v>
      </c>
      <c r="M3218" s="145">
        <f>IFERROR(_xll.qlIndexFixing(Index1Y,$H3218,TRUE,_xll.ohTrigger(RecalcTrigger,Trigger1Y)),NA())</f>
        <v>5.9480664286190171E-3</v>
      </c>
      <c r="N3218" s="144">
        <f>IFERROR(_xll.qlIndexFixing(ONIndex1M,I3218,TRUE,_xll.ohTrigger(RecalcTrigger,Trigger1M)),NA())</f>
        <v>5.307738128852435E-3</v>
      </c>
      <c r="O3218" s="44">
        <f>IFERROR(_xll.qlIndexFixing(ONIndex3M,I3218,TRUE,_xll.ohTrigger(RecalcTrigger,Trigger3M)),NA())</f>
        <v>5.5741801535358348E-3</v>
      </c>
      <c r="P3218" s="44">
        <f>IFERROR(_xll.qlIndexFixing(ONIndex6M,I3218,TRUE,_xll.ohTrigger(RecalcTrigger,Trigger6M)),NA())</f>
        <v>5.5518270179533147E-3</v>
      </c>
      <c r="Q3218" s="145">
        <f>IFERROR(_xll.qlIndexFixing(ONIndex1Y,I3218,TRUE,_xll.ohTrigger(RecalcTrigger,Trigger1Y)),NA())</f>
        <v>5.8692475777100128E-3</v>
      </c>
    </row>
    <row r="3219" spans="2:17" x14ac:dyDescent="0.2">
      <c r="B3219" s="39" t="s">
        <v>42</v>
      </c>
      <c r="D3219" s="42">
        <f>_xll.qlCalendarAdvance(Calendar,$D3218,B3219,"f",FALSE)</f>
        <v>62247</v>
      </c>
      <c r="E3219" s="139">
        <f>_xll.qlInterestRateIndexValueDate(IndexON,D3219)</f>
        <v>62247</v>
      </c>
      <c r="F3219" s="155">
        <f>IFERROR(_xll.qlIndexFixing(IndexON,D3219,TRUE,_xll.ohTrigger(RecalcTrigger,TriggerON)),NA())</f>
        <v>5.1183769011142743E-3</v>
      </c>
      <c r="H3219" s="42">
        <f>_xll.qlCalendarAdvance(Calendar,$H3218,B3219,"f",FALSE)</f>
        <v>62247</v>
      </c>
      <c r="I3219" s="139">
        <f>_xll.qlInterestRateIndexValueDate(Index1M,$H3219)</f>
        <v>62249</v>
      </c>
      <c r="J3219" s="144">
        <f>IFERROR(_xll.qlIndexFixing(Index1M,$H3219,TRUE,_xll.ohTrigger(RecalcTrigger,Trigger1M)),NA())</f>
        <v>5.315834508514139E-3</v>
      </c>
      <c r="K3219" s="44">
        <f>IFERROR(_xll.qlIndexFixing(Index3M,H3219,TRUE,_xll.ohTrigger(RecalcTrigger,Trigger3M)),NA())</f>
        <v>5.595862893002344E-3</v>
      </c>
      <c r="L3219" s="44">
        <f>IFERROR(_xll.qlIndexFixing(Index6M,$H3219,TRUE,_xll.ohTrigger(RecalcTrigger,Trigger6M)),NA())</f>
        <v>5.5569023276226788E-3</v>
      </c>
      <c r="M3219" s="145">
        <f>IFERROR(_xll.qlIndexFixing(Index1Y,$H3219,TRUE,_xll.ohTrigger(RecalcTrigger,Trigger1Y)),NA())</f>
        <v>5.9504065681105179E-3</v>
      </c>
      <c r="N3219" s="144">
        <f>IFERROR(_xll.qlIndexFixing(ONIndex1M,I3219,TRUE,_xll.ohTrigger(RecalcTrigger,Trigger1M)),NA())</f>
        <v>5.3103493847039829E-3</v>
      </c>
      <c r="O3219" s="44">
        <f>IFERROR(_xll.qlIndexFixing(ONIndex3M,I3219,TRUE,_xll.ohTrigger(RecalcTrigger,Trigger3M)),NA())</f>
        <v>5.5767686337659939E-3</v>
      </c>
      <c r="P3219" s="44">
        <f>IFERROR(_xll.qlIndexFixing(ONIndex6M,I3219,TRUE,_xll.ohTrigger(RecalcTrigger,Trigger6M)),NA())</f>
        <v>5.5514951158475156E-3</v>
      </c>
      <c r="Q3219" s="145">
        <f>IFERROR(_xll.qlIndexFixing(ONIndex1Y,I3219,TRUE,_xll.ohTrigger(RecalcTrigger,Trigger1Y)),NA())</f>
        <v>5.8717816994224847E-3</v>
      </c>
    </row>
    <row r="3220" spans="2:17" x14ac:dyDescent="0.2">
      <c r="B3220" s="39" t="s">
        <v>42</v>
      </c>
      <c r="D3220" s="42">
        <f>_xll.qlCalendarAdvance(Calendar,$D3219,B3220,"f",FALSE)</f>
        <v>62254</v>
      </c>
      <c r="E3220" s="139">
        <f>_xll.qlInterestRateIndexValueDate(IndexON,D3220)</f>
        <v>62254</v>
      </c>
      <c r="F3220" s="155">
        <f>IFERROR(_xll.qlIndexFixing(IndexON,D3220,TRUE,_xll.ohTrigger(RecalcTrigger,TriggerON)),NA())</f>
        <v>5.1209772103621987E-3</v>
      </c>
      <c r="H3220" s="42">
        <f>_xll.qlCalendarAdvance(Calendar,$H3219,B3220,"f",FALSE)</f>
        <v>62254</v>
      </c>
      <c r="I3220" s="139">
        <f>_xll.qlInterestRateIndexValueDate(Index1M,$H3220)</f>
        <v>62256</v>
      </c>
      <c r="J3220" s="144">
        <f>IFERROR(_xll.qlIndexFixing(Index1M,$H3220,TRUE,_xll.ohTrigger(RecalcTrigger,Trigger1M)),NA())</f>
        <v>5.3184286031981998E-3</v>
      </c>
      <c r="K3220" s="44">
        <f>IFERROR(_xll.qlIndexFixing(Index3M,H3220,TRUE,_xll.ohTrigger(RecalcTrigger,Trigger3M)),NA())</f>
        <v>5.5984034428267718E-3</v>
      </c>
      <c r="L3220" s="44">
        <f>IFERROR(_xll.qlIndexFixing(Index6M,$H3220,TRUE,_xll.ohTrigger(RecalcTrigger,Trigger6M)),NA())</f>
        <v>5.5567796510966926E-3</v>
      </c>
      <c r="M3220" s="145">
        <f>IFERROR(_xll.qlIndexFixing(Index1Y,$H3220,TRUE,_xll.ohTrigger(RecalcTrigger,Trigger1Y)),NA())</f>
        <v>5.9527383357149445E-3</v>
      </c>
      <c r="N3220" s="144">
        <f>IFERROR(_xll.qlIndexFixing(ONIndex1M,I3220,TRUE,_xll.ohTrigger(RecalcTrigger,Trigger1M)),NA())</f>
        <v>5.3129537150553574E-3</v>
      </c>
      <c r="O3220" s="44">
        <f>IFERROR(_xll.qlIndexFixing(ONIndex3M,I3220,TRUE,_xll.ohTrigger(RecalcTrigger,Trigger3M)),NA())</f>
        <v>5.5793497412537363E-3</v>
      </c>
      <c r="P3220" s="44">
        <f>IFERROR(_xll.qlIndexFixing(ONIndex6M,I3220,TRUE,_xll.ohTrigger(RecalcTrigger,Trigger6M)),NA())</f>
        <v>5.5511786480355596E-3</v>
      </c>
      <c r="Q3220" s="145">
        <f>IFERROR(_xll.qlIndexFixing(ONIndex1Y,I3220,TRUE,_xll.ohTrigger(RecalcTrigger,Trigger1Y)),NA())</f>
        <v>5.8743079248912977E-3</v>
      </c>
    </row>
    <row r="3221" spans="2:17" x14ac:dyDescent="0.2">
      <c r="B3221" s="39" t="s">
        <v>42</v>
      </c>
      <c r="D3221" s="42">
        <f>_xll.qlCalendarAdvance(Calendar,$D3220,B3221,"f",FALSE)</f>
        <v>62261</v>
      </c>
      <c r="E3221" s="139">
        <f>_xll.qlInterestRateIndexValueDate(IndexON,D3221)</f>
        <v>62261</v>
      </c>
      <c r="F3221" s="155">
        <f>IFERROR(_xll.qlIndexFixing(IndexON,D3221,TRUE,_xll.ohTrigger(RecalcTrigger,TriggerON)),NA())</f>
        <v>5.1235705124952347E-3</v>
      </c>
      <c r="H3221" s="42">
        <f>_xll.qlCalendarAdvance(Calendar,$H3220,B3221,"f",FALSE)</f>
        <v>62261</v>
      </c>
      <c r="I3221" s="139">
        <f>_xll.qlInterestRateIndexValueDate(Index1M,$H3221)</f>
        <v>62263</v>
      </c>
      <c r="J3221" s="144">
        <f>IFERROR(_xll.qlIndexFixing(Index1M,$H3221,TRUE,_xll.ohTrigger(RecalcTrigger,Trigger1M)),NA())</f>
        <v>5.3210157304531269E-3</v>
      </c>
      <c r="K3221" s="44">
        <f>IFERROR(_xll.qlIndexFixing(Index3M,H3221,TRUE,_xll.ohTrigger(RecalcTrigger,Trigger3M)),NA())</f>
        <v>5.6009365015721379E-3</v>
      </c>
      <c r="L3221" s="44">
        <f>IFERROR(_xll.qlIndexFixing(Index6M,$H3221,TRUE,_xll.ohTrigger(RecalcTrigger,Trigger6M)),NA())</f>
        <v>5.5566727300301565E-3</v>
      </c>
      <c r="M3221" s="145">
        <f>IFERROR(_xll.qlIndexFixing(Index1Y,$H3221,TRUE,_xll.ohTrigger(RecalcTrigger,Trigger1Y)),NA())</f>
        <v>5.9550617143180971E-3</v>
      </c>
      <c r="N3221" s="144">
        <f>IFERROR(_xll.qlIndexFixing(ONIndex1M,I3221,TRUE,_xll.ohTrigger(RecalcTrigger,Trigger1M)),NA())</f>
        <v>5.3155511049585158E-3</v>
      </c>
      <c r="O3221" s="44">
        <f>IFERROR(_xll.qlIndexFixing(ONIndex3M,I3221,TRUE,_xll.ohTrigger(RecalcTrigger,Trigger3M)),NA())</f>
        <v>5.581923460571403E-3</v>
      </c>
      <c r="P3221" s="44">
        <f>IFERROR(_xll.qlIndexFixing(ONIndex6M,I3221,TRUE,_xll.ohTrigger(RecalcTrigger,Trigger6M)),NA())</f>
        <v>5.5508776350610134E-3</v>
      </c>
      <c r="Q3221" s="145">
        <f>IFERROR(_xll.qlIndexFixing(ONIndex1Y,I3221,TRUE,_xll.ohTrigger(RecalcTrigger,Trigger1Y)),NA())</f>
        <v>5.8768262372499436E-3</v>
      </c>
    </row>
    <row r="3222" spans="2:17" x14ac:dyDescent="0.2">
      <c r="B3222" s="39" t="s">
        <v>42</v>
      </c>
      <c r="D3222" s="42">
        <f>_xll.qlCalendarAdvance(Calendar,$D3221,B3222,"f",FALSE)</f>
        <v>62268</v>
      </c>
      <c r="E3222" s="139">
        <f>_xll.qlInterestRateIndexValueDate(IndexON,D3222)</f>
        <v>62268</v>
      </c>
      <c r="F3222" s="155">
        <f>IFERROR(_xll.qlIndexFixing(IndexON,D3222,TRUE,_xll.ohTrigger(RecalcTrigger,TriggerON)),NA())</f>
        <v>5.1261567923255313E-3</v>
      </c>
      <c r="H3222" s="42">
        <f>_xll.qlCalendarAdvance(Calendar,$H3221,B3222,"f",FALSE)</f>
        <v>62268</v>
      </c>
      <c r="I3222" s="139">
        <f>_xll.qlInterestRateIndexValueDate(Index1M,$H3222)</f>
        <v>62270</v>
      </c>
      <c r="J3222" s="144">
        <f>IFERROR(_xll.qlIndexFixing(Index1M,$H3222,TRUE,_xll.ohTrigger(RecalcTrigger,Trigger1M)),NA())</f>
        <v>5.3235958753933277E-3</v>
      </c>
      <c r="K3222" s="44">
        <f>IFERROR(_xll.qlIndexFixing(Index3M,H3222,TRUE,_xll.ohTrigger(RecalcTrigger,Trigger3M)),NA())</f>
        <v>5.6034620533693975E-3</v>
      </c>
      <c r="L3222" s="44">
        <f>IFERROR(_xll.qlIndexFixing(Index6M,$H3222,TRUE,_xll.ohTrigger(RecalcTrigger,Trigger6M)),NA())</f>
        <v>5.556707511939896E-3</v>
      </c>
      <c r="M3222" s="145">
        <f>IFERROR(_xll.qlIndexFixing(Index1Y,$H3222,TRUE,_xll.ohTrigger(RecalcTrigger,Trigger1Y)),NA())</f>
        <v>5.9573766868064315E-3</v>
      </c>
      <c r="N3222" s="144">
        <f>IFERROR(_xll.qlIndexFixing(ONIndex1M,I3222,TRUE,_xll.ohTrigger(RecalcTrigger,Trigger1M)),NA())</f>
        <v>5.3181415397052234E-3</v>
      </c>
      <c r="O3222" s="44">
        <f>IFERROR(_xll.qlIndexFixing(ONIndex3M,I3222,TRUE,_xll.ohTrigger(RecalcTrigger,Trigger3M)),NA())</f>
        <v>5.5844897756518463E-3</v>
      </c>
      <c r="P3222" s="44">
        <f>IFERROR(_xll.qlIndexFixing(ONIndex6M,I3222,TRUE,_xll.ohTrigger(RecalcTrigger,Trigger6M)),NA())</f>
        <v>5.550592097627316E-3</v>
      </c>
      <c r="Q3222" s="145">
        <f>IFERROR(_xll.qlIndexFixing(ONIndex1Y,I3222,TRUE,_xll.ohTrigger(RecalcTrigger,Trigger1Y)),NA())</f>
        <v>5.8793366195519781E-3</v>
      </c>
    </row>
    <row r="3223" spans="2:17" x14ac:dyDescent="0.2">
      <c r="B3223" s="39" t="s">
        <v>42</v>
      </c>
      <c r="D3223" s="42">
        <f>_xll.qlCalendarAdvance(Calendar,$D3222,B3223,"f",FALSE)</f>
        <v>62275</v>
      </c>
      <c r="E3223" s="139">
        <f>_xll.qlInterestRateIndexValueDate(IndexON,D3223)</f>
        <v>62275</v>
      </c>
      <c r="F3223" s="155">
        <f>IFERROR(_xll.qlIndexFixing(IndexON,D3223,TRUE,_xll.ohTrigger(RecalcTrigger,TriggerON)),NA())</f>
        <v>5.128736035064918E-3</v>
      </c>
      <c r="H3223" s="42">
        <f>_xll.qlCalendarAdvance(Calendar,$H3222,B3223,"f",FALSE)</f>
        <v>62275</v>
      </c>
      <c r="I3223" s="139">
        <f>_xll.qlInterestRateIndexValueDate(Index1M,$H3223)</f>
        <v>62277</v>
      </c>
      <c r="J3223" s="144">
        <f>IFERROR(_xll.qlIndexFixing(Index1M,$H3223,TRUE,_xll.ohTrigger(RecalcTrigger,Trigger1M)),NA())</f>
        <v>5.3261690231357073E-3</v>
      </c>
      <c r="K3223" s="44">
        <f>IFERROR(_xll.qlIndexFixing(Index3M,H3223,TRUE,_xll.ohTrigger(RecalcTrigger,Trigger3M)),NA())</f>
        <v>5.6059800823573249E-3</v>
      </c>
      <c r="L3223" s="44">
        <f>IFERROR(_xll.qlIndexFixing(Index6M,$H3223,TRUE,_xll.ohTrigger(RecalcTrigger,Trigger6M)),NA())</f>
        <v>5.5566355677353239E-3</v>
      </c>
      <c r="M3223" s="145">
        <f>IFERROR(_xll.qlIndexFixing(Index1Y,$H3223,TRUE,_xll.ohTrigger(RecalcTrigger,Trigger1Y)),NA())</f>
        <v>5.9596832360668426E-3</v>
      </c>
      <c r="N3223" s="144">
        <f>IFERROR(_xll.qlIndexFixing(ONIndex1M,I3223,TRUE,_xll.ohTrigger(RecalcTrigger,Trigger1M)),NA())</f>
        <v>5.3207250042675014E-3</v>
      </c>
      <c r="O3223" s="44">
        <f>IFERROR(_xll.qlIndexFixing(ONIndex3M,I3223,TRUE,_xll.ohTrigger(RecalcTrigger,Trigger3M)),NA())</f>
        <v>5.5870486709874712E-3</v>
      </c>
      <c r="P3223" s="44">
        <f>IFERROR(_xll.qlIndexFixing(ONIndex6M,I3223,TRUE,_xll.ohTrigger(RecalcTrigger,Trigger6M)),NA())</f>
        <v>5.5503220564379063E-3</v>
      </c>
      <c r="Q3223" s="145">
        <f>IFERROR(_xll.qlIndexFixing(ONIndex1Y,I3223,TRUE,_xll.ohTrigger(RecalcTrigger,Trigger1Y)),NA())</f>
        <v>5.8818390548509569E-3</v>
      </c>
    </row>
    <row r="3224" spans="2:17" x14ac:dyDescent="0.2">
      <c r="B3224" s="39" t="s">
        <v>42</v>
      </c>
      <c r="D3224" s="42">
        <f>_xll.qlCalendarAdvance(Calendar,$D3223,B3224,"f",FALSE)</f>
        <v>62282</v>
      </c>
      <c r="E3224" s="139">
        <f>_xll.qlInterestRateIndexValueDate(IndexON,D3224)</f>
        <v>62282</v>
      </c>
      <c r="F3224" s="155">
        <f>IFERROR(_xll.qlIndexFixing(IndexON,D3224,TRUE,_xll.ohTrigger(RecalcTrigger,TriggerON)),NA())</f>
        <v>5.1313082254456077E-3</v>
      </c>
      <c r="H3224" s="42">
        <f>_xll.qlCalendarAdvance(Calendar,$H3223,B3224,"f",FALSE)</f>
        <v>62282</v>
      </c>
      <c r="I3224" s="139">
        <f>_xll.qlInterestRateIndexValueDate(Index1M,$H3224)</f>
        <v>62284</v>
      </c>
      <c r="J3224" s="144">
        <f>IFERROR(_xll.qlIndexFixing(Index1M,$H3224,TRUE,_xll.ohTrigger(RecalcTrigger,Trigger1M)),NA())</f>
        <v>5.328735158809661E-3</v>
      </c>
      <c r="K3224" s="44">
        <f>IFERROR(_xll.qlIndexFixing(Index3M,H3224,TRUE,_xll.ohTrigger(RecalcTrigger,Trigger3M)),NA())</f>
        <v>5.608490572669482E-3</v>
      </c>
      <c r="L3224" s="44">
        <f>IFERROR(_xll.qlIndexFixing(Index6M,$H3224,TRUE,_xll.ohTrigger(RecalcTrigger,Trigger6M)),NA())</f>
        <v>5.5565794462218657E-3</v>
      </c>
      <c r="M3224" s="145">
        <f>IFERROR(_xll.qlIndexFixing(Index1Y,$H3224,TRUE,_xll.ohTrigger(RecalcTrigger,Trigger1Y)),NA())</f>
        <v>5.9619813449857863E-3</v>
      </c>
      <c r="N3224" s="144">
        <f>IFERROR(_xll.qlIndexFixing(ONIndex1M,I3224,TRUE,_xll.ohTrigger(RecalcTrigger,Trigger1M)),NA())</f>
        <v>5.3233014838571791E-3</v>
      </c>
      <c r="O3224" s="44">
        <f>IFERROR(_xll.qlIndexFixing(ONIndex3M,I3224,TRUE,_xll.ohTrigger(RecalcTrigger,Trigger3M)),NA())</f>
        <v>5.5896001304311937E-3</v>
      </c>
      <c r="P3224" s="44">
        <f>IFERROR(_xll.qlIndexFixing(ONIndex6M,I3224,TRUE,_xll.ohTrigger(RecalcTrigger,Trigger6M)),NA())</f>
        <v>5.5500675317965431E-3</v>
      </c>
      <c r="Q3224" s="145">
        <f>IFERROR(_xll.qlIndexFixing(ONIndex1Y,I3224,TRUE,_xll.ohTrigger(RecalcTrigger,Trigger1Y)),NA())</f>
        <v>5.8843335260405638E-3</v>
      </c>
    </row>
    <row r="3225" spans="2:17" x14ac:dyDescent="0.2">
      <c r="B3225" s="39" t="s">
        <v>42</v>
      </c>
      <c r="D3225" s="42">
        <f>_xll.qlCalendarAdvance(Calendar,$D3224,B3225,"f",FALSE)</f>
        <v>62289</v>
      </c>
      <c r="E3225" s="139">
        <f>_xll.qlInterestRateIndexValueDate(IndexON,D3225)</f>
        <v>62289</v>
      </c>
      <c r="F3225" s="155">
        <f>IFERROR(_xll.qlIndexFixing(IndexON,D3225,TRUE,_xll.ohTrigger(RecalcTrigger,TriggerON)),NA())</f>
        <v>5.1338733486794297E-3</v>
      </c>
      <c r="H3225" s="42">
        <f>_xll.qlCalendarAdvance(Calendar,$H3224,B3225,"f",FALSE)</f>
        <v>62289</v>
      </c>
      <c r="I3225" s="139">
        <f>_xll.qlInterestRateIndexValueDate(Index1M,$H3225)</f>
        <v>62291</v>
      </c>
      <c r="J3225" s="144">
        <f>IFERROR(_xll.qlIndexFixing(Index1M,$H3225,TRUE,_xll.ohTrigger(RecalcTrigger,Trigger1M)),NA())</f>
        <v>5.331294267527098E-3</v>
      </c>
      <c r="K3225" s="44">
        <f>IFERROR(_xll.qlIndexFixing(Index3M,H3225,TRUE,_xll.ohTrigger(RecalcTrigger,Trigger3M)),NA())</f>
        <v>5.6109935084402984E-3</v>
      </c>
      <c r="L3225" s="44">
        <f>IFERROR(_xll.qlIndexFixing(Index6M,$H3225,TRUE,_xll.ohTrigger(RecalcTrigger,Trigger6M)),NA())</f>
        <v>5.5565391680883489E-3</v>
      </c>
      <c r="M3225" s="145">
        <f>IFERROR(_xll.qlIndexFixing(Index1Y,$H3225,TRUE,_xll.ohTrigger(RecalcTrigger,Trigger1Y)),NA())</f>
        <v>5.9642709964497203E-3</v>
      </c>
      <c r="N3225" s="144">
        <f>IFERROR(_xll.qlIndexFixing(ONIndex1M,I3225,TRUE,_xll.ohTrigger(RecalcTrigger,Trigger1M)),NA())</f>
        <v>5.3258709635262136E-3</v>
      </c>
      <c r="O3225" s="44">
        <f>IFERROR(_xll.qlIndexFixing(ONIndex3M,I3225,TRUE,_xll.ohTrigger(RecalcTrigger,Trigger3M)),NA())</f>
        <v>5.5921441383155468E-3</v>
      </c>
      <c r="P3225" s="44">
        <f>IFERROR(_xll.qlIndexFixing(ONIndex6M,I3225,TRUE,_xll.ohTrigger(RecalcTrigger,Trigger6M)),NA())</f>
        <v>5.5498285446464735E-3</v>
      </c>
      <c r="Q3225" s="145">
        <f>IFERROR(_xll.qlIndexFixing(ONIndex1Y,I3225,TRUE,_xll.ohTrigger(RecalcTrigger,Trigger1Y)),NA())</f>
        <v>5.8868200163342266E-3</v>
      </c>
    </row>
    <row r="3226" spans="2:17" x14ac:dyDescent="0.2">
      <c r="B3226" s="39" t="s">
        <v>42</v>
      </c>
      <c r="D3226" s="42">
        <f>_xll.qlCalendarAdvance(Calendar,$D3225,B3226,"f",FALSE)</f>
        <v>62296</v>
      </c>
      <c r="E3226" s="139">
        <f>_xll.qlInterestRateIndexValueDate(IndexON,D3226)</f>
        <v>62296</v>
      </c>
      <c r="F3226" s="155">
        <f>IFERROR(_xll.qlIndexFixing(IndexON,D3226,TRUE,_xll.ohTrigger(RecalcTrigger,TriggerON)),NA())</f>
        <v>5.1364313894985969E-3</v>
      </c>
      <c r="H3226" s="42">
        <f>_xll.qlCalendarAdvance(Calendar,$H3225,B3226,"f",FALSE)</f>
        <v>62296</v>
      </c>
      <c r="I3226" s="139">
        <f>_xll.qlInterestRateIndexValueDate(Index1M,$H3226)</f>
        <v>62298</v>
      </c>
      <c r="J3226" s="144">
        <f>IFERROR(_xll.qlIndexFixing(Index1M,$H3226,TRUE,_xll.ohTrigger(RecalcTrigger,Trigger1M)),NA())</f>
        <v>5.3338463344124176E-3</v>
      </c>
      <c r="K3226" s="44">
        <f>IFERROR(_xll.qlIndexFixing(Index3M,H3226,TRUE,_xll.ohTrigger(RecalcTrigger,Trigger3M)),NA())</f>
        <v>5.6134888738050741E-3</v>
      </c>
      <c r="L3226" s="44">
        <f>IFERROR(_xll.qlIndexFixing(Index6M,$H3226,TRUE,_xll.ohTrigger(RecalcTrigger,Trigger6M)),NA())</f>
        <v>5.5565147540261794E-3</v>
      </c>
      <c r="M3226" s="145">
        <f>IFERROR(_xll.qlIndexFixing(Index1Y,$H3226,TRUE,_xll.ohTrigger(RecalcTrigger,Trigger1Y)),NA())</f>
        <v>5.9665521733455384E-3</v>
      </c>
      <c r="N3226" s="144">
        <f>IFERROR(_xll.qlIndexFixing(ONIndex1M,I3226,TRUE,_xll.ohTrigger(RecalcTrigger,Trigger1M)),NA())</f>
        <v>5.3284334284864343E-3</v>
      </c>
      <c r="O3226" s="44">
        <f>IFERROR(_xll.qlIndexFixing(ONIndex3M,I3226,TRUE,_xll.ohTrigger(RecalcTrigger,Trigger3M)),NA())</f>
        <v>5.5946806788131909E-3</v>
      </c>
      <c r="P3226" s="44">
        <f>IFERROR(_xll.qlIndexFixing(ONIndex6M,I3226,TRUE,_xll.ohTrigger(RecalcTrigger,Trigger6M)),NA())</f>
        <v>5.5496051156112003E-3</v>
      </c>
      <c r="Q3226" s="145">
        <f>IFERROR(_xll.qlIndexFixing(ONIndex1Y,I3226,TRUE,_xll.ohTrigger(RecalcTrigger,Trigger1Y)),NA())</f>
        <v>5.8892985086256289E-3</v>
      </c>
    </row>
    <row r="3227" spans="2:17" x14ac:dyDescent="0.2">
      <c r="B3227" s="39" t="s">
        <v>42</v>
      </c>
      <c r="D3227" s="42">
        <f>_xll.qlCalendarAdvance(Calendar,$D3226,B3227,"f",FALSE)</f>
        <v>62303</v>
      </c>
      <c r="E3227" s="139">
        <f>_xll.qlInterestRateIndexValueDate(IndexON,D3227)</f>
        <v>62303</v>
      </c>
      <c r="F3227" s="155">
        <f>IFERROR(_xll.qlIndexFixing(IndexON,D3227,TRUE,_xll.ohTrigger(RecalcTrigger,TriggerON)),NA())</f>
        <v>5.1389823329550666E-3</v>
      </c>
      <c r="H3227" s="42">
        <f>_xll.qlCalendarAdvance(Calendar,$H3226,B3227,"f",FALSE)</f>
        <v>62303</v>
      </c>
      <c r="I3227" s="139">
        <f>_xll.qlInterestRateIndexValueDate(Index1M,$H3227)</f>
        <v>62305</v>
      </c>
      <c r="J3227" s="144">
        <f>IFERROR(_xll.qlIndexFixing(Index1M,$H3227,TRUE,_xll.ohTrigger(RecalcTrigger,Trigger1M)),NA())</f>
        <v>5.3357290703012466E-3</v>
      </c>
      <c r="K3227" s="44">
        <f>IFERROR(_xll.qlIndexFixing(Index3M,H3227,TRUE,_xll.ohTrigger(RecalcTrigger,Trigger3M)),NA())</f>
        <v>5.6159766528999771E-3</v>
      </c>
      <c r="L3227" s="44">
        <f>IFERROR(_xll.qlIndexFixing(Index6M,$H3227,TRUE,_xll.ohTrigger(RecalcTrigger,Trigger6M)),NA())</f>
        <v>5.5563632268494758E-3</v>
      </c>
      <c r="M3227" s="145">
        <f>IFERROR(_xll.qlIndexFixing(Index1Y,$H3227,TRUE,_xll.ohTrigger(RecalcTrigger,Trigger1Y)),NA())</f>
        <v>5.968824858559916E-3</v>
      </c>
      <c r="N3227" s="144">
        <f>IFERROR(_xll.qlIndexFixing(ONIndex1M,I3227,TRUE,_xll.ohTrigger(RecalcTrigger,Trigger1M)),NA())</f>
        <v>5.3309888638697345E-3</v>
      </c>
      <c r="O3227" s="44">
        <f>IFERROR(_xll.qlIndexFixing(ONIndex3M,I3227,TRUE,_xll.ohTrigger(RecalcTrigger,Trigger3M)),NA())</f>
        <v>5.5972097360168505E-3</v>
      </c>
      <c r="P3227" s="44">
        <f>IFERROR(_xll.qlIndexFixing(ONIndex6M,I3227,TRUE,_xll.ohTrigger(RecalcTrigger,Trigger6M)),NA())</f>
        <v>5.5493972653142265E-3</v>
      </c>
      <c r="Q3227" s="145">
        <f>IFERROR(_xll.qlIndexFixing(ONIndex1Y,I3227,TRUE,_xll.ohTrigger(RecalcTrigger,Trigger1Y)),NA())</f>
        <v>5.8917689862081346E-3</v>
      </c>
    </row>
    <row r="3228" spans="2:17" x14ac:dyDescent="0.2">
      <c r="B3228" s="39" t="s">
        <v>42</v>
      </c>
      <c r="D3228" s="42">
        <f>_xll.qlCalendarAdvance(Calendar,$D3227,B3228,"f",FALSE)</f>
        <v>62310</v>
      </c>
      <c r="E3228" s="139">
        <f>_xll.qlInterestRateIndexValueDate(IndexON,D3228)</f>
        <v>62310</v>
      </c>
      <c r="F3228" s="155">
        <f>IFERROR(_xll.qlIndexFixing(IndexON,D3228,TRUE,_xll.ohTrigger(RecalcTrigger,TriggerON)),NA())</f>
        <v>5.1415261641007959E-3</v>
      </c>
      <c r="H3228" s="42">
        <f>_xll.qlCalendarAdvance(Calendar,$H3227,B3228,"f",FALSE)</f>
        <v>62310</v>
      </c>
      <c r="I3228" s="139">
        <f>_xll.qlInterestRateIndexValueDate(Index1M,$H3228)</f>
        <v>62312</v>
      </c>
      <c r="J3228" s="144">
        <f>IFERROR(_xll.qlIndexFixing(Index1M,$H3228,TRUE,_xll.ohTrigger(RecalcTrigger,Trigger1M)),NA())</f>
        <v>5.3389292831618196E-3</v>
      </c>
      <c r="K3228" s="44">
        <f>IFERROR(_xll.qlIndexFixing(Index3M,H3228,TRUE,_xll.ohTrigger(RecalcTrigger,Trigger3M)),NA())</f>
        <v>5.618456829857699E-3</v>
      </c>
      <c r="L3228" s="44">
        <f>IFERROR(_xll.qlIndexFixing(Index6M,$H3228,TRUE,_xll.ohTrigger(RecalcTrigger,Trigger6M)),NA())</f>
        <v>5.5565136008780651E-3</v>
      </c>
      <c r="M3228" s="145">
        <f>IFERROR(_xll.qlIndexFixing(Index1Y,$H3228,TRUE,_xll.ohTrigger(RecalcTrigger,Trigger1Y)),NA())</f>
        <v>5.9710890349797489E-3</v>
      </c>
      <c r="N3228" s="144">
        <f>IFERROR(_xll.qlIndexFixing(ONIndex1M,I3228,TRUE,_xll.ohTrigger(RecalcTrigger,Trigger1M)),NA())</f>
        <v>5.3335372547280713E-3</v>
      </c>
      <c r="O3228" s="44">
        <f>IFERROR(_xll.qlIndexFixing(ONIndex3M,I3228,TRUE,_xll.ohTrigger(RecalcTrigger,Trigger3M)),NA())</f>
        <v>5.5997312941791222E-3</v>
      </c>
      <c r="P3228" s="44">
        <f>IFERROR(_xll.qlIndexFixing(ONIndex6M,I3228,TRUE,_xll.ohTrigger(RecalcTrigger,Trigger6M)),NA())</f>
        <v>5.5492050141392468E-3</v>
      </c>
      <c r="Q3228" s="145">
        <f>IFERROR(_xll.qlIndexFixing(ONIndex1Y,I3228,TRUE,_xll.ohTrigger(RecalcTrigger,Trigger1Y)),NA())</f>
        <v>5.8942314318954914E-3</v>
      </c>
    </row>
    <row r="3229" spans="2:17" x14ac:dyDescent="0.2">
      <c r="B3229" s="39" t="s">
        <v>42</v>
      </c>
      <c r="D3229" s="42">
        <f>_xll.qlCalendarAdvance(Calendar,$D3228,B3229,"f",FALSE)</f>
        <v>62317</v>
      </c>
      <c r="E3229" s="139">
        <f>_xll.qlInterestRateIndexValueDate(IndexON,D3229)</f>
        <v>62317</v>
      </c>
      <c r="F3229" s="155">
        <f>IFERROR(_xll.qlIndexFixing(IndexON,D3229,TRUE,_xll.ohTrigger(RecalcTrigger,TriggerON)),NA())</f>
        <v>5.1440628677479339E-3</v>
      </c>
      <c r="H3229" s="42">
        <f>_xll.qlCalendarAdvance(Calendar,$H3228,B3229,"f",FALSE)</f>
        <v>62317</v>
      </c>
      <c r="I3229" s="139">
        <f>_xll.qlInterestRateIndexValueDate(Index1M,$H3229)</f>
        <v>62319</v>
      </c>
      <c r="J3229" s="144">
        <f>IFERROR(_xll.qlIndexFixing(Index1M,$H3229,TRUE,_xll.ohTrigger(RecalcTrigger,Trigger1M)),NA())</f>
        <v>5.3414601352647084E-3</v>
      </c>
      <c r="K3229" s="44">
        <f>IFERROR(_xll.qlIndexFixing(Index3M,H3229,TRUE,_xll.ohTrigger(RecalcTrigger,Trigger3M)),NA())</f>
        <v>5.6209293888161453E-3</v>
      </c>
      <c r="L3229" s="44">
        <f>IFERROR(_xll.qlIndexFixing(Index6M,$H3229,TRUE,_xll.ohTrigger(RecalcTrigger,Trigger6M)),NA())</f>
        <v>5.5565369031753608E-3</v>
      </c>
      <c r="M3229" s="145">
        <f>IFERROR(_xll.qlIndexFixing(Index1Y,$H3229,TRUE,_xll.ohTrigger(RecalcTrigger,Trigger1Y)),NA())</f>
        <v>5.9733446854919299E-3</v>
      </c>
      <c r="N3229" s="144">
        <f>IFERROR(_xll.qlIndexFixing(ONIndex1M,I3229,TRUE,_xll.ohTrigger(RecalcTrigger,Trigger1M)),NA())</f>
        <v>5.336078586273274E-3</v>
      </c>
      <c r="O3229" s="44">
        <f>IFERROR(_xll.qlIndexFixing(ONIndex3M,I3229,TRUE,_xll.ohTrigger(RecalcTrigger,Trigger3M)),NA())</f>
        <v>5.6022453374726666E-3</v>
      </c>
      <c r="P3229" s="44">
        <f>IFERROR(_xll.qlIndexFixing(ONIndex6M,I3229,TRUE,_xll.ohTrigger(RecalcTrigger,Trigger6M)),NA())</f>
        <v>5.5490283830295084E-3</v>
      </c>
      <c r="Q3229" s="145">
        <f>IFERROR(_xll.qlIndexFixing(ONIndex1Y,I3229,TRUE,_xll.ohTrigger(RecalcTrigger,Trigger1Y)),NA())</f>
        <v>5.896685828821191E-3</v>
      </c>
    </row>
    <row r="3230" spans="2:17" x14ac:dyDescent="0.2">
      <c r="B3230" s="39" t="s">
        <v>42</v>
      </c>
      <c r="D3230" s="42">
        <f>_xll.qlCalendarAdvance(Calendar,$D3229,B3230,"f",FALSE)</f>
        <v>62324</v>
      </c>
      <c r="E3230" s="139">
        <f>_xll.qlInterestRateIndexValueDate(IndexON,D3230)</f>
        <v>62324</v>
      </c>
      <c r="F3230" s="155">
        <f>IFERROR(_xll.qlIndexFixing(IndexON,D3230,TRUE,_xll.ohTrigger(RecalcTrigger,TriggerON)),NA())</f>
        <v>5.1465924289484377E-3</v>
      </c>
      <c r="H3230" s="42">
        <f>_xll.qlCalendarAdvance(Calendar,$H3229,B3230,"f",FALSE)</f>
        <v>62324</v>
      </c>
      <c r="I3230" s="139">
        <f>_xll.qlInterestRateIndexValueDate(Index1M,$H3230)</f>
        <v>62326</v>
      </c>
      <c r="J3230" s="144">
        <f>IFERROR(_xll.qlIndexFixing(Index1M,$H3230,TRUE,_xll.ohTrigger(RecalcTrigger,Trigger1M)),NA())</f>
        <v>5.3439838860130928E-3</v>
      </c>
      <c r="K3230" s="44">
        <f>IFERROR(_xll.qlIndexFixing(Index3M,H3230,TRUE,_xll.ohTrigger(RecalcTrigger,Trigger3M)),NA())</f>
        <v>5.6233943139088792E-3</v>
      </c>
      <c r="L3230" s="44">
        <f>IFERROR(_xll.qlIndexFixing(Index6M,$H3230,TRUE,_xll.ohTrigger(RecalcTrigger,Trigger6M)),NA())</f>
        <v>5.5565761523096264E-3</v>
      </c>
      <c r="M3230" s="145">
        <f>IFERROR(_xll.qlIndexFixing(Index1Y,$H3230,TRUE,_xll.ohTrigger(RecalcTrigger,Trigger1Y)),NA())</f>
        <v>5.975591792983354E-3</v>
      </c>
      <c r="N3230" s="144">
        <f>IFERROR(_xll.qlIndexFixing(ONIndex1M,I3230,TRUE,_xll.ohTrigger(RecalcTrigger,Trigger1M)),NA())</f>
        <v>5.338612843637236E-3</v>
      </c>
      <c r="O3230" s="44">
        <f>IFERROR(_xll.qlIndexFixing(ONIndex3M,I3230,TRUE,_xll.ohTrigger(RecalcTrigger,Trigger3M)),NA())</f>
        <v>5.6047518499902083E-3</v>
      </c>
      <c r="P3230" s="44">
        <f>IFERROR(_xll.qlIndexFixing(ONIndex6M,I3230,TRUE,_xll.ohTrigger(RecalcTrigger,Trigger6M)),NA())</f>
        <v>5.5488673925285781E-3</v>
      </c>
      <c r="Q3230" s="145">
        <f>IFERROR(_xll.qlIndexFixing(ONIndex1Y,I3230,TRUE,_xll.ohTrigger(RecalcTrigger,Trigger1Y)),NA())</f>
        <v>5.8991321599588531E-3</v>
      </c>
    </row>
    <row r="3231" spans="2:17" x14ac:dyDescent="0.2">
      <c r="B3231" s="39" t="s">
        <v>42</v>
      </c>
      <c r="D3231" s="42">
        <f>_xll.qlCalendarAdvance(Calendar,$D3230,B3231,"f",FALSE)</f>
        <v>62331</v>
      </c>
      <c r="E3231" s="139">
        <f>_xll.qlInterestRateIndexValueDate(IndexON,D3231)</f>
        <v>62331</v>
      </c>
      <c r="F3231" s="155">
        <f>IFERROR(_xll.qlIndexFixing(IndexON,D3231,TRUE,_xll.ohTrigger(RecalcTrigger,TriggerON)),NA())</f>
        <v>5.1491148326743286E-3</v>
      </c>
      <c r="H3231" s="42">
        <f>_xll.qlCalendarAdvance(Calendar,$H3230,B3231,"f",FALSE)</f>
        <v>62331</v>
      </c>
      <c r="I3231" s="139">
        <f>_xll.qlInterestRateIndexValueDate(Index1M,$H3231)</f>
        <v>62333</v>
      </c>
      <c r="J3231" s="144">
        <f>IFERROR(_xll.qlIndexFixing(Index1M,$H3231,TRUE,_xll.ohTrigger(RecalcTrigger,Trigger1M)),NA())</f>
        <v>5.346500520526376E-3</v>
      </c>
      <c r="K3231" s="44">
        <f>IFERROR(_xll.qlIndexFixing(Index3M,H3231,TRUE,_xll.ohTrigger(RecalcTrigger,Trigger3M)),NA())</f>
        <v>5.6258515892711981E-3</v>
      </c>
      <c r="L3231" s="44">
        <f>IFERROR(_xll.qlIndexFixing(Index6M,$H3231,TRUE,_xll.ohTrigger(RecalcTrigger,Trigger6M)),NA())</f>
        <v>5.5564746212181781E-3</v>
      </c>
      <c r="M3231" s="145">
        <f>IFERROR(_xll.qlIndexFixing(Index1Y,$H3231,TRUE,_xll.ohTrigger(RecalcTrigger,Trigger1Y)),NA())</f>
        <v>5.9778303403411363E-3</v>
      </c>
      <c r="N3231" s="144">
        <f>IFERROR(_xll.qlIndexFixing(ONIndex1M,I3231,TRUE,_xll.ohTrigger(RecalcTrigger,Trigger1M)),NA())</f>
        <v>5.3411400118719143E-3</v>
      </c>
      <c r="O3231" s="44">
        <f>IFERROR(_xll.qlIndexFixing(ONIndex3M,I3231,TRUE,_xll.ohTrigger(RecalcTrigger,Trigger3M)),NA())</f>
        <v>5.6072508159843437E-3</v>
      </c>
      <c r="P3231" s="44">
        <f>IFERROR(_xll.qlIndexFixing(ONIndex6M,I3231,TRUE,_xll.ohTrigger(RecalcTrigger,Trigger6M)),NA())</f>
        <v>5.5487220632599588E-3</v>
      </c>
      <c r="Q3231" s="145">
        <f>IFERROR(_xll.qlIndexFixing(ONIndex1Y,I3231,TRUE,_xll.ohTrigger(RecalcTrigger,Trigger1Y)),NA())</f>
        <v>5.9015704086018417E-3</v>
      </c>
    </row>
    <row r="3232" spans="2:17" x14ac:dyDescent="0.2">
      <c r="B3232" s="39" t="s">
        <v>42</v>
      </c>
      <c r="D3232" s="42">
        <f>_xll.qlCalendarAdvance(Calendar,$D3231,B3232,"f",FALSE)</f>
        <v>62338</v>
      </c>
      <c r="E3232" s="139">
        <f>_xll.qlInterestRateIndexValueDate(IndexON,D3232)</f>
        <v>62338</v>
      </c>
      <c r="F3232" s="155">
        <f>IFERROR(_xll.qlIndexFixing(IndexON,D3232,TRUE,_xll.ohTrigger(RecalcTrigger,TriggerON)),NA())</f>
        <v>5.1516300638976276E-3</v>
      </c>
      <c r="H3232" s="42">
        <f>_xll.qlCalendarAdvance(Calendar,$H3231,B3232,"f",FALSE)</f>
        <v>62338</v>
      </c>
      <c r="I3232" s="139">
        <f>_xll.qlInterestRateIndexValueDate(Index1M,$H3232)</f>
        <v>62340</v>
      </c>
      <c r="J3232" s="144">
        <f>IFERROR(_xll.qlIndexFixing(Index1M,$H3232,TRUE,_xll.ohTrigger(RecalcTrigger,Trigger1M)),NA())</f>
        <v>5.3490100239239613E-3</v>
      </c>
      <c r="K3232" s="44">
        <f>IFERROR(_xll.qlIndexFixing(Index3M,H3232,TRUE,_xll.ohTrigger(RecalcTrigger,Trigger3M)),NA())</f>
        <v>5.628083703966091E-3</v>
      </c>
      <c r="L3232" s="44">
        <f>IFERROR(_xll.qlIndexFixing(Index6M,$H3232,TRUE,_xll.ohTrigger(RecalcTrigger,Trigger6M)),NA())</f>
        <v>5.5564361297147412E-3</v>
      </c>
      <c r="M3232" s="145">
        <f>IFERROR(_xll.qlIndexFixing(Index1Y,$H3232,TRUE,_xll.ohTrigger(RecalcTrigger,Trigger1Y)),NA())</f>
        <v>5.9800603104521689E-3</v>
      </c>
      <c r="N3232" s="144">
        <f>IFERROR(_xll.qlIndexFixing(ONIndex1M,I3232,TRUE,_xll.ohTrigger(RecalcTrigger,Trigger1M)),NA())</f>
        <v>5.3436600761092024E-3</v>
      </c>
      <c r="O3232" s="44">
        <f>IFERROR(_xll.qlIndexFixing(ONIndex3M,I3232,TRUE,_xll.ohTrigger(RecalcTrigger,Trigger3M)),NA())</f>
        <v>5.6097422194678614E-3</v>
      </c>
      <c r="P3232" s="44">
        <f>IFERROR(_xll.qlIndexFixing(ONIndex6M,I3232,TRUE,_xll.ohTrigger(RecalcTrigger,Trigger6M)),NA())</f>
        <v>5.5485924156872812E-3</v>
      </c>
      <c r="Q3232" s="145">
        <f>IFERROR(_xll.qlIndexFixing(ONIndex1Y,I3232,TRUE,_xll.ohTrigger(RecalcTrigger,Trigger1Y)),NA())</f>
        <v>5.9040005574839682E-3</v>
      </c>
    </row>
    <row r="3233" spans="2:17" x14ac:dyDescent="0.2">
      <c r="B3233" s="39" t="s">
        <v>42</v>
      </c>
      <c r="D3233" s="42">
        <f>_xll.qlCalendarAdvance(Calendar,$D3232,B3233,"f",FALSE)</f>
        <v>62345</v>
      </c>
      <c r="E3233" s="139">
        <f>_xll.qlInterestRateIndexValueDate(IndexON,D3233)</f>
        <v>62345</v>
      </c>
      <c r="F3233" s="155">
        <f>IFERROR(_xll.qlIndexFixing(IndexON,D3233,TRUE,_xll.ohTrigger(RecalcTrigger,TriggerON)),NA())</f>
        <v>5.1541381075104198E-3</v>
      </c>
      <c r="H3233" s="42">
        <f>_xll.qlCalendarAdvance(Calendar,$H3232,B3233,"f",FALSE)</f>
        <v>62345</v>
      </c>
      <c r="I3233" s="139">
        <f>_xll.qlInterestRateIndexValueDate(Index1M,$H3233)</f>
        <v>62347</v>
      </c>
      <c r="J3233" s="144">
        <f>IFERROR(_xll.qlIndexFixing(Index1M,$H3233,TRUE,_xll.ohTrigger(RecalcTrigger,Trigger1M)),NA())</f>
        <v>5.3515123813302479E-3</v>
      </c>
      <c r="K3233" s="44">
        <f>IFERROR(_xll.qlIndexFixing(Index3M,H3233,TRUE,_xll.ohTrigger(RecalcTrigger,Trigger3M)),NA())</f>
        <v>5.6305261457762117E-3</v>
      </c>
      <c r="L3233" s="44">
        <f>IFERROR(_xll.qlIndexFixing(Index6M,$H3233,TRUE,_xll.ohTrigger(RecalcTrigger,Trigger6M)),NA())</f>
        <v>5.5565175851047992E-3</v>
      </c>
      <c r="M3233" s="145">
        <f>IFERROR(_xll.qlIndexFixing(Index1Y,$H3233,TRUE,_xll.ohTrigger(RecalcTrigger,Trigger1Y)),NA())</f>
        <v>5.9822816862037864E-3</v>
      </c>
      <c r="N3233" s="144">
        <f>IFERROR(_xll.qlIndexFixing(ONIndex1M,I3233,TRUE,_xll.ohTrigger(RecalcTrigger,Trigger1M)),NA())</f>
        <v>5.3461730216408654E-3</v>
      </c>
      <c r="O3233" s="44">
        <f>IFERROR(_xll.qlIndexFixing(ONIndex3M,I3233,TRUE,_xll.ohTrigger(RecalcTrigger,Trigger3M)),NA())</f>
        <v>5.6122260448532302E-3</v>
      </c>
      <c r="P3233" s="44">
        <f>IFERROR(_xll.qlIndexFixing(ONIndex6M,I3233,TRUE,_xll.ohTrigger(RecalcTrigger,Trigger6M)),NA())</f>
        <v>5.5484784706738566E-3</v>
      </c>
      <c r="Q3233" s="145">
        <f>IFERROR(_xll.qlIndexFixing(ONIndex1Y,I3233,TRUE,_xll.ohTrigger(RecalcTrigger,Trigger1Y)),NA())</f>
        <v>5.9064225898186606E-3</v>
      </c>
    </row>
    <row r="3234" spans="2:17" x14ac:dyDescent="0.2">
      <c r="B3234" s="39" t="s">
        <v>42</v>
      </c>
      <c r="D3234" s="42">
        <f>_xll.qlCalendarAdvance(Calendar,$D3233,B3234,"f",FALSE)</f>
        <v>62352</v>
      </c>
      <c r="E3234" s="139">
        <f>_xll.qlInterestRateIndexValueDate(IndexON,D3234)</f>
        <v>62352</v>
      </c>
      <c r="F3234" s="155">
        <f>IFERROR(_xll.qlIndexFixing(IndexON,D3234,TRUE,_xll.ohTrigger(RecalcTrigger,TriggerON)),NA())</f>
        <v>5.1566389486445985E-3</v>
      </c>
      <c r="H3234" s="42">
        <f>_xll.qlCalendarAdvance(Calendar,$H3233,B3234,"f",FALSE)</f>
        <v>62352</v>
      </c>
      <c r="I3234" s="139">
        <f>_xll.qlInterestRateIndexValueDate(Index1M,$H3234)</f>
        <v>62354</v>
      </c>
      <c r="J3234" s="144">
        <f>IFERROR(_xll.qlIndexFixing(Index1M,$H3234,TRUE,_xll.ohTrigger(RecalcTrigger,Trigger1M)),NA())</f>
        <v>5.354007577859643E-3</v>
      </c>
      <c r="K3234" s="44">
        <f>IFERROR(_xll.qlIndexFixing(Index3M,H3234,TRUE,_xll.ohTrigger(RecalcTrigger,Trigger3M)),NA())</f>
        <v>5.632960891497292E-3</v>
      </c>
      <c r="L3234" s="44">
        <f>IFERROR(_xll.qlIndexFixing(Index6M,$H3234,TRUE,_xll.ohTrigger(RecalcTrigger,Trigger6M)),NA())</f>
        <v>5.5566150614791742E-3</v>
      </c>
      <c r="M3234" s="145">
        <f>IFERROR(_xll.qlIndexFixing(Index1Y,$H3234,TRUE,_xll.ohTrigger(RecalcTrigger,Trigger1Y)),NA())</f>
        <v>5.9844944504833198E-3</v>
      </c>
      <c r="N3234" s="144">
        <f>IFERROR(_xll.qlIndexFixing(ONIndex1M,I3234,TRUE,_xll.ohTrigger(RecalcTrigger,Trigger1M)),NA())</f>
        <v>5.3486788334389246E-3</v>
      </c>
      <c r="O3234" s="44">
        <f>IFERROR(_xll.qlIndexFixing(ONIndex3M,I3234,TRUE,_xll.ohTrigger(RecalcTrigger,Trigger3M)),NA())</f>
        <v>5.6147022761532384E-3</v>
      </c>
      <c r="P3234" s="44">
        <f>IFERROR(_xll.qlIndexFixing(ONIndex6M,I3234,TRUE,_xll.ohTrigger(RecalcTrigger,Trigger6M)),NA())</f>
        <v>5.5483802487632516E-3</v>
      </c>
      <c r="Q3234" s="145">
        <f>IFERROR(_xll.qlIndexFixing(ONIndex1Y,I3234,TRUE,_xll.ohTrigger(RecalcTrigger,Trigger1Y)),NA())</f>
        <v>5.9088364886594746E-3</v>
      </c>
    </row>
    <row r="3235" spans="2:17" x14ac:dyDescent="0.2">
      <c r="B3235" s="39" t="s">
        <v>42</v>
      </c>
      <c r="D3235" s="42">
        <f>_xll.qlCalendarAdvance(Calendar,$D3234,B3235,"f",FALSE)</f>
        <v>62359</v>
      </c>
      <c r="E3235" s="139">
        <f>_xll.qlInterestRateIndexValueDate(IndexON,D3235)</f>
        <v>62359</v>
      </c>
      <c r="F3235" s="155">
        <f>IFERROR(_xll.qlIndexFixing(IndexON,D3235,TRUE,_xll.ohTrigger(RecalcTrigger,TriggerON)),NA())</f>
        <v>5.1591325720323766E-3</v>
      </c>
      <c r="H3235" s="42">
        <f>_xll.qlCalendarAdvance(Calendar,$H3234,B3235,"f",FALSE)</f>
        <v>62359</v>
      </c>
      <c r="I3235" s="139">
        <f>_xll.qlInterestRateIndexValueDate(Index1M,$H3235)</f>
        <v>62361</v>
      </c>
      <c r="J3235" s="144">
        <f>IFERROR(_xll.qlIndexFixing(Index1M,$H3235,TRUE,_xll.ohTrigger(RecalcTrigger,Trigger1M)),NA())</f>
        <v>5.3564955986340479E-3</v>
      </c>
      <c r="K3235" s="44">
        <f>IFERROR(_xll.qlIndexFixing(Index3M,H3235,TRUE,_xll.ohTrigger(RecalcTrigger,Trigger3M)),NA())</f>
        <v>5.6362514460097657E-3</v>
      </c>
      <c r="L3235" s="44">
        <f>IFERROR(_xll.qlIndexFixing(Index6M,$H3235,TRUE,_xll.ohTrigger(RecalcTrigger,Trigger6M)),NA())</f>
        <v>5.5567285795289408E-3</v>
      </c>
      <c r="M3235" s="145">
        <f>IFERROR(_xll.qlIndexFixing(Index1Y,$H3235,TRUE,_xll.ohTrigger(RecalcTrigger,Trigger1Y)),NA())</f>
        <v>5.9866985861776649E-3</v>
      </c>
      <c r="N3235" s="144">
        <f>IFERROR(_xll.qlIndexFixing(ONIndex1M,I3235,TRUE,_xll.ohTrigger(RecalcTrigger,Trigger1M)),NA())</f>
        <v>5.3511774966352732E-3</v>
      </c>
      <c r="O3235" s="44">
        <f>IFERROR(_xll.qlIndexFixing(ONIndex3M,I3235,TRUE,_xll.ohTrigger(RecalcTrigger,Trigger3M)),NA())</f>
        <v>5.6171708975405465E-3</v>
      </c>
      <c r="P3235" s="44">
        <f>IFERROR(_xll.qlIndexFixing(ONIndex6M,I3235,TRUE,_xll.ohTrigger(RecalcTrigger,Trigger6M)),NA())</f>
        <v>5.5482977705789693E-3</v>
      </c>
      <c r="Q3235" s="145">
        <f>IFERROR(_xll.qlIndexFixing(ONIndex1Y,I3235,TRUE,_xll.ohTrigger(RecalcTrigger,Trigger1Y)),NA())</f>
        <v>5.9112422369800299E-3</v>
      </c>
    </row>
    <row r="3236" spans="2:17" x14ac:dyDescent="0.2">
      <c r="B3236" s="39" t="s">
        <v>42</v>
      </c>
      <c r="D3236" s="42">
        <f>_xll.qlCalendarAdvance(Calendar,$D3235,B3236,"f",FALSE)</f>
        <v>62366</v>
      </c>
      <c r="E3236" s="139">
        <f>_xll.qlInterestRateIndexValueDate(IndexON,D3236)</f>
        <v>62366</v>
      </c>
      <c r="F3236" s="155">
        <f>IFERROR(_xll.qlIndexFixing(IndexON,D3236,TRUE,_xll.ohTrigger(RecalcTrigger,TriggerON)),NA())</f>
        <v>5.1616189627257114E-3</v>
      </c>
      <c r="H3236" s="42">
        <f>_xll.qlCalendarAdvance(Calendar,$H3235,B3236,"f",FALSE)</f>
        <v>62366</v>
      </c>
      <c r="I3236" s="139">
        <f>_xll.qlInterestRateIndexValueDate(Index1M,$H3236)</f>
        <v>62368</v>
      </c>
      <c r="J3236" s="144">
        <f>IFERROR(_xll.qlIndexFixing(Index1M,$H3236,TRUE,_xll.ohTrigger(RecalcTrigger,Trigger1M)),NA())</f>
        <v>5.3589764287753638E-3</v>
      </c>
      <c r="K3236" s="44">
        <f>IFERROR(_xll.qlIndexFixing(Index3M,H3236,TRUE,_xll.ohTrigger(RecalcTrigger,Trigger3M)),NA())</f>
        <v>5.6380226648507529E-3</v>
      </c>
      <c r="L3236" s="44">
        <f>IFERROR(_xll.qlIndexFixing(Index6M,$H3236,TRUE,_xll.ohTrigger(RecalcTrigger,Trigger6M)),NA())</f>
        <v>5.556915843346037E-3</v>
      </c>
      <c r="M3236" s="145">
        <f>IFERROR(_xll.qlIndexFixing(Index1Y,$H3236,TRUE,_xll.ohTrigger(RecalcTrigger,Trigger1Y)),NA())</f>
        <v>5.9888940761745916E-3</v>
      </c>
      <c r="N3236" s="144">
        <f>IFERROR(_xll.qlIndexFixing(ONIndex1M,I3236,TRUE,_xll.ohTrigger(RecalcTrigger,Trigger1M)),NA())</f>
        <v>5.3536689965216766E-3</v>
      </c>
      <c r="O3236" s="44">
        <f>IFERROR(_xll.qlIndexFixing(ONIndex3M,I3236,TRUE,_xll.ohTrigger(RecalcTrigger,Trigger3M)),NA())</f>
        <v>5.6196318933476874E-3</v>
      </c>
      <c r="P3236" s="44">
        <f>IFERROR(_xll.qlIndexFixing(ONIndex6M,I3236,TRUE,_xll.ohTrigger(RecalcTrigger,Trigger6M)),NA())</f>
        <v>5.5482310567445126E-3</v>
      </c>
      <c r="Q3236" s="145">
        <f>IFERROR(_xll.qlIndexFixing(ONIndex1Y,I3236,TRUE,_xll.ohTrigger(RecalcTrigger,Trigger1Y)),NA())</f>
        <v>5.9136398179138183E-3</v>
      </c>
    </row>
    <row r="3237" spans="2:17" x14ac:dyDescent="0.2">
      <c r="B3237" s="39" t="s">
        <v>42</v>
      </c>
      <c r="D3237" s="42">
        <f>_xll.qlCalendarAdvance(Calendar,$D3236,B3237,"f",FALSE)</f>
        <v>62373</v>
      </c>
      <c r="E3237" s="139">
        <f>_xll.qlInterestRateIndexValueDate(IndexON,D3237)</f>
        <v>62373</v>
      </c>
      <c r="F3237" s="155">
        <f>IFERROR(_xll.qlIndexFixing(IndexON,D3237,TRUE,_xll.ohTrigger(RecalcTrigger,TriggerON)),NA())</f>
        <v>5.16409810577656E-3</v>
      </c>
      <c r="H3237" s="42">
        <f>_xll.qlCalendarAdvance(Calendar,$H3236,B3237,"f",FALSE)</f>
        <v>62373</v>
      </c>
      <c r="I3237" s="139">
        <f>_xll.qlInterestRateIndexValueDate(Index1M,$H3237)</f>
        <v>62375</v>
      </c>
      <c r="J3237" s="144">
        <f>IFERROR(_xll.qlIndexFixing(Index1M,$H3237,TRUE,_xll.ohTrigger(RecalcTrigger,Trigger1M)),NA())</f>
        <v>5.3614500533979981E-3</v>
      </c>
      <c r="K3237" s="44">
        <f>IFERROR(_xll.qlIndexFixing(Index3M,H3237,TRUE,_xll.ohTrigger(RecalcTrigger,Trigger3M)),NA())</f>
        <v>5.6404337086666551E-3</v>
      </c>
      <c r="L3237" s="44">
        <f>IFERROR(_xll.qlIndexFixing(Index6M,$H3237,TRUE,_xll.ohTrigger(RecalcTrigger,Trigger6M)),NA())</f>
        <v>5.5570626650573093E-3</v>
      </c>
      <c r="M3237" s="145">
        <f>IFERROR(_xll.qlIndexFixing(Index1Y,$H3237,TRUE,_xll.ohTrigger(RecalcTrigger,Trigger1Y)),NA())</f>
        <v>5.9910809033614327E-3</v>
      </c>
      <c r="N3237" s="144">
        <f>IFERROR(_xll.qlIndexFixing(ONIndex1M,I3237,TRUE,_xll.ohTrigger(RecalcTrigger,Trigger1M)),NA())</f>
        <v>5.3561533179902199E-3</v>
      </c>
      <c r="O3237" s="44">
        <f>IFERROR(_xll.qlIndexFixing(ONIndex3M,I3237,TRUE,_xll.ohTrigger(RecalcTrigger,Trigger3M)),NA())</f>
        <v>5.6220852475075134E-3</v>
      </c>
      <c r="P3237" s="44">
        <f>IFERROR(_xll.qlIndexFixing(ONIndex6M,I3237,TRUE,_xll.ohTrigger(RecalcTrigger,Trigger6M)),NA())</f>
        <v>5.5481801278833842E-3</v>
      </c>
      <c r="Q3237" s="145">
        <f>IFERROR(_xll.qlIndexFixing(ONIndex1Y,I3237,TRUE,_xll.ohTrigger(RecalcTrigger,Trigger1Y)),NA())</f>
        <v>5.9160292145143956E-3</v>
      </c>
    </row>
    <row r="3238" spans="2:17" x14ac:dyDescent="0.2">
      <c r="B3238" s="39" t="s">
        <v>42</v>
      </c>
      <c r="D3238" s="42">
        <f>_xll.qlCalendarAdvance(Calendar,$D3237,B3238,"f",FALSE)</f>
        <v>62380</v>
      </c>
      <c r="E3238" s="139">
        <f>_xll.qlInterestRateIndexValueDate(IndexON,D3238)</f>
        <v>62380</v>
      </c>
      <c r="F3238" s="155">
        <f>IFERROR(_xll.qlIndexFixing(IndexON,D3238,TRUE,_xll.ohTrigger(RecalcTrigger,TriggerON)),NA())</f>
        <v>5.1665699860770076E-3</v>
      </c>
      <c r="H3238" s="42">
        <f>_xll.qlCalendarAdvance(Calendar,$H3237,B3238,"f",FALSE)</f>
        <v>62380</v>
      </c>
      <c r="I3238" s="139">
        <f>_xll.qlInterestRateIndexValueDate(Index1M,$H3238)</f>
        <v>62382</v>
      </c>
      <c r="J3238" s="144">
        <f>IFERROR(_xll.qlIndexFixing(Index1M,$H3238,TRUE,_xll.ohTrigger(RecalcTrigger,Trigger1M)),NA())</f>
        <v>5.3639164576288478E-3</v>
      </c>
      <c r="K3238" s="44">
        <f>IFERROR(_xll.qlIndexFixing(Index3M,H3238,TRUE,_xll.ohTrigger(RecalcTrigger,Trigger3M)),NA())</f>
        <v>5.6428369916957611E-3</v>
      </c>
      <c r="L3238" s="44">
        <f>IFERROR(_xll.qlIndexFixing(Index6M,$H3238,TRUE,_xll.ohTrigger(RecalcTrigger,Trigger6M)),NA())</f>
        <v>5.5572255922494871E-3</v>
      </c>
      <c r="M3238" s="145">
        <f>IFERROR(_xll.qlIndexFixing(Index1Y,$H3238,TRUE,_xll.ohTrigger(RecalcTrigger,Trigger1Y)),NA())</f>
        <v>5.9932590506257396E-3</v>
      </c>
      <c r="N3238" s="144">
        <f>IFERROR(_xll.qlIndexFixing(ONIndex1M,I3238,TRUE,_xll.ohTrigger(RecalcTrigger,Trigger1M)),NA())</f>
        <v>5.3586304463326684E-3</v>
      </c>
      <c r="O3238" s="44">
        <f>IFERROR(_xll.qlIndexFixing(ONIndex3M,I3238,TRUE,_xll.ohTrigger(RecalcTrigger,Trigger3M)),NA())</f>
        <v>5.6245309443525571E-3</v>
      </c>
      <c r="P3238" s="44">
        <f>IFERROR(_xll.qlIndexFixing(ONIndex6M,I3238,TRUE,_xll.ohTrigger(RecalcTrigger,Trigger6M)),NA())</f>
        <v>5.5481450046990233E-3</v>
      </c>
      <c r="Q3238" s="145">
        <f>IFERROR(_xll.qlIndexFixing(ONIndex1Y,I3238,TRUE,_xll.ohTrigger(RecalcTrigger,Trigger1Y)),NA())</f>
        <v>5.9184104096754453E-3</v>
      </c>
    </row>
    <row r="3239" spans="2:17" x14ac:dyDescent="0.2">
      <c r="B3239" s="39" t="s">
        <v>42</v>
      </c>
      <c r="D3239" s="42">
        <f>_xll.qlCalendarAdvance(Calendar,$D3238,B3239,"f",FALSE)</f>
        <v>62387</v>
      </c>
      <c r="E3239" s="139">
        <f>_xll.qlInterestRateIndexValueDate(IndexON,D3239)</f>
        <v>62387</v>
      </c>
      <c r="F3239" s="155">
        <f>IFERROR(_xll.qlIndexFixing(IndexON,D3239,TRUE,_xll.ohTrigger(RecalcTrigger,TriggerON)),NA())</f>
        <v>5.1690345885990752E-3</v>
      </c>
      <c r="H3239" s="42">
        <f>_xll.qlCalendarAdvance(Calendar,$H3238,B3239,"f",FALSE)</f>
        <v>62387</v>
      </c>
      <c r="I3239" s="139">
        <f>_xll.qlInterestRateIndexValueDate(Index1M,$H3239)</f>
        <v>62389</v>
      </c>
      <c r="J3239" s="144">
        <f>IFERROR(_xll.qlIndexFixing(Index1M,$H3239,TRUE,_xll.ohTrigger(RecalcTrigger,Trigger1M)),NA())</f>
        <v>5.3663756265823204E-3</v>
      </c>
      <c r="K3239" s="44">
        <f>IFERROR(_xll.qlIndexFixing(Index3M,H3239,TRUE,_xll.ohTrigger(RecalcTrigger,Trigger3M)),NA())</f>
        <v>5.6452324980768463E-3</v>
      </c>
      <c r="L3239" s="44">
        <f>IFERROR(_xll.qlIndexFixing(Index6M,$H3239,TRUE,_xll.ohTrigger(RecalcTrigger,Trigger6M)),NA())</f>
        <v>5.5574046456176628E-3</v>
      </c>
      <c r="M3239" s="145">
        <f>IFERROR(_xll.qlIndexFixing(Index1Y,$H3239,TRUE,_xll.ohTrigger(RecalcTrigger,Trigger1Y)),NA())</f>
        <v>5.9954285008550637E-3</v>
      </c>
      <c r="N3239" s="144">
        <f>IFERROR(_xll.qlIndexFixing(ONIndex1M,I3239,TRUE,_xll.ohTrigger(RecalcTrigger,Trigger1M)),NA())</f>
        <v>5.3611003666809154E-3</v>
      </c>
      <c r="O3239" s="44">
        <f>IFERROR(_xll.qlIndexFixing(ONIndex3M,I3239,TRUE,_xll.ohTrigger(RecalcTrigger,Trigger3M)),NA())</f>
        <v>5.6269689681354151E-3</v>
      </c>
      <c r="P3239" s="44">
        <f>IFERROR(_xll.qlIndexFixing(ONIndex6M,I3239,TRUE,_xll.ohTrigger(RecalcTrigger,Trigger6M)),NA())</f>
        <v>5.5481257078948687E-3</v>
      </c>
      <c r="Q3239" s="145">
        <f>IFERROR(_xll.qlIndexFixing(ONIndex1Y,I3239,TRUE,_xll.ohTrigger(RecalcTrigger,Trigger1Y)),NA())</f>
        <v>5.9207833865304593E-3</v>
      </c>
    </row>
    <row r="3240" spans="2:17" x14ac:dyDescent="0.2">
      <c r="B3240" s="39" t="s">
        <v>42</v>
      </c>
      <c r="D3240" s="42">
        <f>_xll.qlCalendarAdvance(Calendar,$D3239,B3240,"f",FALSE)</f>
        <v>62394</v>
      </c>
      <c r="E3240" s="139">
        <f>_xll.qlInterestRateIndexValueDate(IndexON,D3240)</f>
        <v>62394</v>
      </c>
      <c r="F3240" s="155">
        <f>IFERROR(_xll.qlIndexFixing(IndexON,D3240,TRUE,_xll.ohTrigger(RecalcTrigger,TriggerON)),NA())</f>
        <v>5.17149189839472E-3</v>
      </c>
      <c r="H3240" s="42">
        <f>_xll.qlCalendarAdvance(Calendar,$H3239,B3240,"f",FALSE)</f>
        <v>62394</v>
      </c>
      <c r="I3240" s="139">
        <f>_xll.qlInterestRateIndexValueDate(Index1M,$H3240)</f>
        <v>62396</v>
      </c>
      <c r="J3240" s="144">
        <f>IFERROR(_xll.qlIndexFixing(Index1M,$H3240,TRUE,_xll.ohTrigger(RecalcTrigger,Trigger1M)),NA())</f>
        <v>5.3681838184371005E-3</v>
      </c>
      <c r="K3240" s="44">
        <f>IFERROR(_xll.qlIndexFixing(Index3M,H3240,TRUE,_xll.ohTrigger(RecalcTrigger,Trigger3M)),NA())</f>
        <v>5.6476202119426023E-3</v>
      </c>
      <c r="L3240" s="44">
        <f>IFERROR(_xll.qlIndexFixing(Index6M,$H3240,TRUE,_xll.ohTrigger(RecalcTrigger,Trigger6M)),NA())</f>
        <v>5.5575998458556146E-3</v>
      </c>
      <c r="M3240" s="145">
        <f>IFERROR(_xll.qlIndexFixing(Index1Y,$H3240,TRUE,_xll.ohTrigger(RecalcTrigger,Trigger1Y)),NA())</f>
        <v>5.9975892369369573E-3</v>
      </c>
      <c r="N3240" s="144">
        <f>IFERROR(_xll.qlIndexFixing(ONIndex1M,I3240,TRUE,_xll.ohTrigger(RecalcTrigger,Trigger1M)),NA())</f>
        <v>5.363563064006982E-3</v>
      </c>
      <c r="O3240" s="44">
        <f>IFERROR(_xll.qlIndexFixing(ONIndex3M,I3240,TRUE,_xll.ohTrigger(RecalcTrigger,Trigger3M)),NA())</f>
        <v>5.6293993027090039E-3</v>
      </c>
      <c r="P3240" s="44">
        <f>IFERROR(_xll.qlIndexFixing(ONIndex6M,I3240,TRUE,_xll.ohTrigger(RecalcTrigger,Trigger6M)),NA())</f>
        <v>5.5481222578546152E-3</v>
      </c>
      <c r="Q3240" s="145">
        <f>IFERROR(_xll.qlIndexFixing(ONIndex1Y,I3240,TRUE,_xll.ohTrigger(RecalcTrigger,Trigger1Y)),NA())</f>
        <v>5.9231481282129295E-3</v>
      </c>
    </row>
    <row r="3241" spans="2:17" x14ac:dyDescent="0.2">
      <c r="B3241" s="39" t="s">
        <v>42</v>
      </c>
      <c r="D3241" s="42">
        <f>_xll.qlCalendarAdvance(Calendar,$D3240,B3241,"f",FALSE)</f>
        <v>62401</v>
      </c>
      <c r="E3241" s="139">
        <f>_xll.qlInterestRateIndexValueDate(IndexON,D3241)</f>
        <v>62401</v>
      </c>
      <c r="F3241" s="155">
        <f>IFERROR(_xll.qlIndexFixing(IndexON,D3241,TRUE,_xll.ohTrigger(RecalcTrigger,TriggerON)),NA())</f>
        <v>5.1739419002760911E-3</v>
      </c>
      <c r="H3241" s="42">
        <f>_xll.qlCalendarAdvance(Calendar,$H3240,B3241,"f",FALSE)</f>
        <v>62401</v>
      </c>
      <c r="I3241" s="139">
        <f>_xll.qlInterestRateIndexValueDate(Index1M,$H3241)</f>
        <v>62403</v>
      </c>
      <c r="J3241" s="144">
        <f>IFERROR(_xll.qlIndexFixing(Index1M,$H3241,TRUE,_xll.ohTrigger(RecalcTrigger,Trigger1M)),NA())</f>
        <v>5.3712721991397427E-3</v>
      </c>
      <c r="K3241" s="44">
        <f>IFERROR(_xll.qlIndexFixing(Index3M,H3241,TRUE,_xll.ohTrigger(RecalcTrigger,Trigger3M)),NA())</f>
        <v>5.650000117429198E-3</v>
      </c>
      <c r="L3241" s="44">
        <f>IFERROR(_xll.qlIndexFixing(Index6M,$H3241,TRUE,_xll.ohTrigger(RecalcTrigger,Trigger6M)),NA())</f>
        <v>5.557747721830983E-3</v>
      </c>
      <c r="M3241" s="145">
        <f>IFERROR(_xll.qlIndexFixing(Index1Y,$H3241,TRUE,_xll.ohTrigger(RecalcTrigger,Trigger1Y)),NA())</f>
        <v>5.9997412417591893E-3</v>
      </c>
      <c r="N3241" s="144">
        <f>IFERROR(_xll.qlIndexFixing(ONIndex1M,I3241,TRUE,_xll.ohTrigger(RecalcTrigger,Trigger1M)),NA())</f>
        <v>5.3660185237625058E-3</v>
      </c>
      <c r="O3241" s="44">
        <f>IFERROR(_xll.qlIndexFixing(ONIndex3M,I3241,TRUE,_xll.ohTrigger(RecalcTrigger,Trigger3M)),NA())</f>
        <v>5.631821932405856E-3</v>
      </c>
      <c r="P3241" s="44">
        <f>IFERROR(_xll.qlIndexFixing(ONIndex6M,I3241,TRUE,_xll.ohTrigger(RecalcTrigger,Trigger6M)),NA())</f>
        <v>5.5481346754415739E-3</v>
      </c>
      <c r="Q3241" s="145">
        <f>IFERROR(_xll.qlIndexFixing(ONIndex1Y,I3241,TRUE,_xll.ohTrigger(RecalcTrigger,Trigger1Y)),NA())</f>
        <v>5.9255046176964754E-3</v>
      </c>
    </row>
    <row r="3242" spans="2:17" x14ac:dyDescent="0.2">
      <c r="B3242" s="39" t="s">
        <v>42</v>
      </c>
      <c r="D3242" s="42">
        <f>_xll.qlCalendarAdvance(Calendar,$D3241,B3242,"f",FALSE)</f>
        <v>62408</v>
      </c>
      <c r="E3242" s="139">
        <f>_xll.qlInterestRateIndexValueDate(IndexON,D3242)</f>
        <v>62408</v>
      </c>
      <c r="F3242" s="155">
        <f>IFERROR(_xll.qlIndexFixing(IndexON,D3242,TRUE,_xll.ohTrigger(RecalcTrigger,TriggerON)),NA())</f>
        <v>5.1763845793750818E-3</v>
      </c>
      <c r="H3242" s="42">
        <f>_xll.qlCalendarAdvance(Calendar,$H3241,B3242,"f",FALSE)</f>
        <v>62408</v>
      </c>
      <c r="I3242" s="139">
        <f>_xll.qlInterestRateIndexValueDate(Index1M,$H3242)</f>
        <v>62410</v>
      </c>
      <c r="J3242" s="144">
        <f>IFERROR(_xll.qlIndexFixing(Index1M,$H3242,TRUE,_xll.ohTrigger(RecalcTrigger,Trigger1M)),NA())</f>
        <v>5.3737095729824991E-3</v>
      </c>
      <c r="K3242" s="44">
        <f>IFERROR(_xll.qlIndexFixing(Index3M,H3242,TRUE,_xll.ohTrigger(RecalcTrigger,Trigger3M)),NA())</f>
        <v>5.6523721986701941E-3</v>
      </c>
      <c r="L3242" s="44">
        <f>IFERROR(_xll.qlIndexFixing(Index6M,$H3242,TRUE,_xll.ohTrigger(RecalcTrigger,Trigger6M)),NA())</f>
        <v>5.5579741110269917E-3</v>
      </c>
      <c r="M3242" s="145">
        <f>IFERROR(_xll.qlIndexFixing(Index1Y,$H3242,TRUE,_xll.ohTrigger(RecalcTrigger,Trigger1Y)),NA())</f>
        <v>6.0018844982099705E-3</v>
      </c>
      <c r="N3242" s="144">
        <f>IFERROR(_xll.qlIndexFixing(ONIndex1M,I3242,TRUE,_xll.ohTrigger(RecalcTrigger,Trigger1M)),NA())</f>
        <v>5.3684667307596357E-3</v>
      </c>
      <c r="O3242" s="44">
        <f>IFERROR(_xll.qlIndexFixing(ONIndex3M,I3242,TRUE,_xll.ohTrigger(RecalcTrigger,Trigger3M)),NA())</f>
        <v>5.6342368416384403E-3</v>
      </c>
      <c r="P3242" s="44">
        <f>IFERROR(_xll.qlIndexFixing(ONIndex6M,I3242,TRUE,_xll.ohTrigger(RecalcTrigger,Trigger6M)),NA())</f>
        <v>5.5481629810394395E-3</v>
      </c>
      <c r="Q3242" s="145">
        <f>IFERROR(_xll.qlIndexFixing(ONIndex1Y,I3242,TRUE,_xll.ohTrigger(RecalcTrigger,Trigger1Y)),NA())</f>
        <v>5.9278528379547168E-3</v>
      </c>
    </row>
    <row r="3243" spans="2:17" x14ac:dyDescent="0.2">
      <c r="B3243" s="39" t="s">
        <v>42</v>
      </c>
      <c r="D3243" s="42">
        <f>_xll.qlCalendarAdvance(Calendar,$D3242,B3243,"f",FALSE)</f>
        <v>62415</v>
      </c>
      <c r="E3243" s="139">
        <f>_xll.qlInterestRateIndexValueDate(IndexON,D3243)</f>
        <v>62415</v>
      </c>
      <c r="F3243" s="155">
        <f>IFERROR(_xll.qlIndexFixing(IndexON,D3243,TRUE,_xll.ohTrigger(RecalcTrigger,TriggerON)),NA())</f>
        <v>5.1788199204239049E-3</v>
      </c>
      <c r="H3243" s="42">
        <f>_xll.qlCalendarAdvance(Calendar,$H3242,B3243,"f",FALSE)</f>
        <v>62415</v>
      </c>
      <c r="I3243" s="139">
        <f>_xll.qlInterestRateIndexValueDate(Index1M,$H3243)</f>
        <v>62417</v>
      </c>
      <c r="J3243" s="144">
        <f>IFERROR(_xll.qlIndexFixing(Index1M,$H3243,TRUE,_xll.ohTrigger(RecalcTrigger,Trigger1M)),NA())</f>
        <v>5.3761396520329852E-3</v>
      </c>
      <c r="K3243" s="44">
        <f>IFERROR(_xll.qlIndexFixing(Index3M,H3243,TRUE,_xll.ohTrigger(RecalcTrigger,Trigger3M)),NA())</f>
        <v>5.654736439802628E-3</v>
      </c>
      <c r="L3243" s="44">
        <f>IFERROR(_xll.qlIndexFixing(Index6M,$H3243,TRUE,_xll.ohTrigger(RecalcTrigger,Trigger6M)),NA())</f>
        <v>5.5582167074499419E-3</v>
      </c>
      <c r="M3243" s="145">
        <f>IFERROR(_xll.qlIndexFixing(Index1Y,$H3243,TRUE,_xll.ohTrigger(RecalcTrigger,Trigger1Y)),NA())</f>
        <v>6.0040189891768505E-3</v>
      </c>
      <c r="N3243" s="144">
        <f>IFERROR(_xll.qlIndexFixing(ONIndex1M,I3243,TRUE,_xll.ohTrigger(RecalcTrigger,Trigger1M)),NA())</f>
        <v>5.370907670290137E-3</v>
      </c>
      <c r="O3243" s="44">
        <f>IFERROR(_xll.qlIndexFixing(ONIndex3M,I3243,TRUE,_xll.ohTrigger(RecalcTrigger,Trigger3M)),NA())</f>
        <v>5.636644014259673E-3</v>
      </c>
      <c r="P3243" s="44">
        <f>IFERROR(_xll.qlIndexFixing(ONIndex6M,I3243,TRUE,_xll.ohTrigger(RecalcTrigger,Trigger6M)),NA())</f>
        <v>5.5482071955914591E-3</v>
      </c>
      <c r="Q3243" s="145">
        <f>IFERROR(_xll.qlIndexFixing(ONIndex1Y,I3243,TRUE,_xll.ohTrigger(RecalcTrigger,Trigger1Y)),NA())</f>
        <v>5.9301927722010817E-3</v>
      </c>
    </row>
    <row r="3244" spans="2:17" x14ac:dyDescent="0.2">
      <c r="B3244" s="39" t="s">
        <v>42</v>
      </c>
      <c r="D3244" s="42">
        <f>_xll.qlCalendarAdvance(Calendar,$D3243,B3244,"f",FALSE)</f>
        <v>62422</v>
      </c>
      <c r="E3244" s="139">
        <f>_xll.qlInterestRateIndexValueDate(IndexON,D3244)</f>
        <v>62422</v>
      </c>
      <c r="F3244" s="155">
        <f>IFERROR(_xll.qlIndexFixing(IndexON,D3244,TRUE,_xll.ohTrigger(RecalcTrigger,TriggerON)),NA())</f>
        <v>5.1812479085544538E-3</v>
      </c>
      <c r="H3244" s="42">
        <f>_xll.qlCalendarAdvance(Calendar,$H3243,B3244,"f",FALSE)</f>
        <v>62422</v>
      </c>
      <c r="I3244" s="139">
        <f>_xll.qlInterestRateIndexValueDate(Index1M,$H3244)</f>
        <v>62424</v>
      </c>
      <c r="J3244" s="144">
        <f>IFERROR(_xll.qlIndexFixing(Index1M,$H3244,TRUE,_xll.ohTrigger(RecalcTrigger,Trigger1M)),NA())</f>
        <v>5.3785624214056083E-3</v>
      </c>
      <c r="K3244" s="44">
        <f>IFERROR(_xll.qlIndexFixing(Index3M,H3244,TRUE,_xll.ohTrigger(RecalcTrigger,Trigger3M)),NA())</f>
        <v>5.6570928249600611E-3</v>
      </c>
      <c r="L3244" s="44">
        <f>IFERROR(_xll.qlIndexFixing(Index6M,$H3244,TRUE,_xll.ohTrigger(RecalcTrigger,Trigger6M)),NA())</f>
        <v>5.5584755317970901E-3</v>
      </c>
      <c r="M3244" s="145">
        <f>IFERROR(_xll.qlIndexFixing(Index1Y,$H3244,TRUE,_xll.ohTrigger(RecalcTrigger,Trigger1Y)),NA())</f>
        <v>6.0061446975480399E-3</v>
      </c>
      <c r="N3244" s="144">
        <f>IFERROR(_xll.qlIndexFixing(ONIndex1M,I3244,TRUE,_xll.ohTrigger(RecalcTrigger,Trigger1M)),NA())</f>
        <v>5.3733413274859032E-3</v>
      </c>
      <c r="O3244" s="44">
        <f>IFERROR(_xll.qlIndexFixing(ONIndex3M,I3244,TRUE,_xll.ohTrigger(RecalcTrigger,Trigger3M)),NA())</f>
        <v>5.6390434346020868E-3</v>
      </c>
      <c r="P3244" s="44">
        <f>IFERROR(_xll.qlIndexFixing(ONIndex6M,I3244,TRUE,_xll.ohTrigger(RecalcTrigger,Trigger6M)),NA())</f>
        <v>5.5482673395612636E-3</v>
      </c>
      <c r="Q3244" s="145">
        <f>IFERROR(_xll.qlIndexFixing(ONIndex1Y,I3244,TRUE,_xll.ohTrigger(RecalcTrigger,Trigger1Y)),NA())</f>
        <v>5.9325244033292535E-3</v>
      </c>
    </row>
    <row r="3245" spans="2:17" x14ac:dyDescent="0.2">
      <c r="B3245" s="39" t="s">
        <v>42</v>
      </c>
      <c r="D3245" s="42">
        <f>_xll.qlCalendarAdvance(Calendar,$D3244,B3245,"f",FALSE)</f>
        <v>62429</v>
      </c>
      <c r="E3245" s="139">
        <f>_xll.qlInterestRateIndexValueDate(IndexON,D3245)</f>
        <v>62429</v>
      </c>
      <c r="F3245" s="155">
        <f>IFERROR(_xll.qlIndexFixing(IndexON,D3245,TRUE,_xll.ohTrigger(RecalcTrigger,TriggerON)),NA())</f>
        <v>5.1836685287387496E-3</v>
      </c>
      <c r="H3245" s="42">
        <f>_xll.qlCalendarAdvance(Calendar,$H3244,B3245,"f",FALSE)</f>
        <v>62429</v>
      </c>
      <c r="I3245" s="139">
        <f>_xll.qlInterestRateIndexValueDate(Index1M,$H3245)</f>
        <v>62431</v>
      </c>
      <c r="J3245" s="144">
        <f>IFERROR(_xll.qlIndexFixing(Index1M,$H3245,TRUE,_xll.ohTrigger(RecalcTrigger,Trigger1M)),NA())</f>
        <v>5.3809778662222696E-3</v>
      </c>
      <c r="K3245" s="44">
        <f>IFERROR(_xll.qlIndexFixing(Index3M,H3245,TRUE,_xll.ohTrigger(RecalcTrigger,Trigger3M)),NA())</f>
        <v>5.659019844122426E-3</v>
      </c>
      <c r="L3245" s="44">
        <f>IFERROR(_xll.qlIndexFixing(Index6M,$H3245,TRUE,_xll.ohTrigger(RecalcTrigger,Trigger6M)),NA())</f>
        <v>5.5588187744365419E-3</v>
      </c>
      <c r="M3245" s="145">
        <f>IFERROR(_xll.qlIndexFixing(Index1Y,$H3245,TRUE,_xll.ohTrigger(RecalcTrigger,Trigger1Y)),NA())</f>
        <v>6.0082616062117448E-3</v>
      </c>
      <c r="N3245" s="144">
        <f>IFERROR(_xll.qlIndexFixing(ONIndex1M,I3245,TRUE,_xll.ohTrigger(RecalcTrigger,Trigger1M)),NA())</f>
        <v>5.3757676873988913E-3</v>
      </c>
      <c r="O3245" s="44">
        <f>IFERROR(_xll.qlIndexFixing(ONIndex3M,I3245,TRUE,_xll.ohTrigger(RecalcTrigger,Trigger3M)),NA())</f>
        <v>5.6414350866784702E-3</v>
      </c>
      <c r="P3245" s="44">
        <f>IFERROR(_xll.qlIndexFixing(ONIndex6M,I3245,TRUE,_xll.ohTrigger(RecalcTrigger,Trigger6M)),NA())</f>
        <v>5.5483434334924198E-3</v>
      </c>
      <c r="Q3245" s="145">
        <f>IFERROR(_xll.qlIndexFixing(ONIndex1Y,I3245,TRUE,_xll.ohTrigger(RecalcTrigger,Trigger1Y)),NA())</f>
        <v>5.9348477145526601E-3</v>
      </c>
    </row>
    <row r="3246" spans="2:17" x14ac:dyDescent="0.2">
      <c r="B3246" s="39" t="s">
        <v>42</v>
      </c>
      <c r="D3246" s="42">
        <f>_xll.qlCalendarAdvance(Calendar,$D3245,B3246,"f",FALSE)</f>
        <v>62436</v>
      </c>
      <c r="E3246" s="139">
        <f>_xll.qlInterestRateIndexValueDate(IndexON,D3246)</f>
        <v>62436</v>
      </c>
      <c r="F3246" s="155">
        <f>IFERROR(_xll.qlIndexFixing(IndexON,D3246,TRUE,_xll.ohTrigger(RecalcTrigger,TriggerON)),NA())</f>
        <v>5.1860817659488134E-3</v>
      </c>
      <c r="H3246" s="42">
        <f>_xll.qlCalendarAdvance(Calendar,$H3245,B3246,"f",FALSE)</f>
        <v>62436</v>
      </c>
      <c r="I3246" s="139">
        <f>_xll.qlInterestRateIndexValueDate(Index1M,$H3246)</f>
        <v>62438</v>
      </c>
      <c r="J3246" s="144">
        <f>IFERROR(_xll.qlIndexFixing(Index1M,$H3246,TRUE,_xll.ohTrigger(RecalcTrigger,Trigger1M)),NA())</f>
        <v>5.3833859716023724E-3</v>
      </c>
      <c r="K3246" s="44">
        <f>IFERROR(_xll.qlIndexFixing(Index3M,H3246,TRUE,_xll.ohTrigger(RecalcTrigger,Trigger3M)),NA())</f>
        <v>5.6613615288458874E-3</v>
      </c>
      <c r="L3246" s="44">
        <f>IFERROR(_xll.qlIndexFixing(Index6M,$H3246,TRUE,_xll.ohTrigger(RecalcTrigger,Trigger6M)),NA())</f>
        <v>5.5591112905041739E-3</v>
      </c>
      <c r="M3246" s="145">
        <f>IFERROR(_xll.qlIndexFixing(Index1Y,$H3246,TRUE,_xll.ohTrigger(RecalcTrigger,Trigger1Y)),NA())</f>
        <v>6.010369698055738E-3</v>
      </c>
      <c r="N3246" s="144">
        <f>IFERROR(_xll.qlIndexFixing(ONIndex1M,I3246,TRUE,_xll.ohTrigger(RecalcTrigger,Trigger1M)),NA())</f>
        <v>5.3781867351609947E-3</v>
      </c>
      <c r="O3246" s="44">
        <f>IFERROR(_xll.qlIndexFixing(ONIndex3M,I3246,TRUE,_xll.ohTrigger(RecalcTrigger,Trigger3M)),NA())</f>
        <v>5.6438189549012918E-3</v>
      </c>
      <c r="P3246" s="44">
        <f>IFERROR(_xll.qlIndexFixing(ONIndex6M,I3246,TRUE,_xll.ohTrigger(RecalcTrigger,Trigger6M)),NA())</f>
        <v>5.5484354981683026E-3</v>
      </c>
      <c r="Q3246" s="145">
        <f>IFERROR(_xll.qlIndexFixing(ONIndex1Y,I3246,TRUE,_xll.ohTrigger(RecalcTrigger,Trigger1Y)),NA())</f>
        <v>5.9371626886850493E-3</v>
      </c>
    </row>
    <row r="3247" spans="2:17" x14ac:dyDescent="0.2">
      <c r="B3247" s="39" t="s">
        <v>42</v>
      </c>
      <c r="D3247" s="42">
        <f>_xll.qlCalendarAdvance(Calendar,$D3246,B3247,"f",FALSE)</f>
        <v>62443</v>
      </c>
      <c r="E3247" s="139">
        <f>_xll.qlInterestRateIndexValueDate(IndexON,D3247)</f>
        <v>62443</v>
      </c>
      <c r="F3247" s="155">
        <f>IFERROR(_xll.qlIndexFixing(IndexON,D3247,TRUE,_xll.ohTrigger(RecalcTrigger,TriggerON)),NA())</f>
        <v>5.1884876050767303E-3</v>
      </c>
      <c r="H3247" s="42">
        <f>_xll.qlCalendarAdvance(Calendar,$H3246,B3247,"f",FALSE)</f>
        <v>62443</v>
      </c>
      <c r="I3247" s="139">
        <f>_xll.qlInterestRateIndexValueDate(Index1M,$H3247)</f>
        <v>62445</v>
      </c>
      <c r="J3247" s="144">
        <f>IFERROR(_xll.qlIndexFixing(Index1M,$H3247,TRUE,_xll.ohTrigger(RecalcTrigger,Trigger1M)),NA())</f>
        <v>5.38578672266532E-3</v>
      </c>
      <c r="K3247" s="44">
        <f>IFERROR(_xll.qlIndexFixing(Index3M,H3247,TRUE,_xll.ohTrigger(RecalcTrigger,Trigger3M)),NA())</f>
        <v>5.6636953124860057E-3</v>
      </c>
      <c r="L3247" s="44">
        <f>IFERROR(_xll.qlIndexFixing(Index6M,$H3247,TRUE,_xll.ohTrigger(RecalcTrigger,Trigger6M)),NA())</f>
        <v>5.5594200983155838E-3</v>
      </c>
      <c r="M3247" s="145">
        <f>IFERROR(_xll.qlIndexFixing(Index1Y,$H3247,TRUE,_xll.ohTrigger(RecalcTrigger,Trigger1Y)),NA())</f>
        <v>6.012468955968445E-3</v>
      </c>
      <c r="N3247" s="144">
        <f>IFERROR(_xll.qlIndexFixing(ONIndex1M,I3247,TRUE,_xll.ohTrigger(RecalcTrigger,Trigger1M)),NA())</f>
        <v>5.3805984559840425E-3</v>
      </c>
      <c r="O3247" s="44">
        <f>IFERROR(_xll.qlIndexFixing(ONIndex3M,I3247,TRUE,_xll.ohTrigger(RecalcTrigger,Trigger3M)),NA())</f>
        <v>5.6461950232833402E-3</v>
      </c>
      <c r="P3247" s="44">
        <f>IFERROR(_xll.qlIndexFixing(ONIndex6M,I3247,TRUE,_xll.ohTrigger(RecalcTrigger,Trigger6M)),NA())</f>
        <v>5.5485435542124151E-3</v>
      </c>
      <c r="Q3247" s="145">
        <f>IFERROR(_xll.qlIndexFixing(ONIndex1Y,I3247,TRUE,_xll.ohTrigger(RecalcTrigger,Trigger1Y)),NA())</f>
        <v>5.9394693090197848E-3</v>
      </c>
    </row>
    <row r="3248" spans="2:17" x14ac:dyDescent="0.2">
      <c r="B3248" s="39" t="s">
        <v>42</v>
      </c>
      <c r="D3248" s="42">
        <f>_xll.qlCalendarAdvance(Calendar,$D3247,B3248,"f",FALSE)</f>
        <v>62450</v>
      </c>
      <c r="E3248" s="139">
        <f>_xll.qlInterestRateIndexValueDate(IndexON,D3248)</f>
        <v>62450</v>
      </c>
      <c r="F3248" s="155">
        <f>IFERROR(_xll.qlIndexFixing(IndexON,D3248,TRUE,_xll.ohTrigger(RecalcTrigger,TriggerON)),NA())</f>
        <v>5.1908860311744576E-3</v>
      </c>
      <c r="H3248" s="42">
        <f>_xll.qlCalendarAdvance(Calendar,$H3247,B3248,"f",FALSE)</f>
        <v>62450</v>
      </c>
      <c r="I3248" s="139">
        <f>_xll.qlInterestRateIndexValueDate(Index1M,$H3248)</f>
        <v>62456</v>
      </c>
      <c r="J3248" s="144">
        <f>IFERROR(_xll.qlIndexFixing(Index1M,$H3248,TRUE,_xll.ohTrigger(RecalcTrigger,Trigger1M)),NA())</f>
        <v>5.3893340892356475E-3</v>
      </c>
      <c r="K3248" s="44">
        <f>IFERROR(_xll.qlIndexFixing(Index3M,H3248,TRUE,_xll.ohTrigger(RecalcTrigger,Trigger3M)),NA())</f>
        <v>5.6675555596876247E-3</v>
      </c>
      <c r="L3248" s="44">
        <f>IFERROR(_xll.qlIndexFixing(Index6M,$H3248,TRUE,_xll.ohTrigger(RecalcTrigger,Trigger6M)),NA())</f>
        <v>5.5599383334894795E-3</v>
      </c>
      <c r="M3248" s="145">
        <f>IFERROR(_xll.qlIndexFixing(Index1Y,$H3248,TRUE,_xll.ohTrigger(RecalcTrigger,Trigger1Y)),NA())</f>
        <v>6.0157499005268934E-3</v>
      </c>
      <c r="N3248" s="144">
        <f>IFERROR(_xll.qlIndexFixing(ONIndex1M,I3248,TRUE,_xll.ohTrigger(RecalcTrigger,Trigger1M)),NA())</f>
        <v>5.3838999991029368E-3</v>
      </c>
      <c r="O3248" s="44">
        <f>IFERROR(_xll.qlIndexFixing(ONIndex3M,I3248,TRUE,_xll.ohTrigger(RecalcTrigger,Trigger3M)),NA())</f>
        <v>5.6494514908989046E-3</v>
      </c>
      <c r="P3248" s="44">
        <f>IFERROR(_xll.qlIndexFixing(ONIndex6M,I3248,TRUE,_xll.ohTrigger(RecalcTrigger,Trigger6M)),NA())</f>
        <v>5.5487586189784111E-3</v>
      </c>
      <c r="Q3248" s="145">
        <f>IFERROR(_xll.qlIndexFixing(ONIndex1Y,I3248,TRUE,_xll.ohTrigger(RecalcTrigger,Trigger1Y)),NA())</f>
        <v>5.9426353561642387E-3</v>
      </c>
    </row>
    <row r="3249" spans="2:17" x14ac:dyDescent="0.2">
      <c r="B3249" s="39" t="s">
        <v>42</v>
      </c>
      <c r="D3249" s="42">
        <f>_xll.qlCalendarAdvance(Calendar,$D3248,B3249,"f",FALSE)</f>
        <v>62457</v>
      </c>
      <c r="E3249" s="139">
        <f>_xll.qlInterestRateIndexValueDate(IndexON,D3249)</f>
        <v>62457</v>
      </c>
      <c r="F3249" s="155">
        <f>IFERROR(_xll.qlIndexFixing(IndexON,D3249,TRUE,_xll.ohTrigger(RecalcTrigger,TriggerON)),NA())</f>
        <v>5.1932770291340802E-3</v>
      </c>
      <c r="H3249" s="42">
        <f>_xll.qlCalendarAdvance(Calendar,$H3248,B3249,"f",FALSE)</f>
        <v>62457</v>
      </c>
      <c r="I3249" s="139">
        <f>_xll.qlInterestRateIndexValueDate(Index1M,$H3249)</f>
        <v>62460</v>
      </c>
      <c r="J3249" s="144">
        <f>IFERROR(_xll.qlIndexFixing(Index1M,$H3249,TRUE,_xll.ohTrigger(RecalcTrigger,Trigger1M)),NA())</f>
        <v>5.3906962897222509E-3</v>
      </c>
      <c r="K3249" s="44">
        <f>IFERROR(_xll.qlIndexFixing(Index3M,H3249,TRUE,_xll.ohTrigger(RecalcTrigger,Trigger3M)),NA())</f>
        <v>5.6686695979673019E-3</v>
      </c>
      <c r="L3249" s="44">
        <f>IFERROR(_xll.qlIndexFixing(Index6M,$H3249,TRUE,_xll.ohTrigger(RecalcTrigger,Trigger6M)),NA())</f>
        <v>5.5600637417888982E-3</v>
      </c>
      <c r="M3249" s="145">
        <f>IFERROR(_xll.qlIndexFixing(Index1Y,$H3249,TRUE,_xll.ohTrigger(RecalcTrigger,Trigger1Y)),NA())</f>
        <v>6.0173232950568494E-3</v>
      </c>
      <c r="N3249" s="144">
        <f>IFERROR(_xll.qlIndexFixing(ONIndex1M,I3249,TRUE,_xll.ohTrigger(RecalcTrigger,Trigger1M)),NA())</f>
        <v>5.3857416875047193E-3</v>
      </c>
      <c r="O3249" s="44">
        <f>IFERROR(_xll.qlIndexFixing(ONIndex3M,I3249,TRUE,_xll.ohTrigger(RecalcTrigger,Trigger3M)),NA())</f>
        <v>5.651260260073343E-3</v>
      </c>
      <c r="P3249" s="44">
        <f>IFERROR(_xll.qlIndexFixing(ONIndex6M,I3249,TRUE,_xll.ohTrigger(RecalcTrigger,Trigger6M)),NA())</f>
        <v>5.5488290472016644E-3</v>
      </c>
      <c r="Q3249" s="145">
        <f>IFERROR(_xll.qlIndexFixing(ONIndex1Y,I3249,TRUE,_xll.ohTrigger(RecalcTrigger,Trigger1Y)),NA())</f>
        <v>5.944383857388047E-3</v>
      </c>
    </row>
    <row r="3250" spans="2:17" x14ac:dyDescent="0.2">
      <c r="B3250" s="39" t="s">
        <v>42</v>
      </c>
      <c r="D3250" s="42">
        <f>_xll.qlCalendarAdvance(Calendar,$D3249,B3250,"f",FALSE)</f>
        <v>62464</v>
      </c>
      <c r="E3250" s="139">
        <f>_xll.qlInterestRateIndexValueDate(IndexON,D3250)</f>
        <v>62464</v>
      </c>
      <c r="F3250" s="155">
        <f>IFERROR(_xll.qlIndexFixing(IndexON,D3250,TRUE,_xll.ohTrigger(RecalcTrigger,TriggerON)),NA())</f>
        <v>5.1956605838476833E-3</v>
      </c>
      <c r="H3250" s="42">
        <f>_xll.qlCalendarAdvance(Calendar,$H3249,B3250,"f",FALSE)</f>
        <v>62464</v>
      </c>
      <c r="I3250" s="139">
        <f>_xll.qlInterestRateIndexValueDate(Index1M,$H3250)</f>
        <v>62466</v>
      </c>
      <c r="J3250" s="144">
        <f>IFERROR(_xll.qlIndexFixing(Index1M,$H3250,TRUE,_xll.ohTrigger(RecalcTrigger,Trigger1M)),NA())</f>
        <v>5.3929447011527576E-3</v>
      </c>
      <c r="K3250" s="44">
        <f>IFERROR(_xll.qlIndexFixing(Index3M,H3250,TRUE,_xll.ohTrigger(RecalcTrigger,Trigger3M)),NA())</f>
        <v>5.6706490982589841E-3</v>
      </c>
      <c r="L3250" s="44">
        <f>IFERROR(_xll.qlIndexFixing(Index6M,$H3250,TRUE,_xll.ohTrigger(RecalcTrigger,Trigger6M)),NA())</f>
        <v>5.5603704200813822E-3</v>
      </c>
      <c r="M3250" s="145">
        <f>IFERROR(_xll.qlIndexFixing(Index1Y,$H3250,TRUE,_xll.ohTrigger(RecalcTrigger,Trigger1Y)),NA())</f>
        <v>6.0187135550040091E-3</v>
      </c>
      <c r="N3250" s="144">
        <f>IFERROR(_xll.qlIndexFixing(ONIndex1M,I3250,TRUE,_xll.ohTrigger(RecalcTrigger,Trigger1M)),NA())</f>
        <v>5.3877895078180416E-3</v>
      </c>
      <c r="O3250" s="44">
        <f>IFERROR(_xll.qlIndexFixing(ONIndex3M,I3250,TRUE,_xll.ohTrigger(RecalcTrigger,Trigger3M)),NA())</f>
        <v>5.6532762711913875E-3</v>
      </c>
      <c r="P3250" s="44">
        <f>IFERROR(_xll.qlIndexFixing(ONIndex6M,I3250,TRUE,_xll.ohTrigger(RecalcTrigger,Trigger6M)),NA())</f>
        <v>5.5489638767092231E-3</v>
      </c>
      <c r="Q3250" s="145">
        <f>IFERROR(_xll.qlIndexFixing(ONIndex1Y,I3250,TRUE,_xll.ohTrigger(RecalcTrigger,Trigger1Y)),NA())</f>
        <v>5.9463388768143943E-3</v>
      </c>
    </row>
    <row r="3251" spans="2:17" x14ac:dyDescent="0.2">
      <c r="B3251" s="39" t="s">
        <v>42</v>
      </c>
      <c r="D3251" s="42">
        <f>_xll.qlCalendarAdvance(Calendar,$D3250,B3251,"f",FALSE)</f>
        <v>62471</v>
      </c>
      <c r="E3251" s="139">
        <f>_xll.qlInterestRateIndexValueDate(IndexON,D3251)</f>
        <v>62471</v>
      </c>
      <c r="F3251" s="155">
        <f>IFERROR(_xll.qlIndexFixing(IndexON,D3251,TRUE,_xll.ohTrigger(RecalcTrigger,TriggerON)),NA())</f>
        <v>5.1980366804471601E-3</v>
      </c>
      <c r="H3251" s="42">
        <f>_xll.qlCalendarAdvance(Calendar,$H3250,B3251,"f",FALSE)</f>
        <v>62471</v>
      </c>
      <c r="I3251" s="139">
        <f>_xll.qlInterestRateIndexValueDate(Index1M,$H3251)</f>
        <v>62473</v>
      </c>
      <c r="J3251" s="144">
        <f>IFERROR(_xll.qlIndexFixing(Index1M,$H3251,TRUE,_xll.ohTrigger(RecalcTrigger,Trigger1M)),NA())</f>
        <v>5.3953158861511086E-3</v>
      </c>
      <c r="K3251" s="44">
        <f>IFERROR(_xll.qlIndexFixing(Index3M,H3251,TRUE,_xll.ohTrigger(RecalcTrigger,Trigger3M)),NA())</f>
        <v>5.672951118921965E-3</v>
      </c>
      <c r="L3251" s="44">
        <f>IFERROR(_xll.qlIndexFixing(Index6M,$H3251,TRUE,_xll.ohTrigger(RecalcTrigger,Trigger6M)),NA())</f>
        <v>5.5607431292633526E-3</v>
      </c>
      <c r="M3251" s="145">
        <f>IFERROR(_xll.qlIndexFixing(Index1Y,$H3251,TRUE,_xll.ohTrigger(RecalcTrigger,Trigger1Y)),NA())</f>
        <v>6.0207773060765093E-3</v>
      </c>
      <c r="N3251" s="144">
        <f>IFERROR(_xll.qlIndexFixing(ONIndex1M,I3251,TRUE,_xll.ohTrigger(RecalcTrigger,Trigger1M)),NA())</f>
        <v>5.390171772123864E-3</v>
      </c>
      <c r="O3251" s="44">
        <f>IFERROR(_xll.qlIndexFixing(ONIndex3M,I3251,TRUE,_xll.ohTrigger(RecalcTrigger,Trigger3M)),NA())</f>
        <v>5.6556209820968206E-3</v>
      </c>
      <c r="P3251" s="44">
        <f>IFERROR(_xll.qlIndexFixing(ONIndex6M,I3251,TRUE,_xll.ohTrigger(RecalcTrigger,Trigger6M)),NA())</f>
        <v>5.549136104381347E-3</v>
      </c>
      <c r="Q3251" s="145">
        <f>IFERROR(_xll.qlIndexFixing(ONIndex1Y,I3251,TRUE,_xll.ohTrigger(RecalcTrigger,Trigger1Y)),NA())</f>
        <v>5.9486119120144565E-3</v>
      </c>
    </row>
    <row r="3252" spans="2:17" x14ac:dyDescent="0.2">
      <c r="B3252" s="39" t="s">
        <v>42</v>
      </c>
      <c r="D3252" s="42">
        <f>_xll.qlCalendarAdvance(Calendar,$D3251,B3252,"f",FALSE)</f>
        <v>62478</v>
      </c>
      <c r="E3252" s="139">
        <f>_xll.qlInterestRateIndexValueDate(IndexON,D3252)</f>
        <v>62478</v>
      </c>
      <c r="F3252" s="155">
        <f>IFERROR(_xll.qlIndexFixing(IndexON,D3252,TRUE,_xll.ohTrigger(RecalcTrigger,TriggerON)),NA())</f>
        <v>5.2004053037446596E-3</v>
      </c>
      <c r="H3252" s="42">
        <f>_xll.qlCalendarAdvance(Calendar,$H3251,B3252,"f",FALSE)</f>
        <v>62478</v>
      </c>
      <c r="I3252" s="139">
        <f>_xll.qlInterestRateIndexValueDate(Index1M,$H3252)</f>
        <v>62480</v>
      </c>
      <c r="J3252" s="144">
        <f>IFERROR(_xll.qlIndexFixing(Index1M,$H3252,TRUE,_xll.ohTrigger(RecalcTrigger,Trigger1M)),NA())</f>
        <v>5.3976796424268225E-3</v>
      </c>
      <c r="K3252" s="44">
        <f>IFERROR(_xll.qlIndexFixing(Index3M,H3252,TRUE,_xll.ohTrigger(RecalcTrigger,Trigger3M)),NA())</f>
        <v>5.6752451591792763E-3</v>
      </c>
      <c r="L3252" s="44">
        <f>IFERROR(_xll.qlIndexFixing(Index6M,$H3252,TRUE,_xll.ohTrigger(RecalcTrigger,Trigger6M)),NA())</f>
        <v>5.5611311665575832E-3</v>
      </c>
      <c r="M3252" s="145">
        <f>IFERROR(_xll.qlIndexFixing(Index1Y,$H3252,TRUE,_xll.ohTrigger(RecalcTrigger,Trigger1Y)),NA())</f>
        <v>6.022832137660957E-3</v>
      </c>
      <c r="N3252" s="144">
        <f>IFERROR(_xll.qlIndexFixing(ONIndex1M,I3252,TRUE,_xll.ohTrigger(RecalcTrigger,Trigger1M)),NA())</f>
        <v>5.3925466350701612E-3</v>
      </c>
      <c r="O3252" s="44">
        <f>IFERROR(_xll.qlIndexFixing(ONIndex3M,I3252,TRUE,_xll.ohTrigger(RecalcTrigger,Trigger3M)),NA())</f>
        <v>5.6579578138649111E-3</v>
      </c>
      <c r="P3252" s="44">
        <f>IFERROR(_xll.qlIndexFixing(ONIndex6M,I3252,TRUE,_xll.ohTrigger(RecalcTrigger,Trigger6M)),NA())</f>
        <v>5.5493244264592789E-3</v>
      </c>
      <c r="Q3252" s="145">
        <f>IFERROR(_xll.qlIndexFixing(ONIndex1Y,I3252,TRUE,_xll.ohTrigger(RecalcTrigger,Trigger1Y)),NA())</f>
        <v>5.9508765084448356E-3</v>
      </c>
    </row>
    <row r="3253" spans="2:17" x14ac:dyDescent="0.2">
      <c r="B3253" s="39" t="s">
        <v>42</v>
      </c>
      <c r="D3253" s="42">
        <f>_xll.qlCalendarAdvance(Calendar,$D3252,B3253,"f",FALSE)</f>
        <v>62485</v>
      </c>
      <c r="E3253" s="139">
        <f>_xll.qlInterestRateIndexValueDate(IndexON,D3253)</f>
        <v>62485</v>
      </c>
      <c r="F3253" s="155">
        <f>IFERROR(_xll.qlIndexFixing(IndexON,D3253,TRUE,_xll.ohTrigger(RecalcTrigger,TriggerON)),NA())</f>
        <v>5.2027664388720751E-3</v>
      </c>
      <c r="H3253" s="42">
        <f>_xll.qlCalendarAdvance(Calendar,$H3252,B3253,"f",FALSE)</f>
        <v>62485</v>
      </c>
      <c r="I3253" s="139">
        <f>_xll.qlInterestRateIndexValueDate(Index1M,$H3253)</f>
        <v>62487</v>
      </c>
      <c r="J3253" s="144">
        <f>IFERROR(_xll.qlIndexFixing(Index1M,$H3253,TRUE,_xll.ohTrigger(RecalcTrigger,Trigger1M)),NA())</f>
        <v>5.3994113608207637E-3</v>
      </c>
      <c r="K3253" s="44">
        <f>IFERROR(_xll.qlIndexFixing(Index3M,H3253,TRUE,_xll.ohTrigger(RecalcTrigger,Trigger3M)),NA())</f>
        <v>5.6775312031698277E-3</v>
      </c>
      <c r="L3253" s="44">
        <f>IFERROR(_xll.qlIndexFixing(Index6M,$H3253,TRUE,_xll.ohTrigger(RecalcTrigger,Trigger6M)),NA())</f>
        <v>5.5615337227819597E-3</v>
      </c>
      <c r="M3253" s="145">
        <f>IFERROR(_xll.qlIndexFixing(Index1Y,$H3253,TRUE,_xll.ohTrigger(RecalcTrigger,Trigger1Y)),NA())</f>
        <v>6.0248780326455607E-3</v>
      </c>
      <c r="N3253" s="144">
        <f>IFERROR(_xll.qlIndexFixing(ONIndex1M,I3253,TRUE,_xll.ohTrigger(RecalcTrigger,Trigger1M)),NA())</f>
        <v>5.3949140817088903E-3</v>
      </c>
      <c r="O3253" s="44">
        <f>IFERROR(_xll.qlIndexFixing(ONIndex3M,I3253,TRUE,_xll.ohTrigger(RecalcTrigger,Trigger3M)),NA())</f>
        <v>5.6602867509880639E-3</v>
      </c>
      <c r="P3253" s="44">
        <f>IFERROR(_xll.qlIndexFixing(ONIndex6M,I3253,TRUE,_xll.ohTrigger(RecalcTrigger,Trigger6M)),NA())</f>
        <v>5.549528863726394E-3</v>
      </c>
      <c r="Q3253" s="145">
        <f>IFERROR(_xll.qlIndexFixing(ONIndex1Y,I3253,TRUE,_xll.ohTrigger(RecalcTrigger,Trigger1Y)),NA())</f>
        <v>5.9531326492390235E-3</v>
      </c>
    </row>
    <row r="3254" spans="2:17" x14ac:dyDescent="0.2">
      <c r="B3254" s="39" t="s">
        <v>42</v>
      </c>
      <c r="D3254" s="42">
        <f>_xll.qlCalendarAdvance(Calendar,$D3253,B3254,"f",FALSE)</f>
        <v>62492</v>
      </c>
      <c r="E3254" s="139">
        <f>_xll.qlInterestRateIndexValueDate(IndexON,D3254)</f>
        <v>62492</v>
      </c>
      <c r="F3254" s="155">
        <f>IFERROR(_xll.qlIndexFixing(IndexON,D3254,TRUE,_xll.ohTrigger(RecalcTrigger,TriggerON)),NA())</f>
        <v>5.2051200707214917E-3</v>
      </c>
      <c r="H3254" s="42">
        <f>_xll.qlCalendarAdvance(Calendar,$H3253,B3254,"f",FALSE)</f>
        <v>62492</v>
      </c>
      <c r="I3254" s="139">
        <f>_xll.qlInterestRateIndexValueDate(Index1M,$H3254)</f>
        <v>62494</v>
      </c>
      <c r="J3254" s="144">
        <f>IFERROR(_xll.qlIndexFixing(Index1M,$H3254,TRUE,_xll.ohTrigger(RecalcTrigger,Trigger1M)),NA())</f>
        <v>5.4015539206561259E-3</v>
      </c>
      <c r="K3254" s="44">
        <f>IFERROR(_xll.qlIndexFixing(Index3M,H3254,TRUE,_xll.ohTrigger(RecalcTrigger,Trigger3M)),NA())</f>
        <v>5.6796032245763645E-3</v>
      </c>
      <c r="L3254" s="44">
        <f>IFERROR(_xll.qlIndexFixing(Index6M,$H3254,TRUE,_xll.ohTrigger(RecalcTrigger,Trigger6M)),NA())</f>
        <v>5.5619499875986089E-3</v>
      </c>
      <c r="M3254" s="145">
        <f>IFERROR(_xll.qlIndexFixing(Index1Y,$H3254,TRUE,_xll.ohTrigger(RecalcTrigger,Trigger1Y)),NA())</f>
        <v>6.0269149739196242E-3</v>
      </c>
      <c r="N3254" s="144">
        <f>IFERROR(_xll.qlIndexFixing(ONIndex1M,I3254,TRUE,_xll.ohTrigger(RecalcTrigger,Trigger1M)),NA())</f>
        <v>5.3972740973318167E-3</v>
      </c>
      <c r="O3254" s="44">
        <f>IFERROR(_xll.qlIndexFixing(ONIndex3M,I3254,TRUE,_xll.ohTrigger(RecalcTrigger,Trigger3M)),NA())</f>
        <v>5.6626077774790673E-3</v>
      </c>
      <c r="P3254" s="44">
        <f>IFERROR(_xll.qlIndexFixing(ONIndex6M,I3254,TRUE,_xll.ohTrigger(RecalcTrigger,Trigger6M)),NA())</f>
        <v>5.5497494368861311E-3</v>
      </c>
      <c r="Q3254" s="145">
        <f>IFERROR(_xll.qlIndexFixing(ONIndex1Y,I3254,TRUE,_xll.ohTrigger(RecalcTrigger,Trigger1Y)),NA())</f>
        <v>5.9553803174505759E-3</v>
      </c>
    </row>
    <row r="3255" spans="2:17" x14ac:dyDescent="0.2">
      <c r="B3255" s="39" t="s">
        <v>42</v>
      </c>
      <c r="D3255" s="42">
        <f>_xll.qlCalendarAdvance(Calendar,$D3254,B3255,"f",FALSE)</f>
        <v>62499</v>
      </c>
      <c r="E3255" s="139">
        <f>_xll.qlInterestRateIndexValueDate(IndexON,D3255)</f>
        <v>62499</v>
      </c>
      <c r="F3255" s="155">
        <f>IFERROR(_xll.qlIndexFixing(IndexON,D3255,TRUE,_xll.ohTrigger(RecalcTrigger,TriggerON)),NA())</f>
        <v>5.2074661841849945E-3</v>
      </c>
      <c r="H3255" s="42">
        <f>_xll.qlCalendarAdvance(Calendar,$H3254,B3255,"f",FALSE)</f>
        <v>62499</v>
      </c>
      <c r="I3255" s="139">
        <f>_xll.qlInterestRateIndexValueDate(Index1M,$H3255)</f>
        <v>62501</v>
      </c>
      <c r="J3255" s="144">
        <f>IFERROR(_xll.qlIndexFixing(Index1M,$H3255,TRUE,_xll.ohTrigger(RecalcTrigger,Trigger1M)),NA())</f>
        <v>5.4038973006547454E-3</v>
      </c>
      <c r="K3255" s="44">
        <f>IFERROR(_xll.qlIndexFixing(Index3M,H3255,TRUE,_xll.ohTrigger(RecalcTrigger,Trigger3M)),NA())</f>
        <v>5.6818737690003014E-3</v>
      </c>
      <c r="L3255" s="44">
        <f>IFERROR(_xll.qlIndexFixing(Index6M,$H3255,TRUE,_xll.ohTrigger(RecalcTrigger,Trigger6M)),NA())</f>
        <v>5.5623791495138962E-3</v>
      </c>
      <c r="M3255" s="145">
        <f>IFERROR(_xll.qlIndexFixing(Index1Y,$H3255,TRUE,_xll.ohTrigger(RecalcTrigger,Trigger1Y)),NA())</f>
        <v>6.0289429443720136E-3</v>
      </c>
      <c r="N3255" s="144">
        <f>IFERROR(_xll.qlIndexFixing(ONIndex1M,I3255,TRUE,_xll.ohTrigger(RecalcTrigger,Trigger1M)),NA())</f>
        <v>5.3996266669908977E-3</v>
      </c>
      <c r="O3255" s="44">
        <f>IFERROR(_xll.qlIndexFixing(ONIndex3M,I3255,TRUE,_xll.ohTrigger(RecalcTrigger,Trigger3M)),NA())</f>
        <v>5.664920877590518E-3</v>
      </c>
      <c r="P3255" s="44">
        <f>IFERROR(_xll.qlIndexFixing(ONIndex6M,I3255,TRUE,_xll.ohTrigger(RecalcTrigger,Trigger6M)),NA())</f>
        <v>5.549986166322185E-3</v>
      </c>
      <c r="Q3255" s="145">
        <f>IFERROR(_xll.qlIndexFixing(ONIndex1Y,I3255,TRUE,_xll.ohTrigger(RecalcTrigger,Trigger1Y)),NA())</f>
        <v>5.9576194962129847E-3</v>
      </c>
    </row>
    <row r="3256" spans="2:17" x14ac:dyDescent="0.2">
      <c r="B3256" s="39" t="s">
        <v>42</v>
      </c>
      <c r="D3256" s="42">
        <f>_xll.qlCalendarAdvance(Calendar,$D3255,B3256,"f",FALSE)</f>
        <v>62506</v>
      </c>
      <c r="E3256" s="139">
        <f>_xll.qlInterestRateIndexValueDate(IndexON,D3256)</f>
        <v>62506</v>
      </c>
      <c r="F3256" s="155">
        <f>IFERROR(_xll.qlIndexFixing(IndexON,D3256,TRUE,_xll.ohTrigger(RecalcTrigger,TriggerON)),NA())</f>
        <v>5.2098047643944767E-3</v>
      </c>
      <c r="H3256" s="42">
        <f>_xll.qlCalendarAdvance(Calendar,$H3255,B3256,"f",FALSE)</f>
        <v>62506</v>
      </c>
      <c r="I3256" s="139">
        <f>_xll.qlInterestRateIndexValueDate(Index1M,$H3256)</f>
        <v>62508</v>
      </c>
      <c r="J3256" s="144">
        <f>IFERROR(_xll.qlIndexFixing(Index1M,$H3256,TRUE,_xll.ohTrigger(RecalcTrigger,Trigger1M)),NA())</f>
        <v>5.4062331970539113E-3</v>
      </c>
      <c r="K3256" s="44">
        <f>IFERROR(_xll.qlIndexFixing(Index3M,H3256,TRUE,_xll.ohTrigger(RecalcTrigger,Trigger3M)),NA())</f>
        <v>5.6841362708122695E-3</v>
      </c>
      <c r="L3256" s="44">
        <f>IFERROR(_xll.qlIndexFixing(Index6M,$H3256,TRUE,_xll.ohTrigger(RecalcTrigger,Trigger6M)),NA())</f>
        <v>5.562820395884167E-3</v>
      </c>
      <c r="M3256" s="145">
        <f>IFERROR(_xll.qlIndexFixing(Index1Y,$H3256,TRUE,_xll.ohTrigger(RecalcTrigger,Trigger1Y)),NA())</f>
        <v>6.0309619268920324E-3</v>
      </c>
      <c r="N3256" s="144">
        <f>IFERROR(_xll.qlIndexFixing(ONIndex1M,I3256,TRUE,_xll.ohTrigger(RecalcTrigger,Trigger1M)),NA())</f>
        <v>5.4019717759778985E-3</v>
      </c>
      <c r="O3256" s="44">
        <f>IFERROR(_xll.qlIndexFixing(ONIndex3M,I3256,TRUE,_xll.ohTrigger(RecalcTrigger,Trigger3M)),NA())</f>
        <v>5.6672260353352044E-3</v>
      </c>
      <c r="P3256" s="44">
        <f>IFERROR(_xll.qlIndexFixing(ONIndex6M,I3256,TRUE,_xll.ohTrigger(RecalcTrigger,Trigger6M)),NA())</f>
        <v>5.5502390727379947E-3</v>
      </c>
      <c r="Q3256" s="145">
        <f>IFERROR(_xll.qlIndexFixing(ONIndex1Y,I3256,TRUE,_xll.ohTrigger(RecalcTrigger,Trigger1Y)),NA())</f>
        <v>5.9598501684199334E-3</v>
      </c>
    </row>
    <row r="3257" spans="2:17" x14ac:dyDescent="0.2">
      <c r="B3257" s="39" t="s">
        <v>42</v>
      </c>
      <c r="D3257" s="42">
        <f>_xll.qlCalendarAdvance(Calendar,$D3256,B3257,"f",FALSE)</f>
        <v>62513</v>
      </c>
      <c r="E3257" s="139">
        <f>_xll.qlInterestRateIndexValueDate(IndexON,D3257)</f>
        <v>62513</v>
      </c>
      <c r="F3257" s="155">
        <f>IFERROR(_xll.qlIndexFixing(IndexON,D3257,TRUE,_xll.ohTrigger(RecalcTrigger,TriggerON)),NA())</f>
        <v>5.2121357961620873E-3</v>
      </c>
      <c r="H3257" s="42">
        <f>_xll.qlCalendarAdvance(Calendar,$H3256,B3257,"f",FALSE)</f>
        <v>62513</v>
      </c>
      <c r="I3257" s="139">
        <f>_xll.qlInterestRateIndexValueDate(Index1M,$H3257)</f>
        <v>62515</v>
      </c>
      <c r="J3257" s="144">
        <f>IFERROR(_xll.qlIndexFixing(Index1M,$H3257,TRUE,_xll.ohTrigger(RecalcTrigger,Trigger1M)),NA())</f>
        <v>5.4085615949769506E-3</v>
      </c>
      <c r="K3257" s="44">
        <f>IFERROR(_xll.qlIndexFixing(Index3M,H3257,TRUE,_xll.ohTrigger(RecalcTrigger,Trigger3M)),NA())</f>
        <v>5.686390714145409E-3</v>
      </c>
      <c r="L3257" s="44">
        <f>IFERROR(_xll.qlIndexFixing(Index6M,$H3257,TRUE,_xll.ohTrigger(RecalcTrigger,Trigger6M)),NA())</f>
        <v>5.5632729129073567E-3</v>
      </c>
      <c r="M3257" s="145">
        <f>IFERROR(_xll.qlIndexFixing(Index1Y,$H3257,TRUE,_xll.ohTrigger(RecalcTrigger,Trigger1Y)),NA())</f>
        <v>6.0329719043692017E-3</v>
      </c>
      <c r="N3257" s="144">
        <f>IFERROR(_xll.qlIndexFixing(ONIndex1M,I3257,TRUE,_xll.ohTrigger(RecalcTrigger,Trigger1M)),NA())</f>
        <v>5.4043094091849042E-3</v>
      </c>
      <c r="O3257" s="44">
        <f>IFERROR(_xll.qlIndexFixing(ONIndex3M,I3257,TRUE,_xll.ohTrigger(RecalcTrigger,Trigger3M)),NA())</f>
        <v>5.6695232348857871E-3</v>
      </c>
      <c r="P3257" s="44">
        <f>IFERROR(_xll.qlIndexFixing(ONIndex6M,I3257,TRUE,_xll.ohTrigger(RecalcTrigger,Trigger6M)),NA())</f>
        <v>5.5505081769169351E-3</v>
      </c>
      <c r="Q3257" s="145">
        <f>IFERROR(_xll.qlIndexFixing(ONIndex1Y,I3257,TRUE,_xll.ohTrigger(RecalcTrigger,Trigger1Y)),NA())</f>
        <v>5.9620723171249779E-3</v>
      </c>
    </row>
    <row r="3258" spans="2:17" x14ac:dyDescent="0.2">
      <c r="B3258" s="39" t="s">
        <v>42</v>
      </c>
      <c r="D3258" s="42">
        <f>_xll.qlCalendarAdvance(Calendar,$D3257,B3258,"f",FALSE)</f>
        <v>62520</v>
      </c>
      <c r="E3258" s="139">
        <f>_xll.qlInterestRateIndexValueDate(IndexON,D3258)</f>
        <v>62520</v>
      </c>
      <c r="F3258" s="155">
        <f>IFERROR(_xll.qlIndexFixing(IndexON,D3258,TRUE,_xll.ohTrigger(RecalcTrigger,TriggerON)),NA())</f>
        <v>5.2144592644598475E-3</v>
      </c>
      <c r="H3258" s="42">
        <f>_xll.qlCalendarAdvance(Calendar,$H3257,B3258,"f",FALSE)</f>
        <v>62520</v>
      </c>
      <c r="I3258" s="139">
        <f>_xll.qlInterestRateIndexValueDate(Index1M,$H3258)</f>
        <v>62522</v>
      </c>
      <c r="J3258" s="144">
        <f>IFERROR(_xll.qlIndexFixing(Index1M,$H3258,TRUE,_xll.ohTrigger(RecalcTrigger,Trigger1M)),NA())</f>
        <v>5.4117053437446883E-3</v>
      </c>
      <c r="K3258" s="44">
        <f>IFERROR(_xll.qlIndexFixing(Index3M,H3258,TRUE,_xll.ohTrigger(RecalcTrigger,Trigger3M)),NA())</f>
        <v>5.6892484555800009E-3</v>
      </c>
      <c r="L3258" s="44">
        <f>IFERROR(_xll.qlIndexFixing(Index6M,$H3258,TRUE,_xll.ohTrigger(RecalcTrigger,Trigger6M)),NA())</f>
        <v>5.5641353750949859E-3</v>
      </c>
      <c r="M3258" s="145">
        <f>IFERROR(_xll.qlIndexFixing(Index1Y,$H3258,TRUE,_xll.ohTrigger(RecalcTrigger,Trigger1Y)),NA())</f>
        <v>6.0355350118265405E-3</v>
      </c>
      <c r="N3258" s="144">
        <f>IFERROR(_xll.qlIndexFixing(ONIndex1M,I3258,TRUE,_xll.ohTrigger(RecalcTrigger,Trigger1M)),NA())</f>
        <v>5.4066395519036803E-3</v>
      </c>
      <c r="O3258" s="44">
        <f>IFERROR(_xll.qlIndexFixing(ONIndex3M,I3258,TRUE,_xll.ohTrigger(RecalcTrigger,Trigger3M)),NA())</f>
        <v>5.6718124607346709E-3</v>
      </c>
      <c r="P3258" s="44">
        <f>IFERROR(_xll.qlIndexFixing(ONIndex6M,I3258,TRUE,_xll.ohTrigger(RecalcTrigger,Trigger6M)),NA())</f>
        <v>5.550793499242701E-3</v>
      </c>
      <c r="Q3258" s="145">
        <f>IFERROR(_xll.qlIndexFixing(ONIndex1Y,I3258,TRUE,_xll.ohTrigger(RecalcTrigger,Trigger1Y)),NA())</f>
        <v>5.9642859255415459E-3</v>
      </c>
    </row>
    <row r="3259" spans="2:17" x14ac:dyDescent="0.2">
      <c r="B3259" s="39" t="s">
        <v>42</v>
      </c>
      <c r="D3259" s="42">
        <f>_xll.qlCalendarAdvance(Calendar,$D3258,B3259,"f",FALSE)</f>
        <v>62527</v>
      </c>
      <c r="E3259" s="139">
        <f>_xll.qlInterestRateIndexValueDate(IndexON,D3259)</f>
        <v>62527</v>
      </c>
      <c r="F3259" s="155">
        <f>IFERROR(_xll.qlIndexFixing(IndexON,D3259,TRUE,_xll.ohTrigger(RecalcTrigger,TriggerON)),NA())</f>
        <v>5.2167751544196506E-3</v>
      </c>
      <c r="H3259" s="42">
        <f>_xll.qlCalendarAdvance(Calendar,$H3258,B3259,"f",FALSE)</f>
        <v>62527</v>
      </c>
      <c r="I3259" s="139">
        <f>_xll.qlInterestRateIndexValueDate(Index1M,$H3259)</f>
        <v>62529</v>
      </c>
      <c r="J3259" s="144">
        <f>IFERROR(_xll.qlIndexFixing(Index1M,$H3259,TRUE,_xll.ohTrigger(RecalcTrigger,Trigger1M)),NA())</f>
        <v>5.4140166823576918E-3</v>
      </c>
      <c r="K3259" s="44">
        <f>IFERROR(_xll.qlIndexFixing(Index3M,H3259,TRUE,_xll.ohTrigger(RecalcTrigger,Trigger3M)),NA())</f>
        <v>5.6914850973491856E-3</v>
      </c>
      <c r="L3259" s="44">
        <f>IFERROR(_xll.qlIndexFixing(Index6M,$H3259,TRUE,_xll.ohTrigger(RecalcTrigger,Trigger6M)),NA())</f>
        <v>5.5646095367339705E-3</v>
      </c>
      <c r="M3259" s="145">
        <f>IFERROR(_xll.qlIndexFixing(Index1Y,$H3259,TRUE,_xll.ohTrigger(RecalcTrigger,Trigger1Y)),NA())</f>
        <v>6.0375250565451195E-3</v>
      </c>
      <c r="N3259" s="144">
        <f>IFERROR(_xll.qlIndexFixing(ONIndex1M,I3259,TRUE,_xll.ohTrigger(RecalcTrigger,Trigger1M)),NA())</f>
        <v>5.4089621891861839E-3</v>
      </c>
      <c r="O3259" s="44">
        <f>IFERROR(_xll.qlIndexFixing(ONIndex3M,I3259,TRUE,_xll.ohTrigger(RecalcTrigger,Trigger3M)),NA())</f>
        <v>5.6740936968147082E-3</v>
      </c>
      <c r="P3259" s="44">
        <f>IFERROR(_xll.qlIndexFixing(ONIndex6M,I3259,TRUE,_xll.ohTrigger(RecalcTrigger,Trigger6M)),NA())</f>
        <v>5.5510950605786036E-3</v>
      </c>
      <c r="Q3259" s="145">
        <f>IFERROR(_xll.qlIndexFixing(ONIndex1Y,I3259,TRUE,_xll.ohTrigger(RecalcTrigger,Trigger1Y)),NA())</f>
        <v>5.9664909766432572E-3</v>
      </c>
    </row>
    <row r="3260" spans="2:17" x14ac:dyDescent="0.2">
      <c r="B3260" s="39" t="s">
        <v>42</v>
      </c>
      <c r="D3260" s="42">
        <f>_xll.qlCalendarAdvance(Calendar,$D3259,B3260,"f",FALSE)</f>
        <v>62534</v>
      </c>
      <c r="E3260" s="139">
        <f>_xll.qlInterestRateIndexValueDate(IndexON,D3260)</f>
        <v>62534</v>
      </c>
      <c r="F3260" s="155">
        <f>IFERROR(_xll.qlIndexFixing(IndexON,D3260,TRUE,_xll.ohTrigger(RecalcTrigger,TriggerON)),NA())</f>
        <v>5.2190834506937733E-3</v>
      </c>
      <c r="H3260" s="42">
        <f>_xll.qlCalendarAdvance(Calendar,$H3259,B3260,"f",FALSE)</f>
        <v>62534</v>
      </c>
      <c r="I3260" s="139">
        <f>_xll.qlInterestRateIndexValueDate(Index1M,$H3260)</f>
        <v>62536</v>
      </c>
      <c r="J3260" s="144">
        <f>IFERROR(_xll.qlIndexFixing(Index1M,$H3260,TRUE,_xll.ohTrigger(RecalcTrigger,Trigger1M)),NA())</f>
        <v>5.4165250637140299E-3</v>
      </c>
      <c r="K3260" s="44">
        <f>IFERROR(_xll.qlIndexFixing(Index3M,H3260,TRUE,_xll.ohTrigger(RecalcTrigger,Trigger3M)),NA())</f>
        <v>5.6937136293055491E-3</v>
      </c>
      <c r="L3260" s="44">
        <f>IFERROR(_xll.qlIndexFixing(Index6M,$H3260,TRUE,_xll.ohTrigger(RecalcTrigger,Trigger6M)),NA())</f>
        <v>5.5650921535832501E-3</v>
      </c>
      <c r="M3260" s="145">
        <f>IFERROR(_xll.qlIndexFixing(Index1Y,$H3260,TRUE,_xll.ohTrigger(RecalcTrigger,Trigger1Y)),NA())</f>
        <v>6.0395060408006667E-3</v>
      </c>
      <c r="N3260" s="144">
        <f>IFERROR(_xll.qlIndexFixing(ONIndex1M,I3260,TRUE,_xll.ohTrigger(RecalcTrigger,Trigger1M)),NA())</f>
        <v>5.4112773062442443E-3</v>
      </c>
      <c r="O3260" s="44">
        <f>IFERROR(_xll.qlIndexFixing(ONIndex3M,I3260,TRUE,_xll.ohTrigger(RecalcTrigger,Trigger3M)),NA())</f>
        <v>5.6763669271386874E-3</v>
      </c>
      <c r="P3260" s="44">
        <f>IFERROR(_xll.qlIndexFixing(ONIndex6M,I3260,TRUE,_xll.ohTrigger(RecalcTrigger,Trigger6M)),NA())</f>
        <v>5.5514128814682095E-3</v>
      </c>
      <c r="Q3260" s="145">
        <f>IFERROR(_xll.qlIndexFixing(ONIndex1Y,I3260,TRUE,_xll.ohTrigger(RecalcTrigger,Trigger1Y)),NA())</f>
        <v>5.9686874534037315E-3</v>
      </c>
    </row>
    <row r="3261" spans="2:17" x14ac:dyDescent="0.2">
      <c r="B3261" s="39" t="s">
        <v>42</v>
      </c>
      <c r="D3261" s="42">
        <f>_xll.qlCalendarAdvance(Calendar,$D3260,B3261,"f",FALSE)</f>
        <v>62541</v>
      </c>
      <c r="E3261" s="139">
        <f>_xll.qlInterestRateIndexValueDate(IndexON,D3261)</f>
        <v>62541</v>
      </c>
      <c r="F3261" s="155">
        <f>IFERROR(_xll.qlIndexFixing(IndexON,D3261,TRUE,_xll.ohTrigger(RecalcTrigger,TriggerON)),NA())</f>
        <v>5.2213841384940451E-3</v>
      </c>
      <c r="H3261" s="42">
        <f>_xll.qlCalendarAdvance(Calendar,$H3260,B3261,"f",FALSE)</f>
        <v>62541</v>
      </c>
      <c r="I3261" s="139">
        <f>_xll.qlInterestRateIndexValueDate(Index1M,$H3261)</f>
        <v>62543</v>
      </c>
      <c r="J3261" s="144">
        <f>IFERROR(_xll.qlIndexFixing(Index1M,$H3261,TRUE,_xll.ohTrigger(RecalcTrigger,Trigger1M)),NA())</f>
        <v>5.4186167014283471E-3</v>
      </c>
      <c r="K3261" s="44">
        <f>IFERROR(_xll.qlIndexFixing(Index3M,H3261,TRUE,_xll.ohTrigger(RecalcTrigger,Trigger3M)),NA())</f>
        <v>5.6959340355887348E-3</v>
      </c>
      <c r="L3261" s="44">
        <f>IFERROR(_xll.qlIndexFixing(Index6M,$H3261,TRUE,_xll.ohTrigger(RecalcTrigger,Trigger6M)),NA())</f>
        <v>5.5655824289171296E-3</v>
      </c>
      <c r="M3261" s="145">
        <f>IFERROR(_xll.qlIndexFixing(Index1Y,$H3261,TRUE,_xll.ohTrigger(RecalcTrigger,Trigger1Y)),NA())</f>
        <v>6.041477947481869E-3</v>
      </c>
      <c r="N3261" s="144">
        <f>IFERROR(_xll.qlIndexFixing(ONIndex1M,I3261,TRUE,_xll.ohTrigger(RecalcTrigger,Trigger1M)),NA())</f>
        <v>5.4135848881298188E-3</v>
      </c>
      <c r="O3261" s="44">
        <f>IFERROR(_xll.qlIndexFixing(ONIndex3M,I3261,TRUE,_xll.ohTrigger(RecalcTrigger,Trigger3M)),NA())</f>
        <v>5.6786321361990133E-3</v>
      </c>
      <c r="P3261" s="44">
        <f>IFERROR(_xll.qlIndexFixing(ONIndex6M,I3261,TRUE,_xll.ohTrigger(RecalcTrigger,Trigger6M)),NA())</f>
        <v>5.5517469825350219E-3</v>
      </c>
      <c r="Q3261" s="145">
        <f>IFERROR(_xll.qlIndexFixing(ONIndex1Y,I3261,TRUE,_xll.ohTrigger(RecalcTrigger,Trigger1Y)),NA())</f>
        <v>5.9708753388765246E-3</v>
      </c>
    </row>
    <row r="3262" spans="2:17" x14ac:dyDescent="0.2">
      <c r="B3262" s="39" t="s">
        <v>42</v>
      </c>
      <c r="D3262" s="42">
        <f>_xll.qlCalendarAdvance(Calendar,$D3261,B3262,"f",FALSE)</f>
        <v>62548</v>
      </c>
      <c r="E3262" s="139">
        <f>_xll.qlInterestRateIndexValueDate(IndexON,D3262)</f>
        <v>62548</v>
      </c>
      <c r="F3262" s="155">
        <f>IFERROR(_xll.qlIndexFixing(IndexON,D3262,TRUE,_xll.ohTrigger(RecalcTrigger,TriggerON)),NA())</f>
        <v>5.2236772027924872E-3</v>
      </c>
      <c r="H3262" s="42">
        <f>_xll.qlCalendarAdvance(Calendar,$H3261,B3262,"f",FALSE)</f>
        <v>62548</v>
      </c>
      <c r="I3262" s="139">
        <f>_xll.qlInterestRateIndexValueDate(Index1M,$H3262)</f>
        <v>62550</v>
      </c>
      <c r="J3262" s="144">
        <f>IFERROR(_xll.qlIndexFixing(Index1M,$H3262,TRUE,_xll.ohTrigger(RecalcTrigger,Trigger1M)),NA())</f>
        <v>5.4209053521273032E-3</v>
      </c>
      <c r="K3262" s="44">
        <f>IFERROR(_xll.qlIndexFixing(Index3M,H3262,TRUE,_xll.ohTrigger(RecalcTrigger,Trigger3M)),NA())</f>
        <v>5.6979447501000705E-3</v>
      </c>
      <c r="L3262" s="44">
        <f>IFERROR(_xll.qlIndexFixing(Index6M,$H3262,TRUE,_xll.ohTrigger(RecalcTrigger,Trigger6M)),NA())</f>
        <v>5.5658374555262544E-3</v>
      </c>
      <c r="M3262" s="145">
        <f>IFERROR(_xll.qlIndexFixing(Index1Y,$H3262,TRUE,_xll.ohTrigger(RecalcTrigger,Trigger1Y)),NA())</f>
        <v>6.0434407594769811E-3</v>
      </c>
      <c r="N3262" s="144">
        <f>IFERROR(_xll.qlIndexFixing(ONIndex1M,I3262,TRUE,_xll.ohTrigger(RecalcTrigger,Trigger1M)),NA())</f>
        <v>5.4158849200547365E-3</v>
      </c>
      <c r="O3262" s="44">
        <f>IFERROR(_xll.qlIndexFixing(ONIndex3M,I3262,TRUE,_xll.ohTrigger(RecalcTrigger,Trigger3M)),NA())</f>
        <v>5.6808893080884104E-3</v>
      </c>
      <c r="P3262" s="44">
        <f>IFERROR(_xll.qlIndexFixing(ONIndex6M,I3262,TRUE,_xll.ohTrigger(RecalcTrigger,Trigger6M)),NA())</f>
        <v>5.5520973844824795E-3</v>
      </c>
      <c r="Q3262" s="145">
        <f>IFERROR(_xll.qlIndexFixing(ONIndex1Y,I3262,TRUE,_xll.ohTrigger(RecalcTrigger,Trigger1Y)),NA())</f>
        <v>5.9730546161951281E-3</v>
      </c>
    </row>
    <row r="3263" spans="2:17" x14ac:dyDescent="0.2">
      <c r="B3263" s="39" t="s">
        <v>42</v>
      </c>
      <c r="D3263" s="42">
        <f>_xll.qlCalendarAdvance(Calendar,$D3262,B3263,"f",FALSE)</f>
        <v>62555</v>
      </c>
      <c r="E3263" s="139">
        <f>_xll.qlInterestRateIndexValueDate(IndexON,D3263)</f>
        <v>62555</v>
      </c>
      <c r="F3263" s="155">
        <f>IFERROR(_xll.qlIndexFixing(IndexON,D3263,TRUE,_xll.ohTrigger(RecalcTrigger,TriggerON)),NA())</f>
        <v>5.2259626284012484E-3</v>
      </c>
      <c r="H3263" s="42">
        <f>_xll.qlCalendarAdvance(Calendar,$H3262,B3263,"f",FALSE)</f>
        <v>62555</v>
      </c>
      <c r="I3263" s="139">
        <f>_xll.qlInterestRateIndexValueDate(Index1M,$H3263)</f>
        <v>62557</v>
      </c>
      <c r="J3263" s="144">
        <f>IFERROR(_xll.qlIndexFixing(Index1M,$H3263,TRUE,_xll.ohTrigger(RecalcTrigger,Trigger1M)),NA())</f>
        <v>5.423186410429548E-3</v>
      </c>
      <c r="K3263" s="44">
        <f>IFERROR(_xll.qlIndexFixing(Index3M,H3263,TRUE,_xll.ohTrigger(RecalcTrigger,Trigger3M)),NA())</f>
        <v>5.7001494082282167E-3</v>
      </c>
      <c r="L3263" s="44">
        <f>IFERROR(_xll.qlIndexFixing(Index6M,$H3263,TRUE,_xll.ohTrigger(RecalcTrigger,Trigger6M)),NA())</f>
        <v>5.566340539053004E-3</v>
      </c>
      <c r="M3263" s="145">
        <f>IFERROR(_xll.qlIndexFixing(Index1Y,$H3263,TRUE,_xll.ohTrigger(RecalcTrigger,Trigger1Y)),NA())</f>
        <v>6.0455785940099907E-3</v>
      </c>
      <c r="N3263" s="144">
        <f>IFERROR(_xll.qlIndexFixing(ONIndex1M,I3263,TRUE,_xll.ohTrigger(RecalcTrigger,Trigger1M)),NA())</f>
        <v>5.4181773870709549E-3</v>
      </c>
      <c r="O3263" s="44">
        <f>IFERROR(_xll.qlIndexFixing(ONIndex3M,I3263,TRUE,_xll.ohTrigger(RecalcTrigger,Trigger3M)),NA())</f>
        <v>5.6831384268996032E-3</v>
      </c>
      <c r="P3263" s="44">
        <f>IFERROR(_xll.qlIndexFixing(ONIndex6M,I3263,TRUE,_xll.ohTrigger(RecalcTrigger,Trigger6M)),NA())</f>
        <v>5.5524641078541492E-3</v>
      </c>
      <c r="Q3263" s="145">
        <f>IFERROR(_xll.qlIndexFixing(ONIndex1Y,I3263,TRUE,_xll.ohTrigger(RecalcTrigger,Trigger1Y)),NA())</f>
        <v>5.975225268413098E-3</v>
      </c>
    </row>
    <row r="3264" spans="2:17" x14ac:dyDescent="0.2">
      <c r="B3264" s="39" t="s">
        <v>42</v>
      </c>
      <c r="D3264" s="42">
        <f>_xll.qlCalendarAdvance(Calendar,$D3263,B3264,"f",FALSE)</f>
        <v>62562</v>
      </c>
      <c r="E3264" s="139">
        <f>_xll.qlInterestRateIndexValueDate(IndexON,D3264)</f>
        <v>62562</v>
      </c>
      <c r="F3264" s="155">
        <f>IFERROR(_xll.qlIndexFixing(IndexON,D3264,TRUE,_xll.ohTrigger(RecalcTrigger,TriggerON)),NA())</f>
        <v>5.228240400372286E-3</v>
      </c>
      <c r="H3264" s="42">
        <f>_xll.qlCalendarAdvance(Calendar,$H3263,B3264,"f",FALSE)</f>
        <v>62562</v>
      </c>
      <c r="I3264" s="139">
        <f>_xll.qlInterestRateIndexValueDate(Index1M,$H3264)</f>
        <v>62564</v>
      </c>
      <c r="J3264" s="144">
        <f>IFERROR(_xll.qlIndexFixing(Index1M,$H3264,TRUE,_xll.ohTrigger(RecalcTrigger,Trigger1M)),NA())</f>
        <v>5.4254598614494887E-3</v>
      </c>
      <c r="K3264" s="44">
        <f>IFERROR(_xll.qlIndexFixing(Index3M,H3264,TRUE,_xll.ohTrigger(RecalcTrigger,Trigger3M)),NA())</f>
        <v>5.7023458943359388E-3</v>
      </c>
      <c r="L3264" s="44">
        <f>IFERROR(_xll.qlIndexFixing(Index6M,$H3264,TRUE,_xll.ohTrigger(RecalcTrigger,Trigger6M)),NA())</f>
        <v>5.5668490504302724E-3</v>
      </c>
      <c r="M3264" s="145">
        <f>IFERROR(_xll.qlIndexFixing(Index1Y,$H3264,TRUE,_xll.ohTrigger(RecalcTrigger,Trigger1Y)),NA())</f>
        <v>6.0473390309636809E-3</v>
      </c>
      <c r="N3264" s="144">
        <f>IFERROR(_xll.qlIndexFixing(ONIndex1M,I3264,TRUE,_xll.ohTrigger(RecalcTrigger,Trigger1M)),NA())</f>
        <v>5.4211137049797742E-3</v>
      </c>
      <c r="O3264" s="44">
        <f>IFERROR(_xll.qlIndexFixing(ONIndex3M,I3264,TRUE,_xll.ohTrigger(RecalcTrigger,Trigger3M)),NA())</f>
        <v>5.6860182923657021E-3</v>
      </c>
      <c r="P3264" s="44">
        <f>IFERROR(_xll.qlIndexFixing(ONIndex6M,I3264,TRUE,_xll.ohTrigger(RecalcTrigger,Trigger6M)),NA())</f>
        <v>5.5529596250014635E-3</v>
      </c>
      <c r="Q3264" s="145">
        <f>IFERROR(_xll.qlIndexFixing(ONIndex1Y,I3264,TRUE,_xll.ohTrigger(RecalcTrigger,Trigger1Y)),NA())</f>
        <v>5.9780034058931619E-3</v>
      </c>
    </row>
    <row r="3265" spans="2:17" x14ac:dyDescent="0.2">
      <c r="B3265" s="39" t="s">
        <v>42</v>
      </c>
      <c r="D3265" s="42">
        <f>_xll.qlCalendarAdvance(Calendar,$D3264,B3265,"f",FALSE)</f>
        <v>62569</v>
      </c>
      <c r="E3265" s="139">
        <f>_xll.qlInterestRateIndexValueDate(IndexON,D3265)</f>
        <v>62569</v>
      </c>
      <c r="F3265" s="155">
        <f>IFERROR(_xll.qlIndexFixing(IndexON,D3265,TRUE,_xll.ohTrigger(RecalcTrigger,TriggerON)),NA())</f>
        <v>5.2305105038374933E-3</v>
      </c>
      <c r="H3265" s="42">
        <f>_xll.qlCalendarAdvance(Calendar,$H3264,B3265,"f",FALSE)</f>
        <v>62569</v>
      </c>
      <c r="I3265" s="139">
        <f>_xll.qlInterestRateIndexValueDate(Index1M,$H3265)</f>
        <v>62571</v>
      </c>
      <c r="J3265" s="144">
        <f>IFERROR(_xll.qlIndexFixing(Index1M,$H3265,TRUE,_xll.ohTrigger(RecalcTrigger,Trigger1M)),NA())</f>
        <v>5.4277256903140225E-3</v>
      </c>
      <c r="K3265" s="44">
        <f>IFERROR(_xll.qlIndexFixing(Index3M,H3265,TRUE,_xll.ohTrigger(RecalcTrigger,Trigger3M)),NA())</f>
        <v>5.7045341925598837E-3</v>
      </c>
      <c r="L3265" s="44">
        <f>IFERROR(_xll.qlIndexFixing(Index6M,$H3265,TRUE,_xll.ohTrigger(RecalcTrigger,Trigger6M)),NA())</f>
        <v>5.5673621754909657E-3</v>
      </c>
      <c r="M3265" s="145">
        <f>IFERROR(_xll.qlIndexFixing(Index1Y,$H3265,TRUE,_xll.ohTrigger(RecalcTrigger,Trigger1Y)),NA())</f>
        <v>6.0492744562328617E-3</v>
      </c>
      <c r="N3265" s="144">
        <f>IFERROR(_xll.qlIndexFixing(ONIndex1M,I3265,TRUE,_xll.ohTrigger(RecalcTrigger,Trigger1M)),NA())</f>
        <v>5.4227395669848022E-3</v>
      </c>
      <c r="O3265" s="44">
        <f>IFERROR(_xll.qlIndexFixing(ONIndex3M,I3265,TRUE,_xll.ohTrigger(RecalcTrigger,Trigger3M)),NA())</f>
        <v>5.6876124418181462E-3</v>
      </c>
      <c r="P3265" s="44">
        <f>IFERROR(_xll.qlIndexFixing(ONIndex6M,I3265,TRUE,_xll.ohTrigger(RecalcTrigger,Trigger6M)),NA())</f>
        <v>5.5532466013641368E-3</v>
      </c>
      <c r="Q3265" s="145">
        <f>IFERROR(_xll.qlIndexFixing(ONIndex1Y,I3265,TRUE,_xll.ohTrigger(RecalcTrigger,Trigger1Y)),NA())</f>
        <v>5.9795406293616793E-3</v>
      </c>
    </row>
    <row r="3266" spans="2:17" x14ac:dyDescent="0.2">
      <c r="B3266" s="39" t="s">
        <v>42</v>
      </c>
      <c r="D3266" s="42">
        <f>_xll.qlCalendarAdvance(Calendar,$D3265,B3266,"f",FALSE)</f>
        <v>62576</v>
      </c>
      <c r="E3266" s="139">
        <f>_xll.qlInterestRateIndexValueDate(IndexON,D3266)</f>
        <v>62576</v>
      </c>
      <c r="F3266" s="155">
        <f>IFERROR(_xll.qlIndexFixing(IndexON,D3266,TRUE,_xll.ohTrigger(RecalcTrigger,TriggerON)),NA())</f>
        <v>5.2327729234491471E-3</v>
      </c>
      <c r="H3266" s="42">
        <f>_xll.qlCalendarAdvance(Calendar,$H3265,B3266,"f",FALSE)</f>
        <v>62576</v>
      </c>
      <c r="I3266" s="139">
        <f>_xll.qlInterestRateIndexValueDate(Index1M,$H3266)</f>
        <v>62578</v>
      </c>
      <c r="J3266" s="144">
        <f>IFERROR(_xll.qlIndexFixing(Index1M,$H3266,TRUE,_xll.ohTrigger(RecalcTrigger,Trigger1M)),NA())</f>
        <v>5.4293790082546789E-3</v>
      </c>
      <c r="K3266" s="44">
        <f>IFERROR(_xll.qlIndexFixing(Index3M,H3266,TRUE,_xll.ohTrigger(RecalcTrigger,Trigger3M)),NA())</f>
        <v>5.7069136266137922E-3</v>
      </c>
      <c r="L3266" s="44">
        <f>IFERROR(_xll.qlIndexFixing(Index6M,$H3266,TRUE,_xll.ohTrigger(RecalcTrigger,Trigger6M)),NA())</f>
        <v>5.5678790989257326E-3</v>
      </c>
      <c r="M3266" s="145">
        <f>IFERROR(_xll.qlIndexFixing(Index1Y,$H3266,TRUE,_xll.ohTrigger(RecalcTrigger,Trigger1Y)),NA())</f>
        <v>6.0506536515019613E-3</v>
      </c>
      <c r="N3266" s="144">
        <f>IFERROR(_xll.qlIndexFixing(ONIndex1M,I3266,TRUE,_xll.ohTrigger(RecalcTrigger,Trigger1M)),NA())</f>
        <v>5.4253328685582858E-3</v>
      </c>
      <c r="O3266" s="44">
        <f>IFERROR(_xll.qlIndexFixing(ONIndex3M,I3266,TRUE,_xll.ohTrigger(RecalcTrigger,Trigger3M)),NA())</f>
        <v>5.690154481916565E-3</v>
      </c>
      <c r="P3266" s="44">
        <f>IFERROR(_xll.qlIndexFixing(ONIndex6M,I3266,TRUE,_xll.ohTrigger(RecalcTrigger,Trigger6M)),NA())</f>
        <v>5.553723153122192E-3</v>
      </c>
      <c r="Q3266" s="145">
        <f>IFERROR(_xll.qlIndexFixing(ONIndex1Y,I3266,TRUE,_xll.ohTrigger(RecalcTrigger,Trigger1Y)),NA())</f>
        <v>5.9819909773661806E-3</v>
      </c>
    </row>
    <row r="3267" spans="2:17" x14ac:dyDescent="0.2">
      <c r="B3267" s="39" t="s">
        <v>42</v>
      </c>
      <c r="D3267" s="42">
        <f>_xll.qlCalendarAdvance(Calendar,$D3266,B3267,"f",FALSE)</f>
        <v>62583</v>
      </c>
      <c r="E3267" s="139">
        <f>_xll.qlInterestRateIndexValueDate(IndexON,D3267)</f>
        <v>62583</v>
      </c>
      <c r="F3267" s="155">
        <f>IFERROR(_xll.qlIndexFixing(IndexON,D3267,TRUE,_xll.ohTrigger(RecalcTrigger,TriggerON)),NA())</f>
        <v>5.2350276443391408E-3</v>
      </c>
      <c r="H3267" s="42">
        <f>_xll.qlCalendarAdvance(Calendar,$H3266,B3267,"f",FALSE)</f>
        <v>62583</v>
      </c>
      <c r="I3267" s="139">
        <f>_xll.qlInterestRateIndexValueDate(Index1M,$H3267)</f>
        <v>62585</v>
      </c>
      <c r="J3267" s="144">
        <f>IFERROR(_xll.qlIndexFixing(Index1M,$H3267,TRUE,_xll.ohTrigger(RecalcTrigger,Trigger1M)),NA())</f>
        <v>5.4322344220419927E-3</v>
      </c>
      <c r="K3267" s="44">
        <f>IFERROR(_xll.qlIndexFixing(Index3M,H3267,TRUE,_xll.ohTrigger(RecalcTrigger,Trigger3M)),NA())</f>
        <v>5.7090849456887666E-3</v>
      </c>
      <c r="L3267" s="44">
        <f>IFERROR(_xll.qlIndexFixing(Index6M,$H3267,TRUE,_xll.ohTrigger(RecalcTrigger,Trigger6M)),NA())</f>
        <v>5.5686401509234765E-3</v>
      </c>
      <c r="M3267" s="145">
        <f>IFERROR(_xll.qlIndexFixing(Index1Y,$H3267,TRUE,_xll.ohTrigger(RecalcTrigger,Trigger1Y)),NA())</f>
        <v>6.0531178002682789E-3</v>
      </c>
      <c r="N3267" s="144">
        <f>IFERROR(_xll.qlIndexFixing(ONIndex1M,I3267,TRUE,_xll.ohTrigger(RecalcTrigger,Trigger1M)),NA())</f>
        <v>5.4272713089265068E-3</v>
      </c>
      <c r="O3267" s="44">
        <f>IFERROR(_xll.qlIndexFixing(ONIndex3M,I3267,TRUE,_xll.ohTrigger(RecalcTrigger,Trigger3M)),NA())</f>
        <v>5.6920540546556708E-3</v>
      </c>
      <c r="P3267" s="44">
        <f>IFERROR(_xll.qlIndexFixing(ONIndex6M,I3267,TRUE,_xll.ohTrigger(RecalcTrigger,Trigger6M)),NA())</f>
        <v>5.5540946283727521E-3</v>
      </c>
      <c r="Q3267" s="145">
        <f>IFERROR(_xll.qlIndexFixing(ONIndex1Y,I3267,TRUE,_xll.ohTrigger(RecalcTrigger,Trigger1Y)),NA())</f>
        <v>5.9838212864704587E-3</v>
      </c>
    </row>
    <row r="3268" spans="2:17" x14ac:dyDescent="0.2">
      <c r="B3268" s="39" t="s">
        <v>42</v>
      </c>
      <c r="D3268" s="42">
        <f>_xll.qlCalendarAdvance(Calendar,$D3267,B3268,"f",FALSE)</f>
        <v>62590</v>
      </c>
      <c r="E3268" s="139">
        <f>_xll.qlInterestRateIndexValueDate(IndexON,D3268)</f>
        <v>62590</v>
      </c>
      <c r="F3268" s="155">
        <f>IFERROR(_xll.qlIndexFixing(IndexON,D3268,TRUE,_xll.ohTrigger(RecalcTrigger,TriggerON)),NA())</f>
        <v>5.2372746514794954E-3</v>
      </c>
      <c r="H3268" s="42">
        <f>_xll.qlCalendarAdvance(Calendar,$H3267,B3268,"f",FALSE)</f>
        <v>62590</v>
      </c>
      <c r="I3268" s="139">
        <f>_xll.qlInterestRateIndexValueDate(Index1M,$H3268)</f>
        <v>62592</v>
      </c>
      <c r="J3268" s="144">
        <f>IFERROR(_xll.qlIndexFixing(Index1M,$H3268,TRUE,_xll.ohTrigger(RecalcTrigger,Trigger1M)),NA())</f>
        <v>5.4344772951517295E-3</v>
      </c>
      <c r="K3268" s="44">
        <f>IFERROR(_xll.qlIndexFixing(Index3M,H3268,TRUE,_xll.ohTrigger(RecalcTrigger,Trigger3M)),NA())</f>
        <v>5.7112480280367877E-3</v>
      </c>
      <c r="L3268" s="44">
        <f>IFERROR(_xll.qlIndexFixing(Index6M,$H3268,TRUE,_xll.ohTrigger(RecalcTrigger,Trigger6M)),NA())</f>
        <v>5.5691616329668304E-3</v>
      </c>
      <c r="M3268" s="145">
        <f>IFERROR(_xll.qlIndexFixing(Index1Y,$H3268,TRUE,_xll.ohTrigger(RecalcTrigger,Trigger1Y)),NA())</f>
        <v>6.0550256848127589E-3</v>
      </c>
      <c r="N3268" s="144">
        <f>IFERROR(_xll.qlIndexFixing(ONIndex1M,I3268,TRUE,_xll.ohTrigger(RecalcTrigger,Trigger1M)),NA())</f>
        <v>5.4295257285374987E-3</v>
      </c>
      <c r="O3268" s="44">
        <f>IFERROR(_xll.qlIndexFixing(ONIndex3M,I3268,TRUE,_xll.ohTrigger(RecalcTrigger,Trigger3M)),NA())</f>
        <v>5.6942626705858146E-3</v>
      </c>
      <c r="P3268" s="44">
        <f>IFERROR(_xll.qlIndexFixing(ONIndex6M,I3268,TRUE,_xll.ohTrigger(RecalcTrigger,Trigger6M)),NA())</f>
        <v>5.5545432685377705E-3</v>
      </c>
      <c r="Q3268" s="145">
        <f>IFERROR(_xll.qlIndexFixing(ONIndex1Y,I3268,TRUE,_xll.ohTrigger(RecalcTrigger,Trigger1Y)),NA())</f>
        <v>5.98594855850898E-3</v>
      </c>
    </row>
    <row r="3269" spans="2:17" x14ac:dyDescent="0.2">
      <c r="B3269" s="39" t="s">
        <v>42</v>
      </c>
      <c r="D3269" s="42">
        <f>_xll.qlCalendarAdvance(Calendar,$D3268,B3269,"f",FALSE)</f>
        <v>62597</v>
      </c>
      <c r="E3269" s="139">
        <f>_xll.qlInterestRateIndexValueDate(IndexON,D3269)</f>
        <v>62597</v>
      </c>
      <c r="F3269" s="155">
        <f>IFERROR(_xll.qlIndexFixing(IndexON,D3269,TRUE,_xll.ohTrigger(RecalcTrigger,TriggerON)),NA())</f>
        <v>5.2395139297622961E-3</v>
      </c>
      <c r="H3269" s="42">
        <f>_xll.qlCalendarAdvance(Calendar,$H3268,B3269,"f",FALSE)</f>
        <v>62597</v>
      </c>
      <c r="I3269" s="139">
        <f>_xll.qlInterestRateIndexValueDate(Index1M,$H3269)</f>
        <v>62599</v>
      </c>
      <c r="J3269" s="144">
        <f>IFERROR(_xll.qlIndexFixing(Index1M,$H3269,TRUE,_xll.ohTrigger(RecalcTrigger,Trigger1M)),NA())</f>
        <v>5.4367124865786765E-3</v>
      </c>
      <c r="K3269" s="44">
        <f>IFERROR(_xll.qlIndexFixing(Index3M,H3269,TRUE,_xll.ohTrigger(RecalcTrigger,Trigger3M)),NA())</f>
        <v>5.7134028577922871E-3</v>
      </c>
      <c r="L3269" s="44">
        <f>IFERROR(_xll.qlIndexFixing(Index6M,$H3269,TRUE,_xll.ohTrigger(RecalcTrigger,Trigger6M)),NA())</f>
        <v>5.569684359243288E-3</v>
      </c>
      <c r="M3269" s="145">
        <f>IFERROR(_xll.qlIndexFixing(Index1Y,$H3269,TRUE,_xll.ohTrigger(RecalcTrigger,Trigger1Y)),NA())</f>
        <v>6.056924354894134E-3</v>
      </c>
      <c r="N3269" s="144">
        <f>IFERROR(_xll.qlIndexFixing(ONIndex1M,I3269,TRUE,_xll.ohTrigger(RecalcTrigger,Trigger1M)),NA())</f>
        <v>5.4317724940311507E-3</v>
      </c>
      <c r="O3269" s="44">
        <f>IFERROR(_xll.qlIndexFixing(ONIndex3M,I3269,TRUE,_xll.ohTrigger(RecalcTrigger,Trigger3M)),NA())</f>
        <v>5.6964631386335896E-3</v>
      </c>
      <c r="P3269" s="44">
        <f>IFERROR(_xll.qlIndexFixing(ONIndex6M,I3269,TRUE,_xll.ohTrigger(RecalcTrigger,Trigger6M)),NA())</f>
        <v>5.5550083538680184E-3</v>
      </c>
      <c r="Q3269" s="145">
        <f>IFERROR(_xll.qlIndexFixing(ONIndex1Y,I3269,TRUE,_xll.ohTrigger(RecalcTrigger,Trigger1Y)),NA())</f>
        <v>5.9880671037682021E-3</v>
      </c>
    </row>
    <row r="3270" spans="2:17" x14ac:dyDescent="0.2">
      <c r="B3270" s="39" t="s">
        <v>42</v>
      </c>
      <c r="D3270" s="42">
        <f>_xll.qlCalendarAdvance(Calendar,$D3269,B3270,"f",FALSE)</f>
        <v>62604</v>
      </c>
      <c r="E3270" s="139">
        <f>_xll.qlInterestRateIndexValueDate(IndexON,D3270)</f>
        <v>62604</v>
      </c>
      <c r="F3270" s="155">
        <f>IFERROR(_xll.qlIndexFixing(IndexON,D3270,TRUE,_xll.ohTrigger(RecalcTrigger,TriggerON)),NA())</f>
        <v>5.2417454642395001E-3</v>
      </c>
      <c r="H3270" s="42">
        <f>_xll.qlCalendarAdvance(Calendar,$H3269,B3270,"f",FALSE)</f>
        <v>62604</v>
      </c>
      <c r="I3270" s="139">
        <f>_xll.qlInterestRateIndexValueDate(Index1M,$H3270)</f>
        <v>62606</v>
      </c>
      <c r="J3270" s="144">
        <f>IFERROR(_xll.qlIndexFixing(Index1M,$H3270,TRUE,_xll.ohTrigger(RecalcTrigger,Trigger1M)),NA())</f>
        <v>5.4389399814472328E-3</v>
      </c>
      <c r="K3270" s="44">
        <f>IFERROR(_xll.qlIndexFixing(Index3M,H3270,TRUE,_xll.ohTrigger(RecalcTrigger,Trigger3M)),NA())</f>
        <v>5.715549419091432E-3</v>
      </c>
      <c r="L3270" s="44">
        <f>IFERROR(_xll.qlIndexFixing(Index6M,$H3270,TRUE,_xll.ohTrigger(RecalcTrigger,Trigger6M)),NA())</f>
        <v>5.5702075229161017E-3</v>
      </c>
      <c r="M3270" s="145">
        <f>IFERROR(_xll.qlIndexFixing(Index1Y,$H3270,TRUE,_xll.ohTrigger(RecalcTrigger,Trigger1Y)),NA())</f>
        <v>6.0588137934021761E-3</v>
      </c>
      <c r="N3270" s="144">
        <f>IFERROR(_xll.qlIndexFixing(ONIndex1M,I3270,TRUE,_xll.ohTrigger(RecalcTrigger,Trigger1M)),NA())</f>
        <v>5.434011590539356E-3</v>
      </c>
      <c r="O3270" s="44">
        <f>IFERROR(_xll.qlIndexFixing(ONIndex3M,I3270,TRUE,_xll.ohTrigger(RecalcTrigger,Trigger3M)),NA())</f>
        <v>5.6986554427318481E-3</v>
      </c>
      <c r="P3270" s="44">
        <f>IFERROR(_xll.qlIndexFixing(ONIndex6M,I3270,TRUE,_xll.ohTrigger(RecalcTrigger,Trigger6M)),NA())</f>
        <v>5.5554899050669349E-3</v>
      </c>
      <c r="Q3270" s="145">
        <f>IFERROR(_xll.qlIndexFixing(ONIndex1Y,I3270,TRUE,_xll.ohTrigger(RecalcTrigger,Trigger1Y)),NA())</f>
        <v>5.9901769051418086E-3</v>
      </c>
    </row>
    <row r="3271" spans="2:17" x14ac:dyDescent="0.2">
      <c r="B3271" s="39" t="s">
        <v>42</v>
      </c>
      <c r="D3271" s="42">
        <f>_xll.qlCalendarAdvance(Calendar,$D3270,B3271,"f",FALSE)</f>
        <v>62611</v>
      </c>
      <c r="E3271" s="139">
        <f>_xll.qlInterestRateIndexValueDate(IndexON,D3271)</f>
        <v>62611</v>
      </c>
      <c r="F3271" s="155">
        <f>IFERROR(_xll.qlIndexFixing(IndexON,D3271,TRUE,_xll.ohTrigger(RecalcTrigger,TriggerON)),NA())</f>
        <v>5.2439692398031923E-3</v>
      </c>
      <c r="H3271" s="42">
        <f>_xll.qlCalendarAdvance(Calendar,$H3270,B3271,"f",FALSE)</f>
        <v>62611</v>
      </c>
      <c r="I3271" s="139">
        <f>_xll.qlInterestRateIndexValueDate(Index1M,$H3271)</f>
        <v>62613</v>
      </c>
      <c r="J3271" s="144">
        <f>IFERROR(_xll.qlIndexFixing(Index1M,$H3271,TRUE,_xll.ohTrigger(RecalcTrigger,Trigger1M)),NA())</f>
        <v>5.4411597648768018E-3</v>
      </c>
      <c r="K3271" s="44">
        <f>IFERROR(_xll.qlIndexFixing(Index3M,H3271,TRUE,_xll.ohTrigger(RecalcTrigger,Trigger3M)),NA())</f>
        <v>5.7176876960703905E-3</v>
      </c>
      <c r="L3271" s="44">
        <f>IFERROR(_xll.qlIndexFixing(Index6M,$H3271,TRUE,_xll.ohTrigger(RecalcTrigger,Trigger6M)),NA())</f>
        <v>5.5704920759792591E-3</v>
      </c>
      <c r="M3271" s="145">
        <f>IFERROR(_xll.qlIndexFixing(Index1Y,$H3271,TRUE,_xll.ohTrigger(RecalcTrigger,Trigger1Y)),NA())</f>
        <v>6.0606939832262268E-3</v>
      </c>
      <c r="N3271" s="144">
        <f>IFERROR(_xll.qlIndexFixing(ONIndex1M,I3271,TRUE,_xll.ohTrigger(RecalcTrigger,Trigger1M)),NA())</f>
        <v>5.43624300335388E-3</v>
      </c>
      <c r="O3271" s="44">
        <f>IFERROR(_xll.qlIndexFixing(ONIndex3M,I3271,TRUE,_xll.ohTrigger(RecalcTrigger,Trigger3M)),NA())</f>
        <v>5.7008395671331868E-3</v>
      </c>
      <c r="P3271" s="44">
        <f>IFERROR(_xll.qlIndexFixing(ONIndex6M,I3271,TRUE,_xll.ohTrigger(RecalcTrigger,Trigger6M)),NA())</f>
        <v>5.5559879427580228E-3</v>
      </c>
      <c r="Q3271" s="145">
        <f>IFERROR(_xll.qlIndexFixing(ONIndex1Y,I3271,TRUE,_xll.ohTrigger(RecalcTrigger,Trigger1Y)),NA())</f>
        <v>5.9922779458432274E-3</v>
      </c>
    </row>
    <row r="3272" spans="2:17" x14ac:dyDescent="0.2">
      <c r="B3272" s="39" t="s">
        <v>42</v>
      </c>
      <c r="D3272" s="42">
        <f>_xll.qlCalendarAdvance(Calendar,$D3271,B3272,"f",FALSE)</f>
        <v>62618</v>
      </c>
      <c r="E3272" s="139">
        <f>_xll.qlInterestRateIndexValueDate(IndexON,D3272)</f>
        <v>62618</v>
      </c>
      <c r="F3272" s="155">
        <f>IFERROR(_xll.qlIndexFixing(IndexON,D3272,TRUE,_xll.ohTrigger(RecalcTrigger,TriggerON)),NA())</f>
        <v>5.2461852415053301E-3</v>
      </c>
      <c r="H3272" s="42">
        <f>_xll.qlCalendarAdvance(Calendar,$H3271,B3272,"f",FALSE)</f>
        <v>62618</v>
      </c>
      <c r="I3272" s="139">
        <f>_xll.qlInterestRateIndexValueDate(Index1M,$H3272)</f>
        <v>62620</v>
      </c>
      <c r="J3272" s="144">
        <f>IFERROR(_xll.qlIndexFixing(Index1M,$H3272,TRUE,_xll.ohTrigger(RecalcTrigger,Trigger1M)),NA())</f>
        <v>5.4433718219867866E-3</v>
      </c>
      <c r="K3272" s="44">
        <f>IFERROR(_xll.qlIndexFixing(Index3M,H3272,TRUE,_xll.ohTrigger(RecalcTrigger,Trigger3M)),NA())</f>
        <v>5.7198176728635924E-3</v>
      </c>
      <c r="L3272" s="44">
        <f>IFERROR(_xll.qlIndexFixing(Index6M,$H3272,TRUE,_xll.ohTrigger(RecalcTrigger,Trigger6M)),NA())</f>
        <v>5.5710146042263781E-3</v>
      </c>
      <c r="M3272" s="145">
        <f>IFERROR(_xll.qlIndexFixing(Index1Y,$H3272,TRUE,_xll.ohTrigger(RecalcTrigger,Trigger1Y)),NA())</f>
        <v>6.0625649072560579E-3</v>
      </c>
      <c r="N3272" s="144">
        <f>IFERROR(_xll.qlIndexFixing(ONIndex1M,I3272,TRUE,_xll.ohTrigger(RecalcTrigger,Trigger1M)),NA())</f>
        <v>5.4384667172868717E-3</v>
      </c>
      <c r="O3272" s="44">
        <f>IFERROR(_xll.qlIndexFixing(ONIndex3M,I3272,TRUE,_xll.ohTrigger(RecalcTrigger,Trigger3M)),NA())</f>
        <v>5.7030154960902024E-3</v>
      </c>
      <c r="P3272" s="44">
        <f>IFERROR(_xll.qlIndexFixing(ONIndex6M,I3272,TRUE,_xll.ohTrigger(RecalcTrigger,Trigger6M)),NA())</f>
        <v>5.5565024876447211E-3</v>
      </c>
      <c r="Q3272" s="145">
        <f>IFERROR(_xll.qlIndexFixing(ONIndex1Y,I3272,TRUE,_xll.ohTrigger(RecalcTrigger,Trigger1Y)),NA())</f>
        <v>5.9943702087661421E-3</v>
      </c>
    </row>
    <row r="3273" spans="2:17" x14ac:dyDescent="0.2">
      <c r="B3273" s="39" t="s">
        <v>42</v>
      </c>
      <c r="D3273" s="42">
        <f>_xll.qlCalendarAdvance(Calendar,$D3272,B3273,"f",FALSE)</f>
        <v>62625</v>
      </c>
      <c r="E3273" s="139">
        <f>_xll.qlInterestRateIndexValueDate(IndexON,D3273)</f>
        <v>62625</v>
      </c>
      <c r="F3273" s="155">
        <f>IFERROR(_xll.qlIndexFixing(IndexON,D3273,TRUE,_xll.ohTrigger(RecalcTrigger,TriggerON)),NA())</f>
        <v>5.2483934541580624E-3</v>
      </c>
      <c r="H3273" s="42">
        <f>_xll.qlCalendarAdvance(Calendar,$H3272,B3273,"f",FALSE)</f>
        <v>62625</v>
      </c>
      <c r="I3273" s="139">
        <f>_xll.qlInterestRateIndexValueDate(Index1M,$H3273)</f>
        <v>62627</v>
      </c>
      <c r="J3273" s="144">
        <f>IFERROR(_xll.qlIndexFixing(Index1M,$H3273,TRUE,_xll.ohTrigger(RecalcTrigger,Trigger1M)),NA())</f>
        <v>5.4455761378990886E-3</v>
      </c>
      <c r="K3273" s="44">
        <f>IFERROR(_xll.qlIndexFixing(Index3M,H3273,TRUE,_xll.ohTrigger(RecalcTrigger,Trigger3M)),NA())</f>
        <v>5.7219393336054693E-3</v>
      </c>
      <c r="L3273" s="44">
        <f>IFERROR(_xll.qlIndexFixing(Index6M,$H3273,TRUE,_xll.ohTrigger(RecalcTrigger,Trigger6M)),NA())</f>
        <v>5.5715351917094459E-3</v>
      </c>
      <c r="M3273" s="145">
        <f>IFERROR(_xll.qlIndexFixing(Index1Y,$H3273,TRUE,_xll.ohTrigger(RecalcTrigger,Trigger1Y)),NA())</f>
        <v>6.0644265483816616E-3</v>
      </c>
      <c r="N3273" s="144">
        <f>IFERROR(_xll.qlIndexFixing(ONIndex1M,I3273,TRUE,_xll.ohTrigger(RecalcTrigger,Trigger1M)),NA())</f>
        <v>5.4406827177899686E-3</v>
      </c>
      <c r="O3273" s="44">
        <f>IFERROR(_xll.qlIndexFixing(ONIndex3M,I3273,TRUE,_xll.ohTrigger(RecalcTrigger,Trigger3M)),NA())</f>
        <v>5.7051832136156833E-3</v>
      </c>
      <c r="P3273" s="44">
        <f>IFERROR(_xll.qlIndexFixing(ONIndex6M,I3273,TRUE,_xll.ohTrigger(RecalcTrigger,Trigger6M)),NA())</f>
        <v>5.5570335602705967E-3</v>
      </c>
      <c r="Q3273" s="145">
        <f>IFERROR(_xll.qlIndexFixing(ONIndex1Y,I3273,TRUE,_xll.ohTrigger(RecalcTrigger,Trigger1Y)),NA())</f>
        <v>5.9964536769641086E-3</v>
      </c>
    </row>
    <row r="3274" spans="2:17" x14ac:dyDescent="0.2">
      <c r="B3274" s="39" t="s">
        <v>42</v>
      </c>
      <c r="D3274" s="42">
        <f>_xll.qlCalendarAdvance(Calendar,$D3273,B3274,"f",FALSE)</f>
        <v>62632</v>
      </c>
      <c r="E3274" s="139">
        <f>_xll.qlInterestRateIndexValueDate(IndexON,D3274)</f>
        <v>62632</v>
      </c>
      <c r="F3274" s="155">
        <f>IFERROR(_xll.qlIndexFixing(IndexON,D3274,TRUE,_xll.ohTrigger(RecalcTrigger,TriggerON)),NA())</f>
        <v>5.2505938628932824E-3</v>
      </c>
      <c r="H3274" s="42">
        <f>_xll.qlCalendarAdvance(Calendar,$H3273,B3274,"f",FALSE)</f>
        <v>62632</v>
      </c>
      <c r="I3274" s="139">
        <f>_xll.qlInterestRateIndexValueDate(Index1M,$H3274)</f>
        <v>62634</v>
      </c>
      <c r="J3274" s="144">
        <f>IFERROR(_xll.qlIndexFixing(Index1M,$H3274,TRUE,_xll.ohTrigger(RecalcTrigger,Trigger1M)),NA())</f>
        <v>5.4477726977306129E-3</v>
      </c>
      <c r="K3274" s="44">
        <f>IFERROR(_xll.qlIndexFixing(Index3M,H3274,TRUE,_xll.ohTrigger(RecalcTrigger,Trigger3M)),NA())</f>
        <v>5.7240526624347948E-3</v>
      </c>
      <c r="L3274" s="44">
        <f>IFERROR(_xll.qlIndexFixing(Index6M,$H3274,TRUE,_xll.ohTrigger(RecalcTrigger,Trigger6M)),NA())</f>
        <v>5.572288375468303E-3</v>
      </c>
      <c r="M3274" s="145">
        <f>IFERROR(_xll.qlIndexFixing(Index1Y,$H3274,TRUE,_xll.ohTrigger(RecalcTrigger,Trigger1Y)),NA())</f>
        <v>6.0662788894932452E-3</v>
      </c>
      <c r="N3274" s="144">
        <f>IFERROR(_xll.qlIndexFixing(ONIndex1M,I3274,TRUE,_xll.ohTrigger(RecalcTrigger,Trigger1M)),NA())</f>
        <v>5.4428909897552558E-3</v>
      </c>
      <c r="O3274" s="44">
        <f>IFERROR(_xll.qlIndexFixing(ONIndex3M,I3274,TRUE,_xll.ohTrigger(RecalcTrigger,Trigger3M)),NA())</f>
        <v>5.707342703962226E-3</v>
      </c>
      <c r="P3274" s="44">
        <f>IFERROR(_xll.qlIndexFixing(ONIndex6M,I3274,TRUE,_xll.ohTrigger(RecalcTrigger,Trigger6M)),NA())</f>
        <v>5.5575811814190246E-3</v>
      </c>
      <c r="Q3274" s="145">
        <f>IFERROR(_xll.qlIndexFixing(ONIndex1Y,I3274,TRUE,_xll.ohTrigger(RecalcTrigger,Trigger1Y)),NA())</f>
        <v>5.9985283335706185E-3</v>
      </c>
    </row>
    <row r="3275" spans="2:17" x14ac:dyDescent="0.2">
      <c r="B3275" s="39" t="s">
        <v>42</v>
      </c>
      <c r="D3275" s="42">
        <f>_xll.qlCalendarAdvance(Calendar,$D3274,B3275,"f",FALSE)</f>
        <v>62639</v>
      </c>
      <c r="E3275" s="139">
        <f>_xll.qlInterestRateIndexValueDate(IndexON,D3275)</f>
        <v>62639</v>
      </c>
      <c r="F3275" s="155">
        <f>IFERROR(_xll.qlIndexFixing(IndexON,D3275,TRUE,_xll.ohTrigger(RecalcTrigger,TriggerON)),NA())</f>
        <v>5.2527864526830115E-3</v>
      </c>
      <c r="H3275" s="42">
        <f>_xll.qlCalendarAdvance(Calendar,$H3274,B3275,"f",FALSE)</f>
        <v>62639</v>
      </c>
      <c r="I3275" s="139">
        <f>_xll.qlInterestRateIndexValueDate(Index1M,$H3275)</f>
        <v>62641</v>
      </c>
      <c r="J3275" s="144">
        <f>IFERROR(_xll.qlIndexFixing(Index1M,$H3275,TRUE,_xll.ohTrigger(RecalcTrigger,Trigger1M)),NA())</f>
        <v>5.4499614866032609E-3</v>
      </c>
      <c r="K3275" s="44">
        <f>IFERROR(_xll.qlIndexFixing(Index3M,H3275,TRUE,_xll.ohTrigger(RecalcTrigger,Trigger3M)),NA())</f>
        <v>5.7261576434859988E-3</v>
      </c>
      <c r="L3275" s="44">
        <f>IFERROR(_xll.qlIndexFixing(Index6M,$H3275,TRUE,_xll.ohTrigger(RecalcTrigger,Trigger6M)),NA())</f>
        <v>5.5728015842156304E-3</v>
      </c>
      <c r="M3275" s="145">
        <f>IFERROR(_xll.qlIndexFixing(Index1Y,$H3275,TRUE,_xll.ohTrigger(RecalcTrigger,Trigger1Y)),NA())</f>
        <v>6.0681219134805829E-3</v>
      </c>
      <c r="N3275" s="144">
        <f>IFERROR(_xll.qlIndexFixing(ONIndex1M,I3275,TRUE,_xll.ohTrigger(RecalcTrigger,Trigger1M)),NA())</f>
        <v>5.4450915184744986E-3</v>
      </c>
      <c r="O3275" s="44">
        <f>IFERROR(_xll.qlIndexFixing(ONIndex3M,I3275,TRUE,_xll.ohTrigger(RecalcTrigger,Trigger3M)),NA())</f>
        <v>5.7094939513824272E-3</v>
      </c>
      <c r="P3275" s="44">
        <f>IFERROR(_xll.qlIndexFixing(ONIndex6M,I3275,TRUE,_xll.ohTrigger(RecalcTrigger,Trigger6M)),NA())</f>
        <v>5.558145298891759E-3</v>
      </c>
      <c r="Q3275" s="145">
        <f>IFERROR(_xll.qlIndexFixing(ONIndex1Y,I3275,TRUE,_xll.ohTrigger(RecalcTrigger,Trigger1Y)),NA())</f>
        <v>6.0005941615592917E-3</v>
      </c>
    </row>
    <row r="3276" spans="2:17" x14ac:dyDescent="0.2">
      <c r="B3276" s="39" t="s">
        <v>42</v>
      </c>
      <c r="D3276" s="42">
        <f>_xll.qlCalendarAdvance(Calendar,$D3275,B3276,"f",FALSE)</f>
        <v>62646</v>
      </c>
      <c r="E3276" s="139">
        <f>_xll.qlInterestRateIndexValueDate(IndexON,D3276)</f>
        <v>62646</v>
      </c>
      <c r="F3276" s="155">
        <f>IFERROR(_xll.qlIndexFixing(IndexON,D3276,TRUE,_xll.ohTrigger(RecalcTrigger,TriggerON)),NA())</f>
        <v>5.2549712083393985E-3</v>
      </c>
      <c r="H3276" s="42">
        <f>_xll.qlCalendarAdvance(Calendar,$H3275,B3276,"f",FALSE)</f>
        <v>62646</v>
      </c>
      <c r="I3276" s="139">
        <f>_xll.qlInterestRateIndexValueDate(Index1M,$H3276)</f>
        <v>62648</v>
      </c>
      <c r="J3276" s="144">
        <f>IFERROR(_xll.qlIndexFixing(Index1M,$H3276,TRUE,_xll.ohTrigger(RecalcTrigger,Trigger1M)),NA())</f>
        <v>5.4521424896364357E-3</v>
      </c>
      <c r="K3276" s="44">
        <f>IFERROR(_xll.qlIndexFixing(Index3M,H3276,TRUE,_xll.ohTrigger(RecalcTrigger,Trigger3M)),NA())</f>
        <v>5.7282542608935129E-3</v>
      </c>
      <c r="L3276" s="44">
        <f>IFERROR(_xll.qlIndexFixing(Index6M,$H3276,TRUE,_xll.ohTrigger(RecalcTrigger,Trigger6M)),NA())</f>
        <v>5.5733103763023718E-3</v>
      </c>
      <c r="M3276" s="145">
        <f>IFERROR(_xll.qlIndexFixing(Index1Y,$H3276,TRUE,_xll.ohTrigger(RecalcTrigger,Trigger1Y)),NA())</f>
        <v>6.0699556032343168E-3</v>
      </c>
      <c r="N3276" s="144">
        <f>IFERROR(_xll.qlIndexFixing(ONIndex1M,I3276,TRUE,_xll.ohTrigger(RecalcTrigger,Trigger1M)),NA())</f>
        <v>5.4472842889996542E-3</v>
      </c>
      <c r="O3276" s="44">
        <f>IFERROR(_xll.qlIndexFixing(ONIndex3M,I3276,TRUE,_xll.ohTrigger(RecalcTrigger,Trigger3M)),NA())</f>
        <v>5.7116369399690115E-3</v>
      </c>
      <c r="P3276" s="44">
        <f>IFERROR(_xll.qlIndexFixing(ONIndex6M,I3276,TRUE,_xll.ohTrigger(RecalcTrigger,Trigger6M)),NA())</f>
        <v>5.5587138749579879E-3</v>
      </c>
      <c r="Q3276" s="145">
        <f>IFERROR(_xll.qlIndexFixing(ONIndex1Y,I3276,TRUE,_xll.ohTrigger(RecalcTrigger,Trigger1Y)),NA())</f>
        <v>6.0026511441435559E-3</v>
      </c>
    </row>
    <row r="3277" spans="2:17" x14ac:dyDescent="0.2">
      <c r="B3277" s="39" t="s">
        <v>42</v>
      </c>
      <c r="D3277" s="42">
        <f>_xll.qlCalendarAdvance(Calendar,$D3276,B3277,"f",FALSE)</f>
        <v>62653</v>
      </c>
      <c r="E3277" s="139">
        <f>_xll.qlInterestRateIndexValueDate(IndexON,D3277)</f>
        <v>62653</v>
      </c>
      <c r="F3277" s="155">
        <f>IFERROR(_xll.qlIndexFixing(IndexON,D3277,TRUE,_xll.ohTrigger(RecalcTrigger,TriggerON)),NA())</f>
        <v>5.2571481149144006E-3</v>
      </c>
      <c r="H3277" s="42">
        <f>_xll.qlCalendarAdvance(Calendar,$H3276,B3277,"f",FALSE)</f>
        <v>62653</v>
      </c>
      <c r="I3277" s="139">
        <f>_xll.qlInterestRateIndexValueDate(Index1M,$H3277)</f>
        <v>62655</v>
      </c>
      <c r="J3277" s="144">
        <f>IFERROR(_xll.qlIndexFixing(Index1M,$H3277,TRUE,_xll.ohTrigger(RecalcTrigger,Trigger1M)),NA())</f>
        <v>5.4543156919495406E-3</v>
      </c>
      <c r="K3277" s="44">
        <f>IFERROR(_xll.qlIndexFixing(Index3M,H3277,TRUE,_xll.ohTrigger(RecalcTrigger,Trigger3M)),NA())</f>
        <v>5.730342498792635E-3</v>
      </c>
      <c r="L3277" s="44">
        <f>IFERROR(_xll.qlIndexFixing(Index6M,$H3277,TRUE,_xll.ohTrigger(RecalcTrigger,Trigger6M)),NA())</f>
        <v>5.5738142969705765E-3</v>
      </c>
      <c r="M3277" s="145">
        <f>IFERROR(_xll.qlIndexFixing(Index1Y,$H3277,TRUE,_xll.ohTrigger(RecalcTrigger,Trigger1Y)),NA())</f>
        <v>6.0717799416446557E-3</v>
      </c>
      <c r="N3277" s="144">
        <f>IFERROR(_xll.qlIndexFixing(ONIndex1M,I3277,TRUE,_xll.ohTrigger(RecalcTrigger,Trigger1M)),NA())</f>
        <v>5.449469286542552E-3</v>
      </c>
      <c r="O3277" s="44">
        <f>IFERROR(_xll.qlIndexFixing(ONIndex3M,I3277,TRUE,_xll.ohTrigger(RecalcTrigger,Trigger3M)),NA())</f>
        <v>5.7137716538946393E-3</v>
      </c>
      <c r="P3277" s="44">
        <f>IFERROR(_xll.qlIndexFixing(ONIndex6M,I3277,TRUE,_xll.ohTrigger(RecalcTrigger,Trigger6M)),NA())</f>
        <v>5.5592776838775393E-3</v>
      </c>
      <c r="Q3277" s="145">
        <f>IFERROR(_xll.qlIndexFixing(ONIndex1Y,I3277,TRUE,_xll.ohTrigger(RecalcTrigger,Trigger1Y)),NA())</f>
        <v>6.0046992641371588E-3</v>
      </c>
    </row>
    <row r="3278" spans="2:17" x14ac:dyDescent="0.2">
      <c r="B3278" s="39" t="s">
        <v>42</v>
      </c>
      <c r="D3278" s="42">
        <f>_xll.qlCalendarAdvance(Calendar,$D3277,B3278,"f",FALSE)</f>
        <v>62660</v>
      </c>
      <c r="E3278" s="139">
        <f>_xll.qlInterestRateIndexValueDate(IndexON,D3278)</f>
        <v>62660</v>
      </c>
      <c r="F3278" s="155">
        <f>IFERROR(_xll.qlIndexFixing(IndexON,D3278,TRUE,_xll.ohTrigger(RecalcTrigger,TriggerON)),NA())</f>
        <v>5.2593171574599751E-3</v>
      </c>
      <c r="H3278" s="42">
        <f>_xll.qlCalendarAdvance(Calendar,$H3277,B3278,"f",FALSE)</f>
        <v>62660</v>
      </c>
      <c r="I3278" s="139">
        <f>_xll.qlInterestRateIndexValueDate(Index1M,$H3278)</f>
        <v>62662</v>
      </c>
      <c r="J3278" s="144">
        <f>IFERROR(_xll.qlIndexFixing(Index1M,$H3278,TRUE,_xll.ohTrigger(RecalcTrigger,Trigger1M)),NA())</f>
        <v>5.4564810786644768E-3</v>
      </c>
      <c r="K3278" s="44">
        <f>IFERROR(_xll.qlIndexFixing(Index3M,H3278,TRUE,_xll.ohTrigger(RecalcTrigger,Trigger3M)),NA())</f>
        <v>5.7324223413195334E-3</v>
      </c>
      <c r="L3278" s="44">
        <f>IFERROR(_xll.qlIndexFixing(Index6M,$H3278,TRUE,_xll.ohTrigger(RecalcTrigger,Trigger6M)),NA())</f>
        <v>5.5743133120230819E-3</v>
      </c>
      <c r="M3278" s="145">
        <f>IFERROR(_xll.qlIndexFixing(Index1Y,$H3278,TRUE,_xll.ohTrigger(RecalcTrigger,Trigger1Y)),NA())</f>
        <v>6.0735949116022423E-3</v>
      </c>
      <c r="N3278" s="144">
        <f>IFERROR(_xll.qlIndexFixing(ONIndex1M,I3278,TRUE,_xll.ohTrigger(RecalcTrigger,Trigger1M)),NA())</f>
        <v>5.4516464961551492E-3</v>
      </c>
      <c r="O3278" s="44">
        <f>IFERROR(_xll.qlIndexFixing(ONIndex3M,I3278,TRUE,_xll.ohTrigger(RecalcTrigger,Trigger3M)),NA())</f>
        <v>5.7158980773319712E-3</v>
      </c>
      <c r="P3278" s="44">
        <f>IFERROR(_xll.qlIndexFixing(ONIndex6M,I3278,TRUE,_xll.ohTrigger(RecalcTrigger,Trigger6M)),NA())</f>
        <v>5.5598367161380224E-3</v>
      </c>
      <c r="Q3278" s="145">
        <f>IFERROR(_xll.qlIndexFixing(ONIndex1Y,I3278,TRUE,_xll.ohTrigger(RecalcTrigger,Trigger1Y)),NA())</f>
        <v>6.0067385045936561E-3</v>
      </c>
    </row>
    <row r="3279" spans="2:17" x14ac:dyDescent="0.2">
      <c r="B3279" s="39" t="s">
        <v>42</v>
      </c>
      <c r="D3279" s="42">
        <f>_xll.qlCalendarAdvance(Calendar,$D3278,B3279,"f",FALSE)</f>
        <v>62667</v>
      </c>
      <c r="E3279" s="139">
        <f>_xll.qlInterestRateIndexValueDate(IndexON,D3279)</f>
        <v>62667</v>
      </c>
      <c r="F3279" s="155">
        <f>IFERROR(_xll.qlIndexFixing(IndexON,D3279,TRUE,_xll.ohTrigger(RecalcTrigger,TriggerON)),NA())</f>
        <v>5.2614783207083349E-3</v>
      </c>
      <c r="H3279" s="42">
        <f>_xll.qlCalendarAdvance(Calendar,$H3278,B3279,"f",FALSE)</f>
        <v>62667</v>
      </c>
      <c r="I3279" s="139">
        <f>_xll.qlInterestRateIndexValueDate(Index1M,$H3279)</f>
        <v>62669</v>
      </c>
      <c r="J3279" s="144">
        <f>IFERROR(_xll.qlIndexFixing(Index1M,$H3279,TRUE,_xll.ohTrigger(RecalcTrigger,Trigger1M)),NA())</f>
        <v>5.4586386349031457E-3</v>
      </c>
      <c r="K3279" s="44">
        <f>IFERROR(_xll.qlIndexFixing(Index3M,H3279,TRUE,_xll.ohTrigger(RecalcTrigger,Trigger3M)),NA())</f>
        <v>5.7344937726121151E-3</v>
      </c>
      <c r="L3279" s="44">
        <f>IFERROR(_xll.qlIndexFixing(Index6M,$H3279,TRUE,_xll.ohTrigger(RecalcTrigger,Trigger6M)),NA())</f>
        <v>5.5745772183317414E-3</v>
      </c>
      <c r="M3279" s="145">
        <f>IFERROR(_xll.qlIndexFixing(Index1Y,$H3279,TRUE,_xll.ohTrigger(RecalcTrigger,Trigger1Y)),NA())</f>
        <v>6.0748785022381986E-3</v>
      </c>
      <c r="N3279" s="144">
        <f>IFERROR(_xll.qlIndexFixing(ONIndex1M,I3279,TRUE,_xll.ohTrigger(RecalcTrigger,Trigger1M)),NA())</f>
        <v>5.4538159029693389E-3</v>
      </c>
      <c r="O3279" s="44">
        <f>IFERROR(_xll.qlIndexFixing(ONIndex3M,I3279,TRUE,_xll.ohTrigger(RecalcTrigger,Trigger3M)),NA())</f>
        <v>5.7180161944536678E-3</v>
      </c>
      <c r="P3279" s="44">
        <f>IFERROR(_xll.qlIndexFixing(ONIndex6M,I3279,TRUE,_xll.ohTrigger(RecalcTrigger,Trigger6M)),NA())</f>
        <v>5.5603909629464709E-3</v>
      </c>
      <c r="Q3279" s="145">
        <f>IFERROR(_xll.qlIndexFixing(ONIndex1Y,I3279,TRUE,_xll.ohTrigger(RecalcTrigger,Trigger1Y)),NA())</f>
        <v>6.0087688488064117E-3</v>
      </c>
    </row>
    <row r="3280" spans="2:17" x14ac:dyDescent="0.2">
      <c r="B3280" s="39" t="s">
        <v>42</v>
      </c>
      <c r="D3280" s="42">
        <f>_xll.qlCalendarAdvance(Calendar,$D3279,B3280,"f",FALSE)</f>
        <v>62674</v>
      </c>
      <c r="E3280" s="139">
        <f>_xll.qlInterestRateIndexValueDate(IndexON,D3280)</f>
        <v>62674</v>
      </c>
      <c r="F3280" s="155">
        <f>IFERROR(_xll.qlIndexFixing(IndexON,D3280,TRUE,_xll.ohTrigger(RecalcTrigger,TriggerON)),NA())</f>
        <v>5.2636315897913732E-3</v>
      </c>
      <c r="H3280" s="42">
        <f>_xll.qlCalendarAdvance(Calendar,$H3279,B3280,"f",FALSE)</f>
        <v>62674</v>
      </c>
      <c r="I3280" s="139">
        <f>_xll.qlInterestRateIndexValueDate(Index1M,$H3280)</f>
        <v>62676</v>
      </c>
      <c r="J3280" s="144">
        <f>IFERROR(_xll.qlIndexFixing(Index1M,$H3280,TRUE,_xll.ohTrigger(RecalcTrigger,Trigger1M)),NA())</f>
        <v>5.4607883457774564E-3</v>
      </c>
      <c r="K3280" s="44">
        <f>IFERROR(_xll.qlIndexFixing(Index3M,H3280,TRUE,_xll.ohTrigger(RecalcTrigger,Trigger3M)),NA())</f>
        <v>5.7365567768039392E-3</v>
      </c>
      <c r="L3280" s="44">
        <f>IFERROR(_xll.qlIndexFixing(Index6M,$H3280,TRUE,_xll.ohTrigger(RecalcTrigger,Trigger6M)),NA())</f>
        <v>5.5752965886831755E-3</v>
      </c>
      <c r="M3280" s="145">
        <f>IFERROR(_xll.qlIndexFixing(Index1Y,$H3280,TRUE,_xll.ohTrigger(RecalcTrigger,Trigger1Y)),NA())</f>
        <v>6.0771966777219437E-3</v>
      </c>
      <c r="N3280" s="144">
        <f>IFERROR(_xll.qlIndexFixing(ONIndex1M,I3280,TRUE,_xll.ohTrigger(RecalcTrigger,Trigger1M)),NA())</f>
        <v>5.4559774921170145E-3</v>
      </c>
      <c r="O3280" s="44">
        <f>IFERROR(_xll.qlIndexFixing(ONIndex3M,I3280,TRUE,_xll.ohTrigger(RecalcTrigger,Trigger3M)),NA())</f>
        <v>5.7201259894323897E-3</v>
      </c>
      <c r="P3280" s="44">
        <f>IFERROR(_xll.qlIndexFixing(ONIndex6M,I3280,TRUE,_xll.ohTrigger(RecalcTrigger,Trigger6M)),NA())</f>
        <v>5.5609404150303021E-3</v>
      </c>
      <c r="Q3280" s="145">
        <f>IFERROR(_xll.qlIndexFixing(ONIndex1Y,I3280,TRUE,_xll.ohTrigger(RecalcTrigger,Trigger1Y)),NA())</f>
        <v>6.0107902795891732E-3</v>
      </c>
    </row>
    <row r="3281" spans="2:17" x14ac:dyDescent="0.2">
      <c r="B3281" s="39" t="s">
        <v>42</v>
      </c>
      <c r="D3281" s="42">
        <f>_xll.qlCalendarAdvance(Calendar,$D3280,B3281,"f",FALSE)</f>
        <v>62681</v>
      </c>
      <c r="E3281" s="139">
        <f>_xll.qlInterestRateIndexValueDate(IndexON,D3281)</f>
        <v>62681</v>
      </c>
      <c r="F3281" s="155">
        <f>IFERROR(_xll.qlIndexFixing(IndexON,D3281,TRUE,_xll.ohTrigger(RecalcTrigger,TriggerON)),NA())</f>
        <v>5.2657769497610474E-3</v>
      </c>
      <c r="H3281" s="42">
        <f>_xll.qlCalendarAdvance(Calendar,$H3280,B3281,"f",FALSE)</f>
        <v>62681</v>
      </c>
      <c r="I3281" s="139">
        <f>_xll.qlInterestRateIndexValueDate(Index1M,$H3281)</f>
        <v>62683</v>
      </c>
      <c r="J3281" s="144">
        <f>IFERROR(_xll.qlIndexFixing(Index1M,$H3281,TRUE,_xll.ohTrigger(RecalcTrigger,Trigger1M)),NA())</f>
        <v>5.4629301964143062E-3</v>
      </c>
      <c r="K3281" s="44">
        <f>IFERROR(_xll.qlIndexFixing(Index3M,H3281,TRUE,_xll.ohTrigger(RecalcTrigger,Trigger3M)),NA())</f>
        <v>5.7386113380303071E-3</v>
      </c>
      <c r="L3281" s="44">
        <f>IFERROR(_xll.qlIndexFixing(Index6M,$H3281,TRUE,_xll.ohTrigger(RecalcTrigger,Trigger6M)),NA())</f>
        <v>5.5757808319931417E-3</v>
      </c>
      <c r="M3281" s="145">
        <f>IFERROR(_xll.qlIndexFixing(Index1Y,$H3281,TRUE,_xll.ohTrigger(RecalcTrigger,Trigger1Y)),NA())</f>
        <v>6.0789834396662136E-3</v>
      </c>
      <c r="N3281" s="144">
        <f>IFERROR(_xll.qlIndexFixing(ONIndex1M,I3281,TRUE,_xll.ohTrigger(RecalcTrigger,Trigger1M)),NA())</f>
        <v>5.4581312488100053E-3</v>
      </c>
      <c r="O3281" s="44">
        <f>IFERROR(_xll.qlIndexFixing(ONIndex3M,I3281,TRUE,_xll.ohTrigger(RecalcTrigger,Trigger3M)),NA())</f>
        <v>5.7222274464407974E-3</v>
      </c>
      <c r="P3281" s="44">
        <f>IFERROR(_xll.qlIndexFixing(ONIndex6M,I3281,TRUE,_xll.ohTrigger(RecalcTrigger,Trigger6M)),NA())</f>
        <v>5.5614850632768054E-3</v>
      </c>
      <c r="Q3281" s="145">
        <f>IFERROR(_xll.qlIndexFixing(ONIndex1Y,I3281,TRUE,_xll.ohTrigger(RecalcTrigger,Trigger1Y)),NA())</f>
        <v>6.0128027801553685E-3</v>
      </c>
    </row>
    <row r="3282" spans="2:17" x14ac:dyDescent="0.2">
      <c r="B3282" s="39" t="s">
        <v>42</v>
      </c>
      <c r="D3282" s="42">
        <f>_xll.qlCalendarAdvance(Calendar,$D3281,B3282,"f",FALSE)</f>
        <v>62688</v>
      </c>
      <c r="E3282" s="139">
        <f>_xll.qlInterestRateIndexValueDate(IndexON,D3282)</f>
        <v>62688</v>
      </c>
      <c r="F3282" s="155">
        <f>IFERROR(_xll.qlIndexFixing(IndexON,D3282,TRUE,_xll.ohTrigger(RecalcTrigger,TriggerON)),NA())</f>
        <v>5.2679143853495702E-3</v>
      </c>
      <c r="H3282" s="42">
        <f>_xll.qlCalendarAdvance(Calendar,$H3281,B3282,"f",FALSE)</f>
        <v>62688</v>
      </c>
      <c r="I3282" s="139">
        <f>_xll.qlInterestRateIndexValueDate(Index1M,$H3282)</f>
        <v>62690</v>
      </c>
      <c r="J3282" s="144">
        <f>IFERROR(_xll.qlIndexFixing(Index1M,$H3282,TRUE,_xll.ohTrigger(RecalcTrigger,Trigger1M)),NA())</f>
        <v>5.4650641719306003E-3</v>
      </c>
      <c r="K3282" s="44">
        <f>IFERROR(_xll.qlIndexFixing(Index3M,H3282,TRUE,_xll.ohTrigger(RecalcTrigger,Trigger3M)),NA())</f>
        <v>5.7406574404265161E-3</v>
      </c>
      <c r="L3282" s="44">
        <f>IFERROR(_xll.qlIndexFixing(Index6M,$H3282,TRUE,_xll.ohTrigger(RecalcTrigger,Trigger6M)),NA())</f>
        <v>5.5762601330913075E-3</v>
      </c>
      <c r="M3282" s="145">
        <f>IFERROR(_xll.qlIndexFixing(Index1Y,$H3282,TRUE,_xll.ohTrigger(RecalcTrigger,Trigger1Y)),NA())</f>
        <v>6.0807607647213871E-3</v>
      </c>
      <c r="N3282" s="144">
        <f>IFERROR(_xll.qlIndexFixing(ONIndex1M,I3282,TRUE,_xll.ohTrigger(RecalcTrigger,Trigger1M)),NA())</f>
        <v>5.4602771581002685E-3</v>
      </c>
      <c r="O3282" s="44">
        <f>IFERROR(_xll.qlIndexFixing(ONIndex3M,I3282,TRUE,_xll.ohTrigger(RecalcTrigger,Trigger3M)),NA())</f>
        <v>5.7243205497314875E-3</v>
      </c>
      <c r="P3282" s="44">
        <f>IFERROR(_xll.qlIndexFixing(ONIndex6M,I3282,TRUE,_xll.ohTrigger(RecalcTrigger,Trigger6M)),NA())</f>
        <v>5.5620248986532062E-3</v>
      </c>
      <c r="Q3282" s="145">
        <f>IFERROR(_xll.qlIndexFixing(ONIndex1Y,I3282,TRUE,_xll.ohTrigger(RecalcTrigger,Trigger1Y)),NA())</f>
        <v>6.0148063333986812E-3</v>
      </c>
    </row>
    <row r="3283" spans="2:17" x14ac:dyDescent="0.2">
      <c r="B3283" s="39" t="s">
        <v>42</v>
      </c>
      <c r="D3283" s="42">
        <f>_xll.qlCalendarAdvance(Calendar,$D3282,B3283,"f",FALSE)</f>
        <v>62695</v>
      </c>
      <c r="E3283" s="139">
        <f>_xll.qlInterestRateIndexValueDate(IndexON,D3283)</f>
        <v>62695</v>
      </c>
      <c r="F3283" s="155">
        <f>IFERROR(_xll.qlIndexFixing(IndexON,D3283,TRUE,_xll.ohTrigger(RecalcTrigger,TriggerON)),NA())</f>
        <v>5.270043881608899E-3</v>
      </c>
      <c r="H3283" s="42">
        <f>_xll.qlCalendarAdvance(Calendar,$H3282,B3283,"f",FALSE)</f>
        <v>62695</v>
      </c>
      <c r="I3283" s="139">
        <f>_xll.qlInterestRateIndexValueDate(Index1M,$H3283)</f>
        <v>62697</v>
      </c>
      <c r="J3283" s="144">
        <f>IFERROR(_xll.qlIndexFixing(Index1M,$H3283,TRUE,_xll.ohTrigger(RecalcTrigger,Trigger1M)),NA())</f>
        <v>5.4671902574507381E-3</v>
      </c>
      <c r="K3283" s="44">
        <f>IFERROR(_xll.qlIndexFixing(Index3M,H3283,TRUE,_xll.ohTrigger(RecalcTrigger,Trigger3M)),NA())</f>
        <v>5.7426950681304734E-3</v>
      </c>
      <c r="L3283" s="44">
        <f>IFERROR(_xll.qlIndexFixing(Index6M,$H3283,TRUE,_xll.ohTrigger(RecalcTrigger,Trigger6M)),NA())</f>
        <v>5.5767344828292912E-3</v>
      </c>
      <c r="M3283" s="145">
        <f>IFERROR(_xll.qlIndexFixing(Index1Y,$H3283,TRUE,_xll.ohTrigger(RecalcTrigger,Trigger1Y)),NA())</f>
        <v>6.0825286357789757E-3</v>
      </c>
      <c r="N3283" s="144">
        <f>IFERROR(_xll.qlIndexFixing(ONIndex1M,I3283,TRUE,_xll.ohTrigger(RecalcTrigger,Trigger1M)),NA())</f>
        <v>5.4624152051196972E-3</v>
      </c>
      <c r="O3283" s="44">
        <f>IFERROR(_xll.qlIndexFixing(ONIndex3M,I3283,TRUE,_xll.ohTrigger(RecalcTrigger,Trigger3M)),NA())</f>
        <v>5.7264052832373125E-3</v>
      </c>
      <c r="P3283" s="44">
        <f>IFERROR(_xll.qlIndexFixing(ONIndex6M,I3283,TRUE,_xll.ohTrigger(RecalcTrigger,Trigger6M)),NA())</f>
        <v>5.5625599119668578E-3</v>
      </c>
      <c r="Q3283" s="145">
        <f>IFERROR(_xll.qlIndexFixing(ONIndex1Y,I3283,TRUE,_xll.ohTrigger(RecalcTrigger,Trigger1Y)),NA())</f>
        <v>6.0168009224526031E-3</v>
      </c>
    </row>
    <row r="3284" spans="2:17" x14ac:dyDescent="0.2">
      <c r="B3284" s="39" t="s">
        <v>42</v>
      </c>
      <c r="D3284" s="42">
        <f>_xll.qlCalendarAdvance(Calendar,$D3283,B3284,"f",FALSE)</f>
        <v>62702</v>
      </c>
      <c r="E3284" s="139">
        <f>_xll.qlInterestRateIndexValueDate(IndexON,D3284)</f>
        <v>62702</v>
      </c>
      <c r="F3284" s="155">
        <f>IFERROR(_xll.qlIndexFixing(IndexON,D3284,TRUE,_xll.ohTrigger(RecalcTrigger,TriggerON)),NA())</f>
        <v>5.2721654235110549E-3</v>
      </c>
      <c r="H3284" s="42">
        <f>_xll.qlCalendarAdvance(Calendar,$H3283,B3284,"f",FALSE)</f>
        <v>62702</v>
      </c>
      <c r="I3284" s="139">
        <f>_xll.qlInterestRateIndexValueDate(Index1M,$H3284)</f>
        <v>62704</v>
      </c>
      <c r="J3284" s="144">
        <f>IFERROR(_xll.qlIndexFixing(Index1M,$H3284,TRUE,_xll.ohTrigger(RecalcTrigger,Trigger1M)),NA())</f>
        <v>5.4693084380891266E-3</v>
      </c>
      <c r="K3284" s="44">
        <f>IFERROR(_xll.qlIndexFixing(Index3M,H3284,TRUE,_xll.ohTrigger(RecalcTrigger,Trigger3M)),NA())</f>
        <v>5.7445350615445033E-3</v>
      </c>
      <c r="L3284" s="44">
        <f>IFERROR(_xll.qlIndexFixing(Index6M,$H3284,TRUE,_xll.ohTrigger(RecalcTrigger,Trigger6M)),NA())</f>
        <v>5.5769038554574204E-3</v>
      </c>
      <c r="M3284" s="145">
        <f>IFERROR(_xll.qlIndexFixing(Index1Y,$H3284,TRUE,_xll.ohTrigger(RecalcTrigger,Trigger1Y)),NA())</f>
        <v>6.0842870357298399E-3</v>
      </c>
      <c r="N3284" s="144">
        <f>IFERROR(_xll.qlIndexFixing(ONIndex1M,I3284,TRUE,_xll.ohTrigger(RecalcTrigger,Trigger1M)),NA())</f>
        <v>5.4645453750001849E-3</v>
      </c>
      <c r="O3284" s="44">
        <f>IFERROR(_xll.qlIndexFixing(ONIndex3M,I3284,TRUE,_xll.ohTrigger(RecalcTrigger,Trigger3M)),NA())</f>
        <v>5.7284816312908049E-3</v>
      </c>
      <c r="P3284" s="44">
        <f>IFERROR(_xll.qlIndexFixing(ONIndex6M,I3284,TRUE,_xll.ohTrigger(RecalcTrigger,Trigger6M)),NA())</f>
        <v>5.5630900941849859E-3</v>
      </c>
      <c r="Q3284" s="145">
        <f>IFERROR(_xll.qlIndexFixing(ONIndex1Y,I3284,TRUE,_xll.ohTrigger(RecalcTrigger,Trigger1Y)),NA())</f>
        <v>6.01878653037069E-3</v>
      </c>
    </row>
    <row r="3285" spans="2:17" x14ac:dyDescent="0.2">
      <c r="B3285" s="39" t="s">
        <v>42</v>
      </c>
      <c r="D3285" s="42">
        <f>_xll.qlCalendarAdvance(Calendar,$D3284,B3285,"f",FALSE)</f>
        <v>62709</v>
      </c>
      <c r="E3285" s="139">
        <f>_xll.qlInterestRateIndexValueDate(IndexON,D3285)</f>
        <v>62709</v>
      </c>
      <c r="F3285" s="155">
        <f>IFERROR(_xll.qlIndexFixing(IndexON,D3285,TRUE,_xll.ohTrigger(RecalcTrigger,TriggerON)),NA())</f>
        <v>5.2742789962678671E-3</v>
      </c>
      <c r="H3285" s="42">
        <f>_xll.qlCalendarAdvance(Calendar,$H3284,B3285,"f",FALSE)</f>
        <v>62709</v>
      </c>
      <c r="I3285" s="139">
        <f>_xll.qlInterestRateIndexValueDate(Index1M,$H3285)</f>
        <v>62711</v>
      </c>
      <c r="J3285" s="144">
        <f>IFERROR(_xll.qlIndexFixing(Index1M,$H3285,TRUE,_xll.ohTrigger(RecalcTrigger,Trigger1M)),NA())</f>
        <v>5.4714186989676672E-3</v>
      </c>
      <c r="K3285" s="44">
        <f>IFERROR(_xll.qlIndexFixing(Index3M,H3285,TRUE,_xll.ohTrigger(RecalcTrigger,Trigger3M)),NA())</f>
        <v>5.7465562706285611E-3</v>
      </c>
      <c r="L3285" s="44">
        <f>IFERROR(_xll.qlIndexFixing(Index6M,$H3285,TRUE,_xll.ohTrigger(RecalcTrigger,Trigger6M)),NA())</f>
        <v>5.5773696784850446E-3</v>
      </c>
      <c r="M3285" s="145">
        <f>IFERROR(_xll.qlIndexFixing(Index1Y,$H3285,TRUE,_xll.ohTrigger(RecalcTrigger,Trigger1Y)),NA())</f>
        <v>6.0860359474663589E-3</v>
      </c>
      <c r="N3285" s="144">
        <f>IFERROR(_xll.qlIndexFixing(ONIndex1M,I3285,TRUE,_xll.ohTrigger(RecalcTrigger,Trigger1M)),NA())</f>
        <v>5.4666676528736247E-3</v>
      </c>
      <c r="O3285" s="44">
        <f>IFERROR(_xll.qlIndexFixing(ONIndex3M,I3285,TRUE,_xll.ohTrigger(RecalcTrigger,Trigger3M)),NA())</f>
        <v>5.7305495781445615E-3</v>
      </c>
      <c r="P3285" s="44">
        <f>IFERROR(_xll.qlIndexFixing(ONIndex6M,I3285,TRUE,_xll.ohTrigger(RecalcTrigger,Trigger6M)),NA())</f>
        <v>5.5636154360350076E-3</v>
      </c>
      <c r="Q3285" s="145">
        <f>IFERROR(_xll.qlIndexFixing(ONIndex1Y,I3285,TRUE,_xll.ohTrigger(RecalcTrigger,Trigger1Y)),NA())</f>
        <v>6.0207631402064976E-3</v>
      </c>
    </row>
    <row r="3286" spans="2:17" x14ac:dyDescent="0.2">
      <c r="B3286" s="39" t="s">
        <v>42</v>
      </c>
      <c r="D3286" s="42">
        <f>_xll.qlCalendarAdvance(Calendar,$D3285,B3286,"f",FALSE)</f>
        <v>62716</v>
      </c>
      <c r="E3286" s="139">
        <f>_xll.qlInterestRateIndexValueDate(IndexON,D3286)</f>
        <v>62716</v>
      </c>
      <c r="F3286" s="155">
        <f>IFERROR(_xll.qlIndexFixing(IndexON,D3286,TRUE,_xll.ohTrigger(RecalcTrigger,TriggerON)),NA())</f>
        <v>5.2763845844516766E-3</v>
      </c>
      <c r="H3286" s="42">
        <f>_xll.qlCalendarAdvance(Calendar,$H3285,B3286,"f",FALSE)</f>
        <v>62716</v>
      </c>
      <c r="I3286" s="139">
        <f>_xll.qlInterestRateIndexValueDate(Index1M,$H3286)</f>
        <v>62718</v>
      </c>
      <c r="J3286" s="144">
        <f>IFERROR(_xll.qlIndexFixing(Index1M,$H3286,TRUE,_xll.ohTrigger(RecalcTrigger,Trigger1M)),NA())</f>
        <v>5.4735210252057631E-3</v>
      </c>
      <c r="K3286" s="44">
        <f>IFERROR(_xll.qlIndexFixing(Index3M,H3286,TRUE,_xll.ohTrigger(RecalcTrigger,Trigger3M)),NA())</f>
        <v>5.748568958684341E-3</v>
      </c>
      <c r="L3286" s="44">
        <f>IFERROR(_xll.qlIndexFixing(Index6M,$H3286,TRUE,_xll.ohTrigger(RecalcTrigger,Trigger6M)),NA())</f>
        <v>5.5778305256248342E-3</v>
      </c>
      <c r="M3286" s="145">
        <f>IFERROR(_xll.qlIndexFixing(Index1Y,$H3286,TRUE,_xll.ohTrigger(RecalcTrigger,Trigger1Y)),NA())</f>
        <v>6.0877753538796106E-3</v>
      </c>
      <c r="N3286" s="144">
        <f>IFERROR(_xll.qlIndexFixing(ONIndex1M,I3286,TRUE,_xll.ohTrigger(RecalcTrigger,Trigger1M)),NA())</f>
        <v>5.4687820240317819E-3</v>
      </c>
      <c r="O3286" s="44">
        <f>IFERROR(_xll.qlIndexFixing(ONIndex3M,I3286,TRUE,_xll.ohTrigger(RecalcTrigger,Trigger3M)),NA())</f>
        <v>5.7326091078913066E-3</v>
      </c>
      <c r="P3286" s="44">
        <f>IFERROR(_xll.qlIndexFixing(ONIndex6M,I3286,TRUE,_xll.ohTrigger(RecalcTrigger,Trigger6M)),NA())</f>
        <v>5.5641359285640846E-3</v>
      </c>
      <c r="Q3286" s="145">
        <f>IFERROR(_xll.qlIndexFixing(ONIndex1Y,I3286,TRUE,_xll.ohTrigger(RecalcTrigger,Trigger1Y)),NA())</f>
        <v>6.0227307349336456E-3</v>
      </c>
    </row>
    <row r="3287" spans="2:17" x14ac:dyDescent="0.2">
      <c r="B3287" s="39" t="s">
        <v>42</v>
      </c>
      <c r="D3287" s="42">
        <f>_xll.qlCalendarAdvance(Calendar,$D3286,B3287,"f",FALSE)</f>
        <v>62723</v>
      </c>
      <c r="E3287" s="139">
        <f>_xll.qlInterestRateIndexValueDate(IndexON,D3287)</f>
        <v>62723</v>
      </c>
      <c r="F3287" s="155">
        <f>IFERROR(_xll.qlIndexFixing(IndexON,D3287,TRUE,_xll.ohTrigger(RecalcTrigger,TriggerON)),NA())</f>
        <v>5.2784821731943765E-3</v>
      </c>
      <c r="H3287" s="42">
        <f>_xll.qlCalendarAdvance(Calendar,$H3286,B3287,"f",FALSE)</f>
        <v>62723</v>
      </c>
      <c r="I3287" s="139">
        <f>_xll.qlInterestRateIndexValueDate(Index1M,$H3287)</f>
        <v>62725</v>
      </c>
      <c r="J3287" s="144">
        <f>IFERROR(_xll.qlIndexFixing(Index1M,$H3287,TRUE,_xll.ohTrigger(RecalcTrigger,Trigger1M)),NA())</f>
        <v>5.4756154019253156E-3</v>
      </c>
      <c r="K3287" s="44">
        <f>IFERROR(_xll.qlIndexFixing(Index3M,H3287,TRUE,_xll.ohTrigger(RecalcTrigger,Trigger3M)),NA())</f>
        <v>5.7505731098484872E-3</v>
      </c>
      <c r="L3287" s="44">
        <f>IFERROR(_xll.qlIndexFixing(Index6M,$H3287,TRUE,_xll.ohTrigger(RecalcTrigger,Trigger6M)),NA())</f>
        <v>5.5782863877289436E-3</v>
      </c>
      <c r="M3287" s="145">
        <f>IFERROR(_xll.qlIndexFixing(Index1Y,$H3287,TRUE,_xll.ohTrigger(RecalcTrigger,Trigger1Y)),NA())</f>
        <v>6.089505237862192E-3</v>
      </c>
      <c r="N3287" s="144">
        <f>IFERROR(_xll.qlIndexFixing(ONIndex1M,I3287,TRUE,_xll.ohTrigger(RecalcTrigger,Trigger1M)),NA())</f>
        <v>5.4708884732868057E-3</v>
      </c>
      <c r="O3287" s="44">
        <f>IFERROR(_xll.qlIndexFixing(ONIndex3M,I3287,TRUE,_xll.ohTrigger(RecalcTrigger,Trigger3M)),NA())</f>
        <v>5.7346602046237649E-3</v>
      </c>
      <c r="P3287" s="44">
        <f>IFERROR(_xll.qlIndexFixing(ONIndex6M,I3287,TRUE,_xll.ohTrigger(RecalcTrigger,Trigger6M)),NA())</f>
        <v>5.5646515624196979E-3</v>
      </c>
      <c r="Q3287" s="145">
        <f>IFERROR(_xll.qlIndexFixing(ONIndex1Y,I3287,TRUE,_xll.ohTrigger(RecalcTrigger,Trigger1Y)),NA())</f>
        <v>6.0246892976056898E-3</v>
      </c>
    </row>
    <row r="3288" spans="2:17" x14ac:dyDescent="0.2">
      <c r="B3288" s="39" t="s">
        <v>42</v>
      </c>
      <c r="D3288" s="42">
        <f>_xll.qlCalendarAdvance(Calendar,$D3287,B3288,"f",FALSE)</f>
        <v>62730</v>
      </c>
      <c r="E3288" s="139">
        <f>_xll.qlInterestRateIndexValueDate(IndexON,D3288)</f>
        <v>62730</v>
      </c>
      <c r="F3288" s="155">
        <f>IFERROR(_xll.qlIndexFixing(IndexON,D3288,TRUE,_xll.ohTrigger(RecalcTrigger,TriggerON)),NA())</f>
        <v>5.2805717476278602E-3</v>
      </c>
      <c r="H3288" s="42">
        <f>_xll.qlCalendarAdvance(Calendar,$H3287,B3288,"f",FALSE)</f>
        <v>62730</v>
      </c>
      <c r="I3288" s="139">
        <f>_xll.qlInterestRateIndexValueDate(Index1M,$H3288)</f>
        <v>62732</v>
      </c>
      <c r="J3288" s="144">
        <f>IFERROR(_xll.qlIndexFixing(Index1M,$H3288,TRUE,_xll.ohTrigger(RecalcTrigger,Trigger1M)),NA())</f>
        <v>5.4777018142457279E-3</v>
      </c>
      <c r="K3288" s="44">
        <f>IFERROR(_xll.qlIndexFixing(Index3M,H3288,TRUE,_xll.ohTrigger(RecalcTrigger,Trigger3M)),NA())</f>
        <v>5.7533156771783058E-3</v>
      </c>
      <c r="L3288" s="44">
        <f>IFERROR(_xll.qlIndexFixing(Index6M,$H3288,TRUE,_xll.ohTrigger(RecalcTrigger,Trigger6M)),NA())</f>
        <v>5.5788109015599977E-3</v>
      </c>
      <c r="M3288" s="145">
        <f>IFERROR(_xll.qlIndexFixing(Index1Y,$H3288,TRUE,_xll.ohTrigger(RecalcTrigger,Trigger1Y)),NA())</f>
        <v>6.0912255823056148E-3</v>
      </c>
      <c r="N3288" s="144">
        <f>IFERROR(_xll.qlIndexFixing(ONIndex1M,I3288,TRUE,_xll.ohTrigger(RecalcTrigger,Trigger1M)),NA())</f>
        <v>5.4729869860903335E-3</v>
      </c>
      <c r="O3288" s="44">
        <f>IFERROR(_xll.qlIndexFixing(ONIndex3M,I3288,TRUE,_xll.ohTrigger(RecalcTrigger,Trigger3M)),NA())</f>
        <v>5.7367028527544051E-3</v>
      </c>
      <c r="P3288" s="44">
        <f>IFERROR(_xll.qlIndexFixing(ONIndex6M,I3288,TRUE,_xll.ohTrigger(RecalcTrigger,Trigger6M)),NA())</f>
        <v>5.5651623288888175E-3</v>
      </c>
      <c r="Q3288" s="145">
        <f>IFERROR(_xll.qlIndexFixing(ONIndex1Y,I3288,TRUE,_xll.ohTrigger(RecalcTrigger,Trigger1Y)),NA())</f>
        <v>6.026638811356122E-3</v>
      </c>
    </row>
    <row r="3289" spans="2:17" x14ac:dyDescent="0.2">
      <c r="B3289" s="39" t="s">
        <v>42</v>
      </c>
      <c r="D3289" s="42">
        <f>_xll.qlCalendarAdvance(Calendar,$D3288,B3289,"f",FALSE)</f>
        <v>62737</v>
      </c>
      <c r="E3289" s="139">
        <f>_xll.qlInterestRateIndexValueDate(IndexON,D3289)</f>
        <v>62737</v>
      </c>
      <c r="F3289" s="155">
        <f>IFERROR(_xll.qlIndexFixing(IndexON,D3289,TRUE,_xll.ohTrigger(RecalcTrigger,TriggerON)),NA())</f>
        <v>5.2826532924044045E-3</v>
      </c>
      <c r="H3289" s="42">
        <f>_xll.qlCalendarAdvance(Calendar,$H3288,B3289,"f",FALSE)</f>
        <v>62737</v>
      </c>
      <c r="I3289" s="139">
        <f>_xll.qlInterestRateIndexValueDate(Index1M,$H3289)</f>
        <v>62739</v>
      </c>
      <c r="J3289" s="144">
        <f>IFERROR(_xll.qlIndexFixing(Index1M,$H3289,TRUE,_xll.ohTrigger(RecalcTrigger,Trigger1M)),NA())</f>
        <v>5.4797802472864032E-3</v>
      </c>
      <c r="K3289" s="44">
        <f>IFERROR(_xll.qlIndexFixing(Index3M,H3289,TRUE,_xll.ohTrigger(RecalcTrigger,Trigger3M)),NA())</f>
        <v>5.7547419773980139E-3</v>
      </c>
      <c r="L3289" s="44">
        <f>IFERROR(_xll.qlIndexFixing(Index6M,$H3289,TRUE,_xll.ohTrigger(RecalcTrigger,Trigger6M)),NA())</f>
        <v>5.579549249998662E-3</v>
      </c>
      <c r="M3289" s="145">
        <f>IFERROR(_xll.qlIndexFixing(Index1Y,$H3289,TRUE,_xll.ohTrigger(RecalcTrigger,Trigger1Y)),NA())</f>
        <v>6.0929363701022589E-3</v>
      </c>
      <c r="N3289" s="144">
        <f>IFERROR(_xll.qlIndexFixing(ONIndex1M,I3289,TRUE,_xll.ohTrigger(RecalcTrigger,Trigger1M)),NA())</f>
        <v>5.4750775473344504E-3</v>
      </c>
      <c r="O3289" s="44">
        <f>IFERROR(_xll.qlIndexFixing(ONIndex3M,I3289,TRUE,_xll.ohTrigger(RecalcTrigger,Trigger3M)),NA())</f>
        <v>5.7387370361361434E-3</v>
      </c>
      <c r="P3289" s="44">
        <f>IFERROR(_xll.qlIndexFixing(ONIndex6M,I3289,TRUE,_xll.ohTrigger(RecalcTrigger,Trigger6M)),NA())</f>
        <v>5.5656682185389883E-3</v>
      </c>
      <c r="Q3289" s="145">
        <f>IFERROR(_xll.qlIndexFixing(ONIndex1Y,I3289,TRUE,_xll.ohTrigger(RecalcTrigger,Trigger1Y)),NA())</f>
        <v>6.0285792591585619E-3</v>
      </c>
    </row>
    <row r="3290" spans="2:17" x14ac:dyDescent="0.2">
      <c r="B3290" s="39" t="s">
        <v>42</v>
      </c>
      <c r="D3290" s="42">
        <f>_xll.qlCalendarAdvance(Calendar,$D3289,B3290,"f",FALSE)</f>
        <v>62744</v>
      </c>
      <c r="E3290" s="139">
        <f>_xll.qlInterestRateIndexValueDate(IndexON,D3290)</f>
        <v>62744</v>
      </c>
      <c r="F3290" s="155">
        <f>IFERROR(_xll.qlIndexFixing(IndexON,D3290,TRUE,_xll.ohTrigger(RecalcTrigger,TriggerON)),NA())</f>
        <v>5.2847267927358388E-3</v>
      </c>
      <c r="H3290" s="42">
        <f>_xll.qlCalendarAdvance(Calendar,$H3289,B3290,"f",FALSE)</f>
        <v>62744</v>
      </c>
      <c r="I3290" s="139">
        <f>_xll.qlInterestRateIndexValueDate(Index1M,$H3290)</f>
        <v>62746</v>
      </c>
      <c r="J3290" s="144">
        <f>IFERROR(_xll.qlIndexFixing(Index1M,$H3290,TRUE,_xll.ohTrigger(RecalcTrigger,Trigger1M)),NA())</f>
        <v>5.4818506861692429E-3</v>
      </c>
      <c r="K3290" s="44">
        <f>IFERROR(_xll.qlIndexFixing(Index3M,H3290,TRUE,_xll.ohTrigger(RecalcTrigger,Trigger3M)),NA())</f>
        <v>5.7567198380506623E-3</v>
      </c>
      <c r="L3290" s="44">
        <f>IFERROR(_xll.qlIndexFixing(Index6M,$H3290,TRUE,_xll.ohTrigger(RecalcTrigger,Trigger6M)),NA())</f>
        <v>5.5796969101759809E-3</v>
      </c>
      <c r="M3290" s="145">
        <f>IFERROR(_xll.qlIndexFixing(Index1Y,$H3290,TRUE,_xll.ohTrigger(RecalcTrigger,Trigger1Y)),NA())</f>
        <v>6.0946375841445053E-3</v>
      </c>
      <c r="N3290" s="144">
        <f>IFERROR(_xll.qlIndexFixing(ONIndex1M,I3290,TRUE,_xll.ohTrigger(RecalcTrigger,Trigger1M)),NA())</f>
        <v>5.4771601423109217E-3</v>
      </c>
      <c r="O3290" s="44">
        <f>IFERROR(_xll.qlIndexFixing(ONIndex3M,I3290,TRUE,_xll.ohTrigger(RecalcTrigger,Trigger3M)),NA())</f>
        <v>5.7407627391015126E-3</v>
      </c>
      <c r="P3290" s="44">
        <f>IFERROR(_xll.qlIndexFixing(ONIndex6M,I3290,TRUE,_xll.ohTrigger(RecalcTrigger,Trigger6M)),NA())</f>
        <v>5.5661692222574999E-3</v>
      </c>
      <c r="Q3290" s="145">
        <f>IFERROR(_xll.qlIndexFixing(ONIndex1Y,I3290,TRUE,_xll.ohTrigger(RecalcTrigger,Trigger1Y)),NA())</f>
        <v>6.0305106241465012E-3</v>
      </c>
    </row>
    <row r="3291" spans="2:17" x14ac:dyDescent="0.2">
      <c r="B3291" s="39" t="s">
        <v>42</v>
      </c>
      <c r="D3291" s="42">
        <f>_xll.qlCalendarAdvance(Calendar,$D3290,B3291,"f",FALSE)</f>
        <v>62751</v>
      </c>
      <c r="E3291" s="139">
        <f>_xll.qlInterestRateIndexValueDate(IndexON,D3291)</f>
        <v>62751</v>
      </c>
      <c r="F3291" s="155">
        <f>IFERROR(_xll.qlIndexFixing(IndexON,D3291,TRUE,_xll.ohTrigger(RecalcTrigger,TriggerON)),NA())</f>
        <v>5.286792233434312E-3</v>
      </c>
      <c r="H3291" s="42">
        <f>_xll.qlCalendarAdvance(Calendar,$H3290,B3291,"f",FALSE)</f>
        <v>62751</v>
      </c>
      <c r="I3291" s="139">
        <f>_xll.qlInterestRateIndexValueDate(Index1M,$H3291)</f>
        <v>62753</v>
      </c>
      <c r="J3291" s="144">
        <f>IFERROR(_xll.qlIndexFixing(Index1M,$H3291,TRUE,_xll.ohTrigger(RecalcTrigger,Trigger1M)),NA())</f>
        <v>5.4839131160111521E-3</v>
      </c>
      <c r="K3291" s="44">
        <f>IFERROR(_xll.qlIndexFixing(Index3M,H3291,TRUE,_xll.ohTrigger(RecalcTrigger,Trigger3M)),NA())</f>
        <v>5.7586890970969277E-3</v>
      </c>
      <c r="L3291" s="44">
        <f>IFERROR(_xll.qlIndexFixing(Index6M,$H3291,TRUE,_xll.ohTrigger(RecalcTrigger,Trigger6M)),NA())</f>
        <v>5.5801323855196351E-3</v>
      </c>
      <c r="M3291" s="145">
        <f>IFERROR(_xll.qlIndexFixing(Index1Y,$H3291,TRUE,_xll.ohTrigger(RecalcTrigger,Trigger1Y)),NA())</f>
        <v>6.0963292073249516E-3</v>
      </c>
      <c r="N3291" s="144">
        <f>IFERROR(_xll.qlIndexFixing(ONIndex1M,I3291,TRUE,_xll.ohTrigger(RecalcTrigger,Trigger1M)),NA())</f>
        <v>5.4792347560717047E-3</v>
      </c>
      <c r="O3291" s="44">
        <f>IFERROR(_xll.qlIndexFixing(ONIndex3M,I3291,TRUE,_xll.ohTrigger(RecalcTrigger,Trigger3M)),NA())</f>
        <v>5.7427799459031093E-3</v>
      </c>
      <c r="P3291" s="44">
        <f>IFERROR(_xll.qlIndexFixing(ONIndex6M,I3291,TRUE,_xll.ohTrigger(RecalcTrigger,Trigger6M)),NA())</f>
        <v>5.5666653309316416E-3</v>
      </c>
      <c r="Q3291" s="145">
        <f>IFERROR(_xll.qlIndexFixing(ONIndex1Y,I3291,TRUE,_xll.ohTrigger(RecalcTrigger,Trigger1Y)),NA())</f>
        <v>6.0324328892935597E-3</v>
      </c>
    </row>
    <row r="3292" spans="2:17" x14ac:dyDescent="0.2">
      <c r="B3292" s="39" t="s">
        <v>42</v>
      </c>
      <c r="D3292" s="42">
        <f>_xll.qlCalendarAdvance(Calendar,$D3291,B3292,"f",FALSE)</f>
        <v>62758</v>
      </c>
      <c r="E3292" s="139">
        <f>_xll.qlInterestRateIndexValueDate(IndexON,D3292)</f>
        <v>62758</v>
      </c>
      <c r="F3292" s="155">
        <f>IFERROR(_xll.qlIndexFixing(IndexON,D3292,TRUE,_xll.ohTrigger(RecalcTrigger,TriggerON)),NA())</f>
        <v>5.2888495995517815E-3</v>
      </c>
      <c r="H3292" s="42">
        <f>_xll.qlCalendarAdvance(Calendar,$H3291,B3292,"f",FALSE)</f>
        <v>62758</v>
      </c>
      <c r="I3292" s="139">
        <f>_xll.qlInterestRateIndexValueDate(Index1M,$H3292)</f>
        <v>62760</v>
      </c>
      <c r="J3292" s="144">
        <f>IFERROR(_xll.qlIndexFixing(Index1M,$H3292,TRUE,_xll.ohTrigger(RecalcTrigger,Trigger1M)),NA())</f>
        <v>5.485967521934032E-3</v>
      </c>
      <c r="K3292" s="44">
        <f>IFERROR(_xll.qlIndexFixing(Index3M,H3292,TRUE,_xll.ohTrigger(RecalcTrigger,Trigger3M)),NA())</f>
        <v>5.7606497386729775E-3</v>
      </c>
      <c r="L3292" s="44">
        <f>IFERROR(_xll.qlIndexFixing(Index6M,$H3292,TRUE,_xll.ohTrigger(RecalcTrigger,Trigger6M)),NA())</f>
        <v>5.5805628293571479E-3</v>
      </c>
      <c r="M3292" s="145">
        <f>IFERROR(_xll.qlIndexFixing(Index1Y,$H3292,TRUE,_xll.ohTrigger(RecalcTrigger,Trigger1Y)),NA())</f>
        <v>6.0980112225361947E-3</v>
      </c>
      <c r="N3292" s="144">
        <f>IFERROR(_xll.qlIndexFixing(ONIndex1M,I3292,TRUE,_xll.ohTrigger(RecalcTrigger,Trigger1M)),NA())</f>
        <v>5.4813013737486926E-3</v>
      </c>
      <c r="O3292" s="44">
        <f>IFERROR(_xll.qlIndexFixing(ONIndex3M,I3292,TRUE,_xll.ohTrigger(RecalcTrigger,Trigger3M)),NA())</f>
        <v>5.7447886405537218E-3</v>
      </c>
      <c r="P3292" s="44">
        <f>IFERROR(_xll.qlIndexFixing(ONIndex6M,I3292,TRUE,_xll.ohTrigger(RecalcTrigger,Trigger6M)),NA())</f>
        <v>5.567156535608575E-3</v>
      </c>
      <c r="Q3292" s="145">
        <f>IFERROR(_xll.qlIndexFixing(ONIndex1Y,I3292,TRUE,_xll.ohTrigger(RecalcTrigger,Trigger1Y)),NA())</f>
        <v>6.0343460376532931E-3</v>
      </c>
    </row>
    <row r="3293" spans="2:17" x14ac:dyDescent="0.2">
      <c r="B3293" s="39" t="s">
        <v>42</v>
      </c>
      <c r="D3293" s="42">
        <f>_xll.qlCalendarAdvance(Calendar,$D3292,B3293,"f",FALSE)</f>
        <v>62765</v>
      </c>
      <c r="E3293" s="139">
        <f>_xll.qlInterestRateIndexValueDate(IndexON,D3293)</f>
        <v>62765</v>
      </c>
      <c r="F3293" s="155">
        <f>IFERROR(_xll.qlIndexFixing(IndexON,D3293,TRUE,_xll.ohTrigger(RecalcTrigger,TriggerON)),NA())</f>
        <v>5.2908988759803321E-3</v>
      </c>
      <c r="H3293" s="42">
        <f>_xll.qlCalendarAdvance(Calendar,$H3292,B3293,"f",FALSE)</f>
        <v>62765</v>
      </c>
      <c r="I3293" s="139">
        <f>_xll.qlInterestRateIndexValueDate(Index1M,$H3293)</f>
        <v>62767</v>
      </c>
      <c r="J3293" s="144">
        <f>IFERROR(_xll.qlIndexFixing(Index1M,$H3293,TRUE,_xll.ohTrigger(RecalcTrigger,Trigger1M)),NA())</f>
        <v>5.488013889059784E-3</v>
      </c>
      <c r="K3293" s="44">
        <f>IFERROR(_xll.qlIndexFixing(Index3M,H3293,TRUE,_xll.ohTrigger(RecalcTrigger,Trigger3M)),NA())</f>
        <v>5.7626017469132422E-3</v>
      </c>
      <c r="L3293" s="44">
        <f>IFERROR(_xll.qlIndexFixing(Index6M,$H3293,TRUE,_xll.ohTrigger(RecalcTrigger,Trigger6M)),NA())</f>
        <v>5.5809163623107933E-3</v>
      </c>
      <c r="M3293" s="145">
        <f>IFERROR(_xll.qlIndexFixing(Index1Y,$H3293,TRUE,_xll.ohTrigger(RecalcTrigger,Trigger1Y)),NA())</f>
        <v>6.09968361267105E-3</v>
      </c>
      <c r="N3293" s="144">
        <f>IFERROR(_xll.qlIndexFixing(ONIndex1M,I3293,TRUE,_xll.ohTrigger(RecalcTrigger,Trigger1M)),NA())</f>
        <v>5.4833599804737787E-3</v>
      </c>
      <c r="O3293" s="44">
        <f>IFERROR(_xll.qlIndexFixing(ONIndex3M,I3293,TRUE,_xll.ohTrigger(RecalcTrigger,Trigger3M)),NA())</f>
        <v>5.746788807385883E-3</v>
      </c>
      <c r="P3293" s="44">
        <f>IFERROR(_xll.qlIndexFixing(ONIndex6M,I3293,TRUE,_xll.ohTrigger(RecalcTrigger,Trigger6M)),NA())</f>
        <v>5.5676428270157174E-3</v>
      </c>
      <c r="Q3293" s="145">
        <f>IFERROR(_xll.qlIndexFixing(ONIndex1Y,I3293,TRUE,_xll.ohTrigger(RecalcTrigger,Trigger1Y)),NA())</f>
        <v>6.0362500522792573E-3</v>
      </c>
    </row>
    <row r="3294" spans="2:17" x14ac:dyDescent="0.2">
      <c r="B3294" s="39" t="s">
        <v>42</v>
      </c>
      <c r="D3294" s="42">
        <f>_xll.qlCalendarAdvance(Calendar,$D3293,B3294,"f",FALSE)</f>
        <v>62772</v>
      </c>
      <c r="E3294" s="139">
        <f>_xll.qlInterestRateIndexValueDate(IndexON,D3294)</f>
        <v>62772</v>
      </c>
      <c r="F3294" s="155">
        <f>IFERROR(_xll.qlIndexFixing(IndexON,D3294,TRUE,_xll.ohTrigger(RecalcTrigger,TriggerON)),NA())</f>
        <v>5.2929400477719213E-3</v>
      </c>
      <c r="H3294" s="42">
        <f>_xll.qlCalendarAdvance(Calendar,$H3293,B3294,"f",FALSE)</f>
        <v>62772</v>
      </c>
      <c r="I3294" s="139">
        <f>_xll.qlInterestRateIndexValueDate(Index1M,$H3294)</f>
        <v>62774</v>
      </c>
      <c r="J3294" s="144">
        <f>IFERROR(_xll.qlIndexFixing(Index1M,$H3294,TRUE,_xll.ohTrigger(RecalcTrigger,Trigger1M)),NA())</f>
        <v>5.4900522025028153E-3</v>
      </c>
      <c r="K3294" s="44">
        <f>IFERROR(_xll.qlIndexFixing(Index3M,H3294,TRUE,_xll.ohTrigger(RecalcTrigger,Trigger3M)),NA())</f>
        <v>5.7645451059564956E-3</v>
      </c>
      <c r="L3294" s="44">
        <f>IFERROR(_xll.qlIndexFixing(Index6M,$H3294,TRUE,_xll.ohTrigger(RecalcTrigger,Trigger6M)),NA())</f>
        <v>5.5813370730192621E-3</v>
      </c>
      <c r="M3294" s="145">
        <f>IFERROR(_xll.qlIndexFixing(Index1Y,$H3294,TRUE,_xll.ohTrigger(RecalcTrigger,Trigger1Y)),NA())</f>
        <v>6.1013463606227666E-3</v>
      </c>
      <c r="N3294" s="144">
        <f>IFERROR(_xll.qlIndexFixing(ONIndex1M,I3294,TRUE,_xll.ohTrigger(RecalcTrigger,Trigger1M)),NA())</f>
        <v>5.4854105613788562E-3</v>
      </c>
      <c r="O3294" s="44">
        <f>IFERROR(_xll.qlIndexFixing(ONIndex3M,I3294,TRUE,_xll.ohTrigger(RecalcTrigger,Trigger3M)),NA())</f>
        <v>5.7487804304123813E-3</v>
      </c>
      <c r="P3294" s="44">
        <f>IFERROR(_xll.qlIndexFixing(ONIndex6M,I3294,TRUE,_xll.ohTrigger(RecalcTrigger,Trigger6M)),NA())</f>
        <v>5.5681241960403582E-3</v>
      </c>
      <c r="Q3294" s="145">
        <f>IFERROR(_xll.qlIndexFixing(ONIndex1Y,I3294,TRUE,_xll.ohTrigger(RecalcTrigger,Trigger1Y)),NA())</f>
        <v>6.0381449161450718E-3</v>
      </c>
    </row>
    <row r="3295" spans="2:17" x14ac:dyDescent="0.2">
      <c r="B3295" s="39" t="s">
        <v>42</v>
      </c>
      <c r="D3295" s="42">
        <f>_xll.qlCalendarAdvance(Calendar,$D3294,B3295,"f",FALSE)</f>
        <v>62779</v>
      </c>
      <c r="E3295" s="139">
        <f>_xll.qlInterestRateIndexValueDate(IndexON,D3295)</f>
        <v>62779</v>
      </c>
      <c r="F3295" s="155">
        <f>IFERROR(_xll.qlIndexFixing(IndexON,D3295,TRUE,_xll.ohTrigger(RecalcTrigger,TriggerON)),NA())</f>
        <v>5.29497309989857E-3</v>
      </c>
      <c r="H3295" s="42">
        <f>_xll.qlCalendarAdvance(Calendar,$H3294,B3295,"f",FALSE)</f>
        <v>62779</v>
      </c>
      <c r="I3295" s="139">
        <f>_xll.qlInterestRateIndexValueDate(Index1M,$H3295)</f>
        <v>62781</v>
      </c>
      <c r="J3295" s="144">
        <f>IFERROR(_xll.qlIndexFixing(Index1M,$H3295,TRUE,_xll.ohTrigger(RecalcTrigger,Trigger1M)),NA())</f>
        <v>5.4920824473900232E-3</v>
      </c>
      <c r="K3295" s="44">
        <f>IFERROR(_xll.qlIndexFixing(Index3M,H3295,TRUE,_xll.ohTrigger(RecalcTrigger,Trigger3M)),NA())</f>
        <v>5.766479799935431E-3</v>
      </c>
      <c r="L3295" s="44">
        <f>IFERROR(_xll.qlIndexFixing(Index6M,$H3295,TRUE,_xll.ohTrigger(RecalcTrigger,Trigger6M)),NA())</f>
        <v>5.5817527255083927E-3</v>
      </c>
      <c r="M3295" s="145">
        <f>IFERROR(_xll.qlIndexFixing(Index1Y,$H3295,TRUE,_xll.ohTrigger(RecalcTrigger,Trigger1Y)),NA())</f>
        <v>6.1029994492843758E-3</v>
      </c>
      <c r="N3295" s="144">
        <f>IFERROR(_xll.qlIndexFixing(ONIndex1M,I3295,TRUE,_xll.ohTrigger(RecalcTrigger,Trigger1M)),NA())</f>
        <v>5.4874531015958183E-3</v>
      </c>
      <c r="O3295" s="44">
        <f>IFERROR(_xll.qlIndexFixing(ONIndex3M,I3295,TRUE,_xll.ohTrigger(RecalcTrigger,Trigger3M)),NA())</f>
        <v>5.7507634938858132E-3</v>
      </c>
      <c r="P3295" s="44">
        <f>IFERROR(_xll.qlIndexFixing(ONIndex6M,I3295,TRUE,_xll.ohTrigger(RecalcTrigger,Trigger6M)),NA())</f>
        <v>5.5686006335697869E-3</v>
      </c>
      <c r="Q3295" s="145">
        <f>IFERROR(_xll.qlIndexFixing(ONIndex1Y,I3295,TRUE,_xll.ohTrigger(RecalcTrigger,Trigger1Y)),NA())</f>
        <v>6.0400306124641645E-3</v>
      </c>
    </row>
    <row r="3296" spans="2:17" x14ac:dyDescent="0.2">
      <c r="B3296" s="39" t="s">
        <v>42</v>
      </c>
      <c r="D3296" s="42">
        <f>_xll.qlCalendarAdvance(Calendar,$D3295,B3296,"f",FALSE)</f>
        <v>62786</v>
      </c>
      <c r="E3296" s="139">
        <f>_xll.qlInterestRateIndexValueDate(IndexON,D3296)</f>
        <v>62786</v>
      </c>
      <c r="F3296" s="155">
        <f>IFERROR(_xll.qlIndexFixing(IndexON,D3296,TRUE,_xll.ohTrigger(RecalcTrigger,TriggerON)),NA())</f>
        <v>5.2969980170924913E-3</v>
      </c>
      <c r="H3296" s="42">
        <f>_xll.qlCalendarAdvance(Calendar,$H3295,B3296,"f",FALSE)</f>
        <v>62786</v>
      </c>
      <c r="I3296" s="139">
        <f>_xll.qlInterestRateIndexValueDate(Index1M,$H3296)</f>
        <v>62788</v>
      </c>
      <c r="J3296" s="144">
        <f>IFERROR(_xll.qlIndexFixing(Index1M,$H3296,TRUE,_xll.ohTrigger(RecalcTrigger,Trigger1M)),NA())</f>
        <v>5.4941046088358148E-3</v>
      </c>
      <c r="K3296" s="44">
        <f>IFERROR(_xll.qlIndexFixing(Index3M,H3296,TRUE,_xll.ohTrigger(RecalcTrigger,Trigger3M)),NA())</f>
        <v>5.7684058129870847E-3</v>
      </c>
      <c r="L3296" s="44">
        <f>IFERROR(_xll.qlIndexFixing(Index6M,$H3296,TRUE,_xll.ohTrigger(RecalcTrigger,Trigger6M)),NA())</f>
        <v>5.5821633106294599E-3</v>
      </c>
      <c r="M3296" s="145">
        <f>IFERROR(_xll.qlIndexFixing(Index1Y,$H3296,TRUE,_xll.ohTrigger(RecalcTrigger,Trigger1Y)),NA())</f>
        <v>6.1046428615493453E-3</v>
      </c>
      <c r="N3296" s="144">
        <f>IFERROR(_xll.qlIndexFixing(ONIndex1M,I3296,TRUE,_xll.ohTrigger(RecalcTrigger,Trigger1M)),NA())</f>
        <v>5.4894875863364945E-3</v>
      </c>
      <c r="O3296" s="44">
        <f>IFERROR(_xll.qlIndexFixing(ONIndex3M,I3296,TRUE,_xll.ohTrigger(RecalcTrigger,Trigger3M)),NA())</f>
        <v>5.7527379819788393E-3</v>
      </c>
      <c r="P3296" s="44">
        <f>IFERROR(_xll.qlIndexFixing(ONIndex6M,I3296,TRUE,_xll.ohTrigger(RecalcTrigger,Trigger6M)),NA())</f>
        <v>5.5690721307311009E-3</v>
      </c>
      <c r="Q3296" s="145">
        <f>IFERROR(_xll.qlIndexFixing(ONIndex1Y,I3296,TRUE,_xll.ohTrigger(RecalcTrigger,Trigger1Y)),NA())</f>
        <v>6.0419071242101552E-3</v>
      </c>
    </row>
    <row r="3297" spans="2:17" x14ac:dyDescent="0.2">
      <c r="B3297" s="39" t="s">
        <v>42</v>
      </c>
      <c r="D3297" s="42">
        <f>_xll.qlCalendarAdvance(Calendar,$D3296,B3297,"f",FALSE)</f>
        <v>62793</v>
      </c>
      <c r="E3297" s="139">
        <f>_xll.qlInterestRateIndexValueDate(IndexON,D3297)</f>
        <v>62793</v>
      </c>
      <c r="F3297" s="155">
        <f>IFERROR(_xll.qlIndexFixing(IndexON,D3297,TRUE,_xll.ohTrigger(RecalcTrigger,TriggerON)),NA())</f>
        <v>5.2990147847253866E-3</v>
      </c>
      <c r="H3297" s="42">
        <f>_xll.qlCalendarAdvance(Calendar,$H3296,B3297,"f",FALSE)</f>
        <v>62793</v>
      </c>
      <c r="I3297" s="139">
        <f>_xll.qlInterestRateIndexValueDate(Index1M,$H3297)</f>
        <v>62795</v>
      </c>
      <c r="J3297" s="144">
        <f>IFERROR(_xll.qlIndexFixing(Index1M,$H3297,TRUE,_xll.ohTrigger(RecalcTrigger,Trigger1M)),NA())</f>
        <v>5.4961186719645894E-3</v>
      </c>
      <c r="K3297" s="44">
        <f>IFERROR(_xll.qlIndexFixing(Index3M,H3297,TRUE,_xll.ohTrigger(RecalcTrigger,Trigger3M)),NA())</f>
        <v>5.7701416024163706E-3</v>
      </c>
      <c r="L3297" s="44">
        <f>IFERROR(_xll.qlIndexFixing(Index6M,$H3297,TRUE,_xll.ohTrigger(RecalcTrigger,Trigger6M)),NA())</f>
        <v>5.5826392557593342E-3</v>
      </c>
      <c r="M3297" s="145">
        <f>IFERROR(_xll.qlIndexFixing(Index1Y,$H3297,TRUE,_xll.ohTrigger(RecalcTrigger,Trigger1Y)),NA())</f>
        <v>6.106276580311357E-3</v>
      </c>
      <c r="N3297" s="144">
        <f>IFERROR(_xll.qlIndexFixing(ONIndex1M,I3297,TRUE,_xll.ohTrigger(RecalcTrigger,Trigger1M)),NA())</f>
        <v>5.4915140006528418E-3</v>
      </c>
      <c r="O3297" s="44">
        <f>IFERROR(_xll.qlIndexFixing(ONIndex3M,I3297,TRUE,_xll.ohTrigger(RecalcTrigger,Trigger3M)),NA())</f>
        <v>5.7547038788641203E-3</v>
      </c>
      <c r="P3297" s="44">
        <f>IFERROR(_xll.qlIndexFixing(ONIndex6M,I3297,TRUE,_xll.ohTrigger(RecalcTrigger,Trigger6M)),NA())</f>
        <v>5.5695386780119094E-3</v>
      </c>
      <c r="Q3297" s="145">
        <f>IFERROR(_xll.qlIndexFixing(ONIndex1Y,I3297,TRUE,_xll.ohTrigger(RecalcTrigger,Trigger1Y)),NA())</f>
        <v>6.0437744343566635E-3</v>
      </c>
    </row>
    <row r="3298" spans="2:17" x14ac:dyDescent="0.2">
      <c r="B3298" s="39" t="s">
        <v>42</v>
      </c>
      <c r="D3298" s="42">
        <f>_xll.qlCalendarAdvance(Calendar,$D3297,B3298,"f",FALSE)</f>
        <v>62800</v>
      </c>
      <c r="E3298" s="139">
        <f>_xll.qlInterestRateIndexValueDate(IndexON,D3298)</f>
        <v>62800</v>
      </c>
      <c r="F3298" s="155">
        <f>IFERROR(_xll.qlIndexFixing(IndexON,D3298,TRUE,_xll.ohTrigger(RecalcTrigger,TriggerON)),NA())</f>
        <v>5.3010233874495327E-3</v>
      </c>
      <c r="H3298" s="42">
        <f>_xll.qlCalendarAdvance(Calendar,$H3297,B3298,"f",FALSE)</f>
        <v>62800</v>
      </c>
      <c r="I3298" s="139">
        <f>_xll.qlInterestRateIndexValueDate(Index1M,$H3298)</f>
        <v>62802</v>
      </c>
      <c r="J3298" s="144">
        <f>IFERROR(_xll.qlIndexFixing(Index1M,$H3298,TRUE,_xll.ohTrigger(RecalcTrigger,Trigger1M)),NA())</f>
        <v>5.4981246218932522E-3</v>
      </c>
      <c r="K3298" s="44">
        <f>IFERROR(_xll.qlIndexFixing(Index3M,H3298,TRUE,_xll.ohTrigger(RecalcTrigger,Trigger3M)),NA())</f>
        <v>5.7720508007665537E-3</v>
      </c>
      <c r="L3298" s="44">
        <f>IFERROR(_xll.qlIndexFixing(Index6M,$H3298,TRUE,_xll.ohTrigger(RecalcTrigger,Trigger6M)),NA())</f>
        <v>5.5830393184470115E-3</v>
      </c>
      <c r="M3298" s="145">
        <f>IFERROR(_xll.qlIndexFixing(Index1Y,$H3298,TRUE,_xll.ohTrigger(RecalcTrigger,Trigger1Y)),NA())</f>
        <v>6.1079005884636618E-3</v>
      </c>
      <c r="N3298" s="144">
        <f>IFERROR(_xll.qlIndexFixing(ONIndex1M,I3298,TRUE,_xll.ohTrigger(RecalcTrigger,Trigger1M)),NA())</f>
        <v>5.4935323296767535E-3</v>
      </c>
      <c r="O3298" s="44">
        <f>IFERROR(_xll.qlIndexFixing(ONIndex3M,I3298,TRUE,_xll.ohTrigger(RecalcTrigger,Trigger3M)),NA())</f>
        <v>5.7566611685544444E-3</v>
      </c>
      <c r="P3298" s="44">
        <f>IFERROR(_xll.qlIndexFixing(ONIndex6M,I3298,TRUE,_xll.ohTrigger(RecalcTrigger,Trigger6M)),NA())</f>
        <v>5.570000266459374E-3</v>
      </c>
      <c r="Q3298" s="145">
        <f>IFERROR(_xll.qlIndexFixing(ONIndex1Y,I3298,TRUE,_xll.ohTrigger(RecalcTrigger,Trigger1Y)),NA())</f>
        <v>6.0456325261171173E-3</v>
      </c>
    </row>
    <row r="3299" spans="2:17" x14ac:dyDescent="0.2">
      <c r="B3299" s="39" t="s">
        <v>42</v>
      </c>
      <c r="D3299" s="42">
        <f>_xll.qlCalendarAdvance(Calendar,$D3298,B3299,"f",FALSE)</f>
        <v>62807</v>
      </c>
      <c r="E3299" s="139">
        <f>_xll.qlInterestRateIndexValueDate(IndexON,D3299)</f>
        <v>62807</v>
      </c>
      <c r="F3299" s="155">
        <f>IFERROR(_xll.qlIndexFixing(IndexON,D3299,TRUE,_xll.ohTrigger(RecalcTrigger,TriggerON)),NA())</f>
        <v>5.303023810316887E-3</v>
      </c>
      <c r="H3299" s="42">
        <f>_xll.qlCalendarAdvance(Calendar,$H3298,B3299,"f",FALSE)</f>
        <v>62807</v>
      </c>
      <c r="I3299" s="139">
        <f>_xll.qlInterestRateIndexValueDate(Index1M,$H3299)</f>
        <v>62809</v>
      </c>
      <c r="J3299" s="144">
        <f>IFERROR(_xll.qlIndexFixing(Index1M,$H3299,TRUE,_xll.ohTrigger(RecalcTrigger,Trigger1M)),NA())</f>
        <v>5.5001224437437046E-3</v>
      </c>
      <c r="K3299" s="44">
        <f>IFERROR(_xll.qlIndexFixing(Index3M,H3299,TRUE,_xll.ohTrigger(RecalcTrigger,Trigger3M)),NA())</f>
        <v>5.7739512718604571E-3</v>
      </c>
      <c r="L3299" s="44">
        <f>IFERROR(_xll.qlIndexFixing(Index6M,$H3299,TRUE,_xll.ohTrigger(RecalcTrigger,Trigger6M)),NA())</f>
        <v>5.5834342855923397E-3</v>
      </c>
      <c r="M3299" s="145">
        <f>IFERROR(_xll.qlIndexFixing(Index1Y,$H3299,TRUE,_xll.ohTrigger(RecalcTrigger,Trigger1Y)),NA())</f>
        <v>6.1095148689005938E-3</v>
      </c>
      <c r="N3299" s="144">
        <f>IFERROR(_xll.qlIndexFixing(ONIndex1M,I3299,TRUE,_xll.ohTrigger(RecalcTrigger,Trigger1M)),NA())</f>
        <v>5.495542558540123E-3</v>
      </c>
      <c r="O3299" s="44">
        <f>IFERROR(_xll.qlIndexFixing(ONIndex3M,I3299,TRUE,_xll.ohTrigger(RecalcTrigger,Trigger3M)),NA())</f>
        <v>5.7586098354622806E-3</v>
      </c>
      <c r="P3299" s="44">
        <f>IFERROR(_xll.qlIndexFixing(ONIndex6M,I3299,TRUE,_xll.ohTrigger(RecalcTrigger,Trigger6M)),NA())</f>
        <v>5.570456886960784E-3</v>
      </c>
      <c r="Q3299" s="145">
        <f>IFERROR(_xll.qlIndexFixing(ONIndex1Y,I3299,TRUE,_xll.ohTrigger(RecalcTrigger,Trigger1Y)),NA())</f>
        <v>6.0474813823052642E-3</v>
      </c>
    </row>
    <row r="3300" spans="2:17" x14ac:dyDescent="0.2">
      <c r="B3300" s="39" t="s">
        <v>42</v>
      </c>
      <c r="D3300" s="42">
        <f>_xll.qlCalendarAdvance(Calendar,$D3299,B3300,"f",FALSE)</f>
        <v>62814</v>
      </c>
      <c r="E3300" s="139">
        <f>_xll.qlInterestRateIndexValueDate(IndexON,D3300)</f>
        <v>62814</v>
      </c>
      <c r="F3300" s="155">
        <f>IFERROR(_xll.qlIndexFixing(IndexON,D3300,TRUE,_xll.ohTrigger(RecalcTrigger,TriggerON)),NA())</f>
        <v>5.3050160382994704E-3</v>
      </c>
      <c r="H3300" s="42">
        <f>_xll.qlCalendarAdvance(Calendar,$H3299,B3300,"f",FALSE)</f>
        <v>62814</v>
      </c>
      <c r="I3300" s="139">
        <f>_xll.qlInterestRateIndexValueDate(Index1M,$H3300)</f>
        <v>62816</v>
      </c>
      <c r="J3300" s="144">
        <f>IFERROR(_xll.qlIndexFixing(Index1M,$H3300,TRUE,_xll.ohTrigger(RecalcTrigger,Trigger1M)),NA())</f>
        <v>5.5021121226353498E-3</v>
      </c>
      <c r="K3300" s="44">
        <f>IFERROR(_xll.qlIndexFixing(Index3M,H3300,TRUE,_xll.ohTrigger(RecalcTrigger,Trigger3M)),NA())</f>
        <v>5.7758429998364816E-3</v>
      </c>
      <c r="L3300" s="44">
        <f>IFERROR(_xll.qlIndexFixing(Index6M,$H3300,TRUE,_xll.ohTrigger(RecalcTrigger,Trigger6M)),NA())</f>
        <v>5.5838241480459169E-3</v>
      </c>
      <c r="M3300" s="145">
        <f>IFERROR(_xll.qlIndexFixing(Index1Y,$H3300,TRUE,_xll.ohTrigger(RecalcTrigger,Trigger1Y)),NA())</f>
        <v>6.1112792842519578E-3</v>
      </c>
      <c r="N3300" s="144">
        <f>IFERROR(_xll.qlIndexFixing(ONIndex1M,I3300,TRUE,_xll.ohTrigger(RecalcTrigger,Trigger1M)),NA())</f>
        <v>5.4978300253161194E-3</v>
      </c>
      <c r="O3300" s="44">
        <f>IFERROR(_xll.qlIndexFixing(ONIndex3M,I3300,TRUE,_xll.ohTrigger(RecalcTrigger,Trigger3M)),NA())</f>
        <v>5.7608263044706121E-3</v>
      </c>
      <c r="P3300" s="44">
        <f>IFERROR(_xll.qlIndexFixing(ONIndex6M,I3300,TRUE,_xll.ohTrigger(RecalcTrigger,Trigger6M)),NA())</f>
        <v>5.5709726441577345E-3</v>
      </c>
      <c r="Q3300" s="145">
        <f>IFERROR(_xll.qlIndexFixing(ONIndex1Y,I3300,TRUE,_xll.ohTrigger(RecalcTrigger,Trigger1Y)),NA())</f>
        <v>6.04958303036085E-3</v>
      </c>
    </row>
    <row r="3301" spans="2:17" x14ac:dyDescent="0.2">
      <c r="B3301" s="39" t="s">
        <v>42</v>
      </c>
      <c r="D3301" s="42">
        <f>_xll.qlCalendarAdvance(Calendar,$D3300,B3301,"f",FALSE)</f>
        <v>62821</v>
      </c>
      <c r="E3301" s="139">
        <f>_xll.qlInterestRateIndexValueDate(IndexON,D3301)</f>
        <v>62821</v>
      </c>
      <c r="F3301" s="155">
        <f>IFERROR(_xll.qlIndexFixing(IndexON,D3301,TRUE,_xll.ohTrigger(RecalcTrigger,TriggerON)),NA())</f>
        <v>5.3070000563693043E-3</v>
      </c>
      <c r="H3301" s="42">
        <f>_xll.qlCalendarAdvance(Calendar,$H3300,B3301,"f",FALSE)</f>
        <v>62821</v>
      </c>
      <c r="I3301" s="139">
        <f>_xll.qlInterestRateIndexValueDate(Index1M,$H3301)</f>
        <v>62823</v>
      </c>
      <c r="J3301" s="144">
        <f>IFERROR(_xll.qlIndexFixing(Index1M,$H3301,TRUE,_xll.ohTrigger(RecalcTrigger,Trigger1M)),NA())</f>
        <v>5.5035448033985985E-3</v>
      </c>
      <c r="K3301" s="44">
        <f>IFERROR(_xll.qlIndexFixing(Index3M,H3301,TRUE,_xll.ohTrigger(RecalcTrigger,Trigger3M)),NA())</f>
        <v>5.7777259688295175E-3</v>
      </c>
      <c r="L3301" s="44">
        <f>IFERROR(_xll.qlIndexFixing(Index6M,$H3301,TRUE,_xll.ohTrigger(RecalcTrigger,Trigger6M)),NA())</f>
        <v>5.5841399055488478E-3</v>
      </c>
      <c r="M3301" s="145">
        <f>IFERROR(_xll.qlIndexFixing(Index1Y,$H3301,TRUE,_xll.ohTrigger(RecalcTrigger,Trigger1Y)),NA())</f>
        <v>6.1122362010273146E-3</v>
      </c>
      <c r="N3301" s="144">
        <f>IFERROR(_xll.qlIndexFixing(ONIndex1M,I3301,TRUE,_xll.ohTrigger(RecalcTrigger,Trigger1M)),NA())</f>
        <v>5.4998228466640597E-3</v>
      </c>
      <c r="O3301" s="44">
        <f>IFERROR(_xll.qlIndexFixing(ONIndex3M,I3301,TRUE,_xll.ohTrigger(RecalcTrigger,Trigger3M)),NA())</f>
        <v>5.7627564406814713E-3</v>
      </c>
      <c r="P3301" s="44">
        <f>IFERROR(_xll.qlIndexFixing(ONIndex6M,I3301,TRUE,_xll.ohTrigger(RecalcTrigger,Trigger6M)),NA())</f>
        <v>5.5714185883992684E-3</v>
      </c>
      <c r="Q3301" s="145">
        <f>IFERROR(_xll.qlIndexFixing(ONIndex1Y,I3301,TRUE,_xll.ohTrigger(RecalcTrigger,Trigger1Y)),NA())</f>
        <v>6.0514120392252124E-3</v>
      </c>
    </row>
    <row r="3302" spans="2:17" x14ac:dyDescent="0.2">
      <c r="B3302" s="39" t="s">
        <v>42</v>
      </c>
      <c r="D3302" s="42">
        <f>_xll.qlCalendarAdvance(Calendar,$D3301,B3302,"f",FALSE)</f>
        <v>62828</v>
      </c>
      <c r="E3302" s="139">
        <f>_xll.qlInterestRateIndexValueDate(IndexON,D3302)</f>
        <v>62828</v>
      </c>
      <c r="F3302" s="155">
        <f>IFERROR(_xll.qlIndexFixing(IndexON,D3302,TRUE,_xll.ohTrigger(RecalcTrigger,TriggerON)),NA())</f>
        <v>5.3089758494984096E-3</v>
      </c>
      <c r="H3302" s="42">
        <f>_xll.qlCalendarAdvance(Calendar,$H3301,B3302,"f",FALSE)</f>
        <v>62828</v>
      </c>
      <c r="I3302" s="139">
        <f>_xll.qlInterestRateIndexValueDate(Index1M,$H3302)</f>
        <v>62830</v>
      </c>
      <c r="J3302" s="144">
        <f>IFERROR(_xll.qlIndexFixing(Index1M,$H3302,TRUE,_xll.ohTrigger(RecalcTrigger,Trigger1M)),NA())</f>
        <v>5.5060669920248273E-3</v>
      </c>
      <c r="K3302" s="44">
        <f>IFERROR(_xll.qlIndexFixing(Index3M,H3302,TRUE,_xll.ohTrigger(RecalcTrigger,Trigger3M)),NA())</f>
        <v>5.7796001629753305E-3</v>
      </c>
      <c r="L3302" s="44">
        <f>IFERROR(_xll.qlIndexFixing(Index6M,$H3302,TRUE,_xll.ohTrigger(RecalcTrigger,Trigger6M)),NA())</f>
        <v>5.5845198943611316E-3</v>
      </c>
      <c r="M3302" s="145">
        <f>IFERROR(_xll.qlIndexFixing(Index1Y,$H3302,TRUE,_xll.ohTrigger(RecalcTrigger,Trigger1Y)),NA())</f>
        <v>6.1142991728592513E-3</v>
      </c>
      <c r="N3302" s="144">
        <f>IFERROR(_xll.qlIndexFixing(ONIndex1M,I3302,TRUE,_xll.ohTrigger(RecalcTrigger,Trigger1M)),NA())</f>
        <v>5.501524495565846E-3</v>
      </c>
      <c r="O3302" s="44">
        <f>IFERROR(_xll.qlIndexFixing(ONIndex3M,I3302,TRUE,_xll.ohTrigger(RecalcTrigger,Trigger3M)),NA())</f>
        <v>5.7644039408177861E-3</v>
      </c>
      <c r="P3302" s="44">
        <f>IFERROR(_xll.qlIndexFixing(ONIndex6M,I3302,TRUE,_xll.ohTrigger(RecalcTrigger,Trigger6M)),NA())</f>
        <v>5.5717968497415171E-3</v>
      </c>
      <c r="Q3302" s="145">
        <f>IFERROR(_xll.qlIndexFixing(ONIndex1Y,I3302,TRUE,_xll.ohTrigger(RecalcTrigger,Trigger1Y)),NA())</f>
        <v>6.0529723687707815E-3</v>
      </c>
    </row>
    <row r="3303" spans="2:17" x14ac:dyDescent="0.2">
      <c r="B3303" s="39" t="s">
        <v>42</v>
      </c>
      <c r="D3303" s="42">
        <f>_xll.qlCalendarAdvance(Calendar,$D3302,B3303,"f",FALSE)</f>
        <v>62835</v>
      </c>
      <c r="E3303" s="139">
        <f>_xll.qlInterestRateIndexValueDate(IndexON,D3303)</f>
        <v>62835</v>
      </c>
      <c r="F3303" s="155">
        <f>IFERROR(_xll.qlIndexFixing(IndexON,D3303,TRUE,_xll.ohTrigger(RecalcTrigger,TriggerON)),NA())</f>
        <v>5.3109434025788715E-3</v>
      </c>
      <c r="H3303" s="42">
        <f>_xll.qlCalendarAdvance(Calendar,$H3302,B3303,"f",FALSE)</f>
        <v>62835</v>
      </c>
      <c r="I3303" s="139">
        <f>_xll.qlInterestRateIndexValueDate(Index1M,$H3303)</f>
        <v>62837</v>
      </c>
      <c r="J3303" s="144">
        <f>IFERROR(_xll.qlIndexFixing(Index1M,$H3303,TRUE,_xll.ohTrigger(RecalcTrigger,Trigger1M)),NA())</f>
        <v>5.5080321527614662E-3</v>
      </c>
      <c r="K3303" s="44">
        <f>IFERROR(_xll.qlIndexFixing(Index3M,H3303,TRUE,_xll.ohTrigger(RecalcTrigger,Trigger3M)),NA())</f>
        <v>5.7814655664140801E-3</v>
      </c>
      <c r="L3303" s="44">
        <f>IFERROR(_xll.qlIndexFixing(Index6M,$H3303,TRUE,_xll.ohTrigger(RecalcTrigger,Trigger6M)),NA())</f>
        <v>5.5848947517726164E-3</v>
      </c>
      <c r="M3303" s="145">
        <f>IFERROR(_xll.qlIndexFixing(Index1Y,$H3303,TRUE,_xll.ohTrigger(RecalcTrigger,Trigger1Y)),NA())</f>
        <v>6.1158743713763085E-3</v>
      </c>
      <c r="N3303" s="144">
        <f>IFERROR(_xll.qlIndexFixing(ONIndex1M,I3303,TRUE,_xll.ohTrigger(RecalcTrigger,Trigger1M)),NA())</f>
        <v>5.5035021751859148E-3</v>
      </c>
      <c r="O3303" s="44">
        <f>IFERROR(_xll.qlIndexFixing(ONIndex3M,I3303,TRUE,_xll.ohTrigger(RecalcTrigger,Trigger3M)),NA())</f>
        <v>5.7663179579225954E-3</v>
      </c>
      <c r="P3303" s="44">
        <f>IFERROR(_xll.qlIndexFixing(ONIndex6M,I3303,TRUE,_xll.ohTrigger(RecalcTrigger,Trigger6M)),NA())</f>
        <v>5.5722335073316032E-3</v>
      </c>
      <c r="Q3303" s="145">
        <f>IFERROR(_xll.qlIndexFixing(ONIndex1Y,I3303,TRUE,_xll.ohTrigger(RecalcTrigger,Trigger1Y)),NA())</f>
        <v>6.0547841136848746E-3</v>
      </c>
    </row>
    <row r="3304" spans="2:17" x14ac:dyDescent="0.2">
      <c r="B3304" s="39" t="s">
        <v>42</v>
      </c>
      <c r="D3304" s="42">
        <f>_xll.qlCalendarAdvance(Calendar,$D3303,B3304,"f",FALSE)</f>
        <v>62842</v>
      </c>
      <c r="E3304" s="139">
        <f>_xll.qlInterestRateIndexValueDate(IndexON,D3304)</f>
        <v>62842</v>
      </c>
      <c r="F3304" s="155">
        <f>IFERROR(_xll.qlIndexFixing(IndexON,D3304,TRUE,_xll.ohTrigger(RecalcTrigger,TriggerON)),NA())</f>
        <v>5.3129027007425833E-3</v>
      </c>
      <c r="H3304" s="42">
        <f>_xll.qlCalendarAdvance(Calendar,$H3303,B3304,"f",FALSE)</f>
        <v>62842</v>
      </c>
      <c r="I3304" s="139">
        <f>_xll.qlInterestRateIndexValueDate(Index1M,$H3304)</f>
        <v>62844</v>
      </c>
      <c r="J3304" s="144">
        <f>IFERROR(_xll.qlIndexFixing(Index1M,$H3304,TRUE,_xll.ohTrigger(RecalcTrigger,Trigger1M)),NA())</f>
        <v>5.5099891110219068E-3</v>
      </c>
      <c r="K3304" s="44">
        <f>IFERROR(_xll.qlIndexFixing(Index3M,H3304,TRUE,_xll.ohTrigger(RecalcTrigger,Trigger3M)),NA())</f>
        <v>5.7833221632806542E-3</v>
      </c>
      <c r="L3304" s="44">
        <f>IFERROR(_xll.qlIndexFixing(Index6M,$H3304,TRUE,_xll.ohTrigger(RecalcTrigger,Trigger6M)),NA())</f>
        <v>5.5852644686336991E-3</v>
      </c>
      <c r="M3304" s="145">
        <f>IFERROR(_xll.qlIndexFixing(Index1Y,$H3304,TRUE,_xll.ohTrigger(RecalcTrigger,Trigger1Y)),NA())</f>
        <v>6.1174397566498883E-3</v>
      </c>
      <c r="N3304" s="144">
        <f>IFERROR(_xll.qlIndexFixing(ONIndex1M,I3304,TRUE,_xll.ohTrigger(RecalcTrigger,Trigger1M)),NA())</f>
        <v>5.5054716802249715E-3</v>
      </c>
      <c r="O3304" s="44">
        <f>IFERROR(_xll.qlIndexFixing(ONIndex3M,I3304,TRUE,_xll.ohTrigger(RecalcTrigger,Trigger3M)),NA())</f>
        <v>5.7682232730282834E-3</v>
      </c>
      <c r="P3304" s="44">
        <f>IFERROR(_xll.qlIndexFixing(ONIndex6M,I3304,TRUE,_xll.ohTrigger(RecalcTrigger,Trigger6M)),NA())</f>
        <v>5.5726651513321457E-3</v>
      </c>
      <c r="Q3304" s="145">
        <f>IFERROR(_xll.qlIndexFixing(ONIndex1Y,I3304,TRUE,_xll.ohTrigger(RecalcTrigger,Trigger1Y)),NA())</f>
        <v>6.0565865383743756E-3</v>
      </c>
    </row>
    <row r="3305" spans="2:17" x14ac:dyDescent="0.2">
      <c r="B3305" s="39" t="s">
        <v>42</v>
      </c>
      <c r="D3305" s="42">
        <f>_xll.qlCalendarAdvance(Calendar,$D3304,B3305,"f",FALSE)</f>
        <v>62849</v>
      </c>
      <c r="E3305" s="139">
        <f>_xll.qlInterestRateIndexValueDate(IndexON,D3305)</f>
        <v>62849</v>
      </c>
      <c r="F3305" s="155">
        <f>IFERROR(_xll.qlIndexFixing(IndexON,D3305,TRUE,_xll.ohTrigger(RecalcTrigger,TriggerON)),NA())</f>
        <v>5.3148537287217579E-3</v>
      </c>
      <c r="H3305" s="42">
        <f>_xll.qlCalendarAdvance(Calendar,$H3304,B3305,"f",FALSE)</f>
        <v>62849</v>
      </c>
      <c r="I3305" s="139">
        <f>_xll.qlInterestRateIndexValueDate(Index1M,$H3305)</f>
        <v>62851</v>
      </c>
      <c r="J3305" s="144">
        <f>IFERROR(_xll.qlIndexFixing(Index1M,$H3305,TRUE,_xll.ohTrigger(RecalcTrigger,Trigger1M)),NA())</f>
        <v>5.5119378519205564E-3</v>
      </c>
      <c r="K3305" s="44">
        <f>IFERROR(_xll.qlIndexFixing(Index3M,H3305,TRUE,_xll.ohTrigger(RecalcTrigger,Trigger3M)),NA())</f>
        <v>5.7851699377108219E-3</v>
      </c>
      <c r="L3305" s="44">
        <f>IFERROR(_xll.qlIndexFixing(Index6M,$H3305,TRUE,_xll.ohTrigger(RecalcTrigger,Trigger6M)),NA())</f>
        <v>5.5856290357991657E-3</v>
      </c>
      <c r="M3305" s="145">
        <f>IFERROR(_xll.qlIndexFixing(Index1Y,$H3305,TRUE,_xll.ohTrigger(RecalcTrigger,Trigger1Y)),NA())</f>
        <v>6.1189953115749754E-3</v>
      </c>
      <c r="N3305" s="144">
        <f>IFERROR(_xll.qlIndexFixing(ONIndex1M,I3305,TRUE,_xll.ohTrigger(RecalcTrigger,Trigger1M)),NA())</f>
        <v>5.5074329959747814E-3</v>
      </c>
      <c r="O3305" s="44">
        <f>IFERROR(_xll.qlIndexFixing(ONIndex3M,I3305,TRUE,_xll.ohTrigger(RecalcTrigger,Trigger3M)),NA())</f>
        <v>5.7701198703075107E-3</v>
      </c>
      <c r="P3305" s="44">
        <f>IFERROR(_xll.qlIndexFixing(ONIndex6M,I3305,TRUE,_xll.ohTrigger(RecalcTrigger,Trigger6M)),NA())</f>
        <v>5.5730917727103702E-3</v>
      </c>
      <c r="Q3305" s="145">
        <f>IFERROR(_xll.qlIndexFixing(ONIndex1Y,I3305,TRUE,_xll.ohTrigger(RecalcTrigger,Trigger1Y)),NA())</f>
        <v>6.0583796258928402E-3</v>
      </c>
    </row>
    <row r="3306" spans="2:17" x14ac:dyDescent="0.2">
      <c r="B3306" s="39" t="s">
        <v>42</v>
      </c>
      <c r="D3306" s="42">
        <f>_xll.qlCalendarAdvance(Calendar,$D3305,B3306,"f",FALSE)</f>
        <v>62856</v>
      </c>
      <c r="E3306" s="139">
        <f>_xll.qlInterestRateIndexValueDate(IndexON,D3306)</f>
        <v>62856</v>
      </c>
      <c r="F3306" s="155">
        <f>IFERROR(_xll.qlIndexFixing(IndexON,D3306,TRUE,_xll.ohTrigger(RecalcTrigger,TriggerON)),NA())</f>
        <v>5.3167964716482885E-3</v>
      </c>
      <c r="H3306" s="42">
        <f>_xll.qlCalendarAdvance(Calendar,$H3305,B3306,"f",FALSE)</f>
        <v>62856</v>
      </c>
      <c r="I3306" s="139">
        <f>_xll.qlInterestRateIndexValueDate(Index1M,$H3306)</f>
        <v>62858</v>
      </c>
      <c r="J3306" s="144">
        <f>IFERROR(_xll.qlIndexFixing(Index1M,$H3306,TRUE,_xll.ohTrigger(RecalcTrigger,Trigger1M)),NA())</f>
        <v>5.513337877049918E-3</v>
      </c>
      <c r="K3306" s="44">
        <f>IFERROR(_xll.qlIndexFixing(Index3M,H3306,TRUE,_xll.ohTrigger(RecalcTrigger,Trigger3M)),NA())</f>
        <v>5.7868326892611677E-3</v>
      </c>
      <c r="L3306" s="44">
        <f>IFERROR(_xll.qlIndexFixing(Index6M,$H3306,TRUE,_xll.ohTrigger(RecalcTrigger,Trigger6M)),NA())</f>
        <v>5.5859884441194141E-3</v>
      </c>
      <c r="M3306" s="145">
        <f>IFERROR(_xll.qlIndexFixing(Index1Y,$H3306,TRUE,_xll.ohTrigger(RecalcTrigger,Trigger1Y)),NA())</f>
        <v>6.1205410190467756E-3</v>
      </c>
      <c r="N3306" s="144">
        <f>IFERROR(_xll.qlIndexFixing(ONIndex1M,I3306,TRUE,_xll.ohTrigger(RecalcTrigger,Trigger1M)),NA())</f>
        <v>5.5093861074073658E-3</v>
      </c>
      <c r="O3306" s="44">
        <f>IFERROR(_xll.qlIndexFixing(ONIndex3M,I3306,TRUE,_xll.ohTrigger(RecalcTrigger,Trigger3M)),NA())</f>
        <v>5.7720077340128739E-3</v>
      </c>
      <c r="P3306" s="44">
        <f>IFERROR(_xll.qlIndexFixing(ONIndex6M,I3306,TRUE,_xll.ohTrigger(RecalcTrigger,Trigger6M)),NA())</f>
        <v>5.573513362353566E-3</v>
      </c>
      <c r="Q3306" s="145">
        <f>IFERROR(_xll.qlIndexFixing(ONIndex1Y,I3306,TRUE,_xll.ohTrigger(RecalcTrigger,Trigger1Y)),NA())</f>
        <v>6.0601633593737603E-3</v>
      </c>
    </row>
    <row r="3307" spans="2:17" x14ac:dyDescent="0.2">
      <c r="B3307" s="39" t="s">
        <v>42</v>
      </c>
      <c r="D3307" s="42">
        <f>_xll.qlCalendarAdvance(Calendar,$D3306,B3307,"f",FALSE)</f>
        <v>62863</v>
      </c>
      <c r="E3307" s="139">
        <f>_xll.qlInterestRateIndexValueDate(IndexON,D3307)</f>
        <v>62863</v>
      </c>
      <c r="F3307" s="155">
        <f>IFERROR(_xll.qlIndexFixing(IndexON,D3307,TRUE,_xll.ohTrigger(RecalcTrigger,TriggerON)),NA())</f>
        <v>5.3187309144941963E-3</v>
      </c>
      <c r="H3307" s="42">
        <f>_xll.qlCalendarAdvance(Calendar,$H3306,B3307,"f",FALSE)</f>
        <v>62863</v>
      </c>
      <c r="I3307" s="139">
        <f>_xll.qlInterestRateIndexValueDate(Index1M,$H3307)</f>
        <v>62865</v>
      </c>
      <c r="J3307" s="144">
        <f>IFERROR(_xll.qlIndexFixing(Index1M,$H3307,TRUE,_xll.ohTrigger(RecalcTrigger,Trigger1M)),NA())</f>
        <v>5.5152718205518118E-3</v>
      </c>
      <c r="K3307" s="44">
        <f>IFERROR(_xll.qlIndexFixing(Index3M,H3307,TRUE,_xll.ohTrigger(RecalcTrigger,Trigger3M)),NA())</f>
        <v>5.7886633772259444E-3</v>
      </c>
      <c r="L3307" s="44">
        <f>IFERROR(_xll.qlIndexFixing(Index6M,$H3307,TRUE,_xll.ohTrigger(RecalcTrigger,Trigger6M)),NA())</f>
        <v>5.5863426844479126E-3</v>
      </c>
      <c r="M3307" s="145">
        <f>IFERROR(_xll.qlIndexFixing(Index1Y,$H3307,TRUE,_xll.ohTrigger(RecalcTrigger,Trigger1Y)),NA())</f>
        <v>6.1220768619607091E-3</v>
      </c>
      <c r="N3307" s="144">
        <f>IFERROR(_xll.qlIndexFixing(ONIndex1M,I3307,TRUE,_xll.ohTrigger(RecalcTrigger,Trigger1M)),NA())</f>
        <v>5.5113309998144899E-3</v>
      </c>
      <c r="O3307" s="44">
        <f>IFERROR(_xll.qlIndexFixing(ONIndex3M,I3307,TRUE,_xll.ohTrigger(RecalcTrigger,Trigger3M)),NA())</f>
        <v>5.7738868481571615E-3</v>
      </c>
      <c r="P3307" s="44">
        <f>IFERROR(_xll.qlIndexFixing(ONIndex6M,I3307,TRUE,_xll.ohTrigger(RecalcTrigger,Trigger6M)),NA())</f>
        <v>5.5739299110690865E-3</v>
      </c>
      <c r="Q3307" s="145">
        <f>IFERROR(_xll.qlIndexFixing(ONIndex1Y,I3307,TRUE,_xll.ohTrigger(RecalcTrigger,Trigger1Y)),NA())</f>
        <v>6.0619377217108195E-3</v>
      </c>
    </row>
    <row r="3308" spans="2:17" x14ac:dyDescent="0.2">
      <c r="B3308" s="39" t="s">
        <v>42</v>
      </c>
      <c r="D3308" s="42">
        <f>_xll.qlCalendarAdvance(Calendar,$D3307,B3308,"f",FALSE)</f>
        <v>62870</v>
      </c>
      <c r="E3308" s="139">
        <f>_xll.qlInterestRateIndexValueDate(IndexON,D3308)</f>
        <v>62870</v>
      </c>
      <c r="F3308" s="155">
        <f>IFERROR(_xll.qlIndexFixing(IndexON,D3308,TRUE,_xll.ohTrigger(RecalcTrigger,TriggerON)),NA())</f>
        <v>5.3206570421515664E-3</v>
      </c>
      <c r="H3308" s="42">
        <f>_xll.qlCalendarAdvance(Calendar,$H3307,B3308,"f",FALSE)</f>
        <v>62870</v>
      </c>
      <c r="I3308" s="139">
        <f>_xll.qlInterestRateIndexValueDate(Index1M,$H3308)</f>
        <v>62872</v>
      </c>
      <c r="J3308" s="144">
        <f>IFERROR(_xll.qlIndexFixing(Index1M,$H3308,TRUE,_xll.ohTrigger(RecalcTrigger,Trigger1M)),NA())</f>
        <v>5.5171975055894476E-3</v>
      </c>
      <c r="K3308" s="44">
        <f>IFERROR(_xll.qlIndexFixing(Index3M,H3308,TRUE,_xll.ohTrigger(RecalcTrigger,Trigger3M)),NA())</f>
        <v>5.7904851964298842E-3</v>
      </c>
      <c r="L3308" s="44">
        <f>IFERROR(_xll.qlIndexFixing(Index6M,$H3308,TRUE,_xll.ohTrigger(RecalcTrigger,Trigger6M)),NA())</f>
        <v>5.5866917476376943E-3</v>
      </c>
      <c r="M3308" s="145">
        <f>IFERROR(_xll.qlIndexFixing(Index1Y,$H3308,TRUE,_xll.ohTrigger(RecalcTrigger,Trigger1Y)),NA())</f>
        <v>6.1236028232124155E-3</v>
      </c>
      <c r="N3308" s="144">
        <f>IFERROR(_xll.qlIndexFixing(ONIndex1M,I3308,TRUE,_xll.ohTrigger(RecalcTrigger,Trigger1M)),NA())</f>
        <v>5.513267658248111E-3</v>
      </c>
      <c r="O3308" s="44">
        <f>IFERROR(_xll.qlIndexFixing(ONIndex3M,I3308,TRUE,_xll.ohTrigger(RecalcTrigger,Trigger3M)),NA())</f>
        <v>5.7757571968330979E-3</v>
      </c>
      <c r="P3308" s="44">
        <f>IFERROR(_xll.qlIndexFixing(ONIndex6M,I3308,TRUE,_xll.ohTrigger(RecalcTrigger,Trigger6M)),NA())</f>
        <v>5.5743414098241573E-3</v>
      </c>
      <c r="Q3308" s="145">
        <f>IFERROR(_xll.qlIndexFixing(ONIndex1Y,I3308,TRUE,_xll.ohTrigger(RecalcTrigger,Trigger1Y)),NA())</f>
        <v>6.0637026961174456E-3</v>
      </c>
    </row>
    <row r="3309" spans="2:17" x14ac:dyDescent="0.2">
      <c r="B3309" s="39" t="s">
        <v>42</v>
      </c>
      <c r="D3309" s="42">
        <f>_xll.qlCalendarAdvance(Calendar,$D3308,B3309,"f",FALSE)</f>
        <v>62877</v>
      </c>
      <c r="E3309" s="139">
        <f>_xll.qlInterestRateIndexValueDate(IndexON,D3309)</f>
        <v>62877</v>
      </c>
      <c r="F3309" s="155">
        <f>IFERROR(_xll.qlIndexFixing(IndexON,D3309,TRUE,_xll.ohTrigger(RecalcTrigger,TriggerON)),NA())</f>
        <v>5.3225748395924199E-3</v>
      </c>
      <c r="H3309" s="42">
        <f>_xll.qlCalendarAdvance(Calendar,$H3308,B3309,"f",FALSE)</f>
        <v>62877</v>
      </c>
      <c r="I3309" s="139">
        <f>_xll.qlInterestRateIndexValueDate(Index1M,$H3309)</f>
        <v>62879</v>
      </c>
      <c r="J3309" s="144">
        <f>IFERROR(_xll.qlIndexFixing(Index1M,$H3309,TRUE,_xll.ohTrigger(RecalcTrigger,Trigger1M)),NA())</f>
        <v>5.5191149172919632E-3</v>
      </c>
      <c r="K3309" s="44">
        <f>IFERROR(_xll.qlIndexFixing(Index3M,H3309,TRUE,_xll.ohTrigger(RecalcTrigger,Trigger3M)),NA())</f>
        <v>5.7922981310136734E-3</v>
      </c>
      <c r="L3309" s="44">
        <f>IFERROR(_xll.qlIndexFixing(Index6M,$H3309,TRUE,_xll.ohTrigger(RecalcTrigger,Trigger6M)),NA())</f>
        <v>5.587035624540472E-3</v>
      </c>
      <c r="M3309" s="145">
        <f>IFERROR(_xll.qlIndexFixing(Index1Y,$H3309,TRUE,_xll.ohTrigger(RecalcTrigger,Trigger1Y)),NA())</f>
        <v>6.1251188856968801E-3</v>
      </c>
      <c r="N3309" s="144">
        <f>IFERROR(_xll.qlIndexFixing(ONIndex1M,I3309,TRUE,_xll.ohTrigger(RecalcTrigger,Trigger1M)),NA())</f>
        <v>5.5151960678401224E-3</v>
      </c>
      <c r="O3309" s="44">
        <f>IFERROR(_xll.qlIndexFixing(ONIndex3M,I3309,TRUE,_xll.ohTrigger(RecalcTrigger,Trigger3M)),NA())</f>
        <v>5.7776187645330879E-3</v>
      </c>
      <c r="P3309" s="44">
        <f>IFERROR(_xll.qlIndexFixing(ONIndex6M,I3309,TRUE,_xll.ohTrigger(RecalcTrigger,Trigger6M)),NA())</f>
        <v>5.5747478492662594E-3</v>
      </c>
      <c r="Q3309" s="145">
        <f>IFERROR(_xll.qlIndexFixing(ONIndex1Y,I3309,TRUE,_xll.ohTrigger(RecalcTrigger,Trigger1Y)),NA())</f>
        <v>6.0654582654873224E-3</v>
      </c>
    </row>
    <row r="3310" spans="2:17" x14ac:dyDescent="0.2">
      <c r="B3310" s="39" t="s">
        <v>42</v>
      </c>
      <c r="D3310" s="42">
        <f>_xll.qlCalendarAdvance(Calendar,$D3309,B3310,"f",FALSE)</f>
        <v>62884</v>
      </c>
      <c r="E3310" s="139">
        <f>_xll.qlInterestRateIndexValueDate(IndexON,D3310)</f>
        <v>62884</v>
      </c>
      <c r="F3310" s="155">
        <f>IFERROR(_xll.qlIndexFixing(IndexON,D3310,TRUE,_xll.ohTrigger(RecalcTrigger,TriggerON)),NA())</f>
        <v>5.3244842918687141E-3</v>
      </c>
      <c r="H3310" s="42">
        <f>_xll.qlCalendarAdvance(Calendar,$H3309,B3310,"f",FALSE)</f>
        <v>62884</v>
      </c>
      <c r="I3310" s="139">
        <f>_xll.qlInterestRateIndexValueDate(Index1M,$H3310)</f>
        <v>62886</v>
      </c>
      <c r="J3310" s="144">
        <f>IFERROR(_xll.qlIndexFixing(Index1M,$H3310,TRUE,_xll.ohTrigger(RecalcTrigger,Trigger1M)),NA())</f>
        <v>5.5215577752559808E-3</v>
      </c>
      <c r="K3310" s="44">
        <f>IFERROR(_xll.qlIndexFixing(Index3M,H3310,TRUE,_xll.ohTrigger(RecalcTrigger,Trigger3M)),NA())</f>
        <v>5.7944496146840633E-3</v>
      </c>
      <c r="L3310" s="44">
        <f>IFERROR(_xll.qlIndexFixing(Index6M,$H3310,TRUE,_xll.ohTrigger(RecalcTrigger,Trigger6M)),NA())</f>
        <v>5.5876368822310547E-3</v>
      </c>
      <c r="M3310" s="145">
        <f>IFERROR(_xll.qlIndexFixing(Index1Y,$H3310,TRUE,_xll.ohTrigger(RecalcTrigger,Trigger1Y)),NA())</f>
        <v>6.1261656388124528E-3</v>
      </c>
      <c r="N3310" s="144">
        <f>IFERROR(_xll.qlIndexFixing(ONIndex1M,I3310,TRUE,_xll.ohTrigger(RecalcTrigger,Trigger1M)),NA())</f>
        <v>5.5171162138023533E-3</v>
      </c>
      <c r="O3310" s="44">
        <f>IFERROR(_xll.qlIndexFixing(ONIndex3M,I3310,TRUE,_xll.ohTrigger(RecalcTrigger,Trigger3M)),NA())</f>
        <v>5.7794715351100479E-3</v>
      </c>
      <c r="P3310" s="44">
        <f>IFERROR(_xll.qlIndexFixing(ONIndex6M,I3310,TRUE,_xll.ohTrigger(RecalcTrigger,Trigger6M)),NA())</f>
        <v>5.5751492206024267E-3</v>
      </c>
      <c r="Q3310" s="145">
        <f>IFERROR(_xll.qlIndexFixing(ONIndex1Y,I3310,TRUE,_xll.ohTrigger(RecalcTrigger,Trigger1Y)),NA())</f>
        <v>6.0672044128740055E-3</v>
      </c>
    </row>
    <row r="3311" spans="2:17" x14ac:dyDescent="0.2">
      <c r="B3311" s="39" t="s">
        <v>42</v>
      </c>
      <c r="D3311" s="42">
        <f>_xll.qlCalendarAdvance(Calendar,$D3310,B3311,"f",FALSE)</f>
        <v>62891</v>
      </c>
      <c r="E3311" s="139">
        <f>_xll.qlInterestRateIndexValueDate(IndexON,D3311)</f>
        <v>62891</v>
      </c>
      <c r="F3311" s="155">
        <f>IFERROR(_xll.qlIndexFixing(IndexON,D3311,TRUE,_xll.ohTrigger(RecalcTrigger,TriggerON)),NA())</f>
        <v>5.3263853837925978E-3</v>
      </c>
      <c r="H3311" s="42">
        <f>_xll.qlCalendarAdvance(Calendar,$H3310,B3311,"f",FALSE)</f>
        <v>62891</v>
      </c>
      <c r="I3311" s="139">
        <f>_xll.qlInterestRateIndexValueDate(Index1M,$H3311)</f>
        <v>62893</v>
      </c>
      <c r="J3311" s="144">
        <f>IFERROR(_xll.qlIndexFixing(Index1M,$H3311,TRUE,_xll.ohTrigger(RecalcTrigger,Trigger1M)),NA())</f>
        <v>5.5236341413673019E-3</v>
      </c>
      <c r="K3311" s="44">
        <f>IFERROR(_xll.qlIndexFixing(Index3M,H3311,TRUE,_xll.ohTrigger(RecalcTrigger,Trigger3M)),NA())</f>
        <v>5.7962435101822979E-3</v>
      </c>
      <c r="L3311" s="44">
        <f>IFERROR(_xll.qlIndexFixing(Index6M,$H3311,TRUE,_xll.ohTrigger(RecalcTrigger,Trigger6M)),NA())</f>
        <v>5.5879688795497234E-3</v>
      </c>
      <c r="M3311" s="145">
        <f>IFERROR(_xll.qlIndexFixing(Index1Y,$H3311,TRUE,_xll.ohTrigger(RecalcTrigger,Trigger1Y)),NA())</f>
        <v>6.1276639380468331E-3</v>
      </c>
      <c r="N3311" s="144">
        <f>IFERROR(_xll.qlIndexFixing(ONIndex1M,I3311,TRUE,_xll.ohTrigger(RecalcTrigger,Trigger1M)),NA())</f>
        <v>5.5190280810268888E-3</v>
      </c>
      <c r="O3311" s="44">
        <f>IFERROR(_xll.qlIndexFixing(ONIndex3M,I3311,TRUE,_xll.ohTrigger(RecalcTrigger,Trigger3M)),NA())</f>
        <v>5.7813154928965105E-3</v>
      </c>
      <c r="P3311" s="44">
        <f>IFERROR(_xll.qlIndexFixing(ONIndex6M,I3311,TRUE,_xll.ohTrigger(RecalcTrigger,Trigger6M)),NA())</f>
        <v>5.5755455145600763E-3</v>
      </c>
      <c r="Q3311" s="145">
        <f>IFERROR(_xll.qlIndexFixing(ONIndex1Y,I3311,TRUE,_xll.ohTrigger(RecalcTrigger,Trigger1Y)),NA())</f>
        <v>6.0689411214909228E-3</v>
      </c>
    </row>
    <row r="3312" spans="2:17" x14ac:dyDescent="0.2">
      <c r="B3312" s="39" t="s">
        <v>42</v>
      </c>
      <c r="D3312" s="42">
        <f>_xll.qlCalendarAdvance(Calendar,$D3311,B3312,"f",FALSE)</f>
        <v>62898</v>
      </c>
      <c r="E3312" s="139">
        <f>_xll.qlInterestRateIndexValueDate(IndexON,D3312)</f>
        <v>62898</v>
      </c>
      <c r="F3312" s="155">
        <f>IFERROR(_xll.qlIndexFixing(IndexON,D3312,TRUE,_xll.ohTrigger(RecalcTrigger,TriggerON)),NA())</f>
        <v>5.3282781004959645E-3</v>
      </c>
      <c r="H3312" s="42">
        <f>_xll.qlCalendarAdvance(Calendar,$H3311,B3312,"f",FALSE)</f>
        <v>62898</v>
      </c>
      <c r="I3312" s="139">
        <f>_xll.qlInterestRateIndexValueDate(Index1M,$H3312)</f>
        <v>62900</v>
      </c>
      <c r="J3312" s="144">
        <f>IFERROR(_xll.qlIndexFixing(Index1M,$H3312,TRUE,_xll.ohTrigger(RecalcTrigger,Trigger1M)),NA())</f>
        <v>5.5253477022906838E-3</v>
      </c>
      <c r="K3312" s="44">
        <f>IFERROR(_xll.qlIndexFixing(Index3M,H3312,TRUE,_xll.ohTrigger(RecalcTrigger,Trigger3M)),NA())</f>
        <v>5.7980284709345468E-3</v>
      </c>
      <c r="L3312" s="44">
        <f>IFERROR(_xll.qlIndexFixing(Index6M,$H3312,TRUE,_xll.ohTrigger(RecalcTrigger,Trigger6M)),NA())</f>
        <v>5.5882956602034423E-3</v>
      </c>
      <c r="M3312" s="145">
        <f>IFERROR(_xll.qlIndexFixing(Index1Y,$H3312,TRUE,_xll.ohTrigger(RecalcTrigger,Trigger1Y)),NA())</f>
        <v>6.1291522913559243E-3</v>
      </c>
      <c r="N3312" s="144">
        <f>IFERROR(_xll.qlIndexFixing(ONIndex1M,I3312,TRUE,_xll.ohTrigger(RecalcTrigger,Trigger1M)),NA())</f>
        <v>5.5209316548854304E-3</v>
      </c>
      <c r="O3312" s="44">
        <f>IFERROR(_xll.qlIndexFixing(ONIndex3M,I3312,TRUE,_xll.ohTrigger(RecalcTrigger,Trigger3M)),NA())</f>
        <v>5.7831506220651363E-3</v>
      </c>
      <c r="P3312" s="44">
        <f>IFERROR(_xll.qlIndexFixing(ONIndex6M,I3312,TRUE,_xll.ohTrigger(RecalcTrigger,Trigger6M)),NA())</f>
        <v>5.5759367219465616E-3</v>
      </c>
      <c r="Q3312" s="145">
        <f>IFERROR(_xll.qlIndexFixing(ONIndex1Y,I3312,TRUE,_xll.ohTrigger(RecalcTrigger,Trigger1Y)),NA())</f>
        <v>6.0706683741518219E-3</v>
      </c>
    </row>
    <row r="3313" spans="2:17" x14ac:dyDescent="0.2">
      <c r="B3313" s="39" t="s">
        <v>42</v>
      </c>
      <c r="D3313" s="42">
        <f>_xll.qlCalendarAdvance(Calendar,$D3312,B3313,"f",FALSE)</f>
        <v>62905</v>
      </c>
      <c r="E3313" s="139">
        <f>_xll.qlInterestRateIndexValueDate(IndexON,D3313)</f>
        <v>62905</v>
      </c>
      <c r="F3313" s="155">
        <f>IFERROR(_xll.qlIndexFixing(IndexON,D3313,TRUE,_xll.ohTrigger(RecalcTrigger,TriggerON)),NA())</f>
        <v>5.3301624267909631E-3</v>
      </c>
      <c r="H3313" s="42">
        <f>_xll.qlCalendarAdvance(Calendar,$H3312,B3313,"f",FALSE)</f>
        <v>62905</v>
      </c>
      <c r="I3313" s="139">
        <f>_xll.qlInterestRateIndexValueDate(Index1M,$H3313)</f>
        <v>62907</v>
      </c>
      <c r="J3313" s="144">
        <f>IFERROR(_xll.qlIndexFixing(Index1M,$H3313,TRUE,_xll.ohTrigger(RecalcTrigger,Trigger1M)),NA())</f>
        <v>5.5272301686509762E-3</v>
      </c>
      <c r="K3313" s="44">
        <f>IFERROR(_xll.qlIndexFixing(Index3M,H3313,TRUE,_xll.ohTrigger(RecalcTrigger,Trigger3M)),NA())</f>
        <v>5.7998044810769764E-3</v>
      </c>
      <c r="L3313" s="44">
        <f>IFERROR(_xll.qlIndexFixing(Index6M,$H3313,TRUE,_xll.ohTrigger(RecalcTrigger,Trigger6M)),NA())</f>
        <v>5.5886172150451212E-3</v>
      </c>
      <c r="M3313" s="145">
        <f>IFERROR(_xll.qlIndexFixing(Index1Y,$H3313,TRUE,_xll.ohTrigger(RecalcTrigger,Trigger1Y)),NA())</f>
        <v>6.1312347163205863E-3</v>
      </c>
      <c r="N3313" s="144">
        <f>IFERROR(_xll.qlIndexFixing(ONIndex1M,I3313,TRUE,_xll.ohTrigger(RecalcTrigger,Trigger1M)),NA())</f>
        <v>5.5228269205098712E-3</v>
      </c>
      <c r="O3313" s="44">
        <f>IFERROR(_xll.qlIndexFixing(ONIndex3M,I3313,TRUE,_xll.ohTrigger(RecalcTrigger,Trigger3M)),NA())</f>
        <v>5.7849769067885859E-3</v>
      </c>
      <c r="P3313" s="44">
        <f>IFERROR(_xll.qlIndexFixing(ONIndex6M,I3313,TRUE,_xll.ohTrigger(RecalcTrigger,Trigger6M)),NA())</f>
        <v>5.5763228337291082E-3</v>
      </c>
      <c r="Q3313" s="145">
        <f>IFERROR(_xll.qlIndexFixing(ONIndex1Y,I3313,TRUE,_xll.ohTrigger(RecalcTrigger,Trigger1Y)),NA())</f>
        <v>6.0723861542300028E-3</v>
      </c>
    </row>
    <row r="3314" spans="2:17" x14ac:dyDescent="0.2">
      <c r="B3314" s="39" t="s">
        <v>42</v>
      </c>
      <c r="D3314" s="42">
        <f>_xll.qlCalendarAdvance(Calendar,$D3313,B3314,"f",FALSE)</f>
        <v>62912</v>
      </c>
      <c r="E3314" s="139">
        <f>_xll.qlInterestRateIndexValueDate(IndexON,D3314)</f>
        <v>62912</v>
      </c>
      <c r="F3314" s="155">
        <f>IFERROR(_xll.qlIndexFixing(IndexON,D3314,TRUE,_xll.ohTrigger(RecalcTrigger,TriggerON)),NA())</f>
        <v>5.3320383477295508E-3</v>
      </c>
      <c r="H3314" s="42">
        <f>_xll.qlCalendarAdvance(Calendar,$H3313,B3314,"f",FALSE)</f>
        <v>62912</v>
      </c>
      <c r="I3314" s="139">
        <f>_xll.qlInterestRateIndexValueDate(Index1M,$H3314)</f>
        <v>62914</v>
      </c>
      <c r="J3314" s="144">
        <f>IFERROR(_xll.qlIndexFixing(Index1M,$H3314,TRUE,_xll.ohTrigger(RecalcTrigger,Trigger1M)),NA())</f>
        <v>5.5285773549447036E-3</v>
      </c>
      <c r="K3314" s="44">
        <f>IFERROR(_xll.qlIndexFixing(Index3M,H3314,TRUE,_xll.ohTrigger(RecalcTrigger,Trigger3M)),NA())</f>
        <v>5.801400280543172E-3</v>
      </c>
      <c r="L3314" s="44">
        <f>IFERROR(_xll.qlIndexFixing(Index6M,$H3314,TRUE,_xll.ohTrigger(RecalcTrigger,Trigger6M)),NA())</f>
        <v>5.5887411071432816E-3</v>
      </c>
      <c r="M3314" s="145">
        <f>IFERROR(_xll.qlIndexFixing(Index1Y,$H3314,TRUE,_xll.ohTrigger(RecalcTrigger,Trigger1Y)),NA())</f>
        <v>6.1320990917878675E-3</v>
      </c>
      <c r="N3314" s="144">
        <f>IFERROR(_xll.qlIndexFixing(ONIndex1M,I3314,TRUE,_xll.ohTrigger(RecalcTrigger,Trigger1M)),NA())</f>
        <v>5.5247138628722325E-3</v>
      </c>
      <c r="O3314" s="44">
        <f>IFERROR(_xll.qlIndexFixing(ONIndex3M,I3314,TRUE,_xll.ohTrigger(RecalcTrigger,Trigger3M)),NA())</f>
        <v>5.7867943311595837E-3</v>
      </c>
      <c r="P3314" s="44">
        <f>IFERROR(_xll.qlIndexFixing(ONIndex6M,I3314,TRUE,_xll.ohTrigger(RecalcTrigger,Trigger6M)),NA())</f>
        <v>5.5767038407950054E-3</v>
      </c>
      <c r="Q3314" s="145">
        <f>IFERROR(_xll.qlIndexFixing(ONIndex1Y,I3314,TRUE,_xll.ohTrigger(RecalcTrigger,Trigger1Y)),NA())</f>
        <v>6.074094444459277E-3</v>
      </c>
    </row>
    <row r="3315" spans="2:17" x14ac:dyDescent="0.2">
      <c r="B3315" s="39" t="s">
        <v>42</v>
      </c>
      <c r="D3315" s="42">
        <f>_xll.qlCalendarAdvance(Calendar,$D3314,B3315,"f",FALSE)</f>
        <v>62919</v>
      </c>
      <c r="E3315" s="139">
        <f>_xll.qlInterestRateIndexValueDate(IndexON,D3315)</f>
        <v>62919</v>
      </c>
      <c r="F3315" s="155">
        <f>IFERROR(_xll.qlIndexFixing(IndexON,D3315,TRUE,_xll.ohTrigger(RecalcTrigger,TriggerON)),NA())</f>
        <v>5.3339058482837487E-3</v>
      </c>
      <c r="H3315" s="42">
        <f>_xll.qlCalendarAdvance(Calendar,$H3314,B3315,"f",FALSE)</f>
        <v>62919</v>
      </c>
      <c r="I3315" s="139">
        <f>_xll.qlInterestRateIndexValueDate(Index1M,$H3315)</f>
        <v>62921</v>
      </c>
      <c r="J3315" s="144">
        <f>IFERROR(_xll.qlIndexFixing(Index1M,$H3315,TRUE,_xll.ohTrigger(RecalcTrigger,Trigger1M)),NA())</f>
        <v>5.5309700326669486E-3</v>
      </c>
      <c r="K3315" s="44">
        <f>IFERROR(_xll.qlIndexFixing(Index3M,H3315,TRUE,_xll.ohTrigger(RecalcTrigger,Trigger3M)),NA())</f>
        <v>5.8031589581414482E-3</v>
      </c>
      <c r="L3315" s="44">
        <f>IFERROR(_xll.qlIndexFixing(Index6M,$H3315,TRUE,_xll.ohTrigger(RecalcTrigger,Trigger6M)),NA())</f>
        <v>5.5890533015133101E-3</v>
      </c>
      <c r="M3315" s="145">
        <f>IFERROR(_xll.qlIndexFixing(Index1Y,$H3315,TRUE,_xll.ohTrigger(RecalcTrigger,Trigger1Y)),NA())</f>
        <v>6.1335575047072842E-3</v>
      </c>
      <c r="N3315" s="144">
        <f>IFERROR(_xll.qlIndexFixing(ONIndex1M,I3315,TRUE,_xll.ohTrigger(RecalcTrigger,Trigger1M)),NA())</f>
        <v>5.5271276777002498E-3</v>
      </c>
      <c r="O3315" s="44">
        <f>IFERROR(_xll.qlIndexFixing(ONIndex3M,I3315,TRUE,_xll.ohTrigger(RecalcTrigger,Trigger3M)),NA())</f>
        <v>5.7891179749169908E-3</v>
      </c>
      <c r="P3315" s="44">
        <f>IFERROR(_xll.qlIndexFixing(ONIndex6M,I3315,TRUE,_xll.ohTrigger(RecalcTrigger,Trigger6M)),NA())</f>
        <v>5.5771861915943077E-3</v>
      </c>
      <c r="Q3315" s="145">
        <f>IFERROR(_xll.qlIndexFixing(ONIndex1Y,I3315,TRUE,_xll.ohTrigger(RecalcTrigger,Trigger1Y)),NA())</f>
        <v>6.0762768461586347E-3</v>
      </c>
    </row>
    <row r="3316" spans="2:17" x14ac:dyDescent="0.2">
      <c r="B3316" s="39" t="s">
        <v>42</v>
      </c>
      <c r="D3316" s="42">
        <f>_xll.qlCalendarAdvance(Calendar,$D3315,B3316,"f",FALSE)</f>
        <v>62926</v>
      </c>
      <c r="E3316" s="139">
        <f>_xll.qlInterestRateIndexValueDate(IndexON,D3316)</f>
        <v>62926</v>
      </c>
      <c r="F3316" s="155">
        <f>IFERROR(_xll.qlIndexFixing(IndexON,D3316,TRUE,_xll.ohTrigger(RecalcTrigger,TriggerON)),NA())</f>
        <v>5.3357649135055141E-3</v>
      </c>
      <c r="H3316" s="42">
        <f>_xll.qlCalendarAdvance(Calendar,$H3315,B3316,"f",FALSE)</f>
        <v>62926</v>
      </c>
      <c r="I3316" s="139">
        <f>_xll.qlInterestRateIndexValueDate(Index1M,$H3316)</f>
        <v>62928</v>
      </c>
      <c r="J3316" s="144">
        <f>IFERROR(_xll.qlIndexFixing(Index1M,$H3316,TRUE,_xll.ohTrigger(RecalcTrigger,Trigger1M)),NA())</f>
        <v>5.5328274005614353E-3</v>
      </c>
      <c r="K3316" s="44">
        <f>IFERROR(_xll.qlIndexFixing(Index3M,H3316,TRUE,_xll.ohTrigger(RecalcTrigger,Trigger3M)),NA())</f>
        <v>5.8049086388090526E-3</v>
      </c>
      <c r="L3316" s="44">
        <f>IFERROR(_xll.qlIndexFixing(Index6M,$H3316,TRUE,_xll.ohTrigger(RecalcTrigger,Trigger6M)),NA())</f>
        <v>5.5893602448317224E-3</v>
      </c>
      <c r="M3316" s="145">
        <f>IFERROR(_xll.qlIndexFixing(Index1Y,$H3316,TRUE,_xll.ohTrigger(RecalcTrigger,Trigger1Y)),NA())</f>
        <v>6.1350059032927911E-3</v>
      </c>
      <c r="N3316" s="144">
        <f>IFERROR(_xll.qlIndexFixing(ONIndex1M,I3316,TRUE,_xll.ohTrigger(RecalcTrigger,Trigger1M)),NA())</f>
        <v>5.5284627186580337E-3</v>
      </c>
      <c r="O3316" s="44">
        <f>IFERROR(_xll.qlIndexFixing(ONIndex3M,I3316,TRUE,_xll.ohTrigger(RecalcTrigger,Trigger3M)),NA())</f>
        <v>5.7904025357746747E-3</v>
      </c>
      <c r="P3316" s="44">
        <f>IFERROR(_xll.qlIndexFixing(ONIndex6M,I3316,TRUE,_xll.ohTrigger(RecalcTrigger,Trigger6M)),NA())</f>
        <v>5.5774505044059453E-3</v>
      </c>
      <c r="Q3316" s="145">
        <f>IFERROR(_xll.qlIndexFixing(ONIndex1Y,I3316,TRUE,_xll.ohTrigger(RecalcTrigger,Trigger1Y)),NA())</f>
        <v>6.0774824878251366E-3</v>
      </c>
    </row>
    <row r="3317" spans="2:17" x14ac:dyDescent="0.2">
      <c r="B3317" s="39" t="s">
        <v>42</v>
      </c>
      <c r="D3317" s="42">
        <f>_xll.qlCalendarAdvance(Calendar,$D3316,B3317,"f",FALSE)</f>
        <v>62933</v>
      </c>
      <c r="E3317" s="139">
        <f>_xll.qlInterestRateIndexValueDate(IndexON,D3317)</f>
        <v>62933</v>
      </c>
      <c r="F3317" s="155">
        <f>IFERROR(_xll.qlIndexFixing(IndexON,D3317,TRUE,_xll.ohTrigger(RecalcTrigger,TriggerON)),NA())</f>
        <v>5.3376155280471238E-3</v>
      </c>
      <c r="H3317" s="42">
        <f>_xll.qlCalendarAdvance(Calendar,$H3316,B3317,"f",FALSE)</f>
        <v>62933</v>
      </c>
      <c r="I3317" s="139">
        <f>_xll.qlInterestRateIndexValueDate(Index1M,$H3317)</f>
        <v>62935</v>
      </c>
      <c r="J3317" s="144">
        <f>IFERROR(_xll.qlIndexFixing(Index1M,$H3317,TRUE,_xll.ohTrigger(RecalcTrigger,Trigger1M)),NA())</f>
        <v>5.5346763725369619E-3</v>
      </c>
      <c r="K3317" s="44">
        <f>IFERROR(_xll.qlIndexFixing(Index3M,H3317,TRUE,_xll.ohTrigger(RecalcTrigger,Trigger3M)),NA())</f>
        <v>5.8066493066826286E-3</v>
      </c>
      <c r="L3317" s="44">
        <f>IFERROR(_xll.qlIndexFixing(Index6M,$H3317,TRUE,_xll.ohTrigger(RecalcTrigger,Trigger6M)),NA())</f>
        <v>5.5896619279499904E-3</v>
      </c>
      <c r="M3317" s="145">
        <f>IFERROR(_xll.qlIndexFixing(Index1Y,$H3317,TRUE,_xll.ohTrigger(RecalcTrigger,Trigger1Y)),NA())</f>
        <v>6.1364442704435465E-3</v>
      </c>
      <c r="N3317" s="144">
        <f>IFERROR(_xll.qlIndexFixing(ONIndex1M,I3317,TRUE,_xll.ohTrigger(RecalcTrigger,Trigger1M)),NA())</f>
        <v>5.5303246022653241E-3</v>
      </c>
      <c r="O3317" s="44">
        <f>IFERROR(_xll.qlIndexFixing(ONIndex3M,I3317,TRUE,_xll.ohTrigger(RecalcTrigger,Trigger3M)),NA())</f>
        <v>5.7921932842841528E-3</v>
      </c>
      <c r="P3317" s="44">
        <f>IFERROR(_xll.qlIndexFixing(ONIndex6M,I3317,TRUE,_xll.ohTrigger(RecalcTrigger,Trigger6M)),NA())</f>
        <v>5.5778161425656947E-3</v>
      </c>
      <c r="Q3317" s="145">
        <f>IFERROR(_xll.qlIndexFixing(ONIndex1Y,I3317,TRUE,_xll.ohTrigger(RecalcTrigger,Trigger1Y)),NA())</f>
        <v>6.0791622071487694E-3</v>
      </c>
    </row>
    <row r="3318" spans="2:17" x14ac:dyDescent="0.2">
      <c r="B3318" s="39" t="s">
        <v>42</v>
      </c>
      <c r="D3318" s="42">
        <f>_xll.qlCalendarAdvance(Calendar,$D3317,B3318,"f",FALSE)</f>
        <v>62940</v>
      </c>
      <c r="E3318" s="139">
        <f>_xll.qlInterestRateIndexValueDate(IndexON,D3318)</f>
        <v>62940</v>
      </c>
      <c r="F3318" s="155">
        <f>IFERROR(_xll.qlIndexFixing(IndexON,D3318,TRUE,_xll.ohTrigger(RecalcTrigger,TriggerON)),NA())</f>
        <v>5.3394576772003433E-3</v>
      </c>
      <c r="H3318" s="42">
        <f>_xll.qlCalendarAdvance(Calendar,$H3317,B3318,"f",FALSE)</f>
        <v>62940</v>
      </c>
      <c r="I3318" s="139">
        <f>_xll.qlInterestRateIndexValueDate(Index1M,$H3318)</f>
        <v>62942</v>
      </c>
      <c r="J3318" s="144">
        <f>IFERROR(_xll.qlIndexFixing(Index1M,$H3318,TRUE,_xll.ohTrigger(RecalcTrigger,Trigger1M)),NA())</f>
        <v>5.5365169337179276E-3</v>
      </c>
      <c r="K3318" s="44">
        <f>IFERROR(_xll.qlIndexFixing(Index3M,H3318,TRUE,_xll.ohTrigger(RecalcTrigger,Trigger3M)),NA())</f>
        <v>5.8083809459023358E-3</v>
      </c>
      <c r="L3318" s="44">
        <f>IFERROR(_xll.qlIndexFixing(Index6M,$H3318,TRUE,_xll.ohTrigger(RecalcTrigger,Trigger6M)),NA())</f>
        <v>5.5899583417217688E-3</v>
      </c>
      <c r="M3318" s="145">
        <f>IFERROR(_xll.qlIndexFixing(Index1Y,$H3318,TRUE,_xll.ohTrigger(RecalcTrigger,Trigger1Y)),NA())</f>
        <v>6.1378725890580523E-3</v>
      </c>
      <c r="N3318" s="144">
        <f>IFERROR(_xll.qlIndexFixing(ONIndex1M,I3318,TRUE,_xll.ohTrigger(RecalcTrigger,Trigger1M)),NA())</f>
        <v>5.5321781031381079E-3</v>
      </c>
      <c r="O3318" s="44">
        <f>IFERROR(_xll.qlIndexFixing(ONIndex3M,I3318,TRUE,_xll.ohTrigger(RecalcTrigger,Trigger3M)),NA())</f>
        <v>5.7939751092916936E-3</v>
      </c>
      <c r="P3318" s="44">
        <f>IFERROR(_xll.qlIndexFixing(ONIndex6M,I3318,TRUE,_xll.ohTrigger(RecalcTrigger,Trigger6M)),NA())</f>
        <v>5.5781766396378885E-3</v>
      </c>
      <c r="Q3318" s="145">
        <f>IFERROR(_xll.qlIndexFixing(ONIndex1Y,I3318,TRUE,_xll.ohTrigger(RecalcTrigger,Trigger1Y)),NA())</f>
        <v>6.0808323688377186E-3</v>
      </c>
    </row>
    <row r="3319" spans="2:17" x14ac:dyDescent="0.2">
      <c r="B3319" s="39" t="s">
        <v>42</v>
      </c>
      <c r="D3319" s="42">
        <f>_xll.qlCalendarAdvance(Calendar,$D3318,B3319,"f",FALSE)</f>
        <v>62947</v>
      </c>
      <c r="E3319" s="139">
        <f>_xll.qlInterestRateIndexValueDate(IndexON,D3319)</f>
        <v>62947</v>
      </c>
      <c r="F3319" s="155">
        <f>IFERROR(_xll.qlIndexFixing(IndexON,D3319,TRUE,_xll.ohTrigger(RecalcTrigger,TriggerON)),NA())</f>
        <v>5.3412913457773215E-3</v>
      </c>
      <c r="H3319" s="42">
        <f>_xll.qlCalendarAdvance(Calendar,$H3318,B3319,"f",FALSE)</f>
        <v>62947</v>
      </c>
      <c r="I3319" s="139">
        <f>_xll.qlInterestRateIndexValueDate(Index1M,$H3319)</f>
        <v>62949</v>
      </c>
      <c r="J3319" s="144">
        <f>IFERROR(_xll.qlIndexFixing(Index1M,$H3319,TRUE,_xll.ohTrigger(RecalcTrigger,Trigger1M)),NA())</f>
        <v>5.5383490692262338E-3</v>
      </c>
      <c r="K3319" s="44">
        <f>IFERROR(_xll.qlIndexFixing(Index3M,H3319,TRUE,_xll.ohTrigger(RecalcTrigger,Trigger3M)),NA())</f>
        <v>5.8102716907863965E-3</v>
      </c>
      <c r="L3319" s="44">
        <f>IFERROR(_xll.qlIndexFixing(Index6M,$H3319,TRUE,_xll.ohTrigger(RecalcTrigger,Trigger6M)),NA())</f>
        <v>5.5904362897553394E-3</v>
      </c>
      <c r="M3319" s="145">
        <f>IFERROR(_xll.qlIndexFixing(Index1Y,$H3319,TRUE,_xll.ohTrigger(RecalcTrigger,Trigger1Y)),NA())</f>
        <v>6.1392908420350289E-3</v>
      </c>
      <c r="N3319" s="144">
        <f>IFERROR(_xll.qlIndexFixing(ONIndex1M,I3319,TRUE,_xll.ohTrigger(RecalcTrigger,Trigger1M)),NA())</f>
        <v>5.5340232066480866E-3</v>
      </c>
      <c r="O3319" s="44">
        <f>IFERROR(_xll.qlIndexFixing(ONIndex3M,I3319,TRUE,_xll.ohTrigger(RecalcTrigger,Trigger3M)),NA())</f>
        <v>5.7957479946502133E-3</v>
      </c>
      <c r="P3319" s="44">
        <f>IFERROR(_xll.qlIndexFixing(ONIndex6M,I3319,TRUE,_xll.ohTrigger(RecalcTrigger,Trigger6M)),NA())</f>
        <v>5.5785319861900717E-3</v>
      </c>
      <c r="Q3319" s="145">
        <f>IFERROR(_xll.qlIndexFixing(ONIndex1Y,I3319,TRUE,_xll.ohTrigger(RecalcTrigger,Trigger1Y)),NA())</f>
        <v>6.082492956105412E-3</v>
      </c>
    </row>
    <row r="3320" spans="2:17" x14ac:dyDescent="0.2">
      <c r="B3320" s="39" t="s">
        <v>42</v>
      </c>
      <c r="D3320" s="42">
        <f>_xll.qlCalendarAdvance(Calendar,$D3319,B3320,"f",FALSE)</f>
        <v>62954</v>
      </c>
      <c r="E3320" s="139">
        <f>_xll.qlInterestRateIndexValueDate(IndexON,D3320)</f>
        <v>62954</v>
      </c>
      <c r="F3320" s="155">
        <f>IFERROR(_xll.qlIndexFixing(IndexON,D3320,TRUE,_xll.ohTrigger(RecalcTrigger,TriggerON)),NA())</f>
        <v>5.3431165187500795E-3</v>
      </c>
      <c r="H3320" s="42">
        <f>_xll.qlCalendarAdvance(Calendar,$H3319,B3320,"f",FALSE)</f>
        <v>62954</v>
      </c>
      <c r="I3320" s="139">
        <f>_xll.qlInterestRateIndexValueDate(Index1M,$H3320)</f>
        <v>62956</v>
      </c>
      <c r="J3320" s="144">
        <f>IFERROR(_xll.qlIndexFixing(Index1M,$H3320,TRUE,_xll.ohTrigger(RecalcTrigger,Trigger1M)),NA())</f>
        <v>5.5401727641787857E-3</v>
      </c>
      <c r="K3320" s="44">
        <f>IFERROR(_xll.qlIndexFixing(Index3M,H3320,TRUE,_xll.ohTrigger(RecalcTrigger,Trigger3M)),NA())</f>
        <v>5.8119846024884412E-3</v>
      </c>
      <c r="L3320" s="44">
        <f>IFERROR(_xll.qlIndexFixing(Index6M,$H3320,TRUE,_xll.ohTrigger(RecalcTrigger,Trigger6M)),NA())</f>
        <v>5.5907210077718143E-3</v>
      </c>
      <c r="M3320" s="145">
        <f>IFERROR(_xll.qlIndexFixing(Index1Y,$H3320,TRUE,_xll.ohTrigger(RecalcTrigger,Trigger1Y)),NA())</f>
        <v>6.1406990122736356E-3</v>
      </c>
      <c r="N3320" s="144">
        <f>IFERROR(_xll.qlIndexFixing(ONIndex1M,I3320,TRUE,_xll.ohTrigger(RecalcTrigger,Trigger1M)),NA())</f>
        <v>5.5358598976873452E-3</v>
      </c>
      <c r="O3320" s="44">
        <f>IFERROR(_xll.qlIndexFixing(ONIndex3M,I3320,TRUE,_xll.ohTrigger(RecalcTrigger,Trigger3M)),NA())</f>
        <v>5.7975119249320528E-3</v>
      </c>
      <c r="P3320" s="44">
        <f>IFERROR(_xll.qlIndexFixing(ONIndex6M,I3320,TRUE,_xll.ohTrigger(RecalcTrigger,Trigger6M)),NA())</f>
        <v>5.5788821734292782E-3</v>
      </c>
      <c r="Q3320" s="145">
        <f>IFERROR(_xll.qlIndexFixing(ONIndex1Y,I3320,TRUE,_xll.ohTrigger(RecalcTrigger,Trigger1Y)),NA())</f>
        <v>6.0841439519254692E-3</v>
      </c>
    </row>
    <row r="3321" spans="2:17" x14ac:dyDescent="0.2">
      <c r="B3321" s="39" t="s">
        <v>42</v>
      </c>
      <c r="D3321" s="42">
        <f>_xll.qlCalendarAdvance(Calendar,$D3320,B3321,"f",FALSE)</f>
        <v>62961</v>
      </c>
      <c r="E3321" s="139">
        <f>_xll.qlInterestRateIndexValueDate(IndexON,D3321)</f>
        <v>62961</v>
      </c>
      <c r="F3321" s="155">
        <f>IFERROR(_xll.qlIndexFixing(IndexON,D3321,TRUE,_xll.ohTrigger(RecalcTrigger,TriggerON)),NA())</f>
        <v>5.3449331811705747E-3</v>
      </c>
      <c r="H3321" s="42">
        <f>_xll.qlCalendarAdvance(Calendar,$H3320,B3321,"f",FALSE)</f>
        <v>62961</v>
      </c>
      <c r="I3321" s="139">
        <f>_xll.qlInterestRateIndexValueDate(Index1M,$H3321)</f>
        <v>62963</v>
      </c>
      <c r="J3321" s="144">
        <f>IFERROR(_xll.qlIndexFixing(Index1M,$H3321,TRUE,_xll.ohTrigger(RecalcTrigger,Trigger1M)),NA())</f>
        <v>5.5419880036949865E-3</v>
      </c>
      <c r="K3321" s="44">
        <f>IFERROR(_xll.qlIndexFixing(Index3M,H3321,TRUE,_xll.ohTrigger(RecalcTrigger,Trigger3M)),NA())</f>
        <v>5.8136884366769611E-3</v>
      </c>
      <c r="L3321" s="44">
        <f>IFERROR(_xll.qlIndexFixing(Index6M,$H3321,TRUE,_xll.ohTrigger(RecalcTrigger,Trigger6M)),NA())</f>
        <v>5.5910004267939279E-3</v>
      </c>
      <c r="M3321" s="145">
        <f>IFERROR(_xll.qlIndexFixing(Index1Y,$H3321,TRUE,_xll.ohTrigger(RecalcTrigger,Trigger1Y)),NA())</f>
        <v>6.1420970826732502E-3</v>
      </c>
      <c r="N3321" s="144">
        <f>IFERROR(_xll.qlIndexFixing(ONIndex1M,I3321,TRUE,_xll.ohTrigger(RecalcTrigger,Trigger1M)),NA())</f>
        <v>5.5376881614677131E-3</v>
      </c>
      <c r="O3321" s="44">
        <f>IFERROR(_xll.qlIndexFixing(ONIndex3M,I3321,TRUE,_xll.ohTrigger(RecalcTrigger,Trigger3M)),NA())</f>
        <v>5.7992668839901285E-3</v>
      </c>
      <c r="P3321" s="44">
        <f>IFERROR(_xll.qlIndexFixing(ONIndex6M,I3321,TRUE,_xll.ohTrigger(RecalcTrigger,Trigger6M)),NA())</f>
        <v>5.5792271920829251E-3</v>
      </c>
      <c r="Q3321" s="145">
        <f>IFERROR(_xll.qlIndexFixing(ONIndex1Y,I3321,TRUE,_xll.ohTrigger(RecalcTrigger,Trigger1Y)),NA())</f>
        <v>6.0857853393514461E-3</v>
      </c>
    </row>
    <row r="3322" spans="2:17" x14ac:dyDescent="0.2">
      <c r="B3322" s="39" t="s">
        <v>42</v>
      </c>
      <c r="D3322" s="42">
        <f>_xll.qlCalendarAdvance(Calendar,$D3321,B3322,"f",FALSE)</f>
        <v>62968</v>
      </c>
      <c r="E3322" s="139">
        <f>_xll.qlInterestRateIndexValueDate(IndexON,D3322)</f>
        <v>62968</v>
      </c>
      <c r="F3322" s="155">
        <f>IFERROR(_xll.qlIndexFixing(IndexON,D3322,TRUE,_xll.ohTrigger(RecalcTrigger,TriggerON)),NA())</f>
        <v>5.346741317850956E-3</v>
      </c>
      <c r="H3322" s="42">
        <f>_xll.qlCalendarAdvance(Calendar,$H3321,B3322,"f",FALSE)</f>
        <v>62968</v>
      </c>
      <c r="I3322" s="139">
        <f>_xll.qlInterestRateIndexValueDate(Index1M,$H3322)</f>
        <v>62970</v>
      </c>
      <c r="J3322" s="144">
        <f>IFERROR(_xll.qlIndexFixing(Index1M,$H3322,TRUE,_xll.ohTrigger(RecalcTrigger,Trigger1M)),NA())</f>
        <v>5.5437947728967374E-3</v>
      </c>
      <c r="K3322" s="44">
        <f>IFERROR(_xll.qlIndexFixing(Index3M,H3322,TRUE,_xll.ohTrigger(RecalcTrigger,Trigger3M)),NA())</f>
        <v>5.8153831774846506E-3</v>
      </c>
      <c r="L3322" s="44">
        <f>IFERROR(_xll.qlIndexFixing(Index6M,$H3322,TRUE,_xll.ohTrigger(RecalcTrigger,Trigger6M)),NA())</f>
        <v>5.5912745376737287E-3</v>
      </c>
      <c r="M3322" s="145">
        <f>IFERROR(_xll.qlIndexFixing(Index1Y,$H3322,TRUE,_xll.ohTrigger(RecalcTrigger,Trigger1Y)),NA())</f>
        <v>6.1434850361334684E-3</v>
      </c>
      <c r="N3322" s="144">
        <f>IFERROR(_xll.qlIndexFixing(ONIndex1M,I3322,TRUE,_xll.ohTrigger(RecalcTrigger,Trigger1M)),NA())</f>
        <v>5.5395079832010197E-3</v>
      </c>
      <c r="O3322" s="44">
        <f>IFERROR(_xll.qlIndexFixing(ONIndex3M,I3322,TRUE,_xll.ohTrigger(RecalcTrigger,Trigger3M)),NA())</f>
        <v>5.801012856236909E-3</v>
      </c>
      <c r="P3322" s="44">
        <f>IFERROR(_xll.qlIndexFixing(ONIndex6M,I3322,TRUE,_xll.ohTrigger(RecalcTrigger,Trigger6M)),NA())</f>
        <v>5.5795670331182379E-3</v>
      </c>
      <c r="Q3322" s="145">
        <f>IFERROR(_xll.qlIndexFixing(ONIndex1Y,I3322,TRUE,_xll.ohTrigger(RecalcTrigger,Trigger1Y)),NA())</f>
        <v>6.0874171013569622E-3</v>
      </c>
    </row>
    <row r="3323" spans="2:17" x14ac:dyDescent="0.2">
      <c r="B3323" s="39" t="s">
        <v>42</v>
      </c>
      <c r="D3323" s="42">
        <f>_xll.qlCalendarAdvance(Calendar,$D3322,B3323,"f",FALSE)</f>
        <v>62975</v>
      </c>
      <c r="E3323" s="139">
        <f>_xll.qlInterestRateIndexValueDate(IndexON,D3323)</f>
        <v>62975</v>
      </c>
      <c r="F3323" s="155">
        <f>IFERROR(_xll.qlIndexFixing(IndexON,D3323,TRUE,_xll.ohTrigger(RecalcTrigger,TriggerON)),NA())</f>
        <v>5.3485409139231166E-3</v>
      </c>
      <c r="H3323" s="42">
        <f>_xll.qlCalendarAdvance(Calendar,$H3322,B3323,"f",FALSE)</f>
        <v>62975</v>
      </c>
      <c r="I3323" s="139">
        <f>_xll.qlInterestRateIndexValueDate(Index1M,$H3323)</f>
        <v>62977</v>
      </c>
      <c r="J3323" s="144">
        <f>IFERROR(_xll.qlIndexFixing(Index1M,$H3323,TRUE,_xll.ohTrigger(RecalcTrigger,Trigger1M)),NA())</f>
        <v>5.5455930569059397E-3</v>
      </c>
      <c r="K3323" s="44">
        <f>IFERROR(_xll.qlIndexFixing(Index3M,H3323,TRUE,_xll.ohTrigger(RecalcTrigger,Trigger3M)),NA())</f>
        <v>5.8170688090502841E-3</v>
      </c>
      <c r="L3323" s="44">
        <f>IFERROR(_xll.qlIndexFixing(Index6M,$H3323,TRUE,_xll.ohTrigger(RecalcTrigger,Trigger6M)),NA())</f>
        <v>5.5913610502258734E-3</v>
      </c>
      <c r="M3323" s="145">
        <f>IFERROR(_xll.qlIndexFixing(Index1Y,$H3323,TRUE,_xll.ohTrigger(RecalcTrigger,Trigger1Y)),NA())</f>
        <v>6.1448628555541059E-3</v>
      </c>
      <c r="N3323" s="144">
        <f>IFERROR(_xll.qlIndexFixing(ONIndex1M,I3323,TRUE,_xll.ohTrigger(RecalcTrigger,Trigger1M)),NA())</f>
        <v>5.5413193478592859E-3</v>
      </c>
      <c r="O3323" s="44">
        <f>IFERROR(_xll.qlIndexFixing(ONIndex3M,I3323,TRUE,_xll.ohTrigger(RecalcTrigger,Trigger3M)),NA())</f>
        <v>5.8027498256851828E-3</v>
      </c>
      <c r="P3323" s="44">
        <f>IFERROR(_xll.qlIndexFixing(ONIndex6M,I3323,TRUE,_xll.ohTrigger(RecalcTrigger,Trigger6M)),NA())</f>
        <v>5.5799016871826979E-3</v>
      </c>
      <c r="Q3323" s="145">
        <f>IFERROR(_xll.qlIndexFixing(ONIndex1Y,I3323,TRUE,_xll.ohTrigger(RecalcTrigger,Trigger1Y)),NA())</f>
        <v>6.0890392210755095E-3</v>
      </c>
    </row>
    <row r="3324" spans="2:17" x14ac:dyDescent="0.2">
      <c r="B3324" s="39" t="s">
        <v>42</v>
      </c>
      <c r="D3324" s="42">
        <f>_xll.qlCalendarAdvance(Calendar,$D3323,B3324,"f",FALSE)</f>
        <v>62982</v>
      </c>
      <c r="E3324" s="139">
        <f>_xll.qlInterestRateIndexValueDate(IndexON,D3324)</f>
        <v>62982</v>
      </c>
      <c r="F3324" s="155">
        <f>IFERROR(_xll.qlIndexFixing(IndexON,D3324,TRUE,_xll.ohTrigger(RecalcTrigger,TriggerON)),NA())</f>
        <v>5.3503319543590777E-3</v>
      </c>
      <c r="H3324" s="42">
        <f>_xll.qlCalendarAdvance(Calendar,$H3323,B3324,"f",FALSE)</f>
        <v>62982</v>
      </c>
      <c r="I3324" s="139">
        <f>_xll.qlInterestRateIndexValueDate(Index1M,$H3324)</f>
        <v>62984</v>
      </c>
      <c r="J3324" s="144">
        <f>IFERROR(_xll.qlIndexFixing(Index1M,$H3324,TRUE,_xll.ohTrigger(RecalcTrigger,Trigger1M)),NA())</f>
        <v>5.5473828408394987E-3</v>
      </c>
      <c r="K3324" s="44">
        <f>IFERROR(_xll.qlIndexFixing(Index3M,H3324,TRUE,_xll.ohTrigger(RecalcTrigger,Trigger3M)),NA())</f>
        <v>5.818745315510898E-3</v>
      </c>
      <c r="L3324" s="44">
        <f>IFERROR(_xll.qlIndexFixing(Index6M,$H3324,TRUE,_xll.ohTrigger(RecalcTrigger,Trigger6M)),NA())</f>
        <v>5.5916256558258184E-3</v>
      </c>
      <c r="M3324" s="145">
        <f>IFERROR(_xll.qlIndexFixing(Index1Y,$H3324,TRUE,_xll.ohTrigger(RecalcTrigger,Trigger1Y)),NA())</f>
        <v>6.1462305238351991E-3</v>
      </c>
      <c r="N3324" s="144">
        <f>IFERROR(_xll.qlIndexFixing(ONIndex1M,I3324,TRUE,_xll.ohTrigger(RecalcTrigger,Trigger1M)),NA())</f>
        <v>5.5431222405744052E-3</v>
      </c>
      <c r="O3324" s="44">
        <f>IFERROR(_xll.qlIndexFixing(ONIndex3M,I3324,TRUE,_xll.ohTrigger(RecalcTrigger,Trigger3M)),NA())</f>
        <v>5.8044777765076105E-3</v>
      </c>
      <c r="P3324" s="44">
        <f>IFERROR(_xll.qlIndexFixing(ONIndex6M,I3324,TRUE,_xll.ohTrigger(RecalcTrigger,Trigger6M)),NA())</f>
        <v>5.5802311455632747E-3</v>
      </c>
      <c r="Q3324" s="145">
        <f>IFERROR(_xll.qlIndexFixing(ONIndex1Y,I3324,TRUE,_xll.ohTrigger(RecalcTrigger,Trigger1Y)),NA())</f>
        <v>6.0906516816405798E-3</v>
      </c>
    </row>
    <row r="3325" spans="2:17" x14ac:dyDescent="0.2">
      <c r="B3325" s="39" t="s">
        <v>42</v>
      </c>
      <c r="D3325" s="42">
        <f>_xll.qlCalendarAdvance(Calendar,$D3324,B3325,"f",FALSE)</f>
        <v>62989</v>
      </c>
      <c r="E3325" s="139">
        <f>_xll.qlInterestRateIndexValueDate(IndexON,D3325)</f>
        <v>62989</v>
      </c>
      <c r="F3325" s="155">
        <f>IFERROR(_xll.qlIndexFixing(IndexON,D3325,TRUE,_xll.ohTrigger(RecalcTrigger,TriggerON)),NA())</f>
        <v>5.3521144238111162E-3</v>
      </c>
      <c r="H3325" s="42">
        <f>_xll.qlCalendarAdvance(Calendar,$H3324,B3325,"f",FALSE)</f>
        <v>62989</v>
      </c>
      <c r="I3325" s="139">
        <f>_xll.qlInterestRateIndexValueDate(Index1M,$H3325)</f>
        <v>62991</v>
      </c>
      <c r="J3325" s="144">
        <f>IFERROR(_xll.qlIndexFixing(Index1M,$H3325,TRUE,_xll.ohTrigger(RecalcTrigger,Trigger1M)),NA())</f>
        <v>5.5491641098218136E-3</v>
      </c>
      <c r="K3325" s="44">
        <f>IFERROR(_xll.qlIndexFixing(Index3M,H3325,TRUE,_xll.ohTrigger(RecalcTrigger,Trigger3M)),NA())</f>
        <v>5.8204126810043975E-3</v>
      </c>
      <c r="L3325" s="44">
        <f>IFERROR(_xll.qlIndexFixing(Index6M,$H3325,TRUE,_xll.ohTrigger(RecalcTrigger,Trigger6M)),NA())</f>
        <v>5.5918849280500544E-3</v>
      </c>
      <c r="M3325" s="145">
        <f>IFERROR(_xll.qlIndexFixing(Index1Y,$H3325,TRUE,_xll.ohTrigger(RecalcTrigger,Trigger1Y)),NA())</f>
        <v>6.1475880238767815E-3</v>
      </c>
      <c r="N3325" s="144">
        <f>IFERROR(_xll.qlIndexFixing(ONIndex1M,I3325,TRUE,_xll.ohTrigger(RecalcTrigger,Trigger1M)),NA())</f>
        <v>5.5449166467180788E-3</v>
      </c>
      <c r="O3325" s="44">
        <f>IFERROR(_xll.qlIndexFixing(ONIndex3M,I3325,TRUE,_xll.ohTrigger(RecalcTrigger,Trigger3M)),NA())</f>
        <v>5.8061966929567888E-3</v>
      </c>
      <c r="P3325" s="44">
        <f>IFERROR(_xll.qlIndexFixing(ONIndex6M,I3325,TRUE,_xll.ohTrigger(RecalcTrigger,Trigger6M)),NA())</f>
        <v>5.5805553986676415E-3</v>
      </c>
      <c r="Q3325" s="145">
        <f>IFERROR(_xll.qlIndexFixing(ONIndex1Y,I3325,TRUE,_xll.ohTrigger(RecalcTrigger,Trigger1Y)),NA())</f>
        <v>6.0922544658659206E-3</v>
      </c>
    </row>
    <row r="3326" spans="2:17" x14ac:dyDescent="0.2">
      <c r="B3326" s="39" t="s">
        <v>42</v>
      </c>
      <c r="D3326" s="42">
        <f>_xll.qlCalendarAdvance(Calendar,$D3325,B3326,"f",FALSE)</f>
        <v>62996</v>
      </c>
      <c r="E3326" s="139">
        <f>_xll.qlInterestRateIndexValueDate(IndexON,D3326)</f>
        <v>62996</v>
      </c>
      <c r="F3326" s="155">
        <f>IFERROR(_xll.qlIndexFixing(IndexON,D3326,TRUE,_xll.ohTrigger(RecalcTrigger,TriggerON)),NA())</f>
        <v>5.3538883077308697E-3</v>
      </c>
      <c r="H3326" s="42">
        <f>_xll.qlCalendarAdvance(Calendar,$H3325,B3326,"f",FALSE)</f>
        <v>62996</v>
      </c>
      <c r="I3326" s="139">
        <f>_xll.qlInterestRateIndexValueDate(Index1M,$H3326)</f>
        <v>62998</v>
      </c>
      <c r="J3326" s="144">
        <f>IFERROR(_xll.qlIndexFixing(Index1M,$H3326,TRUE,_xll.ohTrigger(RecalcTrigger,Trigger1M)),NA())</f>
        <v>5.5509368489672917E-3</v>
      </c>
      <c r="K3326" s="44">
        <f>IFERROR(_xll.qlIndexFixing(Index3M,H3326,TRUE,_xll.ohTrigger(RecalcTrigger,Trigger3M)),NA())</f>
        <v>5.8220708896652143E-3</v>
      </c>
      <c r="L3326" s="44">
        <f>IFERROR(_xll.qlIndexFixing(Index6M,$H3326,TRUE,_xll.ohTrigger(RecalcTrigger,Trigger6M)),NA())</f>
        <v>5.5921388577500541E-3</v>
      </c>
      <c r="M3326" s="145">
        <f>IFERROR(_xll.qlIndexFixing(Index1Y,$H3326,TRUE,_xll.ohTrigger(RecalcTrigger,Trigger1Y)),NA())</f>
        <v>6.1489353385793255E-3</v>
      </c>
      <c r="N3326" s="144">
        <f>IFERROR(_xll.qlIndexFixing(ONIndex1M,I3326,TRUE,_xll.ohTrigger(RecalcTrigger,Trigger1M)),NA())</f>
        <v>5.546702551182392E-3</v>
      </c>
      <c r="O3326" s="44">
        <f>IFERROR(_xll.qlIndexFixing(ONIndex3M,I3326,TRUE,_xll.ohTrigger(RecalcTrigger,Trigger3M)),NA())</f>
        <v>5.807906559205378E-3</v>
      </c>
      <c r="P3326" s="44">
        <f>IFERROR(_xll.qlIndexFixing(ONIndex6M,I3326,TRUE,_xll.ohTrigger(RecalcTrigger,Trigger6M)),NA())</f>
        <v>5.5808744377827679E-3</v>
      </c>
      <c r="Q3326" s="145">
        <f>IFERROR(_xll.qlIndexFixing(ONIndex1Y,I3326,TRUE,_xll.ohTrigger(RecalcTrigger,Trigger1Y)),NA())</f>
        <v>6.0938475568850237E-3</v>
      </c>
    </row>
    <row r="3327" spans="2:17" x14ac:dyDescent="0.2">
      <c r="B3327" s="39" t="s">
        <v>42</v>
      </c>
      <c r="D3327" s="42">
        <f>_xll.qlCalendarAdvance(Calendar,$D3326,B3327,"f",FALSE)</f>
        <v>63003</v>
      </c>
      <c r="E3327" s="139">
        <f>_xll.qlInterestRateIndexValueDate(IndexON,D3327)</f>
        <v>63003</v>
      </c>
      <c r="F3327" s="155">
        <f>IFERROR(_xll.qlIndexFixing(IndexON,D3327,TRUE,_xll.ohTrigger(RecalcTrigger,TriggerON)),NA())</f>
        <v>5.3556535906906788E-3</v>
      </c>
      <c r="H3327" s="42">
        <f>_xll.qlCalendarAdvance(Calendar,$H3326,B3327,"f",FALSE)</f>
        <v>63003</v>
      </c>
      <c r="I3327" s="139">
        <f>_xll.qlInterestRateIndexValueDate(Index1M,$H3327)</f>
        <v>63005</v>
      </c>
      <c r="J3327" s="144">
        <f>IFERROR(_xll.qlIndexFixing(Index1M,$H3327,TRUE,_xll.ohTrigger(RecalcTrigger,Trigger1M)),NA())</f>
        <v>5.552196625134038E-3</v>
      </c>
      <c r="K3327" s="44">
        <f>IFERROR(_xll.qlIndexFixing(Index3M,H3327,TRUE,_xll.ohTrigger(RecalcTrigger,Trigger3M)),NA())</f>
        <v>5.8237199256321219E-3</v>
      </c>
      <c r="L3327" s="44">
        <f>IFERROR(_xll.qlIndexFixing(Index6M,$H3327,TRUE,_xll.ohTrigger(RecalcTrigger,Trigger6M)),NA())</f>
        <v>5.5923874357794714E-3</v>
      </c>
      <c r="M3327" s="145">
        <f>IFERROR(_xll.qlIndexFixing(Index1Y,$H3327,TRUE,_xll.ohTrigger(RecalcTrigger,Trigger1Y)),NA())</f>
        <v>6.1502724508430851E-3</v>
      </c>
      <c r="N3327" s="144">
        <f>IFERROR(_xll.qlIndexFixing(ONIndex1M,I3327,TRUE,_xll.ohTrigger(RecalcTrigger,Trigger1M)),NA())</f>
        <v>5.5484799391791739E-3</v>
      </c>
      <c r="O3327" s="44">
        <f>IFERROR(_xll.qlIndexFixing(ONIndex3M,I3327,TRUE,_xll.ohTrigger(RecalcTrigger,Trigger3M)),NA())</f>
        <v>5.8096073593461028E-3</v>
      </c>
      <c r="P3327" s="44">
        <f>IFERROR(_xll.qlIndexFixing(ONIndex6M,I3327,TRUE,_xll.ohTrigger(RecalcTrigger,Trigger6M)),NA())</f>
        <v>5.5811882536360713E-3</v>
      </c>
      <c r="Q3327" s="145">
        <f>IFERROR(_xll.qlIndexFixing(ONIndex1Y,I3327,TRUE,_xll.ohTrigger(RecalcTrigger,Trigger1Y)),NA())</f>
        <v>6.095430937911317E-3</v>
      </c>
    </row>
    <row r="3328" spans="2:17" x14ac:dyDescent="0.2">
      <c r="B3328" s="39" t="s">
        <v>42</v>
      </c>
      <c r="D3328" s="42">
        <f>_xll.qlCalendarAdvance(Calendar,$D3327,B3328,"f",FALSE)</f>
        <v>63010</v>
      </c>
      <c r="E3328" s="139">
        <f>_xll.qlInterestRateIndexValueDate(IndexON,D3328)</f>
        <v>63010</v>
      </c>
      <c r="F3328" s="155">
        <f>IFERROR(_xll.qlIndexFixing(IndexON,D3328,TRUE,_xll.ohTrigger(RecalcTrigger,TriggerON)),NA())</f>
        <v>5.357410257822437E-3</v>
      </c>
      <c r="H3328" s="42">
        <f>_xll.qlCalendarAdvance(Calendar,$H3327,B3328,"f",FALSE)</f>
        <v>63010</v>
      </c>
      <c r="I3328" s="139">
        <f>_xll.qlInterestRateIndexValueDate(Index1M,$H3328)</f>
        <v>63012</v>
      </c>
      <c r="J3328" s="144">
        <f>IFERROR(_xll.qlIndexFixing(Index1M,$H3328,TRUE,_xll.ohTrigger(RecalcTrigger,Trigger1M)),NA())</f>
        <v>5.5544566782453342E-3</v>
      </c>
      <c r="K3328" s="44">
        <f>IFERROR(_xll.qlIndexFixing(Index3M,H3328,TRUE,_xll.ohTrigger(RecalcTrigger,Trigger3M)),NA())</f>
        <v>5.8253597730421585E-3</v>
      </c>
      <c r="L3328" s="44">
        <f>IFERROR(_xll.qlIndexFixing(Index6M,$H3328,TRUE,_xll.ohTrigger(RecalcTrigger,Trigger6M)),NA())</f>
        <v>5.5928072197160856E-3</v>
      </c>
      <c r="M3328" s="145">
        <f>IFERROR(_xll.qlIndexFixing(Index1Y,$H3328,TRUE,_xll.ohTrigger(RecalcTrigger,Trigger1Y)),NA())</f>
        <v>6.1515993435696291E-3</v>
      </c>
      <c r="N3328" s="144">
        <f>IFERROR(_xll.qlIndexFixing(ONIndex1M,I3328,TRUE,_xll.ohTrigger(RecalcTrigger,Trigger1M)),NA())</f>
        <v>5.5502487958403179E-3</v>
      </c>
      <c r="O3328" s="44">
        <f>IFERROR(_xll.qlIndexFixing(ONIndex3M,I3328,TRUE,_xll.ohTrigger(RecalcTrigger,Trigger3M)),NA())</f>
        <v>5.8112990777114959E-3</v>
      </c>
      <c r="P3328" s="44">
        <f>IFERROR(_xll.qlIndexFixing(ONIndex6M,I3328,TRUE,_xll.ohTrigger(RecalcTrigger,Trigger6M)),NA())</f>
        <v>5.5814968369549689E-3</v>
      </c>
      <c r="Q3328" s="145">
        <f>IFERROR(_xll.qlIndexFixing(ONIndex1Y,I3328,TRUE,_xll.ohTrigger(RecalcTrigger,Trigger1Y)),NA())</f>
        <v>6.0970045918384841E-3</v>
      </c>
    </row>
    <row r="3329" spans="2:17" x14ac:dyDescent="0.2">
      <c r="B3329" s="39" t="s">
        <v>42</v>
      </c>
      <c r="D3329" s="42">
        <f>_xll.qlCalendarAdvance(Calendar,$D3328,B3329,"f",FALSE)</f>
        <v>63017</v>
      </c>
      <c r="E3329" s="139">
        <f>_xll.qlInterestRateIndexValueDate(IndexON,D3329)</f>
        <v>63017</v>
      </c>
      <c r="F3329" s="155">
        <f>IFERROR(_xll.qlIndexFixing(IndexON,D3329,TRUE,_xll.ohTrigger(RecalcTrigger,TriggerON)),NA())</f>
        <v>5.3591582940981652E-3</v>
      </c>
      <c r="H3329" s="42">
        <f>_xll.qlCalendarAdvance(Calendar,$H3328,B3329,"f",FALSE)</f>
        <v>63017</v>
      </c>
      <c r="I3329" s="139">
        <f>_xll.qlInterestRateIndexValueDate(Index1M,$H3329)</f>
        <v>63019</v>
      </c>
      <c r="J3329" s="144">
        <f>IFERROR(_xll.qlIndexFixing(Index1M,$H3329,TRUE,_xll.ohTrigger(RecalcTrigger,Trigger1M)),NA())</f>
        <v>5.5562037386167051E-3</v>
      </c>
      <c r="K3329" s="44">
        <f>IFERROR(_xll.qlIndexFixing(Index3M,H3329,TRUE,_xll.ohTrigger(RecalcTrigger,Trigger3M)),NA())</f>
        <v>5.8269904160323594E-3</v>
      </c>
      <c r="L3329" s="44">
        <f>IFERROR(_xll.qlIndexFixing(Index6M,$H3329,TRUE,_xll.ohTrigger(RecalcTrigger,Trigger6M)),NA())</f>
        <v>5.5930439174746837E-3</v>
      </c>
      <c r="M3329" s="145">
        <f>IFERROR(_xll.qlIndexFixing(Index1Y,$H3329,TRUE,_xll.ohTrigger(RecalcTrigger,Trigger1Y)),NA())</f>
        <v>6.1529159996598663E-3</v>
      </c>
      <c r="N3329" s="144">
        <f>IFERROR(_xll.qlIndexFixing(ONIndex1M,I3329,TRUE,_xll.ohTrigger(RecalcTrigger,Trigger1M)),NA())</f>
        <v>5.5520091062977173E-3</v>
      </c>
      <c r="O3329" s="44">
        <f>IFERROR(_xll.qlIndexFixing(ONIndex3M,I3329,TRUE,_xll.ohTrigger(RecalcTrigger,Trigger3M)),NA())</f>
        <v>5.8129816981544735E-3</v>
      </c>
      <c r="P3329" s="44">
        <f>IFERROR(_xll.qlIndexFixing(ONIndex6M,I3329,TRUE,_xll.ohTrigger(RecalcTrigger,Trigger6M)),NA())</f>
        <v>5.5818001787066862E-3</v>
      </c>
      <c r="Q3329" s="145">
        <f>IFERROR(_xll.qlIndexFixing(ONIndex1Y,I3329,TRUE,_xll.ohTrigger(RecalcTrigger,Trigger1Y)),NA())</f>
        <v>6.0985685018000169E-3</v>
      </c>
    </row>
    <row r="3330" spans="2:17" x14ac:dyDescent="0.2">
      <c r="B3330" s="39" t="s">
        <v>42</v>
      </c>
      <c r="D3330" s="42">
        <f>_xll.qlCalendarAdvance(Calendar,$D3329,B3330,"f",FALSE)</f>
        <v>63024</v>
      </c>
      <c r="E3330" s="139">
        <f>_xll.qlInterestRateIndexValueDate(IndexON,D3330)</f>
        <v>63024</v>
      </c>
      <c r="F3330" s="155">
        <f>IFERROR(_xll.qlIndexFixing(IndexON,D3330,TRUE,_xll.ohTrigger(RecalcTrigger,TriggerON)),NA())</f>
        <v>5.3608976843300127E-3</v>
      </c>
      <c r="H3330" s="42">
        <f>_xll.qlCalendarAdvance(Calendar,$H3329,B3330,"f",FALSE)</f>
        <v>63024</v>
      </c>
      <c r="I3330" s="139">
        <f>_xll.qlInterestRateIndexValueDate(Index1M,$H3330)</f>
        <v>63026</v>
      </c>
      <c r="J3330" s="144">
        <f>IFERROR(_xll.qlIndexFixing(Index1M,$H3330,TRUE,_xll.ohTrigger(RecalcTrigger,Trigger1M)),NA())</f>
        <v>5.5579422096338482E-3</v>
      </c>
      <c r="K3330" s="44">
        <f>IFERROR(_xll.qlIndexFixing(Index3M,H3330,TRUE,_xll.ohTrigger(RecalcTrigger,Trigger3M)),NA())</f>
        <v>5.8286118387397617E-3</v>
      </c>
      <c r="L3330" s="44">
        <f>IFERROR(_xll.qlIndexFixing(Index6M,$H3330,TRUE,_xll.ohTrigger(RecalcTrigger,Trigger6M)),NA())</f>
        <v>5.5932752339116565E-3</v>
      </c>
      <c r="M3330" s="145">
        <f>IFERROR(_xll.qlIndexFixing(Index1Y,$H3330,TRUE,_xll.ohTrigger(RecalcTrigger,Trigger1Y)),NA())</f>
        <v>6.1542224020144903E-3</v>
      </c>
      <c r="N3330" s="144">
        <f>IFERROR(_xll.qlIndexFixing(ONIndex1M,I3330,TRUE,_xll.ohTrigger(RecalcTrigger,Trigger1M)),NA())</f>
        <v>5.5537608556033291E-3</v>
      </c>
      <c r="O3330" s="44">
        <f>IFERROR(_xll.qlIndexFixing(ONIndex3M,I3330,TRUE,_xll.ohTrigger(RecalcTrigger,Trigger3M)),NA())</f>
        <v>5.8146552051674405E-3</v>
      </c>
      <c r="P3330" s="44">
        <f>IFERROR(_xll.qlIndexFixing(ONIndex6M,I3330,TRUE,_xll.ohTrigger(RecalcTrigger,Trigger6M)),NA())</f>
        <v>5.5820982699383848E-3</v>
      </c>
      <c r="Q3330" s="145">
        <f>IFERROR(_xll.qlIndexFixing(ONIndex1Y,I3330,TRUE,_xll.ohTrigger(RecalcTrigger,Trigger1Y)),NA())</f>
        <v>6.1001226506895989E-3</v>
      </c>
    </row>
    <row r="3331" spans="2:17" x14ac:dyDescent="0.2">
      <c r="B3331" s="39" t="s">
        <v>42</v>
      </c>
      <c r="D3331" s="42">
        <f>_xll.qlCalendarAdvance(Calendar,$D3330,B3331,"f",FALSE)</f>
        <v>63031</v>
      </c>
      <c r="E3331" s="139">
        <f>_xll.qlInterestRateIndexValueDate(IndexON,D3331)</f>
        <v>63031</v>
      </c>
      <c r="F3331" s="155">
        <f>IFERROR(_xll.qlIndexFixing(IndexON,D3331,TRUE,_xll.ohTrigger(RecalcTrigger,TriggerON)),NA())</f>
        <v>5.3626284136498725E-3</v>
      </c>
      <c r="H3331" s="42">
        <f>_xll.qlCalendarAdvance(Calendar,$H3330,B3331,"f",FALSE)</f>
        <v>63031</v>
      </c>
      <c r="I3331" s="139">
        <f>_xll.qlInterestRateIndexValueDate(Index1M,$H3331)</f>
        <v>63033</v>
      </c>
      <c r="J3331" s="144">
        <f>IFERROR(_xll.qlIndexFixing(Index1M,$H3331,TRUE,_xll.ohTrigger(RecalcTrigger,Trigger1M)),NA())</f>
        <v>5.5596720764211627E-3</v>
      </c>
      <c r="K3331" s="44">
        <f>IFERROR(_xll.qlIndexFixing(Index3M,H3331,TRUE,_xll.ohTrigger(RecalcTrigger,Trigger3M)),NA())</f>
        <v>5.8302240253005353E-3</v>
      </c>
      <c r="L3331" s="44">
        <f>IFERROR(_xll.qlIndexFixing(Index6M,$H3331,TRUE,_xll.ohTrigger(RecalcTrigger,Trigger6M)),NA())</f>
        <v>5.5935011598803423E-3</v>
      </c>
      <c r="M3331" s="145">
        <f>IFERROR(_xll.qlIndexFixing(Index1Y,$H3331,TRUE,_xll.ohTrigger(RecalcTrigger,Trigger1Y)),NA())</f>
        <v>6.1555185335357247E-3</v>
      </c>
      <c r="N3331" s="144">
        <f>IFERROR(_xll.qlIndexFixing(ONIndex1M,I3331,TRUE,_xll.ohTrigger(RecalcTrigger,Trigger1M)),NA())</f>
        <v>5.5555040290489188E-3</v>
      </c>
      <c r="O3331" s="44">
        <f>IFERROR(_xll.qlIndexFixing(ONIndex3M,I3331,TRUE,_xll.ohTrigger(RecalcTrigger,Trigger3M)),NA())</f>
        <v>5.8163195826832492E-3</v>
      </c>
      <c r="P3331" s="44">
        <f>IFERROR(_xll.qlIndexFixing(ONIndex6M,I3331,TRUE,_xll.ohTrigger(RecalcTrigger,Trigger6M)),NA())</f>
        <v>5.5823911014574179E-3</v>
      </c>
      <c r="Q3331" s="145">
        <f>IFERROR(_xll.qlIndexFixing(ONIndex1Y,I3331,TRUE,_xll.ohTrigger(RecalcTrigger,Trigger1Y)),NA())</f>
        <v>6.1016670216407221E-3</v>
      </c>
    </row>
    <row r="3332" spans="2:17" x14ac:dyDescent="0.2">
      <c r="B3332" s="39" t="s">
        <v>42</v>
      </c>
      <c r="D3332" s="42">
        <f>_xll.qlCalendarAdvance(Calendar,$D3331,B3332,"f",FALSE)</f>
        <v>63038</v>
      </c>
      <c r="E3332" s="139">
        <f>_xll.qlInterestRateIndexValueDate(IndexON,D3332)</f>
        <v>63038</v>
      </c>
      <c r="F3332" s="155">
        <f>IFERROR(_xll.qlIndexFixing(IndexON,D3332,TRUE,_xll.ohTrigger(RecalcTrigger,TriggerON)),NA())</f>
        <v>5.3643504670297659E-3</v>
      </c>
      <c r="H3332" s="42">
        <f>_xll.qlCalendarAdvance(Calendar,$H3331,B3332,"f",FALSE)</f>
        <v>63038</v>
      </c>
      <c r="I3332" s="139">
        <f>_xll.qlInterestRateIndexValueDate(Index1M,$H3332)</f>
        <v>63040</v>
      </c>
      <c r="J3332" s="144">
        <f>IFERROR(_xll.qlIndexFixing(Index1M,$H3332,TRUE,_xll.ohTrigger(RecalcTrigger,Trigger1M)),NA())</f>
        <v>5.5613933240955538E-3</v>
      </c>
      <c r="K3332" s="44">
        <f>IFERROR(_xll.qlIndexFixing(Index3M,H3332,TRUE,_xll.ohTrigger(RecalcTrigger,Trigger3M)),NA())</f>
        <v>5.8318269598551901E-3</v>
      </c>
      <c r="L3332" s="44">
        <f>IFERROR(_xll.qlIndexFixing(Index6M,$H3332,TRUE,_xll.ohTrigger(RecalcTrigger,Trigger6M)),NA())</f>
        <v>5.5937216862340794E-3</v>
      </c>
      <c r="M3332" s="145">
        <f>IFERROR(_xll.qlIndexFixing(Index1Y,$H3332,TRUE,_xll.ohTrigger(RecalcTrigger,Trigger1Y)),NA())</f>
        <v>6.1568043771249191E-3</v>
      </c>
      <c r="N3332" s="144">
        <f>IFERROR(_xll.qlIndexFixing(ONIndex1M,I3332,TRUE,_xll.ohTrigger(RecalcTrigger,Trigger1M)),NA())</f>
        <v>5.5572386116065076E-3</v>
      </c>
      <c r="O3332" s="44">
        <f>IFERROR(_xll.qlIndexFixing(ONIndex3M,I3332,TRUE,_xll.ohTrigger(RecalcTrigger,Trigger3M)),NA())</f>
        <v>5.8179748151143684E-3</v>
      </c>
      <c r="P3332" s="44">
        <f>IFERROR(_xll.qlIndexFixing(ONIndex6M,I3332,TRUE,_xll.ohTrigger(RecalcTrigger,Trigger6M)),NA())</f>
        <v>5.582678664071139E-3</v>
      </c>
      <c r="Q3332" s="145">
        <f>IFERROR(_xll.qlIndexFixing(ONIndex1Y,I3332,TRUE,_xll.ohTrigger(RecalcTrigger,Trigger1Y)),NA())</f>
        <v>6.103201597706942E-3</v>
      </c>
    </row>
    <row r="3333" spans="2:17" x14ac:dyDescent="0.2">
      <c r="B3333" s="39" t="s">
        <v>42</v>
      </c>
      <c r="D3333" s="42">
        <f>_xll.qlCalendarAdvance(Calendar,$D3332,B3333,"f",FALSE)</f>
        <v>63045</v>
      </c>
      <c r="E3333" s="139">
        <f>_xll.qlInterestRateIndexValueDate(IndexON,D3333)</f>
        <v>63045</v>
      </c>
      <c r="F3333" s="155">
        <f>IFERROR(_xll.qlIndexFixing(IndexON,D3333,TRUE,_xll.ohTrigger(RecalcTrigger,TriggerON)),NA())</f>
        <v>5.3660638292818419E-3</v>
      </c>
      <c r="H3333" s="42">
        <f>_xll.qlCalendarAdvance(Calendar,$H3332,B3333,"f",FALSE)</f>
        <v>63045</v>
      </c>
      <c r="I3333" s="139">
        <f>_xll.qlInterestRateIndexValueDate(Index1M,$H3333)</f>
        <v>63047</v>
      </c>
      <c r="J3333" s="144">
        <f>IFERROR(_xll.qlIndexFixing(Index1M,$H3333,TRUE,_xll.ohTrigger(RecalcTrigger,Trigger1M)),NA())</f>
        <v>5.5631059377789227E-3</v>
      </c>
      <c r="K3333" s="44">
        <f>IFERROR(_xll.qlIndexFixing(Index3M,H3333,TRUE,_xll.ohTrigger(RecalcTrigger,Trigger3M)),NA())</f>
        <v>5.8334206265364197E-3</v>
      </c>
      <c r="L3333" s="44">
        <f>IFERROR(_xll.qlIndexFixing(Index6M,$H3333,TRUE,_xll.ohTrigger(RecalcTrigger,Trigger6M)),NA())</f>
        <v>5.5939368038249162E-3</v>
      </c>
      <c r="M3333" s="145">
        <f>IFERROR(_xll.qlIndexFixing(Index1Y,$H3333,TRUE,_xll.ohTrigger(RecalcTrigger,Trigger1Y)),NA())</f>
        <v>6.1580799156842969E-3</v>
      </c>
      <c r="N3333" s="144">
        <f>IFERROR(_xll.qlIndexFixing(ONIndex1M,I3333,TRUE,_xll.ohTrigger(RecalcTrigger,Trigger1M)),NA())</f>
        <v>5.5589645884879246E-3</v>
      </c>
      <c r="O3333" s="44">
        <f>IFERROR(_xll.qlIndexFixing(ONIndex3M,I3333,TRUE,_xll.ohTrigger(RecalcTrigger,Trigger3M)),NA())</f>
        <v>5.8196208864735866E-3</v>
      </c>
      <c r="P3333" s="44">
        <f>IFERROR(_xll.qlIndexFixing(ONIndex6M,I3333,TRUE,_xll.ohTrigger(RecalcTrigger,Trigger6M)),NA())</f>
        <v>5.5829609486668375E-3</v>
      </c>
      <c r="Q3333" s="145">
        <f>IFERROR(_xll.qlIndexFixing(ONIndex1Y,I3333,TRUE,_xll.ohTrigger(RecalcTrigger,Trigger1Y)),NA())</f>
        <v>6.1047263619418146E-3</v>
      </c>
    </row>
    <row r="3334" spans="2:17" x14ac:dyDescent="0.2">
      <c r="B3334" s="39" t="s">
        <v>42</v>
      </c>
      <c r="D3334" s="42">
        <f>_xll.qlCalendarAdvance(Calendar,$D3333,B3334,"f",FALSE)</f>
        <v>63052</v>
      </c>
      <c r="E3334" s="139">
        <f>_xll.qlInterestRateIndexValueDate(IndexON,D3334)</f>
        <v>63052</v>
      </c>
      <c r="F3334" s="155">
        <f>IFERROR(_xll.qlIndexFixing(IndexON,D3334,TRUE,_xll.ohTrigger(RecalcTrigger,TriggerON)),NA())</f>
        <v>5.3677684856179297E-3</v>
      </c>
      <c r="H3334" s="42">
        <f>_xll.qlCalendarAdvance(Calendar,$H3333,B3334,"f",FALSE)</f>
        <v>63052</v>
      </c>
      <c r="I3334" s="139">
        <f>_xll.qlInterestRateIndexValueDate(Index1M,$H3334)</f>
        <v>63054</v>
      </c>
      <c r="J3334" s="144">
        <f>IFERROR(_xll.qlIndexFixing(Index1M,$H3334,TRUE,_xll.ohTrigger(RecalcTrigger,Trigger1M)),NA())</f>
        <v>5.5648099025981668E-3</v>
      </c>
      <c r="K3334" s="44">
        <f>IFERROR(_xll.qlIndexFixing(Index3M,H3334,TRUE,_xll.ohTrigger(RecalcTrigger,Trigger3M)),NA())</f>
        <v>5.8350050094847367E-3</v>
      </c>
      <c r="L3334" s="44">
        <f>IFERROR(_xll.qlIndexFixing(Index6M,$H3334,TRUE,_xll.ohTrigger(RecalcTrigger,Trigger6M)),NA())</f>
        <v>5.5941465035066213E-3</v>
      </c>
      <c r="M3334" s="145">
        <f>IFERROR(_xll.qlIndexFixing(Index1Y,$H3334,TRUE,_xll.ohTrigger(RecalcTrigger,Trigger1Y)),NA())</f>
        <v>6.1593451321160838E-3</v>
      </c>
      <c r="N3334" s="144">
        <f>IFERROR(_xll.qlIndexFixing(ONIndex1M,I3334,TRUE,_xll.ohTrigger(RecalcTrigger,Trigger1M)),NA())</f>
        <v>5.5606819449049993E-3</v>
      </c>
      <c r="O3334" s="44">
        <f>IFERROR(_xll.qlIndexFixing(ONIndex3M,I3334,TRUE,_xll.ohTrigger(RecalcTrigger,Trigger3M)),NA())</f>
        <v>5.8212577809335642E-3</v>
      </c>
      <c r="P3334" s="44">
        <f>IFERROR(_xll.qlIndexFixing(ONIndex6M,I3334,TRUE,_xll.ohTrigger(RecalcTrigger,Trigger6M)),NA())</f>
        <v>5.5832379461318027E-3</v>
      </c>
      <c r="Q3334" s="145">
        <f>IFERROR(_xll.qlIndexFixing(ONIndex1Y,I3334,TRUE,_xll.ohTrigger(RecalcTrigger,Trigger1Y)),NA())</f>
        <v>6.1062412974788316E-3</v>
      </c>
    </row>
    <row r="3335" spans="2:17" x14ac:dyDescent="0.2">
      <c r="B3335" s="39" t="s">
        <v>42</v>
      </c>
      <c r="D3335" s="42">
        <f>_xll.qlCalendarAdvance(Calendar,$D3334,B3335,"f",FALSE)</f>
        <v>63059</v>
      </c>
      <c r="E3335" s="139">
        <f>_xll.qlInterestRateIndexValueDate(IndexON,D3335)</f>
        <v>63059</v>
      </c>
      <c r="F3335" s="155">
        <f>IFERROR(_xll.qlIndexFixing(IndexON,D3335,TRUE,_xll.ohTrigger(RecalcTrigger,TriggerON)),NA())</f>
        <v>5.3694644207702424E-3</v>
      </c>
      <c r="H3335" s="42">
        <f>_xll.qlCalendarAdvance(Calendar,$H3334,B3335,"f",FALSE)</f>
        <v>63059</v>
      </c>
      <c r="I3335" s="139">
        <f>_xll.qlInterestRateIndexValueDate(Index1M,$H3335)</f>
        <v>63061</v>
      </c>
      <c r="J3335" s="144">
        <f>IFERROR(_xll.qlIndexFixing(Index1M,$H3335,TRUE,_xll.ohTrigger(RecalcTrigger,Trigger1M)),NA())</f>
        <v>5.5665052036601992E-3</v>
      </c>
      <c r="K3335" s="44">
        <f>IFERROR(_xll.qlIndexFixing(Index3M,H3335,TRUE,_xll.ohTrigger(RecalcTrigger,Trigger3M)),NA())</f>
        <v>5.8365800928363082E-3</v>
      </c>
      <c r="L3335" s="44">
        <f>IFERROR(_xll.qlIndexFixing(Index6M,$H3335,TRUE,_xll.ohTrigger(RecalcTrigger,Trigger6M)),NA())</f>
        <v>5.5943507761308138E-3</v>
      </c>
      <c r="M3335" s="145">
        <f>IFERROR(_xll.qlIndexFixing(Index1Y,$H3335,TRUE,_xll.ohTrigger(RecalcTrigger,Trigger1Y)),NA())</f>
        <v>6.1606000093227245E-3</v>
      </c>
      <c r="N3335" s="144">
        <f>IFERROR(_xll.qlIndexFixing(ONIndex1M,I3335,TRUE,_xll.ohTrigger(RecalcTrigger,Trigger1M)),NA())</f>
        <v>5.5623906658297528E-3</v>
      </c>
      <c r="O3335" s="44">
        <f>IFERROR(_xll.qlIndexFixing(ONIndex3M,I3335,TRUE,_xll.ohTrigger(RecalcTrigger,Trigger3M)),NA())</f>
        <v>5.8228854828268339E-3</v>
      </c>
      <c r="P3335" s="44">
        <f>IFERROR(_xll.qlIndexFixing(ONIndex6M,I3335,TRUE,_xll.ohTrigger(RecalcTrigger,Trigger6M)),NA())</f>
        <v>5.5835096475131962E-3</v>
      </c>
      <c r="Q3335" s="145">
        <f>IFERROR(_xll.qlIndexFixing(ONIndex1Y,I3335,TRUE,_xll.ohTrigger(RecalcTrigger,Trigger1Y)),NA())</f>
        <v>6.1077463872116766E-3</v>
      </c>
    </row>
    <row r="3336" spans="2:17" x14ac:dyDescent="0.2">
      <c r="B3336" s="39" t="s">
        <v>42</v>
      </c>
      <c r="D3336" s="42">
        <f>_xll.qlCalendarAdvance(Calendar,$D3335,B3336,"f",FALSE)</f>
        <v>63066</v>
      </c>
      <c r="E3336" s="139">
        <f>_xll.qlInterestRateIndexValueDate(IndexON,D3336)</f>
        <v>63066</v>
      </c>
      <c r="F3336" s="155">
        <f>IFERROR(_xll.qlIndexFixing(IndexON,D3336,TRUE,_xll.ohTrigger(RecalcTrigger,TriggerON)),NA())</f>
        <v>5.3711516197907372E-3</v>
      </c>
      <c r="H3336" s="42">
        <f>_xll.qlCalendarAdvance(Calendar,$H3335,B3336,"f",FALSE)</f>
        <v>63066</v>
      </c>
      <c r="I3336" s="139">
        <f>_xll.qlInterestRateIndexValueDate(Index1M,$H3336)</f>
        <v>63068</v>
      </c>
      <c r="J3336" s="144">
        <f>IFERROR(_xll.qlIndexFixing(Index1M,$H3336,TRUE,_xll.ohTrigger(RecalcTrigger,Trigger1M)),NA())</f>
        <v>5.5681918260944152E-3</v>
      </c>
      <c r="K3336" s="44">
        <f>IFERROR(_xll.qlIndexFixing(Index3M,H3336,TRUE,_xll.ohTrigger(RecalcTrigger,Trigger3M)),NA())</f>
        <v>5.8379884681718222E-3</v>
      </c>
      <c r="L3336" s="44">
        <f>IFERROR(_xll.qlIndexFixing(Index6M,$H3336,TRUE,_xll.ohTrigger(RecalcTrigger,Trigger6M)),NA())</f>
        <v>5.5942705813659191E-3</v>
      </c>
      <c r="M3336" s="145">
        <f>IFERROR(_xll.qlIndexFixing(Index1Y,$H3336,TRUE,_xll.ohTrigger(RecalcTrigger,Trigger1Y)),NA())</f>
        <v>6.1618445302066603E-3</v>
      </c>
      <c r="N3336" s="144">
        <f>IFERROR(_xll.qlIndexFixing(ONIndex1M,I3336,TRUE,_xll.ohTrigger(RecalcTrigger,Trigger1M)),NA())</f>
        <v>5.5640907364740144E-3</v>
      </c>
      <c r="O3336" s="44">
        <f>IFERROR(_xll.qlIndexFixing(ONIndex3M,I3336,TRUE,_xll.ohTrigger(RecalcTrigger,Trigger3M)),NA())</f>
        <v>5.8245039760862483E-3</v>
      </c>
      <c r="P3336" s="44">
        <f>IFERROR(_xll.qlIndexFixing(ONIndex6M,I3336,TRUE,_xll.ohTrigger(RecalcTrigger,Trigger6M)),NA())</f>
        <v>5.5837760432986272E-3</v>
      </c>
      <c r="Q3336" s="145">
        <f>IFERROR(_xll.qlIndexFixing(ONIndex1Y,I3336,TRUE,_xll.ohTrigger(RecalcTrigger,Trigger1Y)),NA())</f>
        <v>6.1092416142738415E-3</v>
      </c>
    </row>
    <row r="3337" spans="2:17" x14ac:dyDescent="0.2">
      <c r="B3337" s="39" t="s">
        <v>42</v>
      </c>
      <c r="D3337" s="42">
        <f>_xll.qlCalendarAdvance(Calendar,$D3336,B3337,"f",FALSE)</f>
        <v>63073</v>
      </c>
      <c r="E3337" s="139">
        <f>_xll.qlInterestRateIndexValueDate(IndexON,D3337)</f>
        <v>63073</v>
      </c>
      <c r="F3337" s="155">
        <f>IFERROR(_xll.qlIndexFixing(IndexON,D3337,TRUE,_xll.ohTrigger(RecalcTrigger,TriggerON)),NA())</f>
        <v>5.3728300676514351E-3</v>
      </c>
      <c r="H3337" s="42">
        <f>_xll.qlCalendarAdvance(Calendar,$H3336,B3337,"f",FALSE)</f>
        <v>63073</v>
      </c>
      <c r="I3337" s="139">
        <f>_xll.qlInterestRateIndexValueDate(Index1M,$H3337)</f>
        <v>63075</v>
      </c>
      <c r="J3337" s="144">
        <f>IFERROR(_xll.qlIndexFixing(Index1M,$H3337,TRUE,_xll.ohTrigger(RecalcTrigger,Trigger1M)),NA())</f>
        <v>5.5698697550202181E-3</v>
      </c>
      <c r="K3337" s="44">
        <f>IFERROR(_xll.qlIndexFixing(Index3M,H3337,TRUE,_xll.ohTrigger(RecalcTrigger,Trigger3M)),NA())</f>
        <v>5.839545549023769E-3</v>
      </c>
      <c r="L3337" s="44">
        <f>IFERROR(_xll.qlIndexFixing(Index6M,$H3337,TRUE,_xll.ohTrigger(RecalcTrigger,Trigger6M)),NA())</f>
        <v>5.5944659173687615E-3</v>
      </c>
      <c r="M3337" s="145">
        <f>IFERROR(_xll.qlIndexFixing(Index1Y,$H3337,TRUE,_xll.ohTrigger(RecalcTrigger,Trigger1Y)),NA())</f>
        <v>6.1630786776712132E-3</v>
      </c>
      <c r="N3337" s="144">
        <f>IFERROR(_xll.qlIndexFixing(ONIndex1M,I3337,TRUE,_xll.ohTrigger(RecalcTrigger,Trigger1M)),NA())</f>
        <v>5.5657821419696774E-3</v>
      </c>
      <c r="O3337" s="44">
        <f>IFERROR(_xll.qlIndexFixing(ONIndex3M,I3337,TRUE,_xll.ohTrigger(RecalcTrigger,Trigger3M)),NA())</f>
        <v>5.8261132450443398E-3</v>
      </c>
      <c r="P3337" s="44">
        <f>IFERROR(_xll.qlIndexFixing(ONIndex6M,I3337,TRUE,_xll.ohTrigger(RecalcTrigger,Trigger6M)),NA())</f>
        <v>5.5840371247750653E-3</v>
      </c>
      <c r="Q3337" s="145">
        <f>IFERROR(_xll.qlIndexFixing(ONIndex1Y,I3337,TRUE,_xll.ohTrigger(RecalcTrigger,Trigger1Y)),NA())</f>
        <v>6.1107269616389459E-3</v>
      </c>
    </row>
    <row r="3338" spans="2:17" x14ac:dyDescent="0.2">
      <c r="B3338" s="39" t="s">
        <v>42</v>
      </c>
      <c r="D3338" s="42">
        <f>_xll.qlCalendarAdvance(Calendar,$D3337,B3338,"f",FALSE)</f>
        <v>63080</v>
      </c>
      <c r="E3338" s="139">
        <f>_xll.qlInterestRateIndexValueDate(IndexON,D3338)</f>
        <v>63080</v>
      </c>
      <c r="F3338" s="155">
        <f>IFERROR(_xll.qlIndexFixing(IndexON,D3338,TRUE,_xll.ohTrigger(RecalcTrigger,TriggerON)),NA())</f>
        <v>5.3744997493243574E-3</v>
      </c>
      <c r="H3338" s="42">
        <f>_xll.qlCalendarAdvance(Calendar,$H3337,B3338,"f",FALSE)</f>
        <v>63080</v>
      </c>
      <c r="I3338" s="139">
        <f>_xll.qlInterestRateIndexValueDate(Index1M,$H3338)</f>
        <v>63082</v>
      </c>
      <c r="J3338" s="144">
        <f>IFERROR(_xll.qlIndexFixing(Index1M,$H3338,TRUE,_xll.ohTrigger(RecalcTrigger,Trigger1M)),NA())</f>
        <v>5.5715389755595091E-3</v>
      </c>
      <c r="K3338" s="44">
        <f>IFERROR(_xll.qlIndexFixing(Index3M,H3338,TRUE,_xll.ohTrigger(RecalcTrigger,Trigger3M)),NA())</f>
        <v>5.8410932839696892E-3</v>
      </c>
      <c r="L3338" s="44">
        <f>IFERROR(_xll.qlIndexFixing(Index6M,$H3338,TRUE,_xll.ohTrigger(RecalcTrigger,Trigger6M)),NA())</f>
        <v>5.5946558025622975E-3</v>
      </c>
      <c r="M3338" s="145">
        <f>IFERROR(_xll.qlIndexFixing(Index1Y,$H3338,TRUE,_xll.ohTrigger(RecalcTrigger,Trigger1Y)),NA())</f>
        <v>6.1643024346190447E-3</v>
      </c>
      <c r="N3338" s="144">
        <f>IFERROR(_xll.qlIndexFixing(ONIndex1M,I3338,TRUE,_xll.ohTrigger(RecalcTrigger,Trigger1M)),NA())</f>
        <v>5.5674648674486349E-3</v>
      </c>
      <c r="O3338" s="44">
        <f>IFERROR(_xll.qlIndexFixing(ONIndex3M,I3338,TRUE,_xll.ohTrigger(RecalcTrigger,Trigger3M)),NA())</f>
        <v>5.827713273713897E-3</v>
      </c>
      <c r="P3338" s="44">
        <f>IFERROR(_xll.qlIndexFixing(ONIndex6M,I3338,TRUE,_xll.ohTrigger(RecalcTrigger,Trigger6M)),NA())</f>
        <v>5.5842928826699278E-3</v>
      </c>
      <c r="Q3338" s="145">
        <f>IFERROR(_xll.qlIndexFixing(ONIndex1Y,I3338,TRUE,_xll.ohTrigger(RecalcTrigger,Trigger1Y)),NA())</f>
        <v>6.1122024125204177E-3</v>
      </c>
    </row>
    <row r="3339" spans="2:17" x14ac:dyDescent="0.2">
      <c r="B3339" s="39" t="s">
        <v>42</v>
      </c>
      <c r="D3339" s="42">
        <f>_xll.qlCalendarAdvance(Calendar,$D3338,B3339,"f",FALSE)</f>
        <v>63087</v>
      </c>
      <c r="E3339" s="139">
        <f>_xll.qlInterestRateIndexValueDate(IndexON,D3339)</f>
        <v>63087</v>
      </c>
      <c r="F3339" s="155">
        <f>IFERROR(_xll.qlIndexFixing(IndexON,D3339,TRUE,_xll.ohTrigger(RecalcTrigger,TriggerON)),NA())</f>
        <v>5.376160649701589E-3</v>
      </c>
      <c r="H3339" s="42">
        <f>_xll.qlCalendarAdvance(Calendar,$H3338,B3339,"f",FALSE)</f>
        <v>63087</v>
      </c>
      <c r="I3339" s="139">
        <f>_xll.qlInterestRateIndexValueDate(Index1M,$H3339)</f>
        <v>63089</v>
      </c>
      <c r="J3339" s="144">
        <f>IFERROR(_xll.qlIndexFixing(Index1M,$H3339,TRUE,_xll.ohTrigger(RecalcTrigger,Trigger1M)),NA())</f>
        <v>5.5731994728291934E-3</v>
      </c>
      <c r="K3339" s="44">
        <f>IFERROR(_xll.qlIndexFixing(Index3M,H3339,TRUE,_xll.ohTrigger(RecalcTrigger,Trigger3M)),NA())</f>
        <v>5.8426316571471059E-3</v>
      </c>
      <c r="L3339" s="44">
        <f>IFERROR(_xll.qlIndexFixing(Index6M,$H3339,TRUE,_xll.ohTrigger(RecalcTrigger,Trigger6M)),NA())</f>
        <v>5.5948402278020179E-3</v>
      </c>
      <c r="M3339" s="145">
        <f>IFERROR(_xll.qlIndexFixing(Index1Y,$H3339,TRUE,_xll.ohTrigger(RecalcTrigger,Trigger1Y)),NA())</f>
        <v>6.1655157839541324E-3</v>
      </c>
      <c r="N3339" s="144">
        <f>IFERROR(_xll.qlIndexFixing(ONIndex1M,I3339,TRUE,_xll.ohTrigger(RecalcTrigger,Trigger1M)),NA())</f>
        <v>5.5691388980427803E-3</v>
      </c>
      <c r="O3339" s="44">
        <f>IFERROR(_xll.qlIndexFixing(ONIndex3M,I3339,TRUE,_xll.ohTrigger(RecalcTrigger,Trigger3M)),NA())</f>
        <v>5.8293040465873247E-3</v>
      </c>
      <c r="P3339" s="44">
        <f>IFERROR(_xll.qlIndexFixing(ONIndex6M,I3339,TRUE,_xll.ohTrigger(RecalcTrigger,Trigger6M)),NA())</f>
        <v>5.5845433077905682E-3</v>
      </c>
      <c r="Q3339" s="145">
        <f>IFERROR(_xll.qlIndexFixing(ONIndex1Y,I3339,TRUE,_xll.ohTrigger(RecalcTrigger,Trigger1Y)),NA())</f>
        <v>6.1136679497320046E-3</v>
      </c>
    </row>
    <row r="3340" spans="2:17" x14ac:dyDescent="0.2">
      <c r="B3340" s="39" t="s">
        <v>42</v>
      </c>
      <c r="D3340" s="42">
        <f>_xll.qlCalendarAdvance(Calendar,$D3339,B3340,"f",FALSE)</f>
        <v>63094</v>
      </c>
      <c r="E3340" s="139">
        <f>_xll.qlInterestRateIndexValueDate(IndexON,D3340)</f>
        <v>63094</v>
      </c>
      <c r="F3340" s="155">
        <f>IFERROR(_xll.qlIndexFixing(IndexON,D3340,TRUE,_xll.ohTrigger(RecalcTrigger,TriggerON)),NA())</f>
        <v>5.3778127538350873E-3</v>
      </c>
      <c r="H3340" s="42">
        <f>_xll.qlCalendarAdvance(Calendar,$H3339,B3340,"f",FALSE)</f>
        <v>63094</v>
      </c>
      <c r="I3340" s="139">
        <f>_xll.qlInterestRateIndexValueDate(Index1M,$H3340)</f>
        <v>63096</v>
      </c>
      <c r="J3340" s="144">
        <f>IFERROR(_xll.qlIndexFixing(Index1M,$H3340,TRUE,_xll.ohTrigger(RecalcTrigger,Trigger1M)),NA())</f>
        <v>5.5748512319486743E-3</v>
      </c>
      <c r="K3340" s="44">
        <f>IFERROR(_xll.qlIndexFixing(Index3M,H3340,TRUE,_xll.ohTrigger(RecalcTrigger,Trigger3M)),NA())</f>
        <v>5.8441606526926648E-3</v>
      </c>
      <c r="L3340" s="44">
        <f>IFERROR(_xll.qlIndexFixing(Index6M,$H3340,TRUE,_xll.ohTrigger(RecalcTrigger,Trigger6M)),NA())</f>
        <v>5.595019183940766E-3</v>
      </c>
      <c r="M3340" s="145">
        <f>IFERROR(_xll.qlIndexFixing(Index1Y,$H3340,TRUE,_xll.ohTrigger(RecalcTrigger,Trigger1Y)),NA())</f>
        <v>6.166718708580014E-3</v>
      </c>
      <c r="N3340" s="144">
        <f>IFERROR(_xll.qlIndexFixing(ONIndex1M,I3340,TRUE,_xll.ohTrigger(RecalcTrigger,Trigger1M)),NA())</f>
        <v>5.5708042187241347E-3</v>
      </c>
      <c r="O3340" s="44">
        <f>IFERROR(_xll.qlIndexFixing(ONIndex3M,I3340,TRUE,_xll.ohTrigger(RecalcTrigger,Trigger3M)),NA())</f>
        <v>5.8308855475175392E-3</v>
      </c>
      <c r="P3340" s="44">
        <f>IFERROR(_xll.qlIndexFixing(ONIndex6M,I3340,TRUE,_xll.ohTrigger(RecalcTrigger,Trigger6M)),NA())</f>
        <v>5.5847883910242757E-3</v>
      </c>
      <c r="Q3340" s="145">
        <f>IFERROR(_xll.qlIndexFixing(ONIndex1Y,I3340,TRUE,_xll.ohTrigger(RecalcTrigger,Trigger1Y)),NA())</f>
        <v>6.1151235564071982E-3</v>
      </c>
    </row>
    <row r="3341" spans="2:17" x14ac:dyDescent="0.2">
      <c r="B3341" s="39" t="s">
        <v>42</v>
      </c>
      <c r="D3341" s="42">
        <f>_xll.qlCalendarAdvance(Calendar,$D3340,B3341,"f",FALSE)</f>
        <v>63101</v>
      </c>
      <c r="E3341" s="139">
        <f>_xll.qlInterestRateIndexValueDate(IndexON,D3341)</f>
        <v>63101</v>
      </c>
      <c r="F3341" s="155">
        <f>IFERROR(_xll.qlIndexFixing(IndexON,D3341,TRUE,_xll.ohTrigger(RecalcTrigger,TriggerON)),NA())</f>
        <v>5.3794560466968733E-3</v>
      </c>
      <c r="H3341" s="42">
        <f>_xll.qlCalendarAdvance(Calendar,$H3340,B3341,"f",FALSE)</f>
        <v>63101</v>
      </c>
      <c r="I3341" s="139">
        <f>_xll.qlInterestRateIndexValueDate(Index1M,$H3341)</f>
        <v>63103</v>
      </c>
      <c r="J3341" s="144">
        <f>IFERROR(_xll.qlIndexFixing(Index1M,$H3341,TRUE,_xll.ohTrigger(RecalcTrigger,Trigger1M)),NA())</f>
        <v>5.576494238044849E-3</v>
      </c>
      <c r="K3341" s="44">
        <f>IFERROR(_xll.qlIndexFixing(Index3M,H3341,TRUE,_xll.ohTrigger(RecalcTrigger,Trigger3M)),NA())</f>
        <v>5.8458344131185752E-3</v>
      </c>
      <c r="L3341" s="44">
        <f>IFERROR(_xll.qlIndexFixing(Index6M,$H3341,TRUE,_xll.ohTrigger(RecalcTrigger,Trigger6M)),NA())</f>
        <v>5.5952465897027692E-3</v>
      </c>
      <c r="M3341" s="145">
        <f>IFERROR(_xll.qlIndexFixing(Index1Y,$H3341,TRUE,_xll.ohTrigger(RecalcTrigger,Trigger1Y)),NA())</f>
        <v>6.1679111914002297E-3</v>
      </c>
      <c r="N3341" s="144">
        <f>IFERROR(_xll.qlIndexFixing(ONIndex1M,I3341,TRUE,_xll.ohTrigger(RecalcTrigger,Trigger1M)),NA())</f>
        <v>5.5724608149443355E-3</v>
      </c>
      <c r="O3341" s="44">
        <f>IFERROR(_xll.qlIndexFixing(ONIndex3M,I3341,TRUE,_xll.ohTrigger(RecalcTrigger,Trigger3M)),NA())</f>
        <v>5.8324577607571371E-3</v>
      </c>
      <c r="P3341" s="44">
        <f>IFERROR(_xll.qlIndexFixing(ONIndex6M,I3341,TRUE,_xll.ohTrigger(RecalcTrigger,Trigger6M)),NA())</f>
        <v>5.585028123498148E-3</v>
      </c>
      <c r="Q3341" s="145">
        <f>IFERROR(_xll.qlIndexFixing(ONIndex1Y,I3341,TRUE,_xll.ohTrigger(RecalcTrigger,Trigger1Y)),NA())</f>
        <v>6.1165692156794904E-3</v>
      </c>
    </row>
    <row r="3342" spans="2:17" x14ac:dyDescent="0.2">
      <c r="B3342" s="39" t="s">
        <v>42</v>
      </c>
      <c r="D3342" s="42">
        <f>_xll.qlCalendarAdvance(Calendar,$D3341,B3342,"f",FALSE)</f>
        <v>63108</v>
      </c>
      <c r="E3342" s="139">
        <f>_xll.qlInterestRateIndexValueDate(IndexON,D3342)</f>
        <v>63108</v>
      </c>
      <c r="F3342" s="155">
        <f>IFERROR(_xll.qlIndexFixing(IndexON,D3342,TRUE,_xll.ohTrigger(RecalcTrigger,TriggerON)),NA())</f>
        <v>5.3810905131790321E-3</v>
      </c>
      <c r="H3342" s="42">
        <f>_xll.qlCalendarAdvance(Calendar,$H3341,B3342,"f",FALSE)</f>
        <v>63108</v>
      </c>
      <c r="I3342" s="139">
        <f>_xll.qlInterestRateIndexValueDate(Index1M,$H3342)</f>
        <v>63110</v>
      </c>
      <c r="J3342" s="144">
        <f>IFERROR(_xll.qlIndexFixing(Index1M,$H3342,TRUE,_xll.ohTrigger(RecalcTrigger,Trigger1M)),NA())</f>
        <v>5.5781284762321248E-3</v>
      </c>
      <c r="K3342" s="44">
        <f>IFERROR(_xll.qlIndexFixing(Index3M,H3342,TRUE,_xll.ohTrigger(RecalcTrigger,Trigger3M)),NA())</f>
        <v>5.8473439551438681E-3</v>
      </c>
      <c r="L3342" s="44">
        <f>IFERROR(_xll.qlIndexFixing(Index6M,$H3342,TRUE,_xll.ohTrigger(RecalcTrigger,Trigger6M)),NA())</f>
        <v>5.5954141876734358E-3</v>
      </c>
      <c r="M3342" s="145">
        <f>IFERROR(_xll.qlIndexFixing(Index1Y,$H3342,TRUE,_xll.ohTrigger(RecalcTrigger,Trigger1Y)),NA())</f>
        <v>6.1690932153194121E-3</v>
      </c>
      <c r="N3342" s="144">
        <f>IFERROR(_xll.qlIndexFixing(ONIndex1M,I3342,TRUE,_xll.ohTrigger(RecalcTrigger,Trigger1M)),NA())</f>
        <v>5.574108671675404E-3</v>
      </c>
      <c r="O3342" s="44">
        <f>IFERROR(_xll.qlIndexFixing(ONIndex3M,I3342,TRUE,_xll.ohTrigger(RecalcTrigger,Trigger3M)),NA())</f>
        <v>5.8340206704787789E-3</v>
      </c>
      <c r="P3342" s="44">
        <f>IFERROR(_xll.qlIndexFixing(ONIndex6M,I3342,TRUE,_xll.ohTrigger(RecalcTrigger,Trigger6M)),NA())</f>
        <v>5.5852624958596664E-3</v>
      </c>
      <c r="Q3342" s="145">
        <f>IFERROR(_xll.qlIndexFixing(ONIndex1Y,I3342,TRUE,_xll.ohTrigger(RecalcTrigger,Trigger1Y)),NA())</f>
        <v>6.118004910602437E-3</v>
      </c>
    </row>
    <row r="3343" spans="2:17" x14ac:dyDescent="0.2">
      <c r="B3343" s="39" t="s">
        <v>42</v>
      </c>
      <c r="D3343" s="42">
        <f>_xll.qlCalendarAdvance(Calendar,$D3342,B3343,"f",FALSE)</f>
        <v>63115</v>
      </c>
      <c r="E3343" s="139">
        <f>_xll.qlInterestRateIndexValueDate(IndexON,D3343)</f>
        <v>63115</v>
      </c>
      <c r="F3343" s="155">
        <f>IFERROR(_xll.qlIndexFixing(IndexON,D3343,TRUE,_xll.ohTrigger(RecalcTrigger,TriggerON)),NA())</f>
        <v>5.3827161383335209E-3</v>
      </c>
      <c r="H3343" s="42">
        <f>_xll.qlCalendarAdvance(Calendar,$H3342,B3343,"f",FALSE)</f>
        <v>63115</v>
      </c>
      <c r="I3343" s="139">
        <f>_xll.qlInterestRateIndexValueDate(Index1M,$H3343)</f>
        <v>63117</v>
      </c>
      <c r="J3343" s="144">
        <f>IFERROR(_xll.qlIndexFixing(Index1M,$H3343,TRUE,_xll.ohTrigger(RecalcTrigger,Trigger1M)),NA())</f>
        <v>5.579753931634901E-3</v>
      </c>
      <c r="K3343" s="44">
        <f>IFERROR(_xll.qlIndexFixing(Index3M,H3343,TRUE,_xll.ohTrigger(RecalcTrigger,Trigger3M)),NA())</f>
        <v>5.8488440706730548E-3</v>
      </c>
      <c r="L3343" s="44">
        <f>IFERROR(_xll.qlIndexFixing(Index6M,$H3343,TRUE,_xll.ohTrigger(RecalcTrigger,Trigger6M)),NA())</f>
        <v>5.5955762883671831E-3</v>
      </c>
      <c r="M3343" s="145">
        <f>IFERROR(_xll.qlIndexFixing(Index1Y,$H3343,TRUE,_xll.ohTrigger(RecalcTrigger,Trigger1Y)),NA())</f>
        <v>6.1702647632415376E-3</v>
      </c>
      <c r="N3343" s="144">
        <f>IFERROR(_xll.qlIndexFixing(ONIndex1M,I3343,TRUE,_xll.ohTrigger(RecalcTrigger,Trigger1M)),NA())</f>
        <v>5.5757477738893613E-3</v>
      </c>
      <c r="O3343" s="44">
        <f>IFERROR(_xll.qlIndexFixing(ONIndex3M,I3343,TRUE,_xll.ohTrigger(RecalcTrigger,Trigger3M)),NA())</f>
        <v>5.8355742610149974E-3</v>
      </c>
      <c r="P3343" s="44">
        <f>IFERROR(_xll.qlIndexFixing(ONIndex6M,I3343,TRUE,_xll.ohTrigger(RecalcTrigger,Trigger6M)),NA())</f>
        <v>5.5854914989161841E-3</v>
      </c>
      <c r="Q3343" s="145">
        <f>IFERROR(_xll.qlIndexFixing(ONIndex1Y,I3343,TRUE,_xll.ohTrigger(RecalcTrigger,Trigger1Y)),NA())</f>
        <v>6.1194306242295937E-3</v>
      </c>
    </row>
    <row r="3344" spans="2:17" x14ac:dyDescent="0.2">
      <c r="B3344" s="39" t="s">
        <v>42</v>
      </c>
      <c r="D3344" s="42">
        <f>_xll.qlCalendarAdvance(Calendar,$D3343,B3344,"f",FALSE)</f>
        <v>63122</v>
      </c>
      <c r="E3344" s="139">
        <f>_xll.qlInterestRateIndexValueDate(IndexON,D3344)</f>
        <v>63122</v>
      </c>
      <c r="F3344" s="155">
        <f>IFERROR(_xll.qlIndexFixing(IndexON,D3344,TRUE,_xll.ohTrigger(RecalcTrigger,TriggerON)),NA())</f>
        <v>5.3843329070524248E-3</v>
      </c>
      <c r="H3344" s="42">
        <f>_xll.qlCalendarAdvance(Calendar,$H3343,B3344,"f",FALSE)</f>
        <v>63122</v>
      </c>
      <c r="I3344" s="139">
        <f>_xll.qlInterestRateIndexValueDate(Index1M,$H3344)</f>
        <v>63124</v>
      </c>
      <c r="J3344" s="144">
        <f>IFERROR(_xll.qlIndexFixing(Index1M,$H3344,TRUE,_xll.ohTrigger(RecalcTrigger,Trigger1M)),NA())</f>
        <v>5.5813705893725807E-3</v>
      </c>
      <c r="K3344" s="44">
        <f>IFERROR(_xll.qlIndexFixing(Index3M,H3344,TRUE,_xll.ohTrigger(RecalcTrigger,Trigger3M)),NA())</f>
        <v>5.8503347438440432E-3</v>
      </c>
      <c r="L3344" s="44">
        <f>IFERROR(_xll.qlIndexFixing(Index6M,$H3344,TRUE,_xll.ohTrigger(RecalcTrigger,Trigger6M)),NA())</f>
        <v>5.5957328826374804E-3</v>
      </c>
      <c r="M3344" s="145">
        <f>IFERROR(_xll.qlIndexFixing(Index1Y,$H3344,TRUE,_xll.ohTrigger(RecalcTrigger,Trigger1Y)),NA())</f>
        <v>6.1714258180716793E-3</v>
      </c>
      <c r="N3344" s="144">
        <f>IFERROR(_xll.qlIndexFixing(ONIndex1M,I3344,TRUE,_xll.ohTrigger(RecalcTrigger,Trigger1M)),NA())</f>
        <v>5.5773781070378448E-3</v>
      </c>
      <c r="O3344" s="44">
        <f>IFERROR(_xll.qlIndexFixing(ONIndex3M,I3344,TRUE,_xll.ohTrigger(RecalcTrigger,Trigger3M)),NA())</f>
        <v>5.837118516298645E-3</v>
      </c>
      <c r="P3344" s="44">
        <f>IFERROR(_xll.qlIndexFixing(ONIndex6M,I3344,TRUE,_xll.ohTrigger(RecalcTrigger,Trigger6M)),NA())</f>
        <v>5.5857151237947988E-3</v>
      </c>
      <c r="Q3344" s="145">
        <f>IFERROR(_xll.qlIndexFixing(ONIndex1Y,I3344,TRUE,_xll.ohTrigger(RecalcTrigger,Trigger1Y)),NA())</f>
        <v>6.1208463393747081E-3</v>
      </c>
    </row>
    <row r="3345" spans="2:17" x14ac:dyDescent="0.2">
      <c r="B3345" s="39" t="s">
        <v>42</v>
      </c>
      <c r="D3345" s="42">
        <f>_xll.qlCalendarAdvance(Calendar,$D3344,B3345,"f",FALSE)</f>
        <v>63129</v>
      </c>
      <c r="E3345" s="139">
        <f>_xll.qlInterestRateIndexValueDate(IndexON,D3345)</f>
        <v>63129</v>
      </c>
      <c r="F3345" s="155">
        <f>IFERROR(_xll.qlIndexFixing(IndexON,D3345,TRUE,_xll.ohTrigger(RecalcTrigger,TriggerON)),NA())</f>
        <v>5.385940804307765E-3</v>
      </c>
      <c r="H3345" s="42">
        <f>_xll.qlCalendarAdvance(Calendar,$H3344,B3345,"f",FALSE)</f>
        <v>63129</v>
      </c>
      <c r="I3345" s="139">
        <f>_xll.qlInterestRateIndexValueDate(Index1M,$H3345)</f>
        <v>63131</v>
      </c>
      <c r="J3345" s="144">
        <f>IFERROR(_xll.qlIndexFixing(Index1M,$H3345,TRUE,_xll.ohTrigger(RecalcTrigger,Trigger1M)),NA())</f>
        <v>5.5829784345620692E-3</v>
      </c>
      <c r="K3345" s="44">
        <f>IFERROR(_xll.qlIndexFixing(Index3M,H3345,TRUE,_xll.ohTrigger(RecalcTrigger,Trigger3M)),NA())</f>
        <v>5.8518159587956052E-3</v>
      </c>
      <c r="L3345" s="44">
        <f>IFERROR(_xll.qlIndexFixing(Index6M,$H3345,TRUE,_xll.ohTrigger(RecalcTrigger,Trigger6M)),NA())</f>
        <v>5.5958316080135326E-3</v>
      </c>
      <c r="M3345" s="145">
        <f>IFERROR(_xll.qlIndexFixing(Index1Y,$H3345,TRUE,_xll.ohTrigger(RecalcTrigger,Trigger1Y)),NA())</f>
        <v>6.1725763627144712E-3</v>
      </c>
      <c r="N3345" s="144">
        <f>IFERROR(_xll.qlIndexFixing(ONIndex1M,I3345,TRUE,_xll.ohTrigger(RecalcTrigger,Trigger1M)),NA())</f>
        <v>5.5789996559330035E-3</v>
      </c>
      <c r="O3345" s="44">
        <f>IFERROR(_xll.qlIndexFixing(ONIndex3M,I3345,TRUE,_xll.ohTrigger(RecalcTrigger,Trigger3M)),NA())</f>
        <v>5.8386534206622542E-3</v>
      </c>
      <c r="P3345" s="44">
        <f>IFERROR(_xll.qlIndexFixing(ONIndex6M,I3345,TRUE,_xll.ohTrigger(RecalcTrigger,Trigger6M)),NA())</f>
        <v>5.5859333611429918E-3</v>
      </c>
      <c r="Q3345" s="145">
        <f>IFERROR(_xll.qlIndexFixing(ONIndex1Y,I3345,TRUE,_xll.ohTrigger(RecalcTrigger,Trigger1Y)),NA())</f>
        <v>6.1222520393311441E-3</v>
      </c>
    </row>
    <row r="3346" spans="2:17" x14ac:dyDescent="0.2">
      <c r="B3346" s="39" t="s">
        <v>42</v>
      </c>
      <c r="D3346" s="42">
        <f>_xll.qlCalendarAdvance(Calendar,$D3345,B3346,"f",FALSE)</f>
        <v>63136</v>
      </c>
      <c r="E3346" s="139">
        <f>_xll.qlInterestRateIndexValueDate(IndexON,D3346)</f>
        <v>63136</v>
      </c>
      <c r="F3346" s="155">
        <f>IFERROR(_xll.qlIndexFixing(IndexON,D3346,TRUE,_xll.ohTrigger(RecalcTrigger,TriggerON)),NA())</f>
        <v>5.3875398150715625E-3</v>
      </c>
      <c r="H3346" s="42">
        <f>_xll.qlCalendarAdvance(Calendar,$H3345,B3346,"f",FALSE)</f>
        <v>63136</v>
      </c>
      <c r="I3346" s="139">
        <f>_xll.qlInterestRateIndexValueDate(Index1M,$H3346)</f>
        <v>63138</v>
      </c>
      <c r="J3346" s="144">
        <f>IFERROR(_xll.qlIndexFixing(Index1M,$H3346,TRUE,_xll.ohTrigger(RecalcTrigger,Trigger1M)),NA())</f>
        <v>5.5845774523302638E-3</v>
      </c>
      <c r="K3346" s="44">
        <f>IFERROR(_xll.qlIndexFixing(Index3M,H3346,TRUE,_xll.ohTrigger(RecalcTrigger,Trigger3M)),NA())</f>
        <v>5.8532876996613041E-3</v>
      </c>
      <c r="L3346" s="44">
        <f>IFERROR(_xll.qlIndexFixing(Index6M,$H3346,TRUE,_xll.ohTrigger(RecalcTrigger,Trigger6M)),NA())</f>
        <v>5.5959775574821761E-3</v>
      </c>
      <c r="M3346" s="145">
        <f>IFERROR(_xll.qlIndexFixing(Index1Y,$H3346,TRUE,_xll.ohTrigger(RecalcTrigger,Trigger1Y)),NA())</f>
        <v>6.1737163800752023E-3</v>
      </c>
      <c r="N3346" s="144">
        <f>IFERROR(_xll.qlIndexFixing(ONIndex1M,I3346,TRUE,_xll.ohTrigger(RecalcTrigger,Trigger1M)),NA())</f>
        <v>5.5806124058666029E-3</v>
      </c>
      <c r="O3346" s="44">
        <f>IFERROR(_xll.qlIndexFixing(ONIndex3M,I3346,TRUE,_xll.ohTrigger(RecalcTrigger,Trigger3M)),NA())</f>
        <v>5.8401789581985497E-3</v>
      </c>
      <c r="P3346" s="44">
        <f>IFERROR(_xll.qlIndexFixing(ONIndex6M,I3346,TRUE,_xll.ohTrigger(RecalcTrigger,Trigger6M)),NA())</f>
        <v>5.5861462020079244E-3</v>
      </c>
      <c r="Q3346" s="145">
        <f>IFERROR(_xll.qlIndexFixing(ONIndex1Y,I3346,TRUE,_xll.ohTrigger(RecalcTrigger,Trigger1Y)),NA())</f>
        <v>6.1236477069925854E-3</v>
      </c>
    </row>
    <row r="3347" spans="2:17" x14ac:dyDescent="0.2">
      <c r="B3347" s="39" t="s">
        <v>42</v>
      </c>
      <c r="D3347" s="42">
        <f>_xll.qlCalendarAdvance(Calendar,$D3346,B3347,"f",FALSE)</f>
        <v>63143</v>
      </c>
      <c r="E3347" s="139">
        <f>_xll.qlInterestRateIndexValueDate(IndexON,D3347)</f>
        <v>63143</v>
      </c>
      <c r="F3347" s="155">
        <f>IFERROR(_xll.qlIndexFixing(IndexON,D3347,TRUE,_xll.ohTrigger(RecalcTrigger,TriggerON)),NA())</f>
        <v>5.3891299243158386E-3</v>
      </c>
      <c r="H3347" s="42">
        <f>_xll.qlCalendarAdvance(Calendar,$H3346,B3347,"f",FALSE)</f>
        <v>63143</v>
      </c>
      <c r="I3347" s="139">
        <f>_xll.qlInterestRateIndexValueDate(Index1M,$H3347)</f>
        <v>63145</v>
      </c>
      <c r="J3347" s="144">
        <f>IFERROR(_xll.qlIndexFixing(Index1M,$H3347,TRUE,_xll.ohTrigger(RecalcTrigger,Trigger1M)),NA())</f>
        <v>5.5861676277940697E-3</v>
      </c>
      <c r="K3347" s="44">
        <f>IFERROR(_xll.qlIndexFixing(Index3M,H3347,TRUE,_xll.ohTrigger(RecalcTrigger,Trigger3M)),NA())</f>
        <v>5.8547499505851273E-3</v>
      </c>
      <c r="L3347" s="44">
        <f>IFERROR(_xll.qlIndexFixing(Index6M,$H3347,TRUE,_xll.ohTrigger(RecalcTrigger,Trigger6M)),NA())</f>
        <v>5.5961179738285719E-3</v>
      </c>
      <c r="M3347" s="145">
        <f>IFERROR(_xll.qlIndexFixing(Index1Y,$H3347,TRUE,_xll.ohTrigger(RecalcTrigger,Trigger1Y)),NA())</f>
        <v>6.174845853059165E-3</v>
      </c>
      <c r="N3347" s="144">
        <f>IFERROR(_xll.qlIndexFixing(ONIndex1M,I3347,TRUE,_xll.ohTrigger(RecalcTrigger,Trigger1M)),NA())</f>
        <v>5.5822163420504722E-3</v>
      </c>
      <c r="O3347" s="44">
        <f>IFERROR(_xll.qlIndexFixing(ONIndex3M,I3347,TRUE,_xll.ohTrigger(RecalcTrigger,Trigger3M)),NA())</f>
        <v>5.841695113160128E-3</v>
      </c>
      <c r="P3347" s="44">
        <f>IFERROR(_xll.qlIndexFixing(ONIndex6M,I3347,TRUE,_xll.ohTrigger(RecalcTrigger,Trigger6M)),NA())</f>
        <v>5.5863536372768863E-3</v>
      </c>
      <c r="Q3347" s="145">
        <f>IFERROR(_xll.qlIndexFixing(ONIndex1Y,I3347,TRUE,_xll.ohTrigger(RecalcTrigger,Trigger1Y)),NA())</f>
        <v>6.1250333255724598E-3</v>
      </c>
    </row>
    <row r="3348" spans="2:17" x14ac:dyDescent="0.2">
      <c r="B3348" s="39" t="s">
        <v>42</v>
      </c>
      <c r="D3348" s="42">
        <f>_xll.qlCalendarAdvance(Calendar,$D3347,B3348,"f",FALSE)</f>
        <v>63150</v>
      </c>
      <c r="E3348" s="139">
        <f>_xll.qlInterestRateIndexValueDate(IndexON,D3348)</f>
        <v>63150</v>
      </c>
      <c r="F3348" s="155">
        <f>IFERROR(_xll.qlIndexFixing(IndexON,D3348,TRUE,_xll.ohTrigger(RecalcTrigger,TriggerON)),NA())</f>
        <v>5.3907111170925504E-3</v>
      </c>
      <c r="H3348" s="42">
        <f>_xll.qlCalendarAdvance(Calendar,$H3347,B3348,"f",FALSE)</f>
        <v>63150</v>
      </c>
      <c r="I3348" s="139">
        <f>_xll.qlInterestRateIndexValueDate(Index1M,$H3348)</f>
        <v>63152</v>
      </c>
      <c r="J3348" s="144">
        <f>IFERROR(_xll.qlIndexFixing(Index1M,$H3348,TRUE,_xll.ohTrigger(RecalcTrigger,Trigger1M)),NA())</f>
        <v>5.5879044275900219E-3</v>
      </c>
      <c r="K3348" s="44">
        <f>IFERROR(_xll.qlIndexFixing(Index3M,H3348,TRUE,_xll.ohTrigger(RecalcTrigger,Trigger3M)),NA())</f>
        <v>5.8562026957006364E-3</v>
      </c>
      <c r="L3348" s="44">
        <f>IFERROR(_xll.qlIndexFixing(Index6M,$H3348,TRUE,_xll.ohTrigger(RecalcTrigger,Trigger6M)),NA())</f>
        <v>5.5962528479064451E-3</v>
      </c>
      <c r="M3348" s="145">
        <f>IFERROR(_xll.qlIndexFixing(Index1Y,$H3348,TRUE,_xll.ohTrigger(RecalcTrigger,Trigger1Y)),NA())</f>
        <v>6.1759647645718684E-3</v>
      </c>
      <c r="N3348" s="144">
        <f>IFERROR(_xll.qlIndexFixing(ONIndex1M,I3348,TRUE,_xll.ohTrigger(RecalcTrigger,Trigger1M)),NA())</f>
        <v>5.5838114493766966E-3</v>
      </c>
      <c r="O3348" s="44">
        <f>IFERROR(_xll.qlIndexFixing(ONIndex3M,I3348,TRUE,_xll.ohTrigger(RecalcTrigger,Trigger3M)),NA())</f>
        <v>5.8432018695597776E-3</v>
      </c>
      <c r="P3348" s="44">
        <f>IFERROR(_xll.qlIndexFixing(ONIndex6M,I3348,TRUE,_xll.ohTrigger(RecalcTrigger,Trigger6M)),NA())</f>
        <v>5.5865556576772946E-3</v>
      </c>
      <c r="Q3348" s="145">
        <f>IFERROR(_xll.qlIndexFixing(ONIndex1Y,I3348,TRUE,_xll.ohTrigger(RecalcTrigger,Trigger1Y)),NA())</f>
        <v>6.1264088780443871E-3</v>
      </c>
    </row>
    <row r="3349" spans="2:17" x14ac:dyDescent="0.2">
      <c r="B3349" s="39" t="s">
        <v>42</v>
      </c>
      <c r="D3349" s="42">
        <f>_xll.qlCalendarAdvance(Calendar,$D3348,B3349,"f",FALSE)</f>
        <v>63157</v>
      </c>
      <c r="E3349" s="139">
        <f>_xll.qlInterestRateIndexValueDate(IndexON,D3349)</f>
        <v>63157</v>
      </c>
      <c r="F3349" s="155">
        <f>IFERROR(_xll.qlIndexFixing(IndexON,D3349,TRUE,_xll.ohTrigger(RecalcTrigger,TriggerON)),NA())</f>
        <v>5.3922833782138468E-3</v>
      </c>
      <c r="H3349" s="42">
        <f>_xll.qlCalendarAdvance(Calendar,$H3348,B3349,"f",FALSE)</f>
        <v>63157</v>
      </c>
      <c r="I3349" s="139">
        <f>_xll.qlInterestRateIndexValueDate(Index1M,$H3349)</f>
        <v>63159</v>
      </c>
      <c r="J3349" s="144">
        <f>IFERROR(_xll.qlIndexFixing(Index1M,$H3349,TRUE,_xll.ohTrigger(RecalcTrigger,Trigger1M)),NA())</f>
        <v>5.5893213922861285E-3</v>
      </c>
      <c r="K3349" s="44">
        <f>IFERROR(_xll.qlIndexFixing(Index3M,H3349,TRUE,_xll.ohTrigger(RecalcTrigger,Trigger3M)),NA())</f>
        <v>5.8573480234755948E-3</v>
      </c>
      <c r="L3349" s="44">
        <f>IFERROR(_xll.qlIndexFixing(Index6M,$H3349,TRUE,_xll.ohTrigger(RecalcTrigger,Trigger6M)),NA())</f>
        <v>5.5964329375288993E-3</v>
      </c>
      <c r="M3349" s="145">
        <f>IFERROR(_xll.qlIndexFixing(Index1Y,$H3349,TRUE,_xll.ohTrigger(RecalcTrigger,Trigger1Y)),NA())</f>
        <v>6.1770730975199174E-3</v>
      </c>
      <c r="N3349" s="144">
        <f>IFERROR(_xll.qlIndexFixing(ONIndex1M,I3349,TRUE,_xll.ohTrigger(RecalcTrigger,Trigger1M)),NA())</f>
        <v>5.5853977132969135E-3</v>
      </c>
      <c r="O3349" s="44">
        <f>IFERROR(_xll.qlIndexFixing(ONIndex3M,I3349,TRUE,_xll.ohTrigger(RecalcTrigger,Trigger3M)),NA())</f>
        <v>5.8446992117300312E-3</v>
      </c>
      <c r="P3349" s="44">
        <f>IFERROR(_xll.qlIndexFixing(ONIndex6M,I3349,TRUE,_xll.ohTrigger(RecalcTrigger,Trigger6M)),NA())</f>
        <v>5.5867522541763748E-3</v>
      </c>
      <c r="Q3349" s="145">
        <f>IFERROR(_xll.qlIndexFixing(ONIndex1Y,I3349,TRUE,_xll.ohTrigger(RecalcTrigger,Trigger1Y)),NA())</f>
        <v>6.1277743473819868E-3</v>
      </c>
    </row>
    <row r="3350" spans="2:17" x14ac:dyDescent="0.2">
      <c r="B3350" s="39" t="s">
        <v>42</v>
      </c>
      <c r="D3350" s="42">
        <f>_xll.qlCalendarAdvance(Calendar,$D3349,B3350,"f",FALSE)</f>
        <v>63164</v>
      </c>
      <c r="E3350" s="139">
        <f>_xll.qlInterestRateIndexValueDate(IndexON,D3350)</f>
        <v>63164</v>
      </c>
      <c r="F3350" s="155">
        <f>IFERROR(_xll.qlIndexFixing(IndexON,D3350,TRUE,_xll.ohTrigger(RecalcTrigger,TriggerON)),NA())</f>
        <v>5.3938466927316853E-3</v>
      </c>
      <c r="H3350" s="42">
        <f>_xll.qlCalendarAdvance(Calendar,$H3349,B3350,"f",FALSE)</f>
        <v>63164</v>
      </c>
      <c r="I3350" s="139">
        <f>_xll.qlInterestRateIndexValueDate(Index1M,$H3350)</f>
        <v>63166</v>
      </c>
      <c r="J3350" s="144">
        <f>IFERROR(_xll.qlIndexFixing(Index1M,$H3350,TRUE,_xll.ohTrigger(RecalcTrigger,Trigger1M)),NA())</f>
        <v>5.5908849515606818E-3</v>
      </c>
      <c r="K3350" s="44">
        <f>IFERROR(_xll.qlIndexFixing(Index3M,H3350,TRUE,_xll.ohTrigger(RecalcTrigger,Trigger3M)),NA())</f>
        <v>5.8587830311038758E-3</v>
      </c>
      <c r="L3350" s="44">
        <f>IFERROR(_xll.qlIndexFixing(Index6M,$H3350,TRUE,_xll.ohTrigger(RecalcTrigger,Trigger6M)),NA())</f>
        <v>5.5965563011941164E-3</v>
      </c>
      <c r="M3350" s="145">
        <f>IFERROR(_xll.qlIndexFixing(Index1Y,$H3350,TRUE,_xll.ohTrigger(RecalcTrigger,Trigger1Y)),NA())</f>
        <v>6.1781708348088212E-3</v>
      </c>
      <c r="N3350" s="144">
        <f>IFERROR(_xll.qlIndexFixing(ONIndex1M,I3350,TRUE,_xll.ohTrigger(RecalcTrigger,Trigger1M)),NA())</f>
        <v>5.5869751186232719E-3</v>
      </c>
      <c r="O3350" s="44">
        <f>IFERROR(_xll.qlIndexFixing(ONIndex3M,I3350,TRUE,_xll.ohTrigger(RecalcTrigger,Trigger3M)),NA())</f>
        <v>5.8461871238435492E-3</v>
      </c>
      <c r="P3350" s="44">
        <f>IFERROR(_xll.qlIndexFixing(ONIndex6M,I3350,TRUE,_xll.ohTrigger(RecalcTrigger,Trigger6M)),NA())</f>
        <v>5.5869434177413524E-3</v>
      </c>
      <c r="Q3350" s="145">
        <f>IFERROR(_xll.qlIndexFixing(ONIndex1Y,I3350,TRUE,_xll.ohTrigger(RecalcTrigger,Trigger1Y)),NA())</f>
        <v>6.1291297167187508E-3</v>
      </c>
    </row>
    <row r="3351" spans="2:17" x14ac:dyDescent="0.2">
      <c r="B3351" s="39" t="s">
        <v>42</v>
      </c>
      <c r="D3351" s="42">
        <f>_xll.qlCalendarAdvance(Calendar,$D3350,B3351,"f",FALSE)</f>
        <v>63171</v>
      </c>
      <c r="E3351" s="139">
        <f>_xll.qlInterestRateIndexValueDate(IndexON,D3351)</f>
        <v>63171</v>
      </c>
      <c r="F3351" s="155">
        <f>IFERROR(_xll.qlIndexFixing(IndexON,D3351,TRUE,_xll.ohTrigger(RecalcTrigger,TriggerON)),NA())</f>
        <v>5.3954010455381507E-3</v>
      </c>
      <c r="H3351" s="42">
        <f>_xll.qlCalendarAdvance(Calendar,$H3350,B3351,"f",FALSE)</f>
        <v>63171</v>
      </c>
      <c r="I3351" s="139">
        <f>_xll.qlInterestRateIndexValueDate(Index1M,$H3351)</f>
        <v>63173</v>
      </c>
      <c r="J3351" s="144">
        <f>IFERROR(_xll.qlIndexFixing(Index1M,$H3351,TRUE,_xll.ohTrigger(RecalcTrigger,Trigger1M)),NA())</f>
        <v>5.5924396090134554E-3</v>
      </c>
      <c r="K3351" s="44">
        <f>IFERROR(_xll.qlIndexFixing(Index3M,H3351,TRUE,_xll.ohTrigger(RecalcTrigger,Trigger3M)),NA())</f>
        <v>5.8602084879053606E-3</v>
      </c>
      <c r="L3351" s="44">
        <f>IFERROR(_xll.qlIndexFixing(Index6M,$H3351,TRUE,_xll.ohTrigger(RecalcTrigger,Trigger6M)),NA())</f>
        <v>5.5966740944141296E-3</v>
      </c>
      <c r="M3351" s="145">
        <f>IFERROR(_xll.qlIndexFixing(Index1Y,$H3351,TRUE,_xll.ohTrigger(RecalcTrigger,Trigger1Y)),NA())</f>
        <v>6.1792579593451863E-3</v>
      </c>
      <c r="N3351" s="144">
        <f>IFERROR(_xll.qlIndexFixing(ONIndex1M,I3351,TRUE,_xll.ohTrigger(RecalcTrigger,Trigger1M)),NA())</f>
        <v>5.5885436506475372E-3</v>
      </c>
      <c r="O3351" s="44">
        <f>IFERROR(_xll.qlIndexFixing(ONIndex3M,I3351,TRUE,_xll.ohTrigger(RecalcTrigger,Trigger3M)),NA())</f>
        <v>5.8476655899131202E-3</v>
      </c>
      <c r="P3351" s="44">
        <f>IFERROR(_xll.qlIndexFixing(ONIndex6M,I3351,TRUE,_xll.ohTrigger(RecalcTrigger,Trigger6M)),NA())</f>
        <v>5.5871291390996447E-3</v>
      </c>
      <c r="Q3351" s="145">
        <f>IFERROR(_xll.qlIndexFixing(ONIndex1Y,I3351,TRUE,_xll.ohTrigger(RecalcTrigger,Trigger1Y)),NA())</f>
        <v>6.1304749690282989E-3</v>
      </c>
    </row>
    <row r="3352" spans="2:17" x14ac:dyDescent="0.2">
      <c r="B3352" s="39" t="s">
        <v>42</v>
      </c>
      <c r="D3352" s="42">
        <f>_xll.qlCalendarAdvance(Calendar,$D3351,B3352,"f",FALSE)</f>
        <v>63178</v>
      </c>
      <c r="E3352" s="139">
        <f>_xll.qlInterestRateIndexValueDate(IndexON,D3352)</f>
        <v>63178</v>
      </c>
      <c r="F3352" s="155">
        <f>IFERROR(_xll.qlIndexFixing(IndexON,D3352,TRUE,_xll.ohTrigger(RecalcTrigger,TriggerON)),NA())</f>
        <v>5.3969464217651364E-3</v>
      </c>
      <c r="H3352" s="42">
        <f>_xll.qlCalendarAdvance(Calendar,$H3351,B3352,"f",FALSE)</f>
        <v>63178</v>
      </c>
      <c r="I3352" s="139">
        <f>_xll.qlInterestRateIndexValueDate(Index1M,$H3352)</f>
        <v>63180</v>
      </c>
      <c r="J3352" s="144">
        <f>IFERROR(_xll.qlIndexFixing(Index1M,$H3352,TRUE,_xll.ohTrigger(RecalcTrigger,Trigger1M)),NA())</f>
        <v>5.5939853497638525E-3</v>
      </c>
      <c r="K3352" s="44">
        <f>IFERROR(_xll.qlIndexFixing(Index3M,H3352,TRUE,_xll.ohTrigger(RecalcTrigger,Trigger3M)),NA())</f>
        <v>5.861624378018071E-3</v>
      </c>
      <c r="L3352" s="44">
        <f>IFERROR(_xll.qlIndexFixing(Index6M,$H3352,TRUE,_xll.ohTrigger(RecalcTrigger,Trigger6M)),NA())</f>
        <v>5.5967863080437271E-3</v>
      </c>
      <c r="M3352" s="145">
        <f>IFERROR(_xll.qlIndexFixing(Index1Y,$H3352,TRUE,_xll.ohTrigger(RecalcTrigger,Trigger1Y)),NA())</f>
        <v>6.1803344540360535E-3</v>
      </c>
      <c r="N3352" s="144">
        <f>IFERROR(_xll.qlIndexFixing(ONIndex1M,I3352,TRUE,_xll.ohTrigger(RecalcTrigger,Trigger1M)),NA())</f>
        <v>5.5903253743760928E-3</v>
      </c>
      <c r="O3352" s="44">
        <f>IFERROR(_xll.qlIndexFixing(ONIndex3M,I3352,TRUE,_xll.ohTrigger(RecalcTrigger,Trigger3M)),NA())</f>
        <v>5.8493436787809827E-3</v>
      </c>
      <c r="P3352" s="44">
        <f>IFERROR(_xll.qlIndexFixing(ONIndex6M,I3352,TRUE,_xll.ohTrigger(RecalcTrigger,Trigger6M)),NA())</f>
        <v>5.5873347165746878E-3</v>
      </c>
      <c r="Q3352" s="145">
        <f>IFERROR(_xll.qlIndexFixing(ONIndex1Y,I3352,TRUE,_xll.ohTrigger(RecalcTrigger,Trigger1Y)),NA())</f>
        <v>6.1319999904974054E-3</v>
      </c>
    </row>
    <row r="3353" spans="2:17" x14ac:dyDescent="0.2">
      <c r="B3353" s="39" t="s">
        <v>42</v>
      </c>
      <c r="D3353" s="42">
        <f>_xll.qlCalendarAdvance(Calendar,$D3352,B3353,"f",FALSE)</f>
        <v>63185</v>
      </c>
      <c r="E3353" s="139">
        <f>_xll.qlInterestRateIndexValueDate(IndexON,D3353)</f>
        <v>63185</v>
      </c>
      <c r="F3353" s="155">
        <f>IFERROR(_xll.qlIndexFixing(IndexON,D3353,TRUE,_xll.ohTrigger(RecalcTrigger,TriggerON)),NA())</f>
        <v>5.3984828063047274E-3</v>
      </c>
      <c r="H3353" s="42">
        <f>_xll.qlCalendarAdvance(Calendar,$H3352,B3353,"f",FALSE)</f>
        <v>63185</v>
      </c>
      <c r="I3353" s="139">
        <f>_xll.qlInterestRateIndexValueDate(Index1M,$H3353)</f>
        <v>63187</v>
      </c>
      <c r="J3353" s="144">
        <f>IFERROR(_xll.qlIndexFixing(Index1M,$H3353,TRUE,_xll.ohTrigger(RecalcTrigger,Trigger1M)),NA())</f>
        <v>5.5955221589362725E-3</v>
      </c>
      <c r="K3353" s="44">
        <f>IFERROR(_xll.qlIndexFixing(Index3M,H3353,TRUE,_xll.ohTrigger(RecalcTrigger,Trigger3M)),NA())</f>
        <v>5.8630306855800285E-3</v>
      </c>
      <c r="L3353" s="44">
        <f>IFERROR(_xll.qlIndexFixing(Index6M,$H3353,TRUE,_xll.ohTrigger(RecalcTrigger,Trigger6M)),NA())</f>
        <v>5.5968929329376959E-3</v>
      </c>
      <c r="M3353" s="145">
        <f>IFERROR(_xll.qlIndexFixing(Index1Y,$H3353,TRUE,_xll.ohTrigger(RecalcTrigger,Trigger1Y)),NA())</f>
        <v>6.1814003017882481E-3</v>
      </c>
      <c r="N3353" s="144">
        <f>IFERROR(_xll.qlIndexFixing(ONIndex1M,I3353,TRUE,_xll.ohTrigger(RecalcTrigger,Trigger1M)),NA())</f>
        <v>5.5916540353173616E-3</v>
      </c>
      <c r="O3353" s="44">
        <f>IFERROR(_xll.qlIndexFixing(ONIndex3M,I3353,TRUE,_xll.ohTrigger(RecalcTrigger,Trigger3M)),NA())</f>
        <v>5.8505941210906798E-3</v>
      </c>
      <c r="P3353" s="44">
        <f>IFERROR(_xll.qlIndexFixing(ONIndex6M,I3353,TRUE,_xll.ohTrigger(RecalcTrigger,Trigger6M)),NA())</f>
        <v>5.5874842189851393E-3</v>
      </c>
      <c r="Q3353" s="145">
        <f>IFERROR(_xll.qlIndexFixing(ONIndex1Y,I3353,TRUE,_xll.ohTrigger(RecalcTrigger,Trigger1Y)),NA())</f>
        <v>6.1331350549398422E-3</v>
      </c>
    </row>
    <row r="3354" spans="2:17" x14ac:dyDescent="0.2">
      <c r="B3354" s="39" t="s">
        <v>42</v>
      </c>
      <c r="D3354" s="42">
        <f>_xll.qlCalendarAdvance(Calendar,$D3353,B3354,"f",FALSE)</f>
        <v>63192</v>
      </c>
      <c r="E3354" s="139">
        <f>_xll.qlInterestRateIndexValueDate(IndexON,D3354)</f>
        <v>63192</v>
      </c>
      <c r="F3354" s="155">
        <f>IFERROR(_xll.qlIndexFixing(IndexON,D3354,TRUE,_xll.ohTrigger(RecalcTrigger,TriggerON)),NA())</f>
        <v>5.4000101839690728E-3</v>
      </c>
      <c r="H3354" s="42">
        <f>_xll.qlCalendarAdvance(Calendar,$H3353,B3354,"f",FALSE)</f>
        <v>63192</v>
      </c>
      <c r="I3354" s="139">
        <f>_xll.qlInterestRateIndexValueDate(Index1M,$H3354)</f>
        <v>63194</v>
      </c>
      <c r="J3354" s="144">
        <f>IFERROR(_xll.qlIndexFixing(Index1M,$H3354,TRUE,_xll.ohTrigger(RecalcTrigger,Trigger1M)),NA())</f>
        <v>5.5970500216451224E-3</v>
      </c>
      <c r="K3354" s="44">
        <f>IFERROR(_xll.qlIndexFixing(Index3M,H3354,TRUE,_xll.ohTrigger(RecalcTrigger,Trigger3M)),NA())</f>
        <v>5.864427394731031E-3</v>
      </c>
      <c r="L3354" s="44">
        <f>IFERROR(_xll.qlIndexFixing(Index6M,$H3354,TRUE,_xll.ohTrigger(RecalcTrigger,Trigger6M)),NA())</f>
        <v>5.5969451925927775E-3</v>
      </c>
      <c r="M3354" s="145">
        <f>IFERROR(_xll.qlIndexFixing(Index1Y,$H3354,TRUE,_xll.ohTrigger(RecalcTrigger,Trigger1Y)),NA())</f>
        <v>6.1824554855085933E-3</v>
      </c>
      <c r="N3354" s="144">
        <f>IFERROR(_xll.qlIndexFixing(ONIndex1M,I3354,TRUE,_xll.ohTrigger(RecalcTrigger,Trigger1M)),NA())</f>
        <v>5.5931958582267072E-3</v>
      </c>
      <c r="O3354" s="44">
        <f>IFERROR(_xll.qlIndexFixing(ONIndex3M,I3354,TRUE,_xll.ohTrigger(RecalcTrigger,Trigger3M)),NA())</f>
        <v>5.8520441543041812E-3</v>
      </c>
      <c r="P3354" s="44">
        <f>IFERROR(_xll.qlIndexFixing(ONIndex6M,I3354,TRUE,_xll.ohTrigger(RecalcTrigger,Trigger6M)),NA())</f>
        <v>5.5876535592069843E-3</v>
      </c>
      <c r="Q3354" s="145">
        <f>IFERROR(_xll.qlIndexFixing(ONIndex1Y,I3354,TRUE,_xll.ohTrigger(RecalcTrigger,Trigger1Y)),NA())</f>
        <v>6.134449854728885E-3</v>
      </c>
    </row>
    <row r="3355" spans="2:17" x14ac:dyDescent="0.2">
      <c r="B3355" s="39" t="s">
        <v>42</v>
      </c>
      <c r="D3355" s="42">
        <f>_xll.qlCalendarAdvance(Calendar,$D3354,B3355,"f",FALSE)</f>
        <v>63199</v>
      </c>
      <c r="E3355" s="139">
        <f>_xll.qlInterestRateIndexValueDate(IndexON,D3355)</f>
        <v>63199</v>
      </c>
      <c r="F3355" s="155">
        <f>IFERROR(_xll.qlIndexFixing(IndexON,D3355,TRUE,_xll.ohTrigger(RecalcTrigger,TriggerON)),NA())</f>
        <v>5.4015285398101298E-3</v>
      </c>
      <c r="H3355" s="42">
        <f>_xll.qlCalendarAdvance(Calendar,$H3354,B3355,"f",FALSE)</f>
        <v>63199</v>
      </c>
      <c r="I3355" s="139">
        <f>_xll.qlInterestRateIndexValueDate(Index1M,$H3355)</f>
        <v>63201</v>
      </c>
      <c r="J3355" s="144">
        <f>IFERROR(_xll.qlIndexFixing(Index1M,$H3355,TRUE,_xll.ohTrigger(RecalcTrigger,Trigger1M)),NA())</f>
        <v>5.5985689230172997E-3</v>
      </c>
      <c r="K3355" s="44">
        <f>IFERROR(_xll.qlIndexFixing(Index3M,H3355,TRUE,_xll.ohTrigger(RecalcTrigger,Trigger3M)),NA())</f>
        <v>5.8658144896108766E-3</v>
      </c>
      <c r="L3355" s="44">
        <f>IFERROR(_xll.qlIndexFixing(Index6M,$H3355,TRUE,_xll.ohTrigger(RecalcTrigger,Trigger6M)),NA())</f>
        <v>5.597041014718261E-3</v>
      </c>
      <c r="M3355" s="145">
        <f>IFERROR(_xll.qlIndexFixing(Index1Y,$H3355,TRUE,_xll.ohTrigger(RecalcTrigger,Trigger1Y)),NA())</f>
        <v>6.1834999881054458E-3</v>
      </c>
      <c r="N3355" s="144">
        <f>IFERROR(_xll.qlIndexFixing(ONIndex1M,I3355,TRUE,_xll.ohTrigger(RecalcTrigger,Trigger1M)),NA())</f>
        <v>5.5947287483615327E-3</v>
      </c>
      <c r="O3355" s="44">
        <f>IFERROR(_xll.qlIndexFixing(ONIndex3M,I3355,TRUE,_xll.ohTrigger(RecalcTrigger,Trigger3M)),NA())</f>
        <v>5.8534846784841221E-3</v>
      </c>
      <c r="P3355" s="44">
        <f>IFERROR(_xll.qlIndexFixing(ONIndex6M,I3355,TRUE,_xll.ohTrigger(RecalcTrigger,Trigger6M)),NA())</f>
        <v>5.5878174208512377E-3</v>
      </c>
      <c r="Q3355" s="145">
        <f>IFERROR(_xll.qlIndexFixing(ONIndex1Y,I3355,TRUE,_xll.ohTrigger(RecalcTrigger,Trigger1Y)),NA())</f>
        <v>6.1357544696249988E-3</v>
      </c>
    </row>
    <row r="3356" spans="2:17" x14ac:dyDescent="0.2">
      <c r="B3356" s="39" t="s">
        <v>42</v>
      </c>
      <c r="D3356" s="42">
        <f>_xll.qlCalendarAdvance(Calendar,$D3355,B3356,"f",FALSE)</f>
        <v>63206</v>
      </c>
      <c r="E3356" s="139">
        <f>_xll.qlInterestRateIndexValueDate(IndexON,D3356)</f>
        <v>63206</v>
      </c>
      <c r="F3356" s="155">
        <f>IFERROR(_xll.qlIndexFixing(IndexON,D3356,TRUE,_xll.ohTrigger(RecalcTrigger,TriggerON)),NA())</f>
        <v>5.4030378588798555E-3</v>
      </c>
      <c r="H3356" s="42">
        <f>_xll.qlCalendarAdvance(Calendar,$H3355,B3356,"f",FALSE)</f>
        <v>63206</v>
      </c>
      <c r="I3356" s="139">
        <f>_xll.qlInterestRateIndexValueDate(Index1M,$H3356)</f>
        <v>63208</v>
      </c>
      <c r="J3356" s="144">
        <f>IFERROR(_xll.qlIndexFixing(Index1M,$H3356,TRUE,_xll.ohTrigger(RecalcTrigger,Trigger1M)),NA())</f>
        <v>5.6000788481722075E-3</v>
      </c>
      <c r="K3356" s="44">
        <f>IFERROR(_xll.qlIndexFixing(Index3M,H3356,TRUE,_xll.ohTrigger(RecalcTrigger,Trigger3M)),NA())</f>
        <v>5.8671919543566986E-3</v>
      </c>
      <c r="L3356" s="44">
        <f>IFERROR(_xll.qlIndexFixing(Index6M,$H3356,TRUE,_xll.ohTrigger(RecalcTrigger,Trigger6M)),NA())</f>
        <v>5.5971312214103215E-3</v>
      </c>
      <c r="M3356" s="145">
        <f>IFERROR(_xll.qlIndexFixing(Index1Y,$H3356,TRUE,_xll.ohTrigger(RecalcTrigger,Trigger1Y)),NA())</f>
        <v>6.184533792486068E-3</v>
      </c>
      <c r="N3356" s="144">
        <f>IFERROR(_xll.qlIndexFixing(ONIndex1M,I3356,TRUE,_xll.ohTrigger(RecalcTrigger,Trigger1M)),NA())</f>
        <v>5.5962526907737953E-3</v>
      </c>
      <c r="O3356" s="44">
        <f>IFERROR(_xll.qlIndexFixing(ONIndex3M,I3356,TRUE,_xll.ohTrigger(RecalcTrigger,Trigger3M)),NA())</f>
        <v>5.8549156775633548E-3</v>
      </c>
      <c r="P3356" s="44">
        <f>IFERROR(_xll.qlIndexFixing(ONIndex6M,I3356,TRUE,_xll.ohTrigger(RecalcTrigger,Trigger6M)),NA())</f>
        <v>5.5879757948051889E-3</v>
      </c>
      <c r="Q3356" s="145">
        <f>IFERROR(_xll.qlIndexFixing(ONIndex1Y,I3356,TRUE,_xll.ohTrigger(RecalcTrigger,Trigger1Y)),NA())</f>
        <v>6.1370488827616754E-3</v>
      </c>
    </row>
    <row r="3357" spans="2:17" x14ac:dyDescent="0.2">
      <c r="B3357" s="39" t="s">
        <v>42</v>
      </c>
      <c r="D3357" s="42">
        <f>_xll.qlCalendarAdvance(Calendar,$D3356,B3357,"f",FALSE)</f>
        <v>63213</v>
      </c>
      <c r="E3357" s="139">
        <f>_xll.qlInterestRateIndexValueDate(IndexON,D3357)</f>
        <v>63213</v>
      </c>
      <c r="F3357" s="155">
        <f>IFERROR(_xll.qlIndexFixing(IndexON,D3357,TRUE,_xll.ohTrigger(RecalcTrigger,TriggerON)),NA())</f>
        <v>5.4045381261502712E-3</v>
      </c>
      <c r="H3357" s="42">
        <f>_xll.qlCalendarAdvance(Calendar,$H3356,B3357,"f",FALSE)</f>
        <v>63213</v>
      </c>
      <c r="I3357" s="139">
        <f>_xll.qlInterestRateIndexValueDate(Index1M,$H3357)</f>
        <v>63215</v>
      </c>
      <c r="J3357" s="144">
        <f>IFERROR(_xll.qlIndexFixing(Index1M,$H3357,TRUE,_xll.ohTrigger(RecalcTrigger,Trigger1M)),NA())</f>
        <v>5.601579782229249E-3</v>
      </c>
      <c r="K3357" s="44">
        <f>IFERROR(_xll.qlIndexFixing(Index3M,H3357,TRUE,_xll.ohTrigger(RecalcTrigger,Trigger3M)),NA())</f>
        <v>5.868559773108295E-3</v>
      </c>
      <c r="L3357" s="44">
        <f>IFERROR(_xll.qlIndexFixing(Index6M,$H3357,TRUE,_xll.ohTrigger(RecalcTrigger,Trigger6M)),NA())</f>
        <v>5.5972158035248933E-3</v>
      </c>
      <c r="M3357" s="145">
        <f>IFERROR(_xll.qlIndexFixing(Index1Y,$H3357,TRUE,_xll.ohTrigger(RecalcTrigger,Trigger1Y)),NA())</f>
        <v>6.1855568815583776E-3</v>
      </c>
      <c r="N3357" s="144">
        <f>IFERROR(_xll.qlIndexFixing(ONIndex1M,I3357,TRUE,_xll.ohTrigger(RecalcTrigger,Trigger1M)),NA())</f>
        <v>5.5977676706753243E-3</v>
      </c>
      <c r="O3357" s="44">
        <f>IFERROR(_xll.qlIndexFixing(ONIndex3M,I3357,TRUE,_xll.ohTrigger(RecalcTrigger,Trigger3M)),NA())</f>
        <v>5.8563371355546678E-3</v>
      </c>
      <c r="P3357" s="44">
        <f>IFERROR(_xll.qlIndexFixing(ONIndex6M,I3357,TRUE,_xll.ohTrigger(RecalcTrigger,Trigger6M)),NA())</f>
        <v>5.5881286718761913E-3</v>
      </c>
      <c r="Q3357" s="145">
        <f>IFERROR(_xll.qlIndexFixing(ONIndex1Y,I3357,TRUE,_xll.ohTrigger(RecalcTrigger,Trigger1Y)),NA())</f>
        <v>6.1383330771924705E-3</v>
      </c>
    </row>
    <row r="3358" spans="2:17" x14ac:dyDescent="0.2">
      <c r="B3358" s="39" t="s">
        <v>42</v>
      </c>
      <c r="D3358" s="42">
        <f>_xll.qlCalendarAdvance(Calendar,$D3357,B3358,"f",FALSE)</f>
        <v>63220</v>
      </c>
      <c r="E3358" s="139">
        <f>_xll.qlInterestRateIndexValueDate(IndexON,D3358)</f>
        <v>63220</v>
      </c>
      <c r="F3358" s="155">
        <f>IFERROR(_xll.qlIndexFixing(IndexON,D3358,TRUE,_xll.ohTrigger(RecalcTrigger,TriggerON)),NA())</f>
        <v>5.4060293265134618E-3</v>
      </c>
      <c r="H3358" s="42">
        <f>_xll.qlCalendarAdvance(Calendar,$H3357,B3358,"f",FALSE)</f>
        <v>63220</v>
      </c>
      <c r="I3358" s="139">
        <f>_xll.qlInterestRateIndexValueDate(Index1M,$H3358)</f>
        <v>63222</v>
      </c>
      <c r="J3358" s="144">
        <f>IFERROR(_xll.qlIndexFixing(Index1M,$H3358,TRUE,_xll.ohTrigger(RecalcTrigger,Trigger1M)),NA())</f>
        <v>5.6024738506696026E-3</v>
      </c>
      <c r="K3358" s="44">
        <f>IFERROR(_xll.qlIndexFixing(Index3M,H3358,TRUE,_xll.ohTrigger(RecalcTrigger,Trigger3M)),NA())</f>
        <v>5.8697748822408389E-3</v>
      </c>
      <c r="L3358" s="44">
        <f>IFERROR(_xll.qlIndexFixing(Index6M,$H3358,TRUE,_xll.ohTrigger(RecalcTrigger,Trigger6M)),NA())</f>
        <v>5.5972947519161431E-3</v>
      </c>
      <c r="M3358" s="145">
        <f>IFERROR(_xll.qlIndexFixing(Index1Y,$H3358,TRUE,_xll.ohTrigger(RecalcTrigger,Trigger1Y)),NA())</f>
        <v>6.1865692382313897E-3</v>
      </c>
      <c r="N3358" s="144">
        <f>IFERROR(_xll.qlIndexFixing(ONIndex1M,I3358,TRUE,_xll.ohTrigger(RecalcTrigger,Trigger1M)),NA())</f>
        <v>5.599273673118077E-3</v>
      </c>
      <c r="O3358" s="44">
        <f>IFERROR(_xll.qlIndexFixing(ONIndex3M,I3358,TRUE,_xll.ohTrigger(RecalcTrigger,Trigger3M)),NA())</f>
        <v>5.8577490369504659E-3</v>
      </c>
      <c r="P3358" s="44">
        <f>IFERROR(_xll.qlIndexFixing(ONIndex6M,I3358,TRUE,_xll.ohTrigger(RecalcTrigger,Trigger6M)),NA())</f>
        <v>5.5882760429515344E-3</v>
      </c>
      <c r="Q3358" s="145">
        <f>IFERROR(_xll.qlIndexFixing(ONIndex1Y,I3358,TRUE,_xll.ohTrigger(RecalcTrigger,Trigger1Y)),NA())</f>
        <v>6.1396070360508759E-3</v>
      </c>
    </row>
    <row r="3359" spans="2:17" x14ac:dyDescent="0.2">
      <c r="B3359" s="39" t="s">
        <v>42</v>
      </c>
      <c r="D3359" s="42">
        <f>_xll.qlCalendarAdvance(Calendar,$D3358,B3359,"f",FALSE)</f>
        <v>63227</v>
      </c>
      <c r="E3359" s="139">
        <f>_xll.qlInterestRateIndexValueDate(IndexON,D3359)</f>
        <v>63227</v>
      </c>
      <c r="F3359" s="155">
        <f>IFERROR(_xll.qlIndexFixing(IndexON,D3359,TRUE,_xll.ohTrigger(RecalcTrigger,TriggerON)),NA())</f>
        <v>5.4075114448615125E-3</v>
      </c>
      <c r="H3359" s="42">
        <f>_xll.qlCalendarAdvance(Calendar,$H3358,B3359,"f",FALSE)</f>
        <v>63227</v>
      </c>
      <c r="I3359" s="139">
        <f>_xll.qlInterestRateIndexValueDate(Index1M,$H3359)</f>
        <v>63229</v>
      </c>
      <c r="J3359" s="144">
        <f>IFERROR(_xll.qlIndexFixing(Index1M,$H3359,TRUE,_xll.ohTrigger(RecalcTrigger,Trigger1M)),NA())</f>
        <v>5.6039592473723842E-3</v>
      </c>
      <c r="K3359" s="44">
        <f>IFERROR(_xll.qlIndexFixing(Index3M,H3359,TRUE,_xll.ohTrigger(RecalcTrigger,Trigger3M)),NA())</f>
        <v>5.8711240336417735E-3</v>
      </c>
      <c r="L3359" s="44">
        <f>IFERROR(_xll.qlIndexFixing(Index6M,$H3359,TRUE,_xll.ohTrigger(RecalcTrigger,Trigger6M)),NA())</f>
        <v>5.5973680574386798E-3</v>
      </c>
      <c r="M3359" s="145">
        <f>IFERROR(_xll.qlIndexFixing(Index1Y,$H3359,TRUE,_xll.ohTrigger(RecalcTrigger,Trigger1Y)),NA())</f>
        <v>6.187570845413241E-3</v>
      </c>
      <c r="N3359" s="144">
        <f>IFERROR(_xll.qlIndexFixing(ONIndex1M,I3359,TRUE,_xll.ohTrigger(RecalcTrigger,Trigger1M)),NA())</f>
        <v>5.6007706833138826E-3</v>
      </c>
      <c r="O3359" s="44">
        <f>IFERROR(_xll.qlIndexFixing(ONIndex3M,I3359,TRUE,_xll.ohTrigger(RecalcTrigger,Trigger3M)),NA())</f>
        <v>5.8591513656836014E-3</v>
      </c>
      <c r="P3359" s="44">
        <f>IFERROR(_xll.qlIndexFixing(ONIndex6M,I3359,TRUE,_xll.ohTrigger(RecalcTrigger,Trigger6M)),NA())</f>
        <v>5.5884178989984434E-3</v>
      </c>
      <c r="Q3359" s="145">
        <f>IFERROR(_xll.qlIndexFixing(ONIndex1Y,I3359,TRUE,_xll.ohTrigger(RecalcTrigger,Trigger1Y)),NA())</f>
        <v>6.1408707422305753E-3</v>
      </c>
    </row>
    <row r="3360" spans="2:17" x14ac:dyDescent="0.2">
      <c r="B3360" s="39" t="s">
        <v>42</v>
      </c>
      <c r="D3360" s="42">
        <f>_xll.qlCalendarAdvance(Calendar,$D3359,B3360,"f",FALSE)</f>
        <v>63234</v>
      </c>
      <c r="E3360" s="139">
        <f>_xll.qlInterestRateIndexValueDate(IndexON,D3360)</f>
        <v>63234</v>
      </c>
      <c r="F3360" s="155">
        <f>IFERROR(_xll.qlIndexFixing(IndexON,D3360,TRUE,_xll.ohTrigger(RecalcTrigger,TriggerON)),NA())</f>
        <v>5.4089844662463804E-3</v>
      </c>
      <c r="H3360" s="42">
        <f>_xll.qlCalendarAdvance(Calendar,$H3359,B3360,"f",FALSE)</f>
        <v>63234</v>
      </c>
      <c r="I3360" s="139">
        <f>_xll.qlInterestRateIndexValueDate(Index1M,$H3360)</f>
        <v>63236</v>
      </c>
      <c r="J3360" s="144">
        <f>IFERROR(_xll.qlIndexFixing(Index1M,$H3360,TRUE,_xll.ohTrigger(RecalcTrigger,Trigger1M)),NA())</f>
        <v>5.6054356131306016E-3</v>
      </c>
      <c r="K3360" s="44">
        <f>IFERROR(_xll.qlIndexFixing(Index3M,H3360,TRUE,_xll.ohTrigger(RecalcTrigger,Trigger3M)),NA())</f>
        <v>5.8724634927534904E-3</v>
      </c>
      <c r="L3360" s="44">
        <f>IFERROR(_xll.qlIndexFixing(Index6M,$H3360,TRUE,_xll.ohTrigger(RecalcTrigger,Trigger6M)),NA())</f>
        <v>5.5974357109479936E-3</v>
      </c>
      <c r="M3360" s="145">
        <f>IFERROR(_xll.qlIndexFixing(Index1Y,$H3360,TRUE,_xll.ohTrigger(RecalcTrigger,Trigger1Y)),NA())</f>
        <v>6.1885616860127271E-3</v>
      </c>
      <c r="N3360" s="144">
        <f>IFERROR(_xll.qlIndexFixing(ONIndex1M,I3360,TRUE,_xll.ohTrigger(RecalcTrigger,Trigger1M)),NA())</f>
        <v>5.6022586864745705E-3</v>
      </c>
      <c r="O3360" s="44">
        <f>IFERROR(_xll.qlIndexFixing(ONIndex3M,I3360,TRUE,_xll.ohTrigger(RecalcTrigger,Trigger3M)),NA())</f>
        <v>5.860544106006671E-3</v>
      </c>
      <c r="P3360" s="44">
        <f>IFERROR(_xll.qlIndexFixing(ONIndex6M,I3360,TRUE,_xll.ohTrigger(RecalcTrigger,Trigger6M)),NA())</f>
        <v>5.5885542307443359E-3</v>
      </c>
      <c r="Q3360" s="145">
        <f>IFERROR(_xll.qlIndexFixing(ONIndex1Y,I3360,TRUE,_xll.ohTrigger(RecalcTrigger,Trigger1Y)),NA())</f>
        <v>6.1421241788650605E-3</v>
      </c>
    </row>
    <row r="3361" spans="2:17" x14ac:dyDescent="0.2">
      <c r="B3361" s="39" t="s">
        <v>42</v>
      </c>
      <c r="D3361" s="42">
        <f>_xll.qlCalendarAdvance(Calendar,$D3360,B3361,"f",FALSE)</f>
        <v>63241</v>
      </c>
      <c r="E3361" s="139">
        <f>_xll.qlInterestRateIndexValueDate(IndexON,D3361)</f>
        <v>63241</v>
      </c>
      <c r="F3361" s="155">
        <f>IFERROR(_xll.qlIndexFixing(IndexON,D3361,TRUE,_xll.ohTrigger(RecalcTrigger,TriggerON)),NA())</f>
        <v>5.4104483757200228E-3</v>
      </c>
      <c r="H3361" s="42">
        <f>_xll.qlCalendarAdvance(Calendar,$H3360,B3361,"f",FALSE)</f>
        <v>63241</v>
      </c>
      <c r="I3361" s="139">
        <f>_xll.qlInterestRateIndexValueDate(Index1M,$H3361)</f>
        <v>63243</v>
      </c>
      <c r="J3361" s="144">
        <f>IFERROR(_xll.qlIndexFixing(Index1M,$H3361,TRUE,_xll.ohTrigger(RecalcTrigger,Trigger1M)),NA())</f>
        <v>5.6069029330618747E-3</v>
      </c>
      <c r="K3361" s="44">
        <f>IFERROR(_xll.qlIndexFixing(Index3M,H3361,TRUE,_xll.ohTrigger(RecalcTrigger,Trigger3M)),NA())</f>
        <v>5.8737932437118246E-3</v>
      </c>
      <c r="L3361" s="44">
        <f>IFERROR(_xll.qlIndexFixing(Index6M,$H3361,TRUE,_xll.ohTrigger(RecalcTrigger,Trigger6M)),NA())</f>
        <v>5.597497703298252E-3</v>
      </c>
      <c r="M3361" s="145">
        <f>IFERROR(_xll.qlIndexFixing(Index1Y,$H3361,TRUE,_xll.ohTrigger(RecalcTrigger,Trigger1Y)),NA())</f>
        <v>6.1895417429395196E-3</v>
      </c>
      <c r="N3361" s="144">
        <f>IFERROR(_xll.qlIndexFixing(ONIndex1M,I3361,TRUE,_xll.ohTrigger(RecalcTrigger,Trigger1M)),NA())</f>
        <v>5.6037376674922257E-3</v>
      </c>
      <c r="O3361" s="44">
        <f>IFERROR(_xll.qlIndexFixing(ONIndex3M,I3361,TRUE,_xll.ohTrigger(RecalcTrigger,Trigger3M)),NA())</f>
        <v>5.8619272422522073E-3</v>
      </c>
      <c r="P3361" s="44">
        <f>IFERROR(_xll.qlIndexFixing(ONIndex6M,I3361,TRUE,_xll.ohTrigger(RecalcTrigger,Trigger6M)),NA())</f>
        <v>5.5886850292363732E-3</v>
      </c>
      <c r="Q3361" s="145">
        <f>IFERROR(_xll.qlIndexFixing(ONIndex1Y,I3361,TRUE,_xll.ohTrigger(RecalcTrigger,Trigger1Y)),NA())</f>
        <v>6.1433673290078872E-3</v>
      </c>
    </row>
    <row r="3362" spans="2:17" x14ac:dyDescent="0.2">
      <c r="B3362" s="39" t="s">
        <v>42</v>
      </c>
      <c r="D3362" s="42">
        <f>_xll.qlCalendarAdvance(Calendar,$D3361,B3362,"f",FALSE)</f>
        <v>63248</v>
      </c>
      <c r="E3362" s="139">
        <f>_xll.qlInterestRateIndexValueDate(IndexON,D3362)</f>
        <v>63248</v>
      </c>
      <c r="F3362" s="155">
        <f>IFERROR(_xll.qlIndexFixing(IndexON,D3362,TRUE,_xll.ohTrigger(RecalcTrigger,TriggerON)),NA())</f>
        <v>5.4119031580945887E-3</v>
      </c>
      <c r="H3362" s="42">
        <f>_xll.qlCalendarAdvance(Calendar,$H3361,B3362,"f",FALSE)</f>
        <v>63248</v>
      </c>
      <c r="I3362" s="139">
        <f>_xll.qlInterestRateIndexValueDate(Index1M,$H3362)</f>
        <v>63250</v>
      </c>
      <c r="J3362" s="144">
        <f>IFERROR(_xll.qlIndexFixing(Index1M,$H3362,TRUE,_xll.ohTrigger(RecalcTrigger,Trigger1M)),NA())</f>
        <v>5.6089490652630469E-3</v>
      </c>
      <c r="K3362" s="44">
        <f>IFERROR(_xll.qlIndexFixing(Index3M,H3362,TRUE,_xll.ohTrigger(RecalcTrigger,Trigger3M)),NA())</f>
        <v>5.8755341349074324E-3</v>
      </c>
      <c r="L3362" s="44">
        <f>IFERROR(_xll.qlIndexFixing(Index6M,$H3362,TRUE,_xll.ohTrigger(RecalcTrigger,Trigger6M)),NA())</f>
        <v>5.5977812874114493E-3</v>
      </c>
      <c r="M3362" s="145">
        <f>IFERROR(_xll.qlIndexFixing(Index1Y,$H3362,TRUE,_xll.ohTrigger(RecalcTrigger,Trigger1Y)),NA())</f>
        <v>6.1905109991028497E-3</v>
      </c>
      <c r="N3362" s="144">
        <f>IFERROR(_xll.qlIndexFixing(ONIndex1M,I3362,TRUE,_xll.ohTrigger(RecalcTrigger,Trigger1M)),NA())</f>
        <v>5.6052076117385496E-3</v>
      </c>
      <c r="O3362" s="44">
        <f>IFERROR(_xll.qlIndexFixing(ONIndex3M,I3362,TRUE,_xll.ohTrigger(RecalcTrigger,Trigger3M)),NA())</f>
        <v>5.8633007584329988E-3</v>
      </c>
      <c r="P3362" s="44">
        <f>IFERROR(_xll.qlIndexFixing(ONIndex6M,I3362,TRUE,_xll.ohTrigger(RecalcTrigger,Trigger6M)),NA())</f>
        <v>5.5888102852019728E-3</v>
      </c>
      <c r="Q3362" s="145">
        <f>IFERROR(_xll.qlIndexFixing(ONIndex1Y,I3362,TRUE,_xll.ohTrigger(RecalcTrigger,Trigger1Y)),NA())</f>
        <v>6.1446001757126112E-3</v>
      </c>
    </row>
    <row r="3363" spans="2:17" x14ac:dyDescent="0.2">
      <c r="B3363" s="39" t="s">
        <v>42</v>
      </c>
      <c r="D3363" s="42">
        <f>_xll.qlCalendarAdvance(Calendar,$D3362,B3363,"f",FALSE)</f>
        <v>63255</v>
      </c>
      <c r="E3363" s="139">
        <f>_xll.qlInterestRateIndexValueDate(IndexON,D3363)</f>
        <v>63255</v>
      </c>
      <c r="F3363" s="155">
        <f>IFERROR(_xll.qlIndexFixing(IndexON,D3363,TRUE,_xll.ohTrigger(RecalcTrigger,TriggerON)),NA())</f>
        <v>5.4133487984220352E-3</v>
      </c>
      <c r="H3363" s="42">
        <f>_xll.qlCalendarAdvance(Calendar,$H3362,B3363,"f",FALSE)</f>
        <v>63255</v>
      </c>
      <c r="I3363" s="139">
        <f>_xll.qlInterestRateIndexValueDate(Index1M,$H3363)</f>
        <v>63257</v>
      </c>
      <c r="J3363" s="144">
        <f>IFERROR(_xll.qlIndexFixing(Index1M,$H3363,TRUE,_xll.ohTrigger(RecalcTrigger,Trigger1M)),NA())</f>
        <v>5.6103957402703353E-3</v>
      </c>
      <c r="K3363" s="44">
        <f>IFERROR(_xll.qlIndexFixing(Index3M,H3363,TRUE,_xll.ohTrigger(RecalcTrigger,Trigger3M)),NA())</f>
        <v>5.8768423894973096E-3</v>
      </c>
      <c r="L3363" s="44">
        <f>IFERROR(_xll.qlIndexFixing(Index6M,$H3363,TRUE,_xll.ohTrigger(RecalcTrigger,Trigger6M)),NA())</f>
        <v>5.5978298889209329E-3</v>
      </c>
      <c r="M3363" s="145">
        <f>IFERROR(_xll.qlIndexFixing(Index1Y,$H3363,TRUE,_xll.ohTrigger(RecalcTrigger,Trigger1Y)),NA())</f>
        <v>6.1914694374123882E-3</v>
      </c>
      <c r="N3363" s="144">
        <f>IFERROR(_xll.qlIndexFixing(ONIndex1M,I3363,TRUE,_xll.ohTrigger(RecalcTrigger,Trigger1M)),NA())</f>
        <v>5.6066685041855635E-3</v>
      </c>
      <c r="O3363" s="44">
        <f>IFERROR(_xll.qlIndexFixing(ONIndex3M,I3363,TRUE,_xll.ohTrigger(RecalcTrigger,Trigger3M)),NA())</f>
        <v>5.86466463864177E-3</v>
      </c>
      <c r="P3363" s="44">
        <f>IFERROR(_xll.qlIndexFixing(ONIndex6M,I3363,TRUE,_xll.ohTrigger(RecalcTrigger,Trigger6M)),NA())</f>
        <v>5.5889299897682321E-3</v>
      </c>
      <c r="Q3363" s="145">
        <f>IFERROR(_xll.qlIndexFixing(ONIndex1Y,I3363,TRUE,_xll.ohTrigger(RecalcTrigger,Trigger1Y)),NA())</f>
        <v>6.1458227019528522E-3</v>
      </c>
    </row>
    <row r="3364" spans="2:17" x14ac:dyDescent="0.2">
      <c r="B3364" s="39" t="s">
        <v>42</v>
      </c>
      <c r="D3364" s="42">
        <f>_xll.qlCalendarAdvance(Calendar,$D3363,B3364,"f",FALSE)</f>
        <v>63262</v>
      </c>
      <c r="E3364" s="139">
        <f>_xll.qlInterestRateIndexValueDate(IndexON,D3364)</f>
        <v>63262</v>
      </c>
      <c r="F3364" s="155">
        <f>IFERROR(_xll.qlIndexFixing(IndexON,D3364,TRUE,_xll.ohTrigger(RecalcTrigger,TriggerON)),NA())</f>
        <v>5.4147852815944475E-3</v>
      </c>
      <c r="H3364" s="42">
        <f>_xll.qlCalendarAdvance(Calendar,$H3363,B3364,"f",FALSE)</f>
        <v>63262</v>
      </c>
      <c r="I3364" s="139">
        <f>_xll.qlInterestRateIndexValueDate(Index1M,$H3364)</f>
        <v>63264</v>
      </c>
      <c r="J3364" s="144">
        <f>IFERROR(_xll.qlIndexFixing(Index1M,$H3364,TRUE,_xll.ohTrigger(RecalcTrigger,Trigger1M)),NA())</f>
        <v>5.6118333200205761E-3</v>
      </c>
      <c r="K3364" s="44">
        <f>IFERROR(_xll.qlIndexFixing(Index3M,H3364,TRUE,_xll.ohTrigger(RecalcTrigger,Trigger3M)),NA())</f>
        <v>5.8781408844923158E-3</v>
      </c>
      <c r="L3364" s="44">
        <f>IFERROR(_xll.qlIndexFixing(Index6M,$H3364,TRUE,_xll.ohTrigger(RecalcTrigger,Trigger6M)),NA())</f>
        <v>5.5978727981295922E-3</v>
      </c>
      <c r="M3364" s="145">
        <f>IFERROR(_xll.qlIndexFixing(Index1Y,$H3364,TRUE,_xll.ohTrigger(RecalcTrigger,Trigger1Y)),NA())</f>
        <v>6.1924170407784652E-3</v>
      </c>
      <c r="N3364" s="144">
        <f>IFERROR(_xll.qlIndexFixing(ONIndex1M,I3364,TRUE,_xll.ohTrigger(RecalcTrigger,Trigger1M)),NA())</f>
        <v>5.6081203299651605E-3</v>
      </c>
      <c r="O3364" s="44">
        <f>IFERROR(_xll.qlIndexFixing(ONIndex3M,I3364,TRUE,_xll.ohTrigger(RecalcTrigger,Trigger3M)),NA())</f>
        <v>5.8660188671311175E-3</v>
      </c>
      <c r="P3364" s="44">
        <f>IFERROR(_xll.qlIndexFixing(ONIndex6M,I3364,TRUE,_xll.ohTrigger(RecalcTrigger,Trigger6M)),NA())</f>
        <v>5.5890441335026964E-3</v>
      </c>
      <c r="Q3364" s="145">
        <f>IFERROR(_xll.qlIndexFixing(ONIndex1Y,I3364,TRUE,_xll.ohTrigger(RecalcTrigger,Trigger1Y)),NA())</f>
        <v>6.1470348910219741E-3</v>
      </c>
    </row>
    <row r="3365" spans="2:17" x14ac:dyDescent="0.2">
      <c r="B3365" s="39" t="s">
        <v>42</v>
      </c>
      <c r="D3365" s="42">
        <f>_xll.qlCalendarAdvance(Calendar,$D3364,B3365,"f",FALSE)</f>
        <v>63269</v>
      </c>
      <c r="E3365" s="139">
        <f>_xll.qlInterestRateIndexValueDate(IndexON,D3365)</f>
        <v>63269</v>
      </c>
      <c r="F3365" s="155">
        <f>IFERROR(_xll.qlIndexFixing(IndexON,D3365,TRUE,_xll.ohTrigger(RecalcTrigger,TriggerON)),NA())</f>
        <v>5.4162125927437188E-3</v>
      </c>
      <c r="H3365" s="42">
        <f>_xll.qlCalendarAdvance(Calendar,$H3364,B3365,"f",FALSE)</f>
        <v>63269</v>
      </c>
      <c r="I3365" s="139">
        <f>_xll.qlInterestRateIndexValueDate(Index1M,$H3365)</f>
        <v>63271</v>
      </c>
      <c r="J3365" s="144">
        <f>IFERROR(_xll.qlIndexFixing(Index1M,$H3365,TRUE,_xll.ohTrigger(RecalcTrigger,Trigger1M)),NA())</f>
        <v>5.6132617896406667E-3</v>
      </c>
      <c r="K3365" s="44">
        <f>IFERROR(_xll.qlIndexFixing(Index3M,H3365,TRUE,_xll.ohTrigger(RecalcTrigger,Trigger3M)),NA())</f>
        <v>5.8794296040329628E-3</v>
      </c>
      <c r="L3365" s="44">
        <f>IFERROR(_xll.qlIndexFixing(Index6M,$H3365,TRUE,_xll.ohTrigger(RecalcTrigger,Trigger6M)),NA())</f>
        <v>5.5979100058894766E-3</v>
      </c>
      <c r="M3365" s="145">
        <f>IFERROR(_xll.qlIndexFixing(Index1Y,$H3365,TRUE,_xll.ohTrigger(RecalcTrigger,Trigger1Y)),NA())</f>
        <v>6.1933537921111869E-3</v>
      </c>
      <c r="N3365" s="144">
        <f>IFERROR(_xll.qlIndexFixing(ONIndex1M,I3365,TRUE,_xll.ohTrigger(RecalcTrigger,Trigger1M)),NA())</f>
        <v>5.6099736169290537E-3</v>
      </c>
      <c r="O3365" s="44">
        <f>IFERROR(_xll.qlIndexFixing(ONIndex3M,I3365,TRUE,_xll.ohTrigger(RecalcTrigger,Trigger3M)),NA())</f>
        <v>5.8677458105194091E-3</v>
      </c>
      <c r="P3365" s="44">
        <f>IFERROR(_xll.qlIndexFixing(ONIndex6M,I3365,TRUE,_xll.ohTrigger(RecalcTrigger,Trigger6M)),NA())</f>
        <v>5.5891827043375031E-3</v>
      </c>
      <c r="Q3365" s="145">
        <f>IFERROR(_xll.qlIndexFixing(ONIndex1Y,I3365,TRUE,_xll.ohTrigger(RecalcTrigger,Trigger1Y)),NA())</f>
        <v>6.1485782027403957E-3</v>
      </c>
    </row>
    <row r="3366" spans="2:17" x14ac:dyDescent="0.2">
      <c r="B3366" s="39" t="s">
        <v>42</v>
      </c>
      <c r="D3366" s="42">
        <f>_xll.qlCalendarAdvance(Calendar,$D3365,B3366,"f",FALSE)</f>
        <v>63276</v>
      </c>
      <c r="E3366" s="139">
        <f>_xll.qlInterestRateIndexValueDate(IndexON,D3366)</f>
        <v>63276</v>
      </c>
      <c r="F3366" s="155">
        <f>IFERROR(_xll.qlIndexFixing(IndexON,D3366,TRUE,_xll.ohTrigger(RecalcTrigger,TriggerON)),NA())</f>
        <v>5.4176307166020621E-3</v>
      </c>
      <c r="H3366" s="42">
        <f>_xll.qlCalendarAdvance(Calendar,$H3365,B3366,"f",FALSE)</f>
        <v>63276</v>
      </c>
      <c r="I3366" s="139">
        <f>_xll.qlInterestRateIndexValueDate(Index1M,$H3366)</f>
        <v>63278</v>
      </c>
      <c r="J3366" s="144">
        <f>IFERROR(_xll.qlIndexFixing(Index1M,$H3366,TRUE,_xll.ohTrigger(RecalcTrigger,Trigger1M)),NA())</f>
        <v>5.6142478650431189E-3</v>
      </c>
      <c r="K3366" s="44">
        <f>IFERROR(_xll.qlIndexFixing(Index3M,H3366,TRUE,_xll.ohTrigger(RecalcTrigger,Trigger3M)),NA())</f>
        <v>5.8807085322554195E-3</v>
      </c>
      <c r="L3366" s="44">
        <f>IFERROR(_xll.qlIndexFixing(Index6M,$H3366,TRUE,_xll.ohTrigger(RecalcTrigger,Trigger6M)),NA())</f>
        <v>5.5978101743043565E-3</v>
      </c>
      <c r="M3366" s="145">
        <f>IFERROR(_xll.qlIndexFixing(Index1Y,$H3366,TRUE,_xll.ohTrigger(RecalcTrigger,Trigger1Y)),NA())</f>
        <v>6.1942796743213206E-3</v>
      </c>
      <c r="N3366" s="144">
        <f>IFERROR(_xll.qlIndexFixing(ONIndex1M,I3366,TRUE,_xll.ohTrigger(RecalcTrigger,Trigger1M)),NA())</f>
        <v>5.6109967223694213E-3</v>
      </c>
      <c r="O3366" s="44">
        <f>IFERROR(_xll.qlIndexFixing(ONIndex3M,I3366,TRUE,_xll.ohTrigger(RecalcTrigger,Trigger3M)),NA())</f>
        <v>5.8686983057221198E-3</v>
      </c>
      <c r="P3366" s="44">
        <f>IFERROR(_xll.qlIndexFixing(ONIndex6M,I3366,TRUE,_xll.ohTrigger(RecalcTrigger,Trigger6M)),NA())</f>
        <v>5.5892557025050138E-3</v>
      </c>
      <c r="Q3366" s="145">
        <f>IFERROR(_xll.qlIndexFixing(ONIndex1Y,I3366,TRUE,_xll.ohTrigger(RecalcTrigger,Trigger1Y)),NA())</f>
        <v>6.1494281888219149E-3</v>
      </c>
    </row>
    <row r="3367" spans="2:17" x14ac:dyDescent="0.2">
      <c r="B3367" s="39" t="s">
        <v>42</v>
      </c>
      <c r="D3367" s="42">
        <f>_xll.qlCalendarAdvance(Calendar,$D3366,B3367,"f",FALSE)</f>
        <v>63283</v>
      </c>
      <c r="E3367" s="139">
        <f>_xll.qlInterestRateIndexValueDate(IndexON,D3367)</f>
        <v>63283</v>
      </c>
      <c r="F3367" s="155">
        <f>IFERROR(_xll.qlIndexFixing(IndexON,D3367,TRUE,_xll.ohTrigger(RecalcTrigger,TriggerON)),NA())</f>
        <v>5.4190396382214345E-3</v>
      </c>
      <c r="H3367" s="42">
        <f>_xll.qlCalendarAdvance(Calendar,$H3366,B3367,"f",FALSE)</f>
        <v>63283</v>
      </c>
      <c r="I3367" s="139">
        <f>_xll.qlInterestRateIndexValueDate(Index1M,$H3367)</f>
        <v>63285</v>
      </c>
      <c r="J3367" s="144">
        <f>IFERROR(_xll.qlIndexFixing(Index1M,$H3367,TRUE,_xll.ohTrigger(RecalcTrigger,Trigger1M)),NA())</f>
        <v>5.61609133896801E-3</v>
      </c>
      <c r="K3367" s="44">
        <f>IFERROR(_xll.qlIndexFixing(Index3M,H3367,TRUE,_xll.ohTrigger(RecalcTrigger,Trigger3M)),NA())</f>
        <v>5.8818408293093392E-3</v>
      </c>
      <c r="L3367" s="44">
        <f>IFERROR(_xll.qlIndexFixing(Index6M,$H3367,TRUE,_xll.ohTrigger(RecalcTrigger,Trigger6M)),NA())</f>
        <v>5.5978371855116161E-3</v>
      </c>
      <c r="M3367" s="145">
        <f>IFERROR(_xll.qlIndexFixing(Index1Y,$H3367,TRUE,_xll.ohTrigger(RecalcTrigger,Trigger1Y)),NA())</f>
        <v>6.1951946703196325E-3</v>
      </c>
      <c r="N3367" s="144">
        <f>IFERROR(_xll.qlIndexFixing(ONIndex1M,I3367,TRUE,_xll.ohTrigger(RecalcTrigger,Trigger1M)),NA())</f>
        <v>5.6124212591779354E-3</v>
      </c>
      <c r="O3367" s="44">
        <f>IFERROR(_xll.qlIndexFixing(ONIndex3M,I3367,TRUE,_xll.ohTrigger(RecalcTrigger,Trigger3M)),NA())</f>
        <v>5.8700234841690957E-3</v>
      </c>
      <c r="P3367" s="44">
        <f>IFERROR(_xll.qlIndexFixing(ONIndex6M,I3367,TRUE,_xll.ohTrigger(RecalcTrigger,Trigger6M)),NA())</f>
        <v>5.5893531094675097E-3</v>
      </c>
      <c r="Q3367" s="145">
        <f>IFERROR(_xll.qlIndexFixing(ONIndex1Y,I3367,TRUE,_xll.ohTrigger(RecalcTrigger,Trigger1Y)),NA())</f>
        <v>6.1506092639795895E-3</v>
      </c>
    </row>
    <row r="3368" spans="2:17" x14ac:dyDescent="0.2">
      <c r="B3368" s="39" t="s">
        <v>42</v>
      </c>
      <c r="D3368" s="42">
        <f>_xll.qlCalendarAdvance(Calendar,$D3367,B3368,"f",FALSE)</f>
        <v>63290</v>
      </c>
      <c r="E3368" s="139">
        <f>_xll.qlInterestRateIndexValueDate(IndexON,D3368)</f>
        <v>63290</v>
      </c>
      <c r="F3368" s="155">
        <f>IFERROR(_xll.qlIndexFixing(IndexON,D3368,TRUE,_xll.ohTrigger(RecalcTrigger,TriggerON)),NA())</f>
        <v>5.4204393428136655E-3</v>
      </c>
      <c r="H3368" s="42">
        <f>_xll.qlCalendarAdvance(Calendar,$H3367,B3368,"f",FALSE)</f>
        <v>63290</v>
      </c>
      <c r="I3368" s="139">
        <f>_xll.qlInterestRateIndexValueDate(Index1M,$H3368)</f>
        <v>63292</v>
      </c>
      <c r="J3368" s="144">
        <f>IFERROR(_xll.qlIndexFixing(Index1M,$H3368,TRUE,_xll.ohTrigger(RecalcTrigger,Trigger1M)),NA())</f>
        <v>5.6174923889165673E-3</v>
      </c>
      <c r="K3368" s="44">
        <f>IFERROR(_xll.qlIndexFixing(Index3M,H3368,TRUE,_xll.ohTrigger(RecalcTrigger,Trigger3M)),NA())</f>
        <v>5.8831008113831799E-3</v>
      </c>
      <c r="L3368" s="44">
        <f>IFERROR(_xll.qlIndexFixing(Index6M,$H3368,TRUE,_xll.ohTrigger(RecalcTrigger,Trigger6M)),NA())</f>
        <v>5.5978584700603845E-3</v>
      </c>
      <c r="M3368" s="145">
        <f>IFERROR(_xll.qlIndexFixing(Index1Y,$H3368,TRUE,_xll.ohTrigger(RecalcTrigger,Trigger1Y)),NA())</f>
        <v>6.1965406543868905E-3</v>
      </c>
      <c r="N3368" s="144">
        <f>IFERROR(_xll.qlIndexFixing(ONIndex1M,I3368,TRUE,_xll.ohTrigger(RecalcTrigger,Trigger1M)),NA())</f>
        <v>5.6138366699265418E-3</v>
      </c>
      <c r="O3368" s="44">
        <f>IFERROR(_xll.qlIndexFixing(ONIndex3M,I3368,TRUE,_xll.ohTrigger(RecalcTrigger,Trigger3M)),NA())</f>
        <v>5.8713389475872901E-3</v>
      </c>
      <c r="P3368" s="44">
        <f>IFERROR(_xll.qlIndexFixing(ONIndex6M,I3368,TRUE,_xll.ohTrigger(RecalcTrigger,Trigger6M)),NA())</f>
        <v>5.5894449193871765E-3</v>
      </c>
      <c r="Q3368" s="145">
        <f>IFERROR(_xll.qlIndexFixing(ONIndex1Y,I3368,TRUE,_xll.ohTrigger(RecalcTrigger,Trigger1Y)),NA())</f>
        <v>6.1517799339405599E-3</v>
      </c>
    </row>
    <row r="3369" spans="2:17" x14ac:dyDescent="0.2">
      <c r="B3369" s="39" t="s">
        <v>42</v>
      </c>
      <c r="D3369" s="42">
        <f>_xll.qlCalendarAdvance(Calendar,$D3368,B3369,"f",FALSE)</f>
        <v>63297</v>
      </c>
      <c r="E3369" s="139">
        <f>_xll.qlInterestRateIndexValueDate(IndexON,D3369)</f>
        <v>63297</v>
      </c>
      <c r="F3369" s="155">
        <f>IFERROR(_xll.qlIndexFixing(IndexON,D3369,TRUE,_xll.ohTrigger(RecalcTrigger,TriggerON)),NA())</f>
        <v>5.4218298149510957E-3</v>
      </c>
      <c r="H3369" s="42">
        <f>_xll.qlCalendarAdvance(Calendar,$H3368,B3369,"f",FALSE)</f>
        <v>63297</v>
      </c>
      <c r="I3369" s="139">
        <f>_xll.qlInterestRateIndexValueDate(Index1M,$H3369)</f>
        <v>63299</v>
      </c>
      <c r="J3369" s="144">
        <f>IFERROR(_xll.qlIndexFixing(Index1M,$H3369,TRUE,_xll.ohTrigger(RecalcTrigger,Trigger1M)),NA())</f>
        <v>5.6188842692175833E-3</v>
      </c>
      <c r="K3369" s="44">
        <f>IFERROR(_xll.qlIndexFixing(Index3M,H3369,TRUE,_xll.ohTrigger(RecalcTrigger,Trigger3M)),NA())</f>
        <v>5.8843509558432205E-3</v>
      </c>
      <c r="L3369" s="44">
        <f>IFERROR(_xll.qlIndexFixing(Index6M,$H3369,TRUE,_xll.ohTrigger(RecalcTrigger,Trigger6M)),NA())</f>
        <v>5.5978740188060636E-3</v>
      </c>
      <c r="M3369" s="145">
        <f>IFERROR(_xll.qlIndexFixing(Index1Y,$H3369,TRUE,_xll.ohTrigger(RecalcTrigger,Trigger1Y)),NA())</f>
        <v>6.1969919353264792E-3</v>
      </c>
      <c r="N3369" s="144">
        <f>IFERROR(_xll.qlIndexFixing(ONIndex1M,I3369,TRUE,_xll.ohTrigger(RecalcTrigger,Trigger1M)),NA())</f>
        <v>5.6152429396671977E-3</v>
      </c>
      <c r="O3369" s="44">
        <f>IFERROR(_xll.qlIndexFixing(ONIndex3M,I3369,TRUE,_xll.ohTrigger(RecalcTrigger,Trigger3M)),NA())</f>
        <v>5.8726446801493637E-3</v>
      </c>
      <c r="P3369" s="44">
        <f>IFERROR(_xll.qlIndexFixing(ONIndex6M,I3369,TRUE,_xll.ohTrigger(RecalcTrigger,Trigger6M)),NA())</f>
        <v>5.5895311228315592E-3</v>
      </c>
      <c r="Q3369" s="145">
        <f>IFERROR(_xll.qlIndexFixing(ONIndex1Y,I3369,TRUE,_xll.ohTrigger(RecalcTrigger,Trigger1Y)),NA())</f>
        <v>6.1529401816784457E-3</v>
      </c>
    </row>
    <row r="3370" spans="2:17" x14ac:dyDescent="0.2">
      <c r="B3370" s="39" t="s">
        <v>42</v>
      </c>
      <c r="D3370" s="42">
        <f>_xll.qlCalendarAdvance(Calendar,$D3369,B3370,"f",FALSE)</f>
        <v>63304</v>
      </c>
      <c r="E3370" s="139">
        <f>_xll.qlInterestRateIndexValueDate(IndexON,D3370)</f>
        <v>63304</v>
      </c>
      <c r="F3370" s="155">
        <f>IFERROR(_xll.qlIndexFixing(IndexON,D3370,TRUE,_xll.ohTrigger(RecalcTrigger,TriggerON)),NA())</f>
        <v>5.4232110398455546E-3</v>
      </c>
      <c r="H3370" s="42">
        <f>_xll.qlCalendarAdvance(Calendar,$H3369,B3370,"f",FALSE)</f>
        <v>63304</v>
      </c>
      <c r="I3370" s="139">
        <f>_xll.qlInterestRateIndexValueDate(Index1M,$H3370)</f>
        <v>63306</v>
      </c>
      <c r="J3370" s="144">
        <f>IFERROR(_xll.qlIndexFixing(Index1M,$H3370,TRUE,_xll.ohTrigger(RecalcTrigger,Trigger1M)),NA())</f>
        <v>5.6202669649904613E-3</v>
      </c>
      <c r="K3370" s="44">
        <f>IFERROR(_xll.qlIndexFixing(Index3M,H3370,TRUE,_xll.ohTrigger(RecalcTrigger,Trigger3M)),NA())</f>
        <v>5.8855912468348892E-3</v>
      </c>
      <c r="L3370" s="44">
        <f>IFERROR(_xll.qlIndexFixing(Index6M,$H3370,TRUE,_xll.ohTrigger(RecalcTrigger,Trigger6M)),NA())</f>
        <v>5.5978838226040557E-3</v>
      </c>
      <c r="M3370" s="145">
        <f>IFERROR(_xll.qlIndexFixing(Index1Y,$H3370,TRUE,_xll.ohTrigger(RecalcTrigger,Trigger1Y)),NA())</f>
        <v>6.1978741701580803E-3</v>
      </c>
      <c r="N3370" s="144">
        <f>IFERROR(_xll.qlIndexFixing(ONIndex1M,I3370,TRUE,_xll.ohTrigger(RecalcTrigger,Trigger1M)),NA())</f>
        <v>5.6168388930366575E-3</v>
      </c>
      <c r="O3370" s="44">
        <f>IFERROR(_xll.qlIndexFixing(ONIndex3M,I3370,TRUE,_xll.ohTrigger(RecalcTrigger,Trigger3M)),NA())</f>
        <v>5.874125010327802E-3</v>
      </c>
      <c r="P3370" s="44">
        <f>IFERROR(_xll.qlIndexFixing(ONIndex6M,I3370,TRUE,_xll.ohTrigger(RecalcTrigger,Trigger6M)),NA())</f>
        <v>5.5896227647256325E-3</v>
      </c>
      <c r="Q3370" s="145">
        <f>IFERROR(_xll.qlIndexFixing(ONIndex1Y,I3370,TRUE,_xll.ohTrigger(RecalcTrigger,Trigger1Y)),NA())</f>
        <v>6.1542533956160383E-3</v>
      </c>
    </row>
    <row r="3371" spans="2:17" x14ac:dyDescent="0.2">
      <c r="B3371" s="39" t="s">
        <v>42</v>
      </c>
      <c r="D3371" s="42">
        <f>_xll.qlCalendarAdvance(Calendar,$D3370,B3371,"f",FALSE)</f>
        <v>63311</v>
      </c>
      <c r="E3371" s="139">
        <f>_xll.qlInterestRateIndexValueDate(IndexON,D3371)</f>
        <v>63311</v>
      </c>
      <c r="F3371" s="155">
        <f>IFERROR(_xll.qlIndexFixing(IndexON,D3371,TRUE,_xll.ohTrigger(RecalcTrigger,TriggerON)),NA())</f>
        <v>5.4245830023891273E-3</v>
      </c>
      <c r="H3371" s="42">
        <f>_xll.qlCalendarAdvance(Calendar,$H3370,B3371,"f",FALSE)</f>
        <v>63311</v>
      </c>
      <c r="I3371" s="139">
        <f>_xll.qlInterestRateIndexValueDate(Index1M,$H3371)</f>
        <v>63313</v>
      </c>
      <c r="J3371" s="144">
        <f>IFERROR(_xll.qlIndexFixing(Index1M,$H3371,TRUE,_xll.ohTrigger(RecalcTrigger,Trigger1M)),NA())</f>
        <v>5.6216404613571025E-3</v>
      </c>
      <c r="K3371" s="44">
        <f>IFERROR(_xll.qlIndexFixing(Index3M,H3371,TRUE,_xll.ohTrigger(RecalcTrigger,Trigger3M)),NA())</f>
        <v>5.8869557484858325E-3</v>
      </c>
      <c r="L3371" s="44">
        <f>IFERROR(_xll.qlIndexFixing(Index6M,$H3371,TRUE,_xll.ohTrigger(RecalcTrigger,Trigger6M)),NA())</f>
        <v>5.5980130098973804E-3</v>
      </c>
      <c r="M3371" s="145">
        <f>IFERROR(_xll.qlIndexFixing(Index1Y,$H3371,TRUE,_xll.ohTrigger(RecalcTrigger,Trigger1Y)),NA())</f>
        <v>6.1987454504246449E-3</v>
      </c>
      <c r="N3371" s="144">
        <f>IFERROR(_xll.qlIndexFixing(ONIndex1M,I3371,TRUE,_xll.ohTrigger(RecalcTrigger,Trigger1M)),NA())</f>
        <v>5.6180279968121027E-3</v>
      </c>
      <c r="O3371" s="44">
        <f>IFERROR(_xll.qlIndexFixing(ONIndex3M,I3371,TRUE,_xll.ohTrigger(RecalcTrigger,Trigger3M)),NA())</f>
        <v>5.8752268893957904E-3</v>
      </c>
      <c r="P3371" s="44">
        <f>IFERROR(_xll.qlIndexFixing(ONIndex6M,I3371,TRUE,_xll.ohTrigger(RecalcTrigger,Trigger6M)),NA())</f>
        <v>5.5896866748028629E-3</v>
      </c>
      <c r="Q3371" s="145">
        <f>IFERROR(_xll.qlIndexFixing(ONIndex1Y,I3371,TRUE,_xll.ohTrigger(RecalcTrigger,Trigger1Y)),NA())</f>
        <v>6.1552293430988669E-3</v>
      </c>
    </row>
    <row r="3372" spans="2:17" x14ac:dyDescent="0.2">
      <c r="B3372" s="39" t="s">
        <v>42</v>
      </c>
      <c r="D3372" s="42">
        <f>_xll.qlCalendarAdvance(Calendar,$D3371,B3372,"f",FALSE)</f>
        <v>63318</v>
      </c>
      <c r="E3372" s="139">
        <f>_xll.qlInterestRateIndexValueDate(IndexON,D3372)</f>
        <v>63318</v>
      </c>
      <c r="F3372" s="155">
        <f>IFERROR(_xll.qlIndexFixing(IndexON,D3372,TRUE,_xll.ohTrigger(RecalcTrigger,TriggerON)),NA())</f>
        <v>5.4259456874738987E-3</v>
      </c>
      <c r="H3372" s="42">
        <f>_xll.qlCalendarAdvance(Calendar,$H3371,B3372,"f",FALSE)</f>
        <v>63318</v>
      </c>
      <c r="I3372" s="139">
        <f>_xll.qlInterestRateIndexValueDate(Index1M,$H3372)</f>
        <v>63320</v>
      </c>
      <c r="J3372" s="144">
        <f>IFERROR(_xll.qlIndexFixing(Index1M,$H3372,TRUE,_xll.ohTrigger(RecalcTrigger,Trigger1M)),NA())</f>
        <v>5.6230047434369101E-3</v>
      </c>
      <c r="K3372" s="44">
        <f>IFERROR(_xll.qlIndexFixing(Index3M,H3372,TRUE,_xll.ohTrigger(RecalcTrigger,Trigger3M)),NA())</f>
        <v>5.888175595726442E-3</v>
      </c>
      <c r="L3372" s="44">
        <f>IFERROR(_xll.qlIndexFixing(Index6M,$H3372,TRUE,_xll.ohTrigger(RecalcTrigger,Trigger6M)),NA())</f>
        <v>5.5980100514479809E-3</v>
      </c>
      <c r="M3372" s="145">
        <f>IFERROR(_xll.qlIndexFixing(Index1Y,$H3372,TRUE,_xll.ohTrigger(RecalcTrigger,Trigger1Y)),NA())</f>
        <v>6.1996057590386917E-3</v>
      </c>
      <c r="N3372" s="144">
        <f>IFERROR(_xll.qlIndexFixing(ONIndex1M,I3372,TRUE,_xll.ohTrigger(RecalcTrigger,Trigger1M)),NA())</f>
        <v>5.6194067544801385E-3</v>
      </c>
      <c r="O3372" s="44">
        <f>IFERROR(_xll.qlIndexFixing(ONIndex3M,I3372,TRUE,_xll.ohTrigger(RecalcTrigger,Trigger3M)),NA())</f>
        <v>5.8765033345054007E-3</v>
      </c>
      <c r="P3372" s="44">
        <f>IFERROR(_xll.qlIndexFixing(ONIndex6M,I3372,TRUE,_xll.ohTrigger(RecalcTrigger,Trigger6M)),NA())</f>
        <v>5.5897560047846184E-3</v>
      </c>
      <c r="Q3372" s="145">
        <f>IFERROR(_xll.qlIndexFixing(ONIndex1Y,I3372,TRUE,_xll.ohTrigger(RecalcTrigger,Trigger1Y)),NA())</f>
        <v>6.1563582228085778E-3</v>
      </c>
    </row>
    <row r="3373" spans="2:17" x14ac:dyDescent="0.2">
      <c r="B3373" s="39" t="s">
        <v>42</v>
      </c>
      <c r="D3373" s="42">
        <f>_xll.qlCalendarAdvance(Calendar,$D3372,B3373,"f",FALSE)</f>
        <v>63325</v>
      </c>
      <c r="E3373" s="139">
        <f>_xll.qlInterestRateIndexValueDate(IndexON,D3373)</f>
        <v>63325</v>
      </c>
      <c r="F3373" s="155">
        <f>IFERROR(_xll.qlIndexFixing(IndexON,D3373,TRUE,_xll.ohTrigger(RecalcTrigger,TriggerON)),NA())</f>
        <v>5.4272990802317622E-3</v>
      </c>
      <c r="H3373" s="42">
        <f>_xll.qlCalendarAdvance(Calendar,$H3372,B3373,"f",FALSE)</f>
        <v>63325</v>
      </c>
      <c r="I3373" s="139">
        <f>_xll.qlInterestRateIndexValueDate(Index1M,$H3373)</f>
        <v>63327</v>
      </c>
      <c r="J3373" s="144">
        <f>IFERROR(_xll.qlIndexFixing(Index1M,$H3373,TRUE,_xll.ohTrigger(RecalcTrigger,Trigger1M)),NA())</f>
        <v>5.6243597963567815E-3</v>
      </c>
      <c r="K3373" s="44">
        <f>IFERROR(_xll.qlIndexFixing(Index3M,H3373,TRUE,_xll.ohTrigger(RecalcTrigger,Trigger3M)),NA())</f>
        <v>5.889385540624628E-3</v>
      </c>
      <c r="L3373" s="44">
        <f>IFERROR(_xll.qlIndexFixing(Index6M,$H3373,TRUE,_xll.ohTrigger(RecalcTrigger,Trigger6M)),NA())</f>
        <v>5.5980013183885438E-3</v>
      </c>
      <c r="M3373" s="145">
        <f>IFERROR(_xll.qlIndexFixing(Index1Y,$H3373,TRUE,_xll.ohTrigger(RecalcTrigger,Trigger1Y)),NA())</f>
        <v>6.2004550789129566E-3</v>
      </c>
      <c r="N3373" s="144">
        <f>IFERROR(_xll.qlIndexFixing(ONIndex1M,I3373,TRUE,_xll.ohTrigger(RecalcTrigger,Trigger1M)),NA())</f>
        <v>5.6207763116677967E-3</v>
      </c>
      <c r="O3373" s="44">
        <f>IFERROR(_xll.qlIndexFixing(ONIndex3M,I3373,TRUE,_xll.ohTrigger(RecalcTrigger,Trigger3M)),NA())</f>
        <v>5.8777699853695964E-3</v>
      </c>
      <c r="P3373" s="44">
        <f>IFERROR(_xll.qlIndexFixing(ONIndex6M,I3373,TRUE,_xll.ohTrigger(RecalcTrigger,Trigger6M)),NA())</f>
        <v>5.5898196919201837E-3</v>
      </c>
      <c r="Q3373" s="145">
        <f>IFERROR(_xll.qlIndexFixing(ONIndex1Y,I3373,TRUE,_xll.ohTrigger(RecalcTrigger,Trigger1Y)),NA())</f>
        <v>6.1574766125893632E-3</v>
      </c>
    </row>
    <row r="3374" spans="2:17" x14ac:dyDescent="0.2">
      <c r="B3374" s="39" t="s">
        <v>42</v>
      </c>
      <c r="D3374" s="42">
        <f>_xll.qlCalendarAdvance(Calendar,$D3373,B3374,"f",FALSE)</f>
        <v>63332</v>
      </c>
      <c r="E3374" s="139">
        <f>_xll.qlInterestRateIndexValueDate(IndexON,D3374)</f>
        <v>63332</v>
      </c>
      <c r="F3374" s="155">
        <f>IFERROR(_xll.qlIndexFixing(IndexON,D3374,TRUE,_xll.ohTrigger(RecalcTrigger,TriggerON)),NA())</f>
        <v>5.4286431654748668E-3</v>
      </c>
      <c r="H3374" s="42">
        <f>_xll.qlCalendarAdvance(Calendar,$H3373,B3374,"f",FALSE)</f>
        <v>63332</v>
      </c>
      <c r="I3374" s="139">
        <f>_xll.qlInterestRateIndexValueDate(Index1M,$H3374)</f>
        <v>63334</v>
      </c>
      <c r="J3374" s="144">
        <f>IFERROR(_xll.qlIndexFixing(Index1M,$H3374,TRUE,_xll.ohTrigger(RecalcTrigger,Trigger1M)),NA())</f>
        <v>5.6257056052261278E-3</v>
      </c>
      <c r="K3374" s="44">
        <f>IFERROR(_xll.qlIndexFixing(Index3M,H3374,TRUE,_xll.ohTrigger(RecalcTrigger,Trigger3M)),NA())</f>
        <v>5.8905855673174268E-3</v>
      </c>
      <c r="L3374" s="44">
        <f>IFERROR(_xll.qlIndexFixing(Index6M,$H3374,TRUE,_xll.ohTrigger(RecalcTrigger,Trigger6M)),NA())</f>
        <v>5.597986801571548E-3</v>
      </c>
      <c r="M3374" s="145">
        <f>IFERROR(_xll.qlIndexFixing(Index1Y,$H3374,TRUE,_xll.ohTrigger(RecalcTrigger,Trigger1Y)),NA())</f>
        <v>6.2012933929601784E-3</v>
      </c>
      <c r="N3374" s="144">
        <f>IFERROR(_xll.qlIndexFixing(ONIndex1M,I3374,TRUE,_xll.ohTrigger(RecalcTrigger,Trigger1M)),NA())</f>
        <v>5.6221366536668427E-3</v>
      </c>
      <c r="O3374" s="44">
        <f>IFERROR(_xll.qlIndexFixing(ONIndex3M,I3374,TRUE,_xll.ohTrigger(RecalcTrigger,Trigger3M)),NA())</f>
        <v>5.87902682632091E-3</v>
      </c>
      <c r="P3374" s="44">
        <f>IFERROR(_xll.qlIndexFixing(ONIndex6M,I3374,TRUE,_xll.ohTrigger(RecalcTrigger,Trigger6M)),NA())</f>
        <v>5.5898777274165923E-3</v>
      </c>
      <c r="Q3374" s="145">
        <f>IFERROR(_xll.qlIndexFixing(ONIndex1Y,I3374,TRUE,_xll.ohTrigger(RecalcTrigger,Trigger1Y)),NA())</f>
        <v>6.1585844954947788E-3</v>
      </c>
    </row>
    <row r="3375" spans="2:17" x14ac:dyDescent="0.2">
      <c r="B3375" s="39" t="s">
        <v>42</v>
      </c>
      <c r="D3375" s="42">
        <f>_xll.qlCalendarAdvance(Calendar,$D3374,B3375,"f",FALSE)</f>
        <v>63339</v>
      </c>
      <c r="E3375" s="139">
        <f>_xll.qlInterestRateIndexValueDate(IndexON,D3375)</f>
        <v>63339</v>
      </c>
      <c r="F3375" s="155">
        <f>IFERROR(_xll.qlIndexFixing(IndexON,D3375,TRUE,_xll.ohTrigger(RecalcTrigger,TriggerON)),NA())</f>
        <v>5.4299779283351057E-3</v>
      </c>
      <c r="H3375" s="42">
        <f>_xll.qlCalendarAdvance(Calendar,$H3374,B3375,"f",FALSE)</f>
        <v>63339</v>
      </c>
      <c r="I3375" s="139">
        <f>_xll.qlInterestRateIndexValueDate(Index1M,$H3375)</f>
        <v>63341</v>
      </c>
      <c r="J3375" s="144">
        <f>IFERROR(_xll.qlIndexFixing(Index1M,$H3375,TRUE,_xll.ohTrigger(RecalcTrigger,Trigger1M)),NA())</f>
        <v>5.6270421551768424E-3</v>
      </c>
      <c r="K3375" s="44">
        <f>IFERROR(_xll.qlIndexFixing(Index3M,H3375,TRUE,_xll.ohTrigger(RecalcTrigger,Trigger3M)),NA())</f>
        <v>5.8917756599462193E-3</v>
      </c>
      <c r="L3375" s="44">
        <f>IFERROR(_xll.qlIndexFixing(Index6M,$H3375,TRUE,_xll.ohTrigger(RecalcTrigger,Trigger6M)),NA())</f>
        <v>5.5978463472990108E-3</v>
      </c>
      <c r="M3375" s="145">
        <f>IFERROR(_xll.qlIndexFixing(Index1Y,$H3375,TRUE,_xll.ohTrigger(RecalcTrigger,Trigger1Y)),NA())</f>
        <v>6.2021206840937489E-3</v>
      </c>
      <c r="N3375" s="144">
        <f>IFERROR(_xll.qlIndexFixing(ONIndex1M,I3375,TRUE,_xll.ohTrigger(RecalcTrigger,Trigger1M)),NA())</f>
        <v>5.6234877654492976E-3</v>
      </c>
      <c r="O3375" s="44">
        <f>IFERROR(_xll.qlIndexFixing(ONIndex3M,I3375,TRUE,_xll.ohTrigger(RecalcTrigger,Trigger3M)),NA())</f>
        <v>5.8802738413721301E-3</v>
      </c>
      <c r="P3375" s="44">
        <f>IFERROR(_xll.qlIndexFixing(ONIndex6M,I3375,TRUE,_xll.ohTrigger(RecalcTrigger,Trigger6M)),NA())</f>
        <v>5.5899301017614533E-3</v>
      </c>
      <c r="Q3375" s="145">
        <f>IFERROR(_xll.qlIndexFixing(ONIndex1Y,I3375,TRUE,_xll.ohTrigger(RecalcTrigger,Trigger1Y)),NA())</f>
        <v>6.1596818544984444E-3</v>
      </c>
    </row>
    <row r="3376" spans="2:17" x14ac:dyDescent="0.2">
      <c r="B3376" s="39" t="s">
        <v>42</v>
      </c>
      <c r="D3376" s="42">
        <f>_xll.qlCalendarAdvance(Calendar,$D3375,B3376,"f",FALSE)</f>
        <v>63346</v>
      </c>
      <c r="E3376" s="139">
        <f>_xll.qlInterestRateIndexValueDate(IndexON,D3376)</f>
        <v>63346</v>
      </c>
      <c r="F3376" s="155">
        <f>IFERROR(_xll.qlIndexFixing(IndexON,D3376,TRUE,_xll.ohTrigger(RecalcTrigger,TriggerON)),NA())</f>
        <v>5.431303353544692E-3</v>
      </c>
      <c r="H3376" s="42">
        <f>_xll.qlCalendarAdvance(Calendar,$H3375,B3376,"f",FALSE)</f>
        <v>63346</v>
      </c>
      <c r="I3376" s="139">
        <f>_xll.qlInterestRateIndexValueDate(Index1M,$H3376)</f>
        <v>63348</v>
      </c>
      <c r="J3376" s="144">
        <f>IFERROR(_xll.qlIndexFixing(Index1M,$H3376,TRUE,_xll.ohTrigger(RecalcTrigger,Trigger1M)),NA())</f>
        <v>5.6283694313208343E-3</v>
      </c>
      <c r="K3376" s="44">
        <f>IFERROR(_xll.qlIndexFixing(Index3M,H3376,TRUE,_xll.ohTrigger(RecalcTrigger,Trigger3M)),NA())</f>
        <v>5.8929558026489109E-3</v>
      </c>
      <c r="L3376" s="44">
        <f>IFERROR(_xll.qlIndexFixing(Index6M,$H3376,TRUE,_xll.ohTrigger(RecalcTrigger,Trigger6M)),NA())</f>
        <v>5.5978214893651571E-3</v>
      </c>
      <c r="M3376" s="145">
        <f>IFERROR(_xll.qlIndexFixing(Index1Y,$H3376,TRUE,_xll.ohTrigger(RecalcTrigger,Trigger1Y)),NA())</f>
        <v>6.20293693522772E-3</v>
      </c>
      <c r="N3376" s="144">
        <f>IFERROR(_xll.qlIndexFixing(ONIndex1M,I3376,TRUE,_xll.ohTrigger(RecalcTrigger,Trigger1M)),NA())</f>
        <v>5.6248296321470548E-3</v>
      </c>
      <c r="O3376" s="44">
        <f>IFERROR(_xll.qlIndexFixing(ONIndex3M,I3376,TRUE,_xll.ohTrigger(RecalcTrigger,Trigger3M)),NA())</f>
        <v>5.8815110148557892E-3</v>
      </c>
      <c r="P3376" s="44">
        <f>IFERROR(_xll.qlIndexFixing(ONIndex6M,I3376,TRUE,_xll.ohTrigger(RecalcTrigger,Trigger6M)),NA())</f>
        <v>5.5899768060818644E-3</v>
      </c>
      <c r="Q3376" s="145">
        <f>IFERROR(_xll.qlIndexFixing(ONIndex1Y,I3376,TRUE,_xll.ohTrigger(RecalcTrigger,Trigger1Y)),NA())</f>
        <v>6.1607686727338518E-3</v>
      </c>
    </row>
    <row r="3377" spans="2:17" x14ac:dyDescent="0.2">
      <c r="B3377" s="39" t="s">
        <v>42</v>
      </c>
      <c r="D3377" s="42">
        <f>_xll.qlCalendarAdvance(Calendar,$D3376,B3377,"f",FALSE)</f>
        <v>63353</v>
      </c>
      <c r="E3377" s="139">
        <f>_xll.qlInterestRateIndexValueDate(IndexON,D3377)</f>
        <v>63353</v>
      </c>
      <c r="F3377" s="155">
        <f>IFERROR(_xll.qlIndexFixing(IndexON,D3377,TRUE,_xll.ohTrigger(RecalcTrigger,TriggerON)),NA())</f>
        <v>5.4326194262355187E-3</v>
      </c>
      <c r="H3377" s="42">
        <f>_xll.qlCalendarAdvance(Calendar,$H3376,B3377,"f",FALSE)</f>
        <v>63353</v>
      </c>
      <c r="I3377" s="139">
        <f>_xll.qlInterestRateIndexValueDate(Index1M,$H3377)</f>
        <v>63355</v>
      </c>
      <c r="J3377" s="144">
        <f>IFERROR(_xll.qlIndexFixing(Index1M,$H3377,TRUE,_xll.ohTrigger(RecalcTrigger,Trigger1M)),NA())</f>
        <v>5.629687418787499E-3</v>
      </c>
      <c r="K3377" s="44">
        <f>IFERROR(_xll.qlIndexFixing(Index3M,H3377,TRUE,_xll.ohTrigger(RecalcTrigger,Trigger3M)),NA())</f>
        <v>5.8941259795651461E-3</v>
      </c>
      <c r="L3377" s="44">
        <f>IFERROR(_xll.qlIndexFixing(Index6M,$H3377,TRUE,_xll.ohTrigger(RecalcTrigger,Trigger6M)),NA())</f>
        <v>5.5977908224701224E-3</v>
      </c>
      <c r="M3377" s="145">
        <f>IFERROR(_xll.qlIndexFixing(Index1Y,$H3377,TRUE,_xll.ohTrigger(RecalcTrigger,Trigger1Y)),NA())</f>
        <v>6.2037421292757055E-3</v>
      </c>
      <c r="N3377" s="144">
        <f>IFERROR(_xll.qlIndexFixing(ONIndex1M,I3377,TRUE,_xll.ohTrigger(RecalcTrigger,Trigger1M)),NA())</f>
        <v>5.6261622389719435E-3</v>
      </c>
      <c r="O3377" s="44">
        <f>IFERROR(_xll.qlIndexFixing(ONIndex3M,I3377,TRUE,_xll.ohTrigger(RecalcTrigger,Trigger3M)),NA())</f>
        <v>5.8827383307846759E-3</v>
      </c>
      <c r="P3377" s="44">
        <f>IFERROR(_xll.qlIndexFixing(ONIndex6M,I3377,TRUE,_xll.ohTrigger(RecalcTrigger,Trigger6M)),NA())</f>
        <v>5.5900178311052429E-3</v>
      </c>
      <c r="Q3377" s="145">
        <f>IFERROR(_xll.qlIndexFixing(ONIndex1Y,I3377,TRUE,_xll.ohTrigger(RecalcTrigger,Trigger1Y)),NA())</f>
        <v>6.1618449332545566E-3</v>
      </c>
    </row>
    <row r="3378" spans="2:17" x14ac:dyDescent="0.2">
      <c r="B3378" s="39" t="s">
        <v>42</v>
      </c>
      <c r="D3378" s="42">
        <f>_xll.qlCalendarAdvance(Calendar,$D3377,B3378,"f",FALSE)</f>
        <v>63360</v>
      </c>
      <c r="E3378" s="139">
        <f>_xll.qlInterestRateIndexValueDate(IndexON,D3378)</f>
        <v>63360</v>
      </c>
      <c r="F3378" s="155">
        <f>IFERROR(_xll.qlIndexFixing(IndexON,D3378,TRUE,_xll.ohTrigger(RecalcTrigger,TriggerON)),NA())</f>
        <v>5.4339261313796072E-3</v>
      </c>
      <c r="H3378" s="42">
        <f>_xll.qlCalendarAdvance(Calendar,$H3377,B3378,"f",FALSE)</f>
        <v>63360</v>
      </c>
      <c r="I3378" s="139">
        <f>_xll.qlInterestRateIndexValueDate(Index1M,$H3378)</f>
        <v>63362</v>
      </c>
      <c r="J3378" s="144">
        <f>IFERROR(_xll.qlIndexFixing(Index1M,$H3378,TRUE,_xll.ohTrigger(RecalcTrigger,Trigger1M)),NA())</f>
        <v>5.6309961026912436E-3</v>
      </c>
      <c r="K3378" s="44">
        <f>IFERROR(_xll.qlIndexFixing(Index3M,H3378,TRUE,_xll.ohTrigger(RecalcTrigger,Trigger3M)),NA())</f>
        <v>5.8952861748336983E-3</v>
      </c>
      <c r="L3378" s="44">
        <f>IFERROR(_xll.qlIndexFixing(Index6M,$H3378,TRUE,_xll.ohTrigger(RecalcTrigger,Trigger6M)),NA())</f>
        <v>5.5977543374684359E-3</v>
      </c>
      <c r="M3378" s="145">
        <f>IFERROR(_xll.qlIndexFixing(Index1Y,$H3378,TRUE,_xll.ohTrigger(RecalcTrigger,Trigger1Y)),NA())</f>
        <v>6.2045362491519734E-3</v>
      </c>
      <c r="N3378" s="144">
        <f>IFERROR(_xll.qlIndexFixing(ONIndex1M,I3378,TRUE,_xll.ohTrigger(RecalcTrigger,Trigger1M)),NA())</f>
        <v>5.627485571135793E-3</v>
      </c>
      <c r="O3378" s="44">
        <f>IFERROR(_xll.qlIndexFixing(ONIndex3M,I3378,TRUE,_xll.ohTrigger(RecalcTrigger,Trigger3M)),NA())</f>
        <v>5.8839557734113868E-3</v>
      </c>
      <c r="P3378" s="44">
        <f>IFERROR(_xll.qlIndexFixing(ONIndex6M,I3378,TRUE,_xll.ohTrigger(RecalcTrigger,Trigger6M)),NA())</f>
        <v>5.5900531677988141E-3</v>
      </c>
      <c r="Q3378" s="145">
        <f>IFERROR(_xll.qlIndexFixing(ONIndex1Y,I3378,TRUE,_xll.ohTrigger(RecalcTrigger,Trigger1Y)),NA())</f>
        <v>6.1629106191141148E-3</v>
      </c>
    </row>
    <row r="3379" spans="2:17" x14ac:dyDescent="0.2">
      <c r="B3379" s="39" t="s">
        <v>42</v>
      </c>
      <c r="D3379" s="42">
        <f>_xll.qlCalendarAdvance(Calendar,$D3378,B3379,"f",FALSE)</f>
        <v>63367</v>
      </c>
      <c r="E3379" s="139">
        <f>_xll.qlInterestRateIndexValueDate(IndexON,D3379)</f>
        <v>63367</v>
      </c>
      <c r="F3379" s="155">
        <f>IFERROR(_xll.qlIndexFixing(IndexON,D3379,TRUE,_xll.ohTrigger(RecalcTrigger,TriggerON)),NA())</f>
        <v>5.4352234538690425E-3</v>
      </c>
      <c r="H3379" s="42">
        <f>_xll.qlCalendarAdvance(Calendar,$H3378,B3379,"f",FALSE)</f>
        <v>63367</v>
      </c>
      <c r="I3379" s="139">
        <f>_xll.qlInterestRateIndexValueDate(Index1M,$H3379)</f>
        <v>63369</v>
      </c>
      <c r="J3379" s="144">
        <f>IFERROR(_xll.qlIndexFixing(Index1M,$H3379,TRUE,_xll.ohTrigger(RecalcTrigger,Trigger1M)),NA())</f>
        <v>5.6322954681589654E-3</v>
      </c>
      <c r="K3379" s="44">
        <f>IFERROR(_xll.qlIndexFixing(Index3M,H3379,TRUE,_xll.ohTrigger(RecalcTrigger,Trigger3M)),NA())</f>
        <v>5.8964363725959494E-3</v>
      </c>
      <c r="L3379" s="44">
        <f>IFERROR(_xll.qlIndexFixing(Index6M,$H3379,TRUE,_xll.ohTrigger(RecalcTrigger,Trigger6M)),NA())</f>
        <v>5.5977120252159365E-3</v>
      </c>
      <c r="M3379" s="145">
        <f>IFERROR(_xll.qlIndexFixing(Index1Y,$H3379,TRUE,_xll.ohTrigger(RecalcTrigger,Trigger1Y)),NA())</f>
        <v>6.205319277771233E-3</v>
      </c>
      <c r="N3379" s="144">
        <f>IFERROR(_xll.qlIndexFixing(ONIndex1M,I3379,TRUE,_xll.ohTrigger(RecalcTrigger,Trigger1M)),NA())</f>
        <v>5.6287996134507523E-3</v>
      </c>
      <c r="O3379" s="44">
        <f>IFERROR(_xll.qlIndexFixing(ONIndex3M,I3379,TRUE,_xll.ohTrigger(RecalcTrigger,Trigger3M)),NA())</f>
        <v>5.8851633269885184E-3</v>
      </c>
      <c r="P3379" s="44">
        <f>IFERROR(_xll.qlIndexFixing(ONIndex6M,I3379,TRUE,_xll.ohTrigger(RecalcTrigger,Trigger6M)),NA())</f>
        <v>5.5900828069699315E-3</v>
      </c>
      <c r="Q3379" s="145">
        <f>IFERROR(_xll.qlIndexFixing(ONIndex1Y,I3379,TRUE,_xll.ohTrigger(RecalcTrigger,Trigger1Y)),NA())</f>
        <v>6.1639657132062098E-3</v>
      </c>
    </row>
    <row r="3380" spans="2:17" x14ac:dyDescent="0.2">
      <c r="B3380" s="39" t="s">
        <v>42</v>
      </c>
      <c r="D3380" s="42">
        <f>_xll.qlCalendarAdvance(Calendar,$D3379,B3380,"f",FALSE)</f>
        <v>63374</v>
      </c>
      <c r="E3380" s="139">
        <f>_xll.qlInterestRateIndexValueDate(IndexON,D3380)</f>
        <v>63374</v>
      </c>
      <c r="F3380" s="155">
        <f>IFERROR(_xll.qlIndexFixing(IndexON,D3380,TRUE,_xll.ohTrigger(RecalcTrigger,TriggerON)),NA())</f>
        <v>5.4365113787557817E-3</v>
      </c>
      <c r="H3380" s="42">
        <f>_xll.qlCalendarAdvance(Calendar,$H3379,B3380,"f",FALSE)</f>
        <v>63374</v>
      </c>
      <c r="I3380" s="139">
        <f>_xll.qlInterestRateIndexValueDate(Index1M,$H3380)</f>
        <v>63376</v>
      </c>
      <c r="J3380" s="144">
        <f>IFERROR(_xll.qlIndexFixing(Index1M,$H3380,TRUE,_xll.ohTrigger(RecalcTrigger,Trigger1M)),NA())</f>
        <v>5.6335855003075697E-3</v>
      </c>
      <c r="K3380" s="44">
        <f>IFERROR(_xll.qlIndexFixing(Index3M,H3380,TRUE,_xll.ohTrigger(RecalcTrigger,Trigger3M)),NA())</f>
        <v>5.8975765569906748E-3</v>
      </c>
      <c r="L3380" s="44">
        <f>IFERROR(_xll.qlIndexFixing(Index6M,$H3380,TRUE,_xll.ohTrigger(RecalcTrigger,Trigger6M)),NA())</f>
        <v>5.5977777296539197E-3</v>
      </c>
      <c r="M3380" s="145">
        <f>IFERROR(_xll.qlIndexFixing(Index1Y,$H3380,TRUE,_xll.ohTrigger(RecalcTrigger,Trigger1Y)),NA())</f>
        <v>6.2060911980484105E-3</v>
      </c>
      <c r="N3380" s="144">
        <f>IFERROR(_xll.qlIndexFixing(ONIndex1M,I3380,TRUE,_xll.ohTrigger(RecalcTrigger,Trigger1M)),NA())</f>
        <v>5.6301043514483951E-3</v>
      </c>
      <c r="O3380" s="44">
        <f>IFERROR(_xll.qlIndexFixing(ONIndex3M,I3380,TRUE,_xll.ohTrigger(RecalcTrigger,Trigger3M)),NA())</f>
        <v>5.8863609755288593E-3</v>
      </c>
      <c r="P3380" s="44">
        <f>IFERROR(_xll.qlIndexFixing(ONIndex6M,I3380,TRUE,_xll.ohTrigger(RecalcTrigger,Trigger6M)),NA())</f>
        <v>5.5901067396657567E-3</v>
      </c>
      <c r="Q3380" s="145">
        <f>IFERROR(_xll.qlIndexFixing(ONIndex1Y,I3380,TRUE,_xll.ohTrigger(RecalcTrigger,Trigger1Y)),NA())</f>
        <v>6.1650101986643335E-3</v>
      </c>
    </row>
    <row r="3381" spans="2:17" x14ac:dyDescent="0.2">
      <c r="B3381" s="39" t="s">
        <v>42</v>
      </c>
      <c r="D3381" s="42">
        <f>_xll.qlCalendarAdvance(Calendar,$D3380,B3381,"f",FALSE)</f>
        <v>63381</v>
      </c>
      <c r="E3381" s="139">
        <f>_xll.qlInterestRateIndexValueDate(IndexON,D3381)</f>
        <v>63381</v>
      </c>
      <c r="F3381" s="155">
        <f>IFERROR(_xll.qlIndexFixing(IndexON,D3381,TRUE,_xll.ohTrigger(RecalcTrigger,TriggerON)),NA())</f>
        <v>5.43778989093191E-3</v>
      </c>
      <c r="H3381" s="42">
        <f>_xll.qlCalendarAdvance(Calendar,$H3380,B3381,"f",FALSE)</f>
        <v>63381</v>
      </c>
      <c r="I3381" s="139">
        <f>_xll.qlInterestRateIndexValueDate(Index1M,$H3381)</f>
        <v>63383</v>
      </c>
      <c r="J3381" s="144">
        <f>IFERROR(_xll.qlIndexFixing(Index1M,$H3381,TRUE,_xll.ohTrigger(RecalcTrigger,Trigger1M)),NA())</f>
        <v>5.6348661842589576E-3</v>
      </c>
      <c r="K3381" s="44">
        <f>IFERROR(_xll.qlIndexFixing(Index3M,H3381,TRUE,_xll.ohTrigger(RecalcTrigger,Trigger3M)),NA())</f>
        <v>5.8987067121549107E-3</v>
      </c>
      <c r="L3381" s="44">
        <f>IFERROR(_xll.qlIndexFixing(Index6M,$H3381,TRUE,_xll.ohTrigger(RecalcTrigger,Trigger6M)),NA())</f>
        <v>5.5977224704781905E-3</v>
      </c>
      <c r="M3381" s="145">
        <f>IFERROR(_xll.qlIndexFixing(Index1Y,$H3381,TRUE,_xll.ohTrigger(RecalcTrigger,Trigger1Y)),NA())</f>
        <v>6.2068519928984338E-3</v>
      </c>
      <c r="N3381" s="144">
        <f>IFERROR(_xll.qlIndexFixing(ONIndex1M,I3381,TRUE,_xll.ohTrigger(RecalcTrigger,Trigger1M)),NA())</f>
        <v>5.6313997699408702E-3</v>
      </c>
      <c r="O3381" s="44">
        <f>IFERROR(_xll.qlIndexFixing(ONIndex3M,I3381,TRUE,_xll.ohTrigger(RecalcTrigger,Trigger3M)),NA())</f>
        <v>5.8875487033649421E-3</v>
      </c>
      <c r="P3381" s="44">
        <f>IFERROR(_xll.qlIndexFixing(ONIndex6M,I3381,TRUE,_xll.ohTrigger(RecalcTrigger,Trigger6M)),NA())</f>
        <v>5.5901249565337707E-3</v>
      </c>
      <c r="Q3381" s="145">
        <f>IFERROR(_xll.qlIndexFixing(ONIndex1Y,I3381,TRUE,_xll.ohTrigger(RecalcTrigger,Trigger1Y)),NA())</f>
        <v>6.1660440587019139E-3</v>
      </c>
    </row>
    <row r="3382" spans="2:17" x14ac:dyDescent="0.2">
      <c r="B3382" s="39" t="s">
        <v>42</v>
      </c>
      <c r="D3382" s="42">
        <f>_xll.qlCalendarAdvance(Calendar,$D3381,B3382,"f",FALSE)</f>
        <v>63388</v>
      </c>
      <c r="E3382" s="139">
        <f>_xll.qlInterestRateIndexValueDate(IndexON,D3382)</f>
        <v>63388</v>
      </c>
      <c r="F3382" s="155">
        <f>IFERROR(_xll.qlIndexFixing(IndexON,D3382,TRUE,_xll.ohTrigger(RecalcTrigger,TriggerON)),NA())</f>
        <v>5.4390589753694485E-3</v>
      </c>
      <c r="H3382" s="42">
        <f>_xll.qlCalendarAdvance(Calendar,$H3381,B3382,"f",FALSE)</f>
        <v>63388</v>
      </c>
      <c r="I3382" s="139">
        <f>_xll.qlInterestRateIndexValueDate(Index1M,$H3382)</f>
        <v>63390</v>
      </c>
      <c r="J3382" s="144">
        <f>IFERROR(_xll.qlIndexFixing(Index1M,$H3382,TRUE,_xll.ohTrigger(RecalcTrigger,Trigger1M)),NA())</f>
        <v>5.6361375051350304E-3</v>
      </c>
      <c r="K3382" s="44">
        <f>IFERROR(_xll.qlIndexFixing(Index3M,H3382,TRUE,_xll.ohTrigger(RecalcTrigger,Trigger3M)),NA())</f>
        <v>5.8998268222326443E-3</v>
      </c>
      <c r="L3382" s="44">
        <f>IFERROR(_xll.qlIndexFixing(Index6M,$H3382,TRUE,_xll.ohTrigger(RecalcTrigger,Trigger6M)),NA())</f>
        <v>5.5976613543857884E-3</v>
      </c>
      <c r="M3382" s="145">
        <f>IFERROR(_xll.qlIndexFixing(Index1Y,$H3382,TRUE,_xll.ohTrigger(RecalcTrigger,Trigger1Y)),NA())</f>
        <v>6.2076016452373237E-3</v>
      </c>
      <c r="N3382" s="144">
        <f>IFERROR(_xll.qlIndexFixing(ONIndex1M,I3382,TRUE,_xll.ohTrigger(RecalcTrigger,Trigger1M)),NA())</f>
        <v>5.6326858542199432E-3</v>
      </c>
      <c r="O3382" s="44">
        <f>IFERROR(_xll.qlIndexFixing(ONIndex3M,I3382,TRUE,_xll.ohTrigger(RecalcTrigger,Trigger3M)),NA())</f>
        <v>5.8887264944296192E-3</v>
      </c>
      <c r="P3382" s="44">
        <f>IFERROR(_xll.qlIndexFixing(ONIndex6M,I3382,TRUE,_xll.ohTrigger(RecalcTrigger,Trigger6M)),NA())</f>
        <v>5.5901374487010713E-3</v>
      </c>
      <c r="Q3382" s="145">
        <f>IFERROR(_xll.qlIndexFixing(ONIndex1Y,I3382,TRUE,_xll.ohTrigger(RecalcTrigger,Trigger1Y)),NA())</f>
        <v>6.1670672762126344E-3</v>
      </c>
    </row>
    <row r="3383" spans="2:17" x14ac:dyDescent="0.2">
      <c r="B3383" s="39" t="s">
        <v>42</v>
      </c>
      <c r="D3383" s="42">
        <f>_xll.qlCalendarAdvance(Calendar,$D3382,B3383,"f",FALSE)</f>
        <v>63395</v>
      </c>
      <c r="E3383" s="139">
        <f>_xll.qlInterestRateIndexValueDate(IndexON,D3383)</f>
        <v>63395</v>
      </c>
      <c r="F3383" s="155">
        <f>IFERROR(_xll.qlIndexFixing(IndexON,D3383,TRUE,_xll.ohTrigger(RecalcTrigger,TriggerON)),NA())</f>
        <v>5.4403186169604822E-3</v>
      </c>
      <c r="H3383" s="42">
        <f>_xll.qlCalendarAdvance(Calendar,$H3382,B3383,"f",FALSE)</f>
        <v>63395</v>
      </c>
      <c r="I3383" s="139">
        <f>_xll.qlInterestRateIndexValueDate(Index1M,$H3383)</f>
        <v>63397</v>
      </c>
      <c r="J3383" s="144">
        <f>IFERROR(_xll.qlIndexFixing(Index1M,$H3383,TRUE,_xll.ohTrigger(RecalcTrigger,Trigger1M)),NA())</f>
        <v>5.6373994480576894E-3</v>
      </c>
      <c r="K3383" s="44">
        <f>IFERROR(_xll.qlIndexFixing(Index3M,H3383,TRUE,_xll.ohTrigger(RecalcTrigger,Trigger3M)),NA())</f>
        <v>5.9009368713600439E-3</v>
      </c>
      <c r="L3383" s="44">
        <f>IFERROR(_xll.qlIndexFixing(Index6M,$H3383,TRUE,_xll.ohTrigger(RecalcTrigger,Trigger6M)),NA())</f>
        <v>5.5975943722317715E-3</v>
      </c>
      <c r="M3383" s="145">
        <f>IFERROR(_xll.qlIndexFixing(Index1Y,$H3383,TRUE,_xll.ohTrigger(RecalcTrigger,Trigger1Y)),NA())</f>
        <v>6.2083401379806648E-3</v>
      </c>
      <c r="N3383" s="144">
        <f>IFERROR(_xll.qlIndexFixing(ONIndex1M,I3383,TRUE,_xll.ohTrigger(RecalcTrigger,Trigger1M)),NA())</f>
        <v>5.6339625893375711E-3</v>
      </c>
      <c r="O3383" s="44">
        <f>IFERROR(_xll.qlIndexFixing(ONIndex3M,I3383,TRUE,_xll.ohTrigger(RecalcTrigger,Trigger3M)),NA())</f>
        <v>5.8898943331353593E-3</v>
      </c>
      <c r="P3383" s="44">
        <f>IFERROR(_xll.qlIndexFixing(ONIndex6M,I3383,TRUE,_xll.ohTrigger(RecalcTrigger,Trigger6M)),NA())</f>
        <v>5.5901442068151397E-3</v>
      </c>
      <c r="Q3383" s="145">
        <f>IFERROR(_xll.qlIndexFixing(ONIndex1Y,I3383,TRUE,_xll.ohTrigger(RecalcTrigger,Trigger1Y)),NA())</f>
        <v>6.1680798341701149E-3</v>
      </c>
    </row>
    <row r="3384" spans="2:17" x14ac:dyDescent="0.2">
      <c r="B3384" s="39" t="s">
        <v>42</v>
      </c>
      <c r="D3384" s="42">
        <f>_xll.qlCalendarAdvance(Calendar,$D3383,B3384,"f",FALSE)</f>
        <v>63402</v>
      </c>
      <c r="E3384" s="139">
        <f>_xll.qlInterestRateIndexValueDate(IndexON,D3384)</f>
        <v>63402</v>
      </c>
      <c r="F3384" s="155">
        <f>IFERROR(_xll.qlIndexFixing(IndexON,D3384,TRUE,_xll.ohTrigger(RecalcTrigger,TriggerON)),NA())</f>
        <v>5.4415688008369045E-3</v>
      </c>
      <c r="H3384" s="42">
        <f>_xll.qlCalendarAdvance(Calendar,$H3383,B3384,"f",FALSE)</f>
        <v>63402</v>
      </c>
      <c r="I3384" s="139">
        <f>_xll.qlInterestRateIndexValueDate(Index1M,$H3384)</f>
        <v>63404</v>
      </c>
      <c r="J3384" s="144">
        <f>IFERROR(_xll.qlIndexFixing(Index1M,$H3384,TRUE,_xll.ohTrigger(RecalcTrigger,Trigger1M)),NA())</f>
        <v>5.6386519981413419E-3</v>
      </c>
      <c r="K3384" s="44">
        <f>IFERROR(_xll.qlIndexFixing(Index3M,H3384,TRUE,_xll.ohTrigger(RecalcTrigger,Trigger3M)),NA())</f>
        <v>5.9020368436802292E-3</v>
      </c>
      <c r="L3384" s="44">
        <f>IFERROR(_xll.qlIndexFixing(Index6M,$H3384,TRUE,_xll.ohTrigger(RecalcTrigger,Trigger6M)),NA())</f>
        <v>5.5975215148720558E-3</v>
      </c>
      <c r="M3384" s="145">
        <f>IFERROR(_xll.qlIndexFixing(Index1Y,$H3384,TRUE,_xll.ohTrigger(RecalcTrigger,Trigger1Y)),NA())</f>
        <v>6.2090674540449167E-3</v>
      </c>
      <c r="N3384" s="144">
        <f>IFERROR(_xll.qlIndexFixing(ONIndex1M,I3384,TRUE,_xll.ohTrigger(RecalcTrigger,Trigger1M)),NA())</f>
        <v>5.6352299606654555E-3</v>
      </c>
      <c r="O3384" s="44">
        <f>IFERROR(_xll.qlIndexFixing(ONIndex3M,I3384,TRUE,_xll.ohTrigger(RecalcTrigger,Trigger3M)),NA())</f>
        <v>5.891052203654823E-3</v>
      </c>
      <c r="P3384" s="44">
        <f>IFERROR(_xll.qlIndexFixing(ONIndex6M,I3384,TRUE,_xll.ohTrigger(RecalcTrigger,Trigger6M)),NA())</f>
        <v>5.5901452220030734E-3</v>
      </c>
      <c r="Q3384" s="145">
        <f>IFERROR(_xll.qlIndexFixing(ONIndex1Y,I3384,TRUE,_xll.ohTrigger(RecalcTrigger,Trigger1Y)),NA())</f>
        <v>6.169081715707847E-3</v>
      </c>
    </row>
    <row r="3385" spans="2:17" x14ac:dyDescent="0.2">
      <c r="B3385" s="39" t="s">
        <v>42</v>
      </c>
      <c r="D3385" s="42">
        <f>_xll.qlCalendarAdvance(Calendar,$D3384,B3385,"f",FALSE)</f>
        <v>63409</v>
      </c>
      <c r="E3385" s="139">
        <f>_xll.qlInterestRateIndexValueDate(IndexON,D3385)</f>
        <v>63409</v>
      </c>
      <c r="F3385" s="155">
        <f>IFERROR(_xll.qlIndexFixing(IndexON,D3385,TRUE,_xll.ohTrigger(RecalcTrigger,TriggerON)),NA())</f>
        <v>5.4428095118908004E-3</v>
      </c>
      <c r="H3385" s="42">
        <f>_xll.qlCalendarAdvance(Calendar,$H3384,B3385,"f",FALSE)</f>
        <v>63409</v>
      </c>
      <c r="I3385" s="139">
        <f>_xll.qlInterestRateIndexValueDate(Index1M,$H3385)</f>
        <v>63411</v>
      </c>
      <c r="J3385" s="144">
        <f>IFERROR(_xll.qlIndexFixing(Index1M,$H3385,TRUE,_xll.ohTrigger(RecalcTrigger,Trigger1M)),NA())</f>
        <v>5.639895140517881E-3</v>
      </c>
      <c r="K3385" s="44">
        <f>IFERROR(_xll.qlIndexFixing(Index3M,H3385,TRUE,_xll.ohTrigger(RecalcTrigger,Trigger3M)),NA())</f>
        <v>5.9031267233302367E-3</v>
      </c>
      <c r="L3385" s="44">
        <f>IFERROR(_xll.qlIndexFixing(Index6M,$H3385,TRUE,_xll.ohTrigger(RecalcTrigger,Trigger6M)),NA())</f>
        <v>5.5974427731612705E-3</v>
      </c>
      <c r="M3385" s="145">
        <f>IFERROR(_xll.qlIndexFixing(Index1Y,$H3385,TRUE,_xll.ohTrigger(RecalcTrigger,Trigger1Y)),NA())</f>
        <v>6.209783576346101E-3</v>
      </c>
      <c r="N3385" s="144">
        <f>IFERROR(_xll.qlIndexFixing(ONIndex1M,I3385,TRUE,_xll.ohTrigger(RecalcTrigger,Trigger1M)),NA())</f>
        <v>5.6364879529358092E-3</v>
      </c>
      <c r="O3385" s="44">
        <f>IFERROR(_xll.qlIndexFixing(ONIndex3M,I3385,TRUE,_xll.ohTrigger(RecalcTrigger,Trigger3M)),NA())</f>
        <v>5.8922000900007987E-3</v>
      </c>
      <c r="P3385" s="44">
        <f>IFERROR(_xll.qlIndexFixing(ONIndex6M,I3385,TRUE,_xll.ohTrigger(RecalcTrigger,Trigger6M)),NA())</f>
        <v>5.5901404847524816E-3</v>
      </c>
      <c r="Q3385" s="145">
        <f>IFERROR(_xll.qlIndexFixing(ONIndex1Y,I3385,TRUE,_xll.ohTrigger(RecalcTrigger,Trigger1Y)),NA())</f>
        <v>6.1700729039593227E-3</v>
      </c>
    </row>
    <row r="3386" spans="2:17" x14ac:dyDescent="0.2">
      <c r="B3386" s="39" t="s">
        <v>42</v>
      </c>
      <c r="D3386" s="42">
        <f>_xll.qlCalendarAdvance(Calendar,$D3385,B3386,"f",FALSE)</f>
        <v>63416</v>
      </c>
      <c r="E3386" s="139">
        <f>_xll.qlInterestRateIndexValueDate(IndexON,D3386)</f>
        <v>63416</v>
      </c>
      <c r="F3386" s="155">
        <f>IFERROR(_xll.qlIndexFixing(IndexON,D3386,TRUE,_xll.ohTrigger(RecalcTrigger,TriggerON)),NA())</f>
        <v>5.4440407350941911E-3</v>
      </c>
      <c r="H3386" s="42">
        <f>_xll.qlCalendarAdvance(Calendar,$H3385,B3386,"f",FALSE)</f>
        <v>63416</v>
      </c>
      <c r="I3386" s="139">
        <f>_xll.qlInterestRateIndexValueDate(Index1M,$H3386)</f>
        <v>63418</v>
      </c>
      <c r="J3386" s="144">
        <f>IFERROR(_xll.qlIndexFixing(Index1M,$H3386,TRUE,_xll.ohTrigger(RecalcTrigger,Trigger1M)),NA())</f>
        <v>5.641128860299216E-3</v>
      </c>
      <c r="K3386" s="44">
        <f>IFERROR(_xll.qlIndexFixing(Index3M,H3386,TRUE,_xll.ohTrigger(RecalcTrigger,Trigger3M)),NA())</f>
        <v>5.904206494450579E-3</v>
      </c>
      <c r="L3386" s="44">
        <f>IFERROR(_xll.qlIndexFixing(Index6M,$H3386,TRUE,_xll.ohTrigger(RecalcTrigger,Trigger6M)),NA())</f>
        <v>5.5973581379557599E-3</v>
      </c>
      <c r="M3386" s="145">
        <f>IFERROR(_xll.qlIndexFixing(Index1Y,$H3386,TRUE,_xll.ohTrigger(RecalcTrigger,Trigger1Y)),NA())</f>
        <v>6.2104884878015545E-3</v>
      </c>
      <c r="N3386" s="144">
        <f>IFERROR(_xll.qlIndexFixing(ONIndex1M,I3386,TRUE,_xll.ohTrigger(RecalcTrigger,Trigger1M)),NA())</f>
        <v>5.6377365515203337E-3</v>
      </c>
      <c r="O3386" s="44">
        <f>IFERROR(_xll.qlIndexFixing(ONIndex3M,I3386,TRUE,_xll.ohTrigger(RecalcTrigger,Trigger3M)),NA())</f>
        <v>5.8933379765058191E-3</v>
      </c>
      <c r="P3386" s="44">
        <f>IFERROR(_xll.qlIndexFixing(ONIndex6M,I3386,TRUE,_xll.ohTrigger(RecalcTrigger,Trigger6M)),NA())</f>
        <v>5.59012998643027E-3</v>
      </c>
      <c r="Q3386" s="145">
        <f>IFERROR(_xll.qlIndexFixing(ONIndex1Y,I3386,TRUE,_xll.ohTrigger(RecalcTrigger,Trigger1Y)),NA())</f>
        <v>6.1710533819780977E-3</v>
      </c>
    </row>
    <row r="3387" spans="2:17" x14ac:dyDescent="0.2">
      <c r="B3387" s="39" t="s">
        <v>42</v>
      </c>
      <c r="D3387" s="42">
        <f>_xll.qlCalendarAdvance(Calendar,$D3386,B3387,"f",FALSE)</f>
        <v>63423</v>
      </c>
      <c r="E3387" s="139">
        <f>_xll.qlInterestRateIndexValueDate(IndexON,D3387)</f>
        <v>63423</v>
      </c>
      <c r="F3387" s="155">
        <f>IFERROR(_xll.qlIndexFixing(IndexON,D3387,TRUE,_xll.ohTrigger(RecalcTrigger,TriggerON)),NA())</f>
        <v>5.4452624552592255E-3</v>
      </c>
      <c r="H3387" s="42">
        <f>_xll.qlCalendarAdvance(Calendar,$H3386,B3387,"f",FALSE)</f>
        <v>63423</v>
      </c>
      <c r="I3387" s="139">
        <f>_xll.qlInterestRateIndexValueDate(Index1M,$H3387)</f>
        <v>63425</v>
      </c>
      <c r="J3387" s="144">
        <f>IFERROR(_xll.qlIndexFixing(Index1M,$H3387,TRUE,_xll.ohTrigger(RecalcTrigger,Trigger1M)),NA())</f>
        <v>5.6423531426097462E-3</v>
      </c>
      <c r="K3387" s="44">
        <f>IFERROR(_xll.qlIndexFixing(Index3M,H3387,TRUE,_xll.ohTrigger(RecalcTrigger,Trigger3M)),NA())</f>
        <v>5.9052761411808987E-3</v>
      </c>
      <c r="L3387" s="44">
        <f>IFERROR(_xll.qlIndexFixing(Index6M,$H3387,TRUE,_xll.ohTrigger(RecalcTrigger,Trigger6M)),NA())</f>
        <v>5.5972676001097219E-3</v>
      </c>
      <c r="M3387" s="145">
        <f>IFERROR(_xll.qlIndexFixing(Index1Y,$H3387,TRUE,_xll.ohTrigger(RecalcTrigger,Trigger1Y)),NA())</f>
        <v>6.2111821713279562E-3</v>
      </c>
      <c r="N3387" s="144">
        <f>IFERROR(_xll.qlIndexFixing(ONIndex1M,I3387,TRUE,_xll.ohTrigger(RecalcTrigger,Trigger1M)),NA())</f>
        <v>5.6389757414709862E-3</v>
      </c>
      <c r="O3387" s="44">
        <f>IFERROR(_xll.qlIndexFixing(ONIndex3M,I3387,TRUE,_xll.ohTrigger(RecalcTrigger,Trigger3M)),NA())</f>
        <v>5.8944658471826727E-3</v>
      </c>
      <c r="P3387" s="44">
        <f>IFERROR(_xll.qlIndexFixing(ONIndex6M,I3387,TRUE,_xll.ohTrigger(RecalcTrigger,Trigger6M)),NA())</f>
        <v>5.5901137176039839E-3</v>
      </c>
      <c r="Q3387" s="145">
        <f>IFERROR(_xll.qlIndexFixing(ONIndex1Y,I3387,TRUE,_xll.ohTrigger(RecalcTrigger,Trigger1Y)),NA())</f>
        <v>6.1720231324979835E-3</v>
      </c>
    </row>
    <row r="3388" spans="2:17" x14ac:dyDescent="0.2">
      <c r="B3388" s="39" t="s">
        <v>42</v>
      </c>
      <c r="D3388" s="42">
        <f>_xll.qlCalendarAdvance(Calendar,$D3387,B3388,"f",FALSE)</f>
        <v>63430</v>
      </c>
      <c r="E3388" s="139">
        <f>_xll.qlInterestRateIndexValueDate(IndexON,D3388)</f>
        <v>63430</v>
      </c>
      <c r="F3388" s="155">
        <f>IFERROR(_xll.qlIndexFixing(IndexON,D3388,TRUE,_xll.ohTrigger(RecalcTrigger,TriggerON)),NA())</f>
        <v>5.446474657677669E-3</v>
      </c>
      <c r="H3388" s="42">
        <f>_xll.qlCalendarAdvance(Calendar,$H3387,B3388,"f",FALSE)</f>
        <v>63430</v>
      </c>
      <c r="I3388" s="139">
        <f>_xll.qlInterestRateIndexValueDate(Index1M,$H3388)</f>
        <v>63432</v>
      </c>
      <c r="J3388" s="144">
        <f>IFERROR(_xll.qlIndexFixing(Index1M,$H3388,TRUE,_xll.ohTrigger(RecalcTrigger,Trigger1M)),NA())</f>
        <v>5.6431772497378017E-3</v>
      </c>
      <c r="K3388" s="44">
        <f>IFERROR(_xll.qlIndexFixing(Index3M,H3388,TRUE,_xll.ohTrigger(RecalcTrigger,Trigger3M)),NA())</f>
        <v>5.906213460254885E-3</v>
      </c>
      <c r="L3388" s="44">
        <f>IFERROR(_xll.qlIndexFixing(Index6M,$H3388,TRUE,_xll.ohTrigger(RecalcTrigger,Trigger6M)),NA())</f>
        <v>5.5969981635591755E-3</v>
      </c>
      <c r="M3388" s="145">
        <f>IFERROR(_xll.qlIndexFixing(Index1Y,$H3388,TRUE,_xll.ohTrigger(RecalcTrigger,Trigger1Y)),NA())</f>
        <v>6.2118646098435169E-3</v>
      </c>
      <c r="N3388" s="144">
        <f>IFERROR(_xll.qlIndexFixing(ONIndex1M,I3388,TRUE,_xll.ohTrigger(RecalcTrigger,Trigger1M)),NA())</f>
        <v>5.6402055081594682E-3</v>
      </c>
      <c r="O3388" s="44">
        <f>IFERROR(_xll.qlIndexFixing(ONIndex3M,I3388,TRUE,_xll.ohTrigger(RecalcTrigger,Trigger3M)),NA())</f>
        <v>5.8955836862839561E-3</v>
      </c>
      <c r="P3388" s="44">
        <f>IFERROR(_xll.qlIndexFixing(ONIndex6M,I3388,TRUE,_xll.ohTrigger(RecalcTrigger,Trigger6M)),NA())</f>
        <v>5.5900916692408487E-3</v>
      </c>
      <c r="Q3388" s="145">
        <f>IFERROR(_xll.qlIndexFixing(ONIndex1Y,I3388,TRUE,_xll.ohTrigger(RecalcTrigger,Trigger1Y)),NA())</f>
        <v>6.1729821389722161E-3</v>
      </c>
    </row>
    <row r="3389" spans="2:17" x14ac:dyDescent="0.2">
      <c r="B3389" s="39" t="s">
        <v>42</v>
      </c>
      <c r="D3389" s="42">
        <f>_xll.qlCalendarAdvance(Calendar,$D3388,B3389,"f",FALSE)</f>
        <v>63437</v>
      </c>
      <c r="E3389" s="139">
        <f>_xll.qlInterestRateIndexValueDate(IndexON,D3389)</f>
        <v>63437</v>
      </c>
      <c r="F3389" s="155">
        <f>IFERROR(_xll.qlIndexFixing(IndexON,D3389,TRUE,_xll.ohTrigger(RecalcTrigger,TriggerON)),NA())</f>
        <v>5.4476773270017986E-3</v>
      </c>
      <c r="H3389" s="42">
        <f>_xll.qlCalendarAdvance(Calendar,$H3388,B3389,"f",FALSE)</f>
        <v>63437</v>
      </c>
      <c r="I3389" s="139">
        <f>_xll.qlInterestRateIndexValueDate(Index1M,$H3389)</f>
        <v>63439</v>
      </c>
      <c r="J3389" s="144">
        <f>IFERROR(_xll.qlIndexFixing(Index1M,$H3389,TRUE,_xll.ohTrigger(RecalcTrigger,Trigger1M)),NA())</f>
        <v>5.644773335310993E-3</v>
      </c>
      <c r="K3389" s="44">
        <f>IFERROR(_xll.qlIndexFixing(Index3M,H3389,TRUE,_xll.ohTrigger(RecalcTrigger,Trigger3M)),NA())</f>
        <v>5.9072635218407003E-3</v>
      </c>
      <c r="L3389" s="44">
        <f>IFERROR(_xll.qlIndexFixing(Index6M,$H3389,TRUE,_xll.ohTrigger(RecalcTrigger,Trigger6M)),NA())</f>
        <v>5.596897930717922E-3</v>
      </c>
      <c r="M3389" s="145">
        <f>IFERROR(_xll.qlIndexFixing(Index1Y,$H3389,TRUE,_xll.ohTrigger(RecalcTrigger,Trigger1Y)),NA())</f>
        <v>6.2125357862655734E-3</v>
      </c>
      <c r="N3389" s="144">
        <f>IFERROR(_xll.qlIndexFixing(ONIndex1M,I3389,TRUE,_xll.ohTrigger(RecalcTrigger,Trigger1M)),NA())</f>
        <v>5.6414258363179925E-3</v>
      </c>
      <c r="O3389" s="44">
        <f>IFERROR(_xll.qlIndexFixing(ONIndex3M,I3389,TRUE,_xll.ohTrigger(RecalcTrigger,Trigger3M)),NA())</f>
        <v>5.896691478142202E-3</v>
      </c>
      <c r="P3389" s="44">
        <f>IFERROR(_xll.qlIndexFixing(ONIndex6M,I3389,TRUE,_xll.ohTrigger(RecalcTrigger,Trigger6M)),NA())</f>
        <v>5.5900638322281537E-3</v>
      </c>
      <c r="Q3389" s="145">
        <f>IFERROR(_xll.qlIndexFixing(ONIndex1Y,I3389,TRUE,_xll.ohTrigger(RecalcTrigger,Trigger1Y)),NA())</f>
        <v>6.1739303841346072E-3</v>
      </c>
    </row>
    <row r="3390" spans="2:17" x14ac:dyDescent="0.2">
      <c r="B3390" s="39" t="s">
        <v>42</v>
      </c>
      <c r="D3390" s="42">
        <f>_xll.qlCalendarAdvance(Calendar,$D3389,B3390,"f",FALSE)</f>
        <v>63444</v>
      </c>
      <c r="E3390" s="139">
        <f>_xll.qlInterestRateIndexValueDate(IndexON,D3390)</f>
        <v>63444</v>
      </c>
      <c r="F3390" s="155">
        <f>IFERROR(_xll.qlIndexFixing(IndexON,D3390,TRUE,_xll.ohTrigger(RecalcTrigger,TriggerON)),NA())</f>
        <v>5.4488704483635075E-3</v>
      </c>
      <c r="H3390" s="42">
        <f>_xll.qlCalendarAdvance(Calendar,$H3389,B3390,"f",FALSE)</f>
        <v>63444</v>
      </c>
      <c r="I3390" s="139">
        <f>_xll.qlInterestRateIndexValueDate(Index1M,$H3390)</f>
        <v>63446</v>
      </c>
      <c r="J3390" s="144">
        <f>IFERROR(_xll.qlIndexFixing(Index1M,$H3390,TRUE,_xll.ohTrigger(RecalcTrigger,Trigger1M)),NA())</f>
        <v>5.6459692159380181E-3</v>
      </c>
      <c r="K3390" s="44">
        <f>IFERROR(_xll.qlIndexFixing(Index3M,H3390,TRUE,_xll.ohTrigger(RecalcTrigger,Trigger3M)),NA())</f>
        <v>5.9083034127542988E-3</v>
      </c>
      <c r="L3390" s="44">
        <f>IFERROR(_xll.qlIndexFixing(Index6M,$H3390,TRUE,_xll.ohTrigger(RecalcTrigger,Trigger6M)),NA())</f>
        <v>5.5967917715299626E-3</v>
      </c>
      <c r="M3390" s="145">
        <f>IFERROR(_xll.qlIndexFixing(Index1Y,$H3390,TRUE,_xll.ohTrigger(RecalcTrigger,Trigger1Y)),NA())</f>
        <v>6.2131956835125568E-3</v>
      </c>
      <c r="N3390" s="144">
        <f>IFERROR(_xll.qlIndexFixing(ONIndex1M,I3390,TRUE,_xll.ohTrigger(RecalcTrigger,Trigger1M)),NA())</f>
        <v>5.6426367113182607E-3</v>
      </c>
      <c r="O3390" s="44">
        <f>IFERROR(_xll.qlIndexFixing(ONIndex3M,I3390,TRUE,_xll.ohTrigger(RecalcTrigger,Trigger3M)),NA())</f>
        <v>5.8977892065303905E-3</v>
      </c>
      <c r="P3390" s="44">
        <f>IFERROR(_xll.qlIndexFixing(ONIndex6M,I3390,TRUE,_xll.ohTrigger(RecalcTrigger,Trigger6M)),NA())</f>
        <v>5.5900301973732525E-3</v>
      </c>
      <c r="Q3390" s="145">
        <f>IFERROR(_xll.qlIndexFixing(ONIndex1Y,I3390,TRUE,_xll.ohTrigger(RecalcTrigger,Trigger1Y)),NA())</f>
        <v>6.1748678512785204E-3</v>
      </c>
    </row>
    <row r="3391" spans="2:17" x14ac:dyDescent="0.2">
      <c r="B3391" s="39" t="s">
        <v>42</v>
      </c>
      <c r="D3391" s="42">
        <f>_xll.qlCalendarAdvance(Calendar,$D3390,B3391,"f",FALSE)</f>
        <v>63451</v>
      </c>
      <c r="E3391" s="139">
        <f>_xll.qlInterestRateIndexValueDate(IndexON,D3391)</f>
        <v>63451</v>
      </c>
      <c r="F3391" s="155">
        <f>IFERROR(_xll.qlIndexFixing(IndexON,D3391,TRUE,_xll.ohTrigger(RecalcTrigger,TriggerON)),NA())</f>
        <v>5.4500540067348169E-3</v>
      </c>
      <c r="H3391" s="42">
        <f>_xll.qlCalendarAdvance(Calendar,$H3390,B3391,"f",FALSE)</f>
        <v>63451</v>
      </c>
      <c r="I3391" s="139">
        <f>_xll.qlInterestRateIndexValueDate(Index1M,$H3391)</f>
        <v>63453</v>
      </c>
      <c r="J3391" s="144">
        <f>IFERROR(_xll.qlIndexFixing(Index1M,$H3391,TRUE,_xll.ohTrigger(RecalcTrigger,Trigger1M)),NA())</f>
        <v>5.6471555995818434E-3</v>
      </c>
      <c r="K3391" s="44">
        <f>IFERROR(_xll.qlIndexFixing(Index3M,H3391,TRUE,_xll.ohTrigger(RecalcTrigger,Trigger3M)),NA())</f>
        <v>5.909333117136718E-3</v>
      </c>
      <c r="L3391" s="44">
        <f>IFERROR(_xll.qlIndexFixing(Index6M,$H3391,TRUE,_xll.ohTrigger(RecalcTrigger,Trigger6M)),NA())</f>
        <v>5.5966796768499054E-3</v>
      </c>
      <c r="M3391" s="145">
        <f>IFERROR(_xll.qlIndexFixing(Index1Y,$H3391,TRUE,_xll.ohTrigger(RecalcTrigger,Trigger1Y)),NA())</f>
        <v>6.2138442845026788E-3</v>
      </c>
      <c r="N3391" s="144">
        <f>IFERROR(_xll.qlIndexFixing(ONIndex1M,I3391,TRUE,_xll.ohTrigger(RecalcTrigger,Trigger1M)),NA())</f>
        <v>5.643838118372102E-3</v>
      </c>
      <c r="O3391" s="44">
        <f>IFERROR(_xll.qlIndexFixing(ONIndex3M,I3391,TRUE,_xll.ohTrigger(RecalcTrigger,Trigger3M)),NA())</f>
        <v>5.8988768557810545E-3</v>
      </c>
      <c r="P3391" s="44">
        <f>IFERROR(_xll.qlIndexFixing(ONIndex6M,I3391,TRUE,_xll.ohTrigger(RecalcTrigger,Trigger6M)),NA())</f>
        <v>5.5899907557233064E-3</v>
      </c>
      <c r="Q3391" s="145">
        <f>IFERROR(_xll.qlIndexFixing(ONIndex1Y,I3391,TRUE,_xll.ohTrigger(RecalcTrigger,Trigger1Y)),NA())</f>
        <v>6.1757945232976397E-3</v>
      </c>
    </row>
    <row r="3392" spans="2:17" x14ac:dyDescent="0.2">
      <c r="B3392" s="39" t="s">
        <v>42</v>
      </c>
      <c r="D3392" s="42">
        <f>_xll.qlCalendarAdvance(Calendar,$D3391,B3392,"f",FALSE)</f>
        <v>63458</v>
      </c>
      <c r="E3392" s="139">
        <f>_xll.qlInterestRateIndexValueDate(IndexON,D3392)</f>
        <v>63458</v>
      </c>
      <c r="F3392" s="155">
        <f>IFERROR(_xll.qlIndexFixing(IndexON,D3392,TRUE,_xll.ohTrigger(RecalcTrigger,TriggerON)),NA())</f>
        <v>5.4512279870078117E-3</v>
      </c>
      <c r="H3392" s="42">
        <f>_xll.qlCalendarAdvance(Calendar,$H3391,B3392,"f",FALSE)</f>
        <v>63458</v>
      </c>
      <c r="I3392" s="139">
        <f>_xll.qlInterestRateIndexValueDate(Index1M,$H3392)</f>
        <v>63460</v>
      </c>
      <c r="J3392" s="144">
        <f>IFERROR(_xll.qlIndexFixing(Index1M,$H3392,TRUE,_xll.ohTrigger(RecalcTrigger,Trigger1M)),NA())</f>
        <v>5.6483324713593741E-3</v>
      </c>
      <c r="K3392" s="44">
        <f>IFERROR(_xll.qlIndexFixing(Index3M,H3392,TRUE,_xll.ohTrigger(RecalcTrigger,Trigger3M)),NA())</f>
        <v>5.9103526191263611E-3</v>
      </c>
      <c r="L3392" s="44">
        <f>IFERROR(_xll.qlIndexFixing(Index6M,$H3392,TRUE,_xll.ohTrigger(RecalcTrigger,Trigger6M)),NA())</f>
        <v>5.5965616375358912E-3</v>
      </c>
      <c r="M3392" s="145">
        <f>IFERROR(_xll.qlIndexFixing(Index1Y,$H3392,TRUE,_xll.ohTrigger(RecalcTrigger,Trigger1Y)),NA())</f>
        <v>6.2144815721552459E-3</v>
      </c>
      <c r="N3392" s="144">
        <f>IFERROR(_xll.qlIndexFixing(ONIndex1M,I3392,TRUE,_xll.ohTrigger(RecalcTrigger,Trigger1M)),NA())</f>
        <v>5.6450300422916655E-3</v>
      </c>
      <c r="O3392" s="44">
        <f>IFERROR(_xll.qlIndexFixing(ONIndex3M,I3392,TRUE,_xll.ohTrigger(RecalcTrigger,Trigger3M)),NA())</f>
        <v>5.8999544103066626E-3</v>
      </c>
      <c r="P3392" s="44">
        <f>IFERROR(_xll.qlIndexFixing(ONIndex6M,I3392,TRUE,_xll.ohTrigger(RecalcTrigger,Trigger6M)),NA())</f>
        <v>5.5899454979257968E-3</v>
      </c>
      <c r="Q3392" s="145">
        <f>IFERROR(_xll.qlIndexFixing(ONIndex1Y,I3392,TRUE,_xll.ohTrigger(RecalcTrigger,Trigger1Y)),NA())</f>
        <v>6.1767103833254566E-3</v>
      </c>
    </row>
    <row r="3393" spans="2:17" x14ac:dyDescent="0.2">
      <c r="B3393" s="39" t="s">
        <v>42</v>
      </c>
      <c r="D3393" s="42">
        <f>_xll.qlCalendarAdvance(Calendar,$D3392,B3393,"f",FALSE)</f>
        <v>63465</v>
      </c>
      <c r="E3393" s="139">
        <f>_xll.qlInterestRateIndexValueDate(IndexON,D3393)</f>
        <v>63465</v>
      </c>
      <c r="F3393" s="155">
        <f>IFERROR(_xll.qlIndexFixing(IndexON,D3393,TRUE,_xll.ohTrigger(RecalcTrigger,TriggerON)),NA())</f>
        <v>5.4523923741545133E-3</v>
      </c>
      <c r="H3393" s="42">
        <f>_xll.qlCalendarAdvance(Calendar,$H3392,B3393,"f",FALSE)</f>
        <v>63465</v>
      </c>
      <c r="I3393" s="139">
        <f>_xll.qlInterestRateIndexValueDate(Index1M,$H3393)</f>
        <v>63467</v>
      </c>
      <c r="J3393" s="144">
        <f>IFERROR(_xll.qlIndexFixing(Index1M,$H3393,TRUE,_xll.ohTrigger(RecalcTrigger,Trigger1M)),NA())</f>
        <v>5.6494998163925114E-3</v>
      </c>
      <c r="K3393" s="44">
        <f>IFERROR(_xll.qlIndexFixing(Index3M,H3393,TRUE,_xll.ohTrigger(RecalcTrigger,Trigger3M)),NA())</f>
        <v>5.9114805212419179E-3</v>
      </c>
      <c r="L3393" s="44">
        <f>IFERROR(_xll.qlIndexFixing(Index6M,$H3393,TRUE,_xll.ohTrigger(RecalcTrigger,Trigger6M)),NA())</f>
        <v>5.5964701784003848E-3</v>
      </c>
      <c r="M3393" s="145">
        <f>IFERROR(_xll.qlIndexFixing(Index1Y,$H3393,TRUE,_xll.ohTrigger(RecalcTrigger,Trigger1Y)),NA())</f>
        <v>6.2151075293891281E-3</v>
      </c>
      <c r="N3393" s="144">
        <f>IFERROR(_xll.qlIndexFixing(ONIndex1M,I3393,TRUE,_xll.ohTrigger(RecalcTrigger,Trigger1M)),NA())</f>
        <v>5.6462124685285886E-3</v>
      </c>
      <c r="O3393" s="44">
        <f>IFERROR(_xll.qlIndexFixing(ONIndex3M,I3393,TRUE,_xll.ohTrigger(RecalcTrigger,Trigger3M)),NA())</f>
        <v>5.9010218541999393E-3</v>
      </c>
      <c r="P3393" s="44">
        <f>IFERROR(_xll.qlIndexFixing(ONIndex6M,I3393,TRUE,_xll.ohTrigger(RecalcTrigger,Trigger6M)),NA())</f>
        <v>5.5898944150278851E-3</v>
      </c>
      <c r="Q3393" s="145">
        <f>IFERROR(_xll.qlIndexFixing(ONIndex1Y,I3393,TRUE,_xll.ohTrigger(RecalcTrigger,Trigger1Y)),NA())</f>
        <v>6.177615414255655E-3</v>
      </c>
    </row>
    <row r="3394" spans="2:17" x14ac:dyDescent="0.2">
      <c r="B3394" s="39" t="s">
        <v>42</v>
      </c>
      <c r="D3394" s="42">
        <f>_xll.qlCalendarAdvance(Calendar,$D3393,B3394,"f",FALSE)</f>
        <v>63472</v>
      </c>
      <c r="E3394" s="139">
        <f>_xll.qlInterestRateIndexValueDate(IndexON,D3394)</f>
        <v>63472</v>
      </c>
      <c r="F3394" s="155">
        <f>IFERROR(_xll.qlIndexFixing(IndexON,D3394,TRUE,_xll.ohTrigger(RecalcTrigger,TriggerON)),NA())</f>
        <v>5.4535471530670065E-3</v>
      </c>
      <c r="H3394" s="42">
        <f>_xll.qlCalendarAdvance(Calendar,$H3393,B3394,"f",FALSE)</f>
        <v>63472</v>
      </c>
      <c r="I3394" s="139">
        <f>_xll.qlInterestRateIndexValueDate(Index1M,$H3394)</f>
        <v>63474</v>
      </c>
      <c r="J3394" s="144">
        <f>IFERROR(_xll.qlIndexFixing(Index1M,$H3394,TRUE,_xll.ohTrigger(RecalcTrigger,Trigger1M)),NA())</f>
        <v>5.6506576198081526E-3</v>
      </c>
      <c r="K3394" s="44">
        <f>IFERROR(_xll.qlIndexFixing(Index3M,H3394,TRUE,_xll.ohTrigger(RecalcTrigger,Trigger3M)),NA())</f>
        <v>5.9124788531720856E-3</v>
      </c>
      <c r="L3394" s="44">
        <f>IFERROR(_xll.qlIndexFixing(Index6M,$H3394,TRUE,_xll.ohTrigger(RecalcTrigger,Trigger6M)),NA())</f>
        <v>5.5963397912663282E-3</v>
      </c>
      <c r="M3394" s="145">
        <f>IFERROR(_xll.qlIndexFixing(Index1Y,$H3394,TRUE,_xll.ohTrigger(RecalcTrigger,Trigger1Y)),NA())</f>
        <v>6.2157221391242884E-3</v>
      </c>
      <c r="N3394" s="144">
        <f>IFERROR(_xll.qlIndexFixing(ONIndex1M,I3394,TRUE,_xll.ohTrigger(RecalcTrigger,Trigger1M)),NA())</f>
        <v>5.6473853820548925E-3</v>
      </c>
      <c r="O3394" s="44">
        <f>IFERROR(_xll.qlIndexFixing(ONIndex3M,I3394,TRUE,_xll.ohTrigger(RecalcTrigger,Trigger3M)),NA())</f>
        <v>5.902079171313801E-3</v>
      </c>
      <c r="P3394" s="44">
        <f>IFERROR(_xll.qlIndexFixing(ONIndex6M,I3394,TRUE,_xll.ohTrigger(RecalcTrigger,Trigger6M)),NA())</f>
        <v>5.5898374979967969E-3</v>
      </c>
      <c r="Q3394" s="145">
        <f>IFERROR(_xll.qlIndexFixing(ONIndex1Y,I3394,TRUE,_xll.ohTrigger(RecalcTrigger,Trigger1Y)),NA())</f>
        <v>6.1785095993016625E-3</v>
      </c>
    </row>
    <row r="3395" spans="2:17" x14ac:dyDescent="0.2">
      <c r="B3395" s="39" t="s">
        <v>42</v>
      </c>
      <c r="D3395" s="42">
        <f>_xll.qlCalendarAdvance(Calendar,$D3394,B3395,"f",FALSE)</f>
        <v>63479</v>
      </c>
      <c r="E3395" s="139">
        <f>_xll.qlInterestRateIndexValueDate(IndexON,D3395)</f>
        <v>63479</v>
      </c>
      <c r="F3395" s="155">
        <f>IFERROR(_xll.qlIndexFixing(IndexON,D3395,TRUE,_xll.ohTrigger(RecalcTrigger,TriggerON)),NA())</f>
        <v>5.4546923088771848E-3</v>
      </c>
      <c r="H3395" s="42">
        <f>_xll.qlCalendarAdvance(Calendar,$H3394,B3395,"f",FALSE)</f>
        <v>63479</v>
      </c>
      <c r="I3395" s="139">
        <f>_xll.qlInterestRateIndexValueDate(Index1M,$H3395)</f>
        <v>63481</v>
      </c>
      <c r="J3395" s="144">
        <f>IFERROR(_xll.qlIndexFixing(Index1M,$H3395,TRUE,_xll.ohTrigger(RecalcTrigger,Trigger1M)),NA())</f>
        <v>5.651805866720705E-3</v>
      </c>
      <c r="K3395" s="44">
        <f>IFERROR(_xll.qlIndexFixing(Index3M,H3395,TRUE,_xll.ohTrigger(RecalcTrigger,Trigger3M)),NA())</f>
        <v>5.9134669338363303E-3</v>
      </c>
      <c r="L3395" s="44">
        <f>IFERROR(_xll.qlIndexFixing(Index6M,$H3395,TRUE,_xll.ohTrigger(RecalcTrigger,Trigger6M)),NA())</f>
        <v>5.5962034313214544E-3</v>
      </c>
      <c r="M3395" s="145">
        <f>IFERROR(_xll.qlIndexFixing(Index1Y,$H3395,TRUE,_xll.ohTrigger(RecalcTrigger,Trigger1Y)),NA())</f>
        <v>6.2163253842798154E-3</v>
      </c>
      <c r="N3395" s="144">
        <f>IFERROR(_xll.qlIndexFixing(ONIndex1M,I3395,TRUE,_xll.ohTrigger(RecalcTrigger,Trigger1M)),NA())</f>
        <v>5.6485487680824065E-3</v>
      </c>
      <c r="O3395" s="44">
        <f>IFERROR(_xll.qlIndexFixing(ONIndex3M,I3395,TRUE,_xll.ohTrigger(RecalcTrigger,Trigger3M)),NA())</f>
        <v>5.9031263461406525E-3</v>
      </c>
      <c r="P3395" s="44">
        <f>IFERROR(_xll.qlIndexFixing(ONIndex6M,I3395,TRUE,_xll.ohTrigger(RecalcTrigger,Trigger6M)),NA())</f>
        <v>5.5897747374800133E-3</v>
      </c>
      <c r="Q3395" s="145">
        <f>IFERROR(_xll.qlIndexFixing(ONIndex1Y,I3395,TRUE,_xll.ohTrigger(RecalcTrigger,Trigger1Y)),NA())</f>
        <v>6.1793929214370991E-3</v>
      </c>
    </row>
    <row r="3396" spans="2:17" x14ac:dyDescent="0.2">
      <c r="B3396" s="39" t="s">
        <v>42</v>
      </c>
      <c r="D3396" s="42">
        <f>_xll.qlCalendarAdvance(Calendar,$D3395,B3396,"f",FALSE)</f>
        <v>63486</v>
      </c>
      <c r="E3396" s="139">
        <f>_xll.qlInterestRateIndexValueDate(IndexON,D3396)</f>
        <v>63486</v>
      </c>
      <c r="F3396" s="155">
        <f>IFERROR(_xll.qlIndexFixing(IndexON,D3396,TRUE,_xll.ohTrigger(RecalcTrigger,TriggerON)),NA())</f>
        <v>5.4558278264771332E-3</v>
      </c>
      <c r="H3396" s="42">
        <f>_xll.qlCalendarAdvance(Calendar,$H3395,B3396,"f",FALSE)</f>
        <v>63486</v>
      </c>
      <c r="I3396" s="139">
        <f>_xll.qlInterestRateIndexValueDate(Index1M,$H3396)</f>
        <v>63488</v>
      </c>
      <c r="J3396" s="144">
        <f>IFERROR(_xll.qlIndexFixing(Index1M,$H3396,TRUE,_xll.ohTrigger(RecalcTrigger,Trigger1M)),NA())</f>
        <v>5.6529445422520697E-3</v>
      </c>
      <c r="K3396" s="44">
        <f>IFERROR(_xll.qlIndexFixing(Index3M,H3396,TRUE,_xll.ohTrigger(RecalcTrigger,Trigger3M)),NA())</f>
        <v>5.9144447473725575E-3</v>
      </c>
      <c r="L3396" s="44">
        <f>IFERROR(_xll.qlIndexFixing(Index6M,$H3396,TRUE,_xll.ohTrigger(RecalcTrigger,Trigger6M)),NA())</f>
        <v>5.5960610894223075E-3</v>
      </c>
      <c r="M3396" s="145">
        <f>IFERROR(_xll.qlIndexFixing(Index1Y,$H3396,TRUE,_xll.ohTrigger(RecalcTrigger,Trigger1Y)),NA())</f>
        <v>6.2169172477769862E-3</v>
      </c>
      <c r="N3396" s="144">
        <f>IFERROR(_xll.qlIndexFixing(ONIndex1M,I3396,TRUE,_xll.ohTrigger(RecalcTrigger,Trigger1M)),NA())</f>
        <v>5.6497026117430238E-3</v>
      </c>
      <c r="O3396" s="44">
        <f>IFERROR(_xll.qlIndexFixing(ONIndex3M,I3396,TRUE,_xll.ohTrigger(RecalcTrigger,Trigger3M)),NA())</f>
        <v>5.9041633627732182E-3</v>
      </c>
      <c r="P3396" s="44">
        <f>IFERROR(_xll.qlIndexFixing(ONIndex6M,I3396,TRUE,_xll.ohTrigger(RecalcTrigger,Trigger6M)),NA())</f>
        <v>5.5897061244447599E-3</v>
      </c>
      <c r="Q3396" s="145">
        <f>IFERROR(_xll.qlIndexFixing(ONIndex1Y,I3396,TRUE,_xll.ohTrigger(RecalcTrigger,Trigger1Y)),NA())</f>
        <v>6.1802653637155203E-3</v>
      </c>
    </row>
    <row r="3397" spans="2:17" x14ac:dyDescent="0.2">
      <c r="B3397" s="39" t="s">
        <v>42</v>
      </c>
      <c r="D3397" s="42">
        <f>_xll.qlCalendarAdvance(Calendar,$D3396,B3397,"f",FALSE)</f>
        <v>63493</v>
      </c>
      <c r="E3397" s="139">
        <f>_xll.qlInterestRateIndexValueDate(IndexON,D3397)</f>
        <v>63493</v>
      </c>
      <c r="F3397" s="155">
        <f>IFERROR(_xll.qlIndexFixing(IndexON,D3397,TRUE,_xll.ohTrigger(RecalcTrigger,TriggerON)),NA())</f>
        <v>5.4569536909188088E-3</v>
      </c>
      <c r="H3397" s="42">
        <f>_xll.qlCalendarAdvance(Calendar,$H3396,B3397,"f",FALSE)</f>
        <v>63493</v>
      </c>
      <c r="I3397" s="139">
        <f>_xll.qlInterestRateIndexValueDate(Index1M,$H3397)</f>
        <v>63495</v>
      </c>
      <c r="J3397" s="144">
        <f>IFERROR(_xll.qlIndexFixing(Index1M,$H3397,TRUE,_xll.ohTrigger(RecalcTrigger,Trigger1M)),NA())</f>
        <v>5.654073631526646E-3</v>
      </c>
      <c r="K3397" s="44">
        <f>IFERROR(_xll.qlIndexFixing(Index3M,H3397,TRUE,_xll.ohTrigger(RecalcTrigger,Trigger3M)),NA())</f>
        <v>5.9154122779230172E-3</v>
      </c>
      <c r="L3397" s="44">
        <f>IFERROR(_xll.qlIndexFixing(Index6M,$H3397,TRUE,_xll.ohTrigger(RecalcTrigger,Trigger6M)),NA())</f>
        <v>5.5958819514207664E-3</v>
      </c>
      <c r="M3397" s="145">
        <f>IFERROR(_xll.qlIndexFixing(Index1Y,$H3397,TRUE,_xll.ohTrigger(RecalcTrigger,Trigger1Y)),NA())</f>
        <v>6.2174977125357663E-3</v>
      </c>
      <c r="N3397" s="144">
        <f>IFERROR(_xll.qlIndexFixing(ONIndex1M,I3397,TRUE,_xll.ohTrigger(RecalcTrigger,Trigger1M)),NA())</f>
        <v>5.6508468980887017E-3</v>
      </c>
      <c r="O3397" s="44">
        <f>IFERROR(_xll.qlIndexFixing(ONIndex3M,I3397,TRUE,_xll.ohTrigger(RecalcTrigger,Trigger3M)),NA())</f>
        <v>5.9051902053841587E-3</v>
      </c>
      <c r="P3397" s="44">
        <f>IFERROR(_xll.qlIndexFixing(ONIndex6M,I3397,TRUE,_xll.ohTrigger(RecalcTrigger,Trigger6M)),NA())</f>
        <v>5.5896316497783261E-3</v>
      </c>
      <c r="Q3397" s="145">
        <f>IFERROR(_xll.qlIndexFixing(ONIndex1Y,I3397,TRUE,_xll.ohTrigger(RecalcTrigger,Trigger1Y)),NA())</f>
        <v>6.181126909270418E-3</v>
      </c>
    </row>
    <row r="3398" spans="2:17" x14ac:dyDescent="0.2">
      <c r="B3398" s="39" t="s">
        <v>42</v>
      </c>
      <c r="D3398" s="42">
        <f>_xll.qlCalendarAdvance(Calendar,$D3397,B3398,"f",FALSE)</f>
        <v>63500</v>
      </c>
      <c r="E3398" s="139">
        <f>_xll.qlInterestRateIndexValueDate(IndexON,D3398)</f>
        <v>63500</v>
      </c>
      <c r="F3398" s="155">
        <f>IFERROR(_xll.qlIndexFixing(IndexON,D3398,TRUE,_xll.ohTrigger(RecalcTrigger,TriggerON)),NA())</f>
        <v>5.4580698869344246E-3</v>
      </c>
      <c r="H3398" s="42">
        <f>_xll.qlCalendarAdvance(Calendar,$H3397,B3398,"f",FALSE)</f>
        <v>63500</v>
      </c>
      <c r="I3398" s="139">
        <f>_xll.qlInterestRateIndexValueDate(Index1M,$H3398)</f>
        <v>63502</v>
      </c>
      <c r="J3398" s="144">
        <f>IFERROR(_xll.qlIndexFixing(Index1M,$H3398,TRUE,_xll.ohTrigger(RecalcTrigger,Trigger1M)),NA())</f>
        <v>5.6551931196638372E-3</v>
      </c>
      <c r="K3398" s="44">
        <f>IFERROR(_xll.qlIndexFixing(Index3M,H3398,TRUE,_xll.ohTrigger(RecalcTrigger,Trigger3M)),NA())</f>
        <v>5.9163695096290918E-3</v>
      </c>
      <c r="L3398" s="44">
        <f>IFERROR(_xll.qlIndexFixing(Index6M,$H3398,TRUE,_xll.ohTrigger(RecalcTrigger,Trigger6M)),NA())</f>
        <v>5.5957280522855625E-3</v>
      </c>
      <c r="M3398" s="145">
        <f>IFERROR(_xll.qlIndexFixing(Index1Y,$H3398,TRUE,_xll.ohTrigger(RecalcTrigger,Trigger1Y)),NA())</f>
        <v>6.2180667614772133E-3</v>
      </c>
      <c r="N3398" s="144">
        <f>IFERROR(_xll.qlIndexFixing(ONIndex1M,I3398,TRUE,_xll.ohTrigger(RecalcTrigger,Trigger1M)),NA())</f>
        <v>5.6519816122513333E-3</v>
      </c>
      <c r="O3398" s="44">
        <f>IFERROR(_xll.qlIndexFixing(ONIndex3M,I3398,TRUE,_xll.ohTrigger(RecalcTrigger,Trigger3M)),NA())</f>
        <v>5.9062068580661986E-3</v>
      </c>
      <c r="P3398" s="44">
        <f>IFERROR(_xll.qlIndexFixing(ONIndex6M,I3398,TRUE,_xll.ohTrigger(RecalcTrigger,Trigger6M)),NA())</f>
        <v>5.5895513045278733E-3</v>
      </c>
      <c r="Q3398" s="145">
        <f>IFERROR(_xll.qlIndexFixing(ONIndex1Y,I3398,TRUE,_xll.ohTrigger(RecalcTrigger,Trigger1Y)),NA())</f>
        <v>6.1819775409954758E-3</v>
      </c>
    </row>
    <row r="3399" spans="2:17" x14ac:dyDescent="0.2">
      <c r="B3399" s="39" t="s">
        <v>42</v>
      </c>
      <c r="D3399" s="42">
        <f>_xll.qlCalendarAdvance(Calendar,$D3398,B3399,"f",FALSE)</f>
        <v>63507</v>
      </c>
      <c r="E3399" s="139">
        <f>_xll.qlInterestRateIndexValueDate(IndexON,D3399)</f>
        <v>63507</v>
      </c>
      <c r="F3399" s="155">
        <f>IFERROR(_xll.qlIndexFixing(IndexON,D3399,TRUE,_xll.ohTrigger(RecalcTrigger,TriggerON)),NA())</f>
        <v>5.459176399655874E-3</v>
      </c>
      <c r="H3399" s="42">
        <f>_xll.qlCalendarAdvance(Calendar,$H3398,B3399,"f",FALSE)</f>
        <v>63507</v>
      </c>
      <c r="I3399" s="139">
        <f>_xll.qlInterestRateIndexValueDate(Index1M,$H3399)</f>
        <v>63509</v>
      </c>
      <c r="J3399" s="144">
        <f>IFERROR(_xll.qlIndexFixing(Index1M,$H3399,TRUE,_xll.ohTrigger(RecalcTrigger,Trigger1M)),NA())</f>
        <v>5.6563029917905405E-3</v>
      </c>
      <c r="K3399" s="44">
        <f>IFERROR(_xll.qlIndexFixing(Index3M,H3399,TRUE,_xll.ohTrigger(RecalcTrigger,Trigger3M)),NA())</f>
        <v>5.9173164266286852E-3</v>
      </c>
      <c r="L3399" s="44">
        <f>IFERROR(_xll.qlIndexFixing(Index6M,$H3399,TRUE,_xll.ohTrigger(RecalcTrigger,Trigger6M)),NA())</f>
        <v>5.5955681445123513E-3</v>
      </c>
      <c r="M3399" s="145">
        <f>IFERROR(_xll.qlIndexFixing(Index1Y,$H3399,TRUE,_xll.ohTrigger(RecalcTrigger,Trigger1Y)),NA())</f>
        <v>6.2186243775228254E-3</v>
      </c>
      <c r="N3399" s="144">
        <f>IFERROR(_xll.qlIndexFixing(ONIndex1M,I3399,TRUE,_xll.ohTrigger(RecalcTrigger,Trigger1M)),NA())</f>
        <v>5.653106739362812E-3</v>
      </c>
      <c r="O3399" s="44">
        <f>IFERROR(_xll.qlIndexFixing(ONIndex3M,I3399,TRUE,_xll.ohTrigger(RecalcTrigger,Trigger3M)),NA())</f>
        <v>5.9072133051518705E-3</v>
      </c>
      <c r="P3399" s="44">
        <f>IFERROR(_xll.qlIndexFixing(ONIndex6M,I3399,TRUE,_xll.ohTrigger(RecalcTrigger,Trigger6M)),NA())</f>
        <v>5.5894650793408829E-3</v>
      </c>
      <c r="Q3399" s="145">
        <f>IFERROR(_xll.qlIndexFixing(ONIndex1Y,I3399,TRUE,_xll.ohTrigger(RecalcTrigger,Trigger1Y)),NA())</f>
        <v>6.1828172420241856E-3</v>
      </c>
    </row>
    <row r="3400" spans="2:17" x14ac:dyDescent="0.2">
      <c r="B3400" s="39" t="s">
        <v>42</v>
      </c>
      <c r="D3400" s="42">
        <f>_xll.qlCalendarAdvance(Calendar,$D3399,B3400,"f",FALSE)</f>
        <v>63514</v>
      </c>
      <c r="E3400" s="139">
        <f>_xll.qlInterestRateIndexValueDate(IndexON,D3400)</f>
        <v>63514</v>
      </c>
      <c r="F3400" s="155">
        <f>IFERROR(_xll.qlIndexFixing(IndexON,D3400,TRUE,_xll.ohTrigger(RecalcTrigger,TriggerON)),NA())</f>
        <v>5.460273214055178E-3</v>
      </c>
      <c r="H3400" s="42">
        <f>_xll.qlCalendarAdvance(Calendar,$H3399,B3400,"f",FALSE)</f>
        <v>63514</v>
      </c>
      <c r="I3400" s="139">
        <f>_xll.qlInterestRateIndexValueDate(Index1M,$H3400)</f>
        <v>63516</v>
      </c>
      <c r="J3400" s="144">
        <f>IFERROR(_xll.qlIndexFixing(Index1M,$H3400,TRUE,_xll.ohTrigger(RecalcTrigger,Trigger1M)),NA())</f>
        <v>5.6576474373898024E-3</v>
      </c>
      <c r="K3400" s="44">
        <f>IFERROR(_xll.qlIndexFixing(Index3M,H3400,TRUE,_xll.ohTrigger(RecalcTrigger,Trigger3M)),NA())</f>
        <v>5.9182530130657872E-3</v>
      </c>
      <c r="L3400" s="44">
        <f>IFERROR(_xll.qlIndexFixing(Index6M,$H3400,TRUE,_xll.ohTrigger(RecalcTrigger,Trigger6M)),NA())</f>
        <v>5.5954022189575086E-3</v>
      </c>
      <c r="M3400" s="145">
        <f>IFERROR(_xll.qlIndexFixing(Index1Y,$H3400,TRUE,_xll.ohTrigger(RecalcTrigger,Trigger1Y)),NA())</f>
        <v>6.2191705435940981E-3</v>
      </c>
      <c r="N3400" s="144">
        <f>IFERROR(_xll.qlIndexFixing(ONIndex1M,I3400,TRUE,_xll.ohTrigger(RecalcTrigger,Trigger1M)),NA())</f>
        <v>5.6542222647149032E-3</v>
      </c>
      <c r="O3400" s="44">
        <f>IFERROR(_xll.qlIndexFixing(ONIndex3M,I3400,TRUE,_xll.ohTrigger(RecalcTrigger,Trigger3M)),NA())</f>
        <v>5.9082095306539628E-3</v>
      </c>
      <c r="P3400" s="44">
        <f>IFERROR(_xll.qlIndexFixing(ONIndex6M,I3400,TRUE,_xll.ohTrigger(RecalcTrigger,Trigger6M)),NA())</f>
        <v>5.5893729651845803E-3</v>
      </c>
      <c r="Q3400" s="145">
        <f>IFERROR(_xll.qlIndexFixing(ONIndex1Y,I3400,TRUE,_xll.ohTrigger(RecalcTrigger,Trigger1Y)),NA())</f>
        <v>6.1836459954900391E-3</v>
      </c>
    </row>
    <row r="3401" spans="2:17" x14ac:dyDescent="0.2">
      <c r="B3401" s="39" t="s">
        <v>42</v>
      </c>
      <c r="D3401" s="42">
        <f>_xll.qlCalendarAdvance(Calendar,$D3400,B3401,"f",FALSE)</f>
        <v>63521</v>
      </c>
      <c r="E3401" s="139">
        <f>_xll.qlInterestRateIndexValueDate(IndexON,D3401)</f>
        <v>63521</v>
      </c>
      <c r="F3401" s="155">
        <f>IFERROR(_xll.qlIndexFixing(IndexON,D3401,TRUE,_xll.ohTrigger(RecalcTrigger,TriggerON)),NA())</f>
        <v>5.4613603151043577E-3</v>
      </c>
      <c r="H3401" s="42">
        <f>_xll.qlCalendarAdvance(Calendar,$H3400,B3401,"f",FALSE)</f>
        <v>63521</v>
      </c>
      <c r="I3401" s="139">
        <f>_xll.qlInterestRateIndexValueDate(Index1M,$H3401)</f>
        <v>63523</v>
      </c>
      <c r="J3401" s="144">
        <f>IFERROR(_xll.qlIndexFixing(Index1M,$H3401,TRUE,_xll.ohTrigger(RecalcTrigger,Trigger1M)),NA())</f>
        <v>5.6581290697764316E-3</v>
      </c>
      <c r="K3401" s="44">
        <f>IFERROR(_xll.qlIndexFixing(Index3M,H3401,TRUE,_xll.ohTrigger(RecalcTrigger,Trigger3M)),NA())</f>
        <v>5.9189535040760077E-3</v>
      </c>
      <c r="L3401" s="44">
        <f>IFERROR(_xll.qlIndexFixing(Index6M,$H3401,TRUE,_xll.ohTrigger(RecalcTrigger,Trigger6M)),NA())</f>
        <v>5.5952593305911135E-3</v>
      </c>
      <c r="M3401" s="145">
        <f>IFERROR(_xll.qlIndexFixing(Index1Y,$H3401,TRUE,_xll.ohTrigger(RecalcTrigger,Trigger1Y)),NA())</f>
        <v>6.2197052426129678E-3</v>
      </c>
      <c r="N3401" s="144">
        <f>IFERROR(_xll.qlIndexFixing(ONIndex1M,I3401,TRUE,_xll.ohTrigger(RecalcTrigger,Trigger1M)),NA())</f>
        <v>5.6553281731996918E-3</v>
      </c>
      <c r="O3401" s="44">
        <f>IFERROR(_xll.qlIndexFixing(ONIndex3M,I3401,TRUE,_xll.ohTrigger(RecalcTrigger,Trigger3M)),NA())</f>
        <v>5.9091955188250722E-3</v>
      </c>
      <c r="P3401" s="44">
        <f>IFERROR(_xll.qlIndexFixing(ONIndex6M,I3401,TRUE,_xll.ohTrigger(RecalcTrigger,Trigger6M)),NA())</f>
        <v>5.5892749528663188E-3</v>
      </c>
      <c r="Q3401" s="145">
        <f>IFERROR(_xll.qlIndexFixing(ONIndex1Y,I3401,TRUE,_xll.ohTrigger(RecalcTrigger,Trigger1Y)),NA())</f>
        <v>6.1844637842867201E-3</v>
      </c>
    </row>
    <row r="3402" spans="2:17" x14ac:dyDescent="0.2">
      <c r="B3402" s="39" t="s">
        <v>42</v>
      </c>
      <c r="D3402" s="42">
        <f>_xll.qlCalendarAdvance(Calendar,$D3401,B3402,"f",FALSE)</f>
        <v>63528</v>
      </c>
      <c r="E3402" s="139">
        <f>_xll.qlInterestRateIndexValueDate(IndexON,D3402)</f>
        <v>63528</v>
      </c>
      <c r="F3402" s="155">
        <f>IFERROR(_xll.qlIndexFixing(IndexON,D3402,TRUE,_xll.ohTrigger(RecalcTrigger,TriggerON)),NA())</f>
        <v>5.4624376877754344E-3</v>
      </c>
      <c r="H3402" s="42">
        <f>_xll.qlCalendarAdvance(Calendar,$H3401,B3402,"f",FALSE)</f>
        <v>63528</v>
      </c>
      <c r="I3402" s="139">
        <f>_xll.qlInterestRateIndexValueDate(Index1M,$H3402)</f>
        <v>63530</v>
      </c>
      <c r="J3402" s="144">
        <f>IFERROR(_xll.qlIndexFixing(Index1M,$H3402,TRUE,_xll.ohTrigger(RecalcTrigger,Trigger1M)),NA())</f>
        <v>5.6595747632792737E-3</v>
      </c>
      <c r="K3402" s="44">
        <f>IFERROR(_xll.qlIndexFixing(Index3M,H3402,TRUE,_xll.ohTrigger(RecalcTrigger,Trigger3M)),NA())</f>
        <v>5.9198708378662701E-3</v>
      </c>
      <c r="L3402" s="44">
        <f>IFERROR(_xll.qlIndexFixing(Index6M,$H3402,TRUE,_xll.ohTrigger(RecalcTrigger,Trigger6M)),NA())</f>
        <v>5.5950809049555286E-3</v>
      </c>
      <c r="M3402" s="145">
        <f>IFERROR(_xll.qlIndexFixing(Index1Y,$H3402,TRUE,_xll.ohTrigger(RecalcTrigger,Trigger1Y)),NA())</f>
        <v>6.2202284575020262E-3</v>
      </c>
      <c r="N3402" s="144">
        <f>IFERROR(_xll.qlIndexFixing(ONIndex1M,I3402,TRUE,_xll.ohTrigger(RecalcTrigger,Trigger1M)),NA())</f>
        <v>5.6564244501089433E-3</v>
      </c>
      <c r="O3402" s="44">
        <f>IFERROR(_xll.qlIndexFixing(ONIndex3M,I3402,TRUE,_xll.ohTrigger(RecalcTrigger,Trigger3M)),NA())</f>
        <v>5.9101712539177953E-3</v>
      </c>
      <c r="P3402" s="44">
        <f>IFERROR(_xll.qlIndexFixing(ONIndex6M,I3402,TRUE,_xll.ohTrigger(RecalcTrigger,Trigger6M)),NA())</f>
        <v>5.58917103343326E-3</v>
      </c>
      <c r="Q3402" s="145">
        <f>IFERROR(_xll.qlIndexFixing(ONIndex1Y,I3402,TRUE,_xll.ohTrigger(RecalcTrigger,Trigger1Y)),NA())</f>
        <v>6.1852705914677841E-3</v>
      </c>
    </row>
    <row r="3403" spans="2:17" x14ac:dyDescent="0.2">
      <c r="B3403" s="39" t="s">
        <v>42</v>
      </c>
      <c r="D3403" s="42">
        <f>_xll.qlCalendarAdvance(Calendar,$D3402,B3403,"f",FALSE)</f>
        <v>63535</v>
      </c>
      <c r="E3403" s="139">
        <f>_xll.qlInterestRateIndexValueDate(IndexON,D3403)</f>
        <v>63535</v>
      </c>
      <c r="F3403" s="155">
        <f>IFERROR(_xll.qlIndexFixing(IndexON,D3403,TRUE,_xll.ohTrigger(RecalcTrigger,TriggerON)),NA())</f>
        <v>5.4635053168006209E-3</v>
      </c>
      <c r="H3403" s="42">
        <f>_xll.qlCalendarAdvance(Calendar,$H3402,B3403,"f",FALSE)</f>
        <v>63535</v>
      </c>
      <c r="I3403" s="139">
        <f>_xll.qlInterestRateIndexValueDate(Index1M,$H3403)</f>
        <v>63537</v>
      </c>
      <c r="J3403" s="144">
        <f>IFERROR(_xll.qlIndexFixing(Index1M,$H3403,TRUE,_xll.ohTrigger(RecalcTrigger,Trigger1M)),NA())</f>
        <v>5.6606460225580579E-3</v>
      </c>
      <c r="K3403" s="44">
        <f>IFERROR(_xll.qlIndexFixing(Index3M,H3403,TRUE,_xll.ohTrigger(RecalcTrigger,Trigger3M)),NA())</f>
        <v>5.920777796117882E-3</v>
      </c>
      <c r="L3403" s="44">
        <f>IFERROR(_xll.qlIndexFixing(Index6M,$H3403,TRUE,_xll.ohTrigger(RecalcTrigger,Trigger6M)),NA())</f>
        <v>5.5948964333614841E-3</v>
      </c>
      <c r="M3403" s="145">
        <f>IFERROR(_xll.qlIndexFixing(Index1Y,$H3403,TRUE,_xll.ohTrigger(RecalcTrigger,Trigger1Y)),NA())</f>
        <v>6.220740171184084E-3</v>
      </c>
      <c r="N3403" s="144">
        <f>IFERROR(_xll.qlIndexFixing(ONIndex1M,I3403,TRUE,_xll.ohTrigger(RecalcTrigger,Trigger1M)),NA())</f>
        <v>5.6575110804946149E-3</v>
      </c>
      <c r="O3403" s="44">
        <f>IFERROR(_xll.qlIndexFixing(ONIndex3M,I3403,TRUE,_xll.ohTrigger(RecalcTrigger,Trigger3M)),NA())</f>
        <v>5.9111367198649845E-3</v>
      </c>
      <c r="P3403" s="44">
        <f>IFERROR(_xll.qlIndexFixing(ONIndex6M,I3403,TRUE,_xll.ohTrigger(RecalcTrigger,Trigger6M)),NA())</f>
        <v>5.5890611976128213E-3</v>
      </c>
      <c r="Q3403" s="145">
        <f>IFERROR(_xll.qlIndexFixing(ONIndex1Y,I3403,TRUE,_xll.ohTrigger(RecalcTrigger,Trigger1Y)),NA())</f>
        <v>6.1860664002466592E-3</v>
      </c>
    </row>
    <row r="3404" spans="2:17" x14ac:dyDescent="0.2">
      <c r="B3404" s="39" t="s">
        <v>42</v>
      </c>
      <c r="D3404" s="42">
        <f>_xll.qlCalendarAdvance(Calendar,$D3403,B3404,"f",FALSE)</f>
        <v>63542</v>
      </c>
      <c r="E3404" s="139">
        <f>_xll.qlInterestRateIndexValueDate(IndexON,D3404)</f>
        <v>63542</v>
      </c>
      <c r="F3404" s="155">
        <f>IFERROR(_xll.qlIndexFixing(IndexON,D3404,TRUE,_xll.ohTrigger(RecalcTrigger,TriggerON)),NA())</f>
        <v>5.4645631876315548E-3</v>
      </c>
      <c r="H3404" s="42">
        <f>_xll.qlCalendarAdvance(Calendar,$H3403,B3404,"f",FALSE)</f>
        <v>63542</v>
      </c>
      <c r="I3404" s="139">
        <f>_xll.qlInterestRateIndexValueDate(Index1M,$H3404)</f>
        <v>63544</v>
      </c>
      <c r="J3404" s="144">
        <f>IFERROR(_xll.qlIndexFixing(Index1M,$H3404,TRUE,_xll.ohTrigger(RecalcTrigger,Trigger1M)),NA())</f>
        <v>5.6617075914233705E-3</v>
      </c>
      <c r="K3404" s="44">
        <f>IFERROR(_xll.qlIndexFixing(Index3M,H3404,TRUE,_xll.ohTrigger(RecalcTrigger,Trigger3M)),NA())</f>
        <v>5.9216743629715296E-3</v>
      </c>
      <c r="L3404" s="44">
        <f>IFERROR(_xll.qlIndexFixing(Index6M,$H3404,TRUE,_xll.ohTrigger(RecalcTrigger,Trigger6M)),NA())</f>
        <v>5.594705906667722E-3</v>
      </c>
      <c r="M3404" s="145">
        <f>IFERROR(_xll.qlIndexFixing(Index1Y,$H3404,TRUE,_xll.ohTrigger(RecalcTrigger,Trigger1Y)),NA())</f>
        <v>6.2212403665817331E-3</v>
      </c>
      <c r="N3404" s="144">
        <f>IFERROR(_xll.qlIndexFixing(ONIndex1M,I3404,TRUE,_xll.ohTrigger(RecalcTrigger,Trigger1M)),NA())</f>
        <v>5.658893978450763E-3</v>
      </c>
      <c r="O3404" s="44">
        <f>IFERROR(_xll.qlIndexFixing(ONIndex3M,I3404,TRUE,_xll.ohTrigger(RecalcTrigger,Trigger3M)),NA())</f>
        <v>5.9123629186075277E-3</v>
      </c>
      <c r="P3404" s="44">
        <f>IFERROR(_xll.qlIndexFixing(ONIndex6M,I3404,TRUE,_xll.ohTrigger(RecalcTrigger,Trigger6M)),NA())</f>
        <v>5.5889112721807521E-3</v>
      </c>
      <c r="Q3404" s="145">
        <f>IFERROR(_xll.qlIndexFixing(ONIndex1Y,I3404,TRUE,_xll.ohTrigger(RecalcTrigger,Trigger1Y)),NA())</f>
        <v>6.1870733944946465E-3</v>
      </c>
    </row>
    <row r="3405" spans="2:17" x14ac:dyDescent="0.2">
      <c r="B3405" s="39" t="s">
        <v>42</v>
      </c>
      <c r="D3405" s="42">
        <f>_xll.qlCalendarAdvance(Calendar,$D3404,B3405,"f",FALSE)</f>
        <v>63550</v>
      </c>
      <c r="E3405" s="139">
        <f>_xll.qlInterestRateIndexValueDate(IndexON,D3405)</f>
        <v>63550</v>
      </c>
      <c r="F3405" s="155">
        <f>IFERROR(_xll.qlIndexFixing(IndexON,D3405,TRUE,_xll.ohTrigger(RecalcTrigger,TriggerON)),NA())</f>
        <v>5.4657602141094941E-3</v>
      </c>
      <c r="H3405" s="42">
        <f>_xll.qlCalendarAdvance(Calendar,$H3404,B3405,"f",FALSE)</f>
        <v>63550</v>
      </c>
      <c r="I3405" s="139">
        <f>_xll.qlInterestRateIndexValueDate(Index1M,$H3405)</f>
        <v>63552</v>
      </c>
      <c r="J3405" s="144">
        <f>IFERROR(_xll.qlIndexFixing(Index1M,$H3405,TRUE,_xll.ohTrigger(RecalcTrigger,Trigger1M)),NA())</f>
        <v>5.6630275863673264E-3</v>
      </c>
      <c r="K3405" s="44">
        <f>IFERROR(_xll.qlIndexFixing(Index3M,H3405,TRUE,_xll.ohTrigger(RecalcTrigger,Trigger3M)),NA())</f>
        <v>5.9227961505781994E-3</v>
      </c>
      <c r="L3405" s="44">
        <f>IFERROR(_xll.qlIndexFixing(Index6M,$H3405,TRUE,_xll.ohTrigger(RecalcTrigger,Trigger6M)),NA())</f>
        <v>5.594480735737469E-3</v>
      </c>
      <c r="M3405" s="145">
        <f>IFERROR(_xll.qlIndexFixing(Index1Y,$H3405,TRUE,_xll.ohTrigger(RecalcTrigger,Trigger1Y)),NA())</f>
        <v>6.2219594422956081E-3</v>
      </c>
      <c r="N3405" s="144">
        <f>IFERROR(_xll.qlIndexFixing(ONIndex1M,I3405,TRUE,_xll.ohTrigger(RecalcTrigger,Trigger1M)),NA())</f>
        <v>5.6599585038785705E-3</v>
      </c>
      <c r="O3405" s="44">
        <f>IFERROR(_xll.qlIndexFixing(ONIndex3M,I3405,TRUE,_xll.ohTrigger(RecalcTrigger,Trigger3M)),NA())</f>
        <v>5.9133048531379018E-3</v>
      </c>
      <c r="P3405" s="44">
        <f>IFERROR(_xll.qlIndexFixing(ONIndex6M,I3405,TRUE,_xll.ohTrigger(RecalcTrigger,Trigger6M)),NA())</f>
        <v>5.5887878790450429E-3</v>
      </c>
      <c r="Q3405" s="145">
        <f>IFERROR(_xll.qlIndexFixing(ONIndex1Y,I3405,TRUE,_xll.ohTrigger(RecalcTrigger,Trigger1Y)),NA())</f>
        <v>6.1878440000739943E-3</v>
      </c>
    </row>
    <row r="3406" spans="2:17" x14ac:dyDescent="0.2">
      <c r="B3406" s="39" t="s">
        <v>42</v>
      </c>
      <c r="D3406" s="42">
        <f>_xll.qlCalendarAdvance(Calendar,$D3405,B3406,"f",FALSE)</f>
        <v>63557</v>
      </c>
      <c r="E3406" s="139">
        <f>_xll.qlInterestRateIndexValueDate(IndexON,D3406)</f>
        <v>63557</v>
      </c>
      <c r="F3406" s="155">
        <f>IFERROR(_xll.qlIndexFixing(IndexON,D3406,TRUE,_xll.ohTrigger(RecalcTrigger,TriggerON)),NA())</f>
        <v>5.466797123148126E-3</v>
      </c>
      <c r="H3406" s="42">
        <f>_xll.qlCalendarAdvance(Calendar,$H3405,B3406,"f",FALSE)</f>
        <v>63557</v>
      </c>
      <c r="I3406" s="139">
        <f>_xll.qlInterestRateIndexValueDate(Index1M,$H3406)</f>
        <v>63559</v>
      </c>
      <c r="J3406" s="144">
        <f>IFERROR(_xll.qlIndexFixing(Index1M,$H3406,TRUE,_xll.ohTrigger(RecalcTrigger,Trigger1M)),NA())</f>
        <v>5.6638316393373758E-3</v>
      </c>
      <c r="K3406" s="44">
        <f>IFERROR(_xll.qlIndexFixing(Index3M,H3406,TRUE,_xll.ohTrigger(RecalcTrigger,Trigger3M)),NA())</f>
        <v>5.9235605124747792E-3</v>
      </c>
      <c r="L3406" s="44">
        <f>IFERROR(_xll.qlIndexFixing(Index6M,$H3406,TRUE,_xll.ohTrigger(RecalcTrigger,Trigger6M)),NA())</f>
        <v>5.5942503947731901E-3</v>
      </c>
      <c r="M3406" s="145">
        <f>IFERROR(_xll.qlIndexFixing(Index1Y,$H3406,TRUE,_xll.ohTrigger(RecalcTrigger,Trigger1Y)),NA())</f>
        <v>6.2224332411460071E-3</v>
      </c>
      <c r="N3406" s="144">
        <f>IFERROR(_xll.qlIndexFixing(ONIndex1M,I3406,TRUE,_xll.ohTrigger(RecalcTrigger,Trigger1M)),NA())</f>
        <v>5.6608632381660584E-3</v>
      </c>
      <c r="O3406" s="44">
        <f>IFERROR(_xll.qlIndexFixing(ONIndex3M,I3406,TRUE,_xll.ohTrigger(RecalcTrigger,Trigger3M)),NA())</f>
        <v>5.9141040115573418E-3</v>
      </c>
      <c r="P3406" s="44">
        <f>IFERROR(_xll.qlIndexFixing(ONIndex6M,I3406,TRUE,_xll.ohTrigger(RecalcTrigger,Trigger6M)),NA())</f>
        <v>5.5886773811941737E-3</v>
      </c>
      <c r="Q3406" s="145">
        <f>IFERROR(_xll.qlIndexFixing(ONIndex1Y,I3406,TRUE,_xll.ohTrigger(RecalcTrigger,Trigger1Y)),NA())</f>
        <v>6.1884957214708436E-3</v>
      </c>
    </row>
    <row r="3407" spans="2:17" x14ac:dyDescent="0.2">
      <c r="B3407" s="39" t="s">
        <v>42</v>
      </c>
      <c r="D3407" s="42">
        <f>_xll.qlCalendarAdvance(Calendar,$D3406,B3407,"f",FALSE)</f>
        <v>63564</v>
      </c>
      <c r="E3407" s="139">
        <f>_xll.qlInterestRateIndexValueDate(IndexON,D3407)</f>
        <v>63564</v>
      </c>
      <c r="F3407" s="155">
        <f>IFERROR(_xll.qlIndexFixing(IndexON,D3407,TRUE,_xll.ohTrigger(RecalcTrigger,TriggerON)),NA())</f>
        <v>5.4678242262706789E-3</v>
      </c>
      <c r="H3407" s="42">
        <f>_xll.qlCalendarAdvance(Calendar,$H3406,B3407,"f",FALSE)</f>
        <v>63564</v>
      </c>
      <c r="I3407" s="139">
        <f>_xll.qlInterestRateIndexValueDate(Index1M,$H3407)</f>
        <v>63566</v>
      </c>
      <c r="J3407" s="144">
        <f>IFERROR(_xll.qlIndexFixing(Index1M,$H3407,TRUE,_xll.ohTrigger(RecalcTrigger,Trigger1M)),NA())</f>
        <v>5.6648633363464906E-3</v>
      </c>
      <c r="K3407" s="44">
        <f>IFERROR(_xll.qlIndexFixing(Index3M,H3407,TRUE,_xll.ohTrigger(RecalcTrigger,Trigger3M)),NA())</f>
        <v>5.9244243174125799E-3</v>
      </c>
      <c r="L3407" s="44">
        <f>IFERROR(_xll.qlIndexFixing(Index6M,$H3407,TRUE,_xll.ohTrigger(RecalcTrigger,Trigger6M)),NA())</f>
        <v>5.5940412191725925E-3</v>
      </c>
      <c r="M3407" s="145">
        <f>IFERROR(_xll.qlIndexFixing(Index1Y,$H3407,TRUE,_xll.ohTrigger(RecalcTrigger,Trigger1Y)),NA())</f>
        <v>6.2228954652077577E-3</v>
      </c>
      <c r="N3407" s="144">
        <f>IFERROR(_xll.qlIndexFixing(ONIndex1M,I3407,TRUE,_xll.ohTrigger(RecalcTrigger,Trigger1M)),NA())</f>
        <v>5.6619097461663159E-3</v>
      </c>
      <c r="O3407" s="44">
        <f>IFERROR(_xll.qlIndexFixing(ONIndex3M,I3407,TRUE,_xll.ohTrigger(RecalcTrigger,Trigger3M)),NA())</f>
        <v>5.9150267658303335E-3</v>
      </c>
      <c r="P3407" s="44">
        <f>IFERROR(_xll.qlIndexFixing(ONIndex6M,I3407,TRUE,_xll.ohTrigger(RecalcTrigger,Trigger6M)),NA())</f>
        <v>5.5885429376978379E-3</v>
      </c>
      <c r="Q3407" s="145">
        <f>IFERROR(_xll.qlIndexFixing(ONIndex1Y,I3407,TRUE,_xll.ohTrigger(RecalcTrigger,Trigger1Y)),NA())</f>
        <v>6.1892457843626403E-3</v>
      </c>
    </row>
    <row r="3408" spans="2:17" x14ac:dyDescent="0.2">
      <c r="B3408" s="39" t="s">
        <v>42</v>
      </c>
      <c r="D3408" s="42">
        <f>_xll.qlCalendarAdvance(Calendar,$D3407,B3408,"f",FALSE)</f>
        <v>63571</v>
      </c>
      <c r="E3408" s="139">
        <f>_xll.qlInterestRateIndexValueDate(IndexON,D3408)</f>
        <v>63571</v>
      </c>
      <c r="F3408" s="155">
        <f>IFERROR(_xll.qlIndexFixing(IndexON,D3408,TRUE,_xll.ohTrigger(RecalcTrigger,TriggerON)),NA())</f>
        <v>5.4688415087689179E-3</v>
      </c>
      <c r="H3408" s="42">
        <f>_xll.qlCalendarAdvance(Calendar,$H3407,B3408,"f",FALSE)</f>
        <v>63571</v>
      </c>
      <c r="I3408" s="139">
        <f>_xll.qlInterestRateIndexValueDate(Index1M,$H3408)</f>
        <v>63573</v>
      </c>
      <c r="J3408" s="144">
        <f>IFERROR(_xll.qlIndexFixing(Index1M,$H3408,TRUE,_xll.ohTrigger(RecalcTrigger,Trigger1M)),NA())</f>
        <v>5.6658852825232052E-3</v>
      </c>
      <c r="K3408" s="44">
        <f>IFERROR(_xll.qlIndexFixing(Index3M,H3408,TRUE,_xll.ohTrigger(RecalcTrigger,Trigger3M)),NA())</f>
        <v>5.9252776652529704E-3</v>
      </c>
      <c r="L3408" s="44">
        <f>IFERROR(_xll.qlIndexFixing(Index6M,$H3408,TRUE,_xll.ohTrigger(RecalcTrigger,Trigger6M)),NA())</f>
        <v>5.5938259513411874E-3</v>
      </c>
      <c r="M3408" s="145">
        <f>IFERROR(_xll.qlIndexFixing(Index1Y,$H3408,TRUE,_xll.ohTrigger(RecalcTrigger,Trigger1Y)),NA())</f>
        <v>6.2233460974046011E-3</v>
      </c>
      <c r="N3408" s="144">
        <f>IFERROR(_xll.qlIndexFixing(ONIndex1M,I3408,TRUE,_xll.ohTrigger(RecalcTrigger,Trigger1M)),NA())</f>
        <v>5.6629465312241223E-3</v>
      </c>
      <c r="O3408" s="44">
        <f>IFERROR(_xll.qlIndexFixing(ONIndex3M,I3408,TRUE,_xll.ohTrigger(RecalcTrigger,Trigger3M)),NA())</f>
        <v>5.9159391698226926E-3</v>
      </c>
      <c r="P3408" s="44">
        <f>IFERROR(_xll.qlIndexFixing(ONIndex6M,I3408,TRUE,_xll.ohTrigger(RecalcTrigger,Trigger6M)),NA())</f>
        <v>5.5884025311314645E-3</v>
      </c>
      <c r="Q3408" s="145">
        <f>IFERROR(_xll.qlIndexFixing(ONIndex1Y,I3408,TRUE,_xll.ohTrigger(RecalcTrigger,Trigger1Y)),NA())</f>
        <v>6.1899847614821368E-3</v>
      </c>
    </row>
    <row r="3409" spans="2:17" x14ac:dyDescent="0.2">
      <c r="B3409" s="39" t="s">
        <v>42</v>
      </c>
      <c r="D3409" s="42">
        <f>_xll.qlCalendarAdvance(Calendar,$D3408,B3409,"f",FALSE)</f>
        <v>63578</v>
      </c>
      <c r="E3409" s="139">
        <f>_xll.qlInterestRateIndexValueDate(IndexON,D3409)</f>
        <v>63578</v>
      </c>
      <c r="F3409" s="155">
        <f>IFERROR(_xll.qlIndexFixing(IndexON,D3409,TRUE,_xll.ohTrigger(RecalcTrigger,TriggerON)),NA())</f>
        <v>5.4698489554549923E-3</v>
      </c>
      <c r="H3409" s="42">
        <f>_xll.qlCalendarAdvance(Calendar,$H3408,B3409,"f",FALSE)</f>
        <v>63578</v>
      </c>
      <c r="I3409" s="139">
        <f>_xll.qlInterestRateIndexValueDate(Index1M,$H3409)</f>
        <v>63580</v>
      </c>
      <c r="J3409" s="144">
        <f>IFERROR(_xll.qlIndexFixing(Index1M,$H3409,TRUE,_xll.ohTrigger(RecalcTrigger,Trigger1M)),NA())</f>
        <v>5.6668974629865204E-3</v>
      </c>
      <c r="K3409" s="44">
        <f>IFERROR(_xll.qlIndexFixing(Index3M,H3409,TRUE,_xll.ohTrigger(RecalcTrigger,Trigger3M)),NA())</f>
        <v>5.9261205401410777E-3</v>
      </c>
      <c r="L3409" s="44">
        <f>IFERROR(_xll.qlIndexFixing(Index6M,$H3409,TRUE,_xll.ohTrigger(RecalcTrigger,Trigger6M)),NA())</f>
        <v>5.5936045821375563E-3</v>
      </c>
      <c r="M3409" s="145">
        <f>IFERROR(_xll.qlIndexFixing(Index1Y,$H3409,TRUE,_xll.ohTrigger(RecalcTrigger,Trigger1Y)),NA())</f>
        <v>6.2237851206615865E-3</v>
      </c>
      <c r="N3409" s="144">
        <f>IFERROR(_xll.qlIndexFixing(ONIndex1M,I3409,TRUE,_xll.ohTrigger(RecalcTrigger,Trigger1M)),NA())</f>
        <v>5.6639735784713707E-3</v>
      </c>
      <c r="O3409" s="44">
        <f>IFERROR(_xll.qlIndexFixing(ONIndex3M,I3409,TRUE,_xll.ohTrigger(RecalcTrigger,Trigger3M)),NA())</f>
        <v>5.9168412075472077E-3</v>
      </c>
      <c r="P3409" s="44">
        <f>IFERROR(_xll.qlIndexFixing(ONIndex6M,I3409,TRUE,_xll.ohTrigger(RecalcTrigger,Trigger6M)),NA())</f>
        <v>5.5882561521425345E-3</v>
      </c>
      <c r="Q3409" s="145">
        <f>IFERROR(_xll.qlIndexFixing(ONIndex1Y,I3409,TRUE,_xll.ohTrigger(RecalcTrigger,Trigger1Y)),NA())</f>
        <v>6.1907126360427611E-3</v>
      </c>
    </row>
    <row r="3410" spans="2:17" x14ac:dyDescent="0.2">
      <c r="B3410" s="39" t="s">
        <v>42</v>
      </c>
      <c r="D3410" s="42">
        <f>_xll.qlCalendarAdvance(Calendar,$D3409,B3410,"f",FALSE)</f>
        <v>63585</v>
      </c>
      <c r="E3410" s="139">
        <f>_xll.qlInterestRateIndexValueDate(IndexON,D3410)</f>
        <v>63585</v>
      </c>
      <c r="F3410" s="155">
        <f>IFERROR(_xll.qlIndexFixing(IndexON,D3410,TRUE,_xll.ohTrigger(RecalcTrigger,TriggerON)),NA())</f>
        <v>5.470846551220987E-3</v>
      </c>
      <c r="H3410" s="42">
        <f>_xll.qlCalendarAdvance(Calendar,$H3409,B3410,"f",FALSE)</f>
        <v>63585</v>
      </c>
      <c r="I3410" s="139">
        <f>_xll.qlInterestRateIndexValueDate(Index1M,$H3410)</f>
        <v>63587</v>
      </c>
      <c r="J3410" s="144">
        <f>IFERROR(_xll.qlIndexFixing(Index1M,$H3410,TRUE,_xll.ohTrigger(RecalcTrigger,Trigger1M)),NA())</f>
        <v>5.6675535402241272E-3</v>
      </c>
      <c r="K3410" s="44">
        <f>IFERROR(_xll.qlIndexFixing(Index3M,H3410,TRUE,_xll.ohTrigger(RecalcTrigger,Trigger3M)),NA())</f>
        <v>5.9268466523641396E-3</v>
      </c>
      <c r="L3410" s="44">
        <f>IFERROR(_xll.qlIndexFixing(Index6M,$H3410,TRUE,_xll.ohTrigger(RecalcTrigger,Trigger6M)),NA())</f>
        <v>5.593377102417192E-3</v>
      </c>
      <c r="M3410" s="145">
        <f>IFERROR(_xll.qlIndexFixing(Index1Y,$H3410,TRUE,_xll.ohTrigger(RecalcTrigger,Trigger1Y)),NA())</f>
        <v>6.2242125179024551E-3</v>
      </c>
      <c r="N3410" s="144">
        <f>IFERROR(_xll.qlIndexFixing(ONIndex1M,I3410,TRUE,_xll.ohTrigger(RecalcTrigger,Trigger1M)),NA())</f>
        <v>5.6649908729600185E-3</v>
      </c>
      <c r="O3410" s="44">
        <f>IFERROR(_xll.qlIndexFixing(ONIndex3M,I3410,TRUE,_xll.ohTrigger(RecalcTrigger,Trigger3M)),NA())</f>
        <v>5.9177328631765391E-3</v>
      </c>
      <c r="P3410" s="44">
        <f>IFERROR(_xll.qlIndexFixing(ONIndex6M,I3410,TRUE,_xll.ohTrigger(RecalcTrigger,Trigger6M)),NA())</f>
        <v>5.5881037916183374E-3</v>
      </c>
      <c r="Q3410" s="145">
        <f>IFERROR(_xll.qlIndexFixing(ONIndex1Y,I3410,TRUE,_xll.ohTrigger(RecalcTrigger,Trigger1Y)),NA())</f>
        <v>6.1914293909381968E-3</v>
      </c>
    </row>
    <row r="3411" spans="2:17" x14ac:dyDescent="0.2">
      <c r="B3411" s="39" t="s">
        <v>42</v>
      </c>
      <c r="D3411" s="42">
        <f>_xll.qlCalendarAdvance(Calendar,$D3410,B3411,"f",FALSE)</f>
        <v>63592</v>
      </c>
      <c r="E3411" s="139">
        <f>_xll.qlInterestRateIndexValueDate(IndexON,D3411)</f>
        <v>63592</v>
      </c>
      <c r="F3411" s="155">
        <f>IFERROR(_xll.qlIndexFixing(IndexON,D3411,TRUE,_xll.ohTrigger(RecalcTrigger,TriggerON)),NA())</f>
        <v>5.4718342811987952E-3</v>
      </c>
      <c r="H3411" s="42">
        <f>_xll.qlCalendarAdvance(Calendar,$H3410,B3411,"f",FALSE)</f>
        <v>63592</v>
      </c>
      <c r="I3411" s="139">
        <f>_xll.qlInterestRateIndexValueDate(Index1M,$H3411)</f>
        <v>63594</v>
      </c>
      <c r="J3411" s="144">
        <f>IFERROR(_xll.qlIndexFixing(Index1M,$H3411,TRUE,_xll.ohTrigger(RecalcTrigger,Trigger1M)),NA())</f>
        <v>5.6685482001756727E-3</v>
      </c>
      <c r="K3411" s="44">
        <f>IFERROR(_xll.qlIndexFixing(Index3M,H3411,TRUE,_xll.ohTrigger(RecalcTrigger,Trigger3M)),NA())</f>
        <v>5.9276692735101728E-3</v>
      </c>
      <c r="L3411" s="44">
        <f>IFERROR(_xll.qlIndexFixing(Index6M,$H3411,TRUE,_xll.ohTrigger(RecalcTrigger,Trigger6M)),NA())</f>
        <v>5.5931435030386768E-3</v>
      </c>
      <c r="M3411" s="145">
        <f>IFERROR(_xll.qlIndexFixing(Index1Y,$H3411,TRUE,_xll.ohTrigger(RecalcTrigger,Trigger1Y)),NA())</f>
        <v>6.2246282720533437E-3</v>
      </c>
      <c r="N3411" s="144">
        <f>IFERROR(_xll.qlIndexFixing(ONIndex1M,I3411,TRUE,_xll.ohTrigger(RecalcTrigger,Trigger1M)),NA())</f>
        <v>5.6659983999818309E-3</v>
      </c>
      <c r="O3411" s="44">
        <f>IFERROR(_xll.qlIndexFixing(ONIndex3M,I3411,TRUE,_xll.ohTrigger(RecalcTrigger,Trigger3M)),NA())</f>
        <v>5.9186141209632837E-3</v>
      </c>
      <c r="P3411" s="44">
        <f>IFERROR(_xll.qlIndexFixing(ONIndex6M,I3411,TRUE,_xll.ohTrigger(RecalcTrigger,Trigger6M)),NA())</f>
        <v>5.5879454405260987E-3</v>
      </c>
      <c r="Q3411" s="145">
        <f>IFERROR(_xll.qlIndexFixing(ONIndex1Y,I3411,TRUE,_xll.ohTrigger(RecalcTrigger,Trigger1Y)),NA())</f>
        <v>6.1921350092219996E-3</v>
      </c>
    </row>
    <row r="3412" spans="2:17" x14ac:dyDescent="0.2">
      <c r="B3412" s="39" t="s">
        <v>42</v>
      </c>
      <c r="D3412" s="42">
        <f>_xll.qlCalendarAdvance(Calendar,$D3411,B3412,"f",FALSE)</f>
        <v>63599</v>
      </c>
      <c r="E3412" s="139">
        <f>_xll.qlInterestRateIndexValueDate(IndexON,D3412)</f>
        <v>63599</v>
      </c>
      <c r="F3412" s="155">
        <f>IFERROR(_xll.qlIndexFixing(IndexON,D3412,TRUE,_xll.ohTrigger(RecalcTrigger,TriggerON)),NA())</f>
        <v>5.4728121302005661E-3</v>
      </c>
      <c r="H3412" s="42">
        <f>_xll.qlCalendarAdvance(Calendar,$H3411,B3412,"f",FALSE)</f>
        <v>63599</v>
      </c>
      <c r="I3412" s="139">
        <f>_xll.qlInterestRateIndexValueDate(Index1M,$H3412)</f>
        <v>63601</v>
      </c>
      <c r="J3412" s="144">
        <f>IFERROR(_xll.qlIndexFixing(Index1M,$H3412,TRUE,_xll.ohTrigger(RecalcTrigger,Trigger1M)),NA())</f>
        <v>5.6695330534231991E-3</v>
      </c>
      <c r="K3412" s="44">
        <f>IFERROR(_xll.qlIndexFixing(Index3M,H3412,TRUE,_xll.ohTrigger(RecalcTrigger,Trigger3M)),NA())</f>
        <v>5.9284813754347573E-3</v>
      </c>
      <c r="L3412" s="44">
        <f>IFERROR(_xll.qlIndexFixing(Index6M,$H3412,TRUE,_xll.ohTrigger(RecalcTrigger,Trigger6M)),NA())</f>
        <v>5.5929037748601532E-3</v>
      </c>
      <c r="M3412" s="145">
        <f>IFERROR(_xll.qlIndexFixing(Index1Y,$H3412,TRUE,_xll.ohTrigger(RecalcTrigger,Trigger1Y)),NA())</f>
        <v>6.2250323660388652E-3</v>
      </c>
      <c r="N3412" s="144">
        <f>IFERROR(_xll.qlIndexFixing(ONIndex1M,I3412,TRUE,_xll.ohTrigger(RecalcTrigger,Trigger1M)),NA())</f>
        <v>5.666996144508829E-3</v>
      </c>
      <c r="O3412" s="44">
        <f>IFERROR(_xll.qlIndexFixing(ONIndex3M,I3412,TRUE,_xll.ohTrigger(RecalcTrigger,Trigger3M)),NA())</f>
        <v>5.9194849650001657E-3</v>
      </c>
      <c r="P3412" s="44">
        <f>IFERROR(_xll.qlIndexFixing(ONIndex6M,I3412,TRUE,_xll.ohTrigger(RecalcTrigger,Trigger6M)),NA())</f>
        <v>5.5877810897531077E-3</v>
      </c>
      <c r="Q3412" s="145">
        <f>IFERROR(_xll.qlIndexFixing(ONIndex1Y,I3412,TRUE,_xll.ohTrigger(RecalcTrigger,Trigger1Y)),NA())</f>
        <v>6.1928294741075973E-3</v>
      </c>
    </row>
    <row r="3413" spans="2:17" x14ac:dyDescent="0.2">
      <c r="B3413" s="39" t="s">
        <v>42</v>
      </c>
      <c r="D3413" s="42">
        <f>_xll.qlCalendarAdvance(Calendar,$D3412,B3413,"f",FALSE)</f>
        <v>63606</v>
      </c>
      <c r="E3413" s="139">
        <f>_xll.qlInterestRateIndexValueDate(IndexON,D3413)</f>
        <v>63606</v>
      </c>
      <c r="F3413" s="155">
        <f>IFERROR(_xll.qlIndexFixing(IndexON,D3413,TRUE,_xll.ohTrigger(RecalcTrigger,TriggerON)),NA())</f>
        <v>5.4737800831983208E-3</v>
      </c>
      <c r="H3413" s="42">
        <f>_xll.qlCalendarAdvance(Calendar,$H3412,B3413,"f",FALSE)</f>
        <v>63606</v>
      </c>
      <c r="I3413" s="139">
        <f>_xll.qlInterestRateIndexValueDate(Index1M,$H3413)</f>
        <v>63608</v>
      </c>
      <c r="J3413" s="144">
        <f>IFERROR(_xll.qlIndexFixing(Index1M,$H3413,TRUE,_xll.ohTrigger(RecalcTrigger,Trigger1M)),NA())</f>
        <v>5.6705080850928879E-3</v>
      </c>
      <c r="K3413" s="44">
        <f>IFERROR(_xll.qlIndexFixing(Index3M,H3413,TRUE,_xll.ohTrigger(RecalcTrigger,Trigger3M)),NA())</f>
        <v>5.9292829422782191E-3</v>
      </c>
      <c r="L3413" s="44">
        <f>IFERROR(_xll.qlIndexFixing(Index6M,$H3413,TRUE,_xll.ohTrigger(RecalcTrigger,Trigger6M)),NA())</f>
        <v>5.592657908737554E-3</v>
      </c>
      <c r="M3413" s="145">
        <f>IFERROR(_xll.qlIndexFixing(Index1Y,$H3413,TRUE,_xll.ohTrigger(RecalcTrigger,Trigger1Y)),NA())</f>
        <v>6.2254247827858095E-3</v>
      </c>
      <c r="N3413" s="144">
        <f>IFERROR(_xll.qlIndexFixing(ONIndex1M,I3413,TRUE,_xll.ohTrigger(RecalcTrigger,Trigger1M)),NA())</f>
        <v>5.6679840916729063E-3</v>
      </c>
      <c r="O3413" s="44">
        <f>IFERROR(_xll.qlIndexFixing(ONIndex3M,I3413,TRUE,_xll.ohTrigger(RecalcTrigger,Trigger3M)),NA())</f>
        <v>5.920345379459846E-3</v>
      </c>
      <c r="P3413" s="44">
        <f>IFERROR(_xll.qlIndexFixing(ONIndex6M,I3413,TRUE,_xll.ohTrigger(RecalcTrigger,Trigger6M)),NA())</f>
        <v>5.5876107301067179E-3</v>
      </c>
      <c r="Q3413" s="145">
        <f>IFERROR(_xll.qlIndexFixing(ONIndex1Y,I3413,TRUE,_xll.ohTrigger(RecalcTrigger,Trigger1Y)),NA())</f>
        <v>6.1935127684886737E-3</v>
      </c>
    </row>
    <row r="3414" spans="2:17" x14ac:dyDescent="0.2">
      <c r="B3414" s="39" t="s">
        <v>42</v>
      </c>
      <c r="D3414" s="42">
        <f>_xll.qlCalendarAdvance(Calendar,$D3413,B3414,"f",FALSE)</f>
        <v>63613</v>
      </c>
      <c r="E3414" s="139">
        <f>_xll.qlInterestRateIndexValueDate(IndexON,D3414)</f>
        <v>63613</v>
      </c>
      <c r="F3414" s="155">
        <f>IFERROR(_xll.qlIndexFixing(IndexON,D3414,TRUE,_xll.ohTrigger(RecalcTrigger,TriggerON)),NA())</f>
        <v>5.4747381253239524E-3</v>
      </c>
      <c r="H3414" s="42">
        <f>_xll.qlCalendarAdvance(Calendar,$H3413,B3414,"f",FALSE)</f>
        <v>63613</v>
      </c>
      <c r="I3414" s="139">
        <f>_xll.qlInterestRateIndexValueDate(Index1M,$H3414)</f>
        <v>63615</v>
      </c>
      <c r="J3414" s="144">
        <f>IFERROR(_xll.qlIndexFixing(Index1M,$H3414,TRUE,_xll.ohTrigger(RecalcTrigger,Trigger1M)),NA())</f>
        <v>5.6718113588831581E-3</v>
      </c>
      <c r="K3414" s="44">
        <f>IFERROR(_xll.qlIndexFixing(Index3M,H3414,TRUE,_xll.ohTrigger(RecalcTrigger,Trigger3M)),NA())</f>
        <v>5.9305897943183914E-3</v>
      </c>
      <c r="L3414" s="44">
        <f>IFERROR(_xll.qlIndexFixing(Index6M,$H3414,TRUE,_xll.ohTrigger(RecalcTrigger,Trigger6M)),NA())</f>
        <v>5.5924986802326692E-3</v>
      </c>
      <c r="M3414" s="145">
        <f>IFERROR(_xll.qlIndexFixing(Index1Y,$H3414,TRUE,_xll.ohTrigger(RecalcTrigger,Trigger1Y)),NA())</f>
        <v>6.2258055052205321E-3</v>
      </c>
      <c r="N3414" s="144">
        <f>IFERROR(_xll.qlIndexFixing(ONIndex1M,I3414,TRUE,_xll.ohTrigger(RecalcTrigger,Trigger1M)),NA())</f>
        <v>5.6689622266858919E-3</v>
      </c>
      <c r="O3414" s="44">
        <f>IFERROR(_xll.qlIndexFixing(ONIndex3M,I3414,TRUE,_xll.ohTrigger(RecalcTrigger,Trigger3M)),NA())</f>
        <v>5.9211953485149849E-3</v>
      </c>
      <c r="P3414" s="44">
        <f>IFERROR(_xll.qlIndexFixing(ONIndex6M,I3414,TRUE,_xll.ohTrigger(RecalcTrigger,Trigger6M)),NA())</f>
        <v>5.5874343527140269E-3</v>
      </c>
      <c r="Q3414" s="145">
        <f>IFERROR(_xll.qlIndexFixing(ONIndex1Y,I3414,TRUE,_xll.ohTrigger(RecalcTrigger,Trigger1Y)),NA())</f>
        <v>6.1941848754187845E-3</v>
      </c>
    </row>
    <row r="3415" spans="2:17" x14ac:dyDescent="0.2">
      <c r="B3415" s="39" t="s">
        <v>42</v>
      </c>
      <c r="D3415" s="42">
        <f>_xll.qlCalendarAdvance(Calendar,$D3414,B3415,"f",FALSE)</f>
        <v>63620</v>
      </c>
      <c r="E3415" s="139">
        <f>_xll.qlInterestRateIndexValueDate(IndexON,D3415)</f>
        <v>63620</v>
      </c>
      <c r="F3415" s="155">
        <f>IFERROR(_xll.qlIndexFixing(IndexON,D3415,TRUE,_xll.ohTrigger(RecalcTrigger,TriggerON)),NA())</f>
        <v>5.4756862413896101E-3</v>
      </c>
      <c r="H3415" s="42">
        <f>_xll.qlCalendarAdvance(Calendar,$H3414,B3415,"f",FALSE)</f>
        <v>63620</v>
      </c>
      <c r="I3415" s="139">
        <f>_xll.qlInterestRateIndexValueDate(Index1M,$H3415)</f>
        <v>63622</v>
      </c>
      <c r="J3415" s="144">
        <f>IFERROR(_xll.qlIndexFixing(Index1M,$H3415,TRUE,_xll.ohTrigger(RecalcTrigger,Trigger1M)),NA())</f>
        <v>5.6727646326295497E-3</v>
      </c>
      <c r="K3415" s="44">
        <f>IFERROR(_xll.qlIndexFixing(Index3M,H3415,TRUE,_xll.ohTrigger(RecalcTrigger,Trigger3M)),NA())</f>
        <v>5.9313665173285563E-3</v>
      </c>
      <c r="L3415" s="44">
        <f>IFERROR(_xll.qlIndexFixing(Index6M,$H3415,TRUE,_xll.ohTrigger(RecalcTrigger,Trigger6M)),NA())</f>
        <v>5.5922387226839928E-3</v>
      </c>
      <c r="M3415" s="145">
        <f>IFERROR(_xll.qlIndexFixing(Index1Y,$H3415,TRUE,_xll.ohTrigger(RecalcTrigger,Trigger1Y)),NA())</f>
        <v>6.2261745162687353E-3</v>
      </c>
      <c r="N3415" s="144">
        <f>IFERROR(_xll.qlIndexFixing(ONIndex1M,I3415,TRUE,_xll.ohTrigger(RecalcTrigger,Trigger1M)),NA())</f>
        <v>5.6699305347596152E-3</v>
      </c>
      <c r="O3415" s="44">
        <f>IFERROR(_xll.qlIndexFixing(ONIndex3M,I3415,TRUE,_xll.ohTrigger(RecalcTrigger,Trigger3M)),NA())</f>
        <v>5.9220348564181791E-3</v>
      </c>
      <c r="P3415" s="44">
        <f>IFERROR(_xll.qlIndexFixing(ONIndex6M,I3415,TRUE,_xll.ohTrigger(RecalcTrigger,Trigger6M)),NA())</f>
        <v>5.5872519481425797E-3</v>
      </c>
      <c r="Q3415" s="145">
        <f>IFERROR(_xll.qlIndexFixing(ONIndex1Y,I3415,TRUE,_xll.ohTrigger(RecalcTrigger,Trigger1Y)),NA())</f>
        <v>6.1948457779514854E-3</v>
      </c>
    </row>
    <row r="3416" spans="2:17" x14ac:dyDescent="0.2">
      <c r="B3416" s="39" t="s">
        <v>42</v>
      </c>
      <c r="D3416" s="42">
        <f>_xll.qlCalendarAdvance(Calendar,$D3415,B3416,"f",FALSE)</f>
        <v>63627</v>
      </c>
      <c r="E3416" s="139">
        <f>_xll.qlInterestRateIndexValueDate(IndexON,D3416)</f>
        <v>63627</v>
      </c>
      <c r="F3416" s="155">
        <f>IFERROR(_xll.qlIndexFixing(IndexON,D3416,TRUE,_xll.ohTrigger(RecalcTrigger,TriggerON)),NA())</f>
        <v>5.476624416367315E-3</v>
      </c>
      <c r="H3416" s="42">
        <f>_xll.qlCalendarAdvance(Calendar,$H3415,B3416,"f",FALSE)</f>
        <v>63627</v>
      </c>
      <c r="I3416" s="139">
        <f>_xll.qlInterestRateIndexValueDate(Index1M,$H3416)</f>
        <v>63629</v>
      </c>
      <c r="J3416" s="144">
        <f>IFERROR(_xll.qlIndexFixing(Index1M,$H3416,TRUE,_xll.ohTrigger(RecalcTrigger,Trigger1M)),NA())</f>
        <v>5.6738192185171177E-3</v>
      </c>
      <c r="K3416" s="44">
        <f>IFERROR(_xll.qlIndexFixing(Index3M,H3416,TRUE,_xll.ohTrigger(RecalcTrigger,Trigger3M)),NA())</f>
        <v>5.9321326511615263E-3</v>
      </c>
      <c r="L3416" s="44">
        <f>IFERROR(_xll.qlIndexFixing(Index6M,$H3416,TRUE,_xll.ohTrigger(RecalcTrigger,Trigger6M)),NA())</f>
        <v>5.5919725967713343E-3</v>
      </c>
      <c r="M3416" s="145">
        <f>IFERROR(_xll.qlIndexFixing(Index1Y,$H3416,TRUE,_xll.ohTrigger(RecalcTrigger,Trigger1Y)),NA())</f>
        <v>6.2265317988585162E-3</v>
      </c>
      <c r="N3416" s="144">
        <f>IFERROR(_xll.qlIndexFixing(ONIndex1M,I3416,TRUE,_xll.ohTrigger(RecalcTrigger,Trigger1M)),NA())</f>
        <v>5.6708890009460333E-3</v>
      </c>
      <c r="O3416" s="44">
        <f>IFERROR(_xll.qlIndexFixing(ONIndex3M,I3416,TRUE,_xll.ohTrigger(RecalcTrigger,Trigger3M)),NA())</f>
        <v>5.9228638874220252E-3</v>
      </c>
      <c r="P3416" s="44">
        <f>IFERROR(_xll.qlIndexFixing(ONIndex6M,I3416,TRUE,_xll.ohTrigger(RecalcTrigger,Trigger6M)),NA())</f>
        <v>5.587063507359602E-3</v>
      </c>
      <c r="Q3416" s="145">
        <f>IFERROR(_xll.qlIndexFixing(ONIndex1Y,I3416,TRUE,_xll.ohTrigger(RecalcTrigger,Trigger1Y)),NA())</f>
        <v>6.1954954592202682E-3</v>
      </c>
    </row>
    <row r="3417" spans="2:17" x14ac:dyDescent="0.2">
      <c r="B3417" s="39" t="s">
        <v>42</v>
      </c>
      <c r="D3417" s="42">
        <f>_xll.qlCalendarAdvance(Calendar,$D3416,B3417,"f",FALSE)</f>
        <v>63634</v>
      </c>
      <c r="E3417" s="139">
        <f>_xll.qlInterestRateIndexValueDate(IndexON,D3417)</f>
        <v>63634</v>
      </c>
      <c r="F3417" s="155">
        <f>IFERROR(_xll.qlIndexFixing(IndexON,D3417,TRUE,_xll.ohTrigger(RecalcTrigger,TriggerON)),NA())</f>
        <v>5.4775526353889603E-3</v>
      </c>
      <c r="H3417" s="42">
        <f>_xll.qlCalendarAdvance(Calendar,$H3416,B3417,"f",FALSE)</f>
        <v>63634</v>
      </c>
      <c r="I3417" s="139">
        <f>_xll.qlInterestRateIndexValueDate(Index1M,$H3417)</f>
        <v>63636</v>
      </c>
      <c r="J3417" s="144">
        <f>IFERROR(_xll.qlIndexFixing(Index1M,$H3417,TRUE,_xll.ohTrigger(RecalcTrigger,Trigger1M)),NA())</f>
        <v>5.6746415556697648E-3</v>
      </c>
      <c r="K3417" s="44">
        <f>IFERROR(_xll.qlIndexFixing(Index3M,H3417,TRUE,_xll.ohTrigger(RecalcTrigger,Trigger3M)),NA())</f>
        <v>5.9328881799576476E-3</v>
      </c>
      <c r="L3417" s="44">
        <f>IFERROR(_xll.qlIndexFixing(Index6M,$H3417,TRUE,_xll.ohTrigger(RecalcTrigger,Trigger6M)),NA())</f>
        <v>5.5917002933517377E-3</v>
      </c>
      <c r="M3417" s="145">
        <f>IFERROR(_xll.qlIndexFixing(Index1Y,$H3417,TRUE,_xll.ohTrigger(RecalcTrigger,Trigger1Y)),NA())</f>
        <v>6.226877335916447E-3</v>
      </c>
      <c r="N3417" s="144">
        <f>IFERROR(_xll.qlIndexFixing(ONIndex1M,I3417,TRUE,_xll.ohTrigger(RecalcTrigger,Trigger1M)),NA())</f>
        <v>5.6718376102171675E-3</v>
      </c>
      <c r="O3417" s="44">
        <f>IFERROR(_xll.qlIndexFixing(ONIndex3M,I3417,TRUE,_xll.ohTrigger(RecalcTrigger,Trigger3M)),NA())</f>
        <v>5.9236824253794396E-3</v>
      </c>
      <c r="P3417" s="44">
        <f>IFERROR(_xll.qlIndexFixing(ONIndex6M,I3417,TRUE,_xll.ohTrigger(RecalcTrigger,Trigger6M)),NA())</f>
        <v>5.586869021252383E-3</v>
      </c>
      <c r="Q3417" s="145">
        <f>IFERROR(_xll.qlIndexFixing(ONIndex1Y,I3417,TRUE,_xll.ohTrigger(RecalcTrigger,Trigger1Y)),NA())</f>
        <v>6.1961339021987527E-3</v>
      </c>
    </row>
    <row r="3418" spans="2:17" x14ac:dyDescent="0.2">
      <c r="B3418" s="39" t="s">
        <v>42</v>
      </c>
      <c r="D3418" s="42">
        <f>_xll.qlCalendarAdvance(Calendar,$D3417,B3418,"f",FALSE)</f>
        <v>63641</v>
      </c>
      <c r="E3418" s="139">
        <f>_xll.qlInterestRateIndexValueDate(IndexON,D3418)</f>
        <v>63641</v>
      </c>
      <c r="F3418" s="155">
        <f>IFERROR(_xll.qlIndexFixing(IndexON,D3418,TRUE,_xll.ohTrigger(RecalcTrigger,TriggerON)),NA())</f>
        <v>5.478470883186759E-3</v>
      </c>
      <c r="H3418" s="42">
        <f>_xll.qlCalendarAdvance(Calendar,$H3417,B3418,"f",FALSE)</f>
        <v>63641</v>
      </c>
      <c r="I3418" s="139">
        <f>_xll.qlInterestRateIndexValueDate(Index1M,$H3418)</f>
        <v>63643</v>
      </c>
      <c r="J3418" s="144">
        <f>IFERROR(_xll.qlIndexFixing(Index1M,$H3418,TRUE,_xll.ohTrigger(RecalcTrigger,Trigger1M)),NA())</f>
        <v>5.6755651752067463E-3</v>
      </c>
      <c r="K3418" s="44">
        <f>IFERROR(_xll.qlIndexFixing(Index3M,H3418,TRUE,_xll.ohTrigger(RecalcTrigger,Trigger3M)),NA())</f>
        <v>5.9333327637039355E-3</v>
      </c>
      <c r="L3418" s="44">
        <f>IFERROR(_xll.qlIndexFixing(Index6M,$H3418,TRUE,_xll.ohTrigger(RecalcTrigger,Trigger6M)),NA())</f>
        <v>5.5913576567354654E-3</v>
      </c>
      <c r="M3418" s="145">
        <f>IFERROR(_xll.qlIndexFixing(Index1Y,$H3418,TRUE,_xll.ohTrigger(RecalcTrigger,Trigger1Y)),NA())</f>
        <v>6.2270013088872277E-3</v>
      </c>
      <c r="N3418" s="144">
        <f>IFERROR(_xll.qlIndexFixing(ONIndex1M,I3418,TRUE,_xll.ohTrigger(RecalcTrigger,Trigger1M)),NA())</f>
        <v>5.6727763479447191E-3</v>
      </c>
      <c r="O3418" s="44">
        <f>IFERROR(_xll.qlIndexFixing(ONIndex3M,I3418,TRUE,_xll.ohTrigger(RecalcTrigger,Trigger3M)),NA())</f>
        <v>5.9244904547028909E-3</v>
      </c>
      <c r="P3418" s="44">
        <f>IFERROR(_xll.qlIndexFixing(ONIndex6M,I3418,TRUE,_xll.ohTrigger(RecalcTrigger,Trigger6M)),NA())</f>
        <v>5.5866684807082123E-3</v>
      </c>
      <c r="Q3418" s="145">
        <f>IFERROR(_xll.qlIndexFixing(ONIndex1Y,I3418,TRUE,_xll.ohTrigger(RecalcTrigger,Trigger1Y)),NA())</f>
        <v>6.1967610900204306E-3</v>
      </c>
    </row>
    <row r="3419" spans="2:17" x14ac:dyDescent="0.2">
      <c r="B3419" s="39" t="s">
        <v>42</v>
      </c>
      <c r="D3419" s="42">
        <f>_xll.qlCalendarAdvance(Calendar,$D3418,B3419,"f",FALSE)</f>
        <v>63648</v>
      </c>
      <c r="E3419" s="139">
        <f>_xll.qlInterestRateIndexValueDate(IndexON,D3419)</f>
        <v>63648</v>
      </c>
      <c r="F3419" s="155">
        <f>IFERROR(_xll.qlIndexFixing(IndexON,D3419,TRUE,_xll.ohTrigger(RecalcTrigger,TriggerON)),NA())</f>
        <v>5.4793791448126683E-3</v>
      </c>
      <c r="H3419" s="42">
        <f>_xll.qlCalendarAdvance(Calendar,$H3418,B3419,"f",FALSE)</f>
        <v>63648</v>
      </c>
      <c r="I3419" s="139">
        <f>_xll.qlInterestRateIndexValueDate(Index1M,$H3419)</f>
        <v>63650</v>
      </c>
      <c r="J3419" s="144">
        <f>IFERROR(_xll.qlIndexFixing(Index1M,$H3419,TRUE,_xll.ohTrigger(RecalcTrigger,Trigger1M)),NA())</f>
        <v>5.6764788802512742E-3</v>
      </c>
      <c r="K3419" s="44">
        <f>IFERROR(_xll.qlIndexFixing(Index3M,H3419,TRUE,_xll.ohTrigger(RecalcTrigger,Trigger3M)),NA())</f>
        <v>5.9340692865800298E-3</v>
      </c>
      <c r="L3419" s="44">
        <f>IFERROR(_xll.qlIndexFixing(Index6M,$H3419,TRUE,_xll.ohTrigger(RecalcTrigger,Trigger6M)),NA())</f>
        <v>5.5911371174242235E-3</v>
      </c>
      <c r="M3419" s="145">
        <f>IFERROR(_xll.qlIndexFixing(Index1Y,$H3419,TRUE,_xll.ohTrigger(RecalcTrigger,Trigger1Y)),NA())</f>
        <v>6.2276020308492091E-3</v>
      </c>
      <c r="N3419" s="144">
        <f>IFERROR(_xll.qlIndexFixing(ONIndex1M,I3419,TRUE,_xll.ohTrigger(RecalcTrigger,Trigger1M)),NA())</f>
        <v>5.6737051991806453E-3</v>
      </c>
      <c r="O3419" s="44">
        <f>IFERROR(_xll.qlIndexFixing(ONIndex3M,I3419,TRUE,_xll.ohTrigger(RecalcTrigger,Trigger3M)),NA())</f>
        <v>5.9252879595650398E-3</v>
      </c>
      <c r="P3419" s="44">
        <f>IFERROR(_xll.qlIndexFixing(ONIndex6M,I3419,TRUE,_xll.ohTrigger(RecalcTrigger,Trigger6M)),NA())</f>
        <v>5.5864618767742513E-3</v>
      </c>
      <c r="Q3419" s="145">
        <f>IFERROR(_xll.qlIndexFixing(ONIndex1Y,I3419,TRUE,_xll.ohTrigger(RecalcTrigger,Trigger1Y)),NA())</f>
        <v>6.1973770055789856E-3</v>
      </c>
    </row>
    <row r="3420" spans="2:17" x14ac:dyDescent="0.2">
      <c r="B3420" s="39" t="s">
        <v>42</v>
      </c>
      <c r="D3420" s="42">
        <f>_xll.qlCalendarAdvance(Calendar,$D3419,B3420,"f",FALSE)</f>
        <v>63655</v>
      </c>
      <c r="E3420" s="139">
        <f>_xll.qlInterestRateIndexValueDate(IndexON,D3420)</f>
        <v>63655</v>
      </c>
      <c r="F3420" s="155">
        <f>IFERROR(_xll.qlIndexFixing(IndexON,D3420,TRUE,_xll.ohTrigger(RecalcTrigger,TriggerON)),NA())</f>
        <v>5.4802774052387093E-3</v>
      </c>
      <c r="H3420" s="42">
        <f>_xll.qlCalendarAdvance(Calendar,$H3419,B3420,"f",FALSE)</f>
        <v>63655</v>
      </c>
      <c r="I3420" s="139">
        <f>_xll.qlInterestRateIndexValueDate(Index1M,$H3420)</f>
        <v>63661</v>
      </c>
      <c r="J3420" s="144">
        <f>IFERROR(_xll.qlIndexFixing(Index1M,$H3420,TRUE,_xll.ohTrigger(RecalcTrigger,Trigger1M)),NA())</f>
        <v>5.6777865646555625E-3</v>
      </c>
      <c r="K3420" s="44">
        <f>IFERROR(_xll.qlIndexFixing(Index3M,H3420,TRUE,_xll.ohTrigger(RecalcTrigger,Trigger3M)),NA())</f>
        <v>5.9352051588632939E-3</v>
      </c>
      <c r="L3420" s="44">
        <f>IFERROR(_xll.qlIndexFixing(Index6M,$H3420,TRUE,_xll.ohTrigger(RecalcTrigger,Trigger6M)),NA())</f>
        <v>5.5906368101511852E-3</v>
      </c>
      <c r="M3420" s="145">
        <f>IFERROR(_xll.qlIndexFixing(Index1Y,$H3420,TRUE,_xll.ohTrigger(RecalcTrigger,Trigger1Y)),NA())</f>
        <v>6.2278798305153366E-3</v>
      </c>
      <c r="N3420" s="144">
        <f>IFERROR(_xll.qlIndexFixing(ONIndex1M,I3420,TRUE,_xll.ohTrigger(RecalcTrigger,Trigger1M)),NA())</f>
        <v>5.6748848853693801E-3</v>
      </c>
      <c r="O3420" s="44">
        <f>IFERROR(_xll.qlIndexFixing(ONIndex3M,I3420,TRUE,_xll.ohTrigger(RecalcTrigger,Trigger3M)),NA())</f>
        <v>5.9262978327900839E-3</v>
      </c>
      <c r="P3420" s="44">
        <f>IFERROR(_xll.qlIndexFixing(ONIndex6M,I3420,TRUE,_xll.ohTrigger(RecalcTrigger,Trigger6M)),NA())</f>
        <v>5.5861873187179611E-3</v>
      </c>
      <c r="Q3420" s="145">
        <f>IFERROR(_xll.qlIndexFixing(ONIndex1Y,I3420,TRUE,_xll.ohTrigger(RecalcTrigger,Trigger1Y)),NA())</f>
        <v>6.198152306682303E-3</v>
      </c>
    </row>
    <row r="3421" spans="2:17" x14ac:dyDescent="0.2">
      <c r="B3421" s="39" t="s">
        <v>42</v>
      </c>
      <c r="D3421" s="42">
        <f>_xll.qlCalendarAdvance(Calendar,$D3420,B3421,"f",FALSE)</f>
        <v>63662</v>
      </c>
      <c r="E3421" s="139">
        <f>_xll.qlInterestRateIndexValueDate(IndexON,D3421)</f>
        <v>63662</v>
      </c>
      <c r="F3421" s="155">
        <f>IFERROR(_xll.qlIndexFixing(IndexON,D3421,TRUE,_xll.ohTrigger(RecalcTrigger,TriggerON)),NA())</f>
        <v>5.4811656495168393E-3</v>
      </c>
      <c r="H3421" s="42">
        <f>_xll.qlCalendarAdvance(Calendar,$H3420,B3421,"f",FALSE)</f>
        <v>63662</v>
      </c>
      <c r="I3421" s="139">
        <f>_xll.qlInterestRateIndexValueDate(Index1M,$H3421)</f>
        <v>63664</v>
      </c>
      <c r="J3421" s="144">
        <f>IFERROR(_xll.qlIndexFixing(Index1M,$H3421,TRUE,_xll.ohTrigger(RecalcTrigger,Trigger1M)),NA())</f>
        <v>5.678276487349288E-3</v>
      </c>
      <c r="K3421" s="44">
        <f>IFERROR(_xll.qlIndexFixing(Index3M,H3421,TRUE,_xll.ohTrigger(RecalcTrigger,Trigger3M)),NA())</f>
        <v>5.9355103703984608E-3</v>
      </c>
      <c r="L3421" s="44">
        <f>IFERROR(_xll.qlIndexFixing(Index6M,$H3421,TRUE,_xll.ohTrigger(RecalcTrigger,Trigger6M)),NA())</f>
        <v>5.5905491217616851E-3</v>
      </c>
      <c r="M3421" s="145">
        <f>IFERROR(_xll.qlIndexFixing(Index1Y,$H3421,TRUE,_xll.ohTrigger(RecalcTrigger,Trigger1Y)),NA())</f>
        <v>6.228141687399249E-3</v>
      </c>
      <c r="N3421" s="144">
        <f>IFERROR(_xll.qlIndexFixing(ONIndex1M,I3421,TRUE,_xll.ohTrigger(RecalcTrigger,Trigger1M)),NA())</f>
        <v>5.6755331824653865E-3</v>
      </c>
      <c r="O3421" s="44">
        <f>IFERROR(_xll.qlIndexFixing(ONIndex3M,I3421,TRUE,_xll.ohTrigger(RecalcTrigger,Trigger3M)),NA())</f>
        <v>5.9268513322763283E-3</v>
      </c>
      <c r="P3421" s="44">
        <f>IFERROR(_xll.qlIndexFixing(ONIndex6M,I3421,TRUE,_xll.ohTrigger(RecalcTrigger,Trigger6M)),NA())</f>
        <v>5.5860304415666917E-3</v>
      </c>
      <c r="Q3421" s="145">
        <f>IFERROR(_xll.qlIndexFixing(ONIndex1Y,I3421,TRUE,_xll.ohTrigger(RecalcTrigger,Trigger1Y)),NA())</f>
        <v>6.1985749524406941E-3</v>
      </c>
    </row>
    <row r="3422" spans="2:17" x14ac:dyDescent="0.2">
      <c r="B3422" s="39" t="s">
        <v>42</v>
      </c>
      <c r="D3422" s="42">
        <f>_xll.qlCalendarAdvance(Calendar,$D3421,B3422,"f",FALSE)</f>
        <v>63669</v>
      </c>
      <c r="E3422" s="139">
        <f>_xll.qlInterestRateIndexValueDate(IndexON,D3422)</f>
        <v>63669</v>
      </c>
      <c r="F3422" s="155">
        <f>IFERROR(_xll.qlIndexFixing(IndexON,D3422,TRUE,_xll.ohTrigger(RecalcTrigger,TriggerON)),NA())</f>
        <v>5.4820438624592072E-3</v>
      </c>
      <c r="H3422" s="42">
        <f>_xll.qlCalendarAdvance(Calendar,$H3421,B3422,"f",FALSE)</f>
        <v>63669</v>
      </c>
      <c r="I3422" s="139">
        <f>_xll.qlInterestRateIndexValueDate(Index1M,$H3422)</f>
        <v>63671</v>
      </c>
      <c r="J3422" s="144">
        <f>IFERROR(_xll.qlIndexFixing(Index1M,$H3422,TRUE,_xll.ohTrigger(RecalcTrigger,Trigger1M)),NA())</f>
        <v>5.6791603596510892E-3</v>
      </c>
      <c r="K3422" s="44">
        <f>IFERROR(_xll.qlIndexFixing(Index3M,H3422,TRUE,_xll.ohTrigger(RecalcTrigger,Trigger3M)),NA())</f>
        <v>5.9362148996246278E-3</v>
      </c>
      <c r="L3422" s="44">
        <f>IFERROR(_xll.qlIndexFixing(Index6M,$H3422,TRUE,_xll.ohTrigger(RecalcTrigger,Trigger6M)),NA())</f>
        <v>5.5902457936738495E-3</v>
      </c>
      <c r="M3422" s="145">
        <f>IFERROR(_xll.qlIndexFixing(Index1Y,$H3422,TRUE,_xll.ohTrigger(RecalcTrigger,Trigger1Y)),NA())</f>
        <v>6.2284282407272362E-3</v>
      </c>
      <c r="N3422" s="144">
        <f>IFERROR(_xll.qlIndexFixing(ONIndex1M,I3422,TRUE,_xll.ohTrigger(RecalcTrigger,Trigger1M)),NA())</f>
        <v>5.6765599166030967E-3</v>
      </c>
      <c r="O3422" s="44">
        <f>IFERROR(_xll.qlIndexFixing(ONIndex3M,I3422,TRUE,_xll.ohTrigger(RecalcTrigger,Trigger3M)),NA())</f>
        <v>5.9277257098067082E-3</v>
      </c>
      <c r="P3422" s="44">
        <f>IFERROR(_xll.qlIndexFixing(ONIndex6M,I3422,TRUE,_xll.ohTrigger(RecalcTrigger,Trigger6M)),NA())</f>
        <v>5.5857729732000649E-3</v>
      </c>
      <c r="Q3422" s="145">
        <f>IFERROR(_xll.qlIndexFixing(ONIndex1Y,I3422,TRUE,_xll.ohTrigger(RecalcTrigger,Trigger1Y)),NA())</f>
        <v>6.1992391670440128E-3</v>
      </c>
    </row>
    <row r="3423" spans="2:17" x14ac:dyDescent="0.2">
      <c r="B3423" s="39" t="s">
        <v>42</v>
      </c>
      <c r="D3423" s="42">
        <f>_xll.qlCalendarAdvance(Calendar,$D3422,B3423,"f",FALSE)</f>
        <v>63676</v>
      </c>
      <c r="E3423" s="139">
        <f>_xll.qlInterestRateIndexValueDate(IndexON,D3423)</f>
        <v>63676</v>
      </c>
      <c r="F3423" s="155">
        <f>IFERROR(_xll.qlIndexFixing(IndexON,D3423,TRUE,_xll.ohTrigger(RecalcTrigger,TriggerON)),NA())</f>
        <v>5.4829120291177702E-3</v>
      </c>
      <c r="H3423" s="42">
        <f>_xll.qlCalendarAdvance(Calendar,$H3422,B3423,"f",FALSE)</f>
        <v>63676</v>
      </c>
      <c r="I3423" s="139">
        <f>_xll.qlInterestRateIndexValueDate(Index1M,$H3423)</f>
        <v>63678</v>
      </c>
      <c r="J3423" s="144">
        <f>IFERROR(_xll.qlIndexFixing(Index1M,$H3423,TRUE,_xll.ohTrigger(RecalcTrigger,Trigger1M)),NA())</f>
        <v>5.6800342579441734E-3</v>
      </c>
      <c r="K3423" s="44">
        <f>IFERROR(_xll.qlIndexFixing(Index3M,H3423,TRUE,_xll.ohTrigger(RecalcTrigger,Trigger3M)),NA())</f>
        <v>5.9371977588888111E-3</v>
      </c>
      <c r="L3423" s="44">
        <f>IFERROR(_xll.qlIndexFixing(Index6M,$H3423,TRUE,_xll.ohTrigger(RecalcTrigger,Trigger6M)),NA())</f>
        <v>5.5899362332247913E-3</v>
      </c>
      <c r="M3423" s="145">
        <f>IFERROR(_xll.qlIndexFixing(Index1Y,$H3423,TRUE,_xll.ohTrigger(RecalcTrigger,Trigger1Y)),NA())</f>
        <v>6.2287029460965327E-3</v>
      </c>
      <c r="N3423" s="144">
        <f>IFERROR(_xll.qlIndexFixing(ONIndex1M,I3423,TRUE,_xll.ohTrigger(RecalcTrigger,Trigger1M)),NA())</f>
        <v>5.6773214414462814E-3</v>
      </c>
      <c r="O3423" s="44">
        <f>IFERROR(_xll.qlIndexFixing(ONIndex3M,I3423,TRUE,_xll.ohTrigger(RecalcTrigger,Trigger3M)),NA())</f>
        <v>5.9283724170544616E-3</v>
      </c>
      <c r="P3423" s="44">
        <f>IFERROR(_xll.qlIndexFixing(ONIndex6M,I3423,TRUE,_xll.ohTrigger(RecalcTrigger,Trigger6M)),NA())</f>
        <v>5.5855746430477637E-3</v>
      </c>
      <c r="Q3423" s="145">
        <f>IFERROR(_xll.qlIndexFixing(ONIndex1Y,I3423,TRUE,_xll.ohTrigger(RecalcTrigger,Trigger1Y)),NA())</f>
        <v>6.1997276072123242E-3</v>
      </c>
    </row>
    <row r="3424" spans="2:17" x14ac:dyDescent="0.2">
      <c r="B3424" s="39" t="s">
        <v>42</v>
      </c>
      <c r="D3424" s="42">
        <f>_xll.qlCalendarAdvance(Calendar,$D3423,B3424,"f",FALSE)</f>
        <v>63683</v>
      </c>
      <c r="E3424" s="139">
        <f>_xll.qlInterestRateIndexValueDate(IndexON,D3424)</f>
        <v>63683</v>
      </c>
      <c r="F3424" s="155">
        <f>IFERROR(_xll.qlIndexFixing(IndexON,D3424,TRUE,_xll.ohTrigger(RecalcTrigger,TriggerON)),NA())</f>
        <v>5.4837701344645495E-3</v>
      </c>
      <c r="H3424" s="42">
        <f>_xll.qlCalendarAdvance(Calendar,$H3423,B3424,"f",FALSE)</f>
        <v>63683</v>
      </c>
      <c r="I3424" s="139">
        <f>_xll.qlInterestRateIndexValueDate(Index1M,$H3424)</f>
        <v>63685</v>
      </c>
      <c r="J3424" s="144">
        <f>IFERROR(_xll.qlIndexFixing(Index1M,$H3424,TRUE,_xll.ohTrigger(RecalcTrigger,Trigger1M)),NA())</f>
        <v>5.6808981673578578E-3</v>
      </c>
      <c r="K3424" s="44">
        <f>IFERROR(_xll.qlIndexFixing(Index3M,H3424,TRUE,_xll.ohTrigger(RecalcTrigger,Trigger3M)),NA())</f>
        <v>5.9378786083923952E-3</v>
      </c>
      <c r="L3424" s="44">
        <f>IFERROR(_xll.qlIndexFixing(Index6M,$H3424,TRUE,_xll.ohTrigger(RecalcTrigger,Trigger6M)),NA())</f>
        <v>5.5896204312728508E-3</v>
      </c>
      <c r="M3424" s="145">
        <f>IFERROR(_xll.qlIndexFixing(Index1Y,$H3424,TRUE,_xll.ohTrigger(RecalcTrigger,Trigger1Y)),NA())</f>
        <v>6.2289657864382855E-3</v>
      </c>
      <c r="N3424" s="144">
        <f>IFERROR(_xll.qlIndexFixing(ONIndex1M,I3424,TRUE,_xll.ohTrigger(RecalcTrigger,Trigger1M)),NA())</f>
        <v>5.6782006369626714E-3</v>
      </c>
      <c r="O3424" s="44">
        <f>IFERROR(_xll.qlIndexFixing(ONIndex3M,I3424,TRUE,_xll.ohTrigger(RecalcTrigger,Trigger3M)),NA())</f>
        <v>5.9291170619601985E-3</v>
      </c>
      <c r="P3424" s="44">
        <f>IFERROR(_xll.qlIndexFixing(ONIndex6M,I3424,TRUE,_xll.ohTrigger(RecalcTrigger,Trigger6M)),NA())</f>
        <v>5.58533758451496E-3</v>
      </c>
      <c r="Q3424" s="145">
        <f>IFERROR(_xll.qlIndexFixing(ONIndex1Y,I3424,TRUE,_xll.ohTrigger(RecalcTrigger,Trigger1Y)),NA())</f>
        <v>6.2002869076582812E-3</v>
      </c>
    </row>
    <row r="3425" spans="2:17" x14ac:dyDescent="0.2">
      <c r="B3425" s="39" t="s">
        <v>42</v>
      </c>
      <c r="D3425" s="42">
        <f>_xll.qlCalendarAdvance(Calendar,$D3424,B3425,"f",FALSE)</f>
        <v>63690</v>
      </c>
      <c r="E3425" s="139">
        <f>_xll.qlInterestRateIndexValueDate(IndexON,D3425)</f>
        <v>63690</v>
      </c>
      <c r="F3425" s="155">
        <f>IFERROR(_xll.qlIndexFixing(IndexON,D3425,TRUE,_xll.ohTrigger(RecalcTrigger,TriggerON)),NA())</f>
        <v>5.4846181634715663E-3</v>
      </c>
      <c r="H3425" s="42">
        <f>_xll.qlCalendarAdvance(Calendar,$H3424,B3425,"f",FALSE)</f>
        <v>63690</v>
      </c>
      <c r="I3425" s="139">
        <f>_xll.qlInterestRateIndexValueDate(Index1M,$H3425)</f>
        <v>63692</v>
      </c>
      <c r="J3425" s="144">
        <f>IFERROR(_xll.qlIndexFixing(Index1M,$H3425,TRUE,_xll.ohTrigger(RecalcTrigger,Trigger1M)),NA())</f>
        <v>5.6817520730085619E-3</v>
      </c>
      <c r="K3425" s="44">
        <f>IFERROR(_xll.qlIndexFixing(Index3M,H3425,TRUE,_xll.ohTrigger(RecalcTrigger,Trigger3M)),NA())</f>
        <v>5.9385487259938042E-3</v>
      </c>
      <c r="L3425" s="44">
        <f>IFERROR(_xll.qlIndexFixing(Index6M,$H3425,TRUE,_xll.ohTrigger(RecalcTrigger,Trigger6M)),NA())</f>
        <v>5.5892983786763675E-3</v>
      </c>
      <c r="M3425" s="145">
        <f>IFERROR(_xll.qlIndexFixing(Index1Y,$H3425,TRUE,_xll.ohTrigger(RecalcTrigger,Trigger1Y)),NA())</f>
        <v>6.229216744682989E-3</v>
      </c>
      <c r="N3425" s="144">
        <f>IFERROR(_xll.qlIndexFixing(ONIndex1M,I3425,TRUE,_xll.ohTrigger(RecalcTrigger,Trigger1M)),NA())</f>
        <v>5.6790698568587317E-3</v>
      </c>
      <c r="O3425" s="44">
        <f>IFERROR(_xll.qlIndexFixing(ONIndex3M,I3425,TRUE,_xll.ohTrigger(RecalcTrigger,Trigger3M)),NA())</f>
        <v>5.9298510872007881E-3</v>
      </c>
      <c r="P3425" s="44">
        <f>IFERROR(_xll.qlIndexFixing(ONIndex6M,I3425,TRUE,_xll.ohTrigger(RecalcTrigger,Trigger6M)),NA())</f>
        <v>5.5850944078361664E-3</v>
      </c>
      <c r="Q3425" s="145">
        <f>IFERROR(_xll.qlIndexFixing(ONIndex1Y,I3425,TRUE,_xll.ohTrigger(RecalcTrigger,Trigger1Y)),NA())</f>
        <v>6.2008348342423858E-3</v>
      </c>
    </row>
    <row r="3426" spans="2:17" x14ac:dyDescent="0.2">
      <c r="B3426" s="39" t="s">
        <v>42</v>
      </c>
      <c r="D3426" s="42">
        <f>_xll.qlCalendarAdvance(Calendar,$D3425,B3426,"f",FALSE)</f>
        <v>63697</v>
      </c>
      <c r="E3426" s="139">
        <f>_xll.qlInterestRateIndexValueDate(IndexON,D3426)</f>
        <v>63697</v>
      </c>
      <c r="F3426" s="155">
        <f>IFERROR(_xll.qlIndexFixing(IndexON,D3426,TRUE,_xll.ohTrigger(RecalcTrigger,TriggerON)),NA())</f>
        <v>5.4854561010309055E-3</v>
      </c>
      <c r="H3426" s="42">
        <f>_xll.qlCalendarAdvance(Calendar,$H3425,B3426,"f",FALSE)</f>
        <v>63697</v>
      </c>
      <c r="I3426" s="139">
        <f>_xll.qlInterestRateIndexValueDate(Index1M,$H3426)</f>
        <v>63699</v>
      </c>
      <c r="J3426" s="144">
        <f>IFERROR(_xll.qlIndexFixing(Index1M,$H3426,TRUE,_xll.ohTrigger(RecalcTrigger,Trigger1M)),NA())</f>
        <v>5.6825959600204446E-3</v>
      </c>
      <c r="K3426" s="44">
        <f>IFERROR(_xll.qlIndexFixing(Index3M,H3426,TRUE,_xll.ohTrigger(RecalcTrigger,Trigger3M)),NA())</f>
        <v>5.9392080958333843E-3</v>
      </c>
      <c r="L3426" s="44">
        <f>IFERROR(_xll.qlIndexFixing(Index6M,$H3426,TRUE,_xll.ohTrigger(RecalcTrigger,Trigger6M)),NA())</f>
        <v>5.588970066292386E-3</v>
      </c>
      <c r="M3426" s="145">
        <f>IFERROR(_xll.qlIndexFixing(Index1Y,$H3426,TRUE,_xll.ohTrigger(RecalcTrigger,Trigger1Y)),NA())</f>
        <v>6.2294558037615704E-3</v>
      </c>
      <c r="N3426" s="144">
        <f>IFERROR(_xll.qlIndexFixing(ONIndex1M,I3426,TRUE,_xll.ohTrigger(RecalcTrigger,Trigger1M)),NA())</f>
        <v>5.6799290861064833E-3</v>
      </c>
      <c r="O3426" s="44">
        <f>IFERROR(_xll.qlIndexFixing(ONIndex3M,I3426,TRUE,_xll.ohTrigger(RecalcTrigger,Trigger3M)),NA())</f>
        <v>5.9305744772686353E-3</v>
      </c>
      <c r="P3426" s="44">
        <f>IFERROR(_xll.qlIndexFixing(ONIndex6M,I3426,TRUE,_xll.ohTrigger(RecalcTrigger,Trigger6M)),NA())</f>
        <v>5.5848451036588642E-3</v>
      </c>
      <c r="Q3426" s="145">
        <f>IFERROR(_xll.qlIndexFixing(ONIndex1Y,I3426,TRUE,_xll.ohTrigger(RecalcTrigger,Trigger1Y)),NA())</f>
        <v>6.2013713698583217E-3</v>
      </c>
    </row>
    <row r="3427" spans="2:17" x14ac:dyDescent="0.2">
      <c r="B3427" s="39" t="s">
        <v>42</v>
      </c>
      <c r="D3427" s="42">
        <f>_xll.qlCalendarAdvance(Calendar,$D3426,B3427,"f",FALSE)</f>
        <v>63704</v>
      </c>
      <c r="E3427" s="139">
        <f>_xll.qlInterestRateIndexValueDate(IndexON,D3427)</f>
        <v>63704</v>
      </c>
      <c r="F3427" s="155">
        <f>IFERROR(_xll.qlIndexFixing(IndexON,D3427,TRUE,_xll.ohTrigger(RecalcTrigger,TriggerON)),NA())</f>
        <v>5.4862839321945245E-3</v>
      </c>
      <c r="H3427" s="42">
        <f>_xll.qlCalendarAdvance(Calendar,$H3426,B3427,"f",FALSE)</f>
        <v>63704</v>
      </c>
      <c r="I3427" s="139">
        <f>_xll.qlInterestRateIndexValueDate(Index1M,$H3427)</f>
        <v>63706</v>
      </c>
      <c r="J3427" s="144">
        <f>IFERROR(_xll.qlIndexFixing(Index1M,$H3427,TRUE,_xll.ohTrigger(RecalcTrigger,Trigger1M)),NA())</f>
        <v>5.6834298135228205E-3</v>
      </c>
      <c r="K3427" s="44">
        <f>IFERROR(_xll.qlIndexFixing(Index3M,H3427,TRUE,_xll.ohTrigger(RecalcTrigger,Trigger3M)),NA())</f>
        <v>5.9398567020540315E-3</v>
      </c>
      <c r="L3427" s="44">
        <f>IFERROR(_xll.qlIndexFixing(Index6M,$H3427,TRUE,_xll.ohTrigger(RecalcTrigger,Trigger6M)),NA())</f>
        <v>5.5886354849796769E-3</v>
      </c>
      <c r="M3427" s="145">
        <f>IFERROR(_xll.qlIndexFixing(Index1Y,$H3427,TRUE,_xll.ohTrigger(RecalcTrigger,Trigger1Y)),NA())</f>
        <v>6.2296829466058313E-3</v>
      </c>
      <c r="N3427" s="144">
        <f>IFERROR(_xll.qlIndexFixing(ONIndex1M,I3427,TRUE,_xll.ohTrigger(RecalcTrigger,Trigger1M)),NA())</f>
        <v>5.6807783099976916E-3</v>
      </c>
      <c r="O3427" s="44">
        <f>IFERROR(_xll.qlIndexFixing(ONIndex3M,I3427,TRUE,_xll.ohTrigger(RecalcTrigger,Trigger3M)),NA())</f>
        <v>5.9312872160965924E-3</v>
      </c>
      <c r="P3427" s="44">
        <f>IFERROR(_xll.qlIndexFixing(ONIndex6M,I3427,TRUE,_xll.ohTrigger(RecalcTrigger,Trigger6M)),NA())</f>
        <v>5.584589663110151E-3</v>
      </c>
      <c r="Q3427" s="145">
        <f>IFERROR(_xll.qlIndexFixing(ONIndex1Y,I3427,TRUE,_xll.ohTrigger(RecalcTrigger,Trigger1Y)),NA())</f>
        <v>6.2018964977994528E-3</v>
      </c>
    </row>
    <row r="3428" spans="2:17" x14ac:dyDescent="0.2">
      <c r="B3428" s="39" t="s">
        <v>42</v>
      </c>
      <c r="D3428" s="42">
        <f>_xll.qlCalendarAdvance(Calendar,$D3427,B3428,"f",FALSE)</f>
        <v>63711</v>
      </c>
      <c r="E3428" s="139">
        <f>_xll.qlInterestRateIndexValueDate(IndexON,D3428)</f>
        <v>63711</v>
      </c>
      <c r="F3428" s="155">
        <f>IFERROR(_xll.qlIndexFixing(IndexON,D3428,TRUE,_xll.ohTrigger(RecalcTrigger,TriggerON)),NA())</f>
        <v>5.4871016418545082E-3</v>
      </c>
      <c r="H3428" s="42">
        <f>_xll.qlCalendarAdvance(Calendar,$H3427,B3428,"f",FALSE)</f>
        <v>63711</v>
      </c>
      <c r="I3428" s="139">
        <f>_xll.qlInterestRateIndexValueDate(Index1M,$H3428)</f>
        <v>63713</v>
      </c>
      <c r="J3428" s="144">
        <f>IFERROR(_xll.qlIndexFixing(Index1M,$H3428,TRUE,_xll.ohTrigger(RecalcTrigger,Trigger1M)),NA())</f>
        <v>5.6842536186295324E-3</v>
      </c>
      <c r="K3428" s="44">
        <f>IFERROR(_xll.qlIndexFixing(Index3M,H3428,TRUE,_xll.ohTrigger(RecalcTrigger,Trigger3M)),NA())</f>
        <v>5.9404945287994939E-3</v>
      </c>
      <c r="L3428" s="44">
        <f>IFERROR(_xll.qlIndexFixing(Index6M,$H3428,TRUE,_xll.ohTrigger(RecalcTrigger,Trigger6M)),NA())</f>
        <v>5.5882946255957147E-3</v>
      </c>
      <c r="M3428" s="145">
        <f>IFERROR(_xll.qlIndexFixing(Index1Y,$H3428,TRUE,_xll.ohTrigger(RecalcTrigger,Trigger1Y)),NA())</f>
        <v>6.2298981561473539E-3</v>
      </c>
      <c r="N3428" s="144">
        <f>IFERROR(_xll.qlIndexFixing(ONIndex1M,I3428,TRUE,_xll.ohTrigger(RecalcTrigger,Trigger1M)),NA())</f>
        <v>5.6816175135043778E-3</v>
      </c>
      <c r="O3428" s="44">
        <f>IFERROR(_xll.qlIndexFixing(ONIndex3M,I3428,TRUE,_xll.ohTrigger(RecalcTrigger,Trigger3M)),NA())</f>
        <v>5.9319892880171921E-3</v>
      </c>
      <c r="P3428" s="44">
        <f>IFERROR(_xll.qlIndexFixing(ONIndex6M,I3428,TRUE,_xll.ohTrigger(RecalcTrigger,Trigger6M)),NA())</f>
        <v>5.5843280768375081E-3</v>
      </c>
      <c r="Q3428" s="145">
        <f>IFERROR(_xll.qlIndexFixing(ONIndex1Y,I3428,TRUE,_xll.ohTrigger(RecalcTrigger,Trigger1Y)),NA())</f>
        <v>6.2024102008795268E-3</v>
      </c>
    </row>
    <row r="3429" spans="2:17" x14ac:dyDescent="0.2">
      <c r="B3429" s="39" t="s">
        <v>42</v>
      </c>
      <c r="D3429" s="42">
        <f>_xll.qlCalendarAdvance(Calendar,$D3428,B3429,"f",FALSE)</f>
        <v>63718</v>
      </c>
      <c r="E3429" s="139">
        <f>_xll.qlInterestRateIndexValueDate(IndexON,D3429)</f>
        <v>63718</v>
      </c>
      <c r="F3429" s="155">
        <f>IFERROR(_xll.qlIndexFixing(IndexON,D3429,TRUE,_xll.ohTrigger(RecalcTrigger,TriggerON)),NA())</f>
        <v>5.4879092150628139E-3</v>
      </c>
      <c r="H3429" s="42">
        <f>_xll.qlCalendarAdvance(Calendar,$H3428,B3429,"f",FALSE)</f>
        <v>63718</v>
      </c>
      <c r="I3429" s="139">
        <f>_xll.qlInterestRateIndexValueDate(Index1M,$H3429)</f>
        <v>63720</v>
      </c>
      <c r="J3429" s="144">
        <f>IFERROR(_xll.qlIndexFixing(Index1M,$H3429,TRUE,_xll.ohTrigger(RecalcTrigger,Trigger1M)),NA())</f>
        <v>5.6850673604621586E-3</v>
      </c>
      <c r="K3429" s="44">
        <f>IFERROR(_xll.qlIndexFixing(Index3M,H3429,TRUE,_xll.ohTrigger(RecalcTrigger,Trigger3M)),NA())</f>
        <v>5.9411215602092667E-3</v>
      </c>
      <c r="L3429" s="44">
        <f>IFERROR(_xll.qlIndexFixing(Index6M,$H3429,TRUE,_xll.ohTrigger(RecalcTrigger,Trigger6M)),NA())</f>
        <v>5.5879474789997056E-3</v>
      </c>
      <c r="M3429" s="145">
        <f>IFERROR(_xll.qlIndexFixing(Index1Y,$H3429,TRUE,_xll.ohTrigger(RecalcTrigger,Trigger1Y)),NA())</f>
        <v>6.2301014153188098E-3</v>
      </c>
      <c r="N3429" s="144">
        <f>IFERROR(_xll.qlIndexFixing(ONIndex1M,I3429,TRUE,_xll.ohTrigger(RecalcTrigger,Trigger1M)),NA())</f>
        <v>5.6824466818383712E-3</v>
      </c>
      <c r="O3429" s="44">
        <f>IFERROR(_xll.qlIndexFixing(ONIndex3M,I3429,TRUE,_xll.ohTrigger(RecalcTrigger,Trigger3M)),NA())</f>
        <v>5.9326806771231588E-3</v>
      </c>
      <c r="P3429" s="44">
        <f>IFERROR(_xll.qlIndexFixing(ONIndex6M,I3429,TRUE,_xll.ohTrigger(RecalcTrigger,Trigger6M)),NA())</f>
        <v>5.584060336047969E-3</v>
      </c>
      <c r="Q3429" s="145">
        <f>IFERROR(_xll.qlIndexFixing(ONIndex1Y,I3429,TRUE,_xll.ohTrigger(RecalcTrigger,Trigger1Y)),NA())</f>
        <v>6.2029124623919074E-3</v>
      </c>
    </row>
    <row r="3430" spans="2:17" x14ac:dyDescent="0.2">
      <c r="B3430" s="39" t="s">
        <v>42</v>
      </c>
      <c r="D3430" s="42">
        <f>_xll.qlCalendarAdvance(Calendar,$D3429,B3430,"f",FALSE)</f>
        <v>63725</v>
      </c>
      <c r="E3430" s="139">
        <f>_xll.qlInterestRateIndexValueDate(IndexON,D3430)</f>
        <v>63725</v>
      </c>
      <c r="F3430" s="155">
        <f>IFERROR(_xll.qlIndexFixing(IndexON,D3430,TRUE,_xll.ohTrigger(RecalcTrigger,TriggerON)),NA())</f>
        <v>5.4887066366315906E-3</v>
      </c>
      <c r="H3430" s="42">
        <f>_xll.qlCalendarAdvance(Calendar,$H3429,B3430,"f",FALSE)</f>
        <v>63725</v>
      </c>
      <c r="I3430" s="139">
        <f>_xll.qlInterestRateIndexValueDate(Index1M,$H3430)</f>
        <v>63727</v>
      </c>
      <c r="J3430" s="144">
        <f>IFERROR(_xll.qlIndexFixing(Index1M,$H3430,TRUE,_xll.ohTrigger(RecalcTrigger,Trigger1M)),NA())</f>
        <v>5.6858710241500156E-3</v>
      </c>
      <c r="K3430" s="44">
        <f>IFERROR(_xll.qlIndexFixing(Index3M,H3430,TRUE,_xll.ohTrigger(RecalcTrigger,Trigger3M)),NA())</f>
        <v>5.9417377804270987E-3</v>
      </c>
      <c r="L3430" s="44">
        <f>IFERROR(_xll.qlIndexFixing(Index6M,$H3430,TRUE,_xll.ohTrigger(RecalcTrigger,Trigger6M)),NA())</f>
        <v>5.5875940360486905E-3</v>
      </c>
      <c r="M3430" s="145">
        <f>IFERROR(_xll.qlIndexFixing(Index1Y,$H3430,TRUE,_xll.ohTrigger(RecalcTrigger,Trigger1Y)),NA())</f>
        <v>6.2302927070528704E-3</v>
      </c>
      <c r="N3430" s="144">
        <f>IFERROR(_xll.qlIndexFixing(ONIndex1M,I3430,TRUE,_xll.ohTrigger(RecalcTrigger,Trigger1M)),NA())</f>
        <v>5.683265800051629E-3</v>
      </c>
      <c r="O3430" s="44">
        <f>IFERROR(_xll.qlIndexFixing(ONIndex3M,I3430,TRUE,_xll.ohTrigger(RecalcTrigger,Trigger3M)),NA())</f>
        <v>5.9333613676670893E-3</v>
      </c>
      <c r="P3430" s="44">
        <f>IFERROR(_xll.qlIndexFixing(ONIndex6M,I3430,TRUE,_xll.ohTrigger(RecalcTrigger,Trigger6M)),NA())</f>
        <v>5.583786431229143E-3</v>
      </c>
      <c r="Q3430" s="145">
        <f>IFERROR(_xll.qlIndexFixing(ONIndex1Y,I3430,TRUE,_xll.ohTrigger(RecalcTrigger,Trigger1Y)),NA())</f>
        <v>6.2034032651503423E-3</v>
      </c>
    </row>
    <row r="3431" spans="2:17" x14ac:dyDescent="0.2">
      <c r="B3431" s="39" t="s">
        <v>42</v>
      </c>
      <c r="D3431" s="42">
        <f>_xll.qlCalendarAdvance(Calendar,$D3430,B3431,"f",FALSE)</f>
        <v>63732</v>
      </c>
      <c r="E3431" s="139">
        <f>_xll.qlInterestRateIndexValueDate(IndexON,D3431)</f>
        <v>63732</v>
      </c>
      <c r="F3431" s="155">
        <f>IFERROR(_xll.qlIndexFixing(IndexON,D3431,TRUE,_xll.ohTrigger(RecalcTrigger,TriggerON)),NA())</f>
        <v>5.4894938917726677E-3</v>
      </c>
      <c r="H3431" s="42">
        <f>_xll.qlCalendarAdvance(Calendar,$H3430,B3431,"f",FALSE)</f>
        <v>63732</v>
      </c>
      <c r="I3431" s="139">
        <f>_xll.qlInterestRateIndexValueDate(Index1M,$H3431)</f>
        <v>63734</v>
      </c>
      <c r="J3431" s="144">
        <f>IFERROR(_xll.qlIndexFixing(Index1M,$H3431,TRUE,_xll.ohTrigger(RecalcTrigger,Trigger1M)),NA())</f>
        <v>5.6867652581574224E-3</v>
      </c>
      <c r="K3431" s="44">
        <f>IFERROR(_xll.qlIndexFixing(Index3M,H3431,TRUE,_xll.ohTrigger(RecalcTrigger,Trigger3M)),NA())</f>
        <v>5.9420724279463525E-3</v>
      </c>
      <c r="L3431" s="44">
        <f>IFERROR(_xll.qlIndexFixing(Index6M,$H3431,TRUE,_xll.ohTrigger(RecalcTrigger,Trigger6M)),NA())</f>
        <v>5.5872342876018746E-3</v>
      </c>
      <c r="M3431" s="145">
        <f>IFERROR(_xll.qlIndexFixing(Index1Y,$H3431,TRUE,_xll.ohTrigger(RecalcTrigger,Trigger1Y)),NA())</f>
        <v>6.2302955747837807E-3</v>
      </c>
      <c r="N3431" s="144">
        <f>IFERROR(_xll.qlIndexFixing(ONIndex1M,I3431,TRUE,_xll.ohTrigger(RecalcTrigger,Trigger1M)),NA())</f>
        <v>5.6840748534359165E-3</v>
      </c>
      <c r="O3431" s="44">
        <f>IFERROR(_xll.qlIndexFixing(ONIndex3M,I3431,TRUE,_xll.ohTrigger(RecalcTrigger,Trigger3M)),NA())</f>
        <v>5.934031343741708E-3</v>
      </c>
      <c r="P3431" s="44">
        <f>IFERROR(_xll.qlIndexFixing(ONIndex6M,I3431,TRUE,_xll.ohTrigger(RecalcTrigger,Trigger6M)),NA())</f>
        <v>5.5835063535081275E-3</v>
      </c>
      <c r="Q3431" s="145">
        <f>IFERROR(_xll.qlIndexFixing(ONIndex1Y,I3431,TRUE,_xll.ohTrigger(RecalcTrigger,Trigger1Y)),NA())</f>
        <v>6.2038825923682595E-3</v>
      </c>
    </row>
    <row r="3432" spans="2:17" x14ac:dyDescent="0.2">
      <c r="B3432" s="39" t="s">
        <v>42</v>
      </c>
      <c r="D3432" s="42">
        <f>_xll.qlCalendarAdvance(Calendar,$D3431,B3432,"f",FALSE)</f>
        <v>63739</v>
      </c>
      <c r="E3432" s="139">
        <f>_xll.qlInterestRateIndexValueDate(IndexON,D3432)</f>
        <v>63739</v>
      </c>
      <c r="F3432" s="155">
        <f>IFERROR(_xll.qlIndexFixing(IndexON,D3432,TRUE,_xll.ohTrigger(RecalcTrigger,TriggerON)),NA())</f>
        <v>5.490270965218258E-3</v>
      </c>
      <c r="H3432" s="42">
        <f>_xll.qlCalendarAdvance(Calendar,$H3431,B3432,"f",FALSE)</f>
        <v>63739</v>
      </c>
      <c r="I3432" s="139">
        <f>_xll.qlInterestRateIndexValueDate(Index1M,$H3432)</f>
        <v>63741</v>
      </c>
      <c r="J3432" s="144">
        <f>IFERROR(_xll.qlIndexFixing(Index1M,$H3432,TRUE,_xll.ohTrigger(RecalcTrigger,Trigger1M)),NA())</f>
        <v>5.6874480575648404E-3</v>
      </c>
      <c r="K3432" s="44">
        <f>IFERROR(_xll.qlIndexFixing(Index3M,H3432,TRUE,_xll.ohTrigger(RecalcTrigger,Trigger3M)),NA())</f>
        <v>5.9429377238576749E-3</v>
      </c>
      <c r="L3432" s="44">
        <f>IFERROR(_xll.qlIndexFixing(Index6M,$H3432,TRUE,_xll.ohTrigger(RecalcTrigger,Trigger6M)),NA())</f>
        <v>5.5868682245167334E-3</v>
      </c>
      <c r="M3432" s="145">
        <f>IFERROR(_xll.qlIndexFixing(Index1Y,$H3432,TRUE,_xll.ohTrigger(RecalcTrigger,Trigger1Y)),NA())</f>
        <v>6.2306393199418877E-3</v>
      </c>
      <c r="N3432" s="144">
        <f>IFERROR(_xll.qlIndexFixing(ONIndex1M,I3432,TRUE,_xll.ohTrigger(RecalcTrigger,Trigger1M)),NA())</f>
        <v>5.6848738268833188E-3</v>
      </c>
      <c r="O3432" s="44">
        <f>IFERROR(_xll.qlIndexFixing(ONIndex3M,I3432,TRUE,_xll.ohTrigger(RecalcTrigger,Trigger3M)),NA())</f>
        <v>5.9346905894397395E-3</v>
      </c>
      <c r="P3432" s="44">
        <f>IFERROR(_xll.qlIndexFixing(ONIndex6M,I3432,TRUE,_xll.ohTrigger(RecalcTrigger,Trigger6M)),NA())</f>
        <v>5.58322009361234E-3</v>
      </c>
      <c r="Q3432" s="145">
        <f>IFERROR(_xll.qlIndexFixing(ONIndex1Y,I3432,TRUE,_xll.ohTrigger(RecalcTrigger,Trigger1Y)),NA())</f>
        <v>6.2043504270192784E-3</v>
      </c>
    </row>
    <row r="3433" spans="2:17" x14ac:dyDescent="0.2">
      <c r="B3433" s="39" t="s">
        <v>42</v>
      </c>
      <c r="D3433" s="42">
        <f>_xll.qlCalendarAdvance(Calendar,$D3432,B3433,"f",FALSE)</f>
        <v>63746</v>
      </c>
      <c r="E3433" s="139">
        <f>_xll.qlInterestRateIndexValueDate(IndexON,D3433)</f>
        <v>63746</v>
      </c>
      <c r="F3433" s="155">
        <f>IFERROR(_xll.qlIndexFixing(IndexON,D3433,TRUE,_xll.ohTrigger(RecalcTrigger,TriggerON)),NA())</f>
        <v>5.4910378420203187E-3</v>
      </c>
      <c r="H3433" s="42">
        <f>_xll.qlCalendarAdvance(Calendar,$H3432,B3433,"f",FALSE)</f>
        <v>63746</v>
      </c>
      <c r="I3433" s="139">
        <f>_xll.qlInterestRateIndexValueDate(Index1M,$H3433)</f>
        <v>63748</v>
      </c>
      <c r="J3433" s="144">
        <f>IFERROR(_xll.qlIndexFixing(Index1M,$H3433,TRUE,_xll.ohTrigger(RecalcTrigger,Trigger1M)),NA())</f>
        <v>5.6882213975401235E-3</v>
      </c>
      <c r="K3433" s="44">
        <f>IFERROR(_xll.qlIndexFixing(Index3M,H3433,TRUE,_xll.ohTrigger(RecalcTrigger,Trigger3M)),NA())</f>
        <v>5.9435214153553632E-3</v>
      </c>
      <c r="L3433" s="44">
        <f>IFERROR(_xll.qlIndexFixing(Index6M,$H3433,TRUE,_xll.ohTrigger(RecalcTrigger,Trigger6M)),NA())</f>
        <v>5.5864958376524694E-3</v>
      </c>
      <c r="M3433" s="145">
        <f>IFERROR(_xll.qlIndexFixing(Index1Y,$H3433,TRUE,_xll.ohTrigger(RecalcTrigger,Trigger1Y)),NA())</f>
        <v>6.2307946069648018E-3</v>
      </c>
      <c r="N3433" s="144">
        <f>IFERROR(_xll.qlIndexFixing(ONIndex1M,I3433,TRUE,_xll.ohTrigger(RecalcTrigger,Trigger1M)),NA())</f>
        <v>5.6856627056856013E-3</v>
      </c>
      <c r="O3433" s="44">
        <f>IFERROR(_xll.qlIndexFixing(ONIndex3M,I3433,TRUE,_xll.ohTrigger(RecalcTrigger,Trigger3M)),NA())</f>
        <v>5.9353390890937163E-3</v>
      </c>
      <c r="P3433" s="44">
        <f>IFERROR(_xll.qlIndexFixing(ONIndex6M,I3433,TRUE,_xll.ohTrigger(RecalcTrigger,Trigger6M)),NA())</f>
        <v>5.5829276426688779E-3</v>
      </c>
      <c r="Q3433" s="145">
        <f>IFERROR(_xll.qlIndexFixing(ONIndex1Y,I3433,TRUE,_xll.ohTrigger(RecalcTrigger,Trigger1Y)),NA())</f>
        <v>6.2048067520770189E-3</v>
      </c>
    </row>
    <row r="3434" spans="2:17" x14ac:dyDescent="0.2">
      <c r="B3434" s="39" t="s">
        <v>42</v>
      </c>
      <c r="D3434" s="42">
        <f>_xll.qlCalendarAdvance(Calendar,$D3433,B3434,"f",FALSE)</f>
        <v>63753</v>
      </c>
      <c r="E3434" s="139">
        <f>_xll.qlInterestRateIndexValueDate(IndexON,D3434)</f>
        <v>63753</v>
      </c>
      <c r="F3434" s="155">
        <f>IFERROR(_xll.qlIndexFixing(IndexON,D3434,TRUE,_xll.ohTrigger(RecalcTrigger,TriggerON)),NA())</f>
        <v>5.4917945071508711E-3</v>
      </c>
      <c r="H3434" s="42">
        <f>_xll.qlCalendarAdvance(Calendar,$H3433,B3434,"f",FALSE)</f>
        <v>63753</v>
      </c>
      <c r="I3434" s="139">
        <f>_xll.qlInterestRateIndexValueDate(Index1M,$H3434)</f>
        <v>63755</v>
      </c>
      <c r="J3434" s="144">
        <f>IFERROR(_xll.qlIndexFixing(Index1M,$H3434,TRUE,_xll.ohTrigger(RecalcTrigger,Trigger1M)),NA())</f>
        <v>5.6889845998569517E-3</v>
      </c>
      <c r="K3434" s="44">
        <f>IFERROR(_xll.qlIndexFixing(Index3M,H3434,TRUE,_xll.ohTrigger(RecalcTrigger,Trigger3M)),NA())</f>
        <v>5.9440942322301479E-3</v>
      </c>
      <c r="L3434" s="44">
        <f>IFERROR(_xll.qlIndexFixing(Index6M,$H3434,TRUE,_xll.ohTrigger(RecalcTrigger,Trigger6M)),NA())</f>
        <v>5.5861171178669912E-3</v>
      </c>
      <c r="M3434" s="145">
        <f>IFERROR(_xll.qlIndexFixing(Index1Y,$H3434,TRUE,_xll.ohTrigger(RecalcTrigger,Trigger1Y)),NA())</f>
        <v>6.2309378582853618E-3</v>
      </c>
      <c r="N3434" s="144">
        <f>IFERROR(_xll.qlIndexFixing(ONIndex1M,I3434,TRUE,_xll.ohTrigger(RecalcTrigger,Trigger1M)),NA())</f>
        <v>5.6864414750545933E-3</v>
      </c>
      <c r="O3434" s="44">
        <f>IFERROR(_xll.qlIndexFixing(ONIndex3M,I3434,TRUE,_xll.ohTrigger(RecalcTrigger,Trigger3M)),NA())</f>
        <v>5.9359768267963631E-3</v>
      </c>
      <c r="P3434" s="44">
        <f>IFERROR(_xll.qlIndexFixing(ONIndex6M,I3434,TRUE,_xll.ohTrigger(RecalcTrigger,Trigger6M)),NA())</f>
        <v>5.5826289913252225E-3</v>
      </c>
      <c r="Q3434" s="145">
        <f>IFERROR(_xll.qlIndexFixing(ONIndex1Y,I3434,TRUE,_xll.ohTrigger(RecalcTrigger,Trigger1Y)),NA())</f>
        <v>6.2052515507549089E-3</v>
      </c>
    </row>
    <row r="3435" spans="2:17" x14ac:dyDescent="0.2">
      <c r="B3435" s="39" t="s">
        <v>42</v>
      </c>
      <c r="D3435" s="42">
        <f>_xll.qlCalendarAdvance(Calendar,$D3434,B3435,"f",FALSE)</f>
        <v>63760</v>
      </c>
      <c r="E3435" s="139">
        <f>_xll.qlInterestRateIndexValueDate(IndexON,D3435)</f>
        <v>63760</v>
      </c>
      <c r="F3435" s="155">
        <f>IFERROR(_xll.qlIndexFixing(IndexON,D3435,TRUE,_xll.ohTrigger(RecalcTrigger,TriggerON)),NA())</f>
        <v>5.4925409455819363E-3</v>
      </c>
      <c r="H3435" s="42">
        <f>_xll.qlCalendarAdvance(Calendar,$H3434,B3435,"f",FALSE)</f>
        <v>63760</v>
      </c>
      <c r="I3435" s="139">
        <f>_xll.qlInterestRateIndexValueDate(Index1M,$H3435)</f>
        <v>63762</v>
      </c>
      <c r="J3435" s="144">
        <f>IFERROR(_xll.qlIndexFixing(Index1M,$H3435,TRUE,_xll.ohTrigger(RecalcTrigger,Trigger1M)),NA())</f>
        <v>5.6897376496343258E-3</v>
      </c>
      <c r="K3435" s="44">
        <f>IFERROR(_xll.qlIndexFixing(Index3M,H3435,TRUE,_xll.ohTrigger(RecalcTrigger,Trigger3M)),NA())</f>
        <v>5.9446561586266253E-3</v>
      </c>
      <c r="L3435" s="44">
        <f>IFERROR(_xll.qlIndexFixing(Index6M,$H3435,TRUE,_xll.ohTrigger(RecalcTrigger,Trigger6M)),NA())</f>
        <v>5.5857320560195028E-3</v>
      </c>
      <c r="M3435" s="145">
        <f>IFERROR(_xll.qlIndexFixing(Index1Y,$H3435,TRUE,_xll.ohTrigger(RecalcTrigger,Trigger1Y)),NA())</f>
        <v>6.2310690568390722E-3</v>
      </c>
      <c r="N3435" s="144">
        <f>IFERROR(_xll.qlIndexFixing(ONIndex1M,I3435,TRUE,_xll.ohTrigger(RecalcTrigger,Trigger1M)),NA())</f>
        <v>5.687210119962316E-3</v>
      </c>
      <c r="O3435" s="44">
        <f>IFERROR(_xll.qlIndexFixing(ONIndex3M,I3435,TRUE,_xll.ohTrigger(RecalcTrigger,Trigger3M)),NA())</f>
        <v>5.9366037867203403E-3</v>
      </c>
      <c r="P3435" s="44">
        <f>IFERROR(_xll.qlIndexFixing(ONIndex6M,I3435,TRUE,_xll.ohTrigger(RecalcTrigger,Trigger6M)),NA())</f>
        <v>5.5823241305485993E-3</v>
      </c>
      <c r="Q3435" s="145">
        <f>IFERROR(_xll.qlIndexFixing(ONIndex1Y,I3435,TRUE,_xll.ohTrigger(RecalcTrigger,Trigger1Y)),NA())</f>
        <v>6.2056848060265679E-3</v>
      </c>
    </row>
    <row r="3436" spans="2:17" x14ac:dyDescent="0.2">
      <c r="B3436" s="39" t="s">
        <v>42</v>
      </c>
      <c r="D3436" s="42">
        <f>_xll.qlCalendarAdvance(Calendar,$D3435,B3436,"f",FALSE)</f>
        <v>63767</v>
      </c>
      <c r="E3436" s="139">
        <f>_xll.qlInterestRateIndexValueDate(IndexON,D3436)</f>
        <v>63767</v>
      </c>
      <c r="F3436" s="155">
        <f>IFERROR(_xll.qlIndexFixing(IndexON,D3436,TRUE,_xll.ohTrigger(RecalcTrigger,TriggerON)),NA())</f>
        <v>5.4932771422855353E-3</v>
      </c>
      <c r="H3436" s="42">
        <f>_xll.qlCalendarAdvance(Calendar,$H3435,B3436,"f",FALSE)</f>
        <v>63767</v>
      </c>
      <c r="I3436" s="139">
        <f>_xll.qlInterestRateIndexValueDate(Index1M,$H3436)</f>
        <v>63769</v>
      </c>
      <c r="J3436" s="144">
        <f>IFERROR(_xll.qlIndexFixing(Index1M,$H3436,TRUE,_xll.ohTrigger(RecalcTrigger,Trigger1M)),NA())</f>
        <v>5.6904805319964039E-3</v>
      </c>
      <c r="K3436" s="44">
        <f>IFERROR(_xll.qlIndexFixing(Index3M,H3436,TRUE,_xll.ohTrigger(RecalcTrigger,Trigger3M)),NA())</f>
        <v>5.9452071786868432E-3</v>
      </c>
      <c r="L3436" s="44">
        <f>IFERROR(_xll.qlIndexFixing(Index6M,$H3436,TRUE,_xll.ohTrigger(RecalcTrigger,Trigger6M)),NA())</f>
        <v>5.5853406429683429E-3</v>
      </c>
      <c r="M3436" s="145">
        <f>IFERROR(_xll.qlIndexFixing(Index1Y,$H3436,TRUE,_xll.ohTrigger(RecalcTrigger,Trigger1Y)),NA())</f>
        <v>6.2311881855607824E-3</v>
      </c>
      <c r="N3436" s="144">
        <f>IFERROR(_xll.qlIndexFixing(ONIndex1M,I3436,TRUE,_xll.ohTrigger(RecalcTrigger,Trigger1M)),NA())</f>
        <v>5.6879686255406625E-3</v>
      </c>
      <c r="O3436" s="44">
        <f>IFERROR(_xll.qlIndexFixing(ONIndex3M,I3436,TRUE,_xll.ohTrigger(RecalcTrigger,Trigger3M)),NA())</f>
        <v>5.9372199530383085E-3</v>
      </c>
      <c r="P3436" s="44">
        <f>IFERROR(_xll.qlIndexFixing(ONIndex6M,I3436,TRUE,_xll.ohTrigger(RecalcTrigger,Trigger6M)),NA())</f>
        <v>5.5820130512262978E-3</v>
      </c>
      <c r="Q3436" s="145">
        <f>IFERROR(_xll.qlIndexFixing(ONIndex1Y,I3436,TRUE,_xll.ohTrigger(RecalcTrigger,Trigger1Y)),NA())</f>
        <v>6.2061065008656158E-3</v>
      </c>
    </row>
    <row r="3437" spans="2:17" x14ac:dyDescent="0.2">
      <c r="B3437" s="39" t="s">
        <v>42</v>
      </c>
      <c r="D3437" s="42">
        <f>_xll.qlCalendarAdvance(Calendar,$D3436,B3437,"f",FALSE)</f>
        <v>63774</v>
      </c>
      <c r="E3437" s="139">
        <f>_xll.qlInterestRateIndexValueDate(IndexON,D3437)</f>
        <v>63774</v>
      </c>
      <c r="F3437" s="155">
        <f>IFERROR(_xll.qlIndexFixing(IndexON,D3437,TRUE,_xll.ohTrigger(RecalcTrigger,TriggerON)),NA())</f>
        <v>5.4940030820738173E-3</v>
      </c>
      <c r="H3437" s="42">
        <f>_xll.qlCalendarAdvance(Calendar,$H3436,B3437,"f",FALSE)</f>
        <v>63774</v>
      </c>
      <c r="I3437" s="139">
        <f>_xll.qlInterestRateIndexValueDate(Index1M,$H3437)</f>
        <v>63776</v>
      </c>
      <c r="J3437" s="144">
        <f>IFERROR(_xll.qlIndexFixing(Index1M,$H3437,TRUE,_xll.ohTrigger(RecalcTrigger,Trigger1M)),NA())</f>
        <v>5.6912132320699202E-3</v>
      </c>
      <c r="K3437" s="44">
        <f>IFERROR(_xll.qlIndexFixing(Index3M,H3437,TRUE,_xll.ohTrigger(RecalcTrigger,Trigger3M)),NA())</f>
        <v>5.9457472765545496E-3</v>
      </c>
      <c r="L3437" s="44">
        <f>IFERROR(_xll.qlIndexFixing(Index6M,$H3437,TRUE,_xll.ohTrigger(RecalcTrigger,Trigger6M)),NA())</f>
        <v>5.5849428695722838E-3</v>
      </c>
      <c r="M3437" s="145">
        <f>IFERROR(_xll.qlIndexFixing(Index1Y,$H3437,TRUE,_xll.ohTrigger(RecalcTrigger,Trigger1Y)),NA())</f>
        <v>6.2312952273864313E-3</v>
      </c>
      <c r="N3437" s="144">
        <f>IFERROR(_xll.qlIndexFixing(ONIndex1M,I3437,TRUE,_xll.ohTrigger(RecalcTrigger,Trigger1M)),NA())</f>
        <v>5.6887169769215262E-3</v>
      </c>
      <c r="O3437" s="44">
        <f>IFERROR(_xll.qlIndexFixing(ONIndex3M,I3437,TRUE,_xll.ohTrigger(RecalcTrigger,Trigger3M)),NA())</f>
        <v>5.9378253100028644E-3</v>
      </c>
      <c r="P3437" s="44">
        <f>IFERROR(_xll.qlIndexFixing(ONIndex6M,I3437,TRUE,_xll.ohTrigger(RecalcTrigger,Trigger6M)),NA())</f>
        <v>5.5816957441656712E-3</v>
      </c>
      <c r="Q3437" s="145">
        <f>IFERROR(_xll.qlIndexFixing(ONIndex1Y,I3437,TRUE,_xll.ohTrigger(RecalcTrigger,Trigger1Y)),NA())</f>
        <v>6.2065166184854803E-3</v>
      </c>
    </row>
    <row r="3438" spans="2:17" x14ac:dyDescent="0.2">
      <c r="B3438" s="39" t="s">
        <v>42</v>
      </c>
      <c r="D3438" s="42">
        <f>_xll.qlCalendarAdvance(Calendar,$D3437,B3438,"f",FALSE)</f>
        <v>63781</v>
      </c>
      <c r="E3438" s="139">
        <f>_xll.qlInterestRateIndexValueDate(IndexON,D3438)</f>
        <v>63781</v>
      </c>
      <c r="F3438" s="155">
        <f>IFERROR(_xll.qlIndexFixing(IndexON,D3438,TRUE,_xll.ohTrigger(RecalcTrigger,TriggerON)),NA())</f>
        <v>5.4947187502385475E-3</v>
      </c>
      <c r="H3438" s="42">
        <f>_xll.qlCalendarAdvance(Calendar,$H3437,B3438,"f",FALSE)</f>
        <v>63781</v>
      </c>
      <c r="I3438" s="139">
        <f>_xll.qlInterestRateIndexValueDate(Index1M,$H3438)</f>
        <v>63783</v>
      </c>
      <c r="J3438" s="144">
        <f>IFERROR(_xll.qlIndexFixing(Index1M,$H3438,TRUE,_xll.ohTrigger(RecalcTrigger,Trigger1M)),NA())</f>
        <v>5.6919357349738764E-3</v>
      </c>
      <c r="K3438" s="44">
        <f>IFERROR(_xll.qlIndexFixing(Index3M,H3438,TRUE,_xll.ohTrigger(RecalcTrigger,Trigger3M)),NA())</f>
        <v>5.9462764363717906E-3</v>
      </c>
      <c r="L3438" s="44">
        <f>IFERROR(_xll.qlIndexFixing(Index6M,$H3438,TRUE,_xll.ohTrigger(RecalcTrigger,Trigger6M)),NA())</f>
        <v>5.584538726689665E-3</v>
      </c>
      <c r="M3438" s="145">
        <f>IFERROR(_xll.qlIndexFixing(Index1Y,$H3438,TRUE,_xll.ohTrigger(RecalcTrigger,Trigger1Y)),NA())</f>
        <v>6.2313901652521746E-3</v>
      </c>
      <c r="N3438" s="144">
        <f>IFERROR(_xll.qlIndexFixing(ONIndex1M,I3438,TRUE,_xll.ohTrigger(RecalcTrigger,Trigger1M)),NA())</f>
        <v>5.6894551593966725E-3</v>
      </c>
      <c r="O3438" s="44">
        <f>IFERROR(_xll.qlIndexFixing(ONIndex3M,I3438,TRUE,_xll.ohTrigger(RecalcTrigger,Trigger3M)),NA())</f>
        <v>5.9384198416267964E-3</v>
      </c>
      <c r="P3438" s="44">
        <f>IFERROR(_xll.qlIndexFixing(ONIndex6M,I3438,TRUE,_xll.ohTrigger(RecalcTrigger,Trigger6M)),NA())</f>
        <v>5.581372200333945E-3</v>
      </c>
      <c r="Q3438" s="145">
        <f>IFERROR(_xll.qlIndexFixing(ONIndex1Y,I3438,TRUE,_xll.ohTrigger(RecalcTrigger,Trigger1Y)),NA())</f>
        <v>6.2069151416999091E-3</v>
      </c>
    </row>
    <row r="3439" spans="2:17" x14ac:dyDescent="0.2">
      <c r="B3439" s="39" t="s">
        <v>42</v>
      </c>
      <c r="D3439" s="42">
        <f>_xll.qlCalendarAdvance(Calendar,$D3438,B3439,"f",FALSE)</f>
        <v>63788</v>
      </c>
      <c r="E3439" s="139">
        <f>_xll.qlInterestRateIndexValueDate(IndexON,D3439)</f>
        <v>63788</v>
      </c>
      <c r="F3439" s="155">
        <f>IFERROR(_xll.qlIndexFixing(IndexON,D3439,TRUE,_xll.ohTrigger(RecalcTrigger,TriggerON)),NA())</f>
        <v>5.4954241314320029E-3</v>
      </c>
      <c r="H3439" s="42">
        <f>_xll.qlCalendarAdvance(Calendar,$H3438,B3439,"f",FALSE)</f>
        <v>63788</v>
      </c>
      <c r="I3439" s="139">
        <f>_xll.qlInterestRateIndexValueDate(Index1M,$H3439)</f>
        <v>63790</v>
      </c>
      <c r="J3439" s="144">
        <f>IFERROR(_xll.qlIndexFixing(Index1M,$H3439,TRUE,_xll.ohTrigger(RecalcTrigger,Trigger1M)),NA())</f>
        <v>5.692648025829852E-3</v>
      </c>
      <c r="K3439" s="44">
        <f>IFERROR(_xll.qlIndexFixing(Index3M,H3439,TRUE,_xll.ohTrigger(RecalcTrigger,Trigger3M)),NA())</f>
        <v>5.9467946422823133E-3</v>
      </c>
      <c r="L3439" s="44">
        <f>IFERROR(_xll.qlIndexFixing(Index6M,$H3439,TRUE,_xll.ohTrigger(RecalcTrigger,Trigger6M)),NA())</f>
        <v>5.5841282051796899E-3</v>
      </c>
      <c r="M3439" s="145">
        <f>IFERROR(_xll.qlIndexFixing(Index1Y,$H3439,TRUE,_xll.ohTrigger(RecalcTrigger,Trigger1Y)),NA())</f>
        <v>6.2314729820950399E-3</v>
      </c>
      <c r="N3439" s="144">
        <f>IFERROR(_xll.qlIndexFixing(ONIndex1M,I3439,TRUE,_xll.ohTrigger(RecalcTrigger,Trigger1M)),NA())</f>
        <v>5.6901831579381223E-3</v>
      </c>
      <c r="O3439" s="44">
        <f>IFERROR(_xll.qlIndexFixing(ONIndex3M,I3439,TRUE,_xll.ohTrigger(RecalcTrigger,Trigger3M)),NA())</f>
        <v>5.939003532162701E-3</v>
      </c>
      <c r="P3439" s="44">
        <f>IFERROR(_xll.qlIndexFixing(ONIndex6M,I3439,TRUE,_xll.ohTrigger(RecalcTrigger,Trigger6M)),NA())</f>
        <v>5.5810424106184087E-3</v>
      </c>
      <c r="Q3439" s="145">
        <f>IFERROR(_xll.qlIndexFixing(ONIndex1Y,I3439,TRUE,_xll.ohTrigger(RecalcTrigger,Trigger1Y)),NA())</f>
        <v>6.20730205372233E-3</v>
      </c>
    </row>
    <row r="3440" spans="2:17" x14ac:dyDescent="0.2">
      <c r="B3440" s="39" t="s">
        <v>42</v>
      </c>
      <c r="D3440" s="42">
        <f>_xll.qlCalendarAdvance(Calendar,$D3439,B3440,"f",FALSE)</f>
        <v>63795</v>
      </c>
      <c r="E3440" s="139">
        <f>_xll.qlInterestRateIndexValueDate(IndexON,D3440)</f>
        <v>63795</v>
      </c>
      <c r="F3440" s="155">
        <f>IFERROR(_xll.qlIndexFixing(IndexON,D3440,TRUE,_xll.ohTrigger(RecalcTrigger,TriggerON)),NA())</f>
        <v>5.4961192108660128E-3</v>
      </c>
      <c r="H3440" s="42">
        <f>_xll.qlCalendarAdvance(Calendar,$H3439,B3440,"f",FALSE)</f>
        <v>63795</v>
      </c>
      <c r="I3440" s="139">
        <f>_xll.qlInterestRateIndexValueDate(Index1M,$H3440)</f>
        <v>63797</v>
      </c>
      <c r="J3440" s="144">
        <f>IFERROR(_xll.qlIndexFixing(Index1M,$H3440,TRUE,_xll.ohTrigger(RecalcTrigger,Trigger1M)),NA())</f>
        <v>5.6930670221084457E-3</v>
      </c>
      <c r="K3440" s="44">
        <f>IFERROR(_xll.qlIndexFixing(Index3M,H3440,TRUE,_xll.ohTrigger(RecalcTrigger,Trigger3M)),NA())</f>
        <v>5.9470519992809671E-3</v>
      </c>
      <c r="L3440" s="44">
        <f>IFERROR(_xll.qlIndexFixing(Index6M,$H3440,TRUE,_xll.ohTrigger(RecalcTrigger,Trigger6M)),NA())</f>
        <v>5.5836659764612146E-3</v>
      </c>
      <c r="M3440" s="145">
        <f>IFERROR(_xll.qlIndexFixing(Index1Y,$H3440,TRUE,_xll.ohTrigger(RecalcTrigger,Trigger1Y)),NA())</f>
        <v>6.2313907414668357E-3</v>
      </c>
      <c r="N3440" s="144">
        <f>IFERROR(_xll.qlIndexFixing(ONIndex1M,I3440,TRUE,_xll.ohTrigger(RecalcTrigger,Trigger1M)),NA())</f>
        <v>5.6909009578376413E-3</v>
      </c>
      <c r="O3440" s="44">
        <f>IFERROR(_xll.qlIndexFixing(ONIndex3M,I3440,TRUE,_xll.ohTrigger(RecalcTrigger,Trigger3M)),NA())</f>
        <v>5.9395763659431111E-3</v>
      </c>
      <c r="P3440" s="44">
        <f>IFERROR(_xll.qlIndexFixing(ONIndex6M,I3440,TRUE,_xll.ohTrigger(RecalcTrigger,Trigger6M)),NA())</f>
        <v>5.5807063658264155E-3</v>
      </c>
      <c r="Q3440" s="145">
        <f>IFERROR(_xll.qlIndexFixing(ONIndex1Y,I3440,TRUE,_xll.ohTrigger(RecalcTrigger,Trigger1Y)),NA())</f>
        <v>6.2076773376862349E-3</v>
      </c>
    </row>
    <row r="3441" spans="2:17" x14ac:dyDescent="0.2">
      <c r="B3441" s="39" t="s">
        <v>42</v>
      </c>
      <c r="D3441" s="42">
        <f>_xll.qlCalendarAdvance(Calendar,$D3440,B3441,"f",FALSE)</f>
        <v>63802</v>
      </c>
      <c r="E3441" s="139">
        <f>_xll.qlInterestRateIndexValueDate(IndexON,D3441)</f>
        <v>63802</v>
      </c>
      <c r="F3441" s="155">
        <f>IFERROR(_xll.qlIndexFixing(IndexON,D3441,TRUE,_xll.ohTrigger(RecalcTrigger,TriggerON)),NA())</f>
        <v>5.4968039732727902E-3</v>
      </c>
      <c r="H3441" s="42">
        <f>_xll.qlCalendarAdvance(Calendar,$H3440,B3441,"f",FALSE)</f>
        <v>63802</v>
      </c>
      <c r="I3441" s="139">
        <f>_xll.qlInterestRateIndexValueDate(Index1M,$H3441)</f>
        <v>63804</v>
      </c>
      <c r="J3441" s="144">
        <f>IFERROR(_xll.qlIndexFixing(Index1M,$H3441,TRUE,_xll.ohTrigger(RecalcTrigger,Trigger1M)),NA())</f>
        <v>5.6940419118919087E-3</v>
      </c>
      <c r="K3441" s="44">
        <f>IFERROR(_xll.qlIndexFixing(Index3M,H3441,TRUE,_xll.ohTrigger(RecalcTrigger,Trigger3M)),NA())</f>
        <v>5.9475505879923833E-3</v>
      </c>
      <c r="L3441" s="44">
        <f>IFERROR(_xll.qlIndexFixing(Index6M,$H3441,TRUE,_xll.ohTrigger(RecalcTrigger,Trigger6M)),NA())</f>
        <v>5.5832445363876576E-3</v>
      </c>
      <c r="M3441" s="145">
        <f>IFERROR(_xll.qlIndexFixing(Index1Y,$H3441,TRUE,_xll.ohTrigger(RecalcTrigger,Trigger1Y)),NA())</f>
        <v>6.2316021844595962E-3</v>
      </c>
      <c r="N3441" s="144">
        <f>IFERROR(_xll.qlIndexFixing(ONIndex1M,I3441,TRUE,_xll.ohTrigger(RecalcTrigger,Trigger1M)),NA())</f>
        <v>5.6916085439873143E-3</v>
      </c>
      <c r="O3441" s="44">
        <f>IFERROR(_xll.qlIndexFixing(ONIndex3M,I3441,TRUE,_xll.ohTrigger(RecalcTrigger,Trigger3M)),NA())</f>
        <v>5.940138326900879E-3</v>
      </c>
      <c r="P3441" s="44">
        <f>IFERROR(_xll.qlIndexFixing(ONIndex6M,I3441,TRUE,_xll.ohTrigger(RecalcTrigger,Trigger6M)),NA())</f>
        <v>5.5803640569251911E-3</v>
      </c>
      <c r="Q3441" s="145">
        <f>IFERROR(_xll.qlIndexFixing(ONIndex1Y,I3441,TRUE,_xll.ohTrigger(RecalcTrigger,Trigger1Y)),NA())</f>
        <v>6.2080409764053712E-3</v>
      </c>
    </row>
    <row r="3442" spans="2:17" x14ac:dyDescent="0.2">
      <c r="B3442" s="39" t="s">
        <v>42</v>
      </c>
      <c r="D3442" s="42">
        <f>_xll.qlCalendarAdvance(Calendar,$D3441,B3442,"f",FALSE)</f>
        <v>63809</v>
      </c>
      <c r="E3442" s="139">
        <f>_xll.qlInterestRateIndexValueDate(IndexON,D3442)</f>
        <v>63809</v>
      </c>
      <c r="F3442" s="155">
        <f>IFERROR(_xll.qlIndexFixing(IndexON,D3442,TRUE,_xll.ohTrigger(RecalcTrigger,TriggerON)),NA())</f>
        <v>5.4974784037842284E-3</v>
      </c>
      <c r="H3442" s="42">
        <f>_xll.qlCalendarAdvance(Calendar,$H3441,B3442,"f",FALSE)</f>
        <v>63809</v>
      </c>
      <c r="I3442" s="139">
        <f>_xll.qlInterestRateIndexValueDate(Index1M,$H3442)</f>
        <v>63811</v>
      </c>
      <c r="J3442" s="144">
        <f>IFERROR(_xll.qlIndexFixing(Index1M,$H3442,TRUE,_xll.ohTrigger(RecalcTrigger,Trigger1M)),NA())</f>
        <v>5.6947234773437275E-3</v>
      </c>
      <c r="K3442" s="44">
        <f>IFERROR(_xll.qlIndexFixing(Index3M,H3442,TRUE,_xll.ohTrigger(RecalcTrigger,Trigger3M)),NA())</f>
        <v>5.9480381791686089E-3</v>
      </c>
      <c r="L3442" s="44">
        <f>IFERROR(_xll.qlIndexFixing(Index6M,$H3442,TRUE,_xll.ohTrigger(RecalcTrigger,Trigger6M)),NA())</f>
        <v>5.5828166932698174E-3</v>
      </c>
      <c r="M3442" s="145">
        <f>IFERROR(_xll.qlIndexFixing(Index1Y,$H3442,TRUE,_xll.ohTrigger(RecalcTrigger,Trigger1Y)),NA())</f>
        <v>6.2316485358568669E-3</v>
      </c>
      <c r="N3442" s="144">
        <f>IFERROR(_xll.qlIndexFixing(ONIndex1M,I3442,TRUE,_xll.ohTrigger(RecalcTrigger,Trigger1M)),NA())</f>
        <v>5.6923059015989708E-3</v>
      </c>
      <c r="O3442" s="44">
        <f>IFERROR(_xll.qlIndexFixing(ONIndex3M,I3442,TRUE,_xll.ohTrigger(RecalcTrigger,Trigger3M)),NA())</f>
        <v>5.9406893992886012E-3</v>
      </c>
      <c r="P3442" s="44">
        <f>IFERROR(_xll.qlIndexFixing(ONIndex6M,I3442,TRUE,_xll.ohTrigger(RecalcTrigger,Trigger6M)),NA())</f>
        <v>5.5800154748020248E-3</v>
      </c>
      <c r="Q3442" s="145">
        <f>IFERROR(_xll.qlIndexFixing(ONIndex1Y,I3442,TRUE,_xll.ohTrigger(RecalcTrigger,Trigger1Y)),NA())</f>
        <v>6.2083929530132309E-3</v>
      </c>
    </row>
    <row r="3443" spans="2:17" x14ac:dyDescent="0.2">
      <c r="B3443" s="39" t="s">
        <v>42</v>
      </c>
      <c r="D3443" s="42">
        <f>_xll.qlCalendarAdvance(Calendar,$D3442,B3443,"f",FALSE)</f>
        <v>63816</v>
      </c>
      <c r="E3443" s="139">
        <f>_xll.qlInterestRateIndexValueDate(IndexON,D3443)</f>
        <v>63816</v>
      </c>
      <c r="F3443" s="155">
        <f>IFERROR(_xll.qlIndexFixing(IndexON,D3443,TRUE,_xll.ohTrigger(RecalcTrigger,TriggerON)),NA())</f>
        <v>5.4981424872924123E-3</v>
      </c>
      <c r="H3443" s="42">
        <f>_xll.qlCalendarAdvance(Calendar,$H3442,B3443,"f",FALSE)</f>
        <v>63816</v>
      </c>
      <c r="I3443" s="139">
        <f>_xll.qlInterestRateIndexValueDate(Index1M,$H3443)</f>
        <v>63818</v>
      </c>
      <c r="J3443" s="144">
        <f>IFERROR(_xll.qlIndexFixing(Index1M,$H3443,TRUE,_xll.ohTrigger(RecalcTrigger,Trigger1M)),NA())</f>
        <v>5.6953947712364587E-3</v>
      </c>
      <c r="K3443" s="44">
        <f>IFERROR(_xll.qlIndexFixing(Index3M,H3443,TRUE,_xll.ohTrigger(RecalcTrigger,Trigger3M)),NA())</f>
        <v>5.9485147569515607E-3</v>
      </c>
      <c r="L3443" s="44">
        <f>IFERROR(_xll.qlIndexFixing(Index6M,$H3443,TRUE,_xll.ohTrigger(RecalcTrigger,Trigger6M)),NA())</f>
        <v>5.5823824379676026E-3</v>
      </c>
      <c r="M3443" s="145">
        <f>IFERROR(_xll.qlIndexFixing(Index1Y,$H3443,TRUE,_xll.ohTrigger(RecalcTrigger,Trigger1Y)),NA())</f>
        <v>6.231682697982203E-3</v>
      </c>
      <c r="N3443" s="144">
        <f>IFERROR(_xll.qlIndexFixing(ONIndex1M,I3443,TRUE,_xll.ohTrigger(RecalcTrigger,Trigger1M)),NA())</f>
        <v>5.6929930160443121E-3</v>
      </c>
      <c r="O3443" s="44">
        <f>IFERROR(_xll.qlIndexFixing(ONIndex3M,I3443,TRUE,_xll.ohTrigger(RecalcTrigger,Trigger3M)),NA())</f>
        <v>5.9412295672789384E-3</v>
      </c>
      <c r="P3443" s="44">
        <f>IFERROR(_xll.qlIndexFixing(ONIndex6M,I3443,TRUE,_xll.ohTrigger(RecalcTrigger,Trigger6M)),NA())</f>
        <v>5.5796606100244617E-3</v>
      </c>
      <c r="Q3443" s="145">
        <f>IFERROR(_xll.qlIndexFixing(ONIndex1Y,I3443,TRUE,_xll.ohTrigger(RecalcTrigger,Trigger1Y)),NA())</f>
        <v>6.2087332506433057E-3</v>
      </c>
    </row>
    <row r="3444" spans="2:17" x14ac:dyDescent="0.2">
      <c r="B3444" s="39" t="s">
        <v>42</v>
      </c>
      <c r="D3444" s="42">
        <f>_xll.qlCalendarAdvance(Calendar,$D3443,B3444,"f",FALSE)</f>
        <v>63823</v>
      </c>
      <c r="E3444" s="139">
        <f>_xll.qlInterestRateIndexValueDate(IndexON,D3444)</f>
        <v>63823</v>
      </c>
      <c r="F3444" s="155">
        <f>IFERROR(_xll.qlIndexFixing(IndexON,D3444,TRUE,_xll.ohTrigger(RecalcTrigger,TriggerON)),NA())</f>
        <v>5.4987962087693631E-3</v>
      </c>
      <c r="H3444" s="42">
        <f>_xll.qlCalendarAdvance(Calendar,$H3443,B3444,"f",FALSE)</f>
        <v>63823</v>
      </c>
      <c r="I3444" s="139">
        <f>_xll.qlInterestRateIndexValueDate(Index1M,$H3444)</f>
        <v>63825</v>
      </c>
      <c r="J3444" s="144">
        <f>IFERROR(_xll.qlIndexFixing(Index1M,$H3444,TRUE,_xll.ohTrigger(RecalcTrigger,Trigger1M)),NA())</f>
        <v>5.6962383605780277E-3</v>
      </c>
      <c r="K3444" s="44">
        <f>IFERROR(_xll.qlIndexFixing(Index3M,H3444,TRUE,_xll.ohTrigger(RecalcTrigger,Trigger3M)),NA())</f>
        <v>5.9492208082449136E-3</v>
      </c>
      <c r="L3444" s="44">
        <f>IFERROR(_xll.qlIndexFixing(Index6M,$H3444,TRUE,_xll.ohTrigger(RecalcTrigger,Trigger6M)),NA())</f>
        <v>5.5819512877141909E-3</v>
      </c>
      <c r="M3444" s="145">
        <f>IFERROR(_xll.qlIndexFixing(Index1Y,$H3444,TRUE,_xll.ohTrigger(RecalcTrigger,Trigger1Y)),NA())</f>
        <v>6.2317046537741557E-3</v>
      </c>
      <c r="N3444" s="144">
        <f>IFERROR(_xll.qlIndexFixing(ONIndex1M,I3444,TRUE,_xll.ohTrigger(RecalcTrigger,Trigger1M)),NA())</f>
        <v>5.6936698721354873E-3</v>
      </c>
      <c r="O3444" s="44">
        <f>IFERROR(_xll.qlIndexFixing(ONIndex3M,I3444,TRUE,_xll.ohTrigger(RecalcTrigger,Trigger3M)),NA())</f>
        <v>5.9417588151244871E-3</v>
      </c>
      <c r="P3444" s="44">
        <f>IFERROR(_xll.qlIndexFixing(ONIndex6M,I3444,TRUE,_xll.ohTrigger(RecalcTrigger,Trigger6M)),NA())</f>
        <v>5.5792994538794716E-3</v>
      </c>
      <c r="Q3444" s="145">
        <f>IFERROR(_xll.qlIndexFixing(ONIndex1Y,I3444,TRUE,_xll.ohTrigger(RecalcTrigger,Trigger1Y)),NA())</f>
        <v>6.2090618523491514E-3</v>
      </c>
    </row>
    <row r="3445" spans="2:17" x14ac:dyDescent="0.2">
      <c r="B3445" s="39" t="s">
        <v>42</v>
      </c>
      <c r="D3445" s="42">
        <f>_xll.qlCalendarAdvance(Calendar,$D3444,B3445,"f",FALSE)</f>
        <v>63830</v>
      </c>
      <c r="E3445" s="139">
        <f>_xll.qlInterestRateIndexValueDate(IndexON,D3445)</f>
        <v>63830</v>
      </c>
      <c r="F3445" s="155">
        <f>IFERROR(_xll.qlIndexFixing(IndexON,D3445,TRUE,_xll.ohTrigger(RecalcTrigger,TriggerON)),NA())</f>
        <v>5.4994395532670381E-3</v>
      </c>
      <c r="H3445" s="42">
        <f>_xll.qlCalendarAdvance(Calendar,$H3444,B3445,"f",FALSE)</f>
        <v>63830</v>
      </c>
      <c r="I3445" s="139">
        <f>_xll.qlInterestRateIndexValueDate(Index1M,$H3445)</f>
        <v>63832</v>
      </c>
      <c r="J3445" s="144">
        <f>IFERROR(_xll.qlIndexFixing(Index1M,$H3445,TRUE,_xll.ohTrigger(RecalcTrigger,Trigger1M)),NA())</f>
        <v>5.696706484846447E-3</v>
      </c>
      <c r="K3445" s="44">
        <f>IFERROR(_xll.qlIndexFixing(Index3M,H3445,TRUE,_xll.ohTrigger(RecalcTrigger,Trigger3M)),NA())</f>
        <v>5.9496729577227722E-3</v>
      </c>
      <c r="L3445" s="44">
        <f>IFERROR(_xll.qlIndexFixing(Index6M,$H3445,TRUE,_xll.ohTrigger(RecalcTrigger,Trigger6M)),NA())</f>
        <v>5.5815394906364151E-3</v>
      </c>
      <c r="M3445" s="145">
        <f>IFERROR(_xll.qlIndexFixing(Index1Y,$H3445,TRUE,_xll.ohTrigger(RecalcTrigger,Trigger1Y)),NA())</f>
        <v>6.2317143861719323E-3</v>
      </c>
      <c r="N3445" s="144">
        <f>IFERROR(_xll.qlIndexFixing(ONIndex1M,I3445,TRUE,_xll.ohTrigger(RecalcTrigger,Trigger1M)),NA())</f>
        <v>5.6943364551642617E-3</v>
      </c>
      <c r="O3445" s="44">
        <f>IFERROR(_xll.qlIndexFixing(ONIndex3M,I3445,TRUE,_xll.ohTrigger(RecalcTrigger,Trigger3M)),NA())</f>
        <v>5.9422771268380359E-3</v>
      </c>
      <c r="P3445" s="44">
        <f>IFERROR(_xll.qlIndexFixing(ONIndex6M,I3445,TRUE,_xll.ohTrigger(RecalcTrigger,Trigger6M)),NA())</f>
        <v>5.5789319972543439E-3</v>
      </c>
      <c r="Q3445" s="145">
        <f>IFERROR(_xll.qlIndexFixing(ONIndex1Y,I3445,TRUE,_xll.ohTrigger(RecalcTrigger,Trigger1Y)),NA())</f>
        <v>6.2093787409445156E-3</v>
      </c>
    </row>
    <row r="3446" spans="2:17" x14ac:dyDescent="0.2">
      <c r="B3446" s="39" t="s">
        <v>42</v>
      </c>
      <c r="D3446" s="42">
        <f>_xll.qlCalendarAdvance(Calendar,$D3445,B3446,"f",FALSE)</f>
        <v>63837</v>
      </c>
      <c r="E3446" s="139">
        <f>_xll.qlInterestRateIndexValueDate(IndexON,D3446)</f>
        <v>63837</v>
      </c>
      <c r="F3446" s="155">
        <f>IFERROR(_xll.qlIndexFixing(IndexON,D3446,TRUE,_xll.ohTrigger(RecalcTrigger,TriggerON)),NA())</f>
        <v>5.5000725055176503E-3</v>
      </c>
      <c r="H3446" s="42">
        <f>_xll.qlCalendarAdvance(Calendar,$H3445,B3446,"f",FALSE)</f>
        <v>63837</v>
      </c>
      <c r="I3446" s="139">
        <f>_xll.qlInterestRateIndexValueDate(Index1M,$H3446)</f>
        <v>63839</v>
      </c>
      <c r="J3446" s="144">
        <f>IFERROR(_xll.qlIndexFixing(Index1M,$H3446,TRUE,_xll.ohTrigger(RecalcTrigger,Trigger1M)),NA())</f>
        <v>5.6973468748068622E-3</v>
      </c>
      <c r="K3446" s="44">
        <f>IFERROR(_xll.qlIndexFixing(Index3M,H3446,TRUE,_xll.ohTrigger(RecalcTrigger,Trigger3M)),NA())</f>
        <v>5.9501140422984445E-3</v>
      </c>
      <c r="L3446" s="44">
        <f>IFERROR(_xll.qlIndexFixing(Index6M,$H3446,TRUE,_xll.ohTrigger(RecalcTrigger,Trigger6M)),NA())</f>
        <v>5.5810496943309428E-3</v>
      </c>
      <c r="M3446" s="145">
        <f>IFERROR(_xll.qlIndexFixing(Index1Y,$H3446,TRUE,_xll.ohTrigger(RecalcTrigger,Trigger1Y)),NA())</f>
        <v>6.231711878115608E-3</v>
      </c>
      <c r="N3446" s="144">
        <f>IFERROR(_xll.qlIndexFixing(ONIndex1M,I3446,TRUE,_xll.ohTrigger(RecalcTrigger,Trigger1M)),NA())</f>
        <v>5.6949927501825925E-3</v>
      </c>
      <c r="O3446" s="44">
        <f>IFERROR(_xll.qlIndexFixing(ONIndex3M,I3446,TRUE,_xll.ohTrigger(RecalcTrigger,Trigger3M)),NA())</f>
        <v>5.9427844866721813E-3</v>
      </c>
      <c r="P3446" s="44">
        <f>IFERROR(_xll.qlIndexFixing(ONIndex6M,I3446,TRUE,_xll.ohTrigger(RecalcTrigger,Trigger6M)),NA())</f>
        <v>5.5785582307965598E-3</v>
      </c>
      <c r="Q3446" s="145">
        <f>IFERROR(_xll.qlIndexFixing(ONIndex1Y,I3446,TRUE,_xll.ohTrigger(RecalcTrigger,Trigger1Y)),NA())</f>
        <v>6.2096838998026982E-3</v>
      </c>
    </row>
    <row r="3447" spans="2:17" x14ac:dyDescent="0.2">
      <c r="B3447" s="39" t="s">
        <v>42</v>
      </c>
      <c r="D3447" s="42">
        <f>_xll.qlCalendarAdvance(Calendar,$D3446,B3447,"f",FALSE)</f>
        <v>63844</v>
      </c>
      <c r="E3447" s="139">
        <f>_xll.qlInterestRateIndexValueDate(IndexON,D3447)</f>
        <v>63844</v>
      </c>
      <c r="F3447" s="155">
        <f>IFERROR(_xll.qlIndexFixing(IndexON,D3447,TRUE,_xll.ohTrigger(RecalcTrigger,TriggerON)),NA())</f>
        <v>5.5006950506530927E-3</v>
      </c>
      <c r="H3447" s="42">
        <f>_xll.qlCalendarAdvance(Calendar,$H3446,B3447,"f",FALSE)</f>
        <v>63844</v>
      </c>
      <c r="I3447" s="139">
        <f>_xll.qlInterestRateIndexValueDate(Index1M,$H3447)</f>
        <v>63846</v>
      </c>
      <c r="J3447" s="144">
        <f>IFERROR(_xll.qlIndexFixing(Index1M,$H3447,TRUE,_xll.ohTrigger(RecalcTrigger,Trigger1M)),NA())</f>
        <v>5.6979769336996632E-3</v>
      </c>
      <c r="K3447" s="44">
        <f>IFERROR(_xll.qlIndexFixing(Index3M,H3447,TRUE,_xll.ohTrigger(RecalcTrigger,Trigger3M)),NA())</f>
        <v>5.9505440461165293E-3</v>
      </c>
      <c r="L3447" s="44">
        <f>IFERROR(_xll.qlIndexFixing(Index6M,$H3447,TRUE,_xll.ohTrigger(RecalcTrigger,Trigger6M)),NA())</f>
        <v>5.5805892279639294E-3</v>
      </c>
      <c r="M3447" s="145">
        <f>IFERROR(_xll.qlIndexFixing(Index1Y,$H3447,TRUE,_xll.ohTrigger(RecalcTrigger,Trigger1Y)),NA())</f>
        <v>6.2316971125452609E-3</v>
      </c>
      <c r="N3447" s="144">
        <f>IFERROR(_xll.qlIndexFixing(ONIndex1M,I3447,TRUE,_xll.ohTrigger(RecalcTrigger,Trigger1M)),NA())</f>
        <v>5.6956387424023092E-3</v>
      </c>
      <c r="O3447" s="44">
        <f>IFERROR(_xll.qlIndexFixing(ONIndex3M,I3447,TRUE,_xll.ohTrigger(RecalcTrigger,Trigger3M)),NA())</f>
        <v>5.9432808788795199E-3</v>
      </c>
      <c r="P3447" s="44">
        <f>IFERROR(_xll.qlIndexFixing(ONIndex6M,I3447,TRUE,_xll.ohTrigger(RecalcTrigger,Trigger6M)),NA())</f>
        <v>5.5781781453134727E-3</v>
      </c>
      <c r="Q3447" s="145">
        <f>IFERROR(_xll.qlIndexFixing(ONIndex1Y,I3447,TRUE,_xll.ohTrigger(RecalcTrigger,Trigger1Y)),NA())</f>
        <v>6.2099773117374468E-3</v>
      </c>
    </row>
    <row r="3448" spans="2:17" x14ac:dyDescent="0.2">
      <c r="B3448" s="39" t="s">
        <v>42</v>
      </c>
      <c r="D3448" s="42">
        <f>_xll.qlCalendarAdvance(Calendar,$D3447,B3448,"f",FALSE)</f>
        <v>63851</v>
      </c>
      <c r="E3448" s="139">
        <f>_xll.qlInterestRateIndexValueDate(IndexON,D3448)</f>
        <v>63851</v>
      </c>
      <c r="F3448" s="155">
        <f>IFERROR(_xll.qlIndexFixing(IndexON,D3448,TRUE,_xll.ohTrigger(RecalcTrigger,TriggerON)),NA())</f>
        <v>5.5013071737253227E-3</v>
      </c>
      <c r="H3448" s="42">
        <f>_xll.qlCalendarAdvance(Calendar,$H3447,B3448,"f",FALSE)</f>
        <v>63851</v>
      </c>
      <c r="I3448" s="139">
        <f>_xll.qlInterestRateIndexValueDate(Index1M,$H3448)</f>
        <v>63853</v>
      </c>
      <c r="J3448" s="144">
        <f>IFERROR(_xll.qlIndexFixing(Index1M,$H3448,TRUE,_xll.ohTrigger(RecalcTrigger,Trigger1M)),NA())</f>
        <v>5.6985966466515858E-3</v>
      </c>
      <c r="K3448" s="44">
        <f>IFERROR(_xll.qlIndexFixing(Index3M,H3448,TRUE,_xll.ohTrigger(RecalcTrigger,Trigger3M)),NA())</f>
        <v>5.9509629533182227E-3</v>
      </c>
      <c r="L3448" s="44">
        <f>IFERROR(_xll.qlIndexFixing(Index6M,$H3448,TRUE,_xll.ohTrigger(RecalcTrigger,Trigger6M)),NA())</f>
        <v>5.5801223029584559E-3</v>
      </c>
      <c r="M3448" s="145">
        <f>IFERROR(_xll.qlIndexFixing(Index1Y,$H3448,TRUE,_xll.ohTrigger(RecalcTrigger,Trigger1Y)),NA())</f>
        <v>6.2316700724016219E-3</v>
      </c>
      <c r="N3448" s="144">
        <f>IFERROR(_xll.qlIndexFixing(ONIndex1M,I3448,TRUE,_xll.ohTrigger(RecalcTrigger,Trigger1M)),NA())</f>
        <v>5.6962744169553048E-3</v>
      </c>
      <c r="O3448" s="44">
        <f>IFERROR(_xll.qlIndexFixing(ONIndex3M,I3448,TRUE,_xll.ohTrigger(RecalcTrigger,Trigger3M)),NA())</f>
        <v>5.9437662874728403E-3</v>
      </c>
      <c r="P3448" s="44">
        <f>IFERROR(_xll.qlIndexFixing(ONIndex6M,I3448,TRUE,_xll.ohTrigger(RecalcTrigger,Trigger6M)),NA())</f>
        <v>5.5777917320121162E-3</v>
      </c>
      <c r="Q3448" s="145">
        <f>IFERROR(_xll.qlIndexFixing(ONIndex1Y,I3448,TRUE,_xll.ohTrigger(RecalcTrigger,Trigger1Y)),NA())</f>
        <v>6.2102589598822533E-3</v>
      </c>
    </row>
    <row r="3449" spans="2:17" x14ac:dyDescent="0.2">
      <c r="B3449" s="39" t="s">
        <v>42</v>
      </c>
      <c r="D3449" s="42">
        <f>_xll.qlCalendarAdvance(Calendar,$D3448,B3449,"f",FALSE)</f>
        <v>63858</v>
      </c>
      <c r="E3449" s="139">
        <f>_xll.qlInterestRateIndexValueDate(IndexON,D3449)</f>
        <v>63858</v>
      </c>
      <c r="F3449" s="155">
        <f>IFERROR(_xll.qlIndexFixing(IndexON,D3449,TRUE,_xll.ohTrigger(RecalcTrigger,TriggerON)),NA())</f>
        <v>5.5019088595464893E-3</v>
      </c>
      <c r="H3449" s="42">
        <f>_xll.qlCalendarAdvance(Calendar,$H3448,B3449,"f",FALSE)</f>
        <v>63858</v>
      </c>
      <c r="I3449" s="139">
        <f>_xll.qlInterestRateIndexValueDate(Index1M,$H3449)</f>
        <v>63860</v>
      </c>
      <c r="J3449" s="144">
        <f>IFERROR(_xll.qlIndexFixing(Index1M,$H3449,TRUE,_xll.ohTrigger(RecalcTrigger,Trigger1M)),NA())</f>
        <v>5.69920599878163E-3</v>
      </c>
      <c r="K3449" s="44">
        <f>IFERROR(_xll.qlIndexFixing(Index3M,H3449,TRUE,_xll.ohTrigger(RecalcTrigger,Trigger3M)),NA())</f>
        <v>5.9513707480489718E-3</v>
      </c>
      <c r="L3449" s="44">
        <f>IFERROR(_xll.qlIndexFixing(Index6M,$H3449,TRUE,_xll.ohTrigger(RecalcTrigger,Trigger6M)),NA())</f>
        <v>5.5796417384262548E-3</v>
      </c>
      <c r="M3449" s="145">
        <f>IFERROR(_xll.qlIndexFixing(Index1Y,$H3449,TRUE,_xll.ohTrigger(RecalcTrigger,Trigger1Y)),NA())</f>
        <v>6.2316307406258568E-3</v>
      </c>
      <c r="N3449" s="144">
        <f>IFERROR(_xll.qlIndexFixing(ONIndex1M,I3449,TRUE,_xll.ohTrigger(RecalcTrigger,Trigger1M)),NA())</f>
        <v>5.6968997588935366E-3</v>
      </c>
      <c r="O3449" s="44">
        <f>IFERROR(_xll.qlIndexFixing(ONIndex3M,I3449,TRUE,_xll.ohTrigger(RecalcTrigger,Trigger3M)),NA())</f>
        <v>5.944240696784675E-3</v>
      </c>
      <c r="P3449" s="44">
        <f>IFERROR(_xll.qlIndexFixing(ONIndex6M,I3449,TRUE,_xll.ohTrigger(RecalcTrigger,Trigger6M)),NA())</f>
        <v>5.5773989816199077E-3</v>
      </c>
      <c r="Q3449" s="145">
        <f>IFERROR(_xll.qlIndexFixing(ONIndex1Y,I3449,TRUE,_xll.ohTrigger(RecalcTrigger,Trigger1Y)),NA())</f>
        <v>6.2105288272906733E-3</v>
      </c>
    </row>
    <row r="3450" spans="2:17" x14ac:dyDescent="0.2">
      <c r="B3450" s="39" t="s">
        <v>42</v>
      </c>
      <c r="D3450" s="42">
        <f>_xll.qlCalendarAdvance(Calendar,$D3449,B3450,"f",FALSE)</f>
        <v>63865</v>
      </c>
      <c r="E3450" s="139">
        <f>_xll.qlInterestRateIndexValueDate(IndexON,D3450)</f>
        <v>63865</v>
      </c>
      <c r="F3450" s="155">
        <f>IFERROR(_xll.qlIndexFixing(IndexON,D3450,TRUE,_xll.ohTrigger(RecalcTrigger,TriggerON)),NA())</f>
        <v>5.5025000932484858E-3</v>
      </c>
      <c r="H3450" s="42">
        <f>_xll.qlCalendarAdvance(Calendar,$H3449,B3450,"f",FALSE)</f>
        <v>63865</v>
      </c>
      <c r="I3450" s="139">
        <f>_xll.qlInterestRateIndexValueDate(Index1M,$H3450)</f>
        <v>63867</v>
      </c>
      <c r="J3450" s="144">
        <f>IFERROR(_xll.qlIndexFixing(Index1M,$H3450,TRUE,_xll.ohTrigger(RecalcTrigger,Trigger1M)),NA())</f>
        <v>5.6998049752139549E-3</v>
      </c>
      <c r="K3450" s="44">
        <f>IFERROR(_xll.qlIndexFixing(Index3M,H3450,TRUE,_xll.ohTrigger(RecalcTrigger,Trigger3M)),NA())</f>
        <v>5.9517674144525254E-3</v>
      </c>
      <c r="L3450" s="44">
        <f>IFERROR(_xll.qlIndexFixing(Index6M,$H3450,TRUE,_xll.ohTrigger(RecalcTrigger,Trigger6M)),NA())</f>
        <v>5.5791623419077507E-3</v>
      </c>
      <c r="M3450" s="145">
        <f>IFERROR(_xll.qlIndexFixing(Index1Y,$H3450,TRUE,_xll.ohTrigger(RecalcTrigger,Trigger1Y)),NA())</f>
        <v>6.2315791001595665E-3</v>
      </c>
      <c r="N3450" s="144">
        <f>IFERROR(_xll.qlIndexFixing(ONIndex1M,I3450,TRUE,_xll.ohTrigger(RecalcTrigger,Trigger1M)),NA())</f>
        <v>5.697514753428834E-3</v>
      </c>
      <c r="O3450" s="44">
        <f>IFERROR(_xll.qlIndexFixing(ONIndex3M,I3450,TRUE,_xll.ohTrigger(RecalcTrigger,Trigger3M)),NA())</f>
        <v>5.9447040908278126E-3</v>
      </c>
      <c r="P3450" s="44">
        <f>IFERROR(_xll.qlIndexFixing(ONIndex6M,I3450,TRUE,_xll.ohTrigger(RecalcTrigger,Trigger6M)),NA())</f>
        <v>5.5769998849442004E-3</v>
      </c>
      <c r="Q3450" s="145">
        <f>IFERROR(_xll.qlIndexFixing(ONIndex1Y,I3450,TRUE,_xll.ohTrigger(RecalcTrigger,Trigger1Y)),NA())</f>
        <v>6.2107868970162627E-3</v>
      </c>
    </row>
    <row r="3451" spans="2:17" x14ac:dyDescent="0.2">
      <c r="B3451" s="39" t="s">
        <v>42</v>
      </c>
      <c r="D3451" s="42">
        <f>_xll.qlCalendarAdvance(Calendar,$D3450,B3451,"f",FALSE)</f>
        <v>63872</v>
      </c>
      <c r="E3451" s="139">
        <f>_xll.qlInterestRateIndexValueDate(IndexON,D3451)</f>
        <v>63872</v>
      </c>
      <c r="F3451" s="155">
        <f>IFERROR(_xll.qlIndexFixing(IndexON,D3451,TRUE,_xll.ohTrigger(RecalcTrigger,TriggerON)),NA())</f>
        <v>5.503080859563525E-3</v>
      </c>
      <c r="H3451" s="42">
        <f>_xll.qlCalendarAdvance(Calendar,$H3450,B3451,"f",FALSE)</f>
        <v>63872</v>
      </c>
      <c r="I3451" s="139">
        <f>_xll.qlInterestRateIndexValueDate(Index1M,$H3451)</f>
        <v>63874</v>
      </c>
      <c r="J3451" s="144">
        <f>IFERROR(_xll.qlIndexFixing(Index1M,$H3451,TRUE,_xll.ohTrigger(RecalcTrigger,Trigger1M)),NA())</f>
        <v>5.7003935610727158E-3</v>
      </c>
      <c r="K3451" s="44">
        <f>IFERROR(_xll.qlIndexFixing(Index3M,H3451,TRUE,_xll.ohTrigger(RecalcTrigger,Trigger3M)),NA())</f>
        <v>5.9521529366734806E-3</v>
      </c>
      <c r="L3451" s="44">
        <f>IFERROR(_xll.qlIndexFixing(Index6M,$H3451,TRUE,_xll.ohTrigger(RecalcTrigger,Trigger6M)),NA())</f>
        <v>5.5786764600836937E-3</v>
      </c>
      <c r="M3451" s="145">
        <f>IFERROR(_xll.qlIndexFixing(Index1Y,$H3451,TRUE,_xll.ohTrigger(RecalcTrigger,Trigger1Y)),NA())</f>
        <v>6.2315151339445716E-3</v>
      </c>
      <c r="N3451" s="144">
        <f>IFERROR(_xll.qlIndexFixing(ONIndex1M,I3451,TRUE,_xll.ohTrigger(RecalcTrigger,Trigger1M)),NA())</f>
        <v>5.698119385613154E-3</v>
      </c>
      <c r="O3451" s="44">
        <f>IFERROR(_xll.qlIndexFixing(ONIndex3M,I3451,TRUE,_xll.ohTrigger(RecalcTrigger,Trigger3M)),NA())</f>
        <v>5.9451564539347856E-3</v>
      </c>
      <c r="P3451" s="44">
        <f>IFERROR(_xll.qlIndexFixing(ONIndex6M,I3451,TRUE,_xll.ohTrigger(RecalcTrigger,Trigger6M)),NA())</f>
        <v>5.5765944328722838E-3</v>
      </c>
      <c r="Q3451" s="145">
        <f>IFERROR(_xll.qlIndexFixing(ONIndex1Y,I3451,TRUE,_xll.ohTrigger(RecalcTrigger,Trigger1Y)),NA())</f>
        <v>6.2110331520326412E-3</v>
      </c>
    </row>
    <row r="3452" spans="2:17" x14ac:dyDescent="0.2">
      <c r="B3452" s="39" t="s">
        <v>42</v>
      </c>
      <c r="D3452" s="42">
        <f>_xll.qlCalendarAdvance(Calendar,$D3451,B3452,"f",FALSE)</f>
        <v>63879</v>
      </c>
      <c r="E3452" s="139">
        <f>_xll.qlInterestRateIndexValueDate(IndexON,D3452)</f>
        <v>63879</v>
      </c>
      <c r="F3452" s="155">
        <f>IFERROR(_xll.qlIndexFixing(IndexON,D3452,TRUE,_xll.ohTrigger(RecalcTrigger,TriggerON)),NA())</f>
        <v>5.5036511436235003E-3</v>
      </c>
      <c r="H3452" s="42">
        <f>_xll.qlCalendarAdvance(Calendar,$H3451,B3452,"f",FALSE)</f>
        <v>63879</v>
      </c>
      <c r="I3452" s="139">
        <f>_xll.qlInterestRateIndexValueDate(Index1M,$H3452)</f>
        <v>63881</v>
      </c>
      <c r="J3452" s="144">
        <f>IFERROR(_xll.qlIndexFixing(Index1M,$H3452,TRUE,_xll.ohTrigger(RecalcTrigger,Trigger1M)),NA())</f>
        <v>5.7009717414769146E-3</v>
      </c>
      <c r="K3452" s="44">
        <f>IFERROR(_xll.qlIndexFixing(Index3M,H3452,TRUE,_xll.ohTrigger(RecalcTrigger,Trigger3M)),NA())</f>
        <v>5.9525272988555861E-3</v>
      </c>
      <c r="L3452" s="44">
        <f>IFERROR(_xll.qlIndexFixing(Index6M,$H3452,TRUE,_xll.ohTrigger(RecalcTrigger,Trigger6M)),NA())</f>
        <v>5.5781840838144345E-3</v>
      </c>
      <c r="M3452" s="145">
        <f>IFERROR(_xll.qlIndexFixing(Index1Y,$H3452,TRUE,_xll.ohTrigger(RecalcTrigger,Trigger1Y)),NA())</f>
        <v>6.2314388249237801E-3</v>
      </c>
      <c r="N3452" s="144">
        <f>IFERROR(_xll.qlIndexFixing(ONIndex1M,I3452,TRUE,_xll.ohTrigger(RecalcTrigger,Trigger1M)),NA())</f>
        <v>5.6987136407382621E-3</v>
      </c>
      <c r="O3452" s="44">
        <f>IFERROR(_xll.qlIndexFixing(ONIndex3M,I3452,TRUE,_xll.ohTrigger(RecalcTrigger,Trigger3M)),NA())</f>
        <v>5.9455977701983187E-3</v>
      </c>
      <c r="P3452" s="44">
        <f>IFERROR(_xll.qlIndexFixing(ONIndex6M,I3452,TRUE,_xll.ohTrigger(RecalcTrigger,Trigger6M)),NA())</f>
        <v>5.5761826163713835E-3</v>
      </c>
      <c r="Q3452" s="145">
        <f>IFERROR(_xll.qlIndexFixing(ONIndex1Y,I3452,TRUE,_xll.ohTrigger(RecalcTrigger,Trigger1Y)),NA())</f>
        <v>6.2112675753933644E-3</v>
      </c>
    </row>
    <row r="3453" spans="2:17" x14ac:dyDescent="0.2">
      <c r="B3453" s="39" t="s">
        <v>42</v>
      </c>
      <c r="D3453" s="42">
        <f>_xll.qlCalendarAdvance(Calendar,$D3452,B3453,"f",FALSE)</f>
        <v>63886</v>
      </c>
      <c r="E3453" s="139">
        <f>_xll.qlInterestRateIndexValueDate(IndexON,D3453)</f>
        <v>63886</v>
      </c>
      <c r="F3453" s="155">
        <f>IFERROR(_xll.qlIndexFixing(IndexON,D3453,TRUE,_xll.ohTrigger(RecalcTrigger,TriggerON)),NA())</f>
        <v>5.5042109304004327E-3</v>
      </c>
      <c r="H3453" s="42">
        <f>_xll.qlCalendarAdvance(Calendar,$H3452,B3453,"f",FALSE)</f>
        <v>63886</v>
      </c>
      <c r="I3453" s="139">
        <f>_xll.qlInterestRateIndexValueDate(Index1M,$H3453)</f>
        <v>63888</v>
      </c>
      <c r="J3453" s="144">
        <f>IFERROR(_xll.qlIndexFixing(Index1M,$H3453,TRUE,_xll.ohTrigger(RecalcTrigger,Trigger1M)),NA())</f>
        <v>5.7015395015558657E-3</v>
      </c>
      <c r="K3453" s="44">
        <f>IFERROR(_xll.qlIndexFixing(Index3M,H3453,TRUE,_xll.ohTrigger(RecalcTrigger,Trigger3M)),NA())</f>
        <v>5.952598101386819E-3</v>
      </c>
      <c r="L3453" s="44">
        <f>IFERROR(_xll.qlIndexFixing(Index6M,$H3453,TRUE,_xll.ohTrigger(RecalcTrigger,Trigger6M)),NA())</f>
        <v>5.5776904784667876E-3</v>
      </c>
      <c r="M3453" s="145">
        <f>IFERROR(_xll.qlIndexFixing(Index1Y,$H3453,TRUE,_xll.ohTrigger(RecalcTrigger,Trigger1Y)),NA())</f>
        <v>6.2312318230420428E-3</v>
      </c>
      <c r="N3453" s="144">
        <f>IFERROR(_xll.qlIndexFixing(ONIndex1M,I3453,TRUE,_xll.ohTrigger(RecalcTrigger,Trigger1M)),NA())</f>
        <v>5.6992975036962434E-3</v>
      </c>
      <c r="O3453" s="44">
        <f>IFERROR(_xll.qlIndexFixing(ONIndex3M,I3453,TRUE,_xll.ohTrigger(RecalcTrigger,Trigger3M)),NA())</f>
        <v>5.9460280237910723E-3</v>
      </c>
      <c r="P3453" s="44">
        <f>IFERROR(_xll.qlIndexFixing(ONIndex6M,I3453,TRUE,_xll.ohTrigger(RecalcTrigger,Trigger6M)),NA())</f>
        <v>5.5757644262488526E-3</v>
      </c>
      <c r="Q3453" s="145">
        <f>IFERROR(_xll.qlIndexFixing(ONIndex1Y,I3453,TRUE,_xll.ohTrigger(RecalcTrigger,Trigger1Y)),NA())</f>
        <v>6.2114901503118602E-3</v>
      </c>
    </row>
    <row r="3454" spans="2:17" x14ac:dyDescent="0.2">
      <c r="B3454" s="39" t="s">
        <v>42</v>
      </c>
      <c r="D3454" s="42">
        <f>_xll.qlCalendarAdvance(Calendar,$D3453,B3454,"f",FALSE)</f>
        <v>63893</v>
      </c>
      <c r="E3454" s="139">
        <f>_xll.qlInterestRateIndexValueDate(IndexON,D3454)</f>
        <v>63893</v>
      </c>
      <c r="F3454" s="155">
        <f>IFERROR(_xll.qlIndexFixing(IndexON,D3454,TRUE,_xll.ohTrigger(RecalcTrigger,TriggerON)),NA())</f>
        <v>5.5047602047864075E-3</v>
      </c>
      <c r="H3454" s="42">
        <f>_xll.qlCalendarAdvance(Calendar,$H3453,B3454,"f",FALSE)</f>
        <v>63893</v>
      </c>
      <c r="I3454" s="139">
        <f>_xll.qlInterestRateIndexValueDate(Index1M,$H3454)</f>
        <v>63895</v>
      </c>
      <c r="J3454" s="144">
        <f>IFERROR(_xll.qlIndexFixing(Index1M,$H3454,TRUE,_xll.ohTrigger(RecalcTrigger,Trigger1M)),NA())</f>
        <v>5.7020968264234126E-3</v>
      </c>
      <c r="K3454" s="44">
        <f>IFERROR(_xll.qlIndexFixing(Index3M,H3454,TRUE,_xll.ohTrigger(RecalcTrigger,Trigger3M)),NA())</f>
        <v>5.9529532816320341E-3</v>
      </c>
      <c r="L3454" s="44">
        <f>IFERROR(_xll.qlIndexFixing(Index6M,$H3454,TRUE,_xll.ohTrigger(RecalcTrigger,Trigger6M)),NA())</f>
        <v>5.5771846096957399E-3</v>
      </c>
      <c r="M3454" s="145">
        <f>IFERROR(_xll.qlIndexFixing(Index1Y,$H3454,TRUE,_xll.ohTrigger(RecalcTrigger,Trigger1Y)),NA())</f>
        <v>6.2312491102366587E-3</v>
      </c>
      <c r="N3454" s="144">
        <f>IFERROR(_xll.qlIndexFixing(ONIndex1M,I3454,TRUE,_xll.ohTrigger(RecalcTrigger,Trigger1M)),NA())</f>
        <v>5.6998709597788633E-3</v>
      </c>
      <c r="O3454" s="44">
        <f>IFERROR(_xll.qlIndexFixing(ONIndex3M,I3454,TRUE,_xll.ohTrigger(RecalcTrigger,Trigger3M)),NA())</f>
        <v>5.9464471986458989E-3</v>
      </c>
      <c r="P3454" s="44">
        <f>IFERROR(_xll.qlIndexFixing(ONIndex6M,I3454,TRUE,_xll.ohTrigger(RecalcTrigger,Trigger6M)),NA())</f>
        <v>5.5753398533919807E-3</v>
      </c>
      <c r="Q3454" s="145">
        <f>IFERROR(_xll.qlIndexFixing(ONIndex1Y,I3454,TRUE,_xll.ohTrigger(RecalcTrigger,Trigger1Y)),NA())</f>
        <v>6.2117008596818124E-3</v>
      </c>
    </row>
    <row r="3455" spans="2:17" x14ac:dyDescent="0.2">
      <c r="B3455" s="39" t="s">
        <v>42</v>
      </c>
      <c r="D3455" s="42">
        <f>_xll.qlCalendarAdvance(Calendar,$D3454,B3455,"f",FALSE)</f>
        <v>63900</v>
      </c>
      <c r="E3455" s="139">
        <f>_xll.qlInterestRateIndexValueDate(IndexON,D3455)</f>
        <v>63900</v>
      </c>
      <c r="F3455" s="155">
        <f>IFERROR(_xll.qlIndexFixing(IndexON,D3455,TRUE,_xll.ohTrigger(RecalcTrigger,TriggerON)),NA())</f>
        <v>5.5052989516735096E-3</v>
      </c>
      <c r="H3455" s="42">
        <f>_xll.qlCalendarAdvance(Calendar,$H3454,B3455,"f",FALSE)</f>
        <v>63900</v>
      </c>
      <c r="I3455" s="139">
        <f>_xll.qlInterestRateIndexValueDate(Index1M,$H3455)</f>
        <v>63902</v>
      </c>
      <c r="J3455" s="144">
        <f>IFERROR(_xll.qlIndexFixing(Index1M,$H3455,TRUE,_xll.ohTrigger(RecalcTrigger,Trigger1M)),NA())</f>
        <v>5.7026437012114477E-3</v>
      </c>
      <c r="K3455" s="44">
        <f>IFERROR(_xll.qlIndexFixing(Index3M,H3455,TRUE,_xll.ohTrigger(RecalcTrigger,Trigger3M)),NA())</f>
        <v>5.9532972595413014E-3</v>
      </c>
      <c r="L3455" s="44">
        <f>IFERROR(_xll.qlIndexFixing(Index6M,$H3455,TRUE,_xll.ohTrigger(RecalcTrigger,Trigger6M)),NA())</f>
        <v>5.5766722183083987E-3</v>
      </c>
      <c r="M3455" s="145">
        <f>IFERROR(_xll.qlIndexFixing(Index1Y,$H3455,TRUE,_xll.ohTrigger(RecalcTrigger,Trigger1Y)),NA())</f>
        <v>6.2311356704578894E-3</v>
      </c>
      <c r="N3455" s="144">
        <f>IFERROR(_xll.qlIndexFixing(ONIndex1M,I3455,TRUE,_xll.ohTrigger(RecalcTrigger,Trigger1M)),NA())</f>
        <v>5.7004339940380788E-3</v>
      </c>
      <c r="O3455" s="44">
        <f>IFERROR(_xll.qlIndexFixing(ONIndex3M,I3455,TRUE,_xll.ohTrigger(RecalcTrigger,Trigger3M)),NA())</f>
        <v>5.9468552794950114E-3</v>
      </c>
      <c r="P3455" s="44">
        <f>IFERROR(_xll.qlIndexFixing(ONIndex6M,I3455,TRUE,_xll.ohTrigger(RecalcTrigger,Trigger6M)),NA())</f>
        <v>5.5749088888479292E-3</v>
      </c>
      <c r="Q3455" s="145">
        <f>IFERROR(_xll.qlIndexFixing(ONIndex1Y,I3455,TRUE,_xll.ohTrigger(RecalcTrigger,Trigger1Y)),NA())</f>
        <v>6.2118996866367127E-3</v>
      </c>
    </row>
    <row r="3456" spans="2:17" x14ac:dyDescent="0.2">
      <c r="B3456" s="39" t="s">
        <v>42</v>
      </c>
      <c r="D3456" s="42">
        <f>_xll.qlCalendarAdvance(Calendar,$D3455,B3456,"f",FALSE)</f>
        <v>63907</v>
      </c>
      <c r="E3456" s="139">
        <f>_xll.qlInterestRateIndexValueDate(IndexON,D3456)</f>
        <v>63907</v>
      </c>
      <c r="F3456" s="155">
        <f>IFERROR(_xll.qlIndexFixing(IndexON,D3456,TRUE,_xll.ohTrigger(RecalcTrigger,TriggerON)),NA())</f>
        <v>5.5058271562735683E-3</v>
      </c>
      <c r="H3456" s="42">
        <f>_xll.qlCalendarAdvance(Calendar,$H3455,B3456,"f",FALSE)</f>
        <v>63907</v>
      </c>
      <c r="I3456" s="139">
        <f>_xll.qlInterestRateIndexValueDate(Index1M,$H3456)</f>
        <v>63909</v>
      </c>
      <c r="J3456" s="144">
        <f>IFERROR(_xll.qlIndexFixing(Index1M,$H3456,TRUE,_xll.ohTrigger(RecalcTrigger,Trigger1M)),NA())</f>
        <v>5.7031801110415496E-3</v>
      </c>
      <c r="K3456" s="44">
        <f>IFERROR(_xll.qlIndexFixing(Index3M,H3456,TRUE,_xll.ohTrigger(RecalcTrigger,Trigger3M)),NA())</f>
        <v>5.9536300192606362E-3</v>
      </c>
      <c r="L3456" s="44">
        <f>IFERROR(_xll.qlIndexFixing(Index6M,$H3456,TRUE,_xll.ohTrigger(RecalcTrigger,Trigger6M)),NA())</f>
        <v>5.5761532951643829E-3</v>
      </c>
      <c r="M3456" s="145">
        <f>IFERROR(_xll.qlIndexFixing(Index1Y,$H3456,TRUE,_xll.ohTrigger(RecalcTrigger,Trigger1Y)),NA())</f>
        <v>6.2310098196480075E-3</v>
      </c>
      <c r="N3456" s="144">
        <f>IFERROR(_xll.qlIndexFixing(ONIndex1M,I3456,TRUE,_xll.ohTrigger(RecalcTrigger,Trigger1M)),NA())</f>
        <v>5.7011425577258024E-3</v>
      </c>
      <c r="O3456" s="44">
        <f>IFERROR(_xll.qlIndexFixing(ONIndex3M,I3456,TRUE,_xll.ohTrigger(RecalcTrigger,Trigger3M)),NA())</f>
        <v>5.9473636274187669E-3</v>
      </c>
      <c r="P3456" s="44">
        <f>IFERROR(_xll.qlIndexFixing(ONIndex6M,I3456,TRUE,_xll.ohTrigger(RecalcTrigger,Trigger6M)),NA())</f>
        <v>5.5743453848045021E-3</v>
      </c>
      <c r="Q3456" s="145">
        <f>IFERROR(_xll.qlIndexFixing(ONIndex1Y,I3456,TRUE,_xll.ohTrigger(RecalcTrigger,Trigger1Y)),NA())</f>
        <v>6.2121378339785593E-3</v>
      </c>
    </row>
    <row r="3457" spans="2:17" x14ac:dyDescent="0.2">
      <c r="B3457" s="39" t="s">
        <v>42</v>
      </c>
      <c r="D3457" s="42">
        <f>_xll.qlCalendarAdvance(Calendar,$D3456,B3457,"f",FALSE)</f>
        <v>63915</v>
      </c>
      <c r="E3457" s="139">
        <f>_xll.qlInterestRateIndexValueDate(IndexON,D3457)</f>
        <v>63915</v>
      </c>
      <c r="F3457" s="155">
        <f>IFERROR(_xll.qlIndexFixing(IndexON,D3457,TRUE,_xll.ohTrigger(RecalcTrigger,TriggerON)),NA())</f>
        <v>5.5064178901353955E-3</v>
      </c>
      <c r="H3457" s="42">
        <f>_xll.qlCalendarAdvance(Calendar,$H3456,B3457,"f",FALSE)</f>
        <v>63915</v>
      </c>
      <c r="I3457" s="139">
        <f>_xll.qlInterestRateIndexValueDate(Index1M,$H3457)</f>
        <v>63919</v>
      </c>
      <c r="J3457" s="144">
        <f>IFERROR(_xll.qlIndexFixing(Index1M,$H3457,TRUE,_xll.ohTrigger(RecalcTrigger,Trigger1M)),NA())</f>
        <v>5.703928227792034E-3</v>
      </c>
      <c r="K3457" s="44">
        <f>IFERROR(_xll.qlIndexFixing(Index3M,H3457,TRUE,_xll.ohTrigger(RecalcTrigger,Trigger3M)),NA())</f>
        <v>5.9539463266426607E-3</v>
      </c>
      <c r="L3457" s="44">
        <f>IFERROR(_xll.qlIndexFixing(Index6M,$H3457,TRUE,_xll.ohTrigger(RecalcTrigger,Trigger6M)),NA())</f>
        <v>5.5753910105558486E-3</v>
      </c>
      <c r="M3457" s="145">
        <f>IFERROR(_xll.qlIndexFixing(Index1Y,$H3457,TRUE,_xll.ohTrigger(RecalcTrigger,Trigger1Y)),NA())</f>
        <v>6.2307376324109579E-3</v>
      </c>
      <c r="N3457" s="144">
        <f>IFERROR(_xll.qlIndexFixing(ONIndex1M,I3457,TRUE,_xll.ohTrigger(RecalcTrigger,Trigger1M)),NA())</f>
        <v>5.7016817150046251E-3</v>
      </c>
      <c r="O3457" s="44">
        <f>IFERROR(_xll.qlIndexFixing(ONIndex3M,I3457,TRUE,_xll.ohTrigger(RecalcTrigger,Trigger3M)),NA())</f>
        <v>5.9477462902002287E-3</v>
      </c>
      <c r="P3457" s="44">
        <f>IFERROR(_xll.qlIndexFixing(ONIndex6M,I3457,TRUE,_xll.ohTrigger(RecalcTrigger,Trigger6M)),NA())</f>
        <v>5.5738997760546027E-3</v>
      </c>
      <c r="Q3457" s="145">
        <f>IFERROR(_xll.qlIndexFixing(ONIndex1Y,I3457,TRUE,_xll.ohTrigger(RecalcTrigger,Trigger1Y)),NA())</f>
        <v>6.2123094371901999E-3</v>
      </c>
    </row>
    <row r="3458" spans="2:17" x14ac:dyDescent="0.2">
      <c r="B3458" s="39" t="s">
        <v>42</v>
      </c>
      <c r="D3458" s="42">
        <f>_xll.qlCalendarAdvance(Calendar,$D3457,B3458,"f",FALSE)</f>
        <v>63922</v>
      </c>
      <c r="E3458" s="139">
        <f>_xll.qlInterestRateIndexValueDate(IndexON,D3458)</f>
        <v>63922</v>
      </c>
      <c r="F3458" s="155">
        <f>IFERROR(_xll.qlIndexFixing(IndexON,D3458,TRUE,_xll.ohTrigger(RecalcTrigger,TriggerON)),NA())</f>
        <v>5.5069234530868982E-3</v>
      </c>
      <c r="H3458" s="42">
        <f>_xll.qlCalendarAdvance(Calendar,$H3457,B3458,"f",FALSE)</f>
        <v>63922</v>
      </c>
      <c r="I3458" s="139">
        <f>_xll.qlInterestRateIndexValueDate(Index1M,$H3458)</f>
        <v>63926</v>
      </c>
      <c r="J3458" s="144">
        <f>IFERROR(_xll.qlIndexFixing(Index1M,$H3458,TRUE,_xll.ohTrigger(RecalcTrigger,Trigger1M)),NA())</f>
        <v>5.7044391607782765E-3</v>
      </c>
      <c r="K3458" s="44">
        <f>IFERROR(_xll.qlIndexFixing(Index3M,H3458,TRUE,_xll.ohTrigger(RecalcTrigger,Trigger3M)),NA())</f>
        <v>5.9545290132877607E-3</v>
      </c>
      <c r="L3458" s="44">
        <f>IFERROR(_xll.qlIndexFixing(Index6M,$H3458,TRUE,_xll.ohTrigger(RecalcTrigger,Trigger6M)),NA())</f>
        <v>5.5748658036391223E-3</v>
      </c>
      <c r="M3458" s="145">
        <f>IFERROR(_xll.qlIndexFixing(Index1Y,$H3458,TRUE,_xll.ohTrigger(RecalcTrigger,Trigger1Y)),NA())</f>
        <v>6.2305833760450307E-3</v>
      </c>
      <c r="N3458" s="144">
        <f>IFERROR(_xll.qlIndexFixing(ONIndex1M,I3458,TRUE,_xll.ohTrigger(RecalcTrigger,Trigger1M)),NA())</f>
        <v>5.7021355166408938E-3</v>
      </c>
      <c r="O3458" s="44">
        <f>IFERROR(_xll.qlIndexFixing(ONIndex3M,I3458,TRUE,_xll.ohTrigger(RecalcTrigger,Trigger3M)),NA())</f>
        <v>5.9480654159660418E-3</v>
      </c>
      <c r="P3458" s="44">
        <f>IFERROR(_xll.qlIndexFixing(ONIndex6M,I3458,TRUE,_xll.ohTrigger(RecalcTrigger,Trigger6M)),NA())</f>
        <v>5.573512714871498E-3</v>
      </c>
      <c r="Q3458" s="145">
        <f>IFERROR(_xll.qlIndexFixing(ONIndex1Y,I3458,TRUE,_xll.ohTrigger(RecalcTrigger,Trigger1Y)),NA())</f>
        <v>6.2124470246516239E-3</v>
      </c>
    </row>
    <row r="3459" spans="2:17" x14ac:dyDescent="0.2">
      <c r="B3459" s="39" t="s">
        <v>42</v>
      </c>
      <c r="D3459" s="42">
        <f>_xll.qlCalendarAdvance(Calendar,$D3458,B3459,"f",FALSE)</f>
        <v>63929</v>
      </c>
      <c r="E3459" s="139">
        <f>_xll.qlInterestRateIndexValueDate(IndexON,D3459)</f>
        <v>63929</v>
      </c>
      <c r="F3459" s="155">
        <f>IFERROR(_xll.qlIndexFixing(IndexON,D3459,TRUE,_xll.ohTrigger(RecalcTrigger,TriggerON)),NA())</f>
        <v>5.5074184263492754E-3</v>
      </c>
      <c r="H3459" s="42">
        <f>_xll.qlCalendarAdvance(Calendar,$H3458,B3459,"f",FALSE)</f>
        <v>63929</v>
      </c>
      <c r="I3459" s="139">
        <f>_xll.qlInterestRateIndexValueDate(Index1M,$H3459)</f>
        <v>63933</v>
      </c>
      <c r="J3459" s="144">
        <f>IFERROR(_xll.qlIndexFixing(Index1M,$H3459,TRUE,_xll.ohTrigger(RecalcTrigger,Trigger1M)),NA())</f>
        <v>5.7049395777970672E-3</v>
      </c>
      <c r="K3459" s="44">
        <f>IFERROR(_xll.qlIndexFixing(Index3M,H3459,TRUE,_xll.ohTrigger(RecalcTrigger,Trigger3M)),NA())</f>
        <v>5.9547535923172475E-3</v>
      </c>
      <c r="L3459" s="44">
        <f>IFERROR(_xll.qlIndexFixing(Index6M,$H3459,TRUE,_xll.ohTrigger(RecalcTrigger,Trigger6M)),NA())</f>
        <v>5.5743244165167372E-3</v>
      </c>
      <c r="M3459" s="145">
        <f>IFERROR(_xll.qlIndexFixing(Index1Y,$H3459,TRUE,_xll.ohTrigger(RecalcTrigger,Trigger1Y)),NA())</f>
        <v>6.2304166530416276E-3</v>
      </c>
      <c r="N3459" s="144">
        <f>IFERROR(_xll.qlIndexFixing(ONIndex1M,I3459,TRUE,_xll.ohTrigger(RecalcTrigger,Trigger1M)),NA())</f>
        <v>5.7026552165240219E-3</v>
      </c>
      <c r="O3459" s="44">
        <f>IFERROR(_xll.qlIndexFixing(ONIndex3M,I3459,TRUE,_xll.ohTrigger(RecalcTrigger,Trigger3M)),NA())</f>
        <v>5.9484273657961495E-3</v>
      </c>
      <c r="P3459" s="44">
        <f>IFERROR(_xll.qlIndexFixing(ONIndex6M,I3459,TRUE,_xll.ohTrigger(RecalcTrigger,Trigger6M)),NA())</f>
        <v>5.5730551726274058E-3</v>
      </c>
      <c r="Q3459" s="145">
        <f>IFERROR(_xll.qlIndexFixing(ONIndex1Y,I3459,TRUE,_xll.ohTrigger(RecalcTrigger,Trigger1Y)),NA())</f>
        <v>6.212596443608831E-3</v>
      </c>
    </row>
    <row r="3460" spans="2:17" x14ac:dyDescent="0.2">
      <c r="B3460" s="39" t="s">
        <v>42</v>
      </c>
      <c r="D3460" s="42">
        <f>_xll.qlCalendarAdvance(Calendar,$D3459,B3460,"f",FALSE)</f>
        <v>63936</v>
      </c>
      <c r="E3460" s="139">
        <f>_xll.qlInterestRateIndexValueDate(IndexON,D3460)</f>
        <v>63936</v>
      </c>
      <c r="F3460" s="155">
        <f>IFERROR(_xll.qlIndexFixing(IndexON,D3460,TRUE,_xll.ohTrigger(RecalcTrigger,TriggerON)),NA())</f>
        <v>5.507902794894548E-3</v>
      </c>
      <c r="H3460" s="42">
        <f>_xll.qlCalendarAdvance(Calendar,$H3459,B3460,"f",FALSE)</f>
        <v>63936</v>
      </c>
      <c r="I3460" s="139">
        <f>_xll.qlInterestRateIndexValueDate(Index1M,$H3460)</f>
        <v>63940</v>
      </c>
      <c r="J3460" s="144">
        <f>IFERROR(_xll.qlIndexFixing(Index1M,$H3460,TRUE,_xll.ohTrigger(RecalcTrigger,Trigger1M)),NA())</f>
        <v>5.7054294639699845E-3</v>
      </c>
      <c r="K3460" s="44">
        <f>IFERROR(_xll.qlIndexFixing(Index3M,H3460,TRUE,_xll.ohTrigger(RecalcTrigger,Trigger3M)),NA())</f>
        <v>5.9550356762084382E-3</v>
      </c>
      <c r="L3460" s="44">
        <f>IFERROR(_xll.qlIndexFixing(Index6M,$H3460,TRUE,_xll.ohTrigger(RecalcTrigger,Trigger6M)),NA())</f>
        <v>5.5737764571623626E-3</v>
      </c>
      <c r="M3460" s="145">
        <f>IFERROR(_xll.qlIndexFixing(Index1Y,$H3460,TRUE,_xll.ohTrigger(RecalcTrigger,Trigger1Y)),NA())</f>
        <v>6.2302374463474308E-3</v>
      </c>
      <c r="N3460" s="144">
        <f>IFERROR(_xll.qlIndexFixing(ONIndex1M,I3460,TRUE,_xll.ohTrigger(RecalcTrigger,Trigger1M)),NA())</f>
        <v>5.7031644182448105E-3</v>
      </c>
      <c r="O3460" s="44">
        <f>IFERROR(_xll.qlIndexFixing(ONIndex3M,I3460,TRUE,_xll.ohTrigger(RecalcTrigger,Trigger3M)),NA())</f>
        <v>5.9487781400857642E-3</v>
      </c>
      <c r="P3460" s="44">
        <f>IFERROR(_xll.qlIndexFixing(ONIndex6M,I3460,TRUE,_xll.ohTrigger(RecalcTrigger,Trigger6M)),NA())</f>
        <v>5.5725911917736681E-3</v>
      </c>
      <c r="Q3460" s="145">
        <f>IFERROR(_xll.qlIndexFixing(ONIndex1Y,I3460,TRUE,_xll.ohTrigger(RecalcTrigger,Trigger1Y)),NA())</f>
        <v>6.2127338928608111E-3</v>
      </c>
    </row>
    <row r="3461" spans="2:17" x14ac:dyDescent="0.2">
      <c r="B3461" s="39" t="s">
        <v>42</v>
      </c>
      <c r="D3461" s="42">
        <f>_xll.qlCalendarAdvance(Calendar,$D3460,B3461,"f",FALSE)</f>
        <v>63943</v>
      </c>
      <c r="E3461" s="139">
        <f>_xll.qlInterestRateIndexValueDate(IndexON,D3461)</f>
        <v>63943</v>
      </c>
      <c r="F3461" s="155">
        <f>IFERROR(_xll.qlIndexFixing(IndexON,D3461,TRUE,_xll.ohTrigger(RecalcTrigger,TriggerON)),NA())</f>
        <v>5.5083765436947374E-3</v>
      </c>
      <c r="H3461" s="42">
        <f>_xll.qlCalendarAdvance(Calendar,$H3460,B3461,"f",FALSE)</f>
        <v>63943</v>
      </c>
      <c r="I3461" s="139">
        <f>_xll.qlInterestRateIndexValueDate(Index1M,$H3461)</f>
        <v>63947</v>
      </c>
      <c r="J3461" s="144">
        <f>IFERROR(_xll.qlIndexFixing(Index1M,$H3461,TRUE,_xll.ohTrigger(RecalcTrigger,Trigger1M)),NA())</f>
        <v>5.7059088044211868E-3</v>
      </c>
      <c r="K3461" s="44">
        <f>IFERROR(_xll.qlIndexFixing(Index3M,H3461,TRUE,_xll.ohTrigger(RecalcTrigger,Trigger3M)),NA())</f>
        <v>5.9553064545260085E-3</v>
      </c>
      <c r="L3461" s="44">
        <f>IFERROR(_xll.qlIndexFixing(Index6M,$H3461,TRUE,_xll.ohTrigger(RecalcTrigger,Trigger6M)),NA())</f>
        <v>5.573221916438692E-3</v>
      </c>
      <c r="M3461" s="145">
        <f>IFERROR(_xll.qlIndexFixing(Index1Y,$H3461,TRUE,_xll.ohTrigger(RecalcTrigger,Trigger1Y)),NA())</f>
        <v>6.2300457389102186E-3</v>
      </c>
      <c r="N3461" s="144">
        <f>IFERROR(_xll.qlIndexFixing(ONIndex1M,I3461,TRUE,_xll.ohTrigger(RecalcTrigger,Trigger1M)),NA())</f>
        <v>5.7036631068552168E-3</v>
      </c>
      <c r="O3461" s="44">
        <f>IFERROR(_xll.qlIndexFixing(ONIndex3M,I3461,TRUE,_xll.ohTrigger(RecalcTrigger,Trigger3M)),NA())</f>
        <v>5.9491177226078662E-3</v>
      </c>
      <c r="P3461" s="44">
        <f>IFERROR(_xll.qlIndexFixing(ONIndex6M,I3461,TRUE,_xll.ohTrigger(RecalcTrigger,Trigger6M)),NA())</f>
        <v>5.5721207630377023E-3</v>
      </c>
      <c r="Q3461" s="145">
        <f>IFERROR(_xll.qlIndexFixing(ONIndex1Y,I3461,TRUE,_xll.ohTrigger(RecalcTrigger,Trigger1Y)),NA())</f>
        <v>6.2128593555410561E-3</v>
      </c>
    </row>
    <row r="3462" spans="2:17" x14ac:dyDescent="0.2">
      <c r="B3462" s="39" t="s">
        <v>42</v>
      </c>
      <c r="D3462" s="42">
        <f>_xll.qlCalendarAdvance(Calendar,$D3461,B3462,"f",FALSE)</f>
        <v>63950</v>
      </c>
      <c r="E3462" s="139">
        <f>_xll.qlInterestRateIndexValueDate(IndexON,D3462)</f>
        <v>63950</v>
      </c>
      <c r="F3462" s="155">
        <f>IFERROR(_xll.qlIndexFixing(IndexON,D3462,TRUE,_xll.ohTrigger(RecalcTrigger,TriggerON)),NA())</f>
        <v>5.5088396576419285E-3</v>
      </c>
      <c r="H3462" s="42">
        <f>_xll.qlCalendarAdvance(Calendar,$H3461,B3462,"f",FALSE)</f>
        <v>63950</v>
      </c>
      <c r="I3462" s="139">
        <f>_xll.qlInterestRateIndexValueDate(Index1M,$H3462)</f>
        <v>63954</v>
      </c>
      <c r="J3462" s="144">
        <f>IFERROR(_xll.qlIndexFixing(Index1M,$H3462,TRUE,_xll.ohTrigger(RecalcTrigger,Trigger1M)),NA())</f>
        <v>5.7061439633839962E-3</v>
      </c>
      <c r="K3462" s="44">
        <f>IFERROR(_xll.qlIndexFixing(Index3M,H3462,TRUE,_xll.ohTrigger(RecalcTrigger,Trigger3M)),NA())</f>
        <v>5.9555659114171452E-3</v>
      </c>
      <c r="L3462" s="44">
        <f>IFERROR(_xll.qlIndexFixing(Index6M,$H3462,TRUE,_xll.ohTrigger(RecalcTrigger,Trigger6M)),NA())</f>
        <v>5.5726607852062239E-3</v>
      </c>
      <c r="M3462" s="145">
        <f>IFERROR(_xll.qlIndexFixing(Index1Y,$H3462,TRUE,_xll.ohTrigger(RecalcTrigger,Trigger1Y)),NA())</f>
        <v>6.2298415136777677E-3</v>
      </c>
      <c r="N3462" s="144">
        <f>IFERROR(_xll.qlIndexFixing(ONIndex1M,I3462,TRUE,_xll.ohTrigger(RecalcTrigger,Trigger1M)),NA())</f>
        <v>5.7041512674071981E-3</v>
      </c>
      <c r="O3462" s="44">
        <f>IFERROR(_xll.qlIndexFixing(ONIndex3M,I3462,TRUE,_xll.ohTrigger(RecalcTrigger,Trigger3M)),NA())</f>
        <v>5.9494460978548602E-3</v>
      </c>
      <c r="P3462" s="44">
        <f>IFERROR(_xll.qlIndexFixing(ONIndex6M,I3462,TRUE,_xll.ohTrigger(RecalcTrigger,Trigger6M)),NA())</f>
        <v>5.5716438773867338E-3</v>
      </c>
      <c r="Q3462" s="145">
        <f>IFERROR(_xll.qlIndexFixing(ONIndex1Y,I3462,TRUE,_xll.ohTrigger(RecalcTrigger,Trigger1Y)),NA())</f>
        <v>6.2129728146231855E-3</v>
      </c>
    </row>
    <row r="3463" spans="2:17" x14ac:dyDescent="0.2">
      <c r="B3463" s="39" t="s">
        <v>42</v>
      </c>
      <c r="D3463" s="42">
        <f>_xll.qlCalendarAdvance(Calendar,$D3462,B3463,"f",FALSE)</f>
        <v>63957</v>
      </c>
      <c r="E3463" s="139">
        <f>_xll.qlInterestRateIndexValueDate(IndexON,D3463)</f>
        <v>63957</v>
      </c>
      <c r="F3463" s="155">
        <f>IFERROR(_xll.qlIndexFixing(IndexON,D3463,TRUE,_xll.ohTrigger(RecalcTrigger,TriggerON)),NA())</f>
        <v>5.5092921218680146E-3</v>
      </c>
      <c r="H3463" s="42">
        <f>_xll.qlCalendarAdvance(Calendar,$H3462,B3463,"f",FALSE)</f>
        <v>63957</v>
      </c>
      <c r="I3463" s="139">
        <f>_xll.qlInterestRateIndexValueDate(Index1M,$H3463)</f>
        <v>63961</v>
      </c>
      <c r="J3463" s="144">
        <f>IFERROR(_xll.qlIndexFixing(Index1M,$H3463,TRUE,_xll.ohTrigger(RecalcTrigger,Trigger1M)),NA())</f>
        <v>5.7066044155346897E-3</v>
      </c>
      <c r="K3463" s="44">
        <f>IFERROR(_xll.qlIndexFixing(Index3M,H3463,TRUE,_xll.ohTrigger(RecalcTrigger,Trigger3M)),NA())</f>
        <v>5.9558140310272773E-3</v>
      </c>
      <c r="L3463" s="44">
        <f>IFERROR(_xll.qlIndexFixing(Index6M,$H3463,TRUE,_xll.ohTrigger(RecalcTrigger,Trigger6M)),NA())</f>
        <v>5.5720930543250152E-3</v>
      </c>
      <c r="M3463" s="145">
        <f>IFERROR(_xll.qlIndexFixing(Index1Y,$H3463,TRUE,_xll.ohTrigger(RecalcTrigger,Trigger1Y)),NA())</f>
        <v>6.2296247535985113E-3</v>
      </c>
      <c r="N3463" s="144">
        <f>IFERROR(_xll.qlIndexFixing(ONIndex1M,I3463,TRUE,_xll.ohTrigger(RecalcTrigger,Trigger1M)),NA())</f>
        <v>5.7046288851925198E-3</v>
      </c>
      <c r="O3463" s="44">
        <f>IFERROR(_xll.qlIndexFixing(ONIndex3M,I3463,TRUE,_xll.ohTrigger(RecalcTrigger,Trigger3M)),NA())</f>
        <v>5.9497632499194708E-3</v>
      </c>
      <c r="P3463" s="44">
        <f>IFERROR(_xll.qlIndexFixing(ONIndex6M,I3463,TRUE,_xll.ohTrigger(RecalcTrigger,Trigger6M)),NA())</f>
        <v>5.57116052554818E-3</v>
      </c>
      <c r="Q3463" s="145">
        <f>IFERROR(_xll.qlIndexFixing(ONIndex1Y,I3463,TRUE,_xll.ohTrigger(RecalcTrigger,Trigger1Y)),NA())</f>
        <v>6.2130742532406913E-3</v>
      </c>
    </row>
    <row r="3464" spans="2:17" x14ac:dyDescent="0.2">
      <c r="B3464" s="39" t="s">
        <v>42</v>
      </c>
      <c r="D3464" s="42">
        <f>_xll.qlCalendarAdvance(Calendar,$D3463,B3464,"f",FALSE)</f>
        <v>63964</v>
      </c>
      <c r="E3464" s="139">
        <f>_xll.qlInterestRateIndexValueDate(IndexON,D3464)</f>
        <v>63964</v>
      </c>
      <c r="F3464" s="155">
        <f>IFERROR(_xll.qlIndexFixing(IndexON,D3464,TRUE,_xll.ohTrigger(RecalcTrigger,TriggerON)),NA())</f>
        <v>5.5097339211052088E-3</v>
      </c>
      <c r="H3464" s="42">
        <f>_xll.qlCalendarAdvance(Calendar,$H3463,B3464,"f",FALSE)</f>
        <v>63964</v>
      </c>
      <c r="I3464" s="139">
        <f>_xll.qlInterestRateIndexValueDate(Index1M,$H3464)</f>
        <v>63968</v>
      </c>
      <c r="J3464" s="144">
        <f>IFERROR(_xll.qlIndexFixing(Index1M,$H3464,TRUE,_xll.ohTrigger(RecalcTrigger,Trigger1M)),NA())</f>
        <v>5.7070542810252634E-3</v>
      </c>
      <c r="K3464" s="44">
        <f>IFERROR(_xll.qlIndexFixing(Index3M,H3464,TRUE,_xll.ohTrigger(RecalcTrigger,Trigger3M)),NA())</f>
        <v>5.9560507975018355E-3</v>
      </c>
      <c r="L3464" s="44">
        <f>IFERROR(_xll.qlIndexFixing(Index6M,$H3464,TRUE,_xll.ohTrigger(RecalcTrigger,Trigger6M)),NA())</f>
        <v>5.5715187146568833E-3</v>
      </c>
      <c r="M3464" s="145">
        <f>IFERROR(_xll.qlIndexFixing(Index1Y,$H3464,TRUE,_xll.ohTrigger(RecalcTrigger,Trigger1Y)),NA())</f>
        <v>6.2293954416217621E-3</v>
      </c>
      <c r="N3464" s="144">
        <f>IFERROR(_xll.qlIndexFixing(ONIndex1M,I3464,TRUE,_xll.ohTrigger(RecalcTrigger,Trigger1M)),NA())</f>
        <v>5.7050959452631389E-3</v>
      </c>
      <c r="O3464" s="44">
        <f>IFERROR(_xll.qlIndexFixing(ONIndex3M,I3464,TRUE,_xll.ohTrigger(RecalcTrigger,Trigger3M)),NA())</f>
        <v>5.9500691628144864E-3</v>
      </c>
      <c r="P3464" s="44">
        <f>IFERROR(_xll.qlIndexFixing(ONIndex6M,I3464,TRUE,_xll.ohTrigger(RecalcTrigger,Trigger6M)),NA())</f>
        <v>5.5706706987290744E-3</v>
      </c>
      <c r="Q3464" s="145">
        <f>IFERROR(_xll.qlIndexFixing(ONIndex1Y,I3464,TRUE,_xll.ohTrigger(RecalcTrigger,Trigger1Y)),NA())</f>
        <v>6.2131636544471291E-3</v>
      </c>
    </row>
    <row r="3465" spans="2:17" x14ac:dyDescent="0.2">
      <c r="B3465" s="39" t="s">
        <v>42</v>
      </c>
      <c r="D3465" s="42">
        <f>_xll.qlCalendarAdvance(Calendar,$D3464,B3465,"f",FALSE)</f>
        <v>63971</v>
      </c>
      <c r="E3465" s="139">
        <f>_xll.qlInterestRateIndexValueDate(IndexON,D3465)</f>
        <v>63971</v>
      </c>
      <c r="F3465" s="155">
        <f>IFERROR(_xll.qlIndexFixing(IndexON,D3465,TRUE,_xll.ohTrigger(RecalcTrigger,TriggerON)),NA())</f>
        <v>5.5101650404854041E-3</v>
      </c>
      <c r="H3465" s="42">
        <f>_xll.qlCalendarAdvance(Calendar,$H3464,B3465,"f",FALSE)</f>
        <v>63971</v>
      </c>
      <c r="I3465" s="139">
        <f>_xll.qlInterestRateIndexValueDate(Index1M,$H3465)</f>
        <v>63975</v>
      </c>
      <c r="J3465" s="144">
        <f>IFERROR(_xll.qlIndexFixing(Index1M,$H3465,TRUE,_xll.ohTrigger(RecalcTrigger,Trigger1M)),NA())</f>
        <v>5.7074935449733365E-3</v>
      </c>
      <c r="K3465" s="44">
        <f>IFERROR(_xll.qlIndexFixing(Index3M,H3465,TRUE,_xll.ohTrigger(RecalcTrigger,Trigger3M)),NA())</f>
        <v>5.9562761949871271E-3</v>
      </c>
      <c r="L3465" s="44">
        <f>IFERROR(_xll.qlIndexFixing(Index6M,$H3465,TRUE,_xll.ohTrigger(RecalcTrigger,Trigger6M)),NA())</f>
        <v>5.5709377570627638E-3</v>
      </c>
      <c r="M3465" s="145">
        <f>IFERROR(_xll.qlIndexFixing(Index1Y,$H3465,TRUE,_xll.ohTrigger(RecalcTrigger,Trigger1Y)),NA())</f>
        <v>6.2291535606968287E-3</v>
      </c>
      <c r="N3465" s="144">
        <f>IFERROR(_xll.qlIndexFixing(ONIndex1M,I3465,TRUE,_xll.ohTrigger(RecalcTrigger,Trigger1M)),NA())</f>
        <v>5.7055524326710128E-3</v>
      </c>
      <c r="O3465" s="44">
        <f>IFERROR(_xll.qlIndexFixing(ONIndex3M,I3465,TRUE,_xll.ohTrigger(RecalcTrigger,Trigger3M)),NA())</f>
        <v>5.9503638210323118E-3</v>
      </c>
      <c r="P3465" s="44">
        <f>IFERROR(_xll.qlIndexFixing(ONIndex6M,I3465,TRUE,_xll.ohTrigger(RecalcTrigger,Trigger6M)),NA())</f>
        <v>5.5701743874969623E-3</v>
      </c>
      <c r="Q3465" s="145">
        <f>IFERROR(_xll.qlIndexFixing(ONIndex1Y,I3465,TRUE,_xll.ohTrigger(RecalcTrigger,Trigger1Y)),NA())</f>
        <v>6.2132410011361827E-3</v>
      </c>
    </row>
    <row r="3466" spans="2:17" x14ac:dyDescent="0.2">
      <c r="B3466" s="39" t="s">
        <v>42</v>
      </c>
      <c r="D3466" s="42">
        <f>_xll.qlCalendarAdvance(Calendar,$D3465,B3466,"f",FALSE)</f>
        <v>63978</v>
      </c>
      <c r="E3466" s="139">
        <f>_xll.qlInterestRateIndexValueDate(IndexON,D3466)</f>
        <v>63978</v>
      </c>
      <c r="F3466" s="155">
        <f>IFERROR(_xll.qlIndexFixing(IndexON,D3466,TRUE,_xll.ohTrigger(RecalcTrigger,TriggerON)),NA())</f>
        <v>5.5105854650605579E-3</v>
      </c>
      <c r="H3466" s="42">
        <f>_xll.qlCalendarAdvance(Calendar,$H3465,B3466,"f",FALSE)</f>
        <v>63978</v>
      </c>
      <c r="I3466" s="139">
        <f>_xll.qlInterestRateIndexValueDate(Index1M,$H3466)</f>
        <v>63982</v>
      </c>
      <c r="J3466" s="144">
        <f>IFERROR(_xll.qlIndexFixing(Index1M,$H3466,TRUE,_xll.ohTrigger(RecalcTrigger,Trigger1M)),NA())</f>
        <v>5.7081468001686196E-3</v>
      </c>
      <c r="K3466" s="44">
        <f>IFERROR(_xll.qlIndexFixing(Index3M,H3466,TRUE,_xll.ohTrigger(RecalcTrigger,Trigger3M)),NA())</f>
        <v>5.9565525371597025E-3</v>
      </c>
      <c r="L3466" s="44">
        <f>IFERROR(_xll.qlIndexFixing(Index6M,$H3466,TRUE,_xll.ohTrigger(RecalcTrigger,Trigger6M)),NA())</f>
        <v>5.5703476670685235E-3</v>
      </c>
      <c r="M3466" s="145">
        <f>IFERROR(_xll.qlIndexFixing(Index1Y,$H3466,TRUE,_xll.ohTrigger(RecalcTrigger,Trigger1Y)),NA())</f>
        <v>6.2289263751932758E-3</v>
      </c>
      <c r="N3466" s="144">
        <f>IFERROR(_xll.qlIndexFixing(ONIndex1M,I3466,TRUE,_xll.ohTrigger(RecalcTrigger,Trigger1M)),NA())</f>
        <v>5.7059983326279706E-3</v>
      </c>
      <c r="O3466" s="44">
        <f>IFERROR(_xll.qlIndexFixing(ONIndex3M,I3466,TRUE,_xll.ohTrigger(RecalcTrigger,Trigger3M)),NA())</f>
        <v>5.9506472083459272E-3</v>
      </c>
      <c r="P3466" s="44">
        <f>IFERROR(_xll.qlIndexFixing(ONIndex6M,I3466,TRUE,_xll.ohTrigger(RecalcTrigger,Trigger6M)),NA())</f>
        <v>5.569671582739133E-3</v>
      </c>
      <c r="Q3466" s="145">
        <f>IFERROR(_xll.qlIndexFixing(ONIndex1Y,I3466,TRUE,_xll.ohTrigger(RecalcTrigger,Trigger1Y)),NA())</f>
        <v>6.2133062766012159E-3</v>
      </c>
    </row>
    <row r="3467" spans="2:17" x14ac:dyDescent="0.2">
      <c r="B3467" s="39" t="s">
        <v>42</v>
      </c>
      <c r="D3467" s="42">
        <f>_xll.qlCalendarAdvance(Calendar,$D3466,B3467,"f",FALSE)</f>
        <v>63985</v>
      </c>
      <c r="E3467" s="139">
        <f>_xll.qlInterestRateIndexValueDate(IndexON,D3467)</f>
        <v>63985</v>
      </c>
      <c r="F3467" s="155">
        <f>IFERROR(_xll.qlIndexFixing(IndexON,D3467,TRUE,_xll.ohTrigger(RecalcTrigger,TriggerON)),NA())</f>
        <v>5.510995179482947E-3</v>
      </c>
      <c r="H3467" s="42">
        <f>_xll.qlCalendarAdvance(Calendar,$H3466,B3467,"f",FALSE)</f>
        <v>63985</v>
      </c>
      <c r="I3467" s="139">
        <f>_xll.qlInterestRateIndexValueDate(Index1M,$H3467)</f>
        <v>63989</v>
      </c>
      <c r="J3467" s="144">
        <f>IFERROR(_xll.qlIndexFixing(Index1M,$H3467,TRUE,_xll.ohTrigger(RecalcTrigger,Trigger1M)),NA())</f>
        <v>5.70856255387621E-3</v>
      </c>
      <c r="K3467" s="44">
        <f>IFERROR(_xll.qlIndexFixing(Index3M,H3467,TRUE,_xll.ohTrigger(RecalcTrigger,Trigger3M)),NA())</f>
        <v>5.9567543350346345E-3</v>
      </c>
      <c r="L3467" s="44">
        <f>IFERROR(_xll.qlIndexFixing(Index6M,$H3467,TRUE,_xll.ohTrigger(RecalcTrigger,Trigger6M)),NA())</f>
        <v>5.5697524733485616E-3</v>
      </c>
      <c r="M3467" s="145">
        <f>IFERROR(_xll.qlIndexFixing(Index1Y,$H3467,TRUE,_xll.ohTrigger(RecalcTrigger,Trigger1Y)),NA())</f>
        <v>6.2286583891278061E-3</v>
      </c>
      <c r="N3467" s="144">
        <f>IFERROR(_xll.qlIndexFixing(ONIndex1M,I3467,TRUE,_xll.ohTrigger(RecalcTrigger,Trigger1M)),NA())</f>
        <v>5.7064336302659058E-3</v>
      </c>
      <c r="O3467" s="44">
        <f>IFERROR(_xll.qlIndexFixing(ONIndex3M,I3467,TRUE,_xll.ohTrigger(RecalcTrigger,Trigger3M)),NA())</f>
        <v>5.9509193092477375E-3</v>
      </c>
      <c r="P3467" s="44">
        <f>IFERROR(_xll.qlIndexFixing(ONIndex6M,I3467,TRUE,_xll.ohTrigger(RecalcTrigger,Trigger6M)),NA())</f>
        <v>5.5691622755027481E-3</v>
      </c>
      <c r="Q3467" s="145">
        <f>IFERROR(_xll.qlIndexFixing(ONIndex1Y,I3467,TRUE,_xll.ohTrigger(RecalcTrigger,Trigger1Y)),NA())</f>
        <v>6.2133594636559764E-3</v>
      </c>
    </row>
    <row r="3468" spans="2:17" x14ac:dyDescent="0.2">
      <c r="B3468" s="39" t="s">
        <v>42</v>
      </c>
      <c r="D3468" s="42">
        <f>_xll.qlCalendarAdvance(Calendar,$D3467,B3468,"f",FALSE)</f>
        <v>63992</v>
      </c>
      <c r="E3468" s="139">
        <f>_xll.qlInterestRateIndexValueDate(IndexON,D3468)</f>
        <v>63992</v>
      </c>
      <c r="F3468" s="155">
        <f>IFERROR(_xll.qlIndexFixing(IndexON,D3468,TRUE,_xll.ohTrigger(RecalcTrigger,TriggerON)),NA())</f>
        <v>5.5113941690443369E-3</v>
      </c>
      <c r="H3468" s="42">
        <f>_xll.qlCalendarAdvance(Calendar,$H3467,B3468,"f",FALSE)</f>
        <v>63992</v>
      </c>
      <c r="I3468" s="139">
        <f>_xll.qlInterestRateIndexValueDate(Index1M,$H3468)</f>
        <v>63996</v>
      </c>
      <c r="J3468" s="144">
        <f>IFERROR(_xll.qlIndexFixing(Index1M,$H3468,TRUE,_xll.ohTrigger(RecalcTrigger,Trigger1M)),NA())</f>
        <v>5.7089676577260296E-3</v>
      </c>
      <c r="K3468" s="44">
        <f>IFERROR(_xll.qlIndexFixing(Index3M,H3468,TRUE,_xll.ohTrigger(RecalcTrigger,Trigger3M)),NA())</f>
        <v>5.9569447150394387E-3</v>
      </c>
      <c r="L3468" s="44">
        <f>IFERROR(_xll.qlIndexFixing(Index6M,$H3468,TRUE,_xll.ohTrigger(RecalcTrigger,Trigger6M)),NA())</f>
        <v>5.5691506327768345E-3</v>
      </c>
      <c r="M3468" s="145">
        <f>IFERROR(_xll.qlIndexFixing(Index1Y,$H3468,TRUE,_xll.ohTrigger(RecalcTrigger,Trigger1Y)),NA())</f>
        <v>6.2283777815305384E-3</v>
      </c>
      <c r="N3468" s="144">
        <f>IFERROR(_xll.qlIndexFixing(ONIndex1M,I3468,TRUE,_xll.ohTrigger(RecalcTrigger,Trigger1M)),NA())</f>
        <v>5.7068583107167115E-3</v>
      </c>
      <c r="O3468" s="44">
        <f>IFERROR(_xll.qlIndexFixing(ONIndex3M,I3468,TRUE,_xll.ohTrigger(RecalcTrigger,Trigger3M)),NA())</f>
        <v>5.9511801077505311E-3</v>
      </c>
      <c r="P3468" s="44">
        <f>IFERROR(_xll.qlIndexFixing(ONIndex6M,I3468,TRUE,_xll.ohTrigger(RecalcTrigger,Trigger6M)),NA())</f>
        <v>5.568646456595161E-3</v>
      </c>
      <c r="Q3468" s="145">
        <f>IFERROR(_xll.qlIndexFixing(ONIndex1Y,I3468,TRUE,_xll.ohTrigger(RecalcTrigger,Trigger1Y)),NA())</f>
        <v>6.2134005454339558E-3</v>
      </c>
    </row>
    <row r="3469" spans="2:17" x14ac:dyDescent="0.2">
      <c r="B3469" s="39" t="s">
        <v>42</v>
      </c>
      <c r="D3469" s="42">
        <f>_xll.qlCalendarAdvance(Calendar,$D3468,B3469,"f",FALSE)</f>
        <v>63999</v>
      </c>
      <c r="E3469" s="139">
        <f>_xll.qlInterestRateIndexValueDate(IndexON,D3469)</f>
        <v>63999</v>
      </c>
      <c r="F3469" s="155">
        <f>IFERROR(_xll.qlIndexFixing(IndexON,D3469,TRUE,_xll.ohTrigger(RecalcTrigger,TriggerON)),NA())</f>
        <v>5.5117824185568765E-3</v>
      </c>
      <c r="H3469" s="42">
        <f>_xll.qlCalendarAdvance(Calendar,$H3468,B3469,"f",FALSE)</f>
        <v>63999</v>
      </c>
      <c r="I3469" s="139">
        <f>_xll.qlInterestRateIndexValueDate(Index1M,$H3469)</f>
        <v>64003</v>
      </c>
      <c r="J3469" s="144">
        <f>IFERROR(_xll.qlIndexFixing(Index1M,$H3469,TRUE,_xll.ohTrigger(RecalcTrigger,Trigger1M)),NA())</f>
        <v>5.7093620968396595E-3</v>
      </c>
      <c r="K3469" s="44">
        <f>IFERROR(_xll.qlIndexFixing(Index3M,H3469,TRUE,_xll.ohTrigger(RecalcTrigger,Trigger3M)),NA())</f>
        <v>5.9571236613198417E-3</v>
      </c>
      <c r="L3469" s="44">
        <f>IFERROR(_xll.qlIndexFixing(Index6M,$H3469,TRUE,_xll.ohTrigger(RecalcTrigger,Trigger6M)),NA())</f>
        <v>5.5685421362154357E-3</v>
      </c>
      <c r="M3469" s="145">
        <f>IFERROR(_xll.qlIndexFixing(Index1Y,$H3469,TRUE,_xll.ohTrigger(RecalcTrigger,Trigger1Y)),NA())</f>
        <v>6.2280845353525965E-3</v>
      </c>
      <c r="N3469" s="144">
        <f>IFERROR(_xll.qlIndexFixing(ONIndex1M,I3469,TRUE,_xll.ohTrigger(RecalcTrigger,Trigger1M)),NA())</f>
        <v>5.707272359192217E-3</v>
      </c>
      <c r="O3469" s="44">
        <f>IFERROR(_xll.qlIndexFixing(ONIndex3M,I3469,TRUE,_xll.ohTrigger(RecalcTrigger,Trigger3M)),NA())</f>
        <v>5.9514295881069046E-3</v>
      </c>
      <c r="P3469" s="44">
        <f>IFERROR(_xll.qlIndexFixing(ONIndex6M,I3469,TRUE,_xll.ohTrigger(RecalcTrigger,Trigger6M)),NA())</f>
        <v>5.568124116823725E-3</v>
      </c>
      <c r="Q3469" s="145">
        <f>IFERROR(_xll.qlIndexFixing(ONIndex1Y,I3469,TRUE,_xll.ohTrigger(RecalcTrigger,Trigger1Y)),NA())</f>
        <v>6.2134295049887101E-3</v>
      </c>
    </row>
    <row r="3470" spans="2:17" x14ac:dyDescent="0.2">
      <c r="B3470" s="39" t="s">
        <v>42</v>
      </c>
      <c r="D3470" s="42">
        <f>_xll.qlCalendarAdvance(Calendar,$D3469,B3470,"f",FALSE)</f>
        <v>64006</v>
      </c>
      <c r="E3470" s="139">
        <f>_xll.qlInterestRateIndexValueDate(IndexON,D3470)</f>
        <v>64006</v>
      </c>
      <c r="F3470" s="155">
        <f>IFERROR(_xll.qlIndexFixing(IndexON,D3470,TRUE,_xll.ohTrigger(RecalcTrigger,TriggerON)),NA())</f>
        <v>5.5121599129126508E-3</v>
      </c>
      <c r="H3470" s="42">
        <f>_xll.qlCalendarAdvance(Calendar,$H3469,B3470,"f",FALSE)</f>
        <v>64006</v>
      </c>
      <c r="I3470" s="139">
        <f>_xll.qlInterestRateIndexValueDate(Index1M,$H3470)</f>
        <v>64010</v>
      </c>
      <c r="J3470" s="144">
        <f>IFERROR(_xll.qlIndexFixing(Index1M,$H3470,TRUE,_xll.ohTrigger(RecalcTrigger,Trigger1M)),NA())</f>
        <v>5.7097458563412553E-3</v>
      </c>
      <c r="K3470" s="44">
        <f>IFERROR(_xll.qlIndexFixing(Index3M,H3470,TRUE,_xll.ohTrigger(RecalcTrigger,Trigger3M)),NA())</f>
        <v>5.9572320927138147E-3</v>
      </c>
      <c r="L3470" s="44">
        <f>IFERROR(_xll.qlIndexFixing(Index6M,$H3470,TRUE,_xll.ohTrigger(RecalcTrigger,Trigger6M)),NA())</f>
        <v>5.5679302008309539E-3</v>
      </c>
      <c r="M3470" s="145">
        <f>IFERROR(_xll.qlIndexFixing(Index1Y,$H3470,TRUE,_xll.ohTrigger(RecalcTrigger,Trigger1Y)),NA())</f>
        <v>6.2277786335453236E-3</v>
      </c>
      <c r="N3470" s="144">
        <f>IFERROR(_xll.qlIndexFixing(ONIndex1M,I3470,TRUE,_xll.ohTrigger(RecalcTrigger,Trigger1M)),NA())</f>
        <v>5.7076757605845074E-3</v>
      </c>
      <c r="O3470" s="44">
        <f>IFERROR(_xll.qlIndexFixing(ONIndex3M,I3470,TRUE,_xll.ohTrigger(RecalcTrigger,Trigger3M)),NA())</f>
        <v>5.9516677344895186E-3</v>
      </c>
      <c r="P3470" s="44">
        <f>IFERROR(_xll.qlIndexFixing(ONIndex6M,I3470,TRUE,_xll.ohTrigger(RecalcTrigger,Trigger6M)),NA())</f>
        <v>5.5675952471556656E-3</v>
      </c>
      <c r="Q3470" s="145">
        <f>IFERROR(_xll.qlIndexFixing(ONIndex1Y,I3470,TRUE,_xll.ohTrigger(RecalcTrigger,Trigger1Y)),NA())</f>
        <v>6.2134463253737948E-3</v>
      </c>
    </row>
    <row r="3471" spans="2:17" x14ac:dyDescent="0.2">
      <c r="B3471" s="39" t="s">
        <v>42</v>
      </c>
      <c r="D3471" s="42">
        <f>_xll.qlCalendarAdvance(Calendar,$D3470,B3471,"f",FALSE)</f>
        <v>64013</v>
      </c>
      <c r="E3471" s="139">
        <f>_xll.qlInterestRateIndexValueDate(IndexON,D3471)</f>
        <v>64013</v>
      </c>
      <c r="F3471" s="155">
        <f>IFERROR(_xll.qlIndexFixing(IndexON,D3471,TRUE,_xll.ohTrigger(RecalcTrigger,TriggerON)),NA())</f>
        <v>5.5127980459470649E-3</v>
      </c>
      <c r="H3471" s="42">
        <f>_xll.qlCalendarAdvance(Calendar,$H3470,B3471,"f",FALSE)</f>
        <v>64013</v>
      </c>
      <c r="I3471" s="139">
        <f>_xll.qlInterestRateIndexValueDate(Index1M,$H3471)</f>
        <v>64019</v>
      </c>
      <c r="J3471" s="144">
        <f>IFERROR(_xll.qlIndexFixing(Index1M,$H3471,TRUE,_xll.ohTrigger(RecalcTrigger,Trigger1M)),NA())</f>
        <v>5.710152747765207E-3</v>
      </c>
      <c r="K3471" s="44">
        <f>IFERROR(_xll.qlIndexFixing(Index3M,H3471,TRUE,_xll.ohTrigger(RecalcTrigger,Trigger3M)),NA())</f>
        <v>5.957431649939943E-3</v>
      </c>
      <c r="L3471" s="44">
        <f>IFERROR(_xll.qlIndexFixing(Index6M,$H3471,TRUE,_xll.ohTrigger(RecalcTrigger,Trigger6M)),NA())</f>
        <v>5.5671300997705755E-3</v>
      </c>
      <c r="M3471" s="145">
        <f>IFERROR(_xll.qlIndexFixing(Index1Y,$H3471,TRUE,_xll.ohTrigger(RecalcTrigger,Trigger1Y)),NA())</f>
        <v>6.2273667077600387E-3</v>
      </c>
      <c r="N3471" s="144">
        <f>IFERROR(_xll.qlIndexFixing(ONIndex1M,I3471,TRUE,_xll.ohTrigger(RecalcTrigger,Trigger1M)),NA())</f>
        <v>5.7083239884825332E-3</v>
      </c>
      <c r="O3471" s="44">
        <f>IFERROR(_xll.qlIndexFixing(ONIndex3M,I3471,TRUE,_xll.ohTrigger(RecalcTrigger,Trigger3M)),NA())</f>
        <v>5.952086580300886E-3</v>
      </c>
      <c r="P3471" s="44">
        <f>IFERROR(_xll.qlIndexFixing(ONIndex6M,I3471,TRUE,_xll.ohTrigger(RecalcTrigger,Trigger6M)),NA())</f>
        <v>5.5669144117143077E-3</v>
      </c>
      <c r="Q3471" s="145">
        <f>IFERROR(_xll.qlIndexFixing(ONIndex1Y,I3471,TRUE,_xll.ohTrigger(RecalcTrigger,Trigger1Y)),NA())</f>
        <v>6.2135564224785611E-3</v>
      </c>
    </row>
    <row r="3472" spans="2:17" x14ac:dyDescent="0.2">
      <c r="B3472" s="39" t="s">
        <v>42</v>
      </c>
      <c r="D3472" s="42">
        <f>_xll.qlCalendarAdvance(Calendar,$D3471,B3472,"f",FALSE)</f>
        <v>64020</v>
      </c>
      <c r="E3472" s="139">
        <f>_xll.qlInterestRateIndexValueDate(IndexON,D3472)</f>
        <v>64020</v>
      </c>
      <c r="F3472" s="155">
        <f>IFERROR(_xll.qlIndexFixing(IndexON,D3472,TRUE,_xll.ohTrigger(RecalcTrigger,TriggerON)),NA())</f>
        <v>5.5128825763617328E-3</v>
      </c>
      <c r="H3472" s="42">
        <f>_xll.qlCalendarAdvance(Calendar,$H3471,B3472,"f",FALSE)</f>
        <v>64020</v>
      </c>
      <c r="I3472" s="139">
        <f>_xll.qlInterestRateIndexValueDate(Index1M,$H3472)</f>
        <v>64024</v>
      </c>
      <c r="J3472" s="144">
        <f>IFERROR(_xll.qlIndexFixing(Index1M,$H3472,TRUE,_xll.ohTrigger(RecalcTrigger,Trigger1M)),NA())</f>
        <v>5.7104110230996596E-3</v>
      </c>
      <c r="K3472" s="44">
        <f>IFERROR(_xll.qlIndexFixing(Index3M,H3472,TRUE,_xll.ohTrigger(RecalcTrigger,Trigger3M)),NA())</f>
        <v>5.9575343140167436E-3</v>
      </c>
      <c r="L3472" s="44">
        <f>IFERROR(_xll.qlIndexFixing(Index6M,$H3472,TRUE,_xll.ohTrigger(RecalcTrigger,Trigger6M)),NA())</f>
        <v>5.566680825238245E-3</v>
      </c>
      <c r="M3472" s="145">
        <f>IFERROR(_xll.qlIndexFixing(Index1Y,$H3472,TRUE,_xll.ohTrigger(RecalcTrigger,Trigger1Y)),NA())</f>
        <v>6.2271287948531774E-3</v>
      </c>
      <c r="N3472" s="144">
        <f>IFERROR(_xll.qlIndexFixing(ONIndex1M,I3472,TRUE,_xll.ohTrigger(RecalcTrigger,Trigger1M)),NA())</f>
        <v>5.7084505633664406E-3</v>
      </c>
      <c r="O3472" s="44">
        <f>IFERROR(_xll.qlIndexFixing(ONIndex3M,I3472,TRUE,_xll.ohTrigger(RecalcTrigger,Trigger3M)),NA())</f>
        <v>5.9521099617843021E-3</v>
      </c>
      <c r="P3472" s="44">
        <f>IFERROR(_xll.qlIndexFixing(ONIndex6M,I3472,TRUE,_xll.ohTrigger(RecalcTrigger,Trigger6M)),NA())</f>
        <v>5.5665178816788341E-3</v>
      </c>
      <c r="Q3472" s="145">
        <f>IFERROR(_xll.qlIndexFixing(ONIndex1Y,I3472,TRUE,_xll.ohTrigger(RecalcTrigger,Trigger1Y)),NA())</f>
        <v>6.213443480849179E-3</v>
      </c>
    </row>
    <row r="3473" spans="2:17" x14ac:dyDescent="0.2">
      <c r="B3473" s="39" t="s">
        <v>42</v>
      </c>
      <c r="D3473" s="42">
        <f>_xll.qlCalendarAdvance(Calendar,$D3472,B3473,"f",FALSE)</f>
        <v>64027</v>
      </c>
      <c r="E3473" s="139">
        <f>_xll.qlInterestRateIndexValueDate(IndexON,D3473)</f>
        <v>64027</v>
      </c>
      <c r="F3473" s="155">
        <f>IFERROR(_xll.qlIndexFixing(IndexON,D3473,TRUE,_xll.ohTrigger(RecalcTrigger,TriggerON)),NA())</f>
        <v>5.5132277153990827E-3</v>
      </c>
      <c r="H3473" s="42">
        <f>_xll.qlCalendarAdvance(Calendar,$H3472,B3473,"f",FALSE)</f>
        <v>64027</v>
      </c>
      <c r="I3473" s="139">
        <f>_xll.qlInterestRateIndexValueDate(Index1M,$H3473)</f>
        <v>64031</v>
      </c>
      <c r="J3473" s="144">
        <f>IFERROR(_xll.qlIndexFixing(Index1M,$H3473,TRUE,_xll.ohTrigger(RecalcTrigger,Trigger1M)),NA())</f>
        <v>5.7107634161983611E-3</v>
      </c>
      <c r="K3473" s="44">
        <f>IFERROR(_xll.qlIndexFixing(Index3M,H3473,TRUE,_xll.ohTrigger(RecalcTrigger,Trigger3M)),NA())</f>
        <v>5.9576681888708028E-3</v>
      </c>
      <c r="L3473" s="44">
        <f>IFERROR(_xll.qlIndexFixing(Index6M,$H3473,TRUE,_xll.ohTrigger(RecalcTrigger,Trigger6M)),NA())</f>
        <v>5.5660461043263495E-3</v>
      </c>
      <c r="M3473" s="145">
        <f>IFERROR(_xll.qlIndexFixing(Index1Y,$H3473,TRUE,_xll.ohTrigger(RecalcTrigger,Trigger1Y)),NA())</f>
        <v>6.2267848238742639E-3</v>
      </c>
      <c r="N3473" s="144">
        <f>IFERROR(_xll.qlIndexFixing(ONIndex1M,I3473,TRUE,_xll.ohTrigger(RecalcTrigger,Trigger1M)),NA())</f>
        <v>5.7088219347001257E-3</v>
      </c>
      <c r="O3473" s="44">
        <f>IFERROR(_xll.qlIndexFixing(ONIndex3M,I3473,TRUE,_xll.ohTrigger(RecalcTrigger,Trigger3M)),NA())</f>
        <v>5.9523140112016648E-3</v>
      </c>
      <c r="P3473" s="44">
        <f>IFERROR(_xll.qlIndexFixing(ONIndex6M,I3473,TRUE,_xll.ohTrigger(RecalcTrigger,Trigger6M)),NA())</f>
        <v>5.5659693676446409E-3</v>
      </c>
      <c r="Q3473" s="145">
        <f>IFERROR(_xll.qlIndexFixing(ONIndex1Y,I3473,TRUE,_xll.ohTrigger(RecalcTrigger,Trigger1Y)),NA())</f>
        <v>6.2134237819666538E-3</v>
      </c>
    </row>
    <row r="3474" spans="2:17" x14ac:dyDescent="0.2">
      <c r="B3474" s="39" t="s">
        <v>42</v>
      </c>
      <c r="D3474" s="42">
        <f>_xll.qlCalendarAdvance(Calendar,$D3473,B3474,"f",FALSE)</f>
        <v>64034</v>
      </c>
      <c r="E3474" s="139">
        <f>_xll.qlInterestRateIndexValueDate(IndexON,D3474)</f>
        <v>64034</v>
      </c>
      <c r="F3474" s="155">
        <f>IFERROR(_xll.qlIndexFixing(IndexON,D3474,TRUE,_xll.ohTrigger(RecalcTrigger,TriggerON)),NA())</f>
        <v>5.513562039167752E-3</v>
      </c>
      <c r="H3474" s="42">
        <f>_xll.qlCalendarAdvance(Calendar,$H3473,B3474,"f",FALSE)</f>
        <v>64034</v>
      </c>
      <c r="I3474" s="139">
        <f>_xll.qlInterestRateIndexValueDate(Index1M,$H3474)</f>
        <v>64038</v>
      </c>
      <c r="J3474" s="144">
        <f>IFERROR(_xll.qlIndexFixing(Index1M,$H3474,TRUE,_xll.ohTrigger(RecalcTrigger,Trigger1M)),NA())</f>
        <v>5.7111050714091505E-3</v>
      </c>
      <c r="K3474" s="44">
        <f>IFERROR(_xll.qlIndexFixing(Index3M,H3474,TRUE,_xll.ohTrigger(RecalcTrigger,Trigger3M)),NA())</f>
        <v>5.9577905520602735E-3</v>
      </c>
      <c r="L3474" s="44">
        <f>IFERROR(_xll.qlIndexFixing(Index6M,$H3474,TRUE,_xll.ohTrigger(RecalcTrigger,Trigger6M)),NA())</f>
        <v>5.5654046824878652E-3</v>
      </c>
      <c r="M3474" s="145">
        <f>IFERROR(_xll.qlIndexFixing(Index1Y,$H3474,TRUE,_xll.ohTrigger(RecalcTrigger,Trigger1Y)),NA())</f>
        <v>6.2264281290781596E-3</v>
      </c>
      <c r="N3474" s="144">
        <f>IFERROR(_xll.qlIndexFixing(ONIndex1M,I3474,TRUE,_xll.ohTrigger(RecalcTrigger,Trigger1M)),NA())</f>
        <v>5.7092332484831587E-3</v>
      </c>
      <c r="O3474" s="44">
        <f>IFERROR(_xll.qlIndexFixing(ONIndex3M,I3474,TRUE,_xll.ohTrigger(RecalcTrigger,Trigger3M)),NA())</f>
        <v>5.9525332535859121E-3</v>
      </c>
      <c r="P3474" s="44">
        <f>IFERROR(_xll.qlIndexFixing(ONIndex6M,I3474,TRUE,_xll.ohTrigger(RecalcTrigger,Trigger6M)),NA())</f>
        <v>5.5653344534434268E-3</v>
      </c>
      <c r="Q3474" s="145">
        <f>IFERROR(_xll.qlIndexFixing(ONIndex1Y,I3474,TRUE,_xll.ohTrigger(RecalcTrigger,Trigger1Y)),NA())</f>
        <v>6.213386320652603E-3</v>
      </c>
    </row>
    <row r="3475" spans="2:17" x14ac:dyDescent="0.2">
      <c r="B3475" s="39" t="s">
        <v>42</v>
      </c>
      <c r="D3475" s="42">
        <f>_xll.qlCalendarAdvance(Calendar,$D3474,B3475,"f",FALSE)</f>
        <v>64041</v>
      </c>
      <c r="E3475" s="139">
        <f>_xll.qlInterestRateIndexValueDate(IndexON,D3475)</f>
        <v>64041</v>
      </c>
      <c r="F3475" s="155">
        <f>IFERROR(_xll.qlIndexFixing(IndexON,D3475,TRUE,_xll.ohTrigger(RecalcTrigger,TriggerON)),NA())</f>
        <v>5.5138855327196978E-3</v>
      </c>
      <c r="H3475" s="42">
        <f>_xll.qlCalendarAdvance(Calendar,$H3474,B3475,"f",FALSE)</f>
        <v>64041</v>
      </c>
      <c r="I3475" s="139">
        <f>_xll.qlInterestRateIndexValueDate(Index1M,$H3475)</f>
        <v>64045</v>
      </c>
      <c r="J3475" s="144">
        <f>IFERROR(_xll.qlIndexFixing(Index1M,$H3475,TRUE,_xll.ohTrigger(RecalcTrigger,Trigger1M)),NA())</f>
        <v>5.7115039389755672E-3</v>
      </c>
      <c r="K3475" s="44">
        <f>IFERROR(_xll.qlIndexFixing(Index3M,H3475,TRUE,_xll.ohTrigger(RecalcTrigger,Trigger3M)),NA())</f>
        <v>5.9579563430251677E-3</v>
      </c>
      <c r="L3475" s="44">
        <f>IFERROR(_xll.qlIndexFixing(Index6M,$H3475,TRUE,_xll.ohTrigger(RecalcTrigger,Trigger6M)),NA())</f>
        <v>5.5647508693002432E-3</v>
      </c>
      <c r="M3475" s="145">
        <f>IFERROR(_xll.qlIndexFixing(Index1Y,$H3475,TRUE,_xll.ohTrigger(RecalcTrigger,Trigger1Y)),NA())</f>
        <v>6.2260586934192643E-3</v>
      </c>
      <c r="N3475" s="144">
        <f>IFERROR(_xll.qlIndexFixing(ONIndex1M,I3475,TRUE,_xll.ohTrigger(RecalcTrigger,Trigger1M)),NA())</f>
        <v>5.7095325435518873E-3</v>
      </c>
      <c r="O3475" s="44">
        <f>IFERROR(_xll.qlIndexFixing(ONIndex3M,I3475,TRUE,_xll.ohTrigger(RecalcTrigger,Trigger3M)),NA())</f>
        <v>5.9526879021198909E-3</v>
      </c>
      <c r="P3475" s="44">
        <f>IFERROR(_xll.qlIndexFixing(ONIndex6M,I3475,TRUE,_xll.ohTrigger(RecalcTrigger,Trigger6M)),NA())</f>
        <v>5.5648526311813384E-3</v>
      </c>
      <c r="Q3475" s="145">
        <f>IFERROR(_xll.qlIndexFixing(ONIndex1Y,I3475,TRUE,_xll.ohTrigger(RecalcTrigger,Trigger1Y)),NA())</f>
        <v>6.2133477463888198E-3</v>
      </c>
    </row>
    <row r="3476" spans="2:17" x14ac:dyDescent="0.2">
      <c r="B3476" s="39" t="s">
        <v>42</v>
      </c>
      <c r="D3476" s="42">
        <f>_xll.qlCalendarAdvance(Calendar,$D3475,B3476,"f",FALSE)</f>
        <v>64048</v>
      </c>
      <c r="E3476" s="139">
        <f>_xll.qlInterestRateIndexValueDate(IndexON,D3476)</f>
        <v>64048</v>
      </c>
      <c r="F3476" s="155">
        <f>IFERROR(_xll.qlIndexFixing(IndexON,D3476,TRUE,_xll.ohTrigger(RecalcTrigger,TriggerON)),NA())</f>
        <v>5.5141981809470053E-3</v>
      </c>
      <c r="H3476" s="42">
        <f>_xll.qlCalendarAdvance(Calendar,$H3475,B3476,"f",FALSE)</f>
        <v>64048</v>
      </c>
      <c r="I3476" s="139">
        <f>_xll.qlInterestRateIndexValueDate(Index1M,$H3476)</f>
        <v>64052</v>
      </c>
      <c r="J3476" s="144">
        <f>IFERROR(_xll.qlIndexFixing(Index1M,$H3476,TRUE,_xll.ohTrigger(RecalcTrigger,Trigger1M)),NA())</f>
        <v>5.7118233083942203E-3</v>
      </c>
      <c r="K3476" s="44">
        <f>IFERROR(_xll.qlIndexFixing(Index3M,H3476,TRUE,_xll.ohTrigger(RecalcTrigger,Trigger3M)),NA())</f>
        <v>5.9580548093506958E-3</v>
      </c>
      <c r="L3476" s="44">
        <f>IFERROR(_xll.qlIndexFixing(Index6M,$H3476,TRUE,_xll.ohTrigger(RecalcTrigger,Trigger6M)),NA())</f>
        <v>5.5640955249319059E-3</v>
      </c>
      <c r="M3476" s="145">
        <f>IFERROR(_xll.qlIndexFixing(Index1Y,$H3476,TRUE,_xll.ohTrigger(RecalcTrigger,Trigger1Y)),NA())</f>
        <v>6.2256764998526335E-3</v>
      </c>
      <c r="N3476" s="144">
        <f>IFERROR(_xll.qlIndexFixing(ONIndex1M,I3476,TRUE,_xll.ohTrigger(RecalcTrigger,Trigger1M)),NA())</f>
        <v>5.7098717510939423E-3</v>
      </c>
      <c r="O3476" s="44">
        <f>IFERROR(_xll.qlIndexFixing(ONIndex3M,I3476,TRUE,_xll.ohTrigger(RecalcTrigger,Trigger3M)),NA())</f>
        <v>5.9528577118861392E-3</v>
      </c>
      <c r="P3476" s="44">
        <f>IFERROR(_xll.qlIndexFixing(ONIndex6M,I3476,TRUE,_xll.ohTrigger(RecalcTrigger,Trigger6M)),NA())</f>
        <v>5.5642843906866801E-3</v>
      </c>
      <c r="Q3476" s="145">
        <f>IFERROR(_xll.qlIndexFixing(ONIndex1Y,I3476,TRUE,_xll.ohTrigger(RecalcTrigger,Trigger1Y)),NA())</f>
        <v>6.2132913757206865E-3</v>
      </c>
    </row>
    <row r="3477" spans="2:17" x14ac:dyDescent="0.2">
      <c r="B3477" s="39" t="s">
        <v>42</v>
      </c>
      <c r="D3477" s="42">
        <f>_xll.qlCalendarAdvance(Calendar,$D3476,B3477,"f",FALSE)</f>
        <v>64055</v>
      </c>
      <c r="E3477" s="139">
        <f>_xll.qlInterestRateIndexValueDate(IndexON,D3477)</f>
        <v>64055</v>
      </c>
      <c r="F3477" s="155">
        <f>IFERROR(_xll.qlIndexFixing(IndexON,D3477,TRUE,_xll.ohTrigger(RecalcTrigger,TriggerON)),NA())</f>
        <v>5.5144999689016316E-3</v>
      </c>
      <c r="H3477" s="42">
        <f>_xll.qlCalendarAdvance(Calendar,$H3476,B3477,"f",FALSE)</f>
        <v>64055</v>
      </c>
      <c r="I3477" s="139">
        <f>_xll.qlInterestRateIndexValueDate(Index1M,$H3477)</f>
        <v>64059</v>
      </c>
      <c r="J3477" s="144">
        <f>IFERROR(_xll.qlIndexFixing(Index1M,$H3477,TRUE,_xll.ohTrigger(RecalcTrigger,Trigger1M)),NA())</f>
        <v>5.7121318940622058E-3</v>
      </c>
      <c r="K3477" s="44">
        <f>IFERROR(_xll.qlIndexFixing(Index3M,H3477,TRUE,_xll.ohTrigger(RecalcTrigger,Trigger3M)),NA())</f>
        <v>5.9581417151263151E-3</v>
      </c>
      <c r="L3477" s="44">
        <f>IFERROR(_xll.qlIndexFixing(Index6M,$H3477,TRUE,_xll.ohTrigger(RecalcTrigger,Trigger6M)),NA())</f>
        <v>5.5634334514654202E-3</v>
      </c>
      <c r="M3477" s="145">
        <f>IFERROR(_xll.qlIndexFixing(Index1Y,$H3477,TRUE,_xll.ohTrigger(RecalcTrigger,Trigger1Y)),NA())</f>
        <v>6.2252815313331043E-3</v>
      </c>
      <c r="N3477" s="144">
        <f>IFERROR(_xll.qlIndexFixing(ONIndex1M,I3477,TRUE,_xll.ohTrigger(RecalcTrigger,Trigger1M)),NA())</f>
        <v>5.7102002077158431E-3</v>
      </c>
      <c r="O3477" s="44">
        <f>IFERROR(_xll.qlIndexFixing(ONIndex3M,I3477,TRUE,_xll.ohTrigger(RecalcTrigger,Trigger3M)),NA())</f>
        <v>5.9530160770471241E-3</v>
      </c>
      <c r="P3477" s="44">
        <f>IFERROR(_xll.qlIndexFixing(ONIndex6M,I3477,TRUE,_xll.ohTrigger(RecalcTrigger,Trigger6M)),NA())</f>
        <v>5.5637095561866801E-3</v>
      </c>
      <c r="Q3477" s="145">
        <f>IFERROR(_xll.qlIndexFixing(ONIndex1Y,I3477,TRUE,_xll.ohTrigger(RecalcTrigger,Trigger1Y)),NA())</f>
        <v>6.2132227472577739E-3</v>
      </c>
    </row>
    <row r="3478" spans="2:17" x14ac:dyDescent="0.2">
      <c r="B3478" s="39" t="s">
        <v>42</v>
      </c>
      <c r="D3478" s="42">
        <f>_xll.qlCalendarAdvance(Calendar,$D3477,B3478,"f",FALSE)</f>
        <v>64062</v>
      </c>
      <c r="E3478" s="139">
        <f>_xll.qlInterestRateIndexValueDate(IndexON,D3478)</f>
        <v>64062</v>
      </c>
      <c r="F3478" s="155">
        <f>IFERROR(_xll.qlIndexFixing(IndexON,D3478,TRUE,_xll.ohTrigger(RecalcTrigger,TriggerON)),NA())</f>
        <v>5.5147908815555979E-3</v>
      </c>
      <c r="H3478" s="42">
        <f>_xll.qlCalendarAdvance(Calendar,$H3477,B3478,"f",FALSE)</f>
        <v>64062</v>
      </c>
      <c r="I3478" s="139">
        <f>_xll.qlInterestRateIndexValueDate(Index1M,$H3478)</f>
        <v>64066</v>
      </c>
      <c r="J3478" s="144">
        <f>IFERROR(_xll.qlIndexFixing(Index1M,$H3478,TRUE,_xll.ohTrigger(RecalcTrigger,Trigger1M)),NA())</f>
        <v>5.7124296811036836E-3</v>
      </c>
      <c r="K3478" s="44">
        <f>IFERROR(_xll.qlIndexFixing(Index3M,H3478,TRUE,_xll.ohTrigger(RecalcTrigger,Trigger3M)),NA())</f>
        <v>5.9582170445012265E-3</v>
      </c>
      <c r="L3478" s="44">
        <f>IFERROR(_xll.qlIndexFixing(Index6M,$H3478,TRUE,_xll.ohTrigger(RecalcTrigger,Trigger6M)),NA())</f>
        <v>5.5627646397637476E-3</v>
      </c>
      <c r="M3478" s="145">
        <f>IFERROR(_xll.qlIndexFixing(Index1Y,$H3478,TRUE,_xll.ohTrigger(RecalcTrigger,Trigger1Y)),NA())</f>
        <v>6.2248737708166047E-3</v>
      </c>
      <c r="N3478" s="144">
        <f>IFERROR(_xll.qlIndexFixing(ONIndex1M,I3478,TRUE,_xll.ohTrigger(RecalcTrigger,Trigger1M)),NA())</f>
        <v>5.710517898469547E-3</v>
      </c>
      <c r="O3478" s="44">
        <f>IFERROR(_xll.qlIndexFixing(ONIndex3M,I3478,TRUE,_xll.ohTrigger(RecalcTrigger,Trigger3M)),NA())</f>
        <v>5.9531629814557618E-3</v>
      </c>
      <c r="P3478" s="44">
        <f>IFERROR(_xll.qlIndexFixing(ONIndex6M,I3478,TRUE,_xll.ohTrigger(RecalcTrigger,Trigger6M)),NA())</f>
        <v>5.563128119048244E-3</v>
      </c>
      <c r="Q3478" s="145">
        <f>IFERROR(_xll.qlIndexFixing(ONIndex1Y,I3478,TRUE,_xll.ohTrigger(RecalcTrigger,Trigger1Y)),NA())</f>
        <v>6.2131418439737018E-3</v>
      </c>
    </row>
    <row r="3479" spans="2:17" x14ac:dyDescent="0.2">
      <c r="B3479" s="39" t="s">
        <v>42</v>
      </c>
      <c r="D3479" s="42">
        <f>_xll.qlCalendarAdvance(Calendar,$D3478,B3479,"f",FALSE)</f>
        <v>64069</v>
      </c>
      <c r="E3479" s="139">
        <f>_xll.qlInterestRateIndexValueDate(IndexON,D3479)</f>
        <v>64069</v>
      </c>
      <c r="F3479" s="155">
        <f>IFERROR(_xll.qlIndexFixing(IndexON,D3479,TRUE,_xll.ohTrigger(RecalcTrigger,TriggerON)),NA())</f>
        <v>5.5150709038009893E-3</v>
      </c>
      <c r="H3479" s="42">
        <f>_xll.qlCalendarAdvance(Calendar,$H3478,B3479,"f",FALSE)</f>
        <v>64069</v>
      </c>
      <c r="I3479" s="139">
        <f>_xll.qlInterestRateIndexValueDate(Index1M,$H3479)</f>
        <v>64073</v>
      </c>
      <c r="J3479" s="144">
        <f>IFERROR(_xll.qlIndexFixing(Index1M,$H3479,TRUE,_xll.ohTrigger(RecalcTrigger,Trigger1M)),NA())</f>
        <v>5.7126517584915604E-3</v>
      </c>
      <c r="K3479" s="44">
        <f>IFERROR(_xll.qlIndexFixing(Index3M,H3479,TRUE,_xll.ohTrigger(RecalcTrigger,Trigger3M)),NA())</f>
        <v>5.9582807816211565E-3</v>
      </c>
      <c r="L3479" s="44">
        <f>IFERROR(_xll.qlIndexFixing(Index6M,$H3479,TRUE,_xll.ohTrigger(RecalcTrigger,Trigger6M)),NA())</f>
        <v>5.5620967395479696E-3</v>
      </c>
      <c r="M3479" s="145">
        <f>IFERROR(_xll.qlIndexFixing(Index1Y,$H3479,TRUE,_xll.ohTrigger(RecalcTrigger,Trigger1Y)),NA())</f>
        <v>6.2244532012597194E-3</v>
      </c>
      <c r="N3479" s="144">
        <f>IFERROR(_xll.qlIndexFixing(ONIndex1M,I3479,TRUE,_xll.ohTrigger(RecalcTrigger,Trigger1M)),NA())</f>
        <v>5.7108248084070112E-3</v>
      </c>
      <c r="O3479" s="44">
        <f>IFERROR(_xll.qlIndexFixing(ONIndex3M,I3479,TRUE,_xll.ohTrigger(RecalcTrigger,Trigger3M)),NA())</f>
        <v>5.9532984094445851E-3</v>
      </c>
      <c r="P3479" s="44">
        <f>IFERROR(_xll.qlIndexFixing(ONIndex6M,I3479,TRUE,_xll.ohTrigger(RecalcTrigger,Trigger6M)),NA())</f>
        <v>5.5625400699188532E-3</v>
      </c>
      <c r="Q3479" s="145">
        <f>IFERROR(_xll.qlIndexFixing(ONIndex1Y,I3479,TRUE,_xll.ohTrigger(RecalcTrigger,Trigger1Y)),NA())</f>
        <v>6.213048648922026E-3</v>
      </c>
    </row>
    <row r="3480" spans="2:17" x14ac:dyDescent="0.2">
      <c r="B3480" s="39" t="s">
        <v>42</v>
      </c>
      <c r="D3480" s="42">
        <f>_xll.qlCalendarAdvance(Calendar,$D3479,B3480,"f",FALSE)</f>
        <v>64076</v>
      </c>
      <c r="E3480" s="139">
        <f>_xll.qlInterestRateIndexValueDate(IndexON,D3480)</f>
        <v>64076</v>
      </c>
      <c r="F3480" s="155">
        <f>IFERROR(_xll.qlIndexFixing(IndexON,D3480,TRUE,_xll.ohTrigger(RecalcTrigger,TriggerON)),NA())</f>
        <v>5.5153400206098269E-3</v>
      </c>
      <c r="H3480" s="42">
        <f>_xll.qlCalendarAdvance(Calendar,$H3479,B3480,"f",FALSE)</f>
        <v>64076</v>
      </c>
      <c r="I3480" s="139">
        <f>_xll.qlInterestRateIndexValueDate(Index1M,$H3480)</f>
        <v>64080</v>
      </c>
      <c r="J3480" s="144">
        <f>IFERROR(_xll.qlIndexFixing(Index1M,$H3480,TRUE,_xll.ohTrigger(RecalcTrigger,Trigger1M)),NA())</f>
        <v>5.7129286739820984E-3</v>
      </c>
      <c r="K3480" s="44">
        <f>IFERROR(_xll.qlIndexFixing(Index3M,H3480,TRUE,_xll.ohTrigger(RecalcTrigger,Trigger3M)),NA())</f>
        <v>5.9583329106370434E-3</v>
      </c>
      <c r="L3480" s="44">
        <f>IFERROR(_xll.qlIndexFixing(Index6M,$H3480,TRUE,_xll.ohTrigger(RecalcTrigger,Trigger6M)),NA())</f>
        <v>5.5614149202453129E-3</v>
      </c>
      <c r="M3480" s="145">
        <f>IFERROR(_xll.qlIndexFixing(Index1Y,$H3480,TRUE,_xll.ohTrigger(RecalcTrigger,Trigger1Y)),NA())</f>
        <v>6.2240198056194695E-3</v>
      </c>
      <c r="N3480" s="144">
        <f>IFERROR(_xll.qlIndexFixing(ONIndex1M,I3480,TRUE,_xll.ohTrigger(RecalcTrigger,Trigger1M)),NA())</f>
        <v>5.7111209228200011E-3</v>
      </c>
      <c r="O3480" s="44">
        <f>IFERROR(_xll.qlIndexFixing(ONIndex3M,I3480,TRUE,_xll.ohTrigger(RecalcTrigger,Trigger3M)),NA())</f>
        <v>5.9534223451862545E-3</v>
      </c>
      <c r="P3480" s="44">
        <f>IFERROR(_xll.qlIndexFixing(ONIndex6M,I3480,TRUE,_xll.ohTrigger(RecalcTrigger,Trigger6M)),NA())</f>
        <v>5.5619453995259249E-3</v>
      </c>
      <c r="Q3480" s="145">
        <f>IFERROR(_xll.qlIndexFixing(ONIndex1Y,I3480,TRUE,_xll.ohTrigger(RecalcTrigger,Trigger1Y)),NA())</f>
        <v>6.2129431451563022E-3</v>
      </c>
    </row>
    <row r="3481" spans="2:17" x14ac:dyDescent="0.2">
      <c r="B3481" s="39" t="s">
        <v>42</v>
      </c>
      <c r="D3481" s="42">
        <f>_xll.qlCalendarAdvance(Calendar,$D3480,B3481,"f",FALSE)</f>
        <v>64083</v>
      </c>
      <c r="E3481" s="139">
        <f>_xll.qlInterestRateIndexValueDate(IndexON,D3481)</f>
        <v>64083</v>
      </c>
      <c r="F3481" s="155">
        <f>IFERROR(_xll.qlIndexFixing(IndexON,D3481,TRUE,_xll.ohTrigger(RecalcTrigger,TriggerON)),NA())</f>
        <v>5.5155982169541318E-3</v>
      </c>
      <c r="H3481" s="42">
        <f>_xll.qlCalendarAdvance(Calendar,$H3480,B3481,"f",FALSE)</f>
        <v>64083</v>
      </c>
      <c r="I3481" s="139">
        <f>_xll.qlInterestRateIndexValueDate(Index1M,$H3481)</f>
        <v>64087</v>
      </c>
      <c r="J3481" s="144">
        <f>IFERROR(_xll.qlIndexFixing(Index1M,$H3481,TRUE,_xll.ohTrigger(RecalcTrigger,Trigger1M)),NA())</f>
        <v>5.7131947474520217E-3</v>
      </c>
      <c r="K3481" s="44">
        <f>IFERROR(_xll.qlIndexFixing(Index3M,H3481,TRUE,_xll.ohTrigger(RecalcTrigger,Trigger3M)),NA())</f>
        <v>5.9583734156946119E-3</v>
      </c>
      <c r="L3481" s="44">
        <f>IFERROR(_xll.qlIndexFixing(Index6M,$H3481,TRUE,_xll.ohTrigger(RecalcTrigger,Trigger6M)),NA())</f>
        <v>5.5607263360493119E-3</v>
      </c>
      <c r="M3481" s="145">
        <f>IFERROR(_xll.qlIndexFixing(Index1Y,$H3481,TRUE,_xll.ohTrigger(RecalcTrigger,Trigger1Y)),NA())</f>
        <v>6.223573566852875E-3</v>
      </c>
      <c r="N3481" s="144">
        <f>IFERROR(_xll.qlIndexFixing(ONIndex1M,I3481,TRUE,_xll.ohTrigger(RecalcTrigger,Trigger1M)),NA())</f>
        <v>5.7114062266006016E-3</v>
      </c>
      <c r="O3481" s="44">
        <f>IFERROR(_xll.qlIndexFixing(ONIndex3M,I3481,TRUE,_xll.ohTrigger(RecalcTrigger,Trigger3M)),NA())</f>
        <v>5.9535347726935584E-3</v>
      </c>
      <c r="P3481" s="44">
        <f>IFERROR(_xll.qlIndexFixing(ONIndex6M,I3481,TRUE,_xll.ohTrigger(RecalcTrigger,Trigger6M)),NA())</f>
        <v>5.5613440990764929E-3</v>
      </c>
      <c r="Q3481" s="145">
        <f>IFERROR(_xll.qlIndexFixing(ONIndex1Y,I3481,TRUE,_xll.ohTrigger(RecalcTrigger,Trigger1Y)),NA())</f>
        <v>6.2128253158100222E-3</v>
      </c>
    </row>
    <row r="3482" spans="2:17" x14ac:dyDescent="0.2">
      <c r="B3482" s="39" t="s">
        <v>42</v>
      </c>
      <c r="D3482" s="42">
        <f>_xll.qlCalendarAdvance(Calendar,$D3481,B3482,"f",FALSE)</f>
        <v>64090</v>
      </c>
      <c r="E3482" s="139">
        <f>_xll.qlInterestRateIndexValueDate(IndexON,D3482)</f>
        <v>64090</v>
      </c>
      <c r="F3482" s="155">
        <f>IFERROR(_xll.qlIndexFixing(IndexON,D3482,TRUE,_xll.ohTrigger(RecalcTrigger,TriggerON)),NA())</f>
        <v>5.5158454778059252E-3</v>
      </c>
      <c r="H3482" s="42">
        <f>_xll.qlCalendarAdvance(Calendar,$H3481,B3482,"f",FALSE)</f>
        <v>64090</v>
      </c>
      <c r="I3482" s="139">
        <f>_xll.qlInterestRateIndexValueDate(Index1M,$H3482)</f>
        <v>64094</v>
      </c>
      <c r="J3482" s="144">
        <f>IFERROR(_xll.qlIndexFixing(Index1M,$H3482,TRUE,_xll.ohTrigger(RecalcTrigger,Trigger1M)),NA())</f>
        <v>5.7134499640278946E-3</v>
      </c>
      <c r="K3482" s="44">
        <f>IFERROR(_xll.qlIndexFixing(Index3M,H3482,TRUE,_xll.ohTrigger(RecalcTrigger,Trigger3M)),NA())</f>
        <v>5.9584022809395891E-3</v>
      </c>
      <c r="L3482" s="44">
        <f>IFERROR(_xll.qlIndexFixing(Index6M,$H3482,TRUE,_xll.ohTrigger(RecalcTrigger,Trigger6M)),NA())</f>
        <v>5.5600309778223575E-3</v>
      </c>
      <c r="M3482" s="145">
        <f>IFERROR(_xll.qlIndexFixing(Index1Y,$H3482,TRUE,_xll.ohTrigger(RecalcTrigger,Trigger1Y)),NA())</f>
        <v>6.2231144679178322E-3</v>
      </c>
      <c r="N3482" s="144">
        <f>IFERROR(_xll.qlIndexFixing(ONIndex1M,I3482,TRUE,_xll.ohTrigger(RecalcTrigger,Trigger1M)),NA())</f>
        <v>5.7116807051205143E-3</v>
      </c>
      <c r="O3482" s="44">
        <f>IFERROR(_xll.qlIndexFixing(ONIndex3M,I3482,TRUE,_xll.ohTrigger(RecalcTrigger,Trigger3M)),NA())</f>
        <v>5.9536356763789655E-3</v>
      </c>
      <c r="P3482" s="44">
        <f>IFERROR(_xll.qlIndexFixing(ONIndex6M,I3482,TRUE,_xll.ohTrigger(RecalcTrigger,Trigger6M)),NA())</f>
        <v>5.5607361592180382E-3</v>
      </c>
      <c r="Q3482" s="145">
        <f>IFERROR(_xll.qlIndexFixing(ONIndex1Y,I3482,TRUE,_xll.ohTrigger(RecalcTrigger,Trigger1Y)),NA())</f>
        <v>6.2126951438568057E-3</v>
      </c>
    </row>
    <row r="3483" spans="2:17" x14ac:dyDescent="0.2">
      <c r="B3483" s="39" t="s">
        <v>42</v>
      </c>
      <c r="D3483" s="42">
        <f>_xll.qlCalendarAdvance(Calendar,$D3482,B3483,"f",FALSE)</f>
        <v>64097</v>
      </c>
      <c r="E3483" s="139">
        <f>_xll.qlInterestRateIndexValueDate(IndexON,D3483)</f>
        <v>64097</v>
      </c>
      <c r="F3483" s="155">
        <f>IFERROR(_xll.qlIndexFixing(IndexON,D3483,TRUE,_xll.ohTrigger(RecalcTrigger,TriggerON)),NA())</f>
        <v>5.5160817882171642E-3</v>
      </c>
      <c r="H3483" s="42">
        <f>_xll.qlCalendarAdvance(Calendar,$H3482,B3483,"f",FALSE)</f>
        <v>64097</v>
      </c>
      <c r="I3483" s="139">
        <f>_xll.qlInterestRateIndexValueDate(Index1M,$H3483)</f>
        <v>64101</v>
      </c>
      <c r="J3483" s="144">
        <f>IFERROR(_xll.qlIndexFixing(Index1M,$H3483,TRUE,_xll.ohTrigger(RecalcTrigger,Trigger1M)),NA())</f>
        <v>5.713756116264102E-3</v>
      </c>
      <c r="K3483" s="44">
        <f>IFERROR(_xll.qlIndexFixing(Index3M,H3483,TRUE,_xll.ohTrigger(RecalcTrigger,Trigger3M)),NA())</f>
        <v>5.9584194905229126E-3</v>
      </c>
      <c r="L3483" s="44">
        <f>IFERROR(_xll.qlIndexFixing(Index6M,$H3483,TRUE,_xll.ohTrigger(RecalcTrigger,Trigger6M)),NA())</f>
        <v>5.5593094915747723E-3</v>
      </c>
      <c r="M3483" s="145">
        <f>IFERROR(_xll.qlIndexFixing(Index1Y,$H3483,TRUE,_xll.ohTrigger(RecalcTrigger,Trigger1Y)),NA())</f>
        <v>6.2226424917733256E-3</v>
      </c>
      <c r="N3483" s="144">
        <f>IFERROR(_xll.qlIndexFixing(ONIndex1M,I3483,TRUE,_xll.ohTrigger(RecalcTrigger,Trigger1M)),NA())</f>
        <v>5.7119443434316963E-3</v>
      </c>
      <c r="O3483" s="44">
        <f>IFERROR(_xll.qlIndexFixing(ONIndex3M,I3483,TRUE,_xll.ohTrigger(RecalcTrigger,Trigger3M)),NA())</f>
        <v>5.9537250403352004E-3</v>
      </c>
      <c r="P3483" s="44">
        <f>IFERROR(_xll.qlIndexFixing(ONIndex6M,I3483,TRUE,_xll.ohTrigger(RecalcTrigger,Trigger6M)),NA())</f>
        <v>5.5601215709177865E-3</v>
      </c>
      <c r="Q3483" s="145">
        <f>IFERROR(_xll.qlIndexFixing(ONIndex1Y,I3483,TRUE,_xll.ohTrigger(RecalcTrigger,Trigger1Y)),NA())</f>
        <v>6.2125526121903363E-3</v>
      </c>
    </row>
    <row r="3484" spans="2:17" x14ac:dyDescent="0.2">
      <c r="B3484" s="39" t="s">
        <v>42</v>
      </c>
      <c r="D3484" s="42">
        <f>_xll.qlCalendarAdvance(Calendar,$D3483,B3484,"f",FALSE)</f>
        <v>64104</v>
      </c>
      <c r="E3484" s="139">
        <f>_xll.qlInterestRateIndexValueDate(IndexON,D3484)</f>
        <v>64104</v>
      </c>
      <c r="F3484" s="155">
        <f>IFERROR(_xll.qlIndexFixing(IndexON,D3484,TRUE,_xll.ohTrigger(RecalcTrigger,TriggerON)),NA())</f>
        <v>5.516307132999998E-3</v>
      </c>
      <c r="H3484" s="42">
        <f>_xll.qlCalendarAdvance(Calendar,$H3483,B3484,"f",FALSE)</f>
        <v>64104</v>
      </c>
      <c r="I3484" s="139">
        <f>_xll.qlInterestRateIndexValueDate(Index1M,$H3484)</f>
        <v>64108</v>
      </c>
      <c r="J3484" s="144">
        <f>IFERROR(_xll.qlIndexFixing(Index1M,$H3484,TRUE,_xll.ohTrigger(RecalcTrigger,Trigger1M)),NA())</f>
        <v>5.7139887991486749E-3</v>
      </c>
      <c r="K3484" s="44">
        <f>IFERROR(_xll.qlIndexFixing(Index3M,H3484,TRUE,_xll.ohTrigger(RecalcTrigger,Trigger3M)),NA())</f>
        <v>5.958425028591177E-3</v>
      </c>
      <c r="L3484" s="44">
        <f>IFERROR(_xll.qlIndexFixing(Index6M,$H3484,TRUE,_xll.ohTrigger(RecalcTrigger,Trigger6M)),NA())</f>
        <v>5.5586097548936788E-3</v>
      </c>
      <c r="M3484" s="145" t="e">
        <f>IFERROR(_xll.qlIndexFixing(Index1Y,$H3484,TRUE,_xll.ohTrigger(RecalcTrigger,Trigger1Y)),NA())</f>
        <v>#N/A</v>
      </c>
      <c r="N3484" s="144">
        <f>IFERROR(_xll.qlIndexFixing(ONIndex1M,I3484,TRUE,_xll.ohTrigger(RecalcTrigger,Trigger1M)),NA())</f>
        <v>5.712197126666041E-3</v>
      </c>
      <c r="O3484" s="44">
        <f>IFERROR(_xll.qlIndexFixing(ONIndex3M,I3484,TRUE,_xll.ohTrigger(RecalcTrigger,Trigger3M)),NA())</f>
        <v>5.9538028485750516E-3</v>
      </c>
      <c r="P3484" s="44">
        <f>IFERROR(_xll.qlIndexFixing(ONIndex6M,I3484,TRUE,_xll.ohTrigger(RecalcTrigger,Trigger6M)),NA())</f>
        <v>5.559500324983091E-3</v>
      </c>
      <c r="Q3484" s="145">
        <f>IFERROR(_xll.qlIndexFixing(ONIndex1Y,I3484,TRUE,_xll.ohTrigger(RecalcTrigger,Trigger1Y)),NA())</f>
        <v>6.212397704183914E-3</v>
      </c>
    </row>
    <row r="3485" spans="2:17" x14ac:dyDescent="0.2">
      <c r="B3485" s="39" t="s">
        <v>42</v>
      </c>
      <c r="D3485" s="42">
        <f>_xll.qlCalendarAdvance(Calendar,$D3484,B3485,"f",FALSE)</f>
        <v>64111</v>
      </c>
      <c r="E3485" s="139">
        <f>_xll.qlInterestRateIndexValueDate(IndexON,D3485)</f>
        <v>64111</v>
      </c>
      <c r="F3485" s="155">
        <f>IFERROR(_xll.qlIndexFixing(IndexON,D3485,TRUE,_xll.ohTrigger(RecalcTrigger,TriggerON)),NA())</f>
        <v>5.5165214971264476E-3</v>
      </c>
      <c r="H3485" s="42">
        <f>_xll.qlCalendarAdvance(Calendar,$H3484,B3485,"f",FALSE)</f>
        <v>64111</v>
      </c>
      <c r="I3485" s="139">
        <f>_xll.qlInterestRateIndexValueDate(Index1M,$H3485)</f>
        <v>64115</v>
      </c>
      <c r="J3485" s="144">
        <f>IFERROR(_xll.qlIndexFixing(Index1M,$H3485,TRUE,_xll.ohTrigger(RecalcTrigger,Trigger1M)),NA())</f>
        <v>5.7142105792758417E-3</v>
      </c>
      <c r="K3485" s="44">
        <f>IFERROR(_xll.qlIndexFixing(Index3M,H3485,TRUE,_xll.ohTrigger(RecalcTrigger,Trigger3M)),NA())</f>
        <v>5.9584188792909778E-3</v>
      </c>
      <c r="L3485" s="44">
        <f>IFERROR(_xll.qlIndexFixing(Index6M,$H3485,TRUE,_xll.ohTrigger(RecalcTrigger,Trigger6M)),NA())</f>
        <v>5.5578935196864488E-3</v>
      </c>
      <c r="M3485" s="145" t="e">
        <f>IFERROR(_xll.qlIndexFixing(Index1Y,$H3485,TRUE,_xll.ohTrigger(RecalcTrigger,Trigger1Y)),NA())</f>
        <v>#N/A</v>
      </c>
      <c r="N3485" s="144">
        <f>IFERROR(_xll.qlIndexFixing(ONIndex1M,I3485,TRUE,_xll.ohTrigger(RecalcTrigger,Trigger1M)),NA())</f>
        <v>5.7124390398755054E-3</v>
      </c>
      <c r="O3485" s="44">
        <f>IFERROR(_xll.qlIndexFixing(ONIndex3M,I3485,TRUE,_xll.ohTrigger(RecalcTrigger,Trigger3M)),NA())</f>
        <v>5.9538690853511156E-3</v>
      </c>
      <c r="P3485" s="44">
        <f>IFERROR(_xll.qlIndexFixing(ONIndex6M,I3485,TRUE,_xll.ohTrigger(RecalcTrigger,Trigger6M)),NA())</f>
        <v>5.5588724123811772E-3</v>
      </c>
      <c r="Q3485" s="145">
        <f>IFERROR(_xll.qlIndexFixing(ONIndex1Y,I3485,TRUE,_xll.ohTrigger(RecalcTrigger,Trigger1Y)),NA())</f>
        <v>6.2122304026512865E-3</v>
      </c>
    </row>
    <row r="3486" spans="2:17" x14ac:dyDescent="0.2">
      <c r="B3486" s="39" t="s">
        <v>42</v>
      </c>
      <c r="D3486" s="42">
        <f>_xll.qlCalendarAdvance(Calendar,$D3485,B3486,"f",FALSE)</f>
        <v>64118</v>
      </c>
      <c r="E3486" s="139">
        <f>_xll.qlInterestRateIndexValueDate(IndexON,D3486)</f>
        <v>64118</v>
      </c>
      <c r="F3486" s="155">
        <f>IFERROR(_xll.qlIndexFixing(IndexON,D3486,TRUE,_xll.ohTrigger(RecalcTrigger,TriggerON)),NA())</f>
        <v>5.5167248658882784E-3</v>
      </c>
      <c r="H3486" s="42">
        <f>_xll.qlCalendarAdvance(Calendar,$H3485,B3486,"f",FALSE)</f>
        <v>64118</v>
      </c>
      <c r="I3486" s="139">
        <f>_xll.qlInterestRateIndexValueDate(Index1M,$H3486)</f>
        <v>64122</v>
      </c>
      <c r="J3486" s="144">
        <f>IFERROR(_xll.qlIndexFixing(Index1M,$H3486,TRUE,_xll.ohTrigger(RecalcTrigger,Trigger1M)),NA())</f>
        <v>5.7144214417697587E-3</v>
      </c>
      <c r="K3486" s="44">
        <f>IFERROR(_xll.qlIndexFixing(Index3M,H3486,TRUE,_xll.ohTrigger(RecalcTrigger,Trigger3M)),NA())</f>
        <v>5.9584010267749905E-3</v>
      </c>
      <c r="L3486" s="44">
        <f>IFERROR(_xll.qlIndexFixing(Index6M,$H3486,TRUE,_xll.ohTrigger(RecalcTrigger,Trigger6M)),NA())</f>
        <v>5.5571704731433753E-3</v>
      </c>
      <c r="M3486" s="145" t="e">
        <f>IFERROR(_xll.qlIndexFixing(Index1Y,$H3486,TRUE,_xll.ohTrigger(RecalcTrigger,Trigger1Y)),NA())</f>
        <v>#N/A</v>
      </c>
      <c r="N3486" s="144">
        <f>IFERROR(_xll.qlIndexFixing(ONIndex1M,I3486,TRUE,_xll.ohTrigger(RecalcTrigger,Trigger1M)),NA())</f>
        <v>5.7126700682719189E-3</v>
      </c>
      <c r="O3486" s="44">
        <f>IFERROR(_xll.qlIndexFixing(ONIndex3M,I3486,TRUE,_xll.ohTrigger(RecalcTrigger,Trigger3M)),NA())</f>
        <v>5.953923734915989E-3</v>
      </c>
      <c r="P3486" s="44">
        <f>IFERROR(_xll.qlIndexFixing(ONIndex6M,I3486,TRUE,_xll.ohTrigger(RecalcTrigger,Trigger6M)),NA())</f>
        <v>5.5582378240792707E-3</v>
      </c>
      <c r="Q3486" s="145">
        <f>IFERROR(_xll.qlIndexFixing(ONIndex1Y,I3486,TRUE,_xll.ohTrigger(RecalcTrigger,Trigger1Y)),NA())</f>
        <v>6.2120506907259454E-3</v>
      </c>
    </row>
    <row r="3487" spans="2:17" x14ac:dyDescent="0.2">
      <c r="B3487" s="39" t="s">
        <v>42</v>
      </c>
      <c r="D3487" s="42">
        <f>_xll.qlCalendarAdvance(Calendar,$D3486,B3487,"f",FALSE)</f>
        <v>64125</v>
      </c>
      <c r="E3487" s="139">
        <f>_xll.qlInterestRateIndexValueDate(IndexON,D3487)</f>
        <v>64125</v>
      </c>
      <c r="F3487" s="155">
        <f>IFERROR(_xll.qlIndexFixing(IndexON,D3487,TRUE,_xll.ohTrigger(RecalcTrigger,TriggerON)),NA())</f>
        <v>5.5169172237778952E-3</v>
      </c>
      <c r="H3487" s="42">
        <f>_xll.qlCalendarAdvance(Calendar,$H3486,B3487,"f",FALSE)</f>
        <v>64125</v>
      </c>
      <c r="I3487" s="139">
        <f>_xll.qlInterestRateIndexValueDate(Index1M,$H3487)</f>
        <v>64129</v>
      </c>
      <c r="J3487" s="144">
        <f>IFERROR(_xll.qlIndexFixing(Index1M,$H3487,TRUE,_xll.ohTrigger(RecalcTrigger,Trigger1M)),NA())</f>
        <v>5.714621371746849E-3</v>
      </c>
      <c r="K3487" s="44">
        <f>IFERROR(_xll.qlIndexFixing(Index3M,H3487,TRUE,_xll.ohTrigger(RecalcTrigger,Trigger3M)),NA())</f>
        <v>5.9583714551872035E-3</v>
      </c>
      <c r="L3487" s="44">
        <f>IFERROR(_xll.qlIndexFixing(Index6M,$H3487,TRUE,_xll.ohTrigger(RecalcTrigger,Trigger6M)),NA())</f>
        <v>5.5564406061252474E-3</v>
      </c>
      <c r="M3487" s="145" t="e">
        <f>IFERROR(_xll.qlIndexFixing(Index1Y,$H3487,TRUE,_xll.ohTrigger(RecalcTrigger,Trigger1Y)),NA())</f>
        <v>#N/A</v>
      </c>
      <c r="N3487" s="144">
        <f>IFERROR(_xll.qlIndexFixing(ONIndex1M,I3487,TRUE,_xll.ohTrigger(RecalcTrigger,Trigger1M)),NA())</f>
        <v>5.7128901969072388E-3</v>
      </c>
      <c r="O3487" s="44">
        <f>IFERROR(_xll.qlIndexFixing(ONIndex3M,I3487,TRUE,_xll.ohTrigger(RecalcTrigger,Trigger3M)),NA())</f>
        <v>5.9539667813623964E-3</v>
      </c>
      <c r="P3487" s="44">
        <f>IFERROR(_xll.qlIndexFixing(ONIndex6M,I3487,TRUE,_xll.ohTrigger(RecalcTrigger,Trigger6M)),NA())</f>
        <v>5.5575965507248526E-3</v>
      </c>
      <c r="Q3487" s="145">
        <f>IFERROR(_xll.qlIndexFixing(ONIndex1Y,I3487,TRUE,_xll.ohTrigger(RecalcTrigger,Trigger1Y)),NA())</f>
        <v>6.2118585513815106E-3</v>
      </c>
    </row>
    <row r="3488" spans="2:17" x14ac:dyDescent="0.2">
      <c r="B3488" s="39" t="s">
        <v>42</v>
      </c>
      <c r="D3488" s="42">
        <f>_xll.qlCalendarAdvance(Calendar,$D3487,B3488,"f",FALSE)</f>
        <v>64132</v>
      </c>
      <c r="E3488" s="139">
        <f>_xll.qlInterestRateIndexValueDate(IndexON,D3488)</f>
        <v>64132</v>
      </c>
      <c r="F3488" s="155">
        <f>IFERROR(_xll.qlIndexFixing(IndexON,D3488,TRUE,_xll.ohTrigger(RecalcTrigger,TriggerON)),NA())</f>
        <v>5.5170985560071273E-3</v>
      </c>
      <c r="H3488" s="42">
        <f>_xll.qlCalendarAdvance(Calendar,$H3487,B3488,"f",FALSE)</f>
        <v>64132</v>
      </c>
      <c r="I3488" s="139">
        <f>_xll.qlInterestRateIndexValueDate(Index1M,$H3488)</f>
        <v>64136</v>
      </c>
      <c r="J3488" s="144">
        <f>IFERROR(_xll.qlIndexFixing(Index1M,$H3488,TRUE,_xll.ohTrigger(RecalcTrigger,Trigger1M)),NA())</f>
        <v>5.714810354339005E-3</v>
      </c>
      <c r="K3488" s="44">
        <f>IFERROR(_xll.qlIndexFixing(Index3M,H3488,TRUE,_xll.ohTrigger(RecalcTrigger,Trigger3M)),NA())</f>
        <v>5.958330148677686E-3</v>
      </c>
      <c r="L3488" s="44">
        <f>IFERROR(_xll.qlIndexFixing(Index6M,$H3488,TRUE,_xll.ohTrigger(RecalcTrigger,Trigger6M)),NA())</f>
        <v>5.5557039094967647E-3</v>
      </c>
      <c r="M3488" s="145" t="e">
        <f>IFERROR(_xll.qlIndexFixing(Index1Y,$H3488,TRUE,_xll.ohTrigger(RecalcTrigger,Trigger1Y)),NA())</f>
        <v>#N/A</v>
      </c>
      <c r="N3488" s="144">
        <f>IFERROR(_xll.qlIndexFixing(ONIndex1M,I3488,TRUE,_xll.ohTrigger(RecalcTrigger,Trigger1M)),NA())</f>
        <v>5.7130994110732303E-3</v>
      </c>
      <c r="O3488" s="44">
        <f>IFERROR(_xll.qlIndexFixing(ONIndex3M,I3488,TRUE,_xll.ohTrigger(RecalcTrigger,Trigger3M)),NA())</f>
        <v>5.9539982088629984E-3</v>
      </c>
      <c r="P3488" s="44">
        <f>IFERROR(_xll.qlIndexFixing(ONIndex6M,I3488,TRUE,_xll.ohTrigger(RecalcTrigger,Trigger6M)),NA())</f>
        <v>5.5569485833650845E-3</v>
      </c>
      <c r="Q3488" s="145">
        <f>IFERROR(_xll.qlIndexFixing(ONIndex1Y,I3488,TRUE,_xll.ohTrigger(RecalcTrigger,Trigger1Y)),NA())</f>
        <v>6.2116539677514737E-3</v>
      </c>
    </row>
    <row r="3489" spans="2:17" x14ac:dyDescent="0.2">
      <c r="B3489" s="39" t="s">
        <v>42</v>
      </c>
      <c r="D3489" s="42">
        <f>_xll.qlCalendarAdvance(Calendar,$D3488,B3489,"f",FALSE)</f>
        <v>64139</v>
      </c>
      <c r="E3489" s="139">
        <f>_xll.qlInterestRateIndexValueDate(IndexON,D3489)</f>
        <v>64139</v>
      </c>
      <c r="F3489" s="155">
        <f>IFERROR(_xll.qlIndexFixing(IndexON,D3489,TRUE,_xll.ohTrigger(RecalcTrigger,TriggerON)),NA())</f>
        <v>5.5172688475479958E-3</v>
      </c>
      <c r="H3489" s="42">
        <f>_xll.qlCalendarAdvance(Calendar,$H3488,B3489,"f",FALSE)</f>
        <v>64139</v>
      </c>
      <c r="I3489" s="139">
        <f>_xll.qlInterestRateIndexValueDate(Index1M,$H3489)</f>
        <v>64143</v>
      </c>
      <c r="J3489" s="144">
        <f>IFERROR(_xll.qlIndexFixing(Index1M,$H3489,TRUE,_xll.ohTrigger(RecalcTrigger,Trigger1M)),NA())</f>
        <v>5.7149883746652266E-3</v>
      </c>
      <c r="K3489" s="44">
        <f>IFERROR(_xll.qlIndexFixing(Index3M,H3489,TRUE,_xll.ohTrigger(RecalcTrigger,Trigger3M)),NA())</f>
        <v>5.9582770913939025E-3</v>
      </c>
      <c r="L3489" s="44">
        <f>IFERROR(_xll.qlIndexFixing(Index6M,$H3489,TRUE,_xll.ohTrigger(RecalcTrigger,Trigger6M)),NA())</f>
        <v>5.5549603741200182E-3</v>
      </c>
      <c r="M3489" s="145" t="e">
        <f>IFERROR(_xll.qlIndexFixing(Index1Y,$H3489,TRUE,_xll.ohTrigger(RecalcTrigger,Trigger1Y)),NA())</f>
        <v>#N/A</v>
      </c>
      <c r="N3489" s="144">
        <f>IFERROR(_xll.qlIndexFixing(ONIndex1M,I3489,TRUE,_xll.ohTrigger(RecalcTrigger,Trigger1M)),NA())</f>
        <v>5.7132976957419146E-3</v>
      </c>
      <c r="O3489" s="44">
        <f>IFERROR(_xll.qlIndexFixing(ONIndex3M,I3489,TRUE,_xll.ohTrigger(RecalcTrigger,Trigger3M)),NA())</f>
        <v>5.9540180017503275E-3</v>
      </c>
      <c r="P3489" s="44">
        <f>IFERROR(_xll.qlIndexFixing(ONIndex6M,I3489,TRUE,_xll.ohTrigger(RecalcTrigger,Trigger6M)),NA())</f>
        <v>5.5562939128872557E-3</v>
      </c>
      <c r="Q3489" s="145">
        <f>IFERROR(_xll.qlIndexFixing(ONIndex1Y,I3489,TRUE,_xll.ohTrigger(RecalcTrigger,Trigger1Y)),NA())</f>
        <v>6.2114369228893906E-3</v>
      </c>
    </row>
    <row r="3490" spans="2:17" x14ac:dyDescent="0.2">
      <c r="B3490" s="39" t="s">
        <v>42</v>
      </c>
      <c r="D3490" s="42">
        <f>_xll.qlCalendarAdvance(Calendar,$D3489,B3490,"f",FALSE)</f>
        <v>64146</v>
      </c>
      <c r="E3490" s="139">
        <f>_xll.qlInterestRateIndexValueDate(IndexON,D3490)</f>
        <v>64146</v>
      </c>
      <c r="F3490" s="155">
        <f>IFERROR(_xll.qlIndexFixing(IndexON,D3490,TRUE,_xll.ohTrigger(RecalcTrigger,TriggerON)),NA())</f>
        <v>5.5174280832925859E-3</v>
      </c>
      <c r="H3490" s="42">
        <f>_xll.qlCalendarAdvance(Calendar,$H3489,B3490,"f",FALSE)</f>
        <v>64146</v>
      </c>
      <c r="I3490" s="139">
        <f>_xll.qlInterestRateIndexValueDate(Index1M,$H3490)</f>
        <v>64150</v>
      </c>
      <c r="J3490" s="144">
        <f>IFERROR(_xll.qlIndexFixing(Index1M,$H3490,TRUE,_xll.ohTrigger(RecalcTrigger,Trigger1M)),NA())</f>
        <v>5.7151554178496728E-3</v>
      </c>
      <c r="K3490" s="44">
        <f>IFERROR(_xll.qlIndexFixing(Index3M,H3490,TRUE,_xll.ohTrigger(RecalcTrigger,Trigger3M)),NA())</f>
        <v>5.9582122674850533E-3</v>
      </c>
      <c r="L3490" s="44">
        <f>IFERROR(_xll.qlIndexFixing(Index6M,$H3490,TRUE,_xll.ohTrigger(RecalcTrigger,Trigger6M)),NA())</f>
        <v>5.5542099908571004E-3</v>
      </c>
      <c r="M3490" s="145" t="e">
        <f>IFERROR(_xll.qlIndexFixing(Index1Y,$H3490,TRUE,_xll.ohTrigger(RecalcTrigger,Trigger1Y)),NA())</f>
        <v>#N/A</v>
      </c>
      <c r="N3490" s="144">
        <f>IFERROR(_xll.qlIndexFixing(ONIndex1M,I3490,TRUE,_xll.ohTrigger(RecalcTrigger,Trigger1M)),NA())</f>
        <v>5.7134850362050571E-3</v>
      </c>
      <c r="O3490" s="44">
        <f>IFERROR(_xll.qlIndexFixing(ONIndex3M,I3490,TRUE,_xll.ohTrigger(RecalcTrigger,Trigger3M)),NA())</f>
        <v>5.9540261439572362E-3</v>
      </c>
      <c r="P3490" s="44">
        <f>IFERROR(_xll.qlIndexFixing(ONIndex6M,I3490,TRUE,_xll.ohTrigger(RecalcTrigger,Trigger6M)),NA())</f>
        <v>5.5556325299388476E-3</v>
      </c>
      <c r="Q3490" s="145">
        <f>IFERROR(_xll.qlIndexFixing(ONIndex1Y,I3490,TRUE,_xll.ohTrigger(RecalcTrigger,Trigger1Y)),NA())</f>
        <v>6.211207399768881E-3</v>
      </c>
    </row>
    <row r="3491" spans="2:17" x14ac:dyDescent="0.2">
      <c r="B3491" s="39" t="s">
        <v>42</v>
      </c>
      <c r="D3491" s="42">
        <f>_xll.qlCalendarAdvance(Calendar,$D3490,B3491,"f",FALSE)</f>
        <v>64153</v>
      </c>
      <c r="E3491" s="139">
        <f>_xll.qlInterestRateIndexValueDate(IndexON,D3491)</f>
        <v>64153</v>
      </c>
      <c r="F3491" s="155">
        <f>IFERROR(_xll.qlIndexFixing(IndexON,D3491,TRUE,_xll.ohTrigger(RecalcTrigger,TriggerON)),NA())</f>
        <v>5.5175762483727908E-3</v>
      </c>
      <c r="H3491" s="42">
        <f>_xll.qlCalendarAdvance(Calendar,$H3490,B3491,"f",FALSE)</f>
        <v>64153</v>
      </c>
      <c r="I3491" s="139">
        <f>_xll.qlInterestRateIndexValueDate(Index1M,$H3491)</f>
        <v>64157</v>
      </c>
      <c r="J3491" s="144">
        <f>IFERROR(_xll.qlIndexFixing(Index1M,$H3491,TRUE,_xll.ohTrigger(RecalcTrigger,Trigger1M)),NA())</f>
        <v>5.7153114690190786E-3</v>
      </c>
      <c r="K3491" s="44">
        <f>IFERROR(_xll.qlIndexFixing(Index3M,H3491,TRUE,_xll.ohTrigger(RecalcTrigger,Trigger3M)),NA())</f>
        <v>5.9581356611003392E-3</v>
      </c>
      <c r="L3491" s="44">
        <f>IFERROR(_xll.qlIndexFixing(Index6M,$H3491,TRUE,_xll.ohTrigger(RecalcTrigger,Trigger6M)),NA())</f>
        <v>5.5534527505722757E-3</v>
      </c>
      <c r="M3491" s="145" t="e">
        <f>IFERROR(_xll.qlIndexFixing(Index1Y,$H3491,TRUE,_xll.ohTrigger(RecalcTrigger,Trigger1Y)),NA())</f>
        <v>#N/A</v>
      </c>
      <c r="N3491" s="144">
        <f>IFERROR(_xll.qlIndexFixing(ONIndex1M,I3491,TRUE,_xll.ohTrigger(RecalcTrigger,Trigger1M)),NA())</f>
        <v>5.7136614173547429E-3</v>
      </c>
      <c r="O3491" s="44">
        <f>IFERROR(_xll.qlIndexFixing(ONIndex3M,I3491,TRUE,_xll.ohTrigger(RecalcTrigger,Trigger3M)),NA())</f>
        <v>5.9540226198162571E-3</v>
      </c>
      <c r="P3491" s="44">
        <f>IFERROR(_xll.qlIndexFixing(ONIndex6M,I3491,TRUE,_xll.ohTrigger(RecalcTrigger,Trigger6M)),NA())</f>
        <v>5.5549644256469577E-3</v>
      </c>
      <c r="Q3491" s="145">
        <f>IFERROR(_xll.qlIndexFixing(ONIndex1Y,I3491,TRUE,_xll.ohTrigger(RecalcTrigger,Trigger1Y)),NA())</f>
        <v>6.2109653814435006E-3</v>
      </c>
    </row>
    <row r="3492" spans="2:17" x14ac:dyDescent="0.2">
      <c r="B3492" s="39" t="s">
        <v>42</v>
      </c>
      <c r="D3492" s="42">
        <f>_xll.qlCalendarAdvance(Calendar,$D3491,B3492,"f",FALSE)</f>
        <v>64160</v>
      </c>
      <c r="E3492" s="139">
        <f>_xll.qlInterestRateIndexValueDate(IndexON,D3492)</f>
        <v>64160</v>
      </c>
      <c r="F3492" s="155">
        <f>IFERROR(_xll.qlIndexFixing(IndexON,D3492,TRUE,_xll.ohTrigger(RecalcTrigger,TriggerON)),NA())</f>
        <v>5.5177133273609513E-3</v>
      </c>
      <c r="H3492" s="42">
        <f>_xll.qlCalendarAdvance(Calendar,$H3491,B3492,"f",FALSE)</f>
        <v>64160</v>
      </c>
      <c r="I3492" s="139">
        <f>_xll.qlInterestRateIndexValueDate(Index1M,$H3492)</f>
        <v>64164</v>
      </c>
      <c r="J3492" s="144">
        <f>IFERROR(_xll.qlIndexFixing(Index1M,$H3492,TRUE,_xll.ohTrigger(RecalcTrigger,Trigger1M)),NA())</f>
        <v>5.7154017277545321E-3</v>
      </c>
      <c r="K3492" s="44">
        <f>IFERROR(_xll.qlIndexFixing(Index3M,H3492,TRUE,_xll.ohTrigger(RecalcTrigger,Trigger3M)),NA())</f>
        <v>5.9580065227776277E-3</v>
      </c>
      <c r="L3492" s="44">
        <f>IFERROR(_xll.qlIndexFixing(Index6M,$H3492,TRUE,_xll.ohTrigger(RecalcTrigger,Trigger6M)),NA())</f>
        <v>5.5527169346681398E-3</v>
      </c>
      <c r="M3492" s="145" t="e">
        <f>IFERROR(_xll.qlIndexFixing(Index1Y,$H3492,TRUE,_xll.ohTrigger(RecalcTrigger,Trigger1Y)),NA())</f>
        <v>#N/A</v>
      </c>
      <c r="N3492" s="144">
        <f>IFERROR(_xll.qlIndexFixing(ONIndex1M,I3492,TRUE,_xll.ohTrigger(RecalcTrigger,Trigger1M)),NA())</f>
        <v>5.7138268246426094E-3</v>
      </c>
      <c r="O3492" s="44">
        <f>IFERROR(_xll.qlIndexFixing(ONIndex3M,I3492,TRUE,_xll.ohTrigger(RecalcTrigger,Trigger3M)),NA())</f>
        <v>5.9540074135000509E-3</v>
      </c>
      <c r="P3492" s="44">
        <f>IFERROR(_xll.qlIndexFixing(ONIndex6M,I3492,TRUE,_xll.ohTrigger(RecalcTrigger,Trigger6M)),NA())</f>
        <v>5.5542895908189394E-3</v>
      </c>
      <c r="Q3492" s="145">
        <f>IFERROR(_xll.qlIndexFixing(ONIndex1Y,I3492,TRUE,_xll.ohTrigger(RecalcTrigger,Trigger1Y)),NA())</f>
        <v>6.2107108509668052E-3</v>
      </c>
    </row>
    <row r="3493" spans="2:17" x14ac:dyDescent="0.2">
      <c r="B3493" s="39" t="s">
        <v>42</v>
      </c>
      <c r="D3493" s="42">
        <f>_xll.qlCalendarAdvance(Calendar,$D3492,B3493,"f",FALSE)</f>
        <v>64167</v>
      </c>
      <c r="E3493" s="139">
        <f>_xll.qlInterestRateIndexValueDate(IndexON,D3493)</f>
        <v>64167</v>
      </c>
      <c r="F3493" s="155">
        <f>IFERROR(_xll.qlIndexFixing(IndexON,D3493,TRUE,_xll.ohTrigger(RecalcTrigger,TriggerON)),NA())</f>
        <v>5.5178393056287689E-3</v>
      </c>
      <c r="H3493" s="42">
        <f>_xll.qlCalendarAdvance(Calendar,$H3492,B3493,"f",FALSE)</f>
        <v>64167</v>
      </c>
      <c r="I3493" s="139">
        <f>_xll.qlInterestRateIndexValueDate(Index1M,$H3493)</f>
        <v>64171</v>
      </c>
      <c r="J3493" s="144">
        <f>IFERROR(_xll.qlIndexFixing(Index1M,$H3493,TRUE,_xll.ohTrigger(RecalcTrigger,Trigger1M)),NA())</f>
        <v>5.7155365366545752E-3</v>
      </c>
      <c r="K3493" s="44">
        <f>IFERROR(_xll.qlIndexFixing(Index3M,H3493,TRUE,_xll.ohTrigger(RecalcTrigger,Trigger3M)),NA())</f>
        <v>5.9579071523931789E-3</v>
      </c>
      <c r="L3493" s="44">
        <f>IFERROR(_xll.qlIndexFixing(Index6M,$H3493,TRUE,_xll.ohTrigger(RecalcTrigger,Trigger6M)),NA())</f>
        <v>5.5519469650807101E-3</v>
      </c>
      <c r="M3493" s="145" t="e">
        <f>IFERROR(_xll.qlIndexFixing(Index1Y,$H3493,TRUE,_xll.ohTrigger(RecalcTrigger,Trigger1Y)),NA())</f>
        <v>#N/A</v>
      </c>
      <c r="N3493" s="144">
        <f>IFERROR(_xll.qlIndexFixing(ONIndex1M,I3493,TRUE,_xll.ohTrigger(RecalcTrigger,Trigger1M)),NA())</f>
        <v>5.7139812428808057E-3</v>
      </c>
      <c r="O3493" s="44">
        <f>IFERROR(_xll.qlIndexFixing(ONIndex3M,I3493,TRUE,_xll.ohTrigger(RecalcTrigger,Trigger3M)),NA())</f>
        <v>5.9539805091812781E-3</v>
      </c>
      <c r="P3493" s="44">
        <f>IFERROR(_xll.qlIndexFixing(ONIndex6M,I3493,TRUE,_xll.ohTrigger(RecalcTrigger,Trigger6M)),NA())</f>
        <v>5.5536080164220181E-3</v>
      </c>
      <c r="Q3493" s="145">
        <f>IFERROR(_xll.qlIndexFixing(ONIndex1Y,I3493,TRUE,_xll.ohTrigger(RecalcTrigger,Trigger1Y)),NA())</f>
        <v>6.2104437915522226E-3</v>
      </c>
    </row>
    <row r="3494" spans="2:17" x14ac:dyDescent="0.2">
      <c r="B3494" s="39" t="s">
        <v>42</v>
      </c>
      <c r="D3494" s="42">
        <f>_xll.qlCalendarAdvance(Calendar,$D3493,B3494,"f",FALSE)</f>
        <v>64174</v>
      </c>
      <c r="E3494" s="139">
        <f>_xll.qlInterestRateIndexValueDate(IndexON,D3494)</f>
        <v>64174</v>
      </c>
      <c r="F3494" s="155">
        <f>IFERROR(_xll.qlIndexFixing(IndexON,D3494,TRUE,_xll.ohTrigger(RecalcTrigger,TriggerON)),NA())</f>
        <v>5.5179541680683286E-3</v>
      </c>
      <c r="H3494" s="42">
        <f>_xll.qlCalendarAdvance(Calendar,$H3493,B3494,"f",FALSE)</f>
        <v>64174</v>
      </c>
      <c r="I3494" s="139">
        <f>_xll.qlInterestRateIndexValueDate(Index1M,$H3494)</f>
        <v>64178</v>
      </c>
      <c r="J3494" s="144">
        <f>IFERROR(_xll.qlIndexFixing(Index1M,$H3494,TRUE,_xll.ohTrigger(RecalcTrigger,Trigger1M)),NA())</f>
        <v>5.7156603101500281E-3</v>
      </c>
      <c r="K3494" s="44">
        <f>IFERROR(_xll.qlIndexFixing(Index3M,H3494,TRUE,_xll.ohTrigger(RecalcTrigger,Trigger3M)),NA())</f>
        <v>5.9577959533063177E-3</v>
      </c>
      <c r="L3494" s="44">
        <f>IFERROR(_xll.qlIndexFixing(Index6M,$H3494,TRUE,_xll.ohTrigger(RecalcTrigger,Trigger6M)),NA())</f>
        <v>5.5511701125744309E-3</v>
      </c>
      <c r="M3494" s="145" t="e">
        <f>IFERROR(_xll.qlIndexFixing(Index1Y,$H3494,TRUE,_xll.ohTrigger(RecalcTrigger,Trigger1Y)),NA())</f>
        <v>#N/A</v>
      </c>
      <c r="N3494" s="144">
        <f>IFERROR(_xll.qlIndexFixing(ONIndex1M,I3494,TRUE,_xll.ohTrigger(RecalcTrigger,Trigger1M)),NA())</f>
        <v>5.714124657281161E-3</v>
      </c>
      <c r="O3494" s="44">
        <f>IFERROR(_xll.qlIndexFixing(ONIndex3M,I3494,TRUE,_xll.ohTrigger(RecalcTrigger,Trigger3M)),NA())</f>
        <v>5.953941890712855E-3</v>
      </c>
      <c r="P3494" s="44">
        <f>IFERROR(_xll.qlIndexFixing(ONIndex6M,I3494,TRUE,_xll.ohTrigger(RecalcTrigger,Trigger6M)),NA())</f>
        <v>5.5529196933434832E-3</v>
      </c>
      <c r="Q3494" s="145">
        <f>IFERROR(_xll.qlIndexFixing(ONIndex1Y,I3494,TRUE,_xll.ohTrigger(RecalcTrigger,Trigger1Y)),NA())</f>
        <v>6.2101641860135004E-3</v>
      </c>
    </row>
    <row r="3495" spans="2:17" x14ac:dyDescent="0.2">
      <c r="B3495" s="39" t="s">
        <v>42</v>
      </c>
      <c r="D3495" s="42">
        <f>_xll.qlCalendarAdvance(Calendar,$D3494,B3495,"f",FALSE)</f>
        <v>64181</v>
      </c>
      <c r="E3495" s="139">
        <f>_xll.qlInterestRateIndexValueDate(IndexON,D3495)</f>
        <v>64181</v>
      </c>
      <c r="F3495" s="155">
        <f>IFERROR(_xll.qlIndexFixing(IndexON,D3495,TRUE,_xll.ohTrigger(RecalcTrigger,TriggerON)),NA())</f>
        <v>5.5180578994917795E-3</v>
      </c>
      <c r="H3495" s="42">
        <f>_xll.qlCalendarAdvance(Calendar,$H3494,B3495,"f",FALSE)</f>
        <v>64181</v>
      </c>
      <c r="I3495" s="139">
        <f>_xll.qlInterestRateIndexValueDate(Index1M,$H3495)</f>
        <v>64185</v>
      </c>
      <c r="J3495" s="144">
        <f>IFERROR(_xll.qlIndexFixing(Index1M,$H3495,TRUE,_xll.ohTrigger(RecalcTrigger,Trigger1M)),NA())</f>
        <v>5.7157730333621259E-3</v>
      </c>
      <c r="K3495" s="44">
        <f>IFERROR(_xll.qlIndexFixing(Index3M,H3495,TRUE,_xll.ohTrigger(RecalcTrigger,Trigger3M)),NA())</f>
        <v>5.9576729096677428E-3</v>
      </c>
      <c r="L3495" s="44">
        <f>IFERROR(_xll.qlIndexFixing(Index6M,$H3495,TRUE,_xll.ohTrigger(RecalcTrigger,Trigger6M)),NA())</f>
        <v>5.5503863680133126E-3</v>
      </c>
      <c r="M3495" s="145" t="e">
        <f>IFERROR(_xll.qlIndexFixing(Index1Y,$H3495,TRUE,_xll.ohTrigger(RecalcTrigger,Trigger1Y)),NA())</f>
        <v>#N/A</v>
      </c>
      <c r="N3495" s="144">
        <f>IFERROR(_xll.qlIndexFixing(ONIndex1M,I3495,TRUE,_xll.ohTrigger(RecalcTrigger,Trigger1M)),NA())</f>
        <v>5.7142570531354409E-3</v>
      </c>
      <c r="O3495" s="44">
        <f>IFERROR(_xll.qlIndexFixing(ONIndex3M,I3495,TRUE,_xll.ohTrigger(RecalcTrigger,Trigger3M)),NA())</f>
        <v>5.9538915427470585E-3</v>
      </c>
      <c r="P3495" s="44">
        <f>IFERROR(_xll.qlIndexFixing(ONIndex6M,I3495,TRUE,_xll.ohTrigger(RecalcTrigger,Trigger6M)),NA())</f>
        <v>5.55222461215088E-3</v>
      </c>
      <c r="Q3495" s="145">
        <f>IFERROR(_xll.qlIndexFixing(ONIndex1Y,I3495,TRUE,_xll.ohTrigger(RecalcTrigger,Trigger1Y)),NA())</f>
        <v>6.2098720174041944E-3</v>
      </c>
    </row>
    <row r="3496" spans="2:17" x14ac:dyDescent="0.2">
      <c r="B3496" s="39" t="s">
        <v>42</v>
      </c>
      <c r="D3496" s="42">
        <f>_xll.qlCalendarAdvance(Calendar,$D3495,B3496,"f",FALSE)</f>
        <v>64188</v>
      </c>
      <c r="E3496" s="139">
        <f>_xll.qlInterestRateIndexValueDate(IndexON,D3496)</f>
        <v>64188</v>
      </c>
      <c r="F3496" s="155">
        <f>IFERROR(_xll.qlIndexFixing(IndexON,D3496,TRUE,_xll.ohTrigger(RecalcTrigger,TriggerON)),NA())</f>
        <v>5.5181504850310148E-3</v>
      </c>
      <c r="H3496" s="42">
        <f>_xll.qlCalendarAdvance(Calendar,$H3495,B3496,"f",FALSE)</f>
        <v>64188</v>
      </c>
      <c r="I3496" s="139">
        <f>_xll.qlInterestRateIndexValueDate(Index1M,$H3496)</f>
        <v>64192</v>
      </c>
      <c r="J3496" s="144">
        <f>IFERROR(_xll.qlIndexFixing(Index1M,$H3496,TRUE,_xll.ohTrigger(RecalcTrigger,Trigger1M)),NA())</f>
        <v>5.7159263239524973E-3</v>
      </c>
      <c r="K3496" s="44">
        <f>IFERROR(_xll.qlIndexFixing(Index3M,H3496,TRUE,_xll.ohTrigger(RecalcTrigger,Trigger3M)),NA())</f>
        <v>5.9575753372460676E-3</v>
      </c>
      <c r="L3496" s="44">
        <f>IFERROR(_xll.qlIndexFixing(Index6M,$H3496,TRUE,_xll.ohTrigger(RecalcTrigger,Trigger6M)),NA())</f>
        <v>5.5495795725405911E-3</v>
      </c>
      <c r="M3496" s="145" t="e">
        <f>IFERROR(_xll.qlIndexFixing(Index1Y,$H3496,TRUE,_xll.ohTrigger(RecalcTrigger,Trigger1Y)),NA())</f>
        <v>#N/A</v>
      </c>
      <c r="N3496" s="144">
        <f>IFERROR(_xll.qlIndexFixing(ONIndex1M,I3496,TRUE,_xll.ohTrigger(RecalcTrigger,Trigger1M)),NA())</f>
        <v>5.7143784154956023E-3</v>
      </c>
      <c r="O3496" s="44">
        <f>IFERROR(_xll.qlIndexFixing(ONIndex3M,I3496,TRUE,_xll.ohTrigger(RecalcTrigger,Trigger3M)),NA())</f>
        <v>5.953829449216741E-3</v>
      </c>
      <c r="P3496" s="44">
        <f>IFERROR(_xll.qlIndexFixing(ONIndex6M,I3496,TRUE,_xll.ohTrigger(RecalcTrigger,Trigger6M)),NA())</f>
        <v>5.5515227641311782E-3</v>
      </c>
      <c r="Q3496" s="145">
        <f>IFERROR(_xll.qlIndexFixing(ONIndex1Y,I3496,TRUE,_xll.ohTrigger(RecalcTrigger,Trigger1Y)),NA())</f>
        <v>6.2095672689377324E-3</v>
      </c>
    </row>
    <row r="3497" spans="2:17" x14ac:dyDescent="0.2">
      <c r="B3497" s="39" t="s">
        <v>42</v>
      </c>
      <c r="D3497" s="42">
        <f>_xll.qlCalendarAdvance(Calendar,$D3496,B3497,"f",FALSE)</f>
        <v>64195</v>
      </c>
      <c r="E3497" s="139">
        <f>_xll.qlInterestRateIndexValueDate(IndexON,D3497)</f>
        <v>64195</v>
      </c>
      <c r="F3497" s="155">
        <f>IFERROR(_xll.qlIndexFixing(IndexON,D3497,TRUE,_xll.ohTrigger(RecalcTrigger,TriggerON)),NA())</f>
        <v>5.5182319094182475E-3</v>
      </c>
      <c r="H3497" s="42">
        <f>_xll.qlCalendarAdvance(Calendar,$H3496,B3497,"f",FALSE)</f>
        <v>64195</v>
      </c>
      <c r="I3497" s="139">
        <f>_xll.qlInterestRateIndexValueDate(Index1M,$H3497)</f>
        <v>64199</v>
      </c>
      <c r="J3497" s="144">
        <f>IFERROR(_xll.qlIndexFixing(Index1M,$H3497,TRUE,_xll.ohTrigger(RecalcTrigger,Trigger1M)),NA())</f>
        <v>5.7160161106234991E-3</v>
      </c>
      <c r="K3497" s="44">
        <f>IFERROR(_xll.qlIndexFixing(Index3M,H3497,TRUE,_xll.ohTrigger(RecalcTrigger,Trigger3M)),NA())</f>
        <v>5.9574277031333063E-3</v>
      </c>
      <c r="L3497" s="44">
        <f>IFERROR(_xll.qlIndexFixing(Index6M,$H3497,TRUE,_xll.ohTrigger(RecalcTrigger,Trigger6M)),NA())</f>
        <v>5.5487815073935092E-3</v>
      </c>
      <c r="M3497" s="145" t="e">
        <f>IFERROR(_xll.qlIndexFixing(Index1Y,$H3497,TRUE,_xll.ohTrigger(RecalcTrigger,Trigger1Y)),NA())</f>
        <v>#N/A</v>
      </c>
      <c r="N3497" s="144">
        <f>IFERROR(_xll.qlIndexFixing(ONIndex1M,I3497,TRUE,_xll.ohTrigger(RecalcTrigger,Trigger1M)),NA())</f>
        <v>5.7144887294136026E-3</v>
      </c>
      <c r="O3497" s="44">
        <f>IFERROR(_xll.qlIndexFixing(ONIndex3M,I3497,TRUE,_xll.ohTrigger(RecalcTrigger,Trigger3M)),NA())</f>
        <v>5.953755594294563E-3</v>
      </c>
      <c r="P3497" s="44">
        <f>IFERROR(_xll.qlIndexFixing(ONIndex6M,I3497,TRUE,_xll.ohTrigger(RecalcTrigger,Trigger6M)),NA())</f>
        <v>5.5508141398519228E-3</v>
      </c>
      <c r="Q3497" s="145">
        <f>IFERROR(_xll.qlIndexFixing(ONIndex1Y,I3497,TRUE,_xll.ohTrigger(RecalcTrigger,Trigger1Y)),NA())</f>
        <v>6.2092499236676701E-3</v>
      </c>
    </row>
    <row r="3498" spans="2:17" x14ac:dyDescent="0.2">
      <c r="B3498" s="39" t="s">
        <v>42</v>
      </c>
      <c r="D3498" s="42">
        <f>_xll.qlCalendarAdvance(Calendar,$D3497,B3498,"f",FALSE)</f>
        <v>64202</v>
      </c>
      <c r="E3498" s="139">
        <f>_xll.qlInterestRateIndexValueDate(IndexON,D3498)</f>
        <v>64202</v>
      </c>
      <c r="F3498" s="155">
        <f>IFERROR(_xll.qlIndexFixing(IndexON,D3498,TRUE,_xll.ohTrigger(RecalcTrigger,TriggerON)),NA())</f>
        <v>5.5183021578653069E-3</v>
      </c>
      <c r="H3498" s="42">
        <f>_xll.qlCalendarAdvance(Calendar,$H3497,B3498,"f",FALSE)</f>
        <v>64202</v>
      </c>
      <c r="I3498" s="139">
        <f>_xll.qlInterestRateIndexValueDate(Index1M,$H3498)</f>
        <v>64206</v>
      </c>
      <c r="J3498" s="144">
        <f>IFERROR(_xll.qlIndexFixing(Index1M,$H3498,TRUE,_xll.ohTrigger(RecalcTrigger,Trigger1M)),NA())</f>
        <v>5.7160948011459843E-3</v>
      </c>
      <c r="K3498" s="44">
        <f>IFERROR(_xll.qlIndexFixing(Index3M,H3498,TRUE,_xll.ohTrigger(RecalcTrigger,Trigger3M)),NA())</f>
        <v>5.9572681755882193E-3</v>
      </c>
      <c r="L3498" s="44">
        <f>IFERROR(_xll.qlIndexFixing(Index6M,$H3498,TRUE,_xll.ohTrigger(RecalcTrigger,Trigger6M)),NA())</f>
        <v>5.547976522024654E-3</v>
      </c>
      <c r="M3498" s="145" t="e">
        <f>IFERROR(_xll.qlIndexFixing(Index1Y,$H3498,TRUE,_xll.ohTrigger(RecalcTrigger,Trigger1Y)),NA())</f>
        <v>#N/A</v>
      </c>
      <c r="N3498" s="144">
        <f>IFERROR(_xll.qlIndexFixing(ONIndex1M,I3498,TRUE,_xll.ohTrigger(RecalcTrigger,Trigger1M)),NA())</f>
        <v>5.7145879801012711E-3</v>
      </c>
      <c r="O3498" s="44">
        <f>IFERROR(_xll.qlIndexFixing(ONIndex3M,I3498,TRUE,_xll.ohTrigger(RecalcTrigger,Trigger3M)),NA())</f>
        <v>5.9536699621531852E-3</v>
      </c>
      <c r="P3498" s="44">
        <f>IFERROR(_xll.qlIndexFixing(ONIndex6M,I3498,TRUE,_xll.ohTrigger(RecalcTrigger,Trigger6M)),NA())</f>
        <v>5.5500987303602756E-3</v>
      </c>
      <c r="Q3498" s="145">
        <f>IFERROR(_xll.qlIndexFixing(ONIndex1Y,I3498,TRUE,_xll.ohTrigger(RecalcTrigger,Trigger1Y)),NA())</f>
        <v>6.2089199644077553E-3</v>
      </c>
    </row>
    <row r="3499" spans="2:17" x14ac:dyDescent="0.2">
      <c r="B3499" s="39" t="s">
        <v>42</v>
      </c>
      <c r="D3499" s="42">
        <f>_xll.qlCalendarAdvance(Calendar,$D3498,B3499,"f",FALSE)</f>
        <v>64209</v>
      </c>
      <c r="E3499" s="139">
        <f>_xll.qlInterestRateIndexValueDate(IndexON,D3499)</f>
        <v>64209</v>
      </c>
      <c r="F3499" s="155">
        <f>IFERROR(_xll.qlIndexFixing(IndexON,D3499,TRUE,_xll.ohTrigger(RecalcTrigger,TriggerON)),NA())</f>
        <v>5.518361215264278E-3</v>
      </c>
      <c r="H3499" s="42">
        <f>_xll.qlCalendarAdvance(Calendar,$H3498,B3499,"f",FALSE)</f>
        <v>64209</v>
      </c>
      <c r="I3499" s="139">
        <f>_xll.qlInterestRateIndexValueDate(Index1M,$H3499)</f>
        <v>64213</v>
      </c>
      <c r="J3499" s="144">
        <f>IFERROR(_xll.qlIndexFixing(Index1M,$H3499,TRUE,_xll.ohTrigger(RecalcTrigger,Trigger1M)),NA())</f>
        <v>5.716162380646689E-3</v>
      </c>
      <c r="K3499" s="44">
        <f>IFERROR(_xll.qlIndexFixing(Index3M,H3499,TRUE,_xll.ohTrigger(RecalcTrigger,Trigger3M)),NA())</f>
        <v>5.9570967387600074E-3</v>
      </c>
      <c r="L3499" s="44">
        <f>IFERROR(_xll.qlIndexFixing(Index6M,$H3499,TRUE,_xll.ohTrigger(RecalcTrigger,Trigger6M)),NA())</f>
        <v>5.5471646072990386E-3</v>
      </c>
      <c r="M3499" s="145" t="e">
        <f>IFERROR(_xll.qlIndexFixing(Index1Y,$H3499,TRUE,_xll.ohTrigger(RecalcTrigger,Trigger1Y)),NA())</f>
        <v>#N/A</v>
      </c>
      <c r="N3499" s="144">
        <f>IFERROR(_xll.qlIndexFixing(ONIndex1M,I3499,TRUE,_xll.ohTrigger(RecalcTrigger,Trigger1M)),NA())</f>
        <v>5.714676152690501E-3</v>
      </c>
      <c r="O3499" s="44">
        <f>IFERROR(_xll.qlIndexFixing(ONIndex3M,I3499,TRUE,_xll.ohTrigger(RecalcTrigger,Trigger3M)),NA())</f>
        <v>5.9535725371251402E-3</v>
      </c>
      <c r="P3499" s="44">
        <f>IFERROR(_xll.qlIndexFixing(ONIndex6M,I3499,TRUE,_xll.ohTrigger(RecalcTrigger,Trigger6M)),NA())</f>
        <v>5.5493765265435258E-3</v>
      </c>
      <c r="Q3499" s="145">
        <f>IFERROR(_xll.qlIndexFixing(ONIndex1Y,I3499,TRUE,_xll.ohTrigger(RecalcTrigger,Trigger1Y)),NA())</f>
        <v>6.2085773744513517E-3</v>
      </c>
    </row>
    <row r="3500" spans="2:17" x14ac:dyDescent="0.2">
      <c r="B3500" s="39" t="s">
        <v>42</v>
      </c>
      <c r="D3500" s="42">
        <f>_xll.qlCalendarAdvance(Calendar,$D3499,B3500,"f",FALSE)</f>
        <v>64216</v>
      </c>
      <c r="E3500" s="139">
        <f>_xll.qlInterestRateIndexValueDate(IndexON,D3500)</f>
        <v>64216</v>
      </c>
      <c r="F3500" s="155">
        <f>IFERROR(_xll.qlIndexFixing(IndexON,D3500,TRUE,_xll.ohTrigger(RecalcTrigger,TriggerON)),NA())</f>
        <v>5.5184090665072461E-3</v>
      </c>
      <c r="H3500" s="42">
        <f>_xll.qlCalendarAdvance(Calendar,$H3499,B3500,"f",FALSE)</f>
        <v>64216</v>
      </c>
      <c r="I3500" s="139">
        <f>_xll.qlInterestRateIndexValueDate(Index1M,$H3500)</f>
        <v>64220</v>
      </c>
      <c r="J3500" s="144">
        <f>IFERROR(_xll.qlIndexFixing(Index1M,$H3500,TRUE,_xll.ohTrigger(RecalcTrigger,Trigger1M)),NA())</f>
        <v>5.7162188342446147E-3</v>
      </c>
      <c r="K3500" s="44">
        <f>IFERROR(_xll.qlIndexFixing(Index3M,H3500,TRUE,_xll.ohTrigger(RecalcTrigger,Trigger3M)),NA())</f>
        <v>5.956913376798741E-3</v>
      </c>
      <c r="L3500" s="44">
        <f>IFERROR(_xll.qlIndexFixing(Index6M,$H3500,TRUE,_xll.ohTrigger(RecalcTrigger,Trigger6M)),NA())</f>
        <v>5.546345754079491E-3</v>
      </c>
      <c r="M3500" s="145" t="e">
        <f>IFERROR(_xll.qlIndexFixing(Index1Y,$H3500,TRUE,_xll.ohTrigger(RecalcTrigger,Trigger1Y)),NA())</f>
        <v>#N/A</v>
      </c>
      <c r="N3500" s="144">
        <f>IFERROR(_xll.qlIndexFixing(ONIndex1M,I3500,TRUE,_xll.ohTrigger(RecalcTrigger,Trigger1M)),NA())</f>
        <v>5.7147532322332495E-3</v>
      </c>
      <c r="O3500" s="44">
        <f>IFERROR(_xll.qlIndexFixing(ONIndex3M,I3500,TRUE,_xll.ohTrigger(RecalcTrigger,Trigger3M)),NA())</f>
        <v>5.9534633029834083E-3</v>
      </c>
      <c r="P3500" s="44">
        <f>IFERROR(_xll.qlIndexFixing(ONIndex6M,I3500,TRUE,_xll.ohTrigger(RecalcTrigger,Trigger6M)),NA())</f>
        <v>5.5486475192889628E-3</v>
      </c>
      <c r="Q3500" s="145">
        <f>IFERROR(_xll.qlIndexFixing(ONIndex1Y,I3500,TRUE,_xll.ohTrigger(RecalcTrigger,Trigger1Y)),NA())</f>
        <v>6.2082221366921431E-3</v>
      </c>
    </row>
    <row r="3501" spans="2:17" x14ac:dyDescent="0.2">
      <c r="B3501" s="39" t="s">
        <v>42</v>
      </c>
      <c r="D3501" s="42">
        <f>_xll.qlCalendarAdvance(Calendar,$D3500,B3501,"f",FALSE)</f>
        <v>64223</v>
      </c>
      <c r="E3501" s="139">
        <f>_xll.qlInterestRateIndexValueDate(IndexON,D3501)</f>
        <v>64223</v>
      </c>
      <c r="F3501" s="155">
        <f>IFERROR(_xll.qlIndexFixing(IndexON,D3501,TRUE,_xll.ohTrigger(RecalcTrigger,TriggerON)),NA())</f>
        <v>5.5184456967261042E-3</v>
      </c>
      <c r="H3501" s="42">
        <f>_xll.qlCalendarAdvance(Calendar,$H3500,B3501,"f",FALSE)</f>
        <v>64223</v>
      </c>
      <c r="I3501" s="139">
        <f>_xll.qlInterestRateIndexValueDate(Index1M,$H3501)</f>
        <v>64227</v>
      </c>
      <c r="J3501" s="144">
        <f>IFERROR(_xll.qlIndexFixing(Index1M,$H3501,TRUE,_xll.ohTrigger(RecalcTrigger,Trigger1M)),NA())</f>
        <v>5.7162164836572771E-3</v>
      </c>
      <c r="K3501" s="44">
        <f>IFERROR(_xll.qlIndexFixing(Index3M,H3501,TRUE,_xll.ohTrigger(RecalcTrigger,Trigger3M)),NA())</f>
        <v>5.9567180738553582E-3</v>
      </c>
      <c r="L3501" s="44">
        <f>IFERROR(_xll.qlIndexFixing(Index6M,$H3501,TRUE,_xll.ohTrigger(RecalcTrigger,Trigger6M)),NA())</f>
        <v>5.5455386558541445E-3</v>
      </c>
      <c r="M3501" s="145" t="e">
        <f>IFERROR(_xll.qlIndexFixing(Index1Y,$H3501,TRUE,_xll.ohTrigger(RecalcTrigger,Trigger1Y)),NA())</f>
        <v>#N/A</v>
      </c>
      <c r="N3501" s="144">
        <f>IFERROR(_xll.qlIndexFixing(ONIndex1M,I3501,TRUE,_xll.ohTrigger(RecalcTrigger,Trigger1M)),NA())</f>
        <v>5.7148192039413459E-3</v>
      </c>
      <c r="O3501" s="44">
        <f>IFERROR(_xll.qlIndexFixing(ONIndex3M,I3501,TRUE,_xll.ohTrigger(RecalcTrigger,Trigger3M)),NA())</f>
        <v>5.9533422443802664E-3</v>
      </c>
      <c r="P3501" s="44">
        <f>IFERROR(_xll.qlIndexFixing(ONIndex6M,I3501,TRUE,_xll.ohTrigger(RecalcTrigger,Trigger6M)),NA())</f>
        <v>5.5479116993240041E-3</v>
      </c>
      <c r="Q3501" s="145">
        <f>IFERROR(_xll.qlIndexFixing(ONIndex1Y,I3501,TRUE,_xll.ohTrigger(RecalcTrigger,Trigger1Y)),NA())</f>
        <v>6.2078542342636212E-3</v>
      </c>
    </row>
    <row r="3502" spans="2:17" x14ac:dyDescent="0.2">
      <c r="B3502" s="39" t="s">
        <v>42</v>
      </c>
      <c r="D3502" s="42">
        <f>_xll.qlCalendarAdvance(Calendar,$D3501,B3502,"f",FALSE)</f>
        <v>64230</v>
      </c>
      <c r="E3502" s="139">
        <f>_xll.qlInterestRateIndexValueDate(IndexON,D3502)</f>
        <v>64230</v>
      </c>
      <c r="F3502" s="155">
        <f>IFERROR(_xll.qlIndexFixing(IndexON,D3502,TRUE,_xll.ohTrigger(RecalcTrigger,TriggerON)),NA())</f>
        <v>5.5184710906530654E-3</v>
      </c>
      <c r="H3502" s="42">
        <f>_xll.qlCalendarAdvance(Calendar,$H3501,B3502,"f",FALSE)</f>
        <v>64230</v>
      </c>
      <c r="I3502" s="139">
        <f>_xll.qlInterestRateIndexValueDate(Index1M,$H3502)</f>
        <v>64234</v>
      </c>
      <c r="J3502" s="144">
        <f>IFERROR(_xll.qlIndexFixing(Index1M,$H3502,TRUE,_xll.ohTrigger(RecalcTrigger,Trigger1M)),NA())</f>
        <v>5.7162514383684027E-3</v>
      </c>
      <c r="K3502" s="44">
        <f>IFERROR(_xll.qlIndexFixing(Index3M,H3502,TRUE,_xll.ohTrigger(RecalcTrigger,Trigger3M)),NA())</f>
        <v>5.956510814077322E-3</v>
      </c>
      <c r="L3502" s="44">
        <f>IFERROR(_xll.qlIndexFixing(Index6M,$H3502,TRUE,_xll.ohTrigger(RecalcTrigger,Trigger6M)),NA())</f>
        <v>5.5447064110935654E-3</v>
      </c>
      <c r="M3502" s="145" t="e">
        <f>IFERROR(_xll.qlIndexFixing(Index1Y,$H3502,TRUE,_xll.ohTrigger(RecalcTrigger,Trigger1Y)),NA())</f>
        <v>#N/A</v>
      </c>
      <c r="N3502" s="144">
        <f>IFERROR(_xll.qlIndexFixing(ONIndex1M,I3502,TRUE,_xll.ohTrigger(RecalcTrigger,Trigger1M)),NA())</f>
        <v>5.7148740528667474E-3</v>
      </c>
      <c r="O3502" s="44">
        <f>IFERROR(_xll.qlIndexFixing(ONIndex3M,I3502,TRUE,_xll.ohTrigger(RecalcTrigger,Trigger3M)),NA())</f>
        <v>5.9532093450886947E-3</v>
      </c>
      <c r="P3502" s="44">
        <f>IFERROR(_xll.qlIndexFixing(ONIndex6M,I3502,TRUE,_xll.ohTrigger(RecalcTrigger,Trigger6M)),NA())</f>
        <v>5.547169057615875E-3</v>
      </c>
      <c r="Q3502" s="145">
        <f>IFERROR(_xll.qlIndexFixing(ONIndex1Y,I3502,TRUE,_xll.ohTrigger(RecalcTrigger,Trigger1Y)),NA())</f>
        <v>6.2074736500594696E-3</v>
      </c>
    </row>
    <row r="3503" spans="2:17" x14ac:dyDescent="0.2">
      <c r="B3503" s="39" t="s">
        <v>42</v>
      </c>
      <c r="D3503" s="42">
        <f>_xll.qlCalendarAdvance(Calendar,$D3502,B3503,"f",FALSE)</f>
        <v>64237</v>
      </c>
      <c r="E3503" s="139">
        <f>_xll.qlInterestRateIndexValueDate(IndexON,D3503)</f>
        <v>64237</v>
      </c>
      <c r="F3503" s="155">
        <f>IFERROR(_xll.qlIndexFixing(IndexON,D3503,TRUE,_xll.ohTrigger(RecalcTrigger,TriggerON)),NA())</f>
        <v>5.5184852333400869E-3</v>
      </c>
      <c r="H3503" s="42">
        <f>_xll.qlCalendarAdvance(Calendar,$H3502,B3503,"f",FALSE)</f>
        <v>64237</v>
      </c>
      <c r="I3503" s="139">
        <f>_xll.qlInterestRateIndexValueDate(Index1M,$H3503)</f>
        <v>64241</v>
      </c>
      <c r="J3503" s="144">
        <f>IFERROR(_xll.qlIndexFixing(Index1M,$H3503,TRUE,_xll.ohTrigger(RecalcTrigger,Trigger1M)),NA())</f>
        <v>5.716275223795364E-3</v>
      </c>
      <c r="K3503" s="44">
        <f>IFERROR(_xll.qlIndexFixing(Index3M,H3503,TRUE,_xll.ohTrigger(RecalcTrigger,Trigger3M)),NA())</f>
        <v>5.9562915816173106E-3</v>
      </c>
      <c r="L3503" s="44">
        <f>IFERROR(_xll.qlIndexFixing(Index6M,$H3503,TRUE,_xll.ohTrigger(RecalcTrigger,Trigger6M)),NA())</f>
        <v>5.5438672011876022E-3</v>
      </c>
      <c r="M3503" s="145" t="e">
        <f>IFERROR(_xll.qlIndexFixing(Index1Y,$H3503,TRUE,_xll.ohTrigger(RecalcTrigger,Trigger1Y)),NA())</f>
        <v>#N/A</v>
      </c>
      <c r="N3503" s="144">
        <f>IFERROR(_xll.qlIndexFixing(ONIndex1M,I3503,TRUE,_xll.ohTrigger(RecalcTrigger,Trigger1M)),NA())</f>
        <v>5.7149177643811555E-3</v>
      </c>
      <c r="O3503" s="44">
        <f>IFERROR(_xll.qlIndexFixing(ONIndex3M,I3503,TRUE,_xll.ohTrigger(RecalcTrigger,Trigger3M)),NA())</f>
        <v>5.9530645896010981E-3</v>
      </c>
      <c r="P3503" s="44">
        <f>IFERROR(_xll.qlIndexFixing(ONIndex6M,I3503,TRUE,_xll.ohTrigger(RecalcTrigger,Trigger6M)),NA())</f>
        <v>5.546419585131801E-3</v>
      </c>
      <c r="Q3503" s="145">
        <f>IFERROR(_xll.qlIndexFixing(ONIndex1Y,I3503,TRUE,_xll.ohTrigger(RecalcTrigger,Trigger1Y)),NA())</f>
        <v>6.2070803673730524E-3</v>
      </c>
    </row>
    <row r="3504" spans="2:17" x14ac:dyDescent="0.2">
      <c r="B3504" s="39" t="s">
        <v>42</v>
      </c>
      <c r="D3504" s="42">
        <f>_xll.qlCalendarAdvance(Calendar,$D3503,B3504,"f",FALSE)</f>
        <v>64244</v>
      </c>
      <c r="E3504" s="139">
        <f>_xll.qlInterestRateIndexValueDate(IndexON,D3504)</f>
        <v>64244</v>
      </c>
      <c r="F3504" s="155">
        <f>IFERROR(_xll.qlIndexFixing(IndexON,D3504,TRUE,_xll.ohTrigger(RecalcTrigger,TriggerON)),NA())</f>
        <v>5.5184881099190619E-3</v>
      </c>
      <c r="H3504" s="42">
        <f>_xll.qlCalendarAdvance(Calendar,$H3503,B3504,"f",FALSE)</f>
        <v>64244</v>
      </c>
      <c r="I3504" s="139">
        <f>_xll.qlInterestRateIndexValueDate(Index1M,$H3504)</f>
        <v>64248</v>
      </c>
      <c r="J3504" s="144">
        <f>IFERROR(_xll.qlIndexFixing(Index1M,$H3504,TRUE,_xll.ohTrigger(RecalcTrigger,Trigger1M)),NA())</f>
        <v>5.7163782833644095E-3</v>
      </c>
      <c r="K3504" s="44">
        <f>IFERROR(_xll.qlIndexFixing(Index3M,H3504,TRUE,_xll.ohTrigger(RecalcTrigger,Trigger3M)),NA())</f>
        <v>5.9560603606219169E-3</v>
      </c>
      <c r="L3504" s="44">
        <f>IFERROR(_xll.qlIndexFixing(Index6M,$H3504,TRUE,_xll.ohTrigger(RecalcTrigger,Trigger6M)),NA())</f>
        <v>5.5430210170037807E-3</v>
      </c>
      <c r="M3504" s="145" t="e">
        <f>IFERROR(_xll.qlIndexFixing(Index1Y,$H3504,TRUE,_xll.ohTrigger(RecalcTrigger,Trigger1Y)),NA())</f>
        <v>#N/A</v>
      </c>
      <c r="N3504" s="144">
        <f>IFERROR(_xll.qlIndexFixing(ONIndex1M,I3504,TRUE,_xll.ohTrigger(RecalcTrigger,Trigger1M)),NA())</f>
        <v>5.7149503232167831E-3</v>
      </c>
      <c r="O3504" s="44">
        <f>IFERROR(_xll.qlIndexFixing(ONIndex3M,I3504,TRUE,_xll.ohTrigger(RecalcTrigger,Trigger3M)),NA())</f>
        <v>5.952907962010201E-3</v>
      </c>
      <c r="P3504" s="44">
        <f>IFERROR(_xll.qlIndexFixing(ONIndex6M,I3504,TRUE,_xll.ohTrigger(RecalcTrigger,Trigger6M)),NA())</f>
        <v>5.5456632727590716E-3</v>
      </c>
      <c r="Q3504" s="145">
        <f>IFERROR(_xll.qlIndexFixing(ONIndex1Y,I3504,TRUE,_xll.ohTrigger(RecalcTrigger,Trigger1Y)),NA())</f>
        <v>6.2066743691779891E-3</v>
      </c>
    </row>
    <row r="3505" spans="2:17" x14ac:dyDescent="0.2">
      <c r="B3505" s="39" t="s">
        <v>42</v>
      </c>
      <c r="D3505" s="42">
        <f>_xll.qlCalendarAdvance(Calendar,$D3504,B3505,"f",FALSE)</f>
        <v>64251</v>
      </c>
      <c r="E3505" s="139">
        <f>_xll.qlInterestRateIndexValueDate(IndexON,D3505)</f>
        <v>64251</v>
      </c>
      <c r="F3505" s="155">
        <f>IFERROR(_xll.qlIndexFixing(IndexON,D3505,TRUE,_xll.ohTrigger(RecalcTrigger,TriggerON)),NA())</f>
        <v>5.5184797051222034E-3</v>
      </c>
      <c r="H3505" s="42">
        <f>_xll.qlCalendarAdvance(Calendar,$H3504,B3505,"f",FALSE)</f>
        <v>64251</v>
      </c>
      <c r="I3505" s="139">
        <f>_xll.qlInterestRateIndexValueDate(Index1M,$H3505)</f>
        <v>64255</v>
      </c>
      <c r="J3505" s="144">
        <f>IFERROR(_xll.qlIndexFixing(Index1M,$H3505,TRUE,_xll.ohTrigger(RecalcTrigger,Trigger1M)),NA())</f>
        <v>5.7163336930896305E-3</v>
      </c>
      <c r="K3505" s="44">
        <f>IFERROR(_xll.qlIndexFixing(Index3M,H3505,TRUE,_xll.ohTrigger(RecalcTrigger,Trigger3M)),NA())</f>
        <v>5.9557875358432089E-3</v>
      </c>
      <c r="L3505" s="44">
        <f>IFERROR(_xll.qlIndexFixing(Index6M,$H3505,TRUE,_xll.ohTrigger(RecalcTrigger,Trigger6M)),NA())</f>
        <v>5.5421470908193623E-3</v>
      </c>
      <c r="M3505" s="145" t="e">
        <f>IFERROR(_xll.qlIndexFixing(Index1Y,$H3505,TRUE,_xll.ohTrigger(RecalcTrigger,Trigger1Y)),NA())</f>
        <v>#N/A</v>
      </c>
      <c r="N3505" s="144">
        <f>IFERROR(_xll.qlIndexFixing(ONIndex1M,I3505,TRUE,_xll.ohTrigger(RecalcTrigger,Trigger1M)),NA())</f>
        <v>5.7149717148252677E-3</v>
      </c>
      <c r="O3505" s="44">
        <f>IFERROR(_xll.qlIndexFixing(ONIndex3M,I3505,TRUE,_xll.ohTrigger(RecalcTrigger,Trigger3M)),NA())</f>
        <v>5.9527394463287919E-3</v>
      </c>
      <c r="P3505" s="44">
        <f>IFERROR(_xll.qlIndexFixing(ONIndex6M,I3505,TRUE,_xll.ohTrigger(RecalcTrigger,Trigger6M)),NA())</f>
        <v>5.54490011130504E-3</v>
      </c>
      <c r="Q3505" s="145">
        <f>IFERROR(_xll.qlIndexFixing(ONIndex1Y,I3505,TRUE,_xll.ohTrigger(RecalcTrigger,Trigger1Y)),NA())</f>
        <v>6.2062556382880274E-3</v>
      </c>
    </row>
    <row r="3506" spans="2:17" x14ac:dyDescent="0.2">
      <c r="B3506" s="39" t="s">
        <v>42</v>
      </c>
      <c r="D3506" s="42">
        <f>_xll.qlCalendarAdvance(Calendar,$D3505,B3506,"f",FALSE)</f>
        <v>64258</v>
      </c>
      <c r="E3506" s="139">
        <f>_xll.qlInterestRateIndexValueDate(IndexON,D3506)</f>
        <v>64258</v>
      </c>
      <c r="F3506" s="155">
        <f>IFERROR(_xll.qlIndexFixing(IndexON,D3506,TRUE,_xll.ohTrigger(RecalcTrigger,TriggerON)),NA())</f>
        <v>5.5184600038415965E-3</v>
      </c>
      <c r="H3506" s="42">
        <f>_xll.qlCalendarAdvance(Calendar,$H3505,B3506,"f",FALSE)</f>
        <v>64258</v>
      </c>
      <c r="I3506" s="139">
        <f>_xll.qlInterestRateIndexValueDate(Index1M,$H3506)</f>
        <v>64262</v>
      </c>
      <c r="J3506" s="144">
        <f>IFERROR(_xll.qlIndexFixing(Index1M,$H3506,TRUE,_xll.ohTrigger(RecalcTrigger,Trigger1M)),NA())</f>
        <v>5.7163230788988143E-3</v>
      </c>
      <c r="K3506" s="44">
        <f>IFERROR(_xll.qlIndexFixing(Index3M,H3506,TRUE,_xll.ohTrigger(RecalcTrigger,Trigger3M)),NA())</f>
        <v>5.9555331560187516E-3</v>
      </c>
      <c r="L3506" s="44">
        <f>IFERROR(_xll.qlIndexFixing(Index6M,$H3506,TRUE,_xll.ohTrigger(RecalcTrigger,Trigger6M)),NA())</f>
        <v>5.5412864147848769E-3</v>
      </c>
      <c r="M3506" s="145" t="e">
        <f>IFERROR(_xll.qlIndexFixing(Index1Y,$H3506,TRUE,_xll.ohTrigger(RecalcTrigger,Trigger1Y)),NA())</f>
        <v>#N/A</v>
      </c>
      <c r="N3506" s="144">
        <f>IFERROR(_xll.qlIndexFixing(ONIndex1M,I3506,TRUE,_xll.ohTrigger(RecalcTrigger,Trigger1M)),NA())</f>
        <v>5.7149819241786304E-3</v>
      </c>
      <c r="O3506" s="44">
        <f>IFERROR(_xll.qlIndexFixing(ONIndex3M,I3506,TRUE,_xll.ohTrigger(RecalcTrigger,Trigger3M)),NA())</f>
        <v>5.9525590268094675E-3</v>
      </c>
      <c r="P3506" s="44">
        <f>IFERROR(_xll.qlIndexFixing(ONIndex6M,I3506,TRUE,_xll.ohTrigger(RecalcTrigger,Trigger6M)),NA())</f>
        <v>5.5441300915770597E-3</v>
      </c>
      <c r="Q3506" s="145">
        <f>IFERROR(_xll.qlIndexFixing(ONIndex1Y,I3506,TRUE,_xll.ohTrigger(RecalcTrigger,Trigger1Y)),NA())</f>
        <v>6.2058241581564033E-3</v>
      </c>
    </row>
    <row r="3507" spans="2:17" x14ac:dyDescent="0.2">
      <c r="B3507" s="39" t="s">
        <v>42</v>
      </c>
      <c r="D3507" s="42">
        <f>_xll.qlCalendarAdvance(Calendar,$D3506,B3507,"f",FALSE)</f>
        <v>64265</v>
      </c>
      <c r="E3507" s="139">
        <f>_xll.qlInterestRateIndexValueDate(IndexON,D3507)</f>
        <v>64265</v>
      </c>
      <c r="F3507" s="155">
        <f>IFERROR(_xll.qlIndexFixing(IndexON,D3507,TRUE,_xll.ohTrigger(RecalcTrigger,TriggerON)),NA())</f>
        <v>5.5184289914489426E-3</v>
      </c>
      <c r="H3507" s="42">
        <f>_xll.qlCalendarAdvance(Calendar,$H3506,B3507,"f",FALSE)</f>
        <v>64265</v>
      </c>
      <c r="I3507" s="139">
        <f>_xll.qlInterestRateIndexValueDate(Index1M,$H3507)</f>
        <v>64269</v>
      </c>
      <c r="J3507" s="144">
        <f>IFERROR(_xll.qlIndexFixing(Index1M,$H3507,TRUE,_xll.ohTrigger(RecalcTrigger,Trigger1M)),NA())</f>
        <v>5.7163012346768986E-3</v>
      </c>
      <c r="K3507" s="44">
        <f>IFERROR(_xll.qlIndexFixing(Index3M,H3507,TRUE,_xll.ohTrigger(RecalcTrigger,Trigger3M)),NA())</f>
        <v>5.9552667414439547E-3</v>
      </c>
      <c r="L3507" s="44">
        <f>IFERROR(_xll.qlIndexFixing(Index6M,$H3507,TRUE,_xll.ohTrigger(RecalcTrigger,Trigger6M)),NA())</f>
        <v>5.540418736307175E-3</v>
      </c>
      <c r="M3507" s="145" t="e">
        <f>IFERROR(_xll.qlIndexFixing(Index1Y,$H3507,TRUE,_xll.ohTrigger(RecalcTrigger,Trigger1Y)),NA())</f>
        <v>#N/A</v>
      </c>
      <c r="N3507" s="144">
        <f>IFERROR(_xll.qlIndexFixing(ONIndex1M,I3507,TRUE,_xll.ohTrigger(RecalcTrigger,Trigger1M)),NA())</f>
        <v>5.7149809365686366E-3</v>
      </c>
      <c r="O3507" s="44">
        <f>IFERROR(_xll.qlIndexFixing(ONIndex3M,I3507,TRUE,_xll.ohTrigger(RecalcTrigger,Trigger3M)),NA())</f>
        <v>5.9523666876248882E-3</v>
      </c>
      <c r="P3507" s="44">
        <f>IFERROR(_xll.qlIndexFixing(ONIndex6M,I3507,TRUE,_xll.ohTrigger(RecalcTrigger,Trigger6M)),NA())</f>
        <v>5.5433532045423561E-3</v>
      </c>
      <c r="Q3507" s="145">
        <f>IFERROR(_xll.qlIndexFixing(ONIndex1Y,I3507,TRUE,_xll.ohTrigger(RecalcTrigger,Trigger1Y)),NA())</f>
        <v>6.2053799114369923E-3</v>
      </c>
    </row>
    <row r="3508" spans="2:17" x14ac:dyDescent="0.2">
      <c r="B3508" s="39" t="s">
        <v>42</v>
      </c>
      <c r="D3508" s="42">
        <f>_xll.qlCalendarAdvance(Calendar,$D3507,B3508,"f",FALSE)</f>
        <v>64272</v>
      </c>
      <c r="E3508" s="139">
        <f>_xll.qlInterestRateIndexValueDate(IndexON,D3508)</f>
        <v>64272</v>
      </c>
      <c r="F3508" s="155">
        <f>IFERROR(_xll.qlIndexFixing(IndexON,D3508,TRUE,_xll.ohTrigger(RecalcTrigger,TriggerON)),NA())</f>
        <v>5.5183866526764547E-3</v>
      </c>
      <c r="H3508" s="42">
        <f>_xll.qlCalendarAdvance(Calendar,$H3507,B3508,"f",FALSE)</f>
        <v>64272</v>
      </c>
      <c r="I3508" s="139">
        <f>_xll.qlInterestRateIndexValueDate(Index1M,$H3508)</f>
        <v>64276</v>
      </c>
      <c r="J3508" s="144">
        <f>IFERROR(_xll.qlIndexFixing(Index1M,$H3508,TRUE,_xll.ohTrigger(RecalcTrigger,Trigger1M)),NA())</f>
        <v>5.7162681455480424E-3</v>
      </c>
      <c r="K3508" s="44">
        <f>IFERROR(_xll.qlIndexFixing(Index3M,H3508,TRUE,_xll.ohTrigger(RecalcTrigger,Trigger3M)),NA())</f>
        <v>5.954988276269519E-3</v>
      </c>
      <c r="L3508" s="44">
        <f>IFERROR(_xll.qlIndexFixing(Index6M,$H3508,TRUE,_xll.ohTrigger(RecalcTrigger,Trigger6M)),NA())</f>
        <v>5.5395440462495237E-3</v>
      </c>
      <c r="M3508" s="145" t="e">
        <f>IFERROR(_xll.qlIndexFixing(Index1Y,$H3508,TRUE,_xll.ohTrigger(RecalcTrigger,Trigger1Y)),NA())</f>
        <v>#N/A</v>
      </c>
      <c r="N3508" s="144">
        <f>IFERROR(_xll.qlIndexFixing(ONIndex1M,I3508,TRUE,_xll.ohTrigger(RecalcTrigger,Trigger1M)),NA())</f>
        <v>5.7150507210668167E-3</v>
      </c>
      <c r="O3508" s="44">
        <f>IFERROR(_xll.qlIndexFixing(ONIndex3M,I3508,TRUE,_xll.ohTrigger(RecalcTrigger,Trigger3M)),NA())</f>
        <v>5.9521695371156369E-3</v>
      </c>
      <c r="P3508" s="44">
        <f>IFERROR(_xll.qlIndexFixing(ONIndex6M,I3508,TRUE,_xll.ohTrigger(RecalcTrigger,Trigger6M)),NA())</f>
        <v>5.5423167118640038E-3</v>
      </c>
      <c r="Q3508" s="145">
        <f>IFERROR(_xll.qlIndexFixing(ONIndex1Y,I3508,TRUE,_xll.ohTrigger(RecalcTrigger,Trigger1Y)),NA())</f>
        <v>6.2048299479755542E-3</v>
      </c>
    </row>
    <row r="3509" spans="2:17" x14ac:dyDescent="0.2">
      <c r="B3509" s="39" t="s">
        <v>42</v>
      </c>
      <c r="D3509" s="42">
        <f>_xll.qlCalendarAdvance(Calendar,$D3508,B3509,"f",FALSE)</f>
        <v>64280</v>
      </c>
      <c r="E3509" s="139">
        <f>_xll.qlInterestRateIndexValueDate(IndexON,D3509)</f>
        <v>64280</v>
      </c>
      <c r="F3509" s="155">
        <f>IFERROR(_xll.qlIndexFixing(IndexON,D3509,TRUE,_xll.ohTrigger(RecalcTrigger,TriggerON)),NA())</f>
        <v>5.5184000614438844E-3</v>
      </c>
      <c r="H3509" s="42">
        <f>_xll.qlCalendarAdvance(Calendar,$H3508,B3509,"f",FALSE)</f>
        <v>64280</v>
      </c>
      <c r="I3509" s="139">
        <f>_xll.qlInterestRateIndexValueDate(Index1M,$H3509)</f>
        <v>64284</v>
      </c>
      <c r="J3509" s="144">
        <f>IFERROR(_xll.qlIndexFixing(Index1M,$H3509,TRUE,_xll.ohTrigger(RecalcTrigger,Trigger1M)),NA())</f>
        <v>5.716216541049304E-3</v>
      </c>
      <c r="K3509" s="44">
        <f>IFERROR(_xll.qlIndexFixing(Index3M,H3509,TRUE,_xll.ohTrigger(RecalcTrigger,Trigger3M)),NA())</f>
        <v>5.9546552541857633E-3</v>
      </c>
      <c r="L3509" s="44">
        <f>IFERROR(_xll.qlIndexFixing(Index6M,$H3509,TRUE,_xll.ohTrigger(RecalcTrigger,Trigger6M)),NA())</f>
        <v>5.5385587039018967E-3</v>
      </c>
      <c r="M3509" s="145" t="e">
        <f>IFERROR(_xll.qlIndexFixing(Index1Y,$H3509,TRUE,_xll.ohTrigger(RecalcTrigger,Trigger1Y)),NA())</f>
        <v>#N/A</v>
      </c>
      <c r="N3509" s="144">
        <f>IFERROR(_xll.qlIndexFixing(ONIndex1M,I3509,TRUE,_xll.ohTrigger(RecalcTrigger,Trigger1M)),NA())</f>
        <v>5.715022477579268E-3</v>
      </c>
      <c r="O3509" s="44">
        <f>IFERROR(_xll.qlIndexFixing(ONIndex3M,I3509,TRUE,_xll.ohTrigger(RecalcTrigger,Trigger3M)),NA())</f>
        <v>5.9519481769321203E-3</v>
      </c>
      <c r="P3509" s="44">
        <f>IFERROR(_xll.qlIndexFixing(ONIndex6M,I3509,TRUE,_xll.ohTrigger(RecalcTrigger,Trigger6M)),NA())</f>
        <v>5.5415230846200814E-3</v>
      </c>
      <c r="Q3509" s="145">
        <f>IFERROR(_xll.qlIndexFixing(ONIndex1Y,I3509,TRUE,_xll.ohTrigger(RecalcTrigger,Trigger1Y)),NA())</f>
        <v>6.2043546100731817E-3</v>
      </c>
    </row>
    <row r="3510" spans="2:17" x14ac:dyDescent="0.2">
      <c r="B3510" s="39" t="s">
        <v>42</v>
      </c>
      <c r="D3510" s="42">
        <f>_xll.qlCalendarAdvance(Calendar,$D3509,B3510,"f",FALSE)</f>
        <v>64287</v>
      </c>
      <c r="E3510" s="139">
        <f>_xll.qlInterestRateIndexValueDate(IndexON,D3510)</f>
        <v>64287</v>
      </c>
      <c r="F3510" s="155">
        <f>IFERROR(_xll.qlIndexFixing(IndexON,D3510,TRUE,_xll.ohTrigger(RecalcTrigger,TriggerON)),NA())</f>
        <v>5.5183317750806538E-3</v>
      </c>
      <c r="H3510" s="42">
        <f>_xll.qlCalendarAdvance(Calendar,$H3509,B3510,"f",FALSE)</f>
        <v>64287</v>
      </c>
      <c r="I3510" s="139">
        <f>_xll.qlInterestRateIndexValueDate(Index1M,$H3510)</f>
        <v>64291</v>
      </c>
      <c r="J3510" s="144">
        <f>IFERROR(_xll.qlIndexFixing(Index1M,$H3510,TRUE,_xll.ohTrigger(RecalcTrigger,Trigger1M)),NA())</f>
        <v>5.7161593056045332E-3</v>
      </c>
      <c r="K3510" s="44">
        <f>IFERROR(_xll.qlIndexFixing(Index3M,H3510,TRUE,_xll.ohTrigger(RecalcTrigger,Trigger3M)),NA())</f>
        <v>5.9543509129258779E-3</v>
      </c>
      <c r="L3510" s="44" t="e">
        <f>IFERROR(_xll.qlIndexFixing(Index6M,$H3510,TRUE,_xll.ohTrigger(RecalcTrigger,Trigger6M)),NA())</f>
        <v>#N/A</v>
      </c>
      <c r="M3510" s="145" t="e">
        <f>IFERROR(_xll.qlIndexFixing(Index1Y,$H3510,TRUE,_xll.ohTrigger(RecalcTrigger,Trigger1Y)),NA())</f>
        <v>#N/A</v>
      </c>
      <c r="N3510" s="144">
        <f>IFERROR(_xll.qlIndexFixing(ONIndex1M,I3510,TRUE,_xll.ohTrigger(RecalcTrigger,Trigger1M)),NA())</f>
        <v>5.7149047713345169E-3</v>
      </c>
      <c r="O3510" s="44">
        <f>IFERROR(_xll.qlIndexFixing(ONIndex3M,I3510,TRUE,_xll.ohTrigger(RecalcTrigger,Trigger3M)),NA())</f>
        <v>5.9516844172247119E-3</v>
      </c>
      <c r="P3510" s="44">
        <f>IFERROR(_xll.qlIndexFixing(ONIndex6M,I3510,TRUE,_xll.ohTrigger(RecalcTrigger,Trigger6M)),NA())</f>
        <v>5.5408667501399833E-3</v>
      </c>
      <c r="Q3510" s="145">
        <f>IFERROR(_xll.qlIndexFixing(ONIndex1Y,I3510,TRUE,_xll.ohTrigger(RecalcTrigger,Trigger1Y)),NA())</f>
        <v>6.2039004065184145E-3</v>
      </c>
    </row>
    <row r="3511" spans="2:17" x14ac:dyDescent="0.2">
      <c r="B3511" s="39" t="s">
        <v>42</v>
      </c>
      <c r="D3511" s="42">
        <f>_xll.qlCalendarAdvance(Calendar,$D3510,B3511,"f",FALSE)</f>
        <v>64294</v>
      </c>
      <c r="E3511" s="139">
        <f>_xll.qlInterestRateIndexValueDate(IndexON,D3511)</f>
        <v>64294</v>
      </c>
      <c r="F3511" s="155">
        <f>IFERROR(_xll.qlIndexFixing(IndexON,D3511,TRUE,_xll.ohTrigger(RecalcTrigger,TriggerON)),NA())</f>
        <v>5.5182521126173611E-3</v>
      </c>
      <c r="H3511" s="42">
        <f>_xll.qlCalendarAdvance(Calendar,$H3510,B3511,"f",FALSE)</f>
        <v>64294</v>
      </c>
      <c r="I3511" s="139">
        <f>_xll.qlInterestRateIndexValueDate(Index1M,$H3511)</f>
        <v>64298</v>
      </c>
      <c r="J3511" s="144">
        <f>IFERROR(_xll.qlIndexFixing(Index1M,$H3511,TRUE,_xll.ohTrigger(RecalcTrigger,Trigger1M)),NA())</f>
        <v>5.7160907785031205E-3</v>
      </c>
      <c r="K3511" s="44">
        <f>IFERROR(_xll.qlIndexFixing(Index3M,H3511,TRUE,_xll.ohTrigger(RecalcTrigger,Trigger3M)),NA())</f>
        <v>5.9540344712538905E-3</v>
      </c>
      <c r="L3511" s="44" t="e">
        <f>IFERROR(_xll.qlIndexFixing(Index6M,$H3511,TRUE,_xll.ohTrigger(RecalcTrigger,Trigger6M)),NA())</f>
        <v>#N/A</v>
      </c>
      <c r="M3511" s="145" t="e">
        <f>IFERROR(_xll.qlIndexFixing(Index1Y,$H3511,TRUE,_xll.ohTrigger(RecalcTrigger,Trigger1Y)),NA())</f>
        <v>#N/A</v>
      </c>
      <c r="N3511" s="144">
        <f>IFERROR(_xll.qlIndexFixing(ONIndex1M,I3511,TRUE,_xll.ohTrigger(RecalcTrigger,Trigger1M)),NA())</f>
        <v>5.7148572373577622E-3</v>
      </c>
      <c r="O3511" s="44">
        <f>IFERROR(_xll.qlIndexFixing(ONIndex3M,I3511,TRUE,_xll.ohTrigger(RecalcTrigger,Trigger3M)),NA())</f>
        <v>5.9514425280760008E-3</v>
      </c>
      <c r="P3511" s="44">
        <f>IFERROR(_xll.qlIndexFixing(ONIndex6M,I3511,TRUE,_xll.ohTrigger(RecalcTrigger,Trigger6M)),NA())</f>
        <v>5.5400613157807754E-3</v>
      </c>
      <c r="Q3511" s="145">
        <f>IFERROR(_xll.qlIndexFixing(ONIndex1Y,I3511,TRUE,_xll.ohTrigger(RecalcTrigger,Trigger1Y)),NA())</f>
        <v>6.2034030898505677E-3</v>
      </c>
    </row>
    <row r="3512" spans="2:17" x14ac:dyDescent="0.2">
      <c r="B3512" s="39" t="s">
        <v>42</v>
      </c>
      <c r="D3512" s="42">
        <f>_xll.qlCalendarAdvance(Calendar,$D3511,B3512,"f",FALSE)</f>
        <v>64301</v>
      </c>
      <c r="E3512" s="139">
        <f>_xll.qlInterestRateIndexValueDate(IndexON,D3512)</f>
        <v>64301</v>
      </c>
      <c r="F3512" s="155">
        <f>IFERROR(_xll.qlIndexFixing(IndexON,D3512,TRUE,_xll.ohTrigger(RecalcTrigger,TriggerON)),NA())</f>
        <v>5.518161058972737E-3</v>
      </c>
      <c r="H3512" s="42">
        <f>_xll.qlCalendarAdvance(Calendar,$H3511,B3512,"f",FALSE)</f>
        <v>64301</v>
      </c>
      <c r="I3512" s="139">
        <f>_xll.qlInterestRateIndexValueDate(Index1M,$H3512)</f>
        <v>64305</v>
      </c>
      <c r="J3512" s="144">
        <f>IFERROR(_xll.qlIndexFixing(Index1M,$H3512,TRUE,_xll.ohTrigger(RecalcTrigger,Trigger1M)),NA())</f>
        <v>5.7160109448692233E-3</v>
      </c>
      <c r="K3512" s="44">
        <f>IFERROR(_xll.qlIndexFixing(Index3M,H3512,TRUE,_xll.ohTrigger(RecalcTrigger,Trigger3M)),NA())</f>
        <v>5.9537059133231386E-3</v>
      </c>
      <c r="L3512" s="44" t="e">
        <f>IFERROR(_xll.qlIndexFixing(Index6M,$H3512,TRUE,_xll.ohTrigger(RecalcTrigger,Trigger6M)),NA())</f>
        <v>#N/A</v>
      </c>
      <c r="M3512" s="145" t="e">
        <f>IFERROR(_xll.qlIndexFixing(Index1Y,$H3512,TRUE,_xll.ohTrigger(RecalcTrigger,Trigger1Y)),NA())</f>
        <v>#N/A</v>
      </c>
      <c r="N3512" s="144">
        <f>IFERROR(_xll.qlIndexFixing(ONIndex1M,I3512,TRUE,_xll.ohTrigger(RecalcTrigger,Trigger1M)),NA())</f>
        <v>5.7147984299188437E-3</v>
      </c>
      <c r="O3512" s="44">
        <f>IFERROR(_xll.qlIndexFixing(ONIndex3M,I3512,TRUE,_xll.ohTrigger(RecalcTrigger,Trigger3M)),NA())</f>
        <v>5.9511886378871282E-3</v>
      </c>
      <c r="P3512" s="44">
        <f>IFERROR(_xll.qlIndexFixing(ONIndex6M,I3512,TRUE,_xll.ohTrigger(RecalcTrigger,Trigger6M)),NA())</f>
        <v>5.5392489670325062E-3</v>
      </c>
      <c r="Q3512" s="145">
        <f>IFERROR(_xll.qlIndexFixing(ONIndex1Y,I3512,TRUE,_xll.ohTrigger(RecalcTrigger,Trigger1Y)),NA())</f>
        <v>6.2028929196245031E-3</v>
      </c>
    </row>
    <row r="3513" spans="2:17" x14ac:dyDescent="0.2">
      <c r="B3513" s="39" t="s">
        <v>42</v>
      </c>
      <c r="D3513" s="42">
        <f>_xll.qlCalendarAdvance(Calendar,$D3512,B3513,"f",FALSE)</f>
        <v>64308</v>
      </c>
      <c r="E3513" s="139">
        <f>_xll.qlInterestRateIndexValueDate(IndexON,D3513)</f>
        <v>64308</v>
      </c>
      <c r="F3513" s="155">
        <f>IFERROR(_xll.qlIndexFixing(IndexON,D3513,TRUE,_xll.ohTrigger(RecalcTrigger,TriggerON)),NA())</f>
        <v>5.5180585990921571E-3</v>
      </c>
      <c r="H3513" s="42">
        <f>_xll.qlCalendarAdvance(Calendar,$H3512,B3513,"f",FALSE)</f>
        <v>64308</v>
      </c>
      <c r="I3513" s="139">
        <f>_xll.qlInterestRateIndexValueDate(Index1M,$H3513)</f>
        <v>64312</v>
      </c>
      <c r="J3513" s="144">
        <f>IFERROR(_xll.qlIndexFixing(Index1M,$H3513,TRUE,_xll.ohTrigger(RecalcTrigger,Trigger1M)),NA())</f>
        <v>5.7159197898269988E-3</v>
      </c>
      <c r="K3513" s="44">
        <f>IFERROR(_xll.qlIndexFixing(Index3M,H3513,TRUE,_xll.ohTrigger(RecalcTrigger,Trigger3M)),NA())</f>
        <v>5.9533652232843211E-3</v>
      </c>
      <c r="L3513" s="44" t="e">
        <f>IFERROR(_xll.qlIndexFixing(Index6M,$H3513,TRUE,_xll.ohTrigger(RecalcTrigger,Trigger6M)),NA())</f>
        <v>#N/A</v>
      </c>
      <c r="M3513" s="145" t="e">
        <f>IFERROR(_xll.qlIndexFixing(Index1Y,$H3513,TRUE,_xll.ohTrigger(RecalcTrigger,Trigger1Y)),NA())</f>
        <v>#N/A</v>
      </c>
      <c r="N3513" s="144">
        <f>IFERROR(_xll.qlIndexFixing(ONIndex1M,I3513,TRUE,_xll.ohTrigger(RecalcTrigger,Trigger1M)),NA())</f>
        <v>5.7147283340697186E-3</v>
      </c>
      <c r="O3513" s="44">
        <f>IFERROR(_xll.qlIndexFixing(ONIndex3M,I3513,TRUE,_xll.ohTrigger(RecalcTrigger,Trigger3M)),NA())</f>
        <v>5.9509227308307544E-3</v>
      </c>
      <c r="P3513" s="44">
        <f>IFERROR(_xll.qlIndexFixing(ONIndex6M,I3513,TRUE,_xll.ohTrigger(RecalcTrigger,Trigger6M)),NA())</f>
        <v>5.5384296950222733E-3</v>
      </c>
      <c r="Q3513" s="145">
        <f>IFERROR(_xll.qlIndexFixing(ONIndex1Y,I3513,TRUE,_xll.ohTrigger(RecalcTrigger,Trigger1Y)),NA())</f>
        <v>6.2023698787339043E-3</v>
      </c>
    </row>
    <row r="3514" spans="2:17" x14ac:dyDescent="0.2">
      <c r="B3514" s="39" t="s">
        <v>42</v>
      </c>
      <c r="D3514" s="42">
        <f>_xll.qlCalendarAdvance(Calendar,$D3513,B3514,"f",FALSE)</f>
        <v>64315</v>
      </c>
      <c r="E3514" s="139">
        <f>_xll.qlInterestRateIndexValueDate(IndexON,D3514)</f>
        <v>64315</v>
      </c>
      <c r="F3514" s="155">
        <f>IFERROR(_xll.qlIndexFixing(IndexON,D3514,TRUE,_xll.ohTrigger(RecalcTrigger,TriggerON)),NA())</f>
        <v>5.5179447180009333E-3</v>
      </c>
      <c r="H3514" s="42">
        <f>_xll.qlCalendarAdvance(Calendar,$H3513,B3514,"f",FALSE)</f>
        <v>64315</v>
      </c>
      <c r="I3514" s="139">
        <f>_xll.qlInterestRateIndexValueDate(Index1M,$H3514)</f>
        <v>64319</v>
      </c>
      <c r="J3514" s="144">
        <f>IFERROR(_xll.qlIndexFixing(Index1M,$H3514,TRUE,_xll.ohTrigger(RecalcTrigger,Trigger1M)),NA())</f>
        <v>5.7157430565523094E-3</v>
      </c>
      <c r="K3514" s="44">
        <f>IFERROR(_xll.qlIndexFixing(Index3M,H3514,TRUE,_xll.ohTrigger(RecalcTrigger,Trigger3M)),NA())</f>
        <v>5.9529906677324718E-3</v>
      </c>
      <c r="L3514" s="44" t="e">
        <f>IFERROR(_xll.qlIndexFixing(Index6M,$H3514,TRUE,_xll.ohTrigger(RecalcTrigger,Trigger6M)),NA())</f>
        <v>#N/A</v>
      </c>
      <c r="M3514" s="145" t="e">
        <f>IFERROR(_xll.qlIndexFixing(Index1Y,$H3514,TRUE,_xll.ohTrigger(RecalcTrigger,Trigger1Y)),NA())</f>
        <v>#N/A</v>
      </c>
      <c r="N3514" s="144">
        <f>IFERROR(_xll.qlIndexFixing(ONIndex1M,I3514,TRUE,_xll.ohTrigger(RecalcTrigger,Trigger1M)),NA())</f>
        <v>5.7146469348623441E-3</v>
      </c>
      <c r="O3514" s="44">
        <f>IFERROR(_xll.qlIndexFixing(ONIndex3M,I3514,TRUE,_xll.ohTrigger(RecalcTrigger,Trigger3M)),NA())</f>
        <v>5.9506447910795401E-3</v>
      </c>
      <c r="P3514" s="44">
        <f>IFERROR(_xll.qlIndexFixing(ONIndex6M,I3514,TRUE,_xll.ohTrigger(RecalcTrigger,Trigger6M)),NA())</f>
        <v>5.5376034906373661E-3</v>
      </c>
      <c r="Q3514" s="145">
        <f>IFERROR(_xll.qlIndexFixing(ONIndex1Y,I3514,TRUE,_xll.ohTrigger(RecalcTrigger,Trigger1Y)),NA())</f>
        <v>6.2018339503921993E-3</v>
      </c>
    </row>
    <row r="3515" spans="2:17" x14ac:dyDescent="0.2">
      <c r="B3515" s="39" t="s">
        <v>42</v>
      </c>
      <c r="D3515" s="42">
        <f>_xll.qlCalendarAdvance(Calendar,$D3514,B3515,"f",FALSE)</f>
        <v>64322</v>
      </c>
      <c r="E3515" s="139">
        <f>_xll.qlInterestRateIndexValueDate(IndexON,D3515)</f>
        <v>64322</v>
      </c>
      <c r="F3515" s="155">
        <f>IFERROR(_xll.qlIndexFixing(IndexON,D3515,TRUE,_xll.ohTrigger(RecalcTrigger,TriggerON)),NA())</f>
        <v>5.5178194006710868E-3</v>
      </c>
      <c r="H3515" s="42">
        <f>_xll.qlCalendarAdvance(Calendar,$H3514,B3515,"f",FALSE)</f>
        <v>64322</v>
      </c>
      <c r="I3515" s="139">
        <f>_xll.qlInterestRateIndexValueDate(Index1M,$H3515)</f>
        <v>64326</v>
      </c>
      <c r="J3515" s="144">
        <f>IFERROR(_xll.qlIndexFixing(Index1M,$H3515,TRUE,_xll.ohTrigger(RecalcTrigger,Trigger1M)),NA())</f>
        <v>5.7156308416556247E-3</v>
      </c>
      <c r="K3515" s="44">
        <f>IFERROR(_xll.qlIndexFixing(Index3M,H3515,TRUE,_xll.ohTrigger(RecalcTrigger,Trigger3M)),NA())</f>
        <v>5.9526265437552794E-3</v>
      </c>
      <c r="L3515" s="44" t="e">
        <f>IFERROR(_xll.qlIndexFixing(Index6M,$H3515,TRUE,_xll.ohTrigger(RecalcTrigger,Trigger6M)),NA())</f>
        <v>#N/A</v>
      </c>
      <c r="M3515" s="145" t="e">
        <f>IFERROR(_xll.qlIndexFixing(Index1Y,$H3515,TRUE,_xll.ohTrigger(RecalcTrigger,Trigger1Y)),NA())</f>
        <v>#N/A</v>
      </c>
      <c r="N3515" s="144">
        <f>IFERROR(_xll.qlIndexFixing(ONIndex1M,I3515,TRUE,_xll.ohTrigger(RecalcTrigger,Trigger1M)),NA())</f>
        <v>5.7145542175884856E-3</v>
      </c>
      <c r="O3515" s="44">
        <f>IFERROR(_xll.qlIndexFixing(ONIndex3M,I3515,TRUE,_xll.ohTrigger(RecalcTrigger,Trigger3M)),NA())</f>
        <v>5.9503548028061459E-3</v>
      </c>
      <c r="P3515" s="44">
        <f>IFERROR(_xll.qlIndexFixing(ONIndex6M,I3515,TRUE,_xll.ohTrigger(RecalcTrigger,Trigger6M)),NA())</f>
        <v>5.5367703445252658E-3</v>
      </c>
      <c r="Q3515" s="145">
        <f>IFERROR(_xll.qlIndexFixing(ONIndex1Y,I3515,TRUE,_xll.ohTrigger(RecalcTrigger,Trigger1Y)),NA())</f>
        <v>6.2012851175730077E-3</v>
      </c>
    </row>
    <row r="3516" spans="2:17" x14ac:dyDescent="0.2">
      <c r="B3516" s="39" t="s">
        <v>42</v>
      </c>
      <c r="D3516" s="42">
        <f>_xll.qlCalendarAdvance(Calendar,$D3515,B3516,"f",FALSE)</f>
        <v>64329</v>
      </c>
      <c r="E3516" s="139">
        <f>_xll.qlInterestRateIndexValueDate(IndexON,D3516)</f>
        <v>64329</v>
      </c>
      <c r="F3516" s="155">
        <f>IFERROR(_xll.qlIndexFixing(IndexON,D3516,TRUE,_xll.ohTrigger(RecalcTrigger,TriggerON)),NA())</f>
        <v>5.5176826319680572E-3</v>
      </c>
      <c r="H3516" s="42">
        <f>_xll.qlCalendarAdvance(Calendar,$H3515,B3516,"f",FALSE)</f>
        <v>64329</v>
      </c>
      <c r="I3516" s="139">
        <f>_xll.qlInterestRateIndexValueDate(Index1M,$H3516)</f>
        <v>64333</v>
      </c>
      <c r="J3516" s="144">
        <f>IFERROR(_xll.qlIndexFixing(Index1M,$H3516,TRUE,_xll.ohTrigger(RecalcTrigger,Trigger1M)),NA())</f>
        <v>5.7155072632088383E-3</v>
      </c>
      <c r="K3516" s="44">
        <f>IFERROR(_xll.qlIndexFixing(Index3M,H3516,TRUE,_xll.ohTrigger(RecalcTrigger,Trigger3M)),NA())</f>
        <v>5.9522502414575129E-3</v>
      </c>
      <c r="L3516" s="44" t="e">
        <f>IFERROR(_xll.qlIndexFixing(Index6M,$H3516,TRUE,_xll.ohTrigger(RecalcTrigger,Trigger6M)),NA())</f>
        <v>#N/A</v>
      </c>
      <c r="M3516" s="145" t="e">
        <f>IFERROR(_xll.qlIndexFixing(Index1Y,$H3516,TRUE,_xll.ohTrigger(RecalcTrigger,Trigger1Y)),NA())</f>
        <v>#N/A</v>
      </c>
      <c r="N3516" s="144">
        <f>IFERROR(_xll.qlIndexFixing(ONIndex1M,I3516,TRUE,_xll.ohTrigger(RecalcTrigger,Trigger1M)),NA())</f>
        <v>5.7144501672201642E-3</v>
      </c>
      <c r="O3516" s="44">
        <f>IFERROR(_xll.qlIndexFixing(ONIndex3M,I3516,TRUE,_xll.ohTrigger(RecalcTrigger,Trigger3M)),NA())</f>
        <v>5.9500527500233602E-3</v>
      </c>
      <c r="P3516" s="44">
        <f>IFERROR(_xll.qlIndexFixing(ONIndex6M,I3516,TRUE,_xll.ohTrigger(RecalcTrigger,Trigger6M)),NA())</f>
        <v>5.5359302478130701E-3</v>
      </c>
      <c r="Q3516" s="145">
        <f>IFERROR(_xll.qlIndexFixing(ONIndex1Y,I3516,TRUE,_xll.ohTrigger(RecalcTrigger,Trigger1Y)),NA())</f>
        <v>6.2007233634098213E-3</v>
      </c>
    </row>
    <row r="3517" spans="2:17" x14ac:dyDescent="0.2">
      <c r="B3517" s="39" t="s">
        <v>42</v>
      </c>
      <c r="D3517" s="42">
        <f>_xll.qlCalendarAdvance(Calendar,$D3516,B3517,"f",FALSE)</f>
        <v>64336</v>
      </c>
      <c r="E3517" s="139">
        <f>_xll.qlInterestRateIndexValueDate(IndexON,D3517)</f>
        <v>64336</v>
      </c>
      <c r="F3517" s="155">
        <f>IFERROR(_xll.qlIndexFixing(IndexON,D3517,TRUE,_xll.ohTrigger(RecalcTrigger,TriggerON)),NA())</f>
        <v>5.5175343969704471E-3</v>
      </c>
      <c r="H3517" s="42">
        <f>_xll.qlCalendarAdvance(Calendar,$H3516,B3517,"f",FALSE)</f>
        <v>64336</v>
      </c>
      <c r="I3517" s="139">
        <f>_xll.qlInterestRateIndexValueDate(Index1M,$H3517)</f>
        <v>64340</v>
      </c>
      <c r="J3517" s="144">
        <f>IFERROR(_xll.qlIndexFixing(Index1M,$H3517,TRUE,_xll.ohTrigger(RecalcTrigger,Trigger1M)),NA())</f>
        <v>5.7153723063383321E-3</v>
      </c>
      <c r="K3517" s="44">
        <f>IFERROR(_xll.qlIndexFixing(Index3M,H3517,TRUE,_xll.ohTrigger(RecalcTrigger,Trigger3M)),NA())</f>
        <v>5.9518617449905165E-3</v>
      </c>
      <c r="L3517" s="44" t="e">
        <f>IFERROR(_xll.qlIndexFixing(Index6M,$H3517,TRUE,_xll.ohTrigger(RecalcTrigger,Trigger6M)),NA())</f>
        <v>#N/A</v>
      </c>
      <c r="M3517" s="145" t="e">
        <f>IFERROR(_xll.qlIndexFixing(Index1Y,$H3517,TRUE,_xll.ohTrigger(RecalcTrigger,Trigger1Y)),NA())</f>
        <v>#N/A</v>
      </c>
      <c r="N3517" s="144">
        <f>IFERROR(_xll.qlIndexFixing(ONIndex1M,I3517,TRUE,_xll.ohTrigger(RecalcTrigger,Trigger1M)),NA())</f>
        <v>5.7143347690491453E-3</v>
      </c>
      <c r="O3517" s="44">
        <f>IFERROR(_xll.qlIndexFixing(ONIndex3M,I3517,TRUE,_xll.ohTrigger(RecalcTrigger,Trigger3M)),NA())</f>
        <v>5.9497386172235878E-3</v>
      </c>
      <c r="P3517" s="44">
        <f>IFERROR(_xll.qlIndexFixing(ONIndex6M,I3517,TRUE,_xll.ohTrigger(RecalcTrigger,Trigger6M)),NA())</f>
        <v>5.5350831912281961E-3</v>
      </c>
      <c r="Q3517" s="145">
        <f>IFERROR(_xll.qlIndexFixing(ONIndex1Y,I3517,TRUE,_xll.ohTrigger(RecalcTrigger,Trigger1Y)),NA())</f>
        <v>6.2001486707963238E-3</v>
      </c>
    </row>
    <row r="3518" spans="2:17" x14ac:dyDescent="0.2">
      <c r="B3518" s="39" t="s">
        <v>42</v>
      </c>
      <c r="D3518" s="42">
        <f>_xll.qlCalendarAdvance(Calendar,$D3517,B3518,"f",FALSE)</f>
        <v>64343</v>
      </c>
      <c r="E3518" s="139">
        <f>_xll.qlInterestRateIndexValueDate(IndexON,D3518)</f>
        <v>64343</v>
      </c>
      <c r="F3518" s="155">
        <f>IFERROR(_xll.qlIndexFixing(IndexON,D3518,TRUE,_xll.ohTrigger(RecalcTrigger,TriggerON)),NA())</f>
        <v>5.517374680596987E-3</v>
      </c>
      <c r="H3518" s="42">
        <f>_xll.qlCalendarAdvance(Calendar,$H3517,B3518,"f",FALSE)</f>
        <v>64343</v>
      </c>
      <c r="I3518" s="139">
        <f>_xll.qlInterestRateIndexValueDate(Index1M,$H3518)</f>
        <v>64347</v>
      </c>
      <c r="J3518" s="144">
        <f>IFERROR(_xll.qlIndexFixing(Index1M,$H3518,TRUE,_xll.ohTrigger(RecalcTrigger,Trigger1M)),NA())</f>
        <v>5.7152936728648513E-3</v>
      </c>
      <c r="K3518" s="44">
        <f>IFERROR(_xll.qlIndexFixing(Index3M,H3518,TRUE,_xll.ohTrigger(RecalcTrigger,Trigger3M)),NA())</f>
        <v>5.9514973510056751E-3</v>
      </c>
      <c r="L3518" s="44" t="e">
        <f>IFERROR(_xll.qlIndexFixing(Index6M,$H3518,TRUE,_xll.ohTrigger(RecalcTrigger,Trigger6M)),NA())</f>
        <v>#N/A</v>
      </c>
      <c r="M3518" s="145" t="e">
        <f>IFERROR(_xll.qlIndexFixing(Index1Y,$H3518,TRUE,_xll.ohTrigger(RecalcTrigger,Trigger1Y)),NA())</f>
        <v>#N/A</v>
      </c>
      <c r="N3518" s="144">
        <f>IFERROR(_xll.qlIndexFixing(ONIndex1M,I3518,TRUE,_xll.ohTrigger(RecalcTrigger,Trigger1M)),NA())</f>
        <v>5.7142080081273861E-3</v>
      </c>
      <c r="O3518" s="44">
        <f>IFERROR(_xll.qlIndexFixing(ONIndex3M,I3518,TRUE,_xll.ohTrigger(RecalcTrigger,Trigger3M)),NA())</f>
        <v>5.949412388339681E-3</v>
      </c>
      <c r="P3518" s="44">
        <f>IFERROR(_xll.qlIndexFixing(ONIndex6M,I3518,TRUE,_xll.ohTrigger(RecalcTrigger,Trigger6M)),NA())</f>
        <v>5.5342291657378695E-3</v>
      </c>
      <c r="Q3518" s="145">
        <f>IFERROR(_xll.qlIndexFixing(ONIndex1Y,I3518,TRUE,_xll.ohTrigger(RecalcTrigger,Trigger1Y)),NA())</f>
        <v>6.199561022866007E-3</v>
      </c>
    </row>
    <row r="3519" spans="2:17" x14ac:dyDescent="0.2">
      <c r="B3519" s="39" t="s">
        <v>42</v>
      </c>
      <c r="D3519" s="42">
        <f>_xll.qlCalendarAdvance(Calendar,$D3518,B3519,"f",FALSE)</f>
        <v>64350</v>
      </c>
      <c r="E3519" s="139">
        <f>_xll.qlInterestRateIndexValueDate(IndexON,D3519)</f>
        <v>64350</v>
      </c>
      <c r="F3519" s="155">
        <f>IFERROR(_xll.qlIndexFixing(IndexON,D3519,TRUE,_xll.ohTrigger(RecalcTrigger,TriggerON)),NA())</f>
        <v>5.5172034677930526E-3</v>
      </c>
      <c r="H3519" s="42">
        <f>_xll.qlCalendarAdvance(Calendar,$H3518,B3519,"f",FALSE)</f>
        <v>64350</v>
      </c>
      <c r="I3519" s="139">
        <f>_xll.qlInterestRateIndexValueDate(Index1M,$H3519)</f>
        <v>64354</v>
      </c>
      <c r="J3519" s="144">
        <f>IFERROR(_xll.qlIndexFixing(Index1M,$H3519,TRUE,_xll.ohTrigger(RecalcTrigger,Trigger1M)),NA())</f>
        <v>5.7151342769954441E-3</v>
      </c>
      <c r="K3519" s="44">
        <f>IFERROR(_xll.qlIndexFixing(Index3M,H3519,TRUE,_xll.ohTrigger(RecalcTrigger,Trigger3M)),NA())</f>
        <v>5.9510826522060278E-3</v>
      </c>
      <c r="L3519" s="44" t="e">
        <f>IFERROR(_xll.qlIndexFixing(Index6M,$H3519,TRUE,_xll.ohTrigger(RecalcTrigger,Trigger6M)),NA())</f>
        <v>#N/A</v>
      </c>
      <c r="M3519" s="145" t="e">
        <f>IFERROR(_xll.qlIndexFixing(Index1Y,$H3519,TRUE,_xll.ohTrigger(RecalcTrigger,Trigger1Y)),NA())</f>
        <v>#N/A</v>
      </c>
      <c r="N3519" s="144">
        <f>IFERROR(_xll.qlIndexFixing(ONIndex1M,I3519,TRUE,_xll.ohTrigger(RecalcTrigger,Trigger1M)),NA())</f>
        <v>5.7140698696667158E-3</v>
      </c>
      <c r="O3519" s="44">
        <f>IFERROR(_xll.qlIndexFixing(ONIndex3M,I3519,TRUE,_xll.ohTrigger(RecalcTrigger,Trigger3M)),NA())</f>
        <v>5.9490740477041726E-3</v>
      </c>
      <c r="P3519" s="44">
        <f>IFERROR(_xll.qlIndexFixing(ONIndex6M,I3519,TRUE,_xll.ohTrigger(RecalcTrigger,Trigger6M)),NA())</f>
        <v>5.5333681623892517E-3</v>
      </c>
      <c r="Q3519" s="145">
        <f>IFERROR(_xll.qlIndexFixing(ONIndex1Y,I3519,TRUE,_xll.ohTrigger(RecalcTrigger,Trigger1Y)),NA())</f>
        <v>6.1989604028322987E-3</v>
      </c>
    </row>
    <row r="3520" spans="2:17" x14ac:dyDescent="0.2">
      <c r="B3520" s="39" t="s">
        <v>42</v>
      </c>
      <c r="D3520" s="42">
        <f>_xll.qlCalendarAdvance(Calendar,$D3519,B3520,"f",FALSE)</f>
        <v>64357</v>
      </c>
      <c r="E3520" s="139">
        <f>_xll.qlInterestRateIndexValueDate(IndexON,D3520)</f>
        <v>64357</v>
      </c>
      <c r="F3520" s="155">
        <f>IFERROR(_xll.qlIndexFixing(IndexON,D3520,TRUE,_xll.ohTrigger(RecalcTrigger,TriggerON)),NA())</f>
        <v>5.5170207435839558E-3</v>
      </c>
      <c r="H3520" s="42">
        <f>_xll.qlCalendarAdvance(Calendar,$H3519,B3520,"f",FALSE)</f>
        <v>64357</v>
      </c>
      <c r="I3520" s="139">
        <f>_xll.qlInterestRateIndexValueDate(Index1M,$H3520)</f>
        <v>64361</v>
      </c>
      <c r="J3520" s="144">
        <f>IFERROR(_xll.qlIndexFixing(Index1M,$H3520,TRUE,_xll.ohTrigger(RecalcTrigger,Trigger1M)),NA())</f>
        <v>5.7150913992316532E-3</v>
      </c>
      <c r="K3520" s="44">
        <f>IFERROR(_xll.qlIndexFixing(Index3M,H3520,TRUE,_xll.ohTrigger(RecalcTrigger,Trigger3M)),NA())</f>
        <v>5.9506557090278252E-3</v>
      </c>
      <c r="L3520" s="44" t="e">
        <f>IFERROR(_xll.qlIndexFixing(Index6M,$H3520,TRUE,_xll.ohTrigger(RecalcTrigger,Trigger6M)),NA())</f>
        <v>#N/A</v>
      </c>
      <c r="M3520" s="145" t="e">
        <f>IFERROR(_xll.qlIndexFixing(Index1Y,$H3520,TRUE,_xll.ohTrigger(RecalcTrigger,Trigger1Y)),NA())</f>
        <v>#N/A</v>
      </c>
      <c r="N3520" s="144">
        <f>IFERROR(_xll.qlIndexFixing(ONIndex1M,I3520,TRUE,_xll.ohTrigger(RecalcTrigger,Trigger1M)),NA())</f>
        <v>5.7139203385592197E-3</v>
      </c>
      <c r="O3520" s="44">
        <f>IFERROR(_xll.qlIndexFixing(ONIndex3M,I3520,TRUE,_xll.ohTrigger(RecalcTrigger,Trigger3M)),NA())</f>
        <v>5.9487235792499149E-3</v>
      </c>
      <c r="P3520" s="44">
        <f>IFERROR(_xll.qlIndexFixing(ONIndex6M,I3520,TRUE,_xll.ohTrigger(RecalcTrigger,Trigger6M)),NA())</f>
        <v>5.5325001715900157E-3</v>
      </c>
      <c r="Q3520" s="145">
        <f>IFERROR(_xll.qlIndexFixing(ONIndex1Y,I3520,TRUE,_xll.ohTrigger(RecalcTrigger,Trigger1Y)),NA())</f>
        <v>6.1983467934290104E-3</v>
      </c>
    </row>
    <row r="3521" spans="2:17" x14ac:dyDescent="0.2">
      <c r="B3521" s="39" t="s">
        <v>42</v>
      </c>
      <c r="D3521" s="42">
        <f>_xll.qlCalendarAdvance(Calendar,$D3520,B3521,"f",FALSE)</f>
        <v>64364</v>
      </c>
      <c r="E3521" s="139">
        <f>_xll.qlInterestRateIndexValueDate(IndexON,D3521)</f>
        <v>64364</v>
      </c>
      <c r="F3521" s="155">
        <f>IFERROR(_xll.qlIndexFixing(IndexON,D3521,TRUE,_xll.ohTrigger(RecalcTrigger,TriggerON)),NA())</f>
        <v>5.5168264928617816E-3</v>
      </c>
      <c r="H3521" s="42">
        <f>_xll.qlCalendarAdvance(Calendar,$H3520,B3521,"f",FALSE)</f>
        <v>64364</v>
      </c>
      <c r="I3521" s="139">
        <f>_xll.qlInterestRateIndexValueDate(Index1M,$H3521)</f>
        <v>64368</v>
      </c>
      <c r="J3521" s="144">
        <f>IFERROR(_xll.qlIndexFixing(Index1M,$H3521,TRUE,_xll.ohTrigger(RecalcTrigger,Trigger1M)),NA())</f>
        <v>5.7147811937760078E-3</v>
      </c>
      <c r="K3521" s="44">
        <f>IFERROR(_xll.qlIndexFixing(Index3M,H3521,TRUE,_xll.ohTrigger(RecalcTrigger,Trigger3M)),NA())</f>
        <v>5.9502165056220073E-3</v>
      </c>
      <c r="L3521" s="44" t="e">
        <f>IFERROR(_xll.qlIndexFixing(Index6M,$H3521,TRUE,_xll.ohTrigger(RecalcTrigger,Trigger6M)),NA())</f>
        <v>#N/A</v>
      </c>
      <c r="M3521" s="145" t="e">
        <f>IFERROR(_xll.qlIndexFixing(Index1Y,$H3521,TRUE,_xll.ohTrigger(RecalcTrigger,Trigger1Y)),NA())</f>
        <v>#N/A</v>
      </c>
      <c r="N3521" s="144">
        <f>IFERROR(_xll.qlIndexFixing(ONIndex1M,I3521,TRUE,_xll.ohTrigger(RecalcTrigger,Trigger1M)),NA())</f>
        <v>5.713759400176599E-3</v>
      </c>
      <c r="O3521" s="44">
        <f>IFERROR(_xll.qlIndexFixing(ONIndex3M,I3521,TRUE,_xll.ohTrigger(RecalcTrigger,Trigger3M)),NA())</f>
        <v>5.9483609673893767E-3</v>
      </c>
      <c r="P3521" s="44">
        <f>IFERROR(_xll.qlIndexFixing(ONIndex6M,I3521,TRUE,_xll.ohTrigger(RecalcTrigger,Trigger6M)),NA())</f>
        <v>5.5316251846271314E-3</v>
      </c>
      <c r="Q3521" s="145">
        <f>IFERROR(_xll.qlIndexFixing(ONIndex1Y,I3521,TRUE,_xll.ohTrigger(RecalcTrigger,Trigger1Y)),NA())</f>
        <v>6.1977201778695701E-3</v>
      </c>
    </row>
    <row r="3522" spans="2:17" x14ac:dyDescent="0.2">
      <c r="B3522" s="39" t="s">
        <v>42</v>
      </c>
      <c r="D3522" s="42">
        <f>_xll.qlCalendarAdvance(Calendar,$D3521,B3522,"f",FALSE)</f>
        <v>64371</v>
      </c>
      <c r="E3522" s="139">
        <f>_xll.qlInterestRateIndexValueDate(IndexON,D3522)</f>
        <v>64371</v>
      </c>
      <c r="F3522" s="155">
        <f>IFERROR(_xll.qlIndexFixing(IndexON,D3522,TRUE,_xll.ohTrigger(RecalcTrigger,TriggerON)),NA())</f>
        <v>5.5166207006251966E-3</v>
      </c>
      <c r="H3522" s="42">
        <f>_xll.qlCalendarAdvance(Calendar,$H3521,B3522,"f",FALSE)</f>
        <v>64371</v>
      </c>
      <c r="I3522" s="139">
        <f>_xll.qlInterestRateIndexValueDate(Index1M,$H3522)</f>
        <v>64375</v>
      </c>
      <c r="J3522" s="144">
        <f>IFERROR(_xll.qlIndexFixing(Index1M,$H3522,TRUE,_xll.ohTrigger(RecalcTrigger,Trigger1M)),NA())</f>
        <v>5.7145569399121854E-3</v>
      </c>
      <c r="K3522" s="44">
        <f>IFERROR(_xll.qlIndexFixing(Index3M,H3522,TRUE,_xll.ohTrigger(RecalcTrigger,Trigger3M)),NA())</f>
        <v>5.9497504530780822E-3</v>
      </c>
      <c r="L3522" s="44" t="e">
        <f>IFERROR(_xll.qlIndexFixing(Index6M,$H3522,TRUE,_xll.ohTrigger(RecalcTrigger,Trigger6M)),NA())</f>
        <v>#N/A</v>
      </c>
      <c r="M3522" s="145" t="e">
        <f>IFERROR(_xll.qlIndexFixing(Index1Y,$H3522,TRUE,_xll.ohTrigger(RecalcTrigger,Trigger1Y)),NA())</f>
        <v>#N/A</v>
      </c>
      <c r="N3522" s="144">
        <f>IFERROR(_xll.qlIndexFixing(ONIndex1M,I3522,TRUE,_xll.ohTrigger(RecalcTrigger,Trigger1M)),NA())</f>
        <v>5.713587039570811E-3</v>
      </c>
      <c r="O3522" s="44">
        <f>IFERROR(_xll.qlIndexFixing(ONIndex3M,I3522,TRUE,_xll.ohTrigger(RecalcTrigger,Trigger3M)),NA())</f>
        <v>5.9479861960554103E-3</v>
      </c>
      <c r="P3522" s="44">
        <f>IFERROR(_xll.qlIndexFixing(ONIndex6M,I3522,TRUE,_xll.ohTrigger(RecalcTrigger,Trigger6M)),NA())</f>
        <v>5.5307431922280159E-3</v>
      </c>
      <c r="Q3522" s="145">
        <f>IFERROR(_xll.qlIndexFixing(ONIndex1Y,I3522,TRUE,_xll.ohTrigger(RecalcTrigger,Trigger1Y)),NA())</f>
        <v>6.1970805392874695E-3</v>
      </c>
    </row>
    <row r="3523" spans="2:17" x14ac:dyDescent="0.2">
      <c r="B3523" s="39" t="s">
        <v>42</v>
      </c>
      <c r="D3523" s="42">
        <f>_xll.qlCalendarAdvance(Calendar,$D3522,B3523,"f",FALSE)</f>
        <v>64378</v>
      </c>
      <c r="E3523" s="139">
        <f>_xll.qlInterestRateIndexValueDate(IndexON,D3523)</f>
        <v>64378</v>
      </c>
      <c r="F3523" s="155">
        <f>IFERROR(_xll.qlIndexFixing(IndexON,D3523,TRUE,_xll.ohTrigger(RecalcTrigger,TriggerON)),NA())</f>
        <v>5.5164033518195765E-3</v>
      </c>
      <c r="H3523" s="42">
        <f>_xll.qlCalendarAdvance(Calendar,$H3522,B3523,"f",FALSE)</f>
        <v>64378</v>
      </c>
      <c r="I3523" s="139">
        <f>_xll.qlInterestRateIndexValueDate(Index1M,$H3523)</f>
        <v>64382</v>
      </c>
      <c r="J3523" s="144">
        <f>IFERROR(_xll.qlIndexFixing(Index1M,$H3523,TRUE,_xll.ohTrigger(RecalcTrigger,Trigger1M)),NA())</f>
        <v>5.7143525764606906E-3</v>
      </c>
      <c r="K3523" s="44" t="e">
        <f>IFERROR(_xll.qlIndexFixing(Index3M,H3523,TRUE,_xll.ohTrigger(RecalcTrigger,Trigger3M)),NA())</f>
        <v>#N/A</v>
      </c>
      <c r="L3523" s="44" t="e">
        <f>IFERROR(_xll.qlIndexFixing(Index6M,$H3523,TRUE,_xll.ohTrigger(RecalcTrigger,Trigger6M)),NA())</f>
        <v>#N/A</v>
      </c>
      <c r="M3523" s="145" t="e">
        <f>IFERROR(_xll.qlIndexFixing(Index1Y,$H3523,TRUE,_xll.ohTrigger(RecalcTrigger,Trigger1Y)),NA())</f>
        <v>#N/A</v>
      </c>
      <c r="N3523" s="144">
        <f>IFERROR(_xll.qlIndexFixing(ONIndex1M,I3523,TRUE,_xll.ohTrigger(RecalcTrigger,Trigger1M)),NA())</f>
        <v>5.7134032419536851E-3</v>
      </c>
      <c r="O3523" s="44">
        <f>IFERROR(_xll.qlIndexFixing(ONIndex3M,I3523,TRUE,_xll.ohTrigger(RecalcTrigger,Trigger3M)),NA())</f>
        <v>5.9475992497404206E-3</v>
      </c>
      <c r="P3523" s="44">
        <f>IFERROR(_xll.qlIndexFixing(ONIndex6M,I3523,TRUE,_xll.ohTrigger(RecalcTrigger,Trigger6M)),NA())</f>
        <v>5.5298541854398309E-3</v>
      </c>
      <c r="Q3523" s="145">
        <f>IFERROR(_xll.qlIndexFixing(ONIndex1Y,I3523,TRUE,_xll.ohTrigger(RecalcTrigger,Trigger1Y)),NA())</f>
        <v>6.1964278604964562E-3</v>
      </c>
    </row>
    <row r="3524" spans="2:17" x14ac:dyDescent="0.2">
      <c r="B3524" s="39" t="s">
        <v>42</v>
      </c>
      <c r="D3524" s="42">
        <f>_xll.qlCalendarAdvance(Calendar,$D3523,B3524,"f",FALSE)</f>
        <v>64385</v>
      </c>
      <c r="E3524" s="139">
        <f>_xll.qlInterestRateIndexValueDate(IndexON,D3524)</f>
        <v>64385</v>
      </c>
      <c r="F3524" s="155">
        <f>IFERROR(_xll.qlIndexFixing(IndexON,D3524,TRUE,_xll.ohTrigger(RecalcTrigger,TriggerON)),NA())</f>
        <v>5.5161744314968786E-3</v>
      </c>
      <c r="H3524" s="42">
        <f>_xll.qlCalendarAdvance(Calendar,$H3523,B3524,"f",FALSE)</f>
        <v>64385</v>
      </c>
      <c r="I3524" s="139">
        <f>_xll.qlInterestRateIndexValueDate(Index1M,$H3524)</f>
        <v>64389</v>
      </c>
      <c r="J3524" s="144">
        <f>IFERROR(_xll.qlIndexFixing(Index1M,$H3524,TRUE,_xll.ohTrigger(RecalcTrigger,Trigger1M)),NA())</f>
        <v>5.7141367292166123E-3</v>
      </c>
      <c r="K3524" s="44" t="e">
        <f>IFERROR(_xll.qlIndexFixing(Index3M,H3524,TRUE,_xll.ohTrigger(RecalcTrigger,Trigger3M)),NA())</f>
        <v>#N/A</v>
      </c>
      <c r="L3524" s="44" t="e">
        <f>IFERROR(_xll.qlIndexFixing(Index6M,$H3524,TRUE,_xll.ohTrigger(RecalcTrigger,Trigger6M)),NA())</f>
        <v>#N/A</v>
      </c>
      <c r="M3524" s="145" t="e">
        <f>IFERROR(_xll.qlIndexFixing(Index1Y,$H3524,TRUE,_xll.ohTrigger(RecalcTrigger,Trigger1Y)),NA())</f>
        <v>#N/A</v>
      </c>
      <c r="N3524" s="144">
        <f>IFERROR(_xll.qlIndexFixing(ONIndex1M,I3524,TRUE,_xll.ohTrigger(RecalcTrigger,Trigger1M)),NA())</f>
        <v>5.7133312036583561E-3</v>
      </c>
      <c r="O3524" s="44">
        <f>IFERROR(_xll.qlIndexFixing(ONIndex3M,I3524,TRUE,_xll.ohTrigger(RecalcTrigger,Trigger3M)),NA())</f>
        <v>5.9472800735669296E-3</v>
      </c>
      <c r="P3524" s="44">
        <f>IFERROR(_xll.qlIndexFixing(ONIndex6M,I3524,TRUE,_xll.ohTrigger(RecalcTrigger,Trigger6M)),NA())</f>
        <v>5.5288705279004091E-3</v>
      </c>
      <c r="Q3524" s="145">
        <f>IFERROR(_xll.qlIndexFixing(ONIndex1Y,I3524,TRUE,_xll.ohTrigger(RecalcTrigger,Trigger1Y)),NA())</f>
        <v>6.1957825010985346E-3</v>
      </c>
    </row>
    <row r="3525" spans="2:17" x14ac:dyDescent="0.2">
      <c r="B3525" s="39" t="s">
        <v>42</v>
      </c>
      <c r="D3525" s="42">
        <f>_xll.qlCalendarAdvance(Calendar,$D3524,B3525,"f",FALSE)</f>
        <v>64396</v>
      </c>
      <c r="E3525" s="139">
        <f>_xll.qlInterestRateIndexValueDate(IndexON,D3525)</f>
        <v>64396</v>
      </c>
      <c r="F3525" s="155">
        <f>IFERROR(_xll.qlIndexFixing(IndexON,D3525,TRUE,_xll.ohTrigger(RecalcTrigger,TriggerON)),NA())</f>
        <v>5.5157428683649812E-3</v>
      </c>
      <c r="H3525" s="42">
        <f>_xll.qlCalendarAdvance(Calendar,$H3524,B3525,"f",FALSE)</f>
        <v>64396</v>
      </c>
      <c r="I3525" s="139">
        <f>_xll.qlInterestRateIndexValueDate(Index1M,$H3525)</f>
        <v>64398</v>
      </c>
      <c r="J3525" s="144">
        <f>IFERROR(_xll.qlIndexFixing(Index1M,$H3525,TRUE,_xll.ohTrigger(RecalcTrigger,Trigger1M)),NA())</f>
        <v>5.7138978853024658E-3</v>
      </c>
      <c r="K3525" s="44" t="e">
        <f>IFERROR(_xll.qlIndexFixing(Index3M,H3525,TRUE,_xll.ohTrigger(RecalcTrigger,Trigger3M)),NA())</f>
        <v>#N/A</v>
      </c>
      <c r="L3525" s="44" t="e">
        <f>IFERROR(_xll.qlIndexFixing(Index6M,$H3525,TRUE,_xll.ohTrigger(RecalcTrigger,Trigger6M)),NA())</f>
        <v>#N/A</v>
      </c>
      <c r="M3525" s="145" t="e">
        <f>IFERROR(_xll.qlIndexFixing(Index1Y,$H3525,TRUE,_xll.ohTrigger(RecalcTrigger,Trigger1Y)),NA())</f>
        <v>#N/A</v>
      </c>
      <c r="N3525" s="144">
        <f>IFERROR(_xll.qlIndexFixing(ONIndex1M,I3525,TRUE,_xll.ohTrigger(RecalcTrigger,Trigger1M)),NA())</f>
        <v>5.7128779979453981E-3</v>
      </c>
      <c r="O3525" s="44">
        <f>IFERROR(_xll.qlIndexFixing(ONIndex3M,I3525,TRUE,_xll.ohTrigger(RecalcTrigger,Trigger3M)),NA())</f>
        <v>5.9465482276710446E-3</v>
      </c>
      <c r="P3525" s="44">
        <f>IFERROR(_xll.qlIndexFixing(ONIndex6M,I3525,TRUE,_xll.ohTrigger(RecalcTrigger,Trigger6M)),NA())</f>
        <v>5.5275358943607245E-3</v>
      </c>
      <c r="Q3525" s="145">
        <f>IFERROR(_xll.qlIndexFixing(ONIndex1Y,I3525,TRUE,_xll.ohTrigger(RecalcTrigger,Trigger1Y)),NA())</f>
        <v>6.1946895471631791E-3</v>
      </c>
    </row>
    <row r="3526" spans="2:17" x14ac:dyDescent="0.2">
      <c r="B3526" s="39" t="s">
        <v>42</v>
      </c>
      <c r="D3526" s="42">
        <f>_xll.qlCalendarAdvance(Calendar,$D3525,B3526,"f",FALSE)</f>
        <v>64403</v>
      </c>
      <c r="E3526" s="139">
        <f>_xll.qlInterestRateIndexValueDate(IndexON,D3526)</f>
        <v>64403</v>
      </c>
      <c r="F3526" s="155">
        <f>IFERROR(_xll.qlIndexFixing(IndexON,D3526,TRUE,_xll.ohTrigger(RecalcTrigger,TriggerON)),NA())</f>
        <v>5.515485790965613E-3</v>
      </c>
      <c r="H3526" s="42">
        <f>_xll.qlCalendarAdvance(Calendar,$H3525,B3526,"f",FALSE)</f>
        <v>64403</v>
      </c>
      <c r="I3526" s="139">
        <f>_xll.qlInterestRateIndexValueDate(Index1M,$H3526)</f>
        <v>64405</v>
      </c>
      <c r="J3526" s="144">
        <f>IFERROR(_xll.qlIndexFixing(Index1M,$H3526,TRUE,_xll.ohTrigger(RecalcTrigger,Trigger1M)),NA())</f>
        <v>5.7135730854198721E-3</v>
      </c>
      <c r="K3526" s="44" t="e">
        <f>IFERROR(_xll.qlIndexFixing(Index3M,H3526,TRUE,_xll.ohTrigger(RecalcTrigger,Trigger3M)),NA())</f>
        <v>#N/A</v>
      </c>
      <c r="L3526" s="44" t="e">
        <f>IFERROR(_xll.qlIndexFixing(Index6M,$H3526,TRUE,_xll.ohTrigger(RecalcTrigger,Trigger6M)),NA())</f>
        <v>#N/A</v>
      </c>
      <c r="M3526" s="145" t="e">
        <f>IFERROR(_xll.qlIndexFixing(Index1Y,$H3526,TRUE,_xll.ohTrigger(RecalcTrigger,Trigger1Y)),NA())</f>
        <v>#N/A</v>
      </c>
      <c r="N3526" s="144">
        <f>IFERROR(_xll.qlIndexFixing(ONIndex1M,I3526,TRUE,_xll.ohTrigger(RecalcTrigger,Trigger1M)),NA())</f>
        <v>5.7126201838553214E-3</v>
      </c>
      <c r="O3526" s="44">
        <f>IFERROR(_xll.qlIndexFixing(ONIndex3M,I3526,TRUE,_xll.ohTrigger(RecalcTrigger,Trigger3M)),NA())</f>
        <v>5.946055161683006E-3</v>
      </c>
      <c r="P3526" s="44">
        <f>IFERROR(_xll.qlIndexFixing(ONIndex6M,I3526,TRUE,_xll.ohTrigger(RecalcTrigger,Trigger6M)),NA())</f>
        <v>5.5264905949137244E-3</v>
      </c>
      <c r="Q3526" s="145">
        <f>IFERROR(_xll.qlIndexFixing(ONIndex1Y,I3526,TRUE,_xll.ohTrigger(RecalcTrigger,Trigger1Y)),NA())</f>
        <v>6.1938891753143821E-3</v>
      </c>
    </row>
    <row r="3527" spans="2:17" x14ac:dyDescent="0.2">
      <c r="B3527" s="39" t="s">
        <v>42</v>
      </c>
      <c r="D3527" s="42">
        <f>_xll.qlCalendarAdvance(Calendar,$D3526,B3527,"f",FALSE)</f>
        <v>64410</v>
      </c>
      <c r="E3527" s="139">
        <f>_xll.qlInterestRateIndexValueDate(IndexON,D3527)</f>
        <v>64410</v>
      </c>
      <c r="F3527" s="155">
        <f>IFERROR(_xll.qlIndexFixing(IndexON,D3527,TRUE,_xll.ohTrigger(RecalcTrigger,TriggerON)),NA())</f>
        <v>5.5152170909433806E-3</v>
      </c>
      <c r="H3527" s="42">
        <f>_xll.qlCalendarAdvance(Calendar,$H3526,B3527,"f",FALSE)</f>
        <v>64410</v>
      </c>
      <c r="I3527" s="139">
        <f>_xll.qlInterestRateIndexValueDate(Index1M,$H3527)</f>
        <v>64412</v>
      </c>
      <c r="J3527" s="144">
        <f>IFERROR(_xll.qlIndexFixing(Index1M,$H3527,TRUE,_xll.ohTrigger(RecalcTrigger,Trigger1M)),NA())</f>
        <v>5.7133987347840476E-3</v>
      </c>
      <c r="K3527" s="44" t="e">
        <f>IFERROR(_xll.qlIndexFixing(Index3M,H3527,TRUE,_xll.ohTrigger(RecalcTrigger,Trigger3M)),NA())</f>
        <v>#N/A</v>
      </c>
      <c r="L3527" s="44" t="e">
        <f>IFERROR(_xll.qlIndexFixing(Index6M,$H3527,TRUE,_xll.ohTrigger(RecalcTrigger,Trigger6M)),NA())</f>
        <v>#N/A</v>
      </c>
      <c r="M3527" s="145" t="e">
        <f>IFERROR(_xll.qlIndexFixing(Index1Y,$H3527,TRUE,_xll.ohTrigger(RecalcTrigger,Trigger1Y)),NA())</f>
        <v>#N/A</v>
      </c>
      <c r="N3527" s="144">
        <f>IFERROR(_xll.qlIndexFixing(ONIndex1M,I3527,TRUE,_xll.ohTrigger(RecalcTrigger,Trigger1M)),NA())</f>
        <v>5.7124169612166042E-3</v>
      </c>
      <c r="O3527" s="44">
        <f>IFERROR(_xll.qlIndexFixing(ONIndex3M,I3527,TRUE,_xll.ohTrigger(RecalcTrigger,Trigger3M)),NA())</f>
        <v>5.9456748635700052E-3</v>
      </c>
      <c r="P3527" s="44">
        <f>IFERROR(_xll.qlIndexFixing(ONIndex6M,I3527,TRUE,_xll.ohTrigger(RecalcTrigger,Trigger6M)),NA())</f>
        <v>5.5257005716669028E-3</v>
      </c>
      <c r="Q3527" s="145">
        <f>IFERROR(_xll.qlIndexFixing(ONIndex1Y,I3527,TRUE,_xll.ohTrigger(RecalcTrigger,Trigger1Y)),NA())</f>
        <v>6.1932776520023936E-3</v>
      </c>
    </row>
    <row r="3528" spans="2:17" x14ac:dyDescent="0.2">
      <c r="B3528" s="39" t="s">
        <v>42</v>
      </c>
      <c r="D3528" s="42">
        <f>_xll.qlCalendarAdvance(Calendar,$D3527,B3528,"f",FALSE)</f>
        <v>64417</v>
      </c>
      <c r="E3528" s="139">
        <f>_xll.qlInterestRateIndexValueDate(IndexON,D3528)</f>
        <v>64417</v>
      </c>
      <c r="F3528" s="155">
        <f>IFERROR(_xll.qlIndexFixing(IndexON,D3528,TRUE,_xll.ohTrigger(RecalcTrigger,TriggerON)),NA())</f>
        <v>5.514936752870625E-3</v>
      </c>
      <c r="H3528" s="42">
        <f>_xll.qlCalendarAdvance(Calendar,$H3527,B3528,"f",FALSE)</f>
        <v>64417</v>
      </c>
      <c r="I3528" s="139">
        <f>_xll.qlInterestRateIndexValueDate(Index1M,$H3528)</f>
        <v>64419</v>
      </c>
      <c r="J3528" s="144">
        <f>IFERROR(_xll.qlIndexFixing(Index1M,$H3528,TRUE,_xll.ohTrigger(RecalcTrigger,Trigger1M)),NA())</f>
        <v>5.7131318419162413E-3</v>
      </c>
      <c r="K3528" s="44" t="e">
        <f>IFERROR(_xll.qlIndexFixing(Index3M,H3528,TRUE,_xll.ohTrigger(RecalcTrigger,Trigger3M)),NA())</f>
        <v>#N/A</v>
      </c>
      <c r="L3528" s="44" t="e">
        <f>IFERROR(_xll.qlIndexFixing(Index6M,$H3528,TRUE,_xll.ohTrigger(RecalcTrigger,Trigger6M)),NA())</f>
        <v>#N/A</v>
      </c>
      <c r="M3528" s="145" t="e">
        <f>IFERROR(_xll.qlIndexFixing(Index1Y,$H3528,TRUE,_xll.ohTrigger(RecalcTrigger,Trigger1Y)),NA())</f>
        <v>#N/A</v>
      </c>
      <c r="N3528" s="144">
        <f>IFERROR(_xll.qlIndexFixing(ONIndex1M,I3528,TRUE,_xll.ohTrigger(RecalcTrigger,Trigger1M)),NA())</f>
        <v>5.7121691704686839E-3</v>
      </c>
      <c r="O3528" s="44">
        <f>IFERROR(_xll.qlIndexFixing(ONIndex3M,I3528,TRUE,_xll.ohTrigger(RecalcTrigger,Trigger3M)),NA())</f>
        <v>5.9452197943876683E-3</v>
      </c>
      <c r="P3528" s="44">
        <f>IFERROR(_xll.qlIndexFixing(ONIndex6M,I3528,TRUE,_xll.ohTrigger(RecalcTrigger,Trigger6M)),NA())</f>
        <v>5.5247723170737117E-3</v>
      </c>
      <c r="Q3528" s="145">
        <f>IFERROR(_xll.qlIndexFixing(ONIndex1Y,I3528,TRUE,_xll.ohTrigger(RecalcTrigger,Trigger1Y)),NA())</f>
        <v>6.1925520110950316E-3</v>
      </c>
    </row>
    <row r="3529" spans="2:17" x14ac:dyDescent="0.2">
      <c r="B3529" s="39" t="s">
        <v>42</v>
      </c>
      <c r="D3529" s="42">
        <f>_xll.qlCalendarAdvance(Calendar,$D3528,B3529,"f",FALSE)</f>
        <v>64424</v>
      </c>
      <c r="E3529" s="139">
        <f>_xll.qlInterestRateIndexValueDate(IndexON,D3529)</f>
        <v>64424</v>
      </c>
      <c r="F3529" s="155">
        <f>IFERROR(_xll.qlIndexFixing(IndexON,D3529,TRUE,_xll.ohTrigger(RecalcTrigger,TriggerON)),NA())</f>
        <v>5.5146447620391115E-3</v>
      </c>
      <c r="H3529" s="42">
        <f>_xll.qlCalendarAdvance(Calendar,$H3528,B3529,"f",FALSE)</f>
        <v>64424</v>
      </c>
      <c r="I3529" s="139">
        <f>_xll.qlInterestRateIndexValueDate(Index1M,$H3529)</f>
        <v>64426</v>
      </c>
      <c r="J3529" s="144">
        <f>IFERROR(_xll.qlIndexFixing(Index1M,$H3529,TRUE,_xll.ohTrigger(RecalcTrigger,Trigger1M)),NA())</f>
        <v>5.7128533841419027E-3</v>
      </c>
      <c r="K3529" s="44" t="e">
        <f>IFERROR(_xll.qlIndexFixing(Index3M,H3529,TRUE,_xll.ohTrigger(RecalcTrigger,Trigger3M)),NA())</f>
        <v>#N/A</v>
      </c>
      <c r="L3529" s="44" t="e">
        <f>IFERROR(_xll.qlIndexFixing(Index6M,$H3529,TRUE,_xll.ohTrigger(RecalcTrigger,Trigger6M)),NA())</f>
        <v>#N/A</v>
      </c>
      <c r="M3529" s="145" t="e">
        <f>IFERROR(_xll.qlIndexFixing(Index1Y,$H3529,TRUE,_xll.ohTrigger(RecalcTrigger,Trigger1Y)),NA())</f>
        <v>#N/A</v>
      </c>
      <c r="N3529" s="144">
        <f>IFERROR(_xll.qlIndexFixing(ONIndex1M,I3529,TRUE,_xll.ohTrigger(RecalcTrigger,Trigger1M)),NA())</f>
        <v>5.7119098447877548E-3</v>
      </c>
      <c r="O3529" s="44">
        <f>IFERROR(_xll.qlIndexFixing(ONIndex3M,I3529,TRUE,_xll.ohTrigger(RecalcTrigger,Trigger3M)),NA())</f>
        <v>5.9447524460676249E-3</v>
      </c>
      <c r="P3529" s="44">
        <f>IFERROR(_xll.qlIndexFixing(ONIndex6M,I3529,TRUE,_xll.ohTrigger(RecalcTrigger,Trigger6M)),NA())</f>
        <v>5.5238369878196636E-3</v>
      </c>
      <c r="Q3529" s="145">
        <f>IFERROR(_xll.qlIndexFixing(ONIndex1Y,I3529,TRUE,_xll.ohTrigger(RecalcTrigger,Trigger1Y)),NA())</f>
        <v>6.1918132187077646E-3</v>
      </c>
    </row>
    <row r="3530" spans="2:17" x14ac:dyDescent="0.2">
      <c r="B3530" s="39" t="s">
        <v>42</v>
      </c>
      <c r="D3530" s="42">
        <f>_xll.qlCalendarAdvance(Calendar,$D3529,B3530,"f",FALSE)</f>
        <v>64431</v>
      </c>
      <c r="E3530" s="139">
        <f>_xll.qlInterestRateIndexValueDate(IndexON,D3530)</f>
        <v>64431</v>
      </c>
      <c r="F3530" s="155">
        <f>IFERROR(_xll.qlIndexFixing(IndexON,D3530,TRUE,_xll.ohTrigger(RecalcTrigger,TriggerON)),NA())</f>
        <v>5.5143411033409251E-3</v>
      </c>
      <c r="H3530" s="42">
        <f>_xll.qlCalendarAdvance(Calendar,$H3529,B3530,"f",FALSE)</f>
        <v>64431</v>
      </c>
      <c r="I3530" s="139">
        <f>_xll.qlInterestRateIndexValueDate(Index1M,$H3530)</f>
        <v>64433</v>
      </c>
      <c r="J3530" s="144">
        <f>IFERROR(_xll.qlIndexFixing(Index1M,$H3530,TRUE,_xll.ohTrigger(RecalcTrigger,Trigger1M)),NA())</f>
        <v>5.7125633465929249E-3</v>
      </c>
      <c r="K3530" s="44" t="e">
        <f>IFERROR(_xll.qlIndexFixing(Index3M,H3530,TRUE,_xll.ohTrigger(RecalcTrigger,Trigger3M)),NA())</f>
        <v>#N/A</v>
      </c>
      <c r="L3530" s="44" t="e">
        <f>IFERROR(_xll.qlIndexFixing(Index6M,$H3530,TRUE,_xll.ohTrigger(RecalcTrigger,Trigger6M)),NA())</f>
        <v>#N/A</v>
      </c>
      <c r="M3530" s="145" t="e">
        <f>IFERROR(_xll.qlIndexFixing(Index1Y,$H3530,TRUE,_xll.ohTrigger(RecalcTrigger,Trigger1Y)),NA())</f>
        <v>#N/A</v>
      </c>
      <c r="N3530" s="144">
        <f>IFERROR(_xll.qlIndexFixing(ONIndex1M,I3530,TRUE,_xll.ohTrigger(RecalcTrigger,Trigger1M)),NA())</f>
        <v>5.7116389695455183E-3</v>
      </c>
      <c r="O3530" s="44">
        <f>IFERROR(_xll.qlIndexFixing(ONIndex3M,I3530,TRUE,_xll.ohTrigger(RecalcTrigger,Trigger3M)),NA())</f>
        <v>5.9442728027825353E-3</v>
      </c>
      <c r="P3530" s="44">
        <f>IFERROR(_xll.qlIndexFixing(ONIndex6M,I3530,TRUE,_xll.ohTrigger(RecalcTrigger,Trigger6M)),NA())</f>
        <v>5.5228945750318559E-3</v>
      </c>
      <c r="Q3530" s="145">
        <f>IFERROR(_xll.qlIndexFixing(ONIndex1Y,I3530,TRUE,_xll.ohTrigger(RecalcTrigger,Trigger1Y)),NA())</f>
        <v>6.1910612578941482E-3</v>
      </c>
    </row>
    <row r="3531" spans="2:17" x14ac:dyDescent="0.2">
      <c r="B3531" s="39" t="s">
        <v>42</v>
      </c>
      <c r="D3531" s="42">
        <f>_xll.qlCalendarAdvance(Calendar,$D3530,B3531,"f",FALSE)</f>
        <v>64438</v>
      </c>
      <c r="E3531" s="139">
        <f>_xll.qlInterestRateIndexValueDate(IndexON,D3531)</f>
        <v>64438</v>
      </c>
      <c r="F3531" s="155">
        <f>IFERROR(_xll.qlIndexFixing(IndexON,D3531,TRUE,_xll.ohTrigger(RecalcTrigger,TriggerON)),NA())</f>
        <v>5.5140257616681509E-3</v>
      </c>
      <c r="H3531" s="42">
        <f>_xll.qlCalendarAdvance(Calendar,$H3530,B3531,"f",FALSE)</f>
        <v>64438</v>
      </c>
      <c r="I3531" s="139">
        <f>_xll.qlInterestRateIndexValueDate(Index1M,$H3531)</f>
        <v>64440</v>
      </c>
      <c r="J3531" s="144">
        <f>IFERROR(_xll.qlIndexFixing(Index1M,$H3531,TRUE,_xll.ohTrigger(RecalcTrigger,Trigger1M)),NA())</f>
        <v>5.7122617143862131E-3</v>
      </c>
      <c r="K3531" s="44" t="e">
        <f>IFERROR(_xll.qlIndexFixing(Index3M,H3531,TRUE,_xll.ohTrigger(RecalcTrigger,Trigger3M)),NA())</f>
        <v>#N/A</v>
      </c>
      <c r="L3531" s="44" t="e">
        <f>IFERROR(_xll.qlIndexFixing(Index6M,$H3531,TRUE,_xll.ohTrigger(RecalcTrigger,Trigger6M)),NA())</f>
        <v>#N/A</v>
      </c>
      <c r="M3531" s="145" t="e">
        <f>IFERROR(_xll.qlIndexFixing(Index1Y,$H3531,TRUE,_xll.ohTrigger(RecalcTrigger,Trigger1Y)),NA())</f>
        <v>#N/A</v>
      </c>
      <c r="N3531" s="144">
        <f>IFERROR(_xll.qlIndexFixing(ONIndex1M,I3531,TRUE,_xll.ohTrigger(RecalcTrigger,Trigger1M)),NA())</f>
        <v>5.7113565296340596E-3</v>
      </c>
      <c r="O3531" s="44">
        <f>IFERROR(_xll.qlIndexFixing(ONIndex3M,I3531,TRUE,_xll.ohTrigger(RecalcTrigger,Trigger3M)),NA())</f>
        <v>5.9437808487050603E-3</v>
      </c>
      <c r="P3531" s="44">
        <f>IFERROR(_xll.qlIndexFixing(ONIndex6M,I3531,TRUE,_xll.ohTrigger(RecalcTrigger,Trigger6M)),NA())</f>
        <v>5.521945069597578E-3</v>
      </c>
      <c r="Q3531" s="145">
        <f>IFERROR(_xll.qlIndexFixing(ONIndex1Y,I3531,TRUE,_xll.ohTrigger(RecalcTrigger,Trigger1Y)),NA())</f>
        <v>6.1902961117077382E-3</v>
      </c>
    </row>
    <row r="3532" spans="2:17" x14ac:dyDescent="0.2">
      <c r="B3532" s="39" t="s">
        <v>42</v>
      </c>
      <c r="D3532" s="42">
        <f>_xll.qlCalendarAdvance(Calendar,$D3531,B3532,"f",FALSE)</f>
        <v>64445</v>
      </c>
      <c r="E3532" s="139">
        <f>_xll.qlInterestRateIndexValueDate(IndexON,D3532)</f>
        <v>64445</v>
      </c>
      <c r="F3532" s="155">
        <f>IFERROR(_xll.qlIndexFixing(IndexON,D3532,TRUE,_xll.ohTrigger(RecalcTrigger,TriggerON)),NA())</f>
        <v>5.5136987220727462E-3</v>
      </c>
      <c r="H3532" s="42">
        <f>_xll.qlCalendarAdvance(Calendar,$H3531,B3532,"f",FALSE)</f>
        <v>64445</v>
      </c>
      <c r="I3532" s="139">
        <f>_xll.qlInterestRateIndexValueDate(Index1M,$H3532)</f>
        <v>64447</v>
      </c>
      <c r="J3532" s="144" t="e">
        <f>IFERROR(_xll.qlIndexFixing(Index1M,$H3532,TRUE,_xll.ohTrigger(RecalcTrigger,Trigger1M)),NA())</f>
        <v>#N/A</v>
      </c>
      <c r="K3532" s="44" t="e">
        <f>IFERROR(_xll.qlIndexFixing(Index3M,H3532,TRUE,_xll.ohTrigger(RecalcTrigger,Trigger3M)),NA())</f>
        <v>#N/A</v>
      </c>
      <c r="L3532" s="44" t="e">
        <f>IFERROR(_xll.qlIndexFixing(Index6M,$H3532,TRUE,_xll.ohTrigger(RecalcTrigger,Trigger6M)),NA())</f>
        <v>#N/A</v>
      </c>
      <c r="M3532" s="145" t="e">
        <f>IFERROR(_xll.qlIndexFixing(Index1Y,$H3532,TRUE,_xll.ohTrigger(RecalcTrigger,Trigger1Y)),NA())</f>
        <v>#N/A</v>
      </c>
      <c r="N3532" s="144">
        <f>IFERROR(_xll.qlIndexFixing(ONIndex1M,I3532,TRUE,_xll.ohTrigger(RecalcTrigger,Trigger1M)),NA())</f>
        <v>5.7110625104250801E-3</v>
      </c>
      <c r="O3532" s="44">
        <f>IFERROR(_xll.qlIndexFixing(ONIndex3M,I3532,TRUE,_xll.ohTrigger(RecalcTrigger,Trigger3M)),NA())</f>
        <v>5.9432765679279242E-3</v>
      </c>
      <c r="P3532" s="44">
        <f>IFERROR(_xll.qlIndexFixing(ONIndex6M,I3532,TRUE,_xll.ohTrigger(RecalcTrigger,Trigger6M)),NA())</f>
        <v>5.5209884624041194E-3</v>
      </c>
      <c r="Q3532" s="145">
        <f>IFERROR(_xll.qlIndexFixing(ONIndex1Y,I3532,TRUE,_xll.ohTrigger(RecalcTrigger,Trigger1Y)),NA())</f>
        <v>6.1895177631221543E-3</v>
      </c>
    </row>
    <row r="3533" spans="2:17" x14ac:dyDescent="0.2">
      <c r="B3533" s="39" t="s">
        <v>42</v>
      </c>
      <c r="D3533" s="42">
        <f>_xll.qlCalendarAdvance(Calendar,$D3532,B3533,"f",FALSE)</f>
        <v>64452</v>
      </c>
      <c r="E3533" s="139">
        <f>_xll.qlInterestRateIndexValueDate(IndexON,D3533)</f>
        <v>64452</v>
      </c>
      <c r="F3533" s="155">
        <f>IFERROR(_xll.qlIndexFixing(IndexON,D3533,TRUE,_xll.ohTrigger(RecalcTrigger,TriggerON)),NA())</f>
        <v>5.5133599695267321E-3</v>
      </c>
      <c r="H3533" s="42">
        <f>_xll.qlCalendarAdvance(Calendar,$H3532,B3533,"f",FALSE)</f>
        <v>64452</v>
      </c>
      <c r="I3533" s="139">
        <f>_xll.qlInterestRateIndexValueDate(Index1M,$H3533)</f>
        <v>64454</v>
      </c>
      <c r="J3533" s="144" t="e">
        <f>IFERROR(_xll.qlIndexFixing(Index1M,$H3533,TRUE,_xll.ohTrigger(RecalcTrigger,Trigger1M)),NA())</f>
        <v>#N/A</v>
      </c>
      <c r="K3533" s="44" t="e">
        <f>IFERROR(_xll.qlIndexFixing(Index3M,H3533,TRUE,_xll.ohTrigger(RecalcTrigger,Trigger3M)),NA())</f>
        <v>#N/A</v>
      </c>
      <c r="L3533" s="44" t="e">
        <f>IFERROR(_xll.qlIndexFixing(Index6M,$H3533,TRUE,_xll.ohTrigger(RecalcTrigger,Trigger6M)),NA())</f>
        <v>#N/A</v>
      </c>
      <c r="M3533" s="145" t="e">
        <f>IFERROR(_xll.qlIndexFixing(Index1Y,$H3533,TRUE,_xll.ohTrigger(RecalcTrigger,Trigger1Y)),NA())</f>
        <v>#N/A</v>
      </c>
      <c r="N3533" s="144">
        <f>IFERROR(_xll.qlIndexFixing(ONIndex1M,I3533,TRUE,_xll.ohTrigger(RecalcTrigger,Trigger1M)),NA())</f>
        <v>5.7107568969705369E-3</v>
      </c>
      <c r="O3533" s="44">
        <f>IFERROR(_xll.qlIndexFixing(ONIndex3M,I3533,TRUE,_xll.ohTrigger(RecalcTrigger,Trigger3M)),NA())</f>
        <v>5.9427599446237878E-3</v>
      </c>
      <c r="P3533" s="44">
        <f>IFERROR(_xll.qlIndexFixing(ONIndex6M,I3533,TRUE,_xll.ohTrigger(RecalcTrigger,Trigger6M)),NA())</f>
        <v>5.5200247441788974E-3</v>
      </c>
      <c r="Q3533" s="145">
        <f>IFERROR(_xll.qlIndexFixing(ONIndex1Y,I3533,TRUE,_xll.ohTrigger(RecalcTrigger,Trigger1Y)),NA())</f>
        <v>6.1887261953508244E-3</v>
      </c>
    </row>
    <row r="3534" spans="2:17" x14ac:dyDescent="0.2">
      <c r="B3534" s="39" t="s">
        <v>42</v>
      </c>
      <c r="D3534" s="42">
        <f>_xll.qlCalendarAdvance(Calendar,$D3533,B3534,"f",FALSE)</f>
        <v>64459</v>
      </c>
      <c r="E3534" s="139">
        <f>_xll.qlInterestRateIndexValueDate(IndexON,D3534)</f>
        <v>64459</v>
      </c>
      <c r="F3534" s="155">
        <f>IFERROR(_xll.qlIndexFixing(IndexON,D3534,TRUE,_xll.ohTrigger(RecalcTrigger,TriggerON)),NA())</f>
        <v>5.5130094890021297E-3</v>
      </c>
      <c r="H3534" s="42">
        <f>_xll.qlCalendarAdvance(Calendar,$H3533,B3534,"f",FALSE)</f>
        <v>64459</v>
      </c>
      <c r="I3534" s="139">
        <f>_xll.qlInterestRateIndexValueDate(Index1M,$H3534)</f>
        <v>64461</v>
      </c>
      <c r="J3534" s="144" t="e">
        <f>IFERROR(_xll.qlIndexFixing(Index1M,$H3534,TRUE,_xll.ohTrigger(RecalcTrigger,Trigger1M)),NA())</f>
        <v>#N/A</v>
      </c>
      <c r="K3534" s="44" t="e">
        <f>IFERROR(_xll.qlIndexFixing(Index3M,H3534,TRUE,_xll.ohTrigger(RecalcTrigger,Trigger3M)),NA())</f>
        <v>#N/A</v>
      </c>
      <c r="L3534" s="44" t="e">
        <f>IFERROR(_xll.qlIndexFixing(Index6M,$H3534,TRUE,_xll.ohTrigger(RecalcTrigger,Trigger6M)),NA())</f>
        <v>#N/A</v>
      </c>
      <c r="M3534" s="145" t="e">
        <f>IFERROR(_xll.qlIndexFixing(Index1Y,$H3534,TRUE,_xll.ohTrigger(RecalcTrigger,Trigger1Y)),NA())</f>
        <v>#N/A</v>
      </c>
      <c r="N3534" s="144">
        <f>IFERROR(_xll.qlIndexFixing(ONIndex1M,I3534,TRUE,_xll.ohTrigger(RecalcTrigger,Trigger1M)),NA())</f>
        <v>5.7104396744023234E-3</v>
      </c>
      <c r="O3534" s="44">
        <f>IFERROR(_xll.qlIndexFixing(ONIndex3M,I3534,TRUE,_xll.ohTrigger(RecalcTrigger,Trigger3M)),NA())</f>
        <v>5.9422309630452474E-3</v>
      </c>
      <c r="P3534" s="44">
        <f>IFERROR(_xll.qlIndexFixing(ONIndex6M,I3534,TRUE,_xll.ohTrigger(RecalcTrigger,Trigger6M)),NA())</f>
        <v>5.5190539060490096E-3</v>
      </c>
      <c r="Q3534" s="145">
        <f>IFERROR(_xll.qlIndexFixing(ONIndex1Y,I3534,TRUE,_xll.ohTrigger(RecalcTrigger,Trigger1Y)),NA())</f>
        <v>6.187921391287432E-3</v>
      </c>
    </row>
    <row r="3535" spans="2:17" x14ac:dyDescent="0.2">
      <c r="B3535" s="39" t="s">
        <v>42</v>
      </c>
      <c r="D3535" s="42">
        <f>_xll.qlCalendarAdvance(Calendar,$D3534,B3535,"f",FALSE)</f>
        <v>64466</v>
      </c>
      <c r="E3535" s="139">
        <f>_xll.qlInterestRateIndexValueDate(IndexON,D3535)</f>
        <v>64466</v>
      </c>
      <c r="F3535" s="155">
        <f>IFERROR(_xll.qlIndexFixing(IndexON,D3535,TRUE,_xll.ohTrigger(RecalcTrigger,TriggerON)),NA())</f>
        <v>5.5126472653110881E-3</v>
      </c>
      <c r="H3535" s="42">
        <f>_xll.qlCalendarAdvance(Calendar,$H3534,B3535,"f",FALSE)</f>
        <v>64466</v>
      </c>
      <c r="I3535" s="139">
        <f>_xll.qlInterestRateIndexValueDate(Index1M,$H3535)</f>
        <v>64468</v>
      </c>
      <c r="J3535" s="144" t="e">
        <f>IFERROR(_xll.qlIndexFixing(Index1M,$H3535,TRUE,_xll.ohTrigger(RecalcTrigger,Trigger1M)),NA())</f>
        <v>#N/A</v>
      </c>
      <c r="K3535" s="44" t="e">
        <f>IFERROR(_xll.qlIndexFixing(Index3M,H3535,TRUE,_xll.ohTrigger(RecalcTrigger,Trigger3M)),NA())</f>
        <v>#N/A</v>
      </c>
      <c r="L3535" s="44" t="e">
        <f>IFERROR(_xll.qlIndexFixing(Index6M,$H3535,TRUE,_xll.ohTrigger(RecalcTrigger,Trigger6M)),NA())</f>
        <v>#N/A</v>
      </c>
      <c r="M3535" s="145" t="e">
        <f>IFERROR(_xll.qlIndexFixing(Index1Y,$H3535,TRUE,_xll.ohTrigger(RecalcTrigger,Trigger1Y)),NA())</f>
        <v>#N/A</v>
      </c>
      <c r="N3535" s="144" t="e">
        <f>IFERROR(_xll.qlIndexFixing(ONIndex1M,I3535,TRUE,_xll.ohTrigger(RecalcTrigger,Trigger1M)),NA())</f>
        <v>#N/A</v>
      </c>
      <c r="O3535" s="44" t="e">
        <f>IFERROR(_xll.qlIndexFixing(ONIndex3M,I3535,TRUE,_xll.ohTrigger(RecalcTrigger,Trigger3M)),NA())</f>
        <v>#N/A</v>
      </c>
      <c r="P3535" s="44" t="e">
        <f>IFERROR(_xll.qlIndexFixing(ONIndex6M,I3535,TRUE,_xll.ohTrigger(RecalcTrigger,Trigger6M)),NA())</f>
        <v>#N/A</v>
      </c>
      <c r="Q3535" s="145" t="e">
        <f>IFERROR(_xll.qlIndexFixing(ONIndex1Y,I3535,TRUE,_xll.ohTrigger(RecalcTrigger,Trigger1Y)),NA())</f>
        <v>#N/A</v>
      </c>
    </row>
    <row r="3536" spans="2:17" x14ac:dyDescent="0.2">
      <c r="B3536" s="39" t="s">
        <v>42</v>
      </c>
      <c r="D3536" s="42">
        <f>_xll.qlCalendarAdvance(Calendar,$D3535,B3536,"f",FALSE)</f>
        <v>64473</v>
      </c>
      <c r="E3536" s="139">
        <f>_xll.qlInterestRateIndexValueDate(IndexON,D3536)</f>
        <v>64473</v>
      </c>
      <c r="F3536" s="155" t="e">
        <f>IFERROR(_xll.qlIndexFixing(IndexON,D3536,TRUE,_xll.ohTrigger(RecalcTrigger,TriggerON)),NA())</f>
        <v>#N/A</v>
      </c>
      <c r="H3536" s="42">
        <f>_xll.qlCalendarAdvance(Calendar,$H3535,B3536,"f",FALSE)</f>
        <v>64473</v>
      </c>
      <c r="I3536" s="139">
        <f>_xll.qlInterestRateIndexValueDate(Index1M,$H3536)</f>
        <v>64475</v>
      </c>
      <c r="J3536" s="144" t="e">
        <f>IFERROR(_xll.qlIndexFixing(Index1M,$H3536,TRUE,_xll.ohTrigger(RecalcTrigger,Trigger1M)),NA())</f>
        <v>#N/A</v>
      </c>
      <c r="K3536" s="44" t="e">
        <f>IFERROR(_xll.qlIndexFixing(Index3M,H3536,TRUE,_xll.ohTrigger(RecalcTrigger,Trigger3M)),NA())</f>
        <v>#N/A</v>
      </c>
      <c r="L3536" s="44" t="e">
        <f>IFERROR(_xll.qlIndexFixing(Index6M,$H3536,TRUE,_xll.ohTrigger(RecalcTrigger,Trigger6M)),NA())</f>
        <v>#N/A</v>
      </c>
      <c r="M3536" s="145" t="e">
        <f>IFERROR(_xll.qlIndexFixing(Index1Y,$H3536,TRUE,_xll.ohTrigger(RecalcTrigger,Trigger1Y)),NA())</f>
        <v>#N/A</v>
      </c>
      <c r="N3536" s="144" t="e">
        <f>IFERROR(_xll.qlIndexFixing(ONIndex1M,I3536,TRUE,_xll.ohTrigger(RecalcTrigger,Trigger1M)),NA())</f>
        <v>#N/A</v>
      </c>
      <c r="O3536" s="44" t="e">
        <f>IFERROR(_xll.qlIndexFixing(ONIndex3M,I3536,TRUE,_xll.ohTrigger(RecalcTrigger,Trigger3M)),NA())</f>
        <v>#N/A</v>
      </c>
      <c r="P3536" s="44" t="e">
        <f>IFERROR(_xll.qlIndexFixing(ONIndex6M,I3536,TRUE,_xll.ohTrigger(RecalcTrigger,Trigger6M)),NA())</f>
        <v>#N/A</v>
      </c>
      <c r="Q3536" s="145" t="e">
        <f>IFERROR(_xll.qlIndexFixing(ONIndex1Y,I3536,TRUE,_xll.ohTrigger(RecalcTrigger,Trigger1Y)),NA())</f>
        <v>#N/A</v>
      </c>
    </row>
    <row r="3537" spans="2:17" ht="12" thickBot="1" x14ac:dyDescent="0.25">
      <c r="B3537" s="40" t="s">
        <v>42</v>
      </c>
      <c r="D3537" s="43">
        <f>_xll.qlCalendarAdvance(Calendar,$D3536,B3537,"f",FALSE)</f>
        <v>64480</v>
      </c>
      <c r="E3537" s="140">
        <f>_xll.qlInterestRateIndexValueDate(IndexON,D3537)</f>
        <v>64480</v>
      </c>
      <c r="F3537" s="156" t="e">
        <f>IFERROR(_xll.qlIndexFixing(IndexON,D3537,TRUE,_xll.ohTrigger(RecalcTrigger,TriggerON)),NA())</f>
        <v>#N/A</v>
      </c>
      <c r="H3537" s="43">
        <f>_xll.qlCalendarAdvance(Calendar,$H3536,B3537,"f",FALSE)</f>
        <v>64480</v>
      </c>
      <c r="I3537" s="140">
        <f>_xll.qlInterestRateIndexValueDate(Index1M,$H3537)</f>
        <v>64482</v>
      </c>
      <c r="J3537" s="146" t="e">
        <f>IFERROR(_xll.qlIndexFixing(Index1M,$H3537,TRUE,_xll.ohTrigger(RecalcTrigger,Trigger1M)),NA())</f>
        <v>#N/A</v>
      </c>
      <c r="K3537" s="147" t="e">
        <f>IFERROR(_xll.qlIndexFixing(Index3M,H3537,TRUE,_xll.ohTrigger(RecalcTrigger,Trigger3M)),NA())</f>
        <v>#N/A</v>
      </c>
      <c r="L3537" s="147" t="e">
        <f>IFERROR(_xll.qlIndexFixing(Index6M,$H3537,TRUE,_xll.ohTrigger(RecalcTrigger,Trigger6M)),NA())</f>
        <v>#N/A</v>
      </c>
      <c r="M3537" s="148" t="e">
        <f>IFERROR(_xll.qlIndexFixing(Index1Y,$H3537,TRUE,_xll.ohTrigger(RecalcTrigger,Trigger1Y)),NA())</f>
        <v>#N/A</v>
      </c>
      <c r="N3537" s="146" t="e">
        <f>IFERROR(_xll.qlIndexFixing(ONIndex1M,I3537,TRUE,_xll.ohTrigger(RecalcTrigger,Trigger1M)),NA())</f>
        <v>#N/A</v>
      </c>
      <c r="O3537" s="147" t="e">
        <f>IFERROR(_xll.qlIndexFixing(ONIndex3M,I3537,TRUE,_xll.ohTrigger(RecalcTrigger,Trigger3M)),NA())</f>
        <v>#N/A</v>
      </c>
      <c r="P3537" s="147" t="e">
        <f>IFERROR(_xll.qlIndexFixing(ONIndex6M,I3537,TRUE,_xll.ohTrigger(RecalcTrigger,Trigger6M)),NA())</f>
        <v>#N/A</v>
      </c>
      <c r="Q3537" s="148" t="e">
        <f>IFERROR(_xll.qlIndexFixing(ONIndex1Y,I3537,TRUE,_xll.ohTrigger(RecalcTrigger,Trigger1Y)),NA())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93</vt:i4>
      </vt:variant>
    </vt:vector>
  </HeadingPairs>
  <TitlesOfParts>
    <vt:vector size="100" baseType="lpstr">
      <vt:lpstr>General Settings</vt:lpstr>
      <vt:lpstr>ON Monitor</vt:lpstr>
      <vt:lpstr>1M Monitor</vt:lpstr>
      <vt:lpstr>3M Monitor</vt:lpstr>
      <vt:lpstr>6M Monitor</vt:lpstr>
      <vt:lpstr>1Y Monitor</vt:lpstr>
      <vt:lpstr>Data</vt:lpstr>
      <vt:lpstr>Calendar</vt:lpstr>
      <vt:lpstr>Check1M</vt:lpstr>
      <vt:lpstr>Check1Y</vt:lpstr>
      <vt:lpstr>Check3M</vt:lpstr>
      <vt:lpstr>Check6M</vt:lpstr>
      <vt:lpstr>CheckON</vt:lpstr>
      <vt:lpstr>Currency</vt:lpstr>
      <vt:lpstr>'1M Monitor'!DataTable</vt:lpstr>
      <vt:lpstr>'1Y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'3M Monitor'!DiscountingEngine</vt:lpstr>
      <vt:lpstr>EvaluationDate</vt:lpstr>
      <vt:lpstr>FirstIMMFUTCheck</vt:lpstr>
      <vt:lpstr>FirstIMMFUTDates</vt:lpstr>
      <vt:lpstr>FirstIMMFUTNull</vt:lpstr>
      <vt:lpstr>FirstIMMFUTQuotes</vt:lpstr>
      <vt:lpstr>'1M Monitor'!FixedLegBDC</vt:lpstr>
      <vt:lpstr>'3M Monitor'!FixedLegBDC</vt:lpstr>
      <vt:lpstr>'6M Monitor'!FixedLegBDC</vt:lpstr>
      <vt:lpstr>'1M Monitor'!FixedLegDayCounter</vt:lpstr>
      <vt:lpstr>'3M Monitor'!FixedLegDayCounter</vt:lpstr>
      <vt:lpstr>'6M Monitor'!FixedLegDayCounter</vt:lpstr>
      <vt:lpstr>'1M Monitor'!FixedLegTenor</vt:lpstr>
      <vt:lpstr>'3M Monitor'!FixedLegTenor</vt:lpstr>
      <vt:lpstr>'6M Monitor'!FixedLegTenor</vt:lpstr>
      <vt:lpstr>Flag1M</vt:lpstr>
      <vt:lpstr>Flag1Y</vt:lpstr>
      <vt:lpstr>Flag3M</vt:lpstr>
      <vt:lpstr>Flag6M</vt:lpstr>
      <vt:lpstr>FlagON</vt:lpstr>
      <vt:lpstr>FRA1YCheck</vt:lpstr>
      <vt:lpstr>FRA1YDates</vt:lpstr>
      <vt:lpstr>FRA1YNull</vt:lpstr>
      <vt:lpstr>FRA1YQuotes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Fwd1Y</vt:lpstr>
      <vt:lpstr>Fwd3M</vt:lpstr>
      <vt:lpstr>Fwd6M</vt:lpstr>
      <vt:lpstr>FwdON</vt:lpstr>
      <vt:lpstr>'ON Monitor'!FwdStart</vt:lpstr>
      <vt:lpstr>Index1M</vt:lpstr>
      <vt:lpstr>Index1Y</vt:lpstr>
      <vt:lpstr>Index3M</vt:lpstr>
      <vt:lpstr>Index6M</vt:lpstr>
      <vt:lpstr>IndexON</vt:lpstr>
      <vt:lpstr>InterestRatesTrigger</vt:lpstr>
      <vt:lpstr>LastIMMFUTCheck</vt:lpstr>
      <vt:lpstr>LastIMMFUTDates</vt:lpstr>
      <vt:lpstr>LastIMMFUTNull</vt:lpstr>
      <vt:lpstr>LastIMMFUTQuotes</vt:lpstr>
      <vt:lpstr>ObjectOverwrite</vt:lpstr>
      <vt:lpstr>ONFwd1M</vt:lpstr>
      <vt:lpstr>ONFwd1Y</vt:lpstr>
      <vt:lpstr>ONFwd3M</vt:lpstr>
      <vt:lpstr>ONFwd6M</vt:lpstr>
      <vt:lpstr>ONIndex1M</vt:lpstr>
      <vt:lpstr>ONIndex1Y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'1M Monitor'!ShortFixedLegBDC</vt:lpstr>
      <vt:lpstr>'1M Monitor'!ShortFixedLegDayCounter</vt:lpstr>
      <vt:lpstr>'1M Monitor'!ShortFixedLegTenor</vt:lpstr>
      <vt:lpstr>Trigger</vt:lpstr>
      <vt:lpstr>Trigger1M</vt:lpstr>
      <vt:lpstr>Trigger1Y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FONDI STEFANO</cp:lastModifiedBy>
  <dcterms:created xsi:type="dcterms:W3CDTF">2014-01-14T16:38:43Z</dcterms:created>
  <dcterms:modified xsi:type="dcterms:W3CDTF">2016-07-01T10:10:13Z</dcterms:modified>
</cp:coreProperties>
</file>